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mc:AlternateContent xmlns:mc="http://schemas.openxmlformats.org/markup-compatibility/2006">
    <mc:Choice Requires="x15">
      <x15ac:absPath xmlns:x15ac="http://schemas.microsoft.com/office/spreadsheetml/2010/11/ac" url="https://insurancegovph.sharepoint.com/sites/LifeMBAsTrustDivision53/Shared Documents/2023 Annual Statement Template - Life/2.14.2024/"/>
    </mc:Choice>
  </mc:AlternateContent>
  <xr:revisionPtr revIDLastSave="85" documentId="13_ncr:1_{C0F1E046-7B3F-4A05-89B8-19A0FA9005B7}" xr6:coauthVersionLast="47" xr6:coauthVersionMax="47" xr10:uidLastSave="{EF31BE24-0EA7-41D6-BD8E-8476918B0787}"/>
  <bookViews>
    <workbookView xWindow="-108" yWindow="-108" windowWidth="23256" windowHeight="12456" tabRatio="872" firstSheet="26" activeTab="39" xr2:uid="{00000000-000D-0000-FFFF-FFFF00000000}"/>
  </bookViews>
  <sheets>
    <sheet name="Summary of Changes" sheetId="130" r:id="rId1"/>
    <sheet name="Index" sheetId="1" r:id="rId2"/>
    <sheet name="Page 1" sheetId="116" r:id="rId3"/>
    <sheet name="Page 1 Annex" sheetId="3" r:id="rId4"/>
    <sheet name="Page 2" sheetId="4" r:id="rId5"/>
    <sheet name="Page 3" sheetId="5" r:id="rId6"/>
    <sheet name="Page 4" sheetId="6" r:id="rId7"/>
    <sheet name="Page 5" sheetId="7" r:id="rId8"/>
    <sheet name="Page 6A" sheetId="8" r:id="rId9"/>
    <sheet name="Page 6B" sheetId="9" r:id="rId10"/>
    <sheet name="Page 7" sheetId="10" r:id="rId11"/>
    <sheet name="X15 - Old" sheetId="22" state="hidden" r:id="rId12"/>
    <sheet name="X1A" sheetId="11" r:id="rId13"/>
    <sheet name="X1B" sheetId="144" r:id="rId14"/>
    <sheet name="X1B - old" sheetId="112" state="hidden" r:id="rId15"/>
    <sheet name="X2-4" sheetId="13" r:id="rId16"/>
    <sheet name="X5" sheetId="14" r:id="rId17"/>
    <sheet name="X6-7" sheetId="15" r:id="rId18"/>
    <sheet name="X8" sheetId="16" r:id="rId19"/>
    <sheet name="X8A,9 &amp; 10" sheetId="17" r:id="rId20"/>
    <sheet name="X11" sheetId="18" r:id="rId21"/>
    <sheet name="X13" sheetId="20" r:id="rId22"/>
    <sheet name="X14" sheetId="21" r:id="rId23"/>
    <sheet name="X15" sheetId="145" r:id="rId24"/>
    <sheet name="X16" sheetId="143" r:id="rId25"/>
    <sheet name="A" sheetId="24" r:id="rId26"/>
    <sheet name="B" sheetId="25" r:id="rId27"/>
    <sheet name="B.1" sheetId="26" state="hidden" r:id="rId28"/>
    <sheet name="C" sheetId="27" r:id="rId29"/>
    <sheet name="C.1" sheetId="28" state="hidden" r:id="rId30"/>
    <sheet name="D" sheetId="29" r:id="rId31"/>
    <sheet name="E" sheetId="30" r:id="rId32"/>
    <sheet name="F" sheetId="31" r:id="rId33"/>
    <sheet name="G" sheetId="32" r:id="rId34"/>
    <sheet name="H" sheetId="33" r:id="rId35"/>
    <sheet name="I" sheetId="34" r:id="rId36"/>
    <sheet name="J" sheetId="35" r:id="rId37"/>
    <sheet name="K" sheetId="36" r:id="rId38"/>
    <sheet name="K.1" sheetId="37" r:id="rId39"/>
    <sheet name="L" sheetId="38" r:id="rId40"/>
    <sheet name="L.1" sheetId="39" r:id="rId41"/>
    <sheet name="M" sheetId="40" r:id="rId42"/>
    <sheet name="N" sheetId="41" r:id="rId43"/>
    <sheet name="O" sheetId="42" r:id="rId44"/>
    <sheet name="P" sheetId="43" r:id="rId45"/>
    <sheet name="P.1" sheetId="44" r:id="rId46"/>
    <sheet name="P.2" sheetId="45" r:id="rId47"/>
    <sheet name="P.3" sheetId="46" r:id="rId48"/>
    <sheet name="P.4" sheetId="47" r:id="rId49"/>
    <sheet name="P.5" sheetId="48" r:id="rId50"/>
    <sheet name="P.6" sheetId="49" r:id="rId51"/>
    <sheet name="P.7" sheetId="50" r:id="rId52"/>
    <sheet name="P.8" sheetId="51" r:id="rId53"/>
    <sheet name="P.9" sheetId="52" r:id="rId54"/>
    <sheet name="P.10" sheetId="53" r:id="rId55"/>
    <sheet name="P.11" sheetId="54" r:id="rId56"/>
    <sheet name="P.12" sheetId="55" r:id="rId57"/>
    <sheet name="P.13" sheetId="56" r:id="rId58"/>
    <sheet name="P.14" sheetId="57" r:id="rId59"/>
    <sheet name="Q" sheetId="58" r:id="rId60"/>
    <sheet name="R" sheetId="59" r:id="rId61"/>
    <sheet name="R.1" sheetId="110" r:id="rId62"/>
    <sheet name="S" sheetId="60" r:id="rId63"/>
    <sheet name="T" sheetId="61" r:id="rId64"/>
    <sheet name="U" sheetId="62" r:id="rId65"/>
    <sheet name="U.1" sheetId="123" r:id="rId66"/>
    <sheet name="U.2" sheetId="63" r:id="rId67"/>
    <sheet name="U.3" sheetId="64" r:id="rId68"/>
    <sheet name="U.4" sheetId="66" r:id="rId69"/>
    <sheet name="V" sheetId="70" r:id="rId70"/>
    <sheet name="V.1" sheetId="71" r:id="rId71"/>
    <sheet name="V.2" sheetId="72" r:id="rId72"/>
    <sheet name="V.3" sheetId="73" r:id="rId73"/>
    <sheet name="V.4" sheetId="74" r:id="rId74"/>
    <sheet name="V.5" sheetId="75" r:id="rId75"/>
    <sheet name="X" sheetId="124" r:id="rId76"/>
    <sheet name="Y" sheetId="76" r:id="rId77"/>
    <sheet name="Z" sheetId="77" r:id="rId78"/>
    <sheet name="AA" sheetId="78" r:id="rId79"/>
    <sheet name="AB" sheetId="79" r:id="rId80"/>
    <sheet name="AC" sheetId="80" r:id="rId81"/>
    <sheet name="AD" sheetId="81" r:id="rId82"/>
    <sheet name="AE" sheetId="126" r:id="rId83"/>
    <sheet name="AF" sheetId="127" r:id="rId84"/>
    <sheet name="AG" sheetId="128" r:id="rId85"/>
    <sheet name="AH" sheetId="82" r:id="rId86"/>
    <sheet name="AI" sheetId="83" r:id="rId87"/>
    <sheet name="AJ" sheetId="84" r:id="rId88"/>
    <sheet name="AK" sheetId="85" r:id="rId89"/>
    <sheet name="AL" sheetId="87" r:id="rId90"/>
    <sheet name="AM" sheetId="86" r:id="rId91"/>
    <sheet name="AN" sheetId="88" r:id="rId92"/>
    <sheet name="AO" sheetId="89" r:id="rId93"/>
    <sheet name="AP" sheetId="90" r:id="rId94"/>
    <sheet name="AQ" sheetId="111" r:id="rId95"/>
    <sheet name="AR" sheetId="91" r:id="rId96"/>
    <sheet name="AS" sheetId="92" r:id="rId97"/>
    <sheet name="AT" sheetId="93" r:id="rId98"/>
    <sheet name="AU" sheetId="94" r:id="rId99"/>
    <sheet name="AV" sheetId="95" r:id="rId100"/>
    <sheet name="AW" sheetId="96" r:id="rId101"/>
    <sheet name="AX" sheetId="97" r:id="rId102"/>
    <sheet name="AY" sheetId="98" r:id="rId103"/>
    <sheet name="AZ" sheetId="99" r:id="rId104"/>
    <sheet name=" BA " sheetId="100" r:id="rId105"/>
    <sheet name="BB " sheetId="101" r:id="rId106"/>
    <sheet name="BC" sheetId="147" r:id="rId107"/>
    <sheet name="BC - old" sheetId="114" state="hidden" r:id="rId108"/>
    <sheet name="BD" sheetId="118" r:id="rId109"/>
    <sheet name="CA" sheetId="146" r:id="rId110"/>
    <sheet name="CA - old" sheetId="140" state="hidden" r:id="rId111"/>
    <sheet name="CB" sheetId="104" r:id="rId112"/>
    <sheet name="CC" sheetId="115" r:id="rId113"/>
    <sheet name="CD" sheetId="121" r:id="rId114"/>
    <sheet name="CE" sheetId="119" r:id="rId115"/>
    <sheet name="CF" sheetId="120" r:id="rId116"/>
    <sheet name="CG" sheetId="106" r:id="rId117"/>
    <sheet name="CH" sheetId="108" r:id="rId118"/>
    <sheet name="CI" sheetId="109" r:id="rId119"/>
    <sheet name="CJ" sheetId="122" r:id="rId120"/>
    <sheet name="CK" sheetId="125" r:id="rId121"/>
    <sheet name="CL" sheetId="129" r:id="rId122"/>
    <sheet name="CN" sheetId="132" state="hidden" r:id="rId123"/>
    <sheet name="CM" sheetId="117" r:id="rId124"/>
    <sheet name="CN " sheetId="133" r:id="rId125"/>
    <sheet name="CO" sheetId="137" state="hidden" r:id="rId126"/>
    <sheet name="TRIAL BALANCE" sheetId="139" r:id="rId127"/>
    <sheet name="WTB vs AFS vs AS" sheetId="138" r:id="rId128"/>
    <sheet name="LIST OF PRODUCTS" sheetId="142" r:id="rId129"/>
    <sheet name="SURVEY" sheetId="148" r:id="rId130"/>
    <sheet name="SURVEY - old" sheetId="141" state="hidden" r:id="rId131"/>
    <sheet name="SWORN STATEMENT" sheetId="135" r:id="rId132"/>
  </sheets>
  <definedNames>
    <definedName name="\0">#N/A</definedName>
    <definedName name="\a" localSheetId="106">#REF!</definedName>
    <definedName name="\a" localSheetId="109">#REF!</definedName>
    <definedName name="\a" localSheetId="129">#REF!</definedName>
    <definedName name="\a" localSheetId="23">#REF!</definedName>
    <definedName name="\a" localSheetId="13">#REF!</definedName>
    <definedName name="\a">#REF!</definedName>
    <definedName name="\admort" localSheetId="106">#REF!</definedName>
    <definedName name="\admort" localSheetId="109">#REF!</definedName>
    <definedName name="\admort" localSheetId="129">#REF!</definedName>
    <definedName name="\admort" localSheetId="23">#REF!</definedName>
    <definedName name="\admort" localSheetId="13">#REF!</definedName>
    <definedName name="\admort">#REF!</definedName>
    <definedName name="\b" localSheetId="106">#REF!</definedName>
    <definedName name="\b" localSheetId="109">#REF!</definedName>
    <definedName name="\b" localSheetId="129">#REF!</definedName>
    <definedName name="\b" localSheetId="23">#REF!</definedName>
    <definedName name="\b" localSheetId="13">#REF!</definedName>
    <definedName name="\b">#REF!</definedName>
    <definedName name="\c" localSheetId="106">#REF!</definedName>
    <definedName name="\c" localSheetId="109">#REF!</definedName>
    <definedName name="\c" localSheetId="129">#REF!</definedName>
    <definedName name="\c" localSheetId="23">#REF!</definedName>
    <definedName name="\c" localSheetId="13">#REF!</definedName>
    <definedName name="\c">#REF!</definedName>
    <definedName name="\d" localSheetId="106">#REF!</definedName>
    <definedName name="\d" localSheetId="109">#REF!</definedName>
    <definedName name="\d" localSheetId="129">#REF!</definedName>
    <definedName name="\d" localSheetId="23">#REF!</definedName>
    <definedName name="\d" localSheetId="13">#REF!</definedName>
    <definedName name="\d">#REF!</definedName>
    <definedName name="\e" localSheetId="106">#REF!</definedName>
    <definedName name="\e">#REF!</definedName>
    <definedName name="\F" localSheetId="106">#REF!</definedName>
    <definedName name="\F" localSheetId="109">#REF!</definedName>
    <definedName name="\F" localSheetId="129">#REF!</definedName>
    <definedName name="\F" localSheetId="23">#REF!</definedName>
    <definedName name="\F" localSheetId="13">#REF!</definedName>
    <definedName name="\F">#REF!</definedName>
    <definedName name="\G" localSheetId="106">#REF!</definedName>
    <definedName name="\G" localSheetId="109">#REF!</definedName>
    <definedName name="\G" localSheetId="129">#REF!</definedName>
    <definedName name="\G" localSheetId="23">#REF!</definedName>
    <definedName name="\G" localSheetId="13">#REF!</definedName>
    <definedName name="\G">#REF!</definedName>
    <definedName name="\H" localSheetId="106">#REF!</definedName>
    <definedName name="\H" localSheetId="109">#REF!</definedName>
    <definedName name="\H" localSheetId="129">#REF!</definedName>
    <definedName name="\H" localSheetId="23">#REF!</definedName>
    <definedName name="\H" localSheetId="13">#REF!</definedName>
    <definedName name="\H">#REF!</definedName>
    <definedName name="\I" localSheetId="106">#REF!</definedName>
    <definedName name="\I" localSheetId="109">#REF!</definedName>
    <definedName name="\I" localSheetId="129">#REF!</definedName>
    <definedName name="\I" localSheetId="23">#REF!</definedName>
    <definedName name="\I" localSheetId="13">#REF!</definedName>
    <definedName name="\I">#REF!</definedName>
    <definedName name="\J" localSheetId="106">#REF!</definedName>
    <definedName name="\J" localSheetId="109">#REF!</definedName>
    <definedName name="\J" localSheetId="129">#REF!</definedName>
    <definedName name="\J" localSheetId="23">#REF!</definedName>
    <definedName name="\J" localSheetId="13">#REF!</definedName>
    <definedName name="\J">#REF!</definedName>
    <definedName name="\n" localSheetId="106">#REF!</definedName>
    <definedName name="\n" localSheetId="109">#REF!</definedName>
    <definedName name="\n" localSheetId="129">#REF!</definedName>
    <definedName name="\n" localSheetId="23">#REF!</definedName>
    <definedName name="\n" localSheetId="13">#REF!</definedName>
    <definedName name="\n">#REF!</definedName>
    <definedName name="\Q" localSheetId="106">#REF!</definedName>
    <definedName name="\Q" localSheetId="109">#REF!</definedName>
    <definedName name="\Q" localSheetId="129">#REF!</definedName>
    <definedName name="\Q" localSheetId="23">#REF!</definedName>
    <definedName name="\Q" localSheetId="13">#REF!</definedName>
    <definedName name="\Q">#REF!</definedName>
    <definedName name="\v" localSheetId="106">#REF!</definedName>
    <definedName name="\v" localSheetId="109">#REF!</definedName>
    <definedName name="\v" localSheetId="129">#REF!</definedName>
    <definedName name="\v" localSheetId="23">#REF!</definedName>
    <definedName name="\v" localSheetId="13">#REF!</definedName>
    <definedName name="\v">#REF!</definedName>
    <definedName name="\y" localSheetId="106">#REF!</definedName>
    <definedName name="\y" localSheetId="109">#REF!</definedName>
    <definedName name="\y" localSheetId="129">#REF!</definedName>
    <definedName name="\y" localSheetId="23">#REF!</definedName>
    <definedName name="\y" localSheetId="13">#REF!</definedName>
    <definedName name="\y">#REF!</definedName>
    <definedName name="______________________________MS1" localSheetId="106">#REF!</definedName>
    <definedName name="______________________________MS1" localSheetId="109">#REF!</definedName>
    <definedName name="______________________________MS1" localSheetId="129">#REF!</definedName>
    <definedName name="______________________________MS1" localSheetId="23">#REF!</definedName>
    <definedName name="______________________________MS1" localSheetId="13">#REF!</definedName>
    <definedName name="______________________________MS1">#REF!</definedName>
    <definedName name="______________________________MS2" localSheetId="106">#REF!</definedName>
    <definedName name="______________________________MS2" localSheetId="109">#REF!</definedName>
    <definedName name="______________________________MS2" localSheetId="129">#REF!</definedName>
    <definedName name="______________________________MS2" localSheetId="23">#REF!</definedName>
    <definedName name="______________________________MS2" localSheetId="13">#REF!</definedName>
    <definedName name="______________________________MS2">#REF!</definedName>
    <definedName name="______________________________MS3" localSheetId="106">#REF!</definedName>
    <definedName name="______________________________MS3" localSheetId="109">#REF!</definedName>
    <definedName name="______________________________MS3" localSheetId="129">#REF!</definedName>
    <definedName name="______________________________MS3" localSheetId="23">#REF!</definedName>
    <definedName name="______________________________MS3" localSheetId="13">#REF!</definedName>
    <definedName name="______________________________MS3">#REF!</definedName>
    <definedName name="______________________________MS4" localSheetId="106">#REF!</definedName>
    <definedName name="______________________________MS4" localSheetId="109">#REF!</definedName>
    <definedName name="______________________________MS4" localSheetId="129">#REF!</definedName>
    <definedName name="______________________________MS4" localSheetId="23">#REF!</definedName>
    <definedName name="______________________________MS4" localSheetId="13">#REF!</definedName>
    <definedName name="______________________________MS4">#REF!</definedName>
    <definedName name="______________________________MS5" localSheetId="106">#REF!</definedName>
    <definedName name="______________________________MS5" localSheetId="109">#REF!</definedName>
    <definedName name="______________________________MS5" localSheetId="129">#REF!</definedName>
    <definedName name="______________________________MS5" localSheetId="23">#REF!</definedName>
    <definedName name="______________________________MS5" localSheetId="13">#REF!</definedName>
    <definedName name="______________________________MS5">#REF!</definedName>
    <definedName name="______________________________SCH1" localSheetId="106">#REF!</definedName>
    <definedName name="______________________________SCH1" localSheetId="109">#REF!</definedName>
    <definedName name="______________________________SCH1" localSheetId="129">#REF!</definedName>
    <definedName name="______________________________SCH1" localSheetId="23">#REF!</definedName>
    <definedName name="______________________________SCH1" localSheetId="13">#REF!</definedName>
    <definedName name="______________________________SCH1">#REF!</definedName>
    <definedName name="______________________________SCH10" localSheetId="106">#REF!</definedName>
    <definedName name="______________________________SCH10" localSheetId="109">#REF!</definedName>
    <definedName name="______________________________SCH10" localSheetId="129">#REF!</definedName>
    <definedName name="______________________________SCH10" localSheetId="23">#REF!</definedName>
    <definedName name="______________________________SCH10" localSheetId="13">#REF!</definedName>
    <definedName name="______________________________SCH10">#REF!</definedName>
    <definedName name="______________________________SCH15" localSheetId="106">#REF!</definedName>
    <definedName name="______________________________SCH15" localSheetId="109">#REF!</definedName>
    <definedName name="______________________________SCH15" localSheetId="129">#REF!</definedName>
    <definedName name="______________________________SCH15" localSheetId="23">#REF!</definedName>
    <definedName name="______________________________SCH15" localSheetId="13">#REF!</definedName>
    <definedName name="______________________________SCH15">#REF!</definedName>
    <definedName name="______________________________SCH2" localSheetId="106">#REF!</definedName>
    <definedName name="______________________________SCH2" localSheetId="109">#REF!</definedName>
    <definedName name="______________________________SCH2" localSheetId="129">#REF!</definedName>
    <definedName name="______________________________SCH2" localSheetId="23">#REF!</definedName>
    <definedName name="______________________________SCH2" localSheetId="13">#REF!</definedName>
    <definedName name="______________________________SCH2">#REF!</definedName>
    <definedName name="______________________________SCH3" localSheetId="106">#REF!</definedName>
    <definedName name="______________________________SCH3" localSheetId="109">#REF!</definedName>
    <definedName name="______________________________SCH3" localSheetId="129">#REF!</definedName>
    <definedName name="______________________________SCH3" localSheetId="23">#REF!</definedName>
    <definedName name="______________________________SCH3" localSheetId="13">#REF!</definedName>
    <definedName name="______________________________SCH3">#REF!</definedName>
    <definedName name="______________________________SCH4" localSheetId="106">#REF!</definedName>
    <definedName name="______________________________SCH4" localSheetId="109">#REF!</definedName>
    <definedName name="______________________________SCH4" localSheetId="129">#REF!</definedName>
    <definedName name="______________________________SCH4" localSheetId="23">#REF!</definedName>
    <definedName name="______________________________SCH4" localSheetId="13">#REF!</definedName>
    <definedName name="______________________________SCH4">#REF!</definedName>
    <definedName name="______________________________SCH5" localSheetId="106">#REF!</definedName>
    <definedName name="______________________________SCH5" localSheetId="109">#REF!</definedName>
    <definedName name="______________________________SCH5" localSheetId="129">#REF!</definedName>
    <definedName name="______________________________SCH5" localSheetId="23">#REF!</definedName>
    <definedName name="______________________________SCH5" localSheetId="13">#REF!</definedName>
    <definedName name="______________________________SCH5">#REF!</definedName>
    <definedName name="______________________________SCH6" localSheetId="106">#REF!</definedName>
    <definedName name="______________________________SCH6" localSheetId="109">#REF!</definedName>
    <definedName name="______________________________SCH6" localSheetId="129">#REF!</definedName>
    <definedName name="______________________________SCH6" localSheetId="23">#REF!</definedName>
    <definedName name="______________________________SCH6" localSheetId="13">#REF!</definedName>
    <definedName name="______________________________SCH6">#REF!</definedName>
    <definedName name="______________________________SCH7" localSheetId="106">#REF!</definedName>
    <definedName name="______________________________SCH7" localSheetId="109">#REF!</definedName>
    <definedName name="______________________________SCH7" localSheetId="129">#REF!</definedName>
    <definedName name="______________________________SCH7" localSheetId="23">#REF!</definedName>
    <definedName name="______________________________SCH7" localSheetId="13">#REF!</definedName>
    <definedName name="______________________________SCH7">#REF!</definedName>
    <definedName name="______________________________SCH8" localSheetId="106">#REF!</definedName>
    <definedName name="______________________________SCH8" localSheetId="109">#REF!</definedName>
    <definedName name="______________________________SCH8" localSheetId="129">#REF!</definedName>
    <definedName name="______________________________SCH8" localSheetId="23">#REF!</definedName>
    <definedName name="______________________________SCH8" localSheetId="13">#REF!</definedName>
    <definedName name="______________________________SCH8">#REF!</definedName>
    <definedName name="______________________________SCH9" localSheetId="106">#REF!</definedName>
    <definedName name="______________________________SCH9" localSheetId="109">#REF!</definedName>
    <definedName name="______________________________SCH9" localSheetId="129">#REF!</definedName>
    <definedName name="______________________________SCH9" localSheetId="23">#REF!</definedName>
    <definedName name="______________________________SCH9" localSheetId="13">#REF!</definedName>
    <definedName name="______________________________SCH9">#REF!</definedName>
    <definedName name="______________________________SEC2" localSheetId="106">#REF!</definedName>
    <definedName name="______________________________SEC2" localSheetId="109">#REF!</definedName>
    <definedName name="______________________________SEC2" localSheetId="129">#REF!</definedName>
    <definedName name="______________________________SEC2" localSheetId="23">#REF!</definedName>
    <definedName name="______________________________SEC2" localSheetId="13">#REF!</definedName>
    <definedName name="______________________________SEC2">#REF!</definedName>
    <definedName name="_____________________________MS1" localSheetId="106">#REF!</definedName>
    <definedName name="_____________________________MS1" localSheetId="109">#REF!</definedName>
    <definedName name="_____________________________MS1" localSheetId="129">#REF!</definedName>
    <definedName name="_____________________________MS1" localSheetId="23">#REF!</definedName>
    <definedName name="_____________________________MS1" localSheetId="13">#REF!</definedName>
    <definedName name="_____________________________MS1">#REF!</definedName>
    <definedName name="_____________________________MS2" localSheetId="106">#REF!</definedName>
    <definedName name="_____________________________MS2" localSheetId="109">#REF!</definedName>
    <definedName name="_____________________________MS2" localSheetId="129">#REF!</definedName>
    <definedName name="_____________________________MS2" localSheetId="23">#REF!</definedName>
    <definedName name="_____________________________MS2" localSheetId="13">#REF!</definedName>
    <definedName name="_____________________________MS2">#REF!</definedName>
    <definedName name="_____________________________MS3" localSheetId="106">#REF!</definedName>
    <definedName name="_____________________________MS3" localSheetId="109">#REF!</definedName>
    <definedName name="_____________________________MS3" localSheetId="129">#REF!</definedName>
    <definedName name="_____________________________MS3" localSheetId="23">#REF!</definedName>
    <definedName name="_____________________________MS3" localSheetId="13">#REF!</definedName>
    <definedName name="_____________________________MS3">#REF!</definedName>
    <definedName name="_____________________________MS4" localSheetId="106">#REF!</definedName>
    <definedName name="_____________________________MS4" localSheetId="109">#REF!</definedName>
    <definedName name="_____________________________MS4" localSheetId="129">#REF!</definedName>
    <definedName name="_____________________________MS4" localSheetId="23">#REF!</definedName>
    <definedName name="_____________________________MS4" localSheetId="13">#REF!</definedName>
    <definedName name="_____________________________MS4">#REF!</definedName>
    <definedName name="_____________________________MS5" localSheetId="106">#REF!</definedName>
    <definedName name="_____________________________MS5" localSheetId="109">#REF!</definedName>
    <definedName name="_____________________________MS5" localSheetId="129">#REF!</definedName>
    <definedName name="_____________________________MS5" localSheetId="23">#REF!</definedName>
    <definedName name="_____________________________MS5" localSheetId="13">#REF!</definedName>
    <definedName name="_____________________________MS5">#REF!</definedName>
    <definedName name="_____________________________SCH1" localSheetId="106">#REF!</definedName>
    <definedName name="_____________________________SCH1" localSheetId="109">#REF!</definedName>
    <definedName name="_____________________________SCH1" localSheetId="129">#REF!</definedName>
    <definedName name="_____________________________SCH1" localSheetId="23">#REF!</definedName>
    <definedName name="_____________________________SCH1" localSheetId="13">#REF!</definedName>
    <definedName name="_____________________________SCH1">#REF!</definedName>
    <definedName name="_____________________________SCH10" localSheetId="106">#REF!</definedName>
    <definedName name="_____________________________SCH10" localSheetId="109">#REF!</definedName>
    <definedName name="_____________________________SCH10" localSheetId="129">#REF!</definedName>
    <definedName name="_____________________________SCH10" localSheetId="23">#REF!</definedName>
    <definedName name="_____________________________SCH10" localSheetId="13">#REF!</definedName>
    <definedName name="_____________________________SCH10">#REF!</definedName>
    <definedName name="_____________________________SCH15" localSheetId="106">#REF!</definedName>
    <definedName name="_____________________________SCH15" localSheetId="109">#REF!</definedName>
    <definedName name="_____________________________SCH15" localSheetId="129">#REF!</definedName>
    <definedName name="_____________________________SCH15" localSheetId="23">#REF!</definedName>
    <definedName name="_____________________________SCH15" localSheetId="13">#REF!</definedName>
    <definedName name="_____________________________SCH15">#REF!</definedName>
    <definedName name="_____________________________SCH2" localSheetId="106">#REF!</definedName>
    <definedName name="_____________________________SCH2" localSheetId="109">#REF!</definedName>
    <definedName name="_____________________________SCH2" localSheetId="129">#REF!</definedName>
    <definedName name="_____________________________SCH2" localSheetId="23">#REF!</definedName>
    <definedName name="_____________________________SCH2" localSheetId="13">#REF!</definedName>
    <definedName name="_____________________________SCH2">#REF!</definedName>
    <definedName name="_____________________________SCH3" localSheetId="106">#REF!</definedName>
    <definedName name="_____________________________SCH3" localSheetId="109">#REF!</definedName>
    <definedName name="_____________________________SCH3" localSheetId="129">#REF!</definedName>
    <definedName name="_____________________________SCH3" localSheetId="23">#REF!</definedName>
    <definedName name="_____________________________SCH3" localSheetId="13">#REF!</definedName>
    <definedName name="_____________________________SCH3">#REF!</definedName>
    <definedName name="_____________________________SCH4" localSheetId="106">#REF!</definedName>
    <definedName name="_____________________________SCH4" localSheetId="109">#REF!</definedName>
    <definedName name="_____________________________SCH4" localSheetId="129">#REF!</definedName>
    <definedName name="_____________________________SCH4" localSheetId="23">#REF!</definedName>
    <definedName name="_____________________________SCH4" localSheetId="13">#REF!</definedName>
    <definedName name="_____________________________SCH4">#REF!</definedName>
    <definedName name="_____________________________SCH5" localSheetId="106">#REF!</definedName>
    <definedName name="_____________________________SCH5" localSheetId="109">#REF!</definedName>
    <definedName name="_____________________________SCH5" localSheetId="129">#REF!</definedName>
    <definedName name="_____________________________SCH5" localSheetId="23">#REF!</definedName>
    <definedName name="_____________________________SCH5" localSheetId="13">#REF!</definedName>
    <definedName name="_____________________________SCH5">#REF!</definedName>
    <definedName name="_____________________________SCH6" localSheetId="106">#REF!</definedName>
    <definedName name="_____________________________SCH6" localSheetId="109">#REF!</definedName>
    <definedName name="_____________________________SCH6" localSheetId="129">#REF!</definedName>
    <definedName name="_____________________________SCH6" localSheetId="23">#REF!</definedName>
    <definedName name="_____________________________SCH6" localSheetId="13">#REF!</definedName>
    <definedName name="_____________________________SCH6">#REF!</definedName>
    <definedName name="_____________________________SCH7" localSheetId="106">#REF!</definedName>
    <definedName name="_____________________________SCH7" localSheetId="109">#REF!</definedName>
    <definedName name="_____________________________SCH7" localSheetId="129">#REF!</definedName>
    <definedName name="_____________________________SCH7" localSheetId="23">#REF!</definedName>
    <definedName name="_____________________________SCH7" localSheetId="13">#REF!</definedName>
    <definedName name="_____________________________SCH7">#REF!</definedName>
    <definedName name="_____________________________SCH8" localSheetId="106">#REF!</definedName>
    <definedName name="_____________________________SCH8" localSheetId="109">#REF!</definedName>
    <definedName name="_____________________________SCH8" localSheetId="129">#REF!</definedName>
    <definedName name="_____________________________SCH8" localSheetId="23">#REF!</definedName>
    <definedName name="_____________________________SCH8" localSheetId="13">#REF!</definedName>
    <definedName name="_____________________________SCH8">#REF!</definedName>
    <definedName name="_____________________________SCH9" localSheetId="106">#REF!</definedName>
    <definedName name="_____________________________SCH9" localSheetId="109">#REF!</definedName>
    <definedName name="_____________________________SCH9" localSheetId="129">#REF!</definedName>
    <definedName name="_____________________________SCH9" localSheetId="23">#REF!</definedName>
    <definedName name="_____________________________SCH9" localSheetId="13">#REF!</definedName>
    <definedName name="_____________________________SCH9">#REF!</definedName>
    <definedName name="_____________________________SEC1" localSheetId="106">#REF!</definedName>
    <definedName name="_____________________________SEC1" localSheetId="109">#REF!</definedName>
    <definedName name="_____________________________SEC1" localSheetId="129">#REF!</definedName>
    <definedName name="_____________________________SEC1" localSheetId="23">#REF!</definedName>
    <definedName name="_____________________________SEC1" localSheetId="13">#REF!</definedName>
    <definedName name="_____________________________SEC1">#REF!</definedName>
    <definedName name="_____________________________SEC2" localSheetId="106">#REF!</definedName>
    <definedName name="_____________________________SEC2" localSheetId="109">#REF!</definedName>
    <definedName name="_____________________________SEC2" localSheetId="129">#REF!</definedName>
    <definedName name="_____________________________SEC2" localSheetId="23">#REF!</definedName>
    <definedName name="_____________________________SEC2" localSheetId="13">#REF!</definedName>
    <definedName name="_____________________________SEC2">#REF!</definedName>
    <definedName name="____________________________dec11" localSheetId="106">#REF!</definedName>
    <definedName name="____________________________dec11" localSheetId="109">#REF!</definedName>
    <definedName name="____________________________dec11" localSheetId="129">#REF!</definedName>
    <definedName name="____________________________dec11" localSheetId="23">#REF!</definedName>
    <definedName name="____________________________dec11" localSheetId="13">#REF!</definedName>
    <definedName name="____________________________dec11">#REF!</definedName>
    <definedName name="____________________________dec12" localSheetId="106">#REF!</definedName>
    <definedName name="____________________________dec12" localSheetId="109">#REF!</definedName>
    <definedName name="____________________________dec12" localSheetId="129">#REF!</definedName>
    <definedName name="____________________________dec12" localSheetId="23">#REF!</definedName>
    <definedName name="____________________________dec12" localSheetId="13">#REF!</definedName>
    <definedName name="____________________________dec12">#REF!</definedName>
    <definedName name="____________________________dec13" localSheetId="106">#REF!</definedName>
    <definedName name="____________________________dec13" localSheetId="109">#REF!</definedName>
    <definedName name="____________________________dec13" localSheetId="129">#REF!</definedName>
    <definedName name="____________________________dec13" localSheetId="23">#REF!</definedName>
    <definedName name="____________________________dec13" localSheetId="13">#REF!</definedName>
    <definedName name="____________________________dec13">#REF!</definedName>
    <definedName name="____________________________dec14" localSheetId="106">#REF!</definedName>
    <definedName name="____________________________dec14">#REF!</definedName>
    <definedName name="____________________________dec15" localSheetId="106">#REF!</definedName>
    <definedName name="____________________________dec15">#REF!</definedName>
    <definedName name="____________________________dec16" localSheetId="106">#REF!</definedName>
    <definedName name="____________________________dec16">#REF!</definedName>
    <definedName name="____________________________dec17" localSheetId="106">#REF!</definedName>
    <definedName name="____________________________dec17">#REF!</definedName>
    <definedName name="____________________________dec6" localSheetId="106">#REF!</definedName>
    <definedName name="____________________________dec6">#REF!</definedName>
    <definedName name="____________________________dec7" localSheetId="106">#REF!</definedName>
    <definedName name="____________________________dec7">#REF!</definedName>
    <definedName name="____________________________dec9" localSheetId="106">#REF!</definedName>
    <definedName name="____________________________dec9">#REF!</definedName>
    <definedName name="____________________________MS1" localSheetId="106">#REF!</definedName>
    <definedName name="____________________________MS1" localSheetId="109">#REF!</definedName>
    <definedName name="____________________________MS1" localSheetId="129">#REF!</definedName>
    <definedName name="____________________________MS1" localSheetId="23">#REF!</definedName>
    <definedName name="____________________________MS1" localSheetId="13">#REF!</definedName>
    <definedName name="____________________________MS1">#REF!</definedName>
    <definedName name="____________________________MS2" localSheetId="106">#REF!</definedName>
    <definedName name="____________________________MS2" localSheetId="109">#REF!</definedName>
    <definedName name="____________________________MS2" localSheetId="129">#REF!</definedName>
    <definedName name="____________________________MS2" localSheetId="23">#REF!</definedName>
    <definedName name="____________________________MS2" localSheetId="13">#REF!</definedName>
    <definedName name="____________________________MS2">#REF!</definedName>
    <definedName name="____________________________MS3" localSheetId="106">#REF!</definedName>
    <definedName name="____________________________MS3" localSheetId="109">#REF!</definedName>
    <definedName name="____________________________MS3" localSheetId="129">#REF!</definedName>
    <definedName name="____________________________MS3" localSheetId="23">#REF!</definedName>
    <definedName name="____________________________MS3" localSheetId="13">#REF!</definedName>
    <definedName name="____________________________MS3">#REF!</definedName>
    <definedName name="____________________________MS4" localSheetId="106">#REF!</definedName>
    <definedName name="____________________________MS4" localSheetId="109">#REF!</definedName>
    <definedName name="____________________________MS4" localSheetId="129">#REF!</definedName>
    <definedName name="____________________________MS4" localSheetId="23">#REF!</definedName>
    <definedName name="____________________________MS4" localSheetId="13">#REF!</definedName>
    <definedName name="____________________________MS4">#REF!</definedName>
    <definedName name="____________________________MS5" localSheetId="106">#REF!</definedName>
    <definedName name="____________________________MS5" localSheetId="109">#REF!</definedName>
    <definedName name="____________________________MS5" localSheetId="129">#REF!</definedName>
    <definedName name="____________________________MS5" localSheetId="23">#REF!</definedName>
    <definedName name="____________________________MS5" localSheetId="13">#REF!</definedName>
    <definedName name="____________________________MS5">#REF!</definedName>
    <definedName name="____________________________new10" localSheetId="106">#REF!</definedName>
    <definedName name="____________________________new10" localSheetId="109">#REF!</definedName>
    <definedName name="____________________________new10" localSheetId="129">#REF!</definedName>
    <definedName name="____________________________new10" localSheetId="23">#REF!</definedName>
    <definedName name="____________________________new10" localSheetId="13">#REF!</definedName>
    <definedName name="____________________________new10">#REF!</definedName>
    <definedName name="____________________________new11" localSheetId="106">#REF!</definedName>
    <definedName name="____________________________new11" localSheetId="109">#REF!</definedName>
    <definedName name="____________________________new11" localSheetId="129">#REF!</definedName>
    <definedName name="____________________________new11" localSheetId="23">#REF!</definedName>
    <definedName name="____________________________new11" localSheetId="13">#REF!</definedName>
    <definedName name="____________________________new11">#REF!</definedName>
    <definedName name="____________________________new12" localSheetId="106">#REF!</definedName>
    <definedName name="____________________________new12" localSheetId="109">#REF!</definedName>
    <definedName name="____________________________new12" localSheetId="129">#REF!</definedName>
    <definedName name="____________________________new12" localSheetId="23">#REF!</definedName>
    <definedName name="____________________________new12" localSheetId="13">#REF!</definedName>
    <definedName name="____________________________new12">#REF!</definedName>
    <definedName name="____________________________new13" localSheetId="106">#REF!</definedName>
    <definedName name="____________________________new13">#REF!</definedName>
    <definedName name="____________________________new14" localSheetId="106">#REF!</definedName>
    <definedName name="____________________________new14">#REF!</definedName>
    <definedName name="____________________________new15" localSheetId="106">#REF!</definedName>
    <definedName name="____________________________new15">#REF!</definedName>
    <definedName name="____________________________new16" localSheetId="106">#REF!</definedName>
    <definedName name="____________________________new16">#REF!</definedName>
    <definedName name="____________________________new17" localSheetId="106">#REF!</definedName>
    <definedName name="____________________________new17">#REF!</definedName>
    <definedName name="____________________________new6" localSheetId="106">#REF!</definedName>
    <definedName name="____________________________new6">#REF!</definedName>
    <definedName name="____________________________new7" localSheetId="106">#REF!</definedName>
    <definedName name="____________________________new7">#REF!</definedName>
    <definedName name="____________________________new8" localSheetId="106">#REF!</definedName>
    <definedName name="____________________________new8">#REF!</definedName>
    <definedName name="____________________________new9" localSheetId="106">#REF!</definedName>
    <definedName name="____________________________new9">#REF!</definedName>
    <definedName name="____________________________old10" localSheetId="106">#REF!</definedName>
    <definedName name="____________________________old10">#REF!</definedName>
    <definedName name="____________________________old11" localSheetId="106">#REF!</definedName>
    <definedName name="____________________________old11">#REF!</definedName>
    <definedName name="____________________________old12" localSheetId="106">#REF!</definedName>
    <definedName name="____________________________old12">#REF!</definedName>
    <definedName name="____________________________old13" localSheetId="106">#REF!</definedName>
    <definedName name="____________________________old13">#REF!</definedName>
    <definedName name="____________________________old14" localSheetId="106">#REF!</definedName>
    <definedName name="____________________________old14">#REF!</definedName>
    <definedName name="____________________________old15" localSheetId="106">#REF!</definedName>
    <definedName name="____________________________old15">#REF!</definedName>
    <definedName name="____________________________old16" localSheetId="106">#REF!</definedName>
    <definedName name="____________________________old16">#REF!</definedName>
    <definedName name="____________________________old17" localSheetId="106">#REF!</definedName>
    <definedName name="____________________________old17">#REF!</definedName>
    <definedName name="____________________________old6" localSheetId="106">#REF!</definedName>
    <definedName name="____________________________old6">#REF!</definedName>
    <definedName name="____________________________old7" localSheetId="106">#REF!</definedName>
    <definedName name="____________________________old7">#REF!</definedName>
    <definedName name="____________________________old8" localSheetId="106">#REF!</definedName>
    <definedName name="____________________________old8">#REF!</definedName>
    <definedName name="____________________________old9" localSheetId="106">#REF!</definedName>
    <definedName name="____________________________old9">#REF!</definedName>
    <definedName name="____________________________SCH1" localSheetId="106">#REF!</definedName>
    <definedName name="____________________________SCH1" localSheetId="109">#REF!</definedName>
    <definedName name="____________________________SCH1" localSheetId="129">#REF!</definedName>
    <definedName name="____________________________SCH1" localSheetId="23">#REF!</definedName>
    <definedName name="____________________________SCH1" localSheetId="13">#REF!</definedName>
    <definedName name="____________________________SCH1">#REF!</definedName>
    <definedName name="____________________________SCH10" localSheetId="106">#REF!</definedName>
    <definedName name="____________________________SCH10" localSheetId="109">#REF!</definedName>
    <definedName name="____________________________SCH10" localSheetId="129">#REF!</definedName>
    <definedName name="____________________________SCH10" localSheetId="23">#REF!</definedName>
    <definedName name="____________________________SCH10" localSheetId="13">#REF!</definedName>
    <definedName name="____________________________SCH10">#REF!</definedName>
    <definedName name="____________________________SCH15" localSheetId="106">#REF!</definedName>
    <definedName name="____________________________SCH15" localSheetId="109">#REF!</definedName>
    <definedName name="____________________________SCH15" localSheetId="129">#REF!</definedName>
    <definedName name="____________________________SCH15" localSheetId="23">#REF!</definedName>
    <definedName name="____________________________SCH15" localSheetId="13">#REF!</definedName>
    <definedName name="____________________________SCH15">#REF!</definedName>
    <definedName name="____________________________SCH2" localSheetId="106">#REF!</definedName>
    <definedName name="____________________________SCH2" localSheetId="109">#REF!</definedName>
    <definedName name="____________________________SCH2" localSheetId="129">#REF!</definedName>
    <definedName name="____________________________SCH2" localSheetId="23">#REF!</definedName>
    <definedName name="____________________________SCH2" localSheetId="13">#REF!</definedName>
    <definedName name="____________________________SCH2">#REF!</definedName>
    <definedName name="____________________________SCH3" localSheetId="106">#REF!</definedName>
    <definedName name="____________________________SCH3" localSheetId="109">#REF!</definedName>
    <definedName name="____________________________SCH3" localSheetId="129">#REF!</definedName>
    <definedName name="____________________________SCH3" localSheetId="23">#REF!</definedName>
    <definedName name="____________________________SCH3" localSheetId="13">#REF!</definedName>
    <definedName name="____________________________SCH3">#REF!</definedName>
    <definedName name="____________________________SCH4" localSheetId="106">#REF!</definedName>
    <definedName name="____________________________SCH4" localSheetId="109">#REF!</definedName>
    <definedName name="____________________________SCH4" localSheetId="129">#REF!</definedName>
    <definedName name="____________________________SCH4" localSheetId="23">#REF!</definedName>
    <definedName name="____________________________SCH4" localSheetId="13">#REF!</definedName>
    <definedName name="____________________________SCH4">#REF!</definedName>
    <definedName name="____________________________SCH5" localSheetId="106">#REF!</definedName>
    <definedName name="____________________________SCH5" localSheetId="109">#REF!</definedName>
    <definedName name="____________________________SCH5" localSheetId="129">#REF!</definedName>
    <definedName name="____________________________SCH5" localSheetId="23">#REF!</definedName>
    <definedName name="____________________________SCH5" localSheetId="13">#REF!</definedName>
    <definedName name="____________________________SCH5">#REF!</definedName>
    <definedName name="____________________________SCH6" localSheetId="106">#REF!</definedName>
    <definedName name="____________________________SCH6" localSheetId="109">#REF!</definedName>
    <definedName name="____________________________SCH6" localSheetId="129">#REF!</definedName>
    <definedName name="____________________________SCH6" localSheetId="23">#REF!</definedName>
    <definedName name="____________________________SCH6" localSheetId="13">#REF!</definedName>
    <definedName name="____________________________SCH6">#REF!</definedName>
    <definedName name="____________________________SCH7" localSheetId="106">#REF!</definedName>
    <definedName name="____________________________SCH7" localSheetId="109">#REF!</definedName>
    <definedName name="____________________________SCH7" localSheetId="129">#REF!</definedName>
    <definedName name="____________________________SCH7" localSheetId="23">#REF!</definedName>
    <definedName name="____________________________SCH7" localSheetId="13">#REF!</definedName>
    <definedName name="____________________________SCH7">#REF!</definedName>
    <definedName name="____________________________SCH8" localSheetId="106">#REF!</definedName>
    <definedName name="____________________________SCH8" localSheetId="109">#REF!</definedName>
    <definedName name="____________________________SCH8" localSheetId="129">#REF!</definedName>
    <definedName name="____________________________SCH8" localSheetId="23">#REF!</definedName>
    <definedName name="____________________________SCH8" localSheetId="13">#REF!</definedName>
    <definedName name="____________________________SCH8">#REF!</definedName>
    <definedName name="____________________________SCH9" localSheetId="106">#REF!</definedName>
    <definedName name="____________________________SCH9" localSheetId="109">#REF!</definedName>
    <definedName name="____________________________SCH9" localSheetId="129">#REF!</definedName>
    <definedName name="____________________________SCH9" localSheetId="23">#REF!</definedName>
    <definedName name="____________________________SCH9" localSheetId="13">#REF!</definedName>
    <definedName name="____________________________SCH9">#REF!</definedName>
    <definedName name="____________________________SEC1" localSheetId="106">#REF!</definedName>
    <definedName name="____________________________SEC1" localSheetId="109">#REF!</definedName>
    <definedName name="____________________________SEC1" localSheetId="129">#REF!</definedName>
    <definedName name="____________________________SEC1" localSheetId="23">#REF!</definedName>
    <definedName name="____________________________SEC1" localSheetId="13">#REF!</definedName>
    <definedName name="____________________________SEC1">#REF!</definedName>
    <definedName name="____________________________SEC2" localSheetId="106">#REF!</definedName>
    <definedName name="____________________________SEC2" localSheetId="109">#REF!</definedName>
    <definedName name="____________________________SEC2" localSheetId="129">#REF!</definedName>
    <definedName name="____________________________SEC2" localSheetId="23">#REF!</definedName>
    <definedName name="____________________________SEC2" localSheetId="13">#REF!</definedName>
    <definedName name="____________________________SEC2">#REF!</definedName>
    <definedName name="___________________________dec10" localSheetId="106">#REF!</definedName>
    <definedName name="___________________________dec10" localSheetId="109">#REF!</definedName>
    <definedName name="___________________________dec10" localSheetId="129">#REF!</definedName>
    <definedName name="___________________________dec10" localSheetId="23">#REF!</definedName>
    <definedName name="___________________________dec10" localSheetId="13">#REF!</definedName>
    <definedName name="___________________________dec10">#REF!</definedName>
    <definedName name="___________________________dec11" localSheetId="106">#REF!</definedName>
    <definedName name="___________________________dec11" localSheetId="109">#REF!</definedName>
    <definedName name="___________________________dec11" localSheetId="129">#REF!</definedName>
    <definedName name="___________________________dec11" localSheetId="23">#REF!</definedName>
    <definedName name="___________________________dec11" localSheetId="13">#REF!</definedName>
    <definedName name="___________________________dec11">#REF!</definedName>
    <definedName name="___________________________dec12" localSheetId="106">#REF!</definedName>
    <definedName name="___________________________dec12" localSheetId="109">#REF!</definedName>
    <definedName name="___________________________dec12" localSheetId="129">#REF!</definedName>
    <definedName name="___________________________dec12" localSheetId="23">#REF!</definedName>
    <definedName name="___________________________dec12" localSheetId="13">#REF!</definedName>
    <definedName name="___________________________dec12">#REF!</definedName>
    <definedName name="___________________________dec13" localSheetId="106">#REF!</definedName>
    <definedName name="___________________________dec13">#REF!</definedName>
    <definedName name="___________________________dec14" localSheetId="106">#REF!</definedName>
    <definedName name="___________________________dec14">#REF!</definedName>
    <definedName name="___________________________dec15" localSheetId="106">#REF!</definedName>
    <definedName name="___________________________dec15">#REF!</definedName>
    <definedName name="___________________________dec16" localSheetId="106">#REF!</definedName>
    <definedName name="___________________________dec16">#REF!</definedName>
    <definedName name="___________________________dec17" localSheetId="106">#REF!</definedName>
    <definedName name="___________________________dec17">#REF!</definedName>
    <definedName name="___________________________dec6" localSheetId="106">#REF!</definedName>
    <definedName name="___________________________dec6">#REF!</definedName>
    <definedName name="___________________________dec7" localSheetId="106">#REF!</definedName>
    <definedName name="___________________________dec7">#REF!</definedName>
    <definedName name="___________________________dec9" localSheetId="106">#REF!</definedName>
    <definedName name="___________________________dec9">#REF!</definedName>
    <definedName name="___________________________MS1" localSheetId="106">#REF!</definedName>
    <definedName name="___________________________MS1" localSheetId="109">#REF!</definedName>
    <definedName name="___________________________MS1" localSheetId="129">#REF!</definedName>
    <definedName name="___________________________MS1" localSheetId="23">#REF!</definedName>
    <definedName name="___________________________MS1" localSheetId="13">#REF!</definedName>
    <definedName name="___________________________MS1">#REF!</definedName>
    <definedName name="___________________________MS2" localSheetId="106">#REF!</definedName>
    <definedName name="___________________________MS2" localSheetId="109">#REF!</definedName>
    <definedName name="___________________________MS2" localSheetId="129">#REF!</definedName>
    <definedName name="___________________________MS2" localSheetId="23">#REF!</definedName>
    <definedName name="___________________________MS2" localSheetId="13">#REF!</definedName>
    <definedName name="___________________________MS2">#REF!</definedName>
    <definedName name="___________________________MS3" localSheetId="106">#REF!</definedName>
    <definedName name="___________________________MS3" localSheetId="109">#REF!</definedName>
    <definedName name="___________________________MS3" localSheetId="129">#REF!</definedName>
    <definedName name="___________________________MS3" localSheetId="23">#REF!</definedName>
    <definedName name="___________________________MS3" localSheetId="13">#REF!</definedName>
    <definedName name="___________________________MS3">#REF!</definedName>
    <definedName name="___________________________MS4" localSheetId="106">#REF!</definedName>
    <definedName name="___________________________MS4" localSheetId="109">#REF!</definedName>
    <definedName name="___________________________MS4" localSheetId="129">#REF!</definedName>
    <definedName name="___________________________MS4" localSheetId="23">#REF!</definedName>
    <definedName name="___________________________MS4" localSheetId="13">#REF!</definedName>
    <definedName name="___________________________MS4">#REF!</definedName>
    <definedName name="___________________________MS5" localSheetId="106">#REF!</definedName>
    <definedName name="___________________________MS5" localSheetId="109">#REF!</definedName>
    <definedName name="___________________________MS5" localSheetId="129">#REF!</definedName>
    <definedName name="___________________________MS5" localSheetId="23">#REF!</definedName>
    <definedName name="___________________________MS5" localSheetId="13">#REF!</definedName>
    <definedName name="___________________________MS5">#REF!</definedName>
    <definedName name="___________________________new10" localSheetId="106">#REF!</definedName>
    <definedName name="___________________________new10" localSheetId="109">#REF!</definedName>
    <definedName name="___________________________new10" localSheetId="129">#REF!</definedName>
    <definedName name="___________________________new10" localSheetId="23">#REF!</definedName>
    <definedName name="___________________________new10" localSheetId="13">#REF!</definedName>
    <definedName name="___________________________new10">#REF!</definedName>
    <definedName name="___________________________new11" localSheetId="106">#REF!</definedName>
    <definedName name="___________________________new11" localSheetId="109">#REF!</definedName>
    <definedName name="___________________________new11" localSheetId="129">#REF!</definedName>
    <definedName name="___________________________new11" localSheetId="23">#REF!</definedName>
    <definedName name="___________________________new11" localSheetId="13">#REF!</definedName>
    <definedName name="___________________________new11">#REF!</definedName>
    <definedName name="___________________________new12" localSheetId="106">#REF!</definedName>
    <definedName name="___________________________new12" localSheetId="109">#REF!</definedName>
    <definedName name="___________________________new12" localSheetId="129">#REF!</definedName>
    <definedName name="___________________________new12" localSheetId="23">#REF!</definedName>
    <definedName name="___________________________new12" localSheetId="13">#REF!</definedName>
    <definedName name="___________________________new12">#REF!</definedName>
    <definedName name="___________________________new13" localSheetId="106">#REF!</definedName>
    <definedName name="___________________________new13">#REF!</definedName>
    <definedName name="___________________________new14" localSheetId="106">#REF!</definedName>
    <definedName name="___________________________new14">#REF!</definedName>
    <definedName name="___________________________new15" localSheetId="106">#REF!</definedName>
    <definedName name="___________________________new15">#REF!</definedName>
    <definedName name="___________________________new16" localSheetId="106">#REF!</definedName>
    <definedName name="___________________________new16">#REF!</definedName>
    <definedName name="___________________________new17" localSheetId="106">#REF!</definedName>
    <definedName name="___________________________new17">#REF!</definedName>
    <definedName name="___________________________new6" localSheetId="106">#REF!</definedName>
    <definedName name="___________________________new6">#REF!</definedName>
    <definedName name="___________________________new7" localSheetId="106">#REF!</definedName>
    <definedName name="___________________________new7">#REF!</definedName>
    <definedName name="___________________________new8" localSheetId="106">#REF!</definedName>
    <definedName name="___________________________new8">#REF!</definedName>
    <definedName name="___________________________new9" localSheetId="106">#REF!</definedName>
    <definedName name="___________________________new9">#REF!</definedName>
    <definedName name="___________________________old10" localSheetId="106">#REF!</definedName>
    <definedName name="___________________________old10">#REF!</definedName>
    <definedName name="___________________________old11" localSheetId="106">#REF!</definedName>
    <definedName name="___________________________old11">#REF!</definedName>
    <definedName name="___________________________old12" localSheetId="106">#REF!</definedName>
    <definedName name="___________________________old12">#REF!</definedName>
    <definedName name="___________________________old13" localSheetId="106">#REF!</definedName>
    <definedName name="___________________________old13">#REF!</definedName>
    <definedName name="___________________________old14" localSheetId="106">#REF!</definedName>
    <definedName name="___________________________old14">#REF!</definedName>
    <definedName name="___________________________old15" localSheetId="106">#REF!</definedName>
    <definedName name="___________________________old15">#REF!</definedName>
    <definedName name="___________________________old16" localSheetId="106">#REF!</definedName>
    <definedName name="___________________________old16">#REF!</definedName>
    <definedName name="___________________________old17" localSheetId="106">#REF!</definedName>
    <definedName name="___________________________old17">#REF!</definedName>
    <definedName name="___________________________old6" localSheetId="106">#REF!</definedName>
    <definedName name="___________________________old6">#REF!</definedName>
    <definedName name="___________________________old7" localSheetId="106">#REF!</definedName>
    <definedName name="___________________________old7">#REF!</definedName>
    <definedName name="___________________________old8" localSheetId="106">#REF!</definedName>
    <definedName name="___________________________old8">#REF!</definedName>
    <definedName name="___________________________old9" localSheetId="106">#REF!</definedName>
    <definedName name="___________________________old9">#REF!</definedName>
    <definedName name="___________________________SCH1" localSheetId="106">#REF!</definedName>
    <definedName name="___________________________SCH1" localSheetId="109">#REF!</definedName>
    <definedName name="___________________________SCH1" localSheetId="129">#REF!</definedName>
    <definedName name="___________________________SCH1" localSheetId="23">#REF!</definedName>
    <definedName name="___________________________SCH1" localSheetId="13">#REF!</definedName>
    <definedName name="___________________________SCH1">#REF!</definedName>
    <definedName name="___________________________SCH10" localSheetId="106">#REF!</definedName>
    <definedName name="___________________________SCH10" localSheetId="109">#REF!</definedName>
    <definedName name="___________________________SCH10" localSheetId="129">#REF!</definedName>
    <definedName name="___________________________SCH10" localSheetId="23">#REF!</definedName>
    <definedName name="___________________________SCH10" localSheetId="13">#REF!</definedName>
    <definedName name="___________________________SCH10">#REF!</definedName>
    <definedName name="___________________________SCH15" localSheetId="106">#REF!</definedName>
    <definedName name="___________________________SCH15" localSheetId="109">#REF!</definedName>
    <definedName name="___________________________SCH15" localSheetId="129">#REF!</definedName>
    <definedName name="___________________________SCH15" localSheetId="23">#REF!</definedName>
    <definedName name="___________________________SCH15" localSheetId="13">#REF!</definedName>
    <definedName name="___________________________SCH15">#REF!</definedName>
    <definedName name="___________________________SCH2" localSheetId="106">#REF!</definedName>
    <definedName name="___________________________SCH2" localSheetId="109">#REF!</definedName>
    <definedName name="___________________________SCH2" localSheetId="129">#REF!</definedName>
    <definedName name="___________________________SCH2" localSheetId="23">#REF!</definedName>
    <definedName name="___________________________SCH2" localSheetId="13">#REF!</definedName>
    <definedName name="___________________________SCH2">#REF!</definedName>
    <definedName name="___________________________SCH3" localSheetId="106">#REF!</definedName>
    <definedName name="___________________________SCH3" localSheetId="109">#REF!</definedName>
    <definedName name="___________________________SCH3" localSheetId="129">#REF!</definedName>
    <definedName name="___________________________SCH3" localSheetId="23">#REF!</definedName>
    <definedName name="___________________________SCH3" localSheetId="13">#REF!</definedName>
    <definedName name="___________________________SCH3">#REF!</definedName>
    <definedName name="___________________________SCH4" localSheetId="106">#REF!</definedName>
    <definedName name="___________________________SCH4" localSheetId="109">#REF!</definedName>
    <definedName name="___________________________SCH4" localSheetId="129">#REF!</definedName>
    <definedName name="___________________________SCH4" localSheetId="23">#REF!</definedName>
    <definedName name="___________________________SCH4" localSheetId="13">#REF!</definedName>
    <definedName name="___________________________SCH4">#REF!</definedName>
    <definedName name="___________________________SCH5" localSheetId="106">#REF!</definedName>
    <definedName name="___________________________SCH5" localSheetId="109">#REF!</definedName>
    <definedName name="___________________________SCH5" localSheetId="129">#REF!</definedName>
    <definedName name="___________________________SCH5" localSheetId="23">#REF!</definedName>
    <definedName name="___________________________SCH5" localSheetId="13">#REF!</definedName>
    <definedName name="___________________________SCH5">#REF!</definedName>
    <definedName name="___________________________SCH6" localSheetId="106">#REF!</definedName>
    <definedName name="___________________________SCH6" localSheetId="109">#REF!</definedName>
    <definedName name="___________________________SCH6" localSheetId="129">#REF!</definedName>
    <definedName name="___________________________SCH6" localSheetId="23">#REF!</definedName>
    <definedName name="___________________________SCH6" localSheetId="13">#REF!</definedName>
    <definedName name="___________________________SCH6">#REF!</definedName>
    <definedName name="___________________________SCH7" localSheetId="106">#REF!</definedName>
    <definedName name="___________________________SCH7" localSheetId="109">#REF!</definedName>
    <definedName name="___________________________SCH7" localSheetId="129">#REF!</definedName>
    <definedName name="___________________________SCH7" localSheetId="23">#REF!</definedName>
    <definedName name="___________________________SCH7" localSheetId="13">#REF!</definedName>
    <definedName name="___________________________SCH7">#REF!</definedName>
    <definedName name="___________________________SCH8" localSheetId="106">#REF!</definedName>
    <definedName name="___________________________SCH8" localSheetId="109">#REF!</definedName>
    <definedName name="___________________________SCH8" localSheetId="129">#REF!</definedName>
    <definedName name="___________________________SCH8" localSheetId="23">#REF!</definedName>
    <definedName name="___________________________SCH8" localSheetId="13">#REF!</definedName>
    <definedName name="___________________________SCH8">#REF!</definedName>
    <definedName name="___________________________SCH9" localSheetId="106">#REF!</definedName>
    <definedName name="___________________________SCH9" localSheetId="109">#REF!</definedName>
    <definedName name="___________________________SCH9" localSheetId="129">#REF!</definedName>
    <definedName name="___________________________SCH9" localSheetId="23">#REF!</definedName>
    <definedName name="___________________________SCH9" localSheetId="13">#REF!</definedName>
    <definedName name="___________________________SCH9">#REF!</definedName>
    <definedName name="___________________________SEC1" localSheetId="106">#REF!</definedName>
    <definedName name="___________________________SEC1" localSheetId="109">#REF!</definedName>
    <definedName name="___________________________SEC1" localSheetId="129">#REF!</definedName>
    <definedName name="___________________________SEC1" localSheetId="23">#REF!</definedName>
    <definedName name="___________________________SEC1" localSheetId="13">#REF!</definedName>
    <definedName name="___________________________SEC1">#REF!</definedName>
    <definedName name="___________________________SEC2" localSheetId="106">#REF!</definedName>
    <definedName name="___________________________SEC2" localSheetId="109">#REF!</definedName>
    <definedName name="___________________________SEC2" localSheetId="129">#REF!</definedName>
    <definedName name="___________________________SEC2" localSheetId="23">#REF!</definedName>
    <definedName name="___________________________SEC2" localSheetId="13">#REF!</definedName>
    <definedName name="___________________________SEC2">#REF!</definedName>
    <definedName name="__________________________dec10" localSheetId="106">#REF!</definedName>
    <definedName name="__________________________dec10" localSheetId="109">#REF!</definedName>
    <definedName name="__________________________dec10" localSheetId="129">#REF!</definedName>
    <definedName name="__________________________dec10" localSheetId="23">#REF!</definedName>
    <definedName name="__________________________dec10" localSheetId="13">#REF!</definedName>
    <definedName name="__________________________dec10">#REF!</definedName>
    <definedName name="__________________________dec11" localSheetId="106">#REF!</definedName>
    <definedName name="__________________________dec11" localSheetId="109">#REF!</definedName>
    <definedName name="__________________________dec11" localSheetId="129">#REF!</definedName>
    <definedName name="__________________________dec11" localSheetId="23">#REF!</definedName>
    <definedName name="__________________________dec11" localSheetId="13">#REF!</definedName>
    <definedName name="__________________________dec11">#REF!</definedName>
    <definedName name="__________________________dec12" localSheetId="106">#REF!</definedName>
    <definedName name="__________________________dec12" localSheetId="109">#REF!</definedName>
    <definedName name="__________________________dec12" localSheetId="129">#REF!</definedName>
    <definedName name="__________________________dec12" localSheetId="23">#REF!</definedName>
    <definedName name="__________________________dec12" localSheetId="13">#REF!</definedName>
    <definedName name="__________________________dec12">#REF!</definedName>
    <definedName name="__________________________dec13" localSheetId="106">#REF!</definedName>
    <definedName name="__________________________dec13">#REF!</definedName>
    <definedName name="__________________________dec14" localSheetId="106">#REF!</definedName>
    <definedName name="__________________________dec14">#REF!</definedName>
    <definedName name="__________________________dec15" localSheetId="106">#REF!</definedName>
    <definedName name="__________________________dec15">#REF!</definedName>
    <definedName name="__________________________dec16" localSheetId="106">#REF!</definedName>
    <definedName name="__________________________dec16">#REF!</definedName>
    <definedName name="__________________________dec17" localSheetId="106">#REF!</definedName>
    <definedName name="__________________________dec17">#REF!</definedName>
    <definedName name="__________________________dec6" localSheetId="106">#REF!</definedName>
    <definedName name="__________________________dec6">#REF!</definedName>
    <definedName name="__________________________dec7" localSheetId="106">#REF!</definedName>
    <definedName name="__________________________dec7">#REF!</definedName>
    <definedName name="__________________________dec9" localSheetId="106">#REF!</definedName>
    <definedName name="__________________________dec9">#REF!</definedName>
    <definedName name="__________________________MS1" localSheetId="106">#REF!</definedName>
    <definedName name="__________________________MS1" localSheetId="109">#REF!</definedName>
    <definedName name="__________________________MS1" localSheetId="129">#REF!</definedName>
    <definedName name="__________________________MS1" localSheetId="23">#REF!</definedName>
    <definedName name="__________________________MS1" localSheetId="13">#REF!</definedName>
    <definedName name="__________________________MS1">#REF!</definedName>
    <definedName name="__________________________MS2" localSheetId="106">#REF!</definedName>
    <definedName name="__________________________MS2" localSheetId="109">#REF!</definedName>
    <definedName name="__________________________MS2" localSheetId="129">#REF!</definedName>
    <definedName name="__________________________MS2" localSheetId="23">#REF!</definedName>
    <definedName name="__________________________MS2" localSheetId="13">#REF!</definedName>
    <definedName name="__________________________MS2">#REF!</definedName>
    <definedName name="__________________________MS3" localSheetId="106">#REF!</definedName>
    <definedName name="__________________________MS3" localSheetId="109">#REF!</definedName>
    <definedName name="__________________________MS3" localSheetId="129">#REF!</definedName>
    <definedName name="__________________________MS3" localSheetId="23">#REF!</definedName>
    <definedName name="__________________________MS3" localSheetId="13">#REF!</definedName>
    <definedName name="__________________________MS3">#REF!</definedName>
    <definedName name="__________________________MS4" localSheetId="106">#REF!</definedName>
    <definedName name="__________________________MS4" localSheetId="109">#REF!</definedName>
    <definedName name="__________________________MS4" localSheetId="129">#REF!</definedName>
    <definedName name="__________________________MS4" localSheetId="23">#REF!</definedName>
    <definedName name="__________________________MS4" localSheetId="13">#REF!</definedName>
    <definedName name="__________________________MS4">#REF!</definedName>
    <definedName name="__________________________MS5" localSheetId="106">#REF!</definedName>
    <definedName name="__________________________MS5" localSheetId="109">#REF!</definedName>
    <definedName name="__________________________MS5" localSheetId="129">#REF!</definedName>
    <definedName name="__________________________MS5" localSheetId="23">#REF!</definedName>
    <definedName name="__________________________MS5" localSheetId="13">#REF!</definedName>
    <definedName name="__________________________MS5">#REF!</definedName>
    <definedName name="__________________________new10" localSheetId="106">#REF!</definedName>
    <definedName name="__________________________new10" localSheetId="109">#REF!</definedName>
    <definedName name="__________________________new10" localSheetId="129">#REF!</definedName>
    <definedName name="__________________________new10" localSheetId="23">#REF!</definedName>
    <definedName name="__________________________new10" localSheetId="13">#REF!</definedName>
    <definedName name="__________________________new10">#REF!</definedName>
    <definedName name="__________________________new11" localSheetId="106">#REF!</definedName>
    <definedName name="__________________________new11" localSheetId="109">#REF!</definedName>
    <definedName name="__________________________new11" localSheetId="129">#REF!</definedName>
    <definedName name="__________________________new11" localSheetId="23">#REF!</definedName>
    <definedName name="__________________________new11" localSheetId="13">#REF!</definedName>
    <definedName name="__________________________new11">#REF!</definedName>
    <definedName name="__________________________new12" localSheetId="106">#REF!</definedName>
    <definedName name="__________________________new12" localSheetId="109">#REF!</definedName>
    <definedName name="__________________________new12" localSheetId="129">#REF!</definedName>
    <definedName name="__________________________new12" localSheetId="23">#REF!</definedName>
    <definedName name="__________________________new12" localSheetId="13">#REF!</definedName>
    <definedName name="__________________________new12">#REF!</definedName>
    <definedName name="__________________________new13" localSheetId="106">#REF!</definedName>
    <definedName name="__________________________new13">#REF!</definedName>
    <definedName name="__________________________new14" localSheetId="106">#REF!</definedName>
    <definedName name="__________________________new14">#REF!</definedName>
    <definedName name="__________________________new15" localSheetId="106">#REF!</definedName>
    <definedName name="__________________________new15">#REF!</definedName>
    <definedName name="__________________________new16" localSheetId="106">#REF!</definedName>
    <definedName name="__________________________new16">#REF!</definedName>
    <definedName name="__________________________new17" localSheetId="106">#REF!</definedName>
    <definedName name="__________________________new17">#REF!</definedName>
    <definedName name="__________________________new6" localSheetId="106">#REF!</definedName>
    <definedName name="__________________________new6">#REF!</definedName>
    <definedName name="__________________________new7" localSheetId="106">#REF!</definedName>
    <definedName name="__________________________new7">#REF!</definedName>
    <definedName name="__________________________new8" localSheetId="106">#REF!</definedName>
    <definedName name="__________________________new8">#REF!</definedName>
    <definedName name="__________________________new9" localSheetId="106">#REF!</definedName>
    <definedName name="__________________________new9">#REF!</definedName>
    <definedName name="__________________________old10" localSheetId="106">#REF!</definedName>
    <definedName name="__________________________old10">#REF!</definedName>
    <definedName name="__________________________old11" localSheetId="106">#REF!</definedName>
    <definedName name="__________________________old11">#REF!</definedName>
    <definedName name="__________________________old12" localSheetId="106">#REF!</definedName>
    <definedName name="__________________________old12">#REF!</definedName>
    <definedName name="__________________________old13" localSheetId="106">#REF!</definedName>
    <definedName name="__________________________old13">#REF!</definedName>
    <definedName name="__________________________old14" localSheetId="106">#REF!</definedName>
    <definedName name="__________________________old14">#REF!</definedName>
    <definedName name="__________________________old15" localSheetId="106">#REF!</definedName>
    <definedName name="__________________________old15">#REF!</definedName>
    <definedName name="__________________________old16" localSheetId="106">#REF!</definedName>
    <definedName name="__________________________old16">#REF!</definedName>
    <definedName name="__________________________old17" localSheetId="106">#REF!</definedName>
    <definedName name="__________________________old17">#REF!</definedName>
    <definedName name="__________________________old6" localSheetId="106">#REF!</definedName>
    <definedName name="__________________________old6">#REF!</definedName>
    <definedName name="__________________________old7" localSheetId="106">#REF!</definedName>
    <definedName name="__________________________old7">#REF!</definedName>
    <definedName name="__________________________old8" localSheetId="106">#REF!</definedName>
    <definedName name="__________________________old8">#REF!</definedName>
    <definedName name="__________________________old9" localSheetId="106">#REF!</definedName>
    <definedName name="__________________________old9">#REF!</definedName>
    <definedName name="__________________________SCH1" localSheetId="106">#REF!</definedName>
    <definedName name="__________________________SCH1" localSheetId="109">#REF!</definedName>
    <definedName name="__________________________SCH1" localSheetId="129">#REF!</definedName>
    <definedName name="__________________________SCH1" localSheetId="23">#REF!</definedName>
    <definedName name="__________________________SCH1" localSheetId="13">#REF!</definedName>
    <definedName name="__________________________SCH1">#REF!</definedName>
    <definedName name="__________________________SCH10" localSheetId="106">#REF!</definedName>
    <definedName name="__________________________SCH10" localSheetId="109">#REF!</definedName>
    <definedName name="__________________________SCH10" localSheetId="129">#REF!</definedName>
    <definedName name="__________________________SCH10" localSheetId="23">#REF!</definedName>
    <definedName name="__________________________SCH10" localSheetId="13">#REF!</definedName>
    <definedName name="__________________________SCH10">#REF!</definedName>
    <definedName name="__________________________SCH15" localSheetId="106">#REF!</definedName>
    <definedName name="__________________________SCH15" localSheetId="109">#REF!</definedName>
    <definedName name="__________________________SCH15" localSheetId="129">#REF!</definedName>
    <definedName name="__________________________SCH15" localSheetId="23">#REF!</definedName>
    <definedName name="__________________________SCH15" localSheetId="13">#REF!</definedName>
    <definedName name="__________________________SCH15">#REF!</definedName>
    <definedName name="__________________________SCH2" localSheetId="106">#REF!</definedName>
    <definedName name="__________________________SCH2" localSheetId="109">#REF!</definedName>
    <definedName name="__________________________SCH2" localSheetId="129">#REF!</definedName>
    <definedName name="__________________________SCH2" localSheetId="23">#REF!</definedName>
    <definedName name="__________________________SCH2" localSheetId="13">#REF!</definedName>
    <definedName name="__________________________SCH2">#REF!</definedName>
    <definedName name="__________________________SCH3" localSheetId="106">#REF!</definedName>
    <definedName name="__________________________SCH3" localSheetId="109">#REF!</definedName>
    <definedName name="__________________________SCH3" localSheetId="129">#REF!</definedName>
    <definedName name="__________________________SCH3" localSheetId="23">#REF!</definedName>
    <definedName name="__________________________SCH3" localSheetId="13">#REF!</definedName>
    <definedName name="__________________________SCH3">#REF!</definedName>
    <definedName name="__________________________SCH4" localSheetId="106">#REF!</definedName>
    <definedName name="__________________________SCH4" localSheetId="109">#REF!</definedName>
    <definedName name="__________________________SCH4" localSheetId="129">#REF!</definedName>
    <definedName name="__________________________SCH4" localSheetId="23">#REF!</definedName>
    <definedName name="__________________________SCH4" localSheetId="13">#REF!</definedName>
    <definedName name="__________________________SCH4">#REF!</definedName>
    <definedName name="__________________________SCH5" localSheetId="106">#REF!</definedName>
    <definedName name="__________________________SCH5" localSheetId="109">#REF!</definedName>
    <definedName name="__________________________SCH5" localSheetId="129">#REF!</definedName>
    <definedName name="__________________________SCH5" localSheetId="23">#REF!</definedName>
    <definedName name="__________________________SCH5" localSheetId="13">#REF!</definedName>
    <definedName name="__________________________SCH5">#REF!</definedName>
    <definedName name="__________________________SCH6" localSheetId="106">#REF!</definedName>
    <definedName name="__________________________SCH6" localSheetId="109">#REF!</definedName>
    <definedName name="__________________________SCH6" localSheetId="129">#REF!</definedName>
    <definedName name="__________________________SCH6" localSheetId="23">#REF!</definedName>
    <definedName name="__________________________SCH6" localSheetId="13">#REF!</definedName>
    <definedName name="__________________________SCH6">#REF!</definedName>
    <definedName name="__________________________SCH7" localSheetId="106">#REF!</definedName>
    <definedName name="__________________________SCH7" localSheetId="109">#REF!</definedName>
    <definedName name="__________________________SCH7" localSheetId="129">#REF!</definedName>
    <definedName name="__________________________SCH7" localSheetId="23">#REF!</definedName>
    <definedName name="__________________________SCH7" localSheetId="13">#REF!</definedName>
    <definedName name="__________________________SCH7">#REF!</definedName>
    <definedName name="__________________________SCH8" localSheetId="106">#REF!</definedName>
    <definedName name="__________________________SCH8" localSheetId="109">#REF!</definedName>
    <definedName name="__________________________SCH8" localSheetId="129">#REF!</definedName>
    <definedName name="__________________________SCH8" localSheetId="23">#REF!</definedName>
    <definedName name="__________________________SCH8" localSheetId="13">#REF!</definedName>
    <definedName name="__________________________SCH8">#REF!</definedName>
    <definedName name="__________________________SCH9" localSheetId="106">#REF!</definedName>
    <definedName name="__________________________SCH9" localSheetId="109">#REF!</definedName>
    <definedName name="__________________________SCH9" localSheetId="129">#REF!</definedName>
    <definedName name="__________________________SCH9" localSheetId="23">#REF!</definedName>
    <definedName name="__________________________SCH9" localSheetId="13">#REF!</definedName>
    <definedName name="__________________________SCH9">#REF!</definedName>
    <definedName name="__________________________SEC1" localSheetId="106">#REF!</definedName>
    <definedName name="__________________________SEC1" localSheetId="109">#REF!</definedName>
    <definedName name="__________________________SEC1" localSheetId="129">#REF!</definedName>
    <definedName name="__________________________SEC1" localSheetId="23">#REF!</definedName>
    <definedName name="__________________________SEC1" localSheetId="13">#REF!</definedName>
    <definedName name="__________________________SEC1">#REF!</definedName>
    <definedName name="__________________________SEC2" localSheetId="106">#REF!</definedName>
    <definedName name="__________________________SEC2" localSheetId="109">#REF!</definedName>
    <definedName name="__________________________SEC2" localSheetId="129">#REF!</definedName>
    <definedName name="__________________________SEC2" localSheetId="23">#REF!</definedName>
    <definedName name="__________________________SEC2" localSheetId="13">#REF!</definedName>
    <definedName name="__________________________SEC2">#REF!</definedName>
    <definedName name="_________________________dec10" localSheetId="106">#REF!</definedName>
    <definedName name="_________________________dec10" localSheetId="109">#REF!</definedName>
    <definedName name="_________________________dec10" localSheetId="129">#REF!</definedName>
    <definedName name="_________________________dec10" localSheetId="23">#REF!</definedName>
    <definedName name="_________________________dec10" localSheetId="13">#REF!</definedName>
    <definedName name="_________________________dec10">#REF!</definedName>
    <definedName name="_________________________dec11" localSheetId="106">#REF!</definedName>
    <definedName name="_________________________dec11" localSheetId="109">#REF!</definedName>
    <definedName name="_________________________dec11" localSheetId="129">#REF!</definedName>
    <definedName name="_________________________dec11" localSheetId="23">#REF!</definedName>
    <definedName name="_________________________dec11" localSheetId="13">#REF!</definedName>
    <definedName name="_________________________dec11">#REF!</definedName>
    <definedName name="_________________________dec12" localSheetId="106">#REF!</definedName>
    <definedName name="_________________________dec12" localSheetId="109">#REF!</definedName>
    <definedName name="_________________________dec12" localSheetId="129">#REF!</definedName>
    <definedName name="_________________________dec12" localSheetId="23">#REF!</definedName>
    <definedName name="_________________________dec12" localSheetId="13">#REF!</definedName>
    <definedName name="_________________________dec12">#REF!</definedName>
    <definedName name="_________________________dec13" localSheetId="106">#REF!</definedName>
    <definedName name="_________________________dec13">#REF!</definedName>
    <definedName name="_________________________dec14" localSheetId="106">#REF!</definedName>
    <definedName name="_________________________dec14">#REF!</definedName>
    <definedName name="_________________________dec15" localSheetId="106">#REF!</definedName>
    <definedName name="_________________________dec15">#REF!</definedName>
    <definedName name="_________________________dec16" localSheetId="106">#REF!</definedName>
    <definedName name="_________________________dec16">#REF!</definedName>
    <definedName name="_________________________dec17" localSheetId="106">#REF!</definedName>
    <definedName name="_________________________dec17">#REF!</definedName>
    <definedName name="_________________________dec6" localSheetId="106">#REF!</definedName>
    <definedName name="_________________________dec6">#REF!</definedName>
    <definedName name="_________________________dec7" localSheetId="106">#REF!</definedName>
    <definedName name="_________________________dec7">#REF!</definedName>
    <definedName name="_________________________dec9" localSheetId="106">#REF!</definedName>
    <definedName name="_________________________dec9">#REF!</definedName>
    <definedName name="_________________________MS1" localSheetId="106">#REF!</definedName>
    <definedName name="_________________________MS1" localSheetId="109">#REF!</definedName>
    <definedName name="_________________________MS1" localSheetId="129">#REF!</definedName>
    <definedName name="_________________________MS1" localSheetId="23">#REF!</definedName>
    <definedName name="_________________________MS1" localSheetId="13">#REF!</definedName>
    <definedName name="_________________________MS1">#REF!</definedName>
    <definedName name="_________________________MS2" localSheetId="106">#REF!</definedName>
    <definedName name="_________________________MS2" localSheetId="109">#REF!</definedName>
    <definedName name="_________________________MS2" localSheetId="129">#REF!</definedName>
    <definedName name="_________________________MS2" localSheetId="23">#REF!</definedName>
    <definedName name="_________________________MS2" localSheetId="13">#REF!</definedName>
    <definedName name="_________________________MS2">#REF!</definedName>
    <definedName name="_________________________MS3" localSheetId="106">#REF!</definedName>
    <definedName name="_________________________MS3" localSheetId="109">#REF!</definedName>
    <definedName name="_________________________MS3" localSheetId="129">#REF!</definedName>
    <definedName name="_________________________MS3" localSheetId="23">#REF!</definedName>
    <definedName name="_________________________MS3" localSheetId="13">#REF!</definedName>
    <definedName name="_________________________MS3">#REF!</definedName>
    <definedName name="_________________________MS4" localSheetId="106">#REF!</definedName>
    <definedName name="_________________________MS4" localSheetId="109">#REF!</definedName>
    <definedName name="_________________________MS4" localSheetId="129">#REF!</definedName>
    <definedName name="_________________________MS4" localSheetId="23">#REF!</definedName>
    <definedName name="_________________________MS4" localSheetId="13">#REF!</definedName>
    <definedName name="_________________________MS4">#REF!</definedName>
    <definedName name="_________________________MS5" localSheetId="106">#REF!</definedName>
    <definedName name="_________________________MS5" localSheetId="109">#REF!</definedName>
    <definedName name="_________________________MS5" localSheetId="129">#REF!</definedName>
    <definedName name="_________________________MS5" localSheetId="23">#REF!</definedName>
    <definedName name="_________________________MS5" localSheetId="13">#REF!</definedName>
    <definedName name="_________________________MS5">#REF!</definedName>
    <definedName name="_________________________new10" localSheetId="106">#REF!</definedName>
    <definedName name="_________________________new10" localSheetId="109">#REF!</definedName>
    <definedName name="_________________________new10" localSheetId="129">#REF!</definedName>
    <definedName name="_________________________new10" localSheetId="23">#REF!</definedName>
    <definedName name="_________________________new10" localSheetId="13">#REF!</definedName>
    <definedName name="_________________________new10">#REF!</definedName>
    <definedName name="_________________________new11" localSheetId="106">#REF!</definedName>
    <definedName name="_________________________new11" localSheetId="109">#REF!</definedName>
    <definedName name="_________________________new11" localSheetId="129">#REF!</definedName>
    <definedName name="_________________________new11" localSheetId="23">#REF!</definedName>
    <definedName name="_________________________new11" localSheetId="13">#REF!</definedName>
    <definedName name="_________________________new11">#REF!</definedName>
    <definedName name="_________________________new12" localSheetId="106">#REF!</definedName>
    <definedName name="_________________________new12" localSheetId="109">#REF!</definedName>
    <definedName name="_________________________new12" localSheetId="129">#REF!</definedName>
    <definedName name="_________________________new12" localSheetId="23">#REF!</definedName>
    <definedName name="_________________________new12" localSheetId="13">#REF!</definedName>
    <definedName name="_________________________new12">#REF!</definedName>
    <definedName name="_________________________new13" localSheetId="106">#REF!</definedName>
    <definedName name="_________________________new13">#REF!</definedName>
    <definedName name="_________________________new14" localSheetId="106">#REF!</definedName>
    <definedName name="_________________________new14">#REF!</definedName>
    <definedName name="_________________________new15" localSheetId="106">#REF!</definedName>
    <definedName name="_________________________new15">#REF!</definedName>
    <definedName name="_________________________new16" localSheetId="106">#REF!</definedName>
    <definedName name="_________________________new16">#REF!</definedName>
    <definedName name="_________________________new17" localSheetId="106">#REF!</definedName>
    <definedName name="_________________________new17">#REF!</definedName>
    <definedName name="_________________________new6" localSheetId="106">#REF!</definedName>
    <definedName name="_________________________new6">#REF!</definedName>
    <definedName name="_________________________new7" localSheetId="106">#REF!</definedName>
    <definedName name="_________________________new7">#REF!</definedName>
    <definedName name="_________________________new8" localSheetId="106">#REF!</definedName>
    <definedName name="_________________________new8">#REF!</definedName>
    <definedName name="_________________________new9" localSheetId="106">#REF!</definedName>
    <definedName name="_________________________new9">#REF!</definedName>
    <definedName name="_________________________old10" localSheetId="106">#REF!</definedName>
    <definedName name="_________________________old10">#REF!</definedName>
    <definedName name="_________________________old11" localSheetId="106">#REF!</definedName>
    <definedName name="_________________________old11">#REF!</definedName>
    <definedName name="_________________________old12" localSheetId="106">#REF!</definedName>
    <definedName name="_________________________old12">#REF!</definedName>
    <definedName name="_________________________old13" localSheetId="106">#REF!</definedName>
    <definedName name="_________________________old13">#REF!</definedName>
    <definedName name="_________________________old14" localSheetId="106">#REF!</definedName>
    <definedName name="_________________________old14">#REF!</definedName>
    <definedName name="_________________________old15" localSheetId="106">#REF!</definedName>
    <definedName name="_________________________old15">#REF!</definedName>
    <definedName name="_________________________old16" localSheetId="106">#REF!</definedName>
    <definedName name="_________________________old16">#REF!</definedName>
    <definedName name="_________________________old17" localSheetId="106">#REF!</definedName>
    <definedName name="_________________________old17">#REF!</definedName>
    <definedName name="_________________________old6" localSheetId="106">#REF!</definedName>
    <definedName name="_________________________old6">#REF!</definedName>
    <definedName name="_________________________old7" localSheetId="106">#REF!</definedName>
    <definedName name="_________________________old7">#REF!</definedName>
    <definedName name="_________________________old8" localSheetId="106">#REF!</definedName>
    <definedName name="_________________________old8">#REF!</definedName>
    <definedName name="_________________________old9" localSheetId="106">#REF!</definedName>
    <definedName name="_________________________old9">#REF!</definedName>
    <definedName name="_________________________SCH1" localSheetId="106">#REF!</definedName>
    <definedName name="_________________________SCH1" localSheetId="109">#REF!</definedName>
    <definedName name="_________________________SCH1" localSheetId="129">#REF!</definedName>
    <definedName name="_________________________SCH1" localSheetId="23">#REF!</definedName>
    <definedName name="_________________________SCH1" localSheetId="13">#REF!</definedName>
    <definedName name="_________________________SCH1">#REF!</definedName>
    <definedName name="_________________________SCH10" localSheetId="106">#REF!</definedName>
    <definedName name="_________________________SCH10" localSheetId="109">#REF!</definedName>
    <definedName name="_________________________SCH10" localSheetId="129">#REF!</definedName>
    <definedName name="_________________________SCH10" localSheetId="23">#REF!</definedName>
    <definedName name="_________________________SCH10" localSheetId="13">#REF!</definedName>
    <definedName name="_________________________SCH10">#REF!</definedName>
    <definedName name="_________________________SCH15" localSheetId="106">#REF!</definedName>
    <definedName name="_________________________SCH15" localSheetId="109">#REF!</definedName>
    <definedName name="_________________________SCH15" localSheetId="129">#REF!</definedName>
    <definedName name="_________________________SCH15" localSheetId="23">#REF!</definedName>
    <definedName name="_________________________SCH15" localSheetId="13">#REF!</definedName>
    <definedName name="_________________________SCH15">#REF!</definedName>
    <definedName name="_________________________SCH2" localSheetId="106">#REF!</definedName>
    <definedName name="_________________________SCH2" localSheetId="109">#REF!</definedName>
    <definedName name="_________________________SCH2" localSheetId="129">#REF!</definedName>
    <definedName name="_________________________SCH2" localSheetId="23">#REF!</definedName>
    <definedName name="_________________________SCH2" localSheetId="13">#REF!</definedName>
    <definedName name="_________________________SCH2">#REF!</definedName>
    <definedName name="_________________________SCH3" localSheetId="106">#REF!</definedName>
    <definedName name="_________________________SCH3" localSheetId="109">#REF!</definedName>
    <definedName name="_________________________SCH3" localSheetId="129">#REF!</definedName>
    <definedName name="_________________________SCH3" localSheetId="23">#REF!</definedName>
    <definedName name="_________________________SCH3" localSheetId="13">#REF!</definedName>
    <definedName name="_________________________SCH3">#REF!</definedName>
    <definedName name="_________________________SCH4" localSheetId="106">#REF!</definedName>
    <definedName name="_________________________SCH4" localSheetId="109">#REF!</definedName>
    <definedName name="_________________________SCH4" localSheetId="129">#REF!</definedName>
    <definedName name="_________________________SCH4" localSheetId="23">#REF!</definedName>
    <definedName name="_________________________SCH4" localSheetId="13">#REF!</definedName>
    <definedName name="_________________________SCH4">#REF!</definedName>
    <definedName name="_________________________SCH5" localSheetId="106">#REF!</definedName>
    <definedName name="_________________________SCH5" localSheetId="109">#REF!</definedName>
    <definedName name="_________________________SCH5" localSheetId="129">#REF!</definedName>
    <definedName name="_________________________SCH5" localSheetId="23">#REF!</definedName>
    <definedName name="_________________________SCH5" localSheetId="13">#REF!</definedName>
    <definedName name="_________________________SCH5">#REF!</definedName>
    <definedName name="_________________________SCH6" localSheetId="106">#REF!</definedName>
    <definedName name="_________________________SCH6" localSheetId="109">#REF!</definedName>
    <definedName name="_________________________SCH6" localSheetId="129">#REF!</definedName>
    <definedName name="_________________________SCH6" localSheetId="23">#REF!</definedName>
    <definedName name="_________________________SCH6" localSheetId="13">#REF!</definedName>
    <definedName name="_________________________SCH6">#REF!</definedName>
    <definedName name="_________________________SCH7" localSheetId="106">#REF!</definedName>
    <definedName name="_________________________SCH7" localSheetId="109">#REF!</definedName>
    <definedName name="_________________________SCH7" localSheetId="129">#REF!</definedName>
    <definedName name="_________________________SCH7" localSheetId="23">#REF!</definedName>
    <definedName name="_________________________SCH7" localSheetId="13">#REF!</definedName>
    <definedName name="_________________________SCH7">#REF!</definedName>
    <definedName name="_________________________SCH8" localSheetId="106">#REF!</definedName>
    <definedName name="_________________________SCH8" localSheetId="109">#REF!</definedName>
    <definedName name="_________________________SCH8" localSheetId="129">#REF!</definedName>
    <definedName name="_________________________SCH8" localSheetId="23">#REF!</definedName>
    <definedName name="_________________________SCH8" localSheetId="13">#REF!</definedName>
    <definedName name="_________________________SCH8">#REF!</definedName>
    <definedName name="_________________________SCH9" localSheetId="106">#REF!</definedName>
    <definedName name="_________________________SCH9" localSheetId="109">#REF!</definedName>
    <definedName name="_________________________SCH9" localSheetId="129">#REF!</definedName>
    <definedName name="_________________________SCH9" localSheetId="23">#REF!</definedName>
    <definedName name="_________________________SCH9" localSheetId="13">#REF!</definedName>
    <definedName name="_________________________SCH9">#REF!</definedName>
    <definedName name="_________________________SEC1" localSheetId="106">#REF!</definedName>
    <definedName name="_________________________SEC1" localSheetId="109">#REF!</definedName>
    <definedName name="_________________________SEC1" localSheetId="129">#REF!</definedName>
    <definedName name="_________________________SEC1" localSheetId="23">#REF!</definedName>
    <definedName name="_________________________SEC1" localSheetId="13">#REF!</definedName>
    <definedName name="_________________________SEC1">#REF!</definedName>
    <definedName name="_________________________SEC2" localSheetId="106">#REF!</definedName>
    <definedName name="_________________________SEC2" localSheetId="109">#REF!</definedName>
    <definedName name="_________________________SEC2" localSheetId="129">#REF!</definedName>
    <definedName name="_________________________SEC2" localSheetId="23">#REF!</definedName>
    <definedName name="_________________________SEC2" localSheetId="13">#REF!</definedName>
    <definedName name="_________________________SEC2">#REF!</definedName>
    <definedName name="________________________dec10" localSheetId="106">#REF!</definedName>
    <definedName name="________________________dec10" localSheetId="109">#REF!</definedName>
    <definedName name="________________________dec10" localSheetId="129">#REF!</definedName>
    <definedName name="________________________dec10" localSheetId="23">#REF!</definedName>
    <definedName name="________________________dec10" localSheetId="13">#REF!</definedName>
    <definedName name="________________________dec10">#REF!</definedName>
    <definedName name="________________________dec11" localSheetId="106">#REF!</definedName>
    <definedName name="________________________dec11" localSheetId="109">#REF!</definedName>
    <definedName name="________________________dec11" localSheetId="129">#REF!</definedName>
    <definedName name="________________________dec11" localSheetId="23">#REF!</definedName>
    <definedName name="________________________dec11" localSheetId="13">#REF!</definedName>
    <definedName name="________________________dec11">#REF!</definedName>
    <definedName name="________________________dec12" localSheetId="106">#REF!</definedName>
    <definedName name="________________________dec12" localSheetId="109">#REF!</definedName>
    <definedName name="________________________dec12" localSheetId="129">#REF!</definedName>
    <definedName name="________________________dec12" localSheetId="23">#REF!</definedName>
    <definedName name="________________________dec12" localSheetId="13">#REF!</definedName>
    <definedName name="________________________dec12">#REF!</definedName>
    <definedName name="________________________dec13" localSheetId="106">#REF!</definedName>
    <definedName name="________________________dec13">#REF!</definedName>
    <definedName name="________________________dec14" localSheetId="106">#REF!</definedName>
    <definedName name="________________________dec14">#REF!</definedName>
    <definedName name="________________________dec15" localSheetId="106">#REF!</definedName>
    <definedName name="________________________dec15">#REF!</definedName>
    <definedName name="________________________dec16" localSheetId="106">#REF!</definedName>
    <definedName name="________________________dec16">#REF!</definedName>
    <definedName name="________________________dec17" localSheetId="106">#REF!</definedName>
    <definedName name="________________________dec17">#REF!</definedName>
    <definedName name="________________________dec6" localSheetId="106">#REF!</definedName>
    <definedName name="________________________dec6">#REF!</definedName>
    <definedName name="________________________dec7" localSheetId="106">#REF!</definedName>
    <definedName name="________________________dec7">#REF!</definedName>
    <definedName name="________________________dec9" localSheetId="106">#REF!</definedName>
    <definedName name="________________________dec9">#REF!</definedName>
    <definedName name="________________________MS1" localSheetId="106">#REF!</definedName>
    <definedName name="________________________MS1" localSheetId="109">#REF!</definedName>
    <definedName name="________________________MS1" localSheetId="129">#REF!</definedName>
    <definedName name="________________________MS1" localSheetId="23">#REF!</definedName>
    <definedName name="________________________MS1" localSheetId="13">#REF!</definedName>
    <definedName name="________________________MS1">#REF!</definedName>
    <definedName name="________________________MS2" localSheetId="106">#REF!</definedName>
    <definedName name="________________________MS2" localSheetId="109">#REF!</definedName>
    <definedName name="________________________MS2" localSheetId="129">#REF!</definedName>
    <definedName name="________________________MS2" localSheetId="23">#REF!</definedName>
    <definedName name="________________________MS2" localSheetId="13">#REF!</definedName>
    <definedName name="________________________MS2">#REF!</definedName>
    <definedName name="________________________MS3" localSheetId="106">#REF!</definedName>
    <definedName name="________________________MS3" localSheetId="109">#REF!</definedName>
    <definedName name="________________________MS3" localSheetId="129">#REF!</definedName>
    <definedName name="________________________MS3" localSheetId="23">#REF!</definedName>
    <definedName name="________________________MS3" localSheetId="13">#REF!</definedName>
    <definedName name="________________________MS3">#REF!</definedName>
    <definedName name="________________________MS4" localSheetId="106">#REF!</definedName>
    <definedName name="________________________MS4" localSheetId="109">#REF!</definedName>
    <definedName name="________________________MS4" localSheetId="129">#REF!</definedName>
    <definedName name="________________________MS4" localSheetId="23">#REF!</definedName>
    <definedName name="________________________MS4" localSheetId="13">#REF!</definedName>
    <definedName name="________________________MS4">#REF!</definedName>
    <definedName name="________________________MS5" localSheetId="106">#REF!</definedName>
    <definedName name="________________________MS5" localSheetId="109">#REF!</definedName>
    <definedName name="________________________MS5" localSheetId="129">#REF!</definedName>
    <definedName name="________________________MS5" localSheetId="23">#REF!</definedName>
    <definedName name="________________________MS5" localSheetId="13">#REF!</definedName>
    <definedName name="________________________MS5">#REF!</definedName>
    <definedName name="________________________new10" localSheetId="106">#REF!</definedName>
    <definedName name="________________________new10" localSheetId="109">#REF!</definedName>
    <definedName name="________________________new10" localSheetId="129">#REF!</definedName>
    <definedName name="________________________new10" localSheetId="23">#REF!</definedName>
    <definedName name="________________________new10" localSheetId="13">#REF!</definedName>
    <definedName name="________________________new10">#REF!</definedName>
    <definedName name="________________________new11" localSheetId="106">#REF!</definedName>
    <definedName name="________________________new11" localSheetId="109">#REF!</definedName>
    <definedName name="________________________new11" localSheetId="129">#REF!</definedName>
    <definedName name="________________________new11" localSheetId="23">#REF!</definedName>
    <definedName name="________________________new11" localSheetId="13">#REF!</definedName>
    <definedName name="________________________new11">#REF!</definedName>
    <definedName name="________________________new12" localSheetId="106">#REF!</definedName>
    <definedName name="________________________new12" localSheetId="109">#REF!</definedName>
    <definedName name="________________________new12" localSheetId="129">#REF!</definedName>
    <definedName name="________________________new12" localSheetId="23">#REF!</definedName>
    <definedName name="________________________new12" localSheetId="13">#REF!</definedName>
    <definedName name="________________________new12">#REF!</definedName>
    <definedName name="________________________new13" localSheetId="106">#REF!</definedName>
    <definedName name="________________________new13">#REF!</definedName>
    <definedName name="________________________new14" localSheetId="106">#REF!</definedName>
    <definedName name="________________________new14">#REF!</definedName>
    <definedName name="________________________new15" localSheetId="106">#REF!</definedName>
    <definedName name="________________________new15">#REF!</definedName>
    <definedName name="________________________new16" localSheetId="106">#REF!</definedName>
    <definedName name="________________________new16">#REF!</definedName>
    <definedName name="________________________new17" localSheetId="106">#REF!</definedName>
    <definedName name="________________________new17">#REF!</definedName>
    <definedName name="________________________new6" localSheetId="106">#REF!</definedName>
    <definedName name="________________________new6">#REF!</definedName>
    <definedName name="________________________new7" localSheetId="106">#REF!</definedName>
    <definedName name="________________________new7">#REF!</definedName>
    <definedName name="________________________new8" localSheetId="106">#REF!</definedName>
    <definedName name="________________________new8">#REF!</definedName>
    <definedName name="________________________new9" localSheetId="106">#REF!</definedName>
    <definedName name="________________________new9">#REF!</definedName>
    <definedName name="________________________old10" localSheetId="106">#REF!</definedName>
    <definedName name="________________________old10">#REF!</definedName>
    <definedName name="________________________old11" localSheetId="106">#REF!</definedName>
    <definedName name="________________________old11">#REF!</definedName>
    <definedName name="________________________old12" localSheetId="106">#REF!</definedName>
    <definedName name="________________________old12">#REF!</definedName>
    <definedName name="________________________old13" localSheetId="106">#REF!</definedName>
    <definedName name="________________________old13">#REF!</definedName>
    <definedName name="________________________old14" localSheetId="106">#REF!</definedName>
    <definedName name="________________________old14">#REF!</definedName>
    <definedName name="________________________old15" localSheetId="106">#REF!</definedName>
    <definedName name="________________________old15">#REF!</definedName>
    <definedName name="________________________old16" localSheetId="106">#REF!</definedName>
    <definedName name="________________________old16">#REF!</definedName>
    <definedName name="________________________old17" localSheetId="106">#REF!</definedName>
    <definedName name="________________________old17">#REF!</definedName>
    <definedName name="________________________old6" localSheetId="106">#REF!</definedName>
    <definedName name="________________________old6">#REF!</definedName>
    <definedName name="________________________old7" localSheetId="106">#REF!</definedName>
    <definedName name="________________________old7">#REF!</definedName>
    <definedName name="________________________old8" localSheetId="106">#REF!</definedName>
    <definedName name="________________________old8">#REF!</definedName>
    <definedName name="________________________old9" localSheetId="106">#REF!</definedName>
    <definedName name="________________________old9">#REF!</definedName>
    <definedName name="________________________SCH1" localSheetId="106">#REF!</definedName>
    <definedName name="________________________SCH1" localSheetId="109">#REF!</definedName>
    <definedName name="________________________SCH1" localSheetId="129">#REF!</definedName>
    <definedName name="________________________SCH1" localSheetId="23">#REF!</definedName>
    <definedName name="________________________SCH1" localSheetId="13">#REF!</definedName>
    <definedName name="________________________SCH1">#REF!</definedName>
    <definedName name="________________________SCH10" localSheetId="106">#REF!</definedName>
    <definedName name="________________________SCH10" localSheetId="109">#REF!</definedName>
    <definedName name="________________________SCH10" localSheetId="129">#REF!</definedName>
    <definedName name="________________________SCH10" localSheetId="23">#REF!</definedName>
    <definedName name="________________________SCH10" localSheetId="13">#REF!</definedName>
    <definedName name="________________________SCH10">#REF!</definedName>
    <definedName name="________________________SCH15" localSheetId="106">#REF!</definedName>
    <definedName name="________________________SCH15" localSheetId="109">#REF!</definedName>
    <definedName name="________________________SCH15" localSheetId="129">#REF!</definedName>
    <definedName name="________________________SCH15" localSheetId="23">#REF!</definedName>
    <definedName name="________________________SCH15" localSheetId="13">#REF!</definedName>
    <definedName name="________________________SCH15">#REF!</definedName>
    <definedName name="________________________SCH2" localSheetId="106">#REF!</definedName>
    <definedName name="________________________SCH2" localSheetId="109">#REF!</definedName>
    <definedName name="________________________SCH2" localSheetId="129">#REF!</definedName>
    <definedName name="________________________SCH2" localSheetId="23">#REF!</definedName>
    <definedName name="________________________SCH2" localSheetId="13">#REF!</definedName>
    <definedName name="________________________SCH2">#REF!</definedName>
    <definedName name="________________________SCH3" localSheetId="106">#REF!</definedName>
    <definedName name="________________________SCH3" localSheetId="109">#REF!</definedName>
    <definedName name="________________________SCH3" localSheetId="129">#REF!</definedName>
    <definedName name="________________________SCH3" localSheetId="23">#REF!</definedName>
    <definedName name="________________________SCH3" localSheetId="13">#REF!</definedName>
    <definedName name="________________________SCH3">#REF!</definedName>
    <definedName name="________________________SCH4" localSheetId="106">#REF!</definedName>
    <definedName name="________________________SCH4" localSheetId="109">#REF!</definedName>
    <definedName name="________________________SCH4" localSheetId="129">#REF!</definedName>
    <definedName name="________________________SCH4" localSheetId="23">#REF!</definedName>
    <definedName name="________________________SCH4" localSheetId="13">#REF!</definedName>
    <definedName name="________________________SCH4">#REF!</definedName>
    <definedName name="________________________SCH5" localSheetId="106">#REF!</definedName>
    <definedName name="________________________SCH5" localSheetId="109">#REF!</definedName>
    <definedName name="________________________SCH5" localSheetId="129">#REF!</definedName>
    <definedName name="________________________SCH5" localSheetId="23">#REF!</definedName>
    <definedName name="________________________SCH5" localSheetId="13">#REF!</definedName>
    <definedName name="________________________SCH5">#REF!</definedName>
    <definedName name="________________________SCH6" localSheetId="106">#REF!</definedName>
    <definedName name="________________________SCH6" localSheetId="109">#REF!</definedName>
    <definedName name="________________________SCH6" localSheetId="129">#REF!</definedName>
    <definedName name="________________________SCH6" localSheetId="23">#REF!</definedName>
    <definedName name="________________________SCH6" localSheetId="13">#REF!</definedName>
    <definedName name="________________________SCH6">#REF!</definedName>
    <definedName name="________________________SCH7" localSheetId="106">#REF!</definedName>
    <definedName name="________________________SCH7" localSheetId="109">#REF!</definedName>
    <definedName name="________________________SCH7" localSheetId="129">#REF!</definedName>
    <definedName name="________________________SCH7" localSheetId="23">#REF!</definedName>
    <definedName name="________________________SCH7" localSheetId="13">#REF!</definedName>
    <definedName name="________________________SCH7">#REF!</definedName>
    <definedName name="________________________SCH8" localSheetId="106">#REF!</definedName>
    <definedName name="________________________SCH8" localSheetId="109">#REF!</definedName>
    <definedName name="________________________SCH8" localSheetId="129">#REF!</definedName>
    <definedName name="________________________SCH8" localSheetId="23">#REF!</definedName>
    <definedName name="________________________SCH8" localSheetId="13">#REF!</definedName>
    <definedName name="________________________SCH8">#REF!</definedName>
    <definedName name="________________________SCH9" localSheetId="106">#REF!</definedName>
    <definedName name="________________________SCH9" localSheetId="109">#REF!</definedName>
    <definedName name="________________________SCH9" localSheetId="129">#REF!</definedName>
    <definedName name="________________________SCH9" localSheetId="23">#REF!</definedName>
    <definedName name="________________________SCH9" localSheetId="13">#REF!</definedName>
    <definedName name="________________________SCH9">#REF!</definedName>
    <definedName name="________________________SEC1" localSheetId="106">#REF!</definedName>
    <definedName name="________________________SEC1" localSheetId="109">#REF!</definedName>
    <definedName name="________________________SEC1" localSheetId="129">#REF!</definedName>
    <definedName name="________________________SEC1" localSheetId="23">#REF!</definedName>
    <definedName name="________________________SEC1" localSheetId="13">#REF!</definedName>
    <definedName name="________________________SEC1">#REF!</definedName>
    <definedName name="________________________SEC2" localSheetId="106">#REF!</definedName>
    <definedName name="________________________SEC2" localSheetId="109">#REF!</definedName>
    <definedName name="________________________SEC2" localSheetId="129">#REF!</definedName>
    <definedName name="________________________SEC2" localSheetId="23">#REF!</definedName>
    <definedName name="________________________SEC2" localSheetId="13">#REF!</definedName>
    <definedName name="________________________SEC2">#REF!</definedName>
    <definedName name="_______________________dec10" localSheetId="106">#REF!</definedName>
    <definedName name="_______________________dec10" localSheetId="109">#REF!</definedName>
    <definedName name="_______________________dec10" localSheetId="129">#REF!</definedName>
    <definedName name="_______________________dec10" localSheetId="23">#REF!</definedName>
    <definedName name="_______________________dec10" localSheetId="13">#REF!</definedName>
    <definedName name="_______________________dec10">#REF!</definedName>
    <definedName name="_______________________dec11" localSheetId="106">#REF!</definedName>
    <definedName name="_______________________dec11" localSheetId="109">#REF!</definedName>
    <definedName name="_______________________dec11" localSheetId="129">#REF!</definedName>
    <definedName name="_______________________dec11" localSheetId="23">#REF!</definedName>
    <definedName name="_______________________dec11" localSheetId="13">#REF!</definedName>
    <definedName name="_______________________dec11">#REF!</definedName>
    <definedName name="_______________________dec12" localSheetId="106">#REF!</definedName>
    <definedName name="_______________________dec12" localSheetId="109">#REF!</definedName>
    <definedName name="_______________________dec12" localSheetId="129">#REF!</definedName>
    <definedName name="_______________________dec12" localSheetId="23">#REF!</definedName>
    <definedName name="_______________________dec12" localSheetId="13">#REF!</definedName>
    <definedName name="_______________________dec12">#REF!</definedName>
    <definedName name="_______________________dec13" localSheetId="106">#REF!</definedName>
    <definedName name="_______________________dec13">#REF!</definedName>
    <definedName name="_______________________dec14" localSheetId="106">#REF!</definedName>
    <definedName name="_______________________dec14">#REF!</definedName>
    <definedName name="_______________________dec15" localSheetId="106">#REF!</definedName>
    <definedName name="_______________________dec15">#REF!</definedName>
    <definedName name="_______________________dec16" localSheetId="106">#REF!</definedName>
    <definedName name="_______________________dec16">#REF!</definedName>
    <definedName name="_______________________dec17" localSheetId="106">#REF!</definedName>
    <definedName name="_______________________dec17">#REF!</definedName>
    <definedName name="_______________________dec6" localSheetId="106">#REF!</definedName>
    <definedName name="_______________________dec6">#REF!</definedName>
    <definedName name="_______________________dec7" localSheetId="106">#REF!</definedName>
    <definedName name="_______________________dec7">#REF!</definedName>
    <definedName name="_______________________dec9" localSheetId="106">#REF!</definedName>
    <definedName name="_______________________dec9">#REF!</definedName>
    <definedName name="_______________________MS1" localSheetId="106">#REF!</definedName>
    <definedName name="_______________________MS1" localSheetId="109">#REF!</definedName>
    <definedName name="_______________________MS1" localSheetId="129">#REF!</definedName>
    <definedName name="_______________________MS1" localSheetId="23">#REF!</definedName>
    <definedName name="_______________________MS1" localSheetId="13">#REF!</definedName>
    <definedName name="_______________________MS1">#REF!</definedName>
    <definedName name="_______________________MS2" localSheetId="106">#REF!</definedName>
    <definedName name="_______________________MS2" localSheetId="109">#REF!</definedName>
    <definedName name="_______________________MS2" localSheetId="129">#REF!</definedName>
    <definedName name="_______________________MS2" localSheetId="23">#REF!</definedName>
    <definedName name="_______________________MS2" localSheetId="13">#REF!</definedName>
    <definedName name="_______________________MS2">#REF!</definedName>
    <definedName name="_______________________MS3" localSheetId="106">#REF!</definedName>
    <definedName name="_______________________MS3" localSheetId="109">#REF!</definedName>
    <definedName name="_______________________MS3" localSheetId="129">#REF!</definedName>
    <definedName name="_______________________MS3" localSheetId="23">#REF!</definedName>
    <definedName name="_______________________MS3" localSheetId="13">#REF!</definedName>
    <definedName name="_______________________MS3">#REF!</definedName>
    <definedName name="_______________________MS4" localSheetId="106">#REF!</definedName>
    <definedName name="_______________________MS4" localSheetId="109">#REF!</definedName>
    <definedName name="_______________________MS4" localSheetId="129">#REF!</definedName>
    <definedName name="_______________________MS4" localSheetId="23">#REF!</definedName>
    <definedName name="_______________________MS4" localSheetId="13">#REF!</definedName>
    <definedName name="_______________________MS4">#REF!</definedName>
    <definedName name="_______________________MS5" localSheetId="106">#REF!</definedName>
    <definedName name="_______________________MS5" localSheetId="109">#REF!</definedName>
    <definedName name="_______________________MS5" localSheetId="129">#REF!</definedName>
    <definedName name="_______________________MS5" localSheetId="23">#REF!</definedName>
    <definedName name="_______________________MS5" localSheetId="13">#REF!</definedName>
    <definedName name="_______________________MS5">#REF!</definedName>
    <definedName name="_______________________new10" localSheetId="106">#REF!</definedName>
    <definedName name="_______________________new10" localSheetId="109">#REF!</definedName>
    <definedName name="_______________________new10" localSheetId="129">#REF!</definedName>
    <definedName name="_______________________new10" localSheetId="23">#REF!</definedName>
    <definedName name="_______________________new10" localSheetId="13">#REF!</definedName>
    <definedName name="_______________________new10">#REF!</definedName>
    <definedName name="_______________________new11" localSheetId="106">#REF!</definedName>
    <definedName name="_______________________new11" localSheetId="109">#REF!</definedName>
    <definedName name="_______________________new11" localSheetId="129">#REF!</definedName>
    <definedName name="_______________________new11" localSheetId="23">#REF!</definedName>
    <definedName name="_______________________new11" localSheetId="13">#REF!</definedName>
    <definedName name="_______________________new11">#REF!</definedName>
    <definedName name="_______________________new12" localSheetId="106">#REF!</definedName>
    <definedName name="_______________________new12" localSheetId="109">#REF!</definedName>
    <definedName name="_______________________new12" localSheetId="129">#REF!</definedName>
    <definedName name="_______________________new12" localSheetId="23">#REF!</definedName>
    <definedName name="_______________________new12" localSheetId="13">#REF!</definedName>
    <definedName name="_______________________new12">#REF!</definedName>
    <definedName name="_______________________new13" localSheetId="106">#REF!</definedName>
    <definedName name="_______________________new13">#REF!</definedName>
    <definedName name="_______________________new14" localSheetId="106">#REF!</definedName>
    <definedName name="_______________________new14">#REF!</definedName>
    <definedName name="_______________________new15" localSheetId="106">#REF!</definedName>
    <definedName name="_______________________new15">#REF!</definedName>
    <definedName name="_______________________new16" localSheetId="106">#REF!</definedName>
    <definedName name="_______________________new16">#REF!</definedName>
    <definedName name="_______________________new17" localSheetId="106">#REF!</definedName>
    <definedName name="_______________________new17">#REF!</definedName>
    <definedName name="_______________________new6" localSheetId="106">#REF!</definedName>
    <definedName name="_______________________new6">#REF!</definedName>
    <definedName name="_______________________new7" localSheetId="106">#REF!</definedName>
    <definedName name="_______________________new7">#REF!</definedName>
    <definedName name="_______________________new8" localSheetId="106">#REF!</definedName>
    <definedName name="_______________________new8">#REF!</definedName>
    <definedName name="_______________________new9" localSheetId="106">#REF!</definedName>
    <definedName name="_______________________new9">#REF!</definedName>
    <definedName name="_______________________old10" localSheetId="106">#REF!</definedName>
    <definedName name="_______________________old10">#REF!</definedName>
    <definedName name="_______________________old11" localSheetId="106">#REF!</definedName>
    <definedName name="_______________________old11">#REF!</definedName>
    <definedName name="_______________________old12" localSheetId="106">#REF!</definedName>
    <definedName name="_______________________old12">#REF!</definedName>
    <definedName name="_______________________old13" localSheetId="106">#REF!</definedName>
    <definedName name="_______________________old13">#REF!</definedName>
    <definedName name="_______________________old14" localSheetId="106">#REF!</definedName>
    <definedName name="_______________________old14">#REF!</definedName>
    <definedName name="_______________________old15" localSheetId="106">#REF!</definedName>
    <definedName name="_______________________old15">#REF!</definedName>
    <definedName name="_______________________old16" localSheetId="106">#REF!</definedName>
    <definedName name="_______________________old16">#REF!</definedName>
    <definedName name="_______________________old17" localSheetId="106">#REF!</definedName>
    <definedName name="_______________________old17">#REF!</definedName>
    <definedName name="_______________________old6" localSheetId="106">#REF!</definedName>
    <definedName name="_______________________old6">#REF!</definedName>
    <definedName name="_______________________old7" localSheetId="106">#REF!</definedName>
    <definedName name="_______________________old7">#REF!</definedName>
    <definedName name="_______________________old8" localSheetId="106">#REF!</definedName>
    <definedName name="_______________________old8">#REF!</definedName>
    <definedName name="_______________________old9" localSheetId="106">#REF!</definedName>
    <definedName name="_______________________old9">#REF!</definedName>
    <definedName name="_______________________SCH1" localSheetId="106">#REF!</definedName>
    <definedName name="_______________________SCH1" localSheetId="109">#REF!</definedName>
    <definedName name="_______________________SCH1" localSheetId="129">#REF!</definedName>
    <definedName name="_______________________SCH1" localSheetId="23">#REF!</definedName>
    <definedName name="_______________________SCH1" localSheetId="13">#REF!</definedName>
    <definedName name="_______________________SCH1">#REF!</definedName>
    <definedName name="_______________________SCH10" localSheetId="106">#REF!</definedName>
    <definedName name="_______________________SCH10" localSheetId="109">#REF!</definedName>
    <definedName name="_______________________SCH10" localSheetId="129">#REF!</definedName>
    <definedName name="_______________________SCH10" localSheetId="23">#REF!</definedName>
    <definedName name="_______________________SCH10" localSheetId="13">#REF!</definedName>
    <definedName name="_______________________SCH10">#REF!</definedName>
    <definedName name="_______________________SCH15" localSheetId="106">#REF!</definedName>
    <definedName name="_______________________SCH15" localSheetId="109">#REF!</definedName>
    <definedName name="_______________________SCH15" localSheetId="129">#REF!</definedName>
    <definedName name="_______________________SCH15" localSheetId="23">#REF!</definedName>
    <definedName name="_______________________SCH15" localSheetId="13">#REF!</definedName>
    <definedName name="_______________________SCH15">#REF!</definedName>
    <definedName name="_______________________SCH2" localSheetId="106">#REF!</definedName>
    <definedName name="_______________________SCH2" localSheetId="109">#REF!</definedName>
    <definedName name="_______________________SCH2" localSheetId="129">#REF!</definedName>
    <definedName name="_______________________SCH2" localSheetId="23">#REF!</definedName>
    <definedName name="_______________________SCH2" localSheetId="13">#REF!</definedName>
    <definedName name="_______________________SCH2">#REF!</definedName>
    <definedName name="_______________________SCH3" localSheetId="106">#REF!</definedName>
    <definedName name="_______________________SCH3" localSheetId="109">#REF!</definedName>
    <definedName name="_______________________SCH3" localSheetId="129">#REF!</definedName>
    <definedName name="_______________________SCH3" localSheetId="23">#REF!</definedName>
    <definedName name="_______________________SCH3" localSheetId="13">#REF!</definedName>
    <definedName name="_______________________SCH3">#REF!</definedName>
    <definedName name="_______________________SCH4" localSheetId="106">#REF!</definedName>
    <definedName name="_______________________SCH4" localSheetId="109">#REF!</definedName>
    <definedName name="_______________________SCH4" localSheetId="129">#REF!</definedName>
    <definedName name="_______________________SCH4" localSheetId="23">#REF!</definedName>
    <definedName name="_______________________SCH4" localSheetId="13">#REF!</definedName>
    <definedName name="_______________________SCH4">#REF!</definedName>
    <definedName name="_______________________SCH5" localSheetId="106">#REF!</definedName>
    <definedName name="_______________________SCH5" localSheetId="109">#REF!</definedName>
    <definedName name="_______________________SCH5" localSheetId="129">#REF!</definedName>
    <definedName name="_______________________SCH5" localSheetId="23">#REF!</definedName>
    <definedName name="_______________________SCH5" localSheetId="13">#REF!</definedName>
    <definedName name="_______________________SCH5">#REF!</definedName>
    <definedName name="_______________________SCH6" localSheetId="106">#REF!</definedName>
    <definedName name="_______________________SCH6" localSheetId="109">#REF!</definedName>
    <definedName name="_______________________SCH6" localSheetId="129">#REF!</definedName>
    <definedName name="_______________________SCH6" localSheetId="23">#REF!</definedName>
    <definedName name="_______________________SCH6" localSheetId="13">#REF!</definedName>
    <definedName name="_______________________SCH6">#REF!</definedName>
    <definedName name="_______________________SCH7" localSheetId="106">#REF!</definedName>
    <definedName name="_______________________SCH7" localSheetId="109">#REF!</definedName>
    <definedName name="_______________________SCH7" localSheetId="129">#REF!</definedName>
    <definedName name="_______________________SCH7" localSheetId="23">#REF!</definedName>
    <definedName name="_______________________SCH7" localSheetId="13">#REF!</definedName>
    <definedName name="_______________________SCH7">#REF!</definedName>
    <definedName name="_______________________SCH8" localSheetId="106">#REF!</definedName>
    <definedName name="_______________________SCH8" localSheetId="109">#REF!</definedName>
    <definedName name="_______________________SCH8" localSheetId="129">#REF!</definedName>
    <definedName name="_______________________SCH8" localSheetId="23">#REF!</definedName>
    <definedName name="_______________________SCH8" localSheetId="13">#REF!</definedName>
    <definedName name="_______________________SCH8">#REF!</definedName>
    <definedName name="_______________________SCH9" localSheetId="106">#REF!</definedName>
    <definedName name="_______________________SCH9" localSheetId="109">#REF!</definedName>
    <definedName name="_______________________SCH9" localSheetId="129">#REF!</definedName>
    <definedName name="_______________________SCH9" localSheetId="23">#REF!</definedName>
    <definedName name="_______________________SCH9" localSheetId="13">#REF!</definedName>
    <definedName name="_______________________SCH9">#REF!</definedName>
    <definedName name="_______________________SEC1" localSheetId="106">#REF!</definedName>
    <definedName name="_______________________SEC1" localSheetId="109">#REF!</definedName>
    <definedName name="_______________________SEC1" localSheetId="129">#REF!</definedName>
    <definedName name="_______________________SEC1" localSheetId="23">#REF!</definedName>
    <definedName name="_______________________SEC1" localSheetId="13">#REF!</definedName>
    <definedName name="_______________________SEC1">#REF!</definedName>
    <definedName name="_______________________SEC2" localSheetId="106">#REF!</definedName>
    <definedName name="_______________________SEC2" localSheetId="109">#REF!</definedName>
    <definedName name="_______________________SEC2" localSheetId="129">#REF!</definedName>
    <definedName name="_______________________SEC2" localSheetId="23">#REF!</definedName>
    <definedName name="_______________________SEC2" localSheetId="13">#REF!</definedName>
    <definedName name="_______________________SEC2">#REF!</definedName>
    <definedName name="______________________dec10" localSheetId="106">#REF!</definedName>
    <definedName name="______________________dec10" localSheetId="109">#REF!</definedName>
    <definedName name="______________________dec10" localSheetId="129">#REF!</definedName>
    <definedName name="______________________dec10" localSheetId="23">#REF!</definedName>
    <definedName name="______________________dec10" localSheetId="13">#REF!</definedName>
    <definedName name="______________________dec10">#REF!</definedName>
    <definedName name="______________________dec11" localSheetId="106">#REF!</definedName>
    <definedName name="______________________dec11" localSheetId="109">#REF!</definedName>
    <definedName name="______________________dec11" localSheetId="129">#REF!</definedName>
    <definedName name="______________________dec11" localSheetId="23">#REF!</definedName>
    <definedName name="______________________dec11" localSheetId="13">#REF!</definedName>
    <definedName name="______________________dec11">#REF!</definedName>
    <definedName name="______________________dec12" localSheetId="106">#REF!</definedName>
    <definedName name="______________________dec12" localSheetId="109">#REF!</definedName>
    <definedName name="______________________dec12" localSheetId="129">#REF!</definedName>
    <definedName name="______________________dec12" localSheetId="23">#REF!</definedName>
    <definedName name="______________________dec12" localSheetId="13">#REF!</definedName>
    <definedName name="______________________dec12">#REF!</definedName>
    <definedName name="______________________dec13" localSheetId="106">#REF!</definedName>
    <definedName name="______________________dec13">#REF!</definedName>
    <definedName name="______________________dec14" localSheetId="106">#REF!</definedName>
    <definedName name="______________________dec14">#REF!</definedName>
    <definedName name="______________________dec15" localSheetId="106">#REF!</definedName>
    <definedName name="______________________dec15">#REF!</definedName>
    <definedName name="______________________dec16" localSheetId="106">#REF!</definedName>
    <definedName name="______________________dec16">#REF!</definedName>
    <definedName name="______________________dec17" localSheetId="106">#REF!</definedName>
    <definedName name="______________________dec17">#REF!</definedName>
    <definedName name="______________________dec6" localSheetId="106">#REF!</definedName>
    <definedName name="______________________dec6">#REF!</definedName>
    <definedName name="______________________dec7" localSheetId="106">#REF!</definedName>
    <definedName name="______________________dec7">#REF!</definedName>
    <definedName name="______________________dec9" localSheetId="106">#REF!</definedName>
    <definedName name="______________________dec9">#REF!</definedName>
    <definedName name="______________________MS1" localSheetId="106">#REF!</definedName>
    <definedName name="______________________MS1" localSheetId="109">#REF!</definedName>
    <definedName name="______________________MS1" localSheetId="129">#REF!</definedName>
    <definedName name="______________________MS1" localSheetId="23">#REF!</definedName>
    <definedName name="______________________MS1" localSheetId="13">#REF!</definedName>
    <definedName name="______________________MS1">#REF!</definedName>
    <definedName name="______________________MS2" localSheetId="106">#REF!</definedName>
    <definedName name="______________________MS2" localSheetId="109">#REF!</definedName>
    <definedName name="______________________MS2" localSheetId="129">#REF!</definedName>
    <definedName name="______________________MS2" localSheetId="23">#REF!</definedName>
    <definedName name="______________________MS2" localSheetId="13">#REF!</definedName>
    <definedName name="______________________MS2">#REF!</definedName>
    <definedName name="______________________MS3" localSheetId="106">#REF!</definedName>
    <definedName name="______________________MS3" localSheetId="109">#REF!</definedName>
    <definedName name="______________________MS3" localSheetId="129">#REF!</definedName>
    <definedName name="______________________MS3" localSheetId="23">#REF!</definedName>
    <definedName name="______________________MS3" localSheetId="13">#REF!</definedName>
    <definedName name="______________________MS3">#REF!</definedName>
    <definedName name="______________________MS4" localSheetId="106">#REF!</definedName>
    <definedName name="______________________MS4" localSheetId="109">#REF!</definedName>
    <definedName name="______________________MS4" localSheetId="129">#REF!</definedName>
    <definedName name="______________________MS4" localSheetId="23">#REF!</definedName>
    <definedName name="______________________MS4" localSheetId="13">#REF!</definedName>
    <definedName name="______________________MS4">#REF!</definedName>
    <definedName name="______________________MS5" localSheetId="106">#REF!</definedName>
    <definedName name="______________________MS5" localSheetId="109">#REF!</definedName>
    <definedName name="______________________MS5" localSheetId="129">#REF!</definedName>
    <definedName name="______________________MS5" localSheetId="23">#REF!</definedName>
    <definedName name="______________________MS5" localSheetId="13">#REF!</definedName>
    <definedName name="______________________MS5">#REF!</definedName>
    <definedName name="______________________new10" localSheetId="106">#REF!</definedName>
    <definedName name="______________________new10" localSheetId="109">#REF!</definedName>
    <definedName name="______________________new10" localSheetId="129">#REF!</definedName>
    <definedName name="______________________new10" localSheetId="23">#REF!</definedName>
    <definedName name="______________________new10" localSheetId="13">#REF!</definedName>
    <definedName name="______________________new10">#REF!</definedName>
    <definedName name="______________________new11" localSheetId="106">#REF!</definedName>
    <definedName name="______________________new11" localSheetId="109">#REF!</definedName>
    <definedName name="______________________new11" localSheetId="129">#REF!</definedName>
    <definedName name="______________________new11" localSheetId="23">#REF!</definedName>
    <definedName name="______________________new11" localSheetId="13">#REF!</definedName>
    <definedName name="______________________new11">#REF!</definedName>
    <definedName name="______________________new12" localSheetId="106">#REF!</definedName>
    <definedName name="______________________new12" localSheetId="109">#REF!</definedName>
    <definedName name="______________________new12" localSheetId="129">#REF!</definedName>
    <definedName name="______________________new12" localSheetId="23">#REF!</definedName>
    <definedName name="______________________new12" localSheetId="13">#REF!</definedName>
    <definedName name="______________________new12">#REF!</definedName>
    <definedName name="______________________new13" localSheetId="106">#REF!</definedName>
    <definedName name="______________________new13">#REF!</definedName>
    <definedName name="______________________new14" localSheetId="106">#REF!</definedName>
    <definedName name="______________________new14">#REF!</definedName>
    <definedName name="______________________new15" localSheetId="106">#REF!</definedName>
    <definedName name="______________________new15">#REF!</definedName>
    <definedName name="______________________new16" localSheetId="106">#REF!</definedName>
    <definedName name="______________________new16">#REF!</definedName>
    <definedName name="______________________new17" localSheetId="106">#REF!</definedName>
    <definedName name="______________________new17">#REF!</definedName>
    <definedName name="______________________new6" localSheetId="106">#REF!</definedName>
    <definedName name="______________________new6">#REF!</definedName>
    <definedName name="______________________new7" localSheetId="106">#REF!</definedName>
    <definedName name="______________________new7">#REF!</definedName>
    <definedName name="______________________new8" localSheetId="106">#REF!</definedName>
    <definedName name="______________________new8">#REF!</definedName>
    <definedName name="______________________new9" localSheetId="106">#REF!</definedName>
    <definedName name="______________________new9">#REF!</definedName>
    <definedName name="______________________old10" localSheetId="106">#REF!</definedName>
    <definedName name="______________________old10">#REF!</definedName>
    <definedName name="______________________old11" localSheetId="106">#REF!</definedName>
    <definedName name="______________________old11">#REF!</definedName>
    <definedName name="______________________old12" localSheetId="106">#REF!</definedName>
    <definedName name="______________________old12">#REF!</definedName>
    <definedName name="______________________old13" localSheetId="106">#REF!</definedName>
    <definedName name="______________________old13">#REF!</definedName>
    <definedName name="______________________old14" localSheetId="106">#REF!</definedName>
    <definedName name="______________________old14">#REF!</definedName>
    <definedName name="______________________old15" localSheetId="106">#REF!</definedName>
    <definedName name="______________________old15">#REF!</definedName>
    <definedName name="______________________old16" localSheetId="106">#REF!</definedName>
    <definedName name="______________________old16">#REF!</definedName>
    <definedName name="______________________old17" localSheetId="106">#REF!</definedName>
    <definedName name="______________________old17">#REF!</definedName>
    <definedName name="______________________old6" localSheetId="106">#REF!</definedName>
    <definedName name="______________________old6">#REF!</definedName>
    <definedName name="______________________old7" localSheetId="106">#REF!</definedName>
    <definedName name="______________________old7">#REF!</definedName>
    <definedName name="______________________old8" localSheetId="106">#REF!</definedName>
    <definedName name="______________________old8">#REF!</definedName>
    <definedName name="______________________old9" localSheetId="106">#REF!</definedName>
    <definedName name="______________________old9">#REF!</definedName>
    <definedName name="______________________SCH1" localSheetId="106">#REF!</definedName>
    <definedName name="______________________SCH1" localSheetId="109">#REF!</definedName>
    <definedName name="______________________SCH1" localSheetId="129">#REF!</definedName>
    <definedName name="______________________SCH1" localSheetId="23">#REF!</definedName>
    <definedName name="______________________SCH1" localSheetId="13">#REF!</definedName>
    <definedName name="______________________SCH1">#REF!</definedName>
    <definedName name="______________________SCH10" localSheetId="106">#REF!</definedName>
    <definedName name="______________________SCH10" localSheetId="109">#REF!</definedName>
    <definedName name="______________________SCH10" localSheetId="129">#REF!</definedName>
    <definedName name="______________________SCH10" localSheetId="23">#REF!</definedName>
    <definedName name="______________________SCH10" localSheetId="13">#REF!</definedName>
    <definedName name="______________________SCH10">#REF!</definedName>
    <definedName name="______________________SCH15" localSheetId="106">#REF!</definedName>
    <definedName name="______________________SCH15" localSheetId="109">#REF!</definedName>
    <definedName name="______________________SCH15" localSheetId="129">#REF!</definedName>
    <definedName name="______________________SCH15" localSheetId="23">#REF!</definedName>
    <definedName name="______________________SCH15" localSheetId="13">#REF!</definedName>
    <definedName name="______________________SCH15">#REF!</definedName>
    <definedName name="______________________SCH2" localSheetId="106">#REF!</definedName>
    <definedName name="______________________SCH2" localSheetId="109">#REF!</definedName>
    <definedName name="______________________SCH2" localSheetId="129">#REF!</definedName>
    <definedName name="______________________SCH2" localSheetId="23">#REF!</definedName>
    <definedName name="______________________SCH2" localSheetId="13">#REF!</definedName>
    <definedName name="______________________SCH2">#REF!</definedName>
    <definedName name="______________________SCH3" localSheetId="106">#REF!</definedName>
    <definedName name="______________________SCH3" localSheetId="109">#REF!</definedName>
    <definedName name="______________________SCH3" localSheetId="129">#REF!</definedName>
    <definedName name="______________________SCH3" localSheetId="23">#REF!</definedName>
    <definedName name="______________________SCH3" localSheetId="13">#REF!</definedName>
    <definedName name="______________________SCH3">#REF!</definedName>
    <definedName name="______________________SCH4" localSheetId="106">#REF!</definedName>
    <definedName name="______________________SCH4" localSheetId="109">#REF!</definedName>
    <definedName name="______________________SCH4" localSheetId="129">#REF!</definedName>
    <definedName name="______________________SCH4" localSheetId="23">#REF!</definedName>
    <definedName name="______________________SCH4" localSheetId="13">#REF!</definedName>
    <definedName name="______________________SCH4">#REF!</definedName>
    <definedName name="______________________SCH5" localSheetId="106">#REF!</definedName>
    <definedName name="______________________SCH5" localSheetId="109">#REF!</definedName>
    <definedName name="______________________SCH5" localSheetId="129">#REF!</definedName>
    <definedName name="______________________SCH5" localSheetId="23">#REF!</definedName>
    <definedName name="______________________SCH5" localSheetId="13">#REF!</definedName>
    <definedName name="______________________SCH5">#REF!</definedName>
    <definedName name="______________________SCH6" localSheetId="106">#REF!</definedName>
    <definedName name="______________________SCH6" localSheetId="109">#REF!</definedName>
    <definedName name="______________________SCH6" localSheetId="129">#REF!</definedName>
    <definedName name="______________________SCH6" localSheetId="23">#REF!</definedName>
    <definedName name="______________________SCH6" localSheetId="13">#REF!</definedName>
    <definedName name="______________________SCH6">#REF!</definedName>
    <definedName name="______________________SCH7" localSheetId="106">#REF!</definedName>
    <definedName name="______________________SCH7" localSheetId="109">#REF!</definedName>
    <definedName name="______________________SCH7" localSheetId="129">#REF!</definedName>
    <definedName name="______________________SCH7" localSheetId="23">#REF!</definedName>
    <definedName name="______________________SCH7" localSheetId="13">#REF!</definedName>
    <definedName name="______________________SCH7">#REF!</definedName>
    <definedName name="______________________SCH8" localSheetId="106">#REF!</definedName>
    <definedName name="______________________SCH8" localSheetId="109">#REF!</definedName>
    <definedName name="______________________SCH8" localSheetId="129">#REF!</definedName>
    <definedName name="______________________SCH8" localSheetId="23">#REF!</definedName>
    <definedName name="______________________SCH8" localSheetId="13">#REF!</definedName>
    <definedName name="______________________SCH8">#REF!</definedName>
    <definedName name="______________________SCH9" localSheetId="106">#REF!</definedName>
    <definedName name="______________________SCH9" localSheetId="109">#REF!</definedName>
    <definedName name="______________________SCH9" localSheetId="129">#REF!</definedName>
    <definedName name="______________________SCH9" localSheetId="23">#REF!</definedName>
    <definedName name="______________________SCH9" localSheetId="13">#REF!</definedName>
    <definedName name="______________________SCH9">#REF!</definedName>
    <definedName name="______________________SEC1" localSheetId="106">#REF!</definedName>
    <definedName name="______________________SEC1" localSheetId="109">#REF!</definedName>
    <definedName name="______________________SEC1" localSheetId="129">#REF!</definedName>
    <definedName name="______________________SEC1" localSheetId="23">#REF!</definedName>
    <definedName name="______________________SEC1" localSheetId="13">#REF!</definedName>
    <definedName name="______________________SEC1">#REF!</definedName>
    <definedName name="______________________SEC2" localSheetId="106">#REF!</definedName>
    <definedName name="______________________SEC2" localSheetId="109">#REF!</definedName>
    <definedName name="______________________SEC2" localSheetId="129">#REF!</definedName>
    <definedName name="______________________SEC2" localSheetId="23">#REF!</definedName>
    <definedName name="______________________SEC2" localSheetId="13">#REF!</definedName>
    <definedName name="______________________SEC2">#REF!</definedName>
    <definedName name="_____________________dec10" localSheetId="106">#REF!</definedName>
    <definedName name="_____________________dec10" localSheetId="109">#REF!</definedName>
    <definedName name="_____________________dec10" localSheetId="129">#REF!</definedName>
    <definedName name="_____________________dec10" localSheetId="23">#REF!</definedName>
    <definedName name="_____________________dec10" localSheetId="13">#REF!</definedName>
    <definedName name="_____________________dec10">#REF!</definedName>
    <definedName name="_____________________dec11" localSheetId="106">#REF!</definedName>
    <definedName name="_____________________dec11" localSheetId="109">#REF!</definedName>
    <definedName name="_____________________dec11" localSheetId="129">#REF!</definedName>
    <definedName name="_____________________dec11" localSheetId="23">#REF!</definedName>
    <definedName name="_____________________dec11" localSheetId="13">#REF!</definedName>
    <definedName name="_____________________dec11">#REF!</definedName>
    <definedName name="_____________________dec12" localSheetId="106">#REF!</definedName>
    <definedName name="_____________________dec12" localSheetId="109">#REF!</definedName>
    <definedName name="_____________________dec12" localSheetId="129">#REF!</definedName>
    <definedName name="_____________________dec12" localSheetId="23">#REF!</definedName>
    <definedName name="_____________________dec12" localSheetId="13">#REF!</definedName>
    <definedName name="_____________________dec12">#REF!</definedName>
    <definedName name="_____________________dec13" localSheetId="106">#REF!</definedName>
    <definedName name="_____________________dec13">#REF!</definedName>
    <definedName name="_____________________dec14" localSheetId="106">#REF!</definedName>
    <definedName name="_____________________dec14">#REF!</definedName>
    <definedName name="_____________________dec15" localSheetId="106">#REF!</definedName>
    <definedName name="_____________________dec15">#REF!</definedName>
    <definedName name="_____________________dec16" localSheetId="106">#REF!</definedName>
    <definedName name="_____________________dec16">#REF!</definedName>
    <definedName name="_____________________dec17" localSheetId="106">#REF!</definedName>
    <definedName name="_____________________dec17">#REF!</definedName>
    <definedName name="_____________________dec6" localSheetId="106">#REF!</definedName>
    <definedName name="_____________________dec6">#REF!</definedName>
    <definedName name="_____________________dec7" localSheetId="106">#REF!</definedName>
    <definedName name="_____________________dec7">#REF!</definedName>
    <definedName name="_____________________dec9" localSheetId="106">#REF!</definedName>
    <definedName name="_____________________dec9">#REF!</definedName>
    <definedName name="_____________________MS1" localSheetId="106">#REF!</definedName>
    <definedName name="_____________________MS1" localSheetId="109">#REF!</definedName>
    <definedName name="_____________________MS1" localSheetId="129">#REF!</definedName>
    <definedName name="_____________________MS1" localSheetId="23">#REF!</definedName>
    <definedName name="_____________________MS1" localSheetId="13">#REF!</definedName>
    <definedName name="_____________________MS1">#REF!</definedName>
    <definedName name="_____________________MS2" localSheetId="106">#REF!</definedName>
    <definedName name="_____________________MS2" localSheetId="109">#REF!</definedName>
    <definedName name="_____________________MS2" localSheetId="129">#REF!</definedName>
    <definedName name="_____________________MS2" localSheetId="23">#REF!</definedName>
    <definedName name="_____________________MS2" localSheetId="13">#REF!</definedName>
    <definedName name="_____________________MS2">#REF!</definedName>
    <definedName name="_____________________MS3" localSheetId="106">#REF!</definedName>
    <definedName name="_____________________MS3" localSheetId="109">#REF!</definedName>
    <definedName name="_____________________MS3" localSheetId="129">#REF!</definedName>
    <definedName name="_____________________MS3" localSheetId="23">#REF!</definedName>
    <definedName name="_____________________MS3" localSheetId="13">#REF!</definedName>
    <definedName name="_____________________MS3">#REF!</definedName>
    <definedName name="_____________________MS4" localSheetId="106">#REF!</definedName>
    <definedName name="_____________________MS4" localSheetId="109">#REF!</definedName>
    <definedName name="_____________________MS4" localSheetId="129">#REF!</definedName>
    <definedName name="_____________________MS4" localSheetId="23">#REF!</definedName>
    <definedName name="_____________________MS4" localSheetId="13">#REF!</definedName>
    <definedName name="_____________________MS4">#REF!</definedName>
    <definedName name="_____________________MS5" localSheetId="106">#REF!</definedName>
    <definedName name="_____________________MS5" localSheetId="109">#REF!</definedName>
    <definedName name="_____________________MS5" localSheetId="129">#REF!</definedName>
    <definedName name="_____________________MS5" localSheetId="23">#REF!</definedName>
    <definedName name="_____________________MS5" localSheetId="13">#REF!</definedName>
    <definedName name="_____________________MS5">#REF!</definedName>
    <definedName name="_____________________new10" localSheetId="106">#REF!</definedName>
    <definedName name="_____________________new10" localSheetId="109">#REF!</definedName>
    <definedName name="_____________________new10" localSheetId="129">#REF!</definedName>
    <definedName name="_____________________new10" localSheetId="23">#REF!</definedName>
    <definedName name="_____________________new10" localSheetId="13">#REF!</definedName>
    <definedName name="_____________________new10">#REF!</definedName>
    <definedName name="_____________________new11" localSheetId="106">#REF!</definedName>
    <definedName name="_____________________new11" localSheetId="109">#REF!</definedName>
    <definedName name="_____________________new11" localSheetId="129">#REF!</definedName>
    <definedName name="_____________________new11" localSheetId="23">#REF!</definedName>
    <definedName name="_____________________new11" localSheetId="13">#REF!</definedName>
    <definedName name="_____________________new11">#REF!</definedName>
    <definedName name="_____________________new12" localSheetId="106">#REF!</definedName>
    <definedName name="_____________________new12" localSheetId="109">#REF!</definedName>
    <definedName name="_____________________new12" localSheetId="129">#REF!</definedName>
    <definedName name="_____________________new12" localSheetId="23">#REF!</definedName>
    <definedName name="_____________________new12" localSheetId="13">#REF!</definedName>
    <definedName name="_____________________new12">#REF!</definedName>
    <definedName name="_____________________new13" localSheetId="106">#REF!</definedName>
    <definedName name="_____________________new13">#REF!</definedName>
    <definedName name="_____________________new14" localSheetId="106">#REF!</definedName>
    <definedName name="_____________________new14">#REF!</definedName>
    <definedName name="_____________________new15" localSheetId="106">#REF!</definedName>
    <definedName name="_____________________new15">#REF!</definedName>
    <definedName name="_____________________new16" localSheetId="106">#REF!</definedName>
    <definedName name="_____________________new16">#REF!</definedName>
    <definedName name="_____________________new17" localSheetId="106">#REF!</definedName>
    <definedName name="_____________________new17">#REF!</definedName>
    <definedName name="_____________________new6" localSheetId="106">#REF!</definedName>
    <definedName name="_____________________new6">#REF!</definedName>
    <definedName name="_____________________new7" localSheetId="106">#REF!</definedName>
    <definedName name="_____________________new7">#REF!</definedName>
    <definedName name="_____________________new8" localSheetId="106">#REF!</definedName>
    <definedName name="_____________________new8">#REF!</definedName>
    <definedName name="_____________________new9" localSheetId="106">#REF!</definedName>
    <definedName name="_____________________new9">#REF!</definedName>
    <definedName name="_____________________old10" localSheetId="106">#REF!</definedName>
    <definedName name="_____________________old10">#REF!</definedName>
    <definedName name="_____________________old11" localSheetId="106">#REF!</definedName>
    <definedName name="_____________________old11">#REF!</definedName>
    <definedName name="_____________________old12" localSheetId="106">#REF!</definedName>
    <definedName name="_____________________old12">#REF!</definedName>
    <definedName name="_____________________old13" localSheetId="106">#REF!</definedName>
    <definedName name="_____________________old13">#REF!</definedName>
    <definedName name="_____________________old14" localSheetId="106">#REF!</definedName>
    <definedName name="_____________________old14">#REF!</definedName>
    <definedName name="_____________________old15" localSheetId="106">#REF!</definedName>
    <definedName name="_____________________old15">#REF!</definedName>
    <definedName name="_____________________old16" localSheetId="106">#REF!</definedName>
    <definedName name="_____________________old16">#REF!</definedName>
    <definedName name="_____________________old17" localSheetId="106">#REF!</definedName>
    <definedName name="_____________________old17">#REF!</definedName>
    <definedName name="_____________________old6" localSheetId="106">#REF!</definedName>
    <definedName name="_____________________old6">#REF!</definedName>
    <definedName name="_____________________old7" localSheetId="106">#REF!</definedName>
    <definedName name="_____________________old7">#REF!</definedName>
    <definedName name="_____________________old8" localSheetId="106">#REF!</definedName>
    <definedName name="_____________________old8">#REF!</definedName>
    <definedName name="_____________________old9" localSheetId="106">#REF!</definedName>
    <definedName name="_____________________old9">#REF!</definedName>
    <definedName name="_____________________SCH1" localSheetId="106">#REF!</definedName>
    <definedName name="_____________________SCH1" localSheetId="109">#REF!</definedName>
    <definedName name="_____________________SCH1" localSheetId="129">#REF!</definedName>
    <definedName name="_____________________SCH1" localSheetId="23">#REF!</definedName>
    <definedName name="_____________________SCH1" localSheetId="13">#REF!</definedName>
    <definedName name="_____________________SCH1">#REF!</definedName>
    <definedName name="_____________________SCH10" localSheetId="106">#REF!</definedName>
    <definedName name="_____________________SCH10" localSheetId="109">#REF!</definedName>
    <definedName name="_____________________SCH10" localSheetId="129">#REF!</definedName>
    <definedName name="_____________________SCH10" localSheetId="23">#REF!</definedName>
    <definedName name="_____________________SCH10" localSheetId="13">#REF!</definedName>
    <definedName name="_____________________SCH10">#REF!</definedName>
    <definedName name="_____________________SCH15" localSheetId="106">#REF!</definedName>
    <definedName name="_____________________SCH15" localSheetId="109">#REF!</definedName>
    <definedName name="_____________________SCH15" localSheetId="129">#REF!</definedName>
    <definedName name="_____________________SCH15" localSheetId="23">#REF!</definedName>
    <definedName name="_____________________SCH15" localSheetId="13">#REF!</definedName>
    <definedName name="_____________________SCH15">#REF!</definedName>
    <definedName name="_____________________SCH2" localSheetId="106">#REF!</definedName>
    <definedName name="_____________________SCH2" localSheetId="109">#REF!</definedName>
    <definedName name="_____________________SCH2" localSheetId="129">#REF!</definedName>
    <definedName name="_____________________SCH2" localSheetId="23">#REF!</definedName>
    <definedName name="_____________________SCH2" localSheetId="13">#REF!</definedName>
    <definedName name="_____________________SCH2">#REF!</definedName>
    <definedName name="_____________________SCH3" localSheetId="106">#REF!</definedName>
    <definedName name="_____________________SCH3" localSheetId="109">#REF!</definedName>
    <definedName name="_____________________SCH3" localSheetId="129">#REF!</definedName>
    <definedName name="_____________________SCH3" localSheetId="23">#REF!</definedName>
    <definedName name="_____________________SCH3" localSheetId="13">#REF!</definedName>
    <definedName name="_____________________SCH3">#REF!</definedName>
    <definedName name="_____________________SCH4" localSheetId="106">#REF!</definedName>
    <definedName name="_____________________SCH4" localSheetId="109">#REF!</definedName>
    <definedName name="_____________________SCH4" localSheetId="129">#REF!</definedName>
    <definedName name="_____________________SCH4" localSheetId="23">#REF!</definedName>
    <definedName name="_____________________SCH4" localSheetId="13">#REF!</definedName>
    <definedName name="_____________________SCH4">#REF!</definedName>
    <definedName name="_____________________SCH5" localSheetId="106">#REF!</definedName>
    <definedName name="_____________________SCH5" localSheetId="109">#REF!</definedName>
    <definedName name="_____________________SCH5" localSheetId="129">#REF!</definedName>
    <definedName name="_____________________SCH5" localSheetId="23">#REF!</definedName>
    <definedName name="_____________________SCH5" localSheetId="13">#REF!</definedName>
    <definedName name="_____________________SCH5">#REF!</definedName>
    <definedName name="_____________________SCH6" localSheetId="106">#REF!</definedName>
    <definedName name="_____________________SCH6" localSheetId="109">#REF!</definedName>
    <definedName name="_____________________SCH6" localSheetId="129">#REF!</definedName>
    <definedName name="_____________________SCH6" localSheetId="23">#REF!</definedName>
    <definedName name="_____________________SCH6" localSheetId="13">#REF!</definedName>
    <definedName name="_____________________SCH6">#REF!</definedName>
    <definedName name="_____________________SCH7" localSheetId="106">#REF!</definedName>
    <definedName name="_____________________SCH7" localSheetId="109">#REF!</definedName>
    <definedName name="_____________________SCH7" localSheetId="129">#REF!</definedName>
    <definedName name="_____________________SCH7" localSheetId="23">#REF!</definedName>
    <definedName name="_____________________SCH7" localSheetId="13">#REF!</definedName>
    <definedName name="_____________________SCH7">#REF!</definedName>
    <definedName name="_____________________SCH8" localSheetId="106">#REF!</definedName>
    <definedName name="_____________________SCH8" localSheetId="109">#REF!</definedName>
    <definedName name="_____________________SCH8" localSheetId="129">#REF!</definedName>
    <definedName name="_____________________SCH8" localSheetId="23">#REF!</definedName>
    <definedName name="_____________________SCH8" localSheetId="13">#REF!</definedName>
    <definedName name="_____________________SCH8">#REF!</definedName>
    <definedName name="_____________________SCH9" localSheetId="106">#REF!</definedName>
    <definedName name="_____________________SCH9" localSheetId="109">#REF!</definedName>
    <definedName name="_____________________SCH9" localSheetId="129">#REF!</definedName>
    <definedName name="_____________________SCH9" localSheetId="23">#REF!</definedName>
    <definedName name="_____________________SCH9" localSheetId="13">#REF!</definedName>
    <definedName name="_____________________SCH9">#REF!</definedName>
    <definedName name="_____________________SEC1" localSheetId="106">#REF!</definedName>
    <definedName name="_____________________SEC1" localSheetId="109">#REF!</definedName>
    <definedName name="_____________________SEC1" localSheetId="129">#REF!</definedName>
    <definedName name="_____________________SEC1" localSheetId="23">#REF!</definedName>
    <definedName name="_____________________SEC1" localSheetId="13">#REF!</definedName>
    <definedName name="_____________________SEC1">#REF!</definedName>
    <definedName name="_____________________SEC2" localSheetId="106">#REF!</definedName>
    <definedName name="_____________________SEC2" localSheetId="109">#REF!</definedName>
    <definedName name="_____________________SEC2" localSheetId="129">#REF!</definedName>
    <definedName name="_____________________SEC2" localSheetId="23">#REF!</definedName>
    <definedName name="_____________________SEC2" localSheetId="13">#REF!</definedName>
    <definedName name="_____________________SEC2">#REF!</definedName>
    <definedName name="____________________dec10" localSheetId="106">#REF!</definedName>
    <definedName name="____________________dec10" localSheetId="109">#REF!</definedName>
    <definedName name="____________________dec10" localSheetId="129">#REF!</definedName>
    <definedName name="____________________dec10" localSheetId="23">#REF!</definedName>
    <definedName name="____________________dec10" localSheetId="13">#REF!</definedName>
    <definedName name="____________________dec10">#REF!</definedName>
    <definedName name="____________________dec11" localSheetId="106">#REF!</definedName>
    <definedName name="____________________dec11" localSheetId="109">#REF!</definedName>
    <definedName name="____________________dec11" localSheetId="129">#REF!</definedName>
    <definedName name="____________________dec11" localSheetId="23">#REF!</definedName>
    <definedName name="____________________dec11" localSheetId="13">#REF!</definedName>
    <definedName name="____________________dec11">#REF!</definedName>
    <definedName name="____________________dec12" localSheetId="106">#REF!</definedName>
    <definedName name="____________________dec12" localSheetId="109">#REF!</definedName>
    <definedName name="____________________dec12" localSheetId="129">#REF!</definedName>
    <definedName name="____________________dec12" localSheetId="23">#REF!</definedName>
    <definedName name="____________________dec12" localSheetId="13">#REF!</definedName>
    <definedName name="____________________dec12">#REF!</definedName>
    <definedName name="____________________dec13" localSheetId="106">#REF!</definedName>
    <definedName name="____________________dec13">#REF!</definedName>
    <definedName name="____________________dec14" localSheetId="106">#REF!</definedName>
    <definedName name="____________________dec14">#REF!</definedName>
    <definedName name="____________________dec15" localSheetId="106">#REF!</definedName>
    <definedName name="____________________dec15">#REF!</definedName>
    <definedName name="____________________dec16" localSheetId="106">#REF!</definedName>
    <definedName name="____________________dec16">#REF!</definedName>
    <definedName name="____________________dec17" localSheetId="106">#REF!</definedName>
    <definedName name="____________________dec17">#REF!</definedName>
    <definedName name="____________________dec6" localSheetId="106">#REF!</definedName>
    <definedName name="____________________dec6">#REF!</definedName>
    <definedName name="____________________dec7" localSheetId="106">#REF!</definedName>
    <definedName name="____________________dec7">#REF!</definedName>
    <definedName name="____________________dec9" localSheetId="106">#REF!</definedName>
    <definedName name="____________________dec9">#REF!</definedName>
    <definedName name="____________________MS1" localSheetId="106">#REF!</definedName>
    <definedName name="____________________MS1" localSheetId="109">#REF!</definedName>
    <definedName name="____________________MS1" localSheetId="129">#REF!</definedName>
    <definedName name="____________________MS1" localSheetId="23">#REF!</definedName>
    <definedName name="____________________MS1" localSheetId="13">#REF!</definedName>
    <definedName name="____________________MS1">#REF!</definedName>
    <definedName name="____________________MS2" localSheetId="106">#REF!</definedName>
    <definedName name="____________________MS2" localSheetId="109">#REF!</definedName>
    <definedName name="____________________MS2" localSheetId="129">#REF!</definedName>
    <definedName name="____________________MS2" localSheetId="23">#REF!</definedName>
    <definedName name="____________________MS2" localSheetId="13">#REF!</definedName>
    <definedName name="____________________MS2">#REF!</definedName>
    <definedName name="____________________MS3" localSheetId="106">#REF!</definedName>
    <definedName name="____________________MS3" localSheetId="109">#REF!</definedName>
    <definedName name="____________________MS3" localSheetId="129">#REF!</definedName>
    <definedName name="____________________MS3" localSheetId="23">#REF!</definedName>
    <definedName name="____________________MS3" localSheetId="13">#REF!</definedName>
    <definedName name="____________________MS3">#REF!</definedName>
    <definedName name="____________________MS4" localSheetId="106">#REF!</definedName>
    <definedName name="____________________MS4" localSheetId="109">#REF!</definedName>
    <definedName name="____________________MS4" localSheetId="129">#REF!</definedName>
    <definedName name="____________________MS4" localSheetId="23">#REF!</definedName>
    <definedName name="____________________MS4" localSheetId="13">#REF!</definedName>
    <definedName name="____________________MS4">#REF!</definedName>
    <definedName name="____________________MS5" localSheetId="106">#REF!</definedName>
    <definedName name="____________________MS5" localSheetId="109">#REF!</definedName>
    <definedName name="____________________MS5" localSheetId="129">#REF!</definedName>
    <definedName name="____________________MS5" localSheetId="23">#REF!</definedName>
    <definedName name="____________________MS5" localSheetId="13">#REF!</definedName>
    <definedName name="____________________MS5">#REF!</definedName>
    <definedName name="____________________new10" localSheetId="106">#REF!</definedName>
    <definedName name="____________________new10" localSheetId="109">#REF!</definedName>
    <definedName name="____________________new10" localSheetId="129">#REF!</definedName>
    <definedName name="____________________new10" localSheetId="23">#REF!</definedName>
    <definedName name="____________________new10" localSheetId="13">#REF!</definedName>
    <definedName name="____________________new10">#REF!</definedName>
    <definedName name="____________________new11" localSheetId="106">#REF!</definedName>
    <definedName name="____________________new11" localSheetId="109">#REF!</definedName>
    <definedName name="____________________new11" localSheetId="129">#REF!</definedName>
    <definedName name="____________________new11" localSheetId="23">#REF!</definedName>
    <definedName name="____________________new11" localSheetId="13">#REF!</definedName>
    <definedName name="____________________new11">#REF!</definedName>
    <definedName name="____________________new12" localSheetId="106">#REF!</definedName>
    <definedName name="____________________new12" localSheetId="109">#REF!</definedName>
    <definedName name="____________________new12" localSheetId="129">#REF!</definedName>
    <definedName name="____________________new12" localSheetId="23">#REF!</definedName>
    <definedName name="____________________new12" localSheetId="13">#REF!</definedName>
    <definedName name="____________________new12">#REF!</definedName>
    <definedName name="____________________new13" localSheetId="106">#REF!</definedName>
    <definedName name="____________________new13">#REF!</definedName>
    <definedName name="____________________new14" localSheetId="106">#REF!</definedName>
    <definedName name="____________________new14">#REF!</definedName>
    <definedName name="____________________new15" localSheetId="106">#REF!</definedName>
    <definedName name="____________________new15">#REF!</definedName>
    <definedName name="____________________new16" localSheetId="106">#REF!</definedName>
    <definedName name="____________________new16">#REF!</definedName>
    <definedName name="____________________new17" localSheetId="106">#REF!</definedName>
    <definedName name="____________________new17">#REF!</definedName>
    <definedName name="____________________new6" localSheetId="106">#REF!</definedName>
    <definedName name="____________________new6">#REF!</definedName>
    <definedName name="____________________new7" localSheetId="106">#REF!</definedName>
    <definedName name="____________________new7">#REF!</definedName>
    <definedName name="____________________new8" localSheetId="106">#REF!</definedName>
    <definedName name="____________________new8">#REF!</definedName>
    <definedName name="____________________new9" localSheetId="106">#REF!</definedName>
    <definedName name="____________________new9">#REF!</definedName>
    <definedName name="____________________old10" localSheetId="106">#REF!</definedName>
    <definedName name="____________________old10">#REF!</definedName>
    <definedName name="____________________old11" localSheetId="106">#REF!</definedName>
    <definedName name="____________________old11">#REF!</definedName>
    <definedName name="____________________old12" localSheetId="106">#REF!</definedName>
    <definedName name="____________________old12">#REF!</definedName>
    <definedName name="____________________old13" localSheetId="106">#REF!</definedName>
    <definedName name="____________________old13">#REF!</definedName>
    <definedName name="____________________old14" localSheetId="106">#REF!</definedName>
    <definedName name="____________________old14">#REF!</definedName>
    <definedName name="____________________old15" localSheetId="106">#REF!</definedName>
    <definedName name="____________________old15">#REF!</definedName>
    <definedName name="____________________old16" localSheetId="106">#REF!</definedName>
    <definedName name="____________________old16">#REF!</definedName>
    <definedName name="____________________old17" localSheetId="106">#REF!</definedName>
    <definedName name="____________________old17">#REF!</definedName>
    <definedName name="____________________old6" localSheetId="106">#REF!</definedName>
    <definedName name="____________________old6">#REF!</definedName>
    <definedName name="____________________old7" localSheetId="106">#REF!</definedName>
    <definedName name="____________________old7">#REF!</definedName>
    <definedName name="____________________old8" localSheetId="106">#REF!</definedName>
    <definedName name="____________________old8">#REF!</definedName>
    <definedName name="____________________old9" localSheetId="106">#REF!</definedName>
    <definedName name="____________________old9">#REF!</definedName>
    <definedName name="____________________SCH1" localSheetId="106">#REF!</definedName>
    <definedName name="____________________SCH1" localSheetId="109">#REF!</definedName>
    <definedName name="____________________SCH1" localSheetId="129">#REF!</definedName>
    <definedName name="____________________SCH1" localSheetId="23">#REF!</definedName>
    <definedName name="____________________SCH1" localSheetId="13">#REF!</definedName>
    <definedName name="____________________SCH1">#REF!</definedName>
    <definedName name="____________________SCH10" localSheetId="106">#REF!</definedName>
    <definedName name="____________________SCH10" localSheetId="109">#REF!</definedName>
    <definedName name="____________________SCH10" localSheetId="129">#REF!</definedName>
    <definedName name="____________________SCH10" localSheetId="23">#REF!</definedName>
    <definedName name="____________________SCH10" localSheetId="13">#REF!</definedName>
    <definedName name="____________________SCH10">#REF!</definedName>
    <definedName name="____________________SCH15" localSheetId="106">#REF!</definedName>
    <definedName name="____________________SCH15" localSheetId="109">#REF!</definedName>
    <definedName name="____________________SCH15" localSheetId="129">#REF!</definedName>
    <definedName name="____________________SCH15" localSheetId="23">#REF!</definedName>
    <definedName name="____________________SCH15" localSheetId="13">#REF!</definedName>
    <definedName name="____________________SCH15">#REF!</definedName>
    <definedName name="____________________SCH2" localSheetId="106">#REF!</definedName>
    <definedName name="____________________SCH2" localSheetId="109">#REF!</definedName>
    <definedName name="____________________SCH2" localSheetId="129">#REF!</definedName>
    <definedName name="____________________SCH2" localSheetId="23">#REF!</definedName>
    <definedName name="____________________SCH2" localSheetId="13">#REF!</definedName>
    <definedName name="____________________SCH2">#REF!</definedName>
    <definedName name="____________________SCH3" localSheetId="106">#REF!</definedName>
    <definedName name="____________________SCH3" localSheetId="109">#REF!</definedName>
    <definedName name="____________________SCH3" localSheetId="129">#REF!</definedName>
    <definedName name="____________________SCH3" localSheetId="23">#REF!</definedName>
    <definedName name="____________________SCH3" localSheetId="13">#REF!</definedName>
    <definedName name="____________________SCH3">#REF!</definedName>
    <definedName name="____________________SCH4" localSheetId="106">#REF!</definedName>
    <definedName name="____________________SCH4" localSheetId="109">#REF!</definedName>
    <definedName name="____________________SCH4" localSheetId="129">#REF!</definedName>
    <definedName name="____________________SCH4" localSheetId="23">#REF!</definedName>
    <definedName name="____________________SCH4" localSheetId="13">#REF!</definedName>
    <definedName name="____________________SCH4">#REF!</definedName>
    <definedName name="____________________SCH5" localSheetId="106">#REF!</definedName>
    <definedName name="____________________SCH5" localSheetId="109">#REF!</definedName>
    <definedName name="____________________SCH5" localSheetId="129">#REF!</definedName>
    <definedName name="____________________SCH5" localSheetId="23">#REF!</definedName>
    <definedName name="____________________SCH5" localSheetId="13">#REF!</definedName>
    <definedName name="____________________SCH5">#REF!</definedName>
    <definedName name="____________________SCH6" localSheetId="106">#REF!</definedName>
    <definedName name="____________________SCH6" localSheetId="109">#REF!</definedName>
    <definedName name="____________________SCH6" localSheetId="129">#REF!</definedName>
    <definedName name="____________________SCH6" localSheetId="23">#REF!</definedName>
    <definedName name="____________________SCH6" localSheetId="13">#REF!</definedName>
    <definedName name="____________________SCH6">#REF!</definedName>
    <definedName name="____________________SCH7" localSheetId="106">#REF!</definedName>
    <definedName name="____________________SCH7" localSheetId="109">#REF!</definedName>
    <definedName name="____________________SCH7" localSheetId="129">#REF!</definedName>
    <definedName name="____________________SCH7" localSheetId="23">#REF!</definedName>
    <definedName name="____________________SCH7" localSheetId="13">#REF!</definedName>
    <definedName name="____________________SCH7">#REF!</definedName>
    <definedName name="____________________SCH8" localSheetId="106">#REF!</definedName>
    <definedName name="____________________SCH8" localSheetId="109">#REF!</definedName>
    <definedName name="____________________SCH8" localSheetId="129">#REF!</definedName>
    <definedName name="____________________SCH8" localSheetId="23">#REF!</definedName>
    <definedName name="____________________SCH8" localSheetId="13">#REF!</definedName>
    <definedName name="____________________SCH8">#REF!</definedName>
    <definedName name="____________________SCH9" localSheetId="106">#REF!</definedName>
    <definedName name="____________________SCH9" localSheetId="109">#REF!</definedName>
    <definedName name="____________________SCH9" localSheetId="129">#REF!</definedName>
    <definedName name="____________________SCH9" localSheetId="23">#REF!</definedName>
    <definedName name="____________________SCH9" localSheetId="13">#REF!</definedName>
    <definedName name="____________________SCH9">#REF!</definedName>
    <definedName name="____________________SEC1" localSheetId="106">#REF!</definedName>
    <definedName name="____________________SEC1" localSheetId="109">#REF!</definedName>
    <definedName name="____________________SEC1" localSheetId="129">#REF!</definedName>
    <definedName name="____________________SEC1" localSheetId="23">#REF!</definedName>
    <definedName name="____________________SEC1" localSheetId="13">#REF!</definedName>
    <definedName name="____________________SEC1">#REF!</definedName>
    <definedName name="____________________SEC2" localSheetId="106">#REF!</definedName>
    <definedName name="____________________SEC2" localSheetId="109">#REF!</definedName>
    <definedName name="____________________SEC2" localSheetId="129">#REF!</definedName>
    <definedName name="____________________SEC2" localSheetId="23">#REF!</definedName>
    <definedName name="____________________SEC2" localSheetId="13">#REF!</definedName>
    <definedName name="____________________SEC2">#REF!</definedName>
    <definedName name="___________________dec10" localSheetId="106">#REF!</definedName>
    <definedName name="___________________dec10" localSheetId="109">#REF!</definedName>
    <definedName name="___________________dec10" localSheetId="129">#REF!</definedName>
    <definedName name="___________________dec10" localSheetId="23">#REF!</definedName>
    <definedName name="___________________dec10" localSheetId="13">#REF!</definedName>
    <definedName name="___________________dec10">#REF!</definedName>
    <definedName name="___________________dec11" localSheetId="106">#REF!</definedName>
    <definedName name="___________________dec11" localSheetId="109">#REF!</definedName>
    <definedName name="___________________dec11" localSheetId="129">#REF!</definedName>
    <definedName name="___________________dec11" localSheetId="23">#REF!</definedName>
    <definedName name="___________________dec11" localSheetId="13">#REF!</definedName>
    <definedName name="___________________dec11">#REF!</definedName>
    <definedName name="___________________dec12" localSheetId="106">#REF!</definedName>
    <definedName name="___________________dec12" localSheetId="109">#REF!</definedName>
    <definedName name="___________________dec12" localSheetId="129">#REF!</definedName>
    <definedName name="___________________dec12" localSheetId="23">#REF!</definedName>
    <definedName name="___________________dec12" localSheetId="13">#REF!</definedName>
    <definedName name="___________________dec12">#REF!</definedName>
    <definedName name="___________________dec13" localSheetId="106">#REF!</definedName>
    <definedName name="___________________dec13">#REF!</definedName>
    <definedName name="___________________dec14" localSheetId="106">#REF!</definedName>
    <definedName name="___________________dec14">#REF!</definedName>
    <definedName name="___________________dec15" localSheetId="106">#REF!</definedName>
    <definedName name="___________________dec15">#REF!</definedName>
    <definedName name="___________________dec16" localSheetId="106">#REF!</definedName>
    <definedName name="___________________dec16">#REF!</definedName>
    <definedName name="___________________dec17" localSheetId="106">#REF!</definedName>
    <definedName name="___________________dec17">#REF!</definedName>
    <definedName name="___________________dec6" localSheetId="106">#REF!</definedName>
    <definedName name="___________________dec6">#REF!</definedName>
    <definedName name="___________________dec7" localSheetId="106">#REF!</definedName>
    <definedName name="___________________dec7">#REF!</definedName>
    <definedName name="___________________dec9" localSheetId="106">#REF!</definedName>
    <definedName name="___________________dec9">#REF!</definedName>
    <definedName name="___________________MS1" localSheetId="106">#REF!</definedName>
    <definedName name="___________________MS1" localSheetId="109">#REF!</definedName>
    <definedName name="___________________MS1" localSheetId="129">#REF!</definedName>
    <definedName name="___________________MS1" localSheetId="23">#REF!</definedName>
    <definedName name="___________________MS1" localSheetId="13">#REF!</definedName>
    <definedName name="___________________MS1">#REF!</definedName>
    <definedName name="___________________MS2" localSheetId="106">#REF!</definedName>
    <definedName name="___________________MS2" localSheetId="109">#REF!</definedName>
    <definedName name="___________________MS2" localSheetId="129">#REF!</definedName>
    <definedName name="___________________MS2" localSheetId="23">#REF!</definedName>
    <definedName name="___________________MS2" localSheetId="13">#REF!</definedName>
    <definedName name="___________________MS2">#REF!</definedName>
    <definedName name="___________________MS3" localSheetId="106">#REF!</definedName>
    <definedName name="___________________MS3" localSheetId="109">#REF!</definedName>
    <definedName name="___________________MS3" localSheetId="129">#REF!</definedName>
    <definedName name="___________________MS3" localSheetId="23">#REF!</definedName>
    <definedName name="___________________MS3" localSheetId="13">#REF!</definedName>
    <definedName name="___________________MS3">#REF!</definedName>
    <definedName name="___________________MS4" localSheetId="106">#REF!</definedName>
    <definedName name="___________________MS4" localSheetId="109">#REF!</definedName>
    <definedName name="___________________MS4" localSheetId="129">#REF!</definedName>
    <definedName name="___________________MS4" localSheetId="23">#REF!</definedName>
    <definedName name="___________________MS4" localSheetId="13">#REF!</definedName>
    <definedName name="___________________MS4">#REF!</definedName>
    <definedName name="___________________MS5" localSheetId="106">#REF!</definedName>
    <definedName name="___________________MS5" localSheetId="109">#REF!</definedName>
    <definedName name="___________________MS5" localSheetId="129">#REF!</definedName>
    <definedName name="___________________MS5" localSheetId="23">#REF!</definedName>
    <definedName name="___________________MS5" localSheetId="13">#REF!</definedName>
    <definedName name="___________________MS5">#REF!</definedName>
    <definedName name="___________________new10" localSheetId="106">#REF!</definedName>
    <definedName name="___________________new10" localSheetId="109">#REF!</definedName>
    <definedName name="___________________new10" localSheetId="129">#REF!</definedName>
    <definedName name="___________________new10" localSheetId="23">#REF!</definedName>
    <definedName name="___________________new10" localSheetId="13">#REF!</definedName>
    <definedName name="___________________new10">#REF!</definedName>
    <definedName name="___________________new11" localSheetId="106">#REF!</definedName>
    <definedName name="___________________new11" localSheetId="109">#REF!</definedName>
    <definedName name="___________________new11" localSheetId="129">#REF!</definedName>
    <definedName name="___________________new11" localSheetId="23">#REF!</definedName>
    <definedName name="___________________new11" localSheetId="13">#REF!</definedName>
    <definedName name="___________________new11">#REF!</definedName>
    <definedName name="___________________new12" localSheetId="106">#REF!</definedName>
    <definedName name="___________________new12" localSheetId="109">#REF!</definedName>
    <definedName name="___________________new12" localSheetId="129">#REF!</definedName>
    <definedName name="___________________new12" localSheetId="23">#REF!</definedName>
    <definedName name="___________________new12" localSheetId="13">#REF!</definedName>
    <definedName name="___________________new12">#REF!</definedName>
    <definedName name="___________________new13" localSheetId="106">#REF!</definedName>
    <definedName name="___________________new13">#REF!</definedName>
    <definedName name="___________________new14" localSheetId="106">#REF!</definedName>
    <definedName name="___________________new14">#REF!</definedName>
    <definedName name="___________________new15" localSheetId="106">#REF!</definedName>
    <definedName name="___________________new15">#REF!</definedName>
    <definedName name="___________________new16" localSheetId="106">#REF!</definedName>
    <definedName name="___________________new16">#REF!</definedName>
    <definedName name="___________________new17" localSheetId="106">#REF!</definedName>
    <definedName name="___________________new17">#REF!</definedName>
    <definedName name="___________________new6" localSheetId="106">#REF!</definedName>
    <definedName name="___________________new6">#REF!</definedName>
    <definedName name="___________________new7" localSheetId="106">#REF!</definedName>
    <definedName name="___________________new7">#REF!</definedName>
    <definedName name="___________________new8" localSheetId="106">#REF!</definedName>
    <definedName name="___________________new8">#REF!</definedName>
    <definedName name="___________________new9" localSheetId="106">#REF!</definedName>
    <definedName name="___________________new9">#REF!</definedName>
    <definedName name="___________________old10" localSheetId="106">#REF!</definedName>
    <definedName name="___________________old10">#REF!</definedName>
    <definedName name="___________________old11" localSheetId="106">#REF!</definedName>
    <definedName name="___________________old11">#REF!</definedName>
    <definedName name="___________________old12" localSheetId="106">#REF!</definedName>
    <definedName name="___________________old12">#REF!</definedName>
    <definedName name="___________________old13" localSheetId="106">#REF!</definedName>
    <definedName name="___________________old13">#REF!</definedName>
    <definedName name="___________________old14" localSheetId="106">#REF!</definedName>
    <definedName name="___________________old14">#REF!</definedName>
    <definedName name="___________________old15" localSheetId="106">#REF!</definedName>
    <definedName name="___________________old15">#REF!</definedName>
    <definedName name="___________________old16" localSheetId="106">#REF!</definedName>
    <definedName name="___________________old16">#REF!</definedName>
    <definedName name="___________________old17" localSheetId="106">#REF!</definedName>
    <definedName name="___________________old17">#REF!</definedName>
    <definedName name="___________________old6" localSheetId="106">#REF!</definedName>
    <definedName name="___________________old6">#REF!</definedName>
    <definedName name="___________________old7" localSheetId="106">#REF!</definedName>
    <definedName name="___________________old7">#REF!</definedName>
    <definedName name="___________________old8" localSheetId="106">#REF!</definedName>
    <definedName name="___________________old8">#REF!</definedName>
    <definedName name="___________________old9" localSheetId="106">#REF!</definedName>
    <definedName name="___________________old9">#REF!</definedName>
    <definedName name="___________________SCH1" localSheetId="106">#REF!</definedName>
    <definedName name="___________________SCH1" localSheetId="109">#REF!</definedName>
    <definedName name="___________________SCH1" localSheetId="129">#REF!</definedName>
    <definedName name="___________________SCH1" localSheetId="23">#REF!</definedName>
    <definedName name="___________________SCH1" localSheetId="13">#REF!</definedName>
    <definedName name="___________________SCH1">#REF!</definedName>
    <definedName name="___________________SCH10" localSheetId="106">#REF!</definedName>
    <definedName name="___________________SCH10" localSheetId="109">#REF!</definedName>
    <definedName name="___________________SCH10" localSheetId="129">#REF!</definedName>
    <definedName name="___________________SCH10" localSheetId="23">#REF!</definedName>
    <definedName name="___________________SCH10" localSheetId="13">#REF!</definedName>
    <definedName name="___________________SCH10">#REF!</definedName>
    <definedName name="___________________SCH15" localSheetId="106">#REF!</definedName>
    <definedName name="___________________SCH15" localSheetId="109">#REF!</definedName>
    <definedName name="___________________SCH15" localSheetId="129">#REF!</definedName>
    <definedName name="___________________SCH15" localSheetId="23">#REF!</definedName>
    <definedName name="___________________SCH15" localSheetId="13">#REF!</definedName>
    <definedName name="___________________SCH15">#REF!</definedName>
    <definedName name="___________________SCH2" localSheetId="106">#REF!</definedName>
    <definedName name="___________________SCH2" localSheetId="109">#REF!</definedName>
    <definedName name="___________________SCH2" localSheetId="129">#REF!</definedName>
    <definedName name="___________________SCH2" localSheetId="23">#REF!</definedName>
    <definedName name="___________________SCH2" localSheetId="13">#REF!</definedName>
    <definedName name="___________________SCH2">#REF!</definedName>
    <definedName name="___________________SCH3" localSheetId="106">#REF!</definedName>
    <definedName name="___________________SCH3" localSheetId="109">#REF!</definedName>
    <definedName name="___________________SCH3" localSheetId="129">#REF!</definedName>
    <definedName name="___________________SCH3" localSheetId="23">#REF!</definedName>
    <definedName name="___________________SCH3" localSheetId="13">#REF!</definedName>
    <definedName name="___________________SCH3">#REF!</definedName>
    <definedName name="___________________SCH4" localSheetId="106">#REF!</definedName>
    <definedName name="___________________SCH4" localSheetId="109">#REF!</definedName>
    <definedName name="___________________SCH4" localSheetId="129">#REF!</definedName>
    <definedName name="___________________SCH4" localSheetId="23">#REF!</definedName>
    <definedName name="___________________SCH4" localSheetId="13">#REF!</definedName>
    <definedName name="___________________SCH4">#REF!</definedName>
    <definedName name="___________________SCH5" localSheetId="106">#REF!</definedName>
    <definedName name="___________________SCH5" localSheetId="109">#REF!</definedName>
    <definedName name="___________________SCH5" localSheetId="129">#REF!</definedName>
    <definedName name="___________________SCH5" localSheetId="23">#REF!</definedName>
    <definedName name="___________________SCH5" localSheetId="13">#REF!</definedName>
    <definedName name="___________________SCH5">#REF!</definedName>
    <definedName name="___________________SCH6" localSheetId="106">#REF!</definedName>
    <definedName name="___________________SCH6" localSheetId="109">#REF!</definedName>
    <definedName name="___________________SCH6" localSheetId="129">#REF!</definedName>
    <definedName name="___________________SCH6" localSheetId="23">#REF!</definedName>
    <definedName name="___________________SCH6" localSheetId="13">#REF!</definedName>
    <definedName name="___________________SCH6">#REF!</definedName>
    <definedName name="___________________SCH7" localSheetId="106">#REF!</definedName>
    <definedName name="___________________SCH7" localSheetId="109">#REF!</definedName>
    <definedName name="___________________SCH7" localSheetId="129">#REF!</definedName>
    <definedName name="___________________SCH7" localSheetId="23">#REF!</definedName>
    <definedName name="___________________SCH7" localSheetId="13">#REF!</definedName>
    <definedName name="___________________SCH7">#REF!</definedName>
    <definedName name="___________________SCH8" localSheetId="106">#REF!</definedName>
    <definedName name="___________________SCH8" localSheetId="109">#REF!</definedName>
    <definedName name="___________________SCH8" localSheetId="129">#REF!</definedName>
    <definedName name="___________________SCH8" localSheetId="23">#REF!</definedName>
    <definedName name="___________________SCH8" localSheetId="13">#REF!</definedName>
    <definedName name="___________________SCH8">#REF!</definedName>
    <definedName name="___________________SCH9" localSheetId="106">#REF!</definedName>
    <definedName name="___________________SCH9" localSheetId="109">#REF!</definedName>
    <definedName name="___________________SCH9" localSheetId="129">#REF!</definedName>
    <definedName name="___________________SCH9" localSheetId="23">#REF!</definedName>
    <definedName name="___________________SCH9" localSheetId="13">#REF!</definedName>
    <definedName name="___________________SCH9">#REF!</definedName>
    <definedName name="___________________SEC1" localSheetId="106">#REF!</definedName>
    <definedName name="___________________SEC1" localSheetId="109">#REF!</definedName>
    <definedName name="___________________SEC1" localSheetId="129">#REF!</definedName>
    <definedName name="___________________SEC1" localSheetId="23">#REF!</definedName>
    <definedName name="___________________SEC1" localSheetId="13">#REF!</definedName>
    <definedName name="___________________SEC1">#REF!</definedName>
    <definedName name="___________________SEC2" localSheetId="106">#REF!</definedName>
    <definedName name="___________________SEC2" localSheetId="109">#REF!</definedName>
    <definedName name="___________________SEC2" localSheetId="129">#REF!</definedName>
    <definedName name="___________________SEC2" localSheetId="23">#REF!</definedName>
    <definedName name="___________________SEC2" localSheetId="13">#REF!</definedName>
    <definedName name="___________________SEC2">#REF!</definedName>
    <definedName name="__________________dec10" localSheetId="106">#REF!</definedName>
    <definedName name="__________________dec10" localSheetId="109">#REF!</definedName>
    <definedName name="__________________dec10" localSheetId="129">#REF!</definedName>
    <definedName name="__________________dec10" localSheetId="23">#REF!</definedName>
    <definedName name="__________________dec10" localSheetId="13">#REF!</definedName>
    <definedName name="__________________dec10">#REF!</definedName>
    <definedName name="__________________dec11" localSheetId="106">#REF!</definedName>
    <definedName name="__________________dec11" localSheetId="109">#REF!</definedName>
    <definedName name="__________________dec11" localSheetId="129">#REF!</definedName>
    <definedName name="__________________dec11" localSheetId="23">#REF!</definedName>
    <definedName name="__________________dec11" localSheetId="13">#REF!</definedName>
    <definedName name="__________________dec11">#REF!</definedName>
    <definedName name="__________________dec12" localSheetId="106">#REF!</definedName>
    <definedName name="__________________dec12" localSheetId="109">#REF!</definedName>
    <definedName name="__________________dec12" localSheetId="129">#REF!</definedName>
    <definedName name="__________________dec12" localSheetId="23">#REF!</definedName>
    <definedName name="__________________dec12" localSheetId="13">#REF!</definedName>
    <definedName name="__________________dec12">#REF!</definedName>
    <definedName name="__________________dec13" localSheetId="106">#REF!</definedName>
    <definedName name="__________________dec13">#REF!</definedName>
    <definedName name="__________________dec14" localSheetId="106">#REF!</definedName>
    <definedName name="__________________dec14">#REF!</definedName>
    <definedName name="__________________dec15" localSheetId="106">#REF!</definedName>
    <definedName name="__________________dec15">#REF!</definedName>
    <definedName name="__________________dec16" localSheetId="106">#REF!</definedName>
    <definedName name="__________________dec16">#REF!</definedName>
    <definedName name="__________________dec17" localSheetId="106">#REF!</definedName>
    <definedName name="__________________dec17">#REF!</definedName>
    <definedName name="__________________dec6" localSheetId="106">#REF!</definedName>
    <definedName name="__________________dec6">#REF!</definedName>
    <definedName name="__________________dec7" localSheetId="106">#REF!</definedName>
    <definedName name="__________________dec7">#REF!</definedName>
    <definedName name="__________________dec9" localSheetId="106">#REF!</definedName>
    <definedName name="__________________dec9">#REF!</definedName>
    <definedName name="__________________MS1" localSheetId="106">#REF!</definedName>
    <definedName name="__________________MS1" localSheetId="109">#REF!</definedName>
    <definedName name="__________________MS1" localSheetId="129">#REF!</definedName>
    <definedName name="__________________MS1" localSheetId="23">#REF!</definedName>
    <definedName name="__________________MS1" localSheetId="13">#REF!</definedName>
    <definedName name="__________________MS1">#REF!</definedName>
    <definedName name="__________________MS2" localSheetId="106">#REF!</definedName>
    <definedName name="__________________MS2" localSheetId="109">#REF!</definedName>
    <definedName name="__________________MS2" localSheetId="129">#REF!</definedName>
    <definedName name="__________________MS2" localSheetId="23">#REF!</definedName>
    <definedName name="__________________MS2" localSheetId="13">#REF!</definedName>
    <definedName name="__________________MS2">#REF!</definedName>
    <definedName name="__________________MS3" localSheetId="106">#REF!</definedName>
    <definedName name="__________________MS3" localSheetId="109">#REF!</definedName>
    <definedName name="__________________MS3" localSheetId="129">#REF!</definedName>
    <definedName name="__________________MS3" localSheetId="23">#REF!</definedName>
    <definedName name="__________________MS3" localSheetId="13">#REF!</definedName>
    <definedName name="__________________MS3">#REF!</definedName>
    <definedName name="__________________MS4" localSheetId="106">#REF!</definedName>
    <definedName name="__________________MS4" localSheetId="109">#REF!</definedName>
    <definedName name="__________________MS4" localSheetId="129">#REF!</definedName>
    <definedName name="__________________MS4" localSheetId="23">#REF!</definedName>
    <definedName name="__________________MS4" localSheetId="13">#REF!</definedName>
    <definedName name="__________________MS4">#REF!</definedName>
    <definedName name="__________________MS5" localSheetId="106">#REF!</definedName>
    <definedName name="__________________MS5" localSheetId="109">#REF!</definedName>
    <definedName name="__________________MS5" localSheetId="129">#REF!</definedName>
    <definedName name="__________________MS5" localSheetId="23">#REF!</definedName>
    <definedName name="__________________MS5" localSheetId="13">#REF!</definedName>
    <definedName name="__________________MS5">#REF!</definedName>
    <definedName name="__________________new10" localSheetId="106">#REF!</definedName>
    <definedName name="__________________new10" localSheetId="109">#REF!</definedName>
    <definedName name="__________________new10" localSheetId="129">#REF!</definedName>
    <definedName name="__________________new10" localSheetId="23">#REF!</definedName>
    <definedName name="__________________new10" localSheetId="13">#REF!</definedName>
    <definedName name="__________________new10">#REF!</definedName>
    <definedName name="__________________new11" localSheetId="106">#REF!</definedName>
    <definedName name="__________________new11" localSheetId="109">#REF!</definedName>
    <definedName name="__________________new11" localSheetId="129">#REF!</definedName>
    <definedName name="__________________new11" localSheetId="23">#REF!</definedName>
    <definedName name="__________________new11" localSheetId="13">#REF!</definedName>
    <definedName name="__________________new11">#REF!</definedName>
    <definedName name="__________________new12" localSheetId="106">#REF!</definedName>
    <definedName name="__________________new12" localSheetId="109">#REF!</definedName>
    <definedName name="__________________new12" localSheetId="129">#REF!</definedName>
    <definedName name="__________________new12" localSheetId="23">#REF!</definedName>
    <definedName name="__________________new12" localSheetId="13">#REF!</definedName>
    <definedName name="__________________new12">#REF!</definedName>
    <definedName name="__________________new13" localSheetId="106">#REF!</definedName>
    <definedName name="__________________new13">#REF!</definedName>
    <definedName name="__________________new14" localSheetId="106">#REF!</definedName>
    <definedName name="__________________new14">#REF!</definedName>
    <definedName name="__________________new15" localSheetId="106">#REF!</definedName>
    <definedName name="__________________new15">#REF!</definedName>
    <definedName name="__________________new16" localSheetId="106">#REF!</definedName>
    <definedName name="__________________new16">#REF!</definedName>
    <definedName name="__________________new17" localSheetId="106">#REF!</definedName>
    <definedName name="__________________new17">#REF!</definedName>
    <definedName name="__________________new6" localSheetId="106">#REF!</definedName>
    <definedName name="__________________new6">#REF!</definedName>
    <definedName name="__________________new7" localSheetId="106">#REF!</definedName>
    <definedName name="__________________new7">#REF!</definedName>
    <definedName name="__________________new8" localSheetId="106">#REF!</definedName>
    <definedName name="__________________new8">#REF!</definedName>
    <definedName name="__________________new9" localSheetId="106">#REF!</definedName>
    <definedName name="__________________new9">#REF!</definedName>
    <definedName name="__________________old10" localSheetId="106">#REF!</definedName>
    <definedName name="__________________old10">#REF!</definedName>
    <definedName name="__________________old11" localSheetId="106">#REF!</definedName>
    <definedName name="__________________old11">#REF!</definedName>
    <definedName name="__________________old12" localSheetId="106">#REF!</definedName>
    <definedName name="__________________old12">#REF!</definedName>
    <definedName name="__________________old13" localSheetId="106">#REF!</definedName>
    <definedName name="__________________old13">#REF!</definedName>
    <definedName name="__________________old14" localSheetId="106">#REF!</definedName>
    <definedName name="__________________old14">#REF!</definedName>
    <definedName name="__________________old15" localSheetId="106">#REF!</definedName>
    <definedName name="__________________old15">#REF!</definedName>
    <definedName name="__________________old16" localSheetId="106">#REF!</definedName>
    <definedName name="__________________old16">#REF!</definedName>
    <definedName name="__________________old17" localSheetId="106">#REF!</definedName>
    <definedName name="__________________old17">#REF!</definedName>
    <definedName name="__________________old6" localSheetId="106">#REF!</definedName>
    <definedName name="__________________old6">#REF!</definedName>
    <definedName name="__________________old7" localSheetId="106">#REF!</definedName>
    <definedName name="__________________old7">#REF!</definedName>
    <definedName name="__________________old8" localSheetId="106">#REF!</definedName>
    <definedName name="__________________old8">#REF!</definedName>
    <definedName name="__________________old9" localSheetId="106">#REF!</definedName>
    <definedName name="__________________old9">#REF!</definedName>
    <definedName name="__________________SCH1" localSheetId="106">#REF!</definedName>
    <definedName name="__________________SCH1" localSheetId="109">#REF!</definedName>
    <definedName name="__________________SCH1" localSheetId="129">#REF!</definedName>
    <definedName name="__________________SCH1" localSheetId="23">#REF!</definedName>
    <definedName name="__________________SCH1" localSheetId="13">#REF!</definedName>
    <definedName name="__________________SCH1">#REF!</definedName>
    <definedName name="__________________SCH10" localSheetId="106">#REF!</definedName>
    <definedName name="__________________SCH10" localSheetId="109">#REF!</definedName>
    <definedName name="__________________SCH10" localSheetId="129">#REF!</definedName>
    <definedName name="__________________SCH10" localSheetId="23">#REF!</definedName>
    <definedName name="__________________SCH10" localSheetId="13">#REF!</definedName>
    <definedName name="__________________SCH10">#REF!</definedName>
    <definedName name="__________________SCH15" localSheetId="106">#REF!</definedName>
    <definedName name="__________________SCH15" localSheetId="109">#REF!</definedName>
    <definedName name="__________________SCH15" localSheetId="129">#REF!</definedName>
    <definedName name="__________________SCH15" localSheetId="23">#REF!</definedName>
    <definedName name="__________________SCH15" localSheetId="13">#REF!</definedName>
    <definedName name="__________________SCH15">#REF!</definedName>
    <definedName name="__________________SCH2" localSheetId="106">#REF!</definedName>
    <definedName name="__________________SCH2" localSheetId="109">#REF!</definedName>
    <definedName name="__________________SCH2" localSheetId="129">#REF!</definedName>
    <definedName name="__________________SCH2" localSheetId="23">#REF!</definedName>
    <definedName name="__________________SCH2" localSheetId="13">#REF!</definedName>
    <definedName name="__________________SCH2">#REF!</definedName>
    <definedName name="__________________SCH3" localSheetId="106">#REF!</definedName>
    <definedName name="__________________SCH3" localSheetId="109">#REF!</definedName>
    <definedName name="__________________SCH3" localSheetId="129">#REF!</definedName>
    <definedName name="__________________SCH3" localSheetId="23">#REF!</definedName>
    <definedName name="__________________SCH3" localSheetId="13">#REF!</definedName>
    <definedName name="__________________SCH3">#REF!</definedName>
    <definedName name="__________________SCH4" localSheetId="106">#REF!</definedName>
    <definedName name="__________________SCH4" localSheetId="109">#REF!</definedName>
    <definedName name="__________________SCH4" localSheetId="129">#REF!</definedName>
    <definedName name="__________________SCH4" localSheetId="23">#REF!</definedName>
    <definedName name="__________________SCH4" localSheetId="13">#REF!</definedName>
    <definedName name="__________________SCH4">#REF!</definedName>
    <definedName name="__________________SCH5" localSheetId="106">#REF!</definedName>
    <definedName name="__________________SCH5" localSheetId="109">#REF!</definedName>
    <definedName name="__________________SCH5" localSheetId="129">#REF!</definedName>
    <definedName name="__________________SCH5" localSheetId="23">#REF!</definedName>
    <definedName name="__________________SCH5" localSheetId="13">#REF!</definedName>
    <definedName name="__________________SCH5">#REF!</definedName>
    <definedName name="__________________SCH6" localSheetId="106">#REF!</definedName>
    <definedName name="__________________SCH6" localSheetId="109">#REF!</definedName>
    <definedName name="__________________SCH6" localSheetId="129">#REF!</definedName>
    <definedName name="__________________SCH6" localSheetId="23">#REF!</definedName>
    <definedName name="__________________SCH6" localSheetId="13">#REF!</definedName>
    <definedName name="__________________SCH6">#REF!</definedName>
    <definedName name="__________________SCH7" localSheetId="106">#REF!</definedName>
    <definedName name="__________________SCH7" localSheetId="109">#REF!</definedName>
    <definedName name="__________________SCH7" localSheetId="129">#REF!</definedName>
    <definedName name="__________________SCH7" localSheetId="23">#REF!</definedName>
    <definedName name="__________________SCH7" localSheetId="13">#REF!</definedName>
    <definedName name="__________________SCH7">#REF!</definedName>
    <definedName name="__________________SCH8" localSheetId="106">#REF!</definedName>
    <definedName name="__________________SCH8" localSheetId="109">#REF!</definedName>
    <definedName name="__________________SCH8" localSheetId="129">#REF!</definedName>
    <definedName name="__________________SCH8" localSheetId="23">#REF!</definedName>
    <definedName name="__________________SCH8" localSheetId="13">#REF!</definedName>
    <definedName name="__________________SCH8">#REF!</definedName>
    <definedName name="__________________SCH9" localSheetId="106">#REF!</definedName>
    <definedName name="__________________SCH9" localSheetId="109">#REF!</definedName>
    <definedName name="__________________SCH9" localSheetId="129">#REF!</definedName>
    <definedName name="__________________SCH9" localSheetId="23">#REF!</definedName>
    <definedName name="__________________SCH9" localSheetId="13">#REF!</definedName>
    <definedName name="__________________SCH9">#REF!</definedName>
    <definedName name="__________________SEC1" localSheetId="106">#REF!</definedName>
    <definedName name="__________________SEC1" localSheetId="109">#REF!</definedName>
    <definedName name="__________________SEC1" localSheetId="129">#REF!</definedName>
    <definedName name="__________________SEC1" localSheetId="23">#REF!</definedName>
    <definedName name="__________________SEC1" localSheetId="13">#REF!</definedName>
    <definedName name="__________________SEC1">#REF!</definedName>
    <definedName name="__________________SEC2" localSheetId="106">#REF!</definedName>
    <definedName name="__________________SEC2" localSheetId="109">#REF!</definedName>
    <definedName name="__________________SEC2" localSheetId="129">#REF!</definedName>
    <definedName name="__________________SEC2" localSheetId="23">#REF!</definedName>
    <definedName name="__________________SEC2" localSheetId="13">#REF!</definedName>
    <definedName name="__________________SEC2">#REF!</definedName>
    <definedName name="_________________dec10" localSheetId="106">#REF!</definedName>
    <definedName name="_________________dec10" localSheetId="109">#REF!</definedName>
    <definedName name="_________________dec10" localSheetId="129">#REF!</definedName>
    <definedName name="_________________dec10" localSheetId="23">#REF!</definedName>
    <definedName name="_________________dec10" localSheetId="13">#REF!</definedName>
    <definedName name="_________________dec10">#REF!</definedName>
    <definedName name="_________________dec11" localSheetId="106">#REF!</definedName>
    <definedName name="_________________dec11" localSheetId="109">#REF!</definedName>
    <definedName name="_________________dec11" localSheetId="129">#REF!</definedName>
    <definedName name="_________________dec11" localSheetId="23">#REF!</definedName>
    <definedName name="_________________dec11" localSheetId="13">#REF!</definedName>
    <definedName name="_________________dec11">#REF!</definedName>
    <definedName name="_________________dec12" localSheetId="106">#REF!</definedName>
    <definedName name="_________________dec12" localSheetId="109">#REF!</definedName>
    <definedName name="_________________dec12" localSheetId="129">#REF!</definedName>
    <definedName name="_________________dec12" localSheetId="23">#REF!</definedName>
    <definedName name="_________________dec12" localSheetId="13">#REF!</definedName>
    <definedName name="_________________dec12">#REF!</definedName>
    <definedName name="_________________dec13" localSheetId="106">#REF!</definedName>
    <definedName name="_________________dec13">#REF!</definedName>
    <definedName name="_________________dec14" localSheetId="106">#REF!</definedName>
    <definedName name="_________________dec14">#REF!</definedName>
    <definedName name="_________________dec15" localSheetId="106">#REF!</definedName>
    <definedName name="_________________dec15">#REF!</definedName>
    <definedName name="_________________dec16" localSheetId="106">#REF!</definedName>
    <definedName name="_________________dec16">#REF!</definedName>
    <definedName name="_________________dec17" localSheetId="106">#REF!</definedName>
    <definedName name="_________________dec17">#REF!</definedName>
    <definedName name="_________________dec6" localSheetId="106">#REF!</definedName>
    <definedName name="_________________dec6">#REF!</definedName>
    <definedName name="_________________dec7" localSheetId="106">#REF!</definedName>
    <definedName name="_________________dec7">#REF!</definedName>
    <definedName name="_________________dec9" localSheetId="106">#REF!</definedName>
    <definedName name="_________________dec9">#REF!</definedName>
    <definedName name="_________________MS1" localSheetId="106">#REF!</definedName>
    <definedName name="_________________MS1" localSheetId="109">#REF!</definedName>
    <definedName name="_________________MS1" localSheetId="129">#REF!</definedName>
    <definedName name="_________________MS1" localSheetId="23">#REF!</definedName>
    <definedName name="_________________MS1" localSheetId="13">#REF!</definedName>
    <definedName name="_________________MS1">#REF!</definedName>
    <definedName name="_________________MS2" localSheetId="106">#REF!</definedName>
    <definedName name="_________________MS2" localSheetId="109">#REF!</definedName>
    <definedName name="_________________MS2" localSheetId="129">#REF!</definedName>
    <definedName name="_________________MS2" localSheetId="23">#REF!</definedName>
    <definedName name="_________________MS2" localSheetId="13">#REF!</definedName>
    <definedName name="_________________MS2">#REF!</definedName>
    <definedName name="_________________MS3" localSheetId="106">#REF!</definedName>
    <definedName name="_________________MS3" localSheetId="109">#REF!</definedName>
    <definedName name="_________________MS3" localSheetId="129">#REF!</definedName>
    <definedName name="_________________MS3" localSheetId="23">#REF!</definedName>
    <definedName name="_________________MS3" localSheetId="13">#REF!</definedName>
    <definedName name="_________________MS3">#REF!</definedName>
    <definedName name="_________________MS4" localSheetId="106">#REF!</definedName>
    <definedName name="_________________MS4" localSheetId="109">#REF!</definedName>
    <definedName name="_________________MS4" localSheetId="129">#REF!</definedName>
    <definedName name="_________________MS4" localSheetId="23">#REF!</definedName>
    <definedName name="_________________MS4" localSheetId="13">#REF!</definedName>
    <definedName name="_________________MS4">#REF!</definedName>
    <definedName name="_________________MS5" localSheetId="106">#REF!</definedName>
    <definedName name="_________________MS5" localSheetId="109">#REF!</definedName>
    <definedName name="_________________MS5" localSheetId="129">#REF!</definedName>
    <definedName name="_________________MS5" localSheetId="23">#REF!</definedName>
    <definedName name="_________________MS5" localSheetId="13">#REF!</definedName>
    <definedName name="_________________MS5">#REF!</definedName>
    <definedName name="_________________new10" localSheetId="106">#REF!</definedName>
    <definedName name="_________________new10" localSheetId="109">#REF!</definedName>
    <definedName name="_________________new10" localSheetId="129">#REF!</definedName>
    <definedName name="_________________new10" localSheetId="23">#REF!</definedName>
    <definedName name="_________________new10" localSheetId="13">#REF!</definedName>
    <definedName name="_________________new10">#REF!</definedName>
    <definedName name="_________________new11" localSheetId="106">#REF!</definedName>
    <definedName name="_________________new11" localSheetId="109">#REF!</definedName>
    <definedName name="_________________new11" localSheetId="129">#REF!</definedName>
    <definedName name="_________________new11" localSheetId="23">#REF!</definedName>
    <definedName name="_________________new11" localSheetId="13">#REF!</definedName>
    <definedName name="_________________new11">#REF!</definedName>
    <definedName name="_________________new12" localSheetId="106">#REF!</definedName>
    <definedName name="_________________new12" localSheetId="109">#REF!</definedName>
    <definedName name="_________________new12" localSheetId="129">#REF!</definedName>
    <definedName name="_________________new12" localSheetId="23">#REF!</definedName>
    <definedName name="_________________new12" localSheetId="13">#REF!</definedName>
    <definedName name="_________________new12">#REF!</definedName>
    <definedName name="_________________new13" localSheetId="106">#REF!</definedName>
    <definedName name="_________________new13">#REF!</definedName>
    <definedName name="_________________new14" localSheetId="106">#REF!</definedName>
    <definedName name="_________________new14">#REF!</definedName>
    <definedName name="_________________new15" localSheetId="106">#REF!</definedName>
    <definedName name="_________________new15">#REF!</definedName>
    <definedName name="_________________new16" localSheetId="106">#REF!</definedName>
    <definedName name="_________________new16">#REF!</definedName>
    <definedName name="_________________new17" localSheetId="106">#REF!</definedName>
    <definedName name="_________________new17">#REF!</definedName>
    <definedName name="_________________new6" localSheetId="106">#REF!</definedName>
    <definedName name="_________________new6">#REF!</definedName>
    <definedName name="_________________new7" localSheetId="106">#REF!</definedName>
    <definedName name="_________________new7">#REF!</definedName>
    <definedName name="_________________new8" localSheetId="106">#REF!</definedName>
    <definedName name="_________________new8">#REF!</definedName>
    <definedName name="_________________new9" localSheetId="106">#REF!</definedName>
    <definedName name="_________________new9">#REF!</definedName>
    <definedName name="_________________old10" localSheetId="106">#REF!</definedName>
    <definedName name="_________________old10">#REF!</definedName>
    <definedName name="_________________old11" localSheetId="106">#REF!</definedName>
    <definedName name="_________________old11">#REF!</definedName>
    <definedName name="_________________old12" localSheetId="106">#REF!</definedName>
    <definedName name="_________________old12">#REF!</definedName>
    <definedName name="_________________old13" localSheetId="106">#REF!</definedName>
    <definedName name="_________________old13">#REF!</definedName>
    <definedName name="_________________old14" localSheetId="106">#REF!</definedName>
    <definedName name="_________________old14">#REF!</definedName>
    <definedName name="_________________old15" localSheetId="106">#REF!</definedName>
    <definedName name="_________________old15">#REF!</definedName>
    <definedName name="_________________old16" localSheetId="106">#REF!</definedName>
    <definedName name="_________________old16">#REF!</definedName>
    <definedName name="_________________old17" localSheetId="106">#REF!</definedName>
    <definedName name="_________________old17">#REF!</definedName>
    <definedName name="_________________old6" localSheetId="106">#REF!</definedName>
    <definedName name="_________________old6">#REF!</definedName>
    <definedName name="_________________old7" localSheetId="106">#REF!</definedName>
    <definedName name="_________________old7">#REF!</definedName>
    <definedName name="_________________old8" localSheetId="106">#REF!</definedName>
    <definedName name="_________________old8">#REF!</definedName>
    <definedName name="_________________old9" localSheetId="106">#REF!</definedName>
    <definedName name="_________________old9">#REF!</definedName>
    <definedName name="_________________SCH1" localSheetId="106">#REF!</definedName>
    <definedName name="_________________SCH1" localSheetId="109">#REF!</definedName>
    <definedName name="_________________SCH1" localSheetId="129">#REF!</definedName>
    <definedName name="_________________SCH1" localSheetId="23">#REF!</definedName>
    <definedName name="_________________SCH1" localSheetId="13">#REF!</definedName>
    <definedName name="_________________SCH1">#REF!</definedName>
    <definedName name="_________________SCH10" localSheetId="106">#REF!</definedName>
    <definedName name="_________________SCH10" localSheetId="109">#REF!</definedName>
    <definedName name="_________________SCH10" localSheetId="129">#REF!</definedName>
    <definedName name="_________________SCH10" localSheetId="23">#REF!</definedName>
    <definedName name="_________________SCH10" localSheetId="13">#REF!</definedName>
    <definedName name="_________________SCH10">#REF!</definedName>
    <definedName name="_________________SCH15" localSheetId="106">#REF!</definedName>
    <definedName name="_________________SCH15" localSheetId="109">#REF!</definedName>
    <definedName name="_________________SCH15" localSheetId="129">#REF!</definedName>
    <definedName name="_________________SCH15" localSheetId="23">#REF!</definedName>
    <definedName name="_________________SCH15" localSheetId="13">#REF!</definedName>
    <definedName name="_________________SCH15">#REF!</definedName>
    <definedName name="_________________SCH2" localSheetId="106">#REF!</definedName>
    <definedName name="_________________SCH2" localSheetId="109">#REF!</definedName>
    <definedName name="_________________SCH2" localSheetId="129">#REF!</definedName>
    <definedName name="_________________SCH2" localSheetId="23">#REF!</definedName>
    <definedName name="_________________SCH2" localSheetId="13">#REF!</definedName>
    <definedName name="_________________SCH2">#REF!</definedName>
    <definedName name="_________________SCH3" localSheetId="106">#REF!</definedName>
    <definedName name="_________________SCH3" localSheetId="109">#REF!</definedName>
    <definedName name="_________________SCH3" localSheetId="129">#REF!</definedName>
    <definedName name="_________________SCH3" localSheetId="23">#REF!</definedName>
    <definedName name="_________________SCH3" localSheetId="13">#REF!</definedName>
    <definedName name="_________________SCH3">#REF!</definedName>
    <definedName name="_________________SCH4" localSheetId="106">#REF!</definedName>
    <definedName name="_________________SCH4" localSheetId="109">#REF!</definedName>
    <definedName name="_________________SCH4" localSheetId="129">#REF!</definedName>
    <definedName name="_________________SCH4" localSheetId="23">#REF!</definedName>
    <definedName name="_________________SCH4" localSheetId="13">#REF!</definedName>
    <definedName name="_________________SCH4">#REF!</definedName>
    <definedName name="_________________SCH5" localSheetId="106">#REF!</definedName>
    <definedName name="_________________SCH5" localSheetId="109">#REF!</definedName>
    <definedName name="_________________SCH5" localSheetId="129">#REF!</definedName>
    <definedName name="_________________SCH5" localSheetId="23">#REF!</definedName>
    <definedName name="_________________SCH5" localSheetId="13">#REF!</definedName>
    <definedName name="_________________SCH5">#REF!</definedName>
    <definedName name="_________________SCH6" localSheetId="106">#REF!</definedName>
    <definedName name="_________________SCH6" localSheetId="109">#REF!</definedName>
    <definedName name="_________________SCH6" localSheetId="129">#REF!</definedName>
    <definedName name="_________________SCH6" localSheetId="23">#REF!</definedName>
    <definedName name="_________________SCH6" localSheetId="13">#REF!</definedName>
    <definedName name="_________________SCH6">#REF!</definedName>
    <definedName name="_________________SCH7" localSheetId="106">#REF!</definedName>
    <definedName name="_________________SCH7" localSheetId="109">#REF!</definedName>
    <definedName name="_________________SCH7" localSheetId="129">#REF!</definedName>
    <definedName name="_________________SCH7" localSheetId="23">#REF!</definedName>
    <definedName name="_________________SCH7" localSheetId="13">#REF!</definedName>
    <definedName name="_________________SCH7">#REF!</definedName>
    <definedName name="_________________SCH8" localSheetId="106">#REF!</definedName>
    <definedName name="_________________SCH8" localSheetId="109">#REF!</definedName>
    <definedName name="_________________SCH8" localSheetId="129">#REF!</definedName>
    <definedName name="_________________SCH8" localSheetId="23">#REF!</definedName>
    <definedName name="_________________SCH8" localSheetId="13">#REF!</definedName>
    <definedName name="_________________SCH8">#REF!</definedName>
    <definedName name="_________________SCH9" localSheetId="106">#REF!</definedName>
    <definedName name="_________________SCH9" localSheetId="109">#REF!</definedName>
    <definedName name="_________________SCH9" localSheetId="129">#REF!</definedName>
    <definedName name="_________________SCH9" localSheetId="23">#REF!</definedName>
    <definedName name="_________________SCH9" localSheetId="13">#REF!</definedName>
    <definedName name="_________________SCH9">#REF!</definedName>
    <definedName name="_________________SEC1" localSheetId="106">#REF!</definedName>
    <definedName name="_________________SEC1" localSheetId="109">#REF!</definedName>
    <definedName name="_________________SEC1" localSheetId="129">#REF!</definedName>
    <definedName name="_________________SEC1" localSheetId="23">#REF!</definedName>
    <definedName name="_________________SEC1" localSheetId="13">#REF!</definedName>
    <definedName name="_________________SEC1">#REF!</definedName>
    <definedName name="_________________SEC2" localSheetId="106">#REF!</definedName>
    <definedName name="_________________SEC2" localSheetId="109">#REF!</definedName>
    <definedName name="_________________SEC2" localSheetId="129">#REF!</definedName>
    <definedName name="_________________SEC2" localSheetId="23">#REF!</definedName>
    <definedName name="_________________SEC2" localSheetId="13">#REF!</definedName>
    <definedName name="_________________SEC2">#REF!</definedName>
    <definedName name="________________age2" localSheetId="106">#REF!</definedName>
    <definedName name="________________age2" localSheetId="109">#REF!</definedName>
    <definedName name="________________age2" localSheetId="129">#REF!</definedName>
    <definedName name="________________age2" localSheetId="23">#REF!</definedName>
    <definedName name="________________age2" localSheetId="13">#REF!</definedName>
    <definedName name="________________age2">#REF!</definedName>
    <definedName name="________________dec10" localSheetId="106">#REF!</definedName>
    <definedName name="________________dec10" localSheetId="109">#REF!</definedName>
    <definedName name="________________dec10" localSheetId="129">#REF!</definedName>
    <definedName name="________________dec10" localSheetId="23">#REF!</definedName>
    <definedName name="________________dec10" localSheetId="13">#REF!</definedName>
    <definedName name="________________dec10">#REF!</definedName>
    <definedName name="________________dec11" localSheetId="106">#REF!</definedName>
    <definedName name="________________dec11" localSheetId="109">#REF!</definedName>
    <definedName name="________________dec11" localSheetId="129">#REF!</definedName>
    <definedName name="________________dec11" localSheetId="23">#REF!</definedName>
    <definedName name="________________dec11" localSheetId="13">#REF!</definedName>
    <definedName name="________________dec11">#REF!</definedName>
    <definedName name="________________dec12" localSheetId="106">#REF!</definedName>
    <definedName name="________________dec12">#REF!</definedName>
    <definedName name="________________dec13" localSheetId="106">#REF!</definedName>
    <definedName name="________________dec13">#REF!</definedName>
    <definedName name="________________dec14" localSheetId="106">#REF!</definedName>
    <definedName name="________________dec14">#REF!</definedName>
    <definedName name="________________dec15" localSheetId="106">#REF!</definedName>
    <definedName name="________________dec15">#REF!</definedName>
    <definedName name="________________dec16" localSheetId="106">#REF!</definedName>
    <definedName name="________________dec16">#REF!</definedName>
    <definedName name="________________dec17" localSheetId="106">#REF!</definedName>
    <definedName name="________________dec17">#REF!</definedName>
    <definedName name="________________dec6" localSheetId="106">#REF!</definedName>
    <definedName name="________________dec6">#REF!</definedName>
    <definedName name="________________dec7" localSheetId="106">#REF!</definedName>
    <definedName name="________________dec7">#REF!</definedName>
    <definedName name="________________dec9" localSheetId="106">#REF!</definedName>
    <definedName name="________________dec9">#REF!</definedName>
    <definedName name="________________MS1" localSheetId="106">#REF!</definedName>
    <definedName name="________________MS1" localSheetId="109">#REF!</definedName>
    <definedName name="________________MS1" localSheetId="129">#REF!</definedName>
    <definedName name="________________MS1" localSheetId="23">#REF!</definedName>
    <definedName name="________________MS1" localSheetId="13">#REF!</definedName>
    <definedName name="________________MS1">#REF!</definedName>
    <definedName name="________________MS2" localSheetId="106">#REF!</definedName>
    <definedName name="________________MS2" localSheetId="109">#REF!</definedName>
    <definedName name="________________MS2" localSheetId="129">#REF!</definedName>
    <definedName name="________________MS2" localSheetId="23">#REF!</definedName>
    <definedName name="________________MS2" localSheetId="13">#REF!</definedName>
    <definedName name="________________MS2">#REF!</definedName>
    <definedName name="________________MS3" localSheetId="106">#REF!</definedName>
    <definedName name="________________MS3" localSheetId="109">#REF!</definedName>
    <definedName name="________________MS3" localSheetId="129">#REF!</definedName>
    <definedName name="________________MS3" localSheetId="23">#REF!</definedName>
    <definedName name="________________MS3" localSheetId="13">#REF!</definedName>
    <definedName name="________________MS3">#REF!</definedName>
    <definedName name="________________MS4" localSheetId="106">#REF!</definedName>
    <definedName name="________________MS4" localSheetId="109">#REF!</definedName>
    <definedName name="________________MS4" localSheetId="129">#REF!</definedName>
    <definedName name="________________MS4" localSheetId="23">#REF!</definedName>
    <definedName name="________________MS4" localSheetId="13">#REF!</definedName>
    <definedName name="________________MS4">#REF!</definedName>
    <definedName name="________________MS5" localSheetId="106">#REF!</definedName>
    <definedName name="________________MS5" localSheetId="109">#REF!</definedName>
    <definedName name="________________MS5" localSheetId="129">#REF!</definedName>
    <definedName name="________________MS5" localSheetId="23">#REF!</definedName>
    <definedName name="________________MS5" localSheetId="13">#REF!</definedName>
    <definedName name="________________MS5">#REF!</definedName>
    <definedName name="________________new10" localSheetId="106">#REF!</definedName>
    <definedName name="________________new10" localSheetId="109">#REF!</definedName>
    <definedName name="________________new10" localSheetId="129">#REF!</definedName>
    <definedName name="________________new10" localSheetId="23">#REF!</definedName>
    <definedName name="________________new10" localSheetId="13">#REF!</definedName>
    <definedName name="________________new10">#REF!</definedName>
    <definedName name="________________new11" localSheetId="106">#REF!</definedName>
    <definedName name="________________new11" localSheetId="109">#REF!</definedName>
    <definedName name="________________new11" localSheetId="129">#REF!</definedName>
    <definedName name="________________new11" localSheetId="23">#REF!</definedName>
    <definedName name="________________new11" localSheetId="13">#REF!</definedName>
    <definedName name="________________new11">#REF!</definedName>
    <definedName name="________________new12" localSheetId="106">#REF!</definedName>
    <definedName name="________________new12" localSheetId="109">#REF!</definedName>
    <definedName name="________________new12" localSheetId="129">#REF!</definedName>
    <definedName name="________________new12" localSheetId="23">#REF!</definedName>
    <definedName name="________________new12" localSheetId="13">#REF!</definedName>
    <definedName name="________________new12">#REF!</definedName>
    <definedName name="________________new13" localSheetId="106">#REF!</definedName>
    <definedName name="________________new13">#REF!</definedName>
    <definedName name="________________new14" localSheetId="106">#REF!</definedName>
    <definedName name="________________new14">#REF!</definedName>
    <definedName name="________________new15" localSheetId="106">#REF!</definedName>
    <definedName name="________________new15">#REF!</definedName>
    <definedName name="________________new16" localSheetId="106">#REF!</definedName>
    <definedName name="________________new16">#REF!</definedName>
    <definedName name="________________new17" localSheetId="106">#REF!</definedName>
    <definedName name="________________new17">#REF!</definedName>
    <definedName name="________________new6" localSheetId="106">#REF!</definedName>
    <definedName name="________________new6">#REF!</definedName>
    <definedName name="________________new7" localSheetId="106">#REF!</definedName>
    <definedName name="________________new7">#REF!</definedName>
    <definedName name="________________new8" localSheetId="106">#REF!</definedName>
    <definedName name="________________new8">#REF!</definedName>
    <definedName name="________________new9" localSheetId="106">#REF!</definedName>
    <definedName name="________________new9">#REF!</definedName>
    <definedName name="________________old10" localSheetId="106">#REF!</definedName>
    <definedName name="________________old10">#REF!</definedName>
    <definedName name="________________old11" localSheetId="106">#REF!</definedName>
    <definedName name="________________old11">#REF!</definedName>
    <definedName name="________________old12" localSheetId="106">#REF!</definedName>
    <definedName name="________________old12">#REF!</definedName>
    <definedName name="________________old13" localSheetId="106">#REF!</definedName>
    <definedName name="________________old13">#REF!</definedName>
    <definedName name="________________old14" localSheetId="106">#REF!</definedName>
    <definedName name="________________old14">#REF!</definedName>
    <definedName name="________________old15" localSheetId="106">#REF!</definedName>
    <definedName name="________________old15">#REF!</definedName>
    <definedName name="________________old16" localSheetId="106">#REF!</definedName>
    <definedName name="________________old16">#REF!</definedName>
    <definedName name="________________old17" localSheetId="106">#REF!</definedName>
    <definedName name="________________old17">#REF!</definedName>
    <definedName name="________________old6" localSheetId="106">#REF!</definedName>
    <definedName name="________________old6">#REF!</definedName>
    <definedName name="________________old7" localSheetId="106">#REF!</definedName>
    <definedName name="________________old7">#REF!</definedName>
    <definedName name="________________old8" localSheetId="106">#REF!</definedName>
    <definedName name="________________old8">#REF!</definedName>
    <definedName name="________________old9" localSheetId="106">#REF!</definedName>
    <definedName name="________________old9">#REF!</definedName>
    <definedName name="________________SCH1" localSheetId="106">#REF!</definedName>
    <definedName name="________________SCH1" localSheetId="109">#REF!</definedName>
    <definedName name="________________SCH1" localSheetId="129">#REF!</definedName>
    <definedName name="________________SCH1" localSheetId="23">#REF!</definedName>
    <definedName name="________________SCH1" localSheetId="13">#REF!</definedName>
    <definedName name="________________SCH1">#REF!</definedName>
    <definedName name="________________SCH10" localSheetId="106">#REF!</definedName>
    <definedName name="________________SCH10" localSheetId="109">#REF!</definedName>
    <definedName name="________________SCH10" localSheetId="129">#REF!</definedName>
    <definedName name="________________SCH10" localSheetId="23">#REF!</definedName>
    <definedName name="________________SCH10" localSheetId="13">#REF!</definedName>
    <definedName name="________________SCH10">#REF!</definedName>
    <definedName name="________________SCH15" localSheetId="106">#REF!</definedName>
    <definedName name="________________SCH15" localSheetId="109">#REF!</definedName>
    <definedName name="________________SCH15" localSheetId="129">#REF!</definedName>
    <definedName name="________________SCH15" localSheetId="23">#REF!</definedName>
    <definedName name="________________SCH15" localSheetId="13">#REF!</definedName>
    <definedName name="________________SCH15">#REF!</definedName>
    <definedName name="________________SCH2" localSheetId="106">#REF!</definedName>
    <definedName name="________________SCH2" localSheetId="109">#REF!</definedName>
    <definedName name="________________SCH2" localSheetId="129">#REF!</definedName>
    <definedName name="________________SCH2" localSheetId="23">#REF!</definedName>
    <definedName name="________________SCH2" localSheetId="13">#REF!</definedName>
    <definedName name="________________SCH2">#REF!</definedName>
    <definedName name="________________SCH3" localSheetId="106">#REF!</definedName>
    <definedName name="________________SCH3" localSheetId="109">#REF!</definedName>
    <definedName name="________________SCH3" localSheetId="129">#REF!</definedName>
    <definedName name="________________SCH3" localSheetId="23">#REF!</definedName>
    <definedName name="________________SCH3" localSheetId="13">#REF!</definedName>
    <definedName name="________________SCH3">#REF!</definedName>
    <definedName name="________________SCH4" localSheetId="106">#REF!</definedName>
    <definedName name="________________SCH4" localSheetId="109">#REF!</definedName>
    <definedName name="________________SCH4" localSheetId="129">#REF!</definedName>
    <definedName name="________________SCH4" localSheetId="23">#REF!</definedName>
    <definedName name="________________SCH4" localSheetId="13">#REF!</definedName>
    <definedName name="________________SCH4">#REF!</definedName>
    <definedName name="________________SCH5" localSheetId="106">#REF!</definedName>
    <definedName name="________________SCH5" localSheetId="109">#REF!</definedName>
    <definedName name="________________SCH5" localSheetId="129">#REF!</definedName>
    <definedName name="________________SCH5" localSheetId="23">#REF!</definedName>
    <definedName name="________________SCH5" localSheetId="13">#REF!</definedName>
    <definedName name="________________SCH5">#REF!</definedName>
    <definedName name="________________SCH6" localSheetId="106">#REF!</definedName>
    <definedName name="________________SCH6" localSheetId="109">#REF!</definedName>
    <definedName name="________________SCH6" localSheetId="129">#REF!</definedName>
    <definedName name="________________SCH6" localSheetId="23">#REF!</definedName>
    <definedName name="________________SCH6" localSheetId="13">#REF!</definedName>
    <definedName name="________________SCH6">#REF!</definedName>
    <definedName name="________________SCH7" localSheetId="106">#REF!</definedName>
    <definedName name="________________SCH7" localSheetId="109">#REF!</definedName>
    <definedName name="________________SCH7" localSheetId="129">#REF!</definedName>
    <definedName name="________________SCH7" localSheetId="23">#REF!</definedName>
    <definedName name="________________SCH7" localSheetId="13">#REF!</definedName>
    <definedName name="________________SCH7">#REF!</definedName>
    <definedName name="________________SCH8" localSheetId="106">#REF!</definedName>
    <definedName name="________________SCH8" localSheetId="109">#REF!</definedName>
    <definedName name="________________SCH8" localSheetId="129">#REF!</definedName>
    <definedName name="________________SCH8" localSheetId="23">#REF!</definedName>
    <definedName name="________________SCH8" localSheetId="13">#REF!</definedName>
    <definedName name="________________SCH8">#REF!</definedName>
    <definedName name="________________SCH9" localSheetId="106">#REF!</definedName>
    <definedName name="________________SCH9" localSheetId="109">#REF!</definedName>
    <definedName name="________________SCH9" localSheetId="129">#REF!</definedName>
    <definedName name="________________SCH9" localSheetId="23">#REF!</definedName>
    <definedName name="________________SCH9" localSheetId="13">#REF!</definedName>
    <definedName name="________________SCH9">#REF!</definedName>
    <definedName name="________________SEC1" localSheetId="106">#REF!</definedName>
    <definedName name="________________SEC1" localSheetId="109">#REF!</definedName>
    <definedName name="________________SEC1" localSheetId="129">#REF!</definedName>
    <definedName name="________________SEC1" localSheetId="23">#REF!</definedName>
    <definedName name="________________SEC1" localSheetId="13">#REF!</definedName>
    <definedName name="________________SEC1">#REF!</definedName>
    <definedName name="________________SEC2" localSheetId="106">#REF!</definedName>
    <definedName name="________________SEC2" localSheetId="109">#REF!</definedName>
    <definedName name="________________SEC2" localSheetId="129">#REF!</definedName>
    <definedName name="________________SEC2" localSheetId="23">#REF!</definedName>
    <definedName name="________________SEC2" localSheetId="13">#REF!</definedName>
    <definedName name="________________SEC2">#REF!</definedName>
    <definedName name="_______________age2" localSheetId="106">#REF!</definedName>
    <definedName name="_______________age2" localSheetId="109">#REF!</definedName>
    <definedName name="_______________age2" localSheetId="129">#REF!</definedName>
    <definedName name="_______________age2" localSheetId="23">#REF!</definedName>
    <definedName name="_______________age2" localSheetId="13">#REF!</definedName>
    <definedName name="_______________age2">#REF!</definedName>
    <definedName name="_______________dec10" localSheetId="106">#REF!</definedName>
    <definedName name="_______________dec10" localSheetId="109">#REF!</definedName>
    <definedName name="_______________dec10" localSheetId="129">#REF!</definedName>
    <definedName name="_______________dec10" localSheetId="23">#REF!</definedName>
    <definedName name="_______________dec10" localSheetId="13">#REF!</definedName>
    <definedName name="_______________dec10">#REF!</definedName>
    <definedName name="_______________dec11" localSheetId="106">#REF!</definedName>
    <definedName name="_______________dec11" localSheetId="109">#REF!</definedName>
    <definedName name="_______________dec11" localSheetId="129">#REF!</definedName>
    <definedName name="_______________dec11" localSheetId="23">#REF!</definedName>
    <definedName name="_______________dec11" localSheetId="13">#REF!</definedName>
    <definedName name="_______________dec11">#REF!</definedName>
    <definedName name="_______________dec12" localSheetId="106">#REF!</definedName>
    <definedName name="_______________dec12">#REF!</definedName>
    <definedName name="_______________dec13" localSheetId="106">#REF!</definedName>
    <definedName name="_______________dec13">#REF!</definedName>
    <definedName name="_______________dec14" localSheetId="106">#REF!</definedName>
    <definedName name="_______________dec14">#REF!</definedName>
    <definedName name="_______________dec15" localSheetId="106">#REF!</definedName>
    <definedName name="_______________dec15">#REF!</definedName>
    <definedName name="_______________dec16" localSheetId="106">#REF!</definedName>
    <definedName name="_______________dec16">#REF!</definedName>
    <definedName name="_______________dec17" localSheetId="106">#REF!</definedName>
    <definedName name="_______________dec17">#REF!</definedName>
    <definedName name="_______________dec6" localSheetId="106">#REF!</definedName>
    <definedName name="_______________dec6">#REF!</definedName>
    <definedName name="_______________dec7" localSheetId="106">#REF!</definedName>
    <definedName name="_______________dec7">#REF!</definedName>
    <definedName name="_______________dec9" localSheetId="106">#REF!</definedName>
    <definedName name="_______________dec9">#REF!</definedName>
    <definedName name="_______________imp6" localSheetId="106">#REF!</definedName>
    <definedName name="_______________imp6">#REF!</definedName>
    <definedName name="_______________MS1" localSheetId="106">#REF!</definedName>
    <definedName name="_______________MS1" localSheetId="109">#REF!</definedName>
    <definedName name="_______________MS1" localSheetId="129">#REF!</definedName>
    <definedName name="_______________MS1" localSheetId="23">#REF!</definedName>
    <definedName name="_______________MS1" localSheetId="13">#REF!</definedName>
    <definedName name="_______________MS1">#REF!</definedName>
    <definedName name="_______________MS2" localSheetId="106">#REF!</definedName>
    <definedName name="_______________MS2" localSheetId="109">#REF!</definedName>
    <definedName name="_______________MS2" localSheetId="129">#REF!</definedName>
    <definedName name="_______________MS2" localSheetId="23">#REF!</definedName>
    <definedName name="_______________MS2" localSheetId="13">#REF!</definedName>
    <definedName name="_______________MS2">#REF!</definedName>
    <definedName name="_______________MS3" localSheetId="106">#REF!</definedName>
    <definedName name="_______________MS3" localSheetId="109">#REF!</definedName>
    <definedName name="_______________MS3" localSheetId="129">#REF!</definedName>
    <definedName name="_______________MS3" localSheetId="23">#REF!</definedName>
    <definedName name="_______________MS3" localSheetId="13">#REF!</definedName>
    <definedName name="_______________MS3">#REF!</definedName>
    <definedName name="_______________MS4" localSheetId="106">#REF!</definedName>
    <definedName name="_______________MS4" localSheetId="109">#REF!</definedName>
    <definedName name="_______________MS4" localSheetId="129">#REF!</definedName>
    <definedName name="_______________MS4" localSheetId="23">#REF!</definedName>
    <definedName name="_______________MS4" localSheetId="13">#REF!</definedName>
    <definedName name="_______________MS4">#REF!</definedName>
    <definedName name="_______________MS5" localSheetId="106">#REF!</definedName>
    <definedName name="_______________MS5" localSheetId="109">#REF!</definedName>
    <definedName name="_______________MS5" localSheetId="129">#REF!</definedName>
    <definedName name="_______________MS5" localSheetId="23">#REF!</definedName>
    <definedName name="_______________MS5" localSheetId="13">#REF!</definedName>
    <definedName name="_______________MS5">#REF!</definedName>
    <definedName name="_______________new10" localSheetId="106">#REF!</definedName>
    <definedName name="_______________new10" localSheetId="109">#REF!</definedName>
    <definedName name="_______________new10" localSheetId="129">#REF!</definedName>
    <definedName name="_______________new10" localSheetId="23">#REF!</definedName>
    <definedName name="_______________new10" localSheetId="13">#REF!</definedName>
    <definedName name="_______________new10">#REF!</definedName>
    <definedName name="_______________new11" localSheetId="106">#REF!</definedName>
    <definedName name="_______________new11" localSheetId="109">#REF!</definedName>
    <definedName name="_______________new11" localSheetId="129">#REF!</definedName>
    <definedName name="_______________new11" localSheetId="23">#REF!</definedName>
    <definedName name="_______________new11" localSheetId="13">#REF!</definedName>
    <definedName name="_______________new11">#REF!</definedName>
    <definedName name="_______________new12" localSheetId="106">#REF!</definedName>
    <definedName name="_______________new12" localSheetId="109">#REF!</definedName>
    <definedName name="_______________new12" localSheetId="129">#REF!</definedName>
    <definedName name="_______________new12" localSheetId="23">#REF!</definedName>
    <definedName name="_______________new12" localSheetId="13">#REF!</definedName>
    <definedName name="_______________new12">#REF!</definedName>
    <definedName name="_______________new13" localSheetId="106">#REF!</definedName>
    <definedName name="_______________new13">#REF!</definedName>
    <definedName name="_______________new14" localSheetId="106">#REF!</definedName>
    <definedName name="_______________new14">#REF!</definedName>
    <definedName name="_______________new15" localSheetId="106">#REF!</definedName>
    <definedName name="_______________new15">#REF!</definedName>
    <definedName name="_______________new16" localSheetId="106">#REF!</definedName>
    <definedName name="_______________new16">#REF!</definedName>
    <definedName name="_______________new17" localSheetId="106">#REF!</definedName>
    <definedName name="_______________new17">#REF!</definedName>
    <definedName name="_______________new6" localSheetId="106">#REF!</definedName>
    <definedName name="_______________new6">#REF!</definedName>
    <definedName name="_______________new7" localSheetId="106">#REF!</definedName>
    <definedName name="_______________new7">#REF!</definedName>
    <definedName name="_______________new8" localSheetId="106">#REF!</definedName>
    <definedName name="_______________new8">#REF!</definedName>
    <definedName name="_______________new9" localSheetId="106">#REF!</definedName>
    <definedName name="_______________new9">#REF!</definedName>
    <definedName name="_______________old10" localSheetId="106">#REF!</definedName>
    <definedName name="_______________old10">#REF!</definedName>
    <definedName name="_______________old11" localSheetId="106">#REF!</definedName>
    <definedName name="_______________old11">#REF!</definedName>
    <definedName name="_______________old12" localSheetId="106">#REF!</definedName>
    <definedName name="_______________old12">#REF!</definedName>
    <definedName name="_______________old13" localSheetId="106">#REF!</definedName>
    <definedName name="_______________old13">#REF!</definedName>
    <definedName name="_______________old14" localSheetId="106">#REF!</definedName>
    <definedName name="_______________old14">#REF!</definedName>
    <definedName name="_______________old15" localSheetId="106">#REF!</definedName>
    <definedName name="_______________old15">#REF!</definedName>
    <definedName name="_______________old16" localSheetId="106">#REF!</definedName>
    <definedName name="_______________old16">#REF!</definedName>
    <definedName name="_______________old17" localSheetId="106">#REF!</definedName>
    <definedName name="_______________old17">#REF!</definedName>
    <definedName name="_______________old6" localSheetId="106">#REF!</definedName>
    <definedName name="_______________old6">#REF!</definedName>
    <definedName name="_______________old7" localSheetId="106">#REF!</definedName>
    <definedName name="_______________old7">#REF!</definedName>
    <definedName name="_______________old8" localSheetId="106">#REF!</definedName>
    <definedName name="_______________old8">#REF!</definedName>
    <definedName name="_______________old9" localSheetId="106">#REF!</definedName>
    <definedName name="_______________old9">#REF!</definedName>
    <definedName name="_______________rei2" localSheetId="106">#REF!</definedName>
    <definedName name="_______________rei2">#REF!</definedName>
    <definedName name="_______________SCH1" localSheetId="106">#REF!</definedName>
    <definedName name="_______________SCH1" localSheetId="109">#REF!</definedName>
    <definedName name="_______________SCH1" localSheetId="129">#REF!</definedName>
    <definedName name="_______________SCH1" localSheetId="23">#REF!</definedName>
    <definedName name="_______________SCH1" localSheetId="13">#REF!</definedName>
    <definedName name="_______________SCH1">#REF!</definedName>
    <definedName name="_______________SCH10" localSheetId="106">#REF!</definedName>
    <definedName name="_______________SCH10" localSheetId="109">#REF!</definedName>
    <definedName name="_______________SCH10" localSheetId="129">#REF!</definedName>
    <definedName name="_______________SCH10" localSheetId="23">#REF!</definedName>
    <definedName name="_______________SCH10" localSheetId="13">#REF!</definedName>
    <definedName name="_______________SCH10">#REF!</definedName>
    <definedName name="_______________SCH15" localSheetId="106">#REF!</definedName>
    <definedName name="_______________SCH15" localSheetId="109">#REF!</definedName>
    <definedName name="_______________SCH15" localSheetId="129">#REF!</definedName>
    <definedName name="_______________SCH15" localSheetId="23">#REF!</definedName>
    <definedName name="_______________SCH15" localSheetId="13">#REF!</definedName>
    <definedName name="_______________SCH15">#REF!</definedName>
    <definedName name="_______________SCH2" localSheetId="106">#REF!</definedName>
    <definedName name="_______________SCH2" localSheetId="109">#REF!</definedName>
    <definedName name="_______________SCH2" localSheetId="129">#REF!</definedName>
    <definedName name="_______________SCH2" localSheetId="23">#REF!</definedName>
    <definedName name="_______________SCH2" localSheetId="13">#REF!</definedName>
    <definedName name="_______________SCH2">#REF!</definedName>
    <definedName name="_______________SCH3" localSheetId="106">#REF!</definedName>
    <definedName name="_______________SCH3" localSheetId="109">#REF!</definedName>
    <definedName name="_______________SCH3" localSheetId="129">#REF!</definedName>
    <definedName name="_______________SCH3" localSheetId="23">#REF!</definedName>
    <definedName name="_______________SCH3" localSheetId="13">#REF!</definedName>
    <definedName name="_______________SCH3">#REF!</definedName>
    <definedName name="_______________SCH4" localSheetId="106">#REF!</definedName>
    <definedName name="_______________SCH4" localSheetId="109">#REF!</definedName>
    <definedName name="_______________SCH4" localSheetId="129">#REF!</definedName>
    <definedName name="_______________SCH4" localSheetId="23">#REF!</definedName>
    <definedName name="_______________SCH4" localSheetId="13">#REF!</definedName>
    <definedName name="_______________SCH4">#REF!</definedName>
    <definedName name="_______________SCH5" localSheetId="106">#REF!</definedName>
    <definedName name="_______________SCH5" localSheetId="109">#REF!</definedName>
    <definedName name="_______________SCH5" localSheetId="129">#REF!</definedName>
    <definedName name="_______________SCH5" localSheetId="23">#REF!</definedName>
    <definedName name="_______________SCH5" localSheetId="13">#REF!</definedName>
    <definedName name="_______________SCH5">#REF!</definedName>
    <definedName name="_______________SCH6" localSheetId="106">#REF!</definedName>
    <definedName name="_______________SCH6" localSheetId="109">#REF!</definedName>
    <definedName name="_______________SCH6" localSheetId="129">#REF!</definedName>
    <definedName name="_______________SCH6" localSheetId="23">#REF!</definedName>
    <definedName name="_______________SCH6" localSheetId="13">#REF!</definedName>
    <definedName name="_______________SCH6">#REF!</definedName>
    <definedName name="_______________SCH7" localSheetId="106">#REF!</definedName>
    <definedName name="_______________SCH7" localSheetId="109">#REF!</definedName>
    <definedName name="_______________SCH7" localSheetId="129">#REF!</definedName>
    <definedName name="_______________SCH7" localSheetId="23">#REF!</definedName>
    <definedName name="_______________SCH7" localSheetId="13">#REF!</definedName>
    <definedName name="_______________SCH7">#REF!</definedName>
    <definedName name="_______________SCH8" localSheetId="106">#REF!</definedName>
    <definedName name="_______________SCH8" localSheetId="109">#REF!</definedName>
    <definedName name="_______________SCH8" localSheetId="129">#REF!</definedName>
    <definedName name="_______________SCH8" localSheetId="23">#REF!</definedName>
    <definedName name="_______________SCH8" localSheetId="13">#REF!</definedName>
    <definedName name="_______________SCH8">#REF!</definedName>
    <definedName name="_______________SCH9" localSheetId="106">#REF!</definedName>
    <definedName name="_______________SCH9" localSheetId="109">#REF!</definedName>
    <definedName name="_______________SCH9" localSheetId="129">#REF!</definedName>
    <definedName name="_______________SCH9" localSheetId="23">#REF!</definedName>
    <definedName name="_______________SCH9" localSheetId="13">#REF!</definedName>
    <definedName name="_______________SCH9">#REF!</definedName>
    <definedName name="_______________SEC1" localSheetId="106">#REF!</definedName>
    <definedName name="_______________SEC1" localSheetId="109">#REF!</definedName>
    <definedName name="_______________SEC1" localSheetId="129">#REF!</definedName>
    <definedName name="_______________SEC1" localSheetId="23">#REF!</definedName>
    <definedName name="_______________SEC1" localSheetId="13">#REF!</definedName>
    <definedName name="_______________SEC1">#REF!</definedName>
    <definedName name="_______________SEC2" localSheetId="106">#REF!</definedName>
    <definedName name="_______________SEC2" localSheetId="109">#REF!</definedName>
    <definedName name="_______________SEC2" localSheetId="129">#REF!</definedName>
    <definedName name="_______________SEC2" localSheetId="23">#REF!</definedName>
    <definedName name="_______________SEC2" localSheetId="13">#REF!</definedName>
    <definedName name="_______________SEC2">#REF!</definedName>
    <definedName name="______________age2" localSheetId="106">#REF!</definedName>
    <definedName name="______________age2" localSheetId="109">#REF!</definedName>
    <definedName name="______________age2" localSheetId="129">#REF!</definedName>
    <definedName name="______________age2" localSheetId="23">#REF!</definedName>
    <definedName name="______________age2" localSheetId="13">#REF!</definedName>
    <definedName name="______________age2">#REF!</definedName>
    <definedName name="______________dec10" localSheetId="106">#REF!</definedName>
    <definedName name="______________dec10" localSheetId="109">#REF!</definedName>
    <definedName name="______________dec10" localSheetId="129">#REF!</definedName>
    <definedName name="______________dec10" localSheetId="23">#REF!</definedName>
    <definedName name="______________dec10" localSheetId="13">#REF!</definedName>
    <definedName name="______________dec10">#REF!</definedName>
    <definedName name="______________dec11" localSheetId="106">#REF!</definedName>
    <definedName name="______________dec11" localSheetId="109">#REF!</definedName>
    <definedName name="______________dec11" localSheetId="129">#REF!</definedName>
    <definedName name="______________dec11" localSheetId="23">#REF!</definedName>
    <definedName name="______________dec11" localSheetId="13">#REF!</definedName>
    <definedName name="______________dec11">#REF!</definedName>
    <definedName name="______________dec12" localSheetId="106">#REF!</definedName>
    <definedName name="______________dec12">#REF!</definedName>
    <definedName name="______________dec13" localSheetId="106">#REF!</definedName>
    <definedName name="______________dec13">#REF!</definedName>
    <definedName name="______________dec14" localSheetId="106">#REF!</definedName>
    <definedName name="______________dec14">#REF!</definedName>
    <definedName name="______________dec15" localSheetId="106">#REF!</definedName>
    <definedName name="______________dec15">#REF!</definedName>
    <definedName name="______________dec16" localSheetId="106">#REF!</definedName>
    <definedName name="______________dec16">#REF!</definedName>
    <definedName name="______________dec17" localSheetId="106">#REF!</definedName>
    <definedName name="______________dec17">#REF!</definedName>
    <definedName name="______________dec6" localSheetId="106">#REF!</definedName>
    <definedName name="______________dec6">#REF!</definedName>
    <definedName name="______________dec7" localSheetId="106">#REF!</definedName>
    <definedName name="______________dec7">#REF!</definedName>
    <definedName name="______________dec9" localSheetId="106">#REF!</definedName>
    <definedName name="______________dec9">#REF!</definedName>
    <definedName name="______________imp6" localSheetId="127">#REF!</definedName>
    <definedName name="______________MS1" localSheetId="106">#REF!</definedName>
    <definedName name="______________MS1" localSheetId="109">#REF!</definedName>
    <definedName name="______________MS1" localSheetId="129">#REF!</definedName>
    <definedName name="______________MS1" localSheetId="23">#REF!</definedName>
    <definedName name="______________MS1" localSheetId="13">#REF!</definedName>
    <definedName name="______________MS1">#REF!</definedName>
    <definedName name="______________MS2" localSheetId="106">#REF!</definedName>
    <definedName name="______________MS2" localSheetId="109">#REF!</definedName>
    <definedName name="______________MS2" localSheetId="129">#REF!</definedName>
    <definedName name="______________MS2" localSheetId="23">#REF!</definedName>
    <definedName name="______________MS2" localSheetId="13">#REF!</definedName>
    <definedName name="______________MS2">#REF!</definedName>
    <definedName name="______________MS3" localSheetId="106">#REF!</definedName>
    <definedName name="______________MS3" localSheetId="109">#REF!</definedName>
    <definedName name="______________MS3" localSheetId="129">#REF!</definedName>
    <definedName name="______________MS3" localSheetId="23">#REF!</definedName>
    <definedName name="______________MS3" localSheetId="13">#REF!</definedName>
    <definedName name="______________MS3">#REF!</definedName>
    <definedName name="______________MS4" localSheetId="106">#REF!</definedName>
    <definedName name="______________MS4" localSheetId="109">#REF!</definedName>
    <definedName name="______________MS4" localSheetId="129">#REF!</definedName>
    <definedName name="______________MS4" localSheetId="23">#REF!</definedName>
    <definedName name="______________MS4" localSheetId="13">#REF!</definedName>
    <definedName name="______________MS4">#REF!</definedName>
    <definedName name="______________MS5" localSheetId="106">#REF!</definedName>
    <definedName name="______________MS5" localSheetId="109">#REF!</definedName>
    <definedName name="______________MS5" localSheetId="129">#REF!</definedName>
    <definedName name="______________MS5" localSheetId="23">#REF!</definedName>
    <definedName name="______________MS5" localSheetId="13">#REF!</definedName>
    <definedName name="______________MS5">#REF!</definedName>
    <definedName name="______________new10" localSheetId="106">#REF!</definedName>
    <definedName name="______________new10" localSheetId="109">#REF!</definedName>
    <definedName name="______________new10" localSheetId="129">#REF!</definedName>
    <definedName name="______________new10" localSheetId="23">#REF!</definedName>
    <definedName name="______________new10" localSheetId="13">#REF!</definedName>
    <definedName name="______________new10">#REF!</definedName>
    <definedName name="______________new11" localSheetId="106">#REF!</definedName>
    <definedName name="______________new11" localSheetId="109">#REF!</definedName>
    <definedName name="______________new11" localSheetId="129">#REF!</definedName>
    <definedName name="______________new11" localSheetId="23">#REF!</definedName>
    <definedName name="______________new11" localSheetId="13">#REF!</definedName>
    <definedName name="______________new11">#REF!</definedName>
    <definedName name="______________new12" localSheetId="106">#REF!</definedName>
    <definedName name="______________new12" localSheetId="109">#REF!</definedName>
    <definedName name="______________new12" localSheetId="129">#REF!</definedName>
    <definedName name="______________new12" localSheetId="23">#REF!</definedName>
    <definedName name="______________new12" localSheetId="13">#REF!</definedName>
    <definedName name="______________new12">#REF!</definedName>
    <definedName name="______________new13" localSheetId="106">#REF!</definedName>
    <definedName name="______________new13">#REF!</definedName>
    <definedName name="______________new14" localSheetId="106">#REF!</definedName>
    <definedName name="______________new14">#REF!</definedName>
    <definedName name="______________new15" localSheetId="106">#REF!</definedName>
    <definedName name="______________new15">#REF!</definedName>
    <definedName name="______________new16" localSheetId="106">#REF!</definedName>
    <definedName name="______________new16">#REF!</definedName>
    <definedName name="______________new17" localSheetId="106">#REF!</definedName>
    <definedName name="______________new17">#REF!</definedName>
    <definedName name="______________new6" localSheetId="106">#REF!</definedName>
    <definedName name="______________new6">#REF!</definedName>
    <definedName name="______________new7" localSheetId="106">#REF!</definedName>
    <definedName name="______________new7">#REF!</definedName>
    <definedName name="______________new8" localSheetId="106">#REF!</definedName>
    <definedName name="______________new8">#REF!</definedName>
    <definedName name="______________new9" localSheetId="106">#REF!</definedName>
    <definedName name="______________new9">#REF!</definedName>
    <definedName name="______________nla2" localSheetId="106">#REF!</definedName>
    <definedName name="______________nla2" localSheetId="109">#REF!</definedName>
    <definedName name="______________nla2" localSheetId="129">#REF!</definedName>
    <definedName name="______________nla2" localSheetId="23">#REF!</definedName>
    <definedName name="______________nla2" localSheetId="13">#REF!</definedName>
    <definedName name="______________nla2">#REF!</definedName>
    <definedName name="______________old10" localSheetId="106">#REF!</definedName>
    <definedName name="______________old10" localSheetId="109">#REF!</definedName>
    <definedName name="______________old10" localSheetId="129">#REF!</definedName>
    <definedName name="______________old10" localSheetId="23">#REF!</definedName>
    <definedName name="______________old10" localSheetId="13">#REF!</definedName>
    <definedName name="______________old10">#REF!</definedName>
    <definedName name="______________old11" localSheetId="106">#REF!</definedName>
    <definedName name="______________old11" localSheetId="109">#REF!</definedName>
    <definedName name="______________old11" localSheetId="129">#REF!</definedName>
    <definedName name="______________old11" localSheetId="23">#REF!</definedName>
    <definedName name="______________old11" localSheetId="13">#REF!</definedName>
    <definedName name="______________old11">#REF!</definedName>
    <definedName name="______________old12" localSheetId="106">#REF!</definedName>
    <definedName name="______________old12" localSheetId="109">#REF!</definedName>
    <definedName name="______________old12" localSheetId="129">#REF!</definedName>
    <definedName name="______________old12" localSheetId="23">#REF!</definedName>
    <definedName name="______________old12" localSheetId="13">#REF!</definedName>
    <definedName name="______________old12">#REF!</definedName>
    <definedName name="______________old13" localSheetId="106">#REF!</definedName>
    <definedName name="______________old13">#REF!</definedName>
    <definedName name="______________old14" localSheetId="106">#REF!</definedName>
    <definedName name="______________old14">#REF!</definedName>
    <definedName name="______________old15" localSheetId="106">#REF!</definedName>
    <definedName name="______________old15">#REF!</definedName>
    <definedName name="______________old16" localSheetId="106">#REF!</definedName>
    <definedName name="______________old16">#REF!</definedName>
    <definedName name="______________old17" localSheetId="106">#REF!</definedName>
    <definedName name="______________old17">#REF!</definedName>
    <definedName name="______________old6" localSheetId="106">#REF!</definedName>
    <definedName name="______________old6">#REF!</definedName>
    <definedName name="______________old7" localSheetId="106">#REF!</definedName>
    <definedName name="______________old7">#REF!</definedName>
    <definedName name="______________old8" localSheetId="106">#REF!</definedName>
    <definedName name="______________old8">#REF!</definedName>
    <definedName name="______________old9" localSheetId="106">#REF!</definedName>
    <definedName name="______________old9">#REF!</definedName>
    <definedName name="______________rei2" localSheetId="106">#REF!</definedName>
    <definedName name="______________rei2">#REF!</definedName>
    <definedName name="______________SCH1" localSheetId="106">#REF!</definedName>
    <definedName name="______________SCH1" localSheetId="109">#REF!</definedName>
    <definedName name="______________SCH1" localSheetId="129">#REF!</definedName>
    <definedName name="______________SCH1" localSheetId="23">#REF!</definedName>
    <definedName name="______________SCH1" localSheetId="13">#REF!</definedName>
    <definedName name="______________SCH1">#REF!</definedName>
    <definedName name="______________SCH10" localSheetId="106">#REF!</definedName>
    <definedName name="______________SCH10" localSheetId="109">#REF!</definedName>
    <definedName name="______________SCH10" localSheetId="129">#REF!</definedName>
    <definedName name="______________SCH10" localSheetId="23">#REF!</definedName>
    <definedName name="______________SCH10" localSheetId="13">#REF!</definedName>
    <definedName name="______________SCH10">#REF!</definedName>
    <definedName name="______________SCH15" localSheetId="106">#REF!</definedName>
    <definedName name="______________SCH15" localSheetId="109">#REF!</definedName>
    <definedName name="______________SCH15" localSheetId="129">#REF!</definedName>
    <definedName name="______________SCH15" localSheetId="23">#REF!</definedName>
    <definedName name="______________SCH15" localSheetId="13">#REF!</definedName>
    <definedName name="______________SCH15">#REF!</definedName>
    <definedName name="______________SCH2" localSheetId="106">#REF!</definedName>
    <definedName name="______________SCH2" localSheetId="109">#REF!</definedName>
    <definedName name="______________SCH2" localSheetId="129">#REF!</definedName>
    <definedName name="______________SCH2" localSheetId="23">#REF!</definedName>
    <definedName name="______________SCH2" localSheetId="13">#REF!</definedName>
    <definedName name="______________SCH2">#REF!</definedName>
    <definedName name="______________SCH3" localSheetId="106">#REF!</definedName>
    <definedName name="______________SCH3" localSheetId="109">#REF!</definedName>
    <definedName name="______________SCH3" localSheetId="129">#REF!</definedName>
    <definedName name="______________SCH3" localSheetId="23">#REF!</definedName>
    <definedName name="______________SCH3" localSheetId="13">#REF!</definedName>
    <definedName name="______________SCH3">#REF!</definedName>
    <definedName name="______________SCH4" localSheetId="106">#REF!</definedName>
    <definedName name="______________SCH4" localSheetId="109">#REF!</definedName>
    <definedName name="______________SCH4" localSheetId="129">#REF!</definedName>
    <definedName name="______________SCH4" localSheetId="23">#REF!</definedName>
    <definedName name="______________SCH4" localSheetId="13">#REF!</definedName>
    <definedName name="______________SCH4">#REF!</definedName>
    <definedName name="______________SCH5" localSheetId="106">#REF!</definedName>
    <definedName name="______________SCH5" localSheetId="109">#REF!</definedName>
    <definedName name="______________SCH5" localSheetId="129">#REF!</definedName>
    <definedName name="______________SCH5" localSheetId="23">#REF!</definedName>
    <definedName name="______________SCH5" localSheetId="13">#REF!</definedName>
    <definedName name="______________SCH5">#REF!</definedName>
    <definedName name="______________SCH6" localSheetId="106">#REF!</definedName>
    <definedName name="______________SCH6" localSheetId="109">#REF!</definedName>
    <definedName name="______________SCH6" localSheetId="129">#REF!</definedName>
    <definedName name="______________SCH6" localSheetId="23">#REF!</definedName>
    <definedName name="______________SCH6" localSheetId="13">#REF!</definedName>
    <definedName name="______________SCH6">#REF!</definedName>
    <definedName name="______________SCH7" localSheetId="106">#REF!</definedName>
    <definedName name="______________SCH7" localSheetId="109">#REF!</definedName>
    <definedName name="______________SCH7" localSheetId="129">#REF!</definedName>
    <definedName name="______________SCH7" localSheetId="23">#REF!</definedName>
    <definedName name="______________SCH7" localSheetId="13">#REF!</definedName>
    <definedName name="______________SCH7">#REF!</definedName>
    <definedName name="______________SCH8" localSheetId="106">#REF!</definedName>
    <definedName name="______________SCH8" localSheetId="109">#REF!</definedName>
    <definedName name="______________SCH8" localSheetId="129">#REF!</definedName>
    <definedName name="______________SCH8" localSheetId="23">#REF!</definedName>
    <definedName name="______________SCH8" localSheetId="13">#REF!</definedName>
    <definedName name="______________SCH8">#REF!</definedName>
    <definedName name="______________SCH9" localSheetId="106">#REF!</definedName>
    <definedName name="______________SCH9" localSheetId="109">#REF!</definedName>
    <definedName name="______________SCH9" localSheetId="129">#REF!</definedName>
    <definedName name="______________SCH9" localSheetId="23">#REF!</definedName>
    <definedName name="______________SCH9" localSheetId="13">#REF!</definedName>
    <definedName name="______________SCH9">#REF!</definedName>
    <definedName name="______________SEC1" localSheetId="106">#REF!</definedName>
    <definedName name="______________SEC1" localSheetId="109">#REF!</definedName>
    <definedName name="______________SEC1" localSheetId="129">#REF!</definedName>
    <definedName name="______________SEC1" localSheetId="23">#REF!</definedName>
    <definedName name="______________SEC1" localSheetId="13">#REF!</definedName>
    <definedName name="______________SEC1">#REF!</definedName>
    <definedName name="______________SEC2" localSheetId="106">#REF!</definedName>
    <definedName name="______________SEC2" localSheetId="109">#REF!</definedName>
    <definedName name="______________SEC2" localSheetId="129">#REF!</definedName>
    <definedName name="______________SEC2" localSheetId="23">#REF!</definedName>
    <definedName name="______________SEC2" localSheetId="13">#REF!</definedName>
    <definedName name="______________SEC2">#REF!</definedName>
    <definedName name="_____________age2" localSheetId="106">#REF!</definedName>
    <definedName name="_____________age2" localSheetId="109">#REF!</definedName>
    <definedName name="_____________age2" localSheetId="129">#REF!</definedName>
    <definedName name="_____________age2" localSheetId="23">#REF!</definedName>
    <definedName name="_____________age2" localSheetId="13">#REF!</definedName>
    <definedName name="_____________age2">#REF!</definedName>
    <definedName name="_____________col2" localSheetId="106">#REF!</definedName>
    <definedName name="_____________col2" localSheetId="109">#REF!</definedName>
    <definedName name="_____________col2" localSheetId="129">#REF!</definedName>
    <definedName name="_____________col2" localSheetId="23">#REF!</definedName>
    <definedName name="_____________col2" localSheetId="13">#REF!</definedName>
    <definedName name="_____________col2">#REF!</definedName>
    <definedName name="_____________dec10" localSheetId="106">#REF!</definedName>
    <definedName name="_____________dec10" localSheetId="109">#REF!</definedName>
    <definedName name="_____________dec10" localSheetId="129">#REF!</definedName>
    <definedName name="_____________dec10" localSheetId="23">#REF!</definedName>
    <definedName name="_____________dec10" localSheetId="13">#REF!</definedName>
    <definedName name="_____________dec10">#REF!</definedName>
    <definedName name="_____________dec11" localSheetId="106">#REF!</definedName>
    <definedName name="_____________dec11" localSheetId="109">#REF!</definedName>
    <definedName name="_____________dec11" localSheetId="129">#REF!</definedName>
    <definedName name="_____________dec11" localSheetId="23">#REF!</definedName>
    <definedName name="_____________dec11" localSheetId="13">#REF!</definedName>
    <definedName name="_____________dec11">#REF!</definedName>
    <definedName name="_____________dec12" localSheetId="106">#REF!</definedName>
    <definedName name="_____________dec12" localSheetId="109">#REF!</definedName>
    <definedName name="_____________dec12" localSheetId="129">#REF!</definedName>
    <definedName name="_____________dec12" localSheetId="23">#REF!</definedName>
    <definedName name="_____________dec12" localSheetId="13">#REF!</definedName>
    <definedName name="_____________dec12">#REF!</definedName>
    <definedName name="_____________dec13" localSheetId="106">#REF!</definedName>
    <definedName name="_____________dec13">#REF!</definedName>
    <definedName name="_____________dec14" localSheetId="106">#REF!</definedName>
    <definedName name="_____________dec14">#REF!</definedName>
    <definedName name="_____________dec15" localSheetId="106">#REF!</definedName>
    <definedName name="_____________dec15">#REF!</definedName>
    <definedName name="_____________dec16" localSheetId="106">#REF!</definedName>
    <definedName name="_____________dec16">#REF!</definedName>
    <definedName name="_____________dec17" localSheetId="106">#REF!</definedName>
    <definedName name="_____________dec17">#REF!</definedName>
    <definedName name="_____________dec6" localSheetId="106">#REF!</definedName>
    <definedName name="_____________dec6">#REF!</definedName>
    <definedName name="_____________dec7" localSheetId="106">#REF!</definedName>
    <definedName name="_____________dec7">#REF!</definedName>
    <definedName name="_____________dec9" localSheetId="106">#REF!</definedName>
    <definedName name="_____________dec9">#REF!</definedName>
    <definedName name="_____________ded2" localSheetId="106">#REF!</definedName>
    <definedName name="_____________ded2">#REF!</definedName>
    <definedName name="_____________imp6" localSheetId="106">#REF!</definedName>
    <definedName name="_____________imp6">#REF!</definedName>
    <definedName name="_____________MS1" localSheetId="106">#REF!</definedName>
    <definedName name="_____________MS1" localSheetId="109">#REF!</definedName>
    <definedName name="_____________MS1" localSheetId="129">#REF!</definedName>
    <definedName name="_____________MS1" localSheetId="23">#REF!</definedName>
    <definedName name="_____________MS1" localSheetId="13">#REF!</definedName>
    <definedName name="_____________MS1">#REF!</definedName>
    <definedName name="_____________MS2" localSheetId="106">#REF!</definedName>
    <definedName name="_____________MS2" localSheetId="109">#REF!</definedName>
    <definedName name="_____________MS2" localSheetId="129">#REF!</definedName>
    <definedName name="_____________MS2" localSheetId="23">#REF!</definedName>
    <definedName name="_____________MS2" localSheetId="13">#REF!</definedName>
    <definedName name="_____________MS2">#REF!</definedName>
    <definedName name="_____________MS3" localSheetId="106">#REF!</definedName>
    <definedName name="_____________MS3" localSheetId="109">#REF!</definedName>
    <definedName name="_____________MS3" localSheetId="129">#REF!</definedName>
    <definedName name="_____________MS3" localSheetId="23">#REF!</definedName>
    <definedName name="_____________MS3" localSheetId="13">#REF!</definedName>
    <definedName name="_____________MS3">#REF!</definedName>
    <definedName name="_____________MS4" localSheetId="106">#REF!</definedName>
    <definedName name="_____________MS4" localSheetId="109">#REF!</definedName>
    <definedName name="_____________MS4" localSheetId="129">#REF!</definedName>
    <definedName name="_____________MS4" localSheetId="23">#REF!</definedName>
    <definedName name="_____________MS4" localSheetId="13">#REF!</definedName>
    <definedName name="_____________MS4">#REF!</definedName>
    <definedName name="_____________MS5" localSheetId="106">#REF!</definedName>
    <definedName name="_____________MS5" localSheetId="109">#REF!</definedName>
    <definedName name="_____________MS5" localSheetId="129">#REF!</definedName>
    <definedName name="_____________MS5" localSheetId="23">#REF!</definedName>
    <definedName name="_____________MS5" localSheetId="13">#REF!</definedName>
    <definedName name="_____________MS5">#REF!</definedName>
    <definedName name="_____________mvr2" localSheetId="106">#REF!</definedName>
    <definedName name="_____________mvr2" localSheetId="109">#REF!</definedName>
    <definedName name="_____________mvr2" localSheetId="129">#REF!</definedName>
    <definedName name="_____________mvr2" localSheetId="23">#REF!</definedName>
    <definedName name="_____________mvr2" localSheetId="13">#REF!</definedName>
    <definedName name="_____________mvr2">#REF!</definedName>
    <definedName name="_____________ndf2" localSheetId="106">#REF!</definedName>
    <definedName name="_____________ndf2" localSheetId="109">#REF!</definedName>
    <definedName name="_____________ndf2" localSheetId="129">#REF!</definedName>
    <definedName name="_____________ndf2" localSheetId="23">#REF!</definedName>
    <definedName name="_____________ndf2" localSheetId="13">#REF!</definedName>
    <definedName name="_____________ndf2">#REF!</definedName>
    <definedName name="_____________new10" localSheetId="106">#REF!</definedName>
    <definedName name="_____________new10" localSheetId="109">#REF!</definedName>
    <definedName name="_____________new10" localSheetId="129">#REF!</definedName>
    <definedName name="_____________new10" localSheetId="23">#REF!</definedName>
    <definedName name="_____________new10" localSheetId="13">#REF!</definedName>
    <definedName name="_____________new10">#REF!</definedName>
    <definedName name="_____________new11" localSheetId="106">#REF!</definedName>
    <definedName name="_____________new11">#REF!</definedName>
    <definedName name="_____________new12" localSheetId="106">#REF!</definedName>
    <definedName name="_____________new12">#REF!</definedName>
    <definedName name="_____________new13" localSheetId="106">#REF!</definedName>
    <definedName name="_____________new13">#REF!</definedName>
    <definedName name="_____________new14" localSheetId="106">#REF!</definedName>
    <definedName name="_____________new14">#REF!</definedName>
    <definedName name="_____________new15" localSheetId="106">#REF!</definedName>
    <definedName name="_____________new15">#REF!</definedName>
    <definedName name="_____________new16" localSheetId="106">#REF!</definedName>
    <definedName name="_____________new16">#REF!</definedName>
    <definedName name="_____________new17" localSheetId="106">#REF!</definedName>
    <definedName name="_____________new17">#REF!</definedName>
    <definedName name="_____________new6" localSheetId="106">#REF!</definedName>
    <definedName name="_____________new6">#REF!</definedName>
    <definedName name="_____________new7" localSheetId="106">#REF!</definedName>
    <definedName name="_____________new7">#REF!</definedName>
    <definedName name="_____________new8" localSheetId="106">#REF!</definedName>
    <definedName name="_____________new8">#REF!</definedName>
    <definedName name="_____________new9" localSheetId="106">#REF!</definedName>
    <definedName name="_____________new9">#REF!</definedName>
    <definedName name="_____________nla2" localSheetId="106">#REF!</definedName>
    <definedName name="_____________nla2" localSheetId="109">#REF!</definedName>
    <definedName name="_____________nla2" localSheetId="129">#REF!</definedName>
    <definedName name="_____________nla2" localSheetId="23">#REF!</definedName>
    <definedName name="_____________nla2" localSheetId="13">#REF!</definedName>
    <definedName name="_____________nla2">#REF!</definedName>
    <definedName name="_____________old10" localSheetId="106">#REF!</definedName>
    <definedName name="_____________old10" localSheetId="109">#REF!</definedName>
    <definedName name="_____________old10" localSheetId="129">#REF!</definedName>
    <definedName name="_____________old10" localSheetId="23">#REF!</definedName>
    <definedName name="_____________old10" localSheetId="13">#REF!</definedName>
    <definedName name="_____________old10">#REF!</definedName>
    <definedName name="_____________old11" localSheetId="106">#REF!</definedName>
    <definedName name="_____________old11" localSheetId="109">#REF!</definedName>
    <definedName name="_____________old11" localSheetId="129">#REF!</definedName>
    <definedName name="_____________old11" localSheetId="23">#REF!</definedName>
    <definedName name="_____________old11" localSheetId="13">#REF!</definedName>
    <definedName name="_____________old11">#REF!</definedName>
    <definedName name="_____________old12" localSheetId="106">#REF!</definedName>
    <definedName name="_____________old12" localSheetId="109">#REF!</definedName>
    <definedName name="_____________old12" localSheetId="129">#REF!</definedName>
    <definedName name="_____________old12" localSheetId="23">#REF!</definedName>
    <definedName name="_____________old12" localSheetId="13">#REF!</definedName>
    <definedName name="_____________old12">#REF!</definedName>
    <definedName name="_____________old13" localSheetId="106">#REF!</definedName>
    <definedName name="_____________old13">#REF!</definedName>
    <definedName name="_____________old14" localSheetId="106">#REF!</definedName>
    <definedName name="_____________old14">#REF!</definedName>
    <definedName name="_____________old15" localSheetId="106">#REF!</definedName>
    <definedName name="_____________old15">#REF!</definedName>
    <definedName name="_____________old16" localSheetId="106">#REF!</definedName>
    <definedName name="_____________old16">#REF!</definedName>
    <definedName name="_____________old17" localSheetId="106">#REF!</definedName>
    <definedName name="_____________old17">#REF!</definedName>
    <definedName name="_____________old6" localSheetId="106">#REF!</definedName>
    <definedName name="_____________old6">#REF!</definedName>
    <definedName name="_____________old7" localSheetId="106">#REF!</definedName>
    <definedName name="_____________old7">#REF!</definedName>
    <definedName name="_____________old8" localSheetId="106">#REF!</definedName>
    <definedName name="_____________old8">#REF!</definedName>
    <definedName name="_____________old9" localSheetId="106">#REF!</definedName>
    <definedName name="_____________old9">#REF!</definedName>
    <definedName name="_____________rei2" localSheetId="106">#REF!</definedName>
    <definedName name="_____________rei2">#REF!</definedName>
    <definedName name="_____________rev2" localSheetId="106">#REF!</definedName>
    <definedName name="_____________rev2" localSheetId="109">#REF!</definedName>
    <definedName name="_____________rev2" localSheetId="129">#REF!</definedName>
    <definedName name="_____________rev2" localSheetId="23">#REF!</definedName>
    <definedName name="_____________rev2" localSheetId="13">#REF!</definedName>
    <definedName name="_____________rev2">#REF!</definedName>
    <definedName name="_____________SCH1" localSheetId="106">#REF!</definedName>
    <definedName name="_____________SCH1" localSheetId="109">#REF!</definedName>
    <definedName name="_____________SCH1" localSheetId="129">#REF!</definedName>
    <definedName name="_____________SCH1" localSheetId="23">#REF!</definedName>
    <definedName name="_____________SCH1" localSheetId="13">#REF!</definedName>
    <definedName name="_____________SCH1">#REF!</definedName>
    <definedName name="_____________SCH10" localSheetId="106">#REF!</definedName>
    <definedName name="_____________SCH10" localSheetId="109">#REF!</definedName>
    <definedName name="_____________SCH10" localSheetId="129">#REF!</definedName>
    <definedName name="_____________SCH10" localSheetId="23">#REF!</definedName>
    <definedName name="_____________SCH10" localSheetId="13">#REF!</definedName>
    <definedName name="_____________SCH10">#REF!</definedName>
    <definedName name="_____________SCH15" localSheetId="106">#REF!</definedName>
    <definedName name="_____________SCH15" localSheetId="109">#REF!</definedName>
    <definedName name="_____________SCH15" localSheetId="129">#REF!</definedName>
    <definedName name="_____________SCH15" localSheetId="23">#REF!</definedName>
    <definedName name="_____________SCH15" localSheetId="13">#REF!</definedName>
    <definedName name="_____________SCH15">#REF!</definedName>
    <definedName name="_____________SCH2" localSheetId="106">#REF!</definedName>
    <definedName name="_____________SCH2" localSheetId="109">#REF!</definedName>
    <definedName name="_____________SCH2" localSheetId="129">#REF!</definedName>
    <definedName name="_____________SCH2" localSheetId="23">#REF!</definedName>
    <definedName name="_____________SCH2" localSheetId="13">#REF!</definedName>
    <definedName name="_____________SCH2">#REF!</definedName>
    <definedName name="_____________SCH3" localSheetId="106">#REF!</definedName>
    <definedName name="_____________SCH3" localSheetId="109">#REF!</definedName>
    <definedName name="_____________SCH3" localSheetId="129">#REF!</definedName>
    <definedName name="_____________SCH3" localSheetId="23">#REF!</definedName>
    <definedName name="_____________SCH3" localSheetId="13">#REF!</definedName>
    <definedName name="_____________SCH3">#REF!</definedName>
    <definedName name="_____________SCH4" localSheetId="106">#REF!</definedName>
    <definedName name="_____________SCH4" localSheetId="109">#REF!</definedName>
    <definedName name="_____________SCH4" localSheetId="129">#REF!</definedName>
    <definedName name="_____________SCH4" localSheetId="23">#REF!</definedName>
    <definedName name="_____________SCH4" localSheetId="13">#REF!</definedName>
    <definedName name="_____________SCH4">#REF!</definedName>
    <definedName name="_____________SCH5" localSheetId="106">#REF!</definedName>
    <definedName name="_____________SCH5" localSheetId="109">#REF!</definedName>
    <definedName name="_____________SCH5" localSheetId="129">#REF!</definedName>
    <definedName name="_____________SCH5" localSheetId="23">#REF!</definedName>
    <definedName name="_____________SCH5" localSheetId="13">#REF!</definedName>
    <definedName name="_____________SCH5">#REF!</definedName>
    <definedName name="_____________SCH6" localSheetId="106">#REF!</definedName>
    <definedName name="_____________SCH6" localSheetId="109">#REF!</definedName>
    <definedName name="_____________SCH6" localSheetId="129">#REF!</definedName>
    <definedName name="_____________SCH6" localSheetId="23">#REF!</definedName>
    <definedName name="_____________SCH6" localSheetId="13">#REF!</definedName>
    <definedName name="_____________SCH6">#REF!</definedName>
    <definedName name="_____________SCH7" localSheetId="106">#REF!</definedName>
    <definedName name="_____________SCH7" localSheetId="109">#REF!</definedName>
    <definedName name="_____________SCH7" localSheetId="129">#REF!</definedName>
    <definedName name="_____________SCH7" localSheetId="23">#REF!</definedName>
    <definedName name="_____________SCH7" localSheetId="13">#REF!</definedName>
    <definedName name="_____________SCH7">#REF!</definedName>
    <definedName name="_____________SCH8" localSheetId="106">#REF!</definedName>
    <definedName name="_____________SCH8" localSheetId="109">#REF!</definedName>
    <definedName name="_____________SCH8" localSheetId="129">#REF!</definedName>
    <definedName name="_____________SCH8" localSheetId="23">#REF!</definedName>
    <definedName name="_____________SCH8" localSheetId="13">#REF!</definedName>
    <definedName name="_____________SCH8">#REF!</definedName>
    <definedName name="_____________SCH9" localSheetId="106">#REF!</definedName>
    <definedName name="_____________SCH9" localSheetId="109">#REF!</definedName>
    <definedName name="_____________SCH9" localSheetId="129">#REF!</definedName>
    <definedName name="_____________SCH9" localSheetId="23">#REF!</definedName>
    <definedName name="_____________SCH9" localSheetId="13">#REF!</definedName>
    <definedName name="_____________SCH9">#REF!</definedName>
    <definedName name="_____________SEC1" localSheetId="106">#REF!</definedName>
    <definedName name="_____________SEC1" localSheetId="109">#REF!</definedName>
    <definedName name="_____________SEC1" localSheetId="129">#REF!</definedName>
    <definedName name="_____________SEC1" localSheetId="23">#REF!</definedName>
    <definedName name="_____________SEC1" localSheetId="13">#REF!</definedName>
    <definedName name="_____________SEC1">#REF!</definedName>
    <definedName name="_____________SEC2" localSheetId="106">#REF!</definedName>
    <definedName name="_____________SEC2" localSheetId="109">#REF!</definedName>
    <definedName name="_____________SEC2" localSheetId="129">#REF!</definedName>
    <definedName name="_____________SEC2" localSheetId="23">#REF!</definedName>
    <definedName name="_____________SEC2" localSheetId="13">#REF!</definedName>
    <definedName name="_____________SEC2">#REF!</definedName>
    <definedName name="____________age2" localSheetId="106">#REF!</definedName>
    <definedName name="____________age2" localSheetId="109">#REF!</definedName>
    <definedName name="____________age2" localSheetId="129">#REF!</definedName>
    <definedName name="____________age2" localSheetId="23">#REF!</definedName>
    <definedName name="____________age2" localSheetId="13">#REF!</definedName>
    <definedName name="____________age2">#REF!</definedName>
    <definedName name="____________col2" localSheetId="106">#REF!</definedName>
    <definedName name="____________col2" localSheetId="109">#REF!</definedName>
    <definedName name="____________col2" localSheetId="129">#REF!</definedName>
    <definedName name="____________col2" localSheetId="23">#REF!</definedName>
    <definedName name="____________col2" localSheetId="13">#REF!</definedName>
    <definedName name="____________col2">#REF!</definedName>
    <definedName name="____________dec10" localSheetId="106">#REF!</definedName>
    <definedName name="____________dec10" localSheetId="109">#REF!</definedName>
    <definedName name="____________dec10" localSheetId="129">#REF!</definedName>
    <definedName name="____________dec10" localSheetId="23">#REF!</definedName>
    <definedName name="____________dec10" localSheetId="13">#REF!</definedName>
    <definedName name="____________dec10">#REF!</definedName>
    <definedName name="____________dec11" localSheetId="106">#REF!</definedName>
    <definedName name="____________dec11" localSheetId="109">#REF!</definedName>
    <definedName name="____________dec11" localSheetId="129">#REF!</definedName>
    <definedName name="____________dec11" localSheetId="23">#REF!</definedName>
    <definedName name="____________dec11" localSheetId="13">#REF!</definedName>
    <definedName name="____________dec11">#REF!</definedName>
    <definedName name="____________dec12" localSheetId="106">#REF!</definedName>
    <definedName name="____________dec12" localSheetId="109">#REF!</definedName>
    <definedName name="____________dec12" localSheetId="129">#REF!</definedName>
    <definedName name="____________dec12" localSheetId="23">#REF!</definedName>
    <definedName name="____________dec12" localSheetId="13">#REF!</definedName>
    <definedName name="____________dec12">#REF!</definedName>
    <definedName name="____________dec13" localSheetId="106">#REF!</definedName>
    <definedName name="____________dec13">#REF!</definedName>
    <definedName name="____________dec14" localSheetId="106">#REF!</definedName>
    <definedName name="____________dec14">#REF!</definedName>
    <definedName name="____________dec15" localSheetId="106">#REF!</definedName>
    <definedName name="____________dec15">#REF!</definedName>
    <definedName name="____________dec16" localSheetId="106">#REF!</definedName>
    <definedName name="____________dec16">#REF!</definedName>
    <definedName name="____________dec17" localSheetId="106">#REF!</definedName>
    <definedName name="____________dec17">#REF!</definedName>
    <definedName name="____________dec6" localSheetId="106">#REF!</definedName>
    <definedName name="____________dec6">#REF!</definedName>
    <definedName name="____________dec7" localSheetId="106">#REF!</definedName>
    <definedName name="____________dec7">#REF!</definedName>
    <definedName name="____________dec9" localSheetId="106">#REF!</definedName>
    <definedName name="____________dec9">#REF!</definedName>
    <definedName name="____________ded2" localSheetId="106">#REF!</definedName>
    <definedName name="____________ded2">#REF!</definedName>
    <definedName name="____________imp6" localSheetId="106">#REF!</definedName>
    <definedName name="____________imp6">#REF!</definedName>
    <definedName name="____________MS1" localSheetId="106">#REF!</definedName>
    <definedName name="____________MS1" localSheetId="109">#REF!</definedName>
    <definedName name="____________MS1" localSheetId="129">#REF!</definedName>
    <definedName name="____________MS1" localSheetId="23">#REF!</definedName>
    <definedName name="____________MS1" localSheetId="13">#REF!</definedName>
    <definedName name="____________MS1">#REF!</definedName>
    <definedName name="____________MS2" localSheetId="106">#REF!</definedName>
    <definedName name="____________MS2" localSheetId="109">#REF!</definedName>
    <definedName name="____________MS2" localSheetId="129">#REF!</definedName>
    <definedName name="____________MS2" localSheetId="23">#REF!</definedName>
    <definedName name="____________MS2" localSheetId="13">#REF!</definedName>
    <definedName name="____________MS2">#REF!</definedName>
    <definedName name="____________MS3" localSheetId="106">#REF!</definedName>
    <definedName name="____________MS3" localSheetId="109">#REF!</definedName>
    <definedName name="____________MS3" localSheetId="129">#REF!</definedName>
    <definedName name="____________MS3" localSheetId="23">#REF!</definedName>
    <definedName name="____________MS3" localSheetId="13">#REF!</definedName>
    <definedName name="____________MS3">#REF!</definedName>
    <definedName name="____________MS4" localSheetId="106">#REF!</definedName>
    <definedName name="____________MS4" localSheetId="109">#REF!</definedName>
    <definedName name="____________MS4" localSheetId="129">#REF!</definedName>
    <definedName name="____________MS4" localSheetId="23">#REF!</definedName>
    <definedName name="____________MS4" localSheetId="13">#REF!</definedName>
    <definedName name="____________MS4">#REF!</definedName>
    <definedName name="____________MS5" localSheetId="106">#REF!</definedName>
    <definedName name="____________MS5" localSheetId="109">#REF!</definedName>
    <definedName name="____________MS5" localSheetId="129">#REF!</definedName>
    <definedName name="____________MS5" localSheetId="23">#REF!</definedName>
    <definedName name="____________MS5" localSheetId="13">#REF!</definedName>
    <definedName name="____________MS5">#REF!</definedName>
    <definedName name="____________mvr2" localSheetId="106">#REF!</definedName>
    <definedName name="____________mvr2" localSheetId="109">#REF!</definedName>
    <definedName name="____________mvr2" localSheetId="129">#REF!</definedName>
    <definedName name="____________mvr2" localSheetId="23">#REF!</definedName>
    <definedName name="____________mvr2" localSheetId="13">#REF!</definedName>
    <definedName name="____________mvr2">#REF!</definedName>
    <definedName name="____________ndf2" localSheetId="106">#REF!</definedName>
    <definedName name="____________ndf2" localSheetId="109">#REF!</definedName>
    <definedName name="____________ndf2" localSheetId="129">#REF!</definedName>
    <definedName name="____________ndf2" localSheetId="23">#REF!</definedName>
    <definedName name="____________ndf2" localSheetId="13">#REF!</definedName>
    <definedName name="____________ndf2">#REF!</definedName>
    <definedName name="____________new10" localSheetId="106">#REF!</definedName>
    <definedName name="____________new10" localSheetId="109">#REF!</definedName>
    <definedName name="____________new10" localSheetId="129">#REF!</definedName>
    <definedName name="____________new10" localSheetId="23">#REF!</definedName>
    <definedName name="____________new10" localSheetId="13">#REF!</definedName>
    <definedName name="____________new10">#REF!</definedName>
    <definedName name="____________new11" localSheetId="106">#REF!</definedName>
    <definedName name="____________new11">#REF!</definedName>
    <definedName name="____________new12" localSheetId="106">#REF!</definedName>
    <definedName name="____________new12">#REF!</definedName>
    <definedName name="____________new13" localSheetId="106">#REF!</definedName>
    <definedName name="____________new13">#REF!</definedName>
    <definedName name="____________new14" localSheetId="106">#REF!</definedName>
    <definedName name="____________new14">#REF!</definedName>
    <definedName name="____________new15" localSheetId="106">#REF!</definedName>
    <definedName name="____________new15">#REF!</definedName>
    <definedName name="____________new16" localSheetId="106">#REF!</definedName>
    <definedName name="____________new16">#REF!</definedName>
    <definedName name="____________new17" localSheetId="106">#REF!</definedName>
    <definedName name="____________new17">#REF!</definedName>
    <definedName name="____________new6" localSheetId="106">#REF!</definedName>
    <definedName name="____________new6">#REF!</definedName>
    <definedName name="____________new7" localSheetId="106">#REF!</definedName>
    <definedName name="____________new7">#REF!</definedName>
    <definedName name="____________new8" localSheetId="106">#REF!</definedName>
    <definedName name="____________new8">#REF!</definedName>
    <definedName name="____________new9" localSheetId="106">#REF!</definedName>
    <definedName name="____________new9">#REF!</definedName>
    <definedName name="____________nla2" localSheetId="106">#REF!</definedName>
    <definedName name="____________nla2" localSheetId="109">#REF!</definedName>
    <definedName name="____________nla2" localSheetId="129">#REF!</definedName>
    <definedName name="____________nla2" localSheetId="23">#REF!</definedName>
    <definedName name="____________nla2" localSheetId="13">#REF!</definedName>
    <definedName name="____________nla2">#REF!</definedName>
    <definedName name="____________old10" localSheetId="106">#REF!</definedName>
    <definedName name="____________old10" localSheetId="109">#REF!</definedName>
    <definedName name="____________old10" localSheetId="129">#REF!</definedName>
    <definedName name="____________old10" localSheetId="23">#REF!</definedName>
    <definedName name="____________old10" localSheetId="13">#REF!</definedName>
    <definedName name="____________old10">#REF!</definedName>
    <definedName name="____________old11" localSheetId="106">#REF!</definedName>
    <definedName name="____________old11" localSheetId="109">#REF!</definedName>
    <definedName name="____________old11" localSheetId="129">#REF!</definedName>
    <definedName name="____________old11" localSheetId="23">#REF!</definedName>
    <definedName name="____________old11" localSheetId="13">#REF!</definedName>
    <definedName name="____________old11">#REF!</definedName>
    <definedName name="____________old12" localSheetId="106">#REF!</definedName>
    <definedName name="____________old12" localSheetId="109">#REF!</definedName>
    <definedName name="____________old12" localSheetId="129">#REF!</definedName>
    <definedName name="____________old12" localSheetId="23">#REF!</definedName>
    <definedName name="____________old12" localSheetId="13">#REF!</definedName>
    <definedName name="____________old12">#REF!</definedName>
    <definedName name="____________old13" localSheetId="106">#REF!</definedName>
    <definedName name="____________old13">#REF!</definedName>
    <definedName name="____________old14" localSheetId="106">#REF!</definedName>
    <definedName name="____________old14">#REF!</definedName>
    <definedName name="____________old15" localSheetId="106">#REF!</definedName>
    <definedName name="____________old15">#REF!</definedName>
    <definedName name="____________old16" localSheetId="106">#REF!</definedName>
    <definedName name="____________old16">#REF!</definedName>
    <definedName name="____________old17" localSheetId="106">#REF!</definedName>
    <definedName name="____________old17">#REF!</definedName>
    <definedName name="____________old6" localSheetId="106">#REF!</definedName>
    <definedName name="____________old6">#REF!</definedName>
    <definedName name="____________old7" localSheetId="106">#REF!</definedName>
    <definedName name="____________old7">#REF!</definedName>
    <definedName name="____________old8" localSheetId="106">#REF!</definedName>
    <definedName name="____________old8">#REF!</definedName>
    <definedName name="____________old9" localSheetId="106">#REF!</definedName>
    <definedName name="____________old9">#REF!</definedName>
    <definedName name="____________rei2" localSheetId="106">#REF!</definedName>
    <definedName name="____________rei2">#REF!</definedName>
    <definedName name="____________rev2" localSheetId="106">#REF!</definedName>
    <definedName name="____________rev2" localSheetId="109">#REF!</definedName>
    <definedName name="____________rev2" localSheetId="129">#REF!</definedName>
    <definedName name="____________rev2" localSheetId="23">#REF!</definedName>
    <definedName name="____________rev2" localSheetId="13">#REF!</definedName>
    <definedName name="____________rev2">#REF!</definedName>
    <definedName name="____________SCH1" localSheetId="106">#REF!</definedName>
    <definedName name="____________SCH1" localSheetId="109">#REF!</definedName>
    <definedName name="____________SCH1" localSheetId="129">#REF!</definedName>
    <definedName name="____________SCH1" localSheetId="23">#REF!</definedName>
    <definedName name="____________SCH1" localSheetId="13">#REF!</definedName>
    <definedName name="____________SCH1">#REF!</definedName>
    <definedName name="____________SCH10" localSheetId="106">#REF!</definedName>
    <definedName name="____________SCH10" localSheetId="109">#REF!</definedName>
    <definedName name="____________SCH10" localSheetId="129">#REF!</definedName>
    <definedName name="____________SCH10" localSheetId="23">#REF!</definedName>
    <definedName name="____________SCH10" localSheetId="13">#REF!</definedName>
    <definedName name="____________SCH10">#REF!</definedName>
    <definedName name="____________SCH15" localSheetId="106">#REF!</definedName>
    <definedName name="____________SCH15" localSheetId="109">#REF!</definedName>
    <definedName name="____________SCH15" localSheetId="129">#REF!</definedName>
    <definedName name="____________SCH15" localSheetId="23">#REF!</definedName>
    <definedName name="____________SCH15" localSheetId="13">#REF!</definedName>
    <definedName name="____________SCH15">#REF!</definedName>
    <definedName name="____________SCH2" localSheetId="106">#REF!</definedName>
    <definedName name="____________SCH2" localSheetId="109">#REF!</definedName>
    <definedName name="____________SCH2" localSheetId="129">#REF!</definedName>
    <definedName name="____________SCH2" localSheetId="23">#REF!</definedName>
    <definedName name="____________SCH2" localSheetId="13">#REF!</definedName>
    <definedName name="____________SCH2">#REF!</definedName>
    <definedName name="____________SCH3" localSheetId="106">#REF!</definedName>
    <definedName name="____________SCH3" localSheetId="109">#REF!</definedName>
    <definedName name="____________SCH3" localSheetId="129">#REF!</definedName>
    <definedName name="____________SCH3" localSheetId="23">#REF!</definedName>
    <definedName name="____________SCH3" localSheetId="13">#REF!</definedName>
    <definedName name="____________SCH3">#REF!</definedName>
    <definedName name="____________SCH4" localSheetId="106">#REF!</definedName>
    <definedName name="____________SCH4" localSheetId="109">#REF!</definedName>
    <definedName name="____________SCH4" localSheetId="129">#REF!</definedName>
    <definedName name="____________SCH4" localSheetId="23">#REF!</definedName>
    <definedName name="____________SCH4" localSheetId="13">#REF!</definedName>
    <definedName name="____________SCH4">#REF!</definedName>
    <definedName name="____________SCH5" localSheetId="106">#REF!</definedName>
    <definedName name="____________SCH5" localSheetId="109">#REF!</definedName>
    <definedName name="____________SCH5" localSheetId="129">#REF!</definedName>
    <definedName name="____________SCH5" localSheetId="23">#REF!</definedName>
    <definedName name="____________SCH5" localSheetId="13">#REF!</definedName>
    <definedName name="____________SCH5">#REF!</definedName>
    <definedName name="____________SCH6" localSheetId="106">#REF!</definedName>
    <definedName name="____________SCH6" localSheetId="109">#REF!</definedName>
    <definedName name="____________SCH6" localSheetId="129">#REF!</definedName>
    <definedName name="____________SCH6" localSheetId="23">#REF!</definedName>
    <definedName name="____________SCH6" localSheetId="13">#REF!</definedName>
    <definedName name="____________SCH6">#REF!</definedName>
    <definedName name="____________SCH7" localSheetId="106">#REF!</definedName>
    <definedName name="____________SCH7" localSheetId="109">#REF!</definedName>
    <definedName name="____________SCH7" localSheetId="129">#REF!</definedName>
    <definedName name="____________SCH7" localSheetId="23">#REF!</definedName>
    <definedName name="____________SCH7" localSheetId="13">#REF!</definedName>
    <definedName name="____________SCH7">#REF!</definedName>
    <definedName name="____________SCH8" localSheetId="106">#REF!</definedName>
    <definedName name="____________SCH8" localSheetId="109">#REF!</definedName>
    <definedName name="____________SCH8" localSheetId="129">#REF!</definedName>
    <definedName name="____________SCH8" localSheetId="23">#REF!</definedName>
    <definedName name="____________SCH8" localSheetId="13">#REF!</definedName>
    <definedName name="____________SCH8">#REF!</definedName>
    <definedName name="____________SCH9" localSheetId="106">#REF!</definedName>
    <definedName name="____________SCH9" localSheetId="109">#REF!</definedName>
    <definedName name="____________SCH9" localSheetId="129">#REF!</definedName>
    <definedName name="____________SCH9" localSheetId="23">#REF!</definedName>
    <definedName name="____________SCH9" localSheetId="13">#REF!</definedName>
    <definedName name="____________SCH9">#REF!</definedName>
    <definedName name="____________SEC1" localSheetId="106">#REF!</definedName>
    <definedName name="____________SEC1" localSheetId="109">#REF!</definedName>
    <definedName name="____________SEC1" localSheetId="129">#REF!</definedName>
    <definedName name="____________SEC1" localSheetId="23">#REF!</definedName>
    <definedName name="____________SEC1" localSheetId="13">#REF!</definedName>
    <definedName name="____________SEC1">#REF!</definedName>
    <definedName name="____________SEC2" localSheetId="106">#REF!</definedName>
    <definedName name="____________SEC2" localSheetId="109">#REF!</definedName>
    <definedName name="____________SEC2" localSheetId="129">#REF!</definedName>
    <definedName name="____________SEC2" localSheetId="23">#REF!</definedName>
    <definedName name="____________SEC2" localSheetId="13">#REF!</definedName>
    <definedName name="____________SEC2">#REF!</definedName>
    <definedName name="___________age2" localSheetId="106">#REF!</definedName>
    <definedName name="___________age2" localSheetId="109">#REF!</definedName>
    <definedName name="___________age2" localSheetId="129">#REF!</definedName>
    <definedName name="___________age2" localSheetId="23">#REF!</definedName>
    <definedName name="___________age2" localSheetId="13">#REF!</definedName>
    <definedName name="___________age2">#REF!</definedName>
    <definedName name="___________C78695" localSheetId="106">#REF!</definedName>
    <definedName name="___________C78695" localSheetId="109">#REF!</definedName>
    <definedName name="___________C78695" localSheetId="129">#REF!</definedName>
    <definedName name="___________C78695" localSheetId="23">#REF!</definedName>
    <definedName name="___________C78695" localSheetId="13">#REF!</definedName>
    <definedName name="___________C78695">#REF!</definedName>
    <definedName name="___________col2" localSheetId="106">#REF!</definedName>
    <definedName name="___________col2" localSheetId="109">#REF!</definedName>
    <definedName name="___________col2" localSheetId="129">#REF!</definedName>
    <definedName name="___________col2" localSheetId="23">#REF!</definedName>
    <definedName name="___________col2" localSheetId="13">#REF!</definedName>
    <definedName name="___________col2">#REF!</definedName>
    <definedName name="___________dec10" localSheetId="106">#REF!</definedName>
    <definedName name="___________dec10" localSheetId="109">#REF!</definedName>
    <definedName name="___________dec10" localSheetId="129">#REF!</definedName>
    <definedName name="___________dec10" localSheetId="23">#REF!</definedName>
    <definedName name="___________dec10" localSheetId="13">#REF!</definedName>
    <definedName name="___________dec10">#REF!</definedName>
    <definedName name="___________dec11" localSheetId="106">#REF!</definedName>
    <definedName name="___________dec11" localSheetId="109">#REF!</definedName>
    <definedName name="___________dec11" localSheetId="129">#REF!</definedName>
    <definedName name="___________dec11" localSheetId="23">#REF!</definedName>
    <definedName name="___________dec11" localSheetId="13">#REF!</definedName>
    <definedName name="___________dec11">#REF!</definedName>
    <definedName name="___________dec12" localSheetId="106">#REF!</definedName>
    <definedName name="___________dec12" localSheetId="109">#REF!</definedName>
    <definedName name="___________dec12" localSheetId="129">#REF!</definedName>
    <definedName name="___________dec12" localSheetId="23">#REF!</definedName>
    <definedName name="___________dec12" localSheetId="13">#REF!</definedName>
    <definedName name="___________dec12">#REF!</definedName>
    <definedName name="___________dec13" localSheetId="106">#REF!</definedName>
    <definedName name="___________dec13">#REF!</definedName>
    <definedName name="___________dec14" localSheetId="106">#REF!</definedName>
    <definedName name="___________dec14">#REF!</definedName>
    <definedName name="___________dec15" localSheetId="106">#REF!</definedName>
    <definedName name="___________dec15">#REF!</definedName>
    <definedName name="___________dec16" localSheetId="106">#REF!</definedName>
    <definedName name="___________dec16">#REF!</definedName>
    <definedName name="___________dec17" localSheetId="106">#REF!</definedName>
    <definedName name="___________dec17">#REF!</definedName>
    <definedName name="___________dec6" localSheetId="106">#REF!</definedName>
    <definedName name="___________dec6">#REF!</definedName>
    <definedName name="___________dec7" localSheetId="106">#REF!</definedName>
    <definedName name="___________dec7">#REF!</definedName>
    <definedName name="___________dec9" localSheetId="106">#REF!</definedName>
    <definedName name="___________dec9">#REF!</definedName>
    <definedName name="___________ded2" localSheetId="106">#REF!</definedName>
    <definedName name="___________ded2">#REF!</definedName>
    <definedName name="___________imp6" localSheetId="106">#REF!</definedName>
    <definedName name="___________imp6">#REF!</definedName>
    <definedName name="___________MS1" localSheetId="106">#REF!</definedName>
    <definedName name="___________MS1" localSheetId="109">#REF!</definedName>
    <definedName name="___________MS1" localSheetId="129">#REF!</definedName>
    <definedName name="___________MS1" localSheetId="23">#REF!</definedName>
    <definedName name="___________MS1" localSheetId="13">#REF!</definedName>
    <definedName name="___________MS1">#REF!</definedName>
    <definedName name="___________MS2" localSheetId="106">#REF!</definedName>
    <definedName name="___________MS2" localSheetId="109">#REF!</definedName>
    <definedName name="___________MS2" localSheetId="129">#REF!</definedName>
    <definedName name="___________MS2" localSheetId="23">#REF!</definedName>
    <definedName name="___________MS2" localSheetId="13">#REF!</definedName>
    <definedName name="___________MS2">#REF!</definedName>
    <definedName name="___________MS3" localSheetId="106">#REF!</definedName>
    <definedName name="___________MS3" localSheetId="109">#REF!</definedName>
    <definedName name="___________MS3" localSheetId="129">#REF!</definedName>
    <definedName name="___________MS3" localSheetId="23">#REF!</definedName>
    <definedName name="___________MS3" localSheetId="13">#REF!</definedName>
    <definedName name="___________MS3">#REF!</definedName>
    <definedName name="___________MS4" localSheetId="106">#REF!</definedName>
    <definedName name="___________MS4" localSheetId="109">#REF!</definedName>
    <definedName name="___________MS4" localSheetId="129">#REF!</definedName>
    <definedName name="___________MS4" localSheetId="23">#REF!</definedName>
    <definedName name="___________MS4" localSheetId="13">#REF!</definedName>
    <definedName name="___________MS4">#REF!</definedName>
    <definedName name="___________MS5" localSheetId="106">#REF!</definedName>
    <definedName name="___________MS5" localSheetId="109">#REF!</definedName>
    <definedName name="___________MS5" localSheetId="129">#REF!</definedName>
    <definedName name="___________MS5" localSheetId="23">#REF!</definedName>
    <definedName name="___________MS5" localSheetId="13">#REF!</definedName>
    <definedName name="___________MS5">#REF!</definedName>
    <definedName name="___________mvr2" localSheetId="106">#REF!</definedName>
    <definedName name="___________mvr2" localSheetId="109">#REF!</definedName>
    <definedName name="___________mvr2" localSheetId="129">#REF!</definedName>
    <definedName name="___________mvr2" localSheetId="23">#REF!</definedName>
    <definedName name="___________mvr2" localSheetId="13">#REF!</definedName>
    <definedName name="___________mvr2">#REF!</definedName>
    <definedName name="___________ndf2" localSheetId="106">#REF!</definedName>
    <definedName name="___________ndf2" localSheetId="109">#REF!</definedName>
    <definedName name="___________ndf2" localSheetId="129">#REF!</definedName>
    <definedName name="___________ndf2" localSheetId="23">#REF!</definedName>
    <definedName name="___________ndf2" localSheetId="13">#REF!</definedName>
    <definedName name="___________ndf2">#REF!</definedName>
    <definedName name="___________new10" localSheetId="106">#REF!</definedName>
    <definedName name="___________new10" localSheetId="109">#REF!</definedName>
    <definedName name="___________new10" localSheetId="129">#REF!</definedName>
    <definedName name="___________new10" localSheetId="23">#REF!</definedName>
    <definedName name="___________new10" localSheetId="13">#REF!</definedName>
    <definedName name="___________new10">#REF!</definedName>
    <definedName name="___________new11" localSheetId="106">#REF!</definedName>
    <definedName name="___________new11">#REF!</definedName>
    <definedName name="___________new12" localSheetId="106">#REF!</definedName>
    <definedName name="___________new12">#REF!</definedName>
    <definedName name="___________new13" localSheetId="106">#REF!</definedName>
    <definedName name="___________new13">#REF!</definedName>
    <definedName name="___________new14" localSheetId="106">#REF!</definedName>
    <definedName name="___________new14">#REF!</definedName>
    <definedName name="___________new15" localSheetId="106">#REF!</definedName>
    <definedName name="___________new15">#REF!</definedName>
    <definedName name="___________new16" localSheetId="106">#REF!</definedName>
    <definedName name="___________new16">#REF!</definedName>
    <definedName name="___________new17" localSheetId="106">#REF!</definedName>
    <definedName name="___________new17">#REF!</definedName>
    <definedName name="___________new6" localSheetId="106">#REF!</definedName>
    <definedName name="___________new6">#REF!</definedName>
    <definedName name="___________new7" localSheetId="106">#REF!</definedName>
    <definedName name="___________new7">#REF!</definedName>
    <definedName name="___________new8" localSheetId="106">#REF!</definedName>
    <definedName name="___________new8">#REF!</definedName>
    <definedName name="___________new9" localSheetId="106">#REF!</definedName>
    <definedName name="___________new9">#REF!</definedName>
    <definedName name="___________nla2" localSheetId="106">#REF!</definedName>
    <definedName name="___________nla2" localSheetId="109">#REF!</definedName>
    <definedName name="___________nla2" localSheetId="129">#REF!</definedName>
    <definedName name="___________nla2" localSheetId="23">#REF!</definedName>
    <definedName name="___________nla2" localSheetId="13">#REF!</definedName>
    <definedName name="___________nla2">#REF!</definedName>
    <definedName name="___________old10" localSheetId="106">#REF!</definedName>
    <definedName name="___________old10" localSheetId="109">#REF!</definedName>
    <definedName name="___________old10" localSheetId="129">#REF!</definedName>
    <definedName name="___________old10" localSheetId="23">#REF!</definedName>
    <definedName name="___________old10" localSheetId="13">#REF!</definedName>
    <definedName name="___________old10">#REF!</definedName>
    <definedName name="___________old11" localSheetId="106">#REF!</definedName>
    <definedName name="___________old11" localSheetId="109">#REF!</definedName>
    <definedName name="___________old11" localSheetId="129">#REF!</definedName>
    <definedName name="___________old11" localSheetId="23">#REF!</definedName>
    <definedName name="___________old11" localSheetId="13">#REF!</definedName>
    <definedName name="___________old11">#REF!</definedName>
    <definedName name="___________old12" localSheetId="106">#REF!</definedName>
    <definedName name="___________old12" localSheetId="109">#REF!</definedName>
    <definedName name="___________old12" localSheetId="129">#REF!</definedName>
    <definedName name="___________old12" localSheetId="23">#REF!</definedName>
    <definedName name="___________old12" localSheetId="13">#REF!</definedName>
    <definedName name="___________old12">#REF!</definedName>
    <definedName name="___________old13" localSheetId="106">#REF!</definedName>
    <definedName name="___________old13">#REF!</definedName>
    <definedName name="___________old14" localSheetId="106">#REF!</definedName>
    <definedName name="___________old14">#REF!</definedName>
    <definedName name="___________old15" localSheetId="106">#REF!</definedName>
    <definedName name="___________old15">#REF!</definedName>
    <definedName name="___________old16" localSheetId="106">#REF!</definedName>
    <definedName name="___________old16">#REF!</definedName>
    <definedName name="___________old17" localSheetId="106">#REF!</definedName>
    <definedName name="___________old17">#REF!</definedName>
    <definedName name="___________old6" localSheetId="106">#REF!</definedName>
    <definedName name="___________old6">#REF!</definedName>
    <definedName name="___________old7" localSheetId="106">#REF!</definedName>
    <definedName name="___________old7">#REF!</definedName>
    <definedName name="___________old8" localSheetId="106">#REF!</definedName>
    <definedName name="___________old8">#REF!</definedName>
    <definedName name="___________old9" localSheetId="106">#REF!</definedName>
    <definedName name="___________old9">#REF!</definedName>
    <definedName name="___________rei2" localSheetId="106">#REF!</definedName>
    <definedName name="___________rei2">#REF!</definedName>
    <definedName name="___________rev2" localSheetId="106">#REF!</definedName>
    <definedName name="___________rev2" localSheetId="109">#REF!</definedName>
    <definedName name="___________rev2" localSheetId="129">#REF!</definedName>
    <definedName name="___________rev2" localSheetId="23">#REF!</definedName>
    <definedName name="___________rev2" localSheetId="13">#REF!</definedName>
    <definedName name="___________rev2">#REF!</definedName>
    <definedName name="___________SCH1" localSheetId="106">#REF!</definedName>
    <definedName name="___________SCH1" localSheetId="109">#REF!</definedName>
    <definedName name="___________SCH1" localSheetId="129">#REF!</definedName>
    <definedName name="___________SCH1" localSheetId="23">#REF!</definedName>
    <definedName name="___________SCH1" localSheetId="13">#REF!</definedName>
    <definedName name="___________SCH1">#REF!</definedName>
    <definedName name="___________SCH10" localSheetId="106">#REF!</definedName>
    <definedName name="___________SCH10" localSheetId="109">#REF!</definedName>
    <definedName name="___________SCH10" localSheetId="129">#REF!</definedName>
    <definedName name="___________SCH10" localSheetId="23">#REF!</definedName>
    <definedName name="___________SCH10" localSheetId="13">#REF!</definedName>
    <definedName name="___________SCH10">#REF!</definedName>
    <definedName name="___________SCH15" localSheetId="106">#REF!</definedName>
    <definedName name="___________SCH15" localSheetId="109">#REF!</definedName>
    <definedName name="___________SCH15" localSheetId="129">#REF!</definedName>
    <definedName name="___________SCH15" localSheetId="23">#REF!</definedName>
    <definedName name="___________SCH15" localSheetId="13">#REF!</definedName>
    <definedName name="___________SCH15">#REF!</definedName>
    <definedName name="___________SCH2" localSheetId="106">#REF!</definedName>
    <definedName name="___________SCH2" localSheetId="109">#REF!</definedName>
    <definedName name="___________SCH2" localSheetId="129">#REF!</definedName>
    <definedName name="___________SCH2" localSheetId="23">#REF!</definedName>
    <definedName name="___________SCH2" localSheetId="13">#REF!</definedName>
    <definedName name="___________SCH2">#REF!</definedName>
    <definedName name="___________SCH3" localSheetId="106">#REF!</definedName>
    <definedName name="___________SCH3" localSheetId="109">#REF!</definedName>
    <definedName name="___________SCH3" localSheetId="129">#REF!</definedName>
    <definedName name="___________SCH3" localSheetId="23">#REF!</definedName>
    <definedName name="___________SCH3" localSheetId="13">#REF!</definedName>
    <definedName name="___________SCH3">#REF!</definedName>
    <definedName name="___________SCH4" localSheetId="106">#REF!</definedName>
    <definedName name="___________SCH4" localSheetId="109">#REF!</definedName>
    <definedName name="___________SCH4" localSheetId="129">#REF!</definedName>
    <definedName name="___________SCH4" localSheetId="23">#REF!</definedName>
    <definedName name="___________SCH4" localSheetId="13">#REF!</definedName>
    <definedName name="___________SCH4">#REF!</definedName>
    <definedName name="___________SCH5" localSheetId="106">#REF!</definedName>
    <definedName name="___________SCH5" localSheetId="109">#REF!</definedName>
    <definedName name="___________SCH5" localSheetId="129">#REF!</definedName>
    <definedName name="___________SCH5" localSheetId="23">#REF!</definedName>
    <definedName name="___________SCH5" localSheetId="13">#REF!</definedName>
    <definedName name="___________SCH5">#REF!</definedName>
    <definedName name="___________SCH6" localSheetId="106">#REF!</definedName>
    <definedName name="___________SCH6" localSheetId="109">#REF!</definedName>
    <definedName name="___________SCH6" localSheetId="129">#REF!</definedName>
    <definedName name="___________SCH6" localSheetId="23">#REF!</definedName>
    <definedName name="___________SCH6" localSheetId="13">#REF!</definedName>
    <definedName name="___________SCH6">#REF!</definedName>
    <definedName name="___________SCH7" localSheetId="106">#REF!</definedName>
    <definedName name="___________SCH7" localSheetId="109">#REF!</definedName>
    <definedName name="___________SCH7" localSheetId="129">#REF!</definedName>
    <definedName name="___________SCH7" localSheetId="23">#REF!</definedName>
    <definedName name="___________SCH7" localSheetId="13">#REF!</definedName>
    <definedName name="___________SCH7">#REF!</definedName>
    <definedName name="___________SCH8" localSheetId="106">#REF!</definedName>
    <definedName name="___________SCH8" localSheetId="109">#REF!</definedName>
    <definedName name="___________SCH8" localSheetId="129">#REF!</definedName>
    <definedName name="___________SCH8" localSheetId="23">#REF!</definedName>
    <definedName name="___________SCH8" localSheetId="13">#REF!</definedName>
    <definedName name="___________SCH8">#REF!</definedName>
    <definedName name="___________SCH9" localSheetId="106">#REF!</definedName>
    <definedName name="___________SCH9" localSheetId="109">#REF!</definedName>
    <definedName name="___________SCH9" localSheetId="129">#REF!</definedName>
    <definedName name="___________SCH9" localSheetId="23">#REF!</definedName>
    <definedName name="___________SCH9" localSheetId="13">#REF!</definedName>
    <definedName name="___________SCH9">#REF!</definedName>
    <definedName name="___________SEC1" localSheetId="106">#REF!</definedName>
    <definedName name="___________SEC1" localSheetId="109">#REF!</definedName>
    <definedName name="___________SEC1" localSheetId="129">#REF!</definedName>
    <definedName name="___________SEC1" localSheetId="23">#REF!</definedName>
    <definedName name="___________SEC1" localSheetId="13">#REF!</definedName>
    <definedName name="___________SEC1">#REF!</definedName>
    <definedName name="___________SEC2" localSheetId="106">#REF!</definedName>
    <definedName name="___________SEC2" localSheetId="109">#REF!</definedName>
    <definedName name="___________SEC2" localSheetId="129">#REF!</definedName>
    <definedName name="___________SEC2" localSheetId="23">#REF!</definedName>
    <definedName name="___________SEC2" localSheetId="13">#REF!</definedName>
    <definedName name="___________SEC2">#REF!</definedName>
    <definedName name="__________age2" localSheetId="106">#REF!</definedName>
    <definedName name="__________age2" localSheetId="109">#REF!</definedName>
    <definedName name="__________age2" localSheetId="129">#REF!</definedName>
    <definedName name="__________age2" localSheetId="23">#REF!</definedName>
    <definedName name="__________age2" localSheetId="13">#REF!</definedName>
    <definedName name="__________age2">#REF!</definedName>
    <definedName name="__________C78695" localSheetId="106">#REF!</definedName>
    <definedName name="__________C78695" localSheetId="109">#REF!</definedName>
    <definedName name="__________C78695" localSheetId="129">#REF!</definedName>
    <definedName name="__________C78695" localSheetId="23">#REF!</definedName>
    <definedName name="__________C78695" localSheetId="13">#REF!</definedName>
    <definedName name="__________C78695">#REF!</definedName>
    <definedName name="__________col2" localSheetId="106">#REF!</definedName>
    <definedName name="__________col2" localSheetId="109">#REF!</definedName>
    <definedName name="__________col2" localSheetId="129">#REF!</definedName>
    <definedName name="__________col2" localSheetId="23">#REF!</definedName>
    <definedName name="__________col2" localSheetId="13">#REF!</definedName>
    <definedName name="__________col2">#REF!</definedName>
    <definedName name="__________dec10" localSheetId="106">#REF!</definedName>
    <definedName name="__________dec10" localSheetId="109">#REF!</definedName>
    <definedName name="__________dec10" localSheetId="129">#REF!</definedName>
    <definedName name="__________dec10" localSheetId="23">#REF!</definedName>
    <definedName name="__________dec10" localSheetId="13">#REF!</definedName>
    <definedName name="__________dec10">#REF!</definedName>
    <definedName name="__________dec11" localSheetId="106">#REF!</definedName>
    <definedName name="__________dec11" localSheetId="109">#REF!</definedName>
    <definedName name="__________dec11" localSheetId="129">#REF!</definedName>
    <definedName name="__________dec11" localSheetId="23">#REF!</definedName>
    <definedName name="__________dec11" localSheetId="13">#REF!</definedName>
    <definedName name="__________dec11">#REF!</definedName>
    <definedName name="__________dec12" localSheetId="106">#REF!</definedName>
    <definedName name="__________dec12" localSheetId="109">#REF!</definedName>
    <definedName name="__________dec12" localSheetId="129">#REF!</definedName>
    <definedName name="__________dec12" localSheetId="23">#REF!</definedName>
    <definedName name="__________dec12" localSheetId="13">#REF!</definedName>
    <definedName name="__________dec12">#REF!</definedName>
    <definedName name="__________dec13" localSheetId="106">#REF!</definedName>
    <definedName name="__________dec13">#REF!</definedName>
    <definedName name="__________dec14" localSheetId="106">#REF!</definedName>
    <definedName name="__________dec14">#REF!</definedName>
    <definedName name="__________dec15" localSheetId="106">#REF!</definedName>
    <definedName name="__________dec15">#REF!</definedName>
    <definedName name="__________dec16" localSheetId="106">#REF!</definedName>
    <definedName name="__________dec16">#REF!</definedName>
    <definedName name="__________dec17" localSheetId="106">#REF!</definedName>
    <definedName name="__________dec17">#REF!</definedName>
    <definedName name="__________dec6" localSheetId="106">#REF!</definedName>
    <definedName name="__________dec6">#REF!</definedName>
    <definedName name="__________dec7" localSheetId="106">#REF!</definedName>
    <definedName name="__________dec7">#REF!</definedName>
    <definedName name="__________dec9" localSheetId="106">#REF!</definedName>
    <definedName name="__________dec9">#REF!</definedName>
    <definedName name="__________ded2" localSheetId="106">#REF!</definedName>
    <definedName name="__________ded2">#REF!</definedName>
    <definedName name="__________imp6" localSheetId="106">#REF!</definedName>
    <definedName name="__________imp6">#REF!</definedName>
    <definedName name="__________MS1" localSheetId="106">#REF!</definedName>
    <definedName name="__________MS1" localSheetId="109">#REF!</definedName>
    <definedName name="__________MS1" localSheetId="129">#REF!</definedName>
    <definedName name="__________MS1" localSheetId="23">#REF!</definedName>
    <definedName name="__________MS1" localSheetId="13">#REF!</definedName>
    <definedName name="__________MS1">#REF!</definedName>
    <definedName name="__________MS2" localSheetId="106">#REF!</definedName>
    <definedName name="__________MS2" localSheetId="109">#REF!</definedName>
    <definedName name="__________MS2" localSheetId="129">#REF!</definedName>
    <definedName name="__________MS2" localSheetId="23">#REF!</definedName>
    <definedName name="__________MS2" localSheetId="13">#REF!</definedName>
    <definedName name="__________MS2">#REF!</definedName>
    <definedName name="__________MS3" localSheetId="106">#REF!</definedName>
    <definedName name="__________MS3" localSheetId="109">#REF!</definedName>
    <definedName name="__________MS3" localSheetId="129">#REF!</definedName>
    <definedName name="__________MS3" localSheetId="23">#REF!</definedName>
    <definedName name="__________MS3" localSheetId="13">#REF!</definedName>
    <definedName name="__________MS3">#REF!</definedName>
    <definedName name="__________MS4" localSheetId="106">#REF!</definedName>
    <definedName name="__________MS4" localSheetId="109">#REF!</definedName>
    <definedName name="__________MS4" localSheetId="129">#REF!</definedName>
    <definedName name="__________MS4" localSheetId="23">#REF!</definedName>
    <definedName name="__________MS4" localSheetId="13">#REF!</definedName>
    <definedName name="__________MS4">#REF!</definedName>
    <definedName name="__________MS5" localSheetId="106">#REF!</definedName>
    <definedName name="__________MS5" localSheetId="109">#REF!</definedName>
    <definedName name="__________MS5" localSheetId="129">#REF!</definedName>
    <definedName name="__________MS5" localSheetId="23">#REF!</definedName>
    <definedName name="__________MS5" localSheetId="13">#REF!</definedName>
    <definedName name="__________MS5">#REF!</definedName>
    <definedName name="__________mvr2" localSheetId="106">#REF!</definedName>
    <definedName name="__________mvr2" localSheetId="109">#REF!</definedName>
    <definedName name="__________mvr2" localSheetId="129">#REF!</definedName>
    <definedName name="__________mvr2" localSheetId="23">#REF!</definedName>
    <definedName name="__________mvr2" localSheetId="13">#REF!</definedName>
    <definedName name="__________mvr2">#REF!</definedName>
    <definedName name="__________ndf2" localSheetId="106">#REF!</definedName>
    <definedName name="__________ndf2" localSheetId="109">#REF!</definedName>
    <definedName name="__________ndf2" localSheetId="129">#REF!</definedName>
    <definedName name="__________ndf2" localSheetId="23">#REF!</definedName>
    <definedName name="__________ndf2" localSheetId="13">#REF!</definedName>
    <definedName name="__________ndf2">#REF!</definedName>
    <definedName name="__________new10" localSheetId="106">#REF!</definedName>
    <definedName name="__________new10" localSheetId="109">#REF!</definedName>
    <definedName name="__________new10" localSheetId="129">#REF!</definedName>
    <definedName name="__________new10" localSheetId="23">#REF!</definedName>
    <definedName name="__________new10" localSheetId="13">#REF!</definedName>
    <definedName name="__________new10">#REF!</definedName>
    <definedName name="__________new11" localSheetId="106">#REF!</definedName>
    <definedName name="__________new11">#REF!</definedName>
    <definedName name="__________new12" localSheetId="106">#REF!</definedName>
    <definedName name="__________new12">#REF!</definedName>
    <definedName name="__________new13" localSheetId="106">#REF!</definedName>
    <definedName name="__________new13">#REF!</definedName>
    <definedName name="__________new14" localSheetId="106">#REF!</definedName>
    <definedName name="__________new14">#REF!</definedName>
    <definedName name="__________new15" localSheetId="106">#REF!</definedName>
    <definedName name="__________new15">#REF!</definedName>
    <definedName name="__________new16" localSheetId="106">#REF!</definedName>
    <definedName name="__________new16">#REF!</definedName>
    <definedName name="__________new17" localSheetId="106">#REF!</definedName>
    <definedName name="__________new17">#REF!</definedName>
    <definedName name="__________new6" localSheetId="106">#REF!</definedName>
    <definedName name="__________new6">#REF!</definedName>
    <definedName name="__________new7" localSheetId="106">#REF!</definedName>
    <definedName name="__________new7">#REF!</definedName>
    <definedName name="__________new8" localSheetId="106">#REF!</definedName>
    <definedName name="__________new8">#REF!</definedName>
    <definedName name="__________new9" localSheetId="106">#REF!</definedName>
    <definedName name="__________new9">#REF!</definedName>
    <definedName name="__________nla2" localSheetId="106">#REF!</definedName>
    <definedName name="__________nla2" localSheetId="109">#REF!</definedName>
    <definedName name="__________nla2" localSheetId="129">#REF!</definedName>
    <definedName name="__________nla2" localSheetId="23">#REF!</definedName>
    <definedName name="__________nla2" localSheetId="13">#REF!</definedName>
    <definedName name="__________nla2">#REF!</definedName>
    <definedName name="__________old10" localSheetId="106">#REF!</definedName>
    <definedName name="__________old10" localSheetId="109">#REF!</definedName>
    <definedName name="__________old10" localSheetId="129">#REF!</definedName>
    <definedName name="__________old10" localSheetId="23">#REF!</definedName>
    <definedName name="__________old10" localSheetId="13">#REF!</definedName>
    <definedName name="__________old10">#REF!</definedName>
    <definedName name="__________old11" localSheetId="106">#REF!</definedName>
    <definedName name="__________old11" localSheetId="109">#REF!</definedName>
    <definedName name="__________old11" localSheetId="129">#REF!</definedName>
    <definedName name="__________old11" localSheetId="23">#REF!</definedName>
    <definedName name="__________old11" localSheetId="13">#REF!</definedName>
    <definedName name="__________old11">#REF!</definedName>
    <definedName name="__________old12" localSheetId="106">#REF!</definedName>
    <definedName name="__________old12" localSheetId="109">#REF!</definedName>
    <definedName name="__________old12" localSheetId="129">#REF!</definedName>
    <definedName name="__________old12" localSheetId="23">#REF!</definedName>
    <definedName name="__________old12" localSheetId="13">#REF!</definedName>
    <definedName name="__________old12">#REF!</definedName>
    <definedName name="__________old13" localSheetId="106">#REF!</definedName>
    <definedName name="__________old13">#REF!</definedName>
    <definedName name="__________old14" localSheetId="106">#REF!</definedName>
    <definedName name="__________old14">#REF!</definedName>
    <definedName name="__________old15" localSheetId="106">#REF!</definedName>
    <definedName name="__________old15">#REF!</definedName>
    <definedName name="__________old16" localSheetId="106">#REF!</definedName>
    <definedName name="__________old16">#REF!</definedName>
    <definedName name="__________old17" localSheetId="106">#REF!</definedName>
    <definedName name="__________old17">#REF!</definedName>
    <definedName name="__________old6" localSheetId="106">#REF!</definedName>
    <definedName name="__________old6">#REF!</definedName>
    <definedName name="__________old7" localSheetId="106">#REF!</definedName>
    <definedName name="__________old7">#REF!</definedName>
    <definedName name="__________old8" localSheetId="106">#REF!</definedName>
    <definedName name="__________old8">#REF!</definedName>
    <definedName name="__________old9" localSheetId="106">#REF!</definedName>
    <definedName name="__________old9">#REF!</definedName>
    <definedName name="__________rei2" localSheetId="106">#REF!</definedName>
    <definedName name="__________rei2">#REF!</definedName>
    <definedName name="__________rev2" localSheetId="106">#REF!</definedName>
    <definedName name="__________rev2" localSheetId="109">#REF!</definedName>
    <definedName name="__________rev2" localSheetId="129">#REF!</definedName>
    <definedName name="__________rev2" localSheetId="23">#REF!</definedName>
    <definedName name="__________rev2" localSheetId="13">#REF!</definedName>
    <definedName name="__________rev2">#REF!</definedName>
    <definedName name="__________SCH1" localSheetId="106">#REF!</definedName>
    <definedName name="__________SCH1" localSheetId="109">#REF!</definedName>
    <definedName name="__________SCH1" localSheetId="129">#REF!</definedName>
    <definedName name="__________SCH1" localSheetId="23">#REF!</definedName>
    <definedName name="__________SCH1" localSheetId="13">#REF!</definedName>
    <definedName name="__________SCH1">#REF!</definedName>
    <definedName name="__________SCH10" localSheetId="106">#REF!</definedName>
    <definedName name="__________SCH10" localSheetId="109">#REF!</definedName>
    <definedName name="__________SCH10" localSheetId="129">#REF!</definedName>
    <definedName name="__________SCH10" localSheetId="23">#REF!</definedName>
    <definedName name="__________SCH10" localSheetId="13">#REF!</definedName>
    <definedName name="__________SCH10">#REF!</definedName>
    <definedName name="__________SCH15" localSheetId="106">#REF!</definedName>
    <definedName name="__________SCH15" localSheetId="109">#REF!</definedName>
    <definedName name="__________SCH15" localSheetId="129">#REF!</definedName>
    <definedName name="__________SCH15" localSheetId="23">#REF!</definedName>
    <definedName name="__________SCH15" localSheetId="13">#REF!</definedName>
    <definedName name="__________SCH15">#REF!</definedName>
    <definedName name="__________SCH2" localSheetId="106">#REF!</definedName>
    <definedName name="__________SCH2" localSheetId="109">#REF!</definedName>
    <definedName name="__________SCH2" localSheetId="129">#REF!</definedName>
    <definedName name="__________SCH2" localSheetId="23">#REF!</definedName>
    <definedName name="__________SCH2" localSheetId="13">#REF!</definedName>
    <definedName name="__________SCH2">#REF!</definedName>
    <definedName name="__________SCH3" localSheetId="106">#REF!</definedName>
    <definedName name="__________SCH3" localSheetId="109">#REF!</definedName>
    <definedName name="__________SCH3" localSheetId="129">#REF!</definedName>
    <definedName name="__________SCH3" localSheetId="23">#REF!</definedName>
    <definedName name="__________SCH3" localSheetId="13">#REF!</definedName>
    <definedName name="__________SCH3">#REF!</definedName>
    <definedName name="__________SCH4" localSheetId="106">#REF!</definedName>
    <definedName name="__________SCH4" localSheetId="109">#REF!</definedName>
    <definedName name="__________SCH4" localSheetId="129">#REF!</definedName>
    <definedName name="__________SCH4" localSheetId="23">#REF!</definedName>
    <definedName name="__________SCH4" localSheetId="13">#REF!</definedName>
    <definedName name="__________SCH4">#REF!</definedName>
    <definedName name="__________SCH5" localSheetId="106">#REF!</definedName>
    <definedName name="__________SCH5" localSheetId="109">#REF!</definedName>
    <definedName name="__________SCH5" localSheetId="129">#REF!</definedName>
    <definedName name="__________SCH5" localSheetId="23">#REF!</definedName>
    <definedName name="__________SCH5" localSheetId="13">#REF!</definedName>
    <definedName name="__________SCH5">#REF!</definedName>
    <definedName name="__________SCH6" localSheetId="106">#REF!</definedName>
    <definedName name="__________SCH6" localSheetId="109">#REF!</definedName>
    <definedName name="__________SCH6" localSheetId="129">#REF!</definedName>
    <definedName name="__________SCH6" localSheetId="23">#REF!</definedName>
    <definedName name="__________SCH6" localSheetId="13">#REF!</definedName>
    <definedName name="__________SCH6">#REF!</definedName>
    <definedName name="__________SCH7" localSheetId="106">#REF!</definedName>
    <definedName name="__________SCH7" localSheetId="109">#REF!</definedName>
    <definedName name="__________SCH7" localSheetId="129">#REF!</definedName>
    <definedName name="__________SCH7" localSheetId="23">#REF!</definedName>
    <definedName name="__________SCH7" localSheetId="13">#REF!</definedName>
    <definedName name="__________SCH7">#REF!</definedName>
    <definedName name="__________SCH8" localSheetId="106">#REF!</definedName>
    <definedName name="__________SCH8" localSheetId="109">#REF!</definedName>
    <definedName name="__________SCH8" localSheetId="129">#REF!</definedName>
    <definedName name="__________SCH8" localSheetId="23">#REF!</definedName>
    <definedName name="__________SCH8" localSheetId="13">#REF!</definedName>
    <definedName name="__________SCH8">#REF!</definedName>
    <definedName name="__________SCH9" localSheetId="106">#REF!</definedName>
    <definedName name="__________SCH9" localSheetId="109">#REF!</definedName>
    <definedName name="__________SCH9" localSheetId="129">#REF!</definedName>
    <definedName name="__________SCH9" localSheetId="23">#REF!</definedName>
    <definedName name="__________SCH9" localSheetId="13">#REF!</definedName>
    <definedName name="__________SCH9">#REF!</definedName>
    <definedName name="__________SEC1" localSheetId="106">#REF!</definedName>
    <definedName name="__________SEC1" localSheetId="109">#REF!</definedName>
    <definedName name="__________SEC1" localSheetId="129">#REF!</definedName>
    <definedName name="__________SEC1" localSheetId="23">#REF!</definedName>
    <definedName name="__________SEC1" localSheetId="13">#REF!</definedName>
    <definedName name="__________SEC1">#REF!</definedName>
    <definedName name="__________SEC2" localSheetId="106">#REF!</definedName>
    <definedName name="__________SEC2" localSheetId="109">#REF!</definedName>
    <definedName name="__________SEC2" localSheetId="129">#REF!</definedName>
    <definedName name="__________SEC2" localSheetId="23">#REF!</definedName>
    <definedName name="__________SEC2" localSheetId="13">#REF!</definedName>
    <definedName name="__________SEC2">#REF!</definedName>
    <definedName name="_________age2" localSheetId="106">#REF!</definedName>
    <definedName name="_________age2" localSheetId="109">#REF!</definedName>
    <definedName name="_________age2" localSheetId="129">#REF!</definedName>
    <definedName name="_________age2" localSheetId="23">#REF!</definedName>
    <definedName name="_________age2" localSheetId="13">#REF!</definedName>
    <definedName name="_________age2">#REF!</definedName>
    <definedName name="_________C78695" localSheetId="106">#REF!</definedName>
    <definedName name="_________C78695" localSheetId="109">#REF!</definedName>
    <definedName name="_________C78695" localSheetId="129">#REF!</definedName>
    <definedName name="_________C78695" localSheetId="23">#REF!</definedName>
    <definedName name="_________C78695" localSheetId="13">#REF!</definedName>
    <definedName name="_________C78695">#REF!</definedName>
    <definedName name="_________col2" localSheetId="106">#REF!</definedName>
    <definedName name="_________col2" localSheetId="109">#REF!</definedName>
    <definedName name="_________col2" localSheetId="129">#REF!</definedName>
    <definedName name="_________col2" localSheetId="23">#REF!</definedName>
    <definedName name="_________col2" localSheetId="13">#REF!</definedName>
    <definedName name="_________col2">#REF!</definedName>
    <definedName name="_________dec10" localSheetId="106">#REF!</definedName>
    <definedName name="_________dec10" localSheetId="109">#REF!</definedName>
    <definedName name="_________dec10" localSheetId="129">#REF!</definedName>
    <definedName name="_________dec10" localSheetId="23">#REF!</definedName>
    <definedName name="_________dec10" localSheetId="13">#REF!</definedName>
    <definedName name="_________dec10">#REF!</definedName>
    <definedName name="_________dec11" localSheetId="106">#REF!</definedName>
    <definedName name="_________dec11" localSheetId="109">#REF!</definedName>
    <definedName name="_________dec11" localSheetId="129">#REF!</definedName>
    <definedName name="_________dec11" localSheetId="23">#REF!</definedName>
    <definedName name="_________dec11" localSheetId="13">#REF!</definedName>
    <definedName name="_________dec11">#REF!</definedName>
    <definedName name="_________dec12" localSheetId="106">#REF!</definedName>
    <definedName name="_________dec12" localSheetId="109">#REF!</definedName>
    <definedName name="_________dec12" localSheetId="129">#REF!</definedName>
    <definedName name="_________dec12" localSheetId="23">#REF!</definedName>
    <definedName name="_________dec12" localSheetId="13">#REF!</definedName>
    <definedName name="_________dec12">#REF!</definedName>
    <definedName name="_________dec13" localSheetId="106">#REF!</definedName>
    <definedName name="_________dec13">#REF!</definedName>
    <definedName name="_________dec14" localSheetId="106">#REF!</definedName>
    <definedName name="_________dec14">#REF!</definedName>
    <definedName name="_________dec15" localSheetId="106">#REF!</definedName>
    <definedName name="_________dec15">#REF!</definedName>
    <definedName name="_________dec16" localSheetId="106">#REF!</definedName>
    <definedName name="_________dec16">#REF!</definedName>
    <definedName name="_________dec17" localSheetId="106">#REF!</definedName>
    <definedName name="_________dec17">#REF!</definedName>
    <definedName name="_________dec6" localSheetId="106">#REF!</definedName>
    <definedName name="_________dec6">#REF!</definedName>
    <definedName name="_________dec7" localSheetId="106">#REF!</definedName>
    <definedName name="_________dec7">#REF!</definedName>
    <definedName name="_________dec9" localSheetId="106">#REF!</definedName>
    <definedName name="_________dec9">#REF!</definedName>
    <definedName name="_________ded2" localSheetId="106">#REF!</definedName>
    <definedName name="_________ded2">#REF!</definedName>
    <definedName name="_________imp6" localSheetId="106">#REF!</definedName>
    <definedName name="_________imp6">#REF!</definedName>
    <definedName name="_________MS1" localSheetId="106">#REF!</definedName>
    <definedName name="_________MS1" localSheetId="109">#REF!</definedName>
    <definedName name="_________MS1" localSheetId="129">#REF!</definedName>
    <definedName name="_________MS1" localSheetId="23">#REF!</definedName>
    <definedName name="_________MS1" localSheetId="13">#REF!</definedName>
    <definedName name="_________MS1">#REF!</definedName>
    <definedName name="_________MS2" localSheetId="106">#REF!</definedName>
    <definedName name="_________MS2" localSheetId="109">#REF!</definedName>
    <definedName name="_________MS2" localSheetId="129">#REF!</definedName>
    <definedName name="_________MS2" localSheetId="23">#REF!</definedName>
    <definedName name="_________MS2" localSheetId="13">#REF!</definedName>
    <definedName name="_________MS2">#REF!</definedName>
    <definedName name="_________MS3" localSheetId="106">#REF!</definedName>
    <definedName name="_________MS3" localSheetId="109">#REF!</definedName>
    <definedName name="_________MS3" localSheetId="129">#REF!</definedName>
    <definedName name="_________MS3" localSheetId="23">#REF!</definedName>
    <definedName name="_________MS3" localSheetId="13">#REF!</definedName>
    <definedName name="_________MS3">#REF!</definedName>
    <definedName name="_________MS4" localSheetId="106">#REF!</definedName>
    <definedName name="_________MS4" localSheetId="109">#REF!</definedName>
    <definedName name="_________MS4" localSheetId="129">#REF!</definedName>
    <definedName name="_________MS4" localSheetId="23">#REF!</definedName>
    <definedName name="_________MS4" localSheetId="13">#REF!</definedName>
    <definedName name="_________MS4">#REF!</definedName>
    <definedName name="_________MS5" localSheetId="106">#REF!</definedName>
    <definedName name="_________MS5" localSheetId="109">#REF!</definedName>
    <definedName name="_________MS5" localSheetId="129">#REF!</definedName>
    <definedName name="_________MS5" localSheetId="23">#REF!</definedName>
    <definedName name="_________MS5" localSheetId="13">#REF!</definedName>
    <definedName name="_________MS5">#REF!</definedName>
    <definedName name="_________mvr2" localSheetId="106">#REF!</definedName>
    <definedName name="_________mvr2" localSheetId="109">#REF!</definedName>
    <definedName name="_________mvr2" localSheetId="129">#REF!</definedName>
    <definedName name="_________mvr2" localSheetId="23">#REF!</definedName>
    <definedName name="_________mvr2" localSheetId="13">#REF!</definedName>
    <definedName name="_________mvr2">#REF!</definedName>
    <definedName name="_________ndf2" localSheetId="106">#REF!</definedName>
    <definedName name="_________ndf2" localSheetId="109">#REF!</definedName>
    <definedName name="_________ndf2" localSheetId="129">#REF!</definedName>
    <definedName name="_________ndf2" localSheetId="23">#REF!</definedName>
    <definedName name="_________ndf2" localSheetId="13">#REF!</definedName>
    <definedName name="_________ndf2">#REF!</definedName>
    <definedName name="_________new10" localSheetId="106">#REF!</definedName>
    <definedName name="_________new10" localSheetId="109">#REF!</definedName>
    <definedName name="_________new10" localSheetId="129">#REF!</definedName>
    <definedName name="_________new10" localSheetId="23">#REF!</definedName>
    <definedName name="_________new10" localSheetId="13">#REF!</definedName>
    <definedName name="_________new10">#REF!</definedName>
    <definedName name="_________new11" localSheetId="106">#REF!</definedName>
    <definedName name="_________new11">#REF!</definedName>
    <definedName name="_________new12" localSheetId="106">#REF!</definedName>
    <definedName name="_________new12">#REF!</definedName>
    <definedName name="_________new13" localSheetId="106">#REF!</definedName>
    <definedName name="_________new13">#REF!</definedName>
    <definedName name="_________new14" localSheetId="106">#REF!</definedName>
    <definedName name="_________new14">#REF!</definedName>
    <definedName name="_________new15" localSheetId="106">#REF!</definedName>
    <definedName name="_________new15">#REF!</definedName>
    <definedName name="_________new16" localSheetId="106">#REF!</definedName>
    <definedName name="_________new16">#REF!</definedName>
    <definedName name="_________new17" localSheetId="106">#REF!</definedName>
    <definedName name="_________new17">#REF!</definedName>
    <definedName name="_________new6" localSheetId="106">#REF!</definedName>
    <definedName name="_________new6">#REF!</definedName>
    <definedName name="_________new7" localSheetId="106">#REF!</definedName>
    <definedName name="_________new7">#REF!</definedName>
    <definedName name="_________new8" localSheetId="106">#REF!</definedName>
    <definedName name="_________new8">#REF!</definedName>
    <definedName name="_________new9" localSheetId="106">#REF!</definedName>
    <definedName name="_________new9">#REF!</definedName>
    <definedName name="_________nla2" localSheetId="106">#REF!</definedName>
    <definedName name="_________nla2" localSheetId="109">#REF!</definedName>
    <definedName name="_________nla2" localSheetId="129">#REF!</definedName>
    <definedName name="_________nla2" localSheetId="23">#REF!</definedName>
    <definedName name="_________nla2" localSheetId="13">#REF!</definedName>
    <definedName name="_________nla2">#REF!</definedName>
    <definedName name="_________old10" localSheetId="106">#REF!</definedName>
    <definedName name="_________old10" localSheetId="109">#REF!</definedName>
    <definedName name="_________old10" localSheetId="129">#REF!</definedName>
    <definedName name="_________old10" localSheetId="23">#REF!</definedName>
    <definedName name="_________old10" localSheetId="13">#REF!</definedName>
    <definedName name="_________old10">#REF!</definedName>
    <definedName name="_________old11" localSheetId="106">#REF!</definedName>
    <definedName name="_________old11" localSheetId="109">#REF!</definedName>
    <definedName name="_________old11" localSheetId="129">#REF!</definedName>
    <definedName name="_________old11" localSheetId="23">#REF!</definedName>
    <definedName name="_________old11" localSheetId="13">#REF!</definedName>
    <definedName name="_________old11">#REF!</definedName>
    <definedName name="_________old12" localSheetId="106">#REF!</definedName>
    <definedName name="_________old12" localSheetId="109">#REF!</definedName>
    <definedName name="_________old12" localSheetId="129">#REF!</definedName>
    <definedName name="_________old12" localSheetId="23">#REF!</definedName>
    <definedName name="_________old12" localSheetId="13">#REF!</definedName>
    <definedName name="_________old12">#REF!</definedName>
    <definedName name="_________old13" localSheetId="106">#REF!</definedName>
    <definedName name="_________old13">#REF!</definedName>
    <definedName name="_________old14" localSheetId="106">#REF!</definedName>
    <definedName name="_________old14">#REF!</definedName>
    <definedName name="_________old15" localSheetId="106">#REF!</definedName>
    <definedName name="_________old15">#REF!</definedName>
    <definedName name="_________old16" localSheetId="106">#REF!</definedName>
    <definedName name="_________old16">#REF!</definedName>
    <definedName name="_________old17" localSheetId="106">#REF!</definedName>
    <definedName name="_________old17">#REF!</definedName>
    <definedName name="_________old6" localSheetId="106">#REF!</definedName>
    <definedName name="_________old6">#REF!</definedName>
    <definedName name="_________old7" localSheetId="106">#REF!</definedName>
    <definedName name="_________old7">#REF!</definedName>
    <definedName name="_________old8" localSheetId="106">#REF!</definedName>
    <definedName name="_________old8">#REF!</definedName>
    <definedName name="_________old9" localSheetId="106">#REF!</definedName>
    <definedName name="_________old9">#REF!</definedName>
    <definedName name="_________rei2" localSheetId="106">#REF!</definedName>
    <definedName name="_________rei2">#REF!</definedName>
    <definedName name="_________rev2" localSheetId="106">#REF!</definedName>
    <definedName name="_________rev2" localSheetId="109">#REF!</definedName>
    <definedName name="_________rev2" localSheetId="129">#REF!</definedName>
    <definedName name="_________rev2" localSheetId="23">#REF!</definedName>
    <definedName name="_________rev2" localSheetId="13">#REF!</definedName>
    <definedName name="_________rev2">#REF!</definedName>
    <definedName name="_________SCH1" localSheetId="106">#REF!</definedName>
    <definedName name="_________SCH1" localSheetId="109">#REF!</definedName>
    <definedName name="_________SCH1" localSheetId="129">#REF!</definedName>
    <definedName name="_________SCH1" localSheetId="23">#REF!</definedName>
    <definedName name="_________SCH1" localSheetId="13">#REF!</definedName>
    <definedName name="_________SCH1">#REF!</definedName>
    <definedName name="_________SCH10" localSheetId="106">#REF!</definedName>
    <definedName name="_________SCH10" localSheetId="109">#REF!</definedName>
    <definedName name="_________SCH10" localSheetId="129">#REF!</definedName>
    <definedName name="_________SCH10" localSheetId="23">#REF!</definedName>
    <definedName name="_________SCH10" localSheetId="13">#REF!</definedName>
    <definedName name="_________SCH10">#REF!</definedName>
    <definedName name="_________SCH15" localSheetId="106">#REF!</definedName>
    <definedName name="_________SCH15" localSheetId="109">#REF!</definedName>
    <definedName name="_________SCH15" localSheetId="129">#REF!</definedName>
    <definedName name="_________SCH15" localSheetId="23">#REF!</definedName>
    <definedName name="_________SCH15" localSheetId="13">#REF!</definedName>
    <definedName name="_________SCH15">#REF!</definedName>
    <definedName name="_________SCH2" localSheetId="106">#REF!</definedName>
    <definedName name="_________SCH2" localSheetId="109">#REF!</definedName>
    <definedName name="_________SCH2" localSheetId="129">#REF!</definedName>
    <definedName name="_________SCH2" localSheetId="23">#REF!</definedName>
    <definedName name="_________SCH2" localSheetId="13">#REF!</definedName>
    <definedName name="_________SCH2">#REF!</definedName>
    <definedName name="_________SCH3" localSheetId="106">#REF!</definedName>
    <definedName name="_________SCH3" localSheetId="109">#REF!</definedName>
    <definedName name="_________SCH3" localSheetId="129">#REF!</definedName>
    <definedName name="_________SCH3" localSheetId="23">#REF!</definedName>
    <definedName name="_________SCH3" localSheetId="13">#REF!</definedName>
    <definedName name="_________SCH3">#REF!</definedName>
    <definedName name="_________SCH4" localSheetId="106">#REF!</definedName>
    <definedName name="_________SCH4" localSheetId="109">#REF!</definedName>
    <definedName name="_________SCH4" localSheetId="129">#REF!</definedName>
    <definedName name="_________SCH4" localSheetId="23">#REF!</definedName>
    <definedName name="_________SCH4" localSheetId="13">#REF!</definedName>
    <definedName name="_________SCH4">#REF!</definedName>
    <definedName name="_________SCH5" localSheetId="106">#REF!</definedName>
    <definedName name="_________SCH5" localSheetId="109">#REF!</definedName>
    <definedName name="_________SCH5" localSheetId="129">#REF!</definedName>
    <definedName name="_________SCH5" localSheetId="23">#REF!</definedName>
    <definedName name="_________SCH5" localSheetId="13">#REF!</definedName>
    <definedName name="_________SCH5">#REF!</definedName>
    <definedName name="_________SCH6" localSheetId="106">#REF!</definedName>
    <definedName name="_________SCH6" localSheetId="109">#REF!</definedName>
    <definedName name="_________SCH6" localSheetId="129">#REF!</definedName>
    <definedName name="_________SCH6" localSheetId="23">#REF!</definedName>
    <definedName name="_________SCH6" localSheetId="13">#REF!</definedName>
    <definedName name="_________SCH6">#REF!</definedName>
    <definedName name="_________SCH7" localSheetId="106">#REF!</definedName>
    <definedName name="_________SCH7" localSheetId="109">#REF!</definedName>
    <definedName name="_________SCH7" localSheetId="129">#REF!</definedName>
    <definedName name="_________SCH7" localSheetId="23">#REF!</definedName>
    <definedName name="_________SCH7" localSheetId="13">#REF!</definedName>
    <definedName name="_________SCH7">#REF!</definedName>
    <definedName name="_________SCH8" localSheetId="106">#REF!</definedName>
    <definedName name="_________SCH8" localSheetId="109">#REF!</definedName>
    <definedName name="_________SCH8" localSheetId="129">#REF!</definedName>
    <definedName name="_________SCH8" localSheetId="23">#REF!</definedName>
    <definedName name="_________SCH8" localSheetId="13">#REF!</definedName>
    <definedName name="_________SCH8">#REF!</definedName>
    <definedName name="_________SCH9" localSheetId="106">#REF!</definedName>
    <definedName name="_________SCH9" localSheetId="109">#REF!</definedName>
    <definedName name="_________SCH9" localSheetId="129">#REF!</definedName>
    <definedName name="_________SCH9" localSheetId="23">#REF!</definedName>
    <definedName name="_________SCH9" localSheetId="13">#REF!</definedName>
    <definedName name="_________SCH9">#REF!</definedName>
    <definedName name="_________SEC1" localSheetId="106">#REF!</definedName>
    <definedName name="_________SEC1" localSheetId="109">#REF!</definedName>
    <definedName name="_________SEC1" localSheetId="129">#REF!</definedName>
    <definedName name="_________SEC1" localSheetId="23">#REF!</definedName>
    <definedName name="_________SEC1" localSheetId="13">#REF!</definedName>
    <definedName name="_________SEC1">#REF!</definedName>
    <definedName name="_________SEC2" localSheetId="106">#REF!</definedName>
    <definedName name="_________SEC2" localSheetId="109">#REF!</definedName>
    <definedName name="_________SEC2" localSheetId="129">#REF!</definedName>
    <definedName name="_________SEC2" localSheetId="23">#REF!</definedName>
    <definedName name="_________SEC2" localSheetId="13">#REF!</definedName>
    <definedName name="_________SEC2">#REF!</definedName>
    <definedName name="________age2" localSheetId="127">#REF!</definedName>
    <definedName name="________C78695" localSheetId="106">#REF!</definedName>
    <definedName name="________C78695" localSheetId="109">#REF!</definedName>
    <definedName name="________C78695" localSheetId="129">#REF!</definedName>
    <definedName name="________C78695" localSheetId="23">#REF!</definedName>
    <definedName name="________C78695" localSheetId="13">#REF!</definedName>
    <definedName name="________C78695">#REF!</definedName>
    <definedName name="________col2" localSheetId="106">#REF!</definedName>
    <definedName name="________col2" localSheetId="109">#REF!</definedName>
    <definedName name="________col2" localSheetId="129">#REF!</definedName>
    <definedName name="________col2" localSheetId="23">#REF!</definedName>
    <definedName name="________col2" localSheetId="13">#REF!</definedName>
    <definedName name="________col2">#REF!</definedName>
    <definedName name="________dec10" localSheetId="106">#REF!</definedName>
    <definedName name="________dec10" localSheetId="109">#REF!</definedName>
    <definedName name="________dec10" localSheetId="129">#REF!</definedName>
    <definedName name="________dec10" localSheetId="23">#REF!</definedName>
    <definedName name="________dec10" localSheetId="13">#REF!</definedName>
    <definedName name="________dec10">#REF!</definedName>
    <definedName name="________dec11" localSheetId="106">#REF!</definedName>
    <definedName name="________dec11" localSheetId="109">#REF!</definedName>
    <definedName name="________dec11" localSheetId="129">#REF!</definedName>
    <definedName name="________dec11" localSheetId="23">#REF!</definedName>
    <definedName name="________dec11" localSheetId="13">#REF!</definedName>
    <definedName name="________dec11">#REF!</definedName>
    <definedName name="________dec12" localSheetId="106">#REF!</definedName>
    <definedName name="________dec12" localSheetId="109">#REF!</definedName>
    <definedName name="________dec12" localSheetId="129">#REF!</definedName>
    <definedName name="________dec12" localSheetId="23">#REF!</definedName>
    <definedName name="________dec12" localSheetId="13">#REF!</definedName>
    <definedName name="________dec12">#REF!</definedName>
    <definedName name="________dec13" localSheetId="106">#REF!</definedName>
    <definedName name="________dec13">#REF!</definedName>
    <definedName name="________dec14" localSheetId="106">#REF!</definedName>
    <definedName name="________dec14">#REF!</definedName>
    <definedName name="________dec15" localSheetId="106">#REF!</definedName>
    <definedName name="________dec15">#REF!</definedName>
    <definedName name="________dec16" localSheetId="106">#REF!</definedName>
    <definedName name="________dec16">#REF!</definedName>
    <definedName name="________dec17" localSheetId="106">#REF!</definedName>
    <definedName name="________dec17">#REF!</definedName>
    <definedName name="________dec6" localSheetId="106">#REF!</definedName>
    <definedName name="________dec6">#REF!</definedName>
    <definedName name="________dec7" localSheetId="106">#REF!</definedName>
    <definedName name="________dec7">#REF!</definedName>
    <definedName name="________dec9" localSheetId="106">#REF!</definedName>
    <definedName name="________dec9">#REF!</definedName>
    <definedName name="________ded2" localSheetId="106">#REF!</definedName>
    <definedName name="________ded2">#REF!</definedName>
    <definedName name="________imp6" localSheetId="106">#REF!</definedName>
    <definedName name="________imp6">#REF!</definedName>
    <definedName name="________MS1" localSheetId="106">#REF!</definedName>
    <definedName name="________MS1" localSheetId="109">#REF!</definedName>
    <definedName name="________MS1" localSheetId="129">#REF!</definedName>
    <definedName name="________MS1" localSheetId="23">#REF!</definedName>
    <definedName name="________MS1" localSheetId="13">#REF!</definedName>
    <definedName name="________MS1">#REF!</definedName>
    <definedName name="________MS2" localSheetId="106">#REF!</definedName>
    <definedName name="________MS2" localSheetId="109">#REF!</definedName>
    <definedName name="________MS2" localSheetId="129">#REF!</definedName>
    <definedName name="________MS2" localSheetId="23">#REF!</definedName>
    <definedName name="________MS2" localSheetId="13">#REF!</definedName>
    <definedName name="________MS2">#REF!</definedName>
    <definedName name="________MS3" localSheetId="106">#REF!</definedName>
    <definedName name="________MS3" localSheetId="109">#REF!</definedName>
    <definedName name="________MS3" localSheetId="129">#REF!</definedName>
    <definedName name="________MS3" localSheetId="23">#REF!</definedName>
    <definedName name="________MS3" localSheetId="13">#REF!</definedName>
    <definedName name="________MS3">#REF!</definedName>
    <definedName name="________MS4" localSheetId="106">#REF!</definedName>
    <definedName name="________MS4" localSheetId="109">#REF!</definedName>
    <definedName name="________MS4" localSheetId="129">#REF!</definedName>
    <definedName name="________MS4" localSheetId="23">#REF!</definedName>
    <definedName name="________MS4" localSheetId="13">#REF!</definedName>
    <definedName name="________MS4">#REF!</definedName>
    <definedName name="________MS5" localSheetId="106">#REF!</definedName>
    <definedName name="________MS5" localSheetId="109">#REF!</definedName>
    <definedName name="________MS5" localSheetId="129">#REF!</definedName>
    <definedName name="________MS5" localSheetId="23">#REF!</definedName>
    <definedName name="________MS5" localSheetId="13">#REF!</definedName>
    <definedName name="________MS5">#REF!</definedName>
    <definedName name="________mvr2" localSheetId="106">#REF!</definedName>
    <definedName name="________mvr2" localSheetId="109">#REF!</definedName>
    <definedName name="________mvr2" localSheetId="129">#REF!</definedName>
    <definedName name="________mvr2" localSheetId="23">#REF!</definedName>
    <definedName name="________mvr2" localSheetId="13">#REF!</definedName>
    <definedName name="________mvr2">#REF!</definedName>
    <definedName name="________ndf2" localSheetId="106">#REF!</definedName>
    <definedName name="________ndf2" localSheetId="109">#REF!</definedName>
    <definedName name="________ndf2" localSheetId="129">#REF!</definedName>
    <definedName name="________ndf2" localSheetId="23">#REF!</definedName>
    <definedName name="________ndf2" localSheetId="13">#REF!</definedName>
    <definedName name="________ndf2">#REF!</definedName>
    <definedName name="________new10" localSheetId="106">#REF!</definedName>
    <definedName name="________new10" localSheetId="109">#REF!</definedName>
    <definedName name="________new10" localSheetId="129">#REF!</definedName>
    <definedName name="________new10" localSheetId="23">#REF!</definedName>
    <definedName name="________new10" localSheetId="13">#REF!</definedName>
    <definedName name="________new10">#REF!</definedName>
    <definedName name="________new11" localSheetId="106">#REF!</definedName>
    <definedName name="________new11">#REF!</definedName>
    <definedName name="________new12" localSheetId="106">#REF!</definedName>
    <definedName name="________new12">#REF!</definedName>
    <definedName name="________new13" localSheetId="106">#REF!</definedName>
    <definedName name="________new13">#REF!</definedName>
    <definedName name="________new14" localSheetId="106">#REF!</definedName>
    <definedName name="________new14">#REF!</definedName>
    <definedName name="________new15" localSheetId="106">#REF!</definedName>
    <definedName name="________new15">#REF!</definedName>
    <definedName name="________new16" localSheetId="106">#REF!</definedName>
    <definedName name="________new16">#REF!</definedName>
    <definedName name="________new17" localSheetId="106">#REF!</definedName>
    <definedName name="________new17">#REF!</definedName>
    <definedName name="________new6" localSheetId="106">#REF!</definedName>
    <definedName name="________new6">#REF!</definedName>
    <definedName name="________new7" localSheetId="106">#REF!</definedName>
    <definedName name="________new7">#REF!</definedName>
    <definedName name="________new8" localSheetId="106">#REF!</definedName>
    <definedName name="________new8">#REF!</definedName>
    <definedName name="________new9" localSheetId="106">#REF!</definedName>
    <definedName name="________new9">#REF!</definedName>
    <definedName name="________nla2" localSheetId="106">#REF!</definedName>
    <definedName name="________nla2" localSheetId="109">#REF!</definedName>
    <definedName name="________nla2" localSheetId="129">#REF!</definedName>
    <definedName name="________nla2" localSheetId="23">#REF!</definedName>
    <definedName name="________nla2" localSheetId="13">#REF!</definedName>
    <definedName name="________nla2">#REF!</definedName>
    <definedName name="________old10" localSheetId="106">#REF!</definedName>
    <definedName name="________old10" localSheetId="109">#REF!</definedName>
    <definedName name="________old10" localSheetId="129">#REF!</definedName>
    <definedName name="________old10" localSheetId="23">#REF!</definedName>
    <definedName name="________old10" localSheetId="13">#REF!</definedName>
    <definedName name="________old10">#REF!</definedName>
    <definedName name="________old11" localSheetId="106">#REF!</definedName>
    <definedName name="________old11" localSheetId="109">#REF!</definedName>
    <definedName name="________old11" localSheetId="129">#REF!</definedName>
    <definedName name="________old11" localSheetId="23">#REF!</definedName>
    <definedName name="________old11" localSheetId="13">#REF!</definedName>
    <definedName name="________old11">#REF!</definedName>
    <definedName name="________old12" localSheetId="106">#REF!</definedName>
    <definedName name="________old12" localSheetId="109">#REF!</definedName>
    <definedName name="________old12" localSheetId="129">#REF!</definedName>
    <definedName name="________old12" localSheetId="23">#REF!</definedName>
    <definedName name="________old12" localSheetId="13">#REF!</definedName>
    <definedName name="________old12">#REF!</definedName>
    <definedName name="________old13" localSheetId="106">#REF!</definedName>
    <definedName name="________old13">#REF!</definedName>
    <definedName name="________old14" localSheetId="106">#REF!</definedName>
    <definedName name="________old14">#REF!</definedName>
    <definedName name="________old15" localSheetId="106">#REF!</definedName>
    <definedName name="________old15">#REF!</definedName>
    <definedName name="________old16" localSheetId="106">#REF!</definedName>
    <definedName name="________old16">#REF!</definedName>
    <definedName name="________old17" localSheetId="106">#REF!</definedName>
    <definedName name="________old17">#REF!</definedName>
    <definedName name="________old6" localSheetId="106">#REF!</definedName>
    <definedName name="________old6">#REF!</definedName>
    <definedName name="________old7" localSheetId="106">#REF!</definedName>
    <definedName name="________old7">#REF!</definedName>
    <definedName name="________old8" localSheetId="106">#REF!</definedName>
    <definedName name="________old8">#REF!</definedName>
    <definedName name="________old9" localSheetId="106">#REF!</definedName>
    <definedName name="________old9">#REF!</definedName>
    <definedName name="________rei2" localSheetId="106">#REF!</definedName>
    <definedName name="________rei2">#REF!</definedName>
    <definedName name="________rev2" localSheetId="106">#REF!</definedName>
    <definedName name="________rev2" localSheetId="109">#REF!</definedName>
    <definedName name="________rev2" localSheetId="129">#REF!</definedName>
    <definedName name="________rev2" localSheetId="23">#REF!</definedName>
    <definedName name="________rev2" localSheetId="13">#REF!</definedName>
    <definedName name="________rev2">#REF!</definedName>
    <definedName name="________SCH1" localSheetId="106">#REF!</definedName>
    <definedName name="________SCH1" localSheetId="109">#REF!</definedName>
    <definedName name="________SCH1" localSheetId="129">#REF!</definedName>
    <definedName name="________SCH1" localSheetId="23">#REF!</definedName>
    <definedName name="________SCH1" localSheetId="13">#REF!</definedName>
    <definedName name="________SCH1">#REF!</definedName>
    <definedName name="________SCH10" localSheetId="106">#REF!</definedName>
    <definedName name="________SCH10" localSheetId="109">#REF!</definedName>
    <definedName name="________SCH10" localSheetId="129">#REF!</definedName>
    <definedName name="________SCH10" localSheetId="23">#REF!</definedName>
    <definedName name="________SCH10" localSheetId="13">#REF!</definedName>
    <definedName name="________SCH10">#REF!</definedName>
    <definedName name="________SCH15" localSheetId="106">#REF!</definedName>
    <definedName name="________SCH15" localSheetId="109">#REF!</definedName>
    <definedName name="________SCH15" localSheetId="129">#REF!</definedName>
    <definedName name="________SCH15" localSheetId="23">#REF!</definedName>
    <definedName name="________SCH15" localSheetId="13">#REF!</definedName>
    <definedName name="________SCH15">#REF!</definedName>
    <definedName name="________SCH2" localSheetId="106">#REF!</definedName>
    <definedName name="________SCH2" localSheetId="109">#REF!</definedName>
    <definedName name="________SCH2" localSheetId="129">#REF!</definedName>
    <definedName name="________SCH2" localSheetId="23">#REF!</definedName>
    <definedName name="________SCH2" localSheetId="13">#REF!</definedName>
    <definedName name="________SCH2">#REF!</definedName>
    <definedName name="________SCH3" localSheetId="106">#REF!</definedName>
    <definedName name="________SCH3" localSheetId="109">#REF!</definedName>
    <definedName name="________SCH3" localSheetId="129">#REF!</definedName>
    <definedName name="________SCH3" localSheetId="23">#REF!</definedName>
    <definedName name="________SCH3" localSheetId="13">#REF!</definedName>
    <definedName name="________SCH3">#REF!</definedName>
    <definedName name="________SCH4" localSheetId="106">#REF!</definedName>
    <definedName name="________SCH4" localSheetId="109">#REF!</definedName>
    <definedName name="________SCH4" localSheetId="129">#REF!</definedName>
    <definedName name="________SCH4" localSheetId="23">#REF!</definedName>
    <definedName name="________SCH4" localSheetId="13">#REF!</definedName>
    <definedName name="________SCH4">#REF!</definedName>
    <definedName name="________SCH5" localSheetId="106">#REF!</definedName>
    <definedName name="________SCH5" localSheetId="109">#REF!</definedName>
    <definedName name="________SCH5" localSheetId="129">#REF!</definedName>
    <definedName name="________SCH5" localSheetId="23">#REF!</definedName>
    <definedName name="________SCH5" localSheetId="13">#REF!</definedName>
    <definedName name="________SCH5">#REF!</definedName>
    <definedName name="________SCH6" localSheetId="106">#REF!</definedName>
    <definedName name="________SCH6" localSheetId="109">#REF!</definedName>
    <definedName name="________SCH6" localSheetId="129">#REF!</definedName>
    <definedName name="________SCH6" localSheetId="23">#REF!</definedName>
    <definedName name="________SCH6" localSheetId="13">#REF!</definedName>
    <definedName name="________SCH6">#REF!</definedName>
    <definedName name="________SCH7" localSheetId="106">#REF!</definedName>
    <definedName name="________SCH7" localSheetId="109">#REF!</definedName>
    <definedName name="________SCH7" localSheetId="129">#REF!</definedName>
    <definedName name="________SCH7" localSheetId="23">#REF!</definedName>
    <definedName name="________SCH7" localSheetId="13">#REF!</definedName>
    <definedName name="________SCH7">#REF!</definedName>
    <definedName name="________SCH8" localSheetId="106">#REF!</definedName>
    <definedName name="________SCH8" localSheetId="109">#REF!</definedName>
    <definedName name="________SCH8" localSheetId="129">#REF!</definedName>
    <definedName name="________SCH8" localSheetId="23">#REF!</definedName>
    <definedName name="________SCH8" localSheetId="13">#REF!</definedName>
    <definedName name="________SCH8">#REF!</definedName>
    <definedName name="________SCH9" localSheetId="106">#REF!</definedName>
    <definedName name="________SCH9" localSheetId="109">#REF!</definedName>
    <definedName name="________SCH9" localSheetId="129">#REF!</definedName>
    <definedName name="________SCH9" localSheetId="23">#REF!</definedName>
    <definedName name="________SCH9" localSheetId="13">#REF!</definedName>
    <definedName name="________SCH9">#REF!</definedName>
    <definedName name="________SEC1" localSheetId="106">#REF!</definedName>
    <definedName name="________SEC1" localSheetId="109">#REF!</definedName>
    <definedName name="________SEC1" localSheetId="129">#REF!</definedName>
    <definedName name="________SEC1" localSheetId="23">#REF!</definedName>
    <definedName name="________SEC1" localSheetId="13">#REF!</definedName>
    <definedName name="________SEC1">#REF!</definedName>
    <definedName name="________SEC2" localSheetId="106">#REF!</definedName>
    <definedName name="________SEC2" localSheetId="109">#REF!</definedName>
    <definedName name="________SEC2" localSheetId="129">#REF!</definedName>
    <definedName name="________SEC2" localSheetId="23">#REF!</definedName>
    <definedName name="________SEC2" localSheetId="13">#REF!</definedName>
    <definedName name="________SEC2">#REF!</definedName>
    <definedName name="_______age2" localSheetId="106">#REF!</definedName>
    <definedName name="_______age2" localSheetId="109">#REF!</definedName>
    <definedName name="_______age2" localSheetId="129">#REF!</definedName>
    <definedName name="_______age2" localSheetId="23">#REF!</definedName>
    <definedName name="_______age2" localSheetId="13">#REF!</definedName>
    <definedName name="_______age2">#REF!</definedName>
    <definedName name="_______C78695" localSheetId="106">#REF!</definedName>
    <definedName name="_______C78695" localSheetId="109">#REF!</definedName>
    <definedName name="_______C78695" localSheetId="129">#REF!</definedName>
    <definedName name="_______C78695" localSheetId="23">#REF!</definedName>
    <definedName name="_______C78695" localSheetId="13">#REF!</definedName>
    <definedName name="_______C78695">#REF!</definedName>
    <definedName name="_______col2" localSheetId="106">#REF!</definedName>
    <definedName name="_______col2" localSheetId="109">#REF!</definedName>
    <definedName name="_______col2" localSheetId="129">#REF!</definedName>
    <definedName name="_______col2" localSheetId="23">#REF!</definedName>
    <definedName name="_______col2" localSheetId="13">#REF!</definedName>
    <definedName name="_______col2">#REF!</definedName>
    <definedName name="_______dec10" localSheetId="106">#REF!</definedName>
    <definedName name="_______dec10" localSheetId="109">#REF!</definedName>
    <definedName name="_______dec10" localSheetId="129">#REF!</definedName>
    <definedName name="_______dec10" localSheetId="23">#REF!</definedName>
    <definedName name="_______dec10" localSheetId="13">#REF!</definedName>
    <definedName name="_______dec10">#REF!</definedName>
    <definedName name="_______dec11" localSheetId="106">#REF!</definedName>
    <definedName name="_______dec11" localSheetId="109">#REF!</definedName>
    <definedName name="_______dec11" localSheetId="129">#REF!</definedName>
    <definedName name="_______dec11" localSheetId="23">#REF!</definedName>
    <definedName name="_______dec11" localSheetId="13">#REF!</definedName>
    <definedName name="_______dec11">#REF!</definedName>
    <definedName name="_______dec12" localSheetId="106">#REF!</definedName>
    <definedName name="_______dec12" localSheetId="109">#REF!</definedName>
    <definedName name="_______dec12" localSheetId="129">#REF!</definedName>
    <definedName name="_______dec12" localSheetId="23">#REF!</definedName>
    <definedName name="_______dec12" localSheetId="13">#REF!</definedName>
    <definedName name="_______dec12">#REF!</definedName>
    <definedName name="_______dec13" localSheetId="106">#REF!</definedName>
    <definedName name="_______dec13">#REF!</definedName>
    <definedName name="_______dec14" localSheetId="106">#REF!</definedName>
    <definedName name="_______dec14">#REF!</definedName>
    <definedName name="_______dec15" localSheetId="106">#REF!</definedName>
    <definedName name="_______dec15">#REF!</definedName>
    <definedName name="_______dec16" localSheetId="106">#REF!</definedName>
    <definedName name="_______dec16">#REF!</definedName>
    <definedName name="_______dec17" localSheetId="106">#REF!</definedName>
    <definedName name="_______dec17">#REF!</definedName>
    <definedName name="_______dec6" localSheetId="106">#REF!</definedName>
    <definedName name="_______dec6">#REF!</definedName>
    <definedName name="_______dec7" localSheetId="106">#REF!</definedName>
    <definedName name="_______dec7">#REF!</definedName>
    <definedName name="_______dec9" localSheetId="106">#REF!</definedName>
    <definedName name="_______dec9">#REF!</definedName>
    <definedName name="_______ded2" localSheetId="106">#REF!</definedName>
    <definedName name="_______ded2">#REF!</definedName>
    <definedName name="_______imp6" localSheetId="106">#REF!</definedName>
    <definedName name="_______imp6">#REF!</definedName>
    <definedName name="_______MS1" localSheetId="106">#REF!</definedName>
    <definedName name="_______MS1" localSheetId="109">#REF!</definedName>
    <definedName name="_______MS1" localSheetId="129">#REF!</definedName>
    <definedName name="_______MS1" localSheetId="23">#REF!</definedName>
    <definedName name="_______MS1" localSheetId="13">#REF!</definedName>
    <definedName name="_______MS1">#REF!</definedName>
    <definedName name="_______MS2" localSheetId="106">#REF!</definedName>
    <definedName name="_______MS2" localSheetId="109">#REF!</definedName>
    <definedName name="_______MS2" localSheetId="129">#REF!</definedName>
    <definedName name="_______MS2" localSheetId="23">#REF!</definedName>
    <definedName name="_______MS2" localSheetId="13">#REF!</definedName>
    <definedName name="_______MS2">#REF!</definedName>
    <definedName name="_______MS3" localSheetId="106">#REF!</definedName>
    <definedName name="_______MS3" localSheetId="109">#REF!</definedName>
    <definedName name="_______MS3" localSheetId="129">#REF!</definedName>
    <definedName name="_______MS3" localSheetId="23">#REF!</definedName>
    <definedName name="_______MS3" localSheetId="13">#REF!</definedName>
    <definedName name="_______MS3">#REF!</definedName>
    <definedName name="_______MS4" localSheetId="106">#REF!</definedName>
    <definedName name="_______MS4" localSheetId="109">#REF!</definedName>
    <definedName name="_______MS4" localSheetId="129">#REF!</definedName>
    <definedName name="_______MS4" localSheetId="23">#REF!</definedName>
    <definedName name="_______MS4" localSheetId="13">#REF!</definedName>
    <definedName name="_______MS4">#REF!</definedName>
    <definedName name="_______MS5" localSheetId="106">#REF!</definedName>
    <definedName name="_______MS5" localSheetId="109">#REF!</definedName>
    <definedName name="_______MS5" localSheetId="129">#REF!</definedName>
    <definedName name="_______MS5" localSheetId="23">#REF!</definedName>
    <definedName name="_______MS5" localSheetId="13">#REF!</definedName>
    <definedName name="_______MS5">#REF!</definedName>
    <definedName name="_______mvr2" localSheetId="106">#REF!</definedName>
    <definedName name="_______mvr2" localSheetId="109">#REF!</definedName>
    <definedName name="_______mvr2" localSheetId="129">#REF!</definedName>
    <definedName name="_______mvr2" localSheetId="23">#REF!</definedName>
    <definedName name="_______mvr2" localSheetId="13">#REF!</definedName>
    <definedName name="_______mvr2">#REF!</definedName>
    <definedName name="_______ndf2" localSheetId="106">#REF!</definedName>
    <definedName name="_______ndf2" localSheetId="109">#REF!</definedName>
    <definedName name="_______ndf2" localSheetId="129">#REF!</definedName>
    <definedName name="_______ndf2" localSheetId="23">#REF!</definedName>
    <definedName name="_______ndf2" localSheetId="13">#REF!</definedName>
    <definedName name="_______ndf2">#REF!</definedName>
    <definedName name="_______new10" localSheetId="106">#REF!</definedName>
    <definedName name="_______new10" localSheetId="109">#REF!</definedName>
    <definedName name="_______new10" localSheetId="129">#REF!</definedName>
    <definedName name="_______new10" localSheetId="23">#REF!</definedName>
    <definedName name="_______new10" localSheetId="13">#REF!</definedName>
    <definedName name="_______new10">#REF!</definedName>
    <definedName name="_______new11" localSheetId="106">#REF!</definedName>
    <definedName name="_______new11">#REF!</definedName>
    <definedName name="_______new12" localSheetId="106">#REF!</definedName>
    <definedName name="_______new12">#REF!</definedName>
    <definedName name="_______new13" localSheetId="106">#REF!</definedName>
    <definedName name="_______new13">#REF!</definedName>
    <definedName name="_______new14" localSheetId="106">#REF!</definedName>
    <definedName name="_______new14">#REF!</definedName>
    <definedName name="_______new15" localSheetId="106">#REF!</definedName>
    <definedName name="_______new15">#REF!</definedName>
    <definedName name="_______new16" localSheetId="106">#REF!</definedName>
    <definedName name="_______new16">#REF!</definedName>
    <definedName name="_______new17" localSheetId="106">#REF!</definedName>
    <definedName name="_______new17">#REF!</definedName>
    <definedName name="_______new6" localSheetId="106">#REF!</definedName>
    <definedName name="_______new6">#REF!</definedName>
    <definedName name="_______new7" localSheetId="106">#REF!</definedName>
    <definedName name="_______new7">#REF!</definedName>
    <definedName name="_______new8" localSheetId="106">#REF!</definedName>
    <definedName name="_______new8">#REF!</definedName>
    <definedName name="_______new9" localSheetId="106">#REF!</definedName>
    <definedName name="_______new9">#REF!</definedName>
    <definedName name="_______old10" localSheetId="106">#REF!</definedName>
    <definedName name="_______old10">#REF!</definedName>
    <definedName name="_______old11" localSheetId="106">#REF!</definedName>
    <definedName name="_______old11">#REF!</definedName>
    <definedName name="_______old12" localSheetId="106">#REF!</definedName>
    <definedName name="_______old12">#REF!</definedName>
    <definedName name="_______old13" localSheetId="106">#REF!</definedName>
    <definedName name="_______old13">#REF!</definedName>
    <definedName name="_______old14" localSheetId="106">#REF!</definedName>
    <definedName name="_______old14">#REF!</definedName>
    <definedName name="_______old15" localSheetId="106">#REF!</definedName>
    <definedName name="_______old15">#REF!</definedName>
    <definedName name="_______old16" localSheetId="106">#REF!</definedName>
    <definedName name="_______old16">#REF!</definedName>
    <definedName name="_______old17" localSheetId="106">#REF!</definedName>
    <definedName name="_______old17">#REF!</definedName>
    <definedName name="_______old6" localSheetId="106">#REF!</definedName>
    <definedName name="_______old6">#REF!</definedName>
    <definedName name="_______old7" localSheetId="106">#REF!</definedName>
    <definedName name="_______old7">#REF!</definedName>
    <definedName name="_______old8" localSheetId="106">#REF!</definedName>
    <definedName name="_______old8">#REF!</definedName>
    <definedName name="_______old9" localSheetId="106">#REF!</definedName>
    <definedName name="_______old9">#REF!</definedName>
    <definedName name="_______rei2" localSheetId="127">#REF!</definedName>
    <definedName name="_______rev2" localSheetId="106">#REF!</definedName>
    <definedName name="_______rev2" localSheetId="109">#REF!</definedName>
    <definedName name="_______rev2" localSheetId="129">#REF!</definedName>
    <definedName name="_______rev2" localSheetId="23">#REF!</definedName>
    <definedName name="_______rev2" localSheetId="13">#REF!</definedName>
    <definedName name="_______rev2">#REF!</definedName>
    <definedName name="_______SCH1" localSheetId="106">#REF!</definedName>
    <definedName name="_______SCH1" localSheetId="109">#REF!</definedName>
    <definedName name="_______SCH1" localSheetId="129">#REF!</definedName>
    <definedName name="_______SCH1" localSheetId="23">#REF!</definedName>
    <definedName name="_______SCH1" localSheetId="13">#REF!</definedName>
    <definedName name="_______SCH1">#REF!</definedName>
    <definedName name="_______SCH10" localSheetId="106">#REF!</definedName>
    <definedName name="_______SCH10" localSheetId="109">#REF!</definedName>
    <definedName name="_______SCH10" localSheetId="129">#REF!</definedName>
    <definedName name="_______SCH10" localSheetId="23">#REF!</definedName>
    <definedName name="_______SCH10" localSheetId="13">#REF!</definedName>
    <definedName name="_______SCH10">#REF!</definedName>
    <definedName name="_______SCH15" localSheetId="106">#REF!</definedName>
    <definedName name="_______SCH15" localSheetId="109">#REF!</definedName>
    <definedName name="_______SCH15" localSheetId="129">#REF!</definedName>
    <definedName name="_______SCH15" localSheetId="23">#REF!</definedName>
    <definedName name="_______SCH15" localSheetId="13">#REF!</definedName>
    <definedName name="_______SCH15">#REF!</definedName>
    <definedName name="_______SCH2" localSheetId="106">#REF!</definedName>
    <definedName name="_______SCH2" localSheetId="109">#REF!</definedName>
    <definedName name="_______SCH2" localSheetId="129">#REF!</definedName>
    <definedName name="_______SCH2" localSheetId="23">#REF!</definedName>
    <definedName name="_______SCH2" localSheetId="13">#REF!</definedName>
    <definedName name="_______SCH2">#REF!</definedName>
    <definedName name="_______SCH3" localSheetId="106">#REF!</definedName>
    <definedName name="_______SCH3" localSheetId="109">#REF!</definedName>
    <definedName name="_______SCH3" localSheetId="129">#REF!</definedName>
    <definedName name="_______SCH3" localSheetId="23">#REF!</definedName>
    <definedName name="_______SCH3" localSheetId="13">#REF!</definedName>
    <definedName name="_______SCH3">#REF!</definedName>
    <definedName name="_______SCH4" localSheetId="106">#REF!</definedName>
    <definedName name="_______SCH4" localSheetId="109">#REF!</definedName>
    <definedName name="_______SCH4" localSheetId="129">#REF!</definedName>
    <definedName name="_______SCH4" localSheetId="23">#REF!</definedName>
    <definedName name="_______SCH4" localSheetId="13">#REF!</definedName>
    <definedName name="_______SCH4">#REF!</definedName>
    <definedName name="_______SCH5" localSheetId="106">#REF!</definedName>
    <definedName name="_______SCH5" localSheetId="109">#REF!</definedName>
    <definedName name="_______SCH5" localSheetId="129">#REF!</definedName>
    <definedName name="_______SCH5" localSheetId="23">#REF!</definedName>
    <definedName name="_______SCH5" localSheetId="13">#REF!</definedName>
    <definedName name="_______SCH5">#REF!</definedName>
    <definedName name="_______SCH6" localSheetId="106">#REF!</definedName>
    <definedName name="_______SCH6" localSheetId="109">#REF!</definedName>
    <definedName name="_______SCH6" localSheetId="129">#REF!</definedName>
    <definedName name="_______SCH6" localSheetId="23">#REF!</definedName>
    <definedName name="_______SCH6" localSheetId="13">#REF!</definedName>
    <definedName name="_______SCH6">#REF!</definedName>
    <definedName name="_______SCH7" localSheetId="106">#REF!</definedName>
    <definedName name="_______SCH7" localSheetId="109">#REF!</definedName>
    <definedName name="_______SCH7" localSheetId="129">#REF!</definedName>
    <definedName name="_______SCH7" localSheetId="23">#REF!</definedName>
    <definedName name="_______SCH7" localSheetId="13">#REF!</definedName>
    <definedName name="_______SCH7">#REF!</definedName>
    <definedName name="_______SCH8" localSheetId="106">#REF!</definedName>
    <definedName name="_______SCH8" localSheetId="109">#REF!</definedName>
    <definedName name="_______SCH8" localSheetId="129">#REF!</definedName>
    <definedName name="_______SCH8" localSheetId="23">#REF!</definedName>
    <definedName name="_______SCH8" localSheetId="13">#REF!</definedName>
    <definedName name="_______SCH8">#REF!</definedName>
    <definedName name="_______SCH9" localSheetId="106">#REF!</definedName>
    <definedName name="_______SCH9" localSheetId="109">#REF!</definedName>
    <definedName name="_______SCH9" localSheetId="129">#REF!</definedName>
    <definedName name="_______SCH9" localSheetId="23">#REF!</definedName>
    <definedName name="_______SCH9" localSheetId="13">#REF!</definedName>
    <definedName name="_______SCH9">#REF!</definedName>
    <definedName name="_______SEC1" localSheetId="106">#REF!</definedName>
    <definedName name="_______SEC1" localSheetId="109">#REF!</definedName>
    <definedName name="_______SEC1" localSheetId="129">#REF!</definedName>
    <definedName name="_______SEC1" localSheetId="23">#REF!</definedName>
    <definedName name="_______SEC1" localSheetId="13">#REF!</definedName>
    <definedName name="_______SEC1">#REF!</definedName>
    <definedName name="_______SEC2" localSheetId="106">#REF!</definedName>
    <definedName name="_______SEC2" localSheetId="109">#REF!</definedName>
    <definedName name="_______SEC2" localSheetId="129">#REF!</definedName>
    <definedName name="_______SEC2" localSheetId="23">#REF!</definedName>
    <definedName name="_______SEC2" localSheetId="13">#REF!</definedName>
    <definedName name="_______SEC2">#REF!</definedName>
    <definedName name="______age2" localSheetId="106">#REF!</definedName>
    <definedName name="______age2" localSheetId="109">#REF!</definedName>
    <definedName name="______age2" localSheetId="129">#REF!</definedName>
    <definedName name="______age2" localSheetId="23">#REF!</definedName>
    <definedName name="______age2" localSheetId="13">#REF!</definedName>
    <definedName name="______age2">#REF!</definedName>
    <definedName name="______C78695" localSheetId="106">#REF!</definedName>
    <definedName name="______C78695" localSheetId="109">#REF!</definedName>
    <definedName name="______C78695" localSheetId="129">#REF!</definedName>
    <definedName name="______C78695" localSheetId="23">#REF!</definedName>
    <definedName name="______C78695" localSheetId="13">#REF!</definedName>
    <definedName name="______C78695">#REF!</definedName>
    <definedName name="______col2" localSheetId="106">#REF!</definedName>
    <definedName name="______col2" localSheetId="109">#REF!</definedName>
    <definedName name="______col2" localSheetId="129">#REF!</definedName>
    <definedName name="______col2" localSheetId="23">#REF!</definedName>
    <definedName name="______col2" localSheetId="13">#REF!</definedName>
    <definedName name="______col2">#REF!</definedName>
    <definedName name="______dec10" localSheetId="106">#REF!</definedName>
    <definedName name="______dec10" localSheetId="109">#REF!</definedName>
    <definedName name="______dec10" localSheetId="129">#REF!</definedName>
    <definedName name="______dec10" localSheetId="23">#REF!</definedName>
    <definedName name="______dec10" localSheetId="13">#REF!</definedName>
    <definedName name="______dec10">#REF!</definedName>
    <definedName name="______dec11" localSheetId="106">#REF!</definedName>
    <definedName name="______dec11" localSheetId="109">#REF!</definedName>
    <definedName name="______dec11" localSheetId="129">#REF!</definedName>
    <definedName name="______dec11" localSheetId="23">#REF!</definedName>
    <definedName name="______dec11" localSheetId="13">#REF!</definedName>
    <definedName name="______dec11">#REF!</definedName>
    <definedName name="______dec12" localSheetId="106">#REF!</definedName>
    <definedName name="______dec12" localSheetId="109">#REF!</definedName>
    <definedName name="______dec12" localSheetId="129">#REF!</definedName>
    <definedName name="______dec12" localSheetId="23">#REF!</definedName>
    <definedName name="______dec12" localSheetId="13">#REF!</definedName>
    <definedName name="______dec12">#REF!</definedName>
    <definedName name="______dec13" localSheetId="106">#REF!</definedName>
    <definedName name="______dec13">#REF!</definedName>
    <definedName name="______dec14" localSheetId="106">#REF!</definedName>
    <definedName name="______dec14">#REF!</definedName>
    <definedName name="______dec15" localSheetId="106">#REF!</definedName>
    <definedName name="______dec15">#REF!</definedName>
    <definedName name="______dec16" localSheetId="106">#REF!</definedName>
    <definedName name="______dec16">#REF!</definedName>
    <definedName name="______dec17" localSheetId="106">#REF!</definedName>
    <definedName name="______dec17">#REF!</definedName>
    <definedName name="______dec6" localSheetId="106">#REF!</definedName>
    <definedName name="______dec6">#REF!</definedName>
    <definedName name="______dec7" localSheetId="106">#REF!</definedName>
    <definedName name="______dec7">#REF!</definedName>
    <definedName name="______dec9" localSheetId="106">#REF!</definedName>
    <definedName name="______dec9">#REF!</definedName>
    <definedName name="______ded2" localSheetId="106">#REF!</definedName>
    <definedName name="______ded2">#REF!</definedName>
    <definedName name="______imp6" localSheetId="106">#REF!</definedName>
    <definedName name="______imp6">#REF!</definedName>
    <definedName name="______MS1" localSheetId="106">#REF!</definedName>
    <definedName name="______MS1" localSheetId="109">#REF!</definedName>
    <definedName name="______MS1" localSheetId="129">#REF!</definedName>
    <definedName name="______MS1" localSheetId="23">#REF!</definedName>
    <definedName name="______MS1" localSheetId="13">#REF!</definedName>
    <definedName name="______MS1">#REF!</definedName>
    <definedName name="______MS2" localSheetId="106">#REF!</definedName>
    <definedName name="______MS2" localSheetId="109">#REF!</definedName>
    <definedName name="______MS2" localSheetId="129">#REF!</definedName>
    <definedName name="______MS2" localSheetId="23">#REF!</definedName>
    <definedName name="______MS2" localSheetId="13">#REF!</definedName>
    <definedName name="______MS2">#REF!</definedName>
    <definedName name="______MS3" localSheetId="106">#REF!</definedName>
    <definedName name="______MS3" localSheetId="109">#REF!</definedName>
    <definedName name="______MS3" localSheetId="129">#REF!</definedName>
    <definedName name="______MS3" localSheetId="23">#REF!</definedName>
    <definedName name="______MS3" localSheetId="13">#REF!</definedName>
    <definedName name="______MS3">#REF!</definedName>
    <definedName name="______MS4" localSheetId="106">#REF!</definedName>
    <definedName name="______MS4" localSheetId="109">#REF!</definedName>
    <definedName name="______MS4" localSheetId="129">#REF!</definedName>
    <definedName name="______MS4" localSheetId="23">#REF!</definedName>
    <definedName name="______MS4" localSheetId="13">#REF!</definedName>
    <definedName name="______MS4">#REF!</definedName>
    <definedName name="______MS5" localSheetId="106">#REF!</definedName>
    <definedName name="______MS5" localSheetId="109">#REF!</definedName>
    <definedName name="______MS5" localSheetId="129">#REF!</definedName>
    <definedName name="______MS5" localSheetId="23">#REF!</definedName>
    <definedName name="______MS5" localSheetId="13">#REF!</definedName>
    <definedName name="______MS5">#REF!</definedName>
    <definedName name="______mvr2" localSheetId="106">#REF!</definedName>
    <definedName name="______mvr2" localSheetId="109">#REF!</definedName>
    <definedName name="______mvr2" localSheetId="129">#REF!</definedName>
    <definedName name="______mvr2" localSheetId="23">#REF!</definedName>
    <definedName name="______mvr2" localSheetId="13">#REF!</definedName>
    <definedName name="______mvr2">#REF!</definedName>
    <definedName name="______ndf2" localSheetId="106">#REF!</definedName>
    <definedName name="______ndf2" localSheetId="109">#REF!</definedName>
    <definedName name="______ndf2" localSheetId="129">#REF!</definedName>
    <definedName name="______ndf2" localSheetId="23">#REF!</definedName>
    <definedName name="______ndf2" localSheetId="13">#REF!</definedName>
    <definedName name="______ndf2">#REF!</definedName>
    <definedName name="______new10" localSheetId="106">#REF!</definedName>
    <definedName name="______new10" localSheetId="109">#REF!</definedName>
    <definedName name="______new10" localSheetId="129">#REF!</definedName>
    <definedName name="______new10" localSheetId="23">#REF!</definedName>
    <definedName name="______new10" localSheetId="13">#REF!</definedName>
    <definedName name="______new10">#REF!</definedName>
    <definedName name="______new11" localSheetId="106">#REF!</definedName>
    <definedName name="______new11">#REF!</definedName>
    <definedName name="______new12" localSheetId="106">#REF!</definedName>
    <definedName name="______new12">#REF!</definedName>
    <definedName name="______new13" localSheetId="106">#REF!</definedName>
    <definedName name="______new13">#REF!</definedName>
    <definedName name="______new14" localSheetId="106">#REF!</definedName>
    <definedName name="______new14">#REF!</definedName>
    <definedName name="______new15" localSheetId="106">#REF!</definedName>
    <definedName name="______new15">#REF!</definedName>
    <definedName name="______new16" localSheetId="106">#REF!</definedName>
    <definedName name="______new16">#REF!</definedName>
    <definedName name="______new17" localSheetId="106">#REF!</definedName>
    <definedName name="______new17">#REF!</definedName>
    <definedName name="______new6" localSheetId="106">#REF!</definedName>
    <definedName name="______new6">#REF!</definedName>
    <definedName name="______new7" localSheetId="106">#REF!</definedName>
    <definedName name="______new7">#REF!</definedName>
    <definedName name="______new8" localSheetId="106">#REF!</definedName>
    <definedName name="______new8">#REF!</definedName>
    <definedName name="______new9" localSheetId="106">#REF!</definedName>
    <definedName name="______new9">#REF!</definedName>
    <definedName name="______nla2" localSheetId="106">#REF!</definedName>
    <definedName name="______nla2" localSheetId="109">#REF!</definedName>
    <definedName name="______nla2" localSheetId="129">#REF!</definedName>
    <definedName name="______nla2" localSheetId="23">#REF!</definedName>
    <definedName name="______nla2" localSheetId="13">#REF!</definedName>
    <definedName name="______nla2">#REF!</definedName>
    <definedName name="______old10" localSheetId="106">#REF!</definedName>
    <definedName name="______old10" localSheetId="109">#REF!</definedName>
    <definedName name="______old10" localSheetId="129">#REF!</definedName>
    <definedName name="______old10" localSheetId="23">#REF!</definedName>
    <definedName name="______old10" localSheetId="13">#REF!</definedName>
    <definedName name="______old10">#REF!</definedName>
    <definedName name="______old11" localSheetId="106">#REF!</definedName>
    <definedName name="______old11" localSheetId="109">#REF!</definedName>
    <definedName name="______old11" localSheetId="129">#REF!</definedName>
    <definedName name="______old11" localSheetId="23">#REF!</definedName>
    <definedName name="______old11" localSheetId="13">#REF!</definedName>
    <definedName name="______old11">#REF!</definedName>
    <definedName name="______old12" localSheetId="106">#REF!</definedName>
    <definedName name="______old12" localSheetId="109">#REF!</definedName>
    <definedName name="______old12" localSheetId="129">#REF!</definedName>
    <definedName name="______old12" localSheetId="23">#REF!</definedName>
    <definedName name="______old12" localSheetId="13">#REF!</definedName>
    <definedName name="______old12">#REF!</definedName>
    <definedName name="______old13" localSheetId="106">#REF!</definedName>
    <definedName name="______old13">#REF!</definedName>
    <definedName name="______old14" localSheetId="106">#REF!</definedName>
    <definedName name="______old14">#REF!</definedName>
    <definedName name="______old15" localSheetId="106">#REF!</definedName>
    <definedName name="______old15">#REF!</definedName>
    <definedName name="______old16" localSheetId="106">#REF!</definedName>
    <definedName name="______old16">#REF!</definedName>
    <definedName name="______old17" localSheetId="106">#REF!</definedName>
    <definedName name="______old17">#REF!</definedName>
    <definedName name="______old6" localSheetId="106">#REF!</definedName>
    <definedName name="______old6">#REF!</definedName>
    <definedName name="______old7" localSheetId="106">#REF!</definedName>
    <definedName name="______old7">#REF!</definedName>
    <definedName name="______old8" localSheetId="106">#REF!</definedName>
    <definedName name="______old8">#REF!</definedName>
    <definedName name="______old9" localSheetId="106">#REF!</definedName>
    <definedName name="______old9">#REF!</definedName>
    <definedName name="______rei2" localSheetId="106">#REF!</definedName>
    <definedName name="______rei2">#REF!</definedName>
    <definedName name="______rev2" localSheetId="106">#REF!</definedName>
    <definedName name="______rev2" localSheetId="109">#REF!</definedName>
    <definedName name="______rev2" localSheetId="129">#REF!</definedName>
    <definedName name="______rev2" localSheetId="23">#REF!</definedName>
    <definedName name="______rev2" localSheetId="13">#REF!</definedName>
    <definedName name="______rev2">#REF!</definedName>
    <definedName name="______SCH1" localSheetId="106">#REF!</definedName>
    <definedName name="______SCH1" localSheetId="109">#REF!</definedName>
    <definedName name="______SCH1" localSheetId="129">#REF!</definedName>
    <definedName name="______SCH1" localSheetId="23">#REF!</definedName>
    <definedName name="______SCH1" localSheetId="13">#REF!</definedName>
    <definedName name="______SCH1">#REF!</definedName>
    <definedName name="______SCH10" localSheetId="106">#REF!</definedName>
    <definedName name="______SCH10" localSheetId="109">#REF!</definedName>
    <definedName name="______SCH10" localSheetId="129">#REF!</definedName>
    <definedName name="______SCH10" localSheetId="23">#REF!</definedName>
    <definedName name="______SCH10" localSheetId="13">#REF!</definedName>
    <definedName name="______SCH10">#REF!</definedName>
    <definedName name="______SCH15" localSheetId="106">#REF!</definedName>
    <definedName name="______SCH15" localSheetId="109">#REF!</definedName>
    <definedName name="______SCH15" localSheetId="129">#REF!</definedName>
    <definedName name="______SCH15" localSheetId="23">#REF!</definedName>
    <definedName name="______SCH15" localSheetId="13">#REF!</definedName>
    <definedName name="______SCH15">#REF!</definedName>
    <definedName name="______SCH2" localSheetId="106">#REF!</definedName>
    <definedName name="______SCH2" localSheetId="109">#REF!</definedName>
    <definedName name="______SCH2" localSheetId="129">#REF!</definedName>
    <definedName name="______SCH2" localSheetId="23">#REF!</definedName>
    <definedName name="______SCH2" localSheetId="13">#REF!</definedName>
    <definedName name="______SCH2">#REF!</definedName>
    <definedName name="______SCH3" localSheetId="106">#REF!</definedName>
    <definedName name="______SCH3" localSheetId="109">#REF!</definedName>
    <definedName name="______SCH3" localSheetId="129">#REF!</definedName>
    <definedName name="______SCH3" localSheetId="23">#REF!</definedName>
    <definedName name="______SCH3" localSheetId="13">#REF!</definedName>
    <definedName name="______SCH3">#REF!</definedName>
    <definedName name="______SCH4" localSheetId="106">#REF!</definedName>
    <definedName name="______SCH4" localSheetId="109">#REF!</definedName>
    <definedName name="______SCH4" localSheetId="129">#REF!</definedName>
    <definedName name="______SCH4" localSheetId="23">#REF!</definedName>
    <definedName name="______SCH4" localSheetId="13">#REF!</definedName>
    <definedName name="______SCH4">#REF!</definedName>
    <definedName name="______SCH5" localSheetId="106">#REF!</definedName>
    <definedName name="______SCH5" localSheetId="109">#REF!</definedName>
    <definedName name="______SCH5" localSheetId="129">#REF!</definedName>
    <definedName name="______SCH5" localSheetId="23">#REF!</definedName>
    <definedName name="______SCH5" localSheetId="13">#REF!</definedName>
    <definedName name="______SCH5">#REF!</definedName>
    <definedName name="______SCH6" localSheetId="106">#REF!</definedName>
    <definedName name="______SCH6" localSheetId="109">#REF!</definedName>
    <definedName name="______SCH6" localSheetId="129">#REF!</definedName>
    <definedName name="______SCH6" localSheetId="23">#REF!</definedName>
    <definedName name="______SCH6" localSheetId="13">#REF!</definedName>
    <definedName name="______SCH6">#REF!</definedName>
    <definedName name="______SCH7" localSheetId="106">#REF!</definedName>
    <definedName name="______SCH7" localSheetId="109">#REF!</definedName>
    <definedName name="______SCH7" localSheetId="129">#REF!</definedName>
    <definedName name="______SCH7" localSheetId="23">#REF!</definedName>
    <definedName name="______SCH7" localSheetId="13">#REF!</definedName>
    <definedName name="______SCH7">#REF!</definedName>
    <definedName name="______SCH8" localSheetId="106">#REF!</definedName>
    <definedName name="______SCH8" localSheetId="109">#REF!</definedName>
    <definedName name="______SCH8" localSheetId="129">#REF!</definedName>
    <definedName name="______SCH8" localSheetId="23">#REF!</definedName>
    <definedName name="______SCH8" localSheetId="13">#REF!</definedName>
    <definedName name="______SCH8">#REF!</definedName>
    <definedName name="______SCH9" localSheetId="106">#REF!</definedName>
    <definedName name="______SCH9" localSheetId="109">#REF!</definedName>
    <definedName name="______SCH9" localSheetId="129">#REF!</definedName>
    <definedName name="______SCH9" localSheetId="23">#REF!</definedName>
    <definedName name="______SCH9" localSheetId="13">#REF!</definedName>
    <definedName name="______SCH9">#REF!</definedName>
    <definedName name="______SEC1" localSheetId="106">#REF!</definedName>
    <definedName name="______SEC1" localSheetId="109">#REF!</definedName>
    <definedName name="______SEC1" localSheetId="129">#REF!</definedName>
    <definedName name="______SEC1" localSheetId="23">#REF!</definedName>
    <definedName name="______SEC1" localSheetId="13">#REF!</definedName>
    <definedName name="______SEC1">#REF!</definedName>
    <definedName name="______SEC2" localSheetId="106">#REF!</definedName>
    <definedName name="______SEC2" localSheetId="109">#REF!</definedName>
    <definedName name="______SEC2" localSheetId="129">#REF!</definedName>
    <definedName name="______SEC2" localSheetId="23">#REF!</definedName>
    <definedName name="______SEC2" localSheetId="13">#REF!</definedName>
    <definedName name="______SEC2">#REF!</definedName>
    <definedName name="_____age2" localSheetId="106">#REF!</definedName>
    <definedName name="_____age2" localSheetId="109">#REF!</definedName>
    <definedName name="_____age2" localSheetId="129">#REF!</definedName>
    <definedName name="_____age2" localSheetId="23">#REF!</definedName>
    <definedName name="_____age2" localSheetId="13">#REF!</definedName>
    <definedName name="_____age2">#REF!</definedName>
    <definedName name="_____C78695" localSheetId="106">#REF!</definedName>
    <definedName name="_____C78695" localSheetId="109">#REF!</definedName>
    <definedName name="_____C78695" localSheetId="129">#REF!</definedName>
    <definedName name="_____C78695" localSheetId="23">#REF!</definedName>
    <definedName name="_____C78695" localSheetId="13">#REF!</definedName>
    <definedName name="_____C78695">#REF!</definedName>
    <definedName name="_____col2" localSheetId="106">#REF!</definedName>
    <definedName name="_____col2" localSheetId="109">#REF!</definedName>
    <definedName name="_____col2" localSheetId="129">#REF!</definedName>
    <definedName name="_____col2" localSheetId="23">#REF!</definedName>
    <definedName name="_____col2" localSheetId="13">#REF!</definedName>
    <definedName name="_____col2">#REF!</definedName>
    <definedName name="_____dec10" localSheetId="106">#REF!</definedName>
    <definedName name="_____dec10" localSheetId="109">#REF!</definedName>
    <definedName name="_____dec10" localSheetId="129">#REF!</definedName>
    <definedName name="_____dec10" localSheetId="23">#REF!</definedName>
    <definedName name="_____dec10" localSheetId="13">#REF!</definedName>
    <definedName name="_____dec10">#REF!</definedName>
    <definedName name="_____dec11" localSheetId="106">#REF!</definedName>
    <definedName name="_____dec11" localSheetId="109">#REF!</definedName>
    <definedName name="_____dec11" localSheetId="129">#REF!</definedName>
    <definedName name="_____dec11" localSheetId="23">#REF!</definedName>
    <definedName name="_____dec11" localSheetId="13">#REF!</definedName>
    <definedName name="_____dec11">#REF!</definedName>
    <definedName name="_____dec12" localSheetId="106">#REF!</definedName>
    <definedName name="_____dec12" localSheetId="109">#REF!</definedName>
    <definedName name="_____dec12" localSheetId="129">#REF!</definedName>
    <definedName name="_____dec12" localSheetId="23">#REF!</definedName>
    <definedName name="_____dec12" localSheetId="13">#REF!</definedName>
    <definedName name="_____dec12">#REF!</definedName>
    <definedName name="_____dec13" localSheetId="106">#REF!</definedName>
    <definedName name="_____dec13">#REF!</definedName>
    <definedName name="_____dec14" localSheetId="106">#REF!</definedName>
    <definedName name="_____dec14">#REF!</definedName>
    <definedName name="_____dec15" localSheetId="106">#REF!</definedName>
    <definedName name="_____dec15">#REF!</definedName>
    <definedName name="_____dec16" localSheetId="106">#REF!</definedName>
    <definedName name="_____dec16">#REF!</definedName>
    <definedName name="_____dec17" localSheetId="106">#REF!</definedName>
    <definedName name="_____dec17">#REF!</definedName>
    <definedName name="_____dec6" localSheetId="106">#REF!</definedName>
    <definedName name="_____dec6">#REF!</definedName>
    <definedName name="_____dec7" localSheetId="106">#REF!</definedName>
    <definedName name="_____dec7">#REF!</definedName>
    <definedName name="_____dec9" localSheetId="106">#REF!</definedName>
    <definedName name="_____dec9">#REF!</definedName>
    <definedName name="_____ded2" localSheetId="106">#REF!</definedName>
    <definedName name="_____ded2">#REF!</definedName>
    <definedName name="_____FMCC" localSheetId="106">#REF!</definedName>
    <definedName name="_____FMCC" localSheetId="127">#REF!</definedName>
    <definedName name="_____FMCC">#REF!</definedName>
    <definedName name="_____imp6" localSheetId="106">#REF!</definedName>
    <definedName name="_____imp6">#REF!</definedName>
    <definedName name="_____MS1" localSheetId="106">#REF!</definedName>
    <definedName name="_____MS1" localSheetId="109">#REF!</definedName>
    <definedName name="_____MS1" localSheetId="129">#REF!</definedName>
    <definedName name="_____MS1" localSheetId="23">#REF!</definedName>
    <definedName name="_____MS1" localSheetId="13">#REF!</definedName>
    <definedName name="_____MS1">#REF!</definedName>
    <definedName name="_____MS2" localSheetId="106">#REF!</definedName>
    <definedName name="_____MS2" localSheetId="109">#REF!</definedName>
    <definedName name="_____MS2" localSheetId="129">#REF!</definedName>
    <definedName name="_____MS2" localSheetId="23">#REF!</definedName>
    <definedName name="_____MS2" localSheetId="13">#REF!</definedName>
    <definedName name="_____MS2">#REF!</definedName>
    <definedName name="_____MS3" localSheetId="106">#REF!</definedName>
    <definedName name="_____MS3" localSheetId="109">#REF!</definedName>
    <definedName name="_____MS3" localSheetId="129">#REF!</definedName>
    <definedName name="_____MS3" localSheetId="23">#REF!</definedName>
    <definedName name="_____MS3" localSheetId="13">#REF!</definedName>
    <definedName name="_____MS3">#REF!</definedName>
    <definedName name="_____MS4" localSheetId="106">#REF!</definedName>
    <definedName name="_____MS4" localSheetId="109">#REF!</definedName>
    <definedName name="_____MS4" localSheetId="129">#REF!</definedName>
    <definedName name="_____MS4" localSheetId="23">#REF!</definedName>
    <definedName name="_____MS4" localSheetId="13">#REF!</definedName>
    <definedName name="_____MS4">#REF!</definedName>
    <definedName name="_____MS5" localSheetId="106">#REF!</definedName>
    <definedName name="_____MS5" localSheetId="109">#REF!</definedName>
    <definedName name="_____MS5" localSheetId="129">#REF!</definedName>
    <definedName name="_____MS5" localSheetId="23">#REF!</definedName>
    <definedName name="_____MS5" localSheetId="13">#REF!</definedName>
    <definedName name="_____MS5">#REF!</definedName>
    <definedName name="_____mvr2" localSheetId="106">#REF!</definedName>
    <definedName name="_____mvr2" localSheetId="109">#REF!</definedName>
    <definedName name="_____mvr2" localSheetId="129">#REF!</definedName>
    <definedName name="_____mvr2" localSheetId="23">#REF!</definedName>
    <definedName name="_____mvr2" localSheetId="13">#REF!</definedName>
    <definedName name="_____mvr2">#REF!</definedName>
    <definedName name="_____ndf2" localSheetId="106">#REF!</definedName>
    <definedName name="_____ndf2" localSheetId="109">#REF!</definedName>
    <definedName name="_____ndf2" localSheetId="129">#REF!</definedName>
    <definedName name="_____ndf2" localSheetId="23">#REF!</definedName>
    <definedName name="_____ndf2" localSheetId="13">#REF!</definedName>
    <definedName name="_____ndf2">#REF!</definedName>
    <definedName name="_____new10" localSheetId="106">#REF!</definedName>
    <definedName name="_____new10" localSheetId="109">#REF!</definedName>
    <definedName name="_____new10" localSheetId="129">#REF!</definedName>
    <definedName name="_____new10" localSheetId="23">#REF!</definedName>
    <definedName name="_____new10" localSheetId="13">#REF!</definedName>
    <definedName name="_____new10">#REF!</definedName>
    <definedName name="_____new11" localSheetId="106">#REF!</definedName>
    <definedName name="_____new11">#REF!</definedName>
    <definedName name="_____new12" localSheetId="106">#REF!</definedName>
    <definedName name="_____new12">#REF!</definedName>
    <definedName name="_____new13" localSheetId="106">#REF!</definedName>
    <definedName name="_____new13">#REF!</definedName>
    <definedName name="_____new14" localSheetId="106">#REF!</definedName>
    <definedName name="_____new14">#REF!</definedName>
    <definedName name="_____new15" localSheetId="106">#REF!</definedName>
    <definedName name="_____new15">#REF!</definedName>
    <definedName name="_____new16" localSheetId="106">#REF!</definedName>
    <definedName name="_____new16">#REF!</definedName>
    <definedName name="_____new17" localSheetId="106">#REF!</definedName>
    <definedName name="_____new17">#REF!</definedName>
    <definedName name="_____new6" localSheetId="106">#REF!</definedName>
    <definedName name="_____new6">#REF!</definedName>
    <definedName name="_____new7" localSheetId="106">#REF!</definedName>
    <definedName name="_____new7">#REF!</definedName>
    <definedName name="_____new8" localSheetId="106">#REF!</definedName>
    <definedName name="_____new8">#REF!</definedName>
    <definedName name="_____new9" localSheetId="106">#REF!</definedName>
    <definedName name="_____new9">#REF!</definedName>
    <definedName name="_____nla2" localSheetId="106">#REF!</definedName>
    <definedName name="_____nla2">#REF!</definedName>
    <definedName name="_____old10" localSheetId="106">#REF!</definedName>
    <definedName name="_____old10">#REF!</definedName>
    <definedName name="_____old11" localSheetId="106">#REF!</definedName>
    <definedName name="_____old11">#REF!</definedName>
    <definedName name="_____old12" localSheetId="106">#REF!</definedName>
    <definedName name="_____old12">#REF!</definedName>
    <definedName name="_____old13" localSheetId="106">#REF!</definedName>
    <definedName name="_____old13">#REF!</definedName>
    <definedName name="_____old14" localSheetId="106">#REF!</definedName>
    <definedName name="_____old14">#REF!</definedName>
    <definedName name="_____old15" localSheetId="106">#REF!</definedName>
    <definedName name="_____old15">#REF!</definedName>
    <definedName name="_____old16" localSheetId="106">#REF!</definedName>
    <definedName name="_____old16">#REF!</definedName>
    <definedName name="_____old17" localSheetId="106">#REF!</definedName>
    <definedName name="_____old17">#REF!</definedName>
    <definedName name="_____old6" localSheetId="106">#REF!</definedName>
    <definedName name="_____old6">#REF!</definedName>
    <definedName name="_____old7" localSheetId="106">#REF!</definedName>
    <definedName name="_____old7">#REF!</definedName>
    <definedName name="_____old8" localSheetId="106">#REF!</definedName>
    <definedName name="_____old8">#REF!</definedName>
    <definedName name="_____old9" localSheetId="106">#REF!</definedName>
    <definedName name="_____old9">#REF!</definedName>
    <definedName name="_____rei2" localSheetId="106">#REF!</definedName>
    <definedName name="_____rei2">#REF!</definedName>
    <definedName name="_____rev2" localSheetId="106">#REF!</definedName>
    <definedName name="_____rev2" localSheetId="109">#REF!</definedName>
    <definedName name="_____rev2" localSheetId="129">#REF!</definedName>
    <definedName name="_____rev2" localSheetId="23">#REF!</definedName>
    <definedName name="_____rev2" localSheetId="13">#REF!</definedName>
    <definedName name="_____rev2">#REF!</definedName>
    <definedName name="_____SCH1" localSheetId="106">#REF!</definedName>
    <definedName name="_____SCH1" localSheetId="109">#REF!</definedName>
    <definedName name="_____SCH1" localSheetId="129">#REF!</definedName>
    <definedName name="_____SCH1" localSheetId="23">#REF!</definedName>
    <definedName name="_____SCH1" localSheetId="13">#REF!</definedName>
    <definedName name="_____SCH1">#REF!</definedName>
    <definedName name="_____SCH10" localSheetId="106">#REF!</definedName>
    <definedName name="_____SCH10" localSheetId="109">#REF!</definedName>
    <definedName name="_____SCH10" localSheetId="129">#REF!</definedName>
    <definedName name="_____SCH10" localSheetId="23">#REF!</definedName>
    <definedName name="_____SCH10" localSheetId="13">#REF!</definedName>
    <definedName name="_____SCH10">#REF!</definedName>
    <definedName name="_____SCH15" localSheetId="106">#REF!</definedName>
    <definedName name="_____SCH15" localSheetId="109">#REF!</definedName>
    <definedName name="_____SCH15" localSheetId="129">#REF!</definedName>
    <definedName name="_____SCH15" localSheetId="23">#REF!</definedName>
    <definedName name="_____SCH15" localSheetId="13">#REF!</definedName>
    <definedName name="_____SCH15">#REF!</definedName>
    <definedName name="_____SCH2" localSheetId="106">#REF!</definedName>
    <definedName name="_____SCH2" localSheetId="109">#REF!</definedName>
    <definedName name="_____SCH2" localSheetId="129">#REF!</definedName>
    <definedName name="_____SCH2" localSheetId="23">#REF!</definedName>
    <definedName name="_____SCH2" localSheetId="13">#REF!</definedName>
    <definedName name="_____SCH2">#REF!</definedName>
    <definedName name="_____SCH3" localSheetId="106">#REF!</definedName>
    <definedName name="_____SCH3" localSheetId="109">#REF!</definedName>
    <definedName name="_____SCH3" localSheetId="129">#REF!</definedName>
    <definedName name="_____SCH3" localSheetId="23">#REF!</definedName>
    <definedName name="_____SCH3" localSheetId="13">#REF!</definedName>
    <definedName name="_____SCH3">#REF!</definedName>
    <definedName name="_____SCH4" localSheetId="106">#REF!</definedName>
    <definedName name="_____SCH4" localSheetId="109">#REF!</definedName>
    <definedName name="_____SCH4" localSheetId="129">#REF!</definedName>
    <definedName name="_____SCH4" localSheetId="23">#REF!</definedName>
    <definedName name="_____SCH4" localSheetId="13">#REF!</definedName>
    <definedName name="_____SCH4">#REF!</definedName>
    <definedName name="_____SCH5" localSheetId="106">#REF!</definedName>
    <definedName name="_____SCH5" localSheetId="109">#REF!</definedName>
    <definedName name="_____SCH5" localSheetId="129">#REF!</definedName>
    <definedName name="_____SCH5" localSheetId="23">#REF!</definedName>
    <definedName name="_____SCH5" localSheetId="13">#REF!</definedName>
    <definedName name="_____SCH5">#REF!</definedName>
    <definedName name="_____SCH6" localSheetId="106">#REF!</definedName>
    <definedName name="_____SCH6" localSheetId="109">#REF!</definedName>
    <definedName name="_____SCH6" localSheetId="129">#REF!</definedName>
    <definedName name="_____SCH6" localSheetId="23">#REF!</definedName>
    <definedName name="_____SCH6" localSheetId="13">#REF!</definedName>
    <definedName name="_____SCH6">#REF!</definedName>
    <definedName name="_____SCH7" localSheetId="106">#REF!</definedName>
    <definedName name="_____SCH7" localSheetId="109">#REF!</definedName>
    <definedName name="_____SCH7" localSheetId="129">#REF!</definedName>
    <definedName name="_____SCH7" localSheetId="23">#REF!</definedName>
    <definedName name="_____SCH7" localSheetId="13">#REF!</definedName>
    <definedName name="_____SCH7">#REF!</definedName>
    <definedName name="_____SCH8" localSheetId="106">#REF!</definedName>
    <definedName name="_____SCH8" localSheetId="109">#REF!</definedName>
    <definedName name="_____SCH8" localSheetId="129">#REF!</definedName>
    <definedName name="_____SCH8" localSheetId="23">#REF!</definedName>
    <definedName name="_____SCH8" localSheetId="13">#REF!</definedName>
    <definedName name="_____SCH8">#REF!</definedName>
    <definedName name="_____SCH9" localSheetId="106">#REF!</definedName>
    <definedName name="_____SCH9" localSheetId="109">#REF!</definedName>
    <definedName name="_____SCH9" localSheetId="129">#REF!</definedName>
    <definedName name="_____SCH9" localSheetId="23">#REF!</definedName>
    <definedName name="_____SCH9" localSheetId="13">#REF!</definedName>
    <definedName name="_____SCH9">#REF!</definedName>
    <definedName name="_____SEC1" localSheetId="106">#REF!</definedName>
    <definedName name="_____SEC1" localSheetId="109">#REF!</definedName>
    <definedName name="_____SEC1" localSheetId="129">#REF!</definedName>
    <definedName name="_____SEC1" localSheetId="23">#REF!</definedName>
    <definedName name="_____SEC1" localSheetId="13">#REF!</definedName>
    <definedName name="_____SEC1">#REF!</definedName>
    <definedName name="_____SEC2" localSheetId="106">#REF!</definedName>
    <definedName name="_____SEC2" localSheetId="109">#REF!</definedName>
    <definedName name="_____SEC2" localSheetId="129">#REF!</definedName>
    <definedName name="_____SEC2" localSheetId="23">#REF!</definedName>
    <definedName name="_____SEC2" localSheetId="13">#REF!</definedName>
    <definedName name="_____SEC2">#REF!</definedName>
    <definedName name="____age2" localSheetId="106">#REF!</definedName>
    <definedName name="____age2" localSheetId="109">#REF!</definedName>
    <definedName name="____age2" localSheetId="129">#REF!</definedName>
    <definedName name="____age2" localSheetId="23">#REF!</definedName>
    <definedName name="____age2" localSheetId="13">#REF!</definedName>
    <definedName name="____age2">#REF!</definedName>
    <definedName name="____C78695" localSheetId="106">#REF!</definedName>
    <definedName name="____C78695" localSheetId="109">#REF!</definedName>
    <definedName name="____C78695" localSheetId="129">#REF!</definedName>
    <definedName name="____C78695" localSheetId="23">#REF!</definedName>
    <definedName name="____C78695" localSheetId="13">#REF!</definedName>
    <definedName name="____C78695">#REF!</definedName>
    <definedName name="____col2" localSheetId="106">#REF!</definedName>
    <definedName name="____col2" localSheetId="109">#REF!</definedName>
    <definedName name="____col2" localSheetId="129">#REF!</definedName>
    <definedName name="____col2" localSheetId="23">#REF!</definedName>
    <definedName name="____col2" localSheetId="13">#REF!</definedName>
    <definedName name="____col2">#REF!</definedName>
    <definedName name="____dec10" localSheetId="106">#REF!</definedName>
    <definedName name="____dec10" localSheetId="109">#REF!</definedName>
    <definedName name="____dec10" localSheetId="129">#REF!</definedName>
    <definedName name="____dec10" localSheetId="23">#REF!</definedName>
    <definedName name="____dec10" localSheetId="13">#REF!</definedName>
    <definedName name="____dec10">#REF!</definedName>
    <definedName name="____dec11" localSheetId="106">#REF!</definedName>
    <definedName name="____dec11" localSheetId="109">#REF!</definedName>
    <definedName name="____dec11" localSheetId="129">#REF!</definedName>
    <definedName name="____dec11" localSheetId="23">#REF!</definedName>
    <definedName name="____dec11" localSheetId="13">#REF!</definedName>
    <definedName name="____dec11">#REF!</definedName>
    <definedName name="____dec12" localSheetId="106">#REF!</definedName>
    <definedName name="____dec12" localSheetId="109">#REF!</definedName>
    <definedName name="____dec12" localSheetId="129">#REF!</definedName>
    <definedName name="____dec12" localSheetId="23">#REF!</definedName>
    <definedName name="____dec12" localSheetId="13">#REF!</definedName>
    <definedName name="____dec12">#REF!</definedName>
    <definedName name="____dec13" localSheetId="106">#REF!</definedName>
    <definedName name="____dec13">#REF!</definedName>
    <definedName name="____dec14" localSheetId="106">#REF!</definedName>
    <definedName name="____dec14">#REF!</definedName>
    <definedName name="____dec15" localSheetId="106">#REF!</definedName>
    <definedName name="____dec15">#REF!</definedName>
    <definedName name="____dec16" localSheetId="106">#REF!</definedName>
    <definedName name="____dec16">#REF!</definedName>
    <definedName name="____dec17" localSheetId="106">#REF!</definedName>
    <definedName name="____dec17">#REF!</definedName>
    <definedName name="____dec6" localSheetId="106">#REF!</definedName>
    <definedName name="____dec6">#REF!</definedName>
    <definedName name="____dec7" localSheetId="106">#REF!</definedName>
    <definedName name="____dec7">#REF!</definedName>
    <definedName name="____dec9" localSheetId="106">#REF!</definedName>
    <definedName name="____dec9">#REF!</definedName>
    <definedName name="____ded2" localSheetId="106">#REF!</definedName>
    <definedName name="____ded2">#REF!</definedName>
    <definedName name="____imp6" localSheetId="106">#REF!</definedName>
    <definedName name="____imp6">#REF!</definedName>
    <definedName name="____MS1" localSheetId="106">#REF!</definedName>
    <definedName name="____MS1" localSheetId="109">#REF!</definedName>
    <definedName name="____MS1" localSheetId="129">#REF!</definedName>
    <definedName name="____MS1" localSheetId="23">#REF!</definedName>
    <definedName name="____MS1" localSheetId="13">#REF!</definedName>
    <definedName name="____MS1">#REF!</definedName>
    <definedName name="____MS2" localSheetId="106">#REF!</definedName>
    <definedName name="____MS2" localSheetId="109">#REF!</definedName>
    <definedName name="____MS2" localSheetId="129">#REF!</definedName>
    <definedName name="____MS2" localSheetId="23">#REF!</definedName>
    <definedName name="____MS2" localSheetId="13">#REF!</definedName>
    <definedName name="____MS2">#REF!</definedName>
    <definedName name="____MS3" localSheetId="106">#REF!</definedName>
    <definedName name="____MS3" localSheetId="109">#REF!</definedName>
    <definedName name="____MS3" localSheetId="129">#REF!</definedName>
    <definedName name="____MS3" localSheetId="23">#REF!</definedName>
    <definedName name="____MS3" localSheetId="13">#REF!</definedName>
    <definedName name="____MS3">#REF!</definedName>
    <definedName name="____MS4" localSheetId="106">#REF!</definedName>
    <definedName name="____MS4" localSheetId="109">#REF!</definedName>
    <definedName name="____MS4" localSheetId="129">#REF!</definedName>
    <definedName name="____MS4" localSheetId="23">#REF!</definedName>
    <definedName name="____MS4" localSheetId="13">#REF!</definedName>
    <definedName name="____MS4">#REF!</definedName>
    <definedName name="____MS5" localSheetId="106">#REF!</definedName>
    <definedName name="____MS5" localSheetId="109">#REF!</definedName>
    <definedName name="____MS5" localSheetId="129">#REF!</definedName>
    <definedName name="____MS5" localSheetId="23">#REF!</definedName>
    <definedName name="____MS5" localSheetId="13">#REF!</definedName>
    <definedName name="____MS5">#REF!</definedName>
    <definedName name="____mvr2" localSheetId="106">#REF!</definedName>
    <definedName name="____mvr2" localSheetId="109">#REF!</definedName>
    <definedName name="____mvr2" localSheetId="129">#REF!</definedName>
    <definedName name="____mvr2" localSheetId="23">#REF!</definedName>
    <definedName name="____mvr2" localSheetId="13">#REF!</definedName>
    <definedName name="____mvr2">#REF!</definedName>
    <definedName name="____ndf2" localSheetId="106">#REF!</definedName>
    <definedName name="____ndf2" localSheetId="109">#REF!</definedName>
    <definedName name="____ndf2" localSheetId="129">#REF!</definedName>
    <definedName name="____ndf2" localSheetId="23">#REF!</definedName>
    <definedName name="____ndf2" localSheetId="13">#REF!</definedName>
    <definedName name="____ndf2">#REF!</definedName>
    <definedName name="____new10" localSheetId="106">#REF!</definedName>
    <definedName name="____new10" localSheetId="109">#REF!</definedName>
    <definedName name="____new10" localSheetId="129">#REF!</definedName>
    <definedName name="____new10" localSheetId="23">#REF!</definedName>
    <definedName name="____new10" localSheetId="13">#REF!</definedName>
    <definedName name="____new10">#REF!</definedName>
    <definedName name="____new11" localSheetId="106">#REF!</definedName>
    <definedName name="____new11">#REF!</definedName>
    <definedName name="____new12" localSheetId="106">#REF!</definedName>
    <definedName name="____new12">#REF!</definedName>
    <definedName name="____new13" localSheetId="106">#REF!</definedName>
    <definedName name="____new13">#REF!</definedName>
    <definedName name="____new14" localSheetId="106">#REF!</definedName>
    <definedName name="____new14">#REF!</definedName>
    <definedName name="____new15" localSheetId="106">#REF!</definedName>
    <definedName name="____new15">#REF!</definedName>
    <definedName name="____new16" localSheetId="106">#REF!</definedName>
    <definedName name="____new16">#REF!</definedName>
    <definedName name="____new17" localSheetId="106">#REF!</definedName>
    <definedName name="____new17">#REF!</definedName>
    <definedName name="____new6" localSheetId="106">#REF!</definedName>
    <definedName name="____new6">#REF!</definedName>
    <definedName name="____new7" localSheetId="106">#REF!</definedName>
    <definedName name="____new7">#REF!</definedName>
    <definedName name="____new8" localSheetId="106">#REF!</definedName>
    <definedName name="____new8">#REF!</definedName>
    <definedName name="____new9" localSheetId="106">#REF!</definedName>
    <definedName name="____new9">#REF!</definedName>
    <definedName name="____nla2" localSheetId="106">#REF!</definedName>
    <definedName name="____nla2">#REF!</definedName>
    <definedName name="____old10" localSheetId="106">#REF!</definedName>
    <definedName name="____old10">#REF!</definedName>
    <definedName name="____old11" localSheetId="106">#REF!</definedName>
    <definedName name="____old11">#REF!</definedName>
    <definedName name="____old12" localSheetId="106">#REF!</definedName>
    <definedName name="____old12">#REF!</definedName>
    <definedName name="____old13" localSheetId="106">#REF!</definedName>
    <definedName name="____old13">#REF!</definedName>
    <definedName name="____old14" localSheetId="106">#REF!</definedName>
    <definedName name="____old14">#REF!</definedName>
    <definedName name="____old15" localSheetId="106">#REF!</definedName>
    <definedName name="____old15">#REF!</definedName>
    <definedName name="____old16" localSheetId="106">#REF!</definedName>
    <definedName name="____old16">#REF!</definedName>
    <definedName name="____old17" localSheetId="106">#REF!</definedName>
    <definedName name="____old17">#REF!</definedName>
    <definedName name="____old6" localSheetId="106">#REF!</definedName>
    <definedName name="____old6">#REF!</definedName>
    <definedName name="____old7" localSheetId="106">#REF!</definedName>
    <definedName name="____old7">#REF!</definedName>
    <definedName name="____old8" localSheetId="106">#REF!</definedName>
    <definedName name="____old8">#REF!</definedName>
    <definedName name="____old9" localSheetId="106">#REF!</definedName>
    <definedName name="____old9">#REF!</definedName>
    <definedName name="____rei2" localSheetId="106">#REF!</definedName>
    <definedName name="____rei2">#REF!</definedName>
    <definedName name="____rev2" localSheetId="106">#REF!</definedName>
    <definedName name="____rev2" localSheetId="109">#REF!</definedName>
    <definedName name="____rev2" localSheetId="129">#REF!</definedName>
    <definedName name="____rev2" localSheetId="23">#REF!</definedName>
    <definedName name="____rev2" localSheetId="13">#REF!</definedName>
    <definedName name="____rev2">#REF!</definedName>
    <definedName name="____SCH1" localSheetId="106">#REF!</definedName>
    <definedName name="____SCH1" localSheetId="109">#REF!</definedName>
    <definedName name="____SCH1" localSheetId="129">#REF!</definedName>
    <definedName name="____SCH1" localSheetId="23">#REF!</definedName>
    <definedName name="____SCH1" localSheetId="13">#REF!</definedName>
    <definedName name="____SCH1">#REF!</definedName>
    <definedName name="____SCH10" localSheetId="106">#REF!</definedName>
    <definedName name="____SCH10" localSheetId="109">#REF!</definedName>
    <definedName name="____SCH10" localSheetId="129">#REF!</definedName>
    <definedName name="____SCH10" localSheetId="23">#REF!</definedName>
    <definedName name="____SCH10" localSheetId="13">#REF!</definedName>
    <definedName name="____SCH10">#REF!</definedName>
    <definedName name="____SCH15" localSheetId="106">#REF!</definedName>
    <definedName name="____SCH15" localSheetId="109">#REF!</definedName>
    <definedName name="____SCH15" localSheetId="129">#REF!</definedName>
    <definedName name="____SCH15" localSheetId="23">#REF!</definedName>
    <definedName name="____SCH15" localSheetId="13">#REF!</definedName>
    <definedName name="____SCH15">#REF!</definedName>
    <definedName name="____SCH2" localSheetId="106">#REF!</definedName>
    <definedName name="____SCH2" localSheetId="109">#REF!</definedName>
    <definedName name="____SCH2" localSheetId="129">#REF!</definedName>
    <definedName name="____SCH2" localSheetId="23">#REF!</definedName>
    <definedName name="____SCH2" localSheetId="13">#REF!</definedName>
    <definedName name="____SCH2">#REF!</definedName>
    <definedName name="____SCH3" localSheetId="106">#REF!</definedName>
    <definedName name="____SCH3" localSheetId="109">#REF!</definedName>
    <definedName name="____SCH3" localSheetId="129">#REF!</definedName>
    <definedName name="____SCH3" localSheetId="23">#REF!</definedName>
    <definedName name="____SCH3" localSheetId="13">#REF!</definedName>
    <definedName name="____SCH3">#REF!</definedName>
    <definedName name="____SCH4" localSheetId="106">#REF!</definedName>
    <definedName name="____SCH4" localSheetId="109">#REF!</definedName>
    <definedName name="____SCH4" localSheetId="129">#REF!</definedName>
    <definedName name="____SCH4" localSheetId="23">#REF!</definedName>
    <definedName name="____SCH4" localSheetId="13">#REF!</definedName>
    <definedName name="____SCH4">#REF!</definedName>
    <definedName name="____SCH5" localSheetId="106">#REF!</definedName>
    <definedName name="____SCH5" localSheetId="109">#REF!</definedName>
    <definedName name="____SCH5" localSheetId="129">#REF!</definedName>
    <definedName name="____SCH5" localSheetId="23">#REF!</definedName>
    <definedName name="____SCH5" localSheetId="13">#REF!</definedName>
    <definedName name="____SCH5">#REF!</definedName>
    <definedName name="____SCH6" localSheetId="106">#REF!</definedName>
    <definedName name="____SCH6" localSheetId="109">#REF!</definedName>
    <definedName name="____SCH6" localSheetId="129">#REF!</definedName>
    <definedName name="____SCH6" localSheetId="23">#REF!</definedName>
    <definedName name="____SCH6" localSheetId="13">#REF!</definedName>
    <definedName name="____SCH6">#REF!</definedName>
    <definedName name="____SCH7" localSheetId="106">#REF!</definedName>
    <definedName name="____SCH7" localSheetId="109">#REF!</definedName>
    <definedName name="____SCH7" localSheetId="129">#REF!</definedName>
    <definedName name="____SCH7" localSheetId="23">#REF!</definedName>
    <definedName name="____SCH7" localSheetId="13">#REF!</definedName>
    <definedName name="____SCH7">#REF!</definedName>
    <definedName name="____SCH8" localSheetId="106">#REF!</definedName>
    <definedName name="____SCH8" localSheetId="109">#REF!</definedName>
    <definedName name="____SCH8" localSheetId="129">#REF!</definedName>
    <definedName name="____SCH8" localSheetId="23">#REF!</definedName>
    <definedName name="____SCH8" localSheetId="13">#REF!</definedName>
    <definedName name="____SCH8">#REF!</definedName>
    <definedName name="____SCH9" localSheetId="106">#REF!</definedName>
    <definedName name="____SCH9" localSheetId="109">#REF!</definedName>
    <definedName name="____SCH9" localSheetId="129">#REF!</definedName>
    <definedName name="____SCH9" localSheetId="23">#REF!</definedName>
    <definedName name="____SCH9" localSheetId="13">#REF!</definedName>
    <definedName name="____SCH9">#REF!</definedName>
    <definedName name="____SEC1" localSheetId="106">#REF!</definedName>
    <definedName name="____SEC1" localSheetId="109">#REF!</definedName>
    <definedName name="____SEC1" localSheetId="129">#REF!</definedName>
    <definedName name="____SEC1" localSheetId="23">#REF!</definedName>
    <definedName name="____SEC1" localSheetId="13">#REF!</definedName>
    <definedName name="____SEC1">#REF!</definedName>
    <definedName name="____SEC2" localSheetId="106">#REF!</definedName>
    <definedName name="____SEC2" localSheetId="109">#REF!</definedName>
    <definedName name="____SEC2" localSheetId="129">#REF!</definedName>
    <definedName name="____SEC2" localSheetId="23">#REF!</definedName>
    <definedName name="____SEC2" localSheetId="13">#REF!</definedName>
    <definedName name="____SEC2">#REF!</definedName>
    <definedName name="____SFC1" localSheetId="106">#REF!</definedName>
    <definedName name="____SFC1" localSheetId="109">#REF!</definedName>
    <definedName name="____SFC1" localSheetId="129">#REF!</definedName>
    <definedName name="____SFC1" localSheetId="23">#REF!</definedName>
    <definedName name="____SFC1" localSheetId="13">#REF!</definedName>
    <definedName name="____SFC1">#REF!</definedName>
    <definedName name="___age2" localSheetId="106">#REF!</definedName>
    <definedName name="___age2" localSheetId="109">#REF!</definedName>
    <definedName name="___age2" localSheetId="129">#REF!</definedName>
    <definedName name="___age2" localSheetId="23">#REF!</definedName>
    <definedName name="___age2" localSheetId="13">#REF!</definedName>
    <definedName name="___age2">#REF!</definedName>
    <definedName name="___C78695" localSheetId="106">#REF!</definedName>
    <definedName name="___C78695" localSheetId="109">#REF!</definedName>
    <definedName name="___C78695" localSheetId="129">#REF!</definedName>
    <definedName name="___C78695" localSheetId="23">#REF!</definedName>
    <definedName name="___C78695" localSheetId="13">#REF!</definedName>
    <definedName name="___C78695">#REF!</definedName>
    <definedName name="___col2" localSheetId="106">#REF!</definedName>
    <definedName name="___col2" localSheetId="109">#REF!</definedName>
    <definedName name="___col2" localSheetId="129">#REF!</definedName>
    <definedName name="___col2" localSheetId="23">#REF!</definedName>
    <definedName name="___col2" localSheetId="13">#REF!</definedName>
    <definedName name="___col2">#REF!</definedName>
    <definedName name="___dec10" localSheetId="106">#REF!</definedName>
    <definedName name="___dec10" localSheetId="109">#REF!</definedName>
    <definedName name="___dec10" localSheetId="129">#REF!</definedName>
    <definedName name="___dec10" localSheetId="23">#REF!</definedName>
    <definedName name="___dec10" localSheetId="13">#REF!</definedName>
    <definedName name="___dec10">#REF!</definedName>
    <definedName name="___dec11" localSheetId="106">#REF!</definedName>
    <definedName name="___dec11" localSheetId="109">#REF!</definedName>
    <definedName name="___dec11" localSheetId="129">#REF!</definedName>
    <definedName name="___dec11" localSheetId="23">#REF!</definedName>
    <definedName name="___dec11" localSheetId="13">#REF!</definedName>
    <definedName name="___dec11">#REF!</definedName>
    <definedName name="___dec12" localSheetId="106">#REF!</definedName>
    <definedName name="___dec12" localSheetId="109">#REF!</definedName>
    <definedName name="___dec12" localSheetId="129">#REF!</definedName>
    <definedName name="___dec12" localSheetId="23">#REF!</definedName>
    <definedName name="___dec12" localSheetId="13">#REF!</definedName>
    <definedName name="___dec12">#REF!</definedName>
    <definedName name="___dec13" localSheetId="106">#REF!</definedName>
    <definedName name="___dec13">#REF!</definedName>
    <definedName name="___dec14" localSheetId="106">#REF!</definedName>
    <definedName name="___dec14">#REF!</definedName>
    <definedName name="___dec15" localSheetId="106">#REF!</definedName>
    <definedName name="___dec15">#REF!</definedName>
    <definedName name="___dec16" localSheetId="106">#REF!</definedName>
    <definedName name="___dec16">#REF!</definedName>
    <definedName name="___dec17" localSheetId="106">#REF!</definedName>
    <definedName name="___dec17">#REF!</definedName>
    <definedName name="___dec6" localSheetId="106">#REF!</definedName>
    <definedName name="___dec6">#REF!</definedName>
    <definedName name="___dec7" localSheetId="106">#REF!</definedName>
    <definedName name="___dec7">#REF!</definedName>
    <definedName name="___dec9" localSheetId="106">#REF!</definedName>
    <definedName name="___dec9">#REF!</definedName>
    <definedName name="___ded2" localSheetId="106">#REF!</definedName>
    <definedName name="___ded2">#REF!</definedName>
    <definedName name="___imp6" localSheetId="106">#REF!</definedName>
    <definedName name="___imp6">#REF!</definedName>
    <definedName name="___MS1" localSheetId="106">#REF!</definedName>
    <definedName name="___MS1" localSheetId="109">#REF!</definedName>
    <definedName name="___MS1" localSheetId="129">#REF!</definedName>
    <definedName name="___MS1" localSheetId="23">#REF!</definedName>
    <definedName name="___MS1" localSheetId="13">#REF!</definedName>
    <definedName name="___MS1">#REF!</definedName>
    <definedName name="___MS2" localSheetId="106">#REF!</definedName>
    <definedName name="___MS2" localSheetId="109">#REF!</definedName>
    <definedName name="___MS2" localSheetId="129">#REF!</definedName>
    <definedName name="___MS2" localSheetId="23">#REF!</definedName>
    <definedName name="___MS2" localSheetId="13">#REF!</definedName>
    <definedName name="___MS2">#REF!</definedName>
    <definedName name="___MS3" localSheetId="106">#REF!</definedName>
    <definedName name="___MS3" localSheetId="109">#REF!</definedName>
    <definedName name="___MS3" localSheetId="129">#REF!</definedName>
    <definedName name="___MS3" localSheetId="23">#REF!</definedName>
    <definedName name="___MS3" localSheetId="13">#REF!</definedName>
    <definedName name="___MS3">#REF!</definedName>
    <definedName name="___MS4" localSheetId="106">#REF!</definedName>
    <definedName name="___MS4" localSheetId="109">#REF!</definedName>
    <definedName name="___MS4" localSheetId="129">#REF!</definedName>
    <definedName name="___MS4" localSheetId="23">#REF!</definedName>
    <definedName name="___MS4" localSheetId="13">#REF!</definedName>
    <definedName name="___MS4">#REF!</definedName>
    <definedName name="___MS5" localSheetId="106">#REF!</definedName>
    <definedName name="___MS5" localSheetId="109">#REF!</definedName>
    <definedName name="___MS5" localSheetId="129">#REF!</definedName>
    <definedName name="___MS5" localSheetId="23">#REF!</definedName>
    <definedName name="___MS5" localSheetId="13">#REF!</definedName>
    <definedName name="___MS5">#REF!</definedName>
    <definedName name="___mvr2" localSheetId="106">#REF!</definedName>
    <definedName name="___mvr2" localSheetId="109">#REF!</definedName>
    <definedName name="___mvr2" localSheetId="129">#REF!</definedName>
    <definedName name="___mvr2" localSheetId="23">#REF!</definedName>
    <definedName name="___mvr2" localSheetId="13">#REF!</definedName>
    <definedName name="___mvr2">#REF!</definedName>
    <definedName name="___ndf2" localSheetId="106">#REF!</definedName>
    <definedName name="___ndf2" localSheetId="109">#REF!</definedName>
    <definedName name="___ndf2" localSheetId="129">#REF!</definedName>
    <definedName name="___ndf2" localSheetId="23">#REF!</definedName>
    <definedName name="___ndf2" localSheetId="13">#REF!</definedName>
    <definedName name="___ndf2">#REF!</definedName>
    <definedName name="___new10" localSheetId="106">#REF!</definedName>
    <definedName name="___new10" localSheetId="109">#REF!</definedName>
    <definedName name="___new10" localSheetId="129">#REF!</definedName>
    <definedName name="___new10" localSheetId="23">#REF!</definedName>
    <definedName name="___new10" localSheetId="13">#REF!</definedName>
    <definedName name="___new10">#REF!</definedName>
    <definedName name="___new11" localSheetId="106">#REF!</definedName>
    <definedName name="___new11">#REF!</definedName>
    <definedName name="___new12" localSheetId="106">#REF!</definedName>
    <definedName name="___new12">#REF!</definedName>
    <definedName name="___new13" localSheetId="106">#REF!</definedName>
    <definedName name="___new13">#REF!</definedName>
    <definedName name="___new14" localSheetId="106">#REF!</definedName>
    <definedName name="___new14">#REF!</definedName>
    <definedName name="___new15" localSheetId="106">#REF!</definedName>
    <definedName name="___new15">#REF!</definedName>
    <definedName name="___new16" localSheetId="106">#REF!</definedName>
    <definedName name="___new16">#REF!</definedName>
    <definedName name="___new17" localSheetId="106">#REF!</definedName>
    <definedName name="___new17">#REF!</definedName>
    <definedName name="___new6" localSheetId="106">#REF!</definedName>
    <definedName name="___new6">#REF!</definedName>
    <definedName name="___new7" localSheetId="106">#REF!</definedName>
    <definedName name="___new7">#REF!</definedName>
    <definedName name="___new8" localSheetId="106">#REF!</definedName>
    <definedName name="___new8">#REF!</definedName>
    <definedName name="___new9" localSheetId="106">#REF!</definedName>
    <definedName name="___new9">#REF!</definedName>
    <definedName name="___nla2" localSheetId="106">#REF!</definedName>
    <definedName name="___nla2">#REF!</definedName>
    <definedName name="___old10" localSheetId="106">#REF!</definedName>
    <definedName name="___old10">#REF!</definedName>
    <definedName name="___old11" localSheetId="106">#REF!</definedName>
    <definedName name="___old11">#REF!</definedName>
    <definedName name="___old12" localSheetId="106">#REF!</definedName>
    <definedName name="___old12">#REF!</definedName>
    <definedName name="___old13" localSheetId="106">#REF!</definedName>
    <definedName name="___old13">#REF!</definedName>
    <definedName name="___old14" localSheetId="106">#REF!</definedName>
    <definedName name="___old14">#REF!</definedName>
    <definedName name="___old15" localSheetId="106">#REF!</definedName>
    <definedName name="___old15">#REF!</definedName>
    <definedName name="___old16" localSheetId="106">#REF!</definedName>
    <definedName name="___old16">#REF!</definedName>
    <definedName name="___old17" localSheetId="106">#REF!</definedName>
    <definedName name="___old17">#REF!</definedName>
    <definedName name="___old6" localSheetId="106">#REF!</definedName>
    <definedName name="___old6">#REF!</definedName>
    <definedName name="___old7" localSheetId="106">#REF!</definedName>
    <definedName name="___old7">#REF!</definedName>
    <definedName name="___old8" localSheetId="106">#REF!</definedName>
    <definedName name="___old8">#REF!</definedName>
    <definedName name="___old9" localSheetId="106">#REF!</definedName>
    <definedName name="___old9">#REF!</definedName>
    <definedName name="___rei2" localSheetId="106">#REF!</definedName>
    <definedName name="___rei2">#REF!</definedName>
    <definedName name="___rev2" localSheetId="106">#REF!</definedName>
    <definedName name="___rev2" localSheetId="109">#REF!</definedName>
    <definedName name="___rev2" localSheetId="129">#REF!</definedName>
    <definedName name="___rev2" localSheetId="23">#REF!</definedName>
    <definedName name="___rev2" localSheetId="13">#REF!</definedName>
    <definedName name="___rev2">#REF!</definedName>
    <definedName name="___SCH1" localSheetId="106">#REF!</definedName>
    <definedName name="___SCH1" localSheetId="109">#REF!</definedName>
    <definedName name="___SCH1" localSheetId="129">#REF!</definedName>
    <definedName name="___SCH1" localSheetId="23">#REF!</definedName>
    <definedName name="___SCH1" localSheetId="13">#REF!</definedName>
    <definedName name="___SCH1">#REF!</definedName>
    <definedName name="___SCH10" localSheetId="106">#REF!</definedName>
    <definedName name="___SCH10" localSheetId="109">#REF!</definedName>
    <definedName name="___SCH10" localSheetId="129">#REF!</definedName>
    <definedName name="___SCH10" localSheetId="23">#REF!</definedName>
    <definedName name="___SCH10" localSheetId="13">#REF!</definedName>
    <definedName name="___SCH10">#REF!</definedName>
    <definedName name="___SCH15" localSheetId="106">#REF!</definedName>
    <definedName name="___SCH15" localSheetId="109">#REF!</definedName>
    <definedName name="___SCH15" localSheetId="129">#REF!</definedName>
    <definedName name="___SCH15" localSheetId="23">#REF!</definedName>
    <definedName name="___SCH15" localSheetId="13">#REF!</definedName>
    <definedName name="___SCH15">#REF!</definedName>
    <definedName name="___SCH2" localSheetId="106">#REF!</definedName>
    <definedName name="___SCH2" localSheetId="109">#REF!</definedName>
    <definedName name="___SCH2" localSheetId="129">#REF!</definedName>
    <definedName name="___SCH2" localSheetId="23">#REF!</definedName>
    <definedName name="___SCH2" localSheetId="13">#REF!</definedName>
    <definedName name="___SCH2">#REF!</definedName>
    <definedName name="___SCH3" localSheetId="106">#REF!</definedName>
    <definedName name="___SCH3" localSheetId="109">#REF!</definedName>
    <definedName name="___SCH3" localSheetId="129">#REF!</definedName>
    <definedName name="___SCH3" localSheetId="23">#REF!</definedName>
    <definedName name="___SCH3" localSheetId="13">#REF!</definedName>
    <definedName name="___SCH3">#REF!</definedName>
    <definedName name="___SCH4" localSheetId="106">#REF!</definedName>
    <definedName name="___SCH4" localSheetId="109">#REF!</definedName>
    <definedName name="___SCH4" localSheetId="129">#REF!</definedName>
    <definedName name="___SCH4" localSheetId="23">#REF!</definedName>
    <definedName name="___SCH4" localSheetId="13">#REF!</definedName>
    <definedName name="___SCH4">#REF!</definedName>
    <definedName name="___SCH5" localSheetId="106">#REF!</definedName>
    <definedName name="___SCH5" localSheetId="109">#REF!</definedName>
    <definedName name="___SCH5" localSheetId="129">#REF!</definedName>
    <definedName name="___SCH5" localSheetId="23">#REF!</definedName>
    <definedName name="___SCH5" localSheetId="13">#REF!</definedName>
    <definedName name="___SCH5">#REF!</definedName>
    <definedName name="___SCH6" localSheetId="106">#REF!</definedName>
    <definedName name="___SCH6" localSheetId="109">#REF!</definedName>
    <definedName name="___SCH6" localSheetId="129">#REF!</definedName>
    <definedName name="___SCH6" localSheetId="23">#REF!</definedName>
    <definedName name="___SCH6" localSheetId="13">#REF!</definedName>
    <definedName name="___SCH6">#REF!</definedName>
    <definedName name="___SCH7" localSheetId="106">#REF!</definedName>
    <definedName name="___SCH7" localSheetId="109">#REF!</definedName>
    <definedName name="___SCH7" localSheetId="129">#REF!</definedName>
    <definedName name="___SCH7" localSheetId="23">#REF!</definedName>
    <definedName name="___SCH7" localSheetId="13">#REF!</definedName>
    <definedName name="___SCH7">#REF!</definedName>
    <definedName name="___SCH8" localSheetId="106">#REF!</definedName>
    <definedName name="___SCH8" localSheetId="109">#REF!</definedName>
    <definedName name="___SCH8" localSheetId="129">#REF!</definedName>
    <definedName name="___SCH8" localSheetId="23">#REF!</definedName>
    <definedName name="___SCH8" localSheetId="13">#REF!</definedName>
    <definedName name="___SCH8">#REF!</definedName>
    <definedName name="___SCH9" localSheetId="106">#REF!</definedName>
    <definedName name="___SCH9" localSheetId="109">#REF!</definedName>
    <definedName name="___SCH9" localSheetId="129">#REF!</definedName>
    <definedName name="___SCH9" localSheetId="23">#REF!</definedName>
    <definedName name="___SCH9" localSheetId="13">#REF!</definedName>
    <definedName name="___SCH9">#REF!</definedName>
    <definedName name="___SCY45" localSheetId="106">#REF!</definedName>
    <definedName name="___SCY45" localSheetId="109">#REF!</definedName>
    <definedName name="___SCY45" localSheetId="129">#REF!</definedName>
    <definedName name="___SCY45" localSheetId="23">#REF!</definedName>
    <definedName name="___SCY45" localSheetId="13">#REF!</definedName>
    <definedName name="___SCY45">#REF!</definedName>
    <definedName name="___SEC1" localSheetId="106">#REF!</definedName>
    <definedName name="___SEC1" localSheetId="109">#REF!</definedName>
    <definedName name="___SEC1" localSheetId="129">#REF!</definedName>
    <definedName name="___SEC1" localSheetId="23">#REF!</definedName>
    <definedName name="___SEC1" localSheetId="13">#REF!</definedName>
    <definedName name="___SEC1">#REF!</definedName>
    <definedName name="___SEC2" localSheetId="106">#REF!</definedName>
    <definedName name="___SEC2" localSheetId="109">#REF!</definedName>
    <definedName name="___SEC2" localSheetId="129">#REF!</definedName>
    <definedName name="___SEC2" localSheetId="23">#REF!</definedName>
    <definedName name="___SEC2" localSheetId="13">#REF!</definedName>
    <definedName name="___SEC2">#REF!</definedName>
    <definedName name="___SFC1" localSheetId="127">#REF!</definedName>
    <definedName name="___W1" localSheetId="106">#REF!</definedName>
    <definedName name="___W1" localSheetId="109">#REF!</definedName>
    <definedName name="___W1" localSheetId="129">#REF!</definedName>
    <definedName name="___W1" localSheetId="23">#REF!</definedName>
    <definedName name="___W1" localSheetId="13">#REF!</definedName>
    <definedName name="___W1">#REF!</definedName>
    <definedName name="__age2" localSheetId="106">#REF!</definedName>
    <definedName name="__age2" localSheetId="109">#REF!</definedName>
    <definedName name="__age2" localSheetId="129">#REF!</definedName>
    <definedName name="__age2" localSheetId="23">#REF!</definedName>
    <definedName name="__age2" localSheetId="13">#REF!</definedName>
    <definedName name="__age2">#REF!</definedName>
    <definedName name="__aug2" localSheetId="106">#REF!</definedName>
    <definedName name="__aug2" localSheetId="109">#REF!</definedName>
    <definedName name="__aug2" localSheetId="129">#REF!</definedName>
    <definedName name="__aug2" localSheetId="23">#REF!</definedName>
    <definedName name="__aug2" localSheetId="13">#REF!</definedName>
    <definedName name="__aug2">#REF!</definedName>
    <definedName name="__b3" localSheetId="106" hidden="1">{#N/A,#N/A,FALSE,"DEPN";#N/A,#N/A,FALSE,"INT";#N/A,#N/A,FALSE,"SUNDRY";#N/A,#N/A,FALSE,"CRED";#N/A,#N/A,FALSE,"DEBT";#N/A,#N/A,FALSE,"XREC";#N/A,#N/A,FALSE,"RFS";#N/A,#N/A,FALSE,"FAS";#N/A,#N/A,FALSE,"SP";#N/A,#N/A,FALSE,"COMM";#N/A,#N/A,FALSE,"CALC";#N/A,#N/A,FALSE,"%";#N/A,#N/A,FALSE,"EXPS"}</definedName>
    <definedName name="__b3" localSheetId="109" hidden="1">{#N/A,#N/A,FALSE,"DEPN";#N/A,#N/A,FALSE,"INT";#N/A,#N/A,FALSE,"SUNDRY";#N/A,#N/A,FALSE,"CRED";#N/A,#N/A,FALSE,"DEBT";#N/A,#N/A,FALSE,"XREC";#N/A,#N/A,FALSE,"RFS";#N/A,#N/A,FALSE,"FAS";#N/A,#N/A,FALSE,"SP";#N/A,#N/A,FALSE,"COMM";#N/A,#N/A,FALSE,"CALC";#N/A,#N/A,FALSE,"%";#N/A,#N/A,FALSE,"EXPS"}</definedName>
    <definedName name="__b3" localSheetId="129" hidden="1">{#N/A,#N/A,FALSE,"DEPN";#N/A,#N/A,FALSE,"INT";#N/A,#N/A,FALSE,"SUNDRY";#N/A,#N/A,FALSE,"CRED";#N/A,#N/A,FALSE,"DEBT";#N/A,#N/A,FALSE,"XREC";#N/A,#N/A,FALSE,"RFS";#N/A,#N/A,FALSE,"FAS";#N/A,#N/A,FALSE,"SP";#N/A,#N/A,FALSE,"COMM";#N/A,#N/A,FALSE,"CALC";#N/A,#N/A,FALSE,"%";#N/A,#N/A,FALSE,"EXPS"}</definedName>
    <definedName name="__b3" localSheetId="23" hidden="1">{#N/A,#N/A,FALSE,"DEPN";#N/A,#N/A,FALSE,"INT";#N/A,#N/A,FALSE,"SUNDRY";#N/A,#N/A,FALSE,"CRED";#N/A,#N/A,FALSE,"DEBT";#N/A,#N/A,FALSE,"XREC";#N/A,#N/A,FALSE,"RFS";#N/A,#N/A,FALSE,"FAS";#N/A,#N/A,FALSE,"SP";#N/A,#N/A,FALSE,"COMM";#N/A,#N/A,FALSE,"CALC";#N/A,#N/A,FALSE,"%";#N/A,#N/A,FALSE,"EXPS"}</definedName>
    <definedName name="__b3" localSheetId="13" hidden="1">{#N/A,#N/A,FALSE,"DEPN";#N/A,#N/A,FALSE,"INT";#N/A,#N/A,FALSE,"SUNDRY";#N/A,#N/A,FALSE,"CRED";#N/A,#N/A,FALSE,"DEBT";#N/A,#N/A,FALSE,"XREC";#N/A,#N/A,FALSE,"RFS";#N/A,#N/A,FALSE,"FAS";#N/A,#N/A,FALSE,"SP";#N/A,#N/A,FALSE,"COMM";#N/A,#N/A,FALSE,"CALC";#N/A,#N/A,FALSE,"%";#N/A,#N/A,FALSE,"EXPS"}</definedName>
    <definedName name="__b3" hidden="1">{#N/A,#N/A,FALSE,"DEPN";#N/A,#N/A,FALSE,"INT";#N/A,#N/A,FALSE,"SUNDRY";#N/A,#N/A,FALSE,"CRED";#N/A,#N/A,FALSE,"DEBT";#N/A,#N/A,FALSE,"XREC";#N/A,#N/A,FALSE,"RFS";#N/A,#N/A,FALSE,"FAS";#N/A,#N/A,FALSE,"SP";#N/A,#N/A,FALSE,"COMM";#N/A,#N/A,FALSE,"CALC";#N/A,#N/A,FALSE,"%";#N/A,#N/A,FALSE,"EXPS"}</definedName>
    <definedName name="__C78695">#REF!</definedName>
    <definedName name="__cm2" localSheetId="106" hidden="1">{"'Cash In Bank - Metrobank'!$A$1:$E$520"}</definedName>
    <definedName name="__cm2" localSheetId="109" hidden="1">{"'Cash In Bank - Metrobank'!$A$1:$E$520"}</definedName>
    <definedName name="__cm2" localSheetId="129" hidden="1">{"'Cash In Bank - Metrobank'!$A$1:$E$520"}</definedName>
    <definedName name="__cm2" localSheetId="23" hidden="1">{"'Cash In Bank - Metrobank'!$A$1:$E$520"}</definedName>
    <definedName name="__cm2" localSheetId="13" hidden="1">{"'Cash In Bank - Metrobank'!$A$1:$E$520"}</definedName>
    <definedName name="__cm2" hidden="1">{"'Cash In Bank - Metrobank'!$A$1:$E$520"}</definedName>
    <definedName name="__cm3" localSheetId="106" hidden="1">{"'Cash In Bank - Metrobank'!$A$1:$E$520"}</definedName>
    <definedName name="__cm3" localSheetId="109" hidden="1">{"'Cash In Bank - Metrobank'!$A$1:$E$520"}</definedName>
    <definedName name="__cm3" localSheetId="129" hidden="1">{"'Cash In Bank - Metrobank'!$A$1:$E$520"}</definedName>
    <definedName name="__cm3" localSheetId="23" hidden="1">{"'Cash In Bank - Metrobank'!$A$1:$E$520"}</definedName>
    <definedName name="__cm3" localSheetId="13" hidden="1">{"'Cash In Bank - Metrobank'!$A$1:$E$520"}</definedName>
    <definedName name="__cm3" hidden="1">{"'Cash In Bank - Metrobank'!$A$1:$E$520"}</definedName>
    <definedName name="__col2" localSheetId="106">#REF!</definedName>
    <definedName name="__col2" localSheetId="109">#REF!</definedName>
    <definedName name="__col2" localSheetId="129">#REF!</definedName>
    <definedName name="__col2" localSheetId="23">#REF!</definedName>
    <definedName name="__col2" localSheetId="13">#REF!</definedName>
    <definedName name="__col2">#REF!</definedName>
    <definedName name="__DAT1" localSheetId="106">#REF!</definedName>
    <definedName name="__DAT1" localSheetId="109">#REF!</definedName>
    <definedName name="__DAT1" localSheetId="129">#REF!</definedName>
    <definedName name="__DAT1" localSheetId="23">#REF!</definedName>
    <definedName name="__DAT1" localSheetId="13">#REF!</definedName>
    <definedName name="__DAT1">#REF!</definedName>
    <definedName name="__DAT10" localSheetId="106">#REF!</definedName>
    <definedName name="__DAT10" localSheetId="109">#REF!</definedName>
    <definedName name="__DAT10" localSheetId="129">#REF!</definedName>
    <definedName name="__DAT10" localSheetId="23">#REF!</definedName>
    <definedName name="__DAT10" localSheetId="13">#REF!</definedName>
    <definedName name="__DAT10">#REF!</definedName>
    <definedName name="__DAT11" localSheetId="106">#REF!</definedName>
    <definedName name="__DAT11" localSheetId="109">#REF!</definedName>
    <definedName name="__DAT11" localSheetId="129">#REF!</definedName>
    <definedName name="__DAT11" localSheetId="23">#REF!</definedName>
    <definedName name="__DAT11" localSheetId="13">#REF!</definedName>
    <definedName name="__DAT11">#REF!</definedName>
    <definedName name="__DAT12" localSheetId="106">#REF!</definedName>
    <definedName name="__DAT12">#REF!</definedName>
    <definedName name="__DAT2" localSheetId="106">#REF!</definedName>
    <definedName name="__DAT2">#REF!</definedName>
    <definedName name="__DAT3" localSheetId="106">#REF!</definedName>
    <definedName name="__DAT3">#REF!</definedName>
    <definedName name="__DAT4" localSheetId="106">#REF!</definedName>
    <definedName name="__DAT4">#REF!</definedName>
    <definedName name="__DAT5" localSheetId="106">#REF!</definedName>
    <definedName name="__DAT5">#REF!</definedName>
    <definedName name="__DAT6" localSheetId="106">#REF!</definedName>
    <definedName name="__DAT6">#REF!</definedName>
    <definedName name="__DAT7" localSheetId="106">#REF!</definedName>
    <definedName name="__DAT7">#REF!</definedName>
    <definedName name="__DAT8" localSheetId="106">#REF!</definedName>
    <definedName name="__DAT8">#REF!</definedName>
    <definedName name="__DAT9" localSheetId="106">#REF!</definedName>
    <definedName name="__DAT9">#REF!</definedName>
    <definedName name="__DEC04" localSheetId="106">#REF!</definedName>
    <definedName name="__DEC04">#REF!</definedName>
    <definedName name="__dec10" localSheetId="106">#REF!</definedName>
    <definedName name="__dec10">#REF!</definedName>
    <definedName name="__dec11" localSheetId="106">#REF!</definedName>
    <definedName name="__dec11">#REF!</definedName>
    <definedName name="__dec12" localSheetId="106">#REF!</definedName>
    <definedName name="__dec12">#REF!</definedName>
    <definedName name="__dec13" localSheetId="106">#REF!</definedName>
    <definedName name="__dec13">#REF!</definedName>
    <definedName name="__dec14" localSheetId="106">#REF!</definedName>
    <definedName name="__dec14">#REF!</definedName>
    <definedName name="__dec15" localSheetId="106">#REF!</definedName>
    <definedName name="__dec15">#REF!</definedName>
    <definedName name="__dec16" localSheetId="106">#REF!</definedName>
    <definedName name="__dec16">#REF!</definedName>
    <definedName name="__dec17" localSheetId="106">#REF!</definedName>
    <definedName name="__dec17">#REF!</definedName>
    <definedName name="__dec6" localSheetId="106">#REF!</definedName>
    <definedName name="__dec6">#REF!</definedName>
    <definedName name="__dec7" localSheetId="106">#REF!</definedName>
    <definedName name="__dec7">#REF!</definedName>
    <definedName name="__dec9" localSheetId="106">#REF!</definedName>
    <definedName name="__dec9">#REF!</definedName>
    <definedName name="__ded2" localSheetId="106">#REF!</definedName>
    <definedName name="__ded2">#REF!</definedName>
    <definedName name="__exh7" localSheetId="106">#REF!</definedName>
    <definedName name="__exh7">#REF!</definedName>
    <definedName name="__EXH8" localSheetId="106">#REF!</definedName>
    <definedName name="__EXH8">#REF!</definedName>
    <definedName name="__imp6" localSheetId="106">#REF!</definedName>
    <definedName name="__imp6">#REF!</definedName>
    <definedName name="__JUN4" localSheetId="106">#REF!</definedName>
    <definedName name="__JUN4">#REF!</definedName>
    <definedName name="__MC04" localSheetId="106">#REF!</definedName>
    <definedName name="__MC04">#REF!</definedName>
    <definedName name="__MS1" localSheetId="106">#REF!</definedName>
    <definedName name="__MS1" localSheetId="109">#REF!</definedName>
    <definedName name="__MS1" localSheetId="129">#REF!</definedName>
    <definedName name="__MS1" localSheetId="23">#REF!</definedName>
    <definedName name="__MS1" localSheetId="13">#REF!</definedName>
    <definedName name="__MS1">#REF!</definedName>
    <definedName name="__MS2" localSheetId="106">#REF!</definedName>
    <definedName name="__MS2" localSheetId="109">#REF!</definedName>
    <definedName name="__MS2" localSheetId="129">#REF!</definedName>
    <definedName name="__MS2" localSheetId="23">#REF!</definedName>
    <definedName name="__MS2" localSheetId="13">#REF!</definedName>
    <definedName name="__MS2">#REF!</definedName>
    <definedName name="__MS3" localSheetId="106">#REF!</definedName>
    <definedName name="__MS3" localSheetId="109">#REF!</definedName>
    <definedName name="__MS3" localSheetId="129">#REF!</definedName>
    <definedName name="__MS3" localSheetId="23">#REF!</definedName>
    <definedName name="__MS3" localSheetId="13">#REF!</definedName>
    <definedName name="__MS3">#REF!</definedName>
    <definedName name="__MS4" localSheetId="106">#REF!</definedName>
    <definedName name="__MS4" localSheetId="109">#REF!</definedName>
    <definedName name="__MS4" localSheetId="129">#REF!</definedName>
    <definedName name="__MS4" localSheetId="23">#REF!</definedName>
    <definedName name="__MS4" localSheetId="13">#REF!</definedName>
    <definedName name="__MS4">#REF!</definedName>
    <definedName name="__MS5" localSheetId="106">#REF!</definedName>
    <definedName name="__MS5" localSheetId="109">#REF!</definedName>
    <definedName name="__MS5" localSheetId="129">#REF!</definedName>
    <definedName name="__MS5" localSheetId="23">#REF!</definedName>
    <definedName name="__MS5" localSheetId="13">#REF!</definedName>
    <definedName name="__MS5">#REF!</definedName>
    <definedName name="__mvr2" localSheetId="106">#REF!</definedName>
    <definedName name="__mvr2" localSheetId="109">#REF!</definedName>
    <definedName name="__mvr2" localSheetId="129">#REF!</definedName>
    <definedName name="__mvr2" localSheetId="23">#REF!</definedName>
    <definedName name="__mvr2" localSheetId="13">#REF!</definedName>
    <definedName name="__mvr2">#REF!</definedName>
    <definedName name="__ndf2" localSheetId="106">#REF!</definedName>
    <definedName name="__ndf2" localSheetId="109">#REF!</definedName>
    <definedName name="__ndf2" localSheetId="129">#REF!</definedName>
    <definedName name="__ndf2" localSheetId="23">#REF!</definedName>
    <definedName name="__ndf2" localSheetId="13">#REF!</definedName>
    <definedName name="__ndf2">#REF!</definedName>
    <definedName name="__new10" localSheetId="106">#REF!</definedName>
    <definedName name="__new10" localSheetId="109">#REF!</definedName>
    <definedName name="__new10" localSheetId="129">#REF!</definedName>
    <definedName name="__new10" localSheetId="23">#REF!</definedName>
    <definedName name="__new10" localSheetId="13">#REF!</definedName>
    <definedName name="__new10">#REF!</definedName>
    <definedName name="__new11" localSheetId="106">#REF!</definedName>
    <definedName name="__new11">#REF!</definedName>
    <definedName name="__new12" localSheetId="106">#REF!</definedName>
    <definedName name="__new12">#REF!</definedName>
    <definedName name="__new13" localSheetId="106">#REF!</definedName>
    <definedName name="__new13">#REF!</definedName>
    <definedName name="__new14" localSheetId="106">#REF!</definedName>
    <definedName name="__new14">#REF!</definedName>
    <definedName name="__new15" localSheetId="106">#REF!</definedName>
    <definedName name="__new15">#REF!</definedName>
    <definedName name="__new16" localSheetId="106">#REF!</definedName>
    <definedName name="__new16">#REF!</definedName>
    <definedName name="__new17" localSheetId="106">#REF!</definedName>
    <definedName name="__new17">#REF!</definedName>
    <definedName name="__new6" localSheetId="106">#REF!</definedName>
    <definedName name="__new6">#REF!</definedName>
    <definedName name="__new7" localSheetId="106">#REF!</definedName>
    <definedName name="__new7">#REF!</definedName>
    <definedName name="__new8" localSheetId="106">#REF!</definedName>
    <definedName name="__new8">#REF!</definedName>
    <definedName name="__new9" localSheetId="106">#REF!</definedName>
    <definedName name="__new9">#REF!</definedName>
    <definedName name="__nla2" localSheetId="106">#REF!</definedName>
    <definedName name="__nla2">#REF!</definedName>
    <definedName name="__NOV04" localSheetId="106">#REF!</definedName>
    <definedName name="__NOV04">#REF!</definedName>
    <definedName name="__NOV99" localSheetId="106">#REF!</definedName>
    <definedName name="__NOV99" localSheetId="109">#REF!</definedName>
    <definedName name="__NOV99" localSheetId="129">#REF!</definedName>
    <definedName name="__NOV99" localSheetId="23">#REF!</definedName>
    <definedName name="__NOV99" localSheetId="13">#REF!</definedName>
    <definedName name="__NOV99">#REF!</definedName>
    <definedName name="__OCT04" localSheetId="106">#REF!</definedName>
    <definedName name="__OCT04" localSheetId="109">#REF!</definedName>
    <definedName name="__OCT04" localSheetId="129">#REF!</definedName>
    <definedName name="__OCT04" localSheetId="23">#REF!</definedName>
    <definedName name="__OCT04" localSheetId="13">#REF!</definedName>
    <definedName name="__OCT04">#REF!</definedName>
    <definedName name="__old10" localSheetId="106">#REF!</definedName>
    <definedName name="__old10" localSheetId="109">#REF!</definedName>
    <definedName name="__old10" localSheetId="129">#REF!</definedName>
    <definedName name="__old10" localSheetId="23">#REF!</definedName>
    <definedName name="__old10" localSheetId="13">#REF!</definedName>
    <definedName name="__old10">#REF!</definedName>
    <definedName name="__old11" localSheetId="106">#REF!</definedName>
    <definedName name="__old11" localSheetId="109">#REF!</definedName>
    <definedName name="__old11" localSheetId="129">#REF!</definedName>
    <definedName name="__old11" localSheetId="23">#REF!</definedName>
    <definedName name="__old11" localSheetId="13">#REF!</definedName>
    <definedName name="__old11">#REF!</definedName>
    <definedName name="__old12" localSheetId="106">#REF!</definedName>
    <definedName name="__old12">#REF!</definedName>
    <definedName name="__old13" localSheetId="106">#REF!</definedName>
    <definedName name="__old13">#REF!</definedName>
    <definedName name="__old14" localSheetId="106">#REF!</definedName>
    <definedName name="__old14">#REF!</definedName>
    <definedName name="__old15" localSheetId="106">#REF!</definedName>
    <definedName name="__old15">#REF!</definedName>
    <definedName name="__old16" localSheetId="106">#REF!</definedName>
    <definedName name="__old16">#REF!</definedName>
    <definedName name="__old17" localSheetId="106">#REF!</definedName>
    <definedName name="__old17">#REF!</definedName>
    <definedName name="__old6" localSheetId="106">#REF!</definedName>
    <definedName name="__old6">#REF!</definedName>
    <definedName name="__old7" localSheetId="106">#REF!</definedName>
    <definedName name="__old7">#REF!</definedName>
    <definedName name="__old8" localSheetId="106">#REF!</definedName>
    <definedName name="__old8">#REF!</definedName>
    <definedName name="__old9" localSheetId="106">#REF!</definedName>
    <definedName name="__old9">#REF!</definedName>
    <definedName name="__rei2" localSheetId="106">#REF!</definedName>
    <definedName name="__rei2">#REF!</definedName>
    <definedName name="__rev2" localSheetId="106">#REF!</definedName>
    <definedName name="__rev2" localSheetId="109">#REF!</definedName>
    <definedName name="__rev2" localSheetId="129">#REF!</definedName>
    <definedName name="__rev2" localSheetId="23">#REF!</definedName>
    <definedName name="__rev2" localSheetId="13">#REF!</definedName>
    <definedName name="__rev2">#REF!</definedName>
    <definedName name="__SCF90" localSheetId="106">#REF!</definedName>
    <definedName name="__SCF90" localSheetId="109">#REF!</definedName>
    <definedName name="__SCF90" localSheetId="129">#REF!</definedName>
    <definedName name="__SCF90" localSheetId="23">#REF!</definedName>
    <definedName name="__SCF90" localSheetId="13">#REF!</definedName>
    <definedName name="__SCF90">#REF!</definedName>
    <definedName name="__SCH1" localSheetId="106">#REF!</definedName>
    <definedName name="__SCH1" localSheetId="109">#REF!</definedName>
    <definedName name="__SCH1" localSheetId="129">#REF!</definedName>
    <definedName name="__SCH1" localSheetId="23">#REF!</definedName>
    <definedName name="__SCH1" localSheetId="13">#REF!</definedName>
    <definedName name="__SCH1">#REF!</definedName>
    <definedName name="__SCH10" localSheetId="106">#REF!</definedName>
    <definedName name="__SCH10" localSheetId="109">#REF!</definedName>
    <definedName name="__SCH10" localSheetId="129">#REF!</definedName>
    <definedName name="__SCH10" localSheetId="23">#REF!</definedName>
    <definedName name="__SCH10" localSheetId="13">#REF!</definedName>
    <definedName name="__SCH10">#REF!</definedName>
    <definedName name="__SCH15" localSheetId="106">#REF!</definedName>
    <definedName name="__SCH15" localSheetId="109">#REF!</definedName>
    <definedName name="__SCH15" localSheetId="129">#REF!</definedName>
    <definedName name="__SCH15" localSheetId="23">#REF!</definedName>
    <definedName name="__SCH15" localSheetId="13">#REF!</definedName>
    <definedName name="__SCH15">#REF!</definedName>
    <definedName name="__SCH2" localSheetId="106">#REF!</definedName>
    <definedName name="__SCH2" localSheetId="109">#REF!</definedName>
    <definedName name="__SCH2" localSheetId="129">#REF!</definedName>
    <definedName name="__SCH2" localSheetId="23">#REF!</definedName>
    <definedName name="__SCH2" localSheetId="13">#REF!</definedName>
    <definedName name="__SCH2">#REF!</definedName>
    <definedName name="__SCH3" localSheetId="106">#REF!</definedName>
    <definedName name="__SCH3" localSheetId="109">#REF!</definedName>
    <definedName name="__SCH3" localSheetId="129">#REF!</definedName>
    <definedName name="__SCH3" localSheetId="23">#REF!</definedName>
    <definedName name="__SCH3" localSheetId="13">#REF!</definedName>
    <definedName name="__SCH3">#REF!</definedName>
    <definedName name="__SCH4" localSheetId="106">#REF!</definedName>
    <definedName name="__SCH4" localSheetId="109">#REF!</definedName>
    <definedName name="__SCH4" localSheetId="129">#REF!</definedName>
    <definedName name="__SCH4" localSheetId="23">#REF!</definedName>
    <definedName name="__SCH4" localSheetId="13">#REF!</definedName>
    <definedName name="__SCH4">#REF!</definedName>
    <definedName name="__SCH5" localSheetId="106">#REF!</definedName>
    <definedName name="__SCH5" localSheetId="109">#REF!</definedName>
    <definedName name="__SCH5" localSheetId="129">#REF!</definedName>
    <definedName name="__SCH5" localSheetId="23">#REF!</definedName>
    <definedName name="__SCH5" localSheetId="13">#REF!</definedName>
    <definedName name="__SCH5">#REF!</definedName>
    <definedName name="__SCH6" localSheetId="106">#REF!</definedName>
    <definedName name="__SCH6" localSheetId="109">#REF!</definedName>
    <definedName name="__SCH6" localSheetId="129">#REF!</definedName>
    <definedName name="__SCH6" localSheetId="23">#REF!</definedName>
    <definedName name="__SCH6" localSheetId="13">#REF!</definedName>
    <definedName name="__SCH6">#REF!</definedName>
    <definedName name="__SCH7" localSheetId="106">#REF!</definedName>
    <definedName name="__SCH7" localSheetId="109">#REF!</definedName>
    <definedName name="__SCH7" localSheetId="129">#REF!</definedName>
    <definedName name="__SCH7" localSheetId="23">#REF!</definedName>
    <definedName name="__SCH7" localSheetId="13">#REF!</definedName>
    <definedName name="__SCH7">#REF!</definedName>
    <definedName name="__SCH8" localSheetId="106">#REF!</definedName>
    <definedName name="__SCH8" localSheetId="109">#REF!</definedName>
    <definedName name="__SCH8" localSheetId="129">#REF!</definedName>
    <definedName name="__SCH8" localSheetId="23">#REF!</definedName>
    <definedName name="__SCH8" localSheetId="13">#REF!</definedName>
    <definedName name="__SCH8">#REF!</definedName>
    <definedName name="__SCH9" localSheetId="106">#REF!</definedName>
    <definedName name="__SCH9" localSheetId="109">#REF!</definedName>
    <definedName name="__SCH9" localSheetId="129">#REF!</definedName>
    <definedName name="__SCH9" localSheetId="23">#REF!</definedName>
    <definedName name="__SCH9" localSheetId="13">#REF!</definedName>
    <definedName name="__SCH9">#REF!</definedName>
    <definedName name="__SCY45" localSheetId="127">#REF!</definedName>
    <definedName name="__SCY46">#N/A</definedName>
    <definedName name="__SCY47">#N/A</definedName>
    <definedName name="__SEC1" localSheetId="106">#REF!</definedName>
    <definedName name="__SEC1" localSheetId="109">#REF!</definedName>
    <definedName name="__SEC1" localSheetId="129">#REF!</definedName>
    <definedName name="__SEC1" localSheetId="23">#REF!</definedName>
    <definedName name="__SEC1" localSheetId="13">#REF!</definedName>
    <definedName name="__SEC1">#REF!</definedName>
    <definedName name="__SEC2" localSheetId="106">#REF!</definedName>
    <definedName name="__SEC2" localSheetId="109">#REF!</definedName>
    <definedName name="__SEC2" localSheetId="129">#REF!</definedName>
    <definedName name="__SEC2" localSheetId="23">#REF!</definedName>
    <definedName name="__SEC2" localSheetId="13">#REF!</definedName>
    <definedName name="__SEC2">#REF!</definedName>
    <definedName name="__sep04" localSheetId="106">#REF!</definedName>
    <definedName name="__sep04" localSheetId="109">#REF!</definedName>
    <definedName name="__sep04" localSheetId="129">#REF!</definedName>
    <definedName name="__sep04" localSheetId="23">#REF!</definedName>
    <definedName name="__sep04" localSheetId="13">#REF!</definedName>
    <definedName name="__sep04">#REF!</definedName>
    <definedName name="__SFC1" localSheetId="106">#REF!</definedName>
    <definedName name="__SFC1" localSheetId="109">#REF!</definedName>
    <definedName name="__SFC1" localSheetId="129">#REF!</definedName>
    <definedName name="__SFC1" localSheetId="23">#REF!</definedName>
    <definedName name="__SFC1" localSheetId="13">#REF!</definedName>
    <definedName name="__SFC1">#REF!</definedName>
    <definedName name="__w1" localSheetId="106" hidden="1">{#N/A,#N/A,FALSE,"DEPN";#N/A,#N/A,FALSE,"INT";#N/A,#N/A,FALSE,"SUNDRY";#N/A,#N/A,FALSE,"CRED";#N/A,#N/A,FALSE,"DEBT";#N/A,#N/A,FALSE,"XREC";#N/A,#N/A,FALSE,"RFS";#N/A,#N/A,FALSE,"FAS";#N/A,#N/A,FALSE,"SP";#N/A,#N/A,FALSE,"COMM";#N/A,#N/A,FALSE,"CALC";#N/A,#N/A,FALSE,"%";#N/A,#N/A,FALSE,"EXPS"}</definedName>
    <definedName name="__w1" localSheetId="109" hidden="1">{#N/A,#N/A,FALSE,"DEPN";#N/A,#N/A,FALSE,"INT";#N/A,#N/A,FALSE,"SUNDRY";#N/A,#N/A,FALSE,"CRED";#N/A,#N/A,FALSE,"DEBT";#N/A,#N/A,FALSE,"XREC";#N/A,#N/A,FALSE,"RFS";#N/A,#N/A,FALSE,"FAS";#N/A,#N/A,FALSE,"SP";#N/A,#N/A,FALSE,"COMM";#N/A,#N/A,FALSE,"CALC";#N/A,#N/A,FALSE,"%";#N/A,#N/A,FALSE,"EXPS"}</definedName>
    <definedName name="__w1" localSheetId="129" hidden="1">{#N/A,#N/A,FALSE,"DEPN";#N/A,#N/A,FALSE,"INT";#N/A,#N/A,FALSE,"SUNDRY";#N/A,#N/A,FALSE,"CRED";#N/A,#N/A,FALSE,"DEBT";#N/A,#N/A,FALSE,"XREC";#N/A,#N/A,FALSE,"RFS";#N/A,#N/A,FALSE,"FAS";#N/A,#N/A,FALSE,"SP";#N/A,#N/A,FALSE,"COMM";#N/A,#N/A,FALSE,"CALC";#N/A,#N/A,FALSE,"%";#N/A,#N/A,FALSE,"EXPS"}</definedName>
    <definedName name="__w1" localSheetId="23" hidden="1">{#N/A,#N/A,FALSE,"DEPN";#N/A,#N/A,FALSE,"INT";#N/A,#N/A,FALSE,"SUNDRY";#N/A,#N/A,FALSE,"CRED";#N/A,#N/A,FALSE,"DEBT";#N/A,#N/A,FALSE,"XREC";#N/A,#N/A,FALSE,"RFS";#N/A,#N/A,FALSE,"FAS";#N/A,#N/A,FALSE,"SP";#N/A,#N/A,FALSE,"COMM";#N/A,#N/A,FALSE,"CALC";#N/A,#N/A,FALSE,"%";#N/A,#N/A,FALSE,"EXPS"}</definedName>
    <definedName name="__w1" localSheetId="13" hidden="1">{#N/A,#N/A,FALSE,"DEPN";#N/A,#N/A,FALSE,"INT";#N/A,#N/A,FALSE,"SUNDRY";#N/A,#N/A,FALSE,"CRED";#N/A,#N/A,FALSE,"DEBT";#N/A,#N/A,FALSE,"XREC";#N/A,#N/A,FALSE,"RFS";#N/A,#N/A,FALSE,"FAS";#N/A,#N/A,FALSE,"SP";#N/A,#N/A,FALSE,"COMM";#N/A,#N/A,FALSE,"CALC";#N/A,#N/A,FALSE,"%";#N/A,#N/A,FALSE,"EXPS"}</definedName>
    <definedName name="__w1" hidden="1">{#N/A,#N/A,FALSE,"DEPN";#N/A,#N/A,FALSE,"INT";#N/A,#N/A,FALSE,"SUNDRY";#N/A,#N/A,FALSE,"CRED";#N/A,#N/A,FALSE,"DEBT";#N/A,#N/A,FALSE,"XREC";#N/A,#N/A,FALSE,"RFS";#N/A,#N/A,FALSE,"FAS";#N/A,#N/A,FALSE,"SP";#N/A,#N/A,FALSE,"COMM";#N/A,#N/A,FALSE,"CALC";#N/A,#N/A,FALSE,"%";#N/A,#N/A,FALSE,"EXPS"}</definedName>
    <definedName name="__w2" localSheetId="106" hidden="1">{"YTDACT1",#N/A,TRUE,"YTDACTAUST";"YTDACT2",#N/A,TRUE,"YTDACTAUST";"YTDACT3",#N/A,TRUE,"YTDACTAUST";"CCTR",#N/A,TRUE,"YTDACTCC"}</definedName>
    <definedName name="__w2" localSheetId="109" hidden="1">{"YTDACT1",#N/A,TRUE,"YTDACTAUST";"YTDACT2",#N/A,TRUE,"YTDACTAUST";"YTDACT3",#N/A,TRUE,"YTDACTAUST";"CCTR",#N/A,TRUE,"YTDACTCC"}</definedName>
    <definedName name="__w2" localSheetId="129" hidden="1">{"YTDACT1",#N/A,TRUE,"YTDACTAUST";"YTDACT2",#N/A,TRUE,"YTDACTAUST";"YTDACT3",#N/A,TRUE,"YTDACTAUST";"CCTR",#N/A,TRUE,"YTDACTCC"}</definedName>
    <definedName name="__w2" localSheetId="23" hidden="1">{"YTDACT1",#N/A,TRUE,"YTDACTAUST";"YTDACT2",#N/A,TRUE,"YTDACTAUST";"YTDACT3",#N/A,TRUE,"YTDACTAUST";"CCTR",#N/A,TRUE,"YTDACTCC"}</definedName>
    <definedName name="__w2" localSheetId="13" hidden="1">{"YTDACT1",#N/A,TRUE,"YTDACTAUST";"YTDACT2",#N/A,TRUE,"YTDACTAUST";"YTDACT3",#N/A,TRUE,"YTDACTAUST";"CCTR",#N/A,TRUE,"YTDACTCC"}</definedName>
    <definedName name="__w2" hidden="1">{"YTDACT1",#N/A,TRUE,"YTDACTAUST";"YTDACT2",#N/A,TRUE,"YTDACTAUST";"YTDACT3",#N/A,TRUE,"YTDACTAUST";"CCTR",#N/A,TRUE,"YTDACTCC"}</definedName>
    <definedName name="_0_REP_L_OF_RCBC_LUCENA_ASOIF_DV_014_11">"'file:///C:/My Documents/recon2003/PLP-CIS GPL/4287sep cis.xls'#$EXHIBIT.$#REF!$#REF!"</definedName>
    <definedName name="_10_Points_Hit_rate" localSheetId="106">#REF!</definedName>
    <definedName name="_10_Points_Hit_rate" localSheetId="109">#REF!</definedName>
    <definedName name="_10_Points_Hit_rate" localSheetId="129">#REF!</definedName>
    <definedName name="_10_Points_Hit_rate" localSheetId="127">#REF!</definedName>
    <definedName name="_10_Points_Hit_rate" localSheetId="23">#REF!</definedName>
    <definedName name="_10_Points_Hit_rate" localSheetId="13">#REF!</definedName>
    <definedName name="_10_Points_Hit_rate">#REF!</definedName>
    <definedName name="_11_20_08" localSheetId="106">#REF!</definedName>
    <definedName name="_11_20_08" localSheetId="109">#REF!</definedName>
    <definedName name="_11_20_08" localSheetId="129">#REF!</definedName>
    <definedName name="_11_20_08" localSheetId="127">#REF!</definedName>
    <definedName name="_11_20_08" localSheetId="23">#REF!</definedName>
    <definedName name="_11_20_08" localSheetId="13">#REF!</definedName>
    <definedName name="_11_20_08">#REF!</definedName>
    <definedName name="_13CYASSET" localSheetId="106">#REF!</definedName>
    <definedName name="_13CYASSET" localSheetId="109">#REF!</definedName>
    <definedName name="_13CYASSET" localSheetId="129">#REF!</definedName>
    <definedName name="_13CYASSET" localSheetId="127">#REF!</definedName>
    <definedName name="_13CYASSET" localSheetId="23">#REF!</definedName>
    <definedName name="_13CYASSET" localSheetId="13">#REF!</definedName>
    <definedName name="_13CYASSET">#REF!</definedName>
    <definedName name="_13PYASSET">#N/A</definedName>
    <definedName name="_18CYASSET">#N/A</definedName>
    <definedName name="_18PYASSET">#N/A</definedName>
    <definedName name="_1R_SUMM" localSheetId="106">#REF!</definedName>
    <definedName name="_1R_SUMM">#REF!</definedName>
    <definedName name="_2715FEB" localSheetId="106">#REF!</definedName>
    <definedName name="_2715FEB" localSheetId="109">#REF!</definedName>
    <definedName name="_2715FEB" localSheetId="129">#REF!</definedName>
    <definedName name="_2715FEB" localSheetId="127">#REF!</definedName>
    <definedName name="_2715FEB" localSheetId="23">#REF!</definedName>
    <definedName name="_2715FEB" localSheetId="13">#REF!</definedName>
    <definedName name="_2715FEB">#REF!</definedName>
    <definedName name="_2ndname" localSheetId="106">#REF!</definedName>
    <definedName name="_2ndname" localSheetId="127">#REF!</definedName>
    <definedName name="_2ndname">#REF!</definedName>
    <definedName name="_31_Dec_99" localSheetId="106">#REF!</definedName>
    <definedName name="_31_Dec_99" localSheetId="127">#REF!</definedName>
    <definedName name="_31_Dec_99">#REF!</definedName>
    <definedName name="_8_Points_Hit_rate" localSheetId="106">#REF!</definedName>
    <definedName name="_8_Points_Hit_rate" localSheetId="109">#REF!</definedName>
    <definedName name="_8_Points_Hit_rate" localSheetId="129">#REF!</definedName>
    <definedName name="_8_Points_Hit_rate" localSheetId="127">#REF!</definedName>
    <definedName name="_8_Points_Hit_rate" localSheetId="23">#REF!</definedName>
    <definedName name="_8_Points_Hit_rate" localSheetId="13">#REF!</definedName>
    <definedName name="_8_Points_Hit_rate">#REF!</definedName>
    <definedName name="_age2" localSheetId="106">#REF!</definedName>
    <definedName name="_age2" localSheetId="109">#REF!</definedName>
    <definedName name="_age2" localSheetId="129">#REF!</definedName>
    <definedName name="_age2" localSheetId="23">#REF!</definedName>
    <definedName name="_age2" localSheetId="13">#REF!</definedName>
    <definedName name="_age2">#REF!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4" localSheetId="106">#REF!</definedName>
    <definedName name="_AUG04" localSheetId="109">#REF!</definedName>
    <definedName name="_AUG04" localSheetId="129">#REF!</definedName>
    <definedName name="_AUG04" localSheetId="23">#REF!</definedName>
    <definedName name="_AUG04" localSheetId="13">#REF!</definedName>
    <definedName name="_AUG04">#REF!</definedName>
    <definedName name="_aug2" localSheetId="127">#REF!</definedName>
    <definedName name="_b3" localSheetId="106" hidden="1">{#N/A,#N/A,FALSE,"DEPN";#N/A,#N/A,FALSE,"INT";#N/A,#N/A,FALSE,"SUNDRY";#N/A,#N/A,FALSE,"CRED";#N/A,#N/A,FALSE,"DEBT";#N/A,#N/A,FALSE,"XREC";#N/A,#N/A,FALSE,"RFS";#N/A,#N/A,FALSE,"FAS";#N/A,#N/A,FALSE,"SP";#N/A,#N/A,FALSE,"COMM";#N/A,#N/A,FALSE,"CALC";#N/A,#N/A,FALSE,"%";#N/A,#N/A,FALSE,"EXPS"}</definedName>
    <definedName name="_b3" localSheetId="109" hidden="1">{#N/A,#N/A,FALSE,"DEPN";#N/A,#N/A,FALSE,"INT";#N/A,#N/A,FALSE,"SUNDRY";#N/A,#N/A,FALSE,"CRED";#N/A,#N/A,FALSE,"DEBT";#N/A,#N/A,FALSE,"XREC";#N/A,#N/A,FALSE,"RFS";#N/A,#N/A,FALSE,"FAS";#N/A,#N/A,FALSE,"SP";#N/A,#N/A,FALSE,"COMM";#N/A,#N/A,FALSE,"CALC";#N/A,#N/A,FALSE,"%";#N/A,#N/A,FALSE,"EXPS"}</definedName>
    <definedName name="_b3" localSheetId="129" hidden="1">{#N/A,#N/A,FALSE,"DEPN";#N/A,#N/A,FALSE,"INT";#N/A,#N/A,FALSE,"SUNDRY";#N/A,#N/A,FALSE,"CRED";#N/A,#N/A,FALSE,"DEBT";#N/A,#N/A,FALSE,"XREC";#N/A,#N/A,FALSE,"RFS";#N/A,#N/A,FALSE,"FAS";#N/A,#N/A,FALSE,"SP";#N/A,#N/A,FALSE,"COMM";#N/A,#N/A,FALSE,"CALC";#N/A,#N/A,FALSE,"%";#N/A,#N/A,FALSE,"EXPS"}</definedName>
    <definedName name="_b3" localSheetId="23" hidden="1">{#N/A,#N/A,FALSE,"DEPN";#N/A,#N/A,FALSE,"INT";#N/A,#N/A,FALSE,"SUNDRY";#N/A,#N/A,FALSE,"CRED";#N/A,#N/A,FALSE,"DEBT";#N/A,#N/A,FALSE,"XREC";#N/A,#N/A,FALSE,"RFS";#N/A,#N/A,FALSE,"FAS";#N/A,#N/A,FALSE,"SP";#N/A,#N/A,FALSE,"COMM";#N/A,#N/A,FALSE,"CALC";#N/A,#N/A,FALSE,"%";#N/A,#N/A,FALSE,"EXPS"}</definedName>
    <definedName name="_b3" localSheetId="13" hidden="1">{#N/A,#N/A,FALSE,"DEPN";#N/A,#N/A,FALSE,"INT";#N/A,#N/A,FALSE,"SUNDRY";#N/A,#N/A,FALSE,"CRED";#N/A,#N/A,FALSE,"DEBT";#N/A,#N/A,FALSE,"XREC";#N/A,#N/A,FALSE,"RFS";#N/A,#N/A,FALSE,"FAS";#N/A,#N/A,FALSE,"SP";#N/A,#N/A,FALSE,"COMM";#N/A,#N/A,FALSE,"CALC";#N/A,#N/A,FALSE,"%";#N/A,#N/A,FALSE,"EXPS"}</definedName>
    <definedName name="_b3" hidden="1">{#N/A,#N/A,FALSE,"DEPN";#N/A,#N/A,FALSE,"INT";#N/A,#N/A,FALSE,"SUNDRY";#N/A,#N/A,FALSE,"CRED";#N/A,#N/A,FALSE,"DEBT";#N/A,#N/A,FALSE,"XREC";#N/A,#N/A,FALSE,"RFS";#N/A,#N/A,FALSE,"FAS";#N/A,#N/A,FALSE,"SP";#N/A,#N/A,FALSE,"COMM";#N/A,#N/A,FALSE,"CALC";#N/A,#N/A,FALSE,"%";#N/A,#N/A,FALSE,"EXPS"}</definedName>
    <definedName name="_c3_sched2" localSheetId="106">#REF!</definedName>
    <definedName name="_c3_sched2" localSheetId="109">#REF!</definedName>
    <definedName name="_c3_sched2" localSheetId="129">#REF!</definedName>
    <definedName name="_C3_Sched2" localSheetId="127">#REF!</definedName>
    <definedName name="_c3_sched2" localSheetId="23">#REF!</definedName>
    <definedName name="_c3_sched2" localSheetId="13">#REF!</definedName>
    <definedName name="_c3_sched2">#REF!</definedName>
    <definedName name="_c3_sched3" localSheetId="106">#REF!</definedName>
    <definedName name="_c3_sched3" localSheetId="109">#REF!</definedName>
    <definedName name="_c3_sched3" localSheetId="129">#REF!</definedName>
    <definedName name="_C3_Sched3" localSheetId="127">#REF!</definedName>
    <definedName name="_c3_sched3" localSheetId="23">#REF!</definedName>
    <definedName name="_c3_sched3" localSheetId="13">#REF!</definedName>
    <definedName name="_c3_sched3">#REF!</definedName>
    <definedName name="_c3_sched4" localSheetId="106">#REF!</definedName>
    <definedName name="_c3_sched4" localSheetId="109">#REF!</definedName>
    <definedName name="_c3_sched4" localSheetId="129">#REF!</definedName>
    <definedName name="_C3_Sched4" localSheetId="127">#REF!</definedName>
    <definedName name="_c3_sched4" localSheetId="23">#REF!</definedName>
    <definedName name="_c3_sched4" localSheetId="13">#REF!</definedName>
    <definedName name="_c3_sched4">#REF!</definedName>
    <definedName name="_C78695" localSheetId="106">#REF!</definedName>
    <definedName name="_C78695" localSheetId="109">#REF!</definedName>
    <definedName name="_C78695" localSheetId="129">#REF!</definedName>
    <definedName name="_C78695" localSheetId="23">#REF!</definedName>
    <definedName name="_C78695" localSheetId="13">#REF!</definedName>
    <definedName name="_C78695">#REF!</definedName>
    <definedName name="_cm2" localSheetId="127" hidden="1">{"'Cash In Bank - Metrobank'!$A$1:$E$520"}</definedName>
    <definedName name="_cm3" localSheetId="127" hidden="1">{"'Cash In Bank - Metrobank'!$A$1:$E$520"}</definedName>
    <definedName name="_col2" localSheetId="106">#REF!</definedName>
    <definedName name="_col2" localSheetId="109">#REF!</definedName>
    <definedName name="_col2" localSheetId="129">#REF!</definedName>
    <definedName name="_col2" localSheetId="23">#REF!</definedName>
    <definedName name="_col2" localSheetId="13">#REF!</definedName>
    <definedName name="_col2">#REF!</definedName>
    <definedName name="_DAT1" localSheetId="106">#REF!</definedName>
    <definedName name="_DAT1" localSheetId="127">#REF!</definedName>
    <definedName name="_DAT1">#REF!</definedName>
    <definedName name="_DAT10" localSheetId="106">#REF!</definedName>
    <definedName name="_DAT10" localSheetId="127">#REF!</definedName>
    <definedName name="_DAT10">#REF!</definedName>
    <definedName name="_DAT11" localSheetId="127">#REF!</definedName>
    <definedName name="_DAT11">#REF!</definedName>
    <definedName name="_DAT12" localSheetId="127">#REF!</definedName>
    <definedName name="_DAT12">#REF!</definedName>
    <definedName name="_DAT2" localSheetId="127">#REF!</definedName>
    <definedName name="_DAT2">#REF!</definedName>
    <definedName name="_DAT3" localSheetId="127">#REF!</definedName>
    <definedName name="_DAT3">#REF!</definedName>
    <definedName name="_DAT4" localSheetId="127">#REF!</definedName>
    <definedName name="_DAT4">#REF!</definedName>
    <definedName name="_DAT5" localSheetId="127">#REF!</definedName>
    <definedName name="_DAT5">#REF!</definedName>
    <definedName name="_DAT6" localSheetId="127">#REF!</definedName>
    <definedName name="_DAT6">#REF!</definedName>
    <definedName name="_DAT7" localSheetId="127">#REF!</definedName>
    <definedName name="_DAT7">#REF!</definedName>
    <definedName name="_DAT8" localSheetId="127">#REF!</definedName>
    <definedName name="_DAT8">#REF!</definedName>
    <definedName name="_DAT9" localSheetId="127">#REF!</definedName>
    <definedName name="_DAT9">#REF!</definedName>
    <definedName name="_DEC04" localSheetId="127">#REF!</definedName>
    <definedName name="_dec10" localSheetId="106">#REF!</definedName>
    <definedName name="_dec10">#REF!</definedName>
    <definedName name="_dec11" localSheetId="106">#REF!</definedName>
    <definedName name="_dec11">#REF!</definedName>
    <definedName name="_dec12" localSheetId="106">#REF!</definedName>
    <definedName name="_dec12">#REF!</definedName>
    <definedName name="_dec13" localSheetId="106">#REF!</definedName>
    <definedName name="_dec13">#REF!</definedName>
    <definedName name="_dec14" localSheetId="106">#REF!</definedName>
    <definedName name="_dec14">#REF!</definedName>
    <definedName name="_dec15" localSheetId="106">#REF!</definedName>
    <definedName name="_dec15">#REF!</definedName>
    <definedName name="_dec16" localSheetId="106">#REF!</definedName>
    <definedName name="_dec16">#REF!</definedName>
    <definedName name="_dec17" localSheetId="106">#REF!</definedName>
    <definedName name="_dec17">#REF!</definedName>
    <definedName name="_dec6" localSheetId="106">#REF!</definedName>
    <definedName name="_dec6">#REF!</definedName>
    <definedName name="_dec7" localSheetId="106">#REF!</definedName>
    <definedName name="_dec7">#REF!</definedName>
    <definedName name="_dec9" localSheetId="106">#REF!</definedName>
    <definedName name="_dec9">#REF!</definedName>
    <definedName name="_ded2" localSheetId="106">#REF!</definedName>
    <definedName name="_ded2">#REF!</definedName>
    <definedName name="_e" localSheetId="106">#REF!</definedName>
    <definedName name="_e" localSheetId="109">#REF!</definedName>
    <definedName name="_e" localSheetId="129">#REF!</definedName>
    <definedName name="_e" localSheetId="127">#REF!</definedName>
    <definedName name="_e" localSheetId="23">#REF!</definedName>
    <definedName name="_e" localSheetId="13">#REF!</definedName>
    <definedName name="_e">#REF!</definedName>
    <definedName name="_e3" localSheetId="106">#REF!</definedName>
    <definedName name="_e3" localSheetId="109">#REF!</definedName>
    <definedName name="_e3" localSheetId="129">#REF!</definedName>
    <definedName name="_e3" localSheetId="23">#REF!</definedName>
    <definedName name="_e3" localSheetId="13">#REF!</definedName>
    <definedName name="_e3">#REF!</definedName>
    <definedName name="_exh7" localSheetId="127">#REF!</definedName>
    <definedName name="_exh7">#REF!</definedName>
    <definedName name="_EXH8" localSheetId="106">#REF!</definedName>
    <definedName name="_EXH8" localSheetId="111">#REF!</definedName>
    <definedName name="_EXH8" localSheetId="123">#REF!</definedName>
    <definedName name="_EXH8" localSheetId="122">#REF!</definedName>
    <definedName name="_EXH8" localSheetId="124">#REF!</definedName>
    <definedName name="_EXH8" localSheetId="64">#REF!</definedName>
    <definedName name="_EXH8" localSheetId="69">#REF!</definedName>
    <definedName name="_EXH8" localSheetId="127">#REF!</definedName>
    <definedName name="_EXH8" localSheetId="75">#REF!</definedName>
    <definedName name="_EXH8" localSheetId="16">#REF!</definedName>
    <definedName name="_EXH8">#REF!</definedName>
    <definedName name="_FEB05" localSheetId="106">#REF!</definedName>
    <definedName name="_FEB05">#REF!</definedName>
    <definedName name="_Fill" localSheetId="106" hidden="1">#REF!</definedName>
    <definedName name="_Fill" localSheetId="127" hidden="1">#REF!</definedName>
    <definedName name="_Fill" hidden="1">#REF!</definedName>
    <definedName name="_xlnm._FilterDatabase" localSheetId="25" hidden="1">A!$A$10:$Z$140</definedName>
    <definedName name="_xlnm._FilterDatabase" localSheetId="26" hidden="1">B!$B$9:$AV$169</definedName>
    <definedName name="_xlnm._FilterDatabase" localSheetId="27" hidden="1">B.1!$B$9:$V$100</definedName>
    <definedName name="_xlnm._FilterDatabase" localSheetId="106" hidden="1">#REF!</definedName>
    <definedName name="_xlnm._FilterDatabase" localSheetId="28" hidden="1">'C'!$A$10:$AZ$95</definedName>
    <definedName name="_xlnm._FilterDatabase" localSheetId="29" hidden="1">'C.1'!$B$11:$V$47</definedName>
    <definedName name="_xlnm._FilterDatabase" localSheetId="109" hidden="1">#REF!</definedName>
    <definedName name="_xlnm._FilterDatabase" localSheetId="123" hidden="1">CM!$A$10:$AE$202</definedName>
    <definedName name="_xlnm._FilterDatabase" localSheetId="122" hidden="1">CN!$A$8:$I$28</definedName>
    <definedName name="_xlnm._FilterDatabase" localSheetId="124" hidden="1">'CN '!$A$8:$I$27</definedName>
    <definedName name="_xlnm._FilterDatabase" localSheetId="30" hidden="1">D!$B$14:$AC$71</definedName>
    <definedName name="_xlnm._FilterDatabase" localSheetId="31" hidden="1">E!$B$16:$AD$136</definedName>
    <definedName name="_xlnm._FilterDatabase" localSheetId="32" hidden="1">F!$B$11:$AD$67</definedName>
    <definedName name="_xlnm._FilterDatabase" localSheetId="33" hidden="1">G!$A$16:$AE$66</definedName>
    <definedName name="_xlnm._FilterDatabase" localSheetId="37" hidden="1">K!$B$12:$AP$414</definedName>
    <definedName name="_xlnm._FilterDatabase" localSheetId="4" hidden="1">'Page 2'!$C$7:$I$182</definedName>
    <definedName name="_xlnm._FilterDatabase" localSheetId="5" hidden="1">'Page 3'!$C$82:$P$109</definedName>
    <definedName name="_xlnm._FilterDatabase" localSheetId="129" hidden="1">#REF!</definedName>
    <definedName name="_xlnm._FilterDatabase" localSheetId="23" hidden="1">#REF!</definedName>
    <definedName name="_xlnm._FilterDatabase" localSheetId="11" hidden="1">'X15 - Old'!$B$12:$BG$78</definedName>
    <definedName name="_xlnm._FilterDatabase" localSheetId="13" hidden="1">#REF!</definedName>
    <definedName name="_xlnm._FilterDatabase" hidden="1">#REF!</definedName>
    <definedName name="_g" localSheetId="106">#REF!</definedName>
    <definedName name="_g" localSheetId="109">#REF!</definedName>
    <definedName name="_g" localSheetId="129">#REF!</definedName>
    <definedName name="_g" localSheetId="127">#REF!</definedName>
    <definedName name="_g" localSheetId="23">#REF!</definedName>
    <definedName name="_g" localSheetId="13">#REF!</definedName>
    <definedName name="_g">#REF!</definedName>
    <definedName name="_imp6" localSheetId="106">#REF!</definedName>
    <definedName name="_imp6" localSheetId="109">#REF!</definedName>
    <definedName name="_imp6" localSheetId="129">#REF!</definedName>
    <definedName name="_imp6" localSheetId="23">#REF!</definedName>
    <definedName name="_imp6" localSheetId="13">#REF!</definedName>
    <definedName name="_imp6">#REF!</definedName>
    <definedName name="_JAN05" localSheetId="106">#REF!</definedName>
    <definedName name="_JAN05" localSheetId="109">#REF!</definedName>
    <definedName name="_JAN05" localSheetId="129">#REF!</definedName>
    <definedName name="_JAN05" localSheetId="23">#REF!</definedName>
    <definedName name="_JAN05" localSheetId="13">#REF!</definedName>
    <definedName name="_JAN05">#REF!</definedName>
    <definedName name="_JUL4" localSheetId="106">#REF!</definedName>
    <definedName name="_JUL4" localSheetId="109">#REF!</definedName>
    <definedName name="_JUL4" localSheetId="129">#REF!</definedName>
    <definedName name="_JUL4" localSheetId="23">#REF!</definedName>
    <definedName name="_JUL4" localSheetId="13">#REF!</definedName>
    <definedName name="_JUL4">#REF!</definedName>
    <definedName name="_JUN4" localSheetId="127">#REF!</definedName>
    <definedName name="_JV1" localSheetId="106">#REF!</definedName>
    <definedName name="_JV1">#REF!</definedName>
    <definedName name="_JV2" localSheetId="106">#REF!</definedName>
    <definedName name="_JV2">#REF!</definedName>
    <definedName name="_Key1" localSheetId="106" hidden="1">#REF!</definedName>
    <definedName name="_Key1" localSheetId="111" hidden="1">#REF!</definedName>
    <definedName name="_Key1" localSheetId="123" hidden="1">#REF!</definedName>
    <definedName name="_Key1" localSheetId="122" hidden="1">#REF!</definedName>
    <definedName name="_Key1" localSheetId="124" hidden="1">#REF!</definedName>
    <definedName name="_Key1" localSheetId="64" hidden="1">#REF!</definedName>
    <definedName name="_Key1" localSheetId="69" hidden="1">#REF!</definedName>
    <definedName name="_Key1" localSheetId="75" hidden="1">#REF!</definedName>
    <definedName name="_Key1" localSheetId="16" hidden="1">#REF!</definedName>
    <definedName name="_Key1" hidden="1">#REF!</definedName>
    <definedName name="_key12" localSheetId="106" hidden="1">#REF!</definedName>
    <definedName name="_key12" localSheetId="127" hidden="1">#REF!</definedName>
    <definedName name="_key12" hidden="1">#REF!</definedName>
    <definedName name="_Key2" localSheetId="106" hidden="1">#REF!</definedName>
    <definedName name="_Key2" localSheetId="127" hidden="1">#REF!</definedName>
    <definedName name="_Key2" hidden="1">#REF!</definedName>
    <definedName name="_MC04" localSheetId="127">#REF!</definedName>
    <definedName name="_mp122" localSheetId="106">#REF!</definedName>
    <definedName name="_mp122" localSheetId="109">#REF!</definedName>
    <definedName name="_mp122" localSheetId="129">#REF!</definedName>
    <definedName name="_mp122" localSheetId="23">#REF!</definedName>
    <definedName name="_mp122" localSheetId="13">#REF!</definedName>
    <definedName name="_mp122">#REF!</definedName>
    <definedName name="_MS1" localSheetId="106">#REF!</definedName>
    <definedName name="_MS1" localSheetId="109">#REF!</definedName>
    <definedName name="_MS1" localSheetId="129">#REF!</definedName>
    <definedName name="_MS1" localSheetId="23">#REF!</definedName>
    <definedName name="_MS1" localSheetId="13">#REF!</definedName>
    <definedName name="_MS1">#REF!</definedName>
    <definedName name="_MS2" localSheetId="106">#REF!</definedName>
    <definedName name="_MS2" localSheetId="109">#REF!</definedName>
    <definedName name="_MS2" localSheetId="129">#REF!</definedName>
    <definedName name="_MS2" localSheetId="23">#REF!</definedName>
    <definedName name="_MS2" localSheetId="13">#REF!</definedName>
    <definedName name="_MS2">#REF!</definedName>
    <definedName name="_MS3" localSheetId="106">#REF!</definedName>
    <definedName name="_MS3" localSheetId="109">#REF!</definedName>
    <definedName name="_MS3" localSheetId="129">#REF!</definedName>
    <definedName name="_MS3" localSheetId="23">#REF!</definedName>
    <definedName name="_MS3" localSheetId="13">#REF!</definedName>
    <definedName name="_MS3">#REF!</definedName>
    <definedName name="_MS4" localSheetId="106">#REF!</definedName>
    <definedName name="_MS4" localSheetId="109">#REF!</definedName>
    <definedName name="_MS4" localSheetId="129">#REF!</definedName>
    <definedName name="_MS4" localSheetId="23">#REF!</definedName>
    <definedName name="_MS4" localSheetId="13">#REF!</definedName>
    <definedName name="_MS4">#REF!</definedName>
    <definedName name="_MS5" localSheetId="106">#REF!</definedName>
    <definedName name="_MS5" localSheetId="109">#REF!</definedName>
    <definedName name="_MS5" localSheetId="129">#REF!</definedName>
    <definedName name="_MS5" localSheetId="23">#REF!</definedName>
    <definedName name="_MS5" localSheetId="13">#REF!</definedName>
    <definedName name="_MS5">#REF!</definedName>
    <definedName name="_mvr2" localSheetId="106">#REF!</definedName>
    <definedName name="_mvr2" localSheetId="109">#REF!</definedName>
    <definedName name="_mvr2" localSheetId="129">#REF!</definedName>
    <definedName name="_mvr2" localSheetId="23">#REF!</definedName>
    <definedName name="_mvr2" localSheetId="13">#REF!</definedName>
    <definedName name="_mvr2">#REF!</definedName>
    <definedName name="_n" localSheetId="106">#REF!</definedName>
    <definedName name="_n" localSheetId="109">#REF!</definedName>
    <definedName name="_n" localSheetId="129">#REF!</definedName>
    <definedName name="_n" localSheetId="127">#REF!</definedName>
    <definedName name="_n" localSheetId="23">#REF!</definedName>
    <definedName name="_n" localSheetId="13">#REF!</definedName>
    <definedName name="_n">#REF!</definedName>
    <definedName name="_ndf2" localSheetId="106">#REF!</definedName>
    <definedName name="_ndf2" localSheetId="109">#REF!</definedName>
    <definedName name="_ndf2" localSheetId="129">#REF!</definedName>
    <definedName name="_ndf2" localSheetId="23">#REF!</definedName>
    <definedName name="_ndf2" localSheetId="13">#REF!</definedName>
    <definedName name="_ndf2">#REF!</definedName>
    <definedName name="_new10" localSheetId="106">#REF!</definedName>
    <definedName name="_new10" localSheetId="109">#REF!</definedName>
    <definedName name="_new10" localSheetId="129">#REF!</definedName>
    <definedName name="_new10" localSheetId="23">#REF!</definedName>
    <definedName name="_new10" localSheetId="13">#REF!</definedName>
    <definedName name="_new10">#REF!</definedName>
    <definedName name="_new11" localSheetId="106">#REF!</definedName>
    <definedName name="_new11" localSheetId="109">#REF!</definedName>
    <definedName name="_new11" localSheetId="129">#REF!</definedName>
    <definedName name="_new11" localSheetId="23">#REF!</definedName>
    <definedName name="_new11" localSheetId="13">#REF!</definedName>
    <definedName name="_new11">#REF!</definedName>
    <definedName name="_new12" localSheetId="106">#REF!</definedName>
    <definedName name="_new12">#REF!</definedName>
    <definedName name="_new13" localSheetId="106">#REF!</definedName>
    <definedName name="_new13">#REF!</definedName>
    <definedName name="_new14" localSheetId="106">#REF!</definedName>
    <definedName name="_new14">#REF!</definedName>
    <definedName name="_new15" localSheetId="106">#REF!</definedName>
    <definedName name="_new15">#REF!</definedName>
    <definedName name="_new16" localSheetId="106">#REF!</definedName>
    <definedName name="_new16">#REF!</definedName>
    <definedName name="_new17" localSheetId="106">#REF!</definedName>
    <definedName name="_new17">#REF!</definedName>
    <definedName name="_new6" localSheetId="106">#REF!</definedName>
    <definedName name="_new6">#REF!</definedName>
    <definedName name="_new7" localSheetId="106">#REF!</definedName>
    <definedName name="_new7">#REF!</definedName>
    <definedName name="_new8" localSheetId="106">#REF!</definedName>
    <definedName name="_new8">#REF!</definedName>
    <definedName name="_new9" localSheetId="106">#REF!</definedName>
    <definedName name="_new9">#REF!</definedName>
    <definedName name="_nla2" localSheetId="106">#REF!</definedName>
    <definedName name="_nla2">#REF!</definedName>
    <definedName name="_NOV04" localSheetId="127">#REF!</definedName>
    <definedName name="_NOV99" localSheetId="106">#REF!</definedName>
    <definedName name="_NOV99" localSheetId="109">#REF!</definedName>
    <definedName name="_NOV99" localSheetId="129">#REF!</definedName>
    <definedName name="_NOV99" localSheetId="23">#REF!</definedName>
    <definedName name="_NOV99" localSheetId="13">#REF!</definedName>
    <definedName name="_NOV99">#REF!</definedName>
    <definedName name="_OCT04" localSheetId="127">#REF!</definedName>
    <definedName name="_old10" localSheetId="106">#REF!</definedName>
    <definedName name="_old10" localSheetId="109">#REF!</definedName>
    <definedName name="_old10" localSheetId="129">#REF!</definedName>
    <definedName name="_old10" localSheetId="23">#REF!</definedName>
    <definedName name="_old10" localSheetId="13">#REF!</definedName>
    <definedName name="_old10">#REF!</definedName>
    <definedName name="_old11" localSheetId="106">#REF!</definedName>
    <definedName name="_old11" localSheetId="109">#REF!</definedName>
    <definedName name="_old11" localSheetId="129">#REF!</definedName>
    <definedName name="_old11" localSheetId="23">#REF!</definedName>
    <definedName name="_old11" localSheetId="13">#REF!</definedName>
    <definedName name="_old11">#REF!</definedName>
    <definedName name="_old12" localSheetId="106">#REF!</definedName>
    <definedName name="_old12">#REF!</definedName>
    <definedName name="_old13" localSheetId="106">#REF!</definedName>
    <definedName name="_old13">#REF!</definedName>
    <definedName name="_old14" localSheetId="106">#REF!</definedName>
    <definedName name="_old14">#REF!</definedName>
    <definedName name="_old15" localSheetId="106">#REF!</definedName>
    <definedName name="_old15">#REF!</definedName>
    <definedName name="_old16" localSheetId="106">#REF!</definedName>
    <definedName name="_old16">#REF!</definedName>
    <definedName name="_old17" localSheetId="106">#REF!</definedName>
    <definedName name="_old17">#REF!</definedName>
    <definedName name="_old6" localSheetId="106">#REF!</definedName>
    <definedName name="_old6">#REF!</definedName>
    <definedName name="_old7" localSheetId="106">#REF!</definedName>
    <definedName name="_old7">#REF!</definedName>
    <definedName name="_old8" localSheetId="106">#REF!</definedName>
    <definedName name="_old8">#REF!</definedName>
    <definedName name="_old9" localSheetId="106">#REF!</definedName>
    <definedName name="_old9">#REF!</definedName>
    <definedName name="_Order1" hidden="1">255</definedName>
    <definedName name="_Order2" hidden="1">255</definedName>
    <definedName name="_p33" localSheetId="106">#REF!</definedName>
    <definedName name="_p33" localSheetId="109">#REF!</definedName>
    <definedName name="_p33" localSheetId="129">#REF!</definedName>
    <definedName name="_p33" localSheetId="23">#REF!</definedName>
    <definedName name="_p33" localSheetId="13">#REF!</definedName>
    <definedName name="_p33">#REF!</definedName>
    <definedName name="_Q1" localSheetId="106">#REF!</definedName>
    <definedName name="_Q1" localSheetId="109">#REF!</definedName>
    <definedName name="_Q1" localSheetId="129">#REF!</definedName>
    <definedName name="_Q1" localSheetId="23">#REF!</definedName>
    <definedName name="_Q1" localSheetId="13">#REF!</definedName>
    <definedName name="_Q1">#REF!</definedName>
    <definedName name="_Q2" localSheetId="106">#REF!</definedName>
    <definedName name="_Q2" localSheetId="109">#REF!</definedName>
    <definedName name="_Q2" localSheetId="129">#REF!</definedName>
    <definedName name="_Q2" localSheetId="23">#REF!</definedName>
    <definedName name="_Q2" localSheetId="13">#REF!</definedName>
    <definedName name="_Q2">#REF!</definedName>
    <definedName name="_Q3" localSheetId="106">#REF!</definedName>
    <definedName name="_Q3" localSheetId="109">#REF!</definedName>
    <definedName name="_Q3" localSheetId="129">#REF!</definedName>
    <definedName name="_Q3" localSheetId="23">#REF!</definedName>
    <definedName name="_Q3" localSheetId="13">#REF!</definedName>
    <definedName name="_Q3">#REF!</definedName>
    <definedName name="_Q4" localSheetId="106">#REF!</definedName>
    <definedName name="_Q4" localSheetId="109">#REF!</definedName>
    <definedName name="_Q4" localSheetId="129">#REF!</definedName>
    <definedName name="_Q4" localSheetId="23">#REF!</definedName>
    <definedName name="_Q4" localSheetId="13">#REF!</definedName>
    <definedName name="_Q4">#REF!</definedName>
    <definedName name="_Q5" localSheetId="106">#REF!</definedName>
    <definedName name="_Q5" localSheetId="109">#REF!</definedName>
    <definedName name="_Q5" localSheetId="129">#REF!</definedName>
    <definedName name="_Q5" localSheetId="23">#REF!</definedName>
    <definedName name="_Q5" localSheetId="13">#REF!</definedName>
    <definedName name="_Q5">#REF!</definedName>
    <definedName name="_Q6" localSheetId="106">#REF!</definedName>
    <definedName name="_Q6" localSheetId="109">#REF!</definedName>
    <definedName name="_Q6" localSheetId="129">#REF!</definedName>
    <definedName name="_Q6" localSheetId="23">#REF!</definedName>
    <definedName name="_Q6" localSheetId="13">#REF!</definedName>
    <definedName name="_Q6">#REF!</definedName>
    <definedName name="_QA1" localSheetId="106">#REF!</definedName>
    <definedName name="_QA1" localSheetId="109">#REF!</definedName>
    <definedName name="_QA1" localSheetId="129">#REF!</definedName>
    <definedName name="_QA1" localSheetId="23">#REF!</definedName>
    <definedName name="_QA1" localSheetId="13">#REF!</definedName>
    <definedName name="_QA1">#REF!</definedName>
    <definedName name="_QA2" localSheetId="106">#REF!</definedName>
    <definedName name="_QA2" localSheetId="109">#REF!</definedName>
    <definedName name="_QA2" localSheetId="129">#REF!</definedName>
    <definedName name="_QA2" localSheetId="23">#REF!</definedName>
    <definedName name="_QA2" localSheetId="13">#REF!</definedName>
    <definedName name="_QA2">#REF!</definedName>
    <definedName name="_QA3" localSheetId="106">#REF!</definedName>
    <definedName name="_QA3" localSheetId="109">#REF!</definedName>
    <definedName name="_QA3" localSheetId="129">#REF!</definedName>
    <definedName name="_QA3" localSheetId="23">#REF!</definedName>
    <definedName name="_QA3" localSheetId="13">#REF!</definedName>
    <definedName name="_QA3">#REF!</definedName>
    <definedName name="_QA5" localSheetId="106">#REF!</definedName>
    <definedName name="_QA5" localSheetId="109">#REF!</definedName>
    <definedName name="_QA5" localSheetId="129">#REF!</definedName>
    <definedName name="_QA5" localSheetId="23">#REF!</definedName>
    <definedName name="_QA5" localSheetId="13">#REF!</definedName>
    <definedName name="_QA5">#REF!</definedName>
    <definedName name="_rei2" localSheetId="106">#REF!</definedName>
    <definedName name="_rei2" localSheetId="109">#REF!</definedName>
    <definedName name="_rei2" localSheetId="129">#REF!</definedName>
    <definedName name="_rei2" localSheetId="23">#REF!</definedName>
    <definedName name="_rei2" localSheetId="13">#REF!</definedName>
    <definedName name="_rei2">#REF!</definedName>
    <definedName name="_res1" localSheetId="106">#REF!</definedName>
    <definedName name="_res1" localSheetId="109">#REF!</definedName>
    <definedName name="_res1" localSheetId="129">#REF!</definedName>
    <definedName name="_res1" localSheetId="23">#REF!</definedName>
    <definedName name="_res1" localSheetId="13">#REF!</definedName>
    <definedName name="_res1">#REF!</definedName>
    <definedName name="_res2" localSheetId="106">#REF!</definedName>
    <definedName name="_res2" localSheetId="109">#REF!</definedName>
    <definedName name="_res2" localSheetId="129">#REF!</definedName>
    <definedName name="_res2" localSheetId="23">#REF!</definedName>
    <definedName name="_res2" localSheetId="13">#REF!</definedName>
    <definedName name="_res2">#REF!</definedName>
    <definedName name="_rev2" localSheetId="106">#REF!</definedName>
    <definedName name="_rev2" localSheetId="109">#REF!</definedName>
    <definedName name="_rev2" localSheetId="129">#REF!</definedName>
    <definedName name="_rev2" localSheetId="23">#REF!</definedName>
    <definedName name="_rev2" localSheetId="13">#REF!</definedName>
    <definedName name="_rev2">#REF!</definedName>
    <definedName name="_SBM040814" localSheetId="106">#REF!</definedName>
    <definedName name="_SBM040814" localSheetId="109">#REF!</definedName>
    <definedName name="_SBM040814" localSheetId="129">#REF!</definedName>
    <definedName name="_SBM040814" localSheetId="23">#REF!</definedName>
    <definedName name="_SBM040814" localSheetId="13">#REF!</definedName>
    <definedName name="_SBM040814">#REF!</definedName>
    <definedName name="_SCF90" localSheetId="106">#REF!</definedName>
    <definedName name="_SCF90" localSheetId="109">#REF!</definedName>
    <definedName name="_SCF90" localSheetId="129">#REF!</definedName>
    <definedName name="_SCF90" localSheetId="127">#REF!</definedName>
    <definedName name="_SCF90" localSheetId="23">#REF!</definedName>
    <definedName name="_SCF90" localSheetId="13">#REF!</definedName>
    <definedName name="_SCF90">#REF!</definedName>
    <definedName name="_SCH1" localSheetId="106">#REF!</definedName>
    <definedName name="_SCH1" localSheetId="109">#REF!</definedName>
    <definedName name="_SCH1" localSheetId="129">#REF!</definedName>
    <definedName name="_SCH1" localSheetId="23">#REF!</definedName>
    <definedName name="_SCH1" localSheetId="13">#REF!</definedName>
    <definedName name="_SCH1">#REF!</definedName>
    <definedName name="_SCH10" localSheetId="106">#REF!</definedName>
    <definedName name="_SCH10" localSheetId="109">#REF!</definedName>
    <definedName name="_SCH10" localSheetId="129">#REF!</definedName>
    <definedName name="_SCH10" localSheetId="23">#REF!</definedName>
    <definedName name="_SCH10" localSheetId="13">#REF!</definedName>
    <definedName name="_SCH10">#REF!</definedName>
    <definedName name="_SCH15" localSheetId="106">#REF!</definedName>
    <definedName name="_SCH15" localSheetId="109">#REF!</definedName>
    <definedName name="_SCH15" localSheetId="129">#REF!</definedName>
    <definedName name="_SCH15" localSheetId="23">#REF!</definedName>
    <definedName name="_SCH15" localSheetId="13">#REF!</definedName>
    <definedName name="_SCH15">#REF!</definedName>
    <definedName name="_SCH2" localSheetId="106">#REF!</definedName>
    <definedName name="_SCH2" localSheetId="109">#REF!</definedName>
    <definedName name="_SCH2" localSheetId="129">#REF!</definedName>
    <definedName name="_SCH2" localSheetId="23">#REF!</definedName>
    <definedName name="_SCH2" localSheetId="13">#REF!</definedName>
    <definedName name="_SCH2">#REF!</definedName>
    <definedName name="_SCH3" localSheetId="106">#REF!</definedName>
    <definedName name="_SCH3" localSheetId="109">#REF!</definedName>
    <definedName name="_SCH3" localSheetId="129">#REF!</definedName>
    <definedName name="_SCH3" localSheetId="23">#REF!</definedName>
    <definedName name="_SCH3" localSheetId="13">#REF!</definedName>
    <definedName name="_SCH3">#REF!</definedName>
    <definedName name="_SCH4" localSheetId="106">#REF!</definedName>
    <definedName name="_SCH4" localSheetId="109">#REF!</definedName>
    <definedName name="_SCH4" localSheetId="129">#REF!</definedName>
    <definedName name="_SCH4" localSheetId="23">#REF!</definedName>
    <definedName name="_SCH4" localSheetId="13">#REF!</definedName>
    <definedName name="_SCH4">#REF!</definedName>
    <definedName name="_SCH5" localSheetId="106">#REF!</definedName>
    <definedName name="_SCH5" localSheetId="109">#REF!</definedName>
    <definedName name="_SCH5" localSheetId="129">#REF!</definedName>
    <definedName name="_SCH5" localSheetId="23">#REF!</definedName>
    <definedName name="_SCH5" localSheetId="13">#REF!</definedName>
    <definedName name="_SCH5">#REF!</definedName>
    <definedName name="_SCH6" localSheetId="106">#REF!</definedName>
    <definedName name="_SCH6" localSheetId="109">#REF!</definedName>
    <definedName name="_SCH6" localSheetId="129">#REF!</definedName>
    <definedName name="_SCH6" localSheetId="23">#REF!</definedName>
    <definedName name="_SCH6" localSheetId="13">#REF!</definedName>
    <definedName name="_SCH6">#REF!</definedName>
    <definedName name="_SCH7" localSheetId="106">#REF!</definedName>
    <definedName name="_SCH7" localSheetId="109">#REF!</definedName>
    <definedName name="_SCH7" localSheetId="129">#REF!</definedName>
    <definedName name="_SCH7" localSheetId="23">#REF!</definedName>
    <definedName name="_SCH7" localSheetId="13">#REF!</definedName>
    <definedName name="_SCH7">#REF!</definedName>
    <definedName name="_SCH8" localSheetId="106">#REF!</definedName>
    <definedName name="_SCH8" localSheetId="109">#REF!</definedName>
    <definedName name="_SCH8" localSheetId="129">#REF!</definedName>
    <definedName name="_SCH8" localSheetId="23">#REF!</definedName>
    <definedName name="_SCH8" localSheetId="13">#REF!</definedName>
    <definedName name="_SCH8">#REF!</definedName>
    <definedName name="_SCH9" localSheetId="106">#REF!</definedName>
    <definedName name="_SCH9" localSheetId="109">#REF!</definedName>
    <definedName name="_SCH9" localSheetId="129">#REF!</definedName>
    <definedName name="_SCH9" localSheetId="23">#REF!</definedName>
    <definedName name="_SCH9" localSheetId="13">#REF!</definedName>
    <definedName name="_SCH9">#REF!</definedName>
    <definedName name="_SCY45" localSheetId="106">#REF!</definedName>
    <definedName name="_SCY45" localSheetId="109">#REF!</definedName>
    <definedName name="_SCY45" localSheetId="129">#REF!</definedName>
    <definedName name="_SCY45" localSheetId="127">#REF!</definedName>
    <definedName name="_SCY45" localSheetId="23">#REF!</definedName>
    <definedName name="_SCY45" localSheetId="13">#REF!</definedName>
    <definedName name="_SCY45">#REF!</definedName>
    <definedName name="_SCY46">#N/A</definedName>
    <definedName name="_SCY47">#N/A</definedName>
    <definedName name="_SEC1" localSheetId="106">#REF!</definedName>
    <definedName name="_SEC1" localSheetId="109">#REF!</definedName>
    <definedName name="_SEC1" localSheetId="129">#REF!</definedName>
    <definedName name="_SEC1" localSheetId="23">#REF!</definedName>
    <definedName name="_SEC1" localSheetId="13">#REF!</definedName>
    <definedName name="_SEC1">#REF!</definedName>
    <definedName name="_SEC2" localSheetId="106">#REF!</definedName>
    <definedName name="_SEC2" localSheetId="109">#REF!</definedName>
    <definedName name="_SEC2" localSheetId="129">#REF!</definedName>
    <definedName name="_SEC2" localSheetId="23">#REF!</definedName>
    <definedName name="_SEC2" localSheetId="13">#REF!</definedName>
    <definedName name="_SEC2">#REF!</definedName>
    <definedName name="_sep04" localSheetId="127">#REF!</definedName>
    <definedName name="_SFC1" localSheetId="106">#REF!</definedName>
    <definedName name="_SFC1" localSheetId="109">#REF!</definedName>
    <definedName name="_SFC1" localSheetId="129">#REF!</definedName>
    <definedName name="_SFC1" localSheetId="127">#REF!</definedName>
    <definedName name="_SFC1" localSheetId="23">#REF!</definedName>
    <definedName name="_SFC1" localSheetId="13">#REF!</definedName>
    <definedName name="_SFC1">#REF!</definedName>
    <definedName name="_Sort" localSheetId="106" hidden="1">#REF!</definedName>
    <definedName name="_Sort" localSheetId="111" hidden="1">#REF!</definedName>
    <definedName name="_Sort" localSheetId="123" hidden="1">#REF!</definedName>
    <definedName name="_Sort" localSheetId="122" hidden="1">#REF!</definedName>
    <definedName name="_Sort" localSheetId="124" hidden="1">#REF!</definedName>
    <definedName name="_Sort" localSheetId="64" hidden="1">#REF!</definedName>
    <definedName name="_Sort" localSheetId="69" hidden="1">#REF!</definedName>
    <definedName name="_Sort" localSheetId="127" hidden="1">#REF!</definedName>
    <definedName name="_Sort" localSheetId="75" hidden="1">#REF!</definedName>
    <definedName name="_Sort" localSheetId="16" hidden="1">#REF!</definedName>
    <definedName name="_Sort" hidden="1">#REF!</definedName>
    <definedName name="_Sort2" localSheetId="106" hidden="1">#REF!</definedName>
    <definedName name="_Sort2" localSheetId="127" hidden="1">#REF!</definedName>
    <definedName name="_Sort2" hidden="1">#REF!</definedName>
    <definedName name="_sp1" localSheetId="106">#REF!</definedName>
    <definedName name="_sp1" localSheetId="109">#REF!</definedName>
    <definedName name="_sp1" localSheetId="129">#REF!</definedName>
    <definedName name="_sp1" localSheetId="23">#REF!</definedName>
    <definedName name="_sp1" localSheetId="13">#REF!</definedName>
    <definedName name="_sp1">#REF!</definedName>
    <definedName name="_sp2" localSheetId="106">#REF!</definedName>
    <definedName name="_sp2" localSheetId="109">#REF!</definedName>
    <definedName name="_sp2" localSheetId="129">#REF!</definedName>
    <definedName name="_sp2" localSheetId="23">#REF!</definedName>
    <definedName name="_sp2" localSheetId="13">#REF!</definedName>
    <definedName name="_sp2">#REF!</definedName>
    <definedName name="_w1" localSheetId="106" hidden="1">{#N/A,#N/A,FALSE,"DEPN";#N/A,#N/A,FALSE,"INT";#N/A,#N/A,FALSE,"SUNDRY";#N/A,#N/A,FALSE,"CRED";#N/A,#N/A,FALSE,"DEBT";#N/A,#N/A,FALSE,"XREC";#N/A,#N/A,FALSE,"RFS";#N/A,#N/A,FALSE,"FAS";#N/A,#N/A,FALSE,"SP";#N/A,#N/A,FALSE,"COMM";#N/A,#N/A,FALSE,"CALC";#N/A,#N/A,FALSE,"%";#N/A,#N/A,FALSE,"EXPS"}</definedName>
    <definedName name="_w1" localSheetId="109" hidden="1">{#N/A,#N/A,FALSE,"DEPN";#N/A,#N/A,FALSE,"INT";#N/A,#N/A,FALSE,"SUNDRY";#N/A,#N/A,FALSE,"CRED";#N/A,#N/A,FALSE,"DEBT";#N/A,#N/A,FALSE,"XREC";#N/A,#N/A,FALSE,"RFS";#N/A,#N/A,FALSE,"FAS";#N/A,#N/A,FALSE,"SP";#N/A,#N/A,FALSE,"COMM";#N/A,#N/A,FALSE,"CALC";#N/A,#N/A,FALSE,"%";#N/A,#N/A,FALSE,"EXPS"}</definedName>
    <definedName name="_w1" localSheetId="129" hidden="1">{#N/A,#N/A,FALSE,"DEPN";#N/A,#N/A,FALSE,"INT";#N/A,#N/A,FALSE,"SUNDRY";#N/A,#N/A,FALSE,"CRED";#N/A,#N/A,FALSE,"DEBT";#N/A,#N/A,FALSE,"XREC";#N/A,#N/A,FALSE,"RFS";#N/A,#N/A,FALSE,"FAS";#N/A,#N/A,FALSE,"SP";#N/A,#N/A,FALSE,"COMM";#N/A,#N/A,FALSE,"CALC";#N/A,#N/A,FALSE,"%";#N/A,#N/A,FALSE,"EXPS"}</definedName>
    <definedName name="_w1" localSheetId="23" hidden="1">{#N/A,#N/A,FALSE,"DEPN";#N/A,#N/A,FALSE,"INT";#N/A,#N/A,FALSE,"SUNDRY";#N/A,#N/A,FALSE,"CRED";#N/A,#N/A,FALSE,"DEBT";#N/A,#N/A,FALSE,"XREC";#N/A,#N/A,FALSE,"RFS";#N/A,#N/A,FALSE,"FAS";#N/A,#N/A,FALSE,"SP";#N/A,#N/A,FALSE,"COMM";#N/A,#N/A,FALSE,"CALC";#N/A,#N/A,FALSE,"%";#N/A,#N/A,FALSE,"EXPS"}</definedName>
    <definedName name="_w1" localSheetId="13" hidden="1">{#N/A,#N/A,FALSE,"DEPN";#N/A,#N/A,FALSE,"INT";#N/A,#N/A,FALSE,"SUNDRY";#N/A,#N/A,FALSE,"CRED";#N/A,#N/A,FALSE,"DEBT";#N/A,#N/A,FALSE,"XREC";#N/A,#N/A,FALSE,"RFS";#N/A,#N/A,FALSE,"FAS";#N/A,#N/A,FALSE,"SP";#N/A,#N/A,FALSE,"COMM";#N/A,#N/A,FALSE,"CALC";#N/A,#N/A,FALSE,"%";#N/A,#N/A,FALSE,"EXPS"}</definedName>
    <definedName name="_w1" hidden="1">{#N/A,#N/A,FALSE,"DEPN";#N/A,#N/A,FALSE,"INT";#N/A,#N/A,FALSE,"SUNDRY";#N/A,#N/A,FALSE,"CRED";#N/A,#N/A,FALSE,"DEBT";#N/A,#N/A,FALSE,"XREC";#N/A,#N/A,FALSE,"RFS";#N/A,#N/A,FALSE,"FAS";#N/A,#N/A,FALSE,"SP";#N/A,#N/A,FALSE,"COMM";#N/A,#N/A,FALSE,"CALC";#N/A,#N/A,FALSE,"%";#N/A,#N/A,FALSE,"EXPS"}</definedName>
    <definedName name="_w2" localSheetId="106" hidden="1">{"YTDACT1",#N/A,TRUE,"YTDACTAUST";"YTDACT2",#N/A,TRUE,"YTDACTAUST";"YTDACT3",#N/A,TRUE,"YTDACTAUST";"CCTR",#N/A,TRUE,"YTDACTCC"}</definedName>
    <definedName name="_w2" localSheetId="109" hidden="1">{"YTDACT1",#N/A,TRUE,"YTDACTAUST";"YTDACT2",#N/A,TRUE,"YTDACTAUST";"YTDACT3",#N/A,TRUE,"YTDACTAUST";"CCTR",#N/A,TRUE,"YTDACTCC"}</definedName>
    <definedName name="_w2" localSheetId="129" hidden="1">{"YTDACT1",#N/A,TRUE,"YTDACTAUST";"YTDACT2",#N/A,TRUE,"YTDACTAUST";"YTDACT3",#N/A,TRUE,"YTDACTAUST";"CCTR",#N/A,TRUE,"YTDACTCC"}</definedName>
    <definedName name="_w2" localSheetId="23" hidden="1">{"YTDACT1",#N/A,TRUE,"YTDACTAUST";"YTDACT2",#N/A,TRUE,"YTDACTAUST";"YTDACT3",#N/A,TRUE,"YTDACTAUST";"CCTR",#N/A,TRUE,"YTDACTCC"}</definedName>
    <definedName name="_w2" localSheetId="13" hidden="1">{"YTDACT1",#N/A,TRUE,"YTDACTAUST";"YTDACT2",#N/A,TRUE,"YTDACTAUST";"YTDACT3",#N/A,TRUE,"YTDACTAUST";"CCTR",#N/A,TRUE,"YTDACTCC"}</definedName>
    <definedName name="_w2" hidden="1">{"YTDACT1",#N/A,TRUE,"YTDACTAUST";"YTDACT2",#N/A,TRUE,"YTDACTAUST";"YTDACT3",#N/A,TRUE,"YTDACTAUST";"CCTR",#N/A,TRUE,"YTDACTCC"}</definedName>
    <definedName name="_ws1" localSheetId="106">#REF!</definedName>
    <definedName name="_ws1" localSheetId="109">#REF!</definedName>
    <definedName name="_ws1" localSheetId="129">#REF!</definedName>
    <definedName name="_ws1" localSheetId="23">#REF!</definedName>
    <definedName name="_ws1" localSheetId="13">#REF!</definedName>
    <definedName name="_ws1">#REF!</definedName>
    <definedName name="_ws2" localSheetId="106">#REF!</definedName>
    <definedName name="_ws2" localSheetId="109">#REF!</definedName>
    <definedName name="_ws2" localSheetId="129">#REF!</definedName>
    <definedName name="_ws2" localSheetId="23">#REF!</definedName>
    <definedName name="_ws2" localSheetId="13">#REF!</definedName>
    <definedName name="_ws2">#REF!</definedName>
    <definedName name="A" localSheetId="106">#REF!</definedName>
    <definedName name="A" localSheetId="109">#REF!</definedName>
    <definedName name="A" localSheetId="129">#REF!</definedName>
    <definedName name="A" localSheetId="23">#REF!</definedName>
    <definedName name="A" localSheetId="13">#REF!</definedName>
    <definedName name="A">#REF!</definedName>
    <definedName name="a_Other" localSheetId="106">#REF!</definedName>
    <definedName name="a_Other" localSheetId="109">#REF!</definedName>
    <definedName name="a_Other" localSheetId="129">#REF!</definedName>
    <definedName name="a_Other" localSheetId="23">#REF!</definedName>
    <definedName name="a_Other" localSheetId="13">#REF!</definedName>
    <definedName name="a_Other">#REF!</definedName>
    <definedName name="A10." localSheetId="106">#REF!</definedName>
    <definedName name="A10." localSheetId="109">#REF!</definedName>
    <definedName name="A10." localSheetId="129">#REF!</definedName>
    <definedName name="A10." localSheetId="23">#REF!</definedName>
    <definedName name="A10." localSheetId="13">#REF!</definedName>
    <definedName name="A10.">#REF!</definedName>
    <definedName name="A1com" localSheetId="106">#REF!</definedName>
    <definedName name="A1com" localSheetId="109">#REF!</definedName>
    <definedName name="A1com" localSheetId="129">#REF!</definedName>
    <definedName name="A1com" localSheetId="23">#REF!</definedName>
    <definedName name="A1com" localSheetId="13">#REF!</definedName>
    <definedName name="A1com">#REF!</definedName>
    <definedName name="A9999999999999999999">#REF!</definedName>
    <definedName name="aa" localSheetId="106">#REF!</definedName>
    <definedName name="aa" localSheetId="109">#REF!</definedName>
    <definedName name="aa" localSheetId="129">#REF!</definedName>
    <definedName name="aa" localSheetId="127">#REF!</definedName>
    <definedName name="aa" localSheetId="23">#REF!</definedName>
    <definedName name="aa" localSheetId="13">#REF!</definedName>
    <definedName name="aa">#REF!</definedName>
    <definedName name="aa_Roll12" localSheetId="106">#REF!</definedName>
    <definedName name="aa_Roll12" localSheetId="109">#REF!</definedName>
    <definedName name="aa_Roll12" localSheetId="129">#REF!</definedName>
    <definedName name="aa_Roll12" localSheetId="23">#REF!</definedName>
    <definedName name="aa_Roll12" localSheetId="13">#REF!</definedName>
    <definedName name="aa_Roll12">#REF!</definedName>
    <definedName name="aa_YTD" localSheetId="106">#REF!</definedName>
    <definedName name="aa_YTD" localSheetId="109">#REF!</definedName>
    <definedName name="aa_YTD" localSheetId="129">#REF!</definedName>
    <definedName name="aa_YTD" localSheetId="23">#REF!</definedName>
    <definedName name="aa_YTD" localSheetId="13">#REF!</definedName>
    <definedName name="aa_YTD">#REF!</definedName>
    <definedName name="aaa" localSheetId="106">#REF!</definedName>
    <definedName name="aaa" localSheetId="109">#REF!</definedName>
    <definedName name="aaa" localSheetId="129">#REF!</definedName>
    <definedName name="AAA" localSheetId="127">#REF!</definedName>
    <definedName name="aaa" localSheetId="23">#REF!</definedName>
    <definedName name="aaa" localSheetId="13">#REF!</definedName>
    <definedName name="aaa">#REF!</definedName>
    <definedName name="aaaa" localSheetId="106">#REF!</definedName>
    <definedName name="aaaa" localSheetId="109">#REF!</definedName>
    <definedName name="aaaa" localSheetId="129">#REF!</definedName>
    <definedName name="aaaa" localSheetId="23">#REF!</definedName>
    <definedName name="aaaa" localSheetId="13">#REF!</definedName>
    <definedName name="aaaa">#REF!</definedName>
    <definedName name="aaaaa" localSheetId="106">#REF!</definedName>
    <definedName name="aaaaa" localSheetId="109">#REF!</definedName>
    <definedName name="aaaaa" localSheetId="129">#REF!</definedName>
    <definedName name="aaaaa" localSheetId="23">#REF!</definedName>
    <definedName name="aaaaa" localSheetId="13">#REF!</definedName>
    <definedName name="aaaaa">#REF!</definedName>
    <definedName name="AAAAAa" localSheetId="106" hidden="1">#REF!</definedName>
    <definedName name="AAAAAa" localSheetId="109" hidden="1">#REF!</definedName>
    <definedName name="AAAAAa" localSheetId="129" hidden="1">#REF!</definedName>
    <definedName name="AAAAAa" localSheetId="23" hidden="1">#REF!</definedName>
    <definedName name="AAAAAa" localSheetId="13" hidden="1">#REF!</definedName>
    <definedName name="AAAAAa" hidden="1">#REF!</definedName>
    <definedName name="AAAAAAAAAAAAA" localSheetId="106" hidden="1">#REF!</definedName>
    <definedName name="AAAAAAAAAAAAA" localSheetId="109" hidden="1">#REF!</definedName>
    <definedName name="AAAAAAAAAAAAA" localSheetId="129" hidden="1">#REF!</definedName>
    <definedName name="AAAAAAAAAAAAA" localSheetId="23" hidden="1">#REF!</definedName>
    <definedName name="AAAAAAAAAAAAA" localSheetId="13" hidden="1">#REF!</definedName>
    <definedName name="AAAAAAAAAAAAA" hidden="1">#REF!</definedName>
    <definedName name="AAAAAAAAAAAAAA" localSheetId="106" hidden="1">#REF!</definedName>
    <definedName name="AAAAAAAAAAAAAA" localSheetId="109" hidden="1">#REF!</definedName>
    <definedName name="AAAAAAAAAAAAAA" localSheetId="129" hidden="1">#REF!</definedName>
    <definedName name="AAAAAAAAAAAAAA" localSheetId="23" hidden="1">#REF!</definedName>
    <definedName name="AAAAAAAAAAAAAA" localSheetId="13" hidden="1">#REF!</definedName>
    <definedName name="AAAAAAAAAAAAAA" hidden="1">#REF!</definedName>
    <definedName name="aaaaaaaaaaaaaaaa" localSheetId="106">#REF!</definedName>
    <definedName name="aaaaaaaaaaaaaaaa" localSheetId="109">#REF!</definedName>
    <definedName name="aaaaaaaaaaaaaaaa" localSheetId="129">#REF!</definedName>
    <definedName name="aaaaaaaaaaaaaaaa" localSheetId="23">#REF!</definedName>
    <definedName name="aaaaaaaaaaaaaaaa" localSheetId="13">#REF!</definedName>
    <definedName name="aaaaaaaaaaaaaaaa">#REF!</definedName>
    <definedName name="AAABBB" localSheetId="106">#REF!</definedName>
    <definedName name="AAABBB" localSheetId="109">#REF!</definedName>
    <definedName name="AAABBB" localSheetId="129">#REF!</definedName>
    <definedName name="AAABBB" localSheetId="23">#REF!</definedName>
    <definedName name="AAABBB" localSheetId="13">#REF!</definedName>
    <definedName name="AAABBB">#REF!</definedName>
    <definedName name="AATFEB00" localSheetId="106">#REF!</definedName>
    <definedName name="AATFEB00" localSheetId="109">#REF!</definedName>
    <definedName name="AATFEB00" localSheetId="129">#REF!</definedName>
    <definedName name="AATFEB00" localSheetId="23">#REF!</definedName>
    <definedName name="AATFEB00" localSheetId="13">#REF!</definedName>
    <definedName name="AATFEB00">#REF!</definedName>
    <definedName name="AATJUNE00" localSheetId="106">#REF!</definedName>
    <definedName name="AATJUNE00" localSheetId="109">#REF!</definedName>
    <definedName name="AATJUNE00" localSheetId="129">#REF!</definedName>
    <definedName name="AATJUNE00" localSheetId="23">#REF!</definedName>
    <definedName name="AATJUNE00" localSheetId="13">#REF!</definedName>
    <definedName name="AATJUNE00">#REF!</definedName>
    <definedName name="AATMAR00" localSheetId="106">#REF!</definedName>
    <definedName name="AATMAR00" localSheetId="109">#REF!</definedName>
    <definedName name="AATMAR00" localSheetId="129">#REF!</definedName>
    <definedName name="AATMAR00" localSheetId="23">#REF!</definedName>
    <definedName name="AATMAR00" localSheetId="13">#REF!</definedName>
    <definedName name="AATMAR00">#REF!</definedName>
    <definedName name="AB" localSheetId="106">#REF!</definedName>
    <definedName name="AB">#REF!</definedName>
    <definedName name="ABC" localSheetId="106">#REF!</definedName>
    <definedName name="ABC" localSheetId="109">#REF!</definedName>
    <definedName name="ABC" localSheetId="129">#REF!</definedName>
    <definedName name="ABC" localSheetId="127">#REF!</definedName>
    <definedName name="ABC" localSheetId="23">#REF!</definedName>
    <definedName name="ABC" localSheetId="13">#REF!</definedName>
    <definedName name="ABC">#REF!</definedName>
    <definedName name="ABCDEFG" localSheetId="106">#REF!</definedName>
    <definedName name="ABCDEFG" localSheetId="109">#REF!</definedName>
    <definedName name="ABCDEFG" localSheetId="129">#REF!</definedName>
    <definedName name="ABCDEFG" localSheetId="23">#REF!</definedName>
    <definedName name="ABCDEFG" localSheetId="13">#REF!</definedName>
    <definedName name="ABCDEFG">#REF!</definedName>
    <definedName name="ABH" localSheetId="106">#REF!</definedName>
    <definedName name="ABH" localSheetId="109">#REF!</definedName>
    <definedName name="ABH" localSheetId="129">#REF!</definedName>
    <definedName name="ABH" localSheetId="23">#REF!</definedName>
    <definedName name="ABH" localSheetId="13">#REF!</definedName>
    <definedName name="ABH">#REF!</definedName>
    <definedName name="ABP" localSheetId="106">#REF!</definedName>
    <definedName name="ABP" localSheetId="109">#REF!</definedName>
    <definedName name="ABP" localSheetId="129">#REF!</definedName>
    <definedName name="ABP" localSheetId="23">#REF!</definedName>
    <definedName name="ABP" localSheetId="13">#REF!</definedName>
    <definedName name="ABP">#REF!</definedName>
    <definedName name="AC" localSheetId="106">#REF!</definedName>
    <definedName name="AC">#REF!</definedName>
    <definedName name="acc" localSheetId="106">#REF!</definedName>
    <definedName name="acc" localSheetId="127">#REF!</definedName>
    <definedName name="acc">#REF!</definedName>
    <definedName name="accntpay" localSheetId="106">#REF!</definedName>
    <definedName name="accntpay" localSheetId="109">#REF!</definedName>
    <definedName name="accntpay" localSheetId="129">#REF!</definedName>
    <definedName name="accntpay" localSheetId="23">#REF!</definedName>
    <definedName name="accntpay" localSheetId="13">#REF!</definedName>
    <definedName name="accntpay">#REF!</definedName>
    <definedName name="accrued" localSheetId="106">#REF!</definedName>
    <definedName name="accrued" localSheetId="109">#REF!</definedName>
    <definedName name="accrued" localSheetId="129">#REF!</definedName>
    <definedName name="accrued" localSheetId="127">#REF!</definedName>
    <definedName name="accrued" localSheetId="23">#REF!</definedName>
    <definedName name="accrued" localSheetId="13">#REF!</definedName>
    <definedName name="accrued">#REF!</definedName>
    <definedName name="accruedex" localSheetId="106">#REF!</definedName>
    <definedName name="accruedex" localSheetId="127">#REF!</definedName>
    <definedName name="accruedex">#REF!</definedName>
    <definedName name="accruedexp" localSheetId="106">#REF!</definedName>
    <definedName name="accruedexp" localSheetId="127">#REF!</definedName>
    <definedName name="accruedexp">#REF!</definedName>
    <definedName name="ACCT" localSheetId="106">#REF!</definedName>
    <definedName name="ACCT" localSheetId="109">#REF!</definedName>
    <definedName name="ACCT" localSheetId="129">#REF!</definedName>
    <definedName name="ACCT" localSheetId="127">#REF!</definedName>
    <definedName name="ACCT" localSheetId="23">#REF!</definedName>
    <definedName name="ACCT" localSheetId="13">#REF!</definedName>
    <definedName name="ACCT">#REF!</definedName>
    <definedName name="ACCT2" localSheetId="106">#REF!</definedName>
    <definedName name="ACCT2" localSheetId="109">#REF!</definedName>
    <definedName name="ACCT2" localSheetId="129">#REF!</definedName>
    <definedName name="ACCT2" localSheetId="127">#REF!</definedName>
    <definedName name="ACCT2" localSheetId="23">#REF!</definedName>
    <definedName name="ACCT2" localSheetId="13">#REF!</definedName>
    <definedName name="ACCT2">#REF!</definedName>
    <definedName name="accts" localSheetId="106">#REF!</definedName>
    <definedName name="accts" localSheetId="109">#REF!</definedName>
    <definedName name="accts" localSheetId="129">#REF!</definedName>
    <definedName name="accts" localSheetId="23">#REF!</definedName>
    <definedName name="accts" localSheetId="13">#REF!</definedName>
    <definedName name="accts">#REF!</definedName>
    <definedName name="accum_rate" localSheetId="106">#REF!</definedName>
    <definedName name="accum_rate" localSheetId="109">#REF!</definedName>
    <definedName name="accum_rate" localSheetId="129">#REF!</definedName>
    <definedName name="accum_rate" localSheetId="23">#REF!</definedName>
    <definedName name="accum_rate" localSheetId="13">#REF!</definedName>
    <definedName name="accum_rate">#REF!</definedName>
    <definedName name="ACL" localSheetId="106">#REF!</definedName>
    <definedName name="ACL" localSheetId="109">#REF!</definedName>
    <definedName name="ACL" localSheetId="129">#REF!</definedName>
    <definedName name="ACL" localSheetId="23">#REF!</definedName>
    <definedName name="ACL" localSheetId="13">#REF!</definedName>
    <definedName name="ACL">#REF!</definedName>
    <definedName name="acquicost" localSheetId="106">#REF!</definedName>
    <definedName name="acquicost" localSheetId="109">#REF!</definedName>
    <definedName name="acquicost" localSheetId="129">#REF!</definedName>
    <definedName name="acquicost" localSheetId="23">#REF!</definedName>
    <definedName name="acquicost" localSheetId="13">#REF!</definedName>
    <definedName name="acquicost">#REF!</definedName>
    <definedName name="acquicost2" localSheetId="106">#REF!</definedName>
    <definedName name="acquicost2" localSheetId="109">#REF!</definedName>
    <definedName name="acquicost2" localSheetId="129">#REF!</definedName>
    <definedName name="acquicost2" localSheetId="23">#REF!</definedName>
    <definedName name="acquicost2" localSheetId="13">#REF!</definedName>
    <definedName name="acquicost2">#REF!</definedName>
    <definedName name="acquidate2" localSheetId="106">#REF!</definedName>
    <definedName name="acquidate2" localSheetId="127">#REF!</definedName>
    <definedName name="acquidate2">#REF!</definedName>
    <definedName name="actcost" localSheetId="106">#REF!</definedName>
    <definedName name="actcost" localSheetId="109">#REF!</definedName>
    <definedName name="actcost" localSheetId="129">#REF!</definedName>
    <definedName name="actcost" localSheetId="23">#REF!</definedName>
    <definedName name="actcost" localSheetId="13">#REF!</definedName>
    <definedName name="actcost">#REF!</definedName>
    <definedName name="Active_column" localSheetId="106">#REF!</definedName>
    <definedName name="Active_column" localSheetId="109">#REF!</definedName>
    <definedName name="Active_column" localSheetId="129">#REF!</definedName>
    <definedName name="Active_column" localSheetId="23">#REF!</definedName>
    <definedName name="Active_column" localSheetId="13">#REF!</definedName>
    <definedName name="Active_column">#REF!</definedName>
    <definedName name="Active_FU" localSheetId="106">#REF!</definedName>
    <definedName name="Active_FU" localSheetId="109">#REF!</definedName>
    <definedName name="Active_FU" localSheetId="129">#REF!</definedName>
    <definedName name="Active_FU" localSheetId="23">#REF!</definedName>
    <definedName name="Active_FU" localSheetId="13">#REF!</definedName>
    <definedName name="Active_FU">#REF!</definedName>
    <definedName name="actkey" localSheetId="106">#REF!</definedName>
    <definedName name="actkey" localSheetId="109">#REF!</definedName>
    <definedName name="actkey" localSheetId="129">#REF!</definedName>
    <definedName name="actkey" localSheetId="23">#REF!</definedName>
    <definedName name="actkey" localSheetId="13">#REF!</definedName>
    <definedName name="actkey">#REF!</definedName>
    <definedName name="actual" localSheetId="106">#REF!</definedName>
    <definedName name="actual" localSheetId="109">#REF!</definedName>
    <definedName name="actual" localSheetId="129">#REF!</definedName>
    <definedName name="actual" localSheetId="23">#REF!</definedName>
    <definedName name="actual" localSheetId="13">#REF!</definedName>
    <definedName name="actual">#REF!</definedName>
    <definedName name="Actual1" localSheetId="106">#REF!</definedName>
    <definedName name="Actual1" localSheetId="109">#REF!</definedName>
    <definedName name="Actual1" localSheetId="129">#REF!</definedName>
    <definedName name="Actual1" localSheetId="23">#REF!</definedName>
    <definedName name="Actual1" localSheetId="13">#REF!</definedName>
    <definedName name="Actual1">#REF!</definedName>
    <definedName name="actuals" localSheetId="106">#REF!</definedName>
    <definedName name="actuals" localSheetId="109">#REF!</definedName>
    <definedName name="actuals" localSheetId="129">#REF!</definedName>
    <definedName name="actuals" localSheetId="23">#REF!</definedName>
    <definedName name="actuals" localSheetId="13">#REF!</definedName>
    <definedName name="actuals">#REF!</definedName>
    <definedName name="ad" localSheetId="106">#REF!</definedName>
    <definedName name="ad" localSheetId="109">#REF!</definedName>
    <definedName name="ad" localSheetId="129">#REF!</definedName>
    <definedName name="ad" localSheetId="23">#REF!</definedName>
    <definedName name="ad" localSheetId="13">#REF!</definedName>
    <definedName name="ad">#REF!</definedName>
    <definedName name="adaccinv" localSheetId="106">#REF!</definedName>
    <definedName name="adaccinv" localSheetId="109">#REF!</definedName>
    <definedName name="adaccinv" localSheetId="129">#REF!</definedName>
    <definedName name="adaccinv" localSheetId="23">#REF!</definedName>
    <definedName name="adaccinv" localSheetId="13">#REF!</definedName>
    <definedName name="adaccinv">#REF!</definedName>
    <definedName name="adaccountpayable" localSheetId="106">#REF!</definedName>
    <definedName name="adaccountpayable" localSheetId="109">#REF!</definedName>
    <definedName name="adaccountpayable" localSheetId="129">#REF!</definedName>
    <definedName name="adaccountpayable" localSheetId="127">#REF!</definedName>
    <definedName name="adaccountpayable" localSheetId="23">#REF!</definedName>
    <definedName name="adaccountpayable" localSheetId="13">#REF!</definedName>
    <definedName name="adaccountpayable">#REF!</definedName>
    <definedName name="adaccrued" localSheetId="106">#REF!</definedName>
    <definedName name="adaccrued" localSheetId="127">#REF!</definedName>
    <definedName name="adaccrued">#REF!</definedName>
    <definedName name="adadjustment" localSheetId="106">#REF!</definedName>
    <definedName name="adadjustment" localSheetId="127">#REF!</definedName>
    <definedName name="adadjustment">#REF!</definedName>
    <definedName name="adap" localSheetId="106">#REF!</definedName>
    <definedName name="adap" localSheetId="109">#REF!</definedName>
    <definedName name="adap" localSheetId="129">#REF!</definedName>
    <definedName name="adap" localSheetId="23">#REF!</definedName>
    <definedName name="adap" localSheetId="13">#REF!</definedName>
    <definedName name="adap">#REF!</definedName>
    <definedName name="ADB_1" localSheetId="106">#REF!</definedName>
    <definedName name="ADB_1" localSheetId="109">#REF!</definedName>
    <definedName name="ADB_1" localSheetId="129">#REF!</definedName>
    <definedName name="ADB_1" localSheetId="23">#REF!</definedName>
    <definedName name="ADB_1" localSheetId="13">#REF!</definedName>
    <definedName name="ADB_1">#REF!</definedName>
    <definedName name="ADB_10" localSheetId="106">#REF!</definedName>
    <definedName name="ADB_10" localSheetId="109">#REF!</definedName>
    <definedName name="ADB_10" localSheetId="129">#REF!</definedName>
    <definedName name="ADB_10" localSheetId="23">#REF!</definedName>
    <definedName name="ADB_10" localSheetId="13">#REF!</definedName>
    <definedName name="ADB_10">#REF!</definedName>
    <definedName name="ADB_2" localSheetId="106">#REF!</definedName>
    <definedName name="ADB_2" localSheetId="109">#REF!</definedName>
    <definedName name="ADB_2" localSheetId="129">#REF!</definedName>
    <definedName name="ADB_2" localSheetId="23">#REF!</definedName>
    <definedName name="ADB_2" localSheetId="13">#REF!</definedName>
    <definedName name="ADB_2">#REF!</definedName>
    <definedName name="ADB_3" localSheetId="106">#REF!</definedName>
    <definedName name="ADB_3">#REF!</definedName>
    <definedName name="ADB_4" localSheetId="106">#REF!</definedName>
    <definedName name="ADB_4">#REF!</definedName>
    <definedName name="ADB_5" localSheetId="106">#REF!</definedName>
    <definedName name="ADB_5">#REF!</definedName>
    <definedName name="ADB_7.5" localSheetId="106">#REF!</definedName>
    <definedName name="ADB_7.5">#REF!</definedName>
    <definedName name="adbond" localSheetId="106">#REF!</definedName>
    <definedName name="adbond" localSheetId="127">#REF!</definedName>
    <definedName name="adbond">#REF!</definedName>
    <definedName name="adcap" localSheetId="106">#REF!</definedName>
    <definedName name="adcap" localSheetId="109">#REF!</definedName>
    <definedName name="adcap" localSheetId="129">#REF!</definedName>
    <definedName name="adcap" localSheetId="23">#REF!</definedName>
    <definedName name="adcap" localSheetId="13">#REF!</definedName>
    <definedName name="adcap">#REF!</definedName>
    <definedName name="adcapital" localSheetId="106">#REF!</definedName>
    <definedName name="adcapital" localSheetId="109">#REF!</definedName>
    <definedName name="adcapital" localSheetId="129">#REF!</definedName>
    <definedName name="adcapital" localSheetId="127">#REF!</definedName>
    <definedName name="adcapital" localSheetId="23">#REF!</definedName>
    <definedName name="adcapital" localSheetId="13">#REF!</definedName>
    <definedName name="adcapital">#REF!</definedName>
    <definedName name="adcash" localSheetId="106">#REF!</definedName>
    <definedName name="adcash" localSheetId="127">#REF!</definedName>
    <definedName name="adcash">#REF!</definedName>
    <definedName name="adclr" localSheetId="106">#REF!</definedName>
    <definedName name="adclr" localSheetId="109">#REF!</definedName>
    <definedName name="adclr" localSheetId="129">#REF!</definedName>
    <definedName name="adclr" localSheetId="23">#REF!</definedName>
    <definedName name="adclr" localSheetId="13">#REF!</definedName>
    <definedName name="adclr">#REF!</definedName>
    <definedName name="adcontibuted" localSheetId="106">#REF!</definedName>
    <definedName name="adcontibuted" localSheetId="109">#REF!</definedName>
    <definedName name="adcontibuted" localSheetId="129">#REF!</definedName>
    <definedName name="adcontibuted" localSheetId="127">#REF!</definedName>
    <definedName name="adcontibuted" localSheetId="23">#REF!</definedName>
    <definedName name="adcontibuted" localSheetId="13">#REF!</definedName>
    <definedName name="adcontibuted">#REF!</definedName>
    <definedName name="additive" localSheetId="106">#REF!</definedName>
    <definedName name="additive" localSheetId="109">#REF!</definedName>
    <definedName name="additive" localSheetId="129">#REF!</definedName>
    <definedName name="additive" localSheetId="23">#REF!</definedName>
    <definedName name="additive" localSheetId="13">#REF!</definedName>
    <definedName name="additive">#REF!</definedName>
    <definedName name="addlprem_table" localSheetId="106">#REF!</definedName>
    <definedName name="addlprem_table">#REF!</definedName>
    <definedName name="AddonQ1" localSheetId="106">#REF!</definedName>
    <definedName name="AddonQ1" localSheetId="109">#REF!</definedName>
    <definedName name="AddonQ1" localSheetId="129">#REF!</definedName>
    <definedName name="AddonQ1" localSheetId="23">#REF!</definedName>
    <definedName name="AddonQ1" localSheetId="13">#REF!</definedName>
    <definedName name="AddonQ1">#REF!</definedName>
    <definedName name="AddonQ2" localSheetId="106">#REF!</definedName>
    <definedName name="AddonQ2" localSheetId="109">#REF!</definedName>
    <definedName name="AddonQ2" localSheetId="129">#REF!</definedName>
    <definedName name="AddonQ2" localSheetId="23">#REF!</definedName>
    <definedName name="AddonQ2" localSheetId="13">#REF!</definedName>
    <definedName name="AddonQ2">#REF!</definedName>
    <definedName name="AddonQ3" localSheetId="106">#REF!</definedName>
    <definedName name="AddonQ3" localSheetId="109">#REF!</definedName>
    <definedName name="AddonQ3" localSheetId="129">#REF!</definedName>
    <definedName name="AddonQ3" localSheetId="23">#REF!</definedName>
    <definedName name="AddonQ3" localSheetId="13">#REF!</definedName>
    <definedName name="AddonQ3">#REF!</definedName>
    <definedName name="AddonQ4" localSheetId="106">#REF!</definedName>
    <definedName name="AddonQ4" localSheetId="109">#REF!</definedName>
    <definedName name="AddonQ4" localSheetId="129">#REF!</definedName>
    <definedName name="AddonQ4" localSheetId="23">#REF!</definedName>
    <definedName name="AddonQ4" localSheetId="13">#REF!</definedName>
    <definedName name="AddonQ4">#REF!</definedName>
    <definedName name="AddonQ5" localSheetId="106">#REF!</definedName>
    <definedName name="AddonQ5" localSheetId="109">#REF!</definedName>
    <definedName name="AddonQ5" localSheetId="129">#REF!</definedName>
    <definedName name="AddonQ5" localSheetId="23">#REF!</definedName>
    <definedName name="AddonQ5" localSheetId="13">#REF!</definedName>
    <definedName name="AddonQ5">#REF!</definedName>
    <definedName name="Address" localSheetId="106">#REF!</definedName>
    <definedName name="Address" localSheetId="109">#REF!</definedName>
    <definedName name="Address" localSheetId="129">#REF!</definedName>
    <definedName name="Address" localSheetId="127">#REF!</definedName>
    <definedName name="Address" localSheetId="23">#REF!</definedName>
    <definedName name="Address" localSheetId="13">#REF!</definedName>
    <definedName name="Address">#REF!</definedName>
    <definedName name="ADDSA" localSheetId="106">#REF!</definedName>
    <definedName name="ADDSA" localSheetId="109">#REF!</definedName>
    <definedName name="ADDSA" localSheetId="129">#REF!</definedName>
    <definedName name="ADDSA" localSheetId="23">#REF!</definedName>
    <definedName name="ADDSA" localSheetId="13">#REF!</definedName>
    <definedName name="ADDSA">#REF!</definedName>
    <definedName name="adduefrom" localSheetId="106">#REF!</definedName>
    <definedName name="adduefrom" localSheetId="127">#REF!</definedName>
    <definedName name="adduefrom">#REF!</definedName>
    <definedName name="addueto" localSheetId="106">#REF!</definedName>
    <definedName name="addueto" localSheetId="127">#REF!</definedName>
    <definedName name="addueto">#REF!</definedName>
    <definedName name="adedp" localSheetId="106">#REF!</definedName>
    <definedName name="adedp" localSheetId="127">#REF!</definedName>
    <definedName name="adedp">#REF!</definedName>
    <definedName name="adfluctuation" localSheetId="106">#REF!</definedName>
    <definedName name="adfluctuation" localSheetId="127">#REF!</definedName>
    <definedName name="adfluctuation">#REF!</definedName>
    <definedName name="adfundheldby" localSheetId="106">#REF!</definedName>
    <definedName name="adfundheldby" localSheetId="127">#REF!</definedName>
    <definedName name="adfundheldby">#REF!</definedName>
    <definedName name="adfundheldfor" localSheetId="106">#REF!</definedName>
    <definedName name="adfundheldfor" localSheetId="127">#REF!</definedName>
    <definedName name="adfundheldfor">#REF!</definedName>
    <definedName name="adj_net_worth" localSheetId="106">#REF!</definedName>
    <definedName name="adj_net_worth" localSheetId="109">#REF!</definedName>
    <definedName name="adj_net_worth" localSheetId="129">#REF!</definedName>
    <definedName name="adj_net_worth" localSheetId="23">#REF!</definedName>
    <definedName name="adj_net_worth" localSheetId="13">#REF!</definedName>
    <definedName name="adj_net_worth">#REF!</definedName>
    <definedName name="Adjustment" localSheetId="106">#REF!</definedName>
    <definedName name="Adjustment" localSheetId="109">#REF!</definedName>
    <definedName name="Adjustment" localSheetId="129">#REF!</definedName>
    <definedName name="Adjustment" localSheetId="23">#REF!</definedName>
    <definedName name="Adjustment" localSheetId="13">#REF!</definedName>
    <definedName name="Adjustment">#REF!</definedName>
    <definedName name="adlcp" localSheetId="106">#REF!</definedName>
    <definedName name="adlcp" localSheetId="109">#REF!</definedName>
    <definedName name="adlcp" localSheetId="129">#REF!</definedName>
    <definedName name="adlcp" localSheetId="23">#REF!</definedName>
    <definedName name="adlcp" localSheetId="13">#REF!</definedName>
    <definedName name="adlcp">#REF!</definedName>
    <definedName name="adloss" localSheetId="106">#REF!</definedName>
    <definedName name="adloss" localSheetId="109">#REF!</definedName>
    <definedName name="adloss" localSheetId="129">#REF!</definedName>
    <definedName name="adloss" localSheetId="127">#REF!</definedName>
    <definedName name="adloss" localSheetId="23">#REF!</definedName>
    <definedName name="adloss" localSheetId="13">#REF!</definedName>
    <definedName name="adloss">#REF!</definedName>
    <definedName name="adother" localSheetId="106">#REF!</definedName>
    <definedName name="adother" localSheetId="127">#REF!</definedName>
    <definedName name="adother">#REF!</definedName>
    <definedName name="adotherliability" localSheetId="106">#REF!</definedName>
    <definedName name="adotherliability" localSheetId="127">#REF!</definedName>
    <definedName name="adotherliability">#REF!</definedName>
    <definedName name="adpremium" localSheetId="106">#REF!</definedName>
    <definedName name="adpremium" localSheetId="127">#REF!</definedName>
    <definedName name="adpremium">#REF!</definedName>
    <definedName name="adprwb" localSheetId="106">#REF!</definedName>
    <definedName name="adprwb" localSheetId="109">#REF!</definedName>
    <definedName name="adprwb" localSheetId="129">#REF!</definedName>
    <definedName name="adprwb" localSheetId="23">#REF!</definedName>
    <definedName name="adprwb" localSheetId="13">#REF!</definedName>
    <definedName name="adprwb">#REF!</definedName>
    <definedName name="adreal" localSheetId="106">#REF!</definedName>
    <definedName name="adreal" localSheetId="109">#REF!</definedName>
    <definedName name="adreal" localSheetId="129">#REF!</definedName>
    <definedName name="adreal" localSheetId="127">#REF!</definedName>
    <definedName name="adreal" localSheetId="23">#REF!</definedName>
    <definedName name="adreal" localSheetId="13">#REF!</definedName>
    <definedName name="adreal">#REF!</definedName>
    <definedName name="adrein" localSheetId="106">#REF!</definedName>
    <definedName name="adrein" localSheetId="127">#REF!</definedName>
    <definedName name="adrein">#REF!</definedName>
    <definedName name="adreserve" localSheetId="106">#REF!</definedName>
    <definedName name="adreserve" localSheetId="127">#REF!</definedName>
    <definedName name="adreserve">#REF!</definedName>
    <definedName name="adretained" localSheetId="106">#REF!</definedName>
    <definedName name="adretained" localSheetId="127">#REF!</definedName>
    <definedName name="adretained">#REF!</definedName>
    <definedName name="adsecurity" localSheetId="106">#REF!</definedName>
    <definedName name="adsecurity" localSheetId="127">#REF!</definedName>
    <definedName name="adsecurity">#REF!</definedName>
    <definedName name="adstock" localSheetId="106">#REF!</definedName>
    <definedName name="adstock" localSheetId="127">#REF!</definedName>
    <definedName name="adstock">#REF!</definedName>
    <definedName name="adtax" localSheetId="106">#REF!</definedName>
    <definedName name="adtax" localSheetId="127">#REF!</definedName>
    <definedName name="adtax">#REF!</definedName>
    <definedName name="adtax2" localSheetId="106">#REF!</definedName>
    <definedName name="adtax2" localSheetId="109">#REF!</definedName>
    <definedName name="adtax2" localSheetId="129">#REF!</definedName>
    <definedName name="adtax2" localSheetId="23">#REF!</definedName>
    <definedName name="adtax2" localSheetId="13">#REF!</definedName>
    <definedName name="adtax2">#REF!</definedName>
    <definedName name="adtre" localSheetId="106">#REF!</definedName>
    <definedName name="adtre" localSheetId="109">#REF!</definedName>
    <definedName name="adtre" localSheetId="129">#REF!</definedName>
    <definedName name="adtre" localSheetId="127">#REF!</definedName>
    <definedName name="adtre" localSheetId="23">#REF!</definedName>
    <definedName name="adtre" localSheetId="13">#REF!</definedName>
    <definedName name="adtre">#REF!</definedName>
    <definedName name="adtreasury" localSheetId="106">#REF!</definedName>
    <definedName name="adtreasury" localSheetId="127">#REF!</definedName>
    <definedName name="adtreasury">#REF!</definedName>
    <definedName name="adunearned" localSheetId="106">#REF!</definedName>
    <definedName name="adunearned" localSheetId="127">#REF!</definedName>
    <definedName name="adunearned">#REF!</definedName>
    <definedName name="afdsfsdf" localSheetId="106" hidden="1">{#N/A,#N/A,FALSE,"DEPN";#N/A,#N/A,FALSE,"INT";#N/A,#N/A,FALSE,"SUNDRY";#N/A,#N/A,FALSE,"CRED";#N/A,#N/A,FALSE,"DEBT";#N/A,#N/A,FALSE,"XREC";#N/A,#N/A,FALSE,"RFS";#N/A,#N/A,FALSE,"FAS";#N/A,#N/A,FALSE,"SP";#N/A,#N/A,FALSE,"COMM";#N/A,#N/A,FALSE,"CALC";#N/A,#N/A,FALSE,"%";#N/A,#N/A,FALSE,"EXPS"}</definedName>
    <definedName name="afdsfsdf" localSheetId="109" hidden="1">{#N/A,#N/A,FALSE,"DEPN";#N/A,#N/A,FALSE,"INT";#N/A,#N/A,FALSE,"SUNDRY";#N/A,#N/A,FALSE,"CRED";#N/A,#N/A,FALSE,"DEBT";#N/A,#N/A,FALSE,"XREC";#N/A,#N/A,FALSE,"RFS";#N/A,#N/A,FALSE,"FAS";#N/A,#N/A,FALSE,"SP";#N/A,#N/A,FALSE,"COMM";#N/A,#N/A,FALSE,"CALC";#N/A,#N/A,FALSE,"%";#N/A,#N/A,FALSE,"EXPS"}</definedName>
    <definedName name="afdsfsdf" localSheetId="129" hidden="1">{#N/A,#N/A,FALSE,"DEPN";#N/A,#N/A,FALSE,"INT";#N/A,#N/A,FALSE,"SUNDRY";#N/A,#N/A,FALSE,"CRED";#N/A,#N/A,FALSE,"DEBT";#N/A,#N/A,FALSE,"XREC";#N/A,#N/A,FALSE,"RFS";#N/A,#N/A,FALSE,"FAS";#N/A,#N/A,FALSE,"SP";#N/A,#N/A,FALSE,"COMM";#N/A,#N/A,FALSE,"CALC";#N/A,#N/A,FALSE,"%";#N/A,#N/A,FALSE,"EXPS"}</definedName>
    <definedName name="afdsfsdf" localSheetId="23" hidden="1">{#N/A,#N/A,FALSE,"DEPN";#N/A,#N/A,FALSE,"INT";#N/A,#N/A,FALSE,"SUNDRY";#N/A,#N/A,FALSE,"CRED";#N/A,#N/A,FALSE,"DEBT";#N/A,#N/A,FALSE,"XREC";#N/A,#N/A,FALSE,"RFS";#N/A,#N/A,FALSE,"FAS";#N/A,#N/A,FALSE,"SP";#N/A,#N/A,FALSE,"COMM";#N/A,#N/A,FALSE,"CALC";#N/A,#N/A,FALSE,"%";#N/A,#N/A,FALSE,"EXPS"}</definedName>
    <definedName name="afdsfsdf" localSheetId="13" hidden="1">{#N/A,#N/A,FALSE,"DEPN";#N/A,#N/A,FALSE,"INT";#N/A,#N/A,FALSE,"SUNDRY";#N/A,#N/A,FALSE,"CRED";#N/A,#N/A,FALSE,"DEBT";#N/A,#N/A,FALSE,"XREC";#N/A,#N/A,FALSE,"RFS";#N/A,#N/A,FALSE,"FAS";#N/A,#N/A,FALSE,"SP";#N/A,#N/A,FALSE,"COMM";#N/A,#N/A,FALSE,"CALC";#N/A,#N/A,FALSE,"%";#N/A,#N/A,FALSE,"EXPS"}</definedName>
    <definedName name="afdsfsdf" hidden="1">{#N/A,#N/A,FALSE,"DEPN";#N/A,#N/A,FALSE,"INT";#N/A,#N/A,FALSE,"SUNDRY";#N/A,#N/A,FALSE,"CRED";#N/A,#N/A,FALSE,"DEBT";#N/A,#N/A,FALSE,"XREC";#N/A,#N/A,FALSE,"RFS";#N/A,#N/A,FALSE,"FAS";#N/A,#N/A,FALSE,"SP";#N/A,#N/A,FALSE,"COMM";#N/A,#N/A,FALSE,"CALC";#N/A,#N/A,FALSE,"%";#N/A,#N/A,FALSE,"EXPS"}</definedName>
    <definedName name="AGE" localSheetId="106">#REF!</definedName>
    <definedName name="AGE" localSheetId="109">#REF!</definedName>
    <definedName name="AGE" localSheetId="129">#REF!</definedName>
    <definedName name="age" localSheetId="127">#REF!</definedName>
    <definedName name="AGE" localSheetId="23">#REF!</definedName>
    <definedName name="AGE" localSheetId="13">#REF!</definedName>
    <definedName name="AGE">#REF!</definedName>
    <definedName name="agent" localSheetId="106">#REF!</definedName>
    <definedName name="agent" localSheetId="109">#REF!</definedName>
    <definedName name="agent" localSheetId="129">#REF!</definedName>
    <definedName name="agent" localSheetId="23">#REF!</definedName>
    <definedName name="agent" localSheetId="13">#REF!</definedName>
    <definedName name="agent">#REF!</definedName>
    <definedName name="AgentNo" localSheetId="106">#REF!</definedName>
    <definedName name="AgentNo" localSheetId="109">#REF!</definedName>
    <definedName name="AgentNo" localSheetId="129">#REF!</definedName>
    <definedName name="AgentNo" localSheetId="23">#REF!</definedName>
    <definedName name="AgentNo" localSheetId="13">#REF!</definedName>
    <definedName name="AgentNo">#REF!</definedName>
    <definedName name="ai" localSheetId="106">#REF!</definedName>
    <definedName name="ai" localSheetId="109">#REF!</definedName>
    <definedName name="ai" localSheetId="129">#REF!</definedName>
    <definedName name="ai" localSheetId="23">#REF!</definedName>
    <definedName name="ai" localSheetId="13">#REF!</definedName>
    <definedName name="ai">#REF!</definedName>
    <definedName name="AIANEW" localSheetId="106">#REF!</definedName>
    <definedName name="AIANEW" localSheetId="127">#REF!</definedName>
    <definedName name="AIANEW">#REF!</definedName>
    <definedName name="aic" localSheetId="106">#REF!</definedName>
    <definedName name="aic">#REF!</definedName>
    <definedName name="AIGLFUS" localSheetId="106">#REF!</definedName>
    <definedName name="AIGLFUS" localSheetId="127">#REF!</definedName>
    <definedName name="AIGLFUS">#REF!</definedName>
    <definedName name="AII" localSheetId="106">#REF!</definedName>
    <definedName name="AII" localSheetId="127">#REF!</definedName>
    <definedName name="AII">#REF!</definedName>
    <definedName name="ALICOAFRIC" localSheetId="106">#REF!</definedName>
    <definedName name="ALICOAFRIC" localSheetId="127">#REF!</definedName>
    <definedName name="ALICOAFRIC">#REF!</definedName>
    <definedName name="ALICOSTARTUP" localSheetId="106">#REF!</definedName>
    <definedName name="ALICOSTARTUP" localSheetId="127">#REF!</definedName>
    <definedName name="ALICOSTARTUP">#REF!</definedName>
    <definedName name="ALLOW">#N/A</definedName>
    <definedName name="ALLOW1" localSheetId="106">#REF!</definedName>
    <definedName name="ALLOW1" localSheetId="109">#REF!</definedName>
    <definedName name="ALLOW1" localSheetId="129">#REF!</definedName>
    <definedName name="ALLOW1" localSheetId="23">#REF!</definedName>
    <definedName name="ALLOW1" localSheetId="13">#REF!</definedName>
    <definedName name="ALLOW1">#REF!</definedName>
    <definedName name="am" localSheetId="106">#REF!</definedName>
    <definedName name="am" localSheetId="109">#REF!</definedName>
    <definedName name="am" localSheetId="129">#REF!</definedName>
    <definedName name="am" localSheetId="23">#REF!</definedName>
    <definedName name="am" localSheetId="13">#REF!</definedName>
    <definedName name="am">#REF!</definedName>
    <definedName name="amortrule" localSheetId="106">#REF!</definedName>
    <definedName name="amortrule" localSheetId="109">#REF!</definedName>
    <definedName name="amortrule" localSheetId="129">#REF!</definedName>
    <definedName name="amortrule" localSheetId="23">#REF!</definedName>
    <definedName name="amortrule" localSheetId="13">#REF!</definedName>
    <definedName name="amortrule">#REF!</definedName>
    <definedName name="amy" localSheetId="106">#REF!</definedName>
    <definedName name="amy" localSheetId="109">#REF!</definedName>
    <definedName name="amy" localSheetId="129">#REF!</definedName>
    <definedName name="amy" localSheetId="23">#REF!</definedName>
    <definedName name="amy" localSheetId="13">#REF!</definedName>
    <definedName name="amy">#REF!</definedName>
    <definedName name="ANAL_INC" localSheetId="106">#REF!</definedName>
    <definedName name="ANAL_INC" localSheetId="109">#REF!</definedName>
    <definedName name="ANAL_INC" localSheetId="129">#REF!</definedName>
    <definedName name="ANAL_INC" localSheetId="23">#REF!</definedName>
    <definedName name="ANAL_INC" localSheetId="13">#REF!</definedName>
    <definedName name="ANAL_INC">#REF!</definedName>
    <definedName name="ANAL_OP">#N/A</definedName>
    <definedName name="Analysis_Area" localSheetId="106">#REF!</definedName>
    <definedName name="Analysis_Area" localSheetId="109">#REF!</definedName>
    <definedName name="Analysis_Area" localSheetId="129">#REF!</definedName>
    <definedName name="Analysis_Area" localSheetId="23">#REF!</definedName>
    <definedName name="Analysis_Area" localSheetId="13">#REF!</definedName>
    <definedName name="Analysis_Area">#REF!</definedName>
    <definedName name="ANARESWP" localSheetId="106">#REF!</definedName>
    <definedName name="ANARESWP" localSheetId="109">#REF!</definedName>
    <definedName name="ANARESWP" localSheetId="129">#REF!</definedName>
    <definedName name="ANARESWP" localSheetId="127">#REF!</definedName>
    <definedName name="ANARESWP" localSheetId="23">#REF!</definedName>
    <definedName name="ANARESWP" localSheetId="13">#REF!</definedName>
    <definedName name="ANARESWP">#REF!</definedName>
    <definedName name="ANP" localSheetId="106">#REF!</definedName>
    <definedName name="ANP" localSheetId="109">#REF!</definedName>
    <definedName name="ANP" localSheetId="129">#REF!</definedName>
    <definedName name="ANP" localSheetId="23">#REF!</definedName>
    <definedName name="ANP" localSheetId="13">#REF!</definedName>
    <definedName name="ANP">#REF!</definedName>
    <definedName name="ANSW" localSheetId="106">#REF!</definedName>
    <definedName name="ANSW" localSheetId="109">#REF!</definedName>
    <definedName name="ANSW" localSheetId="129">#REF!</definedName>
    <definedName name="ANSW" localSheetId="23">#REF!</definedName>
    <definedName name="ANSW" localSheetId="13">#REF!</definedName>
    <definedName name="ANSW">#REF!</definedName>
    <definedName name="AO" localSheetId="106">#REF!</definedName>
    <definedName name="AO" localSheetId="109">#REF!</definedName>
    <definedName name="AO" localSheetId="129">#REF!</definedName>
    <definedName name="ao" localSheetId="127">#REF!</definedName>
    <definedName name="AO" localSheetId="23">#REF!</definedName>
    <definedName name="AO" localSheetId="13">#REF!</definedName>
    <definedName name="AO">#REF!</definedName>
    <definedName name="AOD" localSheetId="106">#REF!</definedName>
    <definedName name="AOD" localSheetId="109">#REF!</definedName>
    <definedName name="AOD" localSheetId="129">#REF!</definedName>
    <definedName name="AOD" localSheetId="127">#REF!</definedName>
    <definedName name="AOD" localSheetId="23">#REF!</definedName>
    <definedName name="AOD" localSheetId="13">#REF!</definedName>
    <definedName name="AOD">#REF!</definedName>
    <definedName name="AOLB1" localSheetId="106">#REF!</definedName>
    <definedName name="AOLB1" localSheetId="109">#REF!</definedName>
    <definedName name="AOLB1" localSheetId="129">#REF!</definedName>
    <definedName name="AOLB1" localSheetId="23">#REF!</definedName>
    <definedName name="AOLB1" localSheetId="13">#REF!</definedName>
    <definedName name="AOLB1">#REF!</definedName>
    <definedName name="AOLB2" localSheetId="106">#REF!</definedName>
    <definedName name="AOLB2" localSheetId="109">#REF!</definedName>
    <definedName name="AOLB2" localSheetId="129">#REF!</definedName>
    <definedName name="AOLB2" localSheetId="23">#REF!</definedName>
    <definedName name="AOLB2" localSheetId="13">#REF!</definedName>
    <definedName name="AOLB2">#REF!</definedName>
    <definedName name="AOLBPrt1" localSheetId="106">#REF!</definedName>
    <definedName name="AOLBPrt1">#REF!</definedName>
    <definedName name="AOLBPrt2" localSheetId="106">#REF!</definedName>
    <definedName name="AOLBPrt2">#REF!</definedName>
    <definedName name="ap" localSheetId="106">#REF!</definedName>
    <definedName name="ap" localSheetId="127">#REF!</definedName>
    <definedName name="ap">#REF!</definedName>
    <definedName name="APA" localSheetId="106">#REF!</definedName>
    <definedName name="APA">#REF!</definedName>
    <definedName name="APCI" localSheetId="106">#REF!</definedName>
    <definedName name="APCI">#REF!</definedName>
    <definedName name="apfin" localSheetId="106">#REF!</definedName>
    <definedName name="apfin" localSheetId="109">#REF!</definedName>
    <definedName name="apfin" localSheetId="129">#REF!</definedName>
    <definedName name="apfin" localSheetId="23">#REF!</definedName>
    <definedName name="apfin" localSheetId="13">#REF!</definedName>
    <definedName name="apfin">#REF!</definedName>
    <definedName name="APincr" localSheetId="106">MAX(0,ROUNDUP(1.2*(#REF!-#REF!),2))</definedName>
    <definedName name="APincr" localSheetId="109">MAX(0,ROUNDUP(1.2*(#REF!-#REF!),2))</definedName>
    <definedName name="APincr" localSheetId="129">MAX(0,ROUNDUP(1.2*(#REF!-#REF!),2))</definedName>
    <definedName name="APincr" localSheetId="23">MAX(0,ROUNDUP(1.2*(#REF!-#REF!),2))</definedName>
    <definedName name="APincr" localSheetId="13">MAX(0,ROUNDUP(1.2*(#REF!-#REF!),2))</definedName>
    <definedName name="APincr">MAX(0,ROUNDUP(1.2*(#REF!-#REF!),2))</definedName>
    <definedName name="APincr_woACI" localSheetId="106">MAX(0,ROUNDUP(1.2*(#REF!-#REF!),2))</definedName>
    <definedName name="APincr_woACI" localSheetId="109">MAX(0,ROUNDUP(1.2*(#REF!-#REF!),2))</definedName>
    <definedName name="APincr_woACI" localSheetId="129">MAX(0,ROUNDUP(1.2*(#REF!-#REF!),2))</definedName>
    <definedName name="APincr_woACI" localSheetId="23">MAX(0,ROUNDUP(1.2*(#REF!-#REF!),2))</definedName>
    <definedName name="APincr_woACI" localSheetId="13">MAX(0,ROUNDUP(1.2*(#REF!-#REF!),2))</definedName>
    <definedName name="APincr_woACI">MAX(0,ROUNDUP(1.2*(#REF!-#REF!),2))</definedName>
    <definedName name="APN">#REF!</definedName>
    <definedName name="app" localSheetId="106">#REF!</definedName>
    <definedName name="app" localSheetId="127">#REF!</definedName>
    <definedName name="app">#REF!</definedName>
    <definedName name="App_adus" localSheetId="106">#REF!</definedName>
    <definedName name="App_adus" localSheetId="127">#REF!</definedName>
    <definedName name="App_adus">#REF!</definedName>
    <definedName name="APPB" localSheetId="106">#REF!</definedName>
    <definedName name="APPB">#REF!</definedName>
    <definedName name="appendix_iii" localSheetId="106">#REF!</definedName>
    <definedName name="appendix_iii" localSheetId="127">#REF!</definedName>
    <definedName name="appendix_iii">#REF!</definedName>
    <definedName name="APR" localSheetId="106">#REF!</definedName>
    <definedName name="APR" localSheetId="127">#REF!</definedName>
    <definedName name="APR">#REF!</definedName>
    <definedName name="April" localSheetId="106">#REF!</definedName>
    <definedName name="April" localSheetId="127">#REF!</definedName>
    <definedName name="April">#REF!</definedName>
    <definedName name="apv" localSheetId="106">#REF!</definedName>
    <definedName name="apv" localSheetId="109">#REF!</definedName>
    <definedName name="apv" localSheetId="129">#REF!</definedName>
    <definedName name="apv" localSheetId="23">#REF!</definedName>
    <definedName name="apv" localSheetId="13">#REF!</definedName>
    <definedName name="apv">#REF!</definedName>
    <definedName name="aquidate" localSheetId="106">#REF!</definedName>
    <definedName name="aquidate" localSheetId="109">#REF!</definedName>
    <definedName name="aquidate" localSheetId="129">#REF!</definedName>
    <definedName name="aquidate" localSheetId="127">#REF!</definedName>
    <definedName name="aquidate" localSheetId="23">#REF!</definedName>
    <definedName name="aquidate" localSheetId="13">#REF!</definedName>
    <definedName name="aquidate">#REF!</definedName>
    <definedName name="arbldg" localSheetId="106">#REF!</definedName>
    <definedName name="arbldg" localSheetId="127">#REF!</definedName>
    <definedName name="arbldg">#REF!</definedName>
    <definedName name="ARDEC" localSheetId="127">#REF!</definedName>
    <definedName name="ARDEC">#N/A</definedName>
    <definedName name="ARDEC06" localSheetId="127">#REF!</definedName>
    <definedName name="ARDEC06">#N/A</definedName>
    <definedName name="AREA01">#REF!</definedName>
    <definedName name="AREA02">#REF!</definedName>
    <definedName name="AREA03">#REF!</definedName>
    <definedName name="AREA04">#REF!</definedName>
    <definedName name="AREA05">#REF!</definedName>
    <definedName name="AREA06">#REF!</definedName>
    <definedName name="AREA1" localSheetId="106">#REF!</definedName>
    <definedName name="AREA1" localSheetId="109">#REF!</definedName>
    <definedName name="AREA1" localSheetId="129">#REF!</definedName>
    <definedName name="AREA1" localSheetId="23">#REF!</definedName>
    <definedName name="AREA1" localSheetId="13">#REF!</definedName>
    <definedName name="AREA1">#REF!</definedName>
    <definedName name="AREA2" localSheetId="106">#REF!</definedName>
    <definedName name="AREA2" localSheetId="109">#REF!</definedName>
    <definedName name="AREA2" localSheetId="129">#REF!</definedName>
    <definedName name="AREA2" localSheetId="23">#REF!</definedName>
    <definedName name="AREA2" localSheetId="13">#REF!</definedName>
    <definedName name="AREA2">#REF!</definedName>
    <definedName name="AREMDEC06" localSheetId="127">#REF!</definedName>
    <definedName name="AREMDEC06">#N/A</definedName>
    <definedName name="AREMP" localSheetId="127">#REF!</definedName>
    <definedName name="AREMP">#N/A</definedName>
    <definedName name="AREMPAPR08" localSheetId="106">#REF!</definedName>
    <definedName name="AREMPAPR08" localSheetId="109">#REF!</definedName>
    <definedName name="AREMPAPR08" localSheetId="129">#REF!</definedName>
    <definedName name="AREMPAPR08" localSheetId="127">#REF!</definedName>
    <definedName name="AREMPAPR08" localSheetId="23">#REF!</definedName>
    <definedName name="AREMPAPR08" localSheetId="13">#REF!</definedName>
    <definedName name="AREMPAPR08">#REF!</definedName>
    <definedName name="AREMPAUG07" localSheetId="106">#REF!</definedName>
    <definedName name="AREMPAUG07" localSheetId="127">#REF!</definedName>
    <definedName name="AREMPAUG07">#REF!</definedName>
    <definedName name="AREMPDEC05" localSheetId="106">#REF!</definedName>
    <definedName name="AREMPDEC05">#REF!</definedName>
    <definedName name="AREMPDEC07" localSheetId="106">#REF!</definedName>
    <definedName name="AREMPDEC07" localSheetId="127">#REF!</definedName>
    <definedName name="AREMPDEC07">#REF!</definedName>
    <definedName name="AREMPFEB08" localSheetId="106">#REF!</definedName>
    <definedName name="AREMPFEB08" localSheetId="127">#REF!</definedName>
    <definedName name="AREMPFEB08">#REF!</definedName>
    <definedName name="AREMPJAN08" localSheetId="106">#REF!</definedName>
    <definedName name="AREMPJAN08" localSheetId="127">#REF!</definedName>
    <definedName name="AREMPJAN08">#REF!</definedName>
    <definedName name="AREMPLOYEE" localSheetId="106">#REF!</definedName>
    <definedName name="AREMPLOYEE" localSheetId="127">#REF!</definedName>
    <definedName name="AREMPLOYEE">#REF!</definedName>
    <definedName name="AREMPMAR08" localSheetId="106">#REF!</definedName>
    <definedName name="AREMPMAR08" localSheetId="127">#REF!</definedName>
    <definedName name="AREMPMAR08">#REF!</definedName>
    <definedName name="AREMPNOV07" localSheetId="106">#REF!</definedName>
    <definedName name="AREMPNOV07" localSheetId="127">#REF!</definedName>
    <definedName name="AREMPNOV07">#REF!</definedName>
    <definedName name="AREMPOCT07" localSheetId="106">#REF!</definedName>
    <definedName name="AREMPOCT07" localSheetId="127">#REF!</definedName>
    <definedName name="AREMPOCT07">#REF!</definedName>
    <definedName name="AREMPSEP07" localSheetId="106">#REF!</definedName>
    <definedName name="AREMPSEP07" localSheetId="127">#REF!</definedName>
    <definedName name="AREMPSEP07">#REF!</definedName>
    <definedName name="ARNOV06" localSheetId="127">#REF!</definedName>
    <definedName name="ARNOV06">#N/A</definedName>
    <definedName name="AROCT06" localSheetId="127">#REF!</definedName>
    <definedName name="AROCT06">#N/A</definedName>
    <definedName name="AROEEDEC07" localSheetId="106">#REF!</definedName>
    <definedName name="AROEEDEC07" localSheetId="109">#REF!</definedName>
    <definedName name="AROEEDEC07" localSheetId="129">#REF!</definedName>
    <definedName name="AROEEDEC07" localSheetId="127">#REF!</definedName>
    <definedName name="AROEEDEC07" localSheetId="23">#REF!</definedName>
    <definedName name="AROEEDEC07" localSheetId="13">#REF!</definedName>
    <definedName name="AROEEDEC07">#REF!</definedName>
    <definedName name="AROTHERFEB" localSheetId="106">#REF!</definedName>
    <definedName name="AROTHERFEB" localSheetId="127">#REF!</definedName>
    <definedName name="AROTHERFEB">#REF!</definedName>
    <definedName name="AROTHERFEBNAME" localSheetId="106">#REF!</definedName>
    <definedName name="AROTHERFEBNAME" localSheetId="127">#REF!</definedName>
    <definedName name="AROTHERFEBNAME">#REF!</definedName>
    <definedName name="AROTHERS" localSheetId="106">#REF!</definedName>
    <definedName name="AROTHERS" localSheetId="127">#REF!</definedName>
    <definedName name="AROTHERS">#REF!</definedName>
    <definedName name="ARSEP" localSheetId="106">#REF!</definedName>
    <definedName name="ARSEP" localSheetId="127">#REF!</definedName>
    <definedName name="ARSEP">#REF!</definedName>
    <definedName name="AS_OF_DECEMBER_31__2007" localSheetId="106">#REF!</definedName>
    <definedName name="AS_OF_DECEMBER_31__2007" localSheetId="127">#REF!</definedName>
    <definedName name="AS_OF_DECEMBER_31__2007">#REF!</definedName>
    <definedName name="AS2DocOpenMode" hidden="1">"AS2DocumentEdit"</definedName>
    <definedName name="AS2ReportLS" hidden="1">1</definedName>
    <definedName name="AS2SyncStepLS" hidden="1">0</definedName>
    <definedName name="AS2TickmarkLS" localSheetId="106" hidden="1">#REF!</definedName>
    <definedName name="AS2TickmarkLS" localSheetId="109" hidden="1">#REF!</definedName>
    <definedName name="AS2TickmarkLS" localSheetId="111" hidden="1">#REF!</definedName>
    <definedName name="AS2TickmarkLS" localSheetId="123" hidden="1">#REF!</definedName>
    <definedName name="AS2TickmarkLS" localSheetId="122" hidden="1">#REF!</definedName>
    <definedName name="AS2TickmarkLS" localSheetId="124" hidden="1">#REF!</definedName>
    <definedName name="AS2TickmarkLS" localSheetId="129" hidden="1">#REF!</definedName>
    <definedName name="AS2TickmarkLS" localSheetId="64" hidden="1">#REF!</definedName>
    <definedName name="AS2TickmarkLS" localSheetId="69" hidden="1">#REF!</definedName>
    <definedName name="AS2TickmarkLS" localSheetId="127" hidden="1">#REF!</definedName>
    <definedName name="AS2TickmarkLS" localSheetId="75" hidden="1">#REF!</definedName>
    <definedName name="AS2TickmarkLS" localSheetId="23" hidden="1">#REF!</definedName>
    <definedName name="AS2TickmarkLS" localSheetId="13" hidden="1">#REF!</definedName>
    <definedName name="AS2TickmarkLS" localSheetId="16" hidden="1">#REF!</definedName>
    <definedName name="AS2TickmarkLS" hidden="1">#REF!</definedName>
    <definedName name="AS2VersionLS" hidden="1">300</definedName>
    <definedName name="ASCY">#N/A</definedName>
    <definedName name="ASD" localSheetId="106">#REF!</definedName>
    <definedName name="ASD" localSheetId="109">#REF!</definedName>
    <definedName name="ASD" localSheetId="129">#REF!</definedName>
    <definedName name="ASD" localSheetId="23">#REF!</definedName>
    <definedName name="ASD" localSheetId="13">#REF!</definedName>
    <definedName name="ASD">#REF!</definedName>
    <definedName name="Asia1" localSheetId="106">#REF!</definedName>
    <definedName name="Asia1" localSheetId="109">#REF!</definedName>
    <definedName name="Asia1" localSheetId="129">#REF!</definedName>
    <definedName name="Asia1" localSheetId="23">#REF!</definedName>
    <definedName name="Asia1" localSheetId="13">#REF!</definedName>
    <definedName name="Asia1">#REF!</definedName>
    <definedName name="ASPERIOD" localSheetId="106">#REF!</definedName>
    <definedName name="ASPERIOD" localSheetId="109">#REF!</definedName>
    <definedName name="ASPERIOD" localSheetId="129">#REF!</definedName>
    <definedName name="ASPERIOD" localSheetId="23">#REF!</definedName>
    <definedName name="ASPERIOD" localSheetId="13">#REF!</definedName>
    <definedName name="ASPERIOD">#REF!</definedName>
    <definedName name="Asset" localSheetId="106">#REF!</definedName>
    <definedName name="Asset" localSheetId="109">#REF!</definedName>
    <definedName name="Asset" localSheetId="129">#REF!</definedName>
    <definedName name="Asset" localSheetId="23">#REF!</definedName>
    <definedName name="Asset" localSheetId="13">#REF!</definedName>
    <definedName name="Asset">#REF!</definedName>
    <definedName name="Asset_Chg" localSheetId="106">#REF!</definedName>
    <definedName name="Asset_Chg" localSheetId="109">#REF!</definedName>
    <definedName name="Asset_Chg" localSheetId="129">#REF!</definedName>
    <definedName name="Asset_Chg" localSheetId="23">#REF!</definedName>
    <definedName name="Asset_Chg" localSheetId="13">#REF!</definedName>
    <definedName name="Asset_Chg">#REF!</definedName>
    <definedName name="Asset_Chg_FM" localSheetId="106">#REF!</definedName>
    <definedName name="Asset_Chg_FM" localSheetId="109">#REF!</definedName>
    <definedName name="Asset_Chg_FM" localSheetId="129">#REF!</definedName>
    <definedName name="Asset_Chg_FM" localSheetId="23">#REF!</definedName>
    <definedName name="Asset_Chg_FM" localSheetId="13">#REF!</definedName>
    <definedName name="Asset_Chg_FM">#REF!</definedName>
    <definedName name="assets" localSheetId="106">#REF!</definedName>
    <definedName name="assets" localSheetId="109">#REF!</definedName>
    <definedName name="assets" localSheetId="129">#REF!</definedName>
    <definedName name="assets" localSheetId="127">#REF!</definedName>
    <definedName name="assets" localSheetId="23">#REF!</definedName>
    <definedName name="assets" localSheetId="13">#REF!</definedName>
    <definedName name="assets">#REF!</definedName>
    <definedName name="assetsperco" localSheetId="106">#REF!</definedName>
    <definedName name="assetsperco" localSheetId="127">#REF!</definedName>
    <definedName name="assetsperco">#REF!</definedName>
    <definedName name="ASSOCNAME" localSheetId="106">#REF!</definedName>
    <definedName name="ASSOCNAME" localSheetId="109">#REF!</definedName>
    <definedName name="ASSOCNAME" localSheetId="129">#REF!</definedName>
    <definedName name="ASSOCNAME" localSheetId="23">#REF!</definedName>
    <definedName name="ASSOCNAME" localSheetId="13">#REF!</definedName>
    <definedName name="ASSOCNAME">#REF!</definedName>
    <definedName name="AST" localSheetId="106">#REF!</definedName>
    <definedName name="AST" localSheetId="109">#REF!</definedName>
    <definedName name="AST" localSheetId="129">#REF!</definedName>
    <definedName name="AST" localSheetId="23">#REF!</definedName>
    <definedName name="AST" localSheetId="13">#REF!</definedName>
    <definedName name="AST">#REF!</definedName>
    <definedName name="astig" localSheetId="106" hidden="1">{"'Cash In Bank - Metrobank'!$A$1:$E$520"}</definedName>
    <definedName name="astig" localSheetId="109" hidden="1">{"'Cash In Bank - Metrobank'!$A$1:$E$520"}</definedName>
    <definedName name="astig" localSheetId="129" hidden="1">{"'Cash In Bank - Metrobank'!$A$1:$E$520"}</definedName>
    <definedName name="astig" localSheetId="127" hidden="1">{"'Cash In Bank - Metrobank'!$A$1:$E$520"}</definedName>
    <definedName name="astig" localSheetId="23" hidden="1">{"'Cash In Bank - Metrobank'!$A$1:$E$520"}</definedName>
    <definedName name="astig" localSheetId="13" hidden="1">{"'Cash In Bank - Metrobank'!$A$1:$E$520"}</definedName>
    <definedName name="astig" hidden="1">{"'Cash In Bank - Metrobank'!$A$1:$E$520"}</definedName>
    <definedName name="astock">#REF!</definedName>
    <definedName name="attach" localSheetId="106">#REF!</definedName>
    <definedName name="attach" localSheetId="127">#REF!</definedName>
    <definedName name="attach">#REF!</definedName>
    <definedName name="Aug" localSheetId="106">#REF!</definedName>
    <definedName name="Aug" localSheetId="109">#REF!</definedName>
    <definedName name="Aug" localSheetId="129">#REF!</definedName>
    <definedName name="Aug" localSheetId="127">#REF!</definedName>
    <definedName name="Aug" localSheetId="23">#REF!</definedName>
    <definedName name="Aug" localSheetId="13">#REF!</definedName>
    <definedName name="Aug">#REF!</definedName>
    <definedName name="AUGCOM" localSheetId="106">#REF!</definedName>
    <definedName name="AUGCOM" localSheetId="109">#REF!</definedName>
    <definedName name="AUGCOM" localSheetId="129">#REF!</definedName>
    <definedName name="AUGCOM" localSheetId="127">#REF!</definedName>
    <definedName name="AUGCOM" localSheetId="23">#REF!</definedName>
    <definedName name="AUGCOM" localSheetId="13">#REF!</definedName>
    <definedName name="AUGCOM">#REF!</definedName>
    <definedName name="AUGONAME" localSheetId="106">#REF!</definedName>
    <definedName name="AUGONAME" localSheetId="127">#REF!</definedName>
    <definedName name="AUGONAME">#REF!</definedName>
    <definedName name="AUGOTHERS" localSheetId="106">#REF!</definedName>
    <definedName name="AUGOTHERS" localSheetId="127">#REF!</definedName>
    <definedName name="AUGOTHERS">#REF!</definedName>
    <definedName name="Aust_Inv_Prod" localSheetId="106">#REF!</definedName>
    <definedName name="Aust_Inv_Prod" localSheetId="109">#REF!</definedName>
    <definedName name="Aust_Inv_Prod" localSheetId="129">#REF!</definedName>
    <definedName name="Aust_Inv_Prod" localSheetId="23">#REF!</definedName>
    <definedName name="Aust_Inv_Prod" localSheetId="13">#REF!</definedName>
    <definedName name="Aust_Inv_Prod">#REF!</definedName>
    <definedName name="av" localSheetId="106">#REF!</definedName>
    <definedName name="av" localSheetId="109">#REF!</definedName>
    <definedName name="av" localSheetId="129">#REF!</definedName>
    <definedName name="av" localSheetId="127">#REF!</definedName>
    <definedName name="av" localSheetId="23">#REF!</definedName>
    <definedName name="av" localSheetId="13">#REF!</definedName>
    <definedName name="av">#REF!</definedName>
    <definedName name="Avail_Prod" localSheetId="106">#REF!</definedName>
    <definedName name="Avail_Prod" localSheetId="109">#REF!</definedName>
    <definedName name="Avail_Prod" localSheetId="129">#REF!</definedName>
    <definedName name="Avail_Prod" localSheetId="23">#REF!</definedName>
    <definedName name="Avail_Prod" localSheetId="13">#REF!</definedName>
    <definedName name="Avail_Prod">#REF!</definedName>
    <definedName name="ave_basic_prem" localSheetId="106">#REF!</definedName>
    <definedName name="ave_basic_prem" localSheetId="109">#REF!</definedName>
    <definedName name="ave_basic_prem" localSheetId="129">#REF!</definedName>
    <definedName name="ave_basic_prem" localSheetId="23">#REF!</definedName>
    <definedName name="ave_basic_prem" localSheetId="13">#REF!</definedName>
    <definedName name="ave_basic_prem">#REF!</definedName>
    <definedName name="ave_basic_prem_usd" localSheetId="106">#REF!</definedName>
    <definedName name="ave_basic_prem_usd" localSheetId="109">#REF!</definedName>
    <definedName name="ave_basic_prem_usd" localSheetId="129">#REF!</definedName>
    <definedName name="ave_basic_prem_usd" localSheetId="23">#REF!</definedName>
    <definedName name="ave_basic_prem_usd" localSheetId="13">#REF!</definedName>
    <definedName name="ave_basic_prem_usd">#REF!</definedName>
    <definedName name="AvePrem" localSheetId="106">#REF!</definedName>
    <definedName name="AvePrem" localSheetId="109">#REF!</definedName>
    <definedName name="AvePrem" localSheetId="129">#REF!</definedName>
    <definedName name="AvePrem" localSheetId="23">#REF!</definedName>
    <definedName name="AvePrem" localSheetId="13">#REF!</definedName>
    <definedName name="AvePrem">#REF!</definedName>
    <definedName name="AWSAPR00" localSheetId="106">#REF!</definedName>
    <definedName name="AWSAPR00" localSheetId="109">#REF!</definedName>
    <definedName name="AWSAPR00" localSheetId="129">#REF!</definedName>
    <definedName name="AWSAPR00" localSheetId="23">#REF!</definedName>
    <definedName name="AWSAPR00" localSheetId="13">#REF!</definedName>
    <definedName name="AWSAPR00">#REF!</definedName>
    <definedName name="AWSDEC99" localSheetId="106">#REF!</definedName>
    <definedName name="AWSDEC99" localSheetId="109">#REF!</definedName>
    <definedName name="AWSDEC99" localSheetId="129">#REF!</definedName>
    <definedName name="AWSDEC99" localSheetId="23">#REF!</definedName>
    <definedName name="AWSDEC99" localSheetId="13">#REF!</definedName>
    <definedName name="AWSDEC99">#REF!</definedName>
    <definedName name="AWSJAN00" localSheetId="106">#REF!</definedName>
    <definedName name="AWSJAN00" localSheetId="109">#REF!</definedName>
    <definedName name="AWSJAN00" localSheetId="129">#REF!</definedName>
    <definedName name="AWSJAN00" localSheetId="23">#REF!</definedName>
    <definedName name="AWSJAN00" localSheetId="13">#REF!</definedName>
    <definedName name="AWSJAN00">#REF!</definedName>
    <definedName name="AWSMAY00" localSheetId="106">#REF!</definedName>
    <definedName name="AWSMAY00" localSheetId="109">#REF!</definedName>
    <definedName name="AWSMAY00" localSheetId="129">#REF!</definedName>
    <definedName name="AWSMAY00" localSheetId="23">#REF!</definedName>
    <definedName name="AWSMAY00" localSheetId="13">#REF!</definedName>
    <definedName name="AWSMAY00">#REF!</definedName>
    <definedName name="AWSNOV99" localSheetId="106">#REF!</definedName>
    <definedName name="AWSNOV99" localSheetId="109">#REF!</definedName>
    <definedName name="AWSNOV99" localSheetId="129">#REF!</definedName>
    <definedName name="AWSNOV99" localSheetId="23">#REF!</definedName>
    <definedName name="AWSNOV99" localSheetId="13">#REF!</definedName>
    <definedName name="AWSNOV99">#REF!</definedName>
    <definedName name="AXA_Mgd" localSheetId="106">#REF!</definedName>
    <definedName name="AXA_Mgd" localSheetId="109">#REF!</definedName>
    <definedName name="AXA_Mgd" localSheetId="129">#REF!</definedName>
    <definedName name="AXA_Mgd" localSheetId="23">#REF!</definedName>
    <definedName name="AXA_Mgd" localSheetId="13">#REF!</definedName>
    <definedName name="AXA_Mgd">#REF!</definedName>
    <definedName name="AXASharePrice_Index_Data" localSheetId="106">#REF!</definedName>
    <definedName name="AXASharePrice_Index_Data" localSheetId="109">#REF!</definedName>
    <definedName name="AXASharePrice_Index_Data" localSheetId="129">#REF!</definedName>
    <definedName name="AXASharePrice_Index_Data" localSheetId="23">#REF!</definedName>
    <definedName name="AXASharePrice_Index_Data" localSheetId="13">#REF!</definedName>
    <definedName name="AXASharePrice_Index_Data">#REF!</definedName>
    <definedName name="ay" localSheetId="106">#REF!</definedName>
    <definedName name="ay" localSheetId="109">#REF!</definedName>
    <definedName name="ay" localSheetId="129">#REF!</definedName>
    <definedName name="ay" localSheetId="23">#REF!</definedName>
    <definedName name="ay" localSheetId="13">#REF!</definedName>
    <definedName name="ay">#REF!</definedName>
    <definedName name="B" localSheetId="106">#REF!</definedName>
    <definedName name="B" localSheetId="109">#REF!</definedName>
    <definedName name="B" localSheetId="129">#REF!</definedName>
    <definedName name="B" localSheetId="23">#REF!</definedName>
    <definedName name="B" localSheetId="13">#REF!</definedName>
    <definedName name="B">#REF!</definedName>
    <definedName name="BALANCE" localSheetId="106">#REF!</definedName>
    <definedName name="BALANCE" localSheetId="127">#REF!</definedName>
    <definedName name="BALANCE">#REF!</definedName>
    <definedName name="balance_sheet" localSheetId="106">#REF!</definedName>
    <definedName name="balance_sheet">#REF!</definedName>
    <definedName name="BalSht" localSheetId="106">#REF!</definedName>
    <definedName name="BalSht">#REF!</definedName>
    <definedName name="Bancassurance" localSheetId="106">#REF!</definedName>
    <definedName name="Bancassurance" localSheetId="109">#REF!</definedName>
    <definedName name="Bancassurance" localSheetId="129">#REF!</definedName>
    <definedName name="Bancassurance" localSheetId="23">#REF!</definedName>
    <definedName name="Bancassurance" localSheetId="13">#REF!</definedName>
    <definedName name="Bancassurance">#REF!</definedName>
    <definedName name="bankers" localSheetId="106">#REF!</definedName>
    <definedName name="bankers" localSheetId="109">#REF!</definedName>
    <definedName name="bankers" localSheetId="129">#REF!</definedName>
    <definedName name="bankers" localSheetId="23">#REF!</definedName>
    <definedName name="bankers" localSheetId="13">#REF!</definedName>
    <definedName name="bankers">#REF!</definedName>
    <definedName name="BASE">#N/A</definedName>
    <definedName name="Basic_Run_No_TL" localSheetId="106">#REF!</definedName>
    <definedName name="Basic_Run_No_TL" localSheetId="109">#REF!</definedName>
    <definedName name="Basic_Run_No_TL" localSheetId="129">#REF!</definedName>
    <definedName name="Basic_Run_No_TL" localSheetId="23">#REF!</definedName>
    <definedName name="Basic_Run_No_TL" localSheetId="13">#REF!</definedName>
    <definedName name="Basic_Run_No_TL">#REF!</definedName>
    <definedName name="Basic_Run_No_UL" localSheetId="106">#REF!</definedName>
    <definedName name="Basic_Run_No_UL" localSheetId="109">#REF!</definedName>
    <definedName name="Basic_Run_No_UL" localSheetId="129">#REF!</definedName>
    <definedName name="Basic_Run_No_UL" localSheetId="23">#REF!</definedName>
    <definedName name="Basic_Run_No_UL" localSheetId="13">#REF!</definedName>
    <definedName name="Basic_Run_No_UL">#REF!</definedName>
    <definedName name="BASIC_VUL_DEC2004_COMPLETE_DATA_C" localSheetId="106">#REF!</definedName>
    <definedName name="BASIC_VUL_DEC2004_COMPLETE_DATA_C" localSheetId="111">#REF!</definedName>
    <definedName name="BASIC_VUL_DEC2004_COMPLETE_DATA_C" localSheetId="123">#REF!</definedName>
    <definedName name="BASIC_VUL_DEC2004_COMPLETE_DATA_C" localSheetId="122">#REF!</definedName>
    <definedName name="BASIC_VUL_DEC2004_COMPLETE_DATA_C" localSheetId="124">#REF!</definedName>
    <definedName name="BASIC_VUL_DEC2004_COMPLETE_DATA_C" localSheetId="64">#REF!</definedName>
    <definedName name="BASIC_VUL_DEC2004_COMPLETE_DATA_C" localSheetId="69">#REF!</definedName>
    <definedName name="BASIC_VUL_DEC2004_COMPLETE_DATA_C" localSheetId="127">#REF!</definedName>
    <definedName name="BASIC_VUL_DEC2004_COMPLETE_DATA_C" localSheetId="75">#REF!</definedName>
    <definedName name="BASIC_VUL_DEC2004_COMPLETE_DATA_C" localSheetId="16">#REF!</definedName>
    <definedName name="BASIC_VUL_DEC2004_COMPLETE_DATA_C">#REF!</definedName>
    <definedName name="BASIC_VUL_DEC2005_COMPLETE_DATA" localSheetId="106">#REF!</definedName>
    <definedName name="BASIC_VUL_DEC2005_COMPLETE_DATA" localSheetId="111">#REF!</definedName>
    <definedName name="BASIC_VUL_DEC2005_COMPLETE_DATA" localSheetId="123">#REF!</definedName>
    <definedName name="BASIC_VUL_DEC2005_COMPLETE_DATA" localSheetId="122">#REF!</definedName>
    <definedName name="BASIC_VUL_DEC2005_COMPLETE_DATA" localSheetId="124">#REF!</definedName>
    <definedName name="BASIC_VUL_DEC2005_COMPLETE_DATA" localSheetId="64">#REF!</definedName>
    <definedName name="BASIC_VUL_DEC2005_COMPLETE_DATA" localSheetId="69">#REF!</definedName>
    <definedName name="BASIC_VUL_DEC2005_COMPLETE_DATA" localSheetId="127">#REF!</definedName>
    <definedName name="BASIC_VUL_DEC2005_COMPLETE_DATA" localSheetId="75">#REF!</definedName>
    <definedName name="BASIC_VUL_DEC2005_COMPLETE_DATA" localSheetId="16">#REF!</definedName>
    <definedName name="BASIC_VUL_DEC2005_COMPLETE_DATA">#REF!</definedName>
    <definedName name="BB" localSheetId="106">#REF!</definedName>
    <definedName name="BB" localSheetId="109">#REF!</definedName>
    <definedName name="BB" localSheetId="129">#REF!</definedName>
    <definedName name="BB" localSheetId="127">#REF!</definedName>
    <definedName name="BB" localSheetId="23">#REF!</definedName>
    <definedName name="BB" localSheetId="13">#REF!</definedName>
    <definedName name="BB">#REF!</definedName>
    <definedName name="bbb" localSheetId="106" hidden="1">{#N/A,#N/A,FALSE,"DEPN";#N/A,#N/A,FALSE,"INT";#N/A,#N/A,FALSE,"SUNDRY";#N/A,#N/A,FALSE,"CRED";#N/A,#N/A,FALSE,"DEBT";#N/A,#N/A,FALSE,"XREC";#N/A,#N/A,FALSE,"RFS";#N/A,#N/A,FALSE,"FAS";#N/A,#N/A,FALSE,"SP";#N/A,#N/A,FALSE,"COMM";#N/A,#N/A,FALSE,"CALC";#N/A,#N/A,FALSE,"%";#N/A,#N/A,FALSE,"EXPS"}</definedName>
    <definedName name="bbb" localSheetId="109" hidden="1">{#N/A,#N/A,FALSE,"DEPN";#N/A,#N/A,FALSE,"INT";#N/A,#N/A,FALSE,"SUNDRY";#N/A,#N/A,FALSE,"CRED";#N/A,#N/A,FALSE,"DEBT";#N/A,#N/A,FALSE,"XREC";#N/A,#N/A,FALSE,"RFS";#N/A,#N/A,FALSE,"FAS";#N/A,#N/A,FALSE,"SP";#N/A,#N/A,FALSE,"COMM";#N/A,#N/A,FALSE,"CALC";#N/A,#N/A,FALSE,"%";#N/A,#N/A,FALSE,"EXPS"}</definedName>
    <definedName name="bbb" localSheetId="129" hidden="1">{#N/A,#N/A,FALSE,"DEPN";#N/A,#N/A,FALSE,"INT";#N/A,#N/A,FALSE,"SUNDRY";#N/A,#N/A,FALSE,"CRED";#N/A,#N/A,FALSE,"DEBT";#N/A,#N/A,FALSE,"XREC";#N/A,#N/A,FALSE,"RFS";#N/A,#N/A,FALSE,"FAS";#N/A,#N/A,FALSE,"SP";#N/A,#N/A,FALSE,"COMM";#N/A,#N/A,FALSE,"CALC";#N/A,#N/A,FALSE,"%";#N/A,#N/A,FALSE,"EXPS"}</definedName>
    <definedName name="bbb" localSheetId="127">#REF!</definedName>
    <definedName name="bbb" localSheetId="23" hidden="1">{#N/A,#N/A,FALSE,"DEPN";#N/A,#N/A,FALSE,"INT";#N/A,#N/A,FALSE,"SUNDRY";#N/A,#N/A,FALSE,"CRED";#N/A,#N/A,FALSE,"DEBT";#N/A,#N/A,FALSE,"XREC";#N/A,#N/A,FALSE,"RFS";#N/A,#N/A,FALSE,"FAS";#N/A,#N/A,FALSE,"SP";#N/A,#N/A,FALSE,"COMM";#N/A,#N/A,FALSE,"CALC";#N/A,#N/A,FALSE,"%";#N/A,#N/A,FALSE,"EXPS"}</definedName>
    <definedName name="bbb" localSheetId="13" hidden="1">{#N/A,#N/A,FALSE,"DEPN";#N/A,#N/A,FALSE,"INT";#N/A,#N/A,FALSE,"SUNDRY";#N/A,#N/A,FALSE,"CRED";#N/A,#N/A,FALSE,"DEBT";#N/A,#N/A,FALSE,"XREC";#N/A,#N/A,FALSE,"RFS";#N/A,#N/A,FALSE,"FAS";#N/A,#N/A,FALSE,"SP";#N/A,#N/A,FALSE,"COMM";#N/A,#N/A,FALSE,"CALC";#N/A,#N/A,FALSE,"%";#N/A,#N/A,FALSE,"EXPS"}</definedName>
    <definedName name="bbb" hidden="1">{#N/A,#N/A,FALSE,"DEPN";#N/A,#N/A,FALSE,"INT";#N/A,#N/A,FALSE,"SUNDRY";#N/A,#N/A,FALSE,"CRED";#N/A,#N/A,FALSE,"DEBT";#N/A,#N/A,FALSE,"XREC";#N/A,#N/A,FALSE,"RFS";#N/A,#N/A,FALSE,"FAS";#N/A,#N/A,FALSE,"SP";#N/A,#N/A,FALSE,"COMM";#N/A,#N/A,FALSE,"CALC";#N/A,#N/A,FALSE,"%";#N/A,#N/A,FALSE,"EXPS"}</definedName>
    <definedName name="bbbbb" localSheetId="106">#REF!</definedName>
    <definedName name="bbbbb" localSheetId="109">#REF!</definedName>
    <definedName name="bbbbb" localSheetId="129">#REF!</definedName>
    <definedName name="bbbbb" localSheetId="23">#REF!</definedName>
    <definedName name="bbbbb" localSheetId="13">#REF!</definedName>
    <definedName name="bbbbb">#REF!</definedName>
    <definedName name="Bboard2" localSheetId="106" hidden="1">{#N/A,#N/A,FALSE,"DEPN";#N/A,#N/A,FALSE,"INT";#N/A,#N/A,FALSE,"SUNDRY";#N/A,#N/A,FALSE,"CRED";#N/A,#N/A,FALSE,"DEBT";#N/A,#N/A,FALSE,"XREC";#N/A,#N/A,FALSE,"RFS";#N/A,#N/A,FALSE,"FAS";#N/A,#N/A,FALSE,"SP";#N/A,#N/A,FALSE,"COMM";#N/A,#N/A,FALSE,"CALC";#N/A,#N/A,FALSE,"%";#N/A,#N/A,FALSE,"EXPS"}</definedName>
    <definedName name="Bboard2" localSheetId="109" hidden="1">{#N/A,#N/A,FALSE,"DEPN";#N/A,#N/A,FALSE,"INT";#N/A,#N/A,FALSE,"SUNDRY";#N/A,#N/A,FALSE,"CRED";#N/A,#N/A,FALSE,"DEBT";#N/A,#N/A,FALSE,"XREC";#N/A,#N/A,FALSE,"RFS";#N/A,#N/A,FALSE,"FAS";#N/A,#N/A,FALSE,"SP";#N/A,#N/A,FALSE,"COMM";#N/A,#N/A,FALSE,"CALC";#N/A,#N/A,FALSE,"%";#N/A,#N/A,FALSE,"EXPS"}</definedName>
    <definedName name="Bboard2" localSheetId="129" hidden="1">{#N/A,#N/A,FALSE,"DEPN";#N/A,#N/A,FALSE,"INT";#N/A,#N/A,FALSE,"SUNDRY";#N/A,#N/A,FALSE,"CRED";#N/A,#N/A,FALSE,"DEBT";#N/A,#N/A,FALSE,"XREC";#N/A,#N/A,FALSE,"RFS";#N/A,#N/A,FALSE,"FAS";#N/A,#N/A,FALSE,"SP";#N/A,#N/A,FALSE,"COMM";#N/A,#N/A,FALSE,"CALC";#N/A,#N/A,FALSE,"%";#N/A,#N/A,FALSE,"EXPS"}</definedName>
    <definedName name="Bboard2" localSheetId="23" hidden="1">{#N/A,#N/A,FALSE,"DEPN";#N/A,#N/A,FALSE,"INT";#N/A,#N/A,FALSE,"SUNDRY";#N/A,#N/A,FALSE,"CRED";#N/A,#N/A,FALSE,"DEBT";#N/A,#N/A,FALSE,"XREC";#N/A,#N/A,FALSE,"RFS";#N/A,#N/A,FALSE,"FAS";#N/A,#N/A,FALSE,"SP";#N/A,#N/A,FALSE,"COMM";#N/A,#N/A,FALSE,"CALC";#N/A,#N/A,FALSE,"%";#N/A,#N/A,FALSE,"EXPS"}</definedName>
    <definedName name="Bboard2" localSheetId="13" hidden="1">{#N/A,#N/A,FALSE,"DEPN";#N/A,#N/A,FALSE,"INT";#N/A,#N/A,FALSE,"SUNDRY";#N/A,#N/A,FALSE,"CRED";#N/A,#N/A,FALSE,"DEBT";#N/A,#N/A,FALSE,"XREC";#N/A,#N/A,FALSE,"RFS";#N/A,#N/A,FALSE,"FAS";#N/A,#N/A,FALSE,"SP";#N/A,#N/A,FALSE,"COMM";#N/A,#N/A,FALSE,"CALC";#N/A,#N/A,FALSE,"%";#N/A,#N/A,FALSE,"EXPS"}</definedName>
    <definedName name="Bboard2" hidden="1">{#N/A,#N/A,FALSE,"DEPN";#N/A,#N/A,FALSE,"INT";#N/A,#N/A,FALSE,"SUNDRY";#N/A,#N/A,FALSE,"CRED";#N/A,#N/A,FALSE,"DEBT";#N/A,#N/A,FALSE,"XREC";#N/A,#N/A,FALSE,"RFS";#N/A,#N/A,FALSE,"FAS";#N/A,#N/A,FALSE,"SP";#N/A,#N/A,FALSE,"COMM";#N/A,#N/A,FALSE,"CALC";#N/A,#N/A,FALSE,"%";#N/A,#N/A,FALSE,"EXPS"}</definedName>
    <definedName name="Bboard3" localSheetId="106" hidden="1">{#N/A,#N/A,FALSE,"DEPN";#N/A,#N/A,FALSE,"INT";#N/A,#N/A,FALSE,"SUNDRY";#N/A,#N/A,FALSE,"CRED";#N/A,#N/A,FALSE,"DEBT";#N/A,#N/A,FALSE,"XREC";#N/A,#N/A,FALSE,"RFS";#N/A,#N/A,FALSE,"FAS";#N/A,#N/A,FALSE,"SP";#N/A,#N/A,FALSE,"COMM";#N/A,#N/A,FALSE,"CALC";#N/A,#N/A,FALSE,"%";#N/A,#N/A,FALSE,"EXPS"}</definedName>
    <definedName name="Bboard3" localSheetId="109" hidden="1">{#N/A,#N/A,FALSE,"DEPN";#N/A,#N/A,FALSE,"INT";#N/A,#N/A,FALSE,"SUNDRY";#N/A,#N/A,FALSE,"CRED";#N/A,#N/A,FALSE,"DEBT";#N/A,#N/A,FALSE,"XREC";#N/A,#N/A,FALSE,"RFS";#N/A,#N/A,FALSE,"FAS";#N/A,#N/A,FALSE,"SP";#N/A,#N/A,FALSE,"COMM";#N/A,#N/A,FALSE,"CALC";#N/A,#N/A,FALSE,"%";#N/A,#N/A,FALSE,"EXPS"}</definedName>
    <definedName name="Bboard3" localSheetId="129" hidden="1">{#N/A,#N/A,FALSE,"DEPN";#N/A,#N/A,FALSE,"INT";#N/A,#N/A,FALSE,"SUNDRY";#N/A,#N/A,FALSE,"CRED";#N/A,#N/A,FALSE,"DEBT";#N/A,#N/A,FALSE,"XREC";#N/A,#N/A,FALSE,"RFS";#N/A,#N/A,FALSE,"FAS";#N/A,#N/A,FALSE,"SP";#N/A,#N/A,FALSE,"COMM";#N/A,#N/A,FALSE,"CALC";#N/A,#N/A,FALSE,"%";#N/A,#N/A,FALSE,"EXPS"}</definedName>
    <definedName name="Bboard3" localSheetId="23" hidden="1">{#N/A,#N/A,FALSE,"DEPN";#N/A,#N/A,FALSE,"INT";#N/A,#N/A,FALSE,"SUNDRY";#N/A,#N/A,FALSE,"CRED";#N/A,#N/A,FALSE,"DEBT";#N/A,#N/A,FALSE,"XREC";#N/A,#N/A,FALSE,"RFS";#N/A,#N/A,FALSE,"FAS";#N/A,#N/A,FALSE,"SP";#N/A,#N/A,FALSE,"COMM";#N/A,#N/A,FALSE,"CALC";#N/A,#N/A,FALSE,"%";#N/A,#N/A,FALSE,"EXPS"}</definedName>
    <definedName name="Bboard3" localSheetId="13" hidden="1">{#N/A,#N/A,FALSE,"DEPN";#N/A,#N/A,FALSE,"INT";#N/A,#N/A,FALSE,"SUNDRY";#N/A,#N/A,FALSE,"CRED";#N/A,#N/A,FALSE,"DEBT";#N/A,#N/A,FALSE,"XREC";#N/A,#N/A,FALSE,"RFS";#N/A,#N/A,FALSE,"FAS";#N/A,#N/A,FALSE,"SP";#N/A,#N/A,FALSE,"COMM";#N/A,#N/A,FALSE,"CALC";#N/A,#N/A,FALSE,"%";#N/A,#N/A,FALSE,"EXPS"}</definedName>
    <definedName name="Bboard3" hidden="1">{#N/A,#N/A,FALSE,"DEPN";#N/A,#N/A,FALSE,"INT";#N/A,#N/A,FALSE,"SUNDRY";#N/A,#N/A,FALSE,"CRED";#N/A,#N/A,FALSE,"DEBT";#N/A,#N/A,FALSE,"XREC";#N/A,#N/A,FALSE,"RFS";#N/A,#N/A,FALSE,"FAS";#N/A,#N/A,FALSE,"SP";#N/A,#N/A,FALSE,"COMM";#N/A,#N/A,FALSE,"CALC";#N/A,#N/A,FALSE,"%";#N/A,#N/A,FALSE,"EXPS"}</definedName>
    <definedName name="BDM" localSheetId="106">#REF!</definedName>
    <definedName name="BDM" localSheetId="109">#REF!</definedName>
    <definedName name="BDM" localSheetId="129">#REF!</definedName>
    <definedName name="BDM" localSheetId="23">#REF!</definedName>
    <definedName name="BDM" localSheetId="13">#REF!</definedName>
    <definedName name="BDM">#REF!</definedName>
    <definedName name="BDMAPR00" localSheetId="106">#REF!</definedName>
    <definedName name="BDMAPR00" localSheetId="109">#REF!</definedName>
    <definedName name="BDMAPR00" localSheetId="129">#REF!</definedName>
    <definedName name="BDMAPR00" localSheetId="23">#REF!</definedName>
    <definedName name="BDMAPR00" localSheetId="13">#REF!</definedName>
    <definedName name="BDMAPR00">#REF!</definedName>
    <definedName name="BDMDEC99" localSheetId="106">#REF!</definedName>
    <definedName name="BDMDEC99" localSheetId="109">#REF!</definedName>
    <definedName name="BDMDEC99" localSheetId="129">#REF!</definedName>
    <definedName name="BDMDEC99" localSheetId="23">#REF!</definedName>
    <definedName name="BDMDEC99" localSheetId="13">#REF!</definedName>
    <definedName name="BDMDEC99">#REF!</definedName>
    <definedName name="BDMFEB00" localSheetId="106">#REF!</definedName>
    <definedName name="BDMFEB00" localSheetId="109">#REF!</definedName>
    <definedName name="BDMFEB00" localSheetId="129">#REF!</definedName>
    <definedName name="BDMFEB00" localSheetId="23">#REF!</definedName>
    <definedName name="BDMFEB00" localSheetId="13">#REF!</definedName>
    <definedName name="BDMFEB00">#REF!</definedName>
    <definedName name="BDMJAN00" localSheetId="106">#REF!</definedName>
    <definedName name="BDMJAN00" localSheetId="109">#REF!</definedName>
    <definedName name="BDMJAN00" localSheetId="129">#REF!</definedName>
    <definedName name="BDMJAN00" localSheetId="23">#REF!</definedName>
    <definedName name="BDMJAN00" localSheetId="13">#REF!</definedName>
    <definedName name="BDMJAN00">#REF!</definedName>
    <definedName name="BDMMAR00" localSheetId="106">#REF!</definedName>
    <definedName name="BDMMAR00" localSheetId="109">#REF!</definedName>
    <definedName name="BDMMAR00" localSheetId="129">#REF!</definedName>
    <definedName name="BDMMAR00" localSheetId="23">#REF!</definedName>
    <definedName name="BDMMAR00" localSheetId="13">#REF!</definedName>
    <definedName name="BDMMAR00">#REF!</definedName>
    <definedName name="be" localSheetId="106">#REF!</definedName>
    <definedName name="be" localSheetId="109">#REF!</definedName>
    <definedName name="be" localSheetId="129">#REF!</definedName>
    <definedName name="be" localSheetId="23">#REF!</definedName>
    <definedName name="be" localSheetId="13">#REF!</definedName>
    <definedName name="be">#REF!</definedName>
    <definedName name="bebot" localSheetId="106" hidden="1">{"'Cash In Bank - Metrobank'!$A$1:$E$520"}</definedName>
    <definedName name="bebot" localSheetId="109" hidden="1">{"'Cash In Bank - Metrobank'!$A$1:$E$520"}</definedName>
    <definedName name="bebot" localSheetId="129" hidden="1">{"'Cash In Bank - Metrobank'!$A$1:$E$520"}</definedName>
    <definedName name="bebot" localSheetId="127" hidden="1">{"'Cash In Bank - Metrobank'!$A$1:$E$520"}</definedName>
    <definedName name="bebot" localSheetId="23" hidden="1">{"'Cash In Bank - Metrobank'!$A$1:$E$520"}</definedName>
    <definedName name="bebot" localSheetId="13" hidden="1">{"'Cash In Bank - Metrobank'!$A$1:$E$520"}</definedName>
    <definedName name="bebot" hidden="1">{"'Cash In Bank - Metrobank'!$A$1:$E$520"}</definedName>
    <definedName name="BEG" localSheetId="106">#REF!,#REF!,#REF!,#REF!,#REF!,#REF!,#REF!</definedName>
    <definedName name="BEG" localSheetId="109">#REF!,#REF!,#REF!,#REF!,#REF!,#REF!,#REF!</definedName>
    <definedName name="BEG" localSheetId="129">#REF!,#REF!,#REF!,#REF!,#REF!,#REF!,#REF!</definedName>
    <definedName name="BEG" localSheetId="23">#REF!,#REF!,#REF!,#REF!,#REF!,#REF!,#REF!</definedName>
    <definedName name="BEG" localSheetId="13">#REF!,#REF!,#REF!,#REF!,#REF!,#REF!,#REF!</definedName>
    <definedName name="BEG">#REF!,#REF!,#REF!,#REF!,#REF!,#REF!,#REF!</definedName>
    <definedName name="BEGFUND" localSheetId="106">#REF!</definedName>
    <definedName name="BEGFUND" localSheetId="109">#REF!</definedName>
    <definedName name="BEGFUND" localSheetId="129">#REF!</definedName>
    <definedName name="BEGFUND" localSheetId="23">#REF!</definedName>
    <definedName name="BEGFUND" localSheetId="13">#REF!</definedName>
    <definedName name="BEGFUND">#REF!</definedName>
    <definedName name="begin" localSheetId="106">#REF!</definedName>
    <definedName name="begin" localSheetId="109">#REF!</definedName>
    <definedName name="begin" localSheetId="129">#REF!</definedName>
    <definedName name="begin" localSheetId="23">#REF!</definedName>
    <definedName name="begin" localSheetId="13">#REF!</definedName>
    <definedName name="begin">#REF!</definedName>
    <definedName name="begin1" localSheetId="106">#REF!</definedName>
    <definedName name="begin1" localSheetId="109">#REF!</definedName>
    <definedName name="begin1" localSheetId="129">#REF!</definedName>
    <definedName name="begin1" localSheetId="23">#REF!</definedName>
    <definedName name="begin1" localSheetId="13">#REF!</definedName>
    <definedName name="begin1">#REF!</definedName>
    <definedName name="begret" localSheetId="106">#REF!</definedName>
    <definedName name="begret" localSheetId="109">#REF!</definedName>
    <definedName name="begret" localSheetId="129">#REF!</definedName>
    <definedName name="begret" localSheetId="127">#REF!</definedName>
    <definedName name="begret" localSheetId="23">#REF!</definedName>
    <definedName name="begret" localSheetId="13">#REF!</definedName>
    <definedName name="begret">#REF!</definedName>
    <definedName name="ben" localSheetId="106">#REF!</definedName>
    <definedName name="ben" localSheetId="109">#REF!</definedName>
    <definedName name="ben" localSheetId="129">#REF!</definedName>
    <definedName name="ben" localSheetId="23">#REF!</definedName>
    <definedName name="ben" localSheetId="13">#REF!</definedName>
    <definedName name="ben">#REF!</definedName>
    <definedName name="BenefitTerm" localSheetId="106">#REF!</definedName>
    <definedName name="BenefitTerm" localSheetId="109">#REF!</definedName>
    <definedName name="BenefitTerm" localSheetId="129">#REF!</definedName>
    <definedName name="BenefitTerm" localSheetId="23">#REF!</definedName>
    <definedName name="BenefitTerm" localSheetId="13">#REF!</definedName>
    <definedName name="BenefitTerm">#REF!</definedName>
    <definedName name="BEx0017DGUEDPCFJUPUZOOLJCS2B" hidden="1">#REF!</definedName>
    <definedName name="BEx001CNWHJ5RULCSFM36ZCGJ1UH" hidden="1">#REF!</definedName>
    <definedName name="BEx001Y8YX18278T6F1Y876HWCLG" hidden="1">#REF!</definedName>
    <definedName name="BEx004791UAJIJSN57OT7YBLNP82" hidden="1">#REF!</definedName>
    <definedName name="BEx0088V78IUP98TGA1WZG5L5ECG" hidden="1">#REF!</definedName>
    <definedName name="BEx008P2NVFDLBHL7IZ5WTMVOQ1F" hidden="1">#REF!</definedName>
    <definedName name="BEx009G00IN0JUIAQ4WE9NHTMQE2" hidden="1">#REF!</definedName>
    <definedName name="BEx00CQOT9ODJDOLA8HR40LWBU1X"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W807EJXR2DNZTQYHVJ2VFV3" hidden="1">#REF!</definedName>
    <definedName name="BEx01HY6E3GJ66ABU5ABN26V6Q13" hidden="1">#REF!</definedName>
    <definedName name="BEx01PW5YQKEGAR8JDDI5OARYXDF" hidden="1">#REF!</definedName>
    <definedName name="BEx01XJ94SHJ1YQ7ORPW0RQGKI2H" hidden="1">#REF!</definedName>
    <definedName name="BEx02PPGUVM09XYPPYE3Y82N7DQI"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GCI3U25LAIZOYN6GOMUBZU6" hidden="1">#REF!</definedName>
    <definedName name="BEx1GVMRHFXUP6XYYY9NR12PV5TF" hidden="1">#REF!</definedName>
    <definedName name="BEx1GZTUQ4YXAY56BLCSTKT90DDT" hidden="1">#REF!</definedName>
    <definedName name="BEx1H16BQFKO2CYBI1DM19N3X3VE"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IYYV4UNPT0DZGWKPIQJNWOB" hidden="1">#REF!</definedName>
    <definedName name="BEx1IKRPW8MLB9Y485M1TL2IT9SH" hidden="1">#REF!</definedName>
    <definedName name="BEx1ISPPOZMPS0OXMJR50X9G1K6L" hidden="1">#REF!</definedName>
    <definedName name="BEx1IWRAA9O9NWGJJ9XC392J0N5S" hidden="1">#REF!</definedName>
    <definedName name="BEx1J0CSSHDJGBJUHVOEMCF2P4DL" hidden="1">#REF!</definedName>
    <definedName name="BEx1J1UPQ1J8LTC31BW0YF3A4PK2" hidden="1">#REF!</definedName>
    <definedName name="BEx1J61RRF9LJ3V3R5OY3WJ6VBWR" hidden="1">#REF!</definedName>
    <definedName name="BEx1J7E8VCGLPYU82QXVUG5N3ZAI" hidden="1">#REF!</definedName>
    <definedName name="BEx1JBQSZVG7P2X2X6X74NANXA5U" hidden="1">#REF!</definedName>
    <definedName name="BEx1JCCCS03YHRP0NUOPTZV3RU6N"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8PM2M54KU8TWTEHVBZUVAEK" hidden="1">#REF!</definedName>
    <definedName name="BEx1KGY9QEHZ9QSARMQUTQKRK4UX" hidden="1">#REF!</definedName>
    <definedName name="BEx1KKP1ELIF2UII2FWVGL7M1X7J" hidden="1">#REF!</definedName>
    <definedName name="BEx1KUVWMB0QCWA3RBE4CADFVRIS" hidden="1">#REF!</definedName>
    <definedName name="BEx1KVC79IRKF8B5SRMLWWUVFUUC" hidden="1">#REF!</definedName>
    <definedName name="BEx1L2OG1SDFK2TPXELJ77YP4NI2" hidden="1">#REF!</definedName>
    <definedName name="BEx1L6Q60MWRDJB4L20LK0XPA0Z2" hidden="1">#REF!</definedName>
    <definedName name="BEx1LBDBCECHLGWMYKU0E255WCHT" hidden="1">#REF!</definedName>
    <definedName name="BEx1LD63FP2Z4BR9TKSHOZW9KKZ5" hidden="1">#REF!</definedName>
    <definedName name="BEx1LDMB9RW982DUILM2WPT5VWQ3" hidden="1">#REF!</definedName>
    <definedName name="BEx1LIEZICA87A8A0X1TGS63X1GV" hidden="1">#REF!</definedName>
    <definedName name="BEx1LRPGDQCOEMW8YT80J1XCDCIV" hidden="1">#REF!</definedName>
    <definedName name="BEx1LRUSJW4JG54X07QWD9R27WV9" hidden="1">#REF!</definedName>
    <definedName name="BEx1M0JOUK8PVMG5WWQLXAX6MRUE" hidden="1">#REF!</definedName>
    <definedName name="BEx1M1WBK5T0LP1AK2JYV6W87ID6" hidden="1">#REF!</definedName>
    <definedName name="BEx1M51HHDYGIT8PON7U8ICL2S95" hidden="1">#REF!</definedName>
    <definedName name="BEx1MBXOKO3OFWBWZL531VFHN754" hidden="1">#REF!</definedName>
    <definedName name="BEx1MGFJ2PGAHUE8ONYFEKL4K2AQ" hidden="1">#REF!</definedName>
    <definedName name="BEx1MTRKKVCHOZ0YGID6HZ49LJTO" hidden="1">#REF!</definedName>
    <definedName name="BEx1N3CUJ3UX61X38ZAJVPEN4KMC" hidden="1">#REF!</definedName>
    <definedName name="BEx1NA908GM66YT2YLZZHLNFZHUB"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VDM53L935NRF7YJE4U307BW" hidden="1">#REF!</definedName>
    <definedName name="BEx1NZ4K1L8UON80Y2A4RASKWGNP"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6A96C6J157SB4QEDG6CZMJA" hidden="1">#REF!</definedName>
    <definedName name="BEx1P7S1J4TKGVJ43C2Q2R3M9WRB" hidden="1">#REF!</definedName>
    <definedName name="BEx1P8J3XTSFYOBKCH5351DCW1RG"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CJFKTZZLM6RB0YHK67IGLS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EKB2G3K4H4K1ZMKB3YZH8IH" hidden="1">#REF!</definedName>
    <definedName name="BEx1SHK75SLM62744T3IXS5NR5Q1" hidden="1">#REF!</definedName>
    <definedName name="BEx1SK3U02H0RGKEYXW7ZMCEOF3V" hidden="1">#REF!</definedName>
    <definedName name="BEx1SSNEZINBJT29QVS62VS1THT4" hidden="1">#REF!</definedName>
    <definedName name="BEx1SVNCHNANBJIDIQVB8AFK4HAN" hidden="1">#REF!</definedName>
    <definedName name="BEx1TJ0WLS9O7KNSGIPWTYHDYI1D" hidden="1">#REF!</definedName>
    <definedName name="BEx1TOF5PYBL5BRCYLL8O1T7FE5L" hidden="1">#REF!</definedName>
    <definedName name="BEx1TT2ANF46W4KLWP7GDPTWVL63" hidden="1">#REF!</definedName>
    <definedName name="BEx1U15M7LVVFZENH830B2BGWC04" hidden="1">#REF!</definedName>
    <definedName name="BEx1U7WFO8OZKB1EBF4H386JW91L" hidden="1">#REF!</definedName>
    <definedName name="BEx1U87938YR9N6HYI24KVBKLOS3" hidden="1">#REF!</definedName>
    <definedName name="BEx1UDW3LHA1N0DKV715WC85Z39V"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#REF!</definedName>
    <definedName name="BEx1VJPC3SYUN1YME39GFPNADKQB" hidden="1">#REF!</definedName>
    <definedName name="BEx1W7TT3QBGWQ8LPS9QS1J8YQUH"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WXWJEB4JZ5XT6E2XMAKD9OAP" hidden="1">#REF!</definedName>
    <definedName name="BEx1X3LHU9DPG01VWX2IF65TRATF" hidden="1">#REF!</definedName>
    <definedName name="BEx1X6LETM3OXMG5N7EDKERYWXLQ" hidden="1">#REF!</definedName>
    <definedName name="BEx1X7XWCWB3SQN6EL0F5DTNI45Q" hidden="1">#REF!</definedName>
    <definedName name="BEx1XAC85JVIU7I4J5FJSPPZLNF3" hidden="1">#REF!</definedName>
    <definedName name="BEx1XK8AAMO0AH0Z1OUKW30CA7EQ" hidden="1">#REF!</definedName>
    <definedName name="BEx1XL4MZ7C80495GHQRWOBS16PQ" hidden="1">#REF!</definedName>
    <definedName name="BEx1Y0EX8TE1JKPNEHJOAQE1LGQ9" hidden="1">#REF!</definedName>
    <definedName name="BEx1Y2IGS2K95E1M51PEF9KJZ0KB" hidden="1">#REF!</definedName>
    <definedName name="BEx1Y3PKK83X2FN9SAALFHOWKMRQ" hidden="1">#REF!</definedName>
    <definedName name="BEx1Y40CI3QAGZ725OGL0E22ZXV6" hidden="1">#REF!</definedName>
    <definedName name="BEx1YL3DJ7Y4AZ01ERCOGW0FJ26T" hidden="1">#REF!</definedName>
    <definedName name="BEx1YVA885J3WS8HS3JIG28U89O3" hidden="1">#REF!</definedName>
    <definedName name="BEx1Z0Z80JGXO6488RE1T723IGQ1" hidden="1">#REF!</definedName>
    <definedName name="BEx1Z2RYHSVD1H37817SN93VMURZ" hidden="1">#REF!</definedName>
    <definedName name="BEx3A8T0ZGIDXWHTKUPEN210OKCD" hidden="1">#REF!</definedName>
    <definedName name="BEx3AMAKWI6458B67VKZO56MCNJW" hidden="1">#REF!</definedName>
    <definedName name="BEx3AOOVM42G82TNF53W0EKXLUSI" hidden="1">#REF!</definedName>
    <definedName name="BEx3AZH9W4SUFCAHNDOQ728R9V4L" hidden="1">#REF!</definedName>
    <definedName name="BEx3B1KTEYLOVAAJK6RTP1QKBVN6" hidden="1">#REF!</definedName>
    <definedName name="BEx3BNR9ES4KY7Q1DK83KC5NDGL8" hidden="1">#REF!</definedName>
    <definedName name="BEx3BQR5L47NDZLE4U5J7LNRJZBZ"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CW400URCIULZKCV1O0A9P6ZL" hidden="1">#REF!</definedName>
    <definedName name="BEx3D3LV6SFFPD92UY3L33R2LS7A" hidden="1">#REF!</definedName>
    <definedName name="BEx3D9G6QTSPF9UYI4X0XY0VE896" hidden="1">#REF!</definedName>
    <definedName name="BEx3DCQU9PBRXIMLO62KS5RLH447" hidden="1">#REF!</definedName>
    <definedName name="BEx3DGSFR794IYV0M6UUHZSQ0DUL"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8R66V6XBF8AFPFVQD3AEVS" hidden="1">#REF!</definedName>
    <definedName name="BEx3EUUAX947Q5N6MY6W0KSNY78Y" hidden="1">#REF!</definedName>
    <definedName name="BEx3FF2J59A88L8NHPWDO2R4MKDE" hidden="1">#REF!</definedName>
    <definedName name="BEx3FHMD1P5XBCH23ZKIFO6ZTCNB" hidden="1">#REF!</definedName>
    <definedName name="BEx3FI2G3YYIACQHXNXEA15M8ZK5" hidden="1">#REF!</definedName>
    <definedName name="BEx3FJ9MHSLDK8W91GO85FX1GX57" hidden="1">#REF!</definedName>
    <definedName name="BEx3FNBBNMIOOMJMKEGRRTB63OG5" hidden="1">#REF!</definedName>
    <definedName name="BEx3FR251HFU7A33PU01SJUENL2B" hidden="1">#REF!</definedName>
    <definedName name="BEx3FX7EJL47JSLSWP3EOC265WAE" hidden="1">#REF!</definedName>
    <definedName name="BEx3FXI7T1O225LQE6NSA5WZYNTK"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PZ123OG5W83WZUO6TWCX7ID" hidden="1">#REF!</definedName>
    <definedName name="BEx3H5UX2GZFZZT657YR76RHW5I6" hidden="1">#REF!</definedName>
    <definedName name="BEx3H7IB6QU9TMNWR6CJHLYOC12I" hidden="1">#REF!</definedName>
    <definedName name="BEx3HMSEFOP6DBM4R97XA6B7NFG6" hidden="1">#REF!</definedName>
    <definedName name="BEx3HQ8KN1MFGQBCYQ3UZAWQ5AW4" hidden="1">#REF!</definedName>
    <definedName name="BEx3HWJ5SQSD2CVCQNR183X44FR8" hidden="1">#REF!</definedName>
    <definedName name="BEx3I09YVXO0G4X7KGSA4WGORM35" hidden="1">#REF!</definedName>
    <definedName name="BEx3ICF1GY8HQEBIU9S43PDJ90BX" hidden="1">#REF!</definedName>
    <definedName name="BEx3IHNR49CN99W17X16LQ9OBM3V" hidden="1">#REF!</definedName>
    <definedName name="BEx3IYAH2DEBFWO8F94H4MXE3RLY" hidden="1">#REF!</definedName>
    <definedName name="BEx3IZXXSYEW50379N2EAFWO8DZV" hidden="1">#REF!</definedName>
    <definedName name="BEx3J1VZVGTKT4ATPO9O5JCSFTTR" hidden="1">#REF!</definedName>
    <definedName name="BEx3J5SFWDSUN2KTMU2YDQ7MP0GD" hidden="1">#REF!</definedName>
    <definedName name="BEx3JC2TY7JNAAC3L7QHVPQXLGQ8" hidden="1">#REF!</definedName>
    <definedName name="BEx3JVPO70M8GVUDXQF1U9006XUP"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C58CMP68EV278O1XQD5F1K" hidden="1">#REF!</definedName>
    <definedName name="BEx3KIXQYOGMPK4WJJAVBRX4NR28" hidden="1">#REF!</definedName>
    <definedName name="BEx3KJOMVOSFZVJUL3GKCNP6DQDS" hidden="1">#REF!</definedName>
    <definedName name="BEx3KP2VRBMORK0QEAZUYCXL3DHJ" hidden="1">#REF!</definedName>
    <definedName name="BEx3KUBRP9U6XG6CS5L05VW7QKBZ"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OW9ZUHNY17RUG8CD0Y9R4H9" hidden="1">#REF!</definedName>
    <definedName name="BEx3LPCEZ1C0XEKNCM3YT09JWCUO" hidden="1">#REF!</definedName>
    <definedName name="BEx3LPCFM2X02U5QCCCEXATTIP3C" hidden="1">#REF!</definedName>
    <definedName name="BEx3M1MR1K1NQD03H74BFWOK4MWQ" hidden="1">#REF!</definedName>
    <definedName name="BEx3M4H77MYUKOOD31H9F80NMVK8" hidden="1">#REF!</definedName>
    <definedName name="BEx3M9VFX329PZWYC4DMZ6P3W9R2" hidden="1">#REF!</definedName>
    <definedName name="BEx3MA0URXZCO1D1AZ4MBXCVQP0B" hidden="1">#REF!</definedName>
    <definedName name="BEx3MCQ0VEBV0CZXDS505L38EQ8N" hidden="1">#REF!</definedName>
    <definedName name="BEx3MEYV5LQY0BAL7V3CFAFVOM3T" hidden="1">#REF!</definedName>
    <definedName name="BEx3MI9JA8RCFI2J7YSVEEGY9TP3" hidden="1">#REF!</definedName>
    <definedName name="BEx3MQ7I64ULDLZBT9FOFO479J5Q" hidden="1">#REF!</definedName>
    <definedName name="BEx3MREOFWJQEYMCMBL7ZE06NBN6" hidden="1">#REF!</definedName>
    <definedName name="BEx3NIZCH9VN98S07ESYV4GMTDN3"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1K4YJJI9WMD1LKIV5OJVRPB"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3GXZKWAFI5VYHMF1X2KYVO2" hidden="1">#REF!</definedName>
    <definedName name="BEx3P59TTRSGQY888P5C1O7M2PQT" hidden="1">#REF!</definedName>
    <definedName name="BEx3P89K63VSNQFDKG6KNQJR7OTR"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PV4VPHPBEPWIX9VZZI7H6X" hidden="1">#REF!</definedName>
    <definedName name="BEx3QMGRK8MNMKRTZNDU27F75OUS" hidden="1">#REF!</definedName>
    <definedName name="BEx3QR9D45DHW50VQ7Y3Q1AXPOB9" hidden="1">#REF!</definedName>
    <definedName name="BEx3QSWT2S5KWG6U2V9711IYDQBM" hidden="1">#REF!</definedName>
    <definedName name="BEx3QVGG7Q2X4HZHJAM35A8T3VR7" hidden="1">#REF!</definedName>
    <definedName name="BEx3QZNIFPXYAW6A4DKDB6LAQVMA" hidden="1">#REF!</definedName>
    <definedName name="BEx3R0JUB9YN8PHPPQTAMIT1IHWK" hidden="1">#REF!</definedName>
    <definedName name="BEx3R0UP358CR6RIH8LTMVS522ZL" hidden="1">#REF!</definedName>
    <definedName name="BEx3R45D3INMU8MKA1AS9FLX299C" hidden="1">#REF!</definedName>
    <definedName name="BEx3R81NFRO7M81VHVKOBFT0QBIL" hidden="1">#REF!</definedName>
    <definedName name="BEx3RAW200YYWUQY64EOCMYVEJEI" hidden="1">#REF!</definedName>
    <definedName name="BEx3RHC2ZD5UFS6QD4OPFCNNMWH1" hidden="1">#REF!</definedName>
    <definedName name="BEx3RQ10QIWBAPHALAA91BUUCM2X" hidden="1">#REF!</definedName>
    <definedName name="BEx3RS4K7FJU4L0HLANSUHJ6HJVP" hidden="1">#REF!</definedName>
    <definedName name="BEx3RV4E1WT43SZBUN09RTB8EK1O" hidden="1">#REF!</definedName>
    <definedName name="BEx3RXYU0QLFXSFTM5EB20GD03W5" hidden="1">#REF!</definedName>
    <definedName name="BEx3RYKLC3QQO3XTUN7BEW2AQL98" hidden="1">#REF!</definedName>
    <definedName name="BEx3S1F06TFBD84TD6IVV3YPSVNL" hidden="1">#REF!</definedName>
    <definedName name="BEx3SB5KCL7DTUREM6A60UW5OK1G" hidden="1">#REF!</definedName>
    <definedName name="BEx3SICJ45BYT6FHBER86PJT25FC" hidden="1">#REF!</definedName>
    <definedName name="BEx3SJJP9825C22PI25NAOUM8COT" hidden="1">#REF!</definedName>
    <definedName name="BEx3SMUCMJVGQ2H4EHQI5ZFHEF0P" hidden="1">#REF!</definedName>
    <definedName name="BEx3SN56F03CPDRDA7LZ763V0N4I" hidden="1">#REF!</definedName>
    <definedName name="BEx3SPE6N1ORXPRCDL3JPZD73Z9F" hidden="1">#REF!</definedName>
    <definedName name="BEx3SWFNX8381AY9ERHCA2U9SSHZ" hidden="1">#REF!</definedName>
    <definedName name="BEx3SYJ6713LD1OKB0Y11S0UFN3P" hidden="1">#REF!</definedName>
    <definedName name="BEx3T29ZTULQE0OMSMWUMZDU9ZZ0" hidden="1">#REF!</definedName>
    <definedName name="BEx3T6MJ1QDJ929WMUDVZ0O3UW0Y" hidden="1">#REF!</definedName>
    <definedName name="BEx3TPCSI16OAB2L9M9IULQMQ9J9" hidden="1">#REF!</definedName>
    <definedName name="BEx3TQEMF8OGOQEKOMY564WIG20U" hidden="1">#REF!</definedName>
    <definedName name="BEx3TRWLFHAAIE7KMZZDJF5FNFE0" hidden="1">#REF!</definedName>
    <definedName name="BEx3TWJQ8W4P06V7NP6I74Y6IW00"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WT9PZSMCGUN6EAE4RBN85D0"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92F4FGNDXXZ6A5L23RUZBUO"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DCB2U4LB7YPU1CWLW5Y5UP8" hidden="1">#REF!</definedName>
    <definedName name="BEx5AFFTN3IXIBHDKM0FYC4OFL1S" hidden="1">#REF!</definedName>
    <definedName name="BEx5AN2VR65OZPV8T8AAYFHPTFJA" hidden="1">#REF!</definedName>
    <definedName name="BEx5AOFIO8KVRHIZ1RII337AA8ML" hidden="1">#REF!</definedName>
    <definedName name="BEx5APRZ66L5BWHFE8E4YYNEDTI4" hidden="1">#REF!</definedName>
    <definedName name="BEx5AUPY6C8ZXD1MJG4BCYUC1K83" hidden="1">#REF!</definedName>
    <definedName name="BEx5AUVDSQ35VO4BD9AKKGBM5S7D" hidden="1">#REF!</definedName>
    <definedName name="BEx5AUVFP7QXC0YZ3H9QSRHJRCP9"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MES6FILOO6I70PF333HOIEZ"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4YCAZ40R0HVGWPFQZ7AKFB9" hidden="1">#REF!</definedName>
    <definedName name="BEx5EIFWLW20SRD48IVN2FWMJZFM" hidden="1">#REF!</definedName>
    <definedName name="BEx5ELQL9B0VR6UT18KP11DHOTFX" hidden="1">#REF!</definedName>
    <definedName name="BEx5ER4TJTFPN7IB1MNEB1ZFR5M6" hidden="1">#REF!</definedName>
    <definedName name="BEx5EUVLPXPH8CSGGD6D22SZHGE1" hidden="1">#REF!</definedName>
    <definedName name="BEx5F1RQVNR9DD8O5PZ3KUUW5BA1"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ZODQZT6529T2DNXQUQYANN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JXJMUNEOE5SZCVICVCA4NAE5" hidden="1">#REF!</definedName>
    <definedName name="BEx5K08PYKE6JOKBYIB006TX619P" hidden="1">#REF!</definedName>
    <definedName name="BEx5K51DSERT1TR7B4A29R41W4NX" hidden="1">#REF!</definedName>
    <definedName name="BEx5KP4AYKXTVSPNNXQO249J0R2I" hidden="1">#REF!</definedName>
    <definedName name="BEx5KXNQAFKNZPEY672LG4Y11VVY" hidden="1">#REF!</definedName>
    <definedName name="BEx5KYER580I4T7WTLMUN7NLNP5K" hidden="1">#REF!</definedName>
    <definedName name="BEx5LHLB3M6K4ZKY2F42QBZT30ZH" hidden="1">#REF!</definedName>
    <definedName name="BEx5LHVXYLEDKHB7VZ50CQEW1SXJ"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HPDH7DOVEZE2C8EZELYON3M" hidden="1">#REF!</definedName>
    <definedName name="BEx5MLQZM68YQSKARVWTTPINFQ2C" hidden="1">#REF!</definedName>
    <definedName name="BEx5MVSC1K4DS2KXS1BDR850N8X3"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P0DMPXUCHZ4Z9P1IF1QEUOV" hidden="1">#REF!</definedName>
    <definedName name="BEx5NV06L5J5IMKGOMGKGJ4PBZCD" hidden="1">#REF!</definedName>
    <definedName name="BEx5NW7CHOZCS7ITQCD71D0E4EHS"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OSF5PHPBQLZBEWKO2GVHMENY" hidden="1">#REF!</definedName>
    <definedName name="BEx5P1EV84MHVIBYLBSLCCYDZJ6J"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O1EN8IVTCT7NBBI4D5VSS56" hidden="1">#REF!</definedName>
    <definedName name="BEx5PRXMZ5M65Z732WNNGV564C2J" hidden="1">#REF!</definedName>
    <definedName name="BEx5QPI36D8TTZJQZJUFF70H2Z9H"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QG2GMHQKFNMTCYVUDSVTUUM" hidden="1">#REF!</definedName>
    <definedName name="BEx75T55F7GML8V1DMWL26WRT006" hidden="1">#REF!</definedName>
    <definedName name="BEx75VJGR07JY6UUWURQ4PJ29UKC" hidden="1">#REF!</definedName>
    <definedName name="BEx761TWVQ2DWBKFUE9N9UK0XSVF" hidden="1">#REF!</definedName>
    <definedName name="BEx7741OUGLA0WJQLQRUJSL4DE00" hidden="1">#REF!</definedName>
    <definedName name="BEx774N83DXLJZ54Q42PWIJZ2DN1" hidden="1">#REF!</definedName>
    <definedName name="BEx774Y1LLFRLMRB1DAZ5763UBI9" hidden="1">#REF!</definedName>
    <definedName name="BEx779QNIY3061ZV9BR462WKEGRW" hidden="1">#REF!</definedName>
    <definedName name="BEx77G19QU9A95CNHE6QMVSQR2T3" hidden="1">#REF!</definedName>
    <definedName name="BEx77IVOUIIUB446IYGEKXU0QAQ6"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699BO0ZZDPBA0JBAD6ETJZ2" hidden="1">#REF!</definedName>
    <definedName name="BEx7881ZZBWHRAX6W2GY19J8MGEQ" hidden="1">#REF!</definedName>
    <definedName name="BEx78HHRIWDLHQX2LG0HWFRYEL1T"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WQU5LWTN1BP2FY6DBK4KP4Z"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PTEO3XQRE4VVMDTCLU0WYUN" hidden="1">#REF!</definedName>
    <definedName name="BEx7ASD1I654MEDCO6GGWA95PXSC" hidden="1">#REF!</definedName>
    <definedName name="BEx7ASD1N2RV23FEX8JFUB931MTN" hidden="1">#REF!</definedName>
    <definedName name="BEx7AVCX9S5RJP3NSZ4QM4E6ERDT" hidden="1">#REF!</definedName>
    <definedName name="BEx7AVYIGP0930MV5JEBWRYCJN68" hidden="1">#REF!</definedName>
    <definedName name="BEx7AZPBAA6EI3WTSQPV3Q8BANJN" hidden="1">#REF!</definedName>
    <definedName name="BEx7B1NIHM5JKIYMN6RHZN1LL0V6" hidden="1">#REF!</definedName>
    <definedName name="BEx7B6LH6917TXOSAAQ6U7HVF018" hidden="1">#REF!</definedName>
    <definedName name="BEx7BBOVANMQEF89GINVCJJH9RJK" hidden="1">#REF!</definedName>
    <definedName name="BEx7BCFYOZCAZV9HJ9FDSL9TRNJP" hidden="1">#REF!</definedName>
    <definedName name="BEx7BFFTIO16BXXIVJ2ZU4QRQ5BY" hidden="1">#REF!</definedName>
    <definedName name="BEx7BPXFZXJ79FQ0E8AQE21PGVHA" hidden="1">#REF!</definedName>
    <definedName name="BEx7C04AM39DQMC1TIX7CFZ2ADHX" hidden="1">#REF!</definedName>
    <definedName name="BEx7C2NXL9TKAFMKAFDFFDT2RJE2" hidden="1">#REF!</definedName>
    <definedName name="BEx7C39JJA5885OQ7789WSWBNN8B"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XJAGO8LRA944JL4V9LMD7CR"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7OX22351O3OGGHZU9NBVAZN"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28DOM76ZAY5BN0KJEAYHOP"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7QBL9EWLF57MYMWWMYQAJ13"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4P1PPA5W02YWU5BESACP00M" hidden="1">#REF!</definedName>
    <definedName name="BEx7I8FZ96C5JAHXS18ZV0912LZP" hidden="1">#REF!</definedName>
    <definedName name="BEx7IBVYN47SFZIA0K4MDKQZNN9V" hidden="1">#REF!</definedName>
    <definedName name="BEx7ITQ1JAO5QUQKUOKI8BGOMFOL" hidden="1">#REF!</definedName>
    <definedName name="BEx7IV2IJ5WT7UC0UG7WP0WF2JZI" hidden="1">#REF!</definedName>
    <definedName name="BEx7IXBIY8ZW6ZP58PTJIYCV5W4J" hidden="1">#REF!</definedName>
    <definedName name="BEx7IXGU74GE5E4S6W4Z13AR092Y" hidden="1">#REF!</definedName>
    <definedName name="BEx7J4YL8Q3BI1MLH16YYQ18IJRD" hidden="1">#REF!</definedName>
    <definedName name="BEx7JH3HGBPI07OHZ5LFYK0UFZQR" hidden="1">#REF!</definedName>
    <definedName name="BEx7JKZXLXOLSLLSONR8SQOGME3S" hidden="1">#REF!</definedName>
    <definedName name="BEx7JSSFZV32DO6BJQ0DTILUEH73" hidden="1">#REF!</definedName>
    <definedName name="BEx7JV194190CNM6WWGQ3UBJ3CHH" hidden="1">#REF!</definedName>
    <definedName name="BEx7K7GZ607XQOGB81A1HINBTGOZ" hidden="1">#REF!</definedName>
    <definedName name="BEx7K9PZ2YF2XULMHYQA18PT8F8Q" hidden="1">#REF!</definedName>
    <definedName name="BEx7KEYPBDXSNROH8M6CDCBN6B50" hidden="1">#REF!</definedName>
    <definedName name="BEx7KQSYTZFZ2U8PVOL8XJKW7WL2"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JVFQACL9F4DRS9YZQ9R2N30" hidden="1">#REF!</definedName>
    <definedName name="BEx7LTWXZVV33O1HXJY9XHBEXHHB"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8Z3X2UR50I0KZQ2SMJE1Y0HYC" hidden="1">#REF!</definedName>
    <definedName name="BEx904S75BPRYMHF0083JF7ES4NG" hidden="1">#REF!</definedName>
    <definedName name="BEx90HDD4RWF7JZGA8GCGG7D63MG" hidden="1">#REF!</definedName>
    <definedName name="BEx90MM3LYEQHP212TVNSOIVDB13" hidden="1">#REF!</definedName>
    <definedName name="BEx90VGH5H09ON2QXYC9WIIEU98T" hidden="1">#REF!</definedName>
    <definedName name="BEx90ZYCE6IMULEXTMTRPLKOG79X" hidden="1">#REF!</definedName>
    <definedName name="BEx9175B70QXYAU5A8DJPGZQ46L9" hidden="1">#REF!</definedName>
    <definedName name="BEx91AQQRTV87AO27VWHSFZAD4ZR" hidden="1">#REF!</definedName>
    <definedName name="BEx91K6KICF1T25BKWLDR7P95TDQ" hidden="1">#REF!</definedName>
    <definedName name="BEx91L8FLL5CWLA2CDHKCOMGVDZN" hidden="1">#REF!</definedName>
    <definedName name="BEx91OIXG83P393YHOCOBLP65TY3"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1ZGT8HCCH3R5FOGGR3GGOXQH" hidden="1">#REF!</definedName>
    <definedName name="BEx921PNZ46VORG2VRMWREWIC0SE" hidden="1">#REF!</definedName>
    <definedName name="BEx926NRVRV7P8KHOQ5CLQOG9ECO" hidden="1">#REF!</definedName>
    <definedName name="BEx927UXKF536BQKTS53JPU2MRSK" hidden="1">#REF!</definedName>
    <definedName name="BEx928RAMNEWGDZ45PYSUDQPMWRV" hidden="1">#REF!</definedName>
    <definedName name="BEx92BR5YWDHB9Z83PRXVKLK9SFY"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0XCAMNKYAYDYLK56GXJ908F" hidden="1">#REF!</definedName>
    <definedName name="BEx939RRSZHJBAU4WI1KCDY0PUTA" hidden="1">#REF!</definedName>
    <definedName name="BEx939X7HAGBYUVO8GNKEAQZA4GS"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FEPDO7PJQEC7LM78LYFBYR"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4WHGJURFSAG02SDZYJ1AAH3"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8M0DAUWAEDXY4J06VIHIQQK" hidden="1">#REF!</definedName>
    <definedName name="BEx96KR21O7H9R29TN0S45Y3QPUK"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FX1C9GA5LBQB3NAWMY09M6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9L7JLJH5BX0GAGOSNJCB0SF" hidden="1">#REF!</definedName>
    <definedName name="BEx98IFKNJFGZFLID1YTRFEG1SXY" hidden="1">#REF!</definedName>
    <definedName name="BEx98TO4JSN70LJAJAPCF4YG8NEQ" hidden="1">#REF!</definedName>
    <definedName name="BEx9915UVD4G7RA3IMLFZ0LG3UA2" hidden="1">#REF!</definedName>
    <definedName name="BEx991LZD237N8WB3AIO9ROOOPQG" hidden="1">#REF!</definedName>
    <definedName name="BEx992CZON8AO7U7V88VN1JBO0MG" hidden="1">#REF!</definedName>
    <definedName name="BEx9952469XMFGSPXL7CMXHPJF90" hidden="1">#REF!</definedName>
    <definedName name="BEx99524ABVP9W0VVX93WC03K6ID" hidden="1">#REF!</definedName>
    <definedName name="BEx99B77I7TUSHRR4HIZ9FU2EIUT" hidden="1">#REF!</definedName>
    <definedName name="BEx99LZNH1SJBBV79FNMH369GXUU" hidden="1">#REF!</definedName>
    <definedName name="BEx99Q6PH5F3OQKCCAAO75PYDEFN" hidden="1">#REF!</definedName>
    <definedName name="BEx99WBYT2D6UUC1PT7A40ENYID4" hidden="1">#REF!</definedName>
    <definedName name="BEx99WS34CWU7LCUYCX2VA7G8JFP"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D83BZRZJOMJ3SYG8HUAG21X" hidden="1">#REF!</definedName>
    <definedName name="BEx9BYSYW7QCPXS2NAVLFAU5Y2Z2" hidden="1">#REF!</definedName>
    <definedName name="BEx9C590HJ2O31IWJB73C1HR74AI" hidden="1">#REF!</definedName>
    <definedName name="BEx9C7NBPP8MHV42YGVSAR38XIPC" hidden="1">#REF!</definedName>
    <definedName name="BEx9CCQRMYYOGIOYTOM73VKDIPS1" hidden="1">#REF!</definedName>
    <definedName name="BEx9CG6S21DEEUADQIY46JZR437A" hidden="1">#REF!</definedName>
    <definedName name="BEx9CH8LY6HGNYCUAV8LOJ5KTJOP" hidden="1">#REF!</definedName>
    <definedName name="BEx9CHOQ4KC52QTLX2JQ92QH7EZ7" hidden="1">#REF!</definedName>
    <definedName name="BEx9CSH58O6FFUNN3C4VF1OC5ZWF" hidden="1">#REF!</definedName>
    <definedName name="BEx9CW8499VLSI6M73BY8PBR909R" hidden="1">#REF!</definedName>
    <definedName name="BEx9D1BC9FT19KY0INAABNDBAMR1" hidden="1">#REF!</definedName>
    <definedName name="BEx9DIUMQ146ZA44XLQ4VEXAMEEN"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OCXDPC2GRC0YQPCGE9LPI2Q"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6N3JERVALBTMT82ILHQMEE5" hidden="1">#REF!</definedName>
    <definedName name="BEx9F78N4HY0XFGBQ4UJRD52L1EI" hidden="1">#REF!</definedName>
    <definedName name="BEx9FC6LEU6Q6KGC7G189CUJ1674" hidden="1">#REF!</definedName>
    <definedName name="BEx9FF16LOQP5QIR4UHW5EIFGQB8" hidden="1">#REF!</definedName>
    <definedName name="BEx9FHQBQKPJSD7OANXATKBQE6ZF" hidden="1">#REF!</definedName>
    <definedName name="BEx9FJTSRCZ3ZXT3QVBJT5NF8T7V" hidden="1">#REF!</definedName>
    <definedName name="BEx9FNKMZAYUW5M3FPM6F1OIBXGZ" hidden="1">#REF!</definedName>
    <definedName name="BEx9FRBEEYPS5HLS3XT34AKZN94G" hidden="1">#REF!</definedName>
    <definedName name="BEx9GDY4D8ZPQJCYFIMYM0V0C51Y" hidden="1">#REF!</definedName>
    <definedName name="BEx9GGY04V0ZWI6O9KZH4KSBB389" hidden="1">#REF!</definedName>
    <definedName name="BEx9GIL85J9RGPSYDEPBOQ7T54TH"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HMGBFKSUDXK7UR9W2D47RPEE" hidden="1">#REF!</definedName>
    <definedName name="BEx9HW1KP9ZY4UFD28YNDYMA7D4L" hidden="1">#REF!</definedName>
    <definedName name="BEx9I8XIG7E5NB48QQHXP23FIN60" hidden="1">#REF!</definedName>
    <definedName name="BEx9IBXE0CLJ5PZU6WXVD7SH0YMI" hidden="1">#REF!</definedName>
    <definedName name="BEx9IHRQUH4D1XBSD677MO2SMMR7" hidden="1">#REF!</definedName>
    <definedName name="BEx9IOTD1SJQLBX37W32R3OCV3Q5"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9KJHZBRZYQ3PPN9BK4ATXIBMS" hidden="1">#REF!</definedName>
    <definedName name="BExAW4IIW5D0MDY6TJ3G4FOLPYIR" hidden="1">#REF!</definedName>
    <definedName name="BExAWIWDS3R1OS7UZY9KRDZJ2WOA" hidden="1">#REF!</definedName>
    <definedName name="BExAX410NB4F2XOB84OR2197H8M5" hidden="1">#REF!</definedName>
    <definedName name="BExAX7RXMIG2S57QUSLXLZ4NLTOB" hidden="1">#REF!</definedName>
    <definedName name="BExAX8TNG8LQ5Q4904SAYQIPGBSV" hidden="1">#REF!</definedName>
    <definedName name="BExAXMLYL4S29U8DDVDUMMM518WO" hidden="1">#REF!</definedName>
    <definedName name="BExAXVWFS9BSFJT23AT5MRLOIMU8"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OTJYK38SETCZPOW5OKWPQ2L"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ZCNEGB4JYHC8CZ51KTN890US" hidden="1">#REF!</definedName>
    <definedName name="BExAZEQXMC1YSZE1OFGWGCLBRXA8"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HK3ZMQ56SL1459GLN0RSK9R"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BDLEK7SXDZ4KUZZIUMVQQKG" hidden="1">#REF!</definedName>
    <definedName name="BExB1FKNY2UO4W5FUGFHJOA2WFGG" hidden="1">#REF!</definedName>
    <definedName name="BExB1GH1C1LVMFMSITZ5R4A5SQ9C"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1Z7BPMNZ5S6L340VB9TB09UL"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YKHHVV1W52BW2UE52SJVXUL" hidden="1">#REF!</definedName>
    <definedName name="BExB2Z0R8VQ33FLNVINI202TB7PE" hidden="1">#REF!</definedName>
    <definedName name="BExB30IP1DNKNQ6PZ5ERUGR5MK4Z" hidden="1">#REF!</definedName>
    <definedName name="BExB349GZLP17OMQEZQ03SF5GI5T" hidden="1">#REF!</definedName>
    <definedName name="BExB37K6P7NHB9MAOHNM7QNFEOWE" hidden="1">#REF!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V1UC4AWH0M3QGFJ62LYLTSU" hidden="1">#REF!</definedName>
    <definedName name="BExB4Z3EZBGYYI33U0KQ8NEIH8PY" hidden="1">#REF!</definedName>
    <definedName name="BExB51CFYGL8L9ILBS8MY79PAN0J" hidden="1">#REF!</definedName>
    <definedName name="BExB55368XW7UX657ZSPC6BFE92S" hidden="1">#REF!</definedName>
    <definedName name="BExB5651I5OBOXUX0S3WXSWT4L3L"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5I2QPQX9FPEXF5T1FIROAZW"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Q190U6R6MOSSXYDJLD7ZERQ" hidden="1">#REF!</definedName>
    <definedName name="BExB6UJ1IR92HB0UDOBD3AN3FGGC"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Y8MI6PRY9STNH3HPYDFF9EM" hidden="1">#REF!</definedName>
    <definedName name="BExB7Y8MV795P57SZZ6NAR6JE2R7" hidden="1">#REF!</definedName>
    <definedName name="BExB806PAXX70XUTA3ZI7OORD78R" hidden="1">#REF!</definedName>
    <definedName name="BExB80C5G3PLM4R17ENTY9JYN0M4" hidden="1">#REF!</definedName>
    <definedName name="BExB86BXN83LP98MAMU6AFQVSO6B" hidden="1">#REF!</definedName>
    <definedName name="BExB8HF4UBVZKQCSRFRUQL2EE6VL" hidden="1">#REF!</definedName>
    <definedName name="BExB8HKHKZ1ORJZUYGG2M4VSCC39" hidden="1">#REF!</definedName>
    <definedName name="BExB8LRJCR53S134XCN0SDOKZG2R" hidden="1">#REF!</definedName>
    <definedName name="BExB8MYPR05JYOQ1PU2U25R31EVJ"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9SGZARY86P9DME9SZ8X1WA2W"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DB5TFKTRW6SR7NAE5YKCELR" hidden="1">#REF!</definedName>
    <definedName name="BExBEGR4WX2PENZRIVP41F72Z7VW" hidden="1">#REF!</definedName>
    <definedName name="BExBEYFQJE9YK12A6JBMRFKEC7RN" hidden="1">#REF!</definedName>
    <definedName name="BExBF6TSPVR54LOAHZ3VJQ6HMLRV" hidden="1">#REF!</definedName>
    <definedName name="BExBG1ED81J2O4A2S5F5Y3BPHMCR" hidden="1">#REF!</definedName>
    <definedName name="BExCRI7THDC3RNXNFNQJ6XJDPEXT" hidden="1">#REF!</definedName>
    <definedName name="BExCRLIHS7466WFJ3RPIUGGXYESZ" hidden="1">#REF!</definedName>
    <definedName name="BExCRTB183T19GCJ45P6KFOBXE65"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NVMZI085B3HFJWW1KCCTVHB"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39XPKJKIIP1T8H8GX1JLK78" hidden="1">#REF!</definedName>
    <definedName name="BExCU8O54I3P3WRYWY1CRP3S78QY" hidden="1">#REF!</definedName>
    <definedName name="BExCUDRJO23YOKT8GPWOVQ4XEHF5" hidden="1">#REF!</definedName>
    <definedName name="BExCUFEUM4W4IM7UEBS96CL5FO0N" hidden="1">#REF!</definedName>
    <definedName name="BExCUPAXFR16YMWL30ME3F3BSRDZ" hidden="1">#REF!</definedName>
    <definedName name="BExCUR94DHCE47PUUWEMT5QZOYR2" hidden="1">#REF!</definedName>
    <definedName name="BExCV634L7SVHGB0UDDTRRQ2Q72H" hidden="1">#REF!</definedName>
    <definedName name="BExCV86NKML9MFVGODZDAHEL0DEX"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BW6V16OCEDUYFRDXMK9NQT0" hidden="1">#REF!</definedName>
    <definedName name="BExCWL6OEYMY1R54YLJE10D8665D"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Z98NN1BXIVH5DUMEU89XZSMM" hidden="1">#REF!</definedName>
    <definedName name="BExCZCOPO51ZCPSB4A332N24VA1O" hidden="1">#REF!</definedName>
    <definedName name="BExCZFZCXMLY5DWESYJ9NGTJYQ8M" hidden="1">#REF!</definedName>
    <definedName name="BExCZJ4P8WS0BDT31WDXI0ROE7D6" hidden="1">#REF!</definedName>
    <definedName name="BExCZJVM9E5UJD9AN61IF1RW6P2X" hidden="1">#REF!</definedName>
    <definedName name="BExCZKH6NI0EE02L995IFVBD1J59" hidden="1">#REF!</definedName>
    <definedName name="BExCZUD9FEOJBKDJ51Z3JON9LKJ8" hidden="1">#REF!</definedName>
    <definedName name="BExCZXNYZ1K6ONC68D46WZKNJ0G1" hidden="1">#REF!</definedName>
    <definedName name="BExD04ESMPU2NEZZ6H8ZQV56Q3XV" hidden="1">#REF!</definedName>
    <definedName name="BExD0508DAALLU00PHFPBC8SRRKT" hidden="1">#REF!</definedName>
    <definedName name="BExD0ELGL7W7NI4F4CLVD98J2YXB" hidden="1">#REF!</definedName>
    <definedName name="BExD0HALIN0JR4JTPGDEVAEE5EX5" hidden="1">#REF!</definedName>
    <definedName name="BExD0LCCDPG16YLY5WQSZF1XI5DA" hidden="1">#REF!</definedName>
    <definedName name="BExD0MJI6MCBXXKVFOQJB6CDUX7F" hidden="1">#REF!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JGY6440ULWOOWKHGM7GZ8BW" hidden="1">#REF!</definedName>
    <definedName name="BExD363H2VGFIQUCE6LS4AC5J0ZT" hidden="1">#REF!</definedName>
    <definedName name="BExD38HSUVX8M3F59ZR7B5QXESH5"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L8FSAY7TZUXY751LHYQZWB1" hidden="1">#REF!</definedName>
    <definedName name="BExD3NMR7AW2Z6V8SC79VQR37NA6" hidden="1">#REF!</definedName>
    <definedName name="BExD3QXA2UQ2W4N7NYLUEOG40BZB" hidden="1">#REF!</definedName>
    <definedName name="BExD3SFEIKZ03YYXG43V1NJX8Z0X" hidden="1">#REF!</definedName>
    <definedName name="BExD3U2N041TEJ7GCN005UTPHNXY" hidden="1">#REF!</definedName>
    <definedName name="BExD40O0CFTNJFOFMMM1KH0P7BUI" hidden="1">#REF!</definedName>
    <definedName name="BExD47EPM6E92W4K89AA1Q971CG6"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LCILW7U1RJQ163P2MF024SM" hidden="1">#REF!</definedName>
    <definedName name="BExD4R1I0MKF033I5LPUYIMTZ6E8" hidden="1">#REF!</definedName>
    <definedName name="BExD4SU8YQT7ST9QYH519BY3BSJC" hidden="1">#REF!</definedName>
    <definedName name="BExD4YJ8YDWQNA9M1WO4CCZ6JQQO"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LLWLL4COR0GQLKKL80HETYO" hidden="1">#REF!</definedName>
    <definedName name="BExD5QUSRFJWRQ1ZM50WYLCF74DF" hidden="1">#REF!</definedName>
    <definedName name="BExD5SSUIF6AJQHBHK8PNMFBPRYB" hidden="1">#REF!</definedName>
    <definedName name="BExD623C9LRX18BE0W2V6SZLQUXX" hidden="1">#REF!</definedName>
    <definedName name="BExD6A6MWXMLCXFT6H4Q1U13EJD4"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M3LLE1NPVDSH1HUK3YY3PXM"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9X03P9YHPUTFVYDNVQA668Y8" hidden="1">#REF!</definedName>
    <definedName name="BExD9YYAX8Z58KY8L5P29E5267AI" hidden="1">#REF!</definedName>
    <definedName name="BExDA6LD9061UULVKUUI4QP8SK13" hidden="1">#REF!</definedName>
    <definedName name="BExDAGMVMNLQ6QXASB9R6D8DIT12" hidden="1">#REF!</definedName>
    <definedName name="BExDAS68BIJ5YJTLUDAHF8TO8JH2" hidden="1">#REF!</definedName>
    <definedName name="BExDAYBHU9ADLXI8VRC7F608RVGM" hidden="1">#REF!</definedName>
    <definedName name="BExDBCJWNTS2HCOYPH8VC59M9YH2" hidden="1">#REF!</definedName>
    <definedName name="BExDBDR1XR0FV0CYUCB2OJ7CJCZU" hidden="1">#REF!</definedName>
    <definedName name="BExDBL8SQE0QB6V8PFTDP576328Y" hidden="1">#REF!</definedName>
    <definedName name="BExDC7F818VN0S18ID7XRCRVYPJ4" hidden="1">#REF!</definedName>
    <definedName name="BExDCL7K96PC9VZYB70ZW3QPVIJE" hidden="1">#REF!</definedName>
    <definedName name="BExDCP3UZ3C2O4C1F7KMU0Z9U32N" hidden="1">#REF!</definedName>
    <definedName name="BExENWMV3P7EDDCEORFYBULDAVTI" hidden="1">#REF!</definedName>
    <definedName name="BExEOBX3WECDMYCV9RLN49APTXMM" hidden="1">#REF!</definedName>
    <definedName name="BExEP4E4F36662JDI0TOD85OP7X9" hidden="1">#REF!</definedName>
    <definedName name="BExEPN9VIYI0FVL0HLZQXJFO6TT0" hidden="1">#REF!</definedName>
    <definedName name="BExEPYT6VDSMR8MU2341Q5GM2Y9V" hidden="1">#REF!</definedName>
    <definedName name="BExEPZK8JTX5Z0MD3TH7PRS4AOWM" hidden="1">#REF!</definedName>
    <definedName name="BExEQ2ENYLMY8K1796XBB31CJHNN" hidden="1">#REF!</definedName>
    <definedName name="BExEQ2PFE4N40LEPGDPS90WDL6BN" hidden="1">#REF!</definedName>
    <definedName name="BExEQ2PFURT24NQYGYVE8NKX1EGA" hidden="1">#REF!</definedName>
    <definedName name="BExEQ9AU8NH1U9KKGFA1AIE1JCV3"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I51QWZNCG0Q96JPNN9P1V48" hidden="1">#REF!</definedName>
    <definedName name="BExEQJ6VN223Q37JVAZV0OX7CKYB" hidden="1">#REF!</definedName>
    <definedName name="BExEQJN4LVZ75VOEPC2U5LFFSNHN" hidden="1">#REF!</definedName>
    <definedName name="BExEQN35581DWS8T1EPOU8A6M81J" hidden="1">#REF!</definedName>
    <definedName name="BExEQT2XBHP0KZHTXIATCWQ00HEB"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R27ZXJG5VMY4PR9D940VS7T" hidden="1">#REF!</definedName>
    <definedName name="BExESX7C2JLTGJDW8A88IUUD7CNH"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30FO5LEXY5W5GSHZXUS3BHD" hidden="1">#REF!</definedName>
    <definedName name="BExEU8EN161DJM5XLCDICXBPXY7D" hidden="1">#REF!</definedName>
    <definedName name="BExEUNE4T242Y59C6MS28MXEUGCP" hidden="1">#REF!</definedName>
    <definedName name="BExEV2TP7NA3ZR6RJGH5ER370OUM" hidden="1">#REF!</definedName>
    <definedName name="BExEV4H4H3MPQCRSZENXEYH5FXJ4"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GB7JXPB6DFS5UUD9KK8YMU7" hidden="1">#REF!</definedName>
    <definedName name="BExEVGWTHY1RO5T9G4NXNEFBP2P2" hidden="1">#REF!</definedName>
    <definedName name="BExEVK7H537FZFEH9LZ76TZ2FGO5" hidden="1">#REF!</definedName>
    <definedName name="BExEVN7EA7CDJWGK7WZXWJUNO26H"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1EM2MQTPEJUD3M9NB8HUJOG"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XU6DHFLXW068Y1ALGIBPS8SK" hidden="1">#REF!</definedName>
    <definedName name="BExEYLG9FL9V1JPPNZ3FUDNSEJ4V" hidden="1">#REF!</definedName>
    <definedName name="BExEYOW8C1B3OUUCIGEC7L8OOW1Z" hidden="1">#REF!</definedName>
    <definedName name="BExEYUQJXZT6N5HJH8ACJF6SRWEE" hidden="1">#REF!</definedName>
    <definedName name="BExEYWDZZTQYMISQA67GTQPUR11G" hidden="1">#REF!</definedName>
    <definedName name="BExEYYHI8CPDMMAS0EQFL8AGAXN7" hidden="1">#REF!</definedName>
    <definedName name="BExEZ1S6VZCG01ZPLBSS9Z1SBOJ2" hidden="1">#REF!</definedName>
    <definedName name="BExEZ8J0MUWCC2ZYB731VFQXQJWB" hidden="1">#REF!</definedName>
    <definedName name="BExEZGBFNJR8DLPN0V11AU22L6WY" hidden="1">#REF!</definedName>
    <definedName name="BExEZIV7XIY1FF899RNR1EKD6V5Q" hidden="1">#REF!</definedName>
    <definedName name="BExEZTNNFAEAVMKLEKPU03M2DAFQ" hidden="1">#REF!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6RQQU6540YHKTMZWWR8T1EK"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KIOLFXCP2MF2VEHM2SIS9CZ"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TYLQOS5UMYDSG0ZET7MWTSU"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ODO17ZQMZDWWCKD406K27VP"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DEIYJ34SSAXNL30QBNDW68N" hidden="1">#REF!</definedName>
    <definedName name="BExF5HR2GFV7O8LKG9SJ4BY78LYA" hidden="1">#REF!</definedName>
    <definedName name="BExF5NQVJ533FN46BS8P4Y5BAW3R" hidden="1">#REF!</definedName>
    <definedName name="BExF5OHR4EXSOV4ZVT6SAQFTQQ76" hidden="1">#REF!</definedName>
    <definedName name="BExF5RXWUHOPXFM66QGKCEN2SA6E"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BF93S2Q82MYWE6810T0LB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2JPXZXEOKW8GK00XCO8NDS" hidden="1">#REF!</definedName>
    <definedName name="BExF7QO41X2A2SL8UXDNP99GY7U9" hidden="1">#REF!</definedName>
    <definedName name="BExF81GI8B8WBHXFTET68A9358BR" hidden="1">#REF!</definedName>
    <definedName name="BExF88SYE1XQTTML2SIU7EE6Q6BU" hidden="1">#REF!</definedName>
    <definedName name="BExGL97US0Y3KXXASUTVR26XLT70" hidden="1">#REF!</definedName>
    <definedName name="BExGLC7R4C33RO0PID97ZPPVCW4M" hidden="1">#REF!</definedName>
    <definedName name="BExGLCIHSRLBNIIG494PFTVXF7J4"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W3Y53DNVX7ENYEE6S3FWV7G" hidden="1">#REF!</definedName>
    <definedName name="BExGMZ3SRIXLXMWBVOXXV3M4U4YL" hidden="1">#REF!</definedName>
    <definedName name="BExGMZ3UBN48IXU1ZEFYECEMZ1IM" hidden="1">#REF!</definedName>
    <definedName name="BExGN4I0QATXNZCLZJM1KH1OIJQH" hidden="1">#REF!</definedName>
    <definedName name="BExGN83HNBXAYVPMEESB8XHY0XQC" hidden="1">#REF!</definedName>
    <definedName name="BExGN9FZ2RWCMSY1YOBJKZMNIM9R" hidden="1">#REF!</definedName>
    <definedName name="BExGNDSIMTHOCXXG6QOGR6DA8SGG" hidden="1">#REF!</definedName>
    <definedName name="BExGNEUC7FSM3LX8Y8GOUCEFHCKA"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E21NHOO0MHI0KI1X77GOYF3" hidden="1">#REF!</definedName>
    <definedName name="BExGONHTLCU0XQSEMREHHIWFXA5K" hidden="1">#REF!</definedName>
    <definedName name="BExGOT6UXUX5FVTAYL9SOBZ1D0II" hidden="1">#REF!</definedName>
    <definedName name="BExGOXJDHUDPDT8I8IVGVW9J0R5Q" hidden="1">#REF!</definedName>
    <definedName name="BExGP7VJ0XEOUMB70ZLEOMA10U08"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GU11CQYU8BC7Z6MKHKQM5OI" hidden="1">#REF!</definedName>
    <definedName name="BExGQMOC7Y5PP6SH5VO2WZEU46L2" hidden="1">#REF!</definedName>
    <definedName name="BExGQPO7ENFEQC0NC6MC9OZR2LHY" hidden="1">#REF!</definedName>
    <definedName name="BExGQVTA5WA3WPQG9Y2DFDCROYOB" hidden="1">#REF!</definedName>
    <definedName name="BExGQX0H4EZMXBJTKJJE4ICJWN5O" hidden="1">#REF!</definedName>
    <definedName name="BExGR4CW3WRIID17GGX4MI9ZDHFE" hidden="1">#REF!</definedName>
    <definedName name="BExGR5EKN4ER8DWCC1MHPT3Y3P5N"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RXKTMVB8S6O9PB41GZDLZICG" hidden="1">#REF!</definedName>
    <definedName name="BExGRZTS0CE8S3MFBC2YNFFIN0JT" hidden="1">#REF!</definedName>
    <definedName name="BExGS2DG1I6YTT8IHAJMVE143499"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0OSW6N0OW0VG46242CNF2AT" hidden="1">#REF!</definedName>
    <definedName name="BExGTGVFIF8HOQXR54SK065A8M4K" hidden="1">#REF!</definedName>
    <definedName name="BExGTIYX3OWPIINOGY1E4QQYSKHP" hidden="1">#REF!</definedName>
    <definedName name="BExGTJKIV358N3ZXOXZTDE57K1PV"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FC2EG6OWZZJFOE01JMYFKQC" hidden="1">#REF!</definedName>
    <definedName name="BExGUIBXBRHGM97ZX6GBA4ZDQ79C" hidden="1">#REF!</definedName>
    <definedName name="BExGUM8D91UNPCOO4TKP9FGX85TF" hidden="1">#REF!</definedName>
    <definedName name="BExGUPZ6VG0RVF0GLQEI53JYNW40" hidden="1">#REF!</definedName>
    <definedName name="BExGUQF9N9FKI7S0H30WUAEB5LPD" hidden="1">#REF!</definedName>
    <definedName name="BExGUR6BA03XPBK60SQUW197GJ5X" hidden="1">#REF!</definedName>
    <definedName name="BExGUS2PCI7ONXHM6RM78IRG24SN" hidden="1">#REF!</definedName>
    <definedName name="BExGUVIP60TA4B7X2PFGMBFUSKGX" hidden="1">#REF!</definedName>
    <definedName name="BExGUZKF06F209XL1IZWVJEQ82EE" hidden="1">#REF!</definedName>
    <definedName name="BExGV0BD86S9VS5OJR61FPT4Q4DE" hidden="1">#REF!</definedName>
    <definedName name="BExGV2EVT380QHD4AP2RL9MR8L5L" hidden="1">#REF!</definedName>
    <definedName name="BExGV9RAHWYAOVIZCGH7NP8DBS7V" hidden="1">#REF!</definedName>
    <definedName name="BExGVSC2GTZJCL2JIJ48ZLYYCBO4" hidden="1">#REF!</definedName>
    <definedName name="BExGVV6OOLDQ3TXZK51TTF3YX0WN" hidden="1">#REF!</definedName>
    <definedName name="BExGW0KVS7U0C87XFZ78QW991IEV" hidden="1">#REF!</definedName>
    <definedName name="BExGW2Z7AMPG6H9EXA9ML6EZVGGA" hidden="1">#REF!</definedName>
    <definedName name="BExGW4MMXYBIAM5HHDNWI957K4XP" hidden="1">#REF!</definedName>
    <definedName name="BExGWABG5VT5XO1A196RK61AXA8C" hidden="1">#REF!</definedName>
    <definedName name="BExGWEIHSJJQ4RZFLVF6FBUQ2SX1" hidden="1">#REF!</definedName>
    <definedName name="BExGWEO0JDG84NYLEAV5NSOAGMJZ" hidden="1">#REF!</definedName>
    <definedName name="BExGWLEOC70Z8QAJTPT2PDHTNM4L" hidden="1">#REF!</definedName>
    <definedName name="BExGWNCXLCRTLBVMTXYJ5PHQI6SS" hidden="1">#REF!</definedName>
    <definedName name="BExGWW743CFWR9CBLA6MOUQRG50B" hidden="1">#REF!</definedName>
    <definedName name="BExGWWCL67WJD7OOWYATNX238GI4" hidden="1">#REF!</definedName>
    <definedName name="BExGX6U988MCFIGDA1282F92U9AA" hidden="1">#REF!</definedName>
    <definedName name="BExGX7FTB1CKAT5HUW6H531FIY6I" hidden="1">#REF!</definedName>
    <definedName name="BExGX8XLFQ378J786JLV4J4SGCOH" hidden="1">#REF!</definedName>
    <definedName name="BExGX9DVACJQIZ4GH6YAD2A7F70O" hidden="1">#REF!</definedName>
    <definedName name="BExGXAA85YPKGR7NX5ZZ5DZMF025"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7JWF30V239BNJ81PAQXVWRA"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J8J1VILBMLO2AF84U69YL5D" hidden="1">#REF!</definedName>
    <definedName name="BExGYOS6TV2C72PLRFU8RP1I58GY" hidden="1">#REF!</definedName>
    <definedName name="BExGYUBW2C92V712JPKJIZOGFA3H" hidden="1">#REF!</definedName>
    <definedName name="BExGZ7NXZ0IBS44C2NZ9VMD6T6K2" hidden="1">#REF!</definedName>
    <definedName name="BExGZIGCPGPGTW2F3X3JU6BOUVUC" hidden="1">#REF!</definedName>
    <definedName name="BExGZJ78ZWZCVHZ3BKEKFJZ6MAEO" hidden="1">#REF!</definedName>
    <definedName name="BExGZMCN96LZH7J86V60K9WUL64I"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JQ7LOEF0W9PLVK5TQV6OKKN" hidden="1">#REF!</definedName>
    <definedName name="BExH1QRUAHNS38YF9NUDP3HQVCQX" hidden="1">#REF!</definedName>
    <definedName name="BExH1Z0GIUSVTF2H1G1I3PDGBNK2" hidden="1">#REF!</definedName>
    <definedName name="BExH20NWA8ENESAPBG6NAC2YPEO4" hidden="1">#REF!</definedName>
    <definedName name="BExH225UTM6S9FW4MUDZS7F1PQSH" hidden="1">#REF!</definedName>
    <definedName name="BExH23271RF7AYZ542KHQTH68GQ7" hidden="1">#REF!</definedName>
    <definedName name="BExH2F74OKJVDRI5YI3ZID3FK4TV"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YTXUR9T72F0GDY6SOWXILZW" hidden="1">#REF!</definedName>
    <definedName name="BExH2ZA0SZ4SSITL50NA8LZ3OEX6" hidden="1">#REF!</definedName>
    <definedName name="BExH31Z3JNVJPESWKXHILGXZHP2M" hidden="1">#REF!</definedName>
    <definedName name="BExH354HGZBZVGYHAFTW94X2H02V" hidden="1">#REF!</definedName>
    <definedName name="BExH3AIPEWJTSC6FIOT91LAJ4BVK" hidden="1">#REF!</definedName>
    <definedName name="BExH3E9HZ3QJCDZW7WI7YACFQCHE" hidden="1">#REF!</definedName>
    <definedName name="BExH3IRB6764RQ5HBYRLH6XCT29X" hidden="1">#REF!</definedName>
    <definedName name="BExH3S1U4P2X6SRJWRFW0SLYOGPN" hidden="1">#REF!</definedName>
    <definedName name="BExIG2U8V6RSB47SXLCQG3Q68YRO" hidden="1">#REF!</definedName>
    <definedName name="BExIGJBO8R13LV7CZ7C1YCP974NN" hidden="1">#REF!</definedName>
    <definedName name="BExIGVWUQRJ9JK457DKS9QABDRP8" hidden="1">#REF!</definedName>
    <definedName name="BExIGWT86FPOEYTI8GXCGU5Y3KGK" hidden="1">#REF!</definedName>
    <definedName name="BExIGZ7JS9HDENRE0JW5XJAOPDEZ" hidden="1">#REF!</definedName>
    <definedName name="BExIHALJDGOF5K10J16YCMQ5GM3C"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G9B1NUCF87YMTZD00ZQV7YM" hidden="1">#REF!</definedName>
    <definedName name="BExIIJ92IYQELRFHSR40Z95GRA7B" hidden="1">#REF!</definedName>
    <definedName name="BExIIOCM870FEO7PB1AVBXPJV7VU"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DG5VBHOJN985RQY9L7V0T4"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7XUQEJJZ5VODZGOTJ8AMON1" hidden="1">#REF!</definedName>
    <definedName name="BExIKA1K9MQ0D47FRHH7PK9L4YF4" hidden="1">#REF!</definedName>
    <definedName name="BExIKG16ZROPHR8N1X4HKUP1WZGL"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8YHWAAQ5FSJPJKLV2AEFBZJ"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MTR1Y7GUPU5JDCRVA2B0BP5M" hidden="1">#REF!</definedName>
    <definedName name="BExIN4OR435DL1US13JQPOQK8GD5" hidden="1">#REF!</definedName>
    <definedName name="BExINFRZSQY0UG3ZDLK9X0HMXQVC"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A1PQIA776R2L8NWYXNM9ND6" hidden="1">#REF!</definedName>
    <definedName name="BExIOB8PPUKJBGWP2NUHRLUX2RIG" hidden="1">#REF!</definedName>
    <definedName name="BExIOCQUQHKUU1KONGSDOLQTQEIC" hidden="1">#REF!</definedName>
    <definedName name="BExIOEOWP5Q4XQMV71GLZQAAI5XU"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SMJ8H2QFFJ77ORHGDQ83IFO"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GLQDO1YMEB86R68Y0DJ5XO8" hidden="1">#REF!</definedName>
    <definedName name="BExIPKNFUDPDKOSH5GHDVNA8D66S" hidden="1">#REF!</definedName>
    <definedName name="BExIPWSCO67OYEGCDVUA2NVM3BTO"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AEZJSMARN4TIP4IAH633VY" hidden="1">#REF!</definedName>
    <definedName name="BExIR8FQETPTQYW37DBVDWG3J4JW" hidden="1">#REF!</definedName>
    <definedName name="BExIRFC347MN34RQMSV7I8OMW0IF" hidden="1">#REF!</definedName>
    <definedName name="BExIRRBGTY01OQOI3U5SW59RFDFI" hidden="1">#REF!</definedName>
    <definedName name="BExIRZK9FAQUDGEKAVDAD2U7PAJX" hidden="1">#REF!</definedName>
    <definedName name="BExIS1T4I3FP09WTOX5KUGQ2UBKZ" hidden="1">#REF!</definedName>
    <definedName name="BExIS4T0DRF57HYO7OGG72KBOFOI" hidden="1">#REF!</definedName>
    <definedName name="BExIS4T1H0QZ6JBPGSXFHRJT9CKL"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KJELFT3O9DCTLFYCZP11N96" hidden="1">#REF!</definedName>
    <definedName name="BExISLQKVUIUNOKHSQUUBIQATR1W"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3DVINKWLRHRFLLWPK315JVV" hidden="1">#REF!</definedName>
    <definedName name="BExIUD4OJGH65NFNQ4VMCE3R4J1X" hidden="1">#REF!</definedName>
    <definedName name="BExIUTB5OAAXYW0OFMP0PS40SPOB" hidden="1">#REF!</definedName>
    <definedName name="BExIUUT2MHIOV6R3WHA0DPM1KBKY" hidden="1">#REF!</definedName>
    <definedName name="BExIUXCU015PU9J8JWXYAZVLY22W"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EQMZ8OXNQTSHONF3PVMWAS4"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WLFX8687QZ24ZTW1DTN5CQ56" hidden="1">#REF!</definedName>
    <definedName name="BExIX34PM5DBTRHRQWP6PL6WIX88" hidden="1">#REF!</definedName>
    <definedName name="BExIX3Q8X7JFYF6QADDGVQXO0JRX" hidden="1">#REF!</definedName>
    <definedName name="BExIX5OAP9KSUE5SIZCW9P39Q4WE" hidden="1">#REF!</definedName>
    <definedName name="BExIXGRJPVJMUDGSG7IHPXPNO69B" hidden="1">#REF!</definedName>
    <definedName name="BExIXH7OJAZCU3CMM9G0J8EMGS82" hidden="1">#REF!</definedName>
    <definedName name="BExIXM5R87ZL3FHALWZXYCPHGX3E" hidden="1">#REF!</definedName>
    <definedName name="BExIXS036ZCKT2Z8XZKLZ8PFWQGL" hidden="1">#REF!</definedName>
    <definedName name="BExIXUUIBIDPF0C74DWL5SE9OEKP" hidden="1">#REF!</definedName>
    <definedName name="BExIXY5CF9PFM0P40AZ4U51TMWV0" hidden="1">#REF!</definedName>
    <definedName name="BExIY5MX7IAHBWMVHEEU1G158DNG" hidden="1">#REF!</definedName>
    <definedName name="BExIYCOK822HPURMV2EU4800BXUV"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EJQER5UMH1QXQ7QEY1ZF79" hidden="1">#REF!</definedName>
    <definedName name="BExIZ4K0EZJK6PW3L8SVKTJFSWW9" hidden="1">#REF!</definedName>
    <definedName name="BExIZAECOEZGBAO29QMV14E6XDIV" hidden="1">#REF!</definedName>
    <definedName name="BExIZJU9W0C96IDJPFKGOG2ZUHV3"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9RIOKDC030YIVEL6VWSHHV7"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DYWMRURJA994W8K3YT8UGFKI" hidden="1">#REF!</definedName>
    <definedName name="BExKE0PBX3W8SH88BK1DRO4AKXJW" hidden="1">#REF!</definedName>
    <definedName name="BExKEC3CUBF5KESCGZYMCQAGURT1" hidden="1">#REF!</definedName>
    <definedName name="BExKEEMYEAG636MGZ920MIKVGY93"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D99H2969050D31TEDR2O2EQ" hidden="1">#REF!</definedName>
    <definedName name="BExKFINBFV5J2NFRCL4YUO3YF0ZE" hidden="1">#REF!</definedName>
    <definedName name="BExKFISRBFACTAMJSALEYMY66F6X" hidden="1">#REF!</definedName>
    <definedName name="BExKFOSK5DJ151C4E8544UWMYTOC" hidden="1">#REF!</definedName>
    <definedName name="BExKFR1ERYGD3PDUJBEP0N8QFKN7"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64XYVDKL9OHFYSWKKTIUOZZ" hidden="1">#REF!</definedName>
    <definedName name="BExKHAMUH8NR3HRV0V6FHJE3ROLN" hidden="1">#REF!</definedName>
    <definedName name="BExKHCA9FTAGAO53IUP1E1ZH0GJ3"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NXFYNVBJWK5PWEC8QY3GN0" hidden="1">#REF!</definedName>
    <definedName name="BExKI10AN0OCRRRKW184LSMF4VSR"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NXS3TIW0TAZ9ESZBBTJMJ1V"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EPZ3RTU2E8YA2WEQPWR4V0B"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KZPA1ZQQ10B1E0ID7BSAOCU3" hidden="1">#REF!</definedName>
    <definedName name="BExKL3LJ1DS3QALVV4I34ZU9W7TR" hidden="1">#REF!</definedName>
    <definedName name="BExKL4ND6WU16QBROFEF2BF2NSWX" hidden="1">#REF!</definedName>
    <definedName name="BExKL5JJMC6J0HRAOFV7O2IF9PHX" hidden="1">#REF!</definedName>
    <definedName name="BExKLD6S9L66QYREYHBE5J44OK7X" hidden="1">#REF!</definedName>
    <definedName name="BExKLEZK32L28GYJWVO63BZ5E1JD" hidden="1">#REF!</definedName>
    <definedName name="BExKLLKVVHT06LA55JB2FC871DC5" hidden="1">#REF!</definedName>
    <definedName name="BExKMOUBU0Y6CK6A9MAFQAGAVDI8" hidden="1">#REF!</definedName>
    <definedName name="BExKMWBX4EH3EYJ07UFEM08NB40Z" hidden="1">#REF!</definedName>
    <definedName name="BExKN6O99NE5G9C53DJANF71H52N" hidden="1">#REF!</definedName>
    <definedName name="BExKNBGV2IR3S7M0BX4810KZB4V3" hidden="1">#REF!</definedName>
    <definedName name="BExKNCTBZTSY3MO42VU5PLV6YUHZ" hidden="1">#REF!</definedName>
    <definedName name="BExKNGV2YY749C42AQ2T9QNIE5C3" hidden="1">#REF!</definedName>
    <definedName name="BExKNJ9FVXHVTQTWYBJ5543QH6AB" hidden="1">#REF!</definedName>
    <definedName name="BExKNKB4GF8V4KCNSHP9DY9GQELZ" hidden="1">#REF!</definedName>
    <definedName name="BExKNLCXPY46DN518YBR4LBFY05B" hidden="1">#REF!</definedName>
    <definedName name="BExKNMEMI4DOMX3V5TWSVMH4AHS2" hidden="1">#REF!</definedName>
    <definedName name="BExKNN06TVR047ZF81KQDYP4QTPG" hidden="1">#REF!</definedName>
    <definedName name="BExKNUY1YVNNB3B7I3OBJ9L3D4TE"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4WYOZPZHDYKITHL2D2E3R6" hidden="1">#REF!</definedName>
    <definedName name="BExKO5ACXVOX97DG4LHXA1OH4QN4" hidden="1">#REF!</definedName>
    <definedName name="BExKO8L26F5PXEVMCUCJEBXHFFC1" hidden="1">#REF!</definedName>
    <definedName name="BExKODIZGWW2EQD0FEYW6WK6XLCM" hidden="1">#REF!</definedName>
    <definedName name="BExKOOX15NANWVZCHBG727YIB6NZ" hidden="1">#REF!</definedName>
    <definedName name="BExKOPO2HPWVQGAKW8LOZMPIDEFG" hidden="1">#REF!</definedName>
    <definedName name="BExKP8EC59VQGNPFIUR37N3FLPQW" hidden="1">#REF!</definedName>
    <definedName name="BExKPEZP0QTKOTLIMMIFSVTHQEEK" hidden="1">#REF!</definedName>
    <definedName name="BExKPH37GYA47VU5VDTAU9QPONZA"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TXRG3ECU8NT47UR7643LO5G" hidden="1">#REF!</definedName>
    <definedName name="BExKQVL7HPOIZ4FHANDFMVOJLEPR" hidden="1">#REF!</definedName>
    <definedName name="BExKQWHM0N9DUIUS627YVRD6AHAD" hidden="1">#REF!</definedName>
    <definedName name="BExKR32XG1WY77WDT8KW9FJPGQTU" hidden="1">#REF!</definedName>
    <definedName name="BExKR8RZSEHW184G0Z56B4EGNU72" hidden="1">#REF!</definedName>
    <definedName name="BExKRMKAA92CHNW26SY9E4WH9X1X" hidden="1">#REF!</definedName>
    <definedName name="BExKRPK6CJ6COVJBBJ3R39TDDYIE" hidden="1">#REF!</definedName>
    <definedName name="BExKRVUSQ6PA7ZYQSTEQL3X7PB9P" hidden="1">#REF!</definedName>
    <definedName name="BExKRY3KZ7F7RB2KH8HXSQ85IEQO" hidden="1">#REF!</definedName>
    <definedName name="BExKS4E6QVSEIITUI3YTPHZNHZGP" hidden="1">#REF!</definedName>
    <definedName name="BExKS6HPODFFTOVU8EPZTWDHOWMA" hidden="1">#REF!</definedName>
    <definedName name="BExKS6SHQ3BEH9SCGYVB829ZBDND" hidden="1">#REF!</definedName>
    <definedName name="BExKSA37DZTCK6H13HPIKR0ZFVL8" hidden="1">#REF!</definedName>
    <definedName name="BExKSFMOMSZYDE0WNC94F40S6636" hidden="1">#REF!</definedName>
    <definedName name="BExKSFMQ15S4790E9AGW1UIH54UR"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SZPLVBOMGM6G0C2K3TIFWZ0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H0VQN0RAAAQIYDUGNIHLY" hidden="1">#REF!</definedName>
    <definedName name="BExKU82I99FEUIZLODXJDOJC96CQ" hidden="1">#REF!</definedName>
    <definedName name="BExKUDM0DFSCM3D91SH0XLXJSL18" hidden="1">#REF!</definedName>
    <definedName name="BExKULEKJLA77AUQPDUHSM94Y76Z" hidden="1">#REF!</definedName>
    <definedName name="BExKUPR3PJWU2LUMDZPBKE0NQ7RJ" hidden="1">#REF!</definedName>
    <definedName name="BExKUR3KBJUGYQOR8144B9AJK4VB" hidden="1">#REF!</definedName>
    <definedName name="BExKV08R85MKI3MAX9E2HERNQUNL" hidden="1">#REF!</definedName>
    <definedName name="BExKV4A9QJJCCMH7OPVJK1BARJAA" hidden="1">#REF!</definedName>
    <definedName name="BExKV4AAUNNJL5JWD7PX6BFKVS6O" hidden="1">#REF!</definedName>
    <definedName name="BExKVB6GMKJUKRZWL0MSBPSDRHV5" hidden="1">#REF!</definedName>
    <definedName name="BExKVDVK6HN74GQPTXICP9BFC8CF" hidden="1">#REF!</definedName>
    <definedName name="BExKVFDIWWX56ST13HB2KUBJJUJK" hidden="1">#REF!</definedName>
    <definedName name="BExKVFZ3ZZGIC1QI8XN6BYFWN0ZY" hidden="1">#REF!</definedName>
    <definedName name="BExKVG4KGO28KPGTAFL1R8TTZ10N" hidden="1">#REF!</definedName>
    <definedName name="BExKVITNQRSMXK5UFXGDS91LJ38V" hidden="1">#REF!</definedName>
    <definedName name="BExKW0CSH7DA02YSNV64PSEIXB2P" hidden="1">#REF!</definedName>
    <definedName name="BExM9D1ZZRTDVBCJ45G2BT4T9BO7"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WI3PXQV1QDLIS0L1DC8H5WL"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MZOEYWVOOJ98TBHTTCS7XB8" hidden="1">#REF!</definedName>
    <definedName name="BExMCP36T1LUTHJEOP2VEGST62QL" hidden="1">#REF!</definedName>
    <definedName name="BExMCS8EF2W3FS9QADNKREYSI8P0" hidden="1">#REF!</definedName>
    <definedName name="BExMCUS7GSOM96J0HJ7EH0FFM2AC" hidden="1">#REF!</definedName>
    <definedName name="BExMCYOI2FOPS3YH3LFRZMO1F9TR" hidden="1">#REF!</definedName>
    <definedName name="BExMCYTT6TVDWMJXO1NZANRTVNAN" hidden="1">#REF!</definedName>
    <definedName name="BExMD5F6IAV108XYJLXUO9HD0IT6" hidden="1">#REF!</definedName>
    <definedName name="BExMDANV66W9T3XAXID40XFJ0J93" hidden="1">#REF!</definedName>
    <definedName name="BExMDCBC65TZA0PIBGMBH4VD69U7"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4PPPYK71YUXJAP780MFC3A" hidden="1">#REF!</definedName>
    <definedName name="BExME9A7MOGAK7YTTQYXP5DL6VYA" hidden="1">#REF!</definedName>
    <definedName name="BExMEAS4SCHR4IWNLLCOYUZ6U3SA" hidden="1">#REF!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HYHYMX3NWIRZ1LCBNIP1N5KO"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AXNGQ14ZES5D9Z5S3C3CZ6O" hidden="1">#REF!</definedName>
    <definedName name="BExMIBOOZU40JS3F89OMPSRCE9MM" hidden="1">#REF!</definedName>
    <definedName name="BExMICQIGTUH9LJBP52AK10KMZF5"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F3EZAF3BNMZGXKZ05OUWXOL" hidden="1">#REF!</definedName>
    <definedName name="BExMJNC8ZFB9DRFOJ961ZAJ8U3A8" hidden="1">#REF!</definedName>
    <definedName name="BExMJR8C3BL8W463PIFBYJQAACO2" hidden="1">#REF!</definedName>
    <definedName name="BExMJTBV8A3D31W2IQHP9RDFPPHQ" hidden="1">#REF!</definedName>
    <definedName name="BExMJXOEJKQBGA2CPJPX85ELOLLU" hidden="1">#REF!</definedName>
    <definedName name="BExMK0Z3BOP778AZQI5Y9BFBN8BF"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M3NJAUHKN6J4QRPN881XPIZ"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A1GCFTNW2FLJIH8V6Q05XCJ" hidden="1">#REF!</definedName>
    <definedName name="BExMMH8EAZB09XXQ5X4LR0P4NHG9" hidden="1">#REF!</definedName>
    <definedName name="BExMMIQH5BABNZVCIQ7TBCQ10AY5" hidden="1">#REF!</definedName>
    <definedName name="BExMMLKY0S9YU98132K0W87CIX6V"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GWCG9HDHQCZIK30C01P6IMJ" hidden="1">#REF!</definedName>
    <definedName name="BExMNHHWS8HYO1IK2SNJVP580N3X" hidden="1">#REF!</definedName>
    <definedName name="BExMNJLFWZBRN9PZF1IO9CYWV1B2" hidden="1">#REF!</definedName>
    <definedName name="BExMNKCJ0FA57YEUUAJE43U1QN5P" hidden="1">#REF!</definedName>
    <definedName name="BExMNKN5D1WEF2OOJVP6LZ6DLU3Y" hidden="1">#REF!</definedName>
    <definedName name="BExMNQHMLBTCSE7Y9JJ60WT7B9O5" hidden="1">#REF!</definedName>
    <definedName name="BExMNR38HMPLWAJRQ9MMS3ZAZ9IU" hidden="1">#REF!</definedName>
    <definedName name="BExMNRDZULKJMVY2VKIIRM2M5A1M" hidden="1">#REF!</definedName>
    <definedName name="BExMNWS79YHAT660YQ2BFQI991D1" hidden="1">#REF!</definedName>
    <definedName name="BExMO9IOWKTWHO8LQJJQI5P3INWY" hidden="1">#REF!</definedName>
    <definedName name="BExMOHWTDF9RR5HR7JINI7HG1K75" hidden="1">#REF!</definedName>
    <definedName name="BExMOI29DOEK5R1A5QZPUDKF7N6T" hidden="1">#REF!</definedName>
    <definedName name="BExMP13CYDJN7CQCV1P03W83PMDY" hidden="1">#REF!</definedName>
    <definedName name="BExMPAJ5AJAXGKGK3F6H3ODS6RF4" hidden="1">#REF!</definedName>
    <definedName name="BExMPD2X55FFBVJ6CBUKNPROIOEU" hidden="1">#REF!</definedName>
    <definedName name="BExMPGZ848E38FUH1JBQN97DGWAT" hidden="1">#REF!</definedName>
    <definedName name="BExMPLX4SBM5JSQV9Z6F9SVPOGWL"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X5U54V0262J1RT85X6FAEU5" hidden="1">#REF!</definedName>
    <definedName name="BExMQ4I3Q7F0BMPHSFMFW9TZ87UD" hidden="1">#REF!</definedName>
    <definedName name="BExMQ4SWDWI4N16AZ0T5CJ6HH8WC" hidden="1">#REF!</definedName>
    <definedName name="BExMQ4YE5YB4PXW3JL2NI36D3804"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DKL6LP7BWJIZM6RR8Z00GOW"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NQ7POIV972F6SG0TJRTNX3L" hidden="1">#REF!</definedName>
    <definedName name="BExO5XMAHL7CY3X0B1OPKZ28DCJ5" hidden="1">#REF!</definedName>
    <definedName name="BExO5ZF1BV5JA1BAQ2BRBRX5SHID" hidden="1">#REF!</definedName>
    <definedName name="BExO66LZJKY4PTQVREELI6POS4AY" hidden="1">#REF!</definedName>
    <definedName name="BExO6909BH766YG65RSEFVYFQTU2" hidden="1">#REF!</definedName>
    <definedName name="BExO6LLHCYTF7CIVHKAO0NMET14Q" hidden="1">#REF!</definedName>
    <definedName name="BExO6QZNN5A2B83AIPUXF3XZFBSZ" hidden="1">#REF!</definedName>
    <definedName name="BExO6VSBO13S1XHIYA2T9N97O35C" hidden="1">#REF!</definedName>
    <definedName name="BExO73Q6J7Q4LLQRTJNT66ZDJ04Z" hidden="1">#REF!</definedName>
    <definedName name="BExO7OUQS3XTUQ2LDKGQ8AAQ3OJJ" hidden="1">#REF!</definedName>
    <definedName name="BExO7RUSODZC2NQZMT2AFSMV2ONF"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8WRI9UE220K2KHQUGXI5FTI2" hidden="1">#REF!</definedName>
    <definedName name="BExO937E20IHMGQOZMECL3VZC7OX" hidden="1">#REF!</definedName>
    <definedName name="BExO94UTJKQQ7TJTTJRTSR70YVJC" hidden="1">#REF!</definedName>
    <definedName name="BExO96NJXFA2CYT0UL7M6KRHY2VA" hidden="1">#REF!</definedName>
    <definedName name="BExO98GB1QAVRMFM0B5Z1LM8IPCD" hidden="1">#REF!</definedName>
    <definedName name="BExO9C1LW0H5XZ5QQ8W8TST95A9F"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9X6CX9C8JVWYN81C7SMM0T12" hidden="1">#REF!</definedName>
    <definedName name="BExOA5KGZ64G4LBHXA3W8XIK9LDO" hidden="1">#REF!</definedName>
    <definedName name="BExOAGT0FMW20NU4SMAL8DNLLF4K" hidden="1">#REF!</definedName>
    <definedName name="BExOAHEKVVJUF1MGV2CNI3MAP6PS" hidden="1">#REF!</definedName>
    <definedName name="BExOAQ3GKCT7YZW1EMVU3EILSZL2"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MM3BUT9G5TPEK750CBN9GSN" hidden="1">#REF!</definedName>
    <definedName name="BExOBOUXMP88KJY2BX2JLUJH5N0K" hidden="1">#REF!</definedName>
    <definedName name="BExOBP0FKQ4SVR59FB48UNLKCOR6" hidden="1">#REF!</definedName>
    <definedName name="BExOBYAVUCQ0IGM0Y6A75QHP0Q1A" hidden="1">#REF!</definedName>
    <definedName name="BExOBYLODCTFQF7MAPR1BGYG900Y" hidden="1">#REF!</definedName>
    <definedName name="BExOC3UEHB1CZNINSQHZANWJYKR8" hidden="1">#REF!</definedName>
    <definedName name="BExOCBSF3XGO9YJ23LX2H78VOUR7" hidden="1">#REF!</definedName>
    <definedName name="BExOCKXFMOW6WPFEVX1I7R7FNDSS" hidden="1">#REF!</definedName>
    <definedName name="BExOCNRZBRRRNWYUAER07D9W3KUR" hidden="1">#REF!</definedName>
    <definedName name="BExOCPF9BHVQX9DU0C0AUNREJM4R" hidden="1">#REF!</definedName>
    <definedName name="BExOCPQ1RIEKSECJ7TPZPM9OZUBL" hidden="1">#REF!</definedName>
    <definedName name="BExOCVPU9Q7O2MBJEA4295LWUPHD" hidden="1">#REF!</definedName>
    <definedName name="BExOCYEXOB95DH5NOB0M5NOYX398" hidden="1">#REF!</definedName>
    <definedName name="BExOD3CXBIIJBO41YJAU5GYAHT8Y" hidden="1">#REF!</definedName>
    <definedName name="BExOD4ERMDMFD8X1016N4EXOUR0S" hidden="1">#REF!</definedName>
    <definedName name="BExOD55RS7BQUHRQ6H3USVGKR0P7" hidden="1">#REF!</definedName>
    <definedName name="BExODEWDDEABM4ZY3XREJIBZ8IVP" hidden="1">#REF!</definedName>
    <definedName name="BExODFHZ8MS3JCXX0USC49XN6SH1" hidden="1">#REF!</definedName>
    <definedName name="BExODNLAA1L7WQ9ZQX6A1ZOXK9VR" hidden="1">#REF!</definedName>
    <definedName name="BExODZFEIWV26E8RFU7XQYX1J458" hidden="1">#REF!</definedName>
    <definedName name="BExOEBKG55EROA2VL360A06LKASE" hidden="1">#REF!</definedName>
    <definedName name="BExOEMSZTAPBPNG3GNASCO44K9B2" hidden="1">#REF!</definedName>
    <definedName name="BExOERG5LWXYYEN1DY1H2FWRJS9T" hidden="1">#REF!</definedName>
    <definedName name="BExOEV1S6JJVO5PP4BZ20SNGZR7D" hidden="1">#REF!</definedName>
    <definedName name="BExOFEDNCYI2TPTMQ8SJN3AW4YMF" hidden="1">#REF!</definedName>
    <definedName name="BExOFIKOWF0SQC3G88QFHNN5LOKB"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UDJH70YKNQWGCKC27DFHA1D"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LA4RWYHYQSQ0Y7GJ74DSAA"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LB735ZB46PD74S7PITI9GAU"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IA2WWTOQ71OG355G2JFMUU7" hidden="1">#REF!</definedName>
    <definedName name="BExOJM0W6XGSW5MXPTTX0GNF6SFT" hidden="1">#REF!</definedName>
    <definedName name="BExOJXEUJJ9SYRJXKYYV2NCCDT2R" hidden="1">#REF!</definedName>
    <definedName name="BExOJY5XRO8FU71OGQAACRSP2BLW"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K05V3GRYF8QVGO5GL0JM40J" hidden="1">#REF!</definedName>
    <definedName name="BExOLMP98M3FGPU2FJ4LUCCLYWYT"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1I1PE22IM1C2GI89OPXKCDJ"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45KNUR10CKFI7AG1QFP2LL" hidden="1">#REF!</definedName>
    <definedName name="BExOO1WWIZSGB0YTGKESB45TSVMZ" hidden="1">#REF!</definedName>
    <definedName name="BExOO4B8FPAFYPHCTYTX37P1TQM5" hidden="1">#REF!</definedName>
    <definedName name="BExOOIULUDOJRMYABWV5CCL906X6" hidden="1">#REF!</definedName>
    <definedName name="BExOOOE473BPWM1UIV23U0OA16GE"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OQ8FRANXK1FXCVGQLEYWAHOMC" hidden="1">#REF!</definedName>
    <definedName name="BExQ19DEUOLC11IW32E2AMVZLFF1" hidden="1">#REF!</definedName>
    <definedName name="BExQ1FD6KISGYU1JWEQ4G243ZPVD" hidden="1">#REF!</definedName>
    <definedName name="BExQ1YUI76YYM7S7ZRVVKACYSIT9"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NSVK48EA9BUF87H7GPVDOK8"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GVHFWN1PXVNG6BO14X6G9WN" hidden="1">#REF!</definedName>
    <definedName name="BExQ5KX3Z668H1KUCKZ9J24HUQ1F" hidden="1">#REF!</definedName>
    <definedName name="BExQ5NBD1W1QEGZRR99KIYKF77EZ" hidden="1">#REF!</definedName>
    <definedName name="BExQ5SPMSOCJYLAY20NB5A6O32RE" hidden="1">#REF!</definedName>
    <definedName name="BExQ5UICMGTMK790KTLK49MAGXRC" hidden="1">#REF!</definedName>
    <definedName name="BExQ5VEQEIJO7YY80OJTA3XRQYJ9" hidden="1">#REF!</definedName>
    <definedName name="BExQ5Y9449E0VIHZP3O7C8NCV7QD" hidden="1">#REF!</definedName>
    <definedName name="BExQ5YUUK9FD0QGTY4WD0W90O7OL" hidden="1">#REF!</definedName>
    <definedName name="BExQ63793YQ9BH7JLCNRIATIGTRG" hidden="1">#REF!</definedName>
    <definedName name="BExQ64ZXXHELJ1KYL61A4HQ9KJD0"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RBR9PMTI1BITBVTYT7OL841" hidden="1">#REF!</definedName>
    <definedName name="BExQ6VTJY141KYR06GQE1NC8SXJE" hidden="1">#REF!</definedName>
    <definedName name="BExQ6WV9KPSMXPPLGZ3KK4WNYTHU" hidden="1">#REF!</definedName>
    <definedName name="BExQ6YTHQ6S0QBZ8HHGZDN4DNA4G"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JFB4RTFJENST4REUXJMBUE5" hidden="1">#REF!</definedName>
    <definedName name="BExQ9KX9734KIAK7IMRLHCPYDHO2" hidden="1">#REF!</definedName>
    <definedName name="BExQ9L81FF4I7816VTPFBDWVU4CW" hidden="1">#REF!</definedName>
    <definedName name="BExQ9L81NJ13DU9YBWXBVFW9CUXZ" hidden="1">#REF!</definedName>
    <definedName name="BExQ9M4E2ACZOWWWP1JJIQO8AHUM" hidden="1">#REF!</definedName>
    <definedName name="BExQ9P4BBVS3P5BKN790LSTKJG5G"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AXMHNJFSS4M5SF684MIC26B3" hidden="1">#REF!</definedName>
    <definedName name="BExQBDICMZTSA1X73TMHNO4JSFLN" hidden="1">#REF!</definedName>
    <definedName name="BExQBEER6CRCRPSSL61S0OMH57ZA" hidden="1">#REF!</definedName>
    <definedName name="BExQBGI9DLM04QWIAWZDVD6V9Z0W"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8DNHMYMK98UYCNEU82MP4CM" hidden="1">#REF!</definedName>
    <definedName name="BExQC94JL9F5GW4S8DQCAF4WB2DA" hidden="1">#REF!</definedName>
    <definedName name="BExQCKTD8AT0824LGWREXM1B5D1X" hidden="1">#REF!</definedName>
    <definedName name="BExQCQIE9A5LSAZ9JFF1BA5P9EV8" hidden="1">#REF!</definedName>
    <definedName name="BExQD571YWOXKR2SX85K5MKQ0AO2" hidden="1">#REF!</definedName>
    <definedName name="BExQDA50PW2NIWE5LL4XH4TJ8E76"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E5IQGLHOFTREE3SA96YW17" hidden="1">#REF!</definedName>
    <definedName name="BExQEMUA4HEFM4OVO8M8MA8PIAW1" hidden="1">#REF!</definedName>
    <definedName name="BExQEQ4XZQFIKUXNU9H7WE7AMZ1U" hidden="1">#REF!</definedName>
    <definedName name="BExQF1OEB07CRAP6ALNNMJNJ3P2D" hidden="1">#REF!</definedName>
    <definedName name="BExQF3X9MZ7MZ6CJSD7T6YUJ8PXB"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3FRO5ZA8DXH0A33X0VKOBGS" hidden="1">#REF!</definedName>
    <definedName name="BExQG537QFBUPY97AW6Z46IIF4UN" hidden="1">#REF!</definedName>
    <definedName name="BExQG8TYRD2G42UA5ZPCRLNKUDMX" hidden="1">#REF!</definedName>
    <definedName name="BExQGCKVRUHJRAJCLN2TR2E8ZAJ8" hidden="1">#REF!</definedName>
    <definedName name="BExQGO48J9MPCDQ96RBB9UN9AIGT" hidden="1">#REF!</definedName>
    <definedName name="BExQGSBB6MJWDW7AYWA0MSFTXKRR" hidden="1">#REF!</definedName>
    <definedName name="BExQH0UURAJ13AVO5UI04HSRGVYW" hidden="1">#REF!</definedName>
    <definedName name="BExQH6ZZS1KZ45K7C7LUQRSRTCOU"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VVCSE811DB7RN00JR7EPO59" hidden="1">#REF!</definedName>
    <definedName name="BExQHZBHVN2L4HC7ACTR73T5OCV0" hidden="1">#REF!</definedName>
    <definedName name="BExQI0DC3QAF2S3KRVTU4XTZVE88" hidden="1">#REF!</definedName>
    <definedName name="BExQI1PU6N7649QZO6DUTEACMD7E"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5P7GMUCWRTEAUTXHVHH1RT" hidden="1">#REF!</definedName>
    <definedName name="BExQIN58WB9L6JOG1T1UXU613DIN" hidden="1">#REF!</definedName>
    <definedName name="BExQIS8O6R36CI01XRY9ISM99TW9" hidden="1">#REF!</definedName>
    <definedName name="BExQIVE21IDUQ7PGR8YTOZOK6TTT"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JLWUW839WHGG62MC210P3TFX" hidden="1">#REF!</definedName>
    <definedName name="BExQJM7LVBOWQECNJHCHLAF2SGHY" hidden="1">#REF!</definedName>
    <definedName name="BExQK1HV6SQQ7CP8H8IUKI9TYXTD" hidden="1">#REF!</definedName>
    <definedName name="BExQK3LE5CSBW1E4H4KHW548FL2R" hidden="1">#REF!</definedName>
    <definedName name="BExQK8UA20WX3HII8Q2FX53YQVL4" hidden="1">#REF!</definedName>
    <definedName name="BExQK9L7NF36J11L5STXNKQ0ABH7" hidden="1">#REF!</definedName>
    <definedName name="BExQKG6LD6PLNDGNGO9DJXY865BR" hidden="1">#REF!</definedName>
    <definedName name="BExQLE1TOW3A287TQB0AVWENT8O1" hidden="1">#REF!</definedName>
    <definedName name="BExQLFUJM3HP5LS2E9VURP00C7EE"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H1PG1RRSQMHFZ4BX0PBW81" hidden="1">#REF!</definedName>
    <definedName name="BExRZIRRIXRUMZ5GOO95S7460BMP" hidden="1">#REF!</definedName>
    <definedName name="BExRZK4G9ANJZNX16F6N6KGZ475A"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0PZABKYCMU7FQIYJLNQUP2B" hidden="1">#REF!</definedName>
    <definedName name="BExS152B2LFCRAUHSLI5T6QRNII0" hidden="1">#REF!</definedName>
    <definedName name="BExS157SWZPTETZB5PUHXHKKEGVZ"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DPZ8NENT869JXHE03L5QZRQ" hidden="1">#REF!</definedName>
    <definedName name="BExS2QB5FS5LYTFYO4BROTWG3OV5" hidden="1">#REF!</definedName>
    <definedName name="BExS2TLU1HONYV6S3ZD9T12D7CIG" hidden="1">#REF!</definedName>
    <definedName name="BExS318UV9I2FXPQQWUKKX00QLPJ" hidden="1">#REF!</definedName>
    <definedName name="BExS37U8XEP1M82LBAI7VMIBG1XW" hidden="1">#REF!</definedName>
    <definedName name="BExS3EQE81ET5L600D5EG86HUUV1" hidden="1">#REF!</definedName>
    <definedName name="BExS3LBS0SMTHALVM4NRI1BAV1NP" hidden="1">#REF!</definedName>
    <definedName name="BExS3MTQ75VBXDGEBURP6YT8RROE" hidden="1">#REF!</definedName>
    <definedName name="BExS3OMGYO0DFN5186UFKEXZ2RX3" hidden="1">#REF!</definedName>
    <definedName name="BExS3POBPQW526PSZA4SGVB7SYHE" hidden="1">#REF!</definedName>
    <definedName name="BExS3SDERJ27OER67TIGOVZU13A2" hidden="1">#REF!</definedName>
    <definedName name="BExS412AUQCDNMJLBULSI1AQ6KPO"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4TJ644A7CNSO5R92AIEL0A7C"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L9598S5M1N3HNOH1DTH3R3W" hidden="1">#REF!</definedName>
    <definedName name="BExS5SQUFUG031MKRMBX710YW1CD"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6Z07AJ2W3U4T62CBP45FB1PB" hidden="1">#REF!</definedName>
    <definedName name="BExS707EGIMBRZVNIE692P5OAQJ8" hidden="1">#REF!</definedName>
    <definedName name="BExS7674WWPXIYC4TMEJ6SA12ESO" hidden="1">#REF!</definedName>
    <definedName name="BExS76CIJRR5EFH940QH9ZSTOFEM" hidden="1">#REF!</definedName>
    <definedName name="BExS7TKQYLRZGM93UY3ZJZJBQNFJ" hidden="1">#REF!</definedName>
    <definedName name="BExS7VO9SOI9UJEHRDT9PLBS13KG"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CB1U42ZA85TE2A7OLSKV5B3" hidden="1">#REF!</definedName>
    <definedName name="BExS8GI3AL1G4Z62Y8MJF3Y7GOUJ" hidden="1">#REF!</definedName>
    <definedName name="BExS8GSUS17UY50TEM2AWF36BR9Z" hidden="1">#REF!</definedName>
    <definedName name="BExS8HJRBVG0XI6PWA9KTMJZMQXK" hidden="1">#REF!</definedName>
    <definedName name="BExS8KZYPH9VQG2Q3Q6W0JOIA00P"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5USDRGBG0PHVU7ZFJCJ3J9" hidden="1">#REF!</definedName>
    <definedName name="BExS9MLZC7KCYEAY1OVMWEA1E6AG" hidden="1">#REF!</definedName>
    <definedName name="BExS9WI0A6PSEB8N9GPXF2Z7MWHM" hidden="1">#REF!</definedName>
    <definedName name="BExS9ZY0SGDJH7VH4TOZW5AWLAHZ"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T0KZ08KY6D7INTB14G8PLEA" hidden="1">#REF!</definedName>
    <definedName name="BExSAUTCT4P7JP57NOR9MTX33QJZ" hidden="1">#REF!</definedName>
    <definedName name="BExSAY9CA9TFXQ9M9FBJRGJO9T9E" hidden="1">#REF!</definedName>
    <definedName name="BExSB4JYKQ3MINI7RAYK5M8BLJDC" hidden="1">#REF!</definedName>
    <definedName name="BExSBEQRVIJYNBKD3W9G8U4ROP56" hidden="1">#REF!</definedName>
    <definedName name="BExSBFHTSA8PCM1AODQ7VN2S5IDV" hidden="1">#REF!</definedName>
    <definedName name="BExSBLSDY4ZC030N8PPDFLMXXU8I"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6M6XH8XMP97UDLRU48LDXKE" hidden="1">#REF!</definedName>
    <definedName name="BExSCE99EZTILTTCE4NJJF96OYYM" hidden="1">#REF!</definedName>
    <definedName name="BExSCHUQZ2HFEWS54X67DIS8OSXZ" hidden="1">#REF!</definedName>
    <definedName name="BExSCOG41SKKG4GYU76WRWW1CTE6" hidden="1">#REF!</definedName>
    <definedName name="BExSCP76ZOTIG68PZGGX9T9D8FDC"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0G78DK7D85HESY6V3GZXJN" hidden="1">#REF!</definedName>
    <definedName name="BExSDP5Y04WWMX2WWRITWOX8R5I9" hidden="1">#REF!</definedName>
    <definedName name="BExSDSGM203BJTNS9MKCBX453HMD" hidden="1">#REF!</definedName>
    <definedName name="BExSDT20XUFXTDM37M148AXAP7HN" hidden="1">#REF!</definedName>
    <definedName name="BExSDZCKLZNF1KIXIAQ1L8G08FG8"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ETMDMWXM1X7U6OHMUPFB4SG8" hidden="1">#REF!</definedName>
    <definedName name="BExSEZM5BGZN75NTRHLVIMWXGOHK" hidden="1">#REF!</definedName>
    <definedName name="BExSF07QFLZCO4P6K6QF05XG7PH1" hidden="1">#REF!</definedName>
    <definedName name="BExSF6T44YAG5BK0U0EXH3L6IQFI" hidden="1">#REF!</definedName>
    <definedName name="BExSFELNPJYUZX393PKWKNNZYV1N" hidden="1">#REF!</definedName>
    <definedName name="BExSFJ8ZAGQ63A4MVMZRQWLVRGQ5" hidden="1">#REF!</definedName>
    <definedName name="BExSFKQRST2S9KXWWLCXYLKSF4G1" hidden="1">#REF!</definedName>
    <definedName name="BExSFMZQWQLPMMISPCUE306G63ST"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3Y0HUZTOAL0QN48XNK9B1Y" hidden="1">#REF!</definedName>
    <definedName name="BExTVGPIQZ99YFXUC8OONUX5BD42" hidden="1">#REF!</definedName>
    <definedName name="BExTVZQLP9VFLEYQ9280W13X7E8K" hidden="1">#REF!</definedName>
    <definedName name="BExTW3195L7SLBS49MLGN7BW548T" hidden="1">#REF!</definedName>
    <definedName name="BExTWB4LA1PODQOH4LDTHQKBN16K" hidden="1">#REF!</definedName>
    <definedName name="BExTWEKL6Z7NUK13E7UFA2RQF2LS" hidden="1">#REF!</definedName>
    <definedName name="BExTWI0Q8AWXUA3ZN7I5V3QK2KM1" hidden="1">#REF!</definedName>
    <definedName name="BExTWJTIA3WUW1PUWXAOP9O8NKLZ" hidden="1">#REF!</definedName>
    <definedName name="BExTWMILE8JH490EQHID8QJSVQP8" hidden="1">#REF!</definedName>
    <definedName name="BExTWW95OX07FNA01WF5MSSSFQLX" hidden="1">#REF!</definedName>
    <definedName name="BExTX476KI0RNB71XI5TYMANSGBG" hidden="1">#REF!</definedName>
    <definedName name="BExTXJ6HBAIXMMWKZTJNFDYVZCAY" hidden="1">#REF!</definedName>
    <definedName name="BExTXT812NQT8GAEGH738U29BI0D" hidden="1">#REF!</definedName>
    <definedName name="BExTXWIP2TFPTQ76NHFOB72NICRZ" hidden="1">#REF!</definedName>
    <definedName name="BExTXZIMI68W0FZ72FE8GK1UZGMW"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YUOQNZE6BGSBWNO36HAIM2IC" hidden="1">#REF!</definedName>
    <definedName name="BExTYW18MUCKSJZB4J153F5V29QS" hidden="1">#REF!</definedName>
    <definedName name="BExTZ7F71SNTOX4LLZCK5R9VUMIJ" hidden="1">#REF!</definedName>
    <definedName name="BExTZ8X5G9S3PA4FPSNK7T69W7QT" hidden="1">#REF!</definedName>
    <definedName name="BExTZ97Y0RMR8V5BI9F2H4MFB77O" hidden="1">#REF!</definedName>
    <definedName name="BExTZJK3HXJGRROL79GP7LPB00A0"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8VS7H5G5K7LHUFKL6S0YBRO" hidden="1">#REF!</definedName>
    <definedName name="BExU0BFJJQO1HJZKI14QGOQ6JROO" hidden="1">#REF!</definedName>
    <definedName name="BExU0D2UMAT3A38DSZ4UKCY3NAJM"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6R5X6DF4P9T9X3YWDIUULU7"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RKYMWYXDM9CY0HNT0D4I4QQ" hidden="1">#REF!</definedName>
    <definedName name="BExU1VRURIWWVJ95O40WA23LMTJD" hidden="1">#REF!</definedName>
    <definedName name="BExU2FJZAFDJM977QTMVD8W0XD43"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3USZZD3LQDBVWY9V9Y6WYMTR" hidden="1">#REF!</definedName>
    <definedName name="BExU401R18N6XKZKL7CNFOZQCM14" hidden="1">#REF!</definedName>
    <definedName name="BExU42QVGY7TK39W1BIN6CDRG2OE" hidden="1">#REF!</definedName>
    <definedName name="BExU448RB91B2E1KVEDYIVLHVHSX" hidden="1">#REF!</definedName>
    <definedName name="BExU44P2AEX6PD8VC4ISCROUCQSP" hidden="1">#REF!</definedName>
    <definedName name="BExU47OZMS6TCWMEHHF0UCSFLLPI" hidden="1">#REF!</definedName>
    <definedName name="BExU4D36E8TXN0M8KSNGEAFYP4DQ" hidden="1">#REF!</definedName>
    <definedName name="BExU4DJA4UA7QCSSEAHJHFKWB29S"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SO8DUBB0PWUNLWA8Z5BT2FC" hidden="1">#REF!</definedName>
    <definedName name="BExU50M2X2RYWJIZKFTACTLO0WHF"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0FCUNFIFIIILU6GD4K6P627"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DT07CYJ3BSKKQQZRR00ZWQR" hidden="1">#REF!</definedName>
    <definedName name="BExU9F05OR1GZ3057R6UL3WPEIYI" hidden="1">#REF!</definedName>
    <definedName name="BExU9GCSO5YILIKG6VAHN13DL75K" hidden="1">#REF!</definedName>
    <definedName name="BExU9H3P6XRH45SB7QUVVOCG9U4U"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IK8A5I109GM63JVZP5986JM"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0ICAOPJF6H8VB4W57YFBDL6" hidden="1">#REF!</definedName>
    <definedName name="BExUC623BDYEODBN0N4DO6PJQ7NU" hidden="1">#REF!</definedName>
    <definedName name="BExUC8WH8TCKBB5313JGYYQ1WFLT" hidden="1">#REF!</definedName>
    <definedName name="BExUCAP7T2AW4LSPSS6GRZT5R63H" hidden="1">#REF!</definedName>
    <definedName name="BExUCFCDK6SPH86I6STXX8X3WMC4" hidden="1">#REF!</definedName>
    <definedName name="BExUCLC6AQ5KR6LXSAXV4QQ8ASVG" hidden="1">#REF!</definedName>
    <definedName name="BExUCSDSMIV2R9COSFQYYQHFLUJM" hidden="1">#REF!</definedName>
    <definedName name="BExUD4DEN8ATSHQQCOZZHBBAYQEC"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QNO0R59Q2Q9QUT530F6C3RAY" hidden="1">#REF!</definedName>
    <definedName name="BExVR0US1K8UYYR0B499NIAPMGZF" hidden="1">#REF!</definedName>
    <definedName name="BExVRGFTIDSBKBB03OCXSNMYBD0Y" hidden="1">#REF!</definedName>
    <definedName name="BExVRI8JYKTL52Y5QEX3G4LPHNV9" hidden="1">#REF!</definedName>
    <definedName name="BExVRN6J5RZOAJ6FWEFAVCGEU4GQ" hidden="1">#REF!</definedName>
    <definedName name="BExVRRTTOHRPXT9GPHB4FO2AV5R1" hidden="1">#REF!</definedName>
    <definedName name="BExVSL787C8E4HFQZ2NVLT35I2XV" hidden="1">#REF!</definedName>
    <definedName name="BExVSTFTVV14SFGHQUOJL5SQ5TX9" hidden="1">#REF!</definedName>
    <definedName name="BExVSWAA5CU6786BGV51OQCILL6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3QR4CV5CXN5VOM2Q1DRPGX2"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MFST230TC1KFGT8UTG7CP1M" hidden="1">#REF!</definedName>
    <definedName name="BExVVPFO2J7FMSRPD36909HN4BZJ" hidden="1">#REF!</definedName>
    <definedName name="BExVVQ19AQ3VCARJOC38SF7OYE9Y" hidden="1">#REF!</definedName>
    <definedName name="BExVVQ19TAECID45CS4HXT1RD3AQ" hidden="1">#REF!</definedName>
    <definedName name="BExVVSA8WD76SCES4GA040NIQM5U" hidden="1">#REF!</definedName>
    <definedName name="BExVW3O42ZN183TR1VKBH0HQ6BYA" hidden="1">#REF!</definedName>
    <definedName name="BExVW3YV5XGIVJ97UUPDJGJ2P15B" hidden="1">#REF!</definedName>
    <definedName name="BExVW49OFTDXJB9ENW90I7SKETHF" hidden="1">#REF!</definedName>
    <definedName name="BExVW5X571GEYR5SCU1Z2DHKWM79" hidden="1">#REF!</definedName>
    <definedName name="BExVW6TH4AWBAFVPWGQEPKMOEHJ6" hidden="1">#REF!</definedName>
    <definedName name="BExVW6YTKA098AF57M4PHNQ54XMH" hidden="1">#REF!</definedName>
    <definedName name="BExVWEB84ERCMDSU9NGA954R8A42" hidden="1">#REF!</definedName>
    <definedName name="BExVWINKCH0V0NUWH363SMXAZE62"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HVBYTXVUG63EPXDF05RFJS5"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71LZQXNVQ5HK0RXBO6AJ4OM" hidden="1">#REF!</definedName>
    <definedName name="BExVY954UOEVQEIC5OFO4NEWVKAQ" hidden="1">#REF!</definedName>
    <definedName name="BExVYHDYIV5397LC02V4FEP8VD6W" hidden="1">#REF!</definedName>
    <definedName name="BExVYJ18DGWPXELEGYJTBXEVHVJW" hidden="1">#REF!</definedName>
    <definedName name="BExVYOVIZDA18YIQ0A30Q052PCAK" hidden="1">#REF!</definedName>
    <definedName name="BExVYQIXPEM6J4JVP78BRHIC05PV" hidden="1">#REF!</definedName>
    <definedName name="BExVYTIW4E6PO16BT3YCXTXTKG94" hidden="1">#REF!</definedName>
    <definedName name="BExVYVGWN7SONLVDH9WJ2F1JS264" hidden="1">#REF!</definedName>
    <definedName name="BExVZ7RAYLQ1UR75FTZIOA42G8CG"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44KFM6K2E59VLCTMIUH7OHF" hidden="1">#REF!</definedName>
    <definedName name="BExW0F2BFN2JW3DWHUMEUO16YJDD"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PIPBFM0638V0K6U8F57DAEZ"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6DT1UKL4GTW3KEQCCBL9VQ" hidden="1">#REF!</definedName>
    <definedName name="BExW2SMO90FU9W8DVVES6Q4E6BZR" hidden="1">#REF!</definedName>
    <definedName name="BExW36V9N91OHCUMGWJQL3I5P4JK" hidden="1">#REF!</definedName>
    <definedName name="BExW3DB6WJTNNZO33WM9DE3J2TIX" hidden="1">#REF!</definedName>
    <definedName name="BExW3EIBA1J9Q9NA9VCGZGRS8WV7" hidden="1">#REF!</definedName>
    <definedName name="BExW3FEO8FI8N6AGQKYEG4SQVJWB" hidden="1">#REF!</definedName>
    <definedName name="BExW3GB28STOMJUSZEIA7YKYNS4Y" hidden="1">#REF!</definedName>
    <definedName name="BExW3Q1NNLC87CCHQQ4ISCJ3H4I6" hidden="1">#REF!</definedName>
    <definedName name="BExW3T1K638HT5E0Y8MMK108P5JT" hidden="1">#REF!</definedName>
    <definedName name="BExW4217ZHL9VO39POSTJOD090WU" hidden="1">#REF!</definedName>
    <definedName name="BExW4FZ05RFH52NOC61TVPGHXCWZ" hidden="1">#REF!</definedName>
    <definedName name="BExW4GPW71EBF8XPS2QGVQHBCDX3" hidden="1">#REF!</definedName>
    <definedName name="BExW4JKC5837JBPCOJV337ZVYYY3" hidden="1">#REF!</definedName>
    <definedName name="BExW4QR9FV9MP5K610THBSM51RYO" hidden="1">#REF!</definedName>
    <definedName name="BExW4Z029R9E19ZENN3WEA3VDAD1" hidden="1">#REF!</definedName>
    <definedName name="BExW55W913ANKKJPWY0XLSB0L0BA"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CLPE1TKJ1FUNIMI8MVTRFKD" hidden="1">#REF!</definedName>
    <definedName name="BExW6EJPHAP1TWT380AZLXNHR22P" hidden="1">#REF!</definedName>
    <definedName name="BExW6G1PJ38H10DVLL8WPQ736OEB" hidden="1">#REF!</definedName>
    <definedName name="BExW794A74Z5F2K8LVQLD6VSKXUE" hidden="1">#REF!</definedName>
    <definedName name="BExW7P5M5MJWPEPMLYFPJR0R51AC" hidden="1">#REF!</definedName>
    <definedName name="BExW7Q7AWQEXMJAVTMGZQJKCB6AO" hidden="1">#REF!</definedName>
    <definedName name="BExW8H6CQPFFKUX9JNKFC7Y48SVZ"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BW8C0QN7XN59JLQ4OUH9990" hidden="1">#REF!</definedName>
    <definedName name="BExXLDE6PN4ESWT3LXJNQCY94NE4" hidden="1">#REF!</definedName>
    <definedName name="BExXLQVPK2H3IF0NDDA5CT612EUK" hidden="1">#REF!</definedName>
    <definedName name="BExXLR6IO70TYTACKQH9M5PGV24J" hidden="1">#REF!</definedName>
    <definedName name="BExXLURYFM8GBF8GFBF4XEDZKF0T" hidden="1">#REF!</definedName>
    <definedName name="BExXM065WOLYRYHGHOJE0OOFXA4M" hidden="1">#REF!</definedName>
    <definedName name="BExXM3GUNXVDM82KUR17NNUMQCNI" hidden="1">#REF!</definedName>
    <definedName name="BExXMA28M8SH7MKIGETSDA72WUIZ" hidden="1">#REF!</definedName>
    <definedName name="BExXMGYEEDDHZXL92PSWSUBBFOFG" hidden="1">#REF!</definedName>
    <definedName name="BExXMJNJBSI8TZSIOTQROMYX04LH" hidden="1">#REF!</definedName>
    <definedName name="BExXMNJRTGZUXLSLUGSDUFK3XIUI" hidden="1">#REF!</definedName>
    <definedName name="BExXMOLHIAHDLFSA31PUB36SC3I9" hidden="1">#REF!</definedName>
    <definedName name="BExXMSXZY0B3DKY35VFPW75BOI33"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NXPDR67U6QVL7QMKEQFU0KBX" hidden="1">#REF!</definedName>
    <definedName name="BExXO278QHQN8JDK5425EJ615ECC" hidden="1">#REF!</definedName>
    <definedName name="BExXO2SNDDGWMJ98F4ARL99WBNOA" hidden="1">#REF!</definedName>
    <definedName name="BExXOBHOP0WGFHI2Y9AO4L440UVQ" hidden="1">#REF!</definedName>
    <definedName name="BExXOHSAD2NSHOLLMZ2JWA4I3I1R" hidden="1">#REF!</definedName>
    <definedName name="BExXOQ67NWU65C52VVJEZOF547IZ"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EKA2PONA924775OCWFH574G"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QZE2BT4RXC942YY853V5Q2MP"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IVEKGF20QTADXUUU296KUBM"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9FTAZVDJFHB49EQSWTF9TFT" hidden="1">#REF!</definedName>
    <definedName name="BExXVGMPSU251HN0MOPMZ4DTSPE2" hidden="1">#REF!</definedName>
    <definedName name="BExXVJXGEVKUU5N2GONQFA9E1HFP"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6JY31I0ZWSB9Y3NC3GJRJTL" hidden="1">#REF!</definedName>
    <definedName name="BExXWBNE4KTFSXKVSRF6WX039WPB" hidden="1">#REF!</definedName>
    <definedName name="BExXWFP5AYE7EHYTJWBZSQ8PQ0YX" hidden="1">#REF!</definedName>
    <definedName name="BExXWFZWPMP02KEX478AWUYZAAT9" hidden="1">#REF!</definedName>
    <definedName name="BExXWT6H9M5TYI9EUD0JCK8ECE1N" hidden="1">#REF!</definedName>
    <definedName name="BExXWVFIBQT8OY1O41FRFPFGXQHK" hidden="1">#REF!</definedName>
    <definedName name="BExXWWXHBZHA9J3N8K47F84X0M0L" hidden="1">#REF!</definedName>
    <definedName name="BExXX2MHREYDYKRMFKTEG8F1SGLW"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M93P8Y8QGBXPQLOT05H17B4" hidden="1">#REF!</definedName>
    <definedName name="BExXXPPA1Q87XPI97X0OXCPBPDON" hidden="1">#REF!</definedName>
    <definedName name="BExXXVUDA98IZTQ6MANKU4MTTDVR" hidden="1">#REF!</definedName>
    <definedName name="BExXXXHROK4BFR3Z8Y8FQXFW6LVF" hidden="1">#REF!</definedName>
    <definedName name="BExXXZQNZY6IZI45DJXJK0MQZWA7" hidden="1">#REF!</definedName>
    <definedName name="BExXY1OTGRKFRJTXOW6IJIFV48QI" hidden="1">#REF!</definedName>
    <definedName name="BExXY5QFG6QP94SFT3935OBM8Y4K" hidden="1">#REF!</definedName>
    <definedName name="BExXY7TYEBFXRYUYIFHTN65RJ8EW" hidden="1">#REF!</definedName>
    <definedName name="BExXYA89NRN1HYTOK91PBJO3M738" hidden="1">#REF!</definedName>
    <definedName name="BExXYKPWUUKXAHAU41313KMXCUW9" hidden="1">#REF!</definedName>
    <definedName name="BExXYLBHANUXC5FCTDDTGOVD3GQS" hidden="1">#REF!</definedName>
    <definedName name="BExXYMNYAYH3WA2ZCFAYKZID9ZCI" hidden="1">#REF!</definedName>
    <definedName name="BExXYYT12SVN2VDMLVNV4P3ISD8T" hidden="1">#REF!</definedName>
    <definedName name="BExXZ11UQTE8QV2O33Y5ZJO20LWS" hidden="1">#REF!</definedName>
    <definedName name="BExXZEDWSTNMXHYAK3QML3IUJWFJ" hidden="1">#REF!</definedName>
    <definedName name="BExXZEDWUYH25UZMW2QU2RXFILJE" hidden="1">#REF!</definedName>
    <definedName name="BExXZFVV4YB42AZ3H1I40YG3JAPU" hidden="1">#REF!</definedName>
    <definedName name="BExXZHJ9T2JELF12CHHGD54J1B0C" hidden="1">#REF!</definedName>
    <definedName name="BExXZM14LCKC01C1Y3B0OIRKXPR0"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R7E61J436W2LYGRWL07ZIT9" hidden="1">#REF!</definedName>
    <definedName name="BExY1UCL0RND63LLSM9X5SFRG117" hidden="1">#REF!</definedName>
    <definedName name="BExY1WAT3937L08HLHIRQHMP2A3H" hidden="1">#REF!</definedName>
    <definedName name="BExY1YEBOSLMID7LURP8QB46AI91" hidden="1">#REF!</definedName>
    <definedName name="BExY25AI7609LLDM04OPR3GG6OD7" hidden="1">#REF!</definedName>
    <definedName name="BExY27ZKYHSLEAFR10S8OW7VQPWV"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XB7S6PR9RPI3GB0RLONV1LB" hidden="1">#REF!</definedName>
    <definedName name="BExY3HOSK7YI364K15OX70AVR6F1" hidden="1">#REF!</definedName>
    <definedName name="BExY3O4V4YDZAEFNICL1P02QE7M1" hidden="1">#REF!</definedName>
    <definedName name="BExY3T89AUR83SOAZZ3OMDEJDQ39" hidden="1">#REF!</definedName>
    <definedName name="BExY3TJ2T29CBTTNYSCFBLQXZUYK" hidden="1">#REF!</definedName>
    <definedName name="BExY3VMLU6H6IDX2CR5GAYYTSLDI" hidden="1">#REF!</definedName>
    <definedName name="BExY40KJDMUEPCGZT9PRO4SN0HN6"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3TYJKQ6WLVR4N5DG87YRKWC"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J48065U4NLKD1SJ6MNJYBZS"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M2W4PEH76G23WQ2O80XCAF4"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DMBO8DJDGU6RLT8366753MU" hidden="1">#REF!</definedName>
    <definedName name="BExZKHYORG3O8C772XPFHM1N8T80" hidden="1">#REF!</definedName>
    <definedName name="BExZKJRF2IRR57DG9CLC7MSHWNNN" hidden="1">#REF!</definedName>
    <definedName name="BExZKNYGK25A5A2VMRG3NDX2XRQM" hidden="1">#REF!</definedName>
    <definedName name="BExZKV5GYXO0X760SBD9TWTIQHGI" hidden="1">#REF!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7JW5PQUIBL9FN0JEFVMNP4I" hidden="1">#REF!</definedName>
    <definedName name="BExZM85FOVUFF110XMQ9O2ODSJUK" hidden="1">#REF!</definedName>
    <definedName name="BExZMDUG6NU0WGS8KW4PKMHXCM64"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4YTWJWBT5QSMDUZ7FRFJ2XM" hidden="1">#REF!</definedName>
    <definedName name="BExZN847WUWKRYTZWG9TCQZJS3OL" hidden="1">#REF!</definedName>
    <definedName name="BExZNH3VISFF4NQI11BZDP5IQ7VG" hidden="1">#REF!</definedName>
    <definedName name="BExZNJYCFYVMAOI62GB2BABK1ELE" hidden="1">#REF!</definedName>
    <definedName name="BExZNMY7XJVJ3WW7LIY11NAQJ1JO"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GGXELQYWTJNTL72DC4QXU26"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8710NGWLJQZFWZQ9G16PRCE" hidden="1">#REF!</definedName>
    <definedName name="BExZPOZ4GAJ4JUQAWTMYHWIMFZQ0" hidden="1">#REF!</definedName>
    <definedName name="BExZPQ0XY507N8FJMVPKCTK8HC9H" hidden="1">#REF!</definedName>
    <definedName name="BExZPUO4CB129T88WJB1FJA6GOYC"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XBYEBN28QUH1KOVW6KKA5UM" hidden="1">#REF!</definedName>
    <definedName name="BExZQXMRBU0L5J1HYZDU0LXLEIX0" hidden="1">#REF!</definedName>
    <definedName name="BExZQYDNHDN37U6VEBPKV9HRJEPC"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T8ZWZNTV0LRDJE3NRR55SIX"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SY5OAHPQLHA4WPD8P8YG7LE1" hidden="1">#REF!</definedName>
    <definedName name="BExZTAQV2QVSZY5Y3VCCWUBSBW9P" hidden="1">#REF!</definedName>
    <definedName name="BExZTHSI2FX56PWRSNX9H5EWTZFO" hidden="1">#REF!</definedName>
    <definedName name="BExZTJL3HVBFY139H6CJHEQCT1EL" hidden="1">#REF!</definedName>
    <definedName name="BExZTKC4F08I0270327A7RCGQFHB"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J2GE8LRFLUOY65DVMTKYPZB" hidden="1">#REF!</definedName>
    <definedName name="BExZVLM4T9ORS4ZWHME46U4Q103C" hidden="1">#REF!</definedName>
    <definedName name="BExZVM7OZWPPRH5YQW50EYMMIW1A" hidden="1">#REF!</definedName>
    <definedName name="BExZVPYGX2C5OSHMZ6F0KBKZ6B1S" hidden="1">#REF!</definedName>
    <definedName name="BExZVYI34GUY0YHRJAX8NAEO7TH4" hidden="1">#REF!</definedName>
    <definedName name="BExZW5UARC8W9AQNLJX2I5WQWS5F" hidden="1">#REF!</definedName>
    <definedName name="BExZW7HRGN6A9YS41KI2B2UUMJ7X" hidden="1">#REF!</definedName>
    <definedName name="BExZW8ZPNV43UXGOT98FDNIBQHZY" hidden="1">#REF!</definedName>
    <definedName name="BExZWE34WLHXW41SZ9QCACZ6SVF0"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CP42U5HL8V0ND1DHZMXHV3O"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SZXZLA9AIL6C8UFO5UMYLOL" hidden="1">#REF!</definedName>
    <definedName name="BExZZ2FQA9A8C7CJKMEFQ9VPSLCE" hidden="1">#REF!</definedName>
    <definedName name="BExZZ4315ZM8JCWPVO1MCZXHL1P2" hidden="1">#REF!</definedName>
    <definedName name="BExZZCHAVHW8C2H649KRGVQ0WVRT" hidden="1">#REF!</definedName>
    <definedName name="BExZZIX86XGUYCDC9LRDYXCWSZ4X" hidden="1">#REF!</definedName>
    <definedName name="BExZZTK54OTLF2YB68BHGOS27GEN" hidden="1">#REF!</definedName>
    <definedName name="BExZZVIC2F5RTBYPLNKOKF5NVGJG" hidden="1">#REF!</definedName>
    <definedName name="BExZZW3YBYAO27O0Y6XQ1YJ6J7S4" hidden="1">#REF!</definedName>
    <definedName name="BExZZXB3JQQG4SIZS4MRU6NNW7HI" hidden="1">#REF!</definedName>
    <definedName name="BExZZZEMIIFKMLLV4DJKX5TB9R5V" hidden="1">#REF!</definedName>
    <definedName name="bey" localSheetId="106">#REF!</definedName>
    <definedName name="bey" localSheetId="109">#REF!</definedName>
    <definedName name="bey" localSheetId="129">#REF!</definedName>
    <definedName name="bey" localSheetId="127">#REF!</definedName>
    <definedName name="bey" localSheetId="23">#REF!</definedName>
    <definedName name="bey" localSheetId="13">#REF!</definedName>
    <definedName name="bey">#REF!</definedName>
    <definedName name="BG_Del" hidden="1">15</definedName>
    <definedName name="BG_Ins" hidden="1">4</definedName>
    <definedName name="BG_Mod" hidden="1">6</definedName>
    <definedName name="bi" localSheetId="106">#REF!</definedName>
    <definedName name="bi" localSheetId="109">#REF!</definedName>
    <definedName name="bi" localSheetId="129">#REF!</definedName>
    <definedName name="bi" localSheetId="127">#REF!</definedName>
    <definedName name="bi" localSheetId="23">#REF!</definedName>
    <definedName name="bi" localSheetId="13">#REF!</definedName>
    <definedName name="bi">#REF!</definedName>
    <definedName name="bina" localSheetId="106">#REF!</definedName>
    <definedName name="bina" localSheetId="109">#REF!</definedName>
    <definedName name="bina" localSheetId="129">#REF!</definedName>
    <definedName name="bina" localSheetId="127">#REF!</definedName>
    <definedName name="bina" localSheetId="23">#REF!</definedName>
    <definedName name="bina" localSheetId="13">#REF!</definedName>
    <definedName name="bina">#REF!</definedName>
    <definedName name="BINAA" localSheetId="106">#REF!</definedName>
    <definedName name="BINAA" localSheetId="109">#REF!</definedName>
    <definedName name="BINAA" localSheetId="129">#REF!</definedName>
    <definedName name="BINAA" localSheetId="127">#REF!</definedName>
    <definedName name="BINAA" localSheetId="23">#REF!</definedName>
    <definedName name="BINAA" localSheetId="13">#REF!</definedName>
    <definedName name="BINAA">#REF!</definedName>
    <definedName name="BLPH1" localSheetId="106" hidden="1">#REF!</definedName>
    <definedName name="BLPH1" localSheetId="109" hidden="1">#REF!</definedName>
    <definedName name="BLPH1" localSheetId="129" hidden="1">#REF!</definedName>
    <definedName name="BLPH1" localSheetId="127" hidden="1">#REF!</definedName>
    <definedName name="BLPH1" localSheetId="23" hidden="1">#REF!</definedName>
    <definedName name="BLPH1" localSheetId="13" hidden="1">#REF!</definedName>
    <definedName name="BLPH1" hidden="1">#REF!</definedName>
    <definedName name="BLPH10" localSheetId="106" hidden="1">#REF!</definedName>
    <definedName name="BLPH10" localSheetId="109" hidden="1">#REF!</definedName>
    <definedName name="BLPH10" localSheetId="129" hidden="1">#REF!</definedName>
    <definedName name="BLPH10" localSheetId="127" hidden="1">#REF!</definedName>
    <definedName name="BLPH10" localSheetId="23" hidden="1">#REF!</definedName>
    <definedName name="BLPH10" localSheetId="13" hidden="1">#REF!</definedName>
    <definedName name="BLPH10" hidden="1">#REF!</definedName>
    <definedName name="BLPH100" localSheetId="106" hidden="1">#REF!</definedName>
    <definedName name="BLPH100" localSheetId="109" hidden="1">#REF!</definedName>
    <definedName name="BLPH100" localSheetId="129" hidden="1">#REF!</definedName>
    <definedName name="BLPH100" localSheetId="127" hidden="1">#REF!</definedName>
    <definedName name="BLPH100" localSheetId="23" hidden="1">#REF!</definedName>
    <definedName name="BLPH100" localSheetId="13" hidden="1">#REF!</definedName>
    <definedName name="BLPH100" hidden="1">#REF!</definedName>
    <definedName name="BLPH101" localSheetId="106" hidden="1">#REF!</definedName>
    <definedName name="BLPH101" localSheetId="109" hidden="1">#REF!</definedName>
    <definedName name="BLPH101" localSheetId="129" hidden="1">#REF!</definedName>
    <definedName name="BLPH101" localSheetId="127" hidden="1">#REF!</definedName>
    <definedName name="BLPH101" localSheetId="23" hidden="1">#REF!</definedName>
    <definedName name="BLPH101" localSheetId="13" hidden="1">#REF!</definedName>
    <definedName name="BLPH101" hidden="1">#REF!</definedName>
    <definedName name="BLPH102" localSheetId="106" hidden="1">#REF!</definedName>
    <definedName name="BLPH102" localSheetId="109" hidden="1">#REF!</definedName>
    <definedName name="BLPH102" localSheetId="129" hidden="1">#REF!</definedName>
    <definedName name="BLPH102" localSheetId="127" hidden="1">#REF!</definedName>
    <definedName name="BLPH102" localSheetId="23" hidden="1">#REF!</definedName>
    <definedName name="BLPH102" localSheetId="13" hidden="1">#REF!</definedName>
    <definedName name="BLPH102" hidden="1">#REF!</definedName>
    <definedName name="BLPH103" localSheetId="106" hidden="1">#REF!</definedName>
    <definedName name="BLPH103" localSheetId="109" hidden="1">#REF!</definedName>
    <definedName name="BLPH103" localSheetId="129" hidden="1">#REF!</definedName>
    <definedName name="BLPH103" localSheetId="127" hidden="1">#REF!</definedName>
    <definedName name="BLPH103" localSheetId="23" hidden="1">#REF!</definedName>
    <definedName name="BLPH103" localSheetId="13" hidden="1">#REF!</definedName>
    <definedName name="BLPH103" hidden="1">#REF!</definedName>
    <definedName name="BLPH104" localSheetId="106" hidden="1">#REF!</definedName>
    <definedName name="BLPH104" localSheetId="109" hidden="1">#REF!</definedName>
    <definedName name="BLPH104" localSheetId="129" hidden="1">#REF!</definedName>
    <definedName name="BLPH104" localSheetId="127" hidden="1">#REF!</definedName>
    <definedName name="BLPH104" localSheetId="23" hidden="1">#REF!</definedName>
    <definedName name="BLPH104" localSheetId="13" hidden="1">#REF!</definedName>
    <definedName name="BLPH104" hidden="1">#REF!</definedName>
    <definedName name="BLPH105" localSheetId="106" hidden="1">#REF!</definedName>
    <definedName name="BLPH105" localSheetId="109" hidden="1">#REF!</definedName>
    <definedName name="BLPH105" localSheetId="129" hidden="1">#REF!</definedName>
    <definedName name="BLPH105" localSheetId="127" hidden="1">#REF!</definedName>
    <definedName name="BLPH105" localSheetId="23" hidden="1">#REF!</definedName>
    <definedName name="BLPH105" localSheetId="13" hidden="1">#REF!</definedName>
    <definedName name="BLPH105" hidden="1">#REF!</definedName>
    <definedName name="BLPH106" localSheetId="106" hidden="1">#REF!</definedName>
    <definedName name="BLPH106" localSheetId="109" hidden="1">#REF!</definedName>
    <definedName name="BLPH106" localSheetId="129" hidden="1">#REF!</definedName>
    <definedName name="BLPH106" localSheetId="127" hidden="1">#REF!</definedName>
    <definedName name="BLPH106" localSheetId="23" hidden="1">#REF!</definedName>
    <definedName name="BLPH106" localSheetId="13" hidden="1">#REF!</definedName>
    <definedName name="BLPH106" hidden="1">#REF!</definedName>
    <definedName name="BLPH107" localSheetId="106" hidden="1">#REF!</definedName>
    <definedName name="BLPH107" localSheetId="109" hidden="1">#REF!</definedName>
    <definedName name="BLPH107" localSheetId="129" hidden="1">#REF!</definedName>
    <definedName name="BLPH107" localSheetId="127" hidden="1">#REF!</definedName>
    <definedName name="BLPH107" localSheetId="23" hidden="1">#REF!</definedName>
    <definedName name="BLPH107" localSheetId="13" hidden="1">#REF!</definedName>
    <definedName name="BLPH107" hidden="1">#REF!</definedName>
    <definedName name="BLPH108" localSheetId="106" hidden="1">#REF!</definedName>
    <definedName name="BLPH108" localSheetId="109" hidden="1">#REF!</definedName>
    <definedName name="BLPH108" localSheetId="129" hidden="1">#REF!</definedName>
    <definedName name="BLPH108" localSheetId="127" hidden="1">#REF!</definedName>
    <definedName name="BLPH108" localSheetId="23" hidden="1">#REF!</definedName>
    <definedName name="BLPH108" localSheetId="13" hidden="1">#REF!</definedName>
    <definedName name="BLPH108" hidden="1">#REF!</definedName>
    <definedName name="BLPH109" localSheetId="106" hidden="1">#REF!</definedName>
    <definedName name="BLPH109" localSheetId="127" hidden="1">#REF!</definedName>
    <definedName name="BLPH109" hidden="1">#REF!</definedName>
    <definedName name="BLPH11" localSheetId="106" hidden="1">#REF!</definedName>
    <definedName name="BLPH11" localSheetId="109" hidden="1">#REF!</definedName>
    <definedName name="BLPH11" localSheetId="129" hidden="1">#REF!</definedName>
    <definedName name="BLPH11" localSheetId="127" hidden="1">#REF!</definedName>
    <definedName name="BLPH11" localSheetId="23" hidden="1">#REF!</definedName>
    <definedName name="BLPH11" localSheetId="13" hidden="1">#REF!</definedName>
    <definedName name="BLPH11" hidden="1">#REF!</definedName>
    <definedName name="BLPH110" localSheetId="106" hidden="1">#REF!</definedName>
    <definedName name="BLPH110" localSheetId="109" hidden="1">#REF!</definedName>
    <definedName name="BLPH110" localSheetId="129" hidden="1">#REF!</definedName>
    <definedName name="BLPH110" localSheetId="127" hidden="1">#REF!</definedName>
    <definedName name="BLPH110" localSheetId="23" hidden="1">#REF!</definedName>
    <definedName name="BLPH110" localSheetId="13" hidden="1">#REF!</definedName>
    <definedName name="BLPH110" hidden="1">#REF!</definedName>
    <definedName name="BLPH111" localSheetId="106" hidden="1">#REF!</definedName>
    <definedName name="BLPH111" localSheetId="127" hidden="1">#REF!</definedName>
    <definedName name="BLPH111" hidden="1">#REF!</definedName>
    <definedName name="BLPH112" localSheetId="106" hidden="1">#REF!</definedName>
    <definedName name="BLPH112" localSheetId="127" hidden="1">#REF!</definedName>
    <definedName name="BLPH112" hidden="1">#REF!</definedName>
    <definedName name="BLPH113" localSheetId="106" hidden="1">#REF!</definedName>
    <definedName name="BLPH113" localSheetId="127" hidden="1">#REF!</definedName>
    <definedName name="BLPH113" hidden="1">#REF!</definedName>
    <definedName name="BLPH114" localSheetId="106" hidden="1">#REF!</definedName>
    <definedName name="BLPH114" localSheetId="127" hidden="1">#REF!</definedName>
    <definedName name="BLPH114" hidden="1">#REF!</definedName>
    <definedName name="BLPH115" localSheetId="106" hidden="1">#REF!</definedName>
    <definedName name="BLPH115" localSheetId="127" hidden="1">#REF!</definedName>
    <definedName name="BLPH115" hidden="1">#REF!</definedName>
    <definedName name="BLPH116" localSheetId="106" hidden="1">#REF!</definedName>
    <definedName name="BLPH116" localSheetId="127" hidden="1">#REF!</definedName>
    <definedName name="BLPH116" hidden="1">#REF!</definedName>
    <definedName name="BLPH117" localSheetId="106" hidden="1">#REF!</definedName>
    <definedName name="BLPH117" localSheetId="127" hidden="1">#REF!</definedName>
    <definedName name="BLPH117" hidden="1">#REF!</definedName>
    <definedName name="BLPH118" localSheetId="106" hidden="1">#REF!</definedName>
    <definedName name="BLPH118" localSheetId="127" hidden="1">#REF!</definedName>
    <definedName name="BLPH118" hidden="1">#REF!</definedName>
    <definedName name="BLPH119" localSheetId="106" hidden="1">#REF!</definedName>
    <definedName name="BLPH119" localSheetId="127" hidden="1">#REF!</definedName>
    <definedName name="BLPH119" hidden="1">#REF!</definedName>
    <definedName name="BLPH12" localSheetId="106" hidden="1">#REF!</definedName>
    <definedName name="BLPH12" localSheetId="109" hidden="1">#REF!</definedName>
    <definedName name="BLPH12" localSheetId="129" hidden="1">#REF!</definedName>
    <definedName name="BLPH12" localSheetId="127" hidden="1">#REF!</definedName>
    <definedName name="BLPH12" localSheetId="23" hidden="1">#REF!</definedName>
    <definedName name="BLPH12" localSheetId="13" hidden="1">#REF!</definedName>
    <definedName name="BLPH12" hidden="1">#REF!</definedName>
    <definedName name="BLPH120" localSheetId="106" hidden="1">#REF!</definedName>
    <definedName name="BLPH120" localSheetId="109" hidden="1">#REF!</definedName>
    <definedName name="BLPH120" localSheetId="129" hidden="1">#REF!</definedName>
    <definedName name="BLPH120" localSheetId="127" hidden="1">#REF!</definedName>
    <definedName name="BLPH120" localSheetId="23" hidden="1">#REF!</definedName>
    <definedName name="BLPH120" localSheetId="13" hidden="1">#REF!</definedName>
    <definedName name="BLPH120" hidden="1">#REF!</definedName>
    <definedName name="BLPH121" localSheetId="106" hidden="1">#REF!</definedName>
    <definedName name="BLPH121" localSheetId="127" hidden="1">#REF!</definedName>
    <definedName name="BLPH121" hidden="1">#REF!</definedName>
    <definedName name="BLPH122" localSheetId="106" hidden="1">#REF!</definedName>
    <definedName name="BLPH122" localSheetId="127" hidden="1">#REF!</definedName>
    <definedName name="BLPH122" hidden="1">#REF!</definedName>
    <definedName name="BLPH123" localSheetId="106" hidden="1">#REF!</definedName>
    <definedName name="BLPH123" localSheetId="127" hidden="1">#REF!</definedName>
    <definedName name="BLPH123" hidden="1">#REF!</definedName>
    <definedName name="BLPH124" localSheetId="106" hidden="1">#REF!</definedName>
    <definedName name="BLPH124" localSheetId="127" hidden="1">#REF!</definedName>
    <definedName name="BLPH124" hidden="1">#REF!</definedName>
    <definedName name="BLPH125" localSheetId="106" hidden="1">#REF!</definedName>
    <definedName name="BLPH125" localSheetId="127" hidden="1">#REF!</definedName>
    <definedName name="BLPH125" hidden="1">#REF!</definedName>
    <definedName name="BLPH126" localSheetId="106" hidden="1">#REF!</definedName>
    <definedName name="BLPH126" localSheetId="127" hidden="1">#REF!</definedName>
    <definedName name="BLPH126" hidden="1">#REF!</definedName>
    <definedName name="BLPH127" localSheetId="106" hidden="1">#REF!</definedName>
    <definedName name="BLPH127" localSheetId="127" hidden="1">#REF!</definedName>
    <definedName name="BLPH127" hidden="1">#REF!</definedName>
    <definedName name="BLPH128" localSheetId="106" hidden="1">#REF!</definedName>
    <definedName name="BLPH128" localSheetId="127" hidden="1">#REF!</definedName>
    <definedName name="BLPH128" hidden="1">#REF!</definedName>
    <definedName name="BLPH129" localSheetId="106" hidden="1">#REF!</definedName>
    <definedName name="BLPH129" localSheetId="127" hidden="1">#REF!</definedName>
    <definedName name="BLPH129" hidden="1">#REF!</definedName>
    <definedName name="BLPH13" localSheetId="106" hidden="1">#REF!</definedName>
    <definedName name="BLPH13" localSheetId="109" hidden="1">#REF!</definedName>
    <definedName name="BLPH13" localSheetId="129" hidden="1">#REF!</definedName>
    <definedName name="BLPH13" localSheetId="127" hidden="1">#REF!</definedName>
    <definedName name="BLPH13" localSheetId="23" hidden="1">#REF!</definedName>
    <definedName name="BLPH13" localSheetId="13" hidden="1">#REF!</definedName>
    <definedName name="BLPH13" hidden="1">#REF!</definedName>
    <definedName name="BLPH130" localSheetId="106" hidden="1">#REF!</definedName>
    <definedName name="BLPH130" localSheetId="109" hidden="1">#REF!</definedName>
    <definedName name="BLPH130" localSheetId="129" hidden="1">#REF!</definedName>
    <definedName name="BLPH130" localSheetId="127" hidden="1">#REF!</definedName>
    <definedName name="BLPH130" localSheetId="23" hidden="1">#REF!</definedName>
    <definedName name="BLPH130" localSheetId="13" hidden="1">#REF!</definedName>
    <definedName name="BLPH130" hidden="1">#REF!</definedName>
    <definedName name="BLPH131" localSheetId="106" hidden="1">#REF!</definedName>
    <definedName name="BLPH131" localSheetId="127" hidden="1">#REF!</definedName>
    <definedName name="BLPH131" hidden="1">#REF!</definedName>
    <definedName name="BLPH132" localSheetId="106" hidden="1">#REF!</definedName>
    <definedName name="BLPH132" localSheetId="127" hidden="1">#REF!</definedName>
    <definedName name="BLPH132" hidden="1">#REF!</definedName>
    <definedName name="BLPH133" localSheetId="106" hidden="1">#REF!</definedName>
    <definedName name="BLPH133" localSheetId="127" hidden="1">#REF!</definedName>
    <definedName name="BLPH133" hidden="1">#REF!</definedName>
    <definedName name="BLPH134" localSheetId="106" hidden="1">#REF!</definedName>
    <definedName name="BLPH134" localSheetId="127" hidden="1">#REF!</definedName>
    <definedName name="BLPH134" hidden="1">#REF!</definedName>
    <definedName name="BLPH135" localSheetId="106" hidden="1">#REF!</definedName>
    <definedName name="BLPH135" localSheetId="127" hidden="1">#REF!</definedName>
    <definedName name="BLPH135" hidden="1">#REF!</definedName>
    <definedName name="BLPH136" localSheetId="106" hidden="1">#REF!</definedName>
    <definedName name="BLPH136" localSheetId="127" hidden="1">#REF!</definedName>
    <definedName name="BLPH136" hidden="1">#REF!</definedName>
    <definedName name="BLPH137" localSheetId="106" hidden="1">#REF!</definedName>
    <definedName name="BLPH137" localSheetId="127" hidden="1">#REF!</definedName>
    <definedName name="BLPH137" hidden="1">#REF!</definedName>
    <definedName name="BLPH138" localSheetId="106" hidden="1">#REF!</definedName>
    <definedName name="BLPH138" localSheetId="127" hidden="1">#REF!</definedName>
    <definedName name="BLPH138" hidden="1">#REF!</definedName>
    <definedName name="BLPH139" localSheetId="106" hidden="1">#REF!</definedName>
    <definedName name="BLPH139" localSheetId="127" hidden="1">#REF!</definedName>
    <definedName name="BLPH139" hidden="1">#REF!</definedName>
    <definedName name="BLPH14" localSheetId="106" hidden="1">#REF!</definedName>
    <definedName name="BLPH14" localSheetId="109" hidden="1">#REF!</definedName>
    <definedName name="BLPH14" localSheetId="129" hidden="1">#REF!</definedName>
    <definedName name="BLPH14" localSheetId="127" hidden="1">#REF!</definedName>
    <definedName name="BLPH14" localSheetId="23" hidden="1">#REF!</definedName>
    <definedName name="BLPH14" localSheetId="13" hidden="1">#REF!</definedName>
    <definedName name="BLPH14" hidden="1">#REF!</definedName>
    <definedName name="BLPH140" localSheetId="106" hidden="1">#REF!</definedName>
    <definedName name="BLPH140" localSheetId="109" hidden="1">#REF!</definedName>
    <definedName name="BLPH140" localSheetId="129" hidden="1">#REF!</definedName>
    <definedName name="BLPH140" localSheetId="127" hidden="1">#REF!</definedName>
    <definedName name="BLPH140" localSheetId="23" hidden="1">#REF!</definedName>
    <definedName name="BLPH140" localSheetId="13" hidden="1">#REF!</definedName>
    <definedName name="BLPH140" hidden="1">#REF!</definedName>
    <definedName name="BLPH141" localSheetId="106" hidden="1">#REF!</definedName>
    <definedName name="BLPH141" localSheetId="127" hidden="1">#REF!</definedName>
    <definedName name="BLPH141" hidden="1">#REF!</definedName>
    <definedName name="BLPH142" localSheetId="106" hidden="1">#REF!</definedName>
    <definedName name="BLPH142" localSheetId="127" hidden="1">#REF!</definedName>
    <definedName name="BLPH142" hidden="1">#REF!</definedName>
    <definedName name="BLPH143" localSheetId="106" hidden="1">#REF!</definedName>
    <definedName name="BLPH143" localSheetId="127" hidden="1">#REF!</definedName>
    <definedName name="BLPH143" hidden="1">#REF!</definedName>
    <definedName name="BLPH144" localSheetId="106" hidden="1">#REF!</definedName>
    <definedName name="BLPH144" localSheetId="127" hidden="1">#REF!</definedName>
    <definedName name="BLPH144" hidden="1">#REF!</definedName>
    <definedName name="BLPH145" localSheetId="106" hidden="1">#REF!</definedName>
    <definedName name="BLPH145" localSheetId="127" hidden="1">#REF!</definedName>
    <definedName name="BLPH145" hidden="1">#REF!</definedName>
    <definedName name="BLPH146" localSheetId="106" hidden="1">#REF!</definedName>
    <definedName name="BLPH146" localSheetId="127" hidden="1">#REF!</definedName>
    <definedName name="BLPH146" hidden="1">#REF!</definedName>
    <definedName name="BLPH147" localSheetId="106" hidden="1">#REF!</definedName>
    <definedName name="BLPH147" localSheetId="127" hidden="1">#REF!</definedName>
    <definedName name="BLPH147" hidden="1">#REF!</definedName>
    <definedName name="BLPH148" localSheetId="106" hidden="1">#REF!</definedName>
    <definedName name="BLPH148" localSheetId="127" hidden="1">#REF!</definedName>
    <definedName name="BLPH148" hidden="1">#REF!</definedName>
    <definedName name="BLPH149" localSheetId="106" hidden="1">#REF!</definedName>
    <definedName name="BLPH149" localSheetId="127" hidden="1">#REF!</definedName>
    <definedName name="BLPH149" hidden="1">#REF!</definedName>
    <definedName name="BLPH15" localSheetId="106" hidden="1">#REF!</definedName>
    <definedName name="BLPH15" localSheetId="109" hidden="1">#REF!</definedName>
    <definedName name="BLPH15" localSheetId="129" hidden="1">#REF!</definedName>
    <definedName name="BLPH15" localSheetId="127" hidden="1">#REF!</definedName>
    <definedName name="BLPH15" localSheetId="23" hidden="1">#REF!</definedName>
    <definedName name="BLPH15" localSheetId="13" hidden="1">#REF!</definedName>
    <definedName name="BLPH15" hidden="1">#REF!</definedName>
    <definedName name="BLPH150" localSheetId="106" hidden="1">#REF!</definedName>
    <definedName name="BLPH150" localSheetId="109" hidden="1">#REF!</definedName>
    <definedName name="BLPH150" localSheetId="129" hidden="1">#REF!</definedName>
    <definedName name="BLPH150" localSheetId="127" hidden="1">#REF!</definedName>
    <definedName name="BLPH150" localSheetId="23" hidden="1">#REF!</definedName>
    <definedName name="BLPH150" localSheetId="13" hidden="1">#REF!</definedName>
    <definedName name="BLPH150" hidden="1">#REF!</definedName>
    <definedName name="BLPH151" localSheetId="106" hidden="1">#REF!</definedName>
    <definedName name="BLPH151" localSheetId="127" hidden="1">#REF!</definedName>
    <definedName name="BLPH151" hidden="1">#REF!</definedName>
    <definedName name="BLPH152" localSheetId="106" hidden="1">#REF!</definedName>
    <definedName name="BLPH152" localSheetId="127" hidden="1">#REF!</definedName>
    <definedName name="BLPH152" hidden="1">#REF!</definedName>
    <definedName name="BLPH153" localSheetId="106" hidden="1">#REF!</definedName>
    <definedName name="BLPH153" localSheetId="127" hidden="1">#REF!</definedName>
    <definedName name="BLPH153" hidden="1">#REF!</definedName>
    <definedName name="BLPH154" localSheetId="106" hidden="1">#REF!</definedName>
    <definedName name="BLPH154" localSheetId="127" hidden="1">#REF!</definedName>
    <definedName name="BLPH154" hidden="1">#REF!</definedName>
    <definedName name="BLPH155" localSheetId="106" hidden="1">#REF!</definedName>
    <definedName name="BLPH155" localSheetId="127" hidden="1">#REF!</definedName>
    <definedName name="BLPH155" hidden="1">#REF!</definedName>
    <definedName name="BLPH156" localSheetId="106" hidden="1">#REF!</definedName>
    <definedName name="BLPH156" localSheetId="127" hidden="1">#REF!</definedName>
    <definedName name="BLPH156" hidden="1">#REF!</definedName>
    <definedName name="BLPH157" localSheetId="106" hidden="1">#REF!</definedName>
    <definedName name="BLPH157" localSheetId="127" hidden="1">#REF!</definedName>
    <definedName name="BLPH157" hidden="1">#REF!</definedName>
    <definedName name="BLPH158" localSheetId="106" hidden="1">#REF!</definedName>
    <definedName name="BLPH158" localSheetId="127" hidden="1">#REF!</definedName>
    <definedName name="BLPH158" hidden="1">#REF!</definedName>
    <definedName name="BLPH159" localSheetId="106" hidden="1">#REF!</definedName>
    <definedName name="BLPH159" localSheetId="127" hidden="1">#REF!</definedName>
    <definedName name="BLPH159" hidden="1">#REF!</definedName>
    <definedName name="BLPH16" localSheetId="106" hidden="1">#REF!</definedName>
    <definedName name="BLPH16" localSheetId="109" hidden="1">#REF!</definedName>
    <definedName name="BLPH16" localSheetId="129" hidden="1">#REF!</definedName>
    <definedName name="BLPH16" localSheetId="127" hidden="1">#REF!</definedName>
    <definedName name="BLPH16" localSheetId="23" hidden="1">#REF!</definedName>
    <definedName name="BLPH16" localSheetId="13" hidden="1">#REF!</definedName>
    <definedName name="BLPH16" hidden="1">#REF!</definedName>
    <definedName name="BLPH160" localSheetId="106" hidden="1">#REF!</definedName>
    <definedName name="BLPH160" localSheetId="109" hidden="1">#REF!</definedName>
    <definedName name="BLPH160" localSheetId="129" hidden="1">#REF!</definedName>
    <definedName name="BLPH160" localSheetId="127" hidden="1">#REF!</definedName>
    <definedName name="BLPH160" localSheetId="23" hidden="1">#REF!</definedName>
    <definedName name="BLPH160" localSheetId="13" hidden="1">#REF!</definedName>
    <definedName name="BLPH160" hidden="1">#REF!</definedName>
    <definedName name="BLPH161" localSheetId="106" hidden="1">#REF!</definedName>
    <definedName name="BLPH161" localSheetId="127" hidden="1">#REF!</definedName>
    <definedName name="BLPH161" hidden="1">#REF!</definedName>
    <definedName name="BLPH162" localSheetId="106" hidden="1">#REF!</definedName>
    <definedName name="BLPH162" localSheetId="127" hidden="1">#REF!</definedName>
    <definedName name="BLPH162" hidden="1">#REF!</definedName>
    <definedName name="BLPH163" localSheetId="106" hidden="1">#REF!</definedName>
    <definedName name="BLPH163" localSheetId="127" hidden="1">#REF!</definedName>
    <definedName name="BLPH163" hidden="1">#REF!</definedName>
    <definedName name="BLPH164" localSheetId="106" hidden="1">#REF!</definedName>
    <definedName name="BLPH164" localSheetId="127" hidden="1">#REF!</definedName>
    <definedName name="BLPH164" hidden="1">#REF!</definedName>
    <definedName name="BLPH165" localSheetId="106" hidden="1">#REF!</definedName>
    <definedName name="BLPH165" localSheetId="127" hidden="1">#REF!</definedName>
    <definedName name="BLPH165" hidden="1">#REF!</definedName>
    <definedName name="BLPH166" localSheetId="106" hidden="1">#REF!</definedName>
    <definedName name="BLPH166" localSheetId="127" hidden="1">#REF!</definedName>
    <definedName name="BLPH166" hidden="1">#REF!</definedName>
    <definedName name="BLPH167" localSheetId="106" hidden="1">#REF!</definedName>
    <definedName name="BLPH167" localSheetId="127" hidden="1">#REF!</definedName>
    <definedName name="BLPH167" hidden="1">#REF!</definedName>
    <definedName name="BLPH168" localSheetId="106" hidden="1">#REF!</definedName>
    <definedName name="BLPH168" localSheetId="127" hidden="1">#REF!</definedName>
    <definedName name="BLPH168" hidden="1">#REF!</definedName>
    <definedName name="BLPH169" localSheetId="106" hidden="1">#REF!</definedName>
    <definedName name="BLPH169" localSheetId="127" hidden="1">#REF!</definedName>
    <definedName name="BLPH169" hidden="1">#REF!</definedName>
    <definedName name="BLPH17" localSheetId="106" hidden="1">#REF!</definedName>
    <definedName name="BLPH17" localSheetId="109" hidden="1">#REF!</definedName>
    <definedName name="BLPH17" localSheetId="129" hidden="1">#REF!</definedName>
    <definedName name="BLPH17" localSheetId="127" hidden="1">#REF!</definedName>
    <definedName name="BLPH17" localSheetId="23" hidden="1">#REF!</definedName>
    <definedName name="BLPH17" localSheetId="13" hidden="1">#REF!</definedName>
    <definedName name="BLPH17" hidden="1">#REF!</definedName>
    <definedName name="BLPH170" localSheetId="106" hidden="1">#REF!</definedName>
    <definedName name="BLPH170" localSheetId="109" hidden="1">#REF!</definedName>
    <definedName name="BLPH170" localSheetId="129" hidden="1">#REF!</definedName>
    <definedName name="BLPH170" localSheetId="127" hidden="1">#REF!</definedName>
    <definedName name="BLPH170" localSheetId="23" hidden="1">#REF!</definedName>
    <definedName name="BLPH170" localSheetId="13" hidden="1">#REF!</definedName>
    <definedName name="BLPH170" hidden="1">#REF!</definedName>
    <definedName name="BLPH171" localSheetId="106" hidden="1">#REF!</definedName>
    <definedName name="BLPH171" localSheetId="127" hidden="1">#REF!</definedName>
    <definedName name="BLPH171" hidden="1">#REF!</definedName>
    <definedName name="BLPH172" localSheetId="106" hidden="1">#REF!</definedName>
    <definedName name="BLPH172" localSheetId="127" hidden="1">#REF!</definedName>
    <definedName name="BLPH172" hidden="1">#REF!</definedName>
    <definedName name="BLPH173" localSheetId="106" hidden="1">#REF!</definedName>
    <definedName name="BLPH173" localSheetId="127" hidden="1">#REF!</definedName>
    <definedName name="BLPH173" hidden="1">#REF!</definedName>
    <definedName name="BLPH174" localSheetId="106" hidden="1">#REF!</definedName>
    <definedName name="BLPH174" localSheetId="127" hidden="1">#REF!</definedName>
    <definedName name="BLPH174" hidden="1">#REF!</definedName>
    <definedName name="BLPH175" localSheetId="106" hidden="1">#REF!</definedName>
    <definedName name="BLPH175" localSheetId="127" hidden="1">#REF!</definedName>
    <definedName name="BLPH175" hidden="1">#REF!</definedName>
    <definedName name="BLPH176" localSheetId="106" hidden="1">#REF!</definedName>
    <definedName name="BLPH176" localSheetId="127" hidden="1">#REF!</definedName>
    <definedName name="BLPH176" hidden="1">#REF!</definedName>
    <definedName name="BLPH177" localSheetId="106" hidden="1">#REF!</definedName>
    <definedName name="BLPH177" localSheetId="127" hidden="1">#REF!</definedName>
    <definedName name="BLPH177" hidden="1">#REF!</definedName>
    <definedName name="BLPH178" localSheetId="106" hidden="1">#REF!</definedName>
    <definedName name="BLPH178" localSheetId="127" hidden="1">#REF!</definedName>
    <definedName name="BLPH178" hidden="1">#REF!</definedName>
    <definedName name="BLPH179" localSheetId="106" hidden="1">#REF!</definedName>
    <definedName name="BLPH179" localSheetId="127" hidden="1">#REF!</definedName>
    <definedName name="BLPH179" hidden="1">#REF!</definedName>
    <definedName name="BLPH18" localSheetId="106" hidden="1">#REF!</definedName>
    <definedName name="BLPH18" localSheetId="109" hidden="1">#REF!</definedName>
    <definedName name="BLPH18" localSheetId="129" hidden="1">#REF!</definedName>
    <definedName name="BLPH18" localSheetId="127" hidden="1">#REF!</definedName>
    <definedName name="BLPH18" localSheetId="23" hidden="1">#REF!</definedName>
    <definedName name="BLPH18" localSheetId="13" hidden="1">#REF!</definedName>
    <definedName name="BLPH18" hidden="1">#REF!</definedName>
    <definedName name="BLPH180" localSheetId="106" hidden="1">#REF!</definedName>
    <definedName name="BLPH180" localSheetId="109" hidden="1">#REF!</definedName>
    <definedName name="BLPH180" localSheetId="129" hidden="1">#REF!</definedName>
    <definedName name="BLPH180" localSheetId="127" hidden="1">#REF!</definedName>
    <definedName name="BLPH180" localSheetId="23" hidden="1">#REF!</definedName>
    <definedName name="BLPH180" localSheetId="13" hidden="1">#REF!</definedName>
    <definedName name="BLPH180" hidden="1">#REF!</definedName>
    <definedName name="BLPH181" localSheetId="106" hidden="1">#REF!</definedName>
    <definedName name="BLPH181" localSheetId="127" hidden="1">#REF!</definedName>
    <definedName name="BLPH181" hidden="1">#REF!</definedName>
    <definedName name="BLPH182" localSheetId="106" hidden="1">#REF!</definedName>
    <definedName name="BLPH182" localSheetId="127" hidden="1">#REF!</definedName>
    <definedName name="BLPH182" hidden="1">#REF!</definedName>
    <definedName name="BLPH183" localSheetId="106" hidden="1">#REF!</definedName>
    <definedName name="BLPH183" localSheetId="127" hidden="1">#REF!</definedName>
    <definedName name="BLPH183" hidden="1">#REF!</definedName>
    <definedName name="BLPH184" localSheetId="106" hidden="1">#REF!</definedName>
    <definedName name="BLPH184" localSheetId="127" hidden="1">#REF!</definedName>
    <definedName name="BLPH184" hidden="1">#REF!</definedName>
    <definedName name="BLPH185" localSheetId="106" hidden="1">#REF!</definedName>
    <definedName name="BLPH185" localSheetId="127" hidden="1">#REF!</definedName>
    <definedName name="BLPH185" hidden="1">#REF!</definedName>
    <definedName name="BLPH186" localSheetId="106" hidden="1">#REF!</definedName>
    <definedName name="BLPH186" localSheetId="127" hidden="1">#REF!</definedName>
    <definedName name="BLPH186" hidden="1">#REF!</definedName>
    <definedName name="BLPH187" localSheetId="106" hidden="1">#REF!</definedName>
    <definedName name="BLPH187" localSheetId="127" hidden="1">#REF!</definedName>
    <definedName name="BLPH187" hidden="1">#REF!</definedName>
    <definedName name="BLPH188" localSheetId="106" hidden="1">#REF!</definedName>
    <definedName name="BLPH188" localSheetId="127" hidden="1">#REF!</definedName>
    <definedName name="BLPH188" hidden="1">#REF!</definedName>
    <definedName name="BLPH189" localSheetId="106" hidden="1">#REF!</definedName>
    <definedName name="BLPH189" localSheetId="127" hidden="1">#REF!</definedName>
    <definedName name="BLPH189" hidden="1">#REF!</definedName>
    <definedName name="BLPH19" localSheetId="106" hidden="1">#REF!</definedName>
    <definedName name="BLPH19" localSheetId="109" hidden="1">#REF!</definedName>
    <definedName name="BLPH19" localSheetId="129" hidden="1">#REF!</definedName>
    <definedName name="BLPH19" localSheetId="127" hidden="1">#REF!</definedName>
    <definedName name="BLPH19" localSheetId="23" hidden="1">#REF!</definedName>
    <definedName name="BLPH19" localSheetId="13" hidden="1">#REF!</definedName>
    <definedName name="BLPH19" hidden="1">#REF!</definedName>
    <definedName name="BLPH190" localSheetId="106" hidden="1">#REF!</definedName>
    <definedName name="BLPH190" localSheetId="109" hidden="1">#REF!</definedName>
    <definedName name="BLPH190" localSheetId="129" hidden="1">#REF!</definedName>
    <definedName name="BLPH190" localSheetId="127" hidden="1">#REF!</definedName>
    <definedName name="BLPH190" localSheetId="23" hidden="1">#REF!</definedName>
    <definedName name="BLPH190" localSheetId="13" hidden="1">#REF!</definedName>
    <definedName name="BLPH190" hidden="1">#REF!</definedName>
    <definedName name="BLPH191" localSheetId="106" hidden="1">#REF!</definedName>
    <definedName name="BLPH191" localSheetId="127" hidden="1">#REF!</definedName>
    <definedName name="BLPH191" hidden="1">#REF!</definedName>
    <definedName name="BLPH192" localSheetId="106" hidden="1">#REF!</definedName>
    <definedName name="BLPH192" localSheetId="127" hidden="1">#REF!</definedName>
    <definedName name="BLPH192" hidden="1">#REF!</definedName>
    <definedName name="BLPH193" localSheetId="106" hidden="1">#REF!</definedName>
    <definedName name="BLPH193" localSheetId="127" hidden="1">#REF!</definedName>
    <definedName name="BLPH193" hidden="1">#REF!</definedName>
    <definedName name="BLPH194" localSheetId="106" hidden="1">#REF!</definedName>
    <definedName name="BLPH194" localSheetId="127" hidden="1">#REF!</definedName>
    <definedName name="BLPH194" hidden="1">#REF!</definedName>
    <definedName name="BLPH195" localSheetId="106" hidden="1">#REF!</definedName>
    <definedName name="BLPH195" localSheetId="127" hidden="1">#REF!</definedName>
    <definedName name="BLPH195" hidden="1">#REF!</definedName>
    <definedName name="BLPH196" localSheetId="106" hidden="1">#REF!</definedName>
    <definedName name="BLPH196" localSheetId="127" hidden="1">#REF!</definedName>
    <definedName name="BLPH196" hidden="1">#REF!</definedName>
    <definedName name="BLPH197" localSheetId="106" hidden="1">#REF!</definedName>
    <definedName name="BLPH197" localSheetId="127" hidden="1">#REF!</definedName>
    <definedName name="BLPH197" hidden="1">#REF!</definedName>
    <definedName name="BLPH198" localSheetId="106" hidden="1">#REF!</definedName>
    <definedName name="BLPH198" localSheetId="127" hidden="1">#REF!</definedName>
    <definedName name="BLPH198" hidden="1">#REF!</definedName>
    <definedName name="BLPH199" localSheetId="106" hidden="1">#REF!</definedName>
    <definedName name="BLPH199" localSheetId="127" hidden="1">#REF!</definedName>
    <definedName name="BLPH199" hidden="1">#REF!</definedName>
    <definedName name="BLPH2" localSheetId="106" hidden="1">#REF!</definedName>
    <definedName name="BLPH2" localSheetId="109" hidden="1">#REF!</definedName>
    <definedName name="BLPH2" localSheetId="129" hidden="1">#REF!</definedName>
    <definedName name="BLPH2" localSheetId="127" hidden="1">#REF!</definedName>
    <definedName name="BLPH2" localSheetId="23" hidden="1">#REF!</definedName>
    <definedName name="BLPH2" localSheetId="13" hidden="1">#REF!</definedName>
    <definedName name="BLPH2" hidden="1">#REF!</definedName>
    <definedName name="BLPH20" localSheetId="106" hidden="1">#REF!</definedName>
    <definedName name="BLPH20" localSheetId="109" hidden="1">#REF!</definedName>
    <definedName name="BLPH20" localSheetId="129" hidden="1">#REF!</definedName>
    <definedName name="BLPH20" localSheetId="127" hidden="1">#REF!</definedName>
    <definedName name="BLPH20" localSheetId="23" hidden="1">#REF!</definedName>
    <definedName name="BLPH20" localSheetId="13" hidden="1">#REF!</definedName>
    <definedName name="BLPH20" hidden="1">#REF!</definedName>
    <definedName name="BLPH200" localSheetId="106" hidden="1">#REF!</definedName>
    <definedName name="BLPH200" localSheetId="109" hidden="1">#REF!</definedName>
    <definedName name="BLPH200" localSheetId="129" hidden="1">#REF!</definedName>
    <definedName name="BLPH200" localSheetId="127" hidden="1">#REF!</definedName>
    <definedName name="BLPH200" localSheetId="23" hidden="1">#REF!</definedName>
    <definedName name="BLPH200" localSheetId="13" hidden="1">#REF!</definedName>
    <definedName name="BLPH200" hidden="1">#REF!</definedName>
    <definedName name="BLPH201" localSheetId="106" hidden="1">#REF!</definedName>
    <definedName name="BLPH201" localSheetId="127" hidden="1">#REF!</definedName>
    <definedName name="BLPH201" hidden="1">#REF!</definedName>
    <definedName name="BLPH202" localSheetId="106" hidden="1">#REF!</definedName>
    <definedName name="BLPH202" localSheetId="127" hidden="1">#REF!</definedName>
    <definedName name="BLPH202" hidden="1">#REF!</definedName>
    <definedName name="BLPH203" localSheetId="106" hidden="1">#REF!</definedName>
    <definedName name="BLPH203" localSheetId="127" hidden="1">#REF!</definedName>
    <definedName name="BLPH203" hidden="1">#REF!</definedName>
    <definedName name="BLPH204" localSheetId="106" hidden="1">#REF!</definedName>
    <definedName name="BLPH204" localSheetId="127" hidden="1">#REF!</definedName>
    <definedName name="BLPH204" hidden="1">#REF!</definedName>
    <definedName name="BLPH205" localSheetId="106" hidden="1">#REF!</definedName>
    <definedName name="BLPH205" localSheetId="127" hidden="1">#REF!</definedName>
    <definedName name="BLPH205" hidden="1">#REF!</definedName>
    <definedName name="BLPH206" localSheetId="106" hidden="1">#REF!</definedName>
    <definedName name="BLPH206" localSheetId="127" hidden="1">#REF!</definedName>
    <definedName name="BLPH206" hidden="1">#REF!</definedName>
    <definedName name="BLPH207" localSheetId="106" hidden="1">#REF!</definedName>
    <definedName name="BLPH207" localSheetId="127" hidden="1">#REF!</definedName>
    <definedName name="BLPH207" hidden="1">#REF!</definedName>
    <definedName name="BLPH208" localSheetId="106" hidden="1">#REF!</definedName>
    <definedName name="BLPH208" localSheetId="127" hidden="1">#REF!</definedName>
    <definedName name="BLPH208" hidden="1">#REF!</definedName>
    <definedName name="BLPH209" localSheetId="106" hidden="1">#REF!</definedName>
    <definedName name="BLPH209" localSheetId="127" hidden="1">#REF!</definedName>
    <definedName name="BLPH209" hidden="1">#REF!</definedName>
    <definedName name="BLPH21" localSheetId="106" hidden="1">#REF!</definedName>
    <definedName name="BLPH21" localSheetId="109" hidden="1">#REF!</definedName>
    <definedName name="BLPH21" localSheetId="129" hidden="1">#REF!</definedName>
    <definedName name="BLPH21" localSheetId="127" hidden="1">#REF!</definedName>
    <definedName name="BLPH21" localSheetId="23" hidden="1">#REF!</definedName>
    <definedName name="BLPH21" localSheetId="13" hidden="1">#REF!</definedName>
    <definedName name="BLPH21" hidden="1">#REF!</definedName>
    <definedName name="BLPH210" localSheetId="106" hidden="1">#REF!</definedName>
    <definedName name="BLPH210" localSheetId="109" hidden="1">#REF!</definedName>
    <definedName name="BLPH210" localSheetId="129" hidden="1">#REF!</definedName>
    <definedName name="BLPH210" localSheetId="127" hidden="1">#REF!</definedName>
    <definedName name="BLPH210" localSheetId="23" hidden="1">#REF!</definedName>
    <definedName name="BLPH210" localSheetId="13" hidden="1">#REF!</definedName>
    <definedName name="BLPH210" hidden="1">#REF!</definedName>
    <definedName name="BLPH211" localSheetId="106" hidden="1">#REF!</definedName>
    <definedName name="BLPH211" localSheetId="127" hidden="1">#REF!</definedName>
    <definedName name="BLPH211" hidden="1">#REF!</definedName>
    <definedName name="BLPH212" localSheetId="106" hidden="1">#REF!</definedName>
    <definedName name="BLPH212" localSheetId="127" hidden="1">#REF!</definedName>
    <definedName name="BLPH212" hidden="1">#REF!</definedName>
    <definedName name="BLPH213" localSheetId="106" hidden="1">#REF!</definedName>
    <definedName name="BLPH213" localSheetId="127" hidden="1">#REF!</definedName>
    <definedName name="BLPH213" hidden="1">#REF!</definedName>
    <definedName name="BLPH214" localSheetId="106" hidden="1">#REF!</definedName>
    <definedName name="BLPH214" localSheetId="127" hidden="1">#REF!</definedName>
    <definedName name="BLPH214" hidden="1">#REF!</definedName>
    <definedName name="BLPH215" localSheetId="106" hidden="1">#REF!</definedName>
    <definedName name="BLPH215" localSheetId="127" hidden="1">#REF!</definedName>
    <definedName name="BLPH215" hidden="1">#REF!</definedName>
    <definedName name="BLPH216" localSheetId="106" hidden="1">#REF!</definedName>
    <definedName name="BLPH216" localSheetId="127" hidden="1">#REF!</definedName>
    <definedName name="BLPH216" hidden="1">#REF!</definedName>
    <definedName name="BLPH217" localSheetId="106" hidden="1">#REF!</definedName>
    <definedName name="BLPH217" localSheetId="127" hidden="1">#REF!</definedName>
    <definedName name="BLPH217" hidden="1">#REF!</definedName>
    <definedName name="BLPH218" localSheetId="106" hidden="1">#REF!</definedName>
    <definedName name="BLPH218" localSheetId="127" hidden="1">#REF!</definedName>
    <definedName name="BLPH218" hidden="1">#REF!</definedName>
    <definedName name="BLPH219" localSheetId="106" hidden="1">#REF!</definedName>
    <definedName name="BLPH219" localSheetId="127" hidden="1">#REF!</definedName>
    <definedName name="BLPH219" hidden="1">#REF!</definedName>
    <definedName name="BLPH22" localSheetId="106" hidden="1">#REF!</definedName>
    <definedName name="BLPH22" localSheetId="109" hidden="1">#REF!</definedName>
    <definedName name="BLPH22" localSheetId="129" hidden="1">#REF!</definedName>
    <definedName name="BLPH22" localSheetId="127" hidden="1">#REF!</definedName>
    <definedName name="BLPH22" localSheetId="23" hidden="1">#REF!</definedName>
    <definedName name="BLPH22" localSheetId="13" hidden="1">#REF!</definedName>
    <definedName name="BLPH22" hidden="1">#REF!</definedName>
    <definedName name="BLPH220" localSheetId="106" hidden="1">#REF!</definedName>
    <definedName name="BLPH220" localSheetId="109" hidden="1">#REF!</definedName>
    <definedName name="BLPH220" localSheetId="129" hidden="1">#REF!</definedName>
    <definedName name="BLPH220" localSheetId="127" hidden="1">#REF!</definedName>
    <definedName name="BLPH220" localSheetId="23" hidden="1">#REF!</definedName>
    <definedName name="BLPH220" localSheetId="13" hidden="1">#REF!</definedName>
    <definedName name="BLPH220" hidden="1">#REF!</definedName>
    <definedName name="BLPH221" localSheetId="106" hidden="1">#REF!</definedName>
    <definedName name="BLPH221" localSheetId="127" hidden="1">#REF!</definedName>
    <definedName name="BLPH221" hidden="1">#REF!</definedName>
    <definedName name="BLPH222" localSheetId="106" hidden="1">#REF!</definedName>
    <definedName name="BLPH222" localSheetId="127" hidden="1">#REF!</definedName>
    <definedName name="BLPH222" hidden="1">#REF!</definedName>
    <definedName name="BLPH223" localSheetId="106" hidden="1">#REF!</definedName>
    <definedName name="BLPH223" localSheetId="127" hidden="1">#REF!</definedName>
    <definedName name="BLPH223" hidden="1">#REF!</definedName>
    <definedName name="BLPH224" localSheetId="106" hidden="1">#REF!</definedName>
    <definedName name="BLPH224" localSheetId="127" hidden="1">#REF!</definedName>
    <definedName name="BLPH224" hidden="1">#REF!</definedName>
    <definedName name="BLPH225" localSheetId="106" hidden="1">#REF!</definedName>
    <definedName name="BLPH225" localSheetId="127" hidden="1">#REF!</definedName>
    <definedName name="BLPH225" hidden="1">#REF!</definedName>
    <definedName name="BLPH226" localSheetId="106" hidden="1">#REF!</definedName>
    <definedName name="BLPH226" localSheetId="127" hidden="1">#REF!</definedName>
    <definedName name="BLPH226" hidden="1">#REF!</definedName>
    <definedName name="BLPH227" localSheetId="106" hidden="1">#REF!</definedName>
    <definedName name="BLPH227" localSheetId="127" hidden="1">#REF!</definedName>
    <definedName name="BLPH227" hidden="1">#REF!</definedName>
    <definedName name="BLPH228" localSheetId="106" hidden="1">#REF!</definedName>
    <definedName name="BLPH228" localSheetId="127" hidden="1">#REF!</definedName>
    <definedName name="BLPH228" hidden="1">#REF!</definedName>
    <definedName name="BLPH229" localSheetId="106" hidden="1">#REF!</definedName>
    <definedName name="BLPH229" localSheetId="127" hidden="1">#REF!</definedName>
    <definedName name="BLPH229" hidden="1">#REF!</definedName>
    <definedName name="BLPH23" localSheetId="106" hidden="1">#REF!</definedName>
    <definedName name="BLPH23" localSheetId="109" hidden="1">#REF!</definedName>
    <definedName name="BLPH23" localSheetId="129" hidden="1">#REF!</definedName>
    <definedName name="BLPH23" localSheetId="127" hidden="1">#REF!</definedName>
    <definedName name="BLPH23" localSheetId="23" hidden="1">#REF!</definedName>
    <definedName name="BLPH23" localSheetId="13" hidden="1">#REF!</definedName>
    <definedName name="BLPH23" hidden="1">#REF!</definedName>
    <definedName name="BLPH230" localSheetId="106" hidden="1">#REF!</definedName>
    <definedName name="BLPH230" localSheetId="109" hidden="1">#REF!</definedName>
    <definedName name="BLPH230" localSheetId="129" hidden="1">#REF!</definedName>
    <definedName name="BLPH230" localSheetId="127" hidden="1">#REF!</definedName>
    <definedName name="BLPH230" localSheetId="23" hidden="1">#REF!</definedName>
    <definedName name="BLPH230" localSheetId="13" hidden="1">#REF!</definedName>
    <definedName name="BLPH230" hidden="1">#REF!</definedName>
    <definedName name="BLPH231" localSheetId="106" hidden="1">#REF!</definedName>
    <definedName name="BLPH231" localSheetId="127" hidden="1">#REF!</definedName>
    <definedName name="BLPH231" hidden="1">#REF!</definedName>
    <definedName name="BLPH232" localSheetId="106" hidden="1">#REF!</definedName>
    <definedName name="BLPH232" localSheetId="127" hidden="1">#REF!</definedName>
    <definedName name="BLPH232" hidden="1">#REF!</definedName>
    <definedName name="BLPH233" localSheetId="106" hidden="1">#REF!</definedName>
    <definedName name="BLPH233" localSheetId="127" hidden="1">#REF!</definedName>
    <definedName name="BLPH233" hidden="1">#REF!</definedName>
    <definedName name="BLPH234" localSheetId="106" hidden="1">#REF!</definedName>
    <definedName name="BLPH234" localSheetId="127" hidden="1">#REF!</definedName>
    <definedName name="BLPH234" hidden="1">#REF!</definedName>
    <definedName name="BLPH235" localSheetId="106" hidden="1">#REF!</definedName>
    <definedName name="BLPH235" localSheetId="127" hidden="1">#REF!</definedName>
    <definedName name="BLPH235" hidden="1">#REF!</definedName>
    <definedName name="BLPH236" localSheetId="106" hidden="1">#REF!</definedName>
    <definedName name="BLPH236" localSheetId="127" hidden="1">#REF!</definedName>
    <definedName name="BLPH236" hidden="1">#REF!</definedName>
    <definedName name="BLPH237" localSheetId="106" hidden="1">#REF!</definedName>
    <definedName name="BLPH237" localSheetId="127" hidden="1">#REF!</definedName>
    <definedName name="BLPH237" hidden="1">#REF!</definedName>
    <definedName name="BLPH238" localSheetId="106" hidden="1">#REF!</definedName>
    <definedName name="BLPH238" localSheetId="127" hidden="1">#REF!</definedName>
    <definedName name="BLPH238" hidden="1">#REF!</definedName>
    <definedName name="BLPH239" localSheetId="106" hidden="1">#REF!</definedName>
    <definedName name="BLPH239" localSheetId="127" hidden="1">#REF!</definedName>
    <definedName name="BLPH239" hidden="1">#REF!</definedName>
    <definedName name="BLPH24" localSheetId="106" hidden="1">#REF!</definedName>
    <definedName name="BLPH24" localSheetId="109" hidden="1">#REF!</definedName>
    <definedName name="BLPH24" localSheetId="129" hidden="1">#REF!</definedName>
    <definedName name="BLPH24" localSheetId="127" hidden="1">#REF!</definedName>
    <definedName name="BLPH24" localSheetId="23" hidden="1">#REF!</definedName>
    <definedName name="BLPH24" localSheetId="13" hidden="1">#REF!</definedName>
    <definedName name="BLPH24" hidden="1">#REF!</definedName>
    <definedName name="BLPH240" localSheetId="106" hidden="1">#REF!</definedName>
    <definedName name="BLPH240" localSheetId="109" hidden="1">#REF!</definedName>
    <definedName name="BLPH240" localSheetId="129" hidden="1">#REF!</definedName>
    <definedName name="BLPH240" localSheetId="127" hidden="1">#REF!</definedName>
    <definedName name="BLPH240" localSheetId="23" hidden="1">#REF!</definedName>
    <definedName name="BLPH240" localSheetId="13" hidden="1">#REF!</definedName>
    <definedName name="BLPH240" hidden="1">#REF!</definedName>
    <definedName name="BLPH241" localSheetId="106" hidden="1">#REF!</definedName>
    <definedName name="BLPH241" localSheetId="127" hidden="1">#REF!</definedName>
    <definedName name="BLPH241" hidden="1">#REF!</definedName>
    <definedName name="BLPH242" localSheetId="106" hidden="1">#REF!</definedName>
    <definedName name="BLPH242" localSheetId="127" hidden="1">#REF!</definedName>
    <definedName name="BLPH242" hidden="1">#REF!</definedName>
    <definedName name="BLPH243" localSheetId="106" hidden="1">#REF!</definedName>
    <definedName name="BLPH243" localSheetId="127" hidden="1">#REF!</definedName>
    <definedName name="BLPH243" hidden="1">#REF!</definedName>
    <definedName name="BLPH244" localSheetId="106" hidden="1">#REF!</definedName>
    <definedName name="BLPH244" localSheetId="127" hidden="1">#REF!</definedName>
    <definedName name="BLPH244" hidden="1">#REF!</definedName>
    <definedName name="BLPH245" localSheetId="106" hidden="1">#REF!</definedName>
    <definedName name="BLPH245" localSheetId="127" hidden="1">#REF!</definedName>
    <definedName name="BLPH245" hidden="1">#REF!</definedName>
    <definedName name="BLPH246" localSheetId="106" hidden="1">#REF!</definedName>
    <definedName name="BLPH246" localSheetId="127" hidden="1">#REF!</definedName>
    <definedName name="BLPH246" hidden="1">#REF!</definedName>
    <definedName name="BLPH247" localSheetId="106" hidden="1">#REF!</definedName>
    <definedName name="BLPH247" localSheetId="127" hidden="1">#REF!</definedName>
    <definedName name="BLPH247" hidden="1">#REF!</definedName>
    <definedName name="BLPH248" localSheetId="106" hidden="1">#REF!</definedName>
    <definedName name="BLPH248" localSheetId="127" hidden="1">#REF!</definedName>
    <definedName name="BLPH248" hidden="1">#REF!</definedName>
    <definedName name="BLPH249" localSheetId="106" hidden="1">#REF!</definedName>
    <definedName name="BLPH249" localSheetId="127" hidden="1">#REF!</definedName>
    <definedName name="BLPH249" hidden="1">#REF!</definedName>
    <definedName name="BLPH25" localSheetId="106" hidden="1">#REF!</definedName>
    <definedName name="BLPH25" localSheetId="109" hidden="1">#REF!</definedName>
    <definedName name="BLPH25" localSheetId="129" hidden="1">#REF!</definedName>
    <definedName name="BLPH25" localSheetId="127" hidden="1">#REF!</definedName>
    <definedName name="BLPH25" localSheetId="23" hidden="1">#REF!</definedName>
    <definedName name="BLPH25" localSheetId="13" hidden="1">#REF!</definedName>
    <definedName name="BLPH25" hidden="1">#REF!</definedName>
    <definedName name="BLPH250" localSheetId="106" hidden="1">#REF!</definedName>
    <definedName name="BLPH250" localSheetId="109" hidden="1">#REF!</definedName>
    <definedName name="BLPH250" localSheetId="129" hidden="1">#REF!</definedName>
    <definedName name="BLPH250" localSheetId="127" hidden="1">#REF!</definedName>
    <definedName name="BLPH250" localSheetId="23" hidden="1">#REF!</definedName>
    <definedName name="BLPH250" localSheetId="13" hidden="1">#REF!</definedName>
    <definedName name="BLPH250" hidden="1">#REF!</definedName>
    <definedName name="BLPH251" localSheetId="106" hidden="1">#REF!</definedName>
    <definedName name="BLPH251" localSheetId="127" hidden="1">#REF!</definedName>
    <definedName name="BLPH251" hidden="1">#REF!</definedName>
    <definedName name="BLPH252" localSheetId="106" hidden="1">#REF!</definedName>
    <definedName name="BLPH252" localSheetId="127" hidden="1">#REF!</definedName>
    <definedName name="BLPH252" hidden="1">#REF!</definedName>
    <definedName name="BLPH253" localSheetId="106" hidden="1">#REF!</definedName>
    <definedName name="BLPH253" localSheetId="127" hidden="1">#REF!</definedName>
    <definedName name="BLPH253" hidden="1">#REF!</definedName>
    <definedName name="BLPH254" localSheetId="106" hidden="1">#REF!</definedName>
    <definedName name="BLPH254" localSheetId="127" hidden="1">#REF!</definedName>
    <definedName name="BLPH254" hidden="1">#REF!</definedName>
    <definedName name="BLPH255" localSheetId="106" hidden="1">#REF!</definedName>
    <definedName name="BLPH255" localSheetId="127" hidden="1">#REF!</definedName>
    <definedName name="BLPH255" hidden="1">#REF!</definedName>
    <definedName name="BLPH256" localSheetId="106" hidden="1">#REF!</definedName>
    <definedName name="BLPH256" localSheetId="127" hidden="1">#REF!</definedName>
    <definedName name="BLPH256" hidden="1">#REF!</definedName>
    <definedName name="BLPH257" localSheetId="106" hidden="1">#REF!</definedName>
    <definedName name="BLPH257" localSheetId="127" hidden="1">#REF!</definedName>
    <definedName name="BLPH257" hidden="1">#REF!</definedName>
    <definedName name="BLPH258" localSheetId="106" hidden="1">#REF!</definedName>
    <definedName name="BLPH258" localSheetId="127" hidden="1">#REF!</definedName>
    <definedName name="BLPH258" hidden="1">#REF!</definedName>
    <definedName name="BLPH259" localSheetId="106" hidden="1">#REF!</definedName>
    <definedName name="BLPH259" localSheetId="127" hidden="1">#REF!</definedName>
    <definedName name="BLPH259" hidden="1">#REF!</definedName>
    <definedName name="BLPH26" localSheetId="106" hidden="1">#REF!</definedName>
    <definedName name="BLPH26" localSheetId="109" hidden="1">#REF!</definedName>
    <definedName name="BLPH26" localSheetId="129" hidden="1">#REF!</definedName>
    <definedName name="BLPH26" localSheetId="127" hidden="1">#REF!</definedName>
    <definedName name="BLPH26" localSheetId="23" hidden="1">#REF!</definedName>
    <definedName name="BLPH26" localSheetId="13" hidden="1">#REF!</definedName>
    <definedName name="BLPH26" hidden="1">#REF!</definedName>
    <definedName name="BLPH260" localSheetId="106" hidden="1">#REF!</definedName>
    <definedName name="BLPH260" localSheetId="109" hidden="1">#REF!</definedName>
    <definedName name="BLPH260" localSheetId="129" hidden="1">#REF!</definedName>
    <definedName name="BLPH260" localSheetId="127" hidden="1">#REF!</definedName>
    <definedName name="BLPH260" localSheetId="23" hidden="1">#REF!</definedName>
    <definedName name="BLPH260" localSheetId="13" hidden="1">#REF!</definedName>
    <definedName name="BLPH260" hidden="1">#REF!</definedName>
    <definedName name="BLPH261" localSheetId="106" hidden="1">#REF!</definedName>
    <definedName name="BLPH261" localSheetId="127" hidden="1">#REF!</definedName>
    <definedName name="BLPH261" hidden="1">#REF!</definedName>
    <definedName name="BLPH262" localSheetId="106" hidden="1">#REF!</definedName>
    <definedName name="BLPH262" localSheetId="127" hidden="1">#REF!</definedName>
    <definedName name="BLPH262" hidden="1">#REF!</definedName>
    <definedName name="BLPH263" localSheetId="106" hidden="1">#REF!</definedName>
    <definedName name="BLPH263" localSheetId="127" hidden="1">#REF!</definedName>
    <definedName name="BLPH263" hidden="1">#REF!</definedName>
    <definedName name="BLPH264" localSheetId="106" hidden="1">#REF!</definedName>
    <definedName name="BLPH264" localSheetId="127" hidden="1">#REF!</definedName>
    <definedName name="BLPH264" hidden="1">#REF!</definedName>
    <definedName name="BLPH265" localSheetId="106" hidden="1">#REF!</definedName>
    <definedName name="BLPH265" localSheetId="127" hidden="1">#REF!</definedName>
    <definedName name="BLPH265" hidden="1">#REF!</definedName>
    <definedName name="BLPH266" localSheetId="106" hidden="1">#REF!</definedName>
    <definedName name="BLPH266" localSheetId="127" hidden="1">#REF!</definedName>
    <definedName name="BLPH266" hidden="1">#REF!</definedName>
    <definedName name="BLPH267" localSheetId="106" hidden="1">#REF!</definedName>
    <definedName name="BLPH267" localSheetId="127" hidden="1">#REF!</definedName>
    <definedName name="BLPH267" hidden="1">#REF!</definedName>
    <definedName name="BLPH268" localSheetId="106" hidden="1">#REF!</definedName>
    <definedName name="BLPH268" localSheetId="127" hidden="1">#REF!</definedName>
    <definedName name="BLPH268" hidden="1">#REF!</definedName>
    <definedName name="BLPH269" localSheetId="106" hidden="1">#REF!</definedName>
    <definedName name="BLPH269" localSheetId="127" hidden="1">#REF!</definedName>
    <definedName name="BLPH269" hidden="1">#REF!</definedName>
    <definedName name="BLPH27" localSheetId="106" hidden="1">#REF!</definedName>
    <definedName name="BLPH27" localSheetId="109" hidden="1">#REF!</definedName>
    <definedName name="BLPH27" localSheetId="129" hidden="1">#REF!</definedName>
    <definedName name="BLPH27" localSheetId="127" hidden="1">#REF!</definedName>
    <definedName name="BLPH27" localSheetId="23" hidden="1">#REF!</definedName>
    <definedName name="BLPH27" localSheetId="13" hidden="1">#REF!</definedName>
    <definedName name="BLPH27" hidden="1">#REF!</definedName>
    <definedName name="BLPH270" localSheetId="106" hidden="1">#REF!</definedName>
    <definedName name="BLPH270" localSheetId="109" hidden="1">#REF!</definedName>
    <definedName name="BLPH270" localSheetId="129" hidden="1">#REF!</definedName>
    <definedName name="BLPH270" localSheetId="127" hidden="1">#REF!</definedName>
    <definedName name="BLPH270" localSheetId="23" hidden="1">#REF!</definedName>
    <definedName name="BLPH270" localSheetId="13" hidden="1">#REF!</definedName>
    <definedName name="BLPH270" hidden="1">#REF!</definedName>
    <definedName name="BLPH271" localSheetId="106" hidden="1">#REF!</definedName>
    <definedName name="BLPH271" localSheetId="127" hidden="1">#REF!</definedName>
    <definedName name="BLPH271" hidden="1">#REF!</definedName>
    <definedName name="BLPH272" localSheetId="106" hidden="1">#REF!</definedName>
    <definedName name="BLPH272" localSheetId="127" hidden="1">#REF!</definedName>
    <definedName name="BLPH272" hidden="1">#REF!</definedName>
    <definedName name="BLPH273" localSheetId="106" hidden="1">#REF!</definedName>
    <definedName name="BLPH273" localSheetId="127" hidden="1">#REF!</definedName>
    <definedName name="BLPH273" hidden="1">#REF!</definedName>
    <definedName name="BLPH274" localSheetId="106" hidden="1">#REF!</definedName>
    <definedName name="BLPH274" localSheetId="127" hidden="1">#REF!</definedName>
    <definedName name="BLPH274" hidden="1">#REF!</definedName>
    <definedName name="BLPH275" localSheetId="106" hidden="1">#REF!</definedName>
    <definedName name="BLPH275" localSheetId="127" hidden="1">#REF!</definedName>
    <definedName name="BLPH275" hidden="1">#REF!</definedName>
    <definedName name="BLPH276" localSheetId="106" hidden="1">#REF!</definedName>
    <definedName name="BLPH276" localSheetId="127" hidden="1">#REF!</definedName>
    <definedName name="BLPH276" hidden="1">#REF!</definedName>
    <definedName name="BLPH277" localSheetId="106" hidden="1">#REF!</definedName>
    <definedName name="BLPH277" localSheetId="127" hidden="1">#REF!</definedName>
    <definedName name="BLPH277" hidden="1">#REF!</definedName>
    <definedName name="BLPH278" localSheetId="106" hidden="1">#REF!</definedName>
    <definedName name="BLPH278" localSheetId="127" hidden="1">#REF!</definedName>
    <definedName name="BLPH278" hidden="1">#REF!</definedName>
    <definedName name="BLPH279" localSheetId="106" hidden="1">#REF!</definedName>
    <definedName name="BLPH279" localSheetId="127" hidden="1">#REF!</definedName>
    <definedName name="BLPH279" hidden="1">#REF!</definedName>
    <definedName name="BLPH28" localSheetId="106" hidden="1">#REF!</definedName>
    <definedName name="BLPH28" localSheetId="109" hidden="1">#REF!</definedName>
    <definedName name="BLPH28" localSheetId="129" hidden="1">#REF!</definedName>
    <definedName name="BLPH28" localSheetId="127" hidden="1">#REF!</definedName>
    <definedName name="BLPH28" localSheetId="23" hidden="1">#REF!</definedName>
    <definedName name="BLPH28" localSheetId="13" hidden="1">#REF!</definedName>
    <definedName name="BLPH28" hidden="1">#REF!</definedName>
    <definedName name="BLPH280" localSheetId="106" hidden="1">#REF!</definedName>
    <definedName name="BLPH280" localSheetId="109" hidden="1">#REF!</definedName>
    <definedName name="BLPH280" localSheetId="129" hidden="1">#REF!</definedName>
    <definedName name="BLPH280" localSheetId="127" hidden="1">#REF!</definedName>
    <definedName name="BLPH280" localSheetId="23" hidden="1">#REF!</definedName>
    <definedName name="BLPH280" localSheetId="13" hidden="1">#REF!</definedName>
    <definedName name="BLPH280" hidden="1">#REF!</definedName>
    <definedName name="BLPH281" localSheetId="106" hidden="1">#REF!</definedName>
    <definedName name="BLPH281" localSheetId="127" hidden="1">#REF!</definedName>
    <definedName name="BLPH281" hidden="1">#REF!</definedName>
    <definedName name="BLPH282" localSheetId="106" hidden="1">#REF!</definedName>
    <definedName name="BLPH282" localSheetId="127" hidden="1">#REF!</definedName>
    <definedName name="BLPH282" hidden="1">#REF!</definedName>
    <definedName name="BLPH283" localSheetId="106" hidden="1">#REF!</definedName>
    <definedName name="BLPH283" localSheetId="127" hidden="1">#REF!</definedName>
    <definedName name="BLPH283" hidden="1">#REF!</definedName>
    <definedName name="BLPH284" localSheetId="106" hidden="1">#REF!</definedName>
    <definedName name="BLPH284" localSheetId="127" hidden="1">#REF!</definedName>
    <definedName name="BLPH284" hidden="1">#REF!</definedName>
    <definedName name="BLPH285" localSheetId="106" hidden="1">#REF!</definedName>
    <definedName name="BLPH285" localSheetId="127" hidden="1">#REF!</definedName>
    <definedName name="BLPH285" hidden="1">#REF!</definedName>
    <definedName name="BLPH286" localSheetId="106" hidden="1">#REF!</definedName>
    <definedName name="BLPH286" localSheetId="127" hidden="1">#REF!</definedName>
    <definedName name="BLPH286" hidden="1">#REF!</definedName>
    <definedName name="BLPH287" localSheetId="106" hidden="1">#REF!</definedName>
    <definedName name="BLPH287" localSheetId="127" hidden="1">#REF!</definedName>
    <definedName name="BLPH287" hidden="1">#REF!</definedName>
    <definedName name="BLPH288" localSheetId="106" hidden="1">#REF!</definedName>
    <definedName name="BLPH288" localSheetId="127" hidden="1">#REF!</definedName>
    <definedName name="BLPH288" hidden="1">#REF!</definedName>
    <definedName name="BLPH289" localSheetId="106" hidden="1">#REF!</definedName>
    <definedName name="BLPH289" localSheetId="127" hidden="1">#REF!</definedName>
    <definedName name="BLPH289" hidden="1">#REF!</definedName>
    <definedName name="BLPH29" localSheetId="106" hidden="1">#REF!</definedName>
    <definedName name="BLPH29" localSheetId="109" hidden="1">#REF!</definedName>
    <definedName name="BLPH29" localSheetId="129" hidden="1">#REF!</definedName>
    <definedName name="BLPH29" localSheetId="127" hidden="1">#REF!</definedName>
    <definedName name="BLPH29" localSheetId="23" hidden="1">#REF!</definedName>
    <definedName name="BLPH29" localSheetId="13" hidden="1">#REF!</definedName>
    <definedName name="BLPH29" hidden="1">#REF!</definedName>
    <definedName name="BLPH290" localSheetId="106" hidden="1">#REF!</definedName>
    <definedName name="BLPH290" localSheetId="109" hidden="1">#REF!</definedName>
    <definedName name="BLPH290" localSheetId="129" hidden="1">#REF!</definedName>
    <definedName name="BLPH290" localSheetId="127" hidden="1">#REF!</definedName>
    <definedName name="BLPH290" localSheetId="23" hidden="1">#REF!</definedName>
    <definedName name="BLPH290" localSheetId="13" hidden="1">#REF!</definedName>
    <definedName name="BLPH290" hidden="1">#REF!</definedName>
    <definedName name="BLPH291" localSheetId="106" hidden="1">#REF!</definedName>
    <definedName name="BLPH291" localSheetId="127" hidden="1">#REF!</definedName>
    <definedName name="BLPH291" hidden="1">#REF!</definedName>
    <definedName name="BLPH292" localSheetId="106" hidden="1">#REF!</definedName>
    <definedName name="BLPH292" localSheetId="127" hidden="1">#REF!</definedName>
    <definedName name="BLPH292" hidden="1">#REF!</definedName>
    <definedName name="BLPH293" localSheetId="106" hidden="1">#REF!</definedName>
    <definedName name="BLPH293" localSheetId="127" hidden="1">#REF!</definedName>
    <definedName name="BLPH293" hidden="1">#REF!</definedName>
    <definedName name="BLPH294" localSheetId="106" hidden="1">#REF!</definedName>
    <definedName name="BLPH294" localSheetId="127" hidden="1">#REF!</definedName>
    <definedName name="BLPH294" hidden="1">#REF!</definedName>
    <definedName name="BLPH295" localSheetId="106" hidden="1">#REF!</definedName>
    <definedName name="BLPH295" localSheetId="127" hidden="1">#REF!</definedName>
    <definedName name="BLPH295" hidden="1">#REF!</definedName>
    <definedName name="BLPH296" localSheetId="106" hidden="1">#REF!</definedName>
    <definedName name="BLPH296" localSheetId="127" hidden="1">#REF!</definedName>
    <definedName name="BLPH296" hidden="1">#REF!</definedName>
    <definedName name="BLPH297" localSheetId="106" hidden="1">#REF!</definedName>
    <definedName name="BLPH297" localSheetId="127" hidden="1">#REF!</definedName>
    <definedName name="BLPH297" hidden="1">#REF!</definedName>
    <definedName name="BLPH298" localSheetId="106" hidden="1">#REF!</definedName>
    <definedName name="BLPH298" localSheetId="127" hidden="1">#REF!</definedName>
    <definedName name="BLPH298" hidden="1">#REF!</definedName>
    <definedName name="BLPH299" localSheetId="106" hidden="1">#REF!</definedName>
    <definedName name="BLPH299" localSheetId="127" hidden="1">#REF!</definedName>
    <definedName name="BLPH299" hidden="1">#REF!</definedName>
    <definedName name="BLPH3" localSheetId="106" hidden="1">#REF!</definedName>
    <definedName name="BLPH3" localSheetId="109" hidden="1">#REF!</definedName>
    <definedName name="BLPH3" localSheetId="129" hidden="1">#REF!</definedName>
    <definedName name="BLPH3" localSheetId="127" hidden="1">#REF!</definedName>
    <definedName name="BLPH3" localSheetId="23" hidden="1">#REF!</definedName>
    <definedName name="BLPH3" localSheetId="13" hidden="1">#REF!</definedName>
    <definedName name="BLPH3" hidden="1">#REF!</definedName>
    <definedName name="BLPH30" localSheetId="106" hidden="1">#REF!</definedName>
    <definedName name="BLPH30" localSheetId="109" hidden="1">#REF!</definedName>
    <definedName name="BLPH30" localSheetId="129" hidden="1">#REF!</definedName>
    <definedName name="BLPH30" localSheetId="127" hidden="1">#REF!</definedName>
    <definedName name="BLPH30" localSheetId="23" hidden="1">#REF!</definedName>
    <definedName name="BLPH30" localSheetId="13" hidden="1">#REF!</definedName>
    <definedName name="BLPH30" hidden="1">#REF!</definedName>
    <definedName name="BLPH300" localSheetId="106" hidden="1">#REF!</definedName>
    <definedName name="BLPH300" localSheetId="109" hidden="1">#REF!</definedName>
    <definedName name="BLPH300" localSheetId="129" hidden="1">#REF!</definedName>
    <definedName name="BLPH300" localSheetId="127" hidden="1">#REF!</definedName>
    <definedName name="BLPH300" localSheetId="23" hidden="1">#REF!</definedName>
    <definedName name="BLPH300" localSheetId="13" hidden="1">#REF!</definedName>
    <definedName name="BLPH300" hidden="1">#REF!</definedName>
    <definedName name="BLPH301" localSheetId="106" hidden="1">#REF!</definedName>
    <definedName name="BLPH301" localSheetId="127" hidden="1">#REF!</definedName>
    <definedName name="BLPH301" hidden="1">#REF!</definedName>
    <definedName name="BLPH302" localSheetId="106" hidden="1">#REF!</definedName>
    <definedName name="BLPH302" localSheetId="127" hidden="1">#REF!</definedName>
    <definedName name="BLPH302" hidden="1">#REF!</definedName>
    <definedName name="BLPH303" localSheetId="106" hidden="1">#REF!</definedName>
    <definedName name="BLPH303" localSheetId="127" hidden="1">#REF!</definedName>
    <definedName name="BLPH303" hidden="1">#REF!</definedName>
    <definedName name="BLPH304" localSheetId="106" hidden="1">#REF!</definedName>
    <definedName name="BLPH304" localSheetId="127" hidden="1">#REF!</definedName>
    <definedName name="BLPH304" hidden="1">#REF!</definedName>
    <definedName name="BLPH305" localSheetId="106" hidden="1">#REF!</definedName>
    <definedName name="BLPH305" localSheetId="127" hidden="1">#REF!</definedName>
    <definedName name="BLPH305" hidden="1">#REF!</definedName>
    <definedName name="BLPH306" localSheetId="106" hidden="1">#REF!</definedName>
    <definedName name="BLPH306" localSheetId="127" hidden="1">#REF!</definedName>
    <definedName name="BLPH306" hidden="1">#REF!</definedName>
    <definedName name="BLPH307" localSheetId="106" hidden="1">#REF!</definedName>
    <definedName name="BLPH307" localSheetId="127" hidden="1">#REF!</definedName>
    <definedName name="BLPH307" hidden="1">#REF!</definedName>
    <definedName name="BLPH308" localSheetId="106" hidden="1">#REF!</definedName>
    <definedName name="BLPH308" localSheetId="127" hidden="1">#REF!</definedName>
    <definedName name="BLPH308" hidden="1">#REF!</definedName>
    <definedName name="BLPH309" localSheetId="106" hidden="1">#REF!</definedName>
    <definedName name="BLPH309" localSheetId="127" hidden="1">#REF!</definedName>
    <definedName name="BLPH309" hidden="1">#REF!</definedName>
    <definedName name="BLPH31" localSheetId="106" hidden="1">#REF!</definedName>
    <definedName name="BLPH31" localSheetId="109" hidden="1">#REF!</definedName>
    <definedName name="BLPH31" localSheetId="129" hidden="1">#REF!</definedName>
    <definedName name="BLPH31" localSheetId="127" hidden="1">#REF!</definedName>
    <definedName name="BLPH31" localSheetId="23" hidden="1">#REF!</definedName>
    <definedName name="BLPH31" localSheetId="13" hidden="1">#REF!</definedName>
    <definedName name="BLPH31" hidden="1">#REF!</definedName>
    <definedName name="BLPH310" localSheetId="106" hidden="1">#REF!</definedName>
    <definedName name="BLPH310" localSheetId="109" hidden="1">#REF!</definedName>
    <definedName name="BLPH310" localSheetId="129" hidden="1">#REF!</definedName>
    <definedName name="BLPH310" localSheetId="127" hidden="1">#REF!</definedName>
    <definedName name="BLPH310" localSheetId="23" hidden="1">#REF!</definedName>
    <definedName name="BLPH310" localSheetId="13" hidden="1">#REF!</definedName>
    <definedName name="BLPH310" hidden="1">#REF!</definedName>
    <definedName name="BLPH311" localSheetId="106" hidden="1">#REF!</definedName>
    <definedName name="BLPH311" localSheetId="127" hidden="1">#REF!</definedName>
    <definedName name="BLPH311" hidden="1">#REF!</definedName>
    <definedName name="BLPH312" localSheetId="106" hidden="1">#REF!</definedName>
    <definedName name="BLPH312" localSheetId="127" hidden="1">#REF!</definedName>
    <definedName name="BLPH312" hidden="1">#REF!</definedName>
    <definedName name="BLPH313" localSheetId="106" hidden="1">#REF!</definedName>
    <definedName name="BLPH313" localSheetId="127" hidden="1">#REF!</definedName>
    <definedName name="BLPH313" hidden="1">#REF!</definedName>
    <definedName name="BLPH314" localSheetId="106" hidden="1">#REF!</definedName>
    <definedName name="BLPH314" localSheetId="127" hidden="1">#REF!</definedName>
    <definedName name="BLPH314" hidden="1">#REF!</definedName>
    <definedName name="BLPH315" localSheetId="106" hidden="1">#REF!</definedName>
    <definedName name="BLPH315" localSheetId="127" hidden="1">#REF!</definedName>
    <definedName name="BLPH315" hidden="1">#REF!</definedName>
    <definedName name="BLPH316" localSheetId="106" hidden="1">#REF!</definedName>
    <definedName name="BLPH316" localSheetId="127" hidden="1">#REF!</definedName>
    <definedName name="BLPH316" hidden="1">#REF!</definedName>
    <definedName name="BLPH317" localSheetId="106" hidden="1">#REF!</definedName>
    <definedName name="BLPH317" localSheetId="127" hidden="1">#REF!</definedName>
    <definedName name="BLPH317" hidden="1">#REF!</definedName>
    <definedName name="BLPH318" localSheetId="106" hidden="1">#REF!</definedName>
    <definedName name="BLPH318" localSheetId="127" hidden="1">#REF!</definedName>
    <definedName name="BLPH318" hidden="1">#REF!</definedName>
    <definedName name="BLPH319" localSheetId="106" hidden="1">#REF!</definedName>
    <definedName name="BLPH319" localSheetId="127" hidden="1">#REF!</definedName>
    <definedName name="BLPH319" hidden="1">#REF!</definedName>
    <definedName name="BLPH32" localSheetId="106" hidden="1">#REF!</definedName>
    <definedName name="BLPH32" localSheetId="109" hidden="1">#REF!</definedName>
    <definedName name="BLPH32" localSheetId="129" hidden="1">#REF!</definedName>
    <definedName name="BLPH32" localSheetId="127" hidden="1">#REF!</definedName>
    <definedName name="BLPH32" localSheetId="23" hidden="1">#REF!</definedName>
    <definedName name="BLPH32" localSheetId="13" hidden="1">#REF!</definedName>
    <definedName name="BLPH32" hidden="1">#REF!</definedName>
    <definedName name="BLPH320" localSheetId="106" hidden="1">#REF!</definedName>
    <definedName name="BLPH320" localSheetId="109" hidden="1">#REF!</definedName>
    <definedName name="BLPH320" localSheetId="129" hidden="1">#REF!</definedName>
    <definedName name="BLPH320" localSheetId="127" hidden="1">#REF!</definedName>
    <definedName name="BLPH320" localSheetId="23" hidden="1">#REF!</definedName>
    <definedName name="BLPH320" localSheetId="13" hidden="1">#REF!</definedName>
    <definedName name="BLPH320" hidden="1">#REF!</definedName>
    <definedName name="BLPH321" localSheetId="106" hidden="1">#REF!</definedName>
    <definedName name="BLPH321" localSheetId="127" hidden="1">#REF!</definedName>
    <definedName name="BLPH321" hidden="1">#REF!</definedName>
    <definedName name="BLPH322" localSheetId="106" hidden="1">#REF!</definedName>
    <definedName name="BLPH322" localSheetId="127" hidden="1">#REF!</definedName>
    <definedName name="BLPH322" hidden="1">#REF!</definedName>
    <definedName name="BLPH323" localSheetId="106" hidden="1">#REF!</definedName>
    <definedName name="BLPH323" localSheetId="127" hidden="1">#REF!</definedName>
    <definedName name="BLPH323" hidden="1">#REF!</definedName>
    <definedName name="BLPH324" localSheetId="106" hidden="1">#REF!</definedName>
    <definedName name="BLPH324" localSheetId="127" hidden="1">#REF!</definedName>
    <definedName name="BLPH324" hidden="1">#REF!</definedName>
    <definedName name="BLPH325" localSheetId="106" hidden="1">#REF!</definedName>
    <definedName name="BLPH325" localSheetId="127" hidden="1">#REF!</definedName>
    <definedName name="BLPH325" hidden="1">#REF!</definedName>
    <definedName name="BLPH326" localSheetId="106" hidden="1">#REF!</definedName>
    <definedName name="BLPH326" localSheetId="127" hidden="1">#REF!</definedName>
    <definedName name="BLPH326" hidden="1">#REF!</definedName>
    <definedName name="BLPH327" localSheetId="106" hidden="1">#REF!</definedName>
    <definedName name="BLPH327" localSheetId="127" hidden="1">#REF!</definedName>
    <definedName name="BLPH327" hidden="1">#REF!</definedName>
    <definedName name="BLPH328" localSheetId="106" hidden="1">#REF!</definedName>
    <definedName name="BLPH328" localSheetId="127" hidden="1">#REF!</definedName>
    <definedName name="BLPH328" hidden="1">#REF!</definedName>
    <definedName name="BLPH329" localSheetId="106" hidden="1">#REF!</definedName>
    <definedName name="BLPH329" localSheetId="127" hidden="1">#REF!</definedName>
    <definedName name="BLPH329" hidden="1">#REF!</definedName>
    <definedName name="BLPH33" localSheetId="106" hidden="1">#REF!</definedName>
    <definedName name="BLPH33" localSheetId="109" hidden="1">#REF!</definedName>
    <definedName name="BLPH33" localSheetId="129" hidden="1">#REF!</definedName>
    <definedName name="BLPH33" localSheetId="127" hidden="1">#REF!</definedName>
    <definedName name="BLPH33" localSheetId="23" hidden="1">#REF!</definedName>
    <definedName name="BLPH33" localSheetId="13" hidden="1">#REF!</definedName>
    <definedName name="BLPH33" hidden="1">#REF!</definedName>
    <definedName name="BLPH330" localSheetId="106" hidden="1">#REF!</definedName>
    <definedName name="BLPH330" localSheetId="109" hidden="1">#REF!</definedName>
    <definedName name="BLPH330" localSheetId="129" hidden="1">#REF!</definedName>
    <definedName name="BLPH330" localSheetId="127" hidden="1">#REF!</definedName>
    <definedName name="BLPH330" localSheetId="23" hidden="1">#REF!</definedName>
    <definedName name="BLPH330" localSheetId="13" hidden="1">#REF!</definedName>
    <definedName name="BLPH330" hidden="1">#REF!</definedName>
    <definedName name="BLPH331" localSheetId="106" hidden="1">#REF!</definedName>
    <definedName name="BLPH331" localSheetId="127" hidden="1">#REF!</definedName>
    <definedName name="BLPH331" hidden="1">#REF!</definedName>
    <definedName name="BLPH332" localSheetId="106" hidden="1">#REF!</definedName>
    <definedName name="BLPH332" localSheetId="127" hidden="1">#REF!</definedName>
    <definedName name="BLPH332" hidden="1">#REF!</definedName>
    <definedName name="BLPH333" localSheetId="106" hidden="1">#REF!</definedName>
    <definedName name="BLPH333" localSheetId="127" hidden="1">#REF!</definedName>
    <definedName name="BLPH333" hidden="1">#REF!</definedName>
    <definedName name="BLPH334" localSheetId="106" hidden="1">#REF!</definedName>
    <definedName name="BLPH334" localSheetId="127" hidden="1">#REF!</definedName>
    <definedName name="BLPH334" hidden="1">#REF!</definedName>
    <definedName name="BLPH335" localSheetId="106" hidden="1">#REF!</definedName>
    <definedName name="BLPH335" localSheetId="127" hidden="1">#REF!</definedName>
    <definedName name="BLPH335" hidden="1">#REF!</definedName>
    <definedName name="BLPH336" localSheetId="106" hidden="1">#REF!</definedName>
    <definedName name="BLPH336" localSheetId="127" hidden="1">#REF!</definedName>
    <definedName name="BLPH336" hidden="1">#REF!</definedName>
    <definedName name="BLPH337" localSheetId="106" hidden="1">#REF!</definedName>
    <definedName name="BLPH337" localSheetId="127" hidden="1">#REF!</definedName>
    <definedName name="BLPH337" hidden="1">#REF!</definedName>
    <definedName name="BLPH338" localSheetId="106" hidden="1">#REF!</definedName>
    <definedName name="BLPH338" localSheetId="127" hidden="1">#REF!</definedName>
    <definedName name="BLPH338" hidden="1">#REF!</definedName>
    <definedName name="BLPH339" localSheetId="106" hidden="1">#REF!</definedName>
    <definedName name="BLPH339" localSheetId="127" hidden="1">#REF!</definedName>
    <definedName name="BLPH339" hidden="1">#REF!</definedName>
    <definedName name="BLPH34" localSheetId="106" hidden="1">#REF!</definedName>
    <definedName name="BLPH34" localSheetId="109" hidden="1">#REF!</definedName>
    <definedName name="BLPH34" localSheetId="129" hidden="1">#REF!</definedName>
    <definedName name="BLPH34" localSheetId="127" hidden="1">#REF!</definedName>
    <definedName name="BLPH34" localSheetId="23" hidden="1">#REF!</definedName>
    <definedName name="BLPH34" localSheetId="13" hidden="1">#REF!</definedName>
    <definedName name="BLPH34" hidden="1">#REF!</definedName>
    <definedName name="BLPH340" localSheetId="106" hidden="1">#REF!</definedName>
    <definedName name="BLPH340" localSheetId="109" hidden="1">#REF!</definedName>
    <definedName name="BLPH340" localSheetId="129" hidden="1">#REF!</definedName>
    <definedName name="BLPH340" localSheetId="127" hidden="1">#REF!</definedName>
    <definedName name="BLPH340" localSheetId="23" hidden="1">#REF!</definedName>
    <definedName name="BLPH340" localSheetId="13" hidden="1">#REF!</definedName>
    <definedName name="BLPH340" hidden="1">#REF!</definedName>
    <definedName name="BLPH341" localSheetId="106" hidden="1">#REF!</definedName>
    <definedName name="BLPH341" localSheetId="127" hidden="1">#REF!</definedName>
    <definedName name="BLPH341" hidden="1">#REF!</definedName>
    <definedName name="BLPH342" localSheetId="106" hidden="1">#REF!</definedName>
    <definedName name="BLPH342" localSheetId="127" hidden="1">#REF!</definedName>
    <definedName name="BLPH342" hidden="1">#REF!</definedName>
    <definedName name="BLPH343" localSheetId="106" hidden="1">#REF!</definedName>
    <definedName name="BLPH343" localSheetId="127" hidden="1">#REF!</definedName>
    <definedName name="BLPH343" hidden="1">#REF!</definedName>
    <definedName name="BLPH344" localSheetId="106" hidden="1">#REF!</definedName>
    <definedName name="BLPH344" localSheetId="127" hidden="1">#REF!</definedName>
    <definedName name="BLPH344" hidden="1">#REF!</definedName>
    <definedName name="BLPH345" localSheetId="106" hidden="1">#REF!</definedName>
    <definedName name="BLPH345" localSheetId="127" hidden="1">#REF!</definedName>
    <definedName name="BLPH345" hidden="1">#REF!</definedName>
    <definedName name="BLPH346" localSheetId="106" hidden="1">#REF!</definedName>
    <definedName name="BLPH346" localSheetId="127" hidden="1">#REF!</definedName>
    <definedName name="BLPH346" hidden="1">#REF!</definedName>
    <definedName name="BLPH347" localSheetId="106" hidden="1">#REF!</definedName>
    <definedName name="BLPH347" localSheetId="127" hidden="1">#REF!</definedName>
    <definedName name="BLPH347" hidden="1">#REF!</definedName>
    <definedName name="BLPH348" localSheetId="106" hidden="1">#REF!</definedName>
    <definedName name="BLPH348" localSheetId="127" hidden="1">#REF!</definedName>
    <definedName name="BLPH348" hidden="1">#REF!</definedName>
    <definedName name="BLPH349" localSheetId="106" hidden="1">#REF!</definedName>
    <definedName name="BLPH349" localSheetId="127" hidden="1">#REF!</definedName>
    <definedName name="BLPH349" hidden="1">#REF!</definedName>
    <definedName name="BLPH35" localSheetId="106" hidden="1">#REF!</definedName>
    <definedName name="BLPH35" localSheetId="109" hidden="1">#REF!</definedName>
    <definedName name="BLPH35" localSheetId="129" hidden="1">#REF!</definedName>
    <definedName name="BLPH35" localSheetId="127" hidden="1">#REF!</definedName>
    <definedName name="BLPH35" localSheetId="23" hidden="1">#REF!</definedName>
    <definedName name="BLPH35" localSheetId="13" hidden="1">#REF!</definedName>
    <definedName name="BLPH35" hidden="1">#REF!</definedName>
    <definedName name="BLPH350" localSheetId="106" hidden="1">#REF!</definedName>
    <definedName name="BLPH350" localSheetId="109" hidden="1">#REF!</definedName>
    <definedName name="BLPH350" localSheetId="129" hidden="1">#REF!</definedName>
    <definedName name="BLPH350" localSheetId="127" hidden="1">#REF!</definedName>
    <definedName name="BLPH350" localSheetId="23" hidden="1">#REF!</definedName>
    <definedName name="BLPH350" localSheetId="13" hidden="1">#REF!</definedName>
    <definedName name="BLPH350" hidden="1">#REF!</definedName>
    <definedName name="BLPH351" localSheetId="106" hidden="1">#REF!</definedName>
    <definedName name="BLPH351" localSheetId="127" hidden="1">#REF!</definedName>
    <definedName name="BLPH351" hidden="1">#REF!</definedName>
    <definedName name="BLPH352" localSheetId="106" hidden="1">#REF!</definedName>
    <definedName name="BLPH352" localSheetId="127" hidden="1">#REF!</definedName>
    <definedName name="BLPH352" hidden="1">#REF!</definedName>
    <definedName name="BLPH353" localSheetId="106" hidden="1">#REF!</definedName>
    <definedName name="BLPH353" localSheetId="127" hidden="1">#REF!</definedName>
    <definedName name="BLPH353" hidden="1">#REF!</definedName>
    <definedName name="BLPH354" localSheetId="106" hidden="1">#REF!</definedName>
    <definedName name="BLPH354" localSheetId="127" hidden="1">#REF!</definedName>
    <definedName name="BLPH354" hidden="1">#REF!</definedName>
    <definedName name="BLPH355" localSheetId="106" hidden="1">#REF!</definedName>
    <definedName name="BLPH355" localSheetId="127" hidden="1">#REF!</definedName>
    <definedName name="BLPH355" hidden="1">#REF!</definedName>
    <definedName name="BLPH356" localSheetId="106" hidden="1">#REF!</definedName>
    <definedName name="BLPH356" localSheetId="127" hidden="1">#REF!</definedName>
    <definedName name="BLPH356" hidden="1">#REF!</definedName>
    <definedName name="BLPH357" localSheetId="106" hidden="1">#REF!</definedName>
    <definedName name="BLPH357" localSheetId="127" hidden="1">#REF!</definedName>
    <definedName name="BLPH357" hidden="1">#REF!</definedName>
    <definedName name="BLPH358" localSheetId="106" hidden="1">#REF!</definedName>
    <definedName name="BLPH358" localSheetId="127" hidden="1">#REF!</definedName>
    <definedName name="BLPH358" hidden="1">#REF!</definedName>
    <definedName name="BLPH359" localSheetId="106" hidden="1">#REF!</definedName>
    <definedName name="BLPH359" localSheetId="127" hidden="1">#REF!</definedName>
    <definedName name="BLPH359" hidden="1">#REF!</definedName>
    <definedName name="BLPH36" localSheetId="106" hidden="1">#REF!</definedName>
    <definedName name="BLPH36" localSheetId="109" hidden="1">#REF!</definedName>
    <definedName name="BLPH36" localSheetId="129" hidden="1">#REF!</definedName>
    <definedName name="BLPH36" localSheetId="127" hidden="1">#REF!</definedName>
    <definedName name="BLPH36" localSheetId="23" hidden="1">#REF!</definedName>
    <definedName name="BLPH36" localSheetId="13" hidden="1">#REF!</definedName>
    <definedName name="BLPH36" hidden="1">#REF!</definedName>
    <definedName name="BLPH360" localSheetId="106" hidden="1">#REF!</definedName>
    <definedName name="BLPH360" localSheetId="109" hidden="1">#REF!</definedName>
    <definedName name="BLPH360" localSheetId="129" hidden="1">#REF!</definedName>
    <definedName name="BLPH360" localSheetId="127" hidden="1">#REF!</definedName>
    <definedName name="BLPH360" localSheetId="23" hidden="1">#REF!</definedName>
    <definedName name="BLPH360" localSheetId="13" hidden="1">#REF!</definedName>
    <definedName name="BLPH360" hidden="1">#REF!</definedName>
    <definedName name="BLPH361" localSheetId="106" hidden="1">#REF!</definedName>
    <definedName name="BLPH361" localSheetId="127" hidden="1">#REF!</definedName>
    <definedName name="BLPH361" hidden="1">#REF!</definedName>
    <definedName name="BLPH362" localSheetId="106" hidden="1">#REF!</definedName>
    <definedName name="BLPH362" localSheetId="127" hidden="1">#REF!</definedName>
    <definedName name="BLPH362" hidden="1">#REF!</definedName>
    <definedName name="BLPH363" localSheetId="106" hidden="1">#REF!</definedName>
    <definedName name="BLPH363" localSheetId="127" hidden="1">#REF!</definedName>
    <definedName name="BLPH363" hidden="1">#REF!</definedName>
    <definedName name="BLPH364" localSheetId="106" hidden="1">#REF!</definedName>
    <definedName name="BLPH364" localSheetId="127" hidden="1">#REF!</definedName>
    <definedName name="BLPH364" hidden="1">#REF!</definedName>
    <definedName name="BLPH365" localSheetId="106" hidden="1">#REF!</definedName>
    <definedName name="BLPH365" localSheetId="127" hidden="1">#REF!</definedName>
    <definedName name="BLPH365" hidden="1">#REF!</definedName>
    <definedName name="BLPH366" localSheetId="106" hidden="1">#REF!</definedName>
    <definedName name="BLPH366" localSheetId="127" hidden="1">#REF!</definedName>
    <definedName name="BLPH366" hidden="1">#REF!</definedName>
    <definedName name="BLPH367" localSheetId="106" hidden="1">#REF!</definedName>
    <definedName name="BLPH367" localSheetId="127" hidden="1">#REF!</definedName>
    <definedName name="BLPH367" hidden="1">#REF!</definedName>
    <definedName name="BLPH368" localSheetId="106" hidden="1">#REF!</definedName>
    <definedName name="BLPH368" localSheetId="127" hidden="1">#REF!</definedName>
    <definedName name="BLPH368" hidden="1">#REF!</definedName>
    <definedName name="BLPH369" localSheetId="106" hidden="1">#REF!</definedName>
    <definedName name="BLPH369" localSheetId="127" hidden="1">#REF!</definedName>
    <definedName name="BLPH369" hidden="1">#REF!</definedName>
    <definedName name="BLPH37" localSheetId="106" hidden="1">#REF!</definedName>
    <definedName name="BLPH37" localSheetId="109" hidden="1">#REF!</definedName>
    <definedName name="BLPH37" localSheetId="129" hidden="1">#REF!</definedName>
    <definedName name="BLPH37" localSheetId="127" hidden="1">#REF!</definedName>
    <definedName name="BLPH37" localSheetId="23" hidden="1">#REF!</definedName>
    <definedName name="BLPH37" localSheetId="13" hidden="1">#REF!</definedName>
    <definedName name="BLPH37" hidden="1">#REF!</definedName>
    <definedName name="BLPH370" localSheetId="106" hidden="1">#REF!</definedName>
    <definedName name="BLPH370" localSheetId="109" hidden="1">#REF!</definedName>
    <definedName name="BLPH370" localSheetId="129" hidden="1">#REF!</definedName>
    <definedName name="BLPH370" localSheetId="127" hidden="1">#REF!</definedName>
    <definedName name="BLPH370" localSheetId="23" hidden="1">#REF!</definedName>
    <definedName name="BLPH370" localSheetId="13" hidden="1">#REF!</definedName>
    <definedName name="BLPH370" hidden="1">#REF!</definedName>
    <definedName name="BLPH371" localSheetId="106" hidden="1">#REF!</definedName>
    <definedName name="BLPH371" localSheetId="127" hidden="1">#REF!</definedName>
    <definedName name="BLPH371" hidden="1">#REF!</definedName>
    <definedName name="BLPH372" localSheetId="106" hidden="1">#REF!</definedName>
    <definedName name="BLPH372" localSheetId="127" hidden="1">#REF!</definedName>
    <definedName name="BLPH372" hidden="1">#REF!</definedName>
    <definedName name="BLPH373" localSheetId="106" hidden="1">#REF!</definedName>
    <definedName name="BLPH373" localSheetId="127" hidden="1">#REF!</definedName>
    <definedName name="BLPH373" hidden="1">#REF!</definedName>
    <definedName name="BLPH374" localSheetId="106" hidden="1">#REF!</definedName>
    <definedName name="BLPH374" localSheetId="127" hidden="1">#REF!</definedName>
    <definedName name="BLPH374" hidden="1">#REF!</definedName>
    <definedName name="BLPH375" localSheetId="106" hidden="1">#REF!</definedName>
    <definedName name="BLPH375" localSheetId="127" hidden="1">#REF!</definedName>
    <definedName name="BLPH375" hidden="1">#REF!</definedName>
    <definedName name="BLPH376" localSheetId="106" hidden="1">#REF!</definedName>
    <definedName name="BLPH376" localSheetId="127" hidden="1">#REF!</definedName>
    <definedName name="BLPH376" hidden="1">#REF!</definedName>
    <definedName name="BLPH377" localSheetId="106" hidden="1">#REF!</definedName>
    <definedName name="BLPH377" localSheetId="127" hidden="1">#REF!</definedName>
    <definedName name="BLPH377" hidden="1">#REF!</definedName>
    <definedName name="BLPH378" localSheetId="106" hidden="1">#REF!</definedName>
    <definedName name="BLPH378" localSheetId="127" hidden="1">#REF!</definedName>
    <definedName name="BLPH378" hidden="1">#REF!</definedName>
    <definedName name="BLPH379" localSheetId="106" hidden="1">#REF!</definedName>
    <definedName name="BLPH379" localSheetId="127" hidden="1">#REF!</definedName>
    <definedName name="BLPH379" hidden="1">#REF!</definedName>
    <definedName name="BLPH38" localSheetId="106" hidden="1">#REF!</definedName>
    <definedName name="BLPH38" localSheetId="109" hidden="1">#REF!</definedName>
    <definedName name="BLPH38" localSheetId="129" hidden="1">#REF!</definedName>
    <definedName name="BLPH38" localSheetId="127" hidden="1">#REF!</definedName>
    <definedName name="BLPH38" localSheetId="23" hidden="1">#REF!</definedName>
    <definedName name="BLPH38" localSheetId="13" hidden="1">#REF!</definedName>
    <definedName name="BLPH38" hidden="1">#REF!</definedName>
    <definedName name="BLPH380" localSheetId="106" hidden="1">#REF!</definedName>
    <definedName name="BLPH380" localSheetId="109" hidden="1">#REF!</definedName>
    <definedName name="BLPH380" localSheetId="129" hidden="1">#REF!</definedName>
    <definedName name="BLPH380" localSheetId="127" hidden="1">#REF!</definedName>
    <definedName name="BLPH380" localSheetId="23" hidden="1">#REF!</definedName>
    <definedName name="BLPH380" localSheetId="13" hidden="1">#REF!</definedName>
    <definedName name="BLPH380" hidden="1">#REF!</definedName>
    <definedName name="BLPH381" localSheetId="106" hidden="1">#REF!</definedName>
    <definedName name="BLPH381" localSheetId="127" hidden="1">#REF!</definedName>
    <definedName name="BLPH381" hidden="1">#REF!</definedName>
    <definedName name="BLPH382" localSheetId="106" hidden="1">#REF!</definedName>
    <definedName name="BLPH382" localSheetId="127" hidden="1">#REF!</definedName>
    <definedName name="BLPH382" hidden="1">#REF!</definedName>
    <definedName name="BLPH383" localSheetId="106" hidden="1">#REF!</definedName>
    <definedName name="BLPH383" localSheetId="127" hidden="1">#REF!</definedName>
    <definedName name="BLPH383" hidden="1">#REF!</definedName>
    <definedName name="BLPH384" localSheetId="106" hidden="1">#REF!</definedName>
    <definedName name="BLPH384" localSheetId="127" hidden="1">#REF!</definedName>
    <definedName name="BLPH384" hidden="1">#REF!</definedName>
    <definedName name="BLPH385" localSheetId="106" hidden="1">#REF!</definedName>
    <definedName name="BLPH385" localSheetId="127" hidden="1">#REF!</definedName>
    <definedName name="BLPH385" hidden="1">#REF!</definedName>
    <definedName name="BLPH386" localSheetId="106" hidden="1">#REF!</definedName>
    <definedName name="BLPH386" localSheetId="127" hidden="1">#REF!</definedName>
    <definedName name="BLPH386" hidden="1">#REF!</definedName>
    <definedName name="BLPH387" localSheetId="106" hidden="1">#REF!</definedName>
    <definedName name="BLPH387" localSheetId="127" hidden="1">#REF!</definedName>
    <definedName name="BLPH387" hidden="1">#REF!</definedName>
    <definedName name="BLPH388" localSheetId="106" hidden="1">#REF!</definedName>
    <definedName name="BLPH388" localSheetId="127" hidden="1">#REF!</definedName>
    <definedName name="BLPH388" hidden="1">#REF!</definedName>
    <definedName name="BLPH389" localSheetId="106" hidden="1">#REF!</definedName>
    <definedName name="BLPH389" localSheetId="127" hidden="1">#REF!</definedName>
    <definedName name="BLPH389" hidden="1">#REF!</definedName>
    <definedName name="BLPH39" localSheetId="106" hidden="1">#REF!</definedName>
    <definedName name="BLPH39" localSheetId="109" hidden="1">#REF!</definedName>
    <definedName name="BLPH39" localSheetId="129" hidden="1">#REF!</definedName>
    <definedName name="BLPH39" localSheetId="127" hidden="1">#REF!</definedName>
    <definedName name="BLPH39" localSheetId="23" hidden="1">#REF!</definedName>
    <definedName name="BLPH39" localSheetId="13" hidden="1">#REF!</definedName>
    <definedName name="BLPH39" hidden="1">#REF!</definedName>
    <definedName name="BLPH390" localSheetId="106" hidden="1">#REF!</definedName>
    <definedName name="BLPH390" localSheetId="109" hidden="1">#REF!</definedName>
    <definedName name="BLPH390" localSheetId="129" hidden="1">#REF!</definedName>
    <definedName name="BLPH390" localSheetId="127" hidden="1">#REF!</definedName>
    <definedName name="BLPH390" localSheetId="23" hidden="1">#REF!</definedName>
    <definedName name="BLPH390" localSheetId="13" hidden="1">#REF!</definedName>
    <definedName name="BLPH390" hidden="1">#REF!</definedName>
    <definedName name="BLPH391" localSheetId="106" hidden="1">#REF!</definedName>
    <definedName name="BLPH391" localSheetId="127" hidden="1">#REF!</definedName>
    <definedName name="BLPH391" hidden="1">#REF!</definedName>
    <definedName name="BLPH392" localSheetId="106" hidden="1">#REF!</definedName>
    <definedName name="BLPH392" localSheetId="127" hidden="1">#REF!</definedName>
    <definedName name="BLPH392" hidden="1">#REF!</definedName>
    <definedName name="BLPH393" localSheetId="106" hidden="1">#REF!</definedName>
    <definedName name="BLPH393" localSheetId="127" hidden="1">#REF!</definedName>
    <definedName name="BLPH393" hidden="1">#REF!</definedName>
    <definedName name="BLPH394" localSheetId="106" hidden="1">#REF!</definedName>
    <definedName name="BLPH394" localSheetId="127" hidden="1">#REF!</definedName>
    <definedName name="BLPH394" hidden="1">#REF!</definedName>
    <definedName name="BLPH395" localSheetId="106" hidden="1">#REF!</definedName>
    <definedName name="BLPH395" localSheetId="127" hidden="1">#REF!</definedName>
    <definedName name="BLPH395" hidden="1">#REF!</definedName>
    <definedName name="BLPH396" localSheetId="106" hidden="1">#REF!</definedName>
    <definedName name="BLPH396" localSheetId="127" hidden="1">#REF!</definedName>
    <definedName name="BLPH396" hidden="1">#REF!</definedName>
    <definedName name="BLPH397" localSheetId="106" hidden="1">#REF!</definedName>
    <definedName name="BLPH397" localSheetId="127" hidden="1">#REF!</definedName>
    <definedName name="BLPH397" hidden="1">#REF!</definedName>
    <definedName name="BLPH398" localSheetId="106" hidden="1">#REF!</definedName>
    <definedName name="BLPH398" localSheetId="127" hidden="1">#REF!</definedName>
    <definedName name="BLPH398" hidden="1">#REF!</definedName>
    <definedName name="BLPH399" localSheetId="106" hidden="1">#REF!</definedName>
    <definedName name="BLPH399" localSheetId="127" hidden="1">#REF!</definedName>
    <definedName name="BLPH399" hidden="1">#REF!</definedName>
    <definedName name="BLPH4" localSheetId="106" hidden="1">#REF!</definedName>
    <definedName name="BLPH4" localSheetId="109" hidden="1">#REF!</definedName>
    <definedName name="BLPH4" localSheetId="129" hidden="1">#REF!</definedName>
    <definedName name="BLPH4" localSheetId="127" hidden="1">#REF!</definedName>
    <definedName name="BLPH4" localSheetId="23" hidden="1">#REF!</definedName>
    <definedName name="BLPH4" localSheetId="13" hidden="1">#REF!</definedName>
    <definedName name="BLPH4" hidden="1">#REF!</definedName>
    <definedName name="BLPH40" localSheetId="106" hidden="1">#REF!</definedName>
    <definedName name="BLPH40" localSheetId="109" hidden="1">#REF!</definedName>
    <definedName name="BLPH40" localSheetId="129" hidden="1">#REF!</definedName>
    <definedName name="BLPH40" localSheetId="127" hidden="1">#REF!</definedName>
    <definedName name="BLPH40" localSheetId="23" hidden="1">#REF!</definedName>
    <definedName name="BLPH40" localSheetId="13" hidden="1">#REF!</definedName>
    <definedName name="BLPH40" hidden="1">#REF!</definedName>
    <definedName name="BLPH400" localSheetId="106" hidden="1">#REF!</definedName>
    <definedName name="BLPH400" localSheetId="109" hidden="1">#REF!</definedName>
    <definedName name="BLPH400" localSheetId="129" hidden="1">#REF!</definedName>
    <definedName name="BLPH400" localSheetId="127" hidden="1">#REF!</definedName>
    <definedName name="BLPH400" localSheetId="23" hidden="1">#REF!</definedName>
    <definedName name="BLPH400" localSheetId="13" hidden="1">#REF!</definedName>
    <definedName name="BLPH400" hidden="1">#REF!</definedName>
    <definedName name="BLPH401" localSheetId="106" hidden="1">#REF!</definedName>
    <definedName name="BLPH401" localSheetId="127" hidden="1">#REF!</definedName>
    <definedName name="BLPH401" hidden="1">#REF!</definedName>
    <definedName name="BLPH402" localSheetId="106" hidden="1">#REF!</definedName>
    <definedName name="BLPH402" localSheetId="127" hidden="1">#REF!</definedName>
    <definedName name="BLPH402" hidden="1">#REF!</definedName>
    <definedName name="BLPH403" localSheetId="106" hidden="1">#REF!</definedName>
    <definedName name="BLPH403" localSheetId="127" hidden="1">#REF!</definedName>
    <definedName name="BLPH403" hidden="1">#REF!</definedName>
    <definedName name="BLPH404" localSheetId="106" hidden="1">#REF!</definedName>
    <definedName name="BLPH404" localSheetId="127" hidden="1">#REF!</definedName>
    <definedName name="BLPH404" hidden="1">#REF!</definedName>
    <definedName name="BLPH405" localSheetId="106" hidden="1">#REF!</definedName>
    <definedName name="BLPH405" localSheetId="127" hidden="1">#REF!</definedName>
    <definedName name="BLPH405" hidden="1">#REF!</definedName>
    <definedName name="BLPH406" localSheetId="106" hidden="1">#REF!</definedName>
    <definedName name="BLPH406" localSheetId="127" hidden="1">#REF!</definedName>
    <definedName name="BLPH406" hidden="1">#REF!</definedName>
    <definedName name="BLPH407" localSheetId="106" hidden="1">#REF!</definedName>
    <definedName name="BLPH407" localSheetId="127" hidden="1">#REF!</definedName>
    <definedName name="BLPH407" hidden="1">#REF!</definedName>
    <definedName name="BLPH408" localSheetId="106" hidden="1">#REF!</definedName>
    <definedName name="BLPH408" localSheetId="127" hidden="1">#REF!</definedName>
    <definedName name="BLPH408" hidden="1">#REF!</definedName>
    <definedName name="BLPH409" localSheetId="106" hidden="1">#REF!</definedName>
    <definedName name="BLPH409" localSheetId="127" hidden="1">#REF!</definedName>
    <definedName name="BLPH409" hidden="1">#REF!</definedName>
    <definedName name="BLPH41" localSheetId="106" hidden="1">#REF!</definedName>
    <definedName name="BLPH41" localSheetId="109" hidden="1">#REF!</definedName>
    <definedName name="BLPH41" localSheetId="129" hidden="1">#REF!</definedName>
    <definedName name="BLPH41" localSheetId="127" hidden="1">#REF!</definedName>
    <definedName name="BLPH41" localSheetId="23" hidden="1">#REF!</definedName>
    <definedName name="BLPH41" localSheetId="13" hidden="1">#REF!</definedName>
    <definedName name="BLPH41" hidden="1">#REF!</definedName>
    <definedName name="BLPH410" localSheetId="106" hidden="1">#REF!</definedName>
    <definedName name="BLPH410" localSheetId="109" hidden="1">#REF!</definedName>
    <definedName name="BLPH410" localSheetId="129" hidden="1">#REF!</definedName>
    <definedName name="BLPH410" localSheetId="127" hidden="1">#REF!</definedName>
    <definedName name="BLPH410" localSheetId="23" hidden="1">#REF!</definedName>
    <definedName name="BLPH410" localSheetId="13" hidden="1">#REF!</definedName>
    <definedName name="BLPH410" hidden="1">#REF!</definedName>
    <definedName name="BLPH411" localSheetId="106" hidden="1">#REF!</definedName>
    <definedName name="BLPH411" localSheetId="127" hidden="1">#REF!</definedName>
    <definedName name="BLPH411" hidden="1">#REF!</definedName>
    <definedName name="BLPH412" localSheetId="106" hidden="1">#REF!</definedName>
    <definedName name="BLPH412" localSheetId="127" hidden="1">#REF!</definedName>
    <definedName name="BLPH412" hidden="1">#REF!</definedName>
    <definedName name="BLPH413" localSheetId="106" hidden="1">#REF!</definedName>
    <definedName name="BLPH413" localSheetId="127" hidden="1">#REF!</definedName>
    <definedName name="BLPH413" hidden="1">#REF!</definedName>
    <definedName name="BLPH414" localSheetId="106" hidden="1">#REF!</definedName>
    <definedName name="BLPH414" localSheetId="127" hidden="1">#REF!</definedName>
    <definedName name="BLPH414" hidden="1">#REF!</definedName>
    <definedName name="BLPH415" localSheetId="106" hidden="1">#REF!</definedName>
    <definedName name="BLPH415" localSheetId="127" hidden="1">#REF!</definedName>
    <definedName name="BLPH415" hidden="1">#REF!</definedName>
    <definedName name="BLPH416" localSheetId="106" hidden="1">#REF!</definedName>
    <definedName name="BLPH416" localSheetId="127" hidden="1">#REF!</definedName>
    <definedName name="BLPH416" hidden="1">#REF!</definedName>
    <definedName name="BLPH417" localSheetId="106" hidden="1">#REF!</definedName>
    <definedName name="BLPH417" localSheetId="127" hidden="1">#REF!</definedName>
    <definedName name="BLPH417" hidden="1">#REF!</definedName>
    <definedName name="BLPH418" localSheetId="106" hidden="1">#REF!</definedName>
    <definedName name="BLPH418" localSheetId="127" hidden="1">#REF!</definedName>
    <definedName name="BLPH418" hidden="1">#REF!</definedName>
    <definedName name="BLPH419" localSheetId="106" hidden="1">#REF!</definedName>
    <definedName name="BLPH419" localSheetId="127" hidden="1">#REF!</definedName>
    <definedName name="BLPH419" hidden="1">#REF!</definedName>
    <definedName name="BLPH42" localSheetId="106" hidden="1">#REF!</definedName>
    <definedName name="BLPH42" localSheetId="109" hidden="1">#REF!</definedName>
    <definedName name="BLPH42" localSheetId="129" hidden="1">#REF!</definedName>
    <definedName name="BLPH42" localSheetId="127" hidden="1">#REF!</definedName>
    <definedName name="BLPH42" localSheetId="23" hidden="1">#REF!</definedName>
    <definedName name="BLPH42" localSheetId="13" hidden="1">#REF!</definedName>
    <definedName name="BLPH42" hidden="1">#REF!</definedName>
    <definedName name="BLPH420" localSheetId="106" hidden="1">#REF!</definedName>
    <definedName name="BLPH420" localSheetId="109" hidden="1">#REF!</definedName>
    <definedName name="BLPH420" localSheetId="129" hidden="1">#REF!</definedName>
    <definedName name="BLPH420" localSheetId="127" hidden="1">#REF!</definedName>
    <definedName name="BLPH420" localSheetId="23" hidden="1">#REF!</definedName>
    <definedName name="BLPH420" localSheetId="13" hidden="1">#REF!</definedName>
    <definedName name="BLPH420" hidden="1">#REF!</definedName>
    <definedName name="BLPH421" localSheetId="106" hidden="1">#REF!</definedName>
    <definedName name="BLPH421" localSheetId="127" hidden="1">#REF!</definedName>
    <definedName name="BLPH421" hidden="1">#REF!</definedName>
    <definedName name="BLPH422" localSheetId="106" hidden="1">#REF!</definedName>
    <definedName name="BLPH422" localSheetId="127" hidden="1">#REF!</definedName>
    <definedName name="BLPH422" hidden="1">#REF!</definedName>
    <definedName name="BLPH423" localSheetId="106" hidden="1">#REF!</definedName>
    <definedName name="BLPH423" localSheetId="127" hidden="1">#REF!</definedName>
    <definedName name="BLPH423" hidden="1">#REF!</definedName>
    <definedName name="BLPH424" localSheetId="106" hidden="1">#REF!</definedName>
    <definedName name="BLPH424" localSheetId="127" hidden="1">#REF!</definedName>
    <definedName name="BLPH424" hidden="1">#REF!</definedName>
    <definedName name="BLPH425" localSheetId="106" hidden="1">#REF!</definedName>
    <definedName name="BLPH425" localSheetId="127" hidden="1">#REF!</definedName>
    <definedName name="BLPH425" hidden="1">#REF!</definedName>
    <definedName name="BLPH426" localSheetId="106" hidden="1">#REF!</definedName>
    <definedName name="BLPH426" localSheetId="127" hidden="1">#REF!</definedName>
    <definedName name="BLPH426" hidden="1">#REF!</definedName>
    <definedName name="BLPH427" localSheetId="106" hidden="1">#REF!</definedName>
    <definedName name="BLPH427" localSheetId="127" hidden="1">#REF!</definedName>
    <definedName name="BLPH427" hidden="1">#REF!</definedName>
    <definedName name="BLPH428" localSheetId="106" hidden="1">#REF!</definedName>
    <definedName name="BLPH428" localSheetId="127" hidden="1">#REF!</definedName>
    <definedName name="BLPH428" hidden="1">#REF!</definedName>
    <definedName name="BLPH429" localSheetId="106" hidden="1">#REF!</definedName>
    <definedName name="BLPH429" localSheetId="127" hidden="1">#REF!</definedName>
    <definedName name="BLPH429" hidden="1">#REF!</definedName>
    <definedName name="BLPH43" localSheetId="106" hidden="1">#REF!</definedName>
    <definedName name="BLPH43" localSheetId="109" hidden="1">#REF!</definedName>
    <definedName name="BLPH43" localSheetId="129" hidden="1">#REF!</definedName>
    <definedName name="BLPH43" localSheetId="127" hidden="1">#REF!</definedName>
    <definedName name="BLPH43" localSheetId="23" hidden="1">#REF!</definedName>
    <definedName name="BLPH43" localSheetId="13" hidden="1">#REF!</definedName>
    <definedName name="BLPH43" hidden="1">#REF!</definedName>
    <definedName name="BLPH430" localSheetId="106" hidden="1">#REF!</definedName>
    <definedName name="BLPH430" localSheetId="109" hidden="1">#REF!</definedName>
    <definedName name="BLPH430" localSheetId="129" hidden="1">#REF!</definedName>
    <definedName name="BLPH430" localSheetId="127" hidden="1">#REF!</definedName>
    <definedName name="BLPH430" localSheetId="23" hidden="1">#REF!</definedName>
    <definedName name="BLPH430" localSheetId="13" hidden="1">#REF!</definedName>
    <definedName name="BLPH430" hidden="1">#REF!</definedName>
    <definedName name="BLPH431" localSheetId="106" hidden="1">#REF!</definedName>
    <definedName name="BLPH431" localSheetId="127" hidden="1">#REF!</definedName>
    <definedName name="BLPH431" hidden="1">#REF!</definedName>
    <definedName name="BLPH432" localSheetId="106" hidden="1">#REF!</definedName>
    <definedName name="BLPH432" localSheetId="127" hidden="1">#REF!</definedName>
    <definedName name="BLPH432" hidden="1">#REF!</definedName>
    <definedName name="BLPH433" localSheetId="106" hidden="1">#REF!</definedName>
    <definedName name="BLPH433" localSheetId="127" hidden="1">#REF!</definedName>
    <definedName name="BLPH433" hidden="1">#REF!</definedName>
    <definedName name="BLPH434" localSheetId="106" hidden="1">#REF!</definedName>
    <definedName name="BLPH434" localSheetId="127" hidden="1">#REF!</definedName>
    <definedName name="BLPH434" hidden="1">#REF!</definedName>
    <definedName name="BLPH435" localSheetId="106" hidden="1">#REF!</definedName>
    <definedName name="BLPH435" localSheetId="127" hidden="1">#REF!</definedName>
    <definedName name="BLPH435" hidden="1">#REF!</definedName>
    <definedName name="BLPH436" localSheetId="106" hidden="1">#REF!</definedName>
    <definedName name="BLPH436" localSheetId="127" hidden="1">#REF!</definedName>
    <definedName name="BLPH436" hidden="1">#REF!</definedName>
    <definedName name="BLPH437" localSheetId="106" hidden="1">#REF!</definedName>
    <definedName name="BLPH437" localSheetId="127" hidden="1">#REF!</definedName>
    <definedName name="BLPH437" hidden="1">#REF!</definedName>
    <definedName name="BLPH438" localSheetId="106" hidden="1">#REF!</definedName>
    <definedName name="BLPH438" localSheetId="127" hidden="1">#REF!</definedName>
    <definedName name="BLPH438" hidden="1">#REF!</definedName>
    <definedName name="BLPH439" localSheetId="106" hidden="1">#REF!</definedName>
    <definedName name="BLPH439" localSheetId="127" hidden="1">#REF!</definedName>
    <definedName name="BLPH439" hidden="1">#REF!</definedName>
    <definedName name="BLPH44" localSheetId="106" hidden="1">#REF!</definedName>
    <definedName name="BLPH44" localSheetId="109" hidden="1">#REF!</definedName>
    <definedName name="BLPH44" localSheetId="129" hidden="1">#REF!</definedName>
    <definedName name="BLPH44" localSheetId="127" hidden="1">#REF!</definedName>
    <definedName name="BLPH44" localSheetId="23" hidden="1">#REF!</definedName>
    <definedName name="BLPH44" localSheetId="13" hidden="1">#REF!</definedName>
    <definedName name="BLPH44" hidden="1">#REF!</definedName>
    <definedName name="BLPH440" localSheetId="106" hidden="1">#REF!</definedName>
    <definedName name="BLPH440" localSheetId="109" hidden="1">#REF!</definedName>
    <definedName name="BLPH440" localSheetId="129" hidden="1">#REF!</definedName>
    <definedName name="BLPH440" localSheetId="127" hidden="1">#REF!</definedName>
    <definedName name="BLPH440" localSheetId="23" hidden="1">#REF!</definedName>
    <definedName name="BLPH440" localSheetId="13" hidden="1">#REF!</definedName>
    <definedName name="BLPH440" hidden="1">#REF!</definedName>
    <definedName name="BLPH441" localSheetId="106" hidden="1">#REF!</definedName>
    <definedName name="BLPH441" localSheetId="127" hidden="1">#REF!</definedName>
    <definedName name="BLPH441" hidden="1">#REF!</definedName>
    <definedName name="BLPH442" localSheetId="106" hidden="1">#REF!</definedName>
    <definedName name="BLPH442" localSheetId="127" hidden="1">#REF!</definedName>
    <definedName name="BLPH442" hidden="1">#REF!</definedName>
    <definedName name="BLPH443" localSheetId="106" hidden="1">#REF!</definedName>
    <definedName name="BLPH443" localSheetId="127" hidden="1">#REF!</definedName>
    <definedName name="BLPH443" hidden="1">#REF!</definedName>
    <definedName name="BLPH444" localSheetId="106" hidden="1">#REF!</definedName>
    <definedName name="BLPH444" localSheetId="127" hidden="1">#REF!</definedName>
    <definedName name="BLPH444" hidden="1">#REF!</definedName>
    <definedName name="BLPH445" localSheetId="106" hidden="1">#REF!</definedName>
    <definedName name="BLPH445" localSheetId="127" hidden="1">#REF!</definedName>
    <definedName name="BLPH445" hidden="1">#REF!</definedName>
    <definedName name="BLPH446" localSheetId="106" hidden="1">#REF!</definedName>
    <definedName name="BLPH446" localSheetId="127" hidden="1">#REF!</definedName>
    <definedName name="BLPH446" hidden="1">#REF!</definedName>
    <definedName name="BLPH447" localSheetId="106" hidden="1">#REF!</definedName>
    <definedName name="BLPH447" localSheetId="127" hidden="1">#REF!</definedName>
    <definedName name="BLPH447" hidden="1">#REF!</definedName>
    <definedName name="BLPH448" localSheetId="106" hidden="1">#REF!</definedName>
    <definedName name="BLPH448" localSheetId="127" hidden="1">#REF!</definedName>
    <definedName name="BLPH448" hidden="1">#REF!</definedName>
    <definedName name="BLPH45" localSheetId="106" hidden="1">#REF!</definedName>
    <definedName name="BLPH45" localSheetId="109" hidden="1">#REF!</definedName>
    <definedName name="BLPH45" localSheetId="129" hidden="1">#REF!</definedName>
    <definedName name="BLPH45" localSheetId="127" hidden="1">#REF!</definedName>
    <definedName name="BLPH45" localSheetId="23" hidden="1">#REF!</definedName>
    <definedName name="BLPH45" localSheetId="13" hidden="1">#REF!</definedName>
    <definedName name="BLPH45" hidden="1">#REF!</definedName>
    <definedName name="BLPH46" localSheetId="106" hidden="1">#REF!</definedName>
    <definedName name="BLPH46" localSheetId="109" hidden="1">#REF!</definedName>
    <definedName name="BLPH46" localSheetId="129" hidden="1">#REF!</definedName>
    <definedName name="BLPH46" localSheetId="127" hidden="1">#REF!</definedName>
    <definedName name="BLPH46" localSheetId="23" hidden="1">#REF!</definedName>
    <definedName name="BLPH46" localSheetId="13" hidden="1">#REF!</definedName>
    <definedName name="BLPH46" hidden="1">#REF!</definedName>
    <definedName name="BLPH47" localSheetId="106" hidden="1">#REF!</definedName>
    <definedName name="BLPH47" localSheetId="109" hidden="1">#REF!</definedName>
    <definedName name="BLPH47" localSheetId="129" hidden="1">#REF!</definedName>
    <definedName name="BLPH47" localSheetId="127" hidden="1">#REF!</definedName>
    <definedName name="BLPH47" localSheetId="23" hidden="1">#REF!</definedName>
    <definedName name="BLPH47" localSheetId="13" hidden="1">#REF!</definedName>
    <definedName name="BLPH47" hidden="1">#REF!</definedName>
    <definedName name="BLPH48" localSheetId="106" hidden="1">#REF!</definedName>
    <definedName name="BLPH48" localSheetId="109" hidden="1">#REF!</definedName>
    <definedName name="BLPH48" localSheetId="129" hidden="1">#REF!</definedName>
    <definedName name="BLPH48" localSheetId="127" hidden="1">#REF!</definedName>
    <definedName name="BLPH48" localSheetId="23" hidden="1">#REF!</definedName>
    <definedName name="BLPH48" localSheetId="13" hidden="1">#REF!</definedName>
    <definedName name="BLPH48" hidden="1">#REF!</definedName>
    <definedName name="BLPH49" localSheetId="106" hidden="1">#REF!</definedName>
    <definedName name="BLPH49" localSheetId="109" hidden="1">#REF!</definedName>
    <definedName name="BLPH49" localSheetId="129" hidden="1">#REF!</definedName>
    <definedName name="BLPH49" localSheetId="127" hidden="1">#REF!</definedName>
    <definedName name="BLPH49" localSheetId="23" hidden="1">#REF!</definedName>
    <definedName name="BLPH49" localSheetId="13" hidden="1">#REF!</definedName>
    <definedName name="BLPH49" hidden="1">#REF!</definedName>
    <definedName name="BLPH5" localSheetId="106" hidden="1">#REF!</definedName>
    <definedName name="BLPH5" localSheetId="109" hidden="1">#REF!</definedName>
    <definedName name="BLPH5" localSheetId="129" hidden="1">#REF!</definedName>
    <definedName name="BLPH5" localSheetId="127" hidden="1">#REF!</definedName>
    <definedName name="BLPH5" localSheetId="23" hidden="1">#REF!</definedName>
    <definedName name="BLPH5" localSheetId="13" hidden="1">#REF!</definedName>
    <definedName name="BLPH5" hidden="1">#REF!</definedName>
    <definedName name="BLPH50" localSheetId="106" hidden="1">#REF!</definedName>
    <definedName name="BLPH50" localSheetId="109" hidden="1">#REF!</definedName>
    <definedName name="BLPH50" localSheetId="129" hidden="1">#REF!</definedName>
    <definedName name="BLPH50" localSheetId="127" hidden="1">#REF!</definedName>
    <definedName name="BLPH50" localSheetId="23" hidden="1">#REF!</definedName>
    <definedName name="BLPH50" localSheetId="13" hidden="1">#REF!</definedName>
    <definedName name="BLPH50" hidden="1">#REF!</definedName>
    <definedName name="BLPH51" localSheetId="106" hidden="1">#REF!</definedName>
    <definedName name="BLPH51" localSheetId="109" hidden="1">#REF!</definedName>
    <definedName name="BLPH51" localSheetId="129" hidden="1">#REF!</definedName>
    <definedName name="BLPH51" localSheetId="127" hidden="1">#REF!</definedName>
    <definedName name="BLPH51" localSheetId="23" hidden="1">#REF!</definedName>
    <definedName name="BLPH51" localSheetId="13" hidden="1">#REF!</definedName>
    <definedName name="BLPH51" hidden="1">#REF!</definedName>
    <definedName name="BLPH52" localSheetId="106" hidden="1">#REF!</definedName>
    <definedName name="BLPH52" localSheetId="109" hidden="1">#REF!</definedName>
    <definedName name="BLPH52" localSheetId="129" hidden="1">#REF!</definedName>
    <definedName name="BLPH52" localSheetId="127" hidden="1">#REF!</definedName>
    <definedName name="BLPH52" localSheetId="23" hidden="1">#REF!</definedName>
    <definedName name="BLPH52" localSheetId="13" hidden="1">#REF!</definedName>
    <definedName name="BLPH52" hidden="1">#REF!</definedName>
    <definedName name="BLPH53" localSheetId="106" hidden="1">#REF!</definedName>
    <definedName name="BLPH53" localSheetId="109" hidden="1">#REF!</definedName>
    <definedName name="BLPH53" localSheetId="129" hidden="1">#REF!</definedName>
    <definedName name="BLPH53" localSheetId="127" hidden="1">#REF!</definedName>
    <definedName name="BLPH53" localSheetId="23" hidden="1">#REF!</definedName>
    <definedName name="BLPH53" localSheetId="13" hidden="1">#REF!</definedName>
    <definedName name="BLPH53" hidden="1">#REF!</definedName>
    <definedName name="BLPH54" localSheetId="106" hidden="1">#REF!</definedName>
    <definedName name="BLPH54" localSheetId="109" hidden="1">#REF!</definedName>
    <definedName name="BLPH54" localSheetId="129" hidden="1">#REF!</definedName>
    <definedName name="BLPH54" localSheetId="127" hidden="1">#REF!</definedName>
    <definedName name="BLPH54" localSheetId="23" hidden="1">#REF!</definedName>
    <definedName name="BLPH54" localSheetId="13" hidden="1">#REF!</definedName>
    <definedName name="BLPH54" hidden="1">#REF!</definedName>
    <definedName name="BLPH55" localSheetId="106" hidden="1">#REF!</definedName>
    <definedName name="BLPH55" localSheetId="109" hidden="1">#REF!</definedName>
    <definedName name="BLPH55" localSheetId="129" hidden="1">#REF!</definedName>
    <definedName name="BLPH55" localSheetId="127" hidden="1">#REF!</definedName>
    <definedName name="BLPH55" localSheetId="23" hidden="1">#REF!</definedName>
    <definedName name="BLPH55" localSheetId="13" hidden="1">#REF!</definedName>
    <definedName name="BLPH55" hidden="1">#REF!</definedName>
    <definedName name="BLPH56" localSheetId="106" hidden="1">#REF!</definedName>
    <definedName name="BLPH56" localSheetId="109" hidden="1">#REF!</definedName>
    <definedName name="BLPH56" localSheetId="129" hidden="1">#REF!</definedName>
    <definedName name="BLPH56" localSheetId="127" hidden="1">#REF!</definedName>
    <definedName name="BLPH56" localSheetId="23" hidden="1">#REF!</definedName>
    <definedName name="BLPH56" localSheetId="13" hidden="1">#REF!</definedName>
    <definedName name="BLPH56" hidden="1">#REF!</definedName>
    <definedName name="BLPH57" localSheetId="106" hidden="1">#REF!</definedName>
    <definedName name="BLPH57" localSheetId="109" hidden="1">#REF!</definedName>
    <definedName name="BLPH57" localSheetId="129" hidden="1">#REF!</definedName>
    <definedName name="BLPH57" localSheetId="127" hidden="1">#REF!</definedName>
    <definedName name="BLPH57" localSheetId="23" hidden="1">#REF!</definedName>
    <definedName name="BLPH57" localSheetId="13" hidden="1">#REF!</definedName>
    <definedName name="BLPH57" hidden="1">#REF!</definedName>
    <definedName name="BLPH58" localSheetId="106" hidden="1">#REF!</definedName>
    <definedName name="BLPH58" localSheetId="109" hidden="1">#REF!</definedName>
    <definedName name="BLPH58" localSheetId="129" hidden="1">#REF!</definedName>
    <definedName name="BLPH58" localSheetId="127" hidden="1">#REF!</definedName>
    <definedName name="BLPH58" localSheetId="23" hidden="1">#REF!</definedName>
    <definedName name="BLPH58" localSheetId="13" hidden="1">#REF!</definedName>
    <definedName name="BLPH58" hidden="1">#REF!</definedName>
    <definedName name="BLPH59" localSheetId="106" hidden="1">#REF!</definedName>
    <definedName name="BLPH59" localSheetId="109" hidden="1">#REF!</definedName>
    <definedName name="BLPH59" localSheetId="129" hidden="1">#REF!</definedName>
    <definedName name="BLPH59" localSheetId="127" hidden="1">#REF!</definedName>
    <definedName name="BLPH59" localSheetId="23" hidden="1">#REF!</definedName>
    <definedName name="BLPH59" localSheetId="13" hidden="1">#REF!</definedName>
    <definedName name="BLPH59" hidden="1">#REF!</definedName>
    <definedName name="BLPH6" localSheetId="106" hidden="1">#REF!</definedName>
    <definedName name="BLPH6" localSheetId="109" hidden="1">#REF!</definedName>
    <definedName name="BLPH6" localSheetId="129" hidden="1">#REF!</definedName>
    <definedName name="BLPH6" localSheetId="127" hidden="1">#REF!</definedName>
    <definedName name="BLPH6" localSheetId="23" hidden="1">#REF!</definedName>
    <definedName name="BLPH6" localSheetId="13" hidden="1">#REF!</definedName>
    <definedName name="BLPH6" hidden="1">#REF!</definedName>
    <definedName name="BLPH60" localSheetId="106" hidden="1">#REF!</definedName>
    <definedName name="BLPH60" localSheetId="109" hidden="1">#REF!</definedName>
    <definedName name="BLPH60" localSheetId="129" hidden="1">#REF!</definedName>
    <definedName name="BLPH60" localSheetId="127" hidden="1">#REF!</definedName>
    <definedName name="BLPH60" localSheetId="23" hidden="1">#REF!</definedName>
    <definedName name="BLPH60" localSheetId="13" hidden="1">#REF!</definedName>
    <definedName name="BLPH60" hidden="1">#REF!</definedName>
    <definedName name="BLPH61" localSheetId="106" hidden="1">#REF!</definedName>
    <definedName name="BLPH61" localSheetId="109" hidden="1">#REF!</definedName>
    <definedName name="BLPH61" localSheetId="129" hidden="1">#REF!</definedName>
    <definedName name="BLPH61" localSheetId="127" hidden="1">#REF!</definedName>
    <definedName name="BLPH61" localSheetId="23" hidden="1">#REF!</definedName>
    <definedName name="BLPH61" localSheetId="13" hidden="1">#REF!</definedName>
    <definedName name="BLPH61" hidden="1">#REF!</definedName>
    <definedName name="BLPH62" localSheetId="106" hidden="1">#REF!</definedName>
    <definedName name="BLPH62" localSheetId="109" hidden="1">#REF!</definedName>
    <definedName name="BLPH62" localSheetId="129" hidden="1">#REF!</definedName>
    <definedName name="BLPH62" localSheetId="127" hidden="1">#REF!</definedName>
    <definedName name="BLPH62" localSheetId="23" hidden="1">#REF!</definedName>
    <definedName name="BLPH62" localSheetId="13" hidden="1">#REF!</definedName>
    <definedName name="BLPH62" hidden="1">#REF!</definedName>
    <definedName name="BLPH63" localSheetId="106" hidden="1">#REF!</definedName>
    <definedName name="BLPH63" localSheetId="109" hidden="1">#REF!</definedName>
    <definedName name="BLPH63" localSheetId="129" hidden="1">#REF!</definedName>
    <definedName name="BLPH63" localSheetId="127" hidden="1">#REF!</definedName>
    <definedName name="BLPH63" localSheetId="23" hidden="1">#REF!</definedName>
    <definedName name="BLPH63" localSheetId="13" hidden="1">#REF!</definedName>
    <definedName name="BLPH63" hidden="1">#REF!</definedName>
    <definedName name="BLPH64" localSheetId="106" hidden="1">#REF!</definedName>
    <definedName name="BLPH64" localSheetId="109" hidden="1">#REF!</definedName>
    <definedName name="BLPH64" localSheetId="129" hidden="1">#REF!</definedName>
    <definedName name="BLPH64" localSheetId="127" hidden="1">#REF!</definedName>
    <definedName name="BLPH64" localSheetId="23" hidden="1">#REF!</definedName>
    <definedName name="BLPH64" localSheetId="13" hidden="1">#REF!</definedName>
    <definedName name="BLPH64" hidden="1">#REF!</definedName>
    <definedName name="BLPH65" localSheetId="106" hidden="1">#REF!</definedName>
    <definedName name="BLPH65" localSheetId="109" hidden="1">#REF!</definedName>
    <definedName name="BLPH65" localSheetId="129" hidden="1">#REF!</definedName>
    <definedName name="BLPH65" localSheetId="127" hidden="1">#REF!</definedName>
    <definedName name="BLPH65" localSheetId="23" hidden="1">#REF!</definedName>
    <definedName name="BLPH65" localSheetId="13" hidden="1">#REF!</definedName>
    <definedName name="BLPH65" hidden="1">#REF!</definedName>
    <definedName name="BLPH66" localSheetId="106" hidden="1">#REF!</definedName>
    <definedName name="BLPH66" localSheetId="109" hidden="1">#REF!</definedName>
    <definedName name="BLPH66" localSheetId="129" hidden="1">#REF!</definedName>
    <definedName name="BLPH66" localSheetId="127" hidden="1">#REF!</definedName>
    <definedName name="BLPH66" localSheetId="23" hidden="1">#REF!</definedName>
    <definedName name="BLPH66" localSheetId="13" hidden="1">#REF!</definedName>
    <definedName name="BLPH66" hidden="1">#REF!</definedName>
    <definedName name="BLPH67" localSheetId="106" hidden="1">#REF!</definedName>
    <definedName name="BLPH67" localSheetId="109" hidden="1">#REF!</definedName>
    <definedName name="BLPH67" localSheetId="129" hidden="1">#REF!</definedName>
    <definedName name="BLPH67" localSheetId="127" hidden="1">#REF!</definedName>
    <definedName name="BLPH67" localSheetId="23" hidden="1">#REF!</definedName>
    <definedName name="BLPH67" localSheetId="13" hidden="1">#REF!</definedName>
    <definedName name="BLPH67" hidden="1">#REF!</definedName>
    <definedName name="BLPH68" localSheetId="106" hidden="1">#REF!</definedName>
    <definedName name="BLPH68" localSheetId="109" hidden="1">#REF!</definedName>
    <definedName name="BLPH68" localSheetId="129" hidden="1">#REF!</definedName>
    <definedName name="BLPH68" localSheetId="127" hidden="1">#REF!</definedName>
    <definedName name="BLPH68" localSheetId="23" hidden="1">#REF!</definedName>
    <definedName name="BLPH68" localSheetId="13" hidden="1">#REF!</definedName>
    <definedName name="BLPH68" hidden="1">#REF!</definedName>
    <definedName name="BLPH69" localSheetId="106" hidden="1">#REF!</definedName>
    <definedName name="BLPH69" localSheetId="109" hidden="1">#REF!</definedName>
    <definedName name="BLPH69" localSheetId="129" hidden="1">#REF!</definedName>
    <definedName name="BLPH69" localSheetId="127" hidden="1">#REF!</definedName>
    <definedName name="BLPH69" localSheetId="23" hidden="1">#REF!</definedName>
    <definedName name="BLPH69" localSheetId="13" hidden="1">#REF!</definedName>
    <definedName name="BLPH69" hidden="1">#REF!</definedName>
    <definedName name="BLPH7" localSheetId="106" hidden="1">#REF!</definedName>
    <definedName name="BLPH7" localSheetId="109" hidden="1">#REF!</definedName>
    <definedName name="BLPH7" localSheetId="129" hidden="1">#REF!</definedName>
    <definedName name="BLPH7" localSheetId="127" hidden="1">#REF!</definedName>
    <definedName name="BLPH7" localSheetId="23" hidden="1">#REF!</definedName>
    <definedName name="BLPH7" localSheetId="13" hidden="1">#REF!</definedName>
    <definedName name="BLPH7" hidden="1">#REF!</definedName>
    <definedName name="BLPH70" localSheetId="106" hidden="1">#REF!</definedName>
    <definedName name="BLPH70" localSheetId="109" hidden="1">#REF!</definedName>
    <definedName name="BLPH70" localSheetId="129" hidden="1">#REF!</definedName>
    <definedName name="BLPH70" localSheetId="127" hidden="1">#REF!</definedName>
    <definedName name="BLPH70" localSheetId="23" hidden="1">#REF!</definedName>
    <definedName name="BLPH70" localSheetId="13" hidden="1">#REF!</definedName>
    <definedName name="BLPH70" hidden="1">#REF!</definedName>
    <definedName name="BLPH71" localSheetId="106" hidden="1">#REF!</definedName>
    <definedName name="BLPH71" localSheetId="109" hidden="1">#REF!</definedName>
    <definedName name="BLPH71" localSheetId="129" hidden="1">#REF!</definedName>
    <definedName name="BLPH71" localSheetId="127" hidden="1">#REF!</definedName>
    <definedName name="BLPH71" localSheetId="23" hidden="1">#REF!</definedName>
    <definedName name="BLPH71" localSheetId="13" hidden="1">#REF!</definedName>
    <definedName name="BLPH71" hidden="1">#REF!</definedName>
    <definedName name="BLPH72" localSheetId="106" hidden="1">#REF!</definedName>
    <definedName name="BLPH72" localSheetId="109" hidden="1">#REF!</definedName>
    <definedName name="BLPH72" localSheetId="129" hidden="1">#REF!</definedName>
    <definedName name="BLPH72" localSheetId="127" hidden="1">#REF!</definedName>
    <definedName name="BLPH72" localSheetId="23" hidden="1">#REF!</definedName>
    <definedName name="BLPH72" localSheetId="13" hidden="1">#REF!</definedName>
    <definedName name="BLPH72" hidden="1">#REF!</definedName>
    <definedName name="BLPH73" localSheetId="106" hidden="1">#REF!</definedName>
    <definedName name="BLPH73" localSheetId="109" hidden="1">#REF!</definedName>
    <definedName name="BLPH73" localSheetId="129" hidden="1">#REF!</definedName>
    <definedName name="BLPH73" localSheetId="127" hidden="1">#REF!</definedName>
    <definedName name="BLPH73" localSheetId="23" hidden="1">#REF!</definedName>
    <definedName name="BLPH73" localSheetId="13" hidden="1">#REF!</definedName>
    <definedName name="BLPH73" hidden="1">#REF!</definedName>
    <definedName name="BLPH74" localSheetId="106" hidden="1">#REF!</definedName>
    <definedName name="BLPH74" localSheetId="109" hidden="1">#REF!</definedName>
    <definedName name="BLPH74" localSheetId="129" hidden="1">#REF!</definedName>
    <definedName name="BLPH74" localSheetId="127" hidden="1">#REF!</definedName>
    <definedName name="BLPH74" localSheetId="23" hidden="1">#REF!</definedName>
    <definedName name="BLPH74" localSheetId="13" hidden="1">#REF!</definedName>
    <definedName name="BLPH74" hidden="1">#REF!</definedName>
    <definedName name="BLPH75" localSheetId="106" hidden="1">#REF!</definedName>
    <definedName name="BLPH75" localSheetId="109" hidden="1">#REF!</definedName>
    <definedName name="BLPH75" localSheetId="129" hidden="1">#REF!</definedName>
    <definedName name="BLPH75" localSheetId="127" hidden="1">#REF!</definedName>
    <definedName name="BLPH75" localSheetId="23" hidden="1">#REF!</definedName>
    <definedName name="BLPH75" localSheetId="13" hidden="1">#REF!</definedName>
    <definedName name="BLPH75" hidden="1">#REF!</definedName>
    <definedName name="BLPH76" localSheetId="106" hidden="1">#REF!</definedName>
    <definedName name="BLPH76" localSheetId="109" hidden="1">#REF!</definedName>
    <definedName name="BLPH76" localSheetId="129" hidden="1">#REF!</definedName>
    <definedName name="BLPH76" localSheetId="127" hidden="1">#REF!</definedName>
    <definedName name="BLPH76" localSheetId="23" hidden="1">#REF!</definedName>
    <definedName name="BLPH76" localSheetId="13" hidden="1">#REF!</definedName>
    <definedName name="BLPH76" hidden="1">#REF!</definedName>
    <definedName name="BLPH77" localSheetId="106" hidden="1">#REF!</definedName>
    <definedName name="BLPH77" localSheetId="109" hidden="1">#REF!</definedName>
    <definedName name="BLPH77" localSheetId="129" hidden="1">#REF!</definedName>
    <definedName name="BLPH77" localSheetId="127" hidden="1">#REF!</definedName>
    <definedName name="BLPH77" localSheetId="23" hidden="1">#REF!</definedName>
    <definedName name="BLPH77" localSheetId="13" hidden="1">#REF!</definedName>
    <definedName name="BLPH77" hidden="1">#REF!</definedName>
    <definedName name="BLPH78" localSheetId="106" hidden="1">#REF!</definedName>
    <definedName name="BLPH78" localSheetId="109" hidden="1">#REF!</definedName>
    <definedName name="BLPH78" localSheetId="129" hidden="1">#REF!</definedName>
    <definedName name="BLPH78" localSheetId="127" hidden="1">#REF!</definedName>
    <definedName name="BLPH78" localSheetId="23" hidden="1">#REF!</definedName>
    <definedName name="BLPH78" localSheetId="13" hidden="1">#REF!</definedName>
    <definedName name="BLPH78" hidden="1">#REF!</definedName>
    <definedName name="BLPH79" localSheetId="106" hidden="1">#REF!</definedName>
    <definedName name="BLPH79" localSheetId="109" hidden="1">#REF!</definedName>
    <definedName name="BLPH79" localSheetId="129" hidden="1">#REF!</definedName>
    <definedName name="BLPH79" localSheetId="127" hidden="1">#REF!</definedName>
    <definedName name="BLPH79" localSheetId="23" hidden="1">#REF!</definedName>
    <definedName name="BLPH79" localSheetId="13" hidden="1">#REF!</definedName>
    <definedName name="BLPH79" hidden="1">#REF!</definedName>
    <definedName name="BLPH8" localSheetId="106" hidden="1">#REF!</definedName>
    <definedName name="BLPH8" localSheetId="109" hidden="1">#REF!</definedName>
    <definedName name="BLPH8" localSheetId="129" hidden="1">#REF!</definedName>
    <definedName name="BLPH8" localSheetId="127" hidden="1">#REF!</definedName>
    <definedName name="BLPH8" localSheetId="23" hidden="1">#REF!</definedName>
    <definedName name="BLPH8" localSheetId="13" hidden="1">#REF!</definedName>
    <definedName name="BLPH8" hidden="1">#REF!</definedName>
    <definedName name="BLPH80" localSheetId="106" hidden="1">#REF!</definedName>
    <definedName name="BLPH80" localSheetId="109" hidden="1">#REF!</definedName>
    <definedName name="BLPH80" localSheetId="129" hidden="1">#REF!</definedName>
    <definedName name="BLPH80" localSheetId="127" hidden="1">#REF!</definedName>
    <definedName name="BLPH80" localSheetId="23" hidden="1">#REF!</definedName>
    <definedName name="BLPH80" localSheetId="13" hidden="1">#REF!</definedName>
    <definedName name="BLPH80" hidden="1">#REF!</definedName>
    <definedName name="BLPH81" localSheetId="106" hidden="1">#REF!</definedName>
    <definedName name="BLPH81" localSheetId="109" hidden="1">#REF!</definedName>
    <definedName name="BLPH81" localSheetId="129" hidden="1">#REF!</definedName>
    <definedName name="BLPH81" localSheetId="127" hidden="1">#REF!</definedName>
    <definedName name="BLPH81" localSheetId="23" hidden="1">#REF!</definedName>
    <definedName name="BLPH81" localSheetId="13" hidden="1">#REF!</definedName>
    <definedName name="BLPH81" hidden="1">#REF!</definedName>
    <definedName name="BLPH82" localSheetId="106" hidden="1">#REF!</definedName>
    <definedName name="BLPH82" localSheetId="109" hidden="1">#REF!</definedName>
    <definedName name="BLPH82" localSheetId="129" hidden="1">#REF!</definedName>
    <definedName name="BLPH82" localSheetId="127" hidden="1">#REF!</definedName>
    <definedName name="BLPH82" localSheetId="23" hidden="1">#REF!</definedName>
    <definedName name="BLPH82" localSheetId="13" hidden="1">#REF!</definedName>
    <definedName name="BLPH82" hidden="1">#REF!</definedName>
    <definedName name="BLPH83" localSheetId="106" hidden="1">#REF!</definedName>
    <definedName name="BLPH83" localSheetId="109" hidden="1">#REF!</definedName>
    <definedName name="BLPH83" localSheetId="129" hidden="1">#REF!</definedName>
    <definedName name="BLPH83" localSheetId="127" hidden="1">#REF!</definedName>
    <definedName name="BLPH83" localSheetId="23" hidden="1">#REF!</definedName>
    <definedName name="BLPH83" localSheetId="13" hidden="1">#REF!</definedName>
    <definedName name="BLPH83" hidden="1">#REF!</definedName>
    <definedName name="BLPH84" localSheetId="106" hidden="1">#REF!</definedName>
    <definedName name="BLPH84" localSheetId="109" hidden="1">#REF!</definedName>
    <definedName name="BLPH84" localSheetId="129" hidden="1">#REF!</definedName>
    <definedName name="BLPH84" localSheetId="127" hidden="1">#REF!</definedName>
    <definedName name="BLPH84" localSheetId="23" hidden="1">#REF!</definedName>
    <definedName name="BLPH84" localSheetId="13" hidden="1">#REF!</definedName>
    <definedName name="BLPH84" hidden="1">#REF!</definedName>
    <definedName name="BLPH85" localSheetId="106" hidden="1">#REF!</definedName>
    <definedName name="BLPH85" localSheetId="109" hidden="1">#REF!</definedName>
    <definedName name="BLPH85" localSheetId="129" hidden="1">#REF!</definedName>
    <definedName name="BLPH85" localSheetId="127" hidden="1">#REF!</definedName>
    <definedName name="BLPH85" localSheetId="23" hidden="1">#REF!</definedName>
    <definedName name="BLPH85" localSheetId="13" hidden="1">#REF!</definedName>
    <definedName name="BLPH85" hidden="1">#REF!</definedName>
    <definedName name="BLPH86" localSheetId="106" hidden="1">#REF!</definedName>
    <definedName name="BLPH86" localSheetId="109" hidden="1">#REF!</definedName>
    <definedName name="BLPH86" localSheetId="129" hidden="1">#REF!</definedName>
    <definedName name="BLPH86" localSheetId="127" hidden="1">#REF!</definedName>
    <definedName name="BLPH86" localSheetId="23" hidden="1">#REF!</definedName>
    <definedName name="BLPH86" localSheetId="13" hidden="1">#REF!</definedName>
    <definedName name="BLPH86" hidden="1">#REF!</definedName>
    <definedName name="BLPH87" localSheetId="106" hidden="1">#REF!</definedName>
    <definedName name="BLPH87" localSheetId="109" hidden="1">#REF!</definedName>
    <definedName name="BLPH87" localSheetId="129" hidden="1">#REF!</definedName>
    <definedName name="BLPH87" localSheetId="127" hidden="1">#REF!</definedName>
    <definedName name="BLPH87" localSheetId="23" hidden="1">#REF!</definedName>
    <definedName name="BLPH87" localSheetId="13" hidden="1">#REF!</definedName>
    <definedName name="BLPH87" hidden="1">#REF!</definedName>
    <definedName name="BLPH88" localSheetId="106" hidden="1">#REF!</definedName>
    <definedName name="BLPH88" localSheetId="109" hidden="1">#REF!</definedName>
    <definedName name="BLPH88" localSheetId="129" hidden="1">#REF!</definedName>
    <definedName name="BLPH88" localSheetId="127" hidden="1">#REF!</definedName>
    <definedName name="BLPH88" localSheetId="23" hidden="1">#REF!</definedName>
    <definedName name="BLPH88" localSheetId="13" hidden="1">#REF!</definedName>
    <definedName name="BLPH88" hidden="1">#REF!</definedName>
    <definedName name="BLPH89" localSheetId="106" hidden="1">#REF!</definedName>
    <definedName name="BLPH89" localSheetId="109" hidden="1">#REF!</definedName>
    <definedName name="BLPH89" localSheetId="129" hidden="1">#REF!</definedName>
    <definedName name="BLPH89" localSheetId="127" hidden="1">#REF!</definedName>
    <definedName name="BLPH89" localSheetId="23" hidden="1">#REF!</definedName>
    <definedName name="BLPH89" localSheetId="13" hidden="1">#REF!</definedName>
    <definedName name="BLPH89" hidden="1">#REF!</definedName>
    <definedName name="BLPH9" localSheetId="106" hidden="1">#REF!</definedName>
    <definedName name="BLPH9" localSheetId="109" hidden="1">#REF!</definedName>
    <definedName name="BLPH9" localSheetId="129" hidden="1">#REF!</definedName>
    <definedName name="BLPH9" localSheetId="127" hidden="1">#REF!</definedName>
    <definedName name="BLPH9" localSheetId="23" hidden="1">#REF!</definedName>
    <definedName name="BLPH9" localSheetId="13" hidden="1">#REF!</definedName>
    <definedName name="BLPH9" hidden="1">#REF!</definedName>
    <definedName name="BLPH90" localSheetId="106" hidden="1">#REF!</definedName>
    <definedName name="BLPH90" localSheetId="109" hidden="1">#REF!</definedName>
    <definedName name="BLPH90" localSheetId="129" hidden="1">#REF!</definedName>
    <definedName name="BLPH90" localSheetId="127" hidden="1">#REF!</definedName>
    <definedName name="BLPH90" localSheetId="23" hidden="1">#REF!</definedName>
    <definedName name="BLPH90" localSheetId="13" hidden="1">#REF!</definedName>
    <definedName name="BLPH90" hidden="1">#REF!</definedName>
    <definedName name="BLPH91" localSheetId="106" hidden="1">#REF!</definedName>
    <definedName name="BLPH91" localSheetId="109" hidden="1">#REF!</definedName>
    <definedName name="BLPH91" localSheetId="129" hidden="1">#REF!</definedName>
    <definedName name="BLPH91" localSheetId="127" hidden="1">#REF!</definedName>
    <definedName name="BLPH91" localSheetId="23" hidden="1">#REF!</definedName>
    <definedName name="BLPH91" localSheetId="13" hidden="1">#REF!</definedName>
    <definedName name="BLPH91" hidden="1">#REF!</definedName>
    <definedName name="BLPH92" localSheetId="106" hidden="1">#REF!</definedName>
    <definedName name="BLPH92" localSheetId="109" hidden="1">#REF!</definedName>
    <definedName name="BLPH92" localSheetId="129" hidden="1">#REF!</definedName>
    <definedName name="BLPH92" localSheetId="127" hidden="1">#REF!</definedName>
    <definedName name="BLPH92" localSheetId="23" hidden="1">#REF!</definedName>
    <definedName name="BLPH92" localSheetId="13" hidden="1">#REF!</definedName>
    <definedName name="BLPH92" hidden="1">#REF!</definedName>
    <definedName name="BLPH93" localSheetId="106" hidden="1">#REF!</definedName>
    <definedName name="BLPH93" localSheetId="109" hidden="1">#REF!</definedName>
    <definedName name="BLPH93" localSheetId="129" hidden="1">#REF!</definedName>
    <definedName name="BLPH93" localSheetId="127" hidden="1">#REF!</definedName>
    <definedName name="BLPH93" localSheetId="23" hidden="1">#REF!</definedName>
    <definedName name="BLPH93" localSheetId="13" hidden="1">#REF!</definedName>
    <definedName name="BLPH93" hidden="1">#REF!</definedName>
    <definedName name="BLPH94" localSheetId="106" hidden="1">#REF!</definedName>
    <definedName name="BLPH94" localSheetId="109" hidden="1">#REF!</definedName>
    <definedName name="BLPH94" localSheetId="129" hidden="1">#REF!</definedName>
    <definedName name="BLPH94" localSheetId="127" hidden="1">#REF!</definedName>
    <definedName name="BLPH94" localSheetId="23" hidden="1">#REF!</definedName>
    <definedName name="BLPH94" localSheetId="13" hidden="1">#REF!</definedName>
    <definedName name="BLPH94" hidden="1">#REF!</definedName>
    <definedName name="BLPH95" localSheetId="106" hidden="1">#REF!</definedName>
    <definedName name="BLPH95" localSheetId="109" hidden="1">#REF!</definedName>
    <definedName name="BLPH95" localSheetId="129" hidden="1">#REF!</definedName>
    <definedName name="BLPH95" localSheetId="127" hidden="1">#REF!</definedName>
    <definedName name="BLPH95" localSheetId="23" hidden="1">#REF!</definedName>
    <definedName name="BLPH95" localSheetId="13" hidden="1">#REF!</definedName>
    <definedName name="BLPH95" hidden="1">#REF!</definedName>
    <definedName name="BLPH96" localSheetId="106" hidden="1">#REF!</definedName>
    <definedName name="BLPH96" localSheetId="109" hidden="1">#REF!</definedName>
    <definedName name="BLPH96" localSheetId="129" hidden="1">#REF!</definedName>
    <definedName name="BLPH96" localSheetId="127" hidden="1">#REF!</definedName>
    <definedName name="BLPH96" localSheetId="23" hidden="1">#REF!</definedName>
    <definedName name="BLPH96" localSheetId="13" hidden="1">#REF!</definedName>
    <definedName name="BLPH96" hidden="1">#REF!</definedName>
    <definedName name="BLPH97" localSheetId="106" hidden="1">#REF!</definedName>
    <definedName name="BLPH97" localSheetId="109" hidden="1">#REF!</definedName>
    <definedName name="BLPH97" localSheetId="129" hidden="1">#REF!</definedName>
    <definedName name="BLPH97" localSheetId="127" hidden="1">#REF!</definedName>
    <definedName name="BLPH97" localSheetId="23" hidden="1">#REF!</definedName>
    <definedName name="BLPH97" localSheetId="13" hidden="1">#REF!</definedName>
    <definedName name="BLPH97" hidden="1">#REF!</definedName>
    <definedName name="BLPH98" localSheetId="106" hidden="1">#REF!</definedName>
    <definedName name="BLPH98" localSheetId="109" hidden="1">#REF!</definedName>
    <definedName name="BLPH98" localSheetId="129" hidden="1">#REF!</definedName>
    <definedName name="BLPH98" localSheetId="127" hidden="1">#REF!</definedName>
    <definedName name="BLPH98" localSheetId="23" hidden="1">#REF!</definedName>
    <definedName name="BLPH98" localSheetId="13" hidden="1">#REF!</definedName>
    <definedName name="BLPH98" hidden="1">#REF!</definedName>
    <definedName name="BLPH99" localSheetId="106" hidden="1">#REF!</definedName>
    <definedName name="BLPH99" localSheetId="109" hidden="1">#REF!</definedName>
    <definedName name="BLPH99" localSheetId="129" hidden="1">#REF!</definedName>
    <definedName name="BLPH99" localSheetId="127" hidden="1">#REF!</definedName>
    <definedName name="BLPH99" localSheetId="23" hidden="1">#REF!</definedName>
    <definedName name="BLPH99" localSheetId="13" hidden="1">#REF!</definedName>
    <definedName name="BLPH99" hidden="1">#REF!</definedName>
    <definedName name="BMU_Share_on_HO_Support" localSheetId="106">#REF!</definedName>
    <definedName name="BMU_Share_on_HO_Support" localSheetId="109">#REF!</definedName>
    <definedName name="BMU_Share_on_HO_Support" localSheetId="129">#REF!</definedName>
    <definedName name="BMU_Share_on_HO_Support" localSheetId="23">#REF!</definedName>
    <definedName name="BMU_Share_on_HO_Support" localSheetId="13">#REF!</definedName>
    <definedName name="BMU_Share_on_HO_Support">#REF!</definedName>
    <definedName name="bna" localSheetId="106">#REF!</definedName>
    <definedName name="bna" localSheetId="109">#REF!</definedName>
    <definedName name="bna" localSheetId="129">#REF!</definedName>
    <definedName name="bna" localSheetId="127">#REF!</definedName>
    <definedName name="bna" localSheetId="23">#REF!</definedName>
    <definedName name="bna" localSheetId="13">#REF!</definedName>
    <definedName name="bna">#REF!</definedName>
    <definedName name="BNAA" localSheetId="106">#REF!</definedName>
    <definedName name="BNAA" localSheetId="109">#REF!</definedName>
    <definedName name="BNAA" localSheetId="129">#REF!</definedName>
    <definedName name="BNAA" localSheetId="127">#REF!</definedName>
    <definedName name="BNAA" localSheetId="23">#REF!</definedName>
    <definedName name="BNAA" localSheetId="13">#REF!</definedName>
    <definedName name="BNAA">#REF!</definedName>
    <definedName name="board" localSheetId="106" hidden="1">{#N/A,#N/A,FALSE,"DEPN";#N/A,#N/A,FALSE,"INT";#N/A,#N/A,FALSE,"SUNDRY";#N/A,#N/A,FALSE,"CRED";#N/A,#N/A,FALSE,"DEBT";#N/A,#N/A,FALSE,"XREC";#N/A,#N/A,FALSE,"RFS";#N/A,#N/A,FALSE,"FAS";#N/A,#N/A,FALSE,"SP";#N/A,#N/A,FALSE,"COMM";#N/A,#N/A,FALSE,"CALC";#N/A,#N/A,FALSE,"%";#N/A,#N/A,FALSE,"EXPS"}</definedName>
    <definedName name="board" localSheetId="109" hidden="1">{#N/A,#N/A,FALSE,"DEPN";#N/A,#N/A,FALSE,"INT";#N/A,#N/A,FALSE,"SUNDRY";#N/A,#N/A,FALSE,"CRED";#N/A,#N/A,FALSE,"DEBT";#N/A,#N/A,FALSE,"XREC";#N/A,#N/A,FALSE,"RFS";#N/A,#N/A,FALSE,"FAS";#N/A,#N/A,FALSE,"SP";#N/A,#N/A,FALSE,"COMM";#N/A,#N/A,FALSE,"CALC";#N/A,#N/A,FALSE,"%";#N/A,#N/A,FALSE,"EXPS"}</definedName>
    <definedName name="board" localSheetId="129" hidden="1">{#N/A,#N/A,FALSE,"DEPN";#N/A,#N/A,FALSE,"INT";#N/A,#N/A,FALSE,"SUNDRY";#N/A,#N/A,FALSE,"CRED";#N/A,#N/A,FALSE,"DEBT";#N/A,#N/A,FALSE,"XREC";#N/A,#N/A,FALSE,"RFS";#N/A,#N/A,FALSE,"FAS";#N/A,#N/A,FALSE,"SP";#N/A,#N/A,FALSE,"COMM";#N/A,#N/A,FALSE,"CALC";#N/A,#N/A,FALSE,"%";#N/A,#N/A,FALSE,"EXPS"}</definedName>
    <definedName name="board" localSheetId="23" hidden="1">{#N/A,#N/A,FALSE,"DEPN";#N/A,#N/A,FALSE,"INT";#N/A,#N/A,FALSE,"SUNDRY";#N/A,#N/A,FALSE,"CRED";#N/A,#N/A,FALSE,"DEBT";#N/A,#N/A,FALSE,"XREC";#N/A,#N/A,FALSE,"RFS";#N/A,#N/A,FALSE,"FAS";#N/A,#N/A,FALSE,"SP";#N/A,#N/A,FALSE,"COMM";#N/A,#N/A,FALSE,"CALC";#N/A,#N/A,FALSE,"%";#N/A,#N/A,FALSE,"EXPS"}</definedName>
    <definedName name="board" localSheetId="13"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localSheetId="106" hidden="1">{#N/A,#N/A,FALSE,"DEPN";#N/A,#N/A,FALSE,"INT";#N/A,#N/A,FALSE,"SUNDRY";#N/A,#N/A,FALSE,"CRED";#N/A,#N/A,FALSE,"DEBT";#N/A,#N/A,FALSE,"XREC";#N/A,#N/A,FALSE,"RFS";#N/A,#N/A,FALSE,"FAS";#N/A,#N/A,FALSE,"SP";#N/A,#N/A,FALSE,"COMM";#N/A,#N/A,FALSE,"CALC";#N/A,#N/A,FALSE,"%";#N/A,#N/A,FALSE,"EXPS"}</definedName>
    <definedName name="board." localSheetId="109" hidden="1">{#N/A,#N/A,FALSE,"DEPN";#N/A,#N/A,FALSE,"INT";#N/A,#N/A,FALSE,"SUNDRY";#N/A,#N/A,FALSE,"CRED";#N/A,#N/A,FALSE,"DEBT";#N/A,#N/A,FALSE,"XREC";#N/A,#N/A,FALSE,"RFS";#N/A,#N/A,FALSE,"FAS";#N/A,#N/A,FALSE,"SP";#N/A,#N/A,FALSE,"COMM";#N/A,#N/A,FALSE,"CALC";#N/A,#N/A,FALSE,"%";#N/A,#N/A,FALSE,"EXPS"}</definedName>
    <definedName name="board." localSheetId="129" hidden="1">{#N/A,#N/A,FALSE,"DEPN";#N/A,#N/A,FALSE,"INT";#N/A,#N/A,FALSE,"SUNDRY";#N/A,#N/A,FALSE,"CRED";#N/A,#N/A,FALSE,"DEBT";#N/A,#N/A,FALSE,"XREC";#N/A,#N/A,FALSE,"RFS";#N/A,#N/A,FALSE,"FAS";#N/A,#N/A,FALSE,"SP";#N/A,#N/A,FALSE,"COMM";#N/A,#N/A,FALSE,"CALC";#N/A,#N/A,FALSE,"%";#N/A,#N/A,FALSE,"EXPS"}</definedName>
    <definedName name="board." localSheetId="23" hidden="1">{#N/A,#N/A,FALSE,"DEPN";#N/A,#N/A,FALSE,"INT";#N/A,#N/A,FALSE,"SUNDRY";#N/A,#N/A,FALSE,"CRED";#N/A,#N/A,FALSE,"DEBT";#N/A,#N/A,FALSE,"XREC";#N/A,#N/A,FALSE,"RFS";#N/A,#N/A,FALSE,"FAS";#N/A,#N/A,FALSE,"SP";#N/A,#N/A,FALSE,"COMM";#N/A,#N/A,FALSE,"CALC";#N/A,#N/A,FALSE,"%";#N/A,#N/A,FALSE,"EXPS"}</definedName>
    <definedName name="board." localSheetId="13"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localSheetId="106" hidden="1">{#N/A,#N/A,FALSE,"DEPN";#N/A,#N/A,FALSE,"INT";#N/A,#N/A,FALSE,"SUNDRY";#N/A,#N/A,FALSE,"CRED";#N/A,#N/A,FALSE,"DEBT";#N/A,#N/A,FALSE,"XREC";#N/A,#N/A,FALSE,"RFS";#N/A,#N/A,FALSE,"FAS";#N/A,#N/A,FALSE,"SP";#N/A,#N/A,FALSE,"COMM";#N/A,#N/A,FALSE,"CALC";#N/A,#N/A,FALSE,"%";#N/A,#N/A,FALSE,"EXPS"}</definedName>
    <definedName name="board.." localSheetId="109" hidden="1">{#N/A,#N/A,FALSE,"DEPN";#N/A,#N/A,FALSE,"INT";#N/A,#N/A,FALSE,"SUNDRY";#N/A,#N/A,FALSE,"CRED";#N/A,#N/A,FALSE,"DEBT";#N/A,#N/A,FALSE,"XREC";#N/A,#N/A,FALSE,"RFS";#N/A,#N/A,FALSE,"FAS";#N/A,#N/A,FALSE,"SP";#N/A,#N/A,FALSE,"COMM";#N/A,#N/A,FALSE,"CALC";#N/A,#N/A,FALSE,"%";#N/A,#N/A,FALSE,"EXPS"}</definedName>
    <definedName name="board.." localSheetId="129" hidden="1">{#N/A,#N/A,FALSE,"DEPN";#N/A,#N/A,FALSE,"INT";#N/A,#N/A,FALSE,"SUNDRY";#N/A,#N/A,FALSE,"CRED";#N/A,#N/A,FALSE,"DEBT";#N/A,#N/A,FALSE,"XREC";#N/A,#N/A,FALSE,"RFS";#N/A,#N/A,FALSE,"FAS";#N/A,#N/A,FALSE,"SP";#N/A,#N/A,FALSE,"COMM";#N/A,#N/A,FALSE,"CALC";#N/A,#N/A,FALSE,"%";#N/A,#N/A,FALSE,"EXPS"}</definedName>
    <definedName name="board.." localSheetId="23" hidden="1">{#N/A,#N/A,FALSE,"DEPN";#N/A,#N/A,FALSE,"INT";#N/A,#N/A,FALSE,"SUNDRY";#N/A,#N/A,FALSE,"CRED";#N/A,#N/A,FALSE,"DEBT";#N/A,#N/A,FALSE,"XREC";#N/A,#N/A,FALSE,"RFS";#N/A,#N/A,FALSE,"FAS";#N/A,#N/A,FALSE,"SP";#N/A,#N/A,FALSE,"COMM";#N/A,#N/A,FALSE,"CALC";#N/A,#N/A,FALSE,"%";#N/A,#N/A,FALSE,"EXPS"}</definedName>
    <definedName name="board.." localSheetId="13"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1" localSheetId="106" hidden="1">{#N/A,#N/A,FALSE,"DEPN";#N/A,#N/A,FALSE,"INT";#N/A,#N/A,FALSE,"SUNDRY";#N/A,#N/A,FALSE,"CRED";#N/A,#N/A,FALSE,"DEBT";#N/A,#N/A,FALSE,"XREC";#N/A,#N/A,FALSE,"RFS";#N/A,#N/A,FALSE,"FAS";#N/A,#N/A,FALSE,"SP";#N/A,#N/A,FALSE,"COMM";#N/A,#N/A,FALSE,"CALC";#N/A,#N/A,FALSE,"%";#N/A,#N/A,FALSE,"EXPS"}</definedName>
    <definedName name="board1" localSheetId="109" hidden="1">{#N/A,#N/A,FALSE,"DEPN";#N/A,#N/A,FALSE,"INT";#N/A,#N/A,FALSE,"SUNDRY";#N/A,#N/A,FALSE,"CRED";#N/A,#N/A,FALSE,"DEBT";#N/A,#N/A,FALSE,"XREC";#N/A,#N/A,FALSE,"RFS";#N/A,#N/A,FALSE,"FAS";#N/A,#N/A,FALSE,"SP";#N/A,#N/A,FALSE,"COMM";#N/A,#N/A,FALSE,"CALC";#N/A,#N/A,FALSE,"%";#N/A,#N/A,FALSE,"EXPS"}</definedName>
    <definedName name="board1" localSheetId="129" hidden="1">{#N/A,#N/A,FALSE,"DEPN";#N/A,#N/A,FALSE,"INT";#N/A,#N/A,FALSE,"SUNDRY";#N/A,#N/A,FALSE,"CRED";#N/A,#N/A,FALSE,"DEBT";#N/A,#N/A,FALSE,"XREC";#N/A,#N/A,FALSE,"RFS";#N/A,#N/A,FALSE,"FAS";#N/A,#N/A,FALSE,"SP";#N/A,#N/A,FALSE,"COMM";#N/A,#N/A,FALSE,"CALC";#N/A,#N/A,FALSE,"%";#N/A,#N/A,FALSE,"EXPS"}</definedName>
    <definedName name="board1" localSheetId="23" hidden="1">{#N/A,#N/A,FALSE,"DEPN";#N/A,#N/A,FALSE,"INT";#N/A,#N/A,FALSE,"SUNDRY";#N/A,#N/A,FALSE,"CRED";#N/A,#N/A,FALSE,"DEBT";#N/A,#N/A,FALSE,"XREC";#N/A,#N/A,FALSE,"RFS";#N/A,#N/A,FALSE,"FAS";#N/A,#N/A,FALSE,"SP";#N/A,#N/A,FALSE,"COMM";#N/A,#N/A,FALSE,"CALC";#N/A,#N/A,FALSE,"%";#N/A,#N/A,FALSE,"EXPS"}</definedName>
    <definedName name="board1" localSheetId="13" hidden="1">{#N/A,#N/A,FALSE,"DEPN";#N/A,#N/A,FALSE,"INT";#N/A,#N/A,FALSE,"SUNDRY";#N/A,#N/A,FALSE,"CRED";#N/A,#N/A,FALSE,"DEBT";#N/A,#N/A,FALSE,"XREC";#N/A,#N/A,FALSE,"RFS";#N/A,#N/A,FALSE,"FAS";#N/A,#N/A,FALSE,"SP";#N/A,#N/A,FALSE,"COMM";#N/A,#N/A,FALSE,"CALC";#N/A,#N/A,FALSE,"%";#N/A,#N/A,FALSE,"EXPS"}</definedName>
    <definedName name="board1" hidden="1">{#N/A,#N/A,FALSE,"DEPN";#N/A,#N/A,FALSE,"INT";#N/A,#N/A,FALSE,"SUNDRY";#N/A,#N/A,FALSE,"CRED";#N/A,#N/A,FALSE,"DEBT";#N/A,#N/A,FALSE,"XREC";#N/A,#N/A,FALSE,"RFS";#N/A,#N/A,FALSE,"FAS";#N/A,#N/A,FALSE,"SP";#N/A,#N/A,FALSE,"COMM";#N/A,#N/A,FALSE,"CALC";#N/A,#N/A,FALSE,"%";#N/A,#N/A,FALSE,"EXPS"}</definedName>
    <definedName name="Board2" localSheetId="106" hidden="1">{#N/A,#N/A,FALSE,"DEPN";#N/A,#N/A,FALSE,"INT";#N/A,#N/A,FALSE,"SUNDRY";#N/A,#N/A,FALSE,"CRED";#N/A,#N/A,FALSE,"DEBT";#N/A,#N/A,FALSE,"XREC";#N/A,#N/A,FALSE,"RFS";#N/A,#N/A,FALSE,"FAS";#N/A,#N/A,FALSE,"SP";#N/A,#N/A,FALSE,"COMM";#N/A,#N/A,FALSE,"CALC";#N/A,#N/A,FALSE,"%";#N/A,#N/A,FALSE,"EXPS"}</definedName>
    <definedName name="Board2" localSheetId="109" hidden="1">{#N/A,#N/A,FALSE,"DEPN";#N/A,#N/A,FALSE,"INT";#N/A,#N/A,FALSE,"SUNDRY";#N/A,#N/A,FALSE,"CRED";#N/A,#N/A,FALSE,"DEBT";#N/A,#N/A,FALSE,"XREC";#N/A,#N/A,FALSE,"RFS";#N/A,#N/A,FALSE,"FAS";#N/A,#N/A,FALSE,"SP";#N/A,#N/A,FALSE,"COMM";#N/A,#N/A,FALSE,"CALC";#N/A,#N/A,FALSE,"%";#N/A,#N/A,FALSE,"EXPS"}</definedName>
    <definedName name="Board2" localSheetId="129" hidden="1">{#N/A,#N/A,FALSE,"DEPN";#N/A,#N/A,FALSE,"INT";#N/A,#N/A,FALSE,"SUNDRY";#N/A,#N/A,FALSE,"CRED";#N/A,#N/A,FALSE,"DEBT";#N/A,#N/A,FALSE,"XREC";#N/A,#N/A,FALSE,"RFS";#N/A,#N/A,FALSE,"FAS";#N/A,#N/A,FALSE,"SP";#N/A,#N/A,FALSE,"COMM";#N/A,#N/A,FALSE,"CALC";#N/A,#N/A,FALSE,"%";#N/A,#N/A,FALSE,"EXPS"}</definedName>
    <definedName name="Board2" localSheetId="23" hidden="1">{#N/A,#N/A,FALSE,"DEPN";#N/A,#N/A,FALSE,"INT";#N/A,#N/A,FALSE,"SUNDRY";#N/A,#N/A,FALSE,"CRED";#N/A,#N/A,FALSE,"DEBT";#N/A,#N/A,FALSE,"XREC";#N/A,#N/A,FALSE,"RFS";#N/A,#N/A,FALSE,"FAS";#N/A,#N/A,FALSE,"SP";#N/A,#N/A,FALSE,"COMM";#N/A,#N/A,FALSE,"CALC";#N/A,#N/A,FALSE,"%";#N/A,#N/A,FALSE,"EXPS"}</definedName>
    <definedName name="Board2" localSheetId="13"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2." localSheetId="106" hidden="1">{#N/A,#N/A,FALSE,"DEPN";#N/A,#N/A,FALSE,"INT";#N/A,#N/A,FALSE,"SUNDRY";#N/A,#N/A,FALSE,"CRED";#N/A,#N/A,FALSE,"DEBT";#N/A,#N/A,FALSE,"XREC";#N/A,#N/A,FALSE,"RFS";#N/A,#N/A,FALSE,"FAS";#N/A,#N/A,FALSE,"SP";#N/A,#N/A,FALSE,"COMM";#N/A,#N/A,FALSE,"CALC";#N/A,#N/A,FALSE,"%";#N/A,#N/A,FALSE,"EXPS"}</definedName>
    <definedName name="board2." localSheetId="109" hidden="1">{#N/A,#N/A,FALSE,"DEPN";#N/A,#N/A,FALSE,"INT";#N/A,#N/A,FALSE,"SUNDRY";#N/A,#N/A,FALSE,"CRED";#N/A,#N/A,FALSE,"DEBT";#N/A,#N/A,FALSE,"XREC";#N/A,#N/A,FALSE,"RFS";#N/A,#N/A,FALSE,"FAS";#N/A,#N/A,FALSE,"SP";#N/A,#N/A,FALSE,"COMM";#N/A,#N/A,FALSE,"CALC";#N/A,#N/A,FALSE,"%";#N/A,#N/A,FALSE,"EXPS"}</definedName>
    <definedName name="board2." localSheetId="129" hidden="1">{#N/A,#N/A,FALSE,"DEPN";#N/A,#N/A,FALSE,"INT";#N/A,#N/A,FALSE,"SUNDRY";#N/A,#N/A,FALSE,"CRED";#N/A,#N/A,FALSE,"DEBT";#N/A,#N/A,FALSE,"XREC";#N/A,#N/A,FALSE,"RFS";#N/A,#N/A,FALSE,"FAS";#N/A,#N/A,FALSE,"SP";#N/A,#N/A,FALSE,"COMM";#N/A,#N/A,FALSE,"CALC";#N/A,#N/A,FALSE,"%";#N/A,#N/A,FALSE,"EXPS"}</definedName>
    <definedName name="board2." localSheetId="23" hidden="1">{#N/A,#N/A,FALSE,"DEPN";#N/A,#N/A,FALSE,"INT";#N/A,#N/A,FALSE,"SUNDRY";#N/A,#N/A,FALSE,"CRED";#N/A,#N/A,FALSE,"DEBT";#N/A,#N/A,FALSE,"XREC";#N/A,#N/A,FALSE,"RFS";#N/A,#N/A,FALSE,"FAS";#N/A,#N/A,FALSE,"SP";#N/A,#N/A,FALSE,"COMM";#N/A,#N/A,FALSE,"CALC";#N/A,#N/A,FALSE,"%";#N/A,#N/A,FALSE,"EXPS"}</definedName>
    <definedName name="board2." localSheetId="13"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3" localSheetId="106" hidden="1">{#N/A,#N/A,FALSE,"DEPN";#N/A,#N/A,FALSE,"INT";#N/A,#N/A,FALSE,"SUNDRY";#N/A,#N/A,FALSE,"CRED";#N/A,#N/A,FALSE,"DEBT";#N/A,#N/A,FALSE,"XREC";#N/A,#N/A,FALSE,"RFS";#N/A,#N/A,FALSE,"FAS";#N/A,#N/A,FALSE,"SP";#N/A,#N/A,FALSE,"COMM";#N/A,#N/A,FALSE,"CALC";#N/A,#N/A,FALSE,"%";#N/A,#N/A,FALSE,"EXPS"}</definedName>
    <definedName name="board3" localSheetId="109" hidden="1">{#N/A,#N/A,FALSE,"DEPN";#N/A,#N/A,FALSE,"INT";#N/A,#N/A,FALSE,"SUNDRY";#N/A,#N/A,FALSE,"CRED";#N/A,#N/A,FALSE,"DEBT";#N/A,#N/A,FALSE,"XREC";#N/A,#N/A,FALSE,"RFS";#N/A,#N/A,FALSE,"FAS";#N/A,#N/A,FALSE,"SP";#N/A,#N/A,FALSE,"COMM";#N/A,#N/A,FALSE,"CALC";#N/A,#N/A,FALSE,"%";#N/A,#N/A,FALSE,"EXPS"}</definedName>
    <definedName name="board3" localSheetId="129" hidden="1">{#N/A,#N/A,FALSE,"DEPN";#N/A,#N/A,FALSE,"INT";#N/A,#N/A,FALSE,"SUNDRY";#N/A,#N/A,FALSE,"CRED";#N/A,#N/A,FALSE,"DEBT";#N/A,#N/A,FALSE,"XREC";#N/A,#N/A,FALSE,"RFS";#N/A,#N/A,FALSE,"FAS";#N/A,#N/A,FALSE,"SP";#N/A,#N/A,FALSE,"COMM";#N/A,#N/A,FALSE,"CALC";#N/A,#N/A,FALSE,"%";#N/A,#N/A,FALSE,"EXPS"}</definedName>
    <definedName name="board3" localSheetId="23" hidden="1">{#N/A,#N/A,FALSE,"DEPN";#N/A,#N/A,FALSE,"INT";#N/A,#N/A,FALSE,"SUNDRY";#N/A,#N/A,FALSE,"CRED";#N/A,#N/A,FALSE,"DEBT";#N/A,#N/A,FALSE,"XREC";#N/A,#N/A,FALSE,"RFS";#N/A,#N/A,FALSE,"FAS";#N/A,#N/A,FALSE,"SP";#N/A,#N/A,FALSE,"COMM";#N/A,#N/A,FALSE,"CALC";#N/A,#N/A,FALSE,"%";#N/A,#N/A,FALSE,"EXPS"}</definedName>
    <definedName name="board3" localSheetId="13"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ard3." localSheetId="106" hidden="1">{#N/A,#N/A,FALSE,"DEPN";#N/A,#N/A,FALSE,"INT";#N/A,#N/A,FALSE,"SUNDRY";#N/A,#N/A,FALSE,"CRED";#N/A,#N/A,FALSE,"DEBT";#N/A,#N/A,FALSE,"XREC";#N/A,#N/A,FALSE,"RFS";#N/A,#N/A,FALSE,"FAS";#N/A,#N/A,FALSE,"SP";#N/A,#N/A,FALSE,"COMM";#N/A,#N/A,FALSE,"CALC";#N/A,#N/A,FALSE,"%";#N/A,#N/A,FALSE,"EXPS"}</definedName>
    <definedName name="board3." localSheetId="109" hidden="1">{#N/A,#N/A,FALSE,"DEPN";#N/A,#N/A,FALSE,"INT";#N/A,#N/A,FALSE,"SUNDRY";#N/A,#N/A,FALSE,"CRED";#N/A,#N/A,FALSE,"DEBT";#N/A,#N/A,FALSE,"XREC";#N/A,#N/A,FALSE,"RFS";#N/A,#N/A,FALSE,"FAS";#N/A,#N/A,FALSE,"SP";#N/A,#N/A,FALSE,"COMM";#N/A,#N/A,FALSE,"CALC";#N/A,#N/A,FALSE,"%";#N/A,#N/A,FALSE,"EXPS"}</definedName>
    <definedName name="board3." localSheetId="129" hidden="1">{#N/A,#N/A,FALSE,"DEPN";#N/A,#N/A,FALSE,"INT";#N/A,#N/A,FALSE,"SUNDRY";#N/A,#N/A,FALSE,"CRED";#N/A,#N/A,FALSE,"DEBT";#N/A,#N/A,FALSE,"XREC";#N/A,#N/A,FALSE,"RFS";#N/A,#N/A,FALSE,"FAS";#N/A,#N/A,FALSE,"SP";#N/A,#N/A,FALSE,"COMM";#N/A,#N/A,FALSE,"CALC";#N/A,#N/A,FALSE,"%";#N/A,#N/A,FALSE,"EXPS"}</definedName>
    <definedName name="board3." localSheetId="23" hidden="1">{#N/A,#N/A,FALSE,"DEPN";#N/A,#N/A,FALSE,"INT";#N/A,#N/A,FALSE,"SUNDRY";#N/A,#N/A,FALSE,"CRED";#N/A,#N/A,FALSE,"DEBT";#N/A,#N/A,FALSE,"XREC";#N/A,#N/A,FALSE,"RFS";#N/A,#N/A,FALSE,"FAS";#N/A,#N/A,FALSE,"SP";#N/A,#N/A,FALSE,"COMM";#N/A,#N/A,FALSE,"CALC";#N/A,#N/A,FALSE,"%";#N/A,#N/A,FALSE,"EXPS"}</definedName>
    <definedName name="board3." localSheetId="13"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n" localSheetId="106">#REF!</definedName>
    <definedName name="bon" localSheetId="127">#REF!</definedName>
    <definedName name="bon">#REF!</definedName>
    <definedName name="Bonds2" localSheetId="106">#REF!</definedName>
    <definedName name="Bonds2" localSheetId="109">#REF!</definedName>
    <definedName name="Bonds2" localSheetId="129">#REF!</definedName>
    <definedName name="Bonds2" localSheetId="23">#REF!</definedName>
    <definedName name="Bonds2" localSheetId="13">#REF!</definedName>
    <definedName name="Bonds2">#REF!</definedName>
    <definedName name="BONDS4" localSheetId="106">#REF!</definedName>
    <definedName name="BONDS4" localSheetId="109">#REF!</definedName>
    <definedName name="BONDS4" localSheetId="129">#REF!</definedName>
    <definedName name="BONDS4" localSheetId="23">#REF!</definedName>
    <definedName name="BONDS4" localSheetId="13">#REF!</definedName>
    <definedName name="BONDS4">#REF!</definedName>
    <definedName name="BPREM" localSheetId="106">#REF!</definedName>
    <definedName name="BPREM" localSheetId="109">#REF!</definedName>
    <definedName name="BPREM" localSheetId="129">#REF!</definedName>
    <definedName name="BPREM" localSheetId="23">#REF!</definedName>
    <definedName name="BPREM" localSheetId="13">#REF!</definedName>
    <definedName name="BPREM">#REF!</definedName>
    <definedName name="br" localSheetId="106">#REF!</definedName>
    <definedName name="br" localSheetId="109">#REF!</definedName>
    <definedName name="br" localSheetId="129">#REF!</definedName>
    <definedName name="br" localSheetId="23">#REF!</definedName>
    <definedName name="br" localSheetId="13">#REF!</definedName>
    <definedName name="br">#REF!</definedName>
    <definedName name="Branch" localSheetId="106">#REF!</definedName>
    <definedName name="Branch" localSheetId="109">#REF!</definedName>
    <definedName name="Branch" localSheetId="129">#REF!</definedName>
    <definedName name="Branch" localSheetId="23">#REF!</definedName>
    <definedName name="Branch" localSheetId="13">#REF!</definedName>
    <definedName name="Branch">#REF!</definedName>
    <definedName name="Brand" localSheetId="106">#REF!</definedName>
    <definedName name="Brand" localSheetId="109">#REF!</definedName>
    <definedName name="Brand" localSheetId="129">#REF!</definedName>
    <definedName name="Brand" localSheetId="23">#REF!</definedName>
    <definedName name="Brand" localSheetId="13">#REF!</definedName>
    <definedName name="Brand">#REF!</definedName>
    <definedName name="BREssHistorical" localSheetId="106">#REF!</definedName>
    <definedName name="BREssHistorical" localSheetId="109">#REF!</definedName>
    <definedName name="BREssHistorical" localSheetId="129">#REF!</definedName>
    <definedName name="BREssHistorical" localSheetId="23">#REF!</definedName>
    <definedName name="BREssHistorical" localSheetId="13">#REF!</definedName>
    <definedName name="BREssHistorical">#REF!</definedName>
    <definedName name="bro" localSheetId="106">#REF!</definedName>
    <definedName name="bro" localSheetId="109">#REF!</definedName>
    <definedName name="bro" localSheetId="129">#REF!</definedName>
    <definedName name="bro" localSheetId="127">#REF!</definedName>
    <definedName name="bro" localSheetId="23">#REF!</definedName>
    <definedName name="bro" localSheetId="13">#REF!</definedName>
    <definedName name="bro">#REF!</definedName>
    <definedName name="BRSCarat" localSheetId="106">#REF!</definedName>
    <definedName name="BRSCarat" localSheetId="109">#REF!</definedName>
    <definedName name="BRSCarat" localSheetId="129">#REF!</definedName>
    <definedName name="BRSCarat" localSheetId="23">#REF!</definedName>
    <definedName name="BRSCarat" localSheetId="13">#REF!</definedName>
    <definedName name="BRSCarat">#REF!</definedName>
    <definedName name="BRSColumnInterInterco" localSheetId="106">#REF!,#REF!,#REF!,#REF!,#REF!</definedName>
    <definedName name="BRSColumnInterInterco" localSheetId="109">#REF!,#REF!,#REF!,#REF!,#REF!</definedName>
    <definedName name="BRSColumnInterInterco" localSheetId="129">#REF!,#REF!,#REF!,#REF!,#REF!</definedName>
    <definedName name="BRSColumnInterInterco" localSheetId="23">#REF!,#REF!,#REF!,#REF!,#REF!</definedName>
    <definedName name="BRSColumnInterInterco" localSheetId="13">#REF!,#REF!,#REF!,#REF!,#REF!</definedName>
    <definedName name="BRSColumnInterInterco">#REF!,#REF!,#REF!,#REF!,#REF!</definedName>
    <definedName name="BRSColumnInterNico" localSheetId="106">#REF!,#REF!,#REF!,#REF!,#REF!</definedName>
    <definedName name="BRSColumnInterNico" localSheetId="109">#REF!,#REF!,#REF!,#REF!,#REF!</definedName>
    <definedName name="BRSColumnInterNico" localSheetId="129">#REF!,#REF!,#REF!,#REF!,#REF!</definedName>
    <definedName name="BRSColumnInterNico" localSheetId="23">#REF!,#REF!,#REF!,#REF!,#REF!</definedName>
    <definedName name="BRSColumnInterNico" localSheetId="13">#REF!,#REF!,#REF!,#REF!,#REF!</definedName>
    <definedName name="BRSColumnInterNico">#REF!,#REF!,#REF!,#REF!,#REF!</definedName>
    <definedName name="BRSColumnInterNormal" localSheetId="106">#REF!,#REF!,#REF!,#REF!,#REF!</definedName>
    <definedName name="BRSColumnInterNormal" localSheetId="109">#REF!,#REF!,#REF!,#REF!,#REF!</definedName>
    <definedName name="BRSColumnInterNormal" localSheetId="129">#REF!,#REF!,#REF!,#REF!,#REF!</definedName>
    <definedName name="BRSColumnInterNormal" localSheetId="23">#REF!,#REF!,#REF!,#REF!,#REF!</definedName>
    <definedName name="BRSColumnInterNormal" localSheetId="13">#REF!,#REF!,#REF!,#REF!,#REF!</definedName>
    <definedName name="BRSColumnInterNormal">#REF!,#REF!,#REF!,#REF!,#REF!</definedName>
    <definedName name="BRSColumnInterOutlet" localSheetId="106">#REF!,#REF!,#REF!,#REF!,#REF!</definedName>
    <definedName name="BRSColumnInterOutlet" localSheetId="109">#REF!,#REF!,#REF!,#REF!,#REF!</definedName>
    <definedName name="BRSColumnInterOutlet" localSheetId="129">#REF!,#REF!,#REF!,#REF!,#REF!</definedName>
    <definedName name="BRSColumnInterOutlet" localSheetId="23">#REF!,#REF!,#REF!,#REF!,#REF!</definedName>
    <definedName name="BRSColumnInterOutlet" localSheetId="13">#REF!,#REF!,#REF!,#REF!,#REF!</definedName>
    <definedName name="BRSColumnInterOutlet">#REF!,#REF!,#REF!,#REF!,#REF!</definedName>
    <definedName name="BRSCompany" localSheetId="106">#REF!</definedName>
    <definedName name="BRSCompany" localSheetId="109">#REF!</definedName>
    <definedName name="BRSCompany" localSheetId="129">#REF!</definedName>
    <definedName name="BRSCompany" localSheetId="23">#REF!</definedName>
    <definedName name="BRSCompany" localSheetId="13">#REF!</definedName>
    <definedName name="BRSCompany">#REF!</definedName>
    <definedName name="BRSCompanyList" localSheetId="106">#REF!</definedName>
    <definedName name="BRSCompanyList" localSheetId="109">#REF!</definedName>
    <definedName name="BRSCompanyList" localSheetId="129">#REF!</definedName>
    <definedName name="BRSCompanyList" localSheetId="23">#REF!</definedName>
    <definedName name="BRSCompanyList" localSheetId="13">#REF!</definedName>
    <definedName name="BRSCompanyList">#REF!</definedName>
    <definedName name="BRSCurrency" localSheetId="106">#REF!</definedName>
    <definedName name="BRSCurrency" localSheetId="109">#REF!</definedName>
    <definedName name="BRSCurrency" localSheetId="129">#REF!</definedName>
    <definedName name="BRSCurrency" localSheetId="23">#REF!</definedName>
    <definedName name="BRSCurrency" localSheetId="13">#REF!</definedName>
    <definedName name="BRSCurrency">#REF!</definedName>
    <definedName name="BRSCurrencyList" localSheetId="106">#REF!</definedName>
    <definedName name="BRSCurrencyList" localSheetId="109">#REF!</definedName>
    <definedName name="BRSCurrencyList" localSheetId="129">#REF!</definedName>
    <definedName name="BRSCurrencyList" localSheetId="23">#REF!</definedName>
    <definedName name="BRSCurrencyList" localSheetId="13">#REF!</definedName>
    <definedName name="BRSCurrencyList">#REF!</definedName>
    <definedName name="BRSMonth" localSheetId="106">#REF!</definedName>
    <definedName name="BRSMonth" localSheetId="109">#REF!</definedName>
    <definedName name="BRSMonth" localSheetId="129">#REF!</definedName>
    <definedName name="BRSMonth" localSheetId="23">#REF!</definedName>
    <definedName name="BRSMonth" localSheetId="13">#REF!</definedName>
    <definedName name="BRSMonth">#REF!</definedName>
    <definedName name="BRSMonthList" localSheetId="106">#REF!</definedName>
    <definedName name="BRSMonthList" localSheetId="109">#REF!</definedName>
    <definedName name="BRSMonthList" localSheetId="129">#REF!</definedName>
    <definedName name="BRSMonthList" localSheetId="23">#REF!</definedName>
    <definedName name="BRSMonthList" localSheetId="13">#REF!</definedName>
    <definedName name="BRSMonthList">#REF!</definedName>
    <definedName name="BRSPhase" localSheetId="106">#REF!</definedName>
    <definedName name="BRSPhase" localSheetId="109">#REF!</definedName>
    <definedName name="BRSPhase" localSheetId="129">#REF!</definedName>
    <definedName name="BRSPhase" localSheetId="23">#REF!</definedName>
    <definedName name="BRSPhase" localSheetId="13">#REF!</definedName>
    <definedName name="BRSPhase">#REF!</definedName>
    <definedName name="BRSPhaseList" localSheetId="106">#REF!</definedName>
    <definedName name="BRSPhaseList" localSheetId="109">#REF!</definedName>
    <definedName name="BRSPhaseList" localSheetId="129">#REF!</definedName>
    <definedName name="BRSPhaseList" localSheetId="23">#REF!</definedName>
    <definedName name="BRSPhaseList" localSheetId="13">#REF!</definedName>
    <definedName name="BRSPhaseList">#REF!</definedName>
    <definedName name="BRSReportingUnit" localSheetId="106">#REF!</definedName>
    <definedName name="BRSReportingUnit" localSheetId="109">#REF!</definedName>
    <definedName name="BRSReportingUnit" localSheetId="129">#REF!</definedName>
    <definedName name="BRSReportingUnit" localSheetId="23">#REF!</definedName>
    <definedName name="BRSReportingUnit" localSheetId="13">#REF!</definedName>
    <definedName name="BRSReportingUnit">#REF!</definedName>
    <definedName name="BRSReportingUnitList" localSheetId="106">#REF!</definedName>
    <definedName name="BRSReportingUnitList" localSheetId="109">#REF!</definedName>
    <definedName name="BRSReportingUnitList" localSheetId="129">#REF!</definedName>
    <definedName name="BRSReportingUnitList" localSheetId="23">#REF!</definedName>
    <definedName name="BRSReportingUnitList" localSheetId="13">#REF!</definedName>
    <definedName name="BRSReportingUnitList">#REF!</definedName>
    <definedName name="BRSRounding" localSheetId="106">#REF!</definedName>
    <definedName name="BRSRounding" localSheetId="109">#REF!</definedName>
    <definedName name="BRSRounding" localSheetId="129">#REF!</definedName>
    <definedName name="BRSRounding" localSheetId="23">#REF!</definedName>
    <definedName name="BRSRounding" localSheetId="13">#REF!</definedName>
    <definedName name="BRSRounding">#REF!</definedName>
    <definedName name="BRSRoundingList" localSheetId="106">#REF!</definedName>
    <definedName name="BRSRoundingList" localSheetId="109">#REF!</definedName>
    <definedName name="BRSRoundingList" localSheetId="129">#REF!</definedName>
    <definedName name="BRSRoundingList" localSheetId="23">#REF!</definedName>
    <definedName name="BRSRoundingList" localSheetId="13">#REF!</definedName>
    <definedName name="BRSRoundingList">#REF!</definedName>
    <definedName name="BRSYear" localSheetId="106">#REF!</definedName>
    <definedName name="BRSYear" localSheetId="109">#REF!</definedName>
    <definedName name="BRSYear" localSheetId="129">#REF!</definedName>
    <definedName name="BRSYear" localSheetId="23">#REF!</definedName>
    <definedName name="BRSYear" localSheetId="13">#REF!</definedName>
    <definedName name="BRSYear">#REF!</definedName>
    <definedName name="BRSYearList" localSheetId="106">#REF!</definedName>
    <definedName name="BRSYearList" localSheetId="109">#REF!</definedName>
    <definedName name="BRSYearList" localSheetId="129">#REF!</definedName>
    <definedName name="BRSYearList" localSheetId="23">#REF!</definedName>
    <definedName name="BRSYearList" localSheetId="13">#REF!</definedName>
    <definedName name="BRSYearList">#REF!</definedName>
    <definedName name="BS" localSheetId="106">#REF!</definedName>
    <definedName name="BS" localSheetId="109">#REF!</definedName>
    <definedName name="BS" localSheetId="129">#REF!</definedName>
    <definedName name="BS" localSheetId="127">#REF!</definedName>
    <definedName name="BS" localSheetId="23">#REF!</definedName>
    <definedName name="BS" localSheetId="13">#REF!</definedName>
    <definedName name="BS">#REF!</definedName>
    <definedName name="BS_Spread" localSheetId="106">#REF!</definedName>
    <definedName name="BS_Spread" localSheetId="109">#REF!</definedName>
    <definedName name="BS_Spread" localSheetId="129">#REF!</definedName>
    <definedName name="BS_Spread" localSheetId="23">#REF!</definedName>
    <definedName name="BS_Spread" localSheetId="13">#REF!</definedName>
    <definedName name="BS_Spread">#REF!</definedName>
    <definedName name="BSDATE" localSheetId="106">#REF!</definedName>
    <definedName name="BSDATE" localSheetId="109">#REF!</definedName>
    <definedName name="BSDATE" localSheetId="129">#REF!</definedName>
    <definedName name="BSDATE" localSheetId="127">#REF!</definedName>
    <definedName name="BSDATE" localSheetId="23">#REF!</definedName>
    <definedName name="BSDATE" localSheetId="13">#REF!</definedName>
    <definedName name="BSDATE">#REF!</definedName>
    <definedName name="BTC" localSheetId="106">#REF!</definedName>
    <definedName name="BTC" localSheetId="109">#REF!</definedName>
    <definedName name="BTC" localSheetId="129">#REF!</definedName>
    <definedName name="BTC" localSheetId="23">#REF!</definedName>
    <definedName name="BTC" localSheetId="13">#REF!</definedName>
    <definedName name="BTC">#REF!</definedName>
    <definedName name="BTERM" localSheetId="106">#REF!</definedName>
    <definedName name="BTERM" localSheetId="127">#REF!</definedName>
    <definedName name="BTERM">#REF!</definedName>
    <definedName name="bud_prod" localSheetId="106">#REF!</definedName>
    <definedName name="bud_prod">#REF!</definedName>
    <definedName name="Bud_sale" localSheetId="106">#REF!</definedName>
    <definedName name="Bud_sale">#REF!</definedName>
    <definedName name="bud12cost" localSheetId="106">#REF!</definedName>
    <definedName name="bud12cost" localSheetId="109">#REF!</definedName>
    <definedName name="bud12cost" localSheetId="129">#REF!</definedName>
    <definedName name="bud12cost" localSheetId="23">#REF!</definedName>
    <definedName name="bud12cost" localSheetId="13">#REF!</definedName>
    <definedName name="bud12cost">#REF!</definedName>
    <definedName name="bud12key" localSheetId="106">#REF!</definedName>
    <definedName name="bud12key" localSheetId="109">#REF!</definedName>
    <definedName name="bud12key" localSheetId="129">#REF!</definedName>
    <definedName name="bud12key" localSheetId="23">#REF!</definedName>
    <definedName name="bud12key" localSheetId="13">#REF!</definedName>
    <definedName name="bud12key">#REF!</definedName>
    <definedName name="budcost" localSheetId="106">#REF!</definedName>
    <definedName name="budcost" localSheetId="109">#REF!</definedName>
    <definedName name="budcost" localSheetId="129">#REF!</definedName>
    <definedName name="budcost" localSheetId="23">#REF!</definedName>
    <definedName name="budcost" localSheetId="13">#REF!</definedName>
    <definedName name="budcost">#REF!</definedName>
    <definedName name="budget" localSheetId="106">#REF!</definedName>
    <definedName name="budget" localSheetId="109">#REF!</definedName>
    <definedName name="budget" localSheetId="129">#REF!</definedName>
    <definedName name="budget" localSheetId="23">#REF!</definedName>
    <definedName name="budget" localSheetId="13">#REF!</definedName>
    <definedName name="budget">#REF!</definedName>
    <definedName name="budget_x" localSheetId="106">#REF!</definedName>
    <definedName name="budget_x" localSheetId="109">#REF!</definedName>
    <definedName name="budget_x" localSheetId="129">#REF!</definedName>
    <definedName name="budget_x" localSheetId="23">#REF!</definedName>
    <definedName name="budget_x" localSheetId="13">#REF!</definedName>
    <definedName name="budget_x">#REF!</definedName>
    <definedName name="BudgetActual" localSheetId="106">#REF!</definedName>
    <definedName name="BudgetActual" localSheetId="109">#REF!</definedName>
    <definedName name="BudgetActual" localSheetId="129">#REF!</definedName>
    <definedName name="BudgetActual" localSheetId="23">#REF!</definedName>
    <definedName name="BudgetActual" localSheetId="13">#REF!</definedName>
    <definedName name="BudgetActual">#REF!</definedName>
    <definedName name="budkey" localSheetId="106">#REF!</definedName>
    <definedName name="budkey" localSheetId="109">#REF!</definedName>
    <definedName name="budkey" localSheetId="129">#REF!</definedName>
    <definedName name="budkey" localSheetId="23">#REF!</definedName>
    <definedName name="budkey" localSheetId="13">#REF!</definedName>
    <definedName name="budkey">#REF!</definedName>
    <definedName name="BULKRES" localSheetId="106">#REF!</definedName>
    <definedName name="BULKRES" localSheetId="109">#REF!</definedName>
    <definedName name="BULKRES" localSheetId="129">#REF!</definedName>
    <definedName name="BULKRES" localSheetId="23">#REF!</definedName>
    <definedName name="BULKRES" localSheetId="13">#REF!</definedName>
    <definedName name="BULKRES">#REF!</definedName>
    <definedName name="BUN" localSheetId="106">#REF!</definedName>
    <definedName name="BUN" localSheetId="109">#REF!</definedName>
    <definedName name="BUN" localSheetId="129">#REF!</definedName>
    <definedName name="BUN" localSheetId="23">#REF!</definedName>
    <definedName name="BUN" localSheetId="13">#REF!</definedName>
    <definedName name="BUN">#REF!</definedName>
    <definedName name="burat" localSheetId="106">#REF!</definedName>
    <definedName name="burat" localSheetId="109">#REF!</definedName>
    <definedName name="burat" localSheetId="129">#REF!</definedName>
    <definedName name="burat" localSheetId="23">#REF!</definedName>
    <definedName name="burat" localSheetId="13">#REF!</definedName>
    <definedName name="burat">#REF!</definedName>
    <definedName name="BUSINESS" localSheetId="106">#REF!</definedName>
    <definedName name="BUSINESS" localSheetId="109">#REF!</definedName>
    <definedName name="BUSINESS" localSheetId="111">#REF!</definedName>
    <definedName name="BUSINESS" localSheetId="122">#REF!</definedName>
    <definedName name="BUSINESS" localSheetId="124">#REF!</definedName>
    <definedName name="BUSINESS" localSheetId="129">#REF!</definedName>
    <definedName name="BUSINESS" localSheetId="75">#REF!</definedName>
    <definedName name="BUSINESS" localSheetId="23">#REF!</definedName>
    <definedName name="BUSINESS" localSheetId="13">#REF!</definedName>
    <definedName name="BUSINESS" localSheetId="16">#REF!</definedName>
    <definedName name="BUSINESS">#REF!</definedName>
    <definedName name="BusinessArea" localSheetId="106">#REF!</definedName>
    <definedName name="BusinessArea" localSheetId="109">#REF!</definedName>
    <definedName name="BusinessArea" localSheetId="129">#REF!</definedName>
    <definedName name="BusinessArea" localSheetId="23">#REF!</definedName>
    <definedName name="BusinessArea" localSheetId="13">#REF!</definedName>
    <definedName name="BusinessArea">#REF!</definedName>
    <definedName name="businessgroup" localSheetId="106">#REF!</definedName>
    <definedName name="businessgroup" localSheetId="109">#REF!</definedName>
    <definedName name="businessgroup" localSheetId="129">#REF!</definedName>
    <definedName name="businessgroup" localSheetId="23">#REF!</definedName>
    <definedName name="businessgroup" localSheetId="13">#REF!</definedName>
    <definedName name="businessgroup">#REF!</definedName>
    <definedName name="BUV" localSheetId="106">#REF!</definedName>
    <definedName name="BUV">#REF!</definedName>
    <definedName name="bv" localSheetId="106">#REF!</definedName>
    <definedName name="bv">#REF!</definedName>
    <definedName name="C_" localSheetId="106">#REF!</definedName>
    <definedName name="C_">#REF!</definedName>
    <definedName name="C_10" localSheetId="106">#REF!</definedName>
    <definedName name="C_10" localSheetId="109">#REF!</definedName>
    <definedName name="C_10" localSheetId="129">#REF!</definedName>
    <definedName name="C_10" localSheetId="23">#REF!</definedName>
    <definedName name="C_10" localSheetId="13">#REF!</definedName>
    <definedName name="C_10">#REF!</definedName>
    <definedName name="CA" localSheetId="106">#REF!</definedName>
    <definedName name="CA" localSheetId="109">#REF!</definedName>
    <definedName name="CA" localSheetId="129">#REF!</definedName>
    <definedName name="ca" localSheetId="127">#REF!</definedName>
    <definedName name="CA" localSheetId="23">#REF!</definedName>
    <definedName name="CA" localSheetId="13">#REF!</definedName>
    <definedName name="CA">#REF!</definedName>
    <definedName name="caaa" localSheetId="106">#REF!</definedName>
    <definedName name="caaa" localSheetId="109">#REF!</definedName>
    <definedName name="caaa" localSheetId="129">#REF!</definedName>
    <definedName name="caaa" localSheetId="23">#REF!</definedName>
    <definedName name="caaa" localSheetId="13">#REF!</definedName>
    <definedName name="caaa">#REF!</definedName>
    <definedName name="cag" localSheetId="106">#REF!</definedName>
    <definedName name="cag" localSheetId="109">#REF!</definedName>
    <definedName name="cag" localSheetId="129">#REF!</definedName>
    <definedName name="cag" localSheetId="23">#REF!</definedName>
    <definedName name="cag" localSheetId="13">#REF!</definedName>
    <definedName name="cag">#REF!</definedName>
    <definedName name="Cagayan" localSheetId="106">#REF!</definedName>
    <definedName name="Cagayan" localSheetId="109">#REF!</definedName>
    <definedName name="Cagayan" localSheetId="129">#REF!</definedName>
    <definedName name="Cagayan" localSheetId="23">#REF!</definedName>
    <definedName name="Cagayan" localSheetId="13">#REF!</definedName>
    <definedName name="Cagayan">#REF!</definedName>
    <definedName name="Cagayan_Capitol_Colleges_Inv0045" localSheetId="106">#REF!</definedName>
    <definedName name="Cagayan_Capitol_Colleges_Inv0045" localSheetId="109">#REF!</definedName>
    <definedName name="Cagayan_Capitol_Colleges_Inv0045" localSheetId="129">#REF!</definedName>
    <definedName name="Cagayan_Capitol_Colleges_Inv0045" localSheetId="23">#REF!</definedName>
    <definedName name="Cagayan_Capitol_Colleges_Inv0045" localSheetId="13">#REF!</definedName>
    <definedName name="Cagayan_Capitol_Colleges_Inv0045">#REF!</definedName>
    <definedName name="can" localSheetId="106">#REF!</definedName>
    <definedName name="can" localSheetId="109">#REF!</definedName>
    <definedName name="can" localSheetId="129">#REF!</definedName>
    <definedName name="can" localSheetId="127">#REF!</definedName>
    <definedName name="can" localSheetId="23">#REF!</definedName>
    <definedName name="can" localSheetId="13">#REF!</definedName>
    <definedName name="can">#REF!</definedName>
    <definedName name="CANCEL" localSheetId="106">#REF!</definedName>
    <definedName name="CANCEL" localSheetId="109">#REF!</definedName>
    <definedName name="CANCEL" localSheetId="129">#REF!</definedName>
    <definedName name="CANCEL" localSheetId="23">#REF!</definedName>
    <definedName name="CANCEL" localSheetId="13">#REF!</definedName>
    <definedName name="CANCEL">#REF!</definedName>
    <definedName name="CAP" localSheetId="106">#REF!</definedName>
    <definedName name="CAP" localSheetId="109">#REF!</definedName>
    <definedName name="CAP" localSheetId="129">#REF!</definedName>
    <definedName name="CAP" localSheetId="127">#REF!</definedName>
    <definedName name="CAP" localSheetId="23">#REF!</definedName>
    <definedName name="CAP" localSheetId="13">#REF!</definedName>
    <definedName name="CAP">#REF!</definedName>
    <definedName name="CAP_STOCK">#N/A</definedName>
    <definedName name="CAPG" localSheetId="106">#REF!</definedName>
    <definedName name="CAPG" localSheetId="109">#REF!</definedName>
    <definedName name="CAPG" localSheetId="129">#REF!</definedName>
    <definedName name="CAPG" localSheetId="127">#REF!</definedName>
    <definedName name="CAPG" localSheetId="23">#REF!</definedName>
    <definedName name="CAPG" localSheetId="13">#REF!</definedName>
    <definedName name="CAPG">#REF!</definedName>
    <definedName name="CapitalExps" localSheetId="106">#REF!</definedName>
    <definedName name="CapitalExps" localSheetId="109">#REF!</definedName>
    <definedName name="CapitalExps" localSheetId="129">#REF!</definedName>
    <definedName name="CapitalExps" localSheetId="23">#REF!</definedName>
    <definedName name="CapitalExps" localSheetId="13">#REF!</definedName>
    <definedName name="CapitalExps">#REF!</definedName>
    <definedName name="cas" localSheetId="106">#REF!</definedName>
    <definedName name="cas" localSheetId="109">#REF!</definedName>
    <definedName name="cas" localSheetId="129">#REF!</definedName>
    <definedName name="cas" localSheetId="127">#REF!</definedName>
    <definedName name="cas" localSheetId="23">#REF!</definedName>
    <definedName name="cas" localSheetId="13">#REF!</definedName>
    <definedName name="cas">#REF!</definedName>
    <definedName name="CAT_RES" localSheetId="106">#REF!</definedName>
    <definedName name="CAT_RES" localSheetId="109">#REF!</definedName>
    <definedName name="CAT_RES" localSheetId="129">#REF!</definedName>
    <definedName name="CAT_RES" localSheetId="23">#REF!</definedName>
    <definedName name="CAT_RES" localSheetId="13">#REF!</definedName>
    <definedName name="CAT_RES">#REF!</definedName>
    <definedName name="catas" localSheetId="106">#REF!</definedName>
    <definedName name="catas" localSheetId="109">#REF!</definedName>
    <definedName name="catas" localSheetId="129">#REF!</definedName>
    <definedName name="catas" localSheetId="23">#REF!</definedName>
    <definedName name="catas" localSheetId="13">#REF!</definedName>
    <definedName name="catas">#REF!</definedName>
    <definedName name="catasfin" localSheetId="106">#REF!</definedName>
    <definedName name="catasfin" localSheetId="109">#REF!</definedName>
    <definedName name="catasfin" localSheetId="129">#REF!</definedName>
    <definedName name="catasfin" localSheetId="23">#REF!</definedName>
    <definedName name="catasfin" localSheetId="13">#REF!</definedName>
    <definedName name="catasfin">#REF!</definedName>
    <definedName name="catasnll" localSheetId="106">#REF!</definedName>
    <definedName name="catasnll" localSheetId="109">#REF!</definedName>
    <definedName name="catasnll" localSheetId="129">#REF!</definedName>
    <definedName name="catasnll" localSheetId="127">#REF!</definedName>
    <definedName name="catasnll" localSheetId="23">#REF!</definedName>
    <definedName name="catasnll" localSheetId="13">#REF!</definedName>
    <definedName name="catasnll">#REF!</definedName>
    <definedName name="catastro" localSheetId="106">#REF!</definedName>
    <definedName name="catastro" localSheetId="109">#REF!</definedName>
    <definedName name="catastro" localSheetId="129">#REF!</definedName>
    <definedName name="catastro" localSheetId="23">#REF!</definedName>
    <definedName name="catastro" localSheetId="13">#REF!</definedName>
    <definedName name="catastro">#REF!</definedName>
    <definedName name="Category" localSheetId="106">#REF!</definedName>
    <definedName name="Category" localSheetId="109">#REF!</definedName>
    <definedName name="Category" localSheetId="129">#REF!</definedName>
    <definedName name="Category" localSheetId="23">#REF!</definedName>
    <definedName name="Category" localSheetId="13">#REF!</definedName>
    <definedName name="Category">#REF!</definedName>
    <definedName name="CBA" localSheetId="106">#REF!</definedName>
    <definedName name="CBA" localSheetId="109">#REF!</definedName>
    <definedName name="CBA" localSheetId="129">#REF!</definedName>
    <definedName name="CBA" localSheetId="23">#REF!</definedName>
    <definedName name="CBA" localSheetId="13">#REF!</definedName>
    <definedName name="CBA">#REF!</definedName>
    <definedName name="CBIC" localSheetId="106" hidden="1">#REF!</definedName>
    <definedName name="CBIC" localSheetId="109" hidden="1">#REF!</definedName>
    <definedName name="CBIC" localSheetId="129" hidden="1">#REF!</definedName>
    <definedName name="CBIC" localSheetId="127" hidden="1">#REF!</definedName>
    <definedName name="CBIC" localSheetId="23" hidden="1">#REF!</definedName>
    <definedName name="CBIC" localSheetId="13" hidden="1">#REF!</definedName>
    <definedName name="CBIC" hidden="1">#REF!</definedName>
    <definedName name="CC" localSheetId="106">#REF!</definedName>
    <definedName name="CC" localSheetId="109">#REF!</definedName>
    <definedName name="CC" localSheetId="129">#REF!</definedName>
    <definedName name="CC" localSheetId="127">#REF!</definedName>
    <definedName name="CC" localSheetId="23">#REF!</definedName>
    <definedName name="CC" localSheetId="13">#REF!</definedName>
    <definedName name="CC">#REF!</definedName>
    <definedName name="cc_list" localSheetId="106">#REF!</definedName>
    <definedName name="cc_list" localSheetId="109">#REF!</definedName>
    <definedName name="cc_list" localSheetId="129">#REF!</definedName>
    <definedName name="cc_list" localSheetId="23">#REF!</definedName>
    <definedName name="cc_list" localSheetId="13">#REF!</definedName>
    <definedName name="cc_list">#REF!</definedName>
    <definedName name="ccc" localSheetId="106">#REF!</definedName>
    <definedName name="ccc" localSheetId="109">#REF!</definedName>
    <definedName name="ccc" localSheetId="129">#REF!</definedName>
    <definedName name="ccc" localSheetId="23">#REF!</definedName>
    <definedName name="ccc" localSheetId="13">#REF!</definedName>
    <definedName name="ccc">#REF!</definedName>
    <definedName name="CCEXPAPR00" localSheetId="106">#REF!</definedName>
    <definedName name="CCEXPAPR00" localSheetId="109">#REF!</definedName>
    <definedName name="CCEXPAPR00" localSheetId="129">#REF!</definedName>
    <definedName name="CCEXPAPR00" localSheetId="23">#REF!</definedName>
    <definedName name="CCEXPAPR00" localSheetId="13">#REF!</definedName>
    <definedName name="CCEXPAPR00">#REF!</definedName>
    <definedName name="CCEXPAPR00A" localSheetId="106">#REF!</definedName>
    <definedName name="CCEXPAPR00A" localSheetId="109">#REF!</definedName>
    <definedName name="CCEXPAPR00A" localSheetId="129">#REF!</definedName>
    <definedName name="CCEXPAPR00A" localSheetId="23">#REF!</definedName>
    <definedName name="CCEXPAPR00A" localSheetId="13">#REF!</definedName>
    <definedName name="CCEXPAPR00A">#REF!</definedName>
    <definedName name="CCEXPJUNE00" localSheetId="106">#REF!</definedName>
    <definedName name="CCEXPJUNE00" localSheetId="109">#REF!</definedName>
    <definedName name="CCEXPJUNE00" localSheetId="129">#REF!</definedName>
    <definedName name="CCEXPJUNE00" localSheetId="23">#REF!</definedName>
    <definedName name="CCEXPJUNE00" localSheetId="13">#REF!</definedName>
    <definedName name="CCEXPJUNE00">#REF!</definedName>
    <definedName name="CCEXPMAY00" localSheetId="106">#REF!</definedName>
    <definedName name="CCEXPMAY00">#REF!</definedName>
    <definedName name="CCSA" localSheetId="106">#REF!</definedName>
    <definedName name="CCSA">#REF!</definedName>
    <definedName name="ccwsa" localSheetId="106">#REF!</definedName>
    <definedName name="ccwsa">#REF!</definedName>
    <definedName name="ce" localSheetId="106">#REF!</definedName>
    <definedName name="ce" localSheetId="109">#REF!</definedName>
    <definedName name="ce" localSheetId="129">#REF!</definedName>
    <definedName name="ce" localSheetId="23">#REF!</definedName>
    <definedName name="ce" localSheetId="13">#REF!</definedName>
    <definedName name="ce">#REF!</definedName>
    <definedName name="Cert_No" localSheetId="106">#REF!</definedName>
    <definedName name="Cert_No" localSheetId="109">#REF!</definedName>
    <definedName name="Cert_No" localSheetId="129">#REF!</definedName>
    <definedName name="Cert_No" localSheetId="23">#REF!</definedName>
    <definedName name="Cert_No" localSheetId="13">#REF!</definedName>
    <definedName name="Cert_No">#REF!</definedName>
    <definedName name="certification" localSheetId="106">#REF!</definedName>
    <definedName name="certification" localSheetId="109">#REF!</definedName>
    <definedName name="certification" localSheetId="129">#REF!</definedName>
    <definedName name="certification" localSheetId="127">#REF!</definedName>
    <definedName name="certification" localSheetId="23">#REF!</definedName>
    <definedName name="certification" localSheetId="13">#REF!</definedName>
    <definedName name="certification">#REF!</definedName>
    <definedName name="CFNOV" localSheetId="106">#REF!</definedName>
    <definedName name="CFNOV" localSheetId="109">#REF!</definedName>
    <definedName name="CFNOV" localSheetId="129">#REF!</definedName>
    <definedName name="CFNOV" localSheetId="23">#REF!</definedName>
    <definedName name="CFNOV" localSheetId="13">#REF!</definedName>
    <definedName name="CFNOV">#REF!</definedName>
    <definedName name="CG" localSheetId="106">#REF!</definedName>
    <definedName name="CG" localSheetId="109">#REF!</definedName>
    <definedName name="CG" localSheetId="129">#REF!</definedName>
    <definedName name="CG" localSheetId="127">#REF!</definedName>
    <definedName name="CG" localSheetId="23">#REF!</definedName>
    <definedName name="CG" localSheetId="13">#REF!</definedName>
    <definedName name="CG">#REF!</definedName>
    <definedName name="CGEN" localSheetId="106">#REF!</definedName>
    <definedName name="CGEN" localSheetId="109">#REF!</definedName>
    <definedName name="CGEN" localSheetId="129">#REF!</definedName>
    <definedName name="CGEN" localSheetId="127">#REF!</definedName>
    <definedName name="CGEN" localSheetId="23">#REF!</definedName>
    <definedName name="CGEN" localSheetId="13">#REF!</definedName>
    <definedName name="CGEN">#REF!</definedName>
    <definedName name="CGIC" localSheetId="106">#REF!</definedName>
    <definedName name="CGIC" localSheetId="109">#REF!</definedName>
    <definedName name="CGIC" localSheetId="129">#REF!</definedName>
    <definedName name="CGIC" localSheetId="127">#REF!</definedName>
    <definedName name="CGIC" localSheetId="23">#REF!</definedName>
    <definedName name="CGIC" localSheetId="13">#REF!</definedName>
    <definedName name="CGIC">#REF!</definedName>
    <definedName name="CGLI1" localSheetId="106">#REF!</definedName>
    <definedName name="CGLI1" localSheetId="109">#REF!</definedName>
    <definedName name="CGLI1" localSheetId="129">#REF!</definedName>
    <definedName name="CGLI1" localSheetId="23">#REF!</definedName>
    <definedName name="CGLI1" localSheetId="13">#REF!</definedName>
    <definedName name="CGLI1">#REF!</definedName>
    <definedName name="ChangeNum" localSheetId="106">#REF!</definedName>
    <definedName name="ChangeNum" localSheetId="109">#REF!</definedName>
    <definedName name="ChangeNum" localSheetId="129">#REF!</definedName>
    <definedName name="ChangeNum" localSheetId="23">#REF!</definedName>
    <definedName name="ChangeNum" localSheetId="13">#REF!</definedName>
    <definedName name="ChangeNum">#REF!</definedName>
    <definedName name="CHOICE">#N/A</definedName>
    <definedName name="chtTotalFUM" localSheetId="106">#REF!</definedName>
    <definedName name="chtTotalFUM" localSheetId="109">#REF!</definedName>
    <definedName name="chtTotalFUM" localSheetId="129">#REF!</definedName>
    <definedName name="chtTotalFUM" localSheetId="23">#REF!</definedName>
    <definedName name="chtTotalFUM" localSheetId="13">#REF!</definedName>
    <definedName name="chtTotalFUM">#REF!</definedName>
    <definedName name="ci" localSheetId="127">#REF!</definedName>
    <definedName name="cina" localSheetId="106">#REF!</definedName>
    <definedName name="cina" localSheetId="109">#REF!</definedName>
    <definedName name="cina" localSheetId="129">#REF!</definedName>
    <definedName name="cina" localSheetId="127">#REF!</definedName>
    <definedName name="cina" localSheetId="23">#REF!</definedName>
    <definedName name="cina" localSheetId="13">#REF!</definedName>
    <definedName name="cina">#REF!</definedName>
    <definedName name="citi" localSheetId="106">#REF!</definedName>
    <definedName name="citi" localSheetId="109">#REF!</definedName>
    <definedName name="citi" localSheetId="129">#REF!</definedName>
    <definedName name="citi" localSheetId="23">#REF!</definedName>
    <definedName name="citi" localSheetId="13">#REF!</definedName>
    <definedName name="citi">#REF!</definedName>
    <definedName name="citi2" localSheetId="106">#REF!</definedName>
    <definedName name="citi2" localSheetId="109">#REF!</definedName>
    <definedName name="citi2" localSheetId="129">#REF!</definedName>
    <definedName name="citi2" localSheetId="23">#REF!</definedName>
    <definedName name="citi2" localSheetId="13">#REF!</definedName>
    <definedName name="citi2">#REF!</definedName>
    <definedName name="City" localSheetId="106">#REF!</definedName>
    <definedName name="City" localSheetId="127">#REF!</definedName>
    <definedName name="City">#REF!</definedName>
    <definedName name="cl" localSheetId="106">#REF!</definedName>
    <definedName name="cl" localSheetId="109">#REF!</definedName>
    <definedName name="cl" localSheetId="129">#REF!</definedName>
    <definedName name="cl" localSheetId="127">#REF!</definedName>
    <definedName name="cl" localSheetId="23">#REF!</definedName>
    <definedName name="cl" localSheetId="13">#REF!</definedName>
    <definedName name="cl">#REF!</definedName>
    <definedName name="CLAIMS_BEG" localSheetId="106">#REF!</definedName>
    <definedName name="CLAIMS_BEG" localSheetId="109">#REF!</definedName>
    <definedName name="CLAIMS_BEG" localSheetId="129">#REF!</definedName>
    <definedName name="CLAIMS_BEG" localSheetId="23">#REF!</definedName>
    <definedName name="CLAIMS_BEG" localSheetId="13">#REF!</definedName>
    <definedName name="CLAIMS_BEG">#REF!</definedName>
    <definedName name="ClaimsRatio1" localSheetId="26">#REF!</definedName>
    <definedName name="ClaimsRatio1" localSheetId="106">#REF!</definedName>
    <definedName name="ClaimsRatio1" localSheetId="109">#REF!</definedName>
    <definedName name="ClaimsRatio1" localSheetId="111">#REF!</definedName>
    <definedName name="ClaimsRatio1" localSheetId="123">#REF!</definedName>
    <definedName name="ClaimsRatio1" localSheetId="122">#REF!</definedName>
    <definedName name="ClaimsRatio1" localSheetId="124">#REF!</definedName>
    <definedName name="ClaimsRatio1" localSheetId="44">#REF!</definedName>
    <definedName name="ClaimsRatio1" localSheetId="129">#REF!</definedName>
    <definedName name="ClaimsRatio1" localSheetId="64">#REF!</definedName>
    <definedName name="ClaimsRatio1" localSheetId="69">#REF!</definedName>
    <definedName name="ClaimsRatio1" localSheetId="127">#REF!</definedName>
    <definedName name="ClaimsRatio1" localSheetId="75">#REF!</definedName>
    <definedName name="ClaimsRatio1" localSheetId="23">#REF!</definedName>
    <definedName name="ClaimsRatio1" localSheetId="13">#REF!</definedName>
    <definedName name="ClaimsRatio1" localSheetId="16">#REF!</definedName>
    <definedName name="ClaimsRatio1">#REF!</definedName>
    <definedName name="ClaimsRatio2" localSheetId="26">#REF!</definedName>
    <definedName name="ClaimsRatio2" localSheetId="106">#REF!</definedName>
    <definedName name="ClaimsRatio2" localSheetId="109">#REF!</definedName>
    <definedName name="ClaimsRatio2" localSheetId="111">#REF!</definedName>
    <definedName name="ClaimsRatio2" localSheetId="123">#REF!</definedName>
    <definedName name="ClaimsRatio2" localSheetId="122">#REF!</definedName>
    <definedName name="ClaimsRatio2" localSheetId="124">#REF!</definedName>
    <definedName name="ClaimsRatio2" localSheetId="44">#REF!</definedName>
    <definedName name="ClaimsRatio2" localSheetId="129">#REF!</definedName>
    <definedName name="ClaimsRatio2" localSheetId="64">#REF!</definedName>
    <definedName name="ClaimsRatio2" localSheetId="69">#REF!</definedName>
    <definedName name="ClaimsRatio2" localSheetId="127">#REF!</definedName>
    <definedName name="ClaimsRatio2" localSheetId="75">#REF!</definedName>
    <definedName name="ClaimsRatio2" localSheetId="23">#REF!</definedName>
    <definedName name="ClaimsRatio2" localSheetId="13">#REF!</definedName>
    <definedName name="ClaimsRatio2" localSheetId="16">#REF!</definedName>
    <definedName name="ClaimsRatio2">#REF!</definedName>
    <definedName name="ClaimsRatio3" localSheetId="26">#REF!</definedName>
    <definedName name="ClaimsRatio3" localSheetId="106">#REF!</definedName>
    <definedName name="ClaimsRatio3" localSheetId="109">#REF!</definedName>
    <definedName name="ClaimsRatio3" localSheetId="111">#REF!</definedName>
    <definedName name="ClaimsRatio3" localSheetId="123">#REF!</definedName>
    <definedName name="ClaimsRatio3" localSheetId="122">#REF!</definedName>
    <definedName name="ClaimsRatio3" localSheetId="124">#REF!</definedName>
    <definedName name="ClaimsRatio3" localSheetId="44">#REF!</definedName>
    <definedName name="ClaimsRatio3" localSheetId="129">#REF!</definedName>
    <definedName name="ClaimsRatio3" localSheetId="64">#REF!</definedName>
    <definedName name="ClaimsRatio3" localSheetId="69">#REF!</definedName>
    <definedName name="claimsRatio3" localSheetId="127">#REF!</definedName>
    <definedName name="ClaimsRatio3" localSheetId="75">#REF!</definedName>
    <definedName name="ClaimsRatio3" localSheetId="23">#REF!</definedName>
    <definedName name="ClaimsRatio3" localSheetId="13">#REF!</definedName>
    <definedName name="ClaimsRatio3" localSheetId="16">#REF!</definedName>
    <definedName name="ClaimsRatio3">#REF!</definedName>
    <definedName name="ClaimsRejectionRatio1" localSheetId="106">#REF!</definedName>
    <definedName name="ClaimsRejectionRatio1" localSheetId="109">#REF!</definedName>
    <definedName name="ClaimsRejectionRatio1" localSheetId="129">#REF!</definedName>
    <definedName name="ClaimsRejectionRatio1" localSheetId="127">#REF!</definedName>
    <definedName name="ClaimsRejectionRatio1" localSheetId="23">#REF!</definedName>
    <definedName name="ClaimsRejectionRatio1" localSheetId="13">#REF!</definedName>
    <definedName name="ClaimsRejectionRatio1">#REF!</definedName>
    <definedName name="ClaimsRejectionRatio2" localSheetId="106">#REF!</definedName>
    <definedName name="ClaimsRejectionRatio2" localSheetId="109">#REF!</definedName>
    <definedName name="ClaimsRejectionRatio2" localSheetId="129">#REF!</definedName>
    <definedName name="ClaimsRejectionRatio2" localSheetId="127">#REF!</definedName>
    <definedName name="ClaimsRejectionRatio2" localSheetId="23">#REF!</definedName>
    <definedName name="ClaimsRejectionRatio2" localSheetId="13">#REF!</definedName>
    <definedName name="ClaimsRejectionRatio2">#REF!</definedName>
    <definedName name="ClaimsRejectionRatio3" localSheetId="106">#REF!</definedName>
    <definedName name="ClaimsRejectionRatio3" localSheetId="109">#REF!</definedName>
    <definedName name="ClaimsRejectionRatio3" localSheetId="129">#REF!</definedName>
    <definedName name="ClaimsRejectionRatio3" localSheetId="127">#REF!</definedName>
    <definedName name="ClaimsRejectionRatio3" localSheetId="23">#REF!</definedName>
    <definedName name="ClaimsRejectionRatio3" localSheetId="13">#REF!</definedName>
    <definedName name="ClaimsRejectionRatio3">#REF!</definedName>
    <definedName name="CLMR_" localSheetId="106">#REF!</definedName>
    <definedName name="CLMR_" localSheetId="109">#REF!</definedName>
    <definedName name="CLMR_" localSheetId="129">#REF!</definedName>
    <definedName name="CLMR_" localSheetId="23">#REF!</definedName>
    <definedName name="CLMR_" localSheetId="13">#REF!</definedName>
    <definedName name="CLMR_">#REF!</definedName>
    <definedName name="clr" localSheetId="106">#REF!</definedName>
    <definedName name="clr" localSheetId="109">#REF!</definedName>
    <definedName name="clr" localSheetId="129">#REF!</definedName>
    <definedName name="clr" localSheetId="23">#REF!</definedName>
    <definedName name="clr" localSheetId="13">#REF!</definedName>
    <definedName name="clr">#REF!</definedName>
    <definedName name="clrnl" localSheetId="106">#REF!</definedName>
    <definedName name="clrnl" localSheetId="109">#REF!</definedName>
    <definedName name="clrnl" localSheetId="129">#REF!</definedName>
    <definedName name="clrnl" localSheetId="127">#REF!</definedName>
    <definedName name="clrnl" localSheetId="23">#REF!</definedName>
    <definedName name="clrnl" localSheetId="13">#REF!</definedName>
    <definedName name="clrnl">#REF!</definedName>
    <definedName name="CM_CY" localSheetId="106">#REF!</definedName>
    <definedName name="CM_CY" localSheetId="109">#REF!</definedName>
    <definedName name="CM_CY" localSheetId="129">#REF!</definedName>
    <definedName name="CM_CY" localSheetId="23">#REF!</definedName>
    <definedName name="CM_CY" localSheetId="13">#REF!</definedName>
    <definedName name="CM_CY">#REF!</definedName>
    <definedName name="CMCY" localSheetId="106">#REF!</definedName>
    <definedName name="CMCY" localSheetId="109">#REF!</definedName>
    <definedName name="CMCY" localSheetId="129">#REF!</definedName>
    <definedName name="CMCY" localSheetId="23">#REF!</definedName>
    <definedName name="CMCY" localSheetId="13">#REF!</definedName>
    <definedName name="CMCY">#REF!</definedName>
    <definedName name="cna" localSheetId="106">#REF!</definedName>
    <definedName name="cna" localSheetId="109">#REF!</definedName>
    <definedName name="cna" localSheetId="129">#REF!</definedName>
    <definedName name="cna" localSheetId="127">#REF!</definedName>
    <definedName name="cna" localSheetId="23">#REF!</definedName>
    <definedName name="cna" localSheetId="13">#REF!</definedName>
    <definedName name="cna">#REF!</definedName>
    <definedName name="CNAA" localSheetId="106">#REF!</definedName>
    <definedName name="CNAA" localSheetId="109">#REF!</definedName>
    <definedName name="CNAA" localSheetId="129">#REF!</definedName>
    <definedName name="CNAA" localSheetId="127">#REF!</definedName>
    <definedName name="CNAA" localSheetId="23">#REF!</definedName>
    <definedName name="CNAA" localSheetId="13">#REF!</definedName>
    <definedName name="CNAA">#REF!</definedName>
    <definedName name="cncel" localSheetId="106">#REF!</definedName>
    <definedName name="cncel" localSheetId="127">#REF!</definedName>
    <definedName name="cncel">#REF!</definedName>
    <definedName name="cneg" localSheetId="127">#REF!</definedName>
    <definedName name="CNT" localSheetId="106">#REF!</definedName>
    <definedName name="CNT" localSheetId="109">#REF!</definedName>
    <definedName name="CNT" localSheetId="129">#REF!</definedName>
    <definedName name="CNT" localSheetId="23">#REF!</definedName>
    <definedName name="CNT" localSheetId="13">#REF!</definedName>
    <definedName name="CNT">#REF!</definedName>
    <definedName name="co" localSheetId="106">#REF!</definedName>
    <definedName name="co" localSheetId="109">#REF!</definedName>
    <definedName name="co" localSheetId="129">#REF!</definedName>
    <definedName name="co" localSheetId="127">#REF!</definedName>
    <definedName name="co" localSheetId="23">#REF!</definedName>
    <definedName name="co" localSheetId="13">#REF!</definedName>
    <definedName name="co">#REF!</definedName>
    <definedName name="CODE" localSheetId="106">#REF!</definedName>
    <definedName name="CODE" localSheetId="109">#REF!</definedName>
    <definedName name="CODE" localSheetId="129">#REF!</definedName>
    <definedName name="CODE" localSheetId="23">#REF!</definedName>
    <definedName name="CODE" localSheetId="13">#REF!</definedName>
    <definedName name="CODE">#REF!</definedName>
    <definedName name="codes_basic" localSheetId="106">#REF!</definedName>
    <definedName name="codes_basic" localSheetId="109">#REF!</definedName>
    <definedName name="codes_basic" localSheetId="129">#REF!</definedName>
    <definedName name="codes_basic" localSheetId="23">#REF!</definedName>
    <definedName name="codes_basic" localSheetId="13">#REF!</definedName>
    <definedName name="codes_basic">#REF!</definedName>
    <definedName name="codes_riders" localSheetId="106">#REF!</definedName>
    <definedName name="codes_riders" localSheetId="109">#REF!</definedName>
    <definedName name="codes_riders" localSheetId="129">#REF!</definedName>
    <definedName name="codes_riders" localSheetId="23">#REF!</definedName>
    <definedName name="codes_riders" localSheetId="13">#REF!</definedName>
    <definedName name="codes_riders">#REF!</definedName>
    <definedName name="CoHasMI" localSheetId="26">#REF!</definedName>
    <definedName name="CoHasMI" localSheetId="106">#REF!</definedName>
    <definedName name="CoHasMI" localSheetId="109">#REF!</definedName>
    <definedName name="CoHasMI" localSheetId="111">#REF!</definedName>
    <definedName name="CoHasMI" localSheetId="123">#REF!</definedName>
    <definedName name="CoHasMI" localSheetId="122">#REF!</definedName>
    <definedName name="CoHasMI" localSheetId="124">#REF!</definedName>
    <definedName name="CoHasMI" localSheetId="44">#REF!</definedName>
    <definedName name="CoHasMI" localSheetId="129">#REF!</definedName>
    <definedName name="CoHasMI" localSheetId="64">#REF!</definedName>
    <definedName name="CoHasMI" localSheetId="69">#REF!</definedName>
    <definedName name="CoHasMI" localSheetId="127">#REF!</definedName>
    <definedName name="CoHasMI" localSheetId="75">#REF!</definedName>
    <definedName name="CoHasMI" localSheetId="23">#REF!</definedName>
    <definedName name="CoHasMI" localSheetId="13">#REF!</definedName>
    <definedName name="CoHasMI" localSheetId="16">#REF!</definedName>
    <definedName name="CoHasMI">#REF!</definedName>
    <definedName name="CoIsACooperativeInsurer" localSheetId="26">#REF!</definedName>
    <definedName name="CoIsACooperativeInsurer" localSheetId="106">#REF!</definedName>
    <definedName name="CoIsACooperativeInsurer" localSheetId="111">#REF!</definedName>
    <definedName name="CoIsACooperativeInsurer" localSheetId="123">#REF!</definedName>
    <definedName name="CoIsACooperativeInsurer" localSheetId="122">#REF!</definedName>
    <definedName name="CoIsACooperativeInsurer" localSheetId="124">#REF!</definedName>
    <definedName name="CoIsACooperativeInsurer" localSheetId="44">#REF!</definedName>
    <definedName name="CoIsACooperativeInsurer" localSheetId="64">#REF!</definedName>
    <definedName name="CoIsACooperativeInsurer" localSheetId="69">#REF!</definedName>
    <definedName name="CoIsACooperativeInsurer" localSheetId="75">#REF!</definedName>
    <definedName name="CoIsACooperativeInsurer" localSheetId="16">#REF!</definedName>
    <definedName name="CoIsACooperativeInsurer">#REF!</definedName>
    <definedName name="col" localSheetId="106">#REF!</definedName>
    <definedName name="col" localSheetId="109">#REF!</definedName>
    <definedName name="col" localSheetId="129">#REF!</definedName>
    <definedName name="col" localSheetId="23">#REF!</definedName>
    <definedName name="col" localSheetId="13">#REF!</definedName>
    <definedName name="col">#REF!</definedName>
    <definedName name="Col_Allocations" localSheetId="106">#REF!,#REF!,#REF!,#REF!</definedName>
    <definedName name="Col_Allocations" localSheetId="109">#REF!,#REF!,#REF!,#REF!</definedName>
    <definedName name="Col_Allocations" localSheetId="129">#REF!,#REF!,#REF!,#REF!</definedName>
    <definedName name="Col_Allocations" localSheetId="127">#REF!,#REF!,#REF!,#REF!</definedName>
    <definedName name="Col_Allocations" localSheetId="23">#REF!,#REF!,#REF!,#REF!</definedName>
    <definedName name="Col_Allocations" localSheetId="13">#REF!,#REF!,#REF!,#REF!</definedName>
    <definedName name="Col_Allocations">#REF!,#REF!,#REF!,#REF!</definedName>
    <definedName name="Col_Allocations_Ext_Out" localSheetId="106">#REF!,#REF!,#REF!</definedName>
    <definedName name="Col_Allocations_Ext_Out" localSheetId="109">#REF!,#REF!,#REF!</definedName>
    <definedName name="Col_Allocations_Ext_Out" localSheetId="129">#REF!,#REF!,#REF!</definedName>
    <definedName name="Col_Allocations_Ext_Out" localSheetId="127">#REF!,#REF!,#REF!</definedName>
    <definedName name="Col_Allocations_Ext_Out" localSheetId="23">#REF!,#REF!,#REF!</definedName>
    <definedName name="Col_Allocations_Ext_Out" localSheetId="13">#REF!,#REF!,#REF!</definedName>
    <definedName name="Col_Allocations_Ext_Out">#REF!,#REF!,#REF!</definedName>
    <definedName name="Col_Bud_Qtly" localSheetId="106">#REF!,#REF!,#REF!,#REF!</definedName>
    <definedName name="Col_Bud_Qtly" localSheetId="109">#REF!,#REF!,#REF!,#REF!</definedName>
    <definedName name="Col_Bud_Qtly" localSheetId="129">#REF!,#REF!,#REF!,#REF!</definedName>
    <definedName name="Col_Bud_Qtly" localSheetId="127">#REF!,#REF!,#REF!,#REF!</definedName>
    <definedName name="Col_Bud_Qtly" localSheetId="23">#REF!,#REF!,#REF!,#REF!</definedName>
    <definedName name="Col_Bud_Qtly" localSheetId="13">#REF!,#REF!,#REF!,#REF!</definedName>
    <definedName name="Col_Bud_Qtly">#REF!,#REF!,#REF!,#REF!</definedName>
    <definedName name="collection.fee" localSheetId="106">#REF!</definedName>
    <definedName name="collection.fee" localSheetId="109">#REF!</definedName>
    <definedName name="collection.fee" localSheetId="129">#REF!</definedName>
    <definedName name="collection.fee" localSheetId="23">#REF!</definedName>
    <definedName name="collection.fee" localSheetId="13">#REF!</definedName>
    <definedName name="collection.fee">#REF!</definedName>
    <definedName name="Collection_fee" localSheetId="106">#REF!</definedName>
    <definedName name="Collection_fee" localSheetId="109">#REF!</definedName>
    <definedName name="Collection_fee" localSheetId="129">#REF!</definedName>
    <definedName name="Collection_fee" localSheetId="23">#REF!</definedName>
    <definedName name="Collection_fee" localSheetId="13">#REF!</definedName>
    <definedName name="Collection_fee">#REF!</definedName>
    <definedName name="com" localSheetId="106">#REF!</definedName>
    <definedName name="com" localSheetId="109">#REF!</definedName>
    <definedName name="com" localSheetId="129">#REF!</definedName>
    <definedName name="COM" localSheetId="127">#REF!</definedName>
    <definedName name="com" localSheetId="23">#REF!</definedName>
    <definedName name="com" localSheetId="13">#REF!</definedName>
    <definedName name="com">#REF!</definedName>
    <definedName name="com_1" localSheetId="106">#REF!</definedName>
    <definedName name="com_1" localSheetId="109">#REF!</definedName>
    <definedName name="com_1" localSheetId="129">#REF!</definedName>
    <definedName name="com_1" localSheetId="23">#REF!</definedName>
    <definedName name="com_1" localSheetId="13">#REF!</definedName>
    <definedName name="com_1">#REF!</definedName>
    <definedName name="com_2" localSheetId="106">#REF!</definedName>
    <definedName name="com_2" localSheetId="109">#REF!</definedName>
    <definedName name="com_2" localSheetId="129">#REF!</definedName>
    <definedName name="com_2" localSheetId="23">#REF!</definedName>
    <definedName name="com_2" localSheetId="13">#REF!</definedName>
    <definedName name="com_2">#REF!</definedName>
    <definedName name="comm" localSheetId="106">#REF!</definedName>
    <definedName name="comm" localSheetId="109">#REF!</definedName>
    <definedName name="comm" localSheetId="129">#REF!</definedName>
    <definedName name="comm" localSheetId="23">#REF!</definedName>
    <definedName name="comm" localSheetId="13">#REF!</definedName>
    <definedName name="comm">#REF!</definedName>
    <definedName name="comm_tag" localSheetId="106">#REF!</definedName>
    <definedName name="comm_tag" localSheetId="109">#REF!</definedName>
    <definedName name="comm_tag" localSheetId="129">#REF!</definedName>
    <definedName name="comm_tag" localSheetId="23">#REF!</definedName>
    <definedName name="comm_tag" localSheetId="13">#REF!</definedName>
    <definedName name="comm_tag">#REF!</definedName>
    <definedName name="company" localSheetId="123">CM!$C$4</definedName>
    <definedName name="company" localSheetId="122">CN!$C$4</definedName>
    <definedName name="company" localSheetId="124">'CN '!$C$4</definedName>
    <definedName name="Company" localSheetId="127">#REF!</definedName>
    <definedName name="company">'C'!$C$4</definedName>
    <definedName name="Company_Name" localSheetId="106">#REF!</definedName>
    <definedName name="Company_Name" localSheetId="109">#REF!</definedName>
    <definedName name="Company_Name" localSheetId="129">#REF!</definedName>
    <definedName name="Company_Name" localSheetId="127">#REF!</definedName>
    <definedName name="Company_Name" localSheetId="23">#REF!</definedName>
    <definedName name="Company_Name" localSheetId="13">#REF!</definedName>
    <definedName name="Company_Name">#REF!</definedName>
    <definedName name="compare" localSheetId="106">#REF!</definedName>
    <definedName name="compare" localSheetId="109">#REF!</definedName>
    <definedName name="compare" localSheetId="129">#REF!</definedName>
    <definedName name="compare" localSheetId="127">#REF!</definedName>
    <definedName name="compare" localSheetId="23">#REF!</definedName>
    <definedName name="compare" localSheetId="13">#REF!</definedName>
    <definedName name="compare">#REF!</definedName>
    <definedName name="COMPDATE" localSheetId="106">#REF!</definedName>
    <definedName name="COMPDATE" localSheetId="127">#REF!</definedName>
    <definedName name="COMPDATE">#REF!</definedName>
    <definedName name="components" localSheetId="106">#REF!</definedName>
    <definedName name="components">#REF!</definedName>
    <definedName name="Computer" localSheetId="106" hidden="1">#REF!</definedName>
    <definedName name="Computer" localSheetId="109" hidden="1">#REF!</definedName>
    <definedName name="Computer" localSheetId="129" hidden="1">#REF!</definedName>
    <definedName name="Computer" localSheetId="23" hidden="1">#REF!</definedName>
    <definedName name="Computer" localSheetId="13" hidden="1">#REF!</definedName>
    <definedName name="Computer" hidden="1">#REF!</definedName>
    <definedName name="con" localSheetId="106">#REF!</definedName>
    <definedName name="con" localSheetId="109">#REF!</definedName>
    <definedName name="con" localSheetId="129">#REF!</definedName>
    <definedName name="con" localSheetId="127">#REF!</definedName>
    <definedName name="con" localSheetId="23">#REF!</definedName>
    <definedName name="con" localSheetId="13">#REF!</definedName>
    <definedName name="con">#REF!</definedName>
    <definedName name="CoName" localSheetId="106">#REF!</definedName>
    <definedName name="CoName" localSheetId="109">#REF!</definedName>
    <definedName name="CoName" localSheetId="129">#REF!</definedName>
    <definedName name="CoName" localSheetId="127">#REF!</definedName>
    <definedName name="CoName" localSheetId="23">#REF!</definedName>
    <definedName name="CoName" localSheetId="13">#REF!</definedName>
    <definedName name="CoName">#REF!</definedName>
    <definedName name="condition" localSheetId="106">#REF!</definedName>
    <definedName name="condition" localSheetId="109">#REF!</definedName>
    <definedName name="condition" localSheetId="129">#REF!</definedName>
    <definedName name="condition" localSheetId="23">#REF!</definedName>
    <definedName name="condition" localSheetId="13">#REF!</definedName>
    <definedName name="condition">#REF!</definedName>
    <definedName name="Cons_col" localSheetId="106">#REF!</definedName>
    <definedName name="Cons_col" localSheetId="109">#REF!</definedName>
    <definedName name="Cons_col" localSheetId="129">#REF!</definedName>
    <definedName name="Cons_col" localSheetId="127">#REF!</definedName>
    <definedName name="Cons_col" localSheetId="23">#REF!</definedName>
    <definedName name="Cons_col" localSheetId="13">#REF!</definedName>
    <definedName name="Cons_col">#REF!</definedName>
    <definedName name="consynop" localSheetId="106">#REF!</definedName>
    <definedName name="consynop" localSheetId="109">#REF!</definedName>
    <definedName name="consynop" localSheetId="129">#REF!</definedName>
    <definedName name="consynop" localSheetId="23">#REF!</definedName>
    <definedName name="consynop" localSheetId="13">#REF!</definedName>
    <definedName name="consynop">#REF!</definedName>
    <definedName name="CONT" localSheetId="106">#REF!</definedName>
    <definedName name="CONT" localSheetId="109">#REF!</definedName>
    <definedName name="CONT" localSheetId="129">#REF!</definedName>
    <definedName name="CONT" localSheetId="23">#REF!</definedName>
    <definedName name="CONT" localSheetId="13">#REF!</definedName>
    <definedName name="CONT">#REF!</definedName>
    <definedName name="Contract?Manufacturing" localSheetId="106">#REF!</definedName>
    <definedName name="Contract?Manufacturing" localSheetId="109">#REF!</definedName>
    <definedName name="Contract?Manufacturing" localSheetId="129">#REF!</definedName>
    <definedName name="Contract?Manufacturing" localSheetId="23">#REF!</definedName>
    <definedName name="Contract?Manufacturing" localSheetId="13">#REF!</definedName>
    <definedName name="Contract?Manufacturing">#REF!</definedName>
    <definedName name="converters" localSheetId="106">#REF!</definedName>
    <definedName name="converters" localSheetId="109">#REF!</definedName>
    <definedName name="converters" localSheetId="129">#REF!</definedName>
    <definedName name="converters" localSheetId="23">#REF!</definedName>
    <definedName name="converters" localSheetId="13">#REF!</definedName>
    <definedName name="converters">#REF!</definedName>
    <definedName name="core_NBAP" localSheetId="106">#REF!</definedName>
    <definedName name="core_NBAP">#REF!</definedName>
    <definedName name="core_NBAP_usd" localSheetId="106">#REF!</definedName>
    <definedName name="core_NBAP_usd">#REF!</definedName>
    <definedName name="Corp_Share_on_HO_Support" localSheetId="106">#REF!</definedName>
    <definedName name="Corp_Share_on_HO_Support" localSheetId="109">#REF!</definedName>
    <definedName name="Corp_Share_on_HO_Support" localSheetId="129">#REF!</definedName>
    <definedName name="Corp_Share_on_HO_Support" localSheetId="23">#REF!</definedName>
    <definedName name="Corp_Share_on_HO_Support" localSheetId="13">#REF!</definedName>
    <definedName name="Corp_Share_on_HO_Support">#REF!</definedName>
    <definedName name="CorpGov1" localSheetId="106">#REF!</definedName>
    <definedName name="CorpGov1" localSheetId="109">#REF!</definedName>
    <definedName name="CorpGov1" localSheetId="129">#REF!</definedName>
    <definedName name="CorpGov1" localSheetId="127">#REF!</definedName>
    <definedName name="CorpGov1" localSheetId="23">#REF!</definedName>
    <definedName name="CorpGov1" localSheetId="13">#REF!</definedName>
    <definedName name="CorpGov1">#REF!</definedName>
    <definedName name="CorpGov131a" localSheetId="26">#REF!</definedName>
    <definedName name="CorpGov131a" localSheetId="106">#REF!</definedName>
    <definedName name="CorpGov131a" localSheetId="111">#REF!</definedName>
    <definedName name="CorpGov131a" localSheetId="123">#REF!</definedName>
    <definedName name="CorpGov131a" localSheetId="122">#REF!</definedName>
    <definedName name="CorpGov131a" localSheetId="124">#REF!</definedName>
    <definedName name="CorpGov131a" localSheetId="44">#REF!</definedName>
    <definedName name="CorpGov131a" localSheetId="64">#REF!</definedName>
    <definedName name="CorpGov131a" localSheetId="69">#REF!</definedName>
    <definedName name="CorpGov131a" localSheetId="75">#REF!</definedName>
    <definedName name="CorpGov131a" localSheetId="16">#REF!</definedName>
    <definedName name="CorpGov131a">#REF!</definedName>
    <definedName name="CorpGov132a" localSheetId="26">#REF!</definedName>
    <definedName name="CorpGov132a" localSheetId="106">#REF!</definedName>
    <definedName name="CorpGov132a" localSheetId="111">#REF!</definedName>
    <definedName name="CorpGov132a" localSheetId="123">#REF!</definedName>
    <definedName name="CorpGov132a" localSheetId="122">#REF!</definedName>
    <definedName name="CorpGov132a" localSheetId="124">#REF!</definedName>
    <definedName name="CorpGov132a" localSheetId="44">#REF!</definedName>
    <definedName name="CorpGov132a" localSheetId="64">#REF!</definedName>
    <definedName name="CorpGov132a" localSheetId="69">#REF!</definedName>
    <definedName name="CorpGov132a" localSheetId="75">#REF!</definedName>
    <definedName name="CorpGov132a" localSheetId="16">#REF!</definedName>
    <definedName name="CorpGov132a">#REF!</definedName>
    <definedName name="CorpGov133a" localSheetId="26">#REF!</definedName>
    <definedName name="CorpGov133a" localSheetId="106">#REF!</definedName>
    <definedName name="CorpGov133a" localSheetId="111">#REF!</definedName>
    <definedName name="CorpGov133a" localSheetId="123">#REF!</definedName>
    <definedName name="CorpGov133a" localSheetId="122">#REF!</definedName>
    <definedName name="CorpGov133a" localSheetId="124">#REF!</definedName>
    <definedName name="CorpGov133a" localSheetId="44">#REF!</definedName>
    <definedName name="CorpGov133a" localSheetId="64">#REF!</definedName>
    <definedName name="CorpGov133a" localSheetId="69">#REF!</definedName>
    <definedName name="CorpGov133a" localSheetId="75">#REF!</definedName>
    <definedName name="CorpGov133a" localSheetId="16">#REF!</definedName>
    <definedName name="CorpGov133a">#REF!</definedName>
    <definedName name="CorpGov133b" localSheetId="26">#REF!</definedName>
    <definedName name="CorpGov133b" localSheetId="106">#REF!</definedName>
    <definedName name="CorpGov133b" localSheetId="111">#REF!</definedName>
    <definedName name="CorpGov133b" localSheetId="123">#REF!</definedName>
    <definedName name="CorpGov133b" localSheetId="122">#REF!</definedName>
    <definedName name="CorpGov133b" localSheetId="124">#REF!</definedName>
    <definedName name="CorpGov133b" localSheetId="44">#REF!</definedName>
    <definedName name="CorpGov133b" localSheetId="64">#REF!</definedName>
    <definedName name="CorpGov133b" localSheetId="69">#REF!</definedName>
    <definedName name="CorpGov133b" localSheetId="75">#REF!</definedName>
    <definedName name="CorpGov133b" localSheetId="16">#REF!</definedName>
    <definedName name="CorpGov133b">#REF!</definedName>
    <definedName name="CorpGov133c" localSheetId="26">#REF!</definedName>
    <definedName name="CorpGov133c" localSheetId="106">#REF!</definedName>
    <definedName name="CorpGov133c" localSheetId="111">#REF!</definedName>
    <definedName name="CorpGov133c" localSheetId="123">#REF!</definedName>
    <definedName name="CorpGov133c" localSheetId="122">#REF!</definedName>
    <definedName name="CorpGov133c" localSheetId="124">#REF!</definedName>
    <definedName name="CorpGov133c" localSheetId="44">#REF!</definedName>
    <definedName name="CorpGov133c" localSheetId="64">#REF!</definedName>
    <definedName name="CorpGov133c" localSheetId="69">#REF!</definedName>
    <definedName name="CorpGov133c" localSheetId="75">#REF!</definedName>
    <definedName name="CorpGov133c" localSheetId="16">#REF!</definedName>
    <definedName name="CorpGov133c">#REF!</definedName>
    <definedName name="CorpGov133d" localSheetId="26">#REF!</definedName>
    <definedName name="CorpGov133d" localSheetId="106">#REF!</definedName>
    <definedName name="CorpGov133d" localSheetId="111">#REF!</definedName>
    <definedName name="CorpGov133d" localSheetId="123">#REF!</definedName>
    <definedName name="CorpGov133d" localSheetId="122">#REF!</definedName>
    <definedName name="CorpGov133d" localSheetId="124">#REF!</definedName>
    <definedName name="CorpGov133d" localSheetId="44">#REF!</definedName>
    <definedName name="CorpGov133d" localSheetId="64">#REF!</definedName>
    <definedName name="CorpGov133d" localSheetId="69">#REF!</definedName>
    <definedName name="CorpGov133d" localSheetId="75">#REF!</definedName>
    <definedName name="CorpGov133d" localSheetId="16">#REF!</definedName>
    <definedName name="CorpGov133d">#REF!</definedName>
    <definedName name="CorpGov133e" localSheetId="26">#REF!</definedName>
    <definedName name="CorpGov133e" localSheetId="106">#REF!</definedName>
    <definedName name="CorpGov133e" localSheetId="111">#REF!</definedName>
    <definedName name="CorpGov133e" localSheetId="123">#REF!</definedName>
    <definedName name="CorpGov133e" localSheetId="122">#REF!</definedName>
    <definedName name="CorpGov133e" localSheetId="124">#REF!</definedName>
    <definedName name="CorpGov133e" localSheetId="44">#REF!</definedName>
    <definedName name="CorpGov133e" localSheetId="64">#REF!</definedName>
    <definedName name="CorpGov133e" localSheetId="69">#REF!</definedName>
    <definedName name="CorpGov133e" localSheetId="75">#REF!</definedName>
    <definedName name="CorpGov133e" localSheetId="16">#REF!</definedName>
    <definedName name="CorpGov133e">#REF!</definedName>
    <definedName name="CorpGov2" localSheetId="106">#REF!</definedName>
    <definedName name="CorpGov2" localSheetId="109">#REF!</definedName>
    <definedName name="CorpGov2" localSheetId="129">#REF!</definedName>
    <definedName name="CorpGov2" localSheetId="127">#REF!</definedName>
    <definedName name="CorpGov2" localSheetId="23">#REF!</definedName>
    <definedName name="CorpGov2" localSheetId="13">#REF!</definedName>
    <definedName name="CorpGov2">#REF!</definedName>
    <definedName name="CorpGov3" localSheetId="106">#REF!</definedName>
    <definedName name="CorpGov3" localSheetId="109">#REF!</definedName>
    <definedName name="CorpGov3" localSheetId="129">#REF!</definedName>
    <definedName name="CorpGov3" localSheetId="127">#REF!</definedName>
    <definedName name="CorpGov3" localSheetId="23">#REF!</definedName>
    <definedName name="CorpGov3" localSheetId="13">#REF!</definedName>
    <definedName name="CorpGov3">#REF!</definedName>
    <definedName name="corpGov4" localSheetId="106">#REF!</definedName>
    <definedName name="corpGov4" localSheetId="109">#REF!</definedName>
    <definedName name="corpGov4" localSheetId="129">#REF!</definedName>
    <definedName name="corpGov4" localSheetId="127">#REF!</definedName>
    <definedName name="corpGov4" localSheetId="23">#REF!</definedName>
    <definedName name="corpGov4" localSheetId="13">#REF!</definedName>
    <definedName name="corpGov4">#REF!</definedName>
    <definedName name="CorpGovPct" localSheetId="106">#REF!</definedName>
    <definedName name="CorpGovPct" localSheetId="109">#REF!</definedName>
    <definedName name="CorpGovPct" localSheetId="129">#REF!</definedName>
    <definedName name="CorpGovPct" localSheetId="23">#REF!</definedName>
    <definedName name="CorpGovPct" localSheetId="13">#REF!</definedName>
    <definedName name="CorpGovPct">#REF!</definedName>
    <definedName name="cost" localSheetId="106">#REF!</definedName>
    <definedName name="cost" localSheetId="109">#REF!</definedName>
    <definedName name="cost" localSheetId="129">#REF!</definedName>
    <definedName name="cost" localSheetId="23">#REF!</definedName>
    <definedName name="cost" localSheetId="13">#REF!</definedName>
    <definedName name="cost">#REF!</definedName>
    <definedName name="Cost_of_Sales" localSheetId="106">#REF!</definedName>
    <definedName name="Cost_of_Sales" localSheetId="109">#REF!</definedName>
    <definedName name="Cost_of_Sales" localSheetId="129">#REF!</definedName>
    <definedName name="Cost_of_Sales" localSheetId="23">#REF!</definedName>
    <definedName name="Cost_of_Sales" localSheetId="13">#REF!</definedName>
    <definedName name="Cost_of_Sales">#REF!</definedName>
    <definedName name="cost1" localSheetId="106">#REF!</definedName>
    <definedName name="cost1" localSheetId="127">#REF!</definedName>
    <definedName name="cost1">#REF!</definedName>
    <definedName name="cost2" localSheetId="106">#REF!</definedName>
    <definedName name="cost2" localSheetId="127">#REF!</definedName>
    <definedName name="cost2">#REF!</definedName>
    <definedName name="cost3" localSheetId="106">#REF!</definedName>
    <definedName name="cost3" localSheetId="127">#REF!</definedName>
    <definedName name="cost3">#REF!</definedName>
    <definedName name="CoType" localSheetId="106">#REF!</definedName>
    <definedName name="CoType" localSheetId="122">#REF!</definedName>
    <definedName name="CoType" localSheetId="124">#REF!</definedName>
    <definedName name="CoType" localSheetId="127">#REF!</definedName>
    <definedName name="CoType">#REF!</definedName>
    <definedName name="count" localSheetId="106">#REF!</definedName>
    <definedName name="count" localSheetId="109">#REF!</definedName>
    <definedName name="count" localSheetId="129">#REF!</definedName>
    <definedName name="count" localSheetId="23">#REF!</definedName>
    <definedName name="count" localSheetId="13">#REF!</definedName>
    <definedName name="count">#REF!</definedName>
    <definedName name="countries" localSheetId="106">#REF!</definedName>
    <definedName name="countries" localSheetId="109">#REF!</definedName>
    <definedName name="countries" localSheetId="129">#REF!</definedName>
    <definedName name="countries" localSheetId="23">#REF!</definedName>
    <definedName name="countries" localSheetId="13">#REF!</definedName>
    <definedName name="countries">#REF!</definedName>
    <definedName name="COUNTRY" localSheetId="106">#REF!</definedName>
    <definedName name="COUNTRY" localSheetId="109">#REF!</definedName>
    <definedName name="COUNTRY" localSheetId="129">#REF!</definedName>
    <definedName name="COUNTRY" localSheetId="127">#REF!</definedName>
    <definedName name="COUNTRY" localSheetId="23">#REF!</definedName>
    <definedName name="COUNTRY" localSheetId="13">#REF!</definedName>
    <definedName name="COUNTRY">#REF!</definedName>
    <definedName name="Country_ID_TL" localSheetId="106">#REF!</definedName>
    <definedName name="Country_ID_TL" localSheetId="109">#REF!</definedName>
    <definedName name="Country_ID_TL" localSheetId="129">#REF!</definedName>
    <definedName name="Country_ID_TL" localSheetId="23">#REF!</definedName>
    <definedName name="Country_ID_TL" localSheetId="13">#REF!</definedName>
    <definedName name="Country_ID_TL">#REF!</definedName>
    <definedName name="Country_ID_UL" localSheetId="106">#REF!</definedName>
    <definedName name="Country_ID_UL" localSheetId="109">#REF!</definedName>
    <definedName name="Country_ID_UL" localSheetId="129">#REF!</definedName>
    <definedName name="Country_ID_UL" localSheetId="23">#REF!</definedName>
    <definedName name="Country_ID_UL" localSheetId="13">#REF!</definedName>
    <definedName name="Country_ID_UL">#REF!</definedName>
    <definedName name="cov_65_rsv" localSheetId="106">#REF!</definedName>
    <definedName name="cov_65_rsv" localSheetId="109">#REF!</definedName>
    <definedName name="cov_65_rsv" localSheetId="129">#REF!</definedName>
    <definedName name="cov_65_rsv" localSheetId="23">#REF!</definedName>
    <definedName name="cov_65_rsv" localSheetId="13">#REF!</definedName>
    <definedName name="cov_65_rsv">#REF!</definedName>
    <definedName name="COVERFS" localSheetId="106" hidden="1">#REF!</definedName>
    <definedName name="COVERFS" localSheetId="109" hidden="1">#REF!</definedName>
    <definedName name="COVERFS" localSheetId="129" hidden="1">#REF!</definedName>
    <definedName name="COVERFS" localSheetId="23" hidden="1">#REF!</definedName>
    <definedName name="COVERFS" localSheetId="13" hidden="1">#REF!</definedName>
    <definedName name="COVERFS" hidden="1">#REF!</definedName>
    <definedName name="Cpaid" localSheetId="106">#REF!</definedName>
    <definedName name="Cpaid" localSheetId="109">#REF!</definedName>
    <definedName name="Cpaid" localSheetId="129">#REF!</definedName>
    <definedName name="Cpaid" localSheetId="23">#REF!</definedName>
    <definedName name="Cpaid" localSheetId="13">#REF!</definedName>
    <definedName name="Cpaid">#REF!</definedName>
    <definedName name="CPDEC99" localSheetId="106">#REF!</definedName>
    <definedName name="CPDEC99" localSheetId="109">#REF!</definedName>
    <definedName name="CPDEC99" localSheetId="129">#REF!</definedName>
    <definedName name="CPDEC99" localSheetId="23">#REF!</definedName>
    <definedName name="CPDEC99" localSheetId="13">#REF!</definedName>
    <definedName name="CPDEC99">#REF!</definedName>
    <definedName name="CPFEB00" localSheetId="106">#REF!</definedName>
    <definedName name="CPFEB00" localSheetId="109">#REF!</definedName>
    <definedName name="CPFEB00" localSheetId="129">#REF!</definedName>
    <definedName name="CPFEB00" localSheetId="23">#REF!</definedName>
    <definedName name="CPFEB00" localSheetId="13">#REF!</definedName>
    <definedName name="CPFEB00">#REF!</definedName>
    <definedName name="CPJAN00" localSheetId="106">#REF!</definedName>
    <definedName name="CPJAN00" localSheetId="109">#REF!</definedName>
    <definedName name="CPJAN00" localSheetId="129">#REF!</definedName>
    <definedName name="CPJAN00" localSheetId="23">#REF!</definedName>
    <definedName name="CPJAN00" localSheetId="13">#REF!</definedName>
    <definedName name="CPJAN00">#REF!</definedName>
    <definedName name="CPMAR00" localSheetId="106">#REF!</definedName>
    <definedName name="CPMAR00" localSheetId="109">#REF!</definedName>
    <definedName name="CPMAR00" localSheetId="129">#REF!</definedName>
    <definedName name="CPMAR00" localSheetId="23">#REF!</definedName>
    <definedName name="CPMAR00" localSheetId="13">#REF!</definedName>
    <definedName name="CPMAR00">#REF!</definedName>
    <definedName name="CR" localSheetId="106">#REF!</definedName>
    <definedName name="CR" localSheetId="127">#REF!</definedName>
    <definedName name="CR">#REF!</definedName>
    <definedName name="CREDIT" localSheetId="106">#REF!</definedName>
    <definedName name="CREDIT" localSheetId="127">#REF!</definedName>
    <definedName name="CREDIT">#REF!</definedName>
    <definedName name="_xlnm.Criteria" localSheetId="106">#REF!</definedName>
    <definedName name="_xlnm.Criteria">#REF!</definedName>
    <definedName name="Criteria_MI" localSheetId="106">#REF!</definedName>
    <definedName name="Criteria_MI">#REF!</definedName>
    <definedName name="CRNLL" localSheetId="106">#REF!</definedName>
    <definedName name="CRNLL" localSheetId="127">#REF!</definedName>
    <definedName name="CRNLL">#REF!</definedName>
    <definedName name="Cross?Purchase?Group" localSheetId="106">#REF!</definedName>
    <definedName name="Cross?Purchase?Group">#REF!</definedName>
    <definedName name="CROSSCHECK">#N/A</definedName>
    <definedName name="cs" localSheetId="106">#REF!</definedName>
    <definedName name="cs" localSheetId="109">#REF!</definedName>
    <definedName name="cs" localSheetId="129">#REF!</definedName>
    <definedName name="cs" localSheetId="127">#REF!</definedName>
    <definedName name="cs" localSheetId="23">#REF!</definedName>
    <definedName name="cs" localSheetId="13">#REF!</definedName>
    <definedName name="cs">#REF!</definedName>
    <definedName name="CSDEC99" localSheetId="106">#REF!</definedName>
    <definedName name="CSDEC99" localSheetId="109">#REF!</definedName>
    <definedName name="CSDEC99" localSheetId="129">#REF!</definedName>
    <definedName name="CSDEC99" localSheetId="23">#REF!</definedName>
    <definedName name="CSDEC99" localSheetId="13">#REF!</definedName>
    <definedName name="CSDEC99">#REF!</definedName>
    <definedName name="CSFEB00" localSheetId="106">#REF!</definedName>
    <definedName name="CSFEB00" localSheetId="109">#REF!</definedName>
    <definedName name="CSFEB00" localSheetId="129">#REF!</definedName>
    <definedName name="CSFEB00" localSheetId="23">#REF!</definedName>
    <definedName name="CSFEB00" localSheetId="13">#REF!</definedName>
    <definedName name="CSFEB00">#REF!</definedName>
    <definedName name="CSJAN00" localSheetId="106">#REF!</definedName>
    <definedName name="CSJAN00" localSheetId="109">#REF!</definedName>
    <definedName name="CSJAN00" localSheetId="129">#REF!</definedName>
    <definedName name="CSJAN00" localSheetId="23">#REF!</definedName>
    <definedName name="CSJAN00" localSheetId="13">#REF!</definedName>
    <definedName name="CSJAN00">#REF!</definedName>
    <definedName name="CSMAR00" localSheetId="106">#REF!</definedName>
    <definedName name="CSMAR00" localSheetId="109">#REF!</definedName>
    <definedName name="CSMAR00" localSheetId="129">#REF!</definedName>
    <definedName name="CSMAR00" localSheetId="23">#REF!</definedName>
    <definedName name="CSMAR00" localSheetId="13">#REF!</definedName>
    <definedName name="CSMAR00">#REF!</definedName>
    <definedName name="CSO_PICM" localSheetId="106">#REF!</definedName>
    <definedName name="CSO_PICM" localSheetId="109">#REF!</definedName>
    <definedName name="CSO_PICM" localSheetId="129">#REF!</definedName>
    <definedName name="CSO_PICM" localSheetId="23">#REF!</definedName>
    <definedName name="CSO_PICM" localSheetId="13">#REF!</definedName>
    <definedName name="CSO_PICM">#REF!</definedName>
    <definedName name="CTR">#N/A</definedName>
    <definedName name="curdoc" localSheetId="106">#REF!</definedName>
    <definedName name="curdoc" localSheetId="109">#REF!</definedName>
    <definedName name="curdoc" localSheetId="129">#REF!</definedName>
    <definedName name="curdoc" localSheetId="127">#REF!</definedName>
    <definedName name="curdoc" localSheetId="23">#REF!</definedName>
    <definedName name="curdoc" localSheetId="13">#REF!</definedName>
    <definedName name="curdoc">#REF!</definedName>
    <definedName name="curfst" localSheetId="106">#REF!</definedName>
    <definedName name="curfst" localSheetId="127">#REF!</definedName>
    <definedName name="curfst">#REF!</definedName>
    <definedName name="curpre" localSheetId="106">#REF!</definedName>
    <definedName name="curpre" localSheetId="127">#REF!</definedName>
    <definedName name="curpre">#REF!</definedName>
    <definedName name="currencies" localSheetId="106">#REF!</definedName>
    <definedName name="currencies">#REF!</definedName>
    <definedName name="Currency" localSheetId="106">#REF!</definedName>
    <definedName name="Currency" localSheetId="109">#REF!</definedName>
    <definedName name="Currency" localSheetId="129">#REF!</definedName>
    <definedName name="Currency" localSheetId="23">#REF!</definedName>
    <definedName name="Currency" localSheetId="13">#REF!</definedName>
    <definedName name="Currency">#REF!</definedName>
    <definedName name="Current_Month" localSheetId="106">#REF!</definedName>
    <definedName name="Current_Month" localSheetId="109">#REF!</definedName>
    <definedName name="Current_Month" localSheetId="129">#REF!</definedName>
    <definedName name="Current_Month" localSheetId="23">#REF!</definedName>
    <definedName name="Current_Month" localSheetId="13">#REF!</definedName>
    <definedName name="Current_Month">#REF!</definedName>
    <definedName name="Current_Year" localSheetId="106">#REF!</definedName>
    <definedName name="Current_Year" localSheetId="109">#REF!</definedName>
    <definedName name="Current_Year" localSheetId="129">#REF!</definedName>
    <definedName name="Current_Year" localSheetId="23">#REF!</definedName>
    <definedName name="Current_Year" localSheetId="13">#REF!</definedName>
    <definedName name="Current_Year">#REF!</definedName>
    <definedName name="CurrentDate" localSheetId="106">#REF!</definedName>
    <definedName name="CurrentDate" localSheetId="109">#REF!</definedName>
    <definedName name="CurrentDate" localSheetId="129">#REF!</definedName>
    <definedName name="CurrentDate" localSheetId="23">#REF!</definedName>
    <definedName name="CurrentDate" localSheetId="13">#REF!</definedName>
    <definedName name="CurrentDate">#REF!</definedName>
    <definedName name="cy" localSheetId="106">#REF!</definedName>
    <definedName name="cy" localSheetId="109">#REF!</definedName>
    <definedName name="cy" localSheetId="129">#REF!</definedName>
    <definedName name="CY" localSheetId="127">#REF!</definedName>
    <definedName name="cy" localSheetId="23">#REF!</definedName>
    <definedName name="cy" localSheetId="13">#REF!</definedName>
    <definedName name="cy">#REF!</definedName>
    <definedName name="CY_End_Date" localSheetId="106">#REF!</definedName>
    <definedName name="CY_End_Date" localSheetId="109">#REF!</definedName>
    <definedName name="CY_End_Date" localSheetId="129">#REF!</definedName>
    <definedName name="CY_End_Date" localSheetId="23">#REF!</definedName>
    <definedName name="CY_End_Date" localSheetId="13">#REF!</definedName>
    <definedName name="CY_End_Date">#REF!</definedName>
    <definedName name="CY_Start_Date" localSheetId="106">#REF!</definedName>
    <definedName name="CY_Start_Date" localSheetId="109">#REF!</definedName>
    <definedName name="CY_Start_Date" localSheetId="129">#REF!</definedName>
    <definedName name="CY_Start_Date" localSheetId="23">#REF!</definedName>
    <definedName name="CY_Start_Date" localSheetId="13">#REF!</definedName>
    <definedName name="CY_Start_Date">#REF!</definedName>
    <definedName name="d" localSheetId="106">#REF!</definedName>
    <definedName name="d" localSheetId="109">#REF!</definedName>
    <definedName name="d" localSheetId="129">#REF!</definedName>
    <definedName name="d" localSheetId="127">#REF!</definedName>
    <definedName name="d" localSheetId="23">#REF!</definedName>
    <definedName name="d" localSheetId="13">#REF!</definedName>
    <definedName name="d">#REF!</definedName>
    <definedName name="D_U" localSheetId="106">#REF!</definedName>
    <definedName name="D_U" localSheetId="109">#REF!</definedName>
    <definedName name="D_U" localSheetId="129">#REF!</definedName>
    <definedName name="D_U" localSheetId="23">#REF!</definedName>
    <definedName name="D_U" localSheetId="13">#REF!</definedName>
    <definedName name="D_U">#REF!</definedName>
    <definedName name="Dat" localSheetId="106">#REF!</definedName>
    <definedName name="Dat" localSheetId="109">#REF!</definedName>
    <definedName name="Dat" localSheetId="129">#REF!</definedName>
    <definedName name="Dat" localSheetId="23">#REF!</definedName>
    <definedName name="Dat" localSheetId="13">#REF!</definedName>
    <definedName name="Dat">#REF!</definedName>
    <definedName name="DATA" localSheetId="106">#REF!</definedName>
    <definedName name="DATA" localSheetId="109">#REF!</definedName>
    <definedName name="DATA" localSheetId="129">#REF!</definedName>
    <definedName name="DATA" localSheetId="127">#REF!</definedName>
    <definedName name="DATA" localSheetId="23">#REF!</definedName>
    <definedName name="DATA" localSheetId="13">#REF!</definedName>
    <definedName name="DATA">#REF!</definedName>
    <definedName name="DATA_INPUT" localSheetId="106">#REF!</definedName>
    <definedName name="DATA_INPUT" localSheetId="127">#REF!</definedName>
    <definedName name="DATA_INPUT">#REF!</definedName>
    <definedName name="data1" localSheetId="106" hidden="1">#REF!</definedName>
    <definedName name="data1" localSheetId="127" hidden="1">#REF!</definedName>
    <definedName name="data1" hidden="1">#REF!</definedName>
    <definedName name="data2" localSheetId="106" hidden="1">#REF!</definedName>
    <definedName name="data2" localSheetId="127" hidden="1">#REF!</definedName>
    <definedName name="data2" hidden="1">#REF!</definedName>
    <definedName name="data3" localSheetId="106" hidden="1">#REF!</definedName>
    <definedName name="data3" localSheetId="127" hidden="1">#REF!</definedName>
    <definedName name="data3" hidden="1">#REF!</definedName>
    <definedName name="_xlnm.Database" localSheetId="106" hidden="1">#REF!</definedName>
    <definedName name="_xlnm.Database" localSheetId="127">#REF!</definedName>
    <definedName name="_xlnm.Database" hidden="1">#REF!</definedName>
    <definedName name="Date" localSheetId="106">#REF!</definedName>
    <definedName name="Date" localSheetId="109">#REF!</definedName>
    <definedName name="Date" localSheetId="111">#REF!</definedName>
    <definedName name="Date" localSheetId="122">#REF!</definedName>
    <definedName name="Date" localSheetId="124">#REF!</definedName>
    <definedName name="Date" localSheetId="129">#REF!</definedName>
    <definedName name="DATE" localSheetId="127">#REF!</definedName>
    <definedName name="Date" localSheetId="75">#REF!</definedName>
    <definedName name="Date" localSheetId="23">#REF!</definedName>
    <definedName name="Date" localSheetId="13">#REF!</definedName>
    <definedName name="Date" localSheetId="16">#REF!</definedName>
    <definedName name="Date">#REF!</definedName>
    <definedName name="Date_of_report" localSheetId="106">#REF!</definedName>
    <definedName name="Date_of_report" localSheetId="109">#REF!</definedName>
    <definedName name="Date_of_report" localSheetId="129">#REF!</definedName>
    <definedName name="Date_of_report" localSheetId="23">#REF!</definedName>
    <definedName name="Date_of_report" localSheetId="13">#REF!</definedName>
    <definedName name="Date_of_report">#REF!</definedName>
    <definedName name="date2" localSheetId="106">#REF!</definedName>
    <definedName name="date2" localSheetId="109">#REF!</definedName>
    <definedName name="date2" localSheetId="129">#REF!</definedName>
    <definedName name="date2" localSheetId="127">#REF!</definedName>
    <definedName name="date2" localSheetId="23">#REF!</definedName>
    <definedName name="date2" localSheetId="13">#REF!</definedName>
    <definedName name="date2">#REF!</definedName>
    <definedName name="DateTag" localSheetId="106">#REF!</definedName>
    <definedName name="DateTag" localSheetId="109">#REF!</definedName>
    <definedName name="DateTag" localSheetId="129">#REF!</definedName>
    <definedName name="DateTag" localSheetId="127">#REF!</definedName>
    <definedName name="DateTag" localSheetId="23">#REF!</definedName>
    <definedName name="DateTag" localSheetId="13">#REF!</definedName>
    <definedName name="DateTag">#REF!</definedName>
    <definedName name="DBCP_25" localSheetId="106">#REF!</definedName>
    <definedName name="DBCP_25" localSheetId="109">#REF!</definedName>
    <definedName name="DBCP_25" localSheetId="129">#REF!</definedName>
    <definedName name="DBCP_25" localSheetId="23">#REF!</definedName>
    <definedName name="DBCP_25" localSheetId="13">#REF!</definedName>
    <definedName name="DBCP_25">#REF!</definedName>
    <definedName name="DBCP5" localSheetId="106">#REF!</definedName>
    <definedName name="DBCP5" localSheetId="109">#REF!</definedName>
    <definedName name="DBCP5" localSheetId="129">#REF!</definedName>
    <definedName name="DBCP5" localSheetId="23">#REF!</definedName>
    <definedName name="DBCP5" localSheetId="13">#REF!</definedName>
    <definedName name="DBCP5">#REF!</definedName>
    <definedName name="DD" localSheetId="106">#REF!</definedName>
    <definedName name="DD" localSheetId="109">#REF!</definedName>
    <definedName name="DD" localSheetId="129">#REF!</definedName>
    <definedName name="DD" localSheetId="127">#REF!</definedName>
    <definedName name="DD" localSheetId="23">#REF!</definedName>
    <definedName name="DD" localSheetId="13">#REF!</definedName>
    <definedName name="DD">#REF!</definedName>
    <definedName name="DDDDD" localSheetId="106">#REF!</definedName>
    <definedName name="DDDDD" localSheetId="109">#REF!</definedName>
    <definedName name="DDDDD" localSheetId="129">#REF!</definedName>
    <definedName name="DDDDD" localSheetId="23">#REF!</definedName>
    <definedName name="DDDDD" localSheetId="13">#REF!</definedName>
    <definedName name="DDDDD">#REF!</definedName>
    <definedName name="dddddd" localSheetId="106">#REF!</definedName>
    <definedName name="dddddd" localSheetId="109">#REF!</definedName>
    <definedName name="dddddd" localSheetId="129">#REF!</definedName>
    <definedName name="dddddd" localSheetId="23">#REF!</definedName>
    <definedName name="dddddd" localSheetId="13">#REF!</definedName>
    <definedName name="dddddd">#REF!</definedName>
    <definedName name="DEBIT" localSheetId="106">#REF!</definedName>
    <definedName name="DEBIT" localSheetId="109">#REF!</definedName>
    <definedName name="DEBIT" localSheetId="129">#REF!</definedName>
    <definedName name="DEBIT" localSheetId="127">#REF!</definedName>
    <definedName name="DEBIT" localSheetId="23">#REF!</definedName>
    <definedName name="DEBIT" localSheetId="13">#REF!</definedName>
    <definedName name="DEBIT">#REF!</definedName>
    <definedName name="Dec" localSheetId="106" hidden="1">{#N/A,#N/A,FALSE,"DEPN";#N/A,#N/A,FALSE,"INT";#N/A,#N/A,FALSE,"SUNDRY";#N/A,#N/A,FALSE,"CRED";#N/A,#N/A,FALSE,"DEBT";#N/A,#N/A,FALSE,"XREC";#N/A,#N/A,FALSE,"RFS";#N/A,#N/A,FALSE,"FAS";#N/A,#N/A,FALSE,"SP";#N/A,#N/A,FALSE,"COMM";#N/A,#N/A,FALSE,"CALC";#N/A,#N/A,FALSE,"%";#N/A,#N/A,FALSE,"EXPS"}</definedName>
    <definedName name="Dec" localSheetId="109" hidden="1">{#N/A,#N/A,FALSE,"DEPN";#N/A,#N/A,FALSE,"INT";#N/A,#N/A,FALSE,"SUNDRY";#N/A,#N/A,FALSE,"CRED";#N/A,#N/A,FALSE,"DEBT";#N/A,#N/A,FALSE,"XREC";#N/A,#N/A,FALSE,"RFS";#N/A,#N/A,FALSE,"FAS";#N/A,#N/A,FALSE,"SP";#N/A,#N/A,FALSE,"COMM";#N/A,#N/A,FALSE,"CALC";#N/A,#N/A,FALSE,"%";#N/A,#N/A,FALSE,"EXPS"}</definedName>
    <definedName name="Dec" localSheetId="129" hidden="1">{#N/A,#N/A,FALSE,"DEPN";#N/A,#N/A,FALSE,"INT";#N/A,#N/A,FALSE,"SUNDRY";#N/A,#N/A,FALSE,"CRED";#N/A,#N/A,FALSE,"DEBT";#N/A,#N/A,FALSE,"XREC";#N/A,#N/A,FALSE,"RFS";#N/A,#N/A,FALSE,"FAS";#N/A,#N/A,FALSE,"SP";#N/A,#N/A,FALSE,"COMM";#N/A,#N/A,FALSE,"CALC";#N/A,#N/A,FALSE,"%";#N/A,#N/A,FALSE,"EXPS"}</definedName>
    <definedName name="Dec" localSheetId="127">#REF!</definedName>
    <definedName name="Dec" localSheetId="23" hidden="1">{#N/A,#N/A,FALSE,"DEPN";#N/A,#N/A,FALSE,"INT";#N/A,#N/A,FALSE,"SUNDRY";#N/A,#N/A,FALSE,"CRED";#N/A,#N/A,FALSE,"DEBT";#N/A,#N/A,FALSE,"XREC";#N/A,#N/A,FALSE,"RFS";#N/A,#N/A,FALSE,"FAS";#N/A,#N/A,FALSE,"SP";#N/A,#N/A,FALSE,"COMM";#N/A,#N/A,FALSE,"CALC";#N/A,#N/A,FALSE,"%";#N/A,#N/A,FALSE,"EXPS"}</definedName>
    <definedName name="Dec" localSheetId="13" hidden="1">{#N/A,#N/A,FALSE,"DEPN";#N/A,#N/A,FALSE,"INT";#N/A,#N/A,FALSE,"SUNDRY";#N/A,#N/A,FALSE,"CRED";#N/A,#N/A,FALSE,"DEBT";#N/A,#N/A,FALSE,"XREC";#N/A,#N/A,FALSE,"RFS";#N/A,#N/A,FALSE,"FAS";#N/A,#N/A,FALSE,"SP";#N/A,#N/A,FALSE,"COMM";#N/A,#N/A,FALSE,"CALC";#N/A,#N/A,FALSE,"%";#N/A,#N/A,FALSE,"EXPS"}</definedName>
    <definedName name="Dec" hidden="1">{#N/A,#N/A,FALSE,"DEPN";#N/A,#N/A,FALSE,"INT";#N/A,#N/A,FALSE,"SUNDRY";#N/A,#N/A,FALSE,"CRED";#N/A,#N/A,FALSE,"DEBT";#N/A,#N/A,FALSE,"XREC";#N/A,#N/A,FALSE,"RFS";#N/A,#N/A,FALSE,"FAS";#N/A,#N/A,FALSE,"SP";#N/A,#N/A,FALSE,"COMM";#N/A,#N/A,FALSE,"CALC";#N/A,#N/A,FALSE,"%";#N/A,#N/A,FALSE,"EXPS"}</definedName>
    <definedName name="dec10.15">#REF!</definedName>
    <definedName name="dec10.15.7" localSheetId="106">#REF!</definedName>
    <definedName name="dec10.15.7" localSheetId="109">#REF!</definedName>
    <definedName name="dec10.15.7" localSheetId="129">#REF!</definedName>
    <definedName name="dec10.15.7" localSheetId="23">#REF!</definedName>
    <definedName name="dec10.15.7" localSheetId="13">#REF!</definedName>
    <definedName name="dec10.15.7">#REF!</definedName>
    <definedName name="DEC2ND" localSheetId="106">#REF!</definedName>
    <definedName name="DEC2ND" localSheetId="127">#REF!</definedName>
    <definedName name="DEC2ND">#REF!</definedName>
    <definedName name="dec3.7" localSheetId="106">#REF!</definedName>
    <definedName name="dec3.7">#REF!</definedName>
    <definedName name="dec3.7.7" localSheetId="106">#REF!</definedName>
    <definedName name="dec3.7.7">#REF!</definedName>
    <definedName name="dec5.10" localSheetId="106">#REF!</definedName>
    <definedName name="dec5.10">#REF!</definedName>
    <definedName name="dec5.10.7" localSheetId="106">#REF!</definedName>
    <definedName name="dec5.10.7">#REF!</definedName>
    <definedName name="decAll" localSheetId="106">#REF!</definedName>
    <definedName name="decAll">#REF!</definedName>
    <definedName name="DECNAME" localSheetId="106">#REF!</definedName>
    <definedName name="DECNAME" localSheetId="109">#REF!</definedName>
    <definedName name="DECNAME" localSheetId="129">#REF!</definedName>
    <definedName name="DECNAME" localSheetId="127">#REF!</definedName>
    <definedName name="DECNAME" localSheetId="23">#REF!</definedName>
    <definedName name="DECNAME" localSheetId="13">#REF!</definedName>
    <definedName name="DECNAME">#REF!</definedName>
    <definedName name="ded" localSheetId="106">#REF!</definedName>
    <definedName name="ded" localSheetId="109">#REF!</definedName>
    <definedName name="ded" localSheetId="129">#REF!</definedName>
    <definedName name="ded" localSheetId="127">#REF!</definedName>
    <definedName name="ded" localSheetId="23">#REF!</definedName>
    <definedName name="ded" localSheetId="13">#REF!</definedName>
    <definedName name="ded">#REF!</definedName>
    <definedName name="default" localSheetId="106">#REF!</definedName>
    <definedName name="default" localSheetId="109">#REF!</definedName>
    <definedName name="default" localSheetId="129">#REF!</definedName>
    <definedName name="default" localSheetId="23">#REF!</definedName>
    <definedName name="default" localSheetId="13">#REF!</definedName>
    <definedName name="default">#REF!</definedName>
    <definedName name="DEP" localSheetId="106">#REF!</definedName>
    <definedName name="DEP" localSheetId="109">#REF!</definedName>
    <definedName name="DEP" localSheetId="129">#REF!</definedName>
    <definedName name="DEP" localSheetId="127">#REF!</definedName>
    <definedName name="DEP" localSheetId="23">#REF!</definedName>
    <definedName name="DEP" localSheetId="13">#REF!</definedName>
    <definedName name="DEP">#REF!</definedName>
    <definedName name="depn1" localSheetId="106">#REF!</definedName>
    <definedName name="depn1" localSheetId="109">#REF!</definedName>
    <definedName name="depn1" localSheetId="129">#REF!</definedName>
    <definedName name="depn1" localSheetId="127">#REF!</definedName>
    <definedName name="depn1" localSheetId="23">#REF!</definedName>
    <definedName name="depn1" localSheetId="13">#REF!</definedName>
    <definedName name="depn1">#REF!</definedName>
    <definedName name="depn2" localSheetId="106">#REF!</definedName>
    <definedName name="depn2" localSheetId="127">#REF!</definedName>
    <definedName name="depn2">#REF!</definedName>
    <definedName name="depn3" localSheetId="106">#REF!</definedName>
    <definedName name="depn3" localSheetId="127">#REF!</definedName>
    <definedName name="depn3">#REF!</definedName>
    <definedName name="depreciation" localSheetId="106">#REF!</definedName>
    <definedName name="depreciation">#REF!</definedName>
    <definedName name="DES" localSheetId="106">#REF!</definedName>
    <definedName name="DES">#REF!</definedName>
    <definedName name="DES_UDESCR" localSheetId="106">#REF!</definedName>
    <definedName name="DES_UDESCR">#REF!</definedName>
    <definedName name="DESC">#N/A</definedName>
    <definedName name="DESC_ENTITY">#REF!</definedName>
    <definedName name="DESC_FUND">#REF!</definedName>
    <definedName name="DESC_MEASURES">#REF!</definedName>
    <definedName name="DESC_TIME">#REF!</definedName>
    <definedName name="DF" localSheetId="106">#REF!</definedName>
    <definedName name="DF" localSheetId="109">#REF!</definedName>
    <definedName name="DF" localSheetId="129">#REF!</definedName>
    <definedName name="DF" localSheetId="23">#REF!</definedName>
    <definedName name="DF" localSheetId="13">#REF!</definedName>
    <definedName name="DF">#REF!</definedName>
    <definedName name="DF_GRID_1" localSheetId="106">#REF!</definedName>
    <definedName name="DF_GRID_1">#REF!</definedName>
    <definedName name="dfasdasd" localSheetId="106">#REF!</definedName>
    <definedName name="dfasdasd" localSheetId="109">#REF!</definedName>
    <definedName name="dfasdasd" localSheetId="129">#REF!</definedName>
    <definedName name="dfasdasd" localSheetId="23">#REF!</definedName>
    <definedName name="dfasdasd" localSheetId="13">#REF!</definedName>
    <definedName name="dfasdasd">#REF!</definedName>
    <definedName name="dfdfdfdfd" localSheetId="106">#REF!</definedName>
    <definedName name="dfdfdfdfd" localSheetId="109">#REF!</definedName>
    <definedName name="dfdfdfdfd" localSheetId="129">#REF!</definedName>
    <definedName name="dfdfdfdfd" localSheetId="23">#REF!</definedName>
    <definedName name="dfdfdfdfd" localSheetId="13">#REF!</definedName>
    <definedName name="dfdfdfdfd">#REF!</definedName>
    <definedName name="dff" localSheetId="106">#REF!</definedName>
    <definedName name="dff" localSheetId="109">#REF!</definedName>
    <definedName name="dff" localSheetId="129">#REF!</definedName>
    <definedName name="dff" localSheetId="23">#REF!</definedName>
    <definedName name="dff" localSheetId="13">#REF!</definedName>
    <definedName name="dff">#REF!</definedName>
    <definedName name="DFFNEG" localSheetId="106">#REF!</definedName>
    <definedName name="DFFNEG" localSheetId="109">#REF!</definedName>
    <definedName name="DFFNEG" localSheetId="129">#REF!</definedName>
    <definedName name="DFFNEG" localSheetId="127">#REF!</definedName>
    <definedName name="DFFNEG" localSheetId="23">#REF!</definedName>
    <definedName name="DFFNEG" localSheetId="13">#REF!</definedName>
    <definedName name="DFFNEG">#REF!</definedName>
    <definedName name="dfna" localSheetId="106">#REF!</definedName>
    <definedName name="dfna" localSheetId="127">#REF!</definedName>
    <definedName name="dfna">#REF!</definedName>
    <definedName name="DFNAA" localSheetId="106">#REF!</definedName>
    <definedName name="DFNAA" localSheetId="127">#REF!</definedName>
    <definedName name="DFNAA">#REF!</definedName>
    <definedName name="dfneg" localSheetId="106">#REF!</definedName>
    <definedName name="dfneg" localSheetId="127">#REF!</definedName>
    <definedName name="dfneg">#REF!</definedName>
    <definedName name="dft" localSheetId="106">#REF!</definedName>
    <definedName name="dft" localSheetId="109">#REF!</definedName>
    <definedName name="dft" localSheetId="129">#REF!</definedName>
    <definedName name="dft" localSheetId="23">#REF!</definedName>
    <definedName name="dft" localSheetId="13">#REF!</definedName>
    <definedName name="dft">#REF!</definedName>
    <definedName name="DFTNEG" localSheetId="106">#REF!</definedName>
    <definedName name="DFTNEG" localSheetId="109">#REF!</definedName>
    <definedName name="DFTNEG" localSheetId="129">#REF!</definedName>
    <definedName name="DFTNEG" localSheetId="127">#REF!</definedName>
    <definedName name="DFTNEG" localSheetId="23">#REF!</definedName>
    <definedName name="DFTNEG" localSheetId="13">#REF!</definedName>
    <definedName name="DFTNEG">#REF!</definedName>
    <definedName name="DHIB_1" localSheetId="106">#REF!</definedName>
    <definedName name="DHIB_1" localSheetId="109">#REF!</definedName>
    <definedName name="DHIB_1" localSheetId="129">#REF!</definedName>
    <definedName name="DHIB_1" localSheetId="23">#REF!</definedName>
    <definedName name="DHIB_1" localSheetId="13">#REF!</definedName>
    <definedName name="DHIB_1">#REF!</definedName>
    <definedName name="DHIB_10" localSheetId="106">#REF!</definedName>
    <definedName name="DHIB_10">#REF!</definedName>
    <definedName name="DHIB_2" localSheetId="106">#REF!</definedName>
    <definedName name="DHIB_2">#REF!</definedName>
    <definedName name="DHIB_3" localSheetId="106">#REF!</definedName>
    <definedName name="DHIB_3">#REF!</definedName>
    <definedName name="DHIB_4" localSheetId="106">#REF!</definedName>
    <definedName name="DHIB_4">#REF!</definedName>
    <definedName name="DHIB_5" localSheetId="106">#REF!</definedName>
    <definedName name="DHIB_5">#REF!</definedName>
    <definedName name="DHIB_7.5" localSheetId="106">#REF!</definedName>
    <definedName name="DHIB_7.5">#REF!</definedName>
    <definedName name="DIF" localSheetId="106">#REF!</definedName>
    <definedName name="DIF">#REF!</definedName>
    <definedName name="diff" localSheetId="106">#REF!</definedName>
    <definedName name="diff">#REF!</definedName>
    <definedName name="difference" localSheetId="106">#REF!</definedName>
    <definedName name="difference">#REF!</definedName>
    <definedName name="dir" localSheetId="106">#REF!</definedName>
    <definedName name="dir">#REF!</definedName>
    <definedName name="Directory" localSheetId="106">#REF!</definedName>
    <definedName name="Directory" localSheetId="109">#REF!</definedName>
    <definedName name="Directory" localSheetId="129">#REF!</definedName>
    <definedName name="Directory" localSheetId="127">#REF!</definedName>
    <definedName name="Directory" localSheetId="23">#REF!</definedName>
    <definedName name="Directory" localSheetId="13">#REF!</definedName>
    <definedName name="Directory">#REF!</definedName>
    <definedName name="DirectPremiumGrowth1" localSheetId="106">#REF!</definedName>
    <definedName name="DirectPremiumGrowth1" localSheetId="109">#REF!</definedName>
    <definedName name="DirectPremiumGrowth1" localSheetId="129">#REF!</definedName>
    <definedName name="DirectPremiumGrowth1" localSheetId="127">#REF!</definedName>
    <definedName name="DirectPremiumGrowth1" localSheetId="23">#REF!</definedName>
    <definedName name="DirectPremiumGrowth1" localSheetId="13">#REF!</definedName>
    <definedName name="DirectPremiumGrowth1">#REF!</definedName>
    <definedName name="DirectPremiumGrowth2" localSheetId="106">#REF!</definedName>
    <definedName name="DirectPremiumGrowth2" localSheetId="109">#REF!</definedName>
    <definedName name="DirectPremiumGrowth2" localSheetId="129">#REF!</definedName>
    <definedName name="DirectPremiumGrowth2" localSheetId="127">#REF!</definedName>
    <definedName name="DirectPremiumGrowth2" localSheetId="23">#REF!</definedName>
    <definedName name="DirectPremiumGrowth2" localSheetId="13">#REF!</definedName>
    <definedName name="DirectPremiumGrowth2">#REF!</definedName>
    <definedName name="DirectPremiumGrowth3" localSheetId="106">#REF!</definedName>
    <definedName name="DirectPremiumGrowth3" localSheetId="109">#REF!</definedName>
    <definedName name="DirectPremiumGrowth3" localSheetId="129">#REF!</definedName>
    <definedName name="DirectPremiumGrowth3" localSheetId="127">#REF!</definedName>
    <definedName name="DirectPremiumGrowth3" localSheetId="23">#REF!</definedName>
    <definedName name="DirectPremiumGrowth3" localSheetId="13">#REF!</definedName>
    <definedName name="DirectPremiumGrowth3">#REF!</definedName>
    <definedName name="Discount" localSheetId="106" hidden="1">#REF!</definedName>
    <definedName name="Discount" localSheetId="109" hidden="1">#REF!</definedName>
    <definedName name="Discount" localSheetId="129" hidden="1">#REF!</definedName>
    <definedName name="Discount" localSheetId="127" hidden="1">#REF!</definedName>
    <definedName name="Discount" localSheetId="23" hidden="1">#REF!</definedName>
    <definedName name="Discount" localSheetId="13" hidden="1">#REF!</definedName>
    <definedName name="Discount" hidden="1">#REF!</definedName>
    <definedName name="DiscRate" localSheetId="106">#REF!</definedName>
    <definedName name="DiscRate" localSheetId="109">#REF!</definedName>
    <definedName name="DiscRate" localSheetId="129">#REF!</definedName>
    <definedName name="DiscRate" localSheetId="23">#REF!</definedName>
    <definedName name="DiscRate" localSheetId="13">#REF!</definedName>
    <definedName name="DiscRate">#REF!</definedName>
    <definedName name="display_area_2" localSheetId="106" hidden="1">#REF!</definedName>
    <definedName name="display_area_2" localSheetId="109" hidden="1">#REF!</definedName>
    <definedName name="display_area_2" localSheetId="129" hidden="1">#REF!</definedName>
    <definedName name="display_area_2" localSheetId="127" hidden="1">#REF!</definedName>
    <definedName name="display_area_2" localSheetId="23" hidden="1">#REF!</definedName>
    <definedName name="display_area_2" localSheetId="13" hidden="1">#REF!</definedName>
    <definedName name="display_area_2" hidden="1">#REF!</definedName>
    <definedName name="DIST_ID" localSheetId="106">#REF!</definedName>
    <definedName name="DIST_ID" localSheetId="109">#REF!</definedName>
    <definedName name="DIST_ID" localSheetId="129">#REF!</definedName>
    <definedName name="DIST_ID" localSheetId="23">#REF!</definedName>
    <definedName name="DIST_ID" localSheetId="13">#REF!</definedName>
    <definedName name="DIST_ID">#REF!</definedName>
    <definedName name="DISTJUNE00" localSheetId="106">#REF!</definedName>
    <definedName name="DISTJUNE00" localSheetId="109">#REF!</definedName>
    <definedName name="DISTJUNE00" localSheetId="129">#REF!</definedName>
    <definedName name="DISTJUNE00" localSheetId="23">#REF!</definedName>
    <definedName name="DISTJUNE00" localSheetId="13">#REF!</definedName>
    <definedName name="DISTJUNE00">#REF!</definedName>
    <definedName name="Div_1" localSheetId="106">#REF!</definedName>
    <definedName name="Div_1" localSheetId="109">#REF!</definedName>
    <definedName name="Div_1" localSheetId="129">#REF!</definedName>
    <definedName name="Div_1" localSheetId="23">#REF!</definedName>
    <definedName name="Div_1" localSheetId="13">#REF!</definedName>
    <definedName name="Div_1">#REF!</definedName>
    <definedName name="div_rate" localSheetId="106">#REF!</definedName>
    <definedName name="div_rate" localSheetId="109">#REF!</definedName>
    <definedName name="div_rate" localSheetId="129">#REF!</definedName>
    <definedName name="div_rate" localSheetId="23">#REF!</definedName>
    <definedName name="div_rate" localSheetId="13">#REF!</definedName>
    <definedName name="div_rate">#REF!</definedName>
    <definedName name="DMU_Share_on_HO_Support" localSheetId="106">#REF!</definedName>
    <definedName name="DMU_Share_on_HO_Support" localSheetId="109">#REF!</definedName>
    <definedName name="DMU_Share_on_HO_Support" localSheetId="129">#REF!</definedName>
    <definedName name="DMU_Share_on_HO_Support" localSheetId="23">#REF!</definedName>
    <definedName name="DMU_Share_on_HO_Support" localSheetId="13">#REF!</definedName>
    <definedName name="DMU_Share_on_HO_Support">#REF!</definedName>
    <definedName name="doc" localSheetId="106">#REF!</definedName>
    <definedName name="doc" localSheetId="109">#REF!</definedName>
    <definedName name="doc" localSheetId="129">#REF!</definedName>
    <definedName name="doc" localSheetId="127">#REF!</definedName>
    <definedName name="doc" localSheetId="23">#REF!</definedName>
    <definedName name="doc" localSheetId="13">#REF!</definedName>
    <definedName name="doc">#REF!</definedName>
    <definedName name="docpay" localSheetId="106">#REF!</definedName>
    <definedName name="docpay" localSheetId="109">#REF!</definedName>
    <definedName name="docpay" localSheetId="129">#REF!</definedName>
    <definedName name="docpay" localSheetId="127">#REF!</definedName>
    <definedName name="docpay" localSheetId="23">#REF!</definedName>
    <definedName name="docpay" localSheetId="13">#REF!</definedName>
    <definedName name="docpay">#REF!</definedName>
    <definedName name="dol" localSheetId="106">#REF!</definedName>
    <definedName name="dol" localSheetId="109">#REF!</definedName>
    <definedName name="dol" localSheetId="129">#REF!</definedName>
    <definedName name="dol" localSheetId="23">#REF!</definedName>
    <definedName name="dol" localSheetId="13">#REF!</definedName>
    <definedName name="dol">#REF!</definedName>
    <definedName name="dol_rate" localSheetId="106">#REF!</definedName>
    <definedName name="dol_rate" localSheetId="111">#REF!</definedName>
    <definedName name="dol_rate" localSheetId="123">#REF!</definedName>
    <definedName name="dol_rate" localSheetId="122">#REF!</definedName>
    <definedName name="dol_rate" localSheetId="124">#REF!</definedName>
    <definedName name="dol_rate" localSheetId="64">#REF!</definedName>
    <definedName name="dol_rate" localSheetId="69">#REF!</definedName>
    <definedName name="dol_rate" localSheetId="127">#REF!</definedName>
    <definedName name="dol_rate" localSheetId="75">#REF!</definedName>
    <definedName name="dol_rate" localSheetId="16">#REF!</definedName>
    <definedName name="dol_rate">#REF!</definedName>
    <definedName name="dollar" localSheetId="106">#REF!</definedName>
    <definedName name="dollar">#REF!</definedName>
    <definedName name="DR" localSheetId="106">#REF!</definedName>
    <definedName name="DR" localSheetId="109">#REF!</definedName>
    <definedName name="DR" localSheetId="129">#REF!</definedName>
    <definedName name="DR" localSheetId="23">#REF!</definedName>
    <definedName name="DR" localSheetId="13">#REF!</definedName>
    <definedName name="DR">#REF!</definedName>
    <definedName name="drate" localSheetId="106">#REF!</definedName>
    <definedName name="drate" localSheetId="109">#REF!</definedName>
    <definedName name="drate" localSheetId="129">#REF!</definedName>
    <definedName name="drate" localSheetId="23">#REF!</definedName>
    <definedName name="drate" localSheetId="13">#REF!</definedName>
    <definedName name="drate">#REF!</definedName>
    <definedName name="DSAPR00" localSheetId="106">#REF!</definedName>
    <definedName name="DSAPR00" localSheetId="109">#REF!</definedName>
    <definedName name="DSAPR00" localSheetId="129">#REF!</definedName>
    <definedName name="DSAPR00" localSheetId="23">#REF!</definedName>
    <definedName name="DSAPR00" localSheetId="13">#REF!</definedName>
    <definedName name="DSAPR00">#REF!</definedName>
    <definedName name="DSFEB00" localSheetId="106">#REF!</definedName>
    <definedName name="DSFEB00" localSheetId="109">#REF!</definedName>
    <definedName name="DSFEB00" localSheetId="129">#REF!</definedName>
    <definedName name="DSFEB00" localSheetId="23">#REF!</definedName>
    <definedName name="DSFEB00" localSheetId="13">#REF!</definedName>
    <definedName name="DSFEB00">#REF!</definedName>
    <definedName name="DSJAN00" localSheetId="106">#REF!</definedName>
    <definedName name="DSJAN00">#REF!</definedName>
    <definedName name="DSMAR00" localSheetId="106">#REF!</definedName>
    <definedName name="DSMAR00">#REF!</definedName>
    <definedName name="DSMAY00" localSheetId="106">#REF!</definedName>
    <definedName name="DSMAY00">#REF!</definedName>
    <definedName name="dst" localSheetId="106">#REF!</definedName>
    <definedName name="dst" localSheetId="109">#REF!</definedName>
    <definedName name="dst" localSheetId="129">#REF!</definedName>
    <definedName name="dst" localSheetId="127">#REF!</definedName>
    <definedName name="dst" localSheetId="23">#REF!</definedName>
    <definedName name="dst" localSheetId="13">#REF!</definedName>
    <definedName name="dst">#REF!</definedName>
    <definedName name="dtf" localSheetId="106">#REF!</definedName>
    <definedName name="dtf" localSheetId="109">#REF!</definedName>
    <definedName name="dtf" localSheetId="129">#REF!</definedName>
    <definedName name="dtf" localSheetId="23">#REF!</definedName>
    <definedName name="dtf" localSheetId="13">#REF!</definedName>
    <definedName name="dtf">#REF!</definedName>
    <definedName name="DTFNEG" localSheetId="106">#REF!</definedName>
    <definedName name="DTFNEG" localSheetId="109">#REF!</definedName>
    <definedName name="DTFNEG" localSheetId="129">#REF!</definedName>
    <definedName name="DTFNEG" localSheetId="127">#REF!</definedName>
    <definedName name="DTFNEG" localSheetId="23">#REF!</definedName>
    <definedName name="DTFNEG" localSheetId="13">#REF!</definedName>
    <definedName name="DTFNEG">#REF!</definedName>
    <definedName name="dtneg" localSheetId="106">#REF!</definedName>
    <definedName name="dtneg" localSheetId="127">#REF!</definedName>
    <definedName name="dtneg">#REF!</definedName>
    <definedName name="dtnl" localSheetId="106">#REF!</definedName>
    <definedName name="dtnl" localSheetId="127">#REF!</definedName>
    <definedName name="dtnl">#REF!</definedName>
    <definedName name="dtnl_1" localSheetId="106">#REF!</definedName>
    <definedName name="dtnl_1" localSheetId="109">#REF!</definedName>
    <definedName name="dtnl_1" localSheetId="129">#REF!</definedName>
    <definedName name="dtnl_1" localSheetId="23">#REF!</definedName>
    <definedName name="dtnl_1" localSheetId="13">#REF!</definedName>
    <definedName name="dtnl_1">#REF!</definedName>
    <definedName name="dtnl_2" localSheetId="106">#REF!</definedName>
    <definedName name="dtnl_2" localSheetId="109">#REF!</definedName>
    <definedName name="dtnl_2" localSheetId="129">#REF!</definedName>
    <definedName name="dtnl_2" localSheetId="23">#REF!</definedName>
    <definedName name="dtnl_2" localSheetId="13">#REF!</definedName>
    <definedName name="dtnl_2">#REF!</definedName>
    <definedName name="DTNLL" localSheetId="106">#REF!</definedName>
    <definedName name="DTNLL" localSheetId="109">#REF!</definedName>
    <definedName name="DTNLL" localSheetId="129">#REF!</definedName>
    <definedName name="DTNLL" localSheetId="127">#REF!</definedName>
    <definedName name="DTNLL" localSheetId="23">#REF!</definedName>
    <definedName name="DTNLL" localSheetId="13">#REF!</definedName>
    <definedName name="DTNLL">#REF!</definedName>
    <definedName name="DTS" localSheetId="106">#REF!</definedName>
    <definedName name="DTS" localSheetId="109">#REF!</definedName>
    <definedName name="DTS" localSheetId="129">#REF!</definedName>
    <definedName name="DTS" localSheetId="23">#REF!</definedName>
    <definedName name="DTS" localSheetId="13">#REF!</definedName>
    <definedName name="DTS">#REF!</definedName>
    <definedName name="dtt" localSheetId="106">#REF!</definedName>
    <definedName name="dtt" localSheetId="109">#REF!</definedName>
    <definedName name="dtt" localSheetId="129">#REF!</definedName>
    <definedName name="dtt" localSheetId="23">#REF!</definedName>
    <definedName name="dtt" localSheetId="13">#REF!</definedName>
    <definedName name="dtt">#REF!</definedName>
    <definedName name="DTTNEG" localSheetId="106">#REF!</definedName>
    <definedName name="DTTNEG" localSheetId="109">#REF!</definedName>
    <definedName name="DTTNEG" localSheetId="129">#REF!</definedName>
    <definedName name="DTTNEG" localSheetId="127">#REF!</definedName>
    <definedName name="DTTNEG" localSheetId="23">#REF!</definedName>
    <definedName name="DTTNEG" localSheetId="13">#REF!</definedName>
    <definedName name="DTTNEG">#REF!</definedName>
    <definedName name="due" localSheetId="106">#REF!</definedName>
    <definedName name="due" localSheetId="109">#REF!</definedName>
    <definedName name="due" localSheetId="129">#REF!</definedName>
    <definedName name="due" localSheetId="23">#REF!</definedName>
    <definedName name="due" localSheetId="13">#REF!</definedName>
    <definedName name="due">#REF!</definedName>
    <definedName name="dueto" localSheetId="106">#REF!</definedName>
    <definedName name="dueto" localSheetId="109">#REF!</definedName>
    <definedName name="dueto" localSheetId="129">#REF!</definedName>
    <definedName name="dueto" localSheetId="127">#REF!</definedName>
    <definedName name="dueto" localSheetId="23">#REF!</definedName>
    <definedName name="dueto" localSheetId="13">#REF!</definedName>
    <definedName name="dueto">#REF!</definedName>
    <definedName name="E" localSheetId="106">#REF!</definedName>
    <definedName name="E" localSheetId="109">#REF!</definedName>
    <definedName name="E" localSheetId="129">#REF!</definedName>
    <definedName name="E" localSheetId="23">#REF!</definedName>
    <definedName name="E" localSheetId="13">#REF!</definedName>
    <definedName name="E">#REF!</definedName>
    <definedName name="EA" localSheetId="106">#REF!</definedName>
    <definedName name="EA" localSheetId="109">#REF!</definedName>
    <definedName name="EA" localSheetId="129">#REF!</definedName>
    <definedName name="EA" localSheetId="23">#REF!</definedName>
    <definedName name="EA" localSheetId="13">#REF!</definedName>
    <definedName name="EA">#REF!</definedName>
    <definedName name="ECNI" localSheetId="106">#REF!</definedName>
    <definedName name="ECNI" localSheetId="109">#REF!</definedName>
    <definedName name="ECNI" localSheetId="129">#REF!</definedName>
    <definedName name="ECNI" localSheetId="23">#REF!</definedName>
    <definedName name="ECNI" localSheetId="13">#REF!</definedName>
    <definedName name="ECNI">#REF!</definedName>
    <definedName name="EDP" localSheetId="106">#REF!</definedName>
    <definedName name="EDP" localSheetId="109">#REF!</definedName>
    <definedName name="EDP" localSheetId="129">#REF!</definedName>
    <definedName name="EDP" localSheetId="127">#REF!</definedName>
    <definedName name="EDP" localSheetId="23">#REF!</definedName>
    <definedName name="EDP" localSheetId="13">#REF!</definedName>
    <definedName name="EDP">#REF!</definedName>
    <definedName name="edpadmit" localSheetId="106">#REF!</definedName>
    <definedName name="edpadmit" localSheetId="127">#REF!</definedName>
    <definedName name="edpadmit">#REF!</definedName>
    <definedName name="edpcom" localSheetId="106">#REF!</definedName>
    <definedName name="edpcom" localSheetId="127">#REF!</definedName>
    <definedName name="edpcom">#REF!</definedName>
    <definedName name="edpcost" localSheetId="106">#REF!</definedName>
    <definedName name="edpcost" localSheetId="127">#REF!</definedName>
    <definedName name="edpcost">#REF!</definedName>
    <definedName name="edpcost2" localSheetId="106">#REF!</definedName>
    <definedName name="edpcost2" localSheetId="127">#REF!</definedName>
    <definedName name="edpcost2">#REF!</definedName>
    <definedName name="edpequipment" localSheetId="106">#REF!</definedName>
    <definedName name="edpequipment" localSheetId="109">#REF!</definedName>
    <definedName name="edpequipment" localSheetId="129">#REF!</definedName>
    <definedName name="edpequipment" localSheetId="23">#REF!</definedName>
    <definedName name="edpequipment" localSheetId="13">#REF!</definedName>
    <definedName name="edpequipment">#REF!</definedName>
    <definedName name="edpexam" localSheetId="106">#REF!</definedName>
    <definedName name="edpexam" localSheetId="109">#REF!</definedName>
    <definedName name="edpexam" localSheetId="129">#REF!</definedName>
    <definedName name="edpexam" localSheetId="127">#REF!</definedName>
    <definedName name="edpexam" localSheetId="23">#REF!</definedName>
    <definedName name="edpexam" localSheetId="13">#REF!</definedName>
    <definedName name="edpexam">#REF!</definedName>
    <definedName name="edpxam" localSheetId="106">#REF!</definedName>
    <definedName name="edpxam" localSheetId="109">#REF!</definedName>
    <definedName name="edpxam" localSheetId="129">#REF!</definedName>
    <definedName name="edpxam" localSheetId="23">#REF!</definedName>
    <definedName name="edpxam" localSheetId="13">#REF!</definedName>
    <definedName name="edpxam">#REF!</definedName>
    <definedName name="EE" localSheetId="106">#REF!</definedName>
    <definedName name="EE" localSheetId="109">#REF!</definedName>
    <definedName name="EE" localSheetId="129">#REF!</definedName>
    <definedName name="EE" localSheetId="127">#REF!</definedName>
    <definedName name="EE" localSheetId="23">#REF!</definedName>
    <definedName name="EE" localSheetId="13">#REF!</definedName>
    <definedName name="EE">#REF!</definedName>
    <definedName name="eeee" localSheetId="106">#REF!</definedName>
    <definedName name="eeee" localSheetId="109">#REF!</definedName>
    <definedName name="eeee" localSheetId="129">#REF!</definedName>
    <definedName name="eeee" localSheetId="23">#REF!</definedName>
    <definedName name="eeee" localSheetId="13">#REF!</definedName>
    <definedName name="eeee">#REF!</definedName>
    <definedName name="EEI" localSheetId="106">#REF!</definedName>
    <definedName name="EEI" localSheetId="109">#REF!</definedName>
    <definedName name="EEI" localSheetId="129">#REF!</definedName>
    <definedName name="EEI" localSheetId="23">#REF!</definedName>
    <definedName name="EEI" localSheetId="13">#REF!</definedName>
    <definedName name="EEI">#REF!</definedName>
    <definedName name="EFLTD" localSheetId="106">#REF!</definedName>
    <definedName name="EFLTD" localSheetId="109">#REF!</definedName>
    <definedName name="EFLTD" localSheetId="129">#REF!</definedName>
    <definedName name="EFLTD" localSheetId="23">#REF!</definedName>
    <definedName name="EFLTD" localSheetId="13">#REF!</definedName>
    <definedName name="EFLTD">#REF!</definedName>
    <definedName name="EJ" localSheetId="106">#REF!</definedName>
    <definedName name="EJ" localSheetId="109">#REF!</definedName>
    <definedName name="EJ" localSheetId="129">#REF!</definedName>
    <definedName name="EJ" localSheetId="23">#REF!</definedName>
    <definedName name="EJ" localSheetId="13">#REF!</definedName>
    <definedName name="EJ">#REF!</definedName>
    <definedName name="Email" localSheetId="106">#REF!</definedName>
    <definedName name="Email" localSheetId="109">#REF!</definedName>
    <definedName name="Email" localSheetId="129">#REF!</definedName>
    <definedName name="Email" localSheetId="127">#REF!</definedName>
    <definedName name="Email" localSheetId="23">#REF!</definedName>
    <definedName name="Email" localSheetId="13">#REF!</definedName>
    <definedName name="Email">#REF!</definedName>
    <definedName name="emp" localSheetId="106">#REF!</definedName>
    <definedName name="emp" localSheetId="127">#REF!</definedName>
    <definedName name="emp">#REF!</definedName>
    <definedName name="EMP_CODE" localSheetId="106">#REF!</definedName>
    <definedName name="EMP_CODE" localSheetId="127">#REF!</definedName>
    <definedName name="EMP_CODE">#REF!</definedName>
    <definedName name="EMPLOYEE" localSheetId="106">#REF!</definedName>
    <definedName name="EMPLOYEE" localSheetId="127">#REF!</definedName>
    <definedName name="EMPLOYEE">#REF!</definedName>
    <definedName name="EMPLOYEE_S_NAME" localSheetId="106">#REF!</definedName>
    <definedName name="EMPLOYEE_S_NAME" localSheetId="127">#REF!</definedName>
    <definedName name="EMPLOYEE_S_NAME">#REF!</definedName>
    <definedName name="EMPLOYEES" localSheetId="106">#REF!</definedName>
    <definedName name="EMPLOYEES" localSheetId="127">#REF!</definedName>
    <definedName name="EMPLOYEES">#REF!</definedName>
    <definedName name="ena" localSheetId="106">#REF!</definedName>
    <definedName name="ena" localSheetId="127">#REF!</definedName>
    <definedName name="ena">#REF!</definedName>
    <definedName name="ENAA" localSheetId="106">#REF!</definedName>
    <definedName name="ENAA" localSheetId="127">#REF!</definedName>
    <definedName name="ENAA">#REF!</definedName>
    <definedName name="end" localSheetId="106">#REF!</definedName>
    <definedName name="end" localSheetId="109">#REF!</definedName>
    <definedName name="end" localSheetId="129">#REF!</definedName>
    <definedName name="end" localSheetId="23">#REF!</definedName>
    <definedName name="end" localSheetId="13">#REF!</definedName>
    <definedName name="end">#REF!</definedName>
    <definedName name="End_Date" localSheetId="106">#REF!</definedName>
    <definedName name="End_Date" localSheetId="109">#REF!</definedName>
    <definedName name="End_Date" localSheetId="129">#REF!</definedName>
    <definedName name="End_Date" localSheetId="23">#REF!</definedName>
    <definedName name="End_Date" localSheetId="13">#REF!</definedName>
    <definedName name="End_Date">#REF!</definedName>
    <definedName name="EndDate" localSheetId="106">#REF!</definedName>
    <definedName name="EndDate" localSheetId="122">#REF!</definedName>
    <definedName name="EndDate" localSheetId="124">#REF!</definedName>
    <definedName name="EndDate" localSheetId="127">#REF!</definedName>
    <definedName name="EndDate">#REF!</definedName>
    <definedName name="ENT" localSheetId="106">#REF!</definedName>
    <definedName name="ENT">#REF!</definedName>
    <definedName name="ENTITY" localSheetId="106">#REF!</definedName>
    <definedName name="ENTITY" localSheetId="109">#REF!</definedName>
    <definedName name="ENTITY" localSheetId="129">#REF!</definedName>
    <definedName name="ENTITY" localSheetId="127">#REF!</definedName>
    <definedName name="ENTITY" localSheetId="23">#REF!</definedName>
    <definedName name="ENTITY" localSheetId="13">#REF!</definedName>
    <definedName name="ENTITY">#REF!</definedName>
    <definedName name="ER">0.037</definedName>
    <definedName name="ESSCodeCurrency" localSheetId="106">#REF!</definedName>
    <definedName name="ESSCodeCurrency" localSheetId="109">#REF!</definedName>
    <definedName name="ESSCodeCurrency" localSheetId="129">#REF!</definedName>
    <definedName name="ESSCodeCurrency" localSheetId="23">#REF!</definedName>
    <definedName name="ESSCodeCurrency" localSheetId="13">#REF!</definedName>
    <definedName name="ESSCodeCurrency">#REF!</definedName>
    <definedName name="ESSCodeMonth" localSheetId="106">#REF!</definedName>
    <definedName name="ESSCodeMonth" localSheetId="109">#REF!</definedName>
    <definedName name="ESSCodeMonth" localSheetId="129">#REF!</definedName>
    <definedName name="ESSCodeMonth" localSheetId="23">#REF!</definedName>
    <definedName name="ESSCodeMonth" localSheetId="13">#REF!</definedName>
    <definedName name="ESSCodeMonth">#REF!</definedName>
    <definedName name="ESSCodeReportingUnit" localSheetId="106">#REF!</definedName>
    <definedName name="ESSCodeReportingUnit" localSheetId="109">#REF!</definedName>
    <definedName name="ESSCodeReportingUnit" localSheetId="129">#REF!</definedName>
    <definedName name="ESSCodeReportingUnit" localSheetId="23">#REF!</definedName>
    <definedName name="ESSCodeReportingUnit" localSheetId="13">#REF!</definedName>
    <definedName name="ESSCodeReportingUnit">#REF!</definedName>
    <definedName name="EST_TERM" localSheetId="106">#REF!</definedName>
    <definedName name="EST_TERM" localSheetId="109">#REF!</definedName>
    <definedName name="EST_TERM" localSheetId="129">#REF!</definedName>
    <definedName name="EST_TERM" localSheetId="23">#REF!</definedName>
    <definedName name="EST_TERM" localSheetId="13">#REF!</definedName>
    <definedName name="EST_TERM">#REF!</definedName>
    <definedName name="ETI_DEC2005_W_REGION_05MAY2006" localSheetId="106">#REF!</definedName>
    <definedName name="ETI_DEC2005_W_REGION_05MAY2006" localSheetId="111">#REF!</definedName>
    <definedName name="ETI_DEC2005_W_REGION_05MAY2006" localSheetId="123">#REF!</definedName>
    <definedName name="ETI_DEC2005_W_REGION_05MAY2006" localSheetId="122">#REF!</definedName>
    <definedName name="ETI_DEC2005_W_REGION_05MAY2006" localSheetId="124">#REF!</definedName>
    <definedName name="ETI_DEC2005_W_REGION_05MAY2006" localSheetId="64">#REF!</definedName>
    <definedName name="ETI_DEC2005_W_REGION_05MAY2006" localSheetId="69">#REF!</definedName>
    <definedName name="ETI_DEC2005_W_REGION_05MAY2006" localSheetId="127">#REF!</definedName>
    <definedName name="ETI_DEC2005_W_REGION_05MAY2006" localSheetId="75">#REF!</definedName>
    <definedName name="ETI_DEC2005_W_REGION_05MAY2006" localSheetId="16">#REF!</definedName>
    <definedName name="ETI_DEC2005_W_REGION_05MAY2006">#REF!</definedName>
    <definedName name="EV__DECIMALSYMBOL__" hidden="1">"."</definedName>
    <definedName name="EV__EVCOM_OPTIONS__" hidden="1">8</definedName>
    <definedName name="EV__EXPOPTIONS__" hidden="1">0</definedName>
    <definedName name="EV__LASTREFTIME__" hidden="1">"(GMT+08:00)6/15/2010 10:51:04 AM"</definedName>
    <definedName name="EV__LOCKEDCVW__AIACONS" hidden="1">"LC,IS_REPORTING,ACTUAL,LSTAT_TOTL,ENTITY:RPHGR,FTOT,TOTALFUND,LOCAL,TOTALINTCO,TOTALICO,TOTALIFRS,AL,2010.NOV,YTD,"</definedName>
    <definedName name="EV__LOCKEDCVW__ICMATCHING" hidden="1">"LC,ACTUAL,ENTITY:RPHGR,FTOT,LOCAL,IC_DIFF_MR000,TOTAL2,TOTALINTCO,2005.TOTAL,YTD,"</definedName>
    <definedName name="EV__LOCKEDCVW__OWNERSHIP" hidden="1">"ACTUAL,ENTITY:RLEGAL,LOCAL,TOTALINTCO,METHOD_SYS,2005.TOTAL,PERIODIC,"</definedName>
    <definedName name="EV__LOCKEDCVW__RATE" hidden="1">"ACTUAL,AED,NOTRANS,GLOBAL,2005.TOTAL,PERIODIC,"</definedName>
    <definedName name="EV__LOCKSTATUS__" hidden="1">4</definedName>
    <definedName name="EV__MAXEXPCOLS__" hidden="1">100</definedName>
    <definedName name="EV__MAXEXPROWS__" hidden="1">1000</definedName>
    <definedName name="EV__MEMORYCVW__" hidden="1">0</definedName>
    <definedName name="EV__MEMORYCVW__A.TXT" hidden="1">"AIACONS"</definedName>
    <definedName name="EV__MEMORYCVW__A.TXT_C_ACCT" hidden="1">"SI_REPORTING"</definedName>
    <definedName name="EV__MEMORYCVW__A.TXT_C_CATEGORY" hidden="1">"ACTUAL"</definedName>
    <definedName name="EV__MEMORYCVW__A.TXT_C_DATASRC" hidden="1">"IFRS_TOTL"</definedName>
    <definedName name="EV__MEMORYCVW__A.TXT_CURRENCY" hidden="1">"USD"</definedName>
    <definedName name="EV__MEMORYCVW__A.TXT_ENTITY" hidden="1">"ENTITY:RAHGR"</definedName>
    <definedName name="EV__MEMORYCVW__A.TXT_FLOW" hidden="1">"FTOT"</definedName>
    <definedName name="EV__MEMORYCVW__A.TXT_FUND" hidden="1">"TOTALFUND"</definedName>
    <definedName name="EV__MEMORYCVW__A.TXT_GROUPS" hidden="1">"LOCAL"</definedName>
    <definedName name="EV__MEMORYCVW__A.TXT_INTCO" hidden="1">"TOTALINTCO"</definedName>
    <definedName name="EV__MEMORYCVW__A.TXT_LOB_HKICO" hidden="1">"TOTALICO"</definedName>
    <definedName name="EV__MEMORYCVW__A.TXT_LOB_IFRS" hidden="1">"TOTALIFRS"</definedName>
    <definedName name="EV__MEMORYCVW__A.TXT_LOB_MGMT" hidden="1">"AL"</definedName>
    <definedName name="EV__MEMORYCVW__A.TXT_MEASURES" hidden="1">"YTD"</definedName>
    <definedName name="EV__MEMORYCVW__A.TXT_TIME" hidden="1">"2010.FEB"</definedName>
    <definedName name="EV__MEMORYCVW__BOOK6" hidden="1">"AIACONS"</definedName>
    <definedName name="EV__MEMORYCVW__BOOK6_C_ACCT" hidden="1">"IS_REPORTING"</definedName>
    <definedName name="EV__MEMORYCVW__BOOK6_C_CATEGORY" hidden="1">"ACTUAL"</definedName>
    <definedName name="EV__MEMORYCVW__BOOK6_C_DATASRC" hidden="1">"HKICO_TOTL"</definedName>
    <definedName name="EV__MEMORYCVW__BOOK6_CURRENCY" hidden="1">"LC"</definedName>
    <definedName name="EV__MEMORYCVW__BOOK6_ENTITY" hidden="1">"ENTITY:RAIGH"</definedName>
    <definedName name="EV__MEMORYCVW__BOOK6_FLOW" hidden="1">"FTOT"</definedName>
    <definedName name="EV__MEMORYCVW__BOOK6_FUND" hidden="1">"TOTALFUND"</definedName>
    <definedName name="EV__MEMORYCVW__BOOK6_GROUPS" hidden="1">"LOCAL"</definedName>
    <definedName name="EV__MEMORYCVW__BOOK6_INTCO" hidden="1">"TOTALINTCO"</definedName>
    <definedName name="EV__MEMORYCVW__BOOK6_LOB_HKICO" hidden="1">"TOTALICO"</definedName>
    <definedName name="EV__MEMORYCVW__BOOK6_LOB_IFRS" hidden="1">"TOTALIFRS"</definedName>
    <definedName name="EV__MEMORYCVW__BOOK6_LOB_MGMT" hidden="1">"AL"</definedName>
    <definedName name="EV__MEMORYCVW__BOOK6_MEASURES" hidden="1">"YTD"</definedName>
    <definedName name="EV__MEMORYCVW__BOOK6_TIME" hidden="1">"2010.FEB"</definedName>
    <definedName name="EV__MEMORYCVW__BOOK9" hidden="1">"AIACONS"</definedName>
    <definedName name="EV__MEMORYCVW__BOOK9_C_ACCT" hidden="1">"IS_REPORTING"</definedName>
    <definedName name="EV__MEMORYCVW__BOOK9_C_CATEGORY" hidden="1">"ACTUAL"</definedName>
    <definedName name="EV__MEMORYCVW__BOOK9_C_DATASRC" hidden="1">"SCH_TOTL"</definedName>
    <definedName name="EV__MEMORYCVW__BOOK9_CURRENCY" hidden="1">"LC"</definedName>
    <definedName name="EV__MEMORYCVW__BOOK9_ENTITY" hidden="1">"ENTITY:RAHGR"</definedName>
    <definedName name="EV__MEMORYCVW__BOOK9_FLOW" hidden="1">"FTOT"</definedName>
    <definedName name="EV__MEMORYCVW__BOOK9_FUND" hidden="1">"LIFEFUND"</definedName>
    <definedName name="EV__MEMORYCVW__BOOK9_GROUPS" hidden="1">"LOCAL"</definedName>
    <definedName name="EV__MEMORYCVW__BOOK9_INTCO" hidden="1">"TOTALINTCO"</definedName>
    <definedName name="EV__MEMORYCVW__BOOK9_LOB_HKICO" hidden="1">"TOTALICO"</definedName>
    <definedName name="EV__MEMORYCVW__BOOK9_LOB_IFRS" hidden="1">"TOTALIFRS"</definedName>
    <definedName name="EV__MEMORYCVW__BOOK9_LOB_MGMT" hidden="1">"AL"</definedName>
    <definedName name="EV__MEMORYCVW__BOOK9_MEASURES" hidden="1">"YTD"</definedName>
    <definedName name="EV__MEMORYCVW__BOOK9_TIME" hidden="1">"2009.FEB"</definedName>
    <definedName name="EV__MEMORYCVW__BPC_DATA_SOURECE_20100507.XLS" hidden="1">"AIACONS"</definedName>
    <definedName name="EV__MEMORYCVW__BPC_DATA_SOURECE_20100507.XLS_C_ACCT" hidden="1">"00000C"</definedName>
    <definedName name="EV__MEMORYCVW__BPC_DATA_SOURECE_20100507.XLS_C_CATEGORY" hidden="1">"ACTUAL"</definedName>
    <definedName name="EV__MEMORYCVW__BPC_DATA_SOURECE_20100507.XLS_C_DATASRC" hidden="1">"ALLO_MANJ"</definedName>
    <definedName name="EV__MEMORYCVW__BPC_DATA_SOURECE_20100507.XLS_CURRENCY" hidden="1">"USD"</definedName>
    <definedName name="EV__MEMORYCVW__BPC_DATA_SOURECE_20100507.XLS_ENTITY" hidden="1">"ENTITY:RAHGR"</definedName>
    <definedName name="EV__MEMORYCVW__BPC_DATA_SOURECE_20100507.XLS_FLOW" hidden="1">"FTOT"</definedName>
    <definedName name="EV__MEMORYCVW__BPC_DATA_SOURECE_20100507.XLS_FUND" hidden="1">"TOTALFUND"</definedName>
    <definedName name="EV__MEMORYCVW__BPC_DATA_SOURECE_20100507.XLS_GROUPS" hidden="1">"LOCAL"</definedName>
    <definedName name="EV__MEMORYCVW__BPC_DATA_SOURECE_20100507.XLS_INTCO" hidden="1">"TOTALINTCO"</definedName>
    <definedName name="EV__MEMORYCVW__BPC_DATA_SOURECE_20100507.XLS_LOB_HKICO" hidden="1">"TOTALICO"</definedName>
    <definedName name="EV__MEMORYCVW__BPC_DATA_SOURECE_20100507.XLS_LOB_IFRS" hidden="1">"TOTALIFRS"</definedName>
    <definedName name="EV__MEMORYCVW__BPC_DATA_SOURECE_20100507.XLS_LOB_MGMT" hidden="1">"AL"</definedName>
    <definedName name="EV__MEMORYCVW__BPC_DATA_SOURECE_20100507.XLS_MEASURES" hidden="1">"YTD"</definedName>
    <definedName name="EV__MEMORYCVW__BPC_DATA_SOURECE_20100507.XLS_TIME" hidden="1">"2010.FEB"</definedName>
    <definedName name="EV__MEMORYCVW__BPC_REPORT_BUILDING_PLAN_170302010.XLS" hidden="1">"AIACONS"</definedName>
    <definedName name="EV__MEMORYCVW__BPC_REPORT_BUILDING_PLAN_170302010.XLS_C_ACCT" hidden="1">"IS_REPORTING"</definedName>
    <definedName name="EV__MEMORYCVW__BPC_REPORT_BUILDING_PLAN_170302010.XLS_C_CATEGORY" hidden="1">"ACTUAL"</definedName>
    <definedName name="EV__MEMORYCVW__BPC_REPORT_BUILDING_PLAN_170302010.XLS_C_DATASRC" hidden="1">"IFRS_TOTL"</definedName>
    <definedName name="EV__MEMORYCVW__BPC_REPORT_BUILDING_PLAN_170302010.XLS_CURRENCY" hidden="1">"USD"</definedName>
    <definedName name="EV__MEMORYCVW__BPC_REPORT_BUILDING_PLAN_170302010.XLS_ENTITY" hidden="1">"ENTITY:RAIGH"</definedName>
    <definedName name="EV__MEMORYCVW__BPC_REPORT_BUILDING_PLAN_170302010.XLS_FLOW" hidden="1">"FTOT"</definedName>
    <definedName name="EV__MEMORYCVW__BPC_REPORT_BUILDING_PLAN_170302010.XLS_FUND" hidden="1">"TOTALFUND"</definedName>
    <definedName name="EV__MEMORYCVW__BPC_REPORT_BUILDING_PLAN_170302010.XLS_GROUPS" hidden="1">"LOCAL"</definedName>
    <definedName name="EV__MEMORYCVW__BPC_REPORT_BUILDING_PLAN_170302010.XLS_INTCO" hidden="1">"TOTALINTCO"</definedName>
    <definedName name="EV__MEMORYCVW__BPC_REPORT_BUILDING_PLAN_170302010.XLS_LOB_HKICO" hidden="1">"TOTALICO"</definedName>
    <definedName name="EV__MEMORYCVW__BPC_REPORT_BUILDING_PLAN_170302010.XLS_LOB_IFRS" hidden="1">"TOTALIFRS"</definedName>
    <definedName name="EV__MEMORYCVW__BPC_REPORT_BUILDING_PLAN_170302010.XLS_LOB_MGMT" hidden="1">"OTH"</definedName>
    <definedName name="EV__MEMORYCVW__BPC_REPORT_BUILDING_PLAN_170302010.XLS_MEASURES" hidden="1">"YTD"</definedName>
    <definedName name="EV__MEMORYCVW__BPC_REPORT_BUILDING_PLAN_170302010.XLS_TIME" hidden="1">"2010.JAN"</definedName>
    <definedName name="EV__MEMORYCVW__COPY_OF_SI_WORKSHEET_W03_OUTPUT_V000.XLS" hidden="1">"AIACONS"</definedName>
    <definedName name="EV__MEMORYCVW__IFRS_LONGSHEET_.XLS" hidden="1">"AIACONS"</definedName>
    <definedName name="EV__MEMORYCVW__IFRS_LONGSHEET_.XLS_C_ACCT" hidden="1">"IS06001000"</definedName>
    <definedName name="EV__MEMORYCVW__IFRS_LONGSHEET_.XLS_C_CATEGORY" hidden="1">"ACTUAL_2007"</definedName>
    <definedName name="EV__MEMORYCVW__IFRS_LONGSHEET_.XLS_C_DATASRC" hidden="1">"IFRS"</definedName>
    <definedName name="EV__MEMORYCVW__IFRS_LONGSHEET_.XLS_CURRENCY" hidden="1">"LC"</definedName>
    <definedName name="EV__MEMORYCVW__IFRS_LONGSHEET_.XLS_ENTITY" hidden="1">"ENTITY:RAHGR"</definedName>
    <definedName name="EV__MEMORYCVW__IFRS_LONGSHEET_.XLS_FLOW" hidden="1">"FTOT"</definedName>
    <definedName name="EV__MEMORYCVW__IFRS_LONGSHEET_.XLS_FUND" hidden="1">"TOTALFUND"</definedName>
    <definedName name="EV__MEMORYCVW__IFRS_LONGSHEET_.XLS_GROUPS" hidden="1">"LOCAL"</definedName>
    <definedName name="EV__MEMORYCVW__IFRS_LONGSHEET_.XLS_INTCO" hidden="1">"TOTALINTCO"</definedName>
    <definedName name="EV__MEMORYCVW__IFRS_LONGSHEET_.XLS_LOB_HKICO" hidden="1">"TOTALICO"</definedName>
    <definedName name="EV__MEMORYCVW__IFRS_LONGSHEET_.XLS_LOB_IFRS" hidden="1">"TOTALIFRS"</definedName>
    <definedName name="EV__MEMORYCVW__IFRS_LONGSHEET_.XLS_LOB_MGMT" hidden="1">"AL"</definedName>
    <definedName name="EV__MEMORYCVW__IFRS_LONGSHEET_.XLS_MEASURES" hidden="1">"YTD"</definedName>
    <definedName name="EV__MEMORYCVW__IFRS_LONGSHEET_.XLS_TIME" hidden="1">"2010.JAN"</definedName>
    <definedName name="EV__MEMORYCVW__IFRS_WORKSHEET_W03A_OUTPUT_V000_FUND.XLS" hidden="1">"AIACONS"</definedName>
    <definedName name="EV__MEMORYCVW__IFRS_WORKSHEET_W03A_OUTPUT_V000_FUND.XLS_C_ACCT" hidden="1">"G000000"</definedName>
    <definedName name="EV__MEMORYCVW__IFRS_WORKSHEET_W03A_OUTPUT_V000_FUND.XLS_C_CATEGORY" hidden="1">"ACTUAL"</definedName>
    <definedName name="EV__MEMORYCVW__IFRS_WORKSHEET_W03A_OUTPUT_V000_FUND.XLS_C_DATASRC" hidden="1">"IFRS_TOTL"</definedName>
    <definedName name="EV__MEMORYCVW__IFRS_WORKSHEET_W03A_OUTPUT_V000_FUND.XLS_CURRENCY" hidden="1">"USD"</definedName>
    <definedName name="EV__MEMORYCVW__IFRS_WORKSHEET_W03A_OUTPUT_V000_FUND.XLS_ENTITY" hidden="1">"ENTITY:MGMT_ZZ"</definedName>
    <definedName name="EV__MEMORYCVW__IFRS_WORKSHEET_W03A_OUTPUT_V000_FUND.XLS_FLOW" hidden="1">"F999"</definedName>
    <definedName name="EV__MEMORYCVW__IFRS_WORKSHEET_W03A_OUTPUT_V000_FUND.XLS_FUND" hidden="1">"LIFEFUND"</definedName>
    <definedName name="EV__MEMORYCVW__IFRS_WORKSHEET_W03A_OUTPUT_V000_FUND.XLS_GROUPS" hidden="1">"USD_MGMT"</definedName>
    <definedName name="EV__MEMORYCVW__IFRS_WORKSHEET_W03A_OUTPUT_V000_FUND.XLS_INTCO" hidden="1">"TOTALINTCO"</definedName>
    <definedName name="EV__MEMORYCVW__IFRS_WORKSHEET_W03A_OUTPUT_V000_FUND.XLS_LOB_HKICO" hidden="1">"ICO_HKZZ"</definedName>
    <definedName name="EV__MEMORYCVW__IFRS_WORKSHEET_W03A_OUTPUT_V000_FUND.XLS_LOB_IFRS" hidden="1">"ISXXXX"</definedName>
    <definedName name="EV__MEMORYCVW__IFRS_WORKSHEET_W03A_OUTPUT_V000_FUND.XLS_LOB_MGMT" hidden="1">"ZZZZZ"</definedName>
    <definedName name="EV__MEMORYCVW__IFRS_WORKSHEET_W03A_OUTPUT_V000_FUND.XLS_MEASURES" hidden="1">"YTD"</definedName>
    <definedName name="EV__MEMORYCVW__IFRS_WORKSHEET_W03A_OUTPUT_V000_FUND.XLS_TIME" hidden="1">"2010.FEB"</definedName>
    <definedName name="EV__MEMORYCVW__SI_LONGSHEET_W02A_G_OUTPUT_V000.XLS" hidden="1">"AIACONS"</definedName>
    <definedName name="EV__MEMORYCVW__SI_LONGSHEET_W02A_G_OUTPUT_V000.XLS_C_ACCT" hidden="1">"IS06001000"</definedName>
    <definedName name="EV__MEMORYCVW__SI_LONGSHEET_W02A_G_OUTPUT_V000.XLS_C_CATEGORY" hidden="1">"ACTUAL_2007"</definedName>
    <definedName name="EV__MEMORYCVW__SI_LONGSHEET_W02A_G_OUTPUT_V000.XLS_C_DATASRC" hidden="1">"IFRS"</definedName>
    <definedName name="EV__MEMORYCVW__SI_LONGSHEET_W02A_G_OUTPUT_V000.XLS_CURRENCY" hidden="1">"LC"</definedName>
    <definedName name="EV__MEMORYCVW__SI_LONGSHEET_W02A_G_OUTPUT_V000.XLS_ENTITY" hidden="1">"ENTITY:RAHGR"</definedName>
    <definedName name="EV__MEMORYCVW__SI_LONGSHEET_W02A_G_OUTPUT_V000.XLS_FLOW" hidden="1">"FTOT"</definedName>
    <definedName name="EV__MEMORYCVW__SI_LONGSHEET_W02A_G_OUTPUT_V000.XLS_FUND" hidden="1">"TOTALFUND"</definedName>
    <definedName name="EV__MEMORYCVW__SI_LONGSHEET_W02A_G_OUTPUT_V000.XLS_GROUPS" hidden="1">"LOCAL"</definedName>
    <definedName name="EV__MEMORYCVW__SI_LONGSHEET_W02A_G_OUTPUT_V000.XLS_INTCO" hidden="1">"TOTALINTCO"</definedName>
    <definedName name="EV__MEMORYCVW__SI_LONGSHEET_W02A_G_OUTPUT_V000.XLS_LOB_HKICO" hidden="1">"TOTALICO"</definedName>
    <definedName name="EV__MEMORYCVW__SI_LONGSHEET_W02A_G_OUTPUT_V000.XLS_LOB_IFRS" hidden="1">"TOTALIFRS"</definedName>
    <definedName name="EV__MEMORYCVW__SI_LONGSHEET_W02A_G_OUTPUT_V000.XLS_LOB_MGMT" hidden="1">"AL"</definedName>
    <definedName name="EV__MEMORYCVW__SI_LONGSHEET_W02A_G_OUTPUT_V000.XLS_MEASURES" hidden="1">"YTD"</definedName>
    <definedName name="EV__MEMORYCVW__SI_LONGSHEET_W02A_G_OUTPUT_V000.XLS_TIME" hidden="1">"2010.JAN"</definedName>
    <definedName name="EV__MEMORYCVW__SI_LONGSHEET_W02A_G_OUTPUT_V000_NEW_ALAN.XLS" hidden="1">"AIACONS"</definedName>
    <definedName name="EV__MEMORYCVW__SI_WORKSHEET_W03_OUTPUT_V000.XLS" hidden="1">"AIACONS"</definedName>
    <definedName name="EV__MEMORYCVW__SI_WORKSHEET_W03_OUTPUT_V000_NEW.XLS" hidden="1">"AIACONS"</definedName>
    <definedName name="EV__MEMORYCVW__SI_WORKSHEET_W03_OUTPUT_V000_NEW_ALAN_LS.XLS" hidden="1">"AIACONS"</definedName>
    <definedName name="EV__MEMORYCVW__SI_WORKSHEET_W03_OUTPUT_V000_NEW_FUND.XLS" hidden="1">"AIACONS"</definedName>
    <definedName name="EV__MEMORYCVW__SI_WORKSHEET_W04_BS_V000_NEW.XLS" hidden="1">"AIACONS"</definedName>
    <definedName name="EV__MEMORYCVW__SI_WORKSHEET_W04_BS_V000_NEW.XLS_C_ACCT" hidden="1">"IC_ER_ACC"</definedName>
    <definedName name="EV__MEMORYCVW__SI_WORKSHEET_W04_BS_V000_NEW.XLS_C_CATEGORY" hidden="1">"ACTUAL"</definedName>
    <definedName name="EV__MEMORYCVW__SI_WORKSHEET_W04_BS_V000_NEW.XLS_C_DATASRC" hidden="1">"ALLO_MANJ"</definedName>
    <definedName name="EV__MEMORYCVW__SI_WORKSHEET_W04_BS_V000_NEW.XLS_CURRENCY" hidden="1">"USD"</definedName>
    <definedName name="EV__MEMORYCVW__SI_WORKSHEET_W04_BS_V000_NEW.XLS_ENTITY" hidden="1">"ENTITY:RAHGR"</definedName>
    <definedName name="EV__MEMORYCVW__SI_WORKSHEET_W04_BS_V000_NEW.XLS_FLOW" hidden="1">"FTOT"</definedName>
    <definedName name="EV__MEMORYCVW__SI_WORKSHEET_W04_BS_V000_NEW.XLS_FUND" hidden="1">"TOTALFUND"</definedName>
    <definedName name="EV__MEMORYCVW__SI_WORKSHEET_W04_BS_V000_NEW.XLS_GROUPS" hidden="1">"LOCAL"</definedName>
    <definedName name="EV__MEMORYCVW__SI_WORKSHEET_W04_BS_V000_NEW.XLS_INTCO" hidden="1">"TOTALINTCO"</definedName>
    <definedName name="EV__MEMORYCVW__SI_WORKSHEET_W04_BS_V000_NEW.XLS_LOB_HKICO" hidden="1">"TOTALICO"</definedName>
    <definedName name="EV__MEMORYCVW__SI_WORKSHEET_W04_BS_V000_NEW.XLS_LOB_IFRS" hidden="1">"TOTALIFRS"</definedName>
    <definedName name="EV__MEMORYCVW__SI_WORKSHEET_W04_BS_V000_NEW.XLS_LOB_MGMT" hidden="1">"AL"</definedName>
    <definedName name="EV__MEMORYCVW__SI_WORKSHEET_W04_BS_V000_NEW.XLS_MEASURES" hidden="1">"YTD"</definedName>
    <definedName name="EV__MEMORYCVW__SI_WORKSHEET_W04_BS_V000_NEW.XLS_TIME" hidden="1">"2010.FEB"</definedName>
    <definedName name="EV__MEMORYCVW__SI_WORKSHEETS.XLS" hidden="1">"AIACONS"</definedName>
    <definedName name="EV__MEMORYCVW__SI_WORKSHEETS.XLS_C_ACCT" hidden="1">1</definedName>
    <definedName name="EV__MEMORYCVW__SI_WORKSHEETS.XLS_C_CATEGORY" hidden="1">"ACTUAL_2007"</definedName>
    <definedName name="EV__MEMORYCVW__SI_WORKSHEETS.XLS_C_DATASRC" hidden="1">"IFRS"</definedName>
    <definedName name="EV__MEMORYCVW__SI_WORKSHEETS.XLS_ENTITY" hidden="1">"RAHGR"</definedName>
    <definedName name="EV__MEMORYCVW__SI_WORKSHEETS.XLS_FLOW" hidden="1">"FLOW:X_CF_090"</definedName>
    <definedName name="EV__MEMORYCVW__SI_WORKSHEETS.XLS_FUND" hidden="1">"TOTALFUND"</definedName>
    <definedName name="EV__MEMORYCVW__SI_WORKSHEETS.XLS_GROUPS" hidden="1">"FC"</definedName>
    <definedName name="EV__MEMORYCVW__SI_WORKSHEETS.XLS_INTCO" hidden="1">"TOTALINTCO"</definedName>
    <definedName name="EV__MEMORYCVW__SI_WORKSHEETS.XLS_LOB_HKICO" hidden="1">"TOTALICO"</definedName>
    <definedName name="EV__MEMORYCVW__SI_WORKSHEETS.XLS_LOB_IFRS" hidden="1">"ISUNAL"</definedName>
    <definedName name="EV__MEMORYCVW__SI_WORKSHEETS.XLS_LOB_MGMT" hidden="1">"AL"</definedName>
    <definedName name="EV__MEMORYCVW__SI_WORKSHEETS.XLS_MEASURES" hidden="1">"CUSTOMPER"</definedName>
    <definedName name="EV__MEMORYCVW__SI_WORKSHEETS.XLS_TIME" hidden="1">"2011.TOTAL"</definedName>
    <definedName name="EV__MEMORYCVW__STD_REPORTS_FOR_CREATION_IN_TRAINING.XLS" hidden="1">"AIACONS"</definedName>
    <definedName name="EV__MEMORYCVW__STD_REPORTS_FOR_CREATION_IN_TRAINING.XLS_C_ACCT" hidden="1">"BYLINE_NET_PROFIT"</definedName>
    <definedName name="EV__MEMORYCVW__STD_REPORTS_FOR_CREATION_IN_TRAINING.XLS_C_CATEGORY" hidden="1">"ACTUAL"</definedName>
    <definedName name="EV__MEMORYCVW__STD_REPORTS_FOR_CREATION_IN_TRAINING.XLS_C_DATASRC" hidden="1">"GAAP_TOTL"</definedName>
    <definedName name="EV__MEMORYCVW__STD_REPORTS_FOR_CREATION_IN_TRAINING.XLS_CURRENCY" hidden="1">"USD"</definedName>
    <definedName name="EV__MEMORYCVW__STD_REPORTS_FOR_CREATION_IN_TRAINING.XLS_ENTITY" hidden="1">"SG01"</definedName>
    <definedName name="EV__MEMORYCVW__STD_REPORTS_FOR_CREATION_IN_TRAINING.XLS_FLOW" hidden="1">"FTOT"</definedName>
    <definedName name="EV__MEMORYCVW__STD_REPORTS_FOR_CREATION_IN_TRAINING.XLS_FUND" hidden="1">"TOTALFUND"</definedName>
    <definedName name="EV__MEMORYCVW__STD_REPORTS_FOR_CREATION_IN_TRAINING.XLS_GROUPS" hidden="1">"LOCAL"</definedName>
    <definedName name="EV__MEMORYCVW__STD_REPORTS_FOR_CREATION_IN_TRAINING.XLS_INTCO" hidden="1">"TOTALINTCO"</definedName>
    <definedName name="EV__MEMORYCVW__STD_REPORTS_FOR_CREATION_IN_TRAINING.XLS_LOB_HKICO" hidden="1">"TOTALICO"</definedName>
    <definedName name="EV__MEMORYCVW__STD_REPORTS_FOR_CREATION_IN_TRAINING.XLS_LOB_IFRS" hidden="1">"TOTALIFRS"</definedName>
    <definedName name="EV__MEMORYCVW__STD_REPORTS_FOR_CREATION_IN_TRAINING.XLS_LOB_MGMT" hidden="1">"AL"</definedName>
    <definedName name="EV__MEMORYCVW__STD_REPORTS_FOR_CREATION_IN_TRAINING.XLS_MEASURES" hidden="1">"YTD"</definedName>
    <definedName name="EV__MEMORYCVW__STD_REPORTS_FOR_CREATION_IN_TRAINING.XLS_TIME" hidden="1">"2010.FEB"</definedName>
    <definedName name="EV__MEMORYCVW__UAT_1.11_SI_ROLLUP.XLS" hidden="1">"AIACONS"</definedName>
    <definedName name="EV__MEMORYCVW__UAT_1.11_SI_ROLLUP.XLS_C_ACCT" hidden="1">"IS_REPORTING"</definedName>
    <definedName name="EV__MEMORYCVW__UAT_1.11_SI_ROLLUP.XLS_C_CATEGORY" hidden="1">"ACTUAL"</definedName>
    <definedName name="EV__MEMORYCVW__UAT_1.11_SI_ROLLUP.XLS_C_DATASRC" hidden="1">"HKICO_TOTL"</definedName>
    <definedName name="EV__MEMORYCVW__UAT_1.11_SI_ROLLUP.XLS_CURRENCY" hidden="1">"LC"</definedName>
    <definedName name="EV__MEMORYCVW__UAT_1.11_SI_ROLLUP.XLS_ENTITY" hidden="1">"SG01"</definedName>
    <definedName name="EV__MEMORYCVW__UAT_1.11_SI_ROLLUP.XLS_FLOW" hidden="1">"FTOT"</definedName>
    <definedName name="EV__MEMORYCVW__UAT_1.11_SI_ROLLUP.XLS_FUND" hidden="1">"TOTALFUND"</definedName>
    <definedName name="EV__MEMORYCVW__UAT_1.11_SI_ROLLUP.XLS_GROUPS" hidden="1">"LOCAL"</definedName>
    <definedName name="EV__MEMORYCVW__UAT_1.11_SI_ROLLUP.XLS_INTCO" hidden="1">"TOTALINTCO"</definedName>
    <definedName name="EV__MEMORYCVW__UAT_1.11_SI_ROLLUP.XLS_LOB_HKICO" hidden="1">"TOTALICO"</definedName>
    <definedName name="EV__MEMORYCVW__UAT_1.11_SI_ROLLUP.XLS_LOB_IFRS" hidden="1">"TOTALIFRS"</definedName>
    <definedName name="EV__MEMORYCVW__UAT_1.11_SI_ROLLUP.XLS_LOB_MGMT" hidden="1">"AL"</definedName>
    <definedName name="EV__MEMORYCVW__UAT_1.11_SI_ROLLUP.XLS_MEASURES" hidden="1">"YTD"</definedName>
    <definedName name="EV__MEMORYCVW__UAT_1.11_SI_ROLLUP.XLS_TIME" hidden="1">"2010.FEB"</definedName>
    <definedName name="EV__MEMORYCVW__W02H_OUTPUT_V000.XLS" hidden="1">"AIACONS"</definedName>
    <definedName name="EV__MEMORYCVW__W02H_OUTPUT_V000.XLS_C_ACCT" hidden="1">"IS06001000"</definedName>
    <definedName name="EV__MEMORYCVW__W02H_OUTPUT_V000.XLS_C_CATEGORY" hidden="1">"ACTUAL_2007"</definedName>
    <definedName name="EV__MEMORYCVW__W02H_OUTPUT_V000.XLS_C_DATASRC" hidden="1">"IFRS"</definedName>
    <definedName name="EV__MEMORYCVW__W02H_OUTPUT_V000.XLS_CURRENCY" hidden="1">"LC"</definedName>
    <definedName name="EV__MEMORYCVW__W02H_OUTPUT_V000.XLS_ENTITY" hidden="1">"ENTITY:RAHGR"</definedName>
    <definedName name="EV__MEMORYCVW__W02H_OUTPUT_V000.XLS_FLOW" hidden="1">"FTOT"</definedName>
    <definedName name="EV__MEMORYCVW__W02H_OUTPUT_V000.XLS_FUND" hidden="1">"TOTALFUND"</definedName>
    <definedName name="EV__MEMORYCVW__W02H_OUTPUT_V000.XLS_GROUPS" hidden="1">"LOCAL"</definedName>
    <definedName name="EV__MEMORYCVW__W02H_OUTPUT_V000.XLS_INTCO" hidden="1">"TOTALINTCO"</definedName>
    <definedName name="EV__MEMORYCVW__W02H_OUTPUT_V000.XLS_LOB_HKICO" hidden="1">"TOTALICO"</definedName>
    <definedName name="EV__MEMORYCVW__W02H_OUTPUT_V000.XLS_LOB_IFRS" hidden="1">"TOTALIFRS"</definedName>
    <definedName name="EV__MEMORYCVW__W02H_OUTPUT_V000.XLS_LOB_MGMT" hidden="1">"AL"</definedName>
    <definedName name="EV__MEMORYCVW__W02H_OUTPUT_V000.XLS_MEASURES" hidden="1">"YTD"</definedName>
    <definedName name="EV__MEMORYCVW__W02H_OUTPUT_V000.XLS_TIME" hidden="1">"2010.JAN"</definedName>
    <definedName name="EV__MEMORYCVW__WORKSHEET_IN_BPCFRAMERCONTROL" hidden="1">"AIACONS"</definedName>
    <definedName name="EV__MEMORYCVW__WORKSHEET_IN_BPCFRAMERCONTROL_C_ACCT" hidden="1">"IS_REPORTING"</definedName>
    <definedName name="EV__MEMORYCVW__WORKSHEET_IN_BPCFRAMERCONTROL_C_CATEGORY" hidden="1">"ACTUAL"</definedName>
    <definedName name="EV__MEMORYCVW__WORKSHEET_IN_BPCFRAMERCONTROL_C_DATASRC" hidden="1">"HKICO_TOTL"</definedName>
    <definedName name="EV__MEMORYCVW__WORKSHEET_IN_BPCFRAMERCONTROL_CURRENCY" hidden="1">"LC"</definedName>
    <definedName name="EV__MEMORYCVW__WORKSHEET_IN_BPCFRAMERCONTROL_ENTITY" hidden="1">"SG01"</definedName>
    <definedName name="EV__MEMORYCVW__WORKSHEET_IN_BPCFRAMERCONTROL_FLOW" hidden="1">"FTOT"</definedName>
    <definedName name="EV__MEMORYCVW__WORKSHEET_IN_BPCFRAMERCONTROL_FUND" hidden="1">"TOTALFUND"</definedName>
    <definedName name="EV__MEMORYCVW__WORKSHEET_IN_BPCFRAMERCONTROL_GROUPS" hidden="1">"LOCAL"</definedName>
    <definedName name="EV__MEMORYCVW__WORKSHEET_IN_BPCFRAMERCONTROL_INTCO" hidden="1">"TOTALINTCO"</definedName>
    <definedName name="EV__MEMORYCVW__WORKSHEET_IN_BPCFRAMERCONTROL_LOB_HKICO" hidden="1">"TOTALICO"</definedName>
    <definedName name="EV__MEMORYCVW__WORKSHEET_IN_BPCFRAMERCONTROL_LOB_IFRS" hidden="1">"TOTALIFRS"</definedName>
    <definedName name="EV__MEMORYCVW__WORKSHEET_IN_BPCFRAMERCONTROL_LOB_MGMT" hidden="1">"AL"</definedName>
    <definedName name="EV__MEMORYCVW__WORKSHEET_IN_BPCFRAMERCONTROL_MEASURES" hidden="1">"YTD"</definedName>
    <definedName name="EV__MEMORYCVW__WORKSHEET_IN_BPCFRAMERCONTROL_TIME" hidden="1">"2010.FEB"</definedName>
    <definedName name="EV__WBEVMODE__" hidden="1">0</definedName>
    <definedName name="EV__WBREFOPTIONS__" hidden="1">134217734</definedName>
    <definedName name="EV__WBVERSION__" hidden="1">0</definedName>
    <definedName name="EV_Ben" localSheetId="106">#REF!</definedName>
    <definedName name="EV_Ben" localSheetId="109">#REF!</definedName>
    <definedName name="EV_Ben" localSheetId="129">#REF!</definedName>
    <definedName name="EV_Ben" localSheetId="23">#REF!</definedName>
    <definedName name="EV_Ben" localSheetId="13">#REF!</definedName>
    <definedName name="EV_Ben">#REF!</definedName>
    <definedName name="ewan" localSheetId="106">#REF!</definedName>
    <definedName name="ewan" localSheetId="109">#REF!</definedName>
    <definedName name="ewan" localSheetId="129">#REF!</definedName>
    <definedName name="ewan" localSheetId="23">#REF!</definedName>
    <definedName name="ewan" localSheetId="13">#REF!</definedName>
    <definedName name="ewan">#REF!</definedName>
    <definedName name="examdate" localSheetId="106">#REF!</definedName>
    <definedName name="examdate" localSheetId="109">#REF!</definedName>
    <definedName name="examdate" localSheetId="129">#REF!</definedName>
    <definedName name="examdate" localSheetId="127">#REF!</definedName>
    <definedName name="examdate" localSheetId="23">#REF!</definedName>
    <definedName name="examdate" localSheetId="13">#REF!</definedName>
    <definedName name="examdate">#REF!</definedName>
    <definedName name="examdate2" localSheetId="106">#REF!</definedName>
    <definedName name="examdate2" localSheetId="127">#REF!</definedName>
    <definedName name="examdate2">#REF!</definedName>
    <definedName name="examiner" localSheetId="106">#REF!</definedName>
    <definedName name="examiner">#REF!</definedName>
    <definedName name="Excel_BuiltIn__FilterDatabase_7" localSheetId="106">#REF!</definedName>
    <definedName name="Excel_BuiltIn__FilterDatabase_7">#REF!</definedName>
    <definedName name="Excel_BuiltIn_Print_Area_11" localSheetId="106">#REF!</definedName>
    <definedName name="Excel_BuiltIn_Print_Area_11">#REF!</definedName>
    <definedName name="Excel_BuiltIn_Print_Area_12" localSheetId="106">#REF!</definedName>
    <definedName name="Excel_BuiltIn_Print_Area_12">#REF!</definedName>
    <definedName name="Excel_BuiltIn_Print_Area_12_1" localSheetId="106">#REF!</definedName>
    <definedName name="Excel_BuiltIn_Print_Area_12_1">#REF!</definedName>
    <definedName name="Excel_BuiltIn_Print_Area_13_1" localSheetId="106">#REF!</definedName>
    <definedName name="Excel_BuiltIn_Print_Area_13_1" localSheetId="127">#REF!</definedName>
    <definedName name="Excel_BuiltIn_Print_Area_13_1">#REF!</definedName>
    <definedName name="Excel_BuiltIn_Print_Area_13_1_1" localSheetId="106">#REF!</definedName>
    <definedName name="Excel_BuiltIn_Print_Area_13_1_1">#REF!</definedName>
    <definedName name="Excel_BuiltIn_Print_Area_14_1" localSheetId="106">#REF!</definedName>
    <definedName name="Excel_BuiltIn_Print_Area_14_1" localSheetId="127">#REF!</definedName>
    <definedName name="Excel_BuiltIn_Print_Area_14_1">#REF!</definedName>
    <definedName name="Excel_BuiltIn_Print_Area_15_1" localSheetId="106">#REF!</definedName>
    <definedName name="Excel_BuiltIn_Print_Area_15_1" localSheetId="127">#REF!</definedName>
    <definedName name="Excel_BuiltIn_Print_Area_15_1">#REF!</definedName>
    <definedName name="Excel_BuiltIn_Print_Area_16_1" localSheetId="106">#REF!</definedName>
    <definedName name="Excel_BuiltIn_Print_Area_16_1" localSheetId="109">#REF!</definedName>
    <definedName name="Excel_BuiltIn_Print_Area_16_1" localSheetId="129">#REF!</definedName>
    <definedName name="Excel_BuiltIn_Print_Area_16_1" localSheetId="127">#REF!</definedName>
    <definedName name="Excel_BuiltIn_Print_Area_16_1" localSheetId="23">#REF!</definedName>
    <definedName name="Excel_BuiltIn_Print_Area_16_1" localSheetId="13">#REF!</definedName>
    <definedName name="Excel_BuiltIn_Print_Area_16_1">#REF!</definedName>
    <definedName name="Excel_BuiltIn_Print_Area_16_1_1" localSheetId="106">#REF!</definedName>
    <definedName name="Excel_BuiltIn_Print_Area_16_1_1" localSheetId="109">#REF!</definedName>
    <definedName name="Excel_BuiltIn_Print_Area_16_1_1" localSheetId="129">#REF!</definedName>
    <definedName name="Excel_BuiltIn_Print_Area_16_1_1" localSheetId="127">#REF!</definedName>
    <definedName name="Excel_BuiltIn_Print_Area_16_1_1" localSheetId="23">#REF!</definedName>
    <definedName name="Excel_BuiltIn_Print_Area_16_1_1" localSheetId="13">#REF!</definedName>
    <definedName name="Excel_BuiltIn_Print_Area_16_1_1">#REF!</definedName>
    <definedName name="Excel_BuiltIn_Print_Area_17_1_1" localSheetId="106">#REF!</definedName>
    <definedName name="Excel_BuiltIn_Print_Area_17_1_1" localSheetId="127">#REF!</definedName>
    <definedName name="Excel_BuiltIn_Print_Area_17_1_1">#REF!</definedName>
    <definedName name="Excel_BuiltIn_Print_Area_19_1" localSheetId="106">#REF!</definedName>
    <definedName name="Excel_BuiltIn_Print_Area_19_1" localSheetId="127">#REF!</definedName>
    <definedName name="Excel_BuiltIn_Print_Area_19_1">#REF!</definedName>
    <definedName name="Excel_BuiltIn_Print_Area_2" localSheetId="106">#REF!</definedName>
    <definedName name="Excel_BuiltIn_Print_Area_2" localSheetId="109">#REF!</definedName>
    <definedName name="Excel_BuiltIn_Print_Area_2" localSheetId="129">#REF!</definedName>
    <definedName name="Excel_BuiltIn_Print_Area_2" localSheetId="127">#REF!</definedName>
    <definedName name="Excel_BuiltIn_Print_Area_2" localSheetId="23">#REF!</definedName>
    <definedName name="Excel_BuiltIn_Print_Area_2" localSheetId="13">#REF!</definedName>
    <definedName name="Excel_BuiltIn_Print_Area_2">#REF!</definedName>
    <definedName name="Excel_BuiltIn_Print_Area_21_1" localSheetId="106">#REF!</definedName>
    <definedName name="Excel_BuiltIn_Print_Area_21_1" localSheetId="109">#REF!</definedName>
    <definedName name="Excel_BuiltIn_Print_Area_21_1" localSheetId="129">#REF!</definedName>
    <definedName name="Excel_BuiltIn_Print_Area_21_1" localSheetId="127">#REF!</definedName>
    <definedName name="Excel_BuiltIn_Print_Area_21_1" localSheetId="23">#REF!</definedName>
    <definedName name="Excel_BuiltIn_Print_Area_21_1" localSheetId="13">#REF!</definedName>
    <definedName name="Excel_BuiltIn_Print_Area_21_1">#REF!</definedName>
    <definedName name="Excel_BuiltIn_Print_Area_22_1_1_1" localSheetId="106">#REF!</definedName>
    <definedName name="Excel_BuiltIn_Print_Area_22_1_1_1" localSheetId="127">#REF!</definedName>
    <definedName name="Excel_BuiltIn_Print_Area_22_1_1_1">#REF!</definedName>
    <definedName name="Excel_BuiltIn_Print_Area_23_1" localSheetId="106">#REF!</definedName>
    <definedName name="Excel_BuiltIn_Print_Area_23_1" localSheetId="127">#REF!</definedName>
    <definedName name="Excel_BuiltIn_Print_Area_23_1">#REF!</definedName>
    <definedName name="Excel_BuiltIn_Print_Area_23_1_1" localSheetId="127">#REF!</definedName>
    <definedName name="Excel_BuiltIn_Print_Area_24_1_1" localSheetId="127">#REF!</definedName>
    <definedName name="Excel_BuiltIn_Print_Area_24_1_1_1" localSheetId="106">#REF!</definedName>
    <definedName name="Excel_BuiltIn_Print_Area_24_1_1_1" localSheetId="109">#REF!</definedName>
    <definedName name="Excel_BuiltIn_Print_Area_24_1_1_1" localSheetId="129">#REF!</definedName>
    <definedName name="Excel_BuiltIn_Print_Area_24_1_1_1" localSheetId="127">#REF!</definedName>
    <definedName name="Excel_BuiltIn_Print_Area_24_1_1_1" localSheetId="23">#REF!</definedName>
    <definedName name="Excel_BuiltIn_Print_Area_24_1_1_1" localSheetId="13">#REF!</definedName>
    <definedName name="Excel_BuiltIn_Print_Area_24_1_1_1">#REF!</definedName>
    <definedName name="Excel_BuiltIn_Print_Area_25_1_1" localSheetId="106">#REF!</definedName>
    <definedName name="Excel_BuiltIn_Print_Area_25_1_1" localSheetId="127">#REF!</definedName>
    <definedName name="Excel_BuiltIn_Print_Area_25_1_1">#REF!</definedName>
    <definedName name="Excel_BuiltIn_Print_Area_25_1_1_1" localSheetId="127">#REF!</definedName>
    <definedName name="Excel_BuiltIn_Print_Area_28_1" localSheetId="106">#REF!</definedName>
    <definedName name="Excel_BuiltIn_Print_Area_28_1" localSheetId="109">#REF!</definedName>
    <definedName name="Excel_BuiltIn_Print_Area_28_1" localSheetId="129">#REF!</definedName>
    <definedName name="Excel_BuiltIn_Print_Area_28_1" localSheetId="127">#REF!</definedName>
    <definedName name="Excel_BuiltIn_Print_Area_28_1" localSheetId="23">#REF!</definedName>
    <definedName name="Excel_BuiltIn_Print_Area_28_1" localSheetId="13">#REF!</definedName>
    <definedName name="Excel_BuiltIn_Print_Area_28_1">#REF!</definedName>
    <definedName name="Excel_BuiltIn_Print_Area_28_1_1" localSheetId="127">#REF!</definedName>
    <definedName name="Excel_BuiltIn_Print_Area_29_1" localSheetId="106">#REF!</definedName>
    <definedName name="Excel_BuiltIn_Print_Area_29_1" localSheetId="109">#REF!</definedName>
    <definedName name="Excel_BuiltIn_Print_Area_29_1" localSheetId="129">#REF!</definedName>
    <definedName name="Excel_BuiltIn_Print_Area_29_1" localSheetId="127">#REF!</definedName>
    <definedName name="Excel_BuiltIn_Print_Area_29_1" localSheetId="23">#REF!</definedName>
    <definedName name="Excel_BuiltIn_Print_Area_29_1" localSheetId="13">#REF!</definedName>
    <definedName name="Excel_BuiltIn_Print_Area_29_1">#REF!</definedName>
    <definedName name="Excel_BuiltIn_Print_Area_3" localSheetId="106">#REF!</definedName>
    <definedName name="Excel_BuiltIn_Print_Area_3" localSheetId="109">#REF!</definedName>
    <definedName name="Excel_BuiltIn_Print_Area_3" localSheetId="129">#REF!</definedName>
    <definedName name="Excel_BuiltIn_Print_Area_3" localSheetId="127">#REF!</definedName>
    <definedName name="Excel_BuiltIn_Print_Area_3" localSheetId="23">#REF!</definedName>
    <definedName name="Excel_BuiltIn_Print_Area_3" localSheetId="13">#REF!</definedName>
    <definedName name="Excel_BuiltIn_Print_Area_3">#REF!</definedName>
    <definedName name="Excel_BuiltIn_Print_Area_31_1_1_1_1" localSheetId="106">#REF!</definedName>
    <definedName name="Excel_BuiltIn_Print_Area_31_1_1_1_1" localSheetId="109">#REF!</definedName>
    <definedName name="Excel_BuiltIn_Print_Area_31_1_1_1_1" localSheetId="129">#REF!</definedName>
    <definedName name="Excel_BuiltIn_Print_Area_31_1_1_1_1" localSheetId="127">#REF!</definedName>
    <definedName name="Excel_BuiltIn_Print_Area_31_1_1_1_1" localSheetId="23">#REF!</definedName>
    <definedName name="Excel_BuiltIn_Print_Area_31_1_1_1_1" localSheetId="13">#REF!</definedName>
    <definedName name="Excel_BuiltIn_Print_Area_31_1_1_1_1">#REF!</definedName>
    <definedName name="Excel_BuiltIn_Print_Area_33" localSheetId="127">#REF!</definedName>
    <definedName name="Excel_BuiltIn_Print_Area_33_1" localSheetId="106">#REF!</definedName>
    <definedName name="Excel_BuiltIn_Print_Area_33_1" localSheetId="109">#REF!</definedName>
    <definedName name="Excel_BuiltIn_Print_Area_33_1" localSheetId="129">#REF!</definedName>
    <definedName name="Excel_BuiltIn_Print_Area_33_1" localSheetId="127">#REF!</definedName>
    <definedName name="Excel_BuiltIn_Print_Area_33_1" localSheetId="23">#REF!</definedName>
    <definedName name="Excel_BuiltIn_Print_Area_33_1" localSheetId="13">#REF!</definedName>
    <definedName name="Excel_BuiltIn_Print_Area_33_1">#REF!</definedName>
    <definedName name="Excel_BuiltIn_Print_Area_34_1" localSheetId="106">#REF!</definedName>
    <definedName name="Excel_BuiltIn_Print_Area_34_1" localSheetId="127">#REF!</definedName>
    <definedName name="Excel_BuiltIn_Print_Area_34_1">#REF!</definedName>
    <definedName name="Excel_BuiltIn_Print_Area_35_1" localSheetId="106">#REF!</definedName>
    <definedName name="Excel_BuiltIn_Print_Area_35_1" localSheetId="127">#REF!</definedName>
    <definedName name="Excel_BuiltIn_Print_Area_35_1">#REF!</definedName>
    <definedName name="Excel_BuiltIn_Print_Area_36_1" localSheetId="106">#REF!</definedName>
    <definedName name="Excel_BuiltIn_Print_Area_36_1" localSheetId="127">#REF!</definedName>
    <definedName name="Excel_BuiltIn_Print_Area_36_1">#REF!</definedName>
    <definedName name="Excel_BuiltIn_Print_Area_36_1_1" localSheetId="127">#REF!</definedName>
    <definedName name="Excel_BuiltIn_Print_Area_38_1" localSheetId="106">#REF!</definedName>
    <definedName name="Excel_BuiltIn_Print_Area_38_1" localSheetId="109">#REF!</definedName>
    <definedName name="Excel_BuiltIn_Print_Area_38_1" localSheetId="129">#REF!</definedName>
    <definedName name="Excel_BuiltIn_Print_Area_38_1" localSheetId="127">#REF!</definedName>
    <definedName name="Excel_BuiltIn_Print_Area_38_1" localSheetId="23">#REF!</definedName>
    <definedName name="Excel_BuiltIn_Print_Area_38_1" localSheetId="13">#REF!</definedName>
    <definedName name="Excel_BuiltIn_Print_Area_38_1">#REF!</definedName>
    <definedName name="Excel_BuiltIn_Print_Area_38_1_1" localSheetId="127">#REF!</definedName>
    <definedName name="Excel_BuiltIn_Print_Area_40_1" localSheetId="127">#REF!</definedName>
    <definedName name="Excel_BuiltIn_Print_Area_40_1_1" localSheetId="106">#REF!</definedName>
    <definedName name="Excel_BuiltIn_Print_Area_40_1_1" localSheetId="109">#REF!</definedName>
    <definedName name="Excel_BuiltIn_Print_Area_40_1_1" localSheetId="129">#REF!</definedName>
    <definedName name="Excel_BuiltIn_Print_Area_40_1_1" localSheetId="127">#REF!</definedName>
    <definedName name="Excel_BuiltIn_Print_Area_40_1_1" localSheetId="23">#REF!</definedName>
    <definedName name="Excel_BuiltIn_Print_Area_40_1_1" localSheetId="13">#REF!</definedName>
    <definedName name="Excel_BuiltIn_Print_Area_40_1_1">#REF!</definedName>
    <definedName name="Excel_BuiltIn_Print_Area_42" localSheetId="106">#REF!</definedName>
    <definedName name="Excel_BuiltIn_Print_Area_42" localSheetId="127">#REF!</definedName>
    <definedName name="Excel_BuiltIn_Print_Area_42">#REF!</definedName>
    <definedName name="Excel_BuiltIn_Print_Area_42_1" localSheetId="127">#REF!</definedName>
    <definedName name="Excel_BuiltIn_Print_Area_43_1" localSheetId="127">#REF!</definedName>
    <definedName name="Excel_BuiltIn_Print_Area_44_1" localSheetId="127">#REF!</definedName>
    <definedName name="Excel_BuiltIn_Print_Area_45_1" localSheetId="106">#REF!</definedName>
    <definedName name="Excel_BuiltIn_Print_Area_45_1" localSheetId="109">#REF!</definedName>
    <definedName name="Excel_BuiltIn_Print_Area_45_1" localSheetId="129">#REF!</definedName>
    <definedName name="Excel_BuiltIn_Print_Area_45_1" localSheetId="127">#REF!</definedName>
    <definedName name="Excel_BuiltIn_Print_Area_45_1" localSheetId="23">#REF!</definedName>
    <definedName name="Excel_BuiltIn_Print_Area_45_1" localSheetId="13">#REF!</definedName>
    <definedName name="Excel_BuiltIn_Print_Area_45_1">#REF!</definedName>
    <definedName name="Excel_BuiltIn_Print_Area_46_1" localSheetId="106">#REF!</definedName>
    <definedName name="Excel_BuiltIn_Print_Area_46_1" localSheetId="127">#REF!</definedName>
    <definedName name="Excel_BuiltIn_Print_Area_46_1">#REF!</definedName>
    <definedName name="Excel_BuiltIn_Print_Area_48" localSheetId="106">#REF!</definedName>
    <definedName name="Excel_BuiltIn_Print_Area_48" localSheetId="127">#REF!</definedName>
    <definedName name="Excel_BuiltIn_Print_Area_48">#REF!</definedName>
    <definedName name="Excel_BuiltIn_Print_Area_5" localSheetId="106">#REF!</definedName>
    <definedName name="Excel_BuiltIn_Print_Area_5">#REF!</definedName>
    <definedName name="Excel_BuiltIn_Print_Area_5_1">"$#REF!.$A$1:$AC$78"</definedName>
    <definedName name="Excel_BuiltIn_Print_Area_6">"$#REF!.$A$1:$Q$88"</definedName>
    <definedName name="Excel_BuiltIn_Print_Area_6_1" localSheetId="106">#REF!</definedName>
    <definedName name="Excel_BuiltIn_Print_Area_6_1" localSheetId="127">#REF!</definedName>
    <definedName name="Excel_BuiltIn_Print_Area_6_1">#REF!</definedName>
    <definedName name="Excel_BuiltIn_Print_Area_8" localSheetId="106">#REF!</definedName>
    <definedName name="Excel_BuiltIn_Print_Area_8" localSheetId="109">#REF!</definedName>
    <definedName name="Excel_BuiltIn_Print_Area_8" localSheetId="129">#REF!</definedName>
    <definedName name="Excel_BuiltIn_Print_Area_8" localSheetId="23">#REF!</definedName>
    <definedName name="Excel_BuiltIn_Print_Area_8" localSheetId="13">#REF!</definedName>
    <definedName name="Excel_BuiltIn_Print_Area_8">#REF!</definedName>
    <definedName name="Excel_BuiltIn_Print_Area_9">"$#REF!.$A$1:$K$36"</definedName>
    <definedName name="Excel_BuiltIn_Print_Area_9_1" localSheetId="106">#REF!</definedName>
    <definedName name="Excel_BuiltIn_Print_Area_9_1" localSheetId="127">#REF!</definedName>
    <definedName name="Excel_BuiltIn_Print_Area_9_1">#REF!</definedName>
    <definedName name="Excel_BuiltIn_Print_Area_9_1_1" localSheetId="106">#REF!</definedName>
    <definedName name="Excel_BuiltIn_Print_Area_9_1_1" localSheetId="127">#REF!</definedName>
    <definedName name="Excel_BuiltIn_Print_Area_9_1_1">#REF!</definedName>
    <definedName name="Excel_BuiltIn_Print_Titles_4">"$sch3.$#REF!$#REF!:$#REF!$#REF!"</definedName>
    <definedName name="Excel_BuiltIn_Print_Titles_8">(#REF!,#REF!)</definedName>
    <definedName name="excess" localSheetId="106">#REF!</definedName>
    <definedName name="excess" localSheetId="127">#REF!</definedName>
    <definedName name="excess">#REF!</definedName>
    <definedName name="Exch_Rate" localSheetId="106">#REF!</definedName>
    <definedName name="Exch_Rate" localSheetId="109">#REF!</definedName>
    <definedName name="Exch_Rate" localSheetId="129">#REF!</definedName>
    <definedName name="Exch_Rate" localSheetId="23">#REF!</definedName>
    <definedName name="Exch_Rate" localSheetId="13">#REF!</definedName>
    <definedName name="Exch_Rate">#REF!</definedName>
    <definedName name="exchangerate" localSheetId="106">#REF!</definedName>
    <definedName name="exchangerate" localSheetId="109">#REF!</definedName>
    <definedName name="exchangerate" localSheetId="129">#REF!</definedName>
    <definedName name="exchangerate" localSheetId="23">#REF!</definedName>
    <definedName name="exchangerate" localSheetId="13">#REF!</definedName>
    <definedName name="exchangerate">#REF!</definedName>
    <definedName name="exdate" localSheetId="106">#REF!</definedName>
    <definedName name="exdate" localSheetId="109">#REF!</definedName>
    <definedName name="exdate" localSheetId="129">#REF!</definedName>
    <definedName name="exdate" localSheetId="23">#REF!</definedName>
    <definedName name="exdate" localSheetId="13">#REF!</definedName>
    <definedName name="exdate">#REF!</definedName>
    <definedName name="EXH_1" localSheetId="106">#REF!</definedName>
    <definedName name="EXH_1" localSheetId="109">#REF!</definedName>
    <definedName name="EXH_1" localSheetId="129">#REF!</definedName>
    <definedName name="EXH_1" localSheetId="23">#REF!</definedName>
    <definedName name="EXH_1" localSheetId="13">#REF!</definedName>
    <definedName name="EXH_1">#REF!</definedName>
    <definedName name="EXH_3" localSheetId="106">#REF!</definedName>
    <definedName name="EXH_3">#REF!</definedName>
    <definedName name="EXH_4" localSheetId="106">#REF!</definedName>
    <definedName name="EXH_4">#REF!</definedName>
    <definedName name="EXH_5" localSheetId="106">#REF!</definedName>
    <definedName name="EXH_5">#REF!</definedName>
    <definedName name="EXH_A" localSheetId="106">#REF!</definedName>
    <definedName name="EXH_A">#REF!</definedName>
    <definedName name="EXH_B" localSheetId="106">#REF!</definedName>
    <definedName name="EXH_B">#REF!</definedName>
    <definedName name="EXH_C" localSheetId="106">#REF!</definedName>
    <definedName name="EXH_C">#REF!</definedName>
    <definedName name="EXH_D" localSheetId="106">#REF!</definedName>
    <definedName name="EXH_D">#REF!</definedName>
    <definedName name="Exp" localSheetId="106">#REF!</definedName>
    <definedName name="exp" localSheetId="127">#REF!</definedName>
    <definedName name="Exp">#REF!</definedName>
    <definedName name="EXP_INF_" localSheetId="106">#REF!</definedName>
    <definedName name="EXP_INF_" localSheetId="109">#REF!</definedName>
    <definedName name="EXP_INF_" localSheetId="129">#REF!</definedName>
    <definedName name="EXP_INF_" localSheetId="23">#REF!</definedName>
    <definedName name="EXP_INF_" localSheetId="13">#REF!</definedName>
    <definedName name="EXP_INF_">#REF!</definedName>
    <definedName name="Expense" localSheetId="106">#REF!</definedName>
    <definedName name="Expense" localSheetId="109">#REF!</definedName>
    <definedName name="Expense" localSheetId="129">#REF!</definedName>
    <definedName name="expense" localSheetId="127">#REF!</definedName>
    <definedName name="Expense" localSheetId="23">#REF!</definedName>
    <definedName name="Expense" localSheetId="13">#REF!</definedName>
    <definedName name="Expense">#REF!</definedName>
    <definedName name="expenses" localSheetId="106">#REF!</definedName>
    <definedName name="expenses" localSheetId="127">#REF!</definedName>
    <definedName name="expenses">#REF!</definedName>
    <definedName name="Ext" localSheetId="106">#REF!</definedName>
    <definedName name="Ext" localSheetId="109">#REF!</definedName>
    <definedName name="Ext" localSheetId="129">#REF!</definedName>
    <definedName name="Ext" localSheetId="127">#REF!</definedName>
    <definedName name="Ext" localSheetId="23">#REF!</definedName>
    <definedName name="Ext" localSheetId="13">#REF!</definedName>
    <definedName name="Ext">#REF!</definedName>
    <definedName name="extension" localSheetId="106">#REF!</definedName>
    <definedName name="extension" localSheetId="109">#REF!</definedName>
    <definedName name="extension" localSheetId="129">#REF!</definedName>
    <definedName name="extension" localSheetId="23">#REF!</definedName>
    <definedName name="extension" localSheetId="13">#REF!</definedName>
    <definedName name="extension">#REF!</definedName>
    <definedName name="_xlnm.Extract" localSheetId="106">#REF!</definedName>
    <definedName name="_xlnm.Extract" localSheetId="109">#REF!</definedName>
    <definedName name="_xlnm.Extract" localSheetId="129">#REF!</definedName>
    <definedName name="_xlnm.Extract" localSheetId="23">#REF!</definedName>
    <definedName name="_xlnm.Extract" localSheetId="13">#REF!</definedName>
    <definedName name="_xlnm.Extract">#REF!</definedName>
    <definedName name="Extract_MI" localSheetId="106">#REF!</definedName>
    <definedName name="Extract_MI" localSheetId="109">#REF!</definedName>
    <definedName name="Extract_MI" localSheetId="129">#REF!</definedName>
    <definedName name="Extract_MI" localSheetId="23">#REF!</definedName>
    <definedName name="Extract_MI" localSheetId="13">#REF!</definedName>
    <definedName name="Extract_MI">#REF!</definedName>
    <definedName name="F" localSheetId="106">#REF!</definedName>
    <definedName name="F">#REF!</definedName>
    <definedName name="fail" localSheetId="106" hidden="1">{#N/A,#N/A,FALSE,"DEPN";#N/A,#N/A,FALSE,"INT";#N/A,#N/A,FALSE,"SUNDRY";#N/A,#N/A,FALSE,"CRED";#N/A,#N/A,FALSE,"DEBT";#N/A,#N/A,FALSE,"XREC";#N/A,#N/A,FALSE,"RFS";#N/A,#N/A,FALSE,"FAS";#N/A,#N/A,FALSE,"SP";#N/A,#N/A,FALSE,"COMM";#N/A,#N/A,FALSE,"CALC";#N/A,#N/A,FALSE,"%";#N/A,#N/A,FALSE,"EXPS"}</definedName>
    <definedName name="fail" localSheetId="109" hidden="1">{#N/A,#N/A,FALSE,"DEPN";#N/A,#N/A,FALSE,"INT";#N/A,#N/A,FALSE,"SUNDRY";#N/A,#N/A,FALSE,"CRED";#N/A,#N/A,FALSE,"DEBT";#N/A,#N/A,FALSE,"XREC";#N/A,#N/A,FALSE,"RFS";#N/A,#N/A,FALSE,"FAS";#N/A,#N/A,FALSE,"SP";#N/A,#N/A,FALSE,"COMM";#N/A,#N/A,FALSE,"CALC";#N/A,#N/A,FALSE,"%";#N/A,#N/A,FALSE,"EXPS"}</definedName>
    <definedName name="fail" localSheetId="129" hidden="1">{#N/A,#N/A,FALSE,"DEPN";#N/A,#N/A,FALSE,"INT";#N/A,#N/A,FALSE,"SUNDRY";#N/A,#N/A,FALSE,"CRED";#N/A,#N/A,FALSE,"DEBT";#N/A,#N/A,FALSE,"XREC";#N/A,#N/A,FALSE,"RFS";#N/A,#N/A,FALSE,"FAS";#N/A,#N/A,FALSE,"SP";#N/A,#N/A,FALSE,"COMM";#N/A,#N/A,FALSE,"CALC";#N/A,#N/A,FALSE,"%";#N/A,#N/A,FALSE,"EXPS"}</definedName>
    <definedName name="fail" localSheetId="23" hidden="1">{#N/A,#N/A,FALSE,"DEPN";#N/A,#N/A,FALSE,"INT";#N/A,#N/A,FALSE,"SUNDRY";#N/A,#N/A,FALSE,"CRED";#N/A,#N/A,FALSE,"DEBT";#N/A,#N/A,FALSE,"XREC";#N/A,#N/A,FALSE,"RFS";#N/A,#N/A,FALSE,"FAS";#N/A,#N/A,FALSE,"SP";#N/A,#N/A,FALSE,"COMM";#N/A,#N/A,FALSE,"CALC";#N/A,#N/A,FALSE,"%";#N/A,#N/A,FALSE,"EXPS"}</definedName>
    <definedName name="fail" localSheetId="13" hidden="1">{#N/A,#N/A,FALSE,"DEPN";#N/A,#N/A,FALSE,"INT";#N/A,#N/A,FALSE,"SUNDRY";#N/A,#N/A,FALSE,"CRED";#N/A,#N/A,FALSE,"DEBT";#N/A,#N/A,FALSE,"XREC";#N/A,#N/A,FALSE,"RFS";#N/A,#N/A,FALSE,"FAS";#N/A,#N/A,FALSE,"SP";#N/A,#N/A,FALSE,"COMM";#N/A,#N/A,FALSE,"CALC";#N/A,#N/A,FALSE,"%";#N/A,#N/A,FALSE,"EXPS"}</definedName>
    <definedName name="fail" hidden="1">{#N/A,#N/A,FALSE,"DEPN";#N/A,#N/A,FALSE,"INT";#N/A,#N/A,FALSE,"SUNDRY";#N/A,#N/A,FALSE,"CRED";#N/A,#N/A,FALSE,"DEBT";#N/A,#N/A,FALSE,"XREC";#N/A,#N/A,FALSE,"RFS";#N/A,#N/A,FALSE,"FAS";#N/A,#N/A,FALSE,"SP";#N/A,#N/A,FALSE,"COMM";#N/A,#N/A,FALSE,"CALC";#N/A,#N/A,FALSE,"%";#N/A,#N/A,FALSE,"EXPS"}</definedName>
    <definedName name="faslapse">#REF!</definedName>
    <definedName name="Fax" localSheetId="106">#REF!</definedName>
    <definedName name="Fax" localSheetId="127">#REF!</definedName>
    <definedName name="Fax">#REF!</definedName>
    <definedName name="FCode" localSheetId="106" hidden="1">#REF!</definedName>
    <definedName name="FCode" localSheetId="127" hidden="1">#REF!</definedName>
    <definedName name="FCode" hidden="1">#REF!</definedName>
    <definedName name="fcst12" localSheetId="106">#REF!</definedName>
    <definedName name="fcst12" localSheetId="109">#REF!</definedName>
    <definedName name="fcst12" localSheetId="129">#REF!</definedName>
    <definedName name="fcst12" localSheetId="23">#REF!</definedName>
    <definedName name="fcst12" localSheetId="13">#REF!</definedName>
    <definedName name="fcst12">#REF!</definedName>
    <definedName name="fcst12cost" localSheetId="106">#REF!</definedName>
    <definedName name="fcst12cost" localSheetId="109">#REF!</definedName>
    <definedName name="fcst12cost" localSheetId="129">#REF!</definedName>
    <definedName name="fcst12cost" localSheetId="23">#REF!</definedName>
    <definedName name="fcst12cost" localSheetId="13">#REF!</definedName>
    <definedName name="fcst12cost">#REF!</definedName>
    <definedName name="fcst12key" localSheetId="106">#REF!</definedName>
    <definedName name="fcst12key" localSheetId="109">#REF!</definedName>
    <definedName name="fcst12key" localSheetId="129">#REF!</definedName>
    <definedName name="fcst12key" localSheetId="23">#REF!</definedName>
    <definedName name="fcst12key" localSheetId="13">#REF!</definedName>
    <definedName name="fcst12key">#REF!</definedName>
    <definedName name="fd" localSheetId="106">#REF!</definedName>
    <definedName name="fd" localSheetId="109">#REF!</definedName>
    <definedName name="fd" localSheetId="129">#REF!</definedName>
    <definedName name="FD" localSheetId="127">#REF!</definedName>
    <definedName name="fd" localSheetId="23">#REF!</definedName>
    <definedName name="fd" localSheetId="13">#REF!</definedName>
    <definedName name="fd">#REF!</definedName>
    <definedName name="fdfdfdfdf" localSheetId="106">#REF!</definedName>
    <definedName name="fdfdfdfdf" localSheetId="109">#REF!</definedName>
    <definedName name="fdfdfdfdf" localSheetId="129">#REF!</definedName>
    <definedName name="fdfdfdfdf" localSheetId="23">#REF!</definedName>
    <definedName name="fdfdfdfdf" localSheetId="13">#REF!</definedName>
    <definedName name="fdfdfdfdf">#REF!</definedName>
    <definedName name="Female_NSM" localSheetId="106">#REF!</definedName>
    <definedName name="Female_NSM" localSheetId="109">#REF!</definedName>
    <definedName name="Female_NSM" localSheetId="129">#REF!</definedName>
    <definedName name="Female_NSM" localSheetId="127">#REF!</definedName>
    <definedName name="Female_NSM" localSheetId="23">#REF!</definedName>
    <definedName name="Female_NSM" localSheetId="13">#REF!</definedName>
    <definedName name="Female_NSM">#REF!</definedName>
    <definedName name="Female_SM" localSheetId="106">#REF!</definedName>
    <definedName name="Female_SM" localSheetId="127">#REF!</definedName>
    <definedName name="Female_SM">#REF!</definedName>
    <definedName name="ffail" localSheetId="106" hidden="1">{#N/A,#N/A,FALSE,"DEPN";#N/A,#N/A,FALSE,"INT";#N/A,#N/A,FALSE,"SUNDRY";#N/A,#N/A,FALSE,"CRED";#N/A,#N/A,FALSE,"DEBT";#N/A,#N/A,FALSE,"XREC";#N/A,#N/A,FALSE,"RFS";#N/A,#N/A,FALSE,"FAS";#N/A,#N/A,FALSE,"SP";#N/A,#N/A,FALSE,"COMM";#N/A,#N/A,FALSE,"CALC";#N/A,#N/A,FALSE,"%";#N/A,#N/A,FALSE,"EXPS"}</definedName>
    <definedName name="ffail" localSheetId="109" hidden="1">{#N/A,#N/A,FALSE,"DEPN";#N/A,#N/A,FALSE,"INT";#N/A,#N/A,FALSE,"SUNDRY";#N/A,#N/A,FALSE,"CRED";#N/A,#N/A,FALSE,"DEBT";#N/A,#N/A,FALSE,"XREC";#N/A,#N/A,FALSE,"RFS";#N/A,#N/A,FALSE,"FAS";#N/A,#N/A,FALSE,"SP";#N/A,#N/A,FALSE,"COMM";#N/A,#N/A,FALSE,"CALC";#N/A,#N/A,FALSE,"%";#N/A,#N/A,FALSE,"EXPS"}</definedName>
    <definedName name="ffail" localSheetId="129" hidden="1">{#N/A,#N/A,FALSE,"DEPN";#N/A,#N/A,FALSE,"INT";#N/A,#N/A,FALSE,"SUNDRY";#N/A,#N/A,FALSE,"CRED";#N/A,#N/A,FALSE,"DEBT";#N/A,#N/A,FALSE,"XREC";#N/A,#N/A,FALSE,"RFS";#N/A,#N/A,FALSE,"FAS";#N/A,#N/A,FALSE,"SP";#N/A,#N/A,FALSE,"COMM";#N/A,#N/A,FALSE,"CALC";#N/A,#N/A,FALSE,"%";#N/A,#N/A,FALSE,"EXPS"}</definedName>
    <definedName name="ffail" localSheetId="23" hidden="1">{#N/A,#N/A,FALSE,"DEPN";#N/A,#N/A,FALSE,"INT";#N/A,#N/A,FALSE,"SUNDRY";#N/A,#N/A,FALSE,"CRED";#N/A,#N/A,FALSE,"DEBT";#N/A,#N/A,FALSE,"XREC";#N/A,#N/A,FALSE,"RFS";#N/A,#N/A,FALSE,"FAS";#N/A,#N/A,FALSE,"SP";#N/A,#N/A,FALSE,"COMM";#N/A,#N/A,FALSE,"CALC";#N/A,#N/A,FALSE,"%";#N/A,#N/A,FALSE,"EXPS"}</definedName>
    <definedName name="ffail" localSheetId="13" hidden="1">{#N/A,#N/A,FALSE,"DEPN";#N/A,#N/A,FALSE,"INT";#N/A,#N/A,FALSE,"SUNDRY";#N/A,#N/A,FALSE,"CRED";#N/A,#N/A,FALSE,"DEBT";#N/A,#N/A,FALSE,"XREC";#N/A,#N/A,FALSE,"RFS";#N/A,#N/A,FALSE,"FAS";#N/A,#N/A,FALSE,"SP";#N/A,#N/A,FALSE,"COMM";#N/A,#N/A,FALSE,"CALC";#N/A,#N/A,FALSE,"%";#N/A,#N/A,FALSE,"EXPS"}</definedName>
    <definedName name="ffail" hidden="1">{#N/A,#N/A,FALSE,"DEPN";#N/A,#N/A,FALSE,"INT";#N/A,#N/A,FALSE,"SUNDRY";#N/A,#N/A,FALSE,"CRED";#N/A,#N/A,FALSE,"DEBT";#N/A,#N/A,FALSE,"XREC";#N/A,#N/A,FALSE,"RFS";#N/A,#N/A,FALSE,"FAS";#N/A,#N/A,FALSE,"SP";#N/A,#N/A,FALSE,"COMM";#N/A,#N/A,FALSE,"CALC";#N/A,#N/A,FALSE,"%";#N/A,#N/A,FALSE,"EXPS"}</definedName>
    <definedName name="ffdf" localSheetId="106" hidden="1">#REF!</definedName>
    <definedName name="ffdf" localSheetId="109" hidden="1">#REF!</definedName>
    <definedName name="ffdf" localSheetId="129" hidden="1">#REF!</definedName>
    <definedName name="ffdf" localSheetId="23" hidden="1">#REF!</definedName>
    <definedName name="ffdf" localSheetId="13" hidden="1">#REF!</definedName>
    <definedName name="ffdf" hidden="1">#REF!</definedName>
    <definedName name="fff" localSheetId="106">#REF!</definedName>
    <definedName name="fff" localSheetId="109">#REF!</definedName>
    <definedName name="fff" localSheetId="129">#REF!</definedName>
    <definedName name="fff" localSheetId="23">#REF!</definedName>
    <definedName name="fff" localSheetId="13">#REF!</definedName>
    <definedName name="fff">#REF!</definedName>
    <definedName name="fhb" localSheetId="106">#REF!</definedName>
    <definedName name="fhb" localSheetId="109">#REF!</definedName>
    <definedName name="fhb" localSheetId="129">#REF!</definedName>
    <definedName name="fhb" localSheetId="23">#REF!</definedName>
    <definedName name="fhb" localSheetId="13">#REF!</definedName>
    <definedName name="fhb">#REF!</definedName>
    <definedName name="fhbna" localSheetId="106">#REF!</definedName>
    <definedName name="fhbna" localSheetId="109">#REF!</definedName>
    <definedName name="fhbna" localSheetId="129">#REF!</definedName>
    <definedName name="fhbna" localSheetId="127">#REF!</definedName>
    <definedName name="fhbna" localSheetId="23">#REF!</definedName>
    <definedName name="fhbna" localSheetId="13">#REF!</definedName>
    <definedName name="fhbna">#REF!</definedName>
    <definedName name="FHBNAA" localSheetId="106">#REF!</definedName>
    <definedName name="FHBNAA" localSheetId="109">#REF!</definedName>
    <definedName name="FHBNAA" localSheetId="129">#REF!</definedName>
    <definedName name="FHBNAA" localSheetId="127">#REF!</definedName>
    <definedName name="FHBNAA" localSheetId="23">#REF!</definedName>
    <definedName name="FHBNAA" localSheetId="13">#REF!</definedName>
    <definedName name="FHBNAA">#REF!</definedName>
    <definedName name="fhbneg" localSheetId="106">#REF!</definedName>
    <definedName name="fhbneg" localSheetId="109">#REF!</definedName>
    <definedName name="fhbneg" localSheetId="129">#REF!</definedName>
    <definedName name="fhbneg" localSheetId="127">#REF!</definedName>
    <definedName name="fhbneg" localSheetId="23">#REF!</definedName>
    <definedName name="fhbneg" localSheetId="13">#REF!</definedName>
    <definedName name="fhbneg">#REF!</definedName>
    <definedName name="fhf" localSheetId="106">#REF!</definedName>
    <definedName name="fhf" localSheetId="109">#REF!</definedName>
    <definedName name="fhf" localSheetId="129">#REF!</definedName>
    <definedName name="fhf" localSheetId="23">#REF!</definedName>
    <definedName name="fhf" localSheetId="13">#REF!</definedName>
    <definedName name="fhf">#REF!</definedName>
    <definedName name="fhfneg" localSheetId="106">#REF!</definedName>
    <definedName name="fhfneg" localSheetId="109">#REF!</definedName>
    <definedName name="fhfneg" localSheetId="129">#REF!</definedName>
    <definedName name="fhfneg" localSheetId="127">#REF!</definedName>
    <definedName name="fhfneg" localSheetId="23">#REF!</definedName>
    <definedName name="fhfneg" localSheetId="13">#REF!</definedName>
    <definedName name="fhfneg">#REF!</definedName>
    <definedName name="FINANCE" localSheetId="106">#REF!</definedName>
    <definedName name="FINANCE" localSheetId="109">#REF!</definedName>
    <definedName name="FINANCE" localSheetId="129">#REF!</definedName>
    <definedName name="FINANCE" localSheetId="23">#REF!</definedName>
    <definedName name="FINANCE" localSheetId="13">#REF!</definedName>
    <definedName name="FINANCE">#REF!</definedName>
    <definedName name="Finance_Enterprise_Value" localSheetId="106">#REF!</definedName>
    <definedName name="Finance_Enterprise_Value" localSheetId="109">#REF!</definedName>
    <definedName name="Finance_Enterprise_Value" localSheetId="129">#REF!</definedName>
    <definedName name="Finance_Enterprise_Value" localSheetId="23">#REF!</definedName>
    <definedName name="Finance_Enterprise_Value" localSheetId="13">#REF!</definedName>
    <definedName name="Finance_Enterprise_Value">#REF!</definedName>
    <definedName name="Finance_Total_Shareholer_returns" localSheetId="106">#REF!</definedName>
    <definedName name="Finance_Total_Shareholer_returns" localSheetId="109">#REF!</definedName>
    <definedName name="Finance_Total_Shareholer_returns" localSheetId="129">#REF!</definedName>
    <definedName name="Finance_Total_Shareholer_returns" localSheetId="23">#REF!</definedName>
    <definedName name="Finance_Total_Shareholer_returns" localSheetId="13">#REF!</definedName>
    <definedName name="Finance_Total_Shareholer_returns">#REF!</definedName>
    <definedName name="Finance_Value_of_Future_New_Business" localSheetId="106">#REF!</definedName>
    <definedName name="Finance_Value_of_Future_New_Business" localSheetId="109">#REF!</definedName>
    <definedName name="Finance_Value_of_Future_New_Business" localSheetId="129">#REF!</definedName>
    <definedName name="Finance_Value_of_Future_New_Business" localSheetId="23">#REF!</definedName>
    <definedName name="Finance_Value_of_Future_New_Business" localSheetId="13">#REF!</definedName>
    <definedName name="Finance_Value_of_Future_New_Business">#REF!</definedName>
    <definedName name="finc" localSheetId="106">#REF!</definedName>
    <definedName name="finc" localSheetId="109">#REF!</definedName>
    <definedName name="finc" localSheetId="129">#REF!</definedName>
    <definedName name="finc" localSheetId="127">#REF!</definedName>
    <definedName name="finc" localSheetId="23">#REF!</definedName>
    <definedName name="finc" localSheetId="13">#REF!</definedName>
    <definedName name="finc">#REF!</definedName>
    <definedName name="fincia" localSheetId="106">#REF!</definedName>
    <definedName name="fincia" localSheetId="109">#REF!</definedName>
    <definedName name="fincia" localSheetId="129">#REF!</definedName>
    <definedName name="fincia" localSheetId="127">#REF!</definedName>
    <definedName name="fincia" localSheetId="23">#REF!</definedName>
    <definedName name="fincia" localSheetId="13">#REF!</definedName>
    <definedName name="fincia">#REF!</definedName>
    <definedName name="FINCON" localSheetId="106">#REF!</definedName>
    <definedName name="FINCON" localSheetId="109">#REF!</definedName>
    <definedName name="FINCON" localSheetId="129">#REF!</definedName>
    <definedName name="FINCON" localSheetId="127">#REF!</definedName>
    <definedName name="FINCON" localSheetId="23">#REF!</definedName>
    <definedName name="FINCON" localSheetId="13">#REF!</definedName>
    <definedName name="FINCON">#REF!</definedName>
    <definedName name="FINDEC99" localSheetId="106">#REF!</definedName>
    <definedName name="FINDEC99" localSheetId="109">#REF!</definedName>
    <definedName name="FINDEC99" localSheetId="129">#REF!</definedName>
    <definedName name="FINDEC99" localSheetId="23">#REF!</definedName>
    <definedName name="FINDEC99" localSheetId="13">#REF!</definedName>
    <definedName name="FINDEC99">#REF!</definedName>
    <definedName name="FINFEB00" localSheetId="106">#REF!</definedName>
    <definedName name="FINFEB00" localSheetId="109">#REF!</definedName>
    <definedName name="FINFEB00" localSheetId="129">#REF!</definedName>
    <definedName name="FINFEB00" localSheetId="23">#REF!</definedName>
    <definedName name="FINFEB00" localSheetId="13">#REF!</definedName>
    <definedName name="FINFEB00">#REF!</definedName>
    <definedName name="Finished?Goods" localSheetId="106">#REF!</definedName>
    <definedName name="Finished?Goods" localSheetId="109">#REF!</definedName>
    <definedName name="Finished?Goods" localSheetId="129">#REF!</definedName>
    <definedName name="Finished?Goods" localSheetId="23">#REF!</definedName>
    <definedName name="Finished?Goods" localSheetId="13">#REF!</definedName>
    <definedName name="Finished?Goods">#REF!</definedName>
    <definedName name="FINJAN00" localSheetId="106">#REF!</definedName>
    <definedName name="FINJAN00" localSheetId="109">#REF!</definedName>
    <definedName name="FINJAN00" localSheetId="129">#REF!</definedName>
    <definedName name="FINJAN00" localSheetId="23">#REF!</definedName>
    <definedName name="FINJAN00" localSheetId="13">#REF!</definedName>
    <definedName name="FINJAN00">#REF!</definedName>
    <definedName name="FINMAR00" localSheetId="106">#REF!</definedName>
    <definedName name="FINMAR00">#REF!</definedName>
    <definedName name="FINNOV" localSheetId="106">#REF!</definedName>
    <definedName name="FINNOV" localSheetId="109">#REF!</definedName>
    <definedName name="FINNOV" localSheetId="129">#REF!</definedName>
    <definedName name="FINNOV" localSheetId="23">#REF!</definedName>
    <definedName name="FINNOV" localSheetId="13">#REF!</definedName>
    <definedName name="FINNOV">#REF!</definedName>
    <definedName name="FINOP" localSheetId="106">#REF!</definedName>
    <definedName name="FINOP" localSheetId="109">#REF!</definedName>
    <definedName name="FINOP" localSheetId="129">#REF!</definedName>
    <definedName name="FINOP" localSheetId="23">#REF!</definedName>
    <definedName name="FINOP" localSheetId="13">#REF!</definedName>
    <definedName name="FINOP">#REF!</definedName>
    <definedName name="FINOP49" localSheetId="106">#REF!</definedName>
    <definedName name="FINOP49" localSheetId="109">#REF!</definedName>
    <definedName name="FINOP49" localSheetId="129">#REF!</definedName>
    <definedName name="FINOP49" localSheetId="23">#REF!</definedName>
    <definedName name="FINOP49" localSheetId="13">#REF!</definedName>
    <definedName name="FINOP49">#REF!</definedName>
    <definedName name="FINOPDEC2003" localSheetId="106">#REF!</definedName>
    <definedName name="FINOPDEC2003" localSheetId="109">#REF!</definedName>
    <definedName name="FINOPDEC2003" localSheetId="129">#REF!</definedName>
    <definedName name="FINOPDEC2003" localSheetId="23">#REF!</definedName>
    <definedName name="FINOPDEC2003" localSheetId="13">#REF!</definedName>
    <definedName name="FINOPDEC2003">#REF!</definedName>
    <definedName name="fintaxnll" localSheetId="106">#REF!</definedName>
    <definedName name="fintaxnll" localSheetId="109">#REF!</definedName>
    <definedName name="fintaxnll" localSheetId="129">#REF!</definedName>
    <definedName name="fintaxnll" localSheetId="23">#REF!</definedName>
    <definedName name="fintaxnll" localSheetId="13">#REF!</definedName>
    <definedName name="fintaxnll">#REF!</definedName>
    <definedName name="FIRST" localSheetId="106">#REF!</definedName>
    <definedName name="FIRST" localSheetId="109">#REF!</definedName>
    <definedName name="FIRST" localSheetId="129">#REF!</definedName>
    <definedName name="FIRST" localSheetId="127">#REF!</definedName>
    <definedName name="FIRST" localSheetId="23">#REF!</definedName>
    <definedName name="FIRST" localSheetId="13">#REF!</definedName>
    <definedName name="FIRST">#REF!</definedName>
    <definedName name="FirstYearPrem" localSheetId="106">#REF!</definedName>
    <definedName name="FirstYearPrem" localSheetId="109">#REF!</definedName>
    <definedName name="FirstYearPrem" localSheetId="129">#REF!</definedName>
    <definedName name="FirstYearPrem" localSheetId="23">#REF!</definedName>
    <definedName name="FirstYearPrem" localSheetId="13">#REF!</definedName>
    <definedName name="FirstYearPrem">#REF!</definedName>
    <definedName name="Fixed_Assets" localSheetId="106">#REF!</definedName>
    <definedName name="Fixed_Assets" localSheetId="109">#REF!</definedName>
    <definedName name="Fixed_Assets" localSheetId="129">#REF!</definedName>
    <definedName name="Fixed_Assets" localSheetId="23">#REF!</definedName>
    <definedName name="Fixed_Assets" localSheetId="13">#REF!</definedName>
    <definedName name="Fixed_Assets">#REF!</definedName>
    <definedName name="flu" localSheetId="106">#REF!</definedName>
    <definedName name="flu" localSheetId="109">#REF!</definedName>
    <definedName name="flu" localSheetId="129">#REF!</definedName>
    <definedName name="flu" localSheetId="127">#REF!</definedName>
    <definedName name="flu" localSheetId="23">#REF!</definedName>
    <definedName name="flu" localSheetId="13">#REF!</definedName>
    <definedName name="flu">#REF!</definedName>
    <definedName name="fluc" localSheetId="106">#REF!</definedName>
    <definedName name="fluc" localSheetId="127">#REF!</definedName>
    <definedName name="fluc">#REF!</definedName>
    <definedName name="fn" localSheetId="106">#REF!</definedName>
    <definedName name="fn" localSheetId="109">#REF!</definedName>
    <definedName name="fn" localSheetId="129">#REF!</definedName>
    <definedName name="fn" localSheetId="23">#REF!</definedName>
    <definedName name="fn" localSheetId="13">#REF!</definedName>
    <definedName name="fn">#REF!</definedName>
    <definedName name="FN5_A" localSheetId="106">#REF!</definedName>
    <definedName name="FN5_A" localSheetId="109">#REF!</definedName>
    <definedName name="FN5_A" localSheetId="129">#REF!</definedName>
    <definedName name="FN5_A" localSheetId="23">#REF!</definedName>
    <definedName name="FN5_A" localSheetId="13">#REF!</definedName>
    <definedName name="FN5_A">#REF!</definedName>
    <definedName name="Form0" localSheetId="106">#REF!</definedName>
    <definedName name="Form0" localSheetId="109">#REF!</definedName>
    <definedName name="Form0" localSheetId="129">#REF!</definedName>
    <definedName name="Form0" localSheetId="23">#REF!</definedName>
    <definedName name="Form0" localSheetId="13">#REF!</definedName>
    <definedName name="Form0">#REF!</definedName>
    <definedName name="Form1" localSheetId="106">#REF!</definedName>
    <definedName name="Form1" localSheetId="109">#REF!</definedName>
    <definedName name="Form1" localSheetId="129">#REF!</definedName>
    <definedName name="Form1" localSheetId="23">#REF!</definedName>
    <definedName name="Form1" localSheetId="13">#REF!</definedName>
    <definedName name="Form1">#REF!</definedName>
    <definedName name="Form1a" localSheetId="106">#REF!</definedName>
    <definedName name="Form1a">#REF!</definedName>
    <definedName name="Form1b" localSheetId="106">#REF!</definedName>
    <definedName name="Form1b">#REF!</definedName>
    <definedName name="Form1bSTART" localSheetId="106">#REF!</definedName>
    <definedName name="Form1bSTART">#REF!</definedName>
    <definedName name="Form3a" localSheetId="106">#REF!</definedName>
    <definedName name="Form3a">#REF!</definedName>
    <definedName name="Form3aPhasing" localSheetId="106">#REF!</definedName>
    <definedName name="Form3aPhasing">#REF!</definedName>
    <definedName name="Form4" localSheetId="106">#REF!</definedName>
    <definedName name="Form4">#REF!</definedName>
    <definedName name="form49" localSheetId="106">#REF!</definedName>
    <definedName name="form49" localSheetId="109">#REF!</definedName>
    <definedName name="form49" localSheetId="129">#REF!</definedName>
    <definedName name="form49" localSheetId="23">#REF!</definedName>
    <definedName name="form49" localSheetId="13">#REF!</definedName>
    <definedName name="form49">#REF!</definedName>
    <definedName name="Form4a" localSheetId="106">#REF!</definedName>
    <definedName name="Form4a" localSheetId="109">#REF!</definedName>
    <definedName name="Form4a" localSheetId="129">#REF!</definedName>
    <definedName name="Form4a" localSheetId="23">#REF!</definedName>
    <definedName name="Form4a" localSheetId="13">#REF!</definedName>
    <definedName name="Form4a">#REF!</definedName>
    <definedName name="Form5" localSheetId="106">#REF!</definedName>
    <definedName name="Form5" localSheetId="109">#REF!</definedName>
    <definedName name="Form5" localSheetId="129">#REF!</definedName>
    <definedName name="Form5" localSheetId="23">#REF!</definedName>
    <definedName name="Form5" localSheetId="13">#REF!</definedName>
    <definedName name="Form5">#REF!</definedName>
    <definedName name="Form7" localSheetId="106">#REF!</definedName>
    <definedName name="Form7" localSheetId="109">#REF!</definedName>
    <definedName name="Form7" localSheetId="129">#REF!</definedName>
    <definedName name="Form7" localSheetId="23">#REF!</definedName>
    <definedName name="Form7" localSheetId="13">#REF!</definedName>
    <definedName name="Form7">#REF!</definedName>
    <definedName name="Form9" localSheetId="106">#REF!</definedName>
    <definedName name="Form9">#REF!</definedName>
    <definedName name="FormHOE" localSheetId="106">#REF!</definedName>
    <definedName name="FormHOE" localSheetId="109">#REF!</definedName>
    <definedName name="FormHOE" localSheetId="129">#REF!</definedName>
    <definedName name="FormHOE" localSheetId="23">#REF!</definedName>
    <definedName name="FormHOE" localSheetId="13">#REF!</definedName>
    <definedName name="FormHOE">#REF!</definedName>
    <definedName name="FormHYPmon" localSheetId="106">#REF!</definedName>
    <definedName name="FormHYPmon" localSheetId="109">#REF!</definedName>
    <definedName name="FormHYPmon" localSheetId="129">#REF!</definedName>
    <definedName name="FormHYPmon" localSheetId="23">#REF!</definedName>
    <definedName name="FormHYPmon" localSheetId="13">#REF!</definedName>
    <definedName name="FormHYPmon">#REF!</definedName>
    <definedName name="FormHYPQTR" localSheetId="106">#REF!</definedName>
    <definedName name="FormHYPQTR" localSheetId="109">#REF!</definedName>
    <definedName name="FormHYPQTR" localSheetId="129">#REF!</definedName>
    <definedName name="FormHYPQTR" localSheetId="23">#REF!</definedName>
    <definedName name="FormHYPQTR" localSheetId="13">#REF!</definedName>
    <definedName name="FormHYPQTR">#REF!</definedName>
    <definedName name="four" localSheetId="106">#REF!</definedName>
    <definedName name="four" localSheetId="109">#REF!</definedName>
    <definedName name="four" localSheetId="129">#REF!</definedName>
    <definedName name="four" localSheetId="127">#REF!</definedName>
    <definedName name="four" localSheetId="23">#REF!</definedName>
    <definedName name="four" localSheetId="13">#REF!</definedName>
    <definedName name="four">#REF!</definedName>
    <definedName name="fr" localSheetId="106">#REF!</definedName>
    <definedName name="fr" localSheetId="109">#REF!</definedName>
    <definedName name="fr" localSheetId="129">#REF!</definedName>
    <definedName name="fr" localSheetId="127">#REF!</definedName>
    <definedName name="fr" localSheetId="23">#REF!</definedName>
    <definedName name="fr" localSheetId="13">#REF!</definedName>
    <definedName name="fr">#REF!</definedName>
    <definedName name="FR_1" localSheetId="106">#REF!</definedName>
    <definedName name="FR_1" localSheetId="109">#REF!</definedName>
    <definedName name="FR_1" localSheetId="129">#REF!</definedName>
    <definedName name="FR_1" localSheetId="23">#REF!</definedName>
    <definedName name="FR_1" localSheetId="13">#REF!</definedName>
    <definedName name="FR_1">#REF!</definedName>
    <definedName name="FR_2" localSheetId="106">#REF!</definedName>
    <definedName name="FR_2" localSheetId="109">#REF!</definedName>
    <definedName name="FR_2" localSheetId="129">#REF!</definedName>
    <definedName name="FR_2" localSheetId="23">#REF!</definedName>
    <definedName name="FR_2" localSheetId="13">#REF!</definedName>
    <definedName name="FR_2">#REF!</definedName>
    <definedName name="fromb" localSheetId="106">#REF!</definedName>
    <definedName name="fromb" localSheetId="127">#REF!</definedName>
    <definedName name="fromb">#REF!</definedName>
    <definedName name="FRS" localSheetId="106">#REF!</definedName>
    <definedName name="FRS" localSheetId="127">#REF!</definedName>
    <definedName name="FRS">#REF!</definedName>
    <definedName name="fst" localSheetId="106">#REF!</definedName>
    <definedName name="fst" localSheetId="109">#REF!</definedName>
    <definedName name="fst" localSheetId="129">#REF!</definedName>
    <definedName name="fst" localSheetId="127">#REF!</definedName>
    <definedName name="fst" localSheetId="23">#REF!</definedName>
    <definedName name="fst" localSheetId="13">#REF!</definedName>
    <definedName name="fst">#REF!</definedName>
    <definedName name="fstpay" localSheetId="106">#REF!</definedName>
    <definedName name="fstpay" localSheetId="109">#REF!</definedName>
    <definedName name="fstpay" localSheetId="129">#REF!</definedName>
    <definedName name="fstpay" localSheetId="127">#REF!</definedName>
    <definedName name="fstpay" localSheetId="23">#REF!</definedName>
    <definedName name="fstpay" localSheetId="13">#REF!</definedName>
    <definedName name="fstpay">#REF!</definedName>
    <definedName name="fu_head" localSheetId="106">#REF!</definedName>
    <definedName name="fu_head" localSheetId="109">#REF!</definedName>
    <definedName name="fu_head" localSheetId="129">#REF!</definedName>
    <definedName name="fu_head" localSheetId="23">#REF!</definedName>
    <definedName name="fu_head" localSheetId="13">#REF!</definedName>
    <definedName name="fu_head">#REF!</definedName>
    <definedName name="FU_list" localSheetId="106">#REF!</definedName>
    <definedName name="FU_list" localSheetId="109">#REF!</definedName>
    <definedName name="FU_list" localSheetId="129">#REF!</definedName>
    <definedName name="FU_list" localSheetId="23">#REF!</definedName>
    <definedName name="FU_list" localSheetId="13">#REF!</definedName>
    <definedName name="FU_list">#REF!</definedName>
    <definedName name="fu_table" localSheetId="106">#REF!</definedName>
    <definedName name="fu_table" localSheetId="109">#REF!</definedName>
    <definedName name="fu_table" localSheetId="129">#REF!</definedName>
    <definedName name="fu_table" localSheetId="23">#REF!</definedName>
    <definedName name="fu_table" localSheetId="13">#REF!</definedName>
    <definedName name="fu_table">#REF!</definedName>
    <definedName name="FU_Value" localSheetId="106">#REF!</definedName>
    <definedName name="FU_Value" localSheetId="109">#REF!</definedName>
    <definedName name="FU_Value" localSheetId="129">#REF!</definedName>
    <definedName name="FU_Value" localSheetId="23">#REF!</definedName>
    <definedName name="FU_Value" localSheetId="13">#REF!</definedName>
    <definedName name="FU_Value">#REF!</definedName>
    <definedName name="fun" localSheetId="106">#REF!</definedName>
    <definedName name="fun" localSheetId="109">#REF!</definedName>
    <definedName name="fun" localSheetId="129">#REF!</definedName>
    <definedName name="fun" localSheetId="127">#REF!</definedName>
    <definedName name="fun" localSheetId="23">#REF!</definedName>
    <definedName name="fun" localSheetId="13">#REF!</definedName>
    <definedName name="fun">#REF!</definedName>
    <definedName name="fund" localSheetId="106">#REF!</definedName>
    <definedName name="fund" localSheetId="127">#REF!</definedName>
    <definedName name="fund">#REF!</definedName>
    <definedName name="FUNDmicro">#N/A</definedName>
    <definedName name="FUNDS" localSheetId="106">#REF!</definedName>
    <definedName name="FUNDS" localSheetId="109">#REF!</definedName>
    <definedName name="FUNDS" localSheetId="129">#REF!</definedName>
    <definedName name="FUNDS" localSheetId="23">#REF!</definedName>
    <definedName name="FUNDS" localSheetId="13">#REF!</definedName>
    <definedName name="FUNDS">#REF!</definedName>
    <definedName name="fv" localSheetId="106">#REF!</definedName>
    <definedName name="fv" localSheetId="109">#REF!</definedName>
    <definedName name="fv" localSheetId="129">#REF!</definedName>
    <definedName name="fv" localSheetId="23">#REF!</definedName>
    <definedName name="fv" localSheetId="13">#REF!</definedName>
    <definedName name="fv">#REF!</definedName>
    <definedName name="fx" localSheetId="127">#REF!</definedName>
    <definedName name="FX_5" localSheetId="106">#REF!</definedName>
    <definedName name="FX_5" localSheetId="109">#REF!</definedName>
    <definedName name="FX_5" localSheetId="129">#REF!</definedName>
    <definedName name="FX_5" localSheetId="23">#REF!</definedName>
    <definedName name="FX_5" localSheetId="13">#REF!</definedName>
    <definedName name="FX_5">#REF!</definedName>
    <definedName name="FXrate" localSheetId="106">#REF!</definedName>
    <definedName name="FXrate" localSheetId="109">#REF!</definedName>
    <definedName name="FXrate" localSheetId="129">#REF!</definedName>
    <definedName name="FXrate" localSheetId="127">#REF!</definedName>
    <definedName name="FXrate" localSheetId="23">#REF!</definedName>
    <definedName name="FXrate" localSheetId="13">#REF!</definedName>
    <definedName name="FXrate">#REF!</definedName>
    <definedName name="fxtn_sked" localSheetId="106">#REF!</definedName>
    <definedName name="fxtn_sked" localSheetId="109">#REF!</definedName>
    <definedName name="fxtn_sked" localSheetId="129">#REF!</definedName>
    <definedName name="fxtn_sked" localSheetId="23">#REF!</definedName>
    <definedName name="fxtn_sked" localSheetId="13">#REF!</definedName>
    <definedName name="fxtn_sked">#REF!</definedName>
    <definedName name="fy" localSheetId="106">#REF!</definedName>
    <definedName name="fy" localSheetId="109">#REF!</definedName>
    <definedName name="fy" localSheetId="129">#REF!</definedName>
    <definedName name="fy" localSheetId="23">#REF!</definedName>
    <definedName name="fy" localSheetId="13">#REF!</definedName>
    <definedName name="fy">#REF!</definedName>
    <definedName name="fy_or" localSheetId="106">#REF!</definedName>
    <definedName name="fy_or" localSheetId="109">#REF!</definedName>
    <definedName name="fy_or" localSheetId="129">#REF!</definedName>
    <definedName name="fy_or" localSheetId="23">#REF!</definedName>
    <definedName name="fy_or" localSheetId="13">#REF!</definedName>
    <definedName name="fy_or">#REF!</definedName>
    <definedName name="FY2_" localSheetId="106">#REF!</definedName>
    <definedName name="FY2_" localSheetId="109">#REF!</definedName>
    <definedName name="FY2_" localSheetId="129">#REF!</definedName>
    <definedName name="FY2_" localSheetId="23">#REF!</definedName>
    <definedName name="FY2_" localSheetId="13">#REF!</definedName>
    <definedName name="FY2_">#REF!</definedName>
    <definedName name="FY4_" localSheetId="106">#REF!</definedName>
    <definedName name="FY4_" localSheetId="109">#REF!</definedName>
    <definedName name="FY4_" localSheetId="129">#REF!</definedName>
    <definedName name="FY4_" localSheetId="23">#REF!</definedName>
    <definedName name="FY4_" localSheetId="13">#REF!</definedName>
    <definedName name="FY4_">#REF!</definedName>
    <definedName name="G" localSheetId="106">#REF!</definedName>
    <definedName name="G" localSheetId="109">#REF!</definedName>
    <definedName name="G" localSheetId="129">#REF!</definedName>
    <definedName name="G" localSheetId="23">#REF!</definedName>
    <definedName name="G" localSheetId="13">#REF!</definedName>
    <definedName name="G">#REF!</definedName>
    <definedName name="GA" localSheetId="106">#REF!</definedName>
    <definedName name="GA" localSheetId="127">#REF!</definedName>
    <definedName name="GA">#REF!</definedName>
    <definedName name="GAAP" localSheetId="106">#REF!</definedName>
    <definedName name="GAAP">#REF!</definedName>
    <definedName name="GAINS" localSheetId="106">#REF!</definedName>
    <definedName name="GAINS" localSheetId="127">#REF!</definedName>
    <definedName name="GAINS">#REF!</definedName>
    <definedName name="ganaa" localSheetId="106">#REF!</definedName>
    <definedName name="ganaa">#REF!</definedName>
    <definedName name="ganla" localSheetId="106">#REF!</definedName>
    <definedName name="ganla">#REF!</definedName>
    <definedName name="GBONDS">#N/A</definedName>
    <definedName name="gcp" localSheetId="106">#REF!</definedName>
    <definedName name="gcp" localSheetId="109">#REF!</definedName>
    <definedName name="gcp" localSheetId="129">#REF!</definedName>
    <definedName name="gcp" localSheetId="23">#REF!</definedName>
    <definedName name="gcp" localSheetId="13">#REF!</definedName>
    <definedName name="gcp">#REF!</definedName>
    <definedName name="GDPF" localSheetId="106">#REF!</definedName>
    <definedName name="GDPF" localSheetId="109">#REF!</definedName>
    <definedName name="GDPF" localSheetId="129">#REF!</definedName>
    <definedName name="GDPF" localSheetId="23">#REF!</definedName>
    <definedName name="GDPF" localSheetId="13">#REF!</definedName>
    <definedName name="GDPF">#REF!</definedName>
    <definedName name="GEM_DR" localSheetId="106">#REF!</definedName>
    <definedName name="GEM_DR" localSheetId="109">#REF!</definedName>
    <definedName name="GEM_DR" localSheetId="129">#REF!</definedName>
    <definedName name="GEM_DR" localSheetId="23">#REF!</definedName>
    <definedName name="GEM_DR" localSheetId="13">#REF!</definedName>
    <definedName name="GEM_DR">#REF!</definedName>
    <definedName name="GEMC5_4" localSheetId="106">#REF!</definedName>
    <definedName name="GEMC5_4" localSheetId="109">#REF!</definedName>
    <definedName name="GEMC5_4" localSheetId="129">#REF!</definedName>
    <definedName name="GEMC5_4" localSheetId="23">#REF!</definedName>
    <definedName name="GEMC5_4" localSheetId="13">#REF!</definedName>
    <definedName name="GEMC5_4">#REF!</definedName>
    <definedName name="GEMC5_5" localSheetId="106">#REF!</definedName>
    <definedName name="GEMC5_5" localSheetId="109">#REF!</definedName>
    <definedName name="GEMC5_5" localSheetId="129">#REF!</definedName>
    <definedName name="GEMC5_5" localSheetId="23">#REF!</definedName>
    <definedName name="GEMC5_5" localSheetId="13">#REF!</definedName>
    <definedName name="GEMC5_5">#REF!</definedName>
    <definedName name="GEMC7_4" localSheetId="106">#REF!</definedName>
    <definedName name="GEMC7_4" localSheetId="109">#REF!</definedName>
    <definedName name="GEMC7_4" localSheetId="129">#REF!</definedName>
    <definedName name="GEMC7_4" localSheetId="23">#REF!</definedName>
    <definedName name="GEMC7_4" localSheetId="13">#REF!</definedName>
    <definedName name="GEMC7_4">#REF!</definedName>
    <definedName name="GEMCP5_4" localSheetId="106">#REF!</definedName>
    <definedName name="GEMCP5_4" localSheetId="109">#REF!</definedName>
    <definedName name="GEMCP5_4" localSheetId="129">#REF!</definedName>
    <definedName name="GEMCP5_4" localSheetId="23">#REF!</definedName>
    <definedName name="GEMCP5_4" localSheetId="13">#REF!</definedName>
    <definedName name="GEMCP5_4">#REF!</definedName>
    <definedName name="GEMCP5_5" localSheetId="106">#REF!</definedName>
    <definedName name="GEMCP5_5" localSheetId="109">#REF!</definedName>
    <definedName name="GEMCP5_5" localSheetId="129">#REF!</definedName>
    <definedName name="GEMCP5_5" localSheetId="23">#REF!</definedName>
    <definedName name="GEMCP5_5" localSheetId="13">#REF!</definedName>
    <definedName name="GEMCP5_5">#REF!</definedName>
    <definedName name="GEMCP7_4" localSheetId="106">#REF!</definedName>
    <definedName name="GEMCP7_4" localSheetId="109">#REF!</definedName>
    <definedName name="GEMCP7_4" localSheetId="129">#REF!</definedName>
    <definedName name="GEMCP7_4" localSheetId="23">#REF!</definedName>
    <definedName name="GEMCP7_4" localSheetId="13">#REF!</definedName>
    <definedName name="GEMCP7_4">#REF!</definedName>
    <definedName name="GEMCP7_5" localSheetId="106">#REF!</definedName>
    <definedName name="GEMCP7_5" localSheetId="109">#REF!</definedName>
    <definedName name="GEMCP7_5" localSheetId="129">#REF!</definedName>
    <definedName name="GEMCP7_5" localSheetId="23">#REF!</definedName>
    <definedName name="GEMCP7_5" localSheetId="13">#REF!</definedName>
    <definedName name="GEMCP7_5">#REF!</definedName>
    <definedName name="Gemini_Proj" localSheetId="106">#REF!</definedName>
    <definedName name="Gemini_Proj" localSheetId="109">#REF!</definedName>
    <definedName name="Gemini_Proj" localSheetId="129">#REF!</definedName>
    <definedName name="Gemini_Proj" localSheetId="23">#REF!</definedName>
    <definedName name="Gemini_Proj" localSheetId="13">#REF!</definedName>
    <definedName name="Gemini_Proj">#REF!</definedName>
    <definedName name="Gemini_Title" localSheetId="106">#REF!</definedName>
    <definedName name="Gemini_Title" localSheetId="109">#REF!</definedName>
    <definedName name="Gemini_Title" localSheetId="129">#REF!</definedName>
    <definedName name="Gemini_Title" localSheetId="23">#REF!</definedName>
    <definedName name="Gemini_Title" localSheetId="13">#REF!</definedName>
    <definedName name="Gemini_Title">#REF!</definedName>
    <definedName name="GEN" localSheetId="106">#REF!</definedName>
    <definedName name="GEN" localSheetId="109">#REF!</definedName>
    <definedName name="GEN" localSheetId="129">#REF!</definedName>
    <definedName name="GEN" localSheetId="127">#REF!</definedName>
    <definedName name="GEN" localSheetId="23">#REF!</definedName>
    <definedName name="GEN" localSheetId="13">#REF!</definedName>
    <definedName name="GEN">#REF!</definedName>
    <definedName name="GEN_INT" localSheetId="106">#REF!</definedName>
    <definedName name="GEN_INT" localSheetId="109">#REF!</definedName>
    <definedName name="GEN_INT" localSheetId="129">#REF!</definedName>
    <definedName name="GEN_INT" localSheetId="23">#REF!</definedName>
    <definedName name="GEN_INT" localSheetId="13">#REF!</definedName>
    <definedName name="GEN_INT">#REF!</definedName>
    <definedName name="Ggoal3" localSheetId="106" hidden="1">{#N/A,#N/A,FALSE,"DEPN";#N/A,#N/A,FALSE,"INT";#N/A,#N/A,FALSE,"SUNDRY";#N/A,#N/A,FALSE,"CRED";#N/A,#N/A,FALSE,"DEBT";#N/A,#N/A,FALSE,"XREC";#N/A,#N/A,FALSE,"RFS";#N/A,#N/A,FALSE,"FAS";#N/A,#N/A,FALSE,"SP";#N/A,#N/A,FALSE,"COMM";#N/A,#N/A,FALSE,"CALC";#N/A,#N/A,FALSE,"%";#N/A,#N/A,FALSE,"EXPS"}</definedName>
    <definedName name="Ggoal3" localSheetId="109" hidden="1">{#N/A,#N/A,FALSE,"DEPN";#N/A,#N/A,FALSE,"INT";#N/A,#N/A,FALSE,"SUNDRY";#N/A,#N/A,FALSE,"CRED";#N/A,#N/A,FALSE,"DEBT";#N/A,#N/A,FALSE,"XREC";#N/A,#N/A,FALSE,"RFS";#N/A,#N/A,FALSE,"FAS";#N/A,#N/A,FALSE,"SP";#N/A,#N/A,FALSE,"COMM";#N/A,#N/A,FALSE,"CALC";#N/A,#N/A,FALSE,"%";#N/A,#N/A,FALSE,"EXPS"}</definedName>
    <definedName name="Ggoal3" localSheetId="129" hidden="1">{#N/A,#N/A,FALSE,"DEPN";#N/A,#N/A,FALSE,"INT";#N/A,#N/A,FALSE,"SUNDRY";#N/A,#N/A,FALSE,"CRED";#N/A,#N/A,FALSE,"DEBT";#N/A,#N/A,FALSE,"XREC";#N/A,#N/A,FALSE,"RFS";#N/A,#N/A,FALSE,"FAS";#N/A,#N/A,FALSE,"SP";#N/A,#N/A,FALSE,"COMM";#N/A,#N/A,FALSE,"CALC";#N/A,#N/A,FALSE,"%";#N/A,#N/A,FALSE,"EXPS"}</definedName>
    <definedName name="Ggoal3" localSheetId="23" hidden="1">{#N/A,#N/A,FALSE,"DEPN";#N/A,#N/A,FALSE,"INT";#N/A,#N/A,FALSE,"SUNDRY";#N/A,#N/A,FALSE,"CRED";#N/A,#N/A,FALSE,"DEBT";#N/A,#N/A,FALSE,"XREC";#N/A,#N/A,FALSE,"RFS";#N/A,#N/A,FALSE,"FAS";#N/A,#N/A,FALSE,"SP";#N/A,#N/A,FALSE,"COMM";#N/A,#N/A,FALSE,"CALC";#N/A,#N/A,FALSE,"%";#N/A,#N/A,FALSE,"EXPS"}</definedName>
    <definedName name="Ggoal3" localSheetId="13" hidden="1">{#N/A,#N/A,FALSE,"DEPN";#N/A,#N/A,FALSE,"INT";#N/A,#N/A,FALSE,"SUNDRY";#N/A,#N/A,FALSE,"CRED";#N/A,#N/A,FALSE,"DEBT";#N/A,#N/A,FALSE,"XREC";#N/A,#N/A,FALSE,"RFS";#N/A,#N/A,FALSE,"FAS";#N/A,#N/A,FALSE,"SP";#N/A,#N/A,FALSE,"COMM";#N/A,#N/A,FALSE,"CALC";#N/A,#N/A,FALSE,"%";#N/A,#N/A,FALSE,"EXPS"}</definedName>
    <definedName name="Ggoal3" hidden="1">{#N/A,#N/A,FALSE,"DEPN";#N/A,#N/A,FALSE,"INT";#N/A,#N/A,FALSE,"SUNDRY";#N/A,#N/A,FALSE,"CRED";#N/A,#N/A,FALSE,"DEBT";#N/A,#N/A,FALSE,"XREC";#N/A,#N/A,FALSE,"RFS";#N/A,#N/A,FALSE,"FAS";#N/A,#N/A,FALSE,"SP";#N/A,#N/A,FALSE,"COMM";#N/A,#N/A,FALSE,"CALC";#N/A,#N/A,FALSE,"%";#N/A,#N/A,FALSE,"EXPS"}</definedName>
    <definedName name="GI_DR_P" localSheetId="106">#REF!</definedName>
    <definedName name="GI_DR_P" localSheetId="109">#REF!</definedName>
    <definedName name="GI_DR_P" localSheetId="129">#REF!</definedName>
    <definedName name="GI_DR_P" localSheetId="23">#REF!</definedName>
    <definedName name="GI_DR_P" localSheetId="13">#REF!</definedName>
    <definedName name="GI_DR_P">#REF!</definedName>
    <definedName name="GI_Proj_St" localSheetId="106">#REF!</definedName>
    <definedName name="GI_Proj_St" localSheetId="109">#REF!</definedName>
    <definedName name="GI_Proj_St" localSheetId="129">#REF!</definedName>
    <definedName name="GI_Proj_St" localSheetId="23">#REF!</definedName>
    <definedName name="GI_Proj_St" localSheetId="13">#REF!</definedName>
    <definedName name="GI_Proj_St">#REF!</definedName>
    <definedName name="GI_Proj_Till" localSheetId="106">#REF!</definedName>
    <definedName name="GI_Proj_Till" localSheetId="109">#REF!</definedName>
    <definedName name="GI_Proj_Till" localSheetId="129">#REF!</definedName>
    <definedName name="GI_Proj_Till" localSheetId="23">#REF!</definedName>
    <definedName name="GI_Proj_Till" localSheetId="13">#REF!</definedName>
    <definedName name="GI_Proj_Till">#REF!</definedName>
    <definedName name="GI_St_Title" localSheetId="106">#REF!</definedName>
    <definedName name="GI_St_Title" localSheetId="109">#REF!</definedName>
    <definedName name="GI_St_Title" localSheetId="129">#REF!</definedName>
    <definedName name="GI_St_Title" localSheetId="23">#REF!</definedName>
    <definedName name="GI_St_Title" localSheetId="13">#REF!</definedName>
    <definedName name="GI_St_Title">#REF!</definedName>
    <definedName name="gl" localSheetId="106">#REF!</definedName>
    <definedName name="gl" localSheetId="109">#REF!</definedName>
    <definedName name="gl" localSheetId="129">#REF!</definedName>
    <definedName name="gl" localSheetId="127">#REF!</definedName>
    <definedName name="gl" localSheetId="23">#REF!</definedName>
    <definedName name="gl" localSheetId="13">#REF!</definedName>
    <definedName name="gl">#REF!</definedName>
    <definedName name="GL_DR_P" localSheetId="106">#REF!</definedName>
    <definedName name="GL_DR_P" localSheetId="109">#REF!</definedName>
    <definedName name="GL_DR_P" localSheetId="129">#REF!</definedName>
    <definedName name="GL_DR_P" localSheetId="23">#REF!</definedName>
    <definedName name="GL_DR_P" localSheetId="13">#REF!</definedName>
    <definedName name="GL_DR_P">#REF!</definedName>
    <definedName name="GL_Proj_St" localSheetId="106">#REF!</definedName>
    <definedName name="GL_Proj_St" localSheetId="109">#REF!</definedName>
    <definedName name="GL_Proj_St" localSheetId="129">#REF!</definedName>
    <definedName name="GL_Proj_St" localSheetId="23">#REF!</definedName>
    <definedName name="GL_Proj_St" localSheetId="13">#REF!</definedName>
    <definedName name="GL_Proj_St">#REF!</definedName>
    <definedName name="GL_Proj_Till" localSheetId="106">#REF!</definedName>
    <definedName name="GL_Proj_Till" localSheetId="109">#REF!</definedName>
    <definedName name="GL_Proj_Till" localSheetId="129">#REF!</definedName>
    <definedName name="GL_Proj_Till" localSheetId="23">#REF!</definedName>
    <definedName name="GL_Proj_Till" localSheetId="13">#REF!</definedName>
    <definedName name="GL_Proj_Till">#REF!</definedName>
    <definedName name="GL_St_Title" localSheetId="106">#REF!</definedName>
    <definedName name="GL_St_Title" localSheetId="109">#REF!</definedName>
    <definedName name="GL_St_Title" localSheetId="129">#REF!</definedName>
    <definedName name="GL_St_Title" localSheetId="23">#REF!</definedName>
    <definedName name="GL_St_Title" localSheetId="13">#REF!</definedName>
    <definedName name="GL_St_Title">#REF!</definedName>
    <definedName name="GLOANS" localSheetId="106">#REF!</definedName>
    <definedName name="GLOANS" localSheetId="109">#REF!</definedName>
    <definedName name="GLOANS" localSheetId="129">#REF!</definedName>
    <definedName name="GLOANS" localSheetId="127">#REF!</definedName>
    <definedName name="GLOANS" localSheetId="23">#REF!</definedName>
    <definedName name="GLOANS" localSheetId="13">#REF!</definedName>
    <definedName name="GLOANS">#REF!</definedName>
    <definedName name="Global?Buying?Teams" localSheetId="106">#REF!</definedName>
    <definedName name="Global?Buying?Teams" localSheetId="109">#REF!</definedName>
    <definedName name="Global?Buying?Teams" localSheetId="129">#REF!</definedName>
    <definedName name="Global?Buying?Teams" localSheetId="23">#REF!</definedName>
    <definedName name="Global?Buying?Teams" localSheetId="13">#REF!</definedName>
    <definedName name="Global?Buying?Teams">#REF!</definedName>
    <definedName name="Global_Ass_TL" localSheetId="106">#REF!</definedName>
    <definedName name="Global_Ass_TL" localSheetId="109">#REF!</definedName>
    <definedName name="Global_Ass_TL" localSheetId="129">#REF!</definedName>
    <definedName name="Global_Ass_TL" localSheetId="23">#REF!</definedName>
    <definedName name="Global_Ass_TL" localSheetId="13">#REF!</definedName>
    <definedName name="Global_Ass_TL">#REF!</definedName>
    <definedName name="GM_DR_P" localSheetId="106">#REF!</definedName>
    <definedName name="GM_DR_P" localSheetId="109">#REF!</definedName>
    <definedName name="GM_DR_P" localSheetId="129">#REF!</definedName>
    <definedName name="GM_DR_P" localSheetId="23">#REF!</definedName>
    <definedName name="GM_DR_P" localSheetId="13">#REF!</definedName>
    <definedName name="GM_DR_P">#REF!</definedName>
    <definedName name="GM_Proj_St" localSheetId="106">#REF!</definedName>
    <definedName name="GM_Proj_St" localSheetId="109">#REF!</definedName>
    <definedName name="GM_Proj_St" localSheetId="129">#REF!</definedName>
    <definedName name="GM_Proj_St" localSheetId="23">#REF!</definedName>
    <definedName name="GM_Proj_St" localSheetId="13">#REF!</definedName>
    <definedName name="GM_Proj_St">#REF!</definedName>
    <definedName name="GM_Proj_Till" localSheetId="106">#REF!</definedName>
    <definedName name="GM_Proj_Till" localSheetId="109">#REF!</definedName>
    <definedName name="GM_Proj_Till" localSheetId="129">#REF!</definedName>
    <definedName name="GM_Proj_Till" localSheetId="23">#REF!</definedName>
    <definedName name="GM_Proj_Till" localSheetId="13">#REF!</definedName>
    <definedName name="GM_Proj_Till">#REF!</definedName>
    <definedName name="GM_St_Title" localSheetId="106">#REF!</definedName>
    <definedName name="GM_St_Title" localSheetId="109">#REF!</definedName>
    <definedName name="GM_St_Title" localSheetId="129">#REF!</definedName>
    <definedName name="GM_St_Title" localSheetId="23">#REF!</definedName>
    <definedName name="GM_St_Title" localSheetId="13">#REF!</definedName>
    <definedName name="GM_St_Title">#REF!</definedName>
    <definedName name="GOAL3" localSheetId="106" hidden="1">{#N/A,#N/A,FALSE,"DEPN";#N/A,#N/A,FALSE,"INT";#N/A,#N/A,FALSE,"SUNDRY";#N/A,#N/A,FALSE,"CRED";#N/A,#N/A,FALSE,"DEBT";#N/A,#N/A,FALSE,"XREC";#N/A,#N/A,FALSE,"RFS";#N/A,#N/A,FALSE,"FAS";#N/A,#N/A,FALSE,"SP";#N/A,#N/A,FALSE,"COMM";#N/A,#N/A,FALSE,"CALC";#N/A,#N/A,FALSE,"%";#N/A,#N/A,FALSE,"EXPS"}</definedName>
    <definedName name="GOAL3" localSheetId="109" hidden="1">{#N/A,#N/A,FALSE,"DEPN";#N/A,#N/A,FALSE,"INT";#N/A,#N/A,FALSE,"SUNDRY";#N/A,#N/A,FALSE,"CRED";#N/A,#N/A,FALSE,"DEBT";#N/A,#N/A,FALSE,"XREC";#N/A,#N/A,FALSE,"RFS";#N/A,#N/A,FALSE,"FAS";#N/A,#N/A,FALSE,"SP";#N/A,#N/A,FALSE,"COMM";#N/A,#N/A,FALSE,"CALC";#N/A,#N/A,FALSE,"%";#N/A,#N/A,FALSE,"EXPS"}</definedName>
    <definedName name="GOAL3" localSheetId="129" hidden="1">{#N/A,#N/A,FALSE,"DEPN";#N/A,#N/A,FALSE,"INT";#N/A,#N/A,FALSE,"SUNDRY";#N/A,#N/A,FALSE,"CRED";#N/A,#N/A,FALSE,"DEBT";#N/A,#N/A,FALSE,"XREC";#N/A,#N/A,FALSE,"RFS";#N/A,#N/A,FALSE,"FAS";#N/A,#N/A,FALSE,"SP";#N/A,#N/A,FALSE,"COMM";#N/A,#N/A,FALSE,"CALC";#N/A,#N/A,FALSE,"%";#N/A,#N/A,FALSE,"EXPS"}</definedName>
    <definedName name="GOAL3" localSheetId="23" hidden="1">{#N/A,#N/A,FALSE,"DEPN";#N/A,#N/A,FALSE,"INT";#N/A,#N/A,FALSE,"SUNDRY";#N/A,#N/A,FALSE,"CRED";#N/A,#N/A,FALSE,"DEBT";#N/A,#N/A,FALSE,"XREC";#N/A,#N/A,FALSE,"RFS";#N/A,#N/A,FALSE,"FAS";#N/A,#N/A,FALSE,"SP";#N/A,#N/A,FALSE,"COMM";#N/A,#N/A,FALSE,"CALC";#N/A,#N/A,FALSE,"%";#N/A,#N/A,FALSE,"EXPS"}</definedName>
    <definedName name="GOAL3" localSheetId="13" hidden="1">{#N/A,#N/A,FALSE,"DEPN";#N/A,#N/A,FALSE,"INT";#N/A,#N/A,FALSE,"SUNDRY";#N/A,#N/A,FALSE,"CRED";#N/A,#N/A,FALSE,"DEBT";#N/A,#N/A,FALSE,"XREC";#N/A,#N/A,FALSE,"RFS";#N/A,#N/A,FALSE,"FAS";#N/A,#N/A,FALSE,"SP";#N/A,#N/A,FALSE,"COMM";#N/A,#N/A,FALSE,"CALC";#N/A,#N/A,FALSE,"%";#N/A,#N/A,FALSE,"EXPS"}</definedName>
    <definedName name="GOAL3" hidden="1">{#N/A,#N/A,FALSE,"DEPN";#N/A,#N/A,FALSE,"INT";#N/A,#N/A,FALSE,"SUNDRY";#N/A,#N/A,FALSE,"CRED";#N/A,#N/A,FALSE,"DEBT";#N/A,#N/A,FALSE,"XREC";#N/A,#N/A,FALSE,"RFS";#N/A,#N/A,FALSE,"FAS";#N/A,#N/A,FALSE,"SP";#N/A,#N/A,FALSE,"COMM";#N/A,#N/A,FALSE,"CALC";#N/A,#N/A,FALSE,"%";#N/A,#N/A,FALSE,"EXPS"}</definedName>
    <definedName name="GOPF" localSheetId="106">#REF!</definedName>
    <definedName name="GOPF" localSheetId="109">#REF!</definedName>
    <definedName name="GOPF" localSheetId="129">#REF!</definedName>
    <definedName name="GOPF" localSheetId="23">#REF!</definedName>
    <definedName name="GOPF" localSheetId="13">#REF!</definedName>
    <definedName name="GOPF">#REF!</definedName>
    <definedName name="gov" localSheetId="106">#REF!</definedName>
    <definedName name="gov" localSheetId="109">#REF!</definedName>
    <definedName name="gov" localSheetId="129">#REF!</definedName>
    <definedName name="gov" localSheetId="127">#REF!</definedName>
    <definedName name="gov" localSheetId="23">#REF!</definedName>
    <definedName name="gov" localSheetId="13">#REF!</definedName>
    <definedName name="gov">#REF!</definedName>
    <definedName name="GPP" localSheetId="106">#REF!</definedName>
    <definedName name="GPP" localSheetId="109">#REF!</definedName>
    <definedName name="GPP" localSheetId="129">#REF!</definedName>
    <definedName name="GPP" localSheetId="127">#REF!</definedName>
    <definedName name="GPP" localSheetId="23">#REF!</definedName>
    <definedName name="GPP" localSheetId="13">#REF!</definedName>
    <definedName name="GPP">#REF!</definedName>
    <definedName name="Graph" localSheetId="106">OFFSET(#REF!,MATCH(#REF!,#REF!,0),,,COUNTA(#REF!)-1)</definedName>
    <definedName name="Graph" localSheetId="109">OFFSET(#REF!,MATCH(#REF!,#REF!,0),,,COUNTA(#REF!)-1)</definedName>
    <definedName name="Graph" localSheetId="129">OFFSET(#REF!,MATCH(#REF!,#REF!,0),,,COUNTA(#REF!)-1)</definedName>
    <definedName name="Graph" localSheetId="23">OFFSET(#REF!,MATCH(#REF!,#REF!,0),,,COUNTA(#REF!)-1)</definedName>
    <definedName name="Graph" localSheetId="13">OFFSET(#REF!,MATCH(#REF!,#REF!,0),,,COUNTA(#REF!)-1)</definedName>
    <definedName name="Graph">OFFSET(#REF!,MATCH(#REF!,#REF!,0),,,COUNTA(#REF!)-1)</definedName>
    <definedName name="graph_top" localSheetId="106">#REF!</definedName>
    <definedName name="graph_top" localSheetId="109">#REF!</definedName>
    <definedName name="graph_top" localSheetId="129">#REF!</definedName>
    <definedName name="graph_top" localSheetId="23">#REF!</definedName>
    <definedName name="graph_top" localSheetId="13">#REF!</definedName>
    <definedName name="graph_top">#REF!</definedName>
    <definedName name="graph_top_a" localSheetId="106">#REF!</definedName>
    <definedName name="graph_top_a" localSheetId="109">#REF!</definedName>
    <definedName name="graph_top_a" localSheetId="129">#REF!</definedName>
    <definedName name="graph_top_a" localSheetId="23">#REF!</definedName>
    <definedName name="graph_top_a" localSheetId="13">#REF!</definedName>
    <definedName name="graph_top_a">#REF!</definedName>
    <definedName name="GrDat1" localSheetId="106">#REF!</definedName>
    <definedName name="GrDat1" localSheetId="109">#REF!</definedName>
    <definedName name="GrDat1" localSheetId="129">#REF!</definedName>
    <definedName name="GrDat1" localSheetId="23">#REF!</definedName>
    <definedName name="GrDat1" localSheetId="13">#REF!</definedName>
    <definedName name="GrDat1">#REF!</definedName>
    <definedName name="GrDat2" localSheetId="106">#REF!</definedName>
    <definedName name="GrDat2">#REF!</definedName>
    <definedName name="gross_tag" localSheetId="106">#REF!</definedName>
    <definedName name="gross_tag">#REF!</definedName>
    <definedName name="group" localSheetId="106">#REF!</definedName>
    <definedName name="group" localSheetId="127">#REF!</definedName>
    <definedName name="group">#REF!</definedName>
    <definedName name="GROWTH_" localSheetId="106">#REF!</definedName>
    <definedName name="GROWTH_" localSheetId="109">#REF!</definedName>
    <definedName name="GROWTH_" localSheetId="129">#REF!</definedName>
    <definedName name="GROWTH_" localSheetId="23">#REF!</definedName>
    <definedName name="GROWTH_" localSheetId="13">#REF!</definedName>
    <definedName name="GROWTH_">#REF!</definedName>
    <definedName name="GROWTH_10" localSheetId="106">#REF!</definedName>
    <definedName name="GROWTH_10" localSheetId="109">#REF!</definedName>
    <definedName name="GROWTH_10" localSheetId="129">#REF!</definedName>
    <definedName name="GROWTH_10" localSheetId="23">#REF!</definedName>
    <definedName name="GROWTH_10" localSheetId="13">#REF!</definedName>
    <definedName name="GROWTH_10">#REF!</definedName>
    <definedName name="GROWTH_11" localSheetId="106">#REF!</definedName>
    <definedName name="GROWTH_11" localSheetId="109">#REF!</definedName>
    <definedName name="GROWTH_11" localSheetId="129">#REF!</definedName>
    <definedName name="GROWTH_11" localSheetId="23">#REF!</definedName>
    <definedName name="GROWTH_11" localSheetId="13">#REF!</definedName>
    <definedName name="GROWTH_11">#REF!</definedName>
    <definedName name="Growth_Charge_Premium">0.25</definedName>
    <definedName name="Growth_Charge_Reserve">0.45</definedName>
    <definedName name="GSP" localSheetId="106">#REF!</definedName>
    <definedName name="GSP" localSheetId="127">#REF!</definedName>
    <definedName name="GSP">#REF!</definedName>
    <definedName name="gtdf" localSheetId="106">#REF!</definedName>
    <definedName name="gtdf" localSheetId="109">#REF!</definedName>
    <definedName name="gtdf" localSheetId="129">#REF!</definedName>
    <definedName name="gtdf" localSheetId="23">#REF!</definedName>
    <definedName name="gtdf" localSheetId="13">#REF!</definedName>
    <definedName name="gtdf">#REF!</definedName>
    <definedName name="gtfhb" localSheetId="106">#REF!</definedName>
    <definedName name="gtfhb">#REF!</definedName>
    <definedName name="GYRT_1" localSheetId="106">#REF!</definedName>
    <definedName name="GYRT_1">#REF!</definedName>
    <definedName name="GYRT_10" localSheetId="106">#REF!</definedName>
    <definedName name="GYRT_10">#REF!</definedName>
    <definedName name="GYRT_2" localSheetId="106">#REF!</definedName>
    <definedName name="GYRT_2">#REF!</definedName>
    <definedName name="GYRT_3" localSheetId="106">#REF!</definedName>
    <definedName name="GYRT_3">#REF!</definedName>
    <definedName name="GYRT_4" localSheetId="106">#REF!</definedName>
    <definedName name="GYRT_4">#REF!</definedName>
    <definedName name="GYRT_5" localSheetId="106">#REF!</definedName>
    <definedName name="GYRT_5">#REF!</definedName>
    <definedName name="GYRT_7.5" localSheetId="106">#REF!</definedName>
    <definedName name="GYRT_7.5">#REF!</definedName>
    <definedName name="H" localSheetId="106">#REF!</definedName>
    <definedName name="H">#REF!</definedName>
    <definedName name="HCL" localSheetId="106">#REF!</definedName>
    <definedName name="HCL">#REF!</definedName>
    <definedName name="header" localSheetId="106">#REF!</definedName>
    <definedName name="header" localSheetId="109">#REF!</definedName>
    <definedName name="header" localSheetId="129">#REF!</definedName>
    <definedName name="header" localSheetId="23">#REF!</definedName>
    <definedName name="header" localSheetId="13">#REF!</definedName>
    <definedName name="header">#REF!</definedName>
    <definedName name="Heading" localSheetId="106">#REF!</definedName>
    <definedName name="Heading" localSheetId="111">#REF!</definedName>
    <definedName name="Heading" localSheetId="123">#REF!</definedName>
    <definedName name="Heading" localSheetId="122">#REF!</definedName>
    <definedName name="Heading" localSheetId="124">#REF!</definedName>
    <definedName name="Heading" localSheetId="64">#REF!</definedName>
    <definedName name="Heading" localSheetId="69">#REF!</definedName>
    <definedName name="Heading" localSheetId="127">#REF!</definedName>
    <definedName name="Heading" localSheetId="75">#REF!</definedName>
    <definedName name="Heading" localSheetId="16">#REF!</definedName>
    <definedName name="Heading">#REF!</definedName>
    <definedName name="Health" localSheetId="106">#REF!</definedName>
    <definedName name="Health" localSheetId="109">#REF!</definedName>
    <definedName name="Health" localSheetId="129">#REF!</definedName>
    <definedName name="Health" localSheetId="23">#REF!</definedName>
    <definedName name="Health" localSheetId="13">#REF!</definedName>
    <definedName name="Health">#REF!</definedName>
    <definedName name="hehehe" localSheetId="106">#REF!</definedName>
    <definedName name="hehehe" localSheetId="109">#REF!</definedName>
    <definedName name="hehehe" localSheetId="129">#REF!</definedName>
    <definedName name="hehehe" localSheetId="23">#REF!</definedName>
    <definedName name="hehehe" localSheetId="13">#REF!</definedName>
    <definedName name="hehehe">#REF!</definedName>
    <definedName name="HELP1" localSheetId="106">#REF!</definedName>
    <definedName name="HELP1" localSheetId="109">#REF!</definedName>
    <definedName name="HELP1" localSheetId="129">#REF!</definedName>
    <definedName name="HELP1" localSheetId="23">#REF!</definedName>
    <definedName name="HELP1" localSheetId="13">#REF!</definedName>
    <definedName name="HELP1">#REF!</definedName>
    <definedName name="hfhfghfgh" localSheetId="106">#REF!</definedName>
    <definedName name="hfhfghfgh" localSheetId="109">#REF!</definedName>
    <definedName name="hfhfghfgh" localSheetId="129">#REF!</definedName>
    <definedName name="hfhfghfgh" localSheetId="23">#REF!</definedName>
    <definedName name="hfhfghfgh" localSheetId="13">#REF!</definedName>
    <definedName name="hfhfghfgh">#REF!</definedName>
    <definedName name="hhhhhh" localSheetId="106" hidden="1">{"'Cash In Bank - Metrobank'!$A$1:$E$520"}</definedName>
    <definedName name="hhhhhh" localSheetId="109" hidden="1">{"'Cash In Bank - Metrobank'!$A$1:$E$520"}</definedName>
    <definedName name="hhhhhh" localSheetId="129" hidden="1">{"'Cash In Bank - Metrobank'!$A$1:$E$520"}</definedName>
    <definedName name="hhhhhh" localSheetId="127" hidden="1">{"'Cash In Bank - Metrobank'!$A$1:$E$520"}</definedName>
    <definedName name="hhhhhh" localSheetId="23" hidden="1">{"'Cash In Bank - Metrobank'!$A$1:$E$520"}</definedName>
    <definedName name="hhhhhh" localSheetId="13" hidden="1">{"'Cash In Bank - Metrobank'!$A$1:$E$520"}</definedName>
    <definedName name="hhhhhh" hidden="1">{"'Cash In Bank - Metrobank'!$A$1:$E$520"}</definedName>
    <definedName name="HiddenRows" localSheetId="106" hidden="1">#REF!</definedName>
    <definedName name="HiddenRows" localSheetId="127" hidden="1">#REF!</definedName>
    <definedName name="HiddenRows" hidden="1">#REF!</definedName>
    <definedName name="hierarchies" localSheetId="106">#REF!</definedName>
    <definedName name="hierarchies">#REF!</definedName>
    <definedName name="historical" localSheetId="106">#REF!</definedName>
    <definedName name="historical" localSheetId="127">#REF!</definedName>
    <definedName name="historical">#REF!</definedName>
    <definedName name="hkdaud" localSheetId="106">#REF!</definedName>
    <definedName name="hkdaud" localSheetId="109">#REF!</definedName>
    <definedName name="hkdaud" localSheetId="129">#REF!</definedName>
    <definedName name="hkdaud" localSheetId="23">#REF!</definedName>
    <definedName name="hkdaud" localSheetId="13">#REF!</definedName>
    <definedName name="hkdaud">#REF!</definedName>
    <definedName name="HLP">#N/A</definedName>
    <definedName name="Home_Finance" localSheetId="106">#REF!</definedName>
    <definedName name="Home_Finance" localSheetId="109">#REF!</definedName>
    <definedName name="Home_Finance" localSheetId="129">#REF!</definedName>
    <definedName name="Home_Finance" localSheetId="23">#REF!</definedName>
    <definedName name="Home_Finance" localSheetId="13">#REF!</definedName>
    <definedName name="Home_Finance">#REF!</definedName>
    <definedName name="Home_HomePage" localSheetId="106">#REF!</definedName>
    <definedName name="Home_HomePage" localSheetId="109">#REF!</definedName>
    <definedName name="Home_HomePage" localSheetId="129">#REF!</definedName>
    <definedName name="Home_HomePage" localSheetId="23">#REF!</definedName>
    <definedName name="Home_HomePage" localSheetId="13">#REF!</definedName>
    <definedName name="Home_HomePage">#REF!</definedName>
    <definedName name="Home_People" localSheetId="106">#REF!</definedName>
    <definedName name="Home_People" localSheetId="109">#REF!</definedName>
    <definedName name="Home_People" localSheetId="129">#REF!</definedName>
    <definedName name="Home_People" localSheetId="23">#REF!</definedName>
    <definedName name="Home_People" localSheetId="13">#REF!</definedName>
    <definedName name="Home_People">#REF!</definedName>
    <definedName name="Hqwheqjfn" localSheetId="106">#REF!</definedName>
    <definedName name="Hqwheqjfn" localSheetId="109">#REF!</definedName>
    <definedName name="Hqwheqjfn" localSheetId="129">#REF!</definedName>
    <definedName name="Hqwheqjfn" localSheetId="23">#REF!</definedName>
    <definedName name="Hqwheqjfn" localSheetId="13">#REF!</definedName>
    <definedName name="Hqwheqjfn">#REF!</definedName>
    <definedName name="HTML_CodePage" hidden="1">1252</definedName>
    <definedName name="HTML_Control" localSheetId="106" hidden="1">{"'Cash In Bank - Metrobank'!$A$1:$E$520"}</definedName>
    <definedName name="HTML_Control" localSheetId="109" hidden="1">{"'Cash In Bank - Metrobank'!$A$1:$E$520"}</definedName>
    <definedName name="HTML_Control" localSheetId="129" hidden="1">{"'Cash In Bank - Metrobank'!$A$1:$E$520"}</definedName>
    <definedName name="HTML_Control" localSheetId="127" hidden="1">{"'Cash In Bank - Metrobank'!$A$1:$E$520"}</definedName>
    <definedName name="HTML_Control" localSheetId="23" hidden="1">{"'Cash In Bank - Metrobank'!$A$1:$E$520"}</definedName>
    <definedName name="HTML_Control" localSheetId="13" hidden="1">{"'Cash In Bank - Metrobank'!$A$1:$E$520"}</definedName>
    <definedName name="HTML_Control" hidden="1">{"'Cash In Bank - Metrobank'!$A$1:$E$520"}</definedName>
    <definedName name="HTML_Description" hidden="1">""</definedName>
    <definedName name="HTML_Email" hidden="1">""</definedName>
    <definedName name="HTML_Header" hidden="1">"Cash In Bank - Metrobank"</definedName>
    <definedName name="HTML_LastUpdate" hidden="1">"6/15/99"</definedName>
    <definedName name="HTML_LineAfter" hidden="1">FALSE</definedName>
    <definedName name="HTML_LineBefore" hidden="1">FALSE</definedName>
    <definedName name="HTML_Name" hidden="1">"ROGELIO B. GALON, JR."</definedName>
    <definedName name="HTML_OBDlg2" hidden="1">TRUE</definedName>
    <definedName name="HTML_OBDlg4" hidden="1">TRUE</definedName>
    <definedName name="HTML_OS" hidden="1">0</definedName>
    <definedName name="HTML_PathFile" hidden="1">"C:\JUNE\Schedules\MyHTML.htm"</definedName>
    <definedName name="HTML_Title" hidden="1">"Cash Voucher"</definedName>
    <definedName name="I">#REF!</definedName>
    <definedName name="IBMDEPR" localSheetId="106">#REF!</definedName>
    <definedName name="IBMDEPR" localSheetId="127">#REF!</definedName>
    <definedName name="IBMDEPR">#REF!</definedName>
    <definedName name="ibnr" localSheetId="106">#REF!</definedName>
    <definedName name="ibnr">#REF!</definedName>
    <definedName name="IBNR_" localSheetId="106">#REF!</definedName>
    <definedName name="IBNR_" localSheetId="109">#REF!</definedName>
    <definedName name="IBNR_" localSheetId="129">#REF!</definedName>
    <definedName name="IBNR_" localSheetId="23">#REF!</definedName>
    <definedName name="IBNR_" localSheetId="13">#REF!</definedName>
    <definedName name="IBNR_">#REF!</definedName>
    <definedName name="IBNR_Adjustment">1.2</definedName>
    <definedName name="IBNR_BEG" localSheetId="106">#REF!</definedName>
    <definedName name="IBNR_BEG" localSheetId="109">#REF!</definedName>
    <definedName name="IBNR_BEG" localSheetId="129">#REF!</definedName>
    <definedName name="IBNR_BEG" localSheetId="23">#REF!</definedName>
    <definedName name="IBNR_BEG" localSheetId="13">#REF!</definedName>
    <definedName name="IBNR_BEG">#REF!</definedName>
    <definedName name="ICrate">#REF!</definedName>
    <definedName name="ICT" localSheetId="106">#REF!</definedName>
    <definedName name="ICT" localSheetId="109">#REF!</definedName>
    <definedName name="ICT" localSheetId="129">#REF!</definedName>
    <definedName name="ICT" localSheetId="23">#REF!</definedName>
    <definedName name="ICT" localSheetId="13">#REF!</definedName>
    <definedName name="ICT">#REF!</definedName>
    <definedName name="IDN" localSheetId="106">#REF!</definedName>
    <definedName name="IDN" localSheetId="109">#REF!</definedName>
    <definedName name="IDN" localSheetId="129">#REF!</definedName>
    <definedName name="IDN" localSheetId="23">#REF!</definedName>
    <definedName name="IDN" localSheetId="13">#REF!</definedName>
    <definedName name="IDN">#REF!</definedName>
    <definedName name="IE_PP" localSheetId="106">#REF!</definedName>
    <definedName name="IE_PP" localSheetId="109">#REF!</definedName>
    <definedName name="IE_PP" localSheetId="129">#REF!</definedName>
    <definedName name="IE_PP" localSheetId="23">#REF!</definedName>
    <definedName name="IE_PP" localSheetId="13">#REF!</definedName>
    <definedName name="IE_PP">#REF!</definedName>
    <definedName name="IE_Prem" localSheetId="106">#REF!</definedName>
    <definedName name="IE_Prem">#REF!</definedName>
    <definedName name="IE_SA" localSheetId="106">#REF!</definedName>
    <definedName name="IE_SA">#REF!</definedName>
    <definedName name="IEXPLOAD" localSheetId="106">#REF!</definedName>
    <definedName name="IEXPLOAD">#REF!</definedName>
    <definedName name="IFN" localSheetId="106">#REF!</definedName>
    <definedName name="IFN">#REF!</definedName>
    <definedName name="iii" localSheetId="106">#REF!</definedName>
    <definedName name="iii">#REF!</definedName>
    <definedName name="IInvcomm" localSheetId="106" hidden="1">{#N/A,#N/A,FALSE,"DEPN";#N/A,#N/A,FALSE,"INT";#N/A,#N/A,FALSE,"SUNDRY";#N/A,#N/A,FALSE,"CRED";#N/A,#N/A,FALSE,"DEBT";#N/A,#N/A,FALSE,"XREC";#N/A,#N/A,FALSE,"RFS";#N/A,#N/A,FALSE,"FAS";#N/A,#N/A,FALSE,"SP";#N/A,#N/A,FALSE,"COMM";#N/A,#N/A,FALSE,"CALC";#N/A,#N/A,FALSE,"%";#N/A,#N/A,FALSE,"EXPS"}</definedName>
    <definedName name="IInvcomm" localSheetId="109" hidden="1">{#N/A,#N/A,FALSE,"DEPN";#N/A,#N/A,FALSE,"INT";#N/A,#N/A,FALSE,"SUNDRY";#N/A,#N/A,FALSE,"CRED";#N/A,#N/A,FALSE,"DEBT";#N/A,#N/A,FALSE,"XREC";#N/A,#N/A,FALSE,"RFS";#N/A,#N/A,FALSE,"FAS";#N/A,#N/A,FALSE,"SP";#N/A,#N/A,FALSE,"COMM";#N/A,#N/A,FALSE,"CALC";#N/A,#N/A,FALSE,"%";#N/A,#N/A,FALSE,"EXPS"}</definedName>
    <definedName name="IInvcomm" localSheetId="129" hidden="1">{#N/A,#N/A,FALSE,"DEPN";#N/A,#N/A,FALSE,"INT";#N/A,#N/A,FALSE,"SUNDRY";#N/A,#N/A,FALSE,"CRED";#N/A,#N/A,FALSE,"DEBT";#N/A,#N/A,FALSE,"XREC";#N/A,#N/A,FALSE,"RFS";#N/A,#N/A,FALSE,"FAS";#N/A,#N/A,FALSE,"SP";#N/A,#N/A,FALSE,"COMM";#N/A,#N/A,FALSE,"CALC";#N/A,#N/A,FALSE,"%";#N/A,#N/A,FALSE,"EXPS"}</definedName>
    <definedName name="IInvcomm" localSheetId="23" hidden="1">{#N/A,#N/A,FALSE,"DEPN";#N/A,#N/A,FALSE,"INT";#N/A,#N/A,FALSE,"SUNDRY";#N/A,#N/A,FALSE,"CRED";#N/A,#N/A,FALSE,"DEBT";#N/A,#N/A,FALSE,"XREC";#N/A,#N/A,FALSE,"RFS";#N/A,#N/A,FALSE,"FAS";#N/A,#N/A,FALSE,"SP";#N/A,#N/A,FALSE,"COMM";#N/A,#N/A,FALSE,"CALC";#N/A,#N/A,FALSE,"%";#N/A,#N/A,FALSE,"EXPS"}</definedName>
    <definedName name="IInvcomm" localSheetId="13" hidden="1">{#N/A,#N/A,FALSE,"DEPN";#N/A,#N/A,FALSE,"INT";#N/A,#N/A,FALSE,"SUNDRY";#N/A,#N/A,FALSE,"CRED";#N/A,#N/A,FALSE,"DEBT";#N/A,#N/A,FALSE,"XREC";#N/A,#N/A,FALSE,"RFS";#N/A,#N/A,FALSE,"FAS";#N/A,#N/A,FALSE,"SP";#N/A,#N/A,FALSE,"COMM";#N/A,#N/A,FALSE,"CALC";#N/A,#N/A,FALSE,"%";#N/A,#N/A,FALSE,"EXPS"}</definedName>
    <definedName name="IInvcomm" hidden="1">{#N/A,#N/A,FALSE,"DEPN";#N/A,#N/A,FALSE,"INT";#N/A,#N/A,FALSE,"SUNDRY";#N/A,#N/A,FALSE,"CRED";#N/A,#N/A,FALSE,"DEBT";#N/A,#N/A,FALSE,"XREC";#N/A,#N/A,FALSE,"RFS";#N/A,#N/A,FALSE,"FAS";#N/A,#N/A,FALSE,"SP";#N/A,#N/A,FALSE,"COMM";#N/A,#N/A,FALSE,"CALC";#N/A,#N/A,FALSE,"%";#N/A,#N/A,FALSE,"EXPS"}</definedName>
    <definedName name="IML">#REF!</definedName>
    <definedName name="impceb" localSheetId="106">#REF!</definedName>
    <definedName name="impceb" localSheetId="127">#REF!</definedName>
    <definedName name="impceb">#REF!</definedName>
    <definedName name="impliedNBAP_table" localSheetId="106">#REF!</definedName>
    <definedName name="impliedNBAP_table">#REF!</definedName>
    <definedName name="improv" localSheetId="106">#REF!</definedName>
    <definedName name="improv" localSheetId="127">#REF!</definedName>
    <definedName name="improv">#REF!</definedName>
    <definedName name="in" localSheetId="106">#REF!</definedName>
    <definedName name="in" localSheetId="127">#REF!</definedName>
    <definedName name="in">#REF!</definedName>
    <definedName name="INA" localSheetId="106">#REF!</definedName>
    <definedName name="INA" localSheetId="127">#REF!</definedName>
    <definedName name="INA">#REF!</definedName>
    <definedName name="INAA" localSheetId="106">#REF!</definedName>
    <definedName name="INAA" localSheetId="127">#REF!</definedName>
    <definedName name="INAA">#REF!</definedName>
    <definedName name="inc" localSheetId="106">#REF!</definedName>
    <definedName name="inc" localSheetId="127">#REF!</definedName>
    <definedName name="inc">#REF!</definedName>
    <definedName name="inc10.15" localSheetId="106">#REF!</definedName>
    <definedName name="inc10.15">#REF!</definedName>
    <definedName name="inc10.15.7" localSheetId="106">#REF!</definedName>
    <definedName name="inc10.15.7">#REF!</definedName>
    <definedName name="inc3.7" localSheetId="106">#REF!</definedName>
    <definedName name="inc3.7">#REF!</definedName>
    <definedName name="inc3.7.7" localSheetId="106">#REF!</definedName>
    <definedName name="inc3.7.7">#REF!</definedName>
    <definedName name="inc5.10" localSheetId="106">#REF!</definedName>
    <definedName name="inc5.10">#REF!</definedName>
    <definedName name="inc5.10.7" localSheetId="106">#REF!</definedName>
    <definedName name="inc5.10.7">#REF!</definedName>
    <definedName name="Inception_from" localSheetId="106">#REF!</definedName>
    <definedName name="Inception_from" localSheetId="109">#REF!</definedName>
    <definedName name="Inception_from" localSheetId="129">#REF!</definedName>
    <definedName name="Inception_from" localSheetId="23">#REF!</definedName>
    <definedName name="Inception_from" localSheetId="13">#REF!</definedName>
    <definedName name="Inception_from">#REF!</definedName>
    <definedName name="Inception_To" localSheetId="106">#REF!</definedName>
    <definedName name="Inception_To" localSheetId="109">#REF!</definedName>
    <definedName name="Inception_To" localSheetId="129">#REF!</definedName>
    <definedName name="Inception_To" localSheetId="23">#REF!</definedName>
    <definedName name="Inception_To" localSheetId="13">#REF!</definedName>
    <definedName name="Inception_To">#REF!</definedName>
    <definedName name="INCOME" localSheetId="106">#REF!</definedName>
    <definedName name="INCOME" localSheetId="109">#REF!</definedName>
    <definedName name="INCOME" localSheetId="129">#REF!</definedName>
    <definedName name="INCOME" localSheetId="127">#REF!</definedName>
    <definedName name="INCOME" localSheetId="23">#REF!</definedName>
    <definedName name="INCOME" localSheetId="13">#REF!</definedName>
    <definedName name="INCOME">#REF!</definedName>
    <definedName name="income_statement" localSheetId="106">#REF!</definedName>
    <definedName name="income_statement" localSheetId="109">#REF!</definedName>
    <definedName name="income_statement" localSheetId="129">#REF!</definedName>
    <definedName name="income_statement" localSheetId="23">#REF!</definedName>
    <definedName name="income_statement" localSheetId="13">#REF!</definedName>
    <definedName name="income_statement">#REF!</definedName>
    <definedName name="income_statement2" localSheetId="106">#REF!</definedName>
    <definedName name="income_statement2" localSheetId="109">#REF!</definedName>
    <definedName name="income_statement2" localSheetId="129">#REF!</definedName>
    <definedName name="income_statement2" localSheetId="23">#REF!</definedName>
    <definedName name="income_statement2" localSheetId="13">#REF!</definedName>
    <definedName name="income_statement2">#REF!</definedName>
    <definedName name="Index_Sheet_Kutools" localSheetId="106">#REF!</definedName>
    <definedName name="Index_Sheet_Kutools" localSheetId="109">#REF!</definedName>
    <definedName name="Index_Sheet_Kutools" localSheetId="129">#REF!</definedName>
    <definedName name="Index_Sheet_Kutools" localSheetId="23">#REF!</definedName>
    <definedName name="Index_Sheet_Kutools" localSheetId="13">#REF!</definedName>
    <definedName name="Index_Sheet_Kutools">#REF!</definedName>
    <definedName name="INFORCE_TERMINATED" localSheetId="106">#REF!</definedName>
    <definedName name="INFORCE_TERMINATED" localSheetId="111">#REF!</definedName>
    <definedName name="INFORCE_TERMINATED" localSheetId="123">#REF!</definedName>
    <definedName name="INFORCE_TERMINATED" localSheetId="122">#REF!</definedName>
    <definedName name="INFORCE_TERMINATED" localSheetId="124">#REF!</definedName>
    <definedName name="INFORCE_TERMINATED" localSheetId="64">#REF!</definedName>
    <definedName name="INFORCE_TERMINATED" localSheetId="69">#REF!</definedName>
    <definedName name="INFORCE_TERMINATED" localSheetId="127">#REF!</definedName>
    <definedName name="INFORCE_TERMINATED" localSheetId="75">#REF!</definedName>
    <definedName name="INFORCE_TERMINATED" localSheetId="16">#REF!</definedName>
    <definedName name="INFORCE_TERMINATED">#REF!</definedName>
    <definedName name="Ingredients???Production" localSheetId="106">#REF!</definedName>
    <definedName name="Ingredients???Production">#REF!</definedName>
    <definedName name="INISNOV99" localSheetId="106">#REF!</definedName>
    <definedName name="INISNOV99" localSheetId="109">#REF!</definedName>
    <definedName name="INISNOV99" localSheetId="129">#REF!</definedName>
    <definedName name="INISNOV99" localSheetId="23">#REF!</definedName>
    <definedName name="INISNOV99" localSheetId="13">#REF!</definedName>
    <definedName name="INISNOV99">#REF!</definedName>
    <definedName name="initcomm" localSheetId="106">#REF!</definedName>
    <definedName name="initcomm" localSheetId="109">#REF!</definedName>
    <definedName name="initcomm" localSheetId="129">#REF!</definedName>
    <definedName name="initcomm" localSheetId="23">#REF!</definedName>
    <definedName name="initcomm" localSheetId="13">#REF!</definedName>
    <definedName name="initcomm">#REF!</definedName>
    <definedName name="Input_GM_1" localSheetId="106">#REF!</definedName>
    <definedName name="Input_GM_1" localSheetId="109">#REF!</definedName>
    <definedName name="Input_GM_1" localSheetId="129">#REF!</definedName>
    <definedName name="Input_GM_1" localSheetId="23">#REF!</definedName>
    <definedName name="Input_GM_1" localSheetId="13">#REF!</definedName>
    <definedName name="Input_GM_1">#REF!</definedName>
    <definedName name="Input_RET_2" localSheetId="106">#REF!</definedName>
    <definedName name="Input_RET_2" localSheetId="109">#REF!</definedName>
    <definedName name="Input_RET_2" localSheetId="129">#REF!</definedName>
    <definedName name="Input_RET_2" localSheetId="23">#REF!</definedName>
    <definedName name="Input_RET_2" localSheetId="13">#REF!</definedName>
    <definedName name="Input_RET_2">#REF!</definedName>
    <definedName name="INSBROK" localSheetId="106">#REF!</definedName>
    <definedName name="INSBROK" localSheetId="109">#REF!</definedName>
    <definedName name="INSBROK" localSheetId="129">#REF!</definedName>
    <definedName name="INSBROK" localSheetId="23">#REF!</definedName>
    <definedName name="INSBROK" localSheetId="13">#REF!</definedName>
    <definedName name="INSBROK">#REF!</definedName>
    <definedName name="insularvariable" localSheetId="106" hidden="1">#REF!</definedName>
    <definedName name="insularvariable" localSheetId="109" hidden="1">#REF!</definedName>
    <definedName name="insularvariable" localSheetId="129" hidden="1">#REF!</definedName>
    <definedName name="insularvariable" localSheetId="23" hidden="1">#REF!</definedName>
    <definedName name="insularvariable" localSheetId="13" hidden="1">#REF!</definedName>
    <definedName name="insularvariable" hidden="1">#REF!</definedName>
    <definedName name="InsuredGrowth1" localSheetId="106">#REF!</definedName>
    <definedName name="InsuredGrowth1" localSheetId="109">#REF!</definedName>
    <definedName name="InsuredGrowth1" localSheetId="129">#REF!</definedName>
    <definedName name="InsuredGrowth1" localSheetId="127">#REF!</definedName>
    <definedName name="InsuredGrowth1" localSheetId="23">#REF!</definedName>
    <definedName name="InsuredGrowth1" localSheetId="13">#REF!</definedName>
    <definedName name="InsuredGrowth1">#REF!</definedName>
    <definedName name="InsuredGrowth2" localSheetId="106">#REF!</definedName>
    <definedName name="InsuredGrowth2" localSheetId="109">#REF!</definedName>
    <definedName name="InsuredGrowth2" localSheetId="129">#REF!</definedName>
    <definedName name="InsuredGrowth2" localSheetId="127">#REF!</definedName>
    <definedName name="InsuredGrowth2" localSheetId="23">#REF!</definedName>
    <definedName name="InsuredGrowth2" localSheetId="13">#REF!</definedName>
    <definedName name="InsuredGrowth2">#REF!</definedName>
    <definedName name="InsuredGrowth3" localSheetId="106">#REF!</definedName>
    <definedName name="InsuredGrowth3" localSheetId="109">#REF!</definedName>
    <definedName name="InsuredGrowth3" localSheetId="129">#REF!</definedName>
    <definedName name="InsuredGrowth3" localSheetId="127">#REF!</definedName>
    <definedName name="InsuredGrowth3" localSheetId="23">#REF!</definedName>
    <definedName name="InsuredGrowth3" localSheetId="13">#REF!</definedName>
    <definedName name="InsuredGrowth3">#REF!</definedName>
    <definedName name="INT" localSheetId="106">#REF!</definedName>
    <definedName name="INT" localSheetId="109">#REF!</definedName>
    <definedName name="INT" localSheetId="129">#REF!</definedName>
    <definedName name="INT" localSheetId="127">#REF!</definedName>
    <definedName name="INT" localSheetId="23">#REF!</definedName>
    <definedName name="INT" localSheetId="13">#REF!</definedName>
    <definedName name="INT">#REF!</definedName>
    <definedName name="INT_IC" localSheetId="106">#REF!</definedName>
    <definedName name="INT_IC" localSheetId="109">#REF!</definedName>
    <definedName name="INT_IC" localSheetId="129">#REF!</definedName>
    <definedName name="INT_IC" localSheetId="23">#REF!</definedName>
    <definedName name="INT_IC" localSheetId="13">#REF!</definedName>
    <definedName name="INT_IC">#REF!</definedName>
    <definedName name="INT_RATE" localSheetId="106">#REF!</definedName>
    <definedName name="INT_RATE" localSheetId="111">#REF!</definedName>
    <definedName name="INT_RATE" localSheetId="123">#REF!</definedName>
    <definedName name="INT_RATE" localSheetId="122">#REF!</definedName>
    <definedName name="INT_RATE" localSheetId="124">#REF!</definedName>
    <definedName name="INT_RATE" localSheetId="64">#REF!</definedName>
    <definedName name="INT_RATE" localSheetId="69">#REF!</definedName>
    <definedName name="INT_RATE" localSheetId="127">#REF!</definedName>
    <definedName name="INT_RATE" localSheetId="75">#REF!</definedName>
    <definedName name="INT_RATE" localSheetId="16">#REF!</definedName>
    <definedName name="INT_RATE">#REF!</definedName>
    <definedName name="interest" localSheetId="106" hidden="1">{"'Cash In Bank - Metrobank'!$A$1:$E$520"}</definedName>
    <definedName name="interest" localSheetId="109" hidden="1">{"'Cash In Bank - Metrobank'!$A$1:$E$520"}</definedName>
    <definedName name="interest" localSheetId="129" hidden="1">{"'Cash In Bank - Metrobank'!$A$1:$E$520"}</definedName>
    <definedName name="interest" localSheetId="127" hidden="1">{"'Cash In Bank - Metrobank'!$A$1:$E$520"}</definedName>
    <definedName name="interest" localSheetId="23" hidden="1">{"'Cash In Bank - Metrobank'!$A$1:$E$520"}</definedName>
    <definedName name="interest" localSheetId="13" hidden="1">{"'Cash In Bank - Metrobank'!$A$1:$E$520"}</definedName>
    <definedName name="interest" hidden="1">{"'Cash In Bank - Metrobank'!$A$1:$E$520"}</definedName>
    <definedName name="Interest_Income">#REF!</definedName>
    <definedName name="INTL" localSheetId="106">#REF!</definedName>
    <definedName name="INTL">#REF!</definedName>
    <definedName name="Inv_Exps" localSheetId="106">#REF!</definedName>
    <definedName name="Inv_Exps">#REF!</definedName>
    <definedName name="INV_INC" localSheetId="106">#REF!</definedName>
    <definedName name="INV_INC" localSheetId="109">#REF!</definedName>
    <definedName name="INV_INC" localSheetId="129">#REF!</definedName>
    <definedName name="INV_INC" localSheetId="23">#REF!</definedName>
    <definedName name="INV_INC" localSheetId="13">#REF!</definedName>
    <definedName name="INV_INC">#REF!</definedName>
    <definedName name="INV_INT" localSheetId="106">#REF!</definedName>
    <definedName name="INV_INT" localSheetId="109">#REF!</definedName>
    <definedName name="INV_INT" localSheetId="129">#REF!</definedName>
    <definedName name="INV_INT" localSheetId="23">#REF!</definedName>
    <definedName name="INV_INT" localSheetId="13">#REF!</definedName>
    <definedName name="INV_INT">#REF!</definedName>
    <definedName name="InvComm" localSheetId="106" hidden="1">{#N/A,#N/A,FALSE,"DEPN";#N/A,#N/A,FALSE,"INT";#N/A,#N/A,FALSE,"SUNDRY";#N/A,#N/A,FALSE,"CRED";#N/A,#N/A,FALSE,"DEBT";#N/A,#N/A,FALSE,"XREC";#N/A,#N/A,FALSE,"RFS";#N/A,#N/A,FALSE,"FAS";#N/A,#N/A,FALSE,"SP";#N/A,#N/A,FALSE,"COMM";#N/A,#N/A,FALSE,"CALC";#N/A,#N/A,FALSE,"%";#N/A,#N/A,FALSE,"EXPS"}</definedName>
    <definedName name="InvComm" localSheetId="109" hidden="1">{#N/A,#N/A,FALSE,"DEPN";#N/A,#N/A,FALSE,"INT";#N/A,#N/A,FALSE,"SUNDRY";#N/A,#N/A,FALSE,"CRED";#N/A,#N/A,FALSE,"DEBT";#N/A,#N/A,FALSE,"XREC";#N/A,#N/A,FALSE,"RFS";#N/A,#N/A,FALSE,"FAS";#N/A,#N/A,FALSE,"SP";#N/A,#N/A,FALSE,"COMM";#N/A,#N/A,FALSE,"CALC";#N/A,#N/A,FALSE,"%";#N/A,#N/A,FALSE,"EXPS"}</definedName>
    <definedName name="InvComm" localSheetId="129" hidden="1">{#N/A,#N/A,FALSE,"DEPN";#N/A,#N/A,FALSE,"INT";#N/A,#N/A,FALSE,"SUNDRY";#N/A,#N/A,FALSE,"CRED";#N/A,#N/A,FALSE,"DEBT";#N/A,#N/A,FALSE,"XREC";#N/A,#N/A,FALSE,"RFS";#N/A,#N/A,FALSE,"FAS";#N/A,#N/A,FALSE,"SP";#N/A,#N/A,FALSE,"COMM";#N/A,#N/A,FALSE,"CALC";#N/A,#N/A,FALSE,"%";#N/A,#N/A,FALSE,"EXPS"}</definedName>
    <definedName name="InvComm" localSheetId="23" hidden="1">{#N/A,#N/A,FALSE,"DEPN";#N/A,#N/A,FALSE,"INT";#N/A,#N/A,FALSE,"SUNDRY";#N/A,#N/A,FALSE,"CRED";#N/A,#N/A,FALSE,"DEBT";#N/A,#N/A,FALSE,"XREC";#N/A,#N/A,FALSE,"RFS";#N/A,#N/A,FALSE,"FAS";#N/A,#N/A,FALSE,"SP";#N/A,#N/A,FALSE,"COMM";#N/A,#N/A,FALSE,"CALC";#N/A,#N/A,FALSE,"%";#N/A,#N/A,FALSE,"EXPS"}</definedName>
    <definedName name="InvComm" localSheetId="13" hidden="1">{#N/A,#N/A,FALSE,"DEPN";#N/A,#N/A,FALSE,"INT";#N/A,#N/A,FALSE,"SUNDRY";#N/A,#N/A,FALSE,"CRED";#N/A,#N/A,FALSE,"DEBT";#N/A,#N/A,FALSE,"XREC";#N/A,#N/A,FALSE,"RFS";#N/A,#N/A,FALSE,"FAS";#N/A,#N/A,FALSE,"SP";#N/A,#N/A,FALSE,"COMM";#N/A,#N/A,FALSE,"CALC";#N/A,#N/A,FALSE,"%";#N/A,#N/A,FALSE,"EXPS"}</definedName>
    <definedName name="InvComm" hidden="1">{#N/A,#N/A,FALSE,"DEPN";#N/A,#N/A,FALSE,"INT";#N/A,#N/A,FALSE,"SUNDRY";#N/A,#N/A,FALSE,"CRED";#N/A,#N/A,FALSE,"DEBT";#N/A,#N/A,FALSE,"XREC";#N/A,#N/A,FALSE,"RFS";#N/A,#N/A,FALSE,"FAS";#N/A,#N/A,FALSE,"SP";#N/A,#N/A,FALSE,"COMM";#N/A,#N/A,FALSE,"CALC";#N/A,#N/A,FALSE,"%";#N/A,#N/A,FALSE,"EXPS"}</definedName>
    <definedName name="inventory">#REF!</definedName>
    <definedName name="inventory2" localSheetId="106">#REF!</definedName>
    <definedName name="inventory2" localSheetId="109">#REF!</definedName>
    <definedName name="inventory2" localSheetId="129">#REF!</definedName>
    <definedName name="inventory2" localSheetId="23">#REF!</definedName>
    <definedName name="inventory2" localSheetId="13">#REF!</definedName>
    <definedName name="inventory2">#REF!</definedName>
    <definedName name="investment" localSheetId="106">#REF!</definedName>
    <definedName name="investment" localSheetId="127">#REF!</definedName>
    <definedName name="investment">#REF!</definedName>
    <definedName name="investmentexpenses" localSheetId="106">#REF!</definedName>
    <definedName name="investmentexpenses" localSheetId="127">#REF!</definedName>
    <definedName name="investmentexpenses">#REF!</definedName>
    <definedName name="investmentincome" localSheetId="106">#REF!</definedName>
    <definedName name="investmentincome" localSheetId="127">#REF!</definedName>
    <definedName name="investmentincome">#REF!</definedName>
    <definedName name="InvPrdAust" localSheetId="106">#REF!</definedName>
    <definedName name="InvPrdAust" localSheetId="109">#REF!</definedName>
    <definedName name="InvPrdAust" localSheetId="129">#REF!</definedName>
    <definedName name="InvPrdAust" localSheetId="23">#REF!</definedName>
    <definedName name="InvPrdAust" localSheetId="13">#REF!</definedName>
    <definedName name="InvPrdAust">#REF!</definedName>
    <definedName name="ipr" localSheetId="106">#REF!</definedName>
    <definedName name="ipr" localSheetId="109">#REF!</definedName>
    <definedName name="ipr" localSheetId="129">#REF!</definedName>
    <definedName name="ipr" localSheetId="23">#REF!</definedName>
    <definedName name="ipr" localSheetId="13">#REF!</definedName>
    <definedName name="ipr">#REF!</definedName>
    <definedName name="IR" localSheetId="106">#REF!</definedName>
    <definedName name="IR" localSheetId="109">#REF!</definedName>
    <definedName name="IR" localSheetId="129">#REF!</definedName>
    <definedName name="IR" localSheetId="23">#REF!</definedName>
    <definedName name="IR" localSheetId="13">#REF!</definedName>
    <definedName name="IR">#REF!</definedName>
    <definedName name="IRA_tfc" localSheetId="106">#REF!</definedName>
    <definedName name="IRA_tfc" localSheetId="109">#REF!</definedName>
    <definedName name="IRA_tfc" localSheetId="129">#REF!</definedName>
    <definedName name="IRA_tfc" localSheetId="23">#REF!</definedName>
    <definedName name="IRA_tfc" localSheetId="13">#REF!</definedName>
    <definedName name="IRA_tfc">#REF!</definedName>
    <definedName name="IS" localSheetId="106">#REF!</definedName>
    <definedName name="IS" localSheetId="109">#REF!</definedName>
    <definedName name="IS" localSheetId="129">#REF!</definedName>
    <definedName name="IS" localSheetId="127">#REF!</definedName>
    <definedName name="IS" localSheetId="23">#REF!</definedName>
    <definedName name="IS" localSheetId="13">#REF!</definedName>
    <definedName name="IS">#REF!</definedName>
    <definedName name="ISDEC99" localSheetId="106">#REF!</definedName>
    <definedName name="ISDEC99" localSheetId="109">#REF!</definedName>
    <definedName name="ISDEC99" localSheetId="129">#REF!</definedName>
    <definedName name="ISDEC99" localSheetId="23">#REF!</definedName>
    <definedName name="ISDEC99" localSheetId="13">#REF!</definedName>
    <definedName name="ISDEC99">#REF!</definedName>
    <definedName name="ISFEB00" localSheetId="106">#REF!</definedName>
    <definedName name="ISFEB00" localSheetId="109">#REF!</definedName>
    <definedName name="ISFEB00" localSheetId="129">#REF!</definedName>
    <definedName name="ISFEB00" localSheetId="23">#REF!</definedName>
    <definedName name="ISFEB00" localSheetId="13">#REF!</definedName>
    <definedName name="ISFEB00">#REF!</definedName>
    <definedName name="ISJAN00" localSheetId="106">#REF!</definedName>
    <definedName name="ISJAN00" localSheetId="109">#REF!</definedName>
    <definedName name="ISJAN00" localSheetId="129">#REF!</definedName>
    <definedName name="ISJAN00" localSheetId="23">#REF!</definedName>
    <definedName name="ISJAN00" localSheetId="13">#REF!</definedName>
    <definedName name="ISJAN00">#REF!</definedName>
    <definedName name="isLifeCo" localSheetId="106">#REF!</definedName>
    <definedName name="isLifeCo" localSheetId="109">#REF!</definedName>
    <definedName name="isLifeCo" localSheetId="129">#REF!</definedName>
    <definedName name="isLifeCo" localSheetId="127">#REF!</definedName>
    <definedName name="isLifeCo" localSheetId="23">#REF!</definedName>
    <definedName name="isLifeCo" localSheetId="13">#REF!</definedName>
    <definedName name="isLifeCo">#REF!</definedName>
    <definedName name="ISMAR00" localSheetId="106">#REF!</definedName>
    <definedName name="ISMAR00" localSheetId="109">#REF!</definedName>
    <definedName name="ISMAR00" localSheetId="129">#REF!</definedName>
    <definedName name="ISMAR00" localSheetId="23">#REF!</definedName>
    <definedName name="ISMAR00" localSheetId="13">#REF!</definedName>
    <definedName name="ISMAR00">#REF!</definedName>
    <definedName name="isMBA" localSheetId="106">#REF!</definedName>
    <definedName name="isMBA" localSheetId="122">#REF!</definedName>
    <definedName name="isMBA" localSheetId="124">#REF!</definedName>
    <definedName name="isMBA" localSheetId="127">#REF!</definedName>
    <definedName name="isMBA">#REF!</definedName>
    <definedName name="isNLco" localSheetId="106">#REF!</definedName>
    <definedName name="isNLco" localSheetId="109">#REF!</definedName>
    <definedName name="isNLco" localSheetId="129">#REF!</definedName>
    <definedName name="isNLco" localSheetId="127">#REF!</definedName>
    <definedName name="isNLco" localSheetId="23">#REF!</definedName>
    <definedName name="isNLco" localSheetId="13">#REF!</definedName>
    <definedName name="isNLco">#REF!</definedName>
    <definedName name="isNonMBA" localSheetId="106">#REF!</definedName>
    <definedName name="isNonMBA" localSheetId="122">#REF!</definedName>
    <definedName name="isNonMBA" localSheetId="124">#REF!</definedName>
    <definedName name="isNonMBA" localSheetId="127">#REF!</definedName>
    <definedName name="isNonMBA">#REF!</definedName>
    <definedName name="ISNOV" localSheetId="106">#REF!</definedName>
    <definedName name="ISNOV" localSheetId="109">#REF!</definedName>
    <definedName name="ISNOV" localSheetId="129">#REF!</definedName>
    <definedName name="ISNOV" localSheetId="23">#REF!</definedName>
    <definedName name="ISNOV" localSheetId="13">#REF!</definedName>
    <definedName name="ISNOV">#REF!</definedName>
    <definedName name="isValidCoType" localSheetId="106">#REF!</definedName>
    <definedName name="isValidCoType" localSheetId="109">#REF!</definedName>
    <definedName name="isValidCoType" localSheetId="129">#REF!</definedName>
    <definedName name="isValidCoType" localSheetId="127">#REF!</definedName>
    <definedName name="isValidCoType" localSheetId="23">#REF!</definedName>
    <definedName name="isValidCoType" localSheetId="13">#REF!</definedName>
    <definedName name="isValidCoType">#REF!</definedName>
    <definedName name="it" localSheetId="106">#REF!</definedName>
    <definedName name="it" localSheetId="109">#REF!</definedName>
    <definedName name="it" localSheetId="129">#REF!</definedName>
    <definedName name="it" localSheetId="127">#REF!</definedName>
    <definedName name="it" localSheetId="23">#REF!</definedName>
    <definedName name="it" localSheetId="13">#REF!</definedName>
    <definedName name="it">#REF!</definedName>
    <definedName name="iui" localSheetId="106">#REF!</definedName>
    <definedName name="iui" localSheetId="109">#REF!</definedName>
    <definedName name="iui" localSheetId="129">#REF!</definedName>
    <definedName name="iui" localSheetId="23">#REF!</definedName>
    <definedName name="iui" localSheetId="13">#REF!</definedName>
    <definedName name="iui">#REF!</definedName>
    <definedName name="iuyiy" localSheetId="106">#REF!</definedName>
    <definedName name="iuyiy" localSheetId="109">#REF!</definedName>
    <definedName name="iuyiy" localSheetId="129">#REF!</definedName>
    <definedName name="iuyiy" localSheetId="23">#REF!</definedName>
    <definedName name="iuyiy" localSheetId="13">#REF!</definedName>
    <definedName name="iuyiy">#REF!</definedName>
    <definedName name="J" localSheetId="106">#REF!</definedName>
    <definedName name="J" localSheetId="109">#REF!</definedName>
    <definedName name="J" localSheetId="129">#REF!</definedName>
    <definedName name="J" localSheetId="23">#REF!</definedName>
    <definedName name="J" localSheetId="13">#REF!</definedName>
    <definedName name="J">#REF!</definedName>
    <definedName name="JAN" localSheetId="106">#REF!</definedName>
    <definedName name="JAN">#REF!</definedName>
    <definedName name="janet" localSheetId="106">#REF!</definedName>
    <definedName name="janet">#REF!</definedName>
    <definedName name="JAY" localSheetId="106">#REF!</definedName>
    <definedName name="JAY">#REF!</definedName>
    <definedName name="jean" localSheetId="106">#REF!</definedName>
    <definedName name="jean" localSheetId="109">#REF!</definedName>
    <definedName name="jean" localSheetId="129">#REF!</definedName>
    <definedName name="jean" localSheetId="23">#REF!</definedName>
    <definedName name="jean" localSheetId="13">#REF!</definedName>
    <definedName name="jean">#REF!</definedName>
    <definedName name="jhjgh" localSheetId="106" hidden="1">{#N/A,#N/A,FALSE,"DEPN";#N/A,#N/A,FALSE,"INT";#N/A,#N/A,FALSE,"SUNDRY";#N/A,#N/A,FALSE,"CRED";#N/A,#N/A,FALSE,"DEBT";#N/A,#N/A,FALSE,"XREC";#N/A,#N/A,FALSE,"RFS";#N/A,#N/A,FALSE,"FAS";#N/A,#N/A,FALSE,"SP";#N/A,#N/A,FALSE,"COMM";#N/A,#N/A,FALSE,"CALC";#N/A,#N/A,FALSE,"%";#N/A,#N/A,FALSE,"EXPS"}</definedName>
    <definedName name="jhjgh" localSheetId="109" hidden="1">{#N/A,#N/A,FALSE,"DEPN";#N/A,#N/A,FALSE,"INT";#N/A,#N/A,FALSE,"SUNDRY";#N/A,#N/A,FALSE,"CRED";#N/A,#N/A,FALSE,"DEBT";#N/A,#N/A,FALSE,"XREC";#N/A,#N/A,FALSE,"RFS";#N/A,#N/A,FALSE,"FAS";#N/A,#N/A,FALSE,"SP";#N/A,#N/A,FALSE,"COMM";#N/A,#N/A,FALSE,"CALC";#N/A,#N/A,FALSE,"%";#N/A,#N/A,FALSE,"EXPS"}</definedName>
    <definedName name="jhjgh" localSheetId="129" hidden="1">{#N/A,#N/A,FALSE,"DEPN";#N/A,#N/A,FALSE,"INT";#N/A,#N/A,FALSE,"SUNDRY";#N/A,#N/A,FALSE,"CRED";#N/A,#N/A,FALSE,"DEBT";#N/A,#N/A,FALSE,"XREC";#N/A,#N/A,FALSE,"RFS";#N/A,#N/A,FALSE,"FAS";#N/A,#N/A,FALSE,"SP";#N/A,#N/A,FALSE,"COMM";#N/A,#N/A,FALSE,"CALC";#N/A,#N/A,FALSE,"%";#N/A,#N/A,FALSE,"EXPS"}</definedName>
    <definedName name="jhjgh" localSheetId="23" hidden="1">{#N/A,#N/A,FALSE,"DEPN";#N/A,#N/A,FALSE,"INT";#N/A,#N/A,FALSE,"SUNDRY";#N/A,#N/A,FALSE,"CRED";#N/A,#N/A,FALSE,"DEBT";#N/A,#N/A,FALSE,"XREC";#N/A,#N/A,FALSE,"RFS";#N/A,#N/A,FALSE,"FAS";#N/A,#N/A,FALSE,"SP";#N/A,#N/A,FALSE,"COMM";#N/A,#N/A,FALSE,"CALC";#N/A,#N/A,FALSE,"%";#N/A,#N/A,FALSE,"EXPS"}</definedName>
    <definedName name="jhjgh" localSheetId="13" hidden="1">{#N/A,#N/A,FALSE,"DEPN";#N/A,#N/A,FALSE,"INT";#N/A,#N/A,FALSE,"SUNDRY";#N/A,#N/A,FALSE,"CRED";#N/A,#N/A,FALSE,"DEBT";#N/A,#N/A,FALSE,"XREC";#N/A,#N/A,FALSE,"RFS";#N/A,#N/A,FALSE,"FAS";#N/A,#N/A,FALSE,"SP";#N/A,#N/A,FALSE,"COMM";#N/A,#N/A,FALSE,"CALC";#N/A,#N/A,FALSE,"%";#N/A,#N/A,FALSE,"EXPS"}</definedName>
    <definedName name="jhjgh" hidden="1">{#N/A,#N/A,FALSE,"DEPN";#N/A,#N/A,FALSE,"INT";#N/A,#N/A,FALSE,"SUNDRY";#N/A,#N/A,FALSE,"CRED";#N/A,#N/A,FALSE,"DEBT";#N/A,#N/A,FALSE,"XREC";#N/A,#N/A,FALSE,"RFS";#N/A,#N/A,FALSE,"FAS";#N/A,#N/A,FALSE,"SP";#N/A,#N/A,FALSE,"COMM";#N/A,#N/A,FALSE,"CALC";#N/A,#N/A,FALSE,"%";#N/A,#N/A,FALSE,"EXPS"}</definedName>
    <definedName name="JR_PAGE_ANCHOR_0_1">#REF!</definedName>
    <definedName name="JULY" localSheetId="106">#REF!</definedName>
    <definedName name="JULY" localSheetId="127">#REF!</definedName>
    <definedName name="JULY">#REF!</definedName>
    <definedName name="July2" localSheetId="106">#REF!</definedName>
    <definedName name="July2" localSheetId="109">#REF!</definedName>
    <definedName name="July2" localSheetId="129">#REF!</definedName>
    <definedName name="July2" localSheetId="127">#REF!</definedName>
    <definedName name="July2" localSheetId="23">#REF!</definedName>
    <definedName name="July2" localSheetId="13">#REF!</definedName>
    <definedName name="July2">#REF!</definedName>
    <definedName name="JUN" localSheetId="106">#REF!</definedName>
    <definedName name="JUN" localSheetId="109">#REF!</definedName>
    <definedName name="JUN" localSheetId="129">#REF!</definedName>
    <definedName name="JUN" localSheetId="127">#REF!</definedName>
    <definedName name="JUN" localSheetId="23">#REF!</definedName>
    <definedName name="JUN" localSheetId="13">#REF!</definedName>
    <definedName name="JUN">#REF!</definedName>
    <definedName name="Jun06v1ynb" localSheetId="106">#REF!</definedName>
    <definedName name="Jun06v1ynb" localSheetId="109">#REF!</definedName>
    <definedName name="Jun06v1ynb" localSheetId="129">#REF!</definedName>
    <definedName name="Jun06v1ynb" localSheetId="23">#REF!</definedName>
    <definedName name="Jun06v1ynb" localSheetId="13">#REF!</definedName>
    <definedName name="Jun06v1ynb">#REF!</definedName>
    <definedName name="JUNE" localSheetId="106">#REF!</definedName>
    <definedName name="JUNE" localSheetId="109">#REF!</definedName>
    <definedName name="JUNE" localSheetId="129">#REF!</definedName>
    <definedName name="JUNE" localSheetId="127">#REF!</definedName>
    <definedName name="JUNE" localSheetId="23">#REF!</definedName>
    <definedName name="JUNE" localSheetId="13">#REF!</definedName>
    <definedName name="JUNE">#REF!</definedName>
    <definedName name="JUNEA_R" localSheetId="106">#REF!</definedName>
    <definedName name="JUNEA_R" localSheetId="127">#REF!</definedName>
    <definedName name="JUNEA_R">#REF!</definedName>
    <definedName name="jv_amortization" localSheetId="106">#REF!</definedName>
    <definedName name="jv_amortization">#REF!</definedName>
    <definedName name="K" localSheetId="106">#REF!</definedName>
    <definedName name="K">#REF!</definedName>
    <definedName name="KEY" localSheetId="106">#REF!</definedName>
    <definedName name="KEY">#REF!</definedName>
    <definedName name="kiev1" localSheetId="106">#REF!</definedName>
    <definedName name="kiev1">#REF!</definedName>
    <definedName name="Kirghizia1" localSheetId="106">#REF!</definedName>
    <definedName name="Kirghizia1">#REF!</definedName>
    <definedName name="KL" localSheetId="106" hidden="1">#REF!</definedName>
    <definedName name="KL" localSheetId="109" hidden="1">#REF!</definedName>
    <definedName name="KL" localSheetId="129" hidden="1">#REF!</definedName>
    <definedName name="KL" localSheetId="23" hidden="1">#REF!</definedName>
    <definedName name="KL" localSheetId="13" hidden="1">#REF!</definedName>
    <definedName name="KL" hidden="1">#REF!</definedName>
    <definedName name="L" localSheetId="106">#REF!</definedName>
    <definedName name="L" localSheetId="109">#REF!</definedName>
    <definedName name="L" localSheetId="129">#REF!</definedName>
    <definedName name="L" localSheetId="23">#REF!</definedName>
    <definedName name="L" localSheetId="13">#REF!</definedName>
    <definedName name="L">#REF!</definedName>
    <definedName name="L_Adjust" localSheetId="127">#REF!</definedName>
    <definedName name="L_Adjust">#REF!</definedName>
    <definedName name="L_AJE_Tot" localSheetId="127">#REF!</definedName>
    <definedName name="L_AJE_Tot">#REF!</definedName>
    <definedName name="L_CY_Beg" localSheetId="127">#REF!</definedName>
    <definedName name="L_CY_Beg">#REF!</definedName>
    <definedName name="L_CY_End" localSheetId="127">#REF!</definedName>
    <definedName name="L_CY_End">#REF!</definedName>
    <definedName name="L_PY_End" localSheetId="127">#REF!</definedName>
    <definedName name="L_PY_End">#REF!</definedName>
    <definedName name="L_RJE_Tot" localSheetId="127">#REF!</definedName>
    <definedName name="L_RJE_Tot">#REF!</definedName>
    <definedName name="label" localSheetId="106">#REF!</definedName>
    <definedName name="label" localSheetId="109">#REF!</definedName>
    <definedName name="label" localSheetId="129">#REF!</definedName>
    <definedName name="label" localSheetId="23">#REF!</definedName>
    <definedName name="label" localSheetId="13">#REF!</definedName>
    <definedName name="label">#REF!</definedName>
    <definedName name="LAPSE_RATE" localSheetId="106">#REF!</definedName>
    <definedName name="LAPSE_RATE" localSheetId="109">#REF!</definedName>
    <definedName name="LAPSE_RATE" localSheetId="129">#REF!</definedName>
    <definedName name="LAPSE_RATE" localSheetId="23">#REF!</definedName>
    <definedName name="LAPSE_RATE" localSheetId="13">#REF!</definedName>
    <definedName name="LAPSE_RATE">#REF!</definedName>
    <definedName name="Lastyr" localSheetId="106">#REF!</definedName>
    <definedName name="Lastyr" localSheetId="109">#REF!</definedName>
    <definedName name="Lastyr" localSheetId="129">#REF!</definedName>
    <definedName name="Lastyr" localSheetId="23">#REF!</definedName>
    <definedName name="Lastyr" localSheetId="13">#REF!</definedName>
    <definedName name="Lastyr">#REF!</definedName>
    <definedName name="lastyrcost" localSheetId="106">#REF!</definedName>
    <definedName name="lastyrcost" localSheetId="109">#REF!</definedName>
    <definedName name="lastyrcost" localSheetId="129">#REF!</definedName>
    <definedName name="lastyrcost" localSheetId="23">#REF!</definedName>
    <definedName name="lastyrcost" localSheetId="13">#REF!</definedName>
    <definedName name="lastyrcost">#REF!</definedName>
    <definedName name="lastyrkey" localSheetId="106">#REF!</definedName>
    <definedName name="lastyrkey" localSheetId="109">#REF!</definedName>
    <definedName name="lastyrkey" localSheetId="129">#REF!</definedName>
    <definedName name="lastyrkey" localSheetId="23">#REF!</definedName>
    <definedName name="lastyrkey" localSheetId="13">#REF!</definedName>
    <definedName name="lastyrkey">#REF!</definedName>
    <definedName name="Latest_Rendt" localSheetId="106">#REF!</definedName>
    <definedName name="Latest_Rendt" localSheetId="109">#REF!</definedName>
    <definedName name="Latest_Rendt" localSheetId="129">#REF!</definedName>
    <definedName name="Latest_Rendt" localSheetId="23">#REF!</definedName>
    <definedName name="Latest_Rendt" localSheetId="13">#REF!</definedName>
    <definedName name="Latest_Rendt">#REF!</definedName>
    <definedName name="layers" localSheetId="106">#REF!</definedName>
    <definedName name="layers" localSheetId="109">#REF!</definedName>
    <definedName name="layers" localSheetId="129">#REF!</definedName>
    <definedName name="layers" localSheetId="23">#REF!</definedName>
    <definedName name="layers" localSheetId="13">#REF!</definedName>
    <definedName name="layers">#REF!</definedName>
    <definedName name="LCY">#N/A</definedName>
    <definedName name="legend1" localSheetId="106">#REF!</definedName>
    <definedName name="legend1" localSheetId="127">#REF!</definedName>
    <definedName name="legend1">#REF!</definedName>
    <definedName name="level">#REF!</definedName>
    <definedName name="LeverageRatio" localSheetId="26">#REF!</definedName>
    <definedName name="LeverageRatio" localSheetId="106">#REF!</definedName>
    <definedName name="LeverageRatio" localSheetId="109">#REF!</definedName>
    <definedName name="LeverageRatio" localSheetId="111">#REF!</definedName>
    <definedName name="LeverageRatio" localSheetId="123">#REF!</definedName>
    <definedName name="LeverageRatio" localSheetId="122">#REF!</definedName>
    <definedName name="LeverageRatio" localSheetId="124">#REF!</definedName>
    <definedName name="LeverageRatio" localSheetId="44">#REF!</definedName>
    <definedName name="LeverageRatio" localSheetId="129">#REF!</definedName>
    <definedName name="LeverageRatio" localSheetId="64">#REF!</definedName>
    <definedName name="LeverageRatio" localSheetId="69">#REF!</definedName>
    <definedName name="LeverageRatio" localSheetId="127">#REF!</definedName>
    <definedName name="LeverageRatio" localSheetId="75">#REF!</definedName>
    <definedName name="LeverageRatio" localSheetId="23">#REF!</definedName>
    <definedName name="LeverageRatio" localSheetId="13">#REF!</definedName>
    <definedName name="LeverageRatio" localSheetId="16">#REF!</definedName>
    <definedName name="LeverageRatio">#REF!</definedName>
    <definedName name="lgt" localSheetId="106">#REF!</definedName>
    <definedName name="lgt" localSheetId="109">#REF!</definedName>
    <definedName name="lgt" localSheetId="129">#REF!</definedName>
    <definedName name="lgt" localSheetId="127">#REF!</definedName>
    <definedName name="lgt" localSheetId="23">#REF!</definedName>
    <definedName name="lgt" localSheetId="13">#REF!</definedName>
    <definedName name="lgt">#REF!</definedName>
    <definedName name="lhb" localSheetId="106">#REF!</definedName>
    <definedName name="lhb" localSheetId="109">#REF!</definedName>
    <definedName name="lhb" localSheetId="129">#REF!</definedName>
    <definedName name="lhb" localSheetId="23">#REF!</definedName>
    <definedName name="lhb" localSheetId="13">#REF!</definedName>
    <definedName name="lhb">#REF!</definedName>
    <definedName name="lhb_1" localSheetId="106">#REF!</definedName>
    <definedName name="lhb_1" localSheetId="109">#REF!</definedName>
    <definedName name="lhb_1" localSheetId="129">#REF!</definedName>
    <definedName name="lhb_1" localSheetId="23">#REF!</definedName>
    <definedName name="lhb_1" localSheetId="13">#REF!</definedName>
    <definedName name="lhb_1">#REF!</definedName>
    <definedName name="lhb_2" localSheetId="106">#REF!</definedName>
    <definedName name="lhb_2" localSheetId="109">#REF!</definedName>
    <definedName name="lhb_2" localSheetId="129">#REF!</definedName>
    <definedName name="lhb_2" localSheetId="23">#REF!</definedName>
    <definedName name="lhb_2" localSheetId="13">#REF!</definedName>
    <definedName name="lhb_2">#REF!</definedName>
    <definedName name="lhbna" localSheetId="106">#REF!</definedName>
    <definedName name="lhbna" localSheetId="109">#REF!</definedName>
    <definedName name="lhbna" localSheetId="129">#REF!</definedName>
    <definedName name="lhbna" localSheetId="127">#REF!</definedName>
    <definedName name="lhbna" localSheetId="23">#REF!</definedName>
    <definedName name="lhbna" localSheetId="13">#REF!</definedName>
    <definedName name="lhbna">#REF!</definedName>
    <definedName name="lhbna_1" localSheetId="106">#REF!</definedName>
    <definedName name="lhbna_1" localSheetId="109">#REF!</definedName>
    <definedName name="lhbna_1" localSheetId="129">#REF!</definedName>
    <definedName name="lhbna_1" localSheetId="23">#REF!</definedName>
    <definedName name="lhbna_1" localSheetId="13">#REF!</definedName>
    <definedName name="lhbna_1">#REF!</definedName>
    <definedName name="lhbna_2" localSheetId="106">#REF!</definedName>
    <definedName name="lhbna_2" localSheetId="109">#REF!</definedName>
    <definedName name="lhbna_2" localSheetId="129">#REF!</definedName>
    <definedName name="lhbna_2" localSheetId="23">#REF!</definedName>
    <definedName name="lhbna_2" localSheetId="13">#REF!</definedName>
    <definedName name="lhbna_2">#REF!</definedName>
    <definedName name="lhbneg" localSheetId="106">#REF!</definedName>
    <definedName name="lhbneg" localSheetId="109">#REF!</definedName>
    <definedName name="lhbneg" localSheetId="129">#REF!</definedName>
    <definedName name="lhbneg" localSheetId="127">#REF!</definedName>
    <definedName name="lhbneg" localSheetId="23">#REF!</definedName>
    <definedName name="lhbneg" localSheetId="13">#REF!</definedName>
    <definedName name="lhbneg">#REF!</definedName>
    <definedName name="lhbneg_1" localSheetId="106">#REF!</definedName>
    <definedName name="lhbneg_1" localSheetId="109">#REF!</definedName>
    <definedName name="lhbneg_1" localSheetId="129">#REF!</definedName>
    <definedName name="lhbneg_1" localSheetId="23">#REF!</definedName>
    <definedName name="lhbneg_1" localSheetId="13">#REF!</definedName>
    <definedName name="lhbneg_1">#REF!</definedName>
    <definedName name="lhbneg_2" localSheetId="106">#REF!</definedName>
    <definedName name="lhbneg_2" localSheetId="109">#REF!</definedName>
    <definedName name="lhbneg_2" localSheetId="129">#REF!</definedName>
    <definedName name="lhbneg_2" localSheetId="23">#REF!</definedName>
    <definedName name="lhbneg_2" localSheetId="13">#REF!</definedName>
    <definedName name="lhbneg_2">#REF!</definedName>
    <definedName name="lhf" localSheetId="106">#REF!</definedName>
    <definedName name="lhf" localSheetId="109">#REF!</definedName>
    <definedName name="lhf" localSheetId="129">#REF!</definedName>
    <definedName name="lhf" localSheetId="23">#REF!</definedName>
    <definedName name="lhf" localSheetId="13">#REF!</definedName>
    <definedName name="lhf">#REF!</definedName>
    <definedName name="lhfneg" localSheetId="106">#REF!</definedName>
    <definedName name="lhfneg" localSheetId="109">#REF!</definedName>
    <definedName name="lhfneg" localSheetId="129">#REF!</definedName>
    <definedName name="lhfneg" localSheetId="127">#REF!</definedName>
    <definedName name="lhfneg" localSheetId="23">#REF!</definedName>
    <definedName name="lhfneg" localSheetId="13">#REF!</definedName>
    <definedName name="lhfneg">#REF!</definedName>
    <definedName name="lhfneg_1" localSheetId="106">#REF!</definedName>
    <definedName name="lhfneg_1" localSheetId="109">#REF!</definedName>
    <definedName name="lhfneg_1" localSheetId="129">#REF!</definedName>
    <definedName name="lhfneg_1" localSheetId="23">#REF!</definedName>
    <definedName name="lhfneg_1" localSheetId="13">#REF!</definedName>
    <definedName name="lhfneg_1">#REF!</definedName>
    <definedName name="lhfneg_2" localSheetId="106">#REF!</definedName>
    <definedName name="lhfneg_2" localSheetId="109">#REF!</definedName>
    <definedName name="lhfneg_2" localSheetId="129">#REF!</definedName>
    <definedName name="lhfneg_2" localSheetId="23">#REF!</definedName>
    <definedName name="lhfneg_2" localSheetId="13">#REF!</definedName>
    <definedName name="lhfneg_2">#REF!</definedName>
    <definedName name="LIAB" localSheetId="106">#REF!</definedName>
    <definedName name="LIAB" localSheetId="109">#REF!</definedName>
    <definedName name="LIAB" localSheetId="129">#REF!</definedName>
    <definedName name="LIAB" localSheetId="23">#REF!</definedName>
    <definedName name="LIAB" localSheetId="13">#REF!</definedName>
    <definedName name="LIAB">#REF!</definedName>
    <definedName name="Liab1" localSheetId="106">#REF!</definedName>
    <definedName name="Liab1" localSheetId="109">#REF!</definedName>
    <definedName name="Liab1" localSheetId="129">#REF!</definedName>
    <definedName name="Liab1" localSheetId="23">#REF!</definedName>
    <definedName name="Liab1" localSheetId="13">#REF!</definedName>
    <definedName name="Liab1">#REF!</definedName>
    <definedName name="liabilities" localSheetId="106">#REF!</definedName>
    <definedName name="liabilities" localSheetId="109">#REF!</definedName>
    <definedName name="liabilities" localSheetId="129">#REF!</definedName>
    <definedName name="liabilities" localSheetId="127">#REF!</definedName>
    <definedName name="liabilities" localSheetId="23">#REF!</definedName>
    <definedName name="liabilities" localSheetId="13">#REF!</definedName>
    <definedName name="liabilities">#REF!</definedName>
    <definedName name="life" localSheetId="106">#REF!</definedName>
    <definedName name="life" localSheetId="127">#REF!</definedName>
    <definedName name="life">#REF!</definedName>
    <definedName name="life2" localSheetId="106">#REF!</definedName>
    <definedName name="life2" localSheetId="127">#REF!</definedName>
    <definedName name="life2">#REF!</definedName>
    <definedName name="Liq_p" localSheetId="106">#REF!</definedName>
    <definedName name="Liq_p" localSheetId="109">#REF!</definedName>
    <definedName name="Liq_p" localSheetId="129">#REF!</definedName>
    <definedName name="Liq_p" localSheetId="23">#REF!</definedName>
    <definedName name="Liq_p" localSheetId="13">#REF!</definedName>
    <definedName name="Liq_p">#REF!</definedName>
    <definedName name="LiquidityRatio" localSheetId="26">#REF!</definedName>
    <definedName name="LiquidityRatio" localSheetId="106">#REF!</definedName>
    <definedName name="LiquidityRatio" localSheetId="109">#REF!</definedName>
    <definedName name="LiquidityRatio" localSheetId="111">#REF!</definedName>
    <definedName name="LiquidityRatio" localSheetId="123">#REF!</definedName>
    <definedName name="LiquidityRatio" localSheetId="122">#REF!</definedName>
    <definedName name="LiquidityRatio" localSheetId="124">#REF!</definedName>
    <definedName name="LiquidityRatio" localSheetId="44">#REF!</definedName>
    <definedName name="LiquidityRatio" localSheetId="129">#REF!</definedName>
    <definedName name="LiquidityRatio" localSheetId="64">#REF!</definedName>
    <definedName name="LiquidityRatio" localSheetId="69">#REF!</definedName>
    <definedName name="LiquidityRatio" localSheetId="127">#REF!</definedName>
    <definedName name="LiquidityRatio" localSheetId="75">#REF!</definedName>
    <definedName name="LiquidityRatio" localSheetId="23">#REF!</definedName>
    <definedName name="LiquidityRatio" localSheetId="13">#REF!</definedName>
    <definedName name="LiquidityRatio" localSheetId="16">#REF!</definedName>
    <definedName name="LiquidityRatio">#REF!</definedName>
    <definedName name="LIST" localSheetId="106">#REF!</definedName>
    <definedName name="LIST" localSheetId="127">#REF!</definedName>
    <definedName name="LIST">#REF!</definedName>
    <definedName name="LL" localSheetId="106">#REF!</definedName>
    <definedName name="LL">#REF!</definedName>
    <definedName name="ln" localSheetId="106">#REF!</definedName>
    <definedName name="ln">#REF!</definedName>
    <definedName name="LNDESC" localSheetId="106">#REF!</definedName>
    <definedName name="LNDESC" localSheetId="109">#REF!</definedName>
    <definedName name="LNDESC" localSheetId="129">#REF!</definedName>
    <definedName name="LNDESC" localSheetId="127">#REF!</definedName>
    <definedName name="LNDESC" localSheetId="23">#REF!</definedName>
    <definedName name="LNDESC" localSheetId="13">#REF!</definedName>
    <definedName name="LNDESC">#REF!</definedName>
    <definedName name="Loan" localSheetId="106">#REF!</definedName>
    <definedName name="Loan" localSheetId="109">#REF!</definedName>
    <definedName name="Loan" localSheetId="129">#REF!</definedName>
    <definedName name="Loan" localSheetId="23">#REF!</definedName>
    <definedName name="Loan" localSheetId="13">#REF!</definedName>
    <definedName name="Loan">#REF!</definedName>
    <definedName name="LOCATION" localSheetId="106">#REF!</definedName>
    <definedName name="LOCATION" localSheetId="109">#REF!</definedName>
    <definedName name="LOCATION" localSheetId="129">#REF!</definedName>
    <definedName name="LOCATION" localSheetId="23">#REF!</definedName>
    <definedName name="LOCATION" localSheetId="13">#REF!</definedName>
    <definedName name="LOCATION">#REF!</definedName>
    <definedName name="LOOP" localSheetId="106">#REF!</definedName>
    <definedName name="LOOP" localSheetId="109">#REF!</definedName>
    <definedName name="LOOP" localSheetId="129">#REF!</definedName>
    <definedName name="LOOP" localSheetId="23">#REF!</definedName>
    <definedName name="LOOP" localSheetId="13">#REF!</definedName>
    <definedName name="LOOP">#REF!</definedName>
    <definedName name="LOOP3" localSheetId="106">#REF!</definedName>
    <definedName name="LOOP3" localSheetId="109">#REF!</definedName>
    <definedName name="LOOP3" localSheetId="129">#REF!</definedName>
    <definedName name="LOOP3" localSheetId="23">#REF!</definedName>
    <definedName name="LOOP3" localSheetId="13">#REF!</definedName>
    <definedName name="LOOP3">#REF!</definedName>
    <definedName name="LOOP4" localSheetId="106">#REF!</definedName>
    <definedName name="LOOP4" localSheetId="109">#REF!</definedName>
    <definedName name="LOOP4" localSheetId="129">#REF!</definedName>
    <definedName name="LOOP4" localSheetId="23">#REF!</definedName>
    <definedName name="LOOP4" localSheetId="13">#REF!</definedName>
    <definedName name="LOOP4">#REF!</definedName>
    <definedName name="LOOP5">#N/A</definedName>
    <definedName name="LOOP5A" localSheetId="106">#REF!</definedName>
    <definedName name="LOOP5A" localSheetId="109">#REF!</definedName>
    <definedName name="LOOP5A" localSheetId="129">#REF!</definedName>
    <definedName name="LOOP5A" localSheetId="23">#REF!</definedName>
    <definedName name="LOOP5A" localSheetId="13">#REF!</definedName>
    <definedName name="LOOP5A">#REF!</definedName>
    <definedName name="los" localSheetId="106">#REF!</definedName>
    <definedName name="los" localSheetId="109">#REF!</definedName>
    <definedName name="los" localSheetId="129">#REF!</definedName>
    <definedName name="los" localSheetId="127">#REF!</definedName>
    <definedName name="los" localSheetId="23">#REF!</definedName>
    <definedName name="los" localSheetId="13">#REF!</definedName>
    <definedName name="los">#REF!</definedName>
    <definedName name="losres" localSheetId="106">#REF!</definedName>
    <definedName name="losres" localSheetId="109">#REF!</definedName>
    <definedName name="losres" localSheetId="129">#REF!</definedName>
    <definedName name="losres" localSheetId="23">#REF!</definedName>
    <definedName name="losres" localSheetId="13">#REF!</definedName>
    <definedName name="losres">#REF!</definedName>
    <definedName name="loss" localSheetId="106">#REF!</definedName>
    <definedName name="loss" localSheetId="109">#REF!</definedName>
    <definedName name="loss" localSheetId="129">#REF!</definedName>
    <definedName name="loss" localSheetId="127">#REF!</definedName>
    <definedName name="loss" localSheetId="23">#REF!</definedName>
    <definedName name="loss" localSheetId="13">#REF!</definedName>
    <definedName name="loss">#REF!</definedName>
    <definedName name="LOSS_" localSheetId="106">#REF!</definedName>
    <definedName name="LOSS_" localSheetId="109">#REF!</definedName>
    <definedName name="LOSS_" localSheetId="129">#REF!</definedName>
    <definedName name="LOSS_" localSheetId="23">#REF!</definedName>
    <definedName name="LOSS_" localSheetId="13">#REF!</definedName>
    <definedName name="LOSS_">#REF!</definedName>
    <definedName name="Losses" localSheetId="106">#REF!</definedName>
    <definedName name="Losses" localSheetId="109">#REF!</definedName>
    <definedName name="Losses" localSheetId="129">#REF!</definedName>
    <definedName name="Losses" localSheetId="23">#REF!</definedName>
    <definedName name="Losses" localSheetId="13">#REF!</definedName>
    <definedName name="Losses">#REF!</definedName>
    <definedName name="LOSSR_" localSheetId="106">#REF!</definedName>
    <definedName name="LOSSR_" localSheetId="109">#REF!</definedName>
    <definedName name="LOSSR_" localSheetId="129">#REF!</definedName>
    <definedName name="LOSSR_" localSheetId="23">#REF!</definedName>
    <definedName name="LOSSR_" localSheetId="13">#REF!</definedName>
    <definedName name="LOSSR_">#REF!</definedName>
    <definedName name="lp" localSheetId="106">#REF!</definedName>
    <definedName name="lp" localSheetId="109">#REF!</definedName>
    <definedName name="lp" localSheetId="129">#REF!</definedName>
    <definedName name="lp" localSheetId="127">#REF!</definedName>
    <definedName name="lp" localSheetId="23">#REF!</definedName>
    <definedName name="lp" localSheetId="13">#REF!</definedName>
    <definedName name="lp">#REF!</definedName>
    <definedName name="LPADJ" localSheetId="106">#REF!</definedName>
    <definedName name="LPADJ" localSheetId="109">#REF!</definedName>
    <definedName name="LPADJ" localSheetId="129">#REF!</definedName>
    <definedName name="LPADJ" localSheetId="127">#REF!</definedName>
    <definedName name="LPADJ" localSheetId="23">#REF!</definedName>
    <definedName name="LPADJ" localSheetId="13">#REF!</definedName>
    <definedName name="LPADJ">#REF!</definedName>
    <definedName name="lpl" localSheetId="106">#REF!</definedName>
    <definedName name="lpl" localSheetId="109">#REF!</definedName>
    <definedName name="lpl" localSheetId="129">#REF!</definedName>
    <definedName name="lpl" localSheetId="23">#REF!</definedName>
    <definedName name="lpl" localSheetId="13">#REF!</definedName>
    <definedName name="lpl">#REF!</definedName>
    <definedName name="LPNEG" localSheetId="106">#REF!</definedName>
    <definedName name="LPNEG" localSheetId="127">#REF!</definedName>
    <definedName name="LPNEG">#REF!</definedName>
    <definedName name="lr" localSheetId="106">#REF!</definedName>
    <definedName name="lr" localSheetId="109">#REF!</definedName>
    <definedName name="lr" localSheetId="129">#REF!</definedName>
    <definedName name="lr" localSheetId="23">#REF!</definedName>
    <definedName name="lr" localSheetId="13">#REF!</definedName>
    <definedName name="lr">#REF!</definedName>
    <definedName name="LRACC" localSheetId="106">#REF!</definedName>
    <definedName name="LRACC" localSheetId="109">#REF!</definedName>
    <definedName name="LRACC" localSheetId="129">#REF!</definedName>
    <definedName name="LRACC" localSheetId="23">#REF!</definedName>
    <definedName name="LRACC" localSheetId="13">#REF!</definedName>
    <definedName name="LRACC">#REF!</definedName>
    <definedName name="LRB" localSheetId="106">#REF!</definedName>
    <definedName name="LRB" localSheetId="109">#REF!</definedName>
    <definedName name="LRB" localSheetId="129">#REF!</definedName>
    <definedName name="LRB" localSheetId="127">#REF!</definedName>
    <definedName name="LRB" localSheetId="23">#REF!</definedName>
    <definedName name="LRB" localSheetId="13">#REF!</definedName>
    <definedName name="LRB">#REF!</definedName>
    <definedName name="LRBNAA" localSheetId="106">#REF!</definedName>
    <definedName name="LRBNAA" localSheetId="109">#REF!</definedName>
    <definedName name="LRBNAA" localSheetId="129">#REF!</definedName>
    <definedName name="LRBNAA" localSheetId="127">#REF!</definedName>
    <definedName name="LRBNAA" localSheetId="23">#REF!</definedName>
    <definedName name="LRBNAA" localSheetId="13">#REF!</definedName>
    <definedName name="LRBNAA">#REF!</definedName>
    <definedName name="LRBNEG" localSheetId="106">#REF!</definedName>
    <definedName name="LRBNEG" localSheetId="109">#REF!</definedName>
    <definedName name="LRBNEG" localSheetId="129">#REF!</definedName>
    <definedName name="LRBNEG" localSheetId="127">#REF!</definedName>
    <definedName name="LRBNEG" localSheetId="23">#REF!</definedName>
    <definedName name="LRBNEG" localSheetId="13">#REF!</definedName>
    <definedName name="LRBNEG">#REF!</definedName>
    <definedName name="LRF" localSheetId="106">#REF!</definedName>
    <definedName name="LRF" localSheetId="109">#REF!</definedName>
    <definedName name="LRF" localSheetId="129">#REF!</definedName>
    <definedName name="LRF" localSheetId="127">#REF!</definedName>
    <definedName name="LRF" localSheetId="23">#REF!</definedName>
    <definedName name="LRF" localSheetId="13">#REF!</definedName>
    <definedName name="LRF">#REF!</definedName>
    <definedName name="LRFNEG" localSheetId="106">#REF!</definedName>
    <definedName name="LRFNEG" localSheetId="109">#REF!</definedName>
    <definedName name="LRFNEG" localSheetId="129">#REF!</definedName>
    <definedName name="LRFNEG" localSheetId="127">#REF!</definedName>
    <definedName name="LRFNEG" localSheetId="23">#REF!</definedName>
    <definedName name="LRFNEG" localSheetId="13">#REF!</definedName>
    <definedName name="LRFNEG">#REF!</definedName>
    <definedName name="LRH" localSheetId="106">#REF!</definedName>
    <definedName name="LRH" localSheetId="109">#REF!</definedName>
    <definedName name="LRH" localSheetId="129">#REF!</definedName>
    <definedName name="LRH" localSheetId="23">#REF!</definedName>
    <definedName name="LRH" localSheetId="13">#REF!</definedName>
    <definedName name="LRH">#REF!</definedName>
    <definedName name="LRL" localSheetId="106">#REF!</definedName>
    <definedName name="LRL" localSheetId="109">#REF!</definedName>
    <definedName name="LRL" localSheetId="129">#REF!</definedName>
    <definedName name="LRL" localSheetId="23">#REF!</definedName>
    <definedName name="LRL" localSheetId="13">#REF!</definedName>
    <definedName name="LRL">#REF!</definedName>
    <definedName name="LTPWR_MKTG" localSheetId="106">#REF!</definedName>
    <definedName name="LTPWR_MKTG" localSheetId="109">#REF!</definedName>
    <definedName name="LTPWR_MKTG" localSheetId="129">#REF!</definedName>
    <definedName name="LTPWR_MKTG" localSheetId="127">#REF!</definedName>
    <definedName name="LTPWR_MKTG" localSheetId="23">#REF!</definedName>
    <definedName name="LTPWR_MKTG" localSheetId="13">#REF!</definedName>
    <definedName name="LTPWR_MKTG">#REF!</definedName>
    <definedName name="lucille" localSheetId="106">#REF!</definedName>
    <definedName name="lucille" localSheetId="109">#REF!</definedName>
    <definedName name="lucille" localSheetId="129">#REF!</definedName>
    <definedName name="lucille" localSheetId="23">#REF!</definedName>
    <definedName name="lucille" localSheetId="13">#REF!</definedName>
    <definedName name="lucille">#REF!</definedName>
    <definedName name="LYN" localSheetId="106">#REF!</definedName>
    <definedName name="LYN" localSheetId="109">#REF!</definedName>
    <definedName name="LYN" localSheetId="129">#REF!</definedName>
    <definedName name="LYN" localSheetId="23">#REF!</definedName>
    <definedName name="LYN" localSheetId="13">#REF!</definedName>
    <definedName name="LYN">#REF!</definedName>
    <definedName name="LYR_SALE" localSheetId="106">#REF!</definedName>
    <definedName name="LYR_SALE" localSheetId="109">#REF!</definedName>
    <definedName name="LYR_SALE" localSheetId="129">#REF!</definedName>
    <definedName name="LYR_SALE" localSheetId="23">#REF!</definedName>
    <definedName name="LYR_SALE" localSheetId="13">#REF!</definedName>
    <definedName name="LYR_SALE">#REF!</definedName>
    <definedName name="M" localSheetId="106">#REF!</definedName>
    <definedName name="M" localSheetId="109">#REF!</definedName>
    <definedName name="M" localSheetId="129">#REF!</definedName>
    <definedName name="M" localSheetId="23">#REF!</definedName>
    <definedName name="M" localSheetId="13">#REF!</definedName>
    <definedName name="M">#REF!</definedName>
    <definedName name="maksec3" localSheetId="106">#REF!</definedName>
    <definedName name="maksec3" localSheetId="109">#REF!</definedName>
    <definedName name="maksec3" localSheetId="129">#REF!</definedName>
    <definedName name="maksec3" localSheetId="23">#REF!</definedName>
    <definedName name="maksec3" localSheetId="13">#REF!</definedName>
    <definedName name="maksec3">#REF!</definedName>
    <definedName name="MALE_5YT" localSheetId="106">#REF!</definedName>
    <definedName name="MALE_5YT" localSheetId="109">#REF!</definedName>
    <definedName name="MALE_5YT" localSheetId="129">#REF!</definedName>
    <definedName name="MALE_5YT" localSheetId="127">#REF!</definedName>
    <definedName name="MALE_5YT" localSheetId="23">#REF!</definedName>
    <definedName name="MALE_5YT" localSheetId="13">#REF!</definedName>
    <definedName name="MALE_5YT">#REF!</definedName>
    <definedName name="Male_SM" localSheetId="106">#REF!</definedName>
    <definedName name="Male_SM" localSheetId="127">#REF!</definedName>
    <definedName name="Male_SM">#REF!</definedName>
    <definedName name="map" localSheetId="106">#REF!</definedName>
    <definedName name="map" localSheetId="109">#REF!</definedName>
    <definedName name="map" localSheetId="129">#REF!</definedName>
    <definedName name="map" localSheetId="23">#REF!</definedName>
    <definedName name="map" localSheetId="13">#REF!</definedName>
    <definedName name="map">#REF!</definedName>
    <definedName name="March" localSheetId="106">#REF!</definedName>
    <definedName name="March" localSheetId="109">#REF!</definedName>
    <definedName name="March" localSheetId="129">#REF!</definedName>
    <definedName name="March" localSheetId="127">#REF!</definedName>
    <definedName name="March" localSheetId="23">#REF!</definedName>
    <definedName name="March" localSheetId="13">#REF!</definedName>
    <definedName name="March">#REF!</definedName>
    <definedName name="market" localSheetId="106">#REF!</definedName>
    <definedName name="market" localSheetId="109">#REF!</definedName>
    <definedName name="market" localSheetId="129">#REF!</definedName>
    <definedName name="market" localSheetId="127">#REF!</definedName>
    <definedName name="market" localSheetId="23">#REF!</definedName>
    <definedName name="market" localSheetId="13">#REF!</definedName>
    <definedName name="market">#REF!</definedName>
    <definedName name="MarketableSecurities" localSheetId="106">#REF!</definedName>
    <definedName name="MarketableSecurities" localSheetId="109">#REF!</definedName>
    <definedName name="MarketableSecurities" localSheetId="129">#REF!</definedName>
    <definedName name="MarketableSecurities" localSheetId="23">#REF!</definedName>
    <definedName name="MarketableSecurities" localSheetId="13">#REF!</definedName>
    <definedName name="MarketableSecurities">#REF!</definedName>
    <definedName name="MARKETING" localSheetId="106">#REF!</definedName>
    <definedName name="MARKETING" localSheetId="109">#REF!</definedName>
    <definedName name="MARKETING" localSheetId="129">#REF!</definedName>
    <definedName name="MARKETING" localSheetId="23">#REF!</definedName>
    <definedName name="MARKETING" localSheetId="13">#REF!</definedName>
    <definedName name="MARKETING">#REF!</definedName>
    <definedName name="MARKSEC2" localSheetId="106">#REF!</definedName>
    <definedName name="MARKSEC2" localSheetId="109">#REF!</definedName>
    <definedName name="MARKSEC2" localSheetId="129">#REF!</definedName>
    <definedName name="MARKSEC2" localSheetId="23">#REF!</definedName>
    <definedName name="MARKSEC2" localSheetId="13">#REF!</definedName>
    <definedName name="MARKSEC2">#REF!</definedName>
    <definedName name="marksec3" localSheetId="106">#REF!</definedName>
    <definedName name="marksec3" localSheetId="109">#REF!</definedName>
    <definedName name="marksec3" localSheetId="129">#REF!</definedName>
    <definedName name="marksec3" localSheetId="23">#REF!</definedName>
    <definedName name="marksec3" localSheetId="13">#REF!</definedName>
    <definedName name="marksec3">#REF!</definedName>
    <definedName name="MASTER" localSheetId="106">#REF!</definedName>
    <definedName name="MASTER" localSheetId="109">#REF!</definedName>
    <definedName name="MASTER" localSheetId="129">#REF!</definedName>
    <definedName name="MASTER" localSheetId="23">#REF!</definedName>
    <definedName name="MASTER" localSheetId="13">#REF!</definedName>
    <definedName name="MASTER">#REF!</definedName>
    <definedName name="MASTER1" localSheetId="106">#REF!</definedName>
    <definedName name="MASTER1" localSheetId="109">#REF!</definedName>
    <definedName name="MASTER1" localSheetId="129">#REF!</definedName>
    <definedName name="MASTER1" localSheetId="127">#REF!</definedName>
    <definedName name="MASTER1" localSheetId="23">#REF!</definedName>
    <definedName name="MASTER1" localSheetId="13">#REF!</definedName>
    <definedName name="MASTER1">#REF!</definedName>
    <definedName name="MASTER2" localSheetId="106">#REF!</definedName>
    <definedName name="MASTER2" localSheetId="109">#REF!</definedName>
    <definedName name="MASTER2" localSheetId="129">#REF!</definedName>
    <definedName name="MASTER2" localSheetId="23">#REF!</definedName>
    <definedName name="MASTER2" localSheetId="13">#REF!</definedName>
    <definedName name="MASTER2">#REF!</definedName>
    <definedName name="MASTERDATA" localSheetId="106">#REF!</definedName>
    <definedName name="MASTERDATA" localSheetId="127">#REF!</definedName>
    <definedName name="MASTERDATA">#REF!</definedName>
    <definedName name="MASTERFILE" localSheetId="106">#REF!</definedName>
    <definedName name="MASTERFILE" localSheetId="127">#REF!</definedName>
    <definedName name="MASTERFILE">#REF!</definedName>
    <definedName name="MASTERPAYROLL" localSheetId="127">#REF!</definedName>
    <definedName name="MASTERPAYROLL">#N/A</definedName>
    <definedName name="Maturity" localSheetId="106">#REF!</definedName>
    <definedName name="Maturity" localSheetId="109">#REF!</definedName>
    <definedName name="Maturity" localSheetId="129">#REF!</definedName>
    <definedName name="Maturity" localSheetId="23">#REF!</definedName>
    <definedName name="Maturity" localSheetId="13">#REF!</definedName>
    <definedName name="Maturity">#REF!</definedName>
    <definedName name="MaxDate" localSheetId="26">#REF!</definedName>
    <definedName name="MaxDate" localSheetId="106">#REF!</definedName>
    <definedName name="MaxDate" localSheetId="111">#REF!</definedName>
    <definedName name="MaxDate" localSheetId="123">#REF!</definedName>
    <definedName name="MaxDate" localSheetId="122">#REF!</definedName>
    <definedName name="MaxDate" localSheetId="124">#REF!</definedName>
    <definedName name="MaxDate" localSheetId="44">#REF!</definedName>
    <definedName name="MaxDate" localSheetId="64">#REF!</definedName>
    <definedName name="MaxDate" localSheetId="69">#REF!</definedName>
    <definedName name="MaxDate" localSheetId="75">#REF!</definedName>
    <definedName name="MaxDate" localSheetId="16">#REF!</definedName>
    <definedName name="MaxDate">#REF!</definedName>
    <definedName name="MAY" localSheetId="106">#REF!</definedName>
    <definedName name="MAY" localSheetId="127">#REF!</definedName>
    <definedName name="MAY">#REF!</definedName>
    <definedName name="MAYDATA" localSheetId="106">#REF!</definedName>
    <definedName name="MAYDATA" localSheetId="127">#REF!</definedName>
    <definedName name="MAYDATA">#REF!</definedName>
    <definedName name="MAYNAME" localSheetId="106">#REF!</definedName>
    <definedName name="MAYNAME" localSheetId="127">#REF!</definedName>
    <definedName name="MAYNAME">#REF!</definedName>
    <definedName name="MCDATA" localSheetId="106">#REF!</definedName>
    <definedName name="MCDATA" localSheetId="127">#REF!</definedName>
    <definedName name="MCDATA">#REF!</definedName>
    <definedName name="MCMASTER" localSheetId="106">#REF!</definedName>
    <definedName name="MCMASTER" localSheetId="109">#REF!</definedName>
    <definedName name="MCMASTER" localSheetId="129">#REF!</definedName>
    <definedName name="MCMASTER" localSheetId="127">#REF!</definedName>
    <definedName name="MCMASTER" localSheetId="23">#REF!</definedName>
    <definedName name="MCMASTER" localSheetId="13">#REF!</definedName>
    <definedName name="MCMASTER">#REF!</definedName>
    <definedName name="MCOCT" localSheetId="106">#REF!</definedName>
    <definedName name="MCOCT" localSheetId="109">#REF!</definedName>
    <definedName name="MCOCT" localSheetId="129">#REF!</definedName>
    <definedName name="MCOCT" localSheetId="127">#REF!</definedName>
    <definedName name="MCOCT" localSheetId="23">#REF!</definedName>
    <definedName name="MCOCT" localSheetId="13">#REF!</definedName>
    <definedName name="MCOCT">#REF!</definedName>
    <definedName name="MCS" localSheetId="106">#REF!</definedName>
    <definedName name="MCS" localSheetId="109">#REF!</definedName>
    <definedName name="MCS" localSheetId="129">#REF!</definedName>
    <definedName name="MCS" localSheetId="23">#REF!</definedName>
    <definedName name="MCS" localSheetId="13">#REF!</definedName>
    <definedName name="MCS">#REF!</definedName>
    <definedName name="MCSDEC99" localSheetId="106">#REF!</definedName>
    <definedName name="MCSDEC99" localSheetId="109">#REF!</definedName>
    <definedName name="MCSDEC99" localSheetId="129">#REF!</definedName>
    <definedName name="MCSDEC99" localSheetId="23">#REF!</definedName>
    <definedName name="MCSDEC99" localSheetId="13">#REF!</definedName>
    <definedName name="MCSDEC99">#REF!</definedName>
    <definedName name="mcsep04" localSheetId="106">#REF!</definedName>
    <definedName name="mcsep04" localSheetId="109">#REF!</definedName>
    <definedName name="mcsep04" localSheetId="129">#REF!</definedName>
    <definedName name="mcsep04" localSheetId="127">#REF!</definedName>
    <definedName name="mcsep04" localSheetId="23">#REF!</definedName>
    <definedName name="mcsep04" localSheetId="13">#REF!</definedName>
    <definedName name="mcsep04">#REF!</definedName>
    <definedName name="MCSFEB00" localSheetId="106">#REF!</definedName>
    <definedName name="MCSFEB00" localSheetId="109">#REF!</definedName>
    <definedName name="MCSFEB00" localSheetId="129">#REF!</definedName>
    <definedName name="MCSFEB00" localSheetId="23">#REF!</definedName>
    <definedName name="MCSFEB00" localSheetId="13">#REF!</definedName>
    <definedName name="MCSFEB00">#REF!</definedName>
    <definedName name="MCSJAN00" localSheetId="106">#REF!</definedName>
    <definedName name="MCSJAN00">#REF!</definedName>
    <definedName name="MCSMAR00" localSheetId="106">#REF!</definedName>
    <definedName name="MCSMAR00">#REF!</definedName>
    <definedName name="MCSNOV" localSheetId="106">#REF!</definedName>
    <definedName name="MCSNOV" localSheetId="109">#REF!</definedName>
    <definedName name="MCSNOV" localSheetId="129">#REF!</definedName>
    <definedName name="MCSNOV" localSheetId="23">#REF!</definedName>
    <definedName name="MCSNOV" localSheetId="13">#REF!</definedName>
    <definedName name="MCSNOV">#REF!</definedName>
    <definedName name="MEDSUPD" localSheetId="106">#REF!</definedName>
    <definedName name="MEDSUPD" localSheetId="109">#REF!</definedName>
    <definedName name="MEDSUPD" localSheetId="129">#REF!</definedName>
    <definedName name="MEDSUPD" localSheetId="23">#REF!</definedName>
    <definedName name="MEDSUPD" localSheetId="13">#REF!</definedName>
    <definedName name="MEDSUPD">#REF!</definedName>
    <definedName name="MEDSUPM" localSheetId="106">#REF!</definedName>
    <definedName name="MEDSUPM" localSheetId="109">#REF!</definedName>
    <definedName name="MEDSUPM" localSheetId="129">#REF!</definedName>
    <definedName name="MEDSUPM" localSheetId="23">#REF!</definedName>
    <definedName name="MEDSUPM" localSheetId="13">#REF!</definedName>
    <definedName name="MEDSUPM">#REF!</definedName>
    <definedName name="mercantile" localSheetId="106">#REF!</definedName>
    <definedName name="mercantile" localSheetId="109">#REF!</definedName>
    <definedName name="mercantile" localSheetId="129">#REF!</definedName>
    <definedName name="mercantile" localSheetId="23">#REF!</definedName>
    <definedName name="mercantile" localSheetId="13">#REF!</definedName>
    <definedName name="mercantile">#REF!</definedName>
    <definedName name="MES_1">#N/A</definedName>
    <definedName name="MESG" localSheetId="106">#REF!</definedName>
    <definedName name="MESG" localSheetId="109">#REF!</definedName>
    <definedName name="MESG" localSheetId="129">#REF!</definedName>
    <definedName name="MESG" localSheetId="23">#REF!</definedName>
    <definedName name="MESG" localSheetId="13">#REF!</definedName>
    <definedName name="MESG">#REF!</definedName>
    <definedName name="MESS">#N/A</definedName>
    <definedName name="MEWarning" hidden="1">1</definedName>
    <definedName name="MFILE" localSheetId="106">#REF!</definedName>
    <definedName name="MFILE" localSheetId="109">#REF!</definedName>
    <definedName name="MFILE" localSheetId="129">#REF!</definedName>
    <definedName name="MFILE" localSheetId="23">#REF!</definedName>
    <definedName name="MFILE" localSheetId="13">#REF!</definedName>
    <definedName name="MFILE">#REF!</definedName>
    <definedName name="MGTDATA" localSheetId="106">#REF!</definedName>
    <definedName name="MGTDATA" localSheetId="109">#REF!</definedName>
    <definedName name="MGTDATA" localSheetId="129">#REF!</definedName>
    <definedName name="MGTDATA" localSheetId="127">#REF!</definedName>
    <definedName name="MGTDATA" localSheetId="23">#REF!</definedName>
    <definedName name="MGTDATA" localSheetId="13">#REF!</definedName>
    <definedName name="MGTDATA">#REF!</definedName>
    <definedName name="MGTDEC99" localSheetId="106">#REF!</definedName>
    <definedName name="MGTDEC99" localSheetId="109">#REF!</definedName>
    <definedName name="MGTDEC99" localSheetId="129">#REF!</definedName>
    <definedName name="MGTDEC99" localSheetId="23">#REF!</definedName>
    <definedName name="MGTDEC99" localSheetId="13">#REF!</definedName>
    <definedName name="MGTDEC99">#REF!</definedName>
    <definedName name="MGTFEB00" localSheetId="106">#REF!</definedName>
    <definedName name="MGTFEB00" localSheetId="109">#REF!</definedName>
    <definedName name="MGTFEB00" localSheetId="129">#REF!</definedName>
    <definedName name="MGTFEB00" localSheetId="23">#REF!</definedName>
    <definedName name="MGTFEB00" localSheetId="13">#REF!</definedName>
    <definedName name="MGTFEB00">#REF!</definedName>
    <definedName name="MGTJAN00" localSheetId="106">#REF!</definedName>
    <definedName name="MGTJAN00" localSheetId="109">#REF!</definedName>
    <definedName name="MGTJAN00" localSheetId="129">#REF!</definedName>
    <definedName name="MGTJAN00" localSheetId="23">#REF!</definedName>
    <definedName name="MGTJAN00" localSheetId="13">#REF!</definedName>
    <definedName name="MGTJAN00">#REF!</definedName>
    <definedName name="MGTMAR00" localSheetId="106">#REF!</definedName>
    <definedName name="MGTMAR00" localSheetId="109">#REF!</definedName>
    <definedName name="MGTMAR00" localSheetId="129">#REF!</definedName>
    <definedName name="MGTMAR00" localSheetId="23">#REF!</definedName>
    <definedName name="MGTMAR00" localSheetId="13">#REF!</definedName>
    <definedName name="MGTMAR00">#REF!</definedName>
    <definedName name="MGTNOV99" localSheetId="106">#REF!</definedName>
    <definedName name="MGTNOV99" localSheetId="109">#REF!</definedName>
    <definedName name="MGTNOV99" localSheetId="129">#REF!</definedName>
    <definedName name="MGTNOV99" localSheetId="23">#REF!</definedName>
    <definedName name="MGTNOV99" localSheetId="13">#REF!</definedName>
    <definedName name="MGTNOV99">#REF!</definedName>
    <definedName name="MGTOCT99" localSheetId="106">#REF!</definedName>
    <definedName name="MGTOCT99" localSheetId="109">#REF!</definedName>
    <definedName name="MGTOCT99" localSheetId="129">#REF!</definedName>
    <definedName name="MGTOCT99" localSheetId="23">#REF!</definedName>
    <definedName name="MGTOCT99" localSheetId="13">#REF!</definedName>
    <definedName name="MGTOCT99">#REF!</definedName>
    <definedName name="MIcode">#N/A</definedName>
    <definedName name="MINDA" localSheetId="106">#REF!</definedName>
    <definedName name="MINDA" localSheetId="109">#REF!</definedName>
    <definedName name="MINDA" localSheetId="129">#REF!</definedName>
    <definedName name="MINDA" localSheetId="127">#REF!</definedName>
    <definedName name="MINDA" localSheetId="23">#REF!</definedName>
    <definedName name="MINDA" localSheetId="13">#REF!</definedName>
    <definedName name="MINDA">#REF!</definedName>
    <definedName name="MinDate" localSheetId="26">#REF!</definedName>
    <definedName name="MinDate" localSheetId="106">#REF!</definedName>
    <definedName name="MinDate" localSheetId="111">#REF!</definedName>
    <definedName name="MinDate" localSheetId="123">#REF!</definedName>
    <definedName name="MinDate" localSheetId="122">#REF!</definedName>
    <definedName name="MinDate" localSheetId="124">#REF!</definedName>
    <definedName name="MinDate" localSheetId="44">#REF!</definedName>
    <definedName name="MinDate" localSheetId="64">#REF!</definedName>
    <definedName name="MinDate" localSheetId="69">#REF!</definedName>
    <definedName name="MinDate" localSheetId="75">#REF!</definedName>
    <definedName name="MinDate" localSheetId="16">#REF!</definedName>
    <definedName name="MinDate">#REF!</definedName>
    <definedName name="MinPrem" localSheetId="106">#REF!</definedName>
    <definedName name="MinPrem" localSheetId="127">#REF!</definedName>
    <definedName name="MinPrem">#REF!</definedName>
    <definedName name="miscellaneous" localSheetId="106">#REF!</definedName>
    <definedName name="miscellaneous" localSheetId="127">#REF!</definedName>
    <definedName name="miscellaneous">#REF!</definedName>
    <definedName name="miscellaneous." localSheetId="106">#REF!</definedName>
    <definedName name="miscellaneous." localSheetId="127">#REF!</definedName>
    <definedName name="miscellaneous.">#REF!</definedName>
    <definedName name="MJCD_aundry_Shop" localSheetId="106">#REF!</definedName>
    <definedName name="MJCD_aundry_Shop">#REF!</definedName>
    <definedName name="ML" localSheetId="106">#REF!</definedName>
    <definedName name="ML" localSheetId="109">#REF!</definedName>
    <definedName name="ML" localSheetId="129">#REF!</definedName>
    <definedName name="ML" localSheetId="127">#REF!</definedName>
    <definedName name="ML" localSheetId="23">#REF!</definedName>
    <definedName name="ML" localSheetId="13">#REF!</definedName>
    <definedName name="ML">#REF!</definedName>
    <definedName name="mlfin" localSheetId="106">#REF!</definedName>
    <definedName name="mlfin" localSheetId="109">#REF!</definedName>
    <definedName name="mlfin" localSheetId="129">#REF!</definedName>
    <definedName name="mlfin" localSheetId="23">#REF!</definedName>
    <definedName name="mlfin" localSheetId="13">#REF!</definedName>
    <definedName name="mlfin">#REF!</definedName>
    <definedName name="mli" localSheetId="106">#REF!</definedName>
    <definedName name="mli" localSheetId="109">#REF!</definedName>
    <definedName name="mli" localSheetId="129">#REF!</definedName>
    <definedName name="mli" localSheetId="23">#REF!</definedName>
    <definedName name="mli" localSheetId="13">#REF!</definedName>
    <definedName name="mli">#REF!</definedName>
    <definedName name="mlina" localSheetId="106">#REF!</definedName>
    <definedName name="mlina" localSheetId="109">#REF!</definedName>
    <definedName name="mlina" localSheetId="129">#REF!</definedName>
    <definedName name="mlina" localSheetId="127">#REF!</definedName>
    <definedName name="mlina" localSheetId="23">#REF!</definedName>
    <definedName name="mlina" localSheetId="13">#REF!</definedName>
    <definedName name="mlina">#REF!</definedName>
    <definedName name="MLINT" localSheetId="106">#REF!</definedName>
    <definedName name="MLINT" localSheetId="127">#REF!</definedName>
    <definedName name="MLINT">#REF!</definedName>
    <definedName name="MLINTNAA" localSheetId="106">#REF!</definedName>
    <definedName name="MLINTNAA" localSheetId="127">#REF!</definedName>
    <definedName name="MLINTNAA">#REF!</definedName>
    <definedName name="mlna" localSheetId="106">#REF!</definedName>
    <definedName name="mlna" localSheetId="127">#REF!</definedName>
    <definedName name="mlna">#REF!</definedName>
    <definedName name="MLNAA" localSheetId="106">#REF!</definedName>
    <definedName name="MLNAA" localSheetId="127">#REF!</definedName>
    <definedName name="MLNAA">#REF!</definedName>
    <definedName name="MLYSALE_BUD" localSheetId="106">#REF!</definedName>
    <definedName name="MLYSALE_BUD">#REF!</definedName>
    <definedName name="MM" localSheetId="106">#REF!</definedName>
    <definedName name="MM" localSheetId="109">#REF!</definedName>
    <definedName name="MM" localSheetId="129">#REF!</definedName>
    <definedName name="MM" localSheetId="127">#REF!</definedName>
    <definedName name="MM" localSheetId="23">#REF!</definedName>
    <definedName name="MM" localSheetId="13">#REF!</definedName>
    <definedName name="MM">#REF!</definedName>
    <definedName name="month" localSheetId="106">#REF!</definedName>
    <definedName name="month" localSheetId="109">#REF!</definedName>
    <definedName name="month" localSheetId="129">#REF!</definedName>
    <definedName name="MONTH" localSheetId="127">#REF!</definedName>
    <definedName name="month" localSheetId="23">#REF!</definedName>
    <definedName name="month" localSheetId="13">#REF!</definedName>
    <definedName name="month">#REF!</definedName>
    <definedName name="monthly_sales" localSheetId="106">#REF!</definedName>
    <definedName name="monthly_sales" localSheetId="109">#REF!</definedName>
    <definedName name="monthly_sales" localSheetId="129">#REF!</definedName>
    <definedName name="monthly_sales" localSheetId="23">#REF!</definedName>
    <definedName name="monthly_sales" localSheetId="13">#REF!</definedName>
    <definedName name="monthly_sales">#REF!</definedName>
    <definedName name="MONTHS" localSheetId="106">#REF!</definedName>
    <definedName name="MONTHS" localSheetId="109">#REF!</definedName>
    <definedName name="MONTHS" localSheetId="129">#REF!</definedName>
    <definedName name="Months" localSheetId="127">#REF!</definedName>
    <definedName name="MONTHS" localSheetId="23">#REF!</definedName>
    <definedName name="MONTHS" localSheetId="13">#REF!</definedName>
    <definedName name="MONTHS">#REF!</definedName>
    <definedName name="months_covered" localSheetId="106">#REF!</definedName>
    <definedName name="months_covered" localSheetId="109">#REF!</definedName>
    <definedName name="months_covered" localSheetId="129">#REF!</definedName>
    <definedName name="months_covered" localSheetId="23">#REF!</definedName>
    <definedName name="months_covered" localSheetId="13">#REF!</definedName>
    <definedName name="months_covered">#REF!</definedName>
    <definedName name="mor" localSheetId="106">#REF!</definedName>
    <definedName name="mor" localSheetId="109">#REF!</definedName>
    <definedName name="mor" localSheetId="129">#REF!</definedName>
    <definedName name="mor" localSheetId="127">#REF!</definedName>
    <definedName name="mor" localSheetId="23">#REF!</definedName>
    <definedName name="mor" localSheetId="13">#REF!</definedName>
    <definedName name="mor">#REF!</definedName>
    <definedName name="MortTables" localSheetId="106">#REF!</definedName>
    <definedName name="MortTables" localSheetId="109">#REF!</definedName>
    <definedName name="MortTables" localSheetId="129">#REF!</definedName>
    <definedName name="MortTables" localSheetId="23">#REF!</definedName>
    <definedName name="MortTables" localSheetId="13">#REF!</definedName>
    <definedName name="MortTables">#REF!</definedName>
    <definedName name="MortTitles" localSheetId="106">#REF!</definedName>
    <definedName name="MortTitles" localSheetId="109">#REF!</definedName>
    <definedName name="MortTitles" localSheetId="129">#REF!</definedName>
    <definedName name="MortTitles" localSheetId="23">#REF!</definedName>
    <definedName name="MortTitles" localSheetId="13">#REF!</definedName>
    <definedName name="MortTitles">#REF!</definedName>
    <definedName name="mos" localSheetId="106">#REF!</definedName>
    <definedName name="mos" localSheetId="109">#REF!</definedName>
    <definedName name="mos" localSheetId="129">#REF!</definedName>
    <definedName name="mos" localSheetId="23">#REF!</definedName>
    <definedName name="mos" localSheetId="13">#REF!</definedName>
    <definedName name="mos">#REF!</definedName>
    <definedName name="MOS_9Mths_RET" localSheetId="106">#REF!</definedName>
    <definedName name="MOS_9Mths_RET" localSheetId="109">#REF!</definedName>
    <definedName name="MOS_9Mths_RET" localSheetId="129">#REF!</definedName>
    <definedName name="MOS_9Mths_RET" localSheetId="23">#REF!</definedName>
    <definedName name="MOS_9Mths_RET" localSheetId="13">#REF!</definedName>
    <definedName name="MOS_9Mths_RET">#REF!</definedName>
    <definedName name="MOS_9Mths_RET1" localSheetId="106">#REF!</definedName>
    <definedName name="MOS_9Mths_RET1" localSheetId="109">#REF!</definedName>
    <definedName name="MOS_9Mths_RET1" localSheetId="129">#REF!</definedName>
    <definedName name="MOS_9Mths_RET1" localSheetId="23">#REF!</definedName>
    <definedName name="MOS_9Mths_RET1" localSheetId="13">#REF!</definedName>
    <definedName name="MOS_9Mths_RET1">#REF!</definedName>
    <definedName name="Moscow1" localSheetId="106">#REF!</definedName>
    <definedName name="Moscow1" localSheetId="109">#REF!</definedName>
    <definedName name="Moscow1" localSheetId="129">#REF!</definedName>
    <definedName name="Moscow1" localSheetId="23">#REF!</definedName>
    <definedName name="Moscow1" localSheetId="13">#REF!</definedName>
    <definedName name="Moscow1">#REF!</definedName>
    <definedName name="Moscow2" localSheetId="106">#REF!</definedName>
    <definedName name="Moscow2" localSheetId="109">#REF!</definedName>
    <definedName name="Moscow2" localSheetId="129">#REF!</definedName>
    <definedName name="Moscow2" localSheetId="23">#REF!</definedName>
    <definedName name="Moscow2" localSheetId="13">#REF!</definedName>
    <definedName name="Moscow2">#REF!</definedName>
    <definedName name="MosPro_bud" localSheetId="106">#REF!</definedName>
    <definedName name="MosPro_bud" localSheetId="109">#REF!</definedName>
    <definedName name="MosPro_bud" localSheetId="129">#REF!</definedName>
    <definedName name="MosPro_bud" localSheetId="23">#REF!</definedName>
    <definedName name="MosPro_bud" localSheetId="13">#REF!</definedName>
    <definedName name="MosPro_bud">#REF!</definedName>
    <definedName name="MoSprof_bud" localSheetId="106">#REF!</definedName>
    <definedName name="MoSprof_bud">#REF!</definedName>
    <definedName name="MOSRatio" localSheetId="26">#REF!</definedName>
    <definedName name="MOSRatio" localSheetId="106">#REF!</definedName>
    <definedName name="MOSRatio" localSheetId="109">#REF!</definedName>
    <definedName name="MOSRatio" localSheetId="111">#REF!</definedName>
    <definedName name="MOSRatio" localSheetId="123">#REF!</definedName>
    <definedName name="MOSRatio" localSheetId="122">#REF!</definedName>
    <definedName name="MOSRatio" localSheetId="124">#REF!</definedName>
    <definedName name="MOSRatio" localSheetId="44">#REF!</definedName>
    <definedName name="MOSRatio" localSheetId="129">#REF!</definedName>
    <definedName name="MOSRatio" localSheetId="64">#REF!</definedName>
    <definedName name="MOSRatio" localSheetId="69">#REF!</definedName>
    <definedName name="MOSratio" localSheetId="127">#REF!</definedName>
    <definedName name="MOSRatio" localSheetId="75">#REF!</definedName>
    <definedName name="MOSRatio" localSheetId="23">#REF!</definedName>
    <definedName name="MOSRatio" localSheetId="13">#REF!</definedName>
    <definedName name="MOSRatio" localSheetId="16">#REF!</definedName>
    <definedName name="MOSRatio">#REF!</definedName>
    <definedName name="MOSRation" localSheetId="26">#REF!</definedName>
    <definedName name="MOSRation" localSheetId="106">#REF!</definedName>
    <definedName name="MOSRation" localSheetId="111">#REF!</definedName>
    <definedName name="MOSRation" localSheetId="123">#REF!</definedName>
    <definedName name="MOSRation" localSheetId="122">#REF!</definedName>
    <definedName name="MOSRation" localSheetId="124">#REF!</definedName>
    <definedName name="MOSRation" localSheetId="44">#REF!</definedName>
    <definedName name="MOSRation" localSheetId="64">#REF!</definedName>
    <definedName name="MOSRation" localSheetId="69">#REF!</definedName>
    <definedName name="MOSRation" localSheetId="75">#REF!</definedName>
    <definedName name="MOSRation" localSheetId="16">#REF!</definedName>
    <definedName name="MOSRation">#REF!</definedName>
    <definedName name="mouldstatus" localSheetId="106">#REF!</definedName>
    <definedName name="mouldstatus">#REF!</definedName>
    <definedName name="mouldsteel" localSheetId="106">#REF!</definedName>
    <definedName name="mouldsteel">#REF!</definedName>
    <definedName name="mouldtype" localSheetId="106">#REF!</definedName>
    <definedName name="mouldtype">#REF!</definedName>
    <definedName name="MPAYROLL" localSheetId="127">#REF!</definedName>
    <definedName name="MPAYROLL">#N/A</definedName>
    <definedName name="MPPC" localSheetId="106">#REF!</definedName>
    <definedName name="MPPC" localSheetId="127">#REF!</definedName>
    <definedName name="MPPC">#REF!</definedName>
    <definedName name="MPPH" localSheetId="106">#REF!</definedName>
    <definedName name="MPPH" localSheetId="127">#REF!</definedName>
    <definedName name="MPPH">#REF!</definedName>
    <definedName name="MPPL" localSheetId="106">#REF!</definedName>
    <definedName name="MPPL" localSheetId="127">#REF!</definedName>
    <definedName name="MPPL">#REF!</definedName>
    <definedName name="ms" localSheetId="106">#REF!</definedName>
    <definedName name="ms" localSheetId="109">#REF!</definedName>
    <definedName name="ms" localSheetId="129">#REF!</definedName>
    <definedName name="ms" localSheetId="23">#REF!</definedName>
    <definedName name="ms" localSheetId="13">#REF!</definedName>
    <definedName name="ms">#REF!</definedName>
    <definedName name="MSG" localSheetId="106">#REF!</definedName>
    <definedName name="MSG" localSheetId="109">#REF!</definedName>
    <definedName name="MSG" localSheetId="129">#REF!</definedName>
    <definedName name="MSG" localSheetId="23">#REF!</definedName>
    <definedName name="MSG" localSheetId="13">#REF!</definedName>
    <definedName name="MSG">#REF!</definedName>
    <definedName name="MSNOV" localSheetId="106">#REF!</definedName>
    <definedName name="MSNOV" localSheetId="109">#REF!</definedName>
    <definedName name="MSNOV" localSheetId="129">#REF!</definedName>
    <definedName name="MSNOV" localSheetId="23">#REF!</definedName>
    <definedName name="MSNOV" localSheetId="13">#REF!</definedName>
    <definedName name="MSNOV">#REF!</definedName>
    <definedName name="Mthly_Budgets" localSheetId="106">#REF!</definedName>
    <definedName name="Mthly_Budgets" localSheetId="109">#REF!</definedName>
    <definedName name="Mthly_Budgets" localSheetId="129">#REF!</definedName>
    <definedName name="Mthly_Budgets" localSheetId="23">#REF!</definedName>
    <definedName name="Mthly_Budgets" localSheetId="13">#REF!</definedName>
    <definedName name="Mthly_Budgets">#REF!</definedName>
    <definedName name="mult" localSheetId="106">#REF!</definedName>
    <definedName name="mult" localSheetId="109">#REF!</definedName>
    <definedName name="mult" localSheetId="129">#REF!</definedName>
    <definedName name="mult" localSheetId="127">#REF!</definedName>
    <definedName name="mult" localSheetId="23">#REF!</definedName>
    <definedName name="mult" localSheetId="13">#REF!</definedName>
    <definedName name="mult">#REF!</definedName>
    <definedName name="mult2" localSheetId="106">#REF!</definedName>
    <definedName name="mult2" localSheetId="127">#REF!</definedName>
    <definedName name="mult2">#REF!</definedName>
    <definedName name="MULTICURRENCY" localSheetId="106">#REF!</definedName>
    <definedName name="MULTICURRENCY" localSheetId="109">#REF!</definedName>
    <definedName name="MULTICURRENCY" localSheetId="129">#REF!</definedName>
    <definedName name="MULTICURRENCY" localSheetId="23">#REF!</definedName>
    <definedName name="MULTICURRENCY" localSheetId="13">#REF!</definedName>
    <definedName name="MULTICURRENCY">#REF!</definedName>
    <definedName name="MULTIDate" localSheetId="106">#REF!</definedName>
    <definedName name="MULTIDate" localSheetId="109">#REF!</definedName>
    <definedName name="MULTIDate" localSheetId="129">#REF!</definedName>
    <definedName name="MULTIDate" localSheetId="23">#REF!</definedName>
    <definedName name="MULTIDate" localSheetId="13">#REF!</definedName>
    <definedName name="MULTIDate">#REF!</definedName>
    <definedName name="MULTIFundName" localSheetId="106">#REF!</definedName>
    <definedName name="MULTIFundName" localSheetId="109">#REF!</definedName>
    <definedName name="MULTIFundName" localSheetId="129">#REF!</definedName>
    <definedName name="MULTIFundName" localSheetId="23">#REF!</definedName>
    <definedName name="MULTIFundName" localSheetId="13">#REF!</definedName>
    <definedName name="MULTIFundName">#REF!</definedName>
    <definedName name="MULTIG1M" localSheetId="106">#REF!</definedName>
    <definedName name="MULTIG1M" localSheetId="109">#REF!</definedName>
    <definedName name="MULTIG1M" localSheetId="129">#REF!</definedName>
    <definedName name="MULTIG1M" localSheetId="23">#REF!</definedName>
    <definedName name="MULTIG1M" localSheetId="13">#REF!</definedName>
    <definedName name="MULTIG1M">#REF!</definedName>
    <definedName name="MULTIG1Y" localSheetId="106">#REF!</definedName>
    <definedName name="MULTIG1Y" localSheetId="109">#REF!</definedName>
    <definedName name="MULTIG1Y" localSheetId="129">#REF!</definedName>
    <definedName name="MULTIG1Y" localSheetId="23">#REF!</definedName>
    <definedName name="MULTIG1Y" localSheetId="13">#REF!</definedName>
    <definedName name="MULTIG1Y">#REF!</definedName>
    <definedName name="MULTIG2Y" localSheetId="106">#REF!</definedName>
    <definedName name="MULTIG2Y" localSheetId="109">#REF!</definedName>
    <definedName name="MULTIG2Y" localSheetId="129">#REF!</definedName>
    <definedName name="MULTIG2Y" localSheetId="23">#REF!</definedName>
    <definedName name="MULTIG2Y" localSheetId="13">#REF!</definedName>
    <definedName name="MULTIG2Y">#REF!</definedName>
    <definedName name="MULTIG3M" localSheetId="106">#REF!</definedName>
    <definedName name="MULTIG3M" localSheetId="109">#REF!</definedName>
    <definedName name="MULTIG3M" localSheetId="129">#REF!</definedName>
    <definedName name="MULTIG3M" localSheetId="23">#REF!</definedName>
    <definedName name="MULTIG3M" localSheetId="13">#REF!</definedName>
    <definedName name="MULTIG3M">#REF!</definedName>
    <definedName name="MULTIG3Y" localSheetId="106">#REF!</definedName>
    <definedName name="MULTIG3Y" localSheetId="109">#REF!</definedName>
    <definedName name="MULTIG3Y" localSheetId="129">#REF!</definedName>
    <definedName name="MULTIG3Y" localSheetId="23">#REF!</definedName>
    <definedName name="MULTIG3Y" localSheetId="13">#REF!</definedName>
    <definedName name="MULTIG3Y">#REF!</definedName>
    <definedName name="MULTIG6M" localSheetId="106">#REF!</definedName>
    <definedName name="MULTIG6M" localSheetId="109">#REF!</definedName>
    <definedName name="MULTIG6M" localSheetId="129">#REF!</definedName>
    <definedName name="MULTIG6M" localSheetId="23">#REF!</definedName>
    <definedName name="MULTIG6M" localSheetId="13">#REF!</definedName>
    <definedName name="MULTIG6M">#REF!</definedName>
    <definedName name="MULTIGSI" localSheetId="106">#REF!</definedName>
    <definedName name="MULTIGSI" localSheetId="109">#REF!</definedName>
    <definedName name="MULTIGSI" localSheetId="129">#REF!</definedName>
    <definedName name="MULTIGSI" localSheetId="23">#REF!</definedName>
    <definedName name="MULTIGSI" localSheetId="13">#REF!</definedName>
    <definedName name="MULTIGSI">#REF!</definedName>
    <definedName name="mvr" localSheetId="106">#REF!</definedName>
    <definedName name="mvr" localSheetId="109">#REF!</definedName>
    <definedName name="mvr" localSheetId="129">#REF!</definedName>
    <definedName name="mvr" localSheetId="23">#REF!</definedName>
    <definedName name="mvr" localSheetId="13">#REF!</definedName>
    <definedName name="mvr">#REF!</definedName>
    <definedName name="N" localSheetId="106">#REF!</definedName>
    <definedName name="N" localSheetId="109">#REF!</definedName>
    <definedName name="N" localSheetId="129">#REF!</definedName>
    <definedName name="N" localSheetId="23">#REF!</definedName>
    <definedName name="N" localSheetId="13">#REF!</definedName>
    <definedName name="N">#REF!</definedName>
    <definedName name="NA" localSheetId="106">#REF!</definedName>
    <definedName name="NA" localSheetId="127">#REF!</definedName>
    <definedName name="NA">#REF!</definedName>
    <definedName name="naa" localSheetId="106">#REF!</definedName>
    <definedName name="naa" localSheetId="109">#REF!</definedName>
    <definedName name="naa" localSheetId="129">#REF!</definedName>
    <definedName name="naa" localSheetId="127">#REF!</definedName>
    <definedName name="naa" localSheetId="23">#REF!</definedName>
    <definedName name="naa" localSheetId="13">#REF!</definedName>
    <definedName name="naa">#REF!</definedName>
    <definedName name="naaacc" localSheetId="106">#REF!</definedName>
    <definedName name="naaacc" localSheetId="109">#REF!</definedName>
    <definedName name="naaacc" localSheetId="129">#REF!</definedName>
    <definedName name="naaacc" localSheetId="127">#REF!</definedName>
    <definedName name="naaacc" localSheetId="23">#REF!</definedName>
    <definedName name="naaacc" localSheetId="13">#REF!</definedName>
    <definedName name="naaacc">#REF!</definedName>
    <definedName name="naaaccrued" localSheetId="106">#REF!</definedName>
    <definedName name="naaaccrued" localSheetId="127">#REF!</definedName>
    <definedName name="naaaccrued">#REF!</definedName>
    <definedName name="naabey" localSheetId="106">#REF!</definedName>
    <definedName name="naabey" localSheetId="109">#REF!</definedName>
    <definedName name="naabey" localSheetId="129">#REF!</definedName>
    <definedName name="naabey" localSheetId="127">#REF!</definedName>
    <definedName name="naabey" localSheetId="23">#REF!</definedName>
    <definedName name="naabey" localSheetId="13">#REF!</definedName>
    <definedName name="naabey">#REF!</definedName>
    <definedName name="naabonds" localSheetId="106">#REF!</definedName>
    <definedName name="naabonds" localSheetId="109">#REF!</definedName>
    <definedName name="naabonds" localSheetId="129">#REF!</definedName>
    <definedName name="naabonds" localSheetId="23">#REF!</definedName>
    <definedName name="naabonds" localSheetId="13">#REF!</definedName>
    <definedName name="naabonds">#REF!</definedName>
    <definedName name="naabro" localSheetId="106">#REF!</definedName>
    <definedName name="naabro" localSheetId="109">#REF!</definedName>
    <definedName name="naabro" localSheetId="129">#REF!</definedName>
    <definedName name="naabro" localSheetId="127">#REF!</definedName>
    <definedName name="naabro" localSheetId="23">#REF!</definedName>
    <definedName name="naabro" localSheetId="13">#REF!</definedName>
    <definedName name="naabro">#REF!</definedName>
    <definedName name="naacas" localSheetId="106">#REF!</definedName>
    <definedName name="naacas" localSheetId="109">#REF!</definedName>
    <definedName name="naacas" localSheetId="129">#REF!</definedName>
    <definedName name="naacas" localSheetId="127">#REF!</definedName>
    <definedName name="naacas" localSheetId="23">#REF!</definedName>
    <definedName name="naacas" localSheetId="13">#REF!</definedName>
    <definedName name="naacas">#REF!</definedName>
    <definedName name="naacol" localSheetId="106">#REF!</definedName>
    <definedName name="naacol" localSheetId="109">#REF!</definedName>
    <definedName name="naacol" localSheetId="129">#REF!</definedName>
    <definedName name="naacol" localSheetId="23">#REF!</definedName>
    <definedName name="naacol" localSheetId="13">#REF!</definedName>
    <definedName name="naacol">#REF!</definedName>
    <definedName name="naadir" localSheetId="106">#REF!</definedName>
    <definedName name="naadir" localSheetId="109">#REF!</definedName>
    <definedName name="naadir" localSheetId="129">#REF!</definedName>
    <definedName name="naadir" localSheetId="23">#REF!</definedName>
    <definedName name="naadir" localSheetId="13">#REF!</definedName>
    <definedName name="naadir">#REF!</definedName>
    <definedName name="naadue" localSheetId="106">#REF!</definedName>
    <definedName name="naadue" localSheetId="109">#REF!</definedName>
    <definedName name="naadue" localSheetId="129">#REF!</definedName>
    <definedName name="naadue" localSheetId="127">#REF!</definedName>
    <definedName name="naadue" localSheetId="23">#REF!</definedName>
    <definedName name="naadue" localSheetId="13">#REF!</definedName>
    <definedName name="naadue">#REF!</definedName>
    <definedName name="naaduef" localSheetId="106">#REF!</definedName>
    <definedName name="naaduef">#REF!</definedName>
    <definedName name="naaedp" localSheetId="106">#REF!</definedName>
    <definedName name="naaedp" localSheetId="127">#REF!</definedName>
    <definedName name="naaedp">#REF!</definedName>
    <definedName name="naafun" localSheetId="106">#REF!</definedName>
    <definedName name="naafun" localSheetId="127">#REF!</definedName>
    <definedName name="naafun">#REF!</definedName>
    <definedName name="naagen" localSheetId="106">#REF!</definedName>
    <definedName name="naagen">#REF!</definedName>
    <definedName name="naagov" localSheetId="106">#REF!</definedName>
    <definedName name="naagov" localSheetId="109">#REF!</definedName>
    <definedName name="naagov" localSheetId="129">#REF!</definedName>
    <definedName name="naagov" localSheetId="127">#REF!</definedName>
    <definedName name="naagov" localSheetId="23">#REF!</definedName>
    <definedName name="naagov" localSheetId="13">#REF!</definedName>
    <definedName name="naagov">#REF!</definedName>
    <definedName name="naalosres" localSheetId="106">#REF!</definedName>
    <definedName name="naalosres" localSheetId="109">#REF!</definedName>
    <definedName name="naalosres" localSheetId="129">#REF!</definedName>
    <definedName name="naalosres" localSheetId="23">#REF!</definedName>
    <definedName name="naalosres" localSheetId="13">#REF!</definedName>
    <definedName name="naalosres">#REF!</definedName>
    <definedName name="naaord" localSheetId="106">#REF!</definedName>
    <definedName name="naaord" localSheetId="109">#REF!</definedName>
    <definedName name="naaord" localSheetId="129">#REF!</definedName>
    <definedName name="naaord" localSheetId="127">#REF!</definedName>
    <definedName name="naaord" localSheetId="23">#REF!</definedName>
    <definedName name="naaord" localSheetId="13">#REF!</definedName>
    <definedName name="naaord">#REF!</definedName>
    <definedName name="naaoth" localSheetId="106">#REF!</definedName>
    <definedName name="naaoth" localSheetId="109">#REF!</definedName>
    <definedName name="naaoth" localSheetId="129">#REF!</definedName>
    <definedName name="naaoth" localSheetId="127">#REF!</definedName>
    <definedName name="naaoth" localSheetId="23">#REF!</definedName>
    <definedName name="naaoth" localSheetId="13">#REF!</definedName>
    <definedName name="naaoth">#REF!</definedName>
    <definedName name="naaother" localSheetId="106">#REF!</definedName>
    <definedName name="naaother" localSheetId="127">#REF!</definedName>
    <definedName name="naaother">#REF!</definedName>
    <definedName name="naaotherinv" localSheetId="106">#REF!</definedName>
    <definedName name="naaotherinv" localSheetId="109">#REF!</definedName>
    <definedName name="naaotherinv" localSheetId="129">#REF!</definedName>
    <definedName name="naaotherinv" localSheetId="23">#REF!</definedName>
    <definedName name="naaotherinv" localSheetId="13">#REF!</definedName>
    <definedName name="naaotherinv">#REF!</definedName>
    <definedName name="naapre" localSheetId="106">#REF!</definedName>
    <definedName name="naapre" localSheetId="109">#REF!</definedName>
    <definedName name="naapre" localSheetId="129">#REF!</definedName>
    <definedName name="naapre" localSheetId="127">#REF!</definedName>
    <definedName name="naapre" localSheetId="23">#REF!</definedName>
    <definedName name="naapre" localSheetId="13">#REF!</definedName>
    <definedName name="naapre">#REF!</definedName>
    <definedName name="naaprw" localSheetId="106">#REF!</definedName>
    <definedName name="naaprw" localSheetId="109">#REF!</definedName>
    <definedName name="naaprw" localSheetId="129">#REF!</definedName>
    <definedName name="naaprw" localSheetId="23">#REF!</definedName>
    <definedName name="naaprw" localSheetId="13">#REF!</definedName>
    <definedName name="naaprw">#REF!</definedName>
    <definedName name="naarea" localSheetId="106">#REF!</definedName>
    <definedName name="naarea" localSheetId="109">#REF!</definedName>
    <definedName name="naarea" localSheetId="129">#REF!</definedName>
    <definedName name="naarea" localSheetId="127">#REF!</definedName>
    <definedName name="naarea" localSheetId="23">#REF!</definedName>
    <definedName name="naarea" localSheetId="13">#REF!</definedName>
    <definedName name="naarea">#REF!</definedName>
    <definedName name="naarei" localSheetId="106">#REF!</definedName>
    <definedName name="naarei" localSheetId="127">#REF!</definedName>
    <definedName name="naarei">#REF!</definedName>
    <definedName name="naasal" localSheetId="106">#REF!</definedName>
    <definedName name="naasal" localSheetId="127">#REF!</definedName>
    <definedName name="naasal">#REF!</definedName>
    <definedName name="naasf" localSheetId="106">#REF!</definedName>
    <definedName name="naasf">#REF!</definedName>
    <definedName name="naasto" localSheetId="106">#REF!</definedName>
    <definedName name="naasto" localSheetId="127">#REF!</definedName>
    <definedName name="naasto">#REF!</definedName>
    <definedName name="naastowb" localSheetId="106">#REF!</definedName>
    <definedName name="naastowb">#REF!</definedName>
    <definedName name="naatbill" localSheetId="106">#REF!</definedName>
    <definedName name="naatbill" localSheetId="127">#REF!</definedName>
    <definedName name="naatbill">#REF!</definedName>
    <definedName name="nadedp" localSheetId="106">#REF!</definedName>
    <definedName name="nadedp">#REF!</definedName>
    <definedName name="NAIC">#REF!</definedName>
    <definedName name="NAICrate">#REF!</definedName>
    <definedName name="NAME" localSheetId="106">#REF!</definedName>
    <definedName name="NAME" localSheetId="109">#REF!</definedName>
    <definedName name="NAME" localSheetId="129">#REF!</definedName>
    <definedName name="NAME" localSheetId="23">#REF!</definedName>
    <definedName name="NAME" localSheetId="13">#REF!</definedName>
    <definedName name="NAME">#REF!</definedName>
    <definedName name="name1" localSheetId="106">#REF!</definedName>
    <definedName name="name1" localSheetId="109">#REF!</definedName>
    <definedName name="name1" localSheetId="129">#REF!</definedName>
    <definedName name="name1" localSheetId="23">#REF!</definedName>
    <definedName name="name1" localSheetId="13">#REF!</definedName>
    <definedName name="name1">#REF!</definedName>
    <definedName name="NATLIFE" localSheetId="106" hidden="1">#REF!</definedName>
    <definedName name="NATLIFE" localSheetId="109" hidden="1">#REF!</definedName>
    <definedName name="NATLIFE" localSheetId="129" hidden="1">#REF!</definedName>
    <definedName name="NATLIFE" localSheetId="127" hidden="1">#REF!</definedName>
    <definedName name="NATLIFE" localSheetId="23" hidden="1">#REF!</definedName>
    <definedName name="NATLIFE" localSheetId="13" hidden="1">#REF!</definedName>
    <definedName name="NATLIFE" hidden="1">#REF!</definedName>
    <definedName name="NB" localSheetId="106">#REF!</definedName>
    <definedName name="NB" localSheetId="111">#REF!</definedName>
    <definedName name="NB" localSheetId="123">#REF!</definedName>
    <definedName name="NB" localSheetId="122">#REF!</definedName>
    <definedName name="NB" localSheetId="124">#REF!</definedName>
    <definedName name="NB" localSheetId="64">#REF!</definedName>
    <definedName name="NB" localSheetId="69">#REF!</definedName>
    <definedName name="NB" localSheetId="127">#REF!</definedName>
    <definedName name="NB" localSheetId="75">#REF!</definedName>
    <definedName name="NB" localSheetId="16">#REF!</definedName>
    <definedName name="NB">#REF!</definedName>
    <definedName name="NB_GROWTH" localSheetId="106">#REF!</definedName>
    <definedName name="NB_GROWTH" localSheetId="109">#REF!</definedName>
    <definedName name="NB_GROWTH" localSheetId="129">#REF!</definedName>
    <definedName name="NB_GROWTH" localSheetId="23">#REF!</definedName>
    <definedName name="NB_GROWTH" localSheetId="13">#REF!</definedName>
    <definedName name="NB_GROWTH">#REF!</definedName>
    <definedName name="NBAP_table" localSheetId="106">#REF!</definedName>
    <definedName name="NBAP_table" localSheetId="109">#REF!</definedName>
    <definedName name="NBAP_table" localSheetId="129">#REF!</definedName>
    <definedName name="NBAP_table" localSheetId="23">#REF!</definedName>
    <definedName name="NBAP_table" localSheetId="13">#REF!</definedName>
    <definedName name="NBAP_table">#REF!</definedName>
    <definedName name="NBdis_99" localSheetId="106">#REF!</definedName>
    <definedName name="NBdis_99" localSheetId="109">#REF!</definedName>
    <definedName name="NBdis_99" localSheetId="129">#REF!</definedName>
    <definedName name="NBdis_99" localSheetId="23">#REF!</definedName>
    <definedName name="NBdis_99" localSheetId="13">#REF!</definedName>
    <definedName name="NBdis_99">#REF!</definedName>
    <definedName name="NBMix" localSheetId="106">#REF!</definedName>
    <definedName name="NBMix" localSheetId="109">#REF!</definedName>
    <definedName name="NBMix" localSheetId="129">#REF!</definedName>
    <definedName name="NBMix" localSheetId="23">#REF!</definedName>
    <definedName name="NBMix" localSheetId="13">#REF!</definedName>
    <definedName name="NBMix">#REF!</definedName>
    <definedName name="NBStopYr" localSheetId="106">#REF!</definedName>
    <definedName name="NBStopYr" localSheetId="109">#REF!</definedName>
    <definedName name="NBStopYr" localSheetId="129">#REF!</definedName>
    <definedName name="NBStopYr" localSheetId="23">#REF!</definedName>
    <definedName name="NBStopYr" localSheetId="13">#REF!</definedName>
    <definedName name="NBStopYr">#REF!</definedName>
    <definedName name="NCO" localSheetId="106">#REF!</definedName>
    <definedName name="NCO" localSheetId="109">#REF!</definedName>
    <definedName name="NCO" localSheetId="129">#REF!</definedName>
    <definedName name="NCO" localSheetId="127">#REF!</definedName>
    <definedName name="NCO" localSheetId="23">#REF!</definedName>
    <definedName name="NCO" localSheetId="13">#REF!</definedName>
    <definedName name="NCO">#REF!</definedName>
    <definedName name="NCOM" localSheetId="106">#REF!</definedName>
    <definedName name="NCOM" localSheetId="109">#REF!</definedName>
    <definedName name="NCOM" localSheetId="129">#REF!</definedName>
    <definedName name="NCOM" localSheetId="127">#REF!</definedName>
    <definedName name="NCOM" localSheetId="23">#REF!</definedName>
    <definedName name="NCOM" localSheetId="13">#REF!</definedName>
    <definedName name="NCOM">#REF!</definedName>
    <definedName name="ND_U" localSheetId="106">#REF!</definedName>
    <definedName name="ND_U" localSheetId="109">#REF!</definedName>
    <definedName name="ND_U" localSheetId="129">#REF!</definedName>
    <definedName name="ND_U" localSheetId="23">#REF!</definedName>
    <definedName name="ND_U" localSheetId="13">#REF!</definedName>
    <definedName name="ND_U">#REF!</definedName>
    <definedName name="ndf" localSheetId="106">#REF!</definedName>
    <definedName name="ndf" localSheetId="109">#REF!</definedName>
    <definedName name="ndf" localSheetId="129">#REF!</definedName>
    <definedName name="ndf" localSheetId="127">#REF!</definedName>
    <definedName name="ndf" localSheetId="23">#REF!</definedName>
    <definedName name="ndf" localSheetId="13">#REF!</definedName>
    <definedName name="ndf">#REF!</definedName>
    <definedName name="ndff" localSheetId="106">#REF!</definedName>
    <definedName name="ndff" localSheetId="109">#REF!</definedName>
    <definedName name="ndff" localSheetId="129">#REF!</definedName>
    <definedName name="ndff" localSheetId="127">#REF!</definedName>
    <definedName name="ndff" localSheetId="23">#REF!</definedName>
    <definedName name="ndff" localSheetId="13">#REF!</definedName>
    <definedName name="ndff">#REF!</definedName>
    <definedName name="ndff2" localSheetId="106">#REF!</definedName>
    <definedName name="ndff2" localSheetId="109">#REF!</definedName>
    <definedName name="ndff2" localSheetId="129">#REF!</definedName>
    <definedName name="ndff2" localSheetId="23">#REF!</definedName>
    <definedName name="ndff2" localSheetId="13">#REF!</definedName>
    <definedName name="ndff2">#REF!</definedName>
    <definedName name="ndft" localSheetId="106">#REF!</definedName>
    <definedName name="ndft" localSheetId="109">#REF!</definedName>
    <definedName name="ndft" localSheetId="129">#REF!</definedName>
    <definedName name="ndft" localSheetId="23">#REF!</definedName>
    <definedName name="ndft" localSheetId="13">#REF!</definedName>
    <definedName name="ndft">#REF!</definedName>
    <definedName name="NDPC" localSheetId="106">#REF!</definedName>
    <definedName name="NDPC" localSheetId="109">#REF!</definedName>
    <definedName name="NDPC" localSheetId="129">#REF!</definedName>
    <definedName name="NDPC" localSheetId="23">#REF!</definedName>
    <definedName name="NDPC" localSheetId="13">#REF!</definedName>
    <definedName name="NDPC">#REF!</definedName>
    <definedName name="NDPF" localSheetId="106">#REF!</definedName>
    <definedName name="NDPF" localSheetId="109">#REF!</definedName>
    <definedName name="NDPF" localSheetId="129">#REF!</definedName>
    <definedName name="NDPF" localSheetId="23">#REF!</definedName>
    <definedName name="NDPF" localSheetId="13">#REF!</definedName>
    <definedName name="NDPF">#REF!</definedName>
    <definedName name="ndt" localSheetId="106">#REF!</definedName>
    <definedName name="ndt" localSheetId="109">#REF!</definedName>
    <definedName name="ndt" localSheetId="129">#REF!</definedName>
    <definedName name="ndt" localSheetId="127">#REF!</definedName>
    <definedName name="ndt" localSheetId="23">#REF!</definedName>
    <definedName name="ndt" localSheetId="13">#REF!</definedName>
    <definedName name="ndt">#REF!</definedName>
    <definedName name="ndtf" localSheetId="106">#REF!</definedName>
    <definedName name="ndtf" localSheetId="109">#REF!</definedName>
    <definedName name="ndtf" localSheetId="129">#REF!</definedName>
    <definedName name="ndtf" localSheetId="127">#REF!</definedName>
    <definedName name="ndtf" localSheetId="23">#REF!</definedName>
    <definedName name="ndtf" localSheetId="13">#REF!</definedName>
    <definedName name="ndtf">#REF!</definedName>
    <definedName name="net" localSheetId="106">#REF!</definedName>
    <definedName name="net" localSheetId="109">#REF!</definedName>
    <definedName name="net" localSheetId="129">#REF!</definedName>
    <definedName name="net" localSheetId="127">#REF!</definedName>
    <definedName name="net" localSheetId="23">#REF!</definedName>
    <definedName name="net" localSheetId="13">#REF!</definedName>
    <definedName name="net">#REF!</definedName>
    <definedName name="NET_COM" localSheetId="106">#REF!</definedName>
    <definedName name="NET_COM" localSheetId="109">#REF!</definedName>
    <definedName name="NET_COM" localSheetId="129">#REF!</definedName>
    <definedName name="NET_COM" localSheetId="23">#REF!</definedName>
    <definedName name="NET_COM" localSheetId="13">#REF!</definedName>
    <definedName name="NET_COM">#REF!</definedName>
    <definedName name="net_loading">0.65</definedName>
    <definedName name="NET_PREM_FPT" localSheetId="106">#REF!</definedName>
    <definedName name="NET_PREM_FPT" localSheetId="109">#REF!</definedName>
    <definedName name="NET_PREM_FPT" localSheetId="129">#REF!</definedName>
    <definedName name="NET_PREM_FPT" localSheetId="23">#REF!</definedName>
    <definedName name="NET_PREM_FPT" localSheetId="13">#REF!</definedName>
    <definedName name="NET_PREM_FPT">#REF!</definedName>
    <definedName name="NET_WPREM" localSheetId="106">#REF!</definedName>
    <definedName name="NET_WPREM" localSheetId="109">#REF!</definedName>
    <definedName name="NET_WPREM" localSheetId="129">#REF!</definedName>
    <definedName name="NET_WPREM" localSheetId="23">#REF!</definedName>
    <definedName name="NET_WPREM" localSheetId="13">#REF!</definedName>
    <definedName name="NET_WPREM">#REF!</definedName>
    <definedName name="NetBookValue" localSheetId="106">#REF!</definedName>
    <definedName name="NetBookValue" localSheetId="109">#REF!</definedName>
    <definedName name="NetBookValue" localSheetId="129">#REF!</definedName>
    <definedName name="NetBookValue" localSheetId="23">#REF!</definedName>
    <definedName name="NetBookValue" localSheetId="13">#REF!</definedName>
    <definedName name="NetBookValue">#REF!</definedName>
    <definedName name="NETCOM_" localSheetId="106">#REF!</definedName>
    <definedName name="NETCOM_" localSheetId="109">#REF!</definedName>
    <definedName name="NETCOM_" localSheetId="129">#REF!</definedName>
    <definedName name="NETCOM_" localSheetId="23">#REF!</definedName>
    <definedName name="NETCOM_" localSheetId="13">#REF!</definedName>
    <definedName name="NETCOM_">#REF!</definedName>
    <definedName name="NETH" localSheetId="106" hidden="1">#REF!</definedName>
    <definedName name="NETH" localSheetId="109" hidden="1">#REF!</definedName>
    <definedName name="NETH" localSheetId="129" hidden="1">#REF!</definedName>
    <definedName name="NETH" localSheetId="23" hidden="1">#REF!</definedName>
    <definedName name="NETH" localSheetId="13" hidden="1">#REF!</definedName>
    <definedName name="NETH" hidden="1">#REF!</definedName>
    <definedName name="netinc" localSheetId="106">#REF!</definedName>
    <definedName name="netinc" localSheetId="109">#REF!</definedName>
    <definedName name="netinc" localSheetId="129">#REF!</definedName>
    <definedName name="netinc" localSheetId="127">#REF!</definedName>
    <definedName name="netinc" localSheetId="23">#REF!</definedName>
    <definedName name="netinc" localSheetId="13">#REF!</definedName>
    <definedName name="netinc">#REF!</definedName>
    <definedName name="netincome" localSheetId="106">#REF!</definedName>
    <definedName name="netincome" localSheetId="127">#REF!</definedName>
    <definedName name="netincome">#REF!</definedName>
    <definedName name="netinvestmentincome" localSheetId="106">#REF!</definedName>
    <definedName name="netinvestmentincome" localSheetId="127">#REF!</definedName>
    <definedName name="netinvestmentincome">#REF!</definedName>
    <definedName name="netoperatingincome" localSheetId="106">#REF!</definedName>
    <definedName name="netoperatingincome" localSheetId="127">#REF!</definedName>
    <definedName name="netoperatingincome">#REF!</definedName>
    <definedName name="netprem" localSheetId="106">#REF!</definedName>
    <definedName name="netprem" localSheetId="109">#REF!</definedName>
    <definedName name="netprem" localSheetId="129">#REF!</definedName>
    <definedName name="netprem" localSheetId="127">#REF!</definedName>
    <definedName name="netprem" localSheetId="23">#REF!</definedName>
    <definedName name="netprem" localSheetId="13">#REF!</definedName>
    <definedName name="netprem">#REF!</definedName>
    <definedName name="netprofit" localSheetId="106">#REF!</definedName>
    <definedName name="netprofit" localSheetId="109">#REF!</definedName>
    <definedName name="netprofit" localSheetId="129">#REF!</definedName>
    <definedName name="netprofit" localSheetId="127">#REF!</definedName>
    <definedName name="netprofit" localSheetId="23">#REF!</definedName>
    <definedName name="netprofit" localSheetId="13">#REF!</definedName>
    <definedName name="netprofit">#REF!</definedName>
    <definedName name="netunderwritingincome" localSheetId="106">#REF!</definedName>
    <definedName name="netunderwritingincome" localSheetId="127">#REF!</definedName>
    <definedName name="netunderwritingincome">#REF!</definedName>
    <definedName name="networth" localSheetId="106">#REF!</definedName>
    <definedName name="networth" localSheetId="127">#REF!</definedName>
    <definedName name="networth">#REF!</definedName>
    <definedName name="NetWorthCY" localSheetId="106">#REF!</definedName>
    <definedName name="NetWorthCY" localSheetId="109">#REF!</definedName>
    <definedName name="NetWorthCY" localSheetId="129">#REF!</definedName>
    <definedName name="NetWorthCY" localSheetId="23">#REF!</definedName>
    <definedName name="NetWorthCY" localSheetId="13">#REF!</definedName>
    <definedName name="NetWorthCY">#REF!</definedName>
    <definedName name="NEW" localSheetId="106">#REF!</definedName>
    <definedName name="NEW" localSheetId="109">#REF!</definedName>
    <definedName name="NEW" localSheetId="129">#REF!</definedName>
    <definedName name="NEW" localSheetId="127">#REF!</definedName>
    <definedName name="NEW" localSheetId="23">#REF!</definedName>
    <definedName name="NEW" localSheetId="13">#REF!</definedName>
    <definedName name="NEW">#REF!</definedName>
    <definedName name="NEW_FX" localSheetId="106">#REF!</definedName>
    <definedName name="NEW_FX" localSheetId="109">#REF!</definedName>
    <definedName name="NEW_FX" localSheetId="129">#REF!</definedName>
    <definedName name="NEW_FX" localSheetId="23">#REF!</definedName>
    <definedName name="NEW_FX" localSheetId="13">#REF!</definedName>
    <definedName name="NEW_FX">#REF!</definedName>
    <definedName name="new10.15" localSheetId="106">#REF!</definedName>
    <definedName name="new10.15" localSheetId="109">#REF!</definedName>
    <definedName name="new10.15" localSheetId="129">#REF!</definedName>
    <definedName name="new10.15" localSheetId="23">#REF!</definedName>
    <definedName name="new10.15" localSheetId="13">#REF!</definedName>
    <definedName name="new10.15">#REF!</definedName>
    <definedName name="new10.15.7" localSheetId="106">#REF!</definedName>
    <definedName name="new10.15.7" localSheetId="109">#REF!</definedName>
    <definedName name="new10.15.7" localSheetId="129">#REF!</definedName>
    <definedName name="new10.15.7" localSheetId="23">#REF!</definedName>
    <definedName name="new10.15.7" localSheetId="13">#REF!</definedName>
    <definedName name="new10.15.7">#REF!</definedName>
    <definedName name="new3.7" localSheetId="106">#REF!</definedName>
    <definedName name="new3.7">#REF!</definedName>
    <definedName name="new3.7.7" localSheetId="106">#REF!</definedName>
    <definedName name="new3.7.7">#REF!</definedName>
    <definedName name="new5.10" localSheetId="106">#REF!</definedName>
    <definedName name="new5.10">#REF!</definedName>
    <definedName name="new5.10.7" localSheetId="106">#REF!</definedName>
    <definedName name="new5.10.7">#REF!</definedName>
    <definedName name="newAll" localSheetId="106">#REF!</definedName>
    <definedName name="newAll">#REF!</definedName>
    <definedName name="nfhb" localSheetId="106">#REF!</definedName>
    <definedName name="nfhb" localSheetId="109">#REF!</definedName>
    <definedName name="nfhb" localSheetId="129">#REF!</definedName>
    <definedName name="nfhb" localSheetId="127">#REF!</definedName>
    <definedName name="nfhb" localSheetId="23">#REF!</definedName>
    <definedName name="nfhb" localSheetId="13">#REF!</definedName>
    <definedName name="nfhb">#REF!</definedName>
    <definedName name="nii" localSheetId="106">#REF!</definedName>
    <definedName name="nii" localSheetId="109">#REF!</definedName>
    <definedName name="nii" localSheetId="129">#REF!</definedName>
    <definedName name="nii" localSheetId="23">#REF!</definedName>
    <definedName name="nii" localSheetId="13">#REF!</definedName>
    <definedName name="nii">#REF!</definedName>
    <definedName name="nla" localSheetId="106">#REF!</definedName>
    <definedName name="nla" localSheetId="109">#REF!</definedName>
    <definedName name="nla" localSheetId="129">#REF!</definedName>
    <definedName name="nla" localSheetId="23">#REF!</definedName>
    <definedName name="nla" localSheetId="13">#REF!</definedName>
    <definedName name="nla">#REF!</definedName>
    <definedName name="nlabonds" localSheetId="106">#REF!</definedName>
    <definedName name="nlabonds" localSheetId="109">#REF!</definedName>
    <definedName name="nlabonds" localSheetId="129">#REF!</definedName>
    <definedName name="nlabonds" localSheetId="23">#REF!</definedName>
    <definedName name="nlabonds" localSheetId="13">#REF!</definedName>
    <definedName name="nlabonds">#REF!</definedName>
    <definedName name="nladue" localSheetId="106">#REF!</definedName>
    <definedName name="nladue" localSheetId="109">#REF!</definedName>
    <definedName name="nladue" localSheetId="129">#REF!</definedName>
    <definedName name="nladue" localSheetId="127">#REF!</definedName>
    <definedName name="nladue" localSheetId="23">#REF!</definedName>
    <definedName name="nladue" localSheetId="13">#REF!</definedName>
    <definedName name="nladue">#REF!</definedName>
    <definedName name="nlaf22" localSheetId="106">#REF!</definedName>
    <definedName name="nlaf22" localSheetId="127">#REF!</definedName>
    <definedName name="nlaf22">#REF!</definedName>
    <definedName name="nlapre" localSheetId="106">#REF!</definedName>
    <definedName name="nlapre" localSheetId="127">#REF!</definedName>
    <definedName name="nlapre">#REF!</definedName>
    <definedName name="nlasec" localSheetId="106">#REF!</definedName>
    <definedName name="nlasec" localSheetId="127">#REF!</definedName>
    <definedName name="nlasec">#REF!</definedName>
    <definedName name="nlass" localSheetId="106">#REF!</definedName>
    <definedName name="nlass" localSheetId="109">#REF!</definedName>
    <definedName name="nlass" localSheetId="129">#REF!</definedName>
    <definedName name="nlass" localSheetId="23">#REF!</definedName>
    <definedName name="nlass" localSheetId="13">#REF!</definedName>
    <definedName name="nlass">#REF!</definedName>
    <definedName name="nlastock" localSheetId="106">#REF!</definedName>
    <definedName name="nlastock" localSheetId="109">#REF!</definedName>
    <definedName name="nlastock" localSheetId="129">#REF!</definedName>
    <definedName name="nlastock" localSheetId="127">#REF!</definedName>
    <definedName name="nlastock" localSheetId="23">#REF!</definedName>
    <definedName name="nlastock" localSheetId="13">#REF!</definedName>
    <definedName name="nlastock">#REF!</definedName>
    <definedName name="nlastocks" localSheetId="106">#REF!</definedName>
    <definedName name="nlastocks" localSheetId="109">#REF!</definedName>
    <definedName name="nlastocks" localSheetId="129">#REF!</definedName>
    <definedName name="nlastocks" localSheetId="23">#REF!</definedName>
    <definedName name="nlastocks" localSheetId="13">#REF!</definedName>
    <definedName name="nlastocks">#REF!</definedName>
    <definedName name="nlastowb" localSheetId="106">#REF!</definedName>
    <definedName name="nlastowb" localSheetId="109">#REF!</definedName>
    <definedName name="nlastowb" localSheetId="129">#REF!</definedName>
    <definedName name="nlastowb" localSheetId="23">#REF!</definedName>
    <definedName name="nlastowb" localSheetId="13">#REF!</definedName>
    <definedName name="nlastowb">#REF!</definedName>
    <definedName name="nll" localSheetId="106">#REF!</definedName>
    <definedName name="nll" localSheetId="109">#REF!</definedName>
    <definedName name="nll" localSheetId="129">#REF!</definedName>
    <definedName name="nll" localSheetId="127">#REF!</definedName>
    <definedName name="nll" localSheetId="23">#REF!</definedName>
    <definedName name="nll" localSheetId="13">#REF!</definedName>
    <definedName name="nll">#REF!</definedName>
    <definedName name="nlldueto" localSheetId="106">#REF!</definedName>
    <definedName name="nlldueto" localSheetId="127">#REF!</definedName>
    <definedName name="nlldueto">#REF!</definedName>
    <definedName name="nlllos" localSheetId="106">#REF!</definedName>
    <definedName name="nlllos" localSheetId="127">#REF!</definedName>
    <definedName name="nlllos">#REF!</definedName>
    <definedName name="nlltax" localSheetId="106">#REF!</definedName>
    <definedName name="nlltax" localSheetId="127">#REF!</definedName>
    <definedName name="nlltax">#REF!</definedName>
    <definedName name="nllubd" localSheetId="106">#REF!</definedName>
    <definedName name="nllubd">#REF!</definedName>
    <definedName name="nllune" localSheetId="106">#REF!</definedName>
    <definedName name="nllune" localSheetId="127">#REF!</definedName>
    <definedName name="nllune">#REF!</definedName>
    <definedName name="NLSD" localSheetId="106">#REF!</definedName>
    <definedName name="NLSD" localSheetId="127">#REF!</definedName>
    <definedName name="NLSD">#REF!</definedName>
    <definedName name="nltb" localSheetId="106">#REF!</definedName>
    <definedName name="nltb">#REF!</definedName>
    <definedName name="nnnnnn" localSheetId="106">#REF!</definedName>
    <definedName name="nnnnnn" localSheetId="109">#REF!</definedName>
    <definedName name="nnnnnn" localSheetId="129">#REF!</definedName>
    <definedName name="nnnnnn" localSheetId="23">#REF!</definedName>
    <definedName name="nnnnnn" localSheetId="13">#REF!</definedName>
    <definedName name="nnnnnn">#REF!</definedName>
    <definedName name="noi" localSheetId="106">#REF!</definedName>
    <definedName name="noi" localSheetId="109">#REF!</definedName>
    <definedName name="noi" localSheetId="129">#REF!</definedName>
    <definedName name="noi" localSheetId="23">#REF!</definedName>
    <definedName name="noi" localSheetId="13">#REF!</definedName>
    <definedName name="noi">#REF!</definedName>
    <definedName name="Non?Production?Items" localSheetId="106">#REF!</definedName>
    <definedName name="Non?Production?Items" localSheetId="109">#REF!</definedName>
    <definedName name="Non?Production?Items" localSheetId="129">#REF!</definedName>
    <definedName name="Non?Production?Items" localSheetId="23">#REF!</definedName>
    <definedName name="Non?Production?Items" localSheetId="13">#REF!</definedName>
    <definedName name="Non?Production?Items">#REF!</definedName>
    <definedName name="none" localSheetId="26">#REF!</definedName>
    <definedName name="none" localSheetId="106">#REF!</definedName>
    <definedName name="none" localSheetId="111">#REF!</definedName>
    <definedName name="none" localSheetId="123">#REF!</definedName>
    <definedName name="none" localSheetId="122">#REF!</definedName>
    <definedName name="none" localSheetId="124">#REF!</definedName>
    <definedName name="none" localSheetId="44">#REF!</definedName>
    <definedName name="none" localSheetId="64">#REF!</definedName>
    <definedName name="none" localSheetId="69">#REF!</definedName>
    <definedName name="None" localSheetId="127">#REF!</definedName>
    <definedName name="none" localSheetId="75">#REF!</definedName>
    <definedName name="none" localSheetId="16">#REF!</definedName>
    <definedName name="none">#REF!</definedName>
    <definedName name="NONETI_DEC2005_W_REGION_05MAY2006" localSheetId="106">#REF!</definedName>
    <definedName name="NONETI_DEC2005_W_REGION_05MAY2006" localSheetId="111">#REF!</definedName>
    <definedName name="NONETI_DEC2005_W_REGION_05MAY2006" localSheetId="123">#REF!</definedName>
    <definedName name="NONETI_DEC2005_W_REGION_05MAY2006" localSheetId="122">#REF!</definedName>
    <definedName name="NONETI_DEC2005_W_REGION_05MAY2006" localSheetId="124">#REF!</definedName>
    <definedName name="NONETI_DEC2005_W_REGION_05MAY2006" localSheetId="64">#REF!</definedName>
    <definedName name="NONETI_DEC2005_W_REGION_05MAY2006" localSheetId="69">#REF!</definedName>
    <definedName name="NONETI_DEC2005_W_REGION_05MAY2006" localSheetId="127">#REF!</definedName>
    <definedName name="NONETI_DEC2005_W_REGION_05MAY2006" localSheetId="75">#REF!</definedName>
    <definedName name="NONETI_DEC2005_W_REGION_05MAY2006" localSheetId="16">#REF!</definedName>
    <definedName name="NONETI_DEC2005_W_REGION_05MAY2006">#REF!</definedName>
    <definedName name="nonled" localSheetId="106">#REF!</definedName>
    <definedName name="nonled" localSheetId="127">#REF!</definedName>
    <definedName name="nonled">#REF!</definedName>
    <definedName name="NOPF" localSheetId="106">#REF!</definedName>
    <definedName name="NOPF" localSheetId="109">#REF!</definedName>
    <definedName name="NOPF" localSheetId="129">#REF!</definedName>
    <definedName name="NOPF" localSheetId="23">#REF!</definedName>
    <definedName name="NOPF" localSheetId="13">#REF!</definedName>
    <definedName name="NOPF">#REF!</definedName>
    <definedName name="NoStaff" localSheetId="106">#REF!</definedName>
    <definedName name="NoStaff" localSheetId="109">#REF!</definedName>
    <definedName name="NoStaff" localSheetId="129">#REF!</definedName>
    <definedName name="NoStaff" localSheetId="23">#REF!</definedName>
    <definedName name="NoStaff" localSheetId="13">#REF!</definedName>
    <definedName name="NoStaff">#REF!</definedName>
    <definedName name="Nov" localSheetId="106" hidden="1">{#N/A,#N/A,FALSE,"DEPN";#N/A,#N/A,FALSE,"INT";#N/A,#N/A,FALSE,"SUNDRY";#N/A,#N/A,FALSE,"CRED";#N/A,#N/A,FALSE,"DEBT";#N/A,#N/A,FALSE,"XREC";#N/A,#N/A,FALSE,"RFS";#N/A,#N/A,FALSE,"FAS";#N/A,#N/A,FALSE,"SP";#N/A,#N/A,FALSE,"COMM";#N/A,#N/A,FALSE,"CALC";#N/A,#N/A,FALSE,"%";#N/A,#N/A,FALSE,"EXPS"}</definedName>
    <definedName name="Nov" localSheetId="109" hidden="1">{#N/A,#N/A,FALSE,"DEPN";#N/A,#N/A,FALSE,"INT";#N/A,#N/A,FALSE,"SUNDRY";#N/A,#N/A,FALSE,"CRED";#N/A,#N/A,FALSE,"DEBT";#N/A,#N/A,FALSE,"XREC";#N/A,#N/A,FALSE,"RFS";#N/A,#N/A,FALSE,"FAS";#N/A,#N/A,FALSE,"SP";#N/A,#N/A,FALSE,"COMM";#N/A,#N/A,FALSE,"CALC";#N/A,#N/A,FALSE,"%";#N/A,#N/A,FALSE,"EXPS"}</definedName>
    <definedName name="Nov" localSheetId="129" hidden="1">{#N/A,#N/A,FALSE,"DEPN";#N/A,#N/A,FALSE,"INT";#N/A,#N/A,FALSE,"SUNDRY";#N/A,#N/A,FALSE,"CRED";#N/A,#N/A,FALSE,"DEBT";#N/A,#N/A,FALSE,"XREC";#N/A,#N/A,FALSE,"RFS";#N/A,#N/A,FALSE,"FAS";#N/A,#N/A,FALSE,"SP";#N/A,#N/A,FALSE,"COMM";#N/A,#N/A,FALSE,"CALC";#N/A,#N/A,FALSE,"%";#N/A,#N/A,FALSE,"EXPS"}</definedName>
    <definedName name="Nov" localSheetId="127">#REF!</definedName>
    <definedName name="Nov" localSheetId="23" hidden="1">{#N/A,#N/A,FALSE,"DEPN";#N/A,#N/A,FALSE,"INT";#N/A,#N/A,FALSE,"SUNDRY";#N/A,#N/A,FALSE,"CRED";#N/A,#N/A,FALSE,"DEBT";#N/A,#N/A,FALSE,"XREC";#N/A,#N/A,FALSE,"RFS";#N/A,#N/A,FALSE,"FAS";#N/A,#N/A,FALSE,"SP";#N/A,#N/A,FALSE,"COMM";#N/A,#N/A,FALSE,"CALC";#N/A,#N/A,FALSE,"%";#N/A,#N/A,FALSE,"EXPS"}</definedName>
    <definedName name="Nov" localSheetId="13" hidden="1">{#N/A,#N/A,FALSE,"DEPN";#N/A,#N/A,FALSE,"INT";#N/A,#N/A,FALSE,"SUNDRY";#N/A,#N/A,FALSE,"CRED";#N/A,#N/A,FALSE,"DEBT";#N/A,#N/A,FALSE,"XREC";#N/A,#N/A,FALSE,"RFS";#N/A,#N/A,FALSE,"FAS";#N/A,#N/A,FALSE,"SP";#N/A,#N/A,FALSE,"COMM";#N/A,#N/A,FALSE,"CALC";#N/A,#N/A,FALSE,"%";#N/A,#N/A,FALSE,"EXPS"}</definedName>
    <definedName name="Nov" hidden="1">{#N/A,#N/A,FALSE,"DEPN";#N/A,#N/A,FALSE,"INT";#N/A,#N/A,FALSE,"SUNDRY";#N/A,#N/A,FALSE,"CRED";#N/A,#N/A,FALSE,"DEBT";#N/A,#N/A,FALSE,"XREC";#N/A,#N/A,FALSE,"RFS";#N/A,#N/A,FALSE,"FAS";#N/A,#N/A,FALSE,"SP";#N/A,#N/A,FALSE,"COMM";#N/A,#N/A,FALSE,"CALC";#N/A,#N/A,FALSE,"%";#N/A,#N/A,FALSE,"EXPS"}</definedName>
    <definedName name="NOVDATA05">#REF!</definedName>
    <definedName name="NOW" localSheetId="106">#REF!</definedName>
    <definedName name="NOW" localSheetId="109">#REF!</definedName>
    <definedName name="NOW" localSheetId="129">#REF!</definedName>
    <definedName name="NOW" localSheetId="23">#REF!</definedName>
    <definedName name="NOW" localSheetId="13">#REF!</definedName>
    <definedName name="NOW">#REF!</definedName>
    <definedName name="npw" localSheetId="106">#REF!</definedName>
    <definedName name="npw" localSheetId="127">#REF!</definedName>
    <definedName name="npw">#REF!</definedName>
    <definedName name="nri" localSheetId="106">#REF!</definedName>
    <definedName name="nri" localSheetId="109">#REF!</definedName>
    <definedName name="nri" localSheetId="129">#REF!</definedName>
    <definedName name="nri" localSheetId="127">#REF!</definedName>
    <definedName name="nri" localSheetId="23">#REF!</definedName>
    <definedName name="nri" localSheetId="13">#REF!</definedName>
    <definedName name="nri">#REF!</definedName>
    <definedName name="NS_5YT_F" localSheetId="106">#REF!</definedName>
    <definedName name="NS_5YT_F" localSheetId="109">#REF!</definedName>
    <definedName name="NS_5YT_F" localSheetId="129">#REF!</definedName>
    <definedName name="NS_5YT_F" localSheetId="127">#REF!</definedName>
    <definedName name="NS_5YT_F" localSheetId="23">#REF!</definedName>
    <definedName name="NS_5YT_F" localSheetId="13">#REF!</definedName>
    <definedName name="NS_5YT_F">#REF!</definedName>
    <definedName name="nui" localSheetId="106">#REF!</definedName>
    <definedName name="nui" localSheetId="109">#REF!</definedName>
    <definedName name="nui" localSheetId="129">#REF!</definedName>
    <definedName name="nui" localSheetId="23">#REF!</definedName>
    <definedName name="nui" localSheetId="13">#REF!</definedName>
    <definedName name="nui">#REF!</definedName>
    <definedName name="NumLayers" localSheetId="106">#REF!</definedName>
    <definedName name="NumLayers">#REF!</definedName>
    <definedName name="nv">36926.6469046296</definedName>
    <definedName name="NvsASD">"V2010-05-31"</definedName>
    <definedName name="NvsAutoDrillOk">"VN"</definedName>
    <definedName name="NvsDateToNumber">"Y"</definedName>
    <definedName name="NvsElapsedTime">0.000231481484661344</definedName>
    <definedName name="NvsEndTime">40336.8171180556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"%,X,RNF..R00B,CZF..C00B"</definedName>
    <definedName name="NvsPanelBusUnit">"V"</definedName>
    <definedName name="NvsPanelEffdt">"V2003-01-01"</definedName>
    <definedName name="NvsPanelSetid">"VGROUP"</definedName>
    <definedName name="NvsParentRef">"'[2021-12_PH001_AAL_1000_AAL_Trial_Balance.xls]Sheet1'!$J$375"</definedName>
    <definedName name="NvsReqBU">"VPH001"</definedName>
    <definedName name="NvsReqBUOnly">"VY"</definedName>
    <definedName name="NvsStyleNme">"AAL_RG_Std_Format.xls"</definedName>
    <definedName name="NvsTransLed">"VN"</definedName>
    <definedName name="NvsTreeASD">"V2010-05-31"</definedName>
    <definedName name="NvsValTbl.ABC_ACT_ID">"ACT_TBL"</definedName>
    <definedName name="NvsValTbl.ACCOUNT">"GL_ACCOUNT_TBL"</definedName>
    <definedName name="NvsValTbl.BUSINESS_UNIT">"BUS_UNIT_TBL_GL"</definedName>
    <definedName name="NvsValTbl.DEPTID">"DEPARTMENT_TBL"</definedName>
    <definedName name="NvsValTbl.NM_SECTOR">"NM_SECTOR_TBL"</definedName>
    <definedName name="NvsValTbl.PRODUCT">"PRODUCT_TBL"</definedName>
    <definedName name="NW" localSheetId="106">#REF!</definedName>
    <definedName name="NW" localSheetId="127">#REF!</definedName>
    <definedName name="NW">#REF!</definedName>
    <definedName name="NZ_Inv_Prod" localSheetId="106">#REF!</definedName>
    <definedName name="NZ_Inv_Prod" localSheetId="109">#REF!</definedName>
    <definedName name="NZ_Inv_Prod" localSheetId="129">#REF!</definedName>
    <definedName name="NZ_Inv_Prod" localSheetId="23">#REF!</definedName>
    <definedName name="NZ_Inv_Prod" localSheetId="13">#REF!</definedName>
    <definedName name="NZ_Inv_Prod">#REF!</definedName>
    <definedName name="nz2001avg" localSheetId="106">#REF!</definedName>
    <definedName name="nz2001avg" localSheetId="109">#REF!</definedName>
    <definedName name="nz2001avg" localSheetId="129">#REF!</definedName>
    <definedName name="nz2001avg" localSheetId="23">#REF!</definedName>
    <definedName name="nz2001avg" localSheetId="13">#REF!</definedName>
    <definedName name="nz2001avg">#REF!</definedName>
    <definedName name="nz2002act" localSheetId="106">#REF!</definedName>
    <definedName name="nz2002act" localSheetId="109">#REF!</definedName>
    <definedName name="nz2002act" localSheetId="129">#REF!</definedName>
    <definedName name="nz2002act" localSheetId="23">#REF!</definedName>
    <definedName name="nz2002act" localSheetId="13">#REF!</definedName>
    <definedName name="nz2002act">#REF!</definedName>
    <definedName name="nz2002Avg" localSheetId="106">#REF!</definedName>
    <definedName name="nz2002Avg" localSheetId="109">#REF!</definedName>
    <definedName name="nz2002Avg" localSheetId="129">#REF!</definedName>
    <definedName name="nz2002Avg" localSheetId="23">#REF!</definedName>
    <definedName name="nz2002Avg" localSheetId="13">#REF!</definedName>
    <definedName name="nz2002Avg">#REF!</definedName>
    <definedName name="nzbgt" localSheetId="106">#REF!</definedName>
    <definedName name="nzbgt">#REF!</definedName>
    <definedName name="O" localSheetId="106">#REF!</definedName>
    <definedName name="O">#REF!</definedName>
    <definedName name="oaTG" localSheetId="106">#REF!</definedName>
    <definedName name="oaTG">#REF!</definedName>
    <definedName name="Oct" localSheetId="106" hidden="1">{#N/A,#N/A,FALSE,"DEPN";#N/A,#N/A,FALSE,"INT";#N/A,#N/A,FALSE,"SUNDRY";#N/A,#N/A,FALSE,"CRED";#N/A,#N/A,FALSE,"DEBT";#N/A,#N/A,FALSE,"XREC";#N/A,#N/A,FALSE,"RFS";#N/A,#N/A,FALSE,"FAS";#N/A,#N/A,FALSE,"SP";#N/A,#N/A,FALSE,"COMM";#N/A,#N/A,FALSE,"CALC";#N/A,#N/A,FALSE,"%";#N/A,#N/A,FALSE,"EXPS"}</definedName>
    <definedName name="Oct" localSheetId="109" hidden="1">{#N/A,#N/A,FALSE,"DEPN";#N/A,#N/A,FALSE,"INT";#N/A,#N/A,FALSE,"SUNDRY";#N/A,#N/A,FALSE,"CRED";#N/A,#N/A,FALSE,"DEBT";#N/A,#N/A,FALSE,"XREC";#N/A,#N/A,FALSE,"RFS";#N/A,#N/A,FALSE,"FAS";#N/A,#N/A,FALSE,"SP";#N/A,#N/A,FALSE,"COMM";#N/A,#N/A,FALSE,"CALC";#N/A,#N/A,FALSE,"%";#N/A,#N/A,FALSE,"EXPS"}</definedName>
    <definedName name="Oct" localSheetId="129" hidden="1">{#N/A,#N/A,FALSE,"DEPN";#N/A,#N/A,FALSE,"INT";#N/A,#N/A,FALSE,"SUNDRY";#N/A,#N/A,FALSE,"CRED";#N/A,#N/A,FALSE,"DEBT";#N/A,#N/A,FALSE,"XREC";#N/A,#N/A,FALSE,"RFS";#N/A,#N/A,FALSE,"FAS";#N/A,#N/A,FALSE,"SP";#N/A,#N/A,FALSE,"COMM";#N/A,#N/A,FALSE,"CALC";#N/A,#N/A,FALSE,"%";#N/A,#N/A,FALSE,"EXPS"}</definedName>
    <definedName name="Oct" localSheetId="127">#REF!</definedName>
    <definedName name="Oct" localSheetId="23" hidden="1">{#N/A,#N/A,FALSE,"DEPN";#N/A,#N/A,FALSE,"INT";#N/A,#N/A,FALSE,"SUNDRY";#N/A,#N/A,FALSE,"CRED";#N/A,#N/A,FALSE,"DEBT";#N/A,#N/A,FALSE,"XREC";#N/A,#N/A,FALSE,"RFS";#N/A,#N/A,FALSE,"FAS";#N/A,#N/A,FALSE,"SP";#N/A,#N/A,FALSE,"COMM";#N/A,#N/A,FALSE,"CALC";#N/A,#N/A,FALSE,"%";#N/A,#N/A,FALSE,"EXPS"}</definedName>
    <definedName name="Oct" localSheetId="13" hidden="1">{#N/A,#N/A,FALSE,"DEPN";#N/A,#N/A,FALSE,"INT";#N/A,#N/A,FALSE,"SUNDRY";#N/A,#N/A,FALSE,"CRED";#N/A,#N/A,FALSE,"DEBT";#N/A,#N/A,FALSE,"XREC";#N/A,#N/A,FALSE,"RFS";#N/A,#N/A,FALSE,"FAS";#N/A,#N/A,FALSE,"SP";#N/A,#N/A,FALSE,"COMM";#N/A,#N/A,FALSE,"CALC";#N/A,#N/A,FALSE,"%";#N/A,#N/A,FALSE,"EXPS"}</definedName>
    <definedName name="Oct" hidden="1">{#N/A,#N/A,FALSE,"DEPN";#N/A,#N/A,FALSE,"INT";#N/A,#N/A,FALSE,"SUNDRY";#N/A,#N/A,FALSE,"CRED";#N/A,#N/A,FALSE,"DEBT";#N/A,#N/A,FALSE,"XREC";#N/A,#N/A,FALSE,"RFS";#N/A,#N/A,FALSE,"FAS";#N/A,#N/A,FALSE,"SP";#N/A,#N/A,FALSE,"COMM";#N/A,#N/A,FALSE,"CALC";#N/A,#N/A,FALSE,"%";#N/A,#N/A,FALSE,"EXPS"}</definedName>
    <definedName name="oe">#REF!</definedName>
    <definedName name="of" localSheetId="106">#REF!</definedName>
    <definedName name="of" localSheetId="109">#REF!</definedName>
    <definedName name="of" localSheetId="129">#REF!</definedName>
    <definedName name="of" localSheetId="23">#REF!</definedName>
    <definedName name="of" localSheetId="13">#REF!</definedName>
    <definedName name="of">#REF!</definedName>
    <definedName name="OH_" localSheetId="106">#REF!</definedName>
    <definedName name="OH_" localSheetId="109">#REF!</definedName>
    <definedName name="OH_" localSheetId="129">#REF!</definedName>
    <definedName name="OH_" localSheetId="23">#REF!</definedName>
    <definedName name="OH_" localSheetId="13">#REF!</definedName>
    <definedName name="OH_">#REF!</definedName>
    <definedName name="OI" localSheetId="106">#REF!</definedName>
    <definedName name="OI" localSheetId="109">#REF!</definedName>
    <definedName name="OI" localSheetId="129">#REF!</definedName>
    <definedName name="OI" localSheetId="127">#REF!</definedName>
    <definedName name="OI" localSheetId="23">#REF!</definedName>
    <definedName name="OI" localSheetId="13">#REF!</definedName>
    <definedName name="OI">#REF!</definedName>
    <definedName name="OIADJ" localSheetId="106">#REF!</definedName>
    <definedName name="OIADJ" localSheetId="127">#REF!</definedName>
    <definedName name="OIADJ">#REF!</definedName>
    <definedName name="OINA" localSheetId="106">#REF!</definedName>
    <definedName name="OINA" localSheetId="127">#REF!</definedName>
    <definedName name="OINA">#REF!</definedName>
    <definedName name="OINAA" localSheetId="106">#REF!</definedName>
    <definedName name="OINAA" localSheetId="127">#REF!</definedName>
    <definedName name="OINAA">#REF!</definedName>
    <definedName name="ok" localSheetId="106" hidden="1">{#N/A,#N/A,FALSE,"DEPN";#N/A,#N/A,FALSE,"INT";#N/A,#N/A,FALSE,"SUNDRY";#N/A,#N/A,FALSE,"CRED";#N/A,#N/A,FALSE,"DEBT";#N/A,#N/A,FALSE,"XREC";#N/A,#N/A,FALSE,"RFS";#N/A,#N/A,FALSE,"FAS";#N/A,#N/A,FALSE,"SP";#N/A,#N/A,FALSE,"COMM";#N/A,#N/A,FALSE,"CALC";#N/A,#N/A,FALSE,"%";#N/A,#N/A,FALSE,"EXPS"}</definedName>
    <definedName name="ok" localSheetId="109" hidden="1">{#N/A,#N/A,FALSE,"DEPN";#N/A,#N/A,FALSE,"INT";#N/A,#N/A,FALSE,"SUNDRY";#N/A,#N/A,FALSE,"CRED";#N/A,#N/A,FALSE,"DEBT";#N/A,#N/A,FALSE,"XREC";#N/A,#N/A,FALSE,"RFS";#N/A,#N/A,FALSE,"FAS";#N/A,#N/A,FALSE,"SP";#N/A,#N/A,FALSE,"COMM";#N/A,#N/A,FALSE,"CALC";#N/A,#N/A,FALSE,"%";#N/A,#N/A,FALSE,"EXPS"}</definedName>
    <definedName name="ok" localSheetId="129" hidden="1">{#N/A,#N/A,FALSE,"DEPN";#N/A,#N/A,FALSE,"INT";#N/A,#N/A,FALSE,"SUNDRY";#N/A,#N/A,FALSE,"CRED";#N/A,#N/A,FALSE,"DEBT";#N/A,#N/A,FALSE,"XREC";#N/A,#N/A,FALSE,"RFS";#N/A,#N/A,FALSE,"FAS";#N/A,#N/A,FALSE,"SP";#N/A,#N/A,FALSE,"COMM";#N/A,#N/A,FALSE,"CALC";#N/A,#N/A,FALSE,"%";#N/A,#N/A,FALSE,"EXPS"}</definedName>
    <definedName name="OK" localSheetId="127" hidden="1">#REF!</definedName>
    <definedName name="ok" localSheetId="23" hidden="1">{#N/A,#N/A,FALSE,"DEPN";#N/A,#N/A,FALSE,"INT";#N/A,#N/A,FALSE,"SUNDRY";#N/A,#N/A,FALSE,"CRED";#N/A,#N/A,FALSE,"DEBT";#N/A,#N/A,FALSE,"XREC";#N/A,#N/A,FALSE,"RFS";#N/A,#N/A,FALSE,"FAS";#N/A,#N/A,FALSE,"SP";#N/A,#N/A,FALSE,"COMM";#N/A,#N/A,FALSE,"CALC";#N/A,#N/A,FALSE,"%";#N/A,#N/A,FALSE,"EXPS"}</definedName>
    <definedName name="ok" localSheetId="13" hidden="1">{#N/A,#N/A,FALSE,"DEPN";#N/A,#N/A,FALSE,"INT";#N/A,#N/A,FALSE,"SUNDRY";#N/A,#N/A,FALSE,"CRED";#N/A,#N/A,FALSE,"DEBT";#N/A,#N/A,FALSE,"XREC";#N/A,#N/A,FALSE,"RFS";#N/A,#N/A,FALSE,"FAS";#N/A,#N/A,FALSE,"SP";#N/A,#N/A,FALSE,"COMM";#N/A,#N/A,FALSE,"CALC";#N/A,#N/A,FALSE,"%";#N/A,#N/A,FALSE,"EXPS"}</definedName>
    <definedName name="ok" hidden="1">{#N/A,#N/A,FALSE,"DEPN";#N/A,#N/A,FALSE,"INT";#N/A,#N/A,FALSE,"SUNDRY";#N/A,#N/A,FALSE,"CRED";#N/A,#N/A,FALSE,"DEBT";#N/A,#N/A,FALSE,"XREC";#N/A,#N/A,FALSE,"RFS";#N/A,#N/A,FALSE,"FAS";#N/A,#N/A,FALSE,"SP";#N/A,#N/A,FALSE,"COMM";#N/A,#N/A,FALSE,"CALC";#N/A,#N/A,FALSE,"%";#N/A,#N/A,FALSE,"EXPS"}</definedName>
    <definedName name="oki" localSheetId="106" hidden="1">#REF!</definedName>
    <definedName name="oki" localSheetId="109" hidden="1">#REF!</definedName>
    <definedName name="oki" localSheetId="129" hidden="1">#REF!</definedName>
    <definedName name="oki" localSheetId="23" hidden="1">#REF!</definedName>
    <definedName name="oki" localSheetId="13" hidden="1">#REF!</definedName>
    <definedName name="oki" hidden="1">#REF!</definedName>
    <definedName name="ol" localSheetId="106">#REF!</definedName>
    <definedName name="ol" localSheetId="109">#REF!</definedName>
    <definedName name="ol" localSheetId="129">#REF!</definedName>
    <definedName name="ol" localSheetId="127">#REF!</definedName>
    <definedName name="ol" localSheetId="23">#REF!</definedName>
    <definedName name="ol" localSheetId="13">#REF!</definedName>
    <definedName name="ol">#REF!</definedName>
    <definedName name="OLD_FX" localSheetId="106">#REF!</definedName>
    <definedName name="OLD_FX" localSheetId="109">#REF!</definedName>
    <definedName name="OLD_FX" localSheetId="129">#REF!</definedName>
    <definedName name="OLD_FX" localSheetId="23">#REF!</definedName>
    <definedName name="OLD_FX" localSheetId="13">#REF!</definedName>
    <definedName name="OLD_FX">#REF!</definedName>
    <definedName name="old_fx2" localSheetId="106">#REF!</definedName>
    <definedName name="old_fx2" localSheetId="109">#REF!</definedName>
    <definedName name="old_fx2" localSheetId="129">#REF!</definedName>
    <definedName name="old_fx2" localSheetId="23">#REF!</definedName>
    <definedName name="old_fx2" localSheetId="13">#REF!</definedName>
    <definedName name="old_fx2">#REF!</definedName>
    <definedName name="old10.15" localSheetId="106">#REF!</definedName>
    <definedName name="old10.15" localSheetId="109">#REF!</definedName>
    <definedName name="old10.15" localSheetId="129">#REF!</definedName>
    <definedName name="old10.15" localSheetId="23">#REF!</definedName>
    <definedName name="old10.15" localSheetId="13">#REF!</definedName>
    <definedName name="old10.15">#REF!</definedName>
    <definedName name="old10.15.12" localSheetId="106">#REF!</definedName>
    <definedName name="old10.15.12" localSheetId="109">#REF!</definedName>
    <definedName name="old10.15.12" localSheetId="129">#REF!</definedName>
    <definedName name="old10.15.12" localSheetId="23">#REF!</definedName>
    <definedName name="old10.15.12" localSheetId="13">#REF!</definedName>
    <definedName name="old10.15.12">#REF!</definedName>
    <definedName name="old10.20" localSheetId="106">#REF!</definedName>
    <definedName name="old10.20" localSheetId="109">#REF!</definedName>
    <definedName name="old10.20" localSheetId="129">#REF!</definedName>
    <definedName name="old10.20" localSheetId="23">#REF!</definedName>
    <definedName name="old10.20" localSheetId="13">#REF!</definedName>
    <definedName name="old10.20">#REF!</definedName>
    <definedName name="old10.20.12" localSheetId="106">#REF!</definedName>
    <definedName name="old10.20.12">#REF!</definedName>
    <definedName name="old5.10" localSheetId="106">#REF!</definedName>
    <definedName name="old5.10">#REF!</definedName>
    <definedName name="old5.10.12" localSheetId="106">#REF!</definedName>
    <definedName name="old5.10.12">#REF!</definedName>
    <definedName name="OldAll" localSheetId="106">#REF!</definedName>
    <definedName name="OldAll">#REF!</definedName>
    <definedName name="Oldest_Date" localSheetId="106">#REF!</definedName>
    <definedName name="Oldest_Date" localSheetId="109">#REF!</definedName>
    <definedName name="Oldest_Date" localSheetId="129">#REF!</definedName>
    <definedName name="Oldest_Date" localSheetId="23">#REF!</definedName>
    <definedName name="Oldest_Date" localSheetId="13">#REF!</definedName>
    <definedName name="Oldest_Date">#REF!</definedName>
    <definedName name="OLI" localSheetId="106">#REF!</definedName>
    <definedName name="OLI" localSheetId="109">#REF!</definedName>
    <definedName name="OLI" localSheetId="129">#REF!</definedName>
    <definedName name="OLI" localSheetId="127">#REF!</definedName>
    <definedName name="OLI" localSheetId="23">#REF!</definedName>
    <definedName name="OLI" localSheetId="13">#REF!</definedName>
    <definedName name="OLI">#REF!</definedName>
    <definedName name="olina" localSheetId="106">#REF!</definedName>
    <definedName name="olina" localSheetId="109">#REF!</definedName>
    <definedName name="olina" localSheetId="129">#REF!</definedName>
    <definedName name="olina" localSheetId="127">#REF!</definedName>
    <definedName name="olina" localSheetId="23">#REF!</definedName>
    <definedName name="olina" localSheetId="13">#REF!</definedName>
    <definedName name="olina">#REF!</definedName>
    <definedName name="OLNA" localSheetId="106">#REF!</definedName>
    <definedName name="OLNA" localSheetId="109">#REF!</definedName>
    <definedName name="OLNA" localSheetId="129">#REF!</definedName>
    <definedName name="OLNA" localSheetId="127">#REF!</definedName>
    <definedName name="OLNA" localSheetId="23">#REF!</definedName>
    <definedName name="OLNA" localSheetId="13">#REF!</definedName>
    <definedName name="OLNA">#REF!</definedName>
    <definedName name="oo" localSheetId="106">#REF!</definedName>
    <definedName name="oo" localSheetId="109">#REF!</definedName>
    <definedName name="oo" localSheetId="129">#REF!</definedName>
    <definedName name="oo" localSheetId="23">#REF!</definedName>
    <definedName name="oo" localSheetId="13">#REF!</definedName>
    <definedName name="oo">#REF!</definedName>
    <definedName name="OP" localSheetId="106">#REF!</definedName>
    <definedName name="OP" localSheetId="109">#REF!</definedName>
    <definedName name="OP" localSheetId="129">#REF!</definedName>
    <definedName name="OP" localSheetId="23">#REF!</definedName>
    <definedName name="OP" localSheetId="13">#REF!</definedName>
    <definedName name="OP">#REF!</definedName>
    <definedName name="OPC" localSheetId="106">#REF!</definedName>
    <definedName name="OPC" localSheetId="109">#REF!</definedName>
    <definedName name="OPC" localSheetId="129">#REF!</definedName>
    <definedName name="OPC" localSheetId="23">#REF!</definedName>
    <definedName name="OPC" localSheetId="13">#REF!</definedName>
    <definedName name="OPC">#REF!</definedName>
    <definedName name="opdsa" localSheetId="106">#REF!</definedName>
    <definedName name="opdsa" localSheetId="109">#REF!</definedName>
    <definedName name="opdsa" localSheetId="129">#REF!</definedName>
    <definedName name="opdsa" localSheetId="23">#REF!</definedName>
    <definedName name="opdsa" localSheetId="13">#REF!</definedName>
    <definedName name="opdsa">#REF!</definedName>
    <definedName name="operatingexpenses" localSheetId="106">#REF!</definedName>
    <definedName name="operatingexpenses" localSheetId="127">#REF!</definedName>
    <definedName name="operatingexpenses">#REF!</definedName>
    <definedName name="operatingincome" localSheetId="106">#REF!</definedName>
    <definedName name="operatingincome" localSheetId="127">#REF!</definedName>
    <definedName name="operatingincome">#REF!</definedName>
    <definedName name="OpExpRatio1" localSheetId="26">#REF!</definedName>
    <definedName name="OpExpRatio1" localSheetId="106">#REF!</definedName>
    <definedName name="OpExpRatio1" localSheetId="109">#REF!</definedName>
    <definedName name="OpExpRatio1" localSheetId="111">#REF!</definedName>
    <definedName name="OpExpRatio1" localSheetId="123">#REF!</definedName>
    <definedName name="OpExpRatio1" localSheetId="122">#REF!</definedName>
    <definedName name="OpExpRatio1" localSheetId="124">#REF!</definedName>
    <definedName name="OpExpRatio1" localSheetId="44">#REF!</definedName>
    <definedName name="OpExpRatio1" localSheetId="129">#REF!</definedName>
    <definedName name="OpExpRatio1" localSheetId="64">#REF!</definedName>
    <definedName name="OpExpRatio1" localSheetId="69">#REF!</definedName>
    <definedName name="OpExpRatio1" localSheetId="127">#REF!</definedName>
    <definedName name="OpExpRatio1" localSheetId="75">#REF!</definedName>
    <definedName name="OpExpRatio1" localSheetId="23">#REF!</definedName>
    <definedName name="OpExpRatio1" localSheetId="13">#REF!</definedName>
    <definedName name="OpExpRatio1" localSheetId="16">#REF!</definedName>
    <definedName name="OpExpRatio1">#REF!</definedName>
    <definedName name="OpExpRatio2" localSheetId="26">#REF!</definedName>
    <definedName name="OpExpRatio2" localSheetId="106">#REF!</definedName>
    <definedName name="OpExpRatio2" localSheetId="109">#REF!</definedName>
    <definedName name="OpExpRatio2" localSheetId="111">#REF!</definedName>
    <definedName name="OpExpRatio2" localSheetId="123">#REF!</definedName>
    <definedName name="OpExpRatio2" localSheetId="122">#REF!</definedName>
    <definedName name="OpExpRatio2" localSheetId="124">#REF!</definedName>
    <definedName name="OpExpRatio2" localSheetId="44">#REF!</definedName>
    <definedName name="OpExpRatio2" localSheetId="129">#REF!</definedName>
    <definedName name="OpExpRatio2" localSheetId="64">#REF!</definedName>
    <definedName name="OpExpRatio2" localSheetId="69">#REF!</definedName>
    <definedName name="OpExpRatio2" localSheetId="127">#REF!</definedName>
    <definedName name="OpExpRatio2" localSheetId="75">#REF!</definedName>
    <definedName name="OpExpRatio2" localSheetId="23">#REF!</definedName>
    <definedName name="OpExpRatio2" localSheetId="13">#REF!</definedName>
    <definedName name="OpExpRatio2" localSheetId="16">#REF!</definedName>
    <definedName name="OpExpRatio2">#REF!</definedName>
    <definedName name="OpExpRatio3" localSheetId="26">#REF!</definedName>
    <definedName name="OpExpRatio3" localSheetId="106">#REF!</definedName>
    <definedName name="OpExpRatio3" localSheetId="109">#REF!</definedName>
    <definedName name="OpExpRatio3" localSheetId="111">#REF!</definedName>
    <definedName name="OpExpRatio3" localSheetId="123">#REF!</definedName>
    <definedName name="OpExpRatio3" localSheetId="122">#REF!</definedName>
    <definedName name="OpExpRatio3" localSheetId="124">#REF!</definedName>
    <definedName name="OpExpRatio3" localSheetId="44">#REF!</definedName>
    <definedName name="OpExpRatio3" localSheetId="129">#REF!</definedName>
    <definedName name="OpExpRatio3" localSheetId="64">#REF!</definedName>
    <definedName name="OpExpRatio3" localSheetId="69">#REF!</definedName>
    <definedName name="OpExpRatio3" localSheetId="127">#REF!</definedName>
    <definedName name="OpExpRatio3" localSheetId="75">#REF!</definedName>
    <definedName name="OpExpRatio3" localSheetId="23">#REF!</definedName>
    <definedName name="OpExpRatio3" localSheetId="13">#REF!</definedName>
    <definedName name="OpExpRatio3" localSheetId="16">#REF!</definedName>
    <definedName name="OpExpRatio3">#REF!</definedName>
    <definedName name="OPL" localSheetId="106">#REF!</definedName>
    <definedName name="OPL">#REF!</definedName>
    <definedName name="OPR" localSheetId="106">#REF!</definedName>
    <definedName name="OPR">#REF!</definedName>
    <definedName name="orap" localSheetId="106">#REF!</definedName>
    <definedName name="orap" localSheetId="109">#REF!</definedName>
    <definedName name="orap" localSheetId="129">#REF!</definedName>
    <definedName name="orap" localSheetId="23">#REF!</definedName>
    <definedName name="orap" localSheetId="13">#REF!</definedName>
    <definedName name="orap">#REF!</definedName>
    <definedName name="ORAPADJ" localSheetId="106">#REF!</definedName>
    <definedName name="ORAPADJ" localSheetId="109">#REF!</definedName>
    <definedName name="ORAPADJ" localSheetId="129">#REF!</definedName>
    <definedName name="ORAPADJ" localSheetId="127">#REF!</definedName>
    <definedName name="ORAPADJ" localSheetId="23">#REF!</definedName>
    <definedName name="ORAPADJ" localSheetId="13">#REF!</definedName>
    <definedName name="ORAPADJ">#REF!</definedName>
    <definedName name="orapneg" localSheetId="106">#REF!</definedName>
    <definedName name="orapneg" localSheetId="109">#REF!</definedName>
    <definedName name="orapneg" localSheetId="129">#REF!</definedName>
    <definedName name="orapneg" localSheetId="127">#REF!</definedName>
    <definedName name="orapneg" localSheetId="23">#REF!</definedName>
    <definedName name="orapneg" localSheetId="13">#REF!</definedName>
    <definedName name="orapneg">#REF!</definedName>
    <definedName name="orapneg_1" localSheetId="106">#REF!</definedName>
    <definedName name="orapneg_1" localSheetId="109">#REF!</definedName>
    <definedName name="orapneg_1" localSheetId="129">#REF!</definedName>
    <definedName name="orapneg_1" localSheetId="23">#REF!</definedName>
    <definedName name="orapneg_1" localSheetId="13">#REF!</definedName>
    <definedName name="orapneg_1">#REF!</definedName>
    <definedName name="orapneg_2" localSheetId="106">#REF!</definedName>
    <definedName name="orapneg_2" localSheetId="109">#REF!</definedName>
    <definedName name="orapneg_2" localSheetId="129">#REF!</definedName>
    <definedName name="orapneg_2" localSheetId="23">#REF!</definedName>
    <definedName name="orapneg_2" localSheetId="13">#REF!</definedName>
    <definedName name="orapneg_2">#REF!</definedName>
    <definedName name="orar" localSheetId="106">#REF!</definedName>
    <definedName name="orar" localSheetId="109">#REF!</definedName>
    <definedName name="orar" localSheetId="129">#REF!</definedName>
    <definedName name="orar" localSheetId="23">#REF!</definedName>
    <definedName name="orar" localSheetId="13">#REF!</definedName>
    <definedName name="orar">#REF!</definedName>
    <definedName name="ORARADJ" localSheetId="106">#REF!</definedName>
    <definedName name="ORARADJ" localSheetId="109">#REF!</definedName>
    <definedName name="ORARADJ" localSheetId="129">#REF!</definedName>
    <definedName name="ORARADJ" localSheetId="127">#REF!</definedName>
    <definedName name="ORARADJ" localSheetId="23">#REF!</definedName>
    <definedName name="ORARADJ" localSheetId="13">#REF!</definedName>
    <definedName name="ORARADJ">#REF!</definedName>
    <definedName name="orarna" localSheetId="106">#REF!</definedName>
    <definedName name="orarna" localSheetId="109">#REF!</definedName>
    <definedName name="orarna" localSheetId="129">#REF!</definedName>
    <definedName name="orarna" localSheetId="127">#REF!</definedName>
    <definedName name="orarna" localSheetId="23">#REF!</definedName>
    <definedName name="orarna" localSheetId="13">#REF!</definedName>
    <definedName name="orarna">#REF!</definedName>
    <definedName name="orarna_1" localSheetId="106">#REF!</definedName>
    <definedName name="orarna_1" localSheetId="109">#REF!</definedName>
    <definedName name="orarna_1" localSheetId="129">#REF!</definedName>
    <definedName name="orarna_1" localSheetId="23">#REF!</definedName>
    <definedName name="orarna_1" localSheetId="13">#REF!</definedName>
    <definedName name="orarna_1">#REF!</definedName>
    <definedName name="orarna_2" localSheetId="106">#REF!</definedName>
    <definedName name="orarna_2" localSheetId="109">#REF!</definedName>
    <definedName name="orarna_2" localSheetId="129">#REF!</definedName>
    <definedName name="orarna_2" localSheetId="23">#REF!</definedName>
    <definedName name="orarna_2" localSheetId="13">#REF!</definedName>
    <definedName name="orarna_2">#REF!</definedName>
    <definedName name="ORARNAA" localSheetId="106">#REF!</definedName>
    <definedName name="ORARNAA" localSheetId="109">#REF!</definedName>
    <definedName name="ORARNAA" localSheetId="129">#REF!</definedName>
    <definedName name="ORARNAA" localSheetId="127">#REF!</definedName>
    <definedName name="ORARNAA" localSheetId="23">#REF!</definedName>
    <definedName name="ORARNAA" localSheetId="13">#REF!</definedName>
    <definedName name="ORARNAA">#REF!</definedName>
    <definedName name="orarneg" localSheetId="106">#REF!</definedName>
    <definedName name="orarneg" localSheetId="109">#REF!</definedName>
    <definedName name="orarneg" localSheetId="129">#REF!</definedName>
    <definedName name="orarneg" localSheetId="127">#REF!</definedName>
    <definedName name="orarneg" localSheetId="23">#REF!</definedName>
    <definedName name="orarneg" localSheetId="13">#REF!</definedName>
    <definedName name="orarneg">#REF!</definedName>
    <definedName name="orarneg_1" localSheetId="106">#REF!</definedName>
    <definedName name="orarneg_1" localSheetId="109">#REF!</definedName>
    <definedName name="orarneg_1" localSheetId="129">#REF!</definedName>
    <definedName name="orarneg_1" localSheetId="23">#REF!</definedName>
    <definedName name="orarneg_1" localSheetId="13">#REF!</definedName>
    <definedName name="orarneg_1">#REF!</definedName>
    <definedName name="orarneg_2" localSheetId="106">#REF!</definedName>
    <definedName name="orarneg_2" localSheetId="109">#REF!</definedName>
    <definedName name="orarneg_2" localSheetId="129">#REF!</definedName>
    <definedName name="orarneg_2" localSheetId="23">#REF!</definedName>
    <definedName name="orarneg_2" localSheetId="13">#REF!</definedName>
    <definedName name="orarneg_2">#REF!</definedName>
    <definedName name="ORD" localSheetId="106">#REF!</definedName>
    <definedName name="ORD" localSheetId="109">#REF!</definedName>
    <definedName name="ORD" localSheetId="129">#REF!</definedName>
    <definedName name="ORD" localSheetId="23">#REF!</definedName>
    <definedName name="ORD" localSheetId="13">#REF!</definedName>
    <definedName name="ORD">#REF!</definedName>
    <definedName name="OrderTable" localSheetId="106" hidden="1">#REF!</definedName>
    <definedName name="OrderTable" localSheetId="109" hidden="1">#REF!</definedName>
    <definedName name="OrderTable" localSheetId="129" hidden="1">#REF!</definedName>
    <definedName name="OrderTable" localSheetId="127" hidden="1">#REF!</definedName>
    <definedName name="OrderTable" localSheetId="23" hidden="1">#REF!</definedName>
    <definedName name="OrderTable" localSheetId="13" hidden="1">#REF!</definedName>
    <definedName name="OrderTable" hidden="1">#REF!</definedName>
    <definedName name="ordinary" localSheetId="106">#REF!</definedName>
    <definedName name="ordinary" localSheetId="127">#REF!</definedName>
    <definedName name="ordinary">#REF!</definedName>
    <definedName name="ORIENT00" localSheetId="106" hidden="1">#REF!</definedName>
    <definedName name="ORIENT00" localSheetId="127" hidden="1">#REF!</definedName>
    <definedName name="ORIENT00" hidden="1">#REF!</definedName>
    <definedName name="orig_dol" localSheetId="106">#REF!</definedName>
    <definedName name="orig_dol">#REF!</definedName>
    <definedName name="Orig_Issdt" localSheetId="106">#REF!</definedName>
    <definedName name="Orig_Issdt">#REF!</definedName>
    <definedName name="ornaa" localSheetId="106">#REF!</definedName>
    <definedName name="ornaa">#REF!</definedName>
    <definedName name="OSCLAIMS" localSheetId="106">#REF!</definedName>
    <definedName name="OSCLAIMS" localSheetId="109">#REF!</definedName>
    <definedName name="OSCLAIMS" localSheetId="129">#REF!</definedName>
    <definedName name="OSCLAIMS" localSheetId="23">#REF!</definedName>
    <definedName name="OSCLAIMS" localSheetId="13">#REF!</definedName>
    <definedName name="OSCLAIMS">#REF!</definedName>
    <definedName name="ot" localSheetId="106">#REF!</definedName>
    <definedName name="ot" localSheetId="109">#REF!</definedName>
    <definedName name="ot" localSheetId="129">#REF!</definedName>
    <definedName name="ot" localSheetId="127">#REF!</definedName>
    <definedName name="ot" localSheetId="23">#REF!</definedName>
    <definedName name="ot" localSheetId="13">#REF!</definedName>
    <definedName name="ot">#REF!</definedName>
    <definedName name="oth" localSheetId="106">#REF!</definedName>
    <definedName name="oth" localSheetId="109">#REF!</definedName>
    <definedName name="oth" localSheetId="129">#REF!</definedName>
    <definedName name="oth" localSheetId="127">#REF!</definedName>
    <definedName name="oth" localSheetId="23">#REF!</definedName>
    <definedName name="oth" localSheetId="13">#REF!</definedName>
    <definedName name="oth">#REF!</definedName>
    <definedName name="othe" localSheetId="106">#REF!</definedName>
    <definedName name="othe" localSheetId="127">#REF!</definedName>
    <definedName name="othe">#REF!</definedName>
    <definedName name="Other_Income" localSheetId="106">#REF!</definedName>
    <definedName name="Other_Income">#REF!</definedName>
    <definedName name="Other_Sales" localSheetId="106">#REF!</definedName>
    <definedName name="Other_Sales">#REF!</definedName>
    <definedName name="otherinv" localSheetId="106">#REF!</definedName>
    <definedName name="otherinv" localSheetId="127">#REF!</definedName>
    <definedName name="otherinv">#REF!</definedName>
    <definedName name="otherinvestments" localSheetId="106">#REF!</definedName>
    <definedName name="otherinvestments" localSheetId="127">#REF!</definedName>
    <definedName name="otherinvestments">#REF!</definedName>
    <definedName name="otherl" localSheetId="106">#REF!</definedName>
    <definedName name="otherl" localSheetId="127">#REF!</definedName>
    <definedName name="otherl">#REF!</definedName>
    <definedName name="OTHERLOAN" localSheetId="106">#REF!</definedName>
    <definedName name="OTHERLOAN" localSheetId="127">#REF!</definedName>
    <definedName name="OTHERLOAN">#REF!</definedName>
    <definedName name="OTHERSNAME" localSheetId="106">#REF!</definedName>
    <definedName name="OTHERSNAME" localSheetId="109">#REF!</definedName>
    <definedName name="OTHERSNAME" localSheetId="129">#REF!</definedName>
    <definedName name="OTHERSNAME" localSheetId="23">#REF!</definedName>
    <definedName name="OTHERSNAME" localSheetId="13">#REF!</definedName>
    <definedName name="OTHERSNAME">#REF!</definedName>
    <definedName name="othertax" localSheetId="106">#REF!</definedName>
    <definedName name="othertax" localSheetId="109">#REF!</definedName>
    <definedName name="othertax" localSheetId="129">#REF!</definedName>
    <definedName name="othertax" localSheetId="127">#REF!</definedName>
    <definedName name="othertax" localSheetId="23">#REF!</definedName>
    <definedName name="othertax" localSheetId="13">#REF!</definedName>
    <definedName name="othertax">#REF!</definedName>
    <definedName name="othliafin" localSheetId="106">#REF!</definedName>
    <definedName name="othliafin" localSheetId="109">#REF!</definedName>
    <definedName name="othliafin" localSheetId="129">#REF!</definedName>
    <definedName name="othliafin" localSheetId="23">#REF!</definedName>
    <definedName name="othliafin" localSheetId="13">#REF!</definedName>
    <definedName name="othliafin">#REF!</definedName>
    <definedName name="out" localSheetId="106">#REF!</definedName>
    <definedName name="out" localSheetId="109">#REF!</definedName>
    <definedName name="out" localSheetId="129">#REF!</definedName>
    <definedName name="out" localSheetId="23">#REF!</definedName>
    <definedName name="out" localSheetId="13">#REF!</definedName>
    <definedName name="out">#REF!</definedName>
    <definedName name="OUTPUT" localSheetId="106">#REF!</definedName>
    <definedName name="OUTPUT" localSheetId="109">#REF!</definedName>
    <definedName name="OUTPUT" localSheetId="129">#REF!</definedName>
    <definedName name="OUTPUT" localSheetId="127">#REF!</definedName>
    <definedName name="OUTPUT" localSheetId="23">#REF!</definedName>
    <definedName name="OUTPUT" localSheetId="13">#REF!</definedName>
    <definedName name="OUTPUT">#REF!</definedName>
    <definedName name="Output_Var_TL" localSheetId="106">#REF!</definedName>
    <definedName name="Output_Var_TL" localSheetId="109">#REF!</definedName>
    <definedName name="Output_Var_TL" localSheetId="129">#REF!</definedName>
    <definedName name="Output_Var_TL" localSheetId="23">#REF!</definedName>
    <definedName name="Output_Var_TL" localSheetId="13">#REF!</definedName>
    <definedName name="Output_Var_TL">#REF!</definedName>
    <definedName name="Output_Var_UL" localSheetId="106">#REF!</definedName>
    <definedName name="Output_Var_UL" localSheetId="109">#REF!</definedName>
    <definedName name="Output_Var_UL" localSheetId="129">#REF!</definedName>
    <definedName name="Output_Var_UL" localSheetId="23">#REF!</definedName>
    <definedName name="Output_Var_UL" localSheetId="13">#REF!</definedName>
    <definedName name="Output_Var_UL">#REF!</definedName>
    <definedName name="OVERHEAD" localSheetId="106">#REF!</definedName>
    <definedName name="OVERHEAD" localSheetId="109">#REF!</definedName>
    <definedName name="OVERHEAD" localSheetId="129">#REF!</definedName>
    <definedName name="OVERHEAD" localSheetId="23">#REF!</definedName>
    <definedName name="OVERHEAD" localSheetId="13">#REF!</definedName>
    <definedName name="OVERHEAD">#REF!</definedName>
    <definedName name="P" localSheetId="106">#REF!</definedName>
    <definedName name="P" localSheetId="109">#REF!</definedName>
    <definedName name="P" localSheetId="129">#REF!</definedName>
    <definedName name="P" localSheetId="23">#REF!</definedName>
    <definedName name="P" localSheetId="13">#REF!</definedName>
    <definedName name="P">#REF!</definedName>
    <definedName name="p_ext" localSheetId="106">#REF!</definedName>
    <definedName name="p_ext" localSheetId="109">#REF!</definedName>
    <definedName name="p_ext" localSheetId="129">#REF!</definedName>
    <definedName name="p_ext" localSheetId="23">#REF!</definedName>
    <definedName name="p_ext" localSheetId="13">#REF!</definedName>
    <definedName name="p_ext">#REF!</definedName>
    <definedName name="p_runno" localSheetId="106">#REF!</definedName>
    <definedName name="p_runno" localSheetId="109">#REF!</definedName>
    <definedName name="p_runno" localSheetId="129">#REF!</definedName>
    <definedName name="p_runno" localSheetId="23">#REF!</definedName>
    <definedName name="p_runno" localSheetId="13">#REF!</definedName>
    <definedName name="p_runno">#REF!</definedName>
    <definedName name="p_spcode" localSheetId="106">#REF!</definedName>
    <definedName name="p_spcode" localSheetId="109">#REF!</definedName>
    <definedName name="p_spcode" localSheetId="129">#REF!</definedName>
    <definedName name="p_spcode" localSheetId="23">#REF!</definedName>
    <definedName name="p_spcode" localSheetId="13">#REF!</definedName>
    <definedName name="p_spcode">#REF!</definedName>
    <definedName name="p_workspace" localSheetId="106">#REF!</definedName>
    <definedName name="p_workspace" localSheetId="109">#REF!</definedName>
    <definedName name="p_workspace" localSheetId="129">#REF!</definedName>
    <definedName name="p_workspace" localSheetId="23">#REF!</definedName>
    <definedName name="p_workspace" localSheetId="13">#REF!</definedName>
    <definedName name="p_workspace">#REF!</definedName>
    <definedName name="p16b" localSheetId="106">#REF!</definedName>
    <definedName name="p16b" localSheetId="109">#REF!</definedName>
    <definedName name="p16b" localSheetId="129">#REF!</definedName>
    <definedName name="p16b" localSheetId="23">#REF!</definedName>
    <definedName name="p16b" localSheetId="13">#REF!</definedName>
    <definedName name="p16b">#REF!</definedName>
    <definedName name="p17b" localSheetId="106">#REF!</definedName>
    <definedName name="p17b" localSheetId="109">#REF!</definedName>
    <definedName name="p17b" localSheetId="129">#REF!</definedName>
    <definedName name="p17b" localSheetId="23">#REF!</definedName>
    <definedName name="p17b" localSheetId="13">#REF!</definedName>
    <definedName name="p17b">#REF!</definedName>
    <definedName name="p20b" localSheetId="106">#REF!</definedName>
    <definedName name="p20b" localSheetId="109">#REF!</definedName>
    <definedName name="p20b" localSheetId="129">#REF!</definedName>
    <definedName name="p20b" localSheetId="23">#REF!</definedName>
    <definedName name="p20b" localSheetId="13">#REF!</definedName>
    <definedName name="p20b">#REF!</definedName>
    <definedName name="Packaging?Materials?Production" localSheetId="106">#REF!</definedName>
    <definedName name="Packaging?Materials?Production" localSheetId="109">#REF!</definedName>
    <definedName name="Packaging?Materials?Production" localSheetId="129">#REF!</definedName>
    <definedName name="Packaging?Materials?Production" localSheetId="23">#REF!</definedName>
    <definedName name="Packaging?Materials?Production" localSheetId="13">#REF!</definedName>
    <definedName name="Packaging?Materials?Production">#REF!</definedName>
    <definedName name="PAGE" localSheetId="106">#REF!</definedName>
    <definedName name="PAGE" localSheetId="109">#REF!</definedName>
    <definedName name="PAGE" localSheetId="129">#REF!</definedName>
    <definedName name="PAGE" localSheetId="23">#REF!</definedName>
    <definedName name="PAGE" localSheetId="13">#REF!</definedName>
    <definedName name="PAGE">#REF!</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 localSheetId="106">#REF!</definedName>
    <definedName name="PAGE_1" localSheetId="109">#REF!</definedName>
    <definedName name="PAGE_1" localSheetId="129">#REF!</definedName>
    <definedName name="PAGE_1" localSheetId="23">#REF!</definedName>
    <definedName name="PAGE_1" localSheetId="13">#REF!</definedName>
    <definedName name="PAGE_1">#REF!</definedName>
    <definedName name="PAGE_10" localSheetId="106">#REF!</definedName>
    <definedName name="PAGE_10" localSheetId="111">#REF!</definedName>
    <definedName name="PAGE_10" localSheetId="123">#REF!</definedName>
    <definedName name="PAGE_10" localSheetId="122">#REF!</definedName>
    <definedName name="PAGE_10" localSheetId="124">#REF!</definedName>
    <definedName name="PAGE_10" localSheetId="64">#REF!</definedName>
    <definedName name="PAGE_10" localSheetId="69">#REF!</definedName>
    <definedName name="PAGE_10" localSheetId="127">#REF!</definedName>
    <definedName name="PAGE_10" localSheetId="75">#REF!</definedName>
    <definedName name="PAGE_10" localSheetId="16">#REF!</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 localSheetId="106">#REF!</definedName>
    <definedName name="page1" localSheetId="109">#REF!</definedName>
    <definedName name="page1" localSheetId="129">#REF!</definedName>
    <definedName name="PAGE1" localSheetId="127">#REF!</definedName>
    <definedName name="page1" localSheetId="23">#REF!</definedName>
    <definedName name="page1" localSheetId="13">#REF!</definedName>
    <definedName name="page1">#REF!</definedName>
    <definedName name="PAGE10" localSheetId="106">#REF!</definedName>
    <definedName name="PAGE10" localSheetId="109">#REF!</definedName>
    <definedName name="PAGE10" localSheetId="111">#REF!</definedName>
    <definedName name="PAGE10" localSheetId="123">#REF!</definedName>
    <definedName name="PAGE10" localSheetId="122">#REF!</definedName>
    <definedName name="PAGE10" localSheetId="124">#REF!</definedName>
    <definedName name="PAGE10" localSheetId="129">#REF!</definedName>
    <definedName name="PAGE10" localSheetId="64">#REF!</definedName>
    <definedName name="PAGE10" localSheetId="69">#REF!</definedName>
    <definedName name="PAGE10" localSheetId="127">#REF!</definedName>
    <definedName name="PAGE10" localSheetId="75">#REF!</definedName>
    <definedName name="PAGE10" localSheetId="23">#REF!</definedName>
    <definedName name="PAGE10" localSheetId="13">#REF!</definedName>
    <definedName name="PAGE10" localSheetId="16">#REF!</definedName>
    <definedName name="PAGE10">#REF!</definedName>
    <definedName name="PAGE11" localSheetId="106">#REF!</definedName>
    <definedName name="PAGE11" localSheetId="111">#REF!</definedName>
    <definedName name="PAGE11" localSheetId="123">#REF!</definedName>
    <definedName name="PAGE11" localSheetId="122">#REF!</definedName>
    <definedName name="PAGE11" localSheetId="124">#REF!</definedName>
    <definedName name="PAGE11" localSheetId="64">#REF!</definedName>
    <definedName name="PAGE11" localSheetId="69">#REF!</definedName>
    <definedName name="PAGE11" localSheetId="127">#REF!</definedName>
    <definedName name="PAGE11" localSheetId="75">#REF!</definedName>
    <definedName name="PAGE11" localSheetId="16">#REF!</definedName>
    <definedName name="PAGE11">#REF!</definedName>
    <definedName name="page12" localSheetId="106">#REF!</definedName>
    <definedName name="page12" localSheetId="109">#REF!</definedName>
    <definedName name="page12" localSheetId="129">#REF!</definedName>
    <definedName name="page12" localSheetId="23">#REF!</definedName>
    <definedName name="page12" localSheetId="13">#REF!</definedName>
    <definedName name="page12">#REF!</definedName>
    <definedName name="PAGE14" localSheetId="106">#REF!</definedName>
    <definedName name="PAGE14" localSheetId="111">#REF!</definedName>
    <definedName name="PAGE14" localSheetId="123">#REF!</definedName>
    <definedName name="PAGE14" localSheetId="122">#REF!</definedName>
    <definedName name="PAGE14" localSheetId="124">#REF!</definedName>
    <definedName name="PAGE14" localSheetId="64">#REF!</definedName>
    <definedName name="PAGE14" localSheetId="69">#REF!</definedName>
    <definedName name="PAGE14" localSheetId="75">#REF!</definedName>
    <definedName name="PAGE14" localSheetId="16">#REF!</definedName>
    <definedName name="PAGE14">#REF!</definedName>
    <definedName name="PAGE16" localSheetId="106">#REF!</definedName>
    <definedName name="PAGE16">#REF!</definedName>
    <definedName name="PAGE17" localSheetId="106">#REF!</definedName>
    <definedName name="PAGE17">#REF!</definedName>
    <definedName name="PAGE18" localSheetId="106">#REF!</definedName>
    <definedName name="PAGE18">#REF!</definedName>
    <definedName name="page2" localSheetId="106">#REF!</definedName>
    <definedName name="page2" localSheetId="109">#REF!</definedName>
    <definedName name="page2" localSheetId="129">#REF!</definedName>
    <definedName name="PAGE2" localSheetId="127">#REF!</definedName>
    <definedName name="page2" localSheetId="23">#REF!</definedName>
    <definedName name="page2" localSheetId="13">#REF!</definedName>
    <definedName name="page2">#REF!</definedName>
    <definedName name="PAGE20" localSheetId="106">#REF!</definedName>
    <definedName name="PAGE20" localSheetId="109">#REF!</definedName>
    <definedName name="PAGE20" localSheetId="129">#REF!</definedName>
    <definedName name="PAGE20" localSheetId="23">#REF!</definedName>
    <definedName name="PAGE20" localSheetId="13">#REF!</definedName>
    <definedName name="PAGE20">#REF!</definedName>
    <definedName name="PAGE22" localSheetId="106">#REF!</definedName>
    <definedName name="PAGE22" localSheetId="111">#REF!</definedName>
    <definedName name="PAGE22" localSheetId="123">#REF!</definedName>
    <definedName name="PAGE22" localSheetId="122">#REF!</definedName>
    <definedName name="PAGE22" localSheetId="124">#REF!</definedName>
    <definedName name="PAGE22" localSheetId="64">#REF!</definedName>
    <definedName name="PAGE22" localSheetId="69">#REF!</definedName>
    <definedName name="PAGE22" localSheetId="127">#REF!</definedName>
    <definedName name="PAGE22" localSheetId="75">#REF!</definedName>
    <definedName name="PAGE22" localSheetId="16">#REF!</definedName>
    <definedName name="PAGE22">#REF!</definedName>
    <definedName name="PAGE23" localSheetId="106">#REF!</definedName>
    <definedName name="PAGE23" localSheetId="111">#REF!</definedName>
    <definedName name="PAGE23" localSheetId="123">#REF!</definedName>
    <definedName name="PAGE23" localSheetId="122">#REF!</definedName>
    <definedName name="PAGE23" localSheetId="124">#REF!</definedName>
    <definedName name="PAGE23" localSheetId="64">#REF!</definedName>
    <definedName name="PAGE23" localSheetId="69">#REF!</definedName>
    <definedName name="PAGE23" localSheetId="127">#REF!</definedName>
    <definedName name="PAGE23" localSheetId="75">#REF!</definedName>
    <definedName name="PAGE23" localSheetId="16">#REF!</definedName>
    <definedName name="PAGE23">#REF!</definedName>
    <definedName name="PAGE24" localSheetId="106">#REF!</definedName>
    <definedName name="PAGE24">#REF!</definedName>
    <definedName name="PAGE25" localSheetId="106">#REF!</definedName>
    <definedName name="PAGE25">#REF!</definedName>
    <definedName name="PAGE26" localSheetId="106">#REF!</definedName>
    <definedName name="PAGE26">#REF!</definedName>
    <definedName name="PAGE27" localSheetId="106">#REF!</definedName>
    <definedName name="PAGE27">#REF!</definedName>
    <definedName name="PAGE28" localSheetId="106">#REF!</definedName>
    <definedName name="PAGE28">#REF!</definedName>
    <definedName name="PAGE29" localSheetId="106">#REF!</definedName>
    <definedName name="PAGE29" localSheetId="111">#REF!</definedName>
    <definedName name="PAGE29" localSheetId="123">#REF!</definedName>
    <definedName name="PAGE29" localSheetId="122">#REF!</definedName>
    <definedName name="PAGE29" localSheetId="124">#REF!</definedName>
    <definedName name="PAGE29" localSheetId="64">#REF!</definedName>
    <definedName name="PAGE29" localSheetId="69">#REF!</definedName>
    <definedName name="PAGE29" localSheetId="127">#REF!</definedName>
    <definedName name="PAGE29" localSheetId="75">#REF!</definedName>
    <definedName name="PAGE29" localSheetId="16">#REF!</definedName>
    <definedName name="PAGE29">#REF!</definedName>
    <definedName name="page2A" localSheetId="106">#REF!</definedName>
    <definedName name="page2A" localSheetId="109">#REF!</definedName>
    <definedName name="page2A" localSheetId="129">#REF!</definedName>
    <definedName name="page2A" localSheetId="23">#REF!</definedName>
    <definedName name="page2A" localSheetId="13">#REF!</definedName>
    <definedName name="page2A">#REF!</definedName>
    <definedName name="page2b" localSheetId="106">#REF!</definedName>
    <definedName name="page2b" localSheetId="109">#REF!</definedName>
    <definedName name="page2b" localSheetId="129">#REF!</definedName>
    <definedName name="page2b" localSheetId="23">#REF!</definedName>
    <definedName name="page2b" localSheetId="13">#REF!</definedName>
    <definedName name="page2b">#REF!</definedName>
    <definedName name="page3" localSheetId="106">#REF!</definedName>
    <definedName name="page3" localSheetId="109">#REF!</definedName>
    <definedName name="page3" localSheetId="129">#REF!</definedName>
    <definedName name="page3" localSheetId="23">#REF!</definedName>
    <definedName name="page3" localSheetId="13">#REF!</definedName>
    <definedName name="page3">#REF!</definedName>
    <definedName name="PAGE30" localSheetId="106">#REF!</definedName>
    <definedName name="PAGE30" localSheetId="109">#REF!</definedName>
    <definedName name="PAGE30" localSheetId="129">#REF!</definedName>
    <definedName name="PAGE30" localSheetId="23">#REF!</definedName>
    <definedName name="PAGE30" localSheetId="13">#REF!</definedName>
    <definedName name="PAGE30">#REF!</definedName>
    <definedName name="PAGE31" localSheetId="106">#REF!</definedName>
    <definedName name="PAGE31" localSheetId="111">#REF!</definedName>
    <definedName name="PAGE31" localSheetId="123">#REF!</definedName>
    <definedName name="PAGE31" localSheetId="122">#REF!</definedName>
    <definedName name="PAGE31" localSheetId="124">#REF!</definedName>
    <definedName name="PAGE31" localSheetId="64">#REF!</definedName>
    <definedName name="PAGE31" localSheetId="69">#REF!</definedName>
    <definedName name="PAGE31" localSheetId="127">#REF!</definedName>
    <definedName name="PAGE31" localSheetId="75">#REF!</definedName>
    <definedName name="PAGE31" localSheetId="16">#REF!</definedName>
    <definedName name="PAGE31">#REF!</definedName>
    <definedName name="PAGE32" localSheetId="106">#REF!</definedName>
    <definedName name="PAGE32" localSheetId="111">#REF!</definedName>
    <definedName name="PAGE32" localSheetId="123">#REF!</definedName>
    <definedName name="PAGE32" localSheetId="122">#REF!</definedName>
    <definedName name="PAGE32" localSheetId="124">#REF!</definedName>
    <definedName name="PAGE32" localSheetId="64">#REF!</definedName>
    <definedName name="PAGE32" localSheetId="69">#REF!</definedName>
    <definedName name="PAGE32" localSheetId="127">#REF!</definedName>
    <definedName name="PAGE32" localSheetId="75">#REF!</definedName>
    <definedName name="PAGE32" localSheetId="16">#REF!</definedName>
    <definedName name="PAGE32">#REF!</definedName>
    <definedName name="PAGE33" localSheetId="106">#REF!</definedName>
    <definedName name="PAGE33" localSheetId="111">#REF!</definedName>
    <definedName name="PAGE33" localSheetId="123">#REF!</definedName>
    <definedName name="PAGE33" localSheetId="122">#REF!</definedName>
    <definedName name="PAGE33" localSheetId="124">#REF!</definedName>
    <definedName name="PAGE33" localSheetId="64">#REF!</definedName>
    <definedName name="PAGE33" localSheetId="69">#REF!</definedName>
    <definedName name="PAGE33" localSheetId="127">#REF!</definedName>
    <definedName name="PAGE33" localSheetId="75">#REF!</definedName>
    <definedName name="PAGE33" localSheetId="16">#REF!</definedName>
    <definedName name="PAGE33">#REF!</definedName>
    <definedName name="PAGE34" localSheetId="106">#REF!</definedName>
    <definedName name="PAGE34">#REF!</definedName>
    <definedName name="PAGE35" localSheetId="106">#REF!</definedName>
    <definedName name="PAGE35">#REF!</definedName>
    <definedName name="PAGE36" localSheetId="106">#REF!</definedName>
    <definedName name="PAGE36">#REF!</definedName>
    <definedName name="PAGE37" localSheetId="106">#REF!</definedName>
    <definedName name="PAGE37">#REF!</definedName>
    <definedName name="PAGE38" localSheetId="106">#REF!</definedName>
    <definedName name="PAGE38">#REF!</definedName>
    <definedName name="PAGE39" localSheetId="106">#REF!</definedName>
    <definedName name="PAGE39" localSheetId="111">#REF!</definedName>
    <definedName name="PAGE39" localSheetId="123">#REF!</definedName>
    <definedName name="PAGE39" localSheetId="122">#REF!</definedName>
    <definedName name="PAGE39" localSheetId="124">#REF!</definedName>
    <definedName name="PAGE39" localSheetId="64">#REF!</definedName>
    <definedName name="PAGE39" localSheetId="69">#REF!</definedName>
    <definedName name="PAGE39" localSheetId="127">#REF!</definedName>
    <definedName name="PAGE39" localSheetId="75">#REF!</definedName>
    <definedName name="PAGE39" localSheetId="16">#REF!</definedName>
    <definedName name="PAGE39">#REF!</definedName>
    <definedName name="page4" localSheetId="106">#REF!</definedName>
    <definedName name="page4" localSheetId="109">#REF!</definedName>
    <definedName name="page4" localSheetId="129">#REF!</definedName>
    <definedName name="page4" localSheetId="23">#REF!</definedName>
    <definedName name="page4" localSheetId="13">#REF!</definedName>
    <definedName name="page4">#REF!</definedName>
    <definedName name="PAGE40" localSheetId="106">#REF!</definedName>
    <definedName name="PAGE40" localSheetId="109">#REF!</definedName>
    <definedName name="PAGE40" localSheetId="129">#REF!</definedName>
    <definedName name="PAGE40" localSheetId="23">#REF!</definedName>
    <definedName name="PAGE40" localSheetId="13">#REF!</definedName>
    <definedName name="PAGE40">#REF!</definedName>
    <definedName name="PAGE41" localSheetId="106">#REF!</definedName>
    <definedName name="PAGE41" localSheetId="109">#REF!</definedName>
    <definedName name="PAGE41" localSheetId="129">#REF!</definedName>
    <definedName name="PAGE41" localSheetId="23">#REF!</definedName>
    <definedName name="PAGE41" localSheetId="13">#REF!</definedName>
    <definedName name="PAGE41">#REF!</definedName>
    <definedName name="PAGE42" localSheetId="106">#REF!</definedName>
    <definedName name="PAGE42" localSheetId="109">#REF!</definedName>
    <definedName name="PAGE42" localSheetId="129">#REF!</definedName>
    <definedName name="PAGE42" localSheetId="23">#REF!</definedName>
    <definedName name="PAGE42" localSheetId="13">#REF!</definedName>
    <definedName name="PAGE42">#REF!</definedName>
    <definedName name="PAGE43" localSheetId="106">#REF!</definedName>
    <definedName name="PAGE43">#REF!</definedName>
    <definedName name="page5" localSheetId="106">#REF!</definedName>
    <definedName name="page5" localSheetId="109">#REF!</definedName>
    <definedName name="page5" localSheetId="129">#REF!</definedName>
    <definedName name="page5" localSheetId="23">#REF!</definedName>
    <definedName name="page5" localSheetId="13">#REF!</definedName>
    <definedName name="page5">#REF!</definedName>
    <definedName name="page6" localSheetId="106">#REF!</definedName>
    <definedName name="page6" localSheetId="109">#REF!</definedName>
    <definedName name="page6" localSheetId="129">#REF!</definedName>
    <definedName name="page6" localSheetId="23">#REF!</definedName>
    <definedName name="page6" localSheetId="13">#REF!</definedName>
    <definedName name="page6">#REF!</definedName>
    <definedName name="page7" localSheetId="106">#REF!</definedName>
    <definedName name="page7" localSheetId="109">#REF!</definedName>
    <definedName name="page7" localSheetId="129">#REF!</definedName>
    <definedName name="page7" localSheetId="23">#REF!</definedName>
    <definedName name="page7" localSheetId="13">#REF!</definedName>
    <definedName name="page7">#REF!</definedName>
    <definedName name="page8" localSheetId="106">#REF!</definedName>
    <definedName name="page8" localSheetId="109">#REF!</definedName>
    <definedName name="page8" localSheetId="129">#REF!</definedName>
    <definedName name="page8" localSheetId="23">#REF!</definedName>
    <definedName name="page8" localSheetId="13">#REF!</definedName>
    <definedName name="page8">#REF!</definedName>
    <definedName name="page9" localSheetId="106">#REF!</definedName>
    <definedName name="page9" localSheetId="109">#REF!</definedName>
    <definedName name="page9" localSheetId="129">#REF!</definedName>
    <definedName name="page9" localSheetId="23">#REF!</definedName>
    <definedName name="page9" localSheetId="13">#REF!</definedName>
    <definedName name="page9">#REF!</definedName>
    <definedName name="PAGER" localSheetId="106">#REF!</definedName>
    <definedName name="PAGER" localSheetId="109">#REF!</definedName>
    <definedName name="PAGER" localSheetId="129">#REF!</definedName>
    <definedName name="PAGER" localSheetId="23">#REF!</definedName>
    <definedName name="PAGER" localSheetId="13">#REF!</definedName>
    <definedName name="PAGER">#REF!</definedName>
    <definedName name="Pal_Workbook_GUID" hidden="1">"2HILYI3BVYJ2CF8JYWBG7WNY"</definedName>
    <definedName name="palac" localSheetId="106" hidden="1">#REF!</definedName>
    <definedName name="palac" localSheetId="109" hidden="1">#REF!</definedName>
    <definedName name="palac" localSheetId="129" hidden="1">#REF!</definedName>
    <definedName name="palac" localSheetId="127" hidden="1">#REF!</definedName>
    <definedName name="palac" localSheetId="23" hidden="1">#REF!</definedName>
    <definedName name="palac" localSheetId="13" hidden="1">#REF!</definedName>
    <definedName name="palac" hidden="1">#REF!</definedName>
    <definedName name="Param_Ass_TL" localSheetId="106">#REF!</definedName>
    <definedName name="Param_Ass_TL" localSheetId="109">#REF!</definedName>
    <definedName name="Param_Ass_TL" localSheetId="129">#REF!</definedName>
    <definedName name="Param_Ass_TL" localSheetId="23">#REF!</definedName>
    <definedName name="Param_Ass_TL" localSheetId="13">#REF!</definedName>
    <definedName name="Param_Ass_TL">#REF!</definedName>
    <definedName name="Parent" localSheetId="106">#REF!</definedName>
    <definedName name="Parent" localSheetId="109">#REF!</definedName>
    <definedName name="Parent" localSheetId="129">#REF!</definedName>
    <definedName name="Parent" localSheetId="23">#REF!</definedName>
    <definedName name="Parent" localSheetId="13">#REF!</definedName>
    <definedName name="Parent">#REF!</definedName>
    <definedName name="patvat" localSheetId="106">#REF!</definedName>
    <definedName name="patvat" localSheetId="109">#REF!</definedName>
    <definedName name="patvat" localSheetId="129">#REF!</definedName>
    <definedName name="patvat" localSheetId="23">#REF!</definedName>
    <definedName name="patvat" localSheetId="13">#REF!</definedName>
    <definedName name="patvat">#REF!</definedName>
    <definedName name="payds" localSheetId="106">#REF!</definedName>
    <definedName name="payds" localSheetId="127">#REF!</definedName>
    <definedName name="payds">#REF!</definedName>
    <definedName name="payfs" localSheetId="106">#REF!</definedName>
    <definedName name="payfs" localSheetId="127">#REF!</definedName>
    <definedName name="payfs">#REF!</definedName>
    <definedName name="PayorSA" localSheetId="106">#REF!</definedName>
    <definedName name="PayorSA">#REF!</definedName>
    <definedName name="paypt" localSheetId="106">#REF!</definedName>
    <definedName name="paypt" localSheetId="127">#REF!</definedName>
    <definedName name="paypt">#REF!</definedName>
    <definedName name="PAYROLL" localSheetId="106">#REF!</definedName>
    <definedName name="PAYROLL" localSheetId="109">#REF!</definedName>
    <definedName name="PAYROLL" localSheetId="129">#REF!</definedName>
    <definedName name="PAYROLL" localSheetId="127">#N/A</definedName>
    <definedName name="PAYROLL" localSheetId="23">#REF!</definedName>
    <definedName name="PAYROLL" localSheetId="13">#REF!</definedName>
    <definedName name="PAYROLL">#REF!</definedName>
    <definedName name="payva" localSheetId="106">#REF!</definedName>
    <definedName name="payva" localSheetId="109">#REF!</definedName>
    <definedName name="payva" localSheetId="129">#REF!</definedName>
    <definedName name="payva" localSheetId="127">#REF!</definedName>
    <definedName name="payva" localSheetId="23">#REF!</definedName>
    <definedName name="payva" localSheetId="13">#REF!</definedName>
    <definedName name="payva">#REF!</definedName>
    <definedName name="pc" localSheetId="106">#REF!</definedName>
    <definedName name="pc" localSheetId="127">#REF!</definedName>
    <definedName name="pc">#REF!</definedName>
    <definedName name="PCReg_1" localSheetId="106">#REF!</definedName>
    <definedName name="PCReg_1" localSheetId="109">#REF!</definedName>
    <definedName name="PCReg_1" localSheetId="129">#REF!</definedName>
    <definedName name="PCReg_1" localSheetId="23">#REF!</definedName>
    <definedName name="PCReg_1" localSheetId="13">#REF!</definedName>
    <definedName name="PCReg_1">#REF!</definedName>
    <definedName name="PCReg_10" localSheetId="106">#REF!</definedName>
    <definedName name="PCReg_10" localSheetId="109">#REF!</definedName>
    <definedName name="PCReg_10" localSheetId="129">#REF!</definedName>
    <definedName name="PCReg_10" localSheetId="23">#REF!</definedName>
    <definedName name="PCReg_10" localSheetId="13">#REF!</definedName>
    <definedName name="PCReg_10">#REF!</definedName>
    <definedName name="PCReg_5" localSheetId="106">#REF!</definedName>
    <definedName name="PCReg_5" localSheetId="109">#REF!</definedName>
    <definedName name="PCReg_5" localSheetId="129">#REF!</definedName>
    <definedName name="PCReg_5" localSheetId="23">#REF!</definedName>
    <definedName name="PCReg_5" localSheetId="13">#REF!</definedName>
    <definedName name="PCReg_5">#REF!</definedName>
    <definedName name="pd" localSheetId="106">#REF!</definedName>
    <definedName name="pd" localSheetId="109">#REF!</definedName>
    <definedName name="pd" localSheetId="129">#REF!</definedName>
    <definedName name="pd" localSheetId="23">#REF!</definedName>
    <definedName name="pd" localSheetId="13">#REF!</definedName>
    <definedName name="pd">#REF!</definedName>
    <definedName name="pe" localSheetId="106">#REF!</definedName>
    <definedName name="pe" localSheetId="109">#REF!</definedName>
    <definedName name="pe" localSheetId="129">#REF!</definedName>
    <definedName name="pe" localSheetId="23">#REF!</definedName>
    <definedName name="pe" localSheetId="13">#REF!</definedName>
    <definedName name="pe">#REF!</definedName>
    <definedName name="PED" localSheetId="106">#REF!</definedName>
    <definedName name="PED" localSheetId="109">#REF!</definedName>
    <definedName name="PED" localSheetId="129">#REF!</definedName>
    <definedName name="PED" localSheetId="23">#REF!</definedName>
    <definedName name="PED" localSheetId="13">#REF!</definedName>
    <definedName name="PED">#REF!</definedName>
    <definedName name="People_Scope_Survey_Results" localSheetId="106">#REF!</definedName>
    <definedName name="People_Scope_Survey_Results" localSheetId="109">#REF!</definedName>
    <definedName name="People_Scope_Survey_Results" localSheetId="129">#REF!</definedName>
    <definedName name="People_Scope_Survey_Results" localSheetId="23">#REF!</definedName>
    <definedName name="People_Scope_Survey_Results" localSheetId="13">#REF!</definedName>
    <definedName name="People_Scope_Survey_Results">#REF!</definedName>
    <definedName name="People_Turnover_of_Experienced_Staff" localSheetId="106">#REF!</definedName>
    <definedName name="People_Turnover_of_Experienced_Staff" localSheetId="109">#REF!</definedName>
    <definedName name="People_Turnover_of_Experienced_Staff" localSheetId="129">#REF!</definedName>
    <definedName name="People_Turnover_of_Experienced_Staff" localSheetId="23">#REF!</definedName>
    <definedName name="People_Turnover_of_Experienced_Staff" localSheetId="13">#REF!</definedName>
    <definedName name="People_Turnover_of_Experienced_Staff">#REF!</definedName>
    <definedName name="People_Unplanned_Staff_Turnover" localSheetId="106">#REF!</definedName>
    <definedName name="People_Unplanned_Staff_Turnover" localSheetId="109">#REF!</definedName>
    <definedName name="People_Unplanned_Staff_Turnover" localSheetId="129">#REF!</definedName>
    <definedName name="People_Unplanned_Staff_Turnover" localSheetId="23">#REF!</definedName>
    <definedName name="People_Unplanned_Staff_Turnover" localSheetId="13">#REF!</definedName>
    <definedName name="People_Unplanned_Staff_Turnover">#REF!</definedName>
    <definedName name="peoples" localSheetId="106">#REF!</definedName>
    <definedName name="peoples" localSheetId="109">#REF!</definedName>
    <definedName name="peoples" localSheetId="129">#REF!</definedName>
    <definedName name="peoples" localSheetId="23">#REF!</definedName>
    <definedName name="peoples" localSheetId="13">#REF!</definedName>
    <definedName name="peoples">#REF!</definedName>
    <definedName name="PER" localSheetId="106">#REF!</definedName>
    <definedName name="PER" localSheetId="109">#REF!</definedName>
    <definedName name="PER" localSheetId="129">#REF!</definedName>
    <definedName name="PER" localSheetId="23">#REF!</definedName>
    <definedName name="PER" localSheetId="13">#REF!</definedName>
    <definedName name="PER">#REF!</definedName>
    <definedName name="PER_LLOCAL" localSheetId="106">#REF!</definedName>
    <definedName name="PER_LLOCAL" localSheetId="109">#REF!</definedName>
    <definedName name="PER_LLOCAL" localSheetId="129">#REF!</definedName>
    <definedName name="PER_LLOCAL" localSheetId="23">#REF!</definedName>
    <definedName name="PER_LLOCAL" localSheetId="13">#REF!</definedName>
    <definedName name="PER_LLOCAL">#REF!</definedName>
    <definedName name="perc" localSheetId="106">#REF!</definedName>
    <definedName name="perc" localSheetId="109">#REF!</definedName>
    <definedName name="perc" localSheetId="129">#REF!</definedName>
    <definedName name="perc" localSheetId="23">#REF!</definedName>
    <definedName name="perc" localSheetId="13">#REF!</definedName>
    <definedName name="perc">#REF!</definedName>
    <definedName name="percom" localSheetId="106">#REF!</definedName>
    <definedName name="percom" localSheetId="127">#REF!</definedName>
    <definedName name="percom">#REF!</definedName>
    <definedName name="Perils" localSheetId="106">#REF!</definedName>
    <definedName name="Perils">#REF!</definedName>
    <definedName name="PERIOD" localSheetId="106">#REF!</definedName>
    <definedName name="PERIOD" localSheetId="127">#REF!</definedName>
    <definedName name="PERIOD">#REF!</definedName>
    <definedName name="PERITEM" localSheetId="106">#REF!</definedName>
    <definedName name="PERITEM" localSheetId="127">#REF!</definedName>
    <definedName name="PERITEM">#REF!</definedName>
    <definedName name="Permanent?Payroll?funds" localSheetId="106">#REF!</definedName>
    <definedName name="Permanent?Payroll?funds">#REF!</definedName>
    <definedName name="ph" localSheetId="106">#REF!</definedName>
    <definedName name="ph" localSheetId="109">#REF!</definedName>
    <definedName name="ph" localSheetId="129">#REF!</definedName>
    <definedName name="ph" localSheetId="23">#REF!</definedName>
    <definedName name="ph" localSheetId="13">#REF!</definedName>
    <definedName name="ph">#REF!</definedName>
    <definedName name="phases" localSheetId="106">#REF!</definedName>
    <definedName name="phases" localSheetId="109">#REF!</definedName>
    <definedName name="phases" localSheetId="129">#REF!</definedName>
    <definedName name="phases" localSheetId="23">#REF!</definedName>
    <definedName name="phases" localSheetId="13">#REF!</definedName>
    <definedName name="phases">#REF!</definedName>
    <definedName name="phil" localSheetId="106">#REF!</definedName>
    <definedName name="phil" localSheetId="109">#REF!</definedName>
    <definedName name="phil" localSheetId="129">#REF!</definedName>
    <definedName name="phil" localSheetId="23">#REF!</definedName>
    <definedName name="phil" localSheetId="13">#REF!</definedName>
    <definedName name="phil">#REF!</definedName>
    <definedName name="Philaxa" localSheetId="106">#REF!</definedName>
    <definedName name="Philaxa">#REF!</definedName>
    <definedName name="PHILHEALTH" localSheetId="106">#REF!</definedName>
    <definedName name="PHILHEALTH" localSheetId="109">#REF!</definedName>
    <definedName name="PHILHEALTH" localSheetId="129">#REF!</definedName>
    <definedName name="PHILHEALTH" localSheetId="23">#REF!</definedName>
    <definedName name="PHILHEALTH" localSheetId="13">#REF!</definedName>
    <definedName name="PHILHEALTH">#REF!</definedName>
    <definedName name="philhealth.avic" localSheetId="106">#REF!</definedName>
    <definedName name="philhealth.avic" localSheetId="109">#REF!</definedName>
    <definedName name="philhealth.avic" localSheetId="129">#REF!</definedName>
    <definedName name="philhealth.avic" localSheetId="23">#REF!</definedName>
    <definedName name="philhealth.avic" localSheetId="13">#REF!</definedName>
    <definedName name="philhealth.avic">#REF!</definedName>
    <definedName name="Phone" localSheetId="106">#REF!</definedName>
    <definedName name="Phone" localSheetId="109">#REF!</definedName>
    <definedName name="Phone" localSheetId="129">#REF!</definedName>
    <definedName name="Phone" localSheetId="127">#REF!</definedName>
    <definedName name="Phone" localSheetId="23">#REF!</definedName>
    <definedName name="Phone" localSheetId="13">#REF!</definedName>
    <definedName name="Phone">#REF!</definedName>
    <definedName name="PLAcc" localSheetId="106">#REF!</definedName>
    <definedName name="PLAcc" localSheetId="109">#REF!</definedName>
    <definedName name="PLAcc" localSheetId="129">#REF!</definedName>
    <definedName name="PLAcc" localSheetId="23">#REF!</definedName>
    <definedName name="PLAcc" localSheetId="13">#REF!</definedName>
    <definedName name="PLAcc">#REF!</definedName>
    <definedName name="plan" localSheetId="106">#REF!</definedName>
    <definedName name="plan" localSheetId="109">#REF!</definedName>
    <definedName name="plan" localSheetId="129">#REF!</definedName>
    <definedName name="plan" localSheetId="23">#REF!</definedName>
    <definedName name="plan" localSheetId="13">#REF!</definedName>
    <definedName name="plan">#REF!</definedName>
    <definedName name="PLANCD" localSheetId="106">#REF!</definedName>
    <definedName name="PLANCD" localSheetId="109">#REF!</definedName>
    <definedName name="PLANCD" localSheetId="129">#REF!</definedName>
    <definedName name="PLANCD" localSheetId="23">#REF!</definedName>
    <definedName name="PLANCD" localSheetId="13">#REF!</definedName>
    <definedName name="PLANCD">#REF!</definedName>
    <definedName name="PLDATE" localSheetId="106">#REF!</definedName>
    <definedName name="PLDATE" localSheetId="109">#REF!</definedName>
    <definedName name="PLDATE" localSheetId="129">#REF!</definedName>
    <definedName name="PLDATE" localSheetId="127">#REF!</definedName>
    <definedName name="PLDATE" localSheetId="23">#REF!</definedName>
    <definedName name="PLDATE" localSheetId="13">#REF!</definedName>
    <definedName name="PLDATE">#REF!</definedName>
    <definedName name="PLFN1" localSheetId="106">#REF!</definedName>
    <definedName name="PLFN1" localSheetId="127">#REF!</definedName>
    <definedName name="PLFN1">#REF!</definedName>
    <definedName name="PLFN2" localSheetId="106">#REF!</definedName>
    <definedName name="PLFN2" localSheetId="127">#REF!</definedName>
    <definedName name="PLFN2">#REF!</definedName>
    <definedName name="PLFN3" localSheetId="106">#REF!</definedName>
    <definedName name="PLFN3" localSheetId="127">#REF!</definedName>
    <definedName name="PLFN3">#REF!</definedName>
    <definedName name="PLFN4" localSheetId="106">#REF!</definedName>
    <definedName name="PLFN4" localSheetId="127">#REF!</definedName>
    <definedName name="PLFN4">#REF!</definedName>
    <definedName name="PLFN5" localSheetId="106">#REF!</definedName>
    <definedName name="PLFN5" localSheetId="127">#REF!</definedName>
    <definedName name="PLFN5">#REF!</definedName>
    <definedName name="PLFS1" localSheetId="106">#REF!</definedName>
    <definedName name="PLFS1" localSheetId="127">#REF!</definedName>
    <definedName name="PLFS1">#REF!</definedName>
    <definedName name="PLFS2" localSheetId="106">#REF!</definedName>
    <definedName name="PLFS2" localSheetId="127">#REF!</definedName>
    <definedName name="PLFS2">#REF!</definedName>
    <definedName name="PLFS3" localSheetId="106">#REF!</definedName>
    <definedName name="PLFS3" localSheetId="127">#REF!</definedName>
    <definedName name="PLFS3">#REF!</definedName>
    <definedName name="PLFS4" localSheetId="106">#REF!</definedName>
    <definedName name="PLFS4" localSheetId="127">#REF!</definedName>
    <definedName name="PLFS4">#REF!</definedName>
    <definedName name="PLFS5" localSheetId="106">#REF!</definedName>
    <definedName name="PLFS5" localSheetId="127">#REF!</definedName>
    <definedName name="PLFS5">#REF!</definedName>
    <definedName name="PLMN1" localSheetId="106">#REF!</definedName>
    <definedName name="PLMN1" localSheetId="109">#REF!</definedName>
    <definedName name="PLMN1" localSheetId="129">#REF!</definedName>
    <definedName name="PLMN1" localSheetId="127">#REF!</definedName>
    <definedName name="PLMN1" localSheetId="23">#REF!</definedName>
    <definedName name="PLMN1" localSheetId="13">#REF!</definedName>
    <definedName name="PLMN1">#REF!</definedName>
    <definedName name="PLMN2" localSheetId="106">#REF!</definedName>
    <definedName name="PLMN2" localSheetId="109">#REF!</definedName>
    <definedName name="PLMN2" localSheetId="129">#REF!</definedName>
    <definedName name="PLMN2" localSheetId="127">#REF!</definedName>
    <definedName name="PLMN2" localSheetId="23">#REF!</definedName>
    <definedName name="PLMN2" localSheetId="13">#REF!</definedName>
    <definedName name="PLMN2">#REF!</definedName>
    <definedName name="PLMN3" localSheetId="106">#REF!</definedName>
    <definedName name="PLMN3" localSheetId="109">#REF!</definedName>
    <definedName name="PLMN3" localSheetId="129">#REF!</definedName>
    <definedName name="PLMN3" localSheetId="127">#REF!</definedName>
    <definedName name="PLMN3" localSheetId="23">#REF!</definedName>
    <definedName name="PLMN3" localSheetId="13">#REF!</definedName>
    <definedName name="PLMN3">#REF!</definedName>
    <definedName name="PLMN4" localSheetId="106">#REF!</definedName>
    <definedName name="PLMN4" localSheetId="109">#REF!</definedName>
    <definedName name="PLMN4" localSheetId="129">#REF!</definedName>
    <definedName name="PLMN4" localSheetId="127">#REF!</definedName>
    <definedName name="PLMN4" localSheetId="23">#REF!</definedName>
    <definedName name="PLMN4" localSheetId="13">#REF!</definedName>
    <definedName name="PLMN4">#REF!</definedName>
    <definedName name="PLMN5" localSheetId="106">#REF!</definedName>
    <definedName name="PLMN5" localSheetId="109">#REF!</definedName>
    <definedName name="PLMN5" localSheetId="129">#REF!</definedName>
    <definedName name="PLMN5" localSheetId="127">#REF!</definedName>
    <definedName name="PLMN5" localSheetId="23">#REF!</definedName>
    <definedName name="PLMN5" localSheetId="13">#REF!</definedName>
    <definedName name="PLMN5">#REF!</definedName>
    <definedName name="PLMS1" localSheetId="106">#REF!</definedName>
    <definedName name="PLMS1" localSheetId="109">#REF!</definedName>
    <definedName name="PLMS1" localSheetId="129">#REF!</definedName>
    <definedName name="PLMS1" localSheetId="127">#REF!</definedName>
    <definedName name="PLMS1" localSheetId="23">#REF!</definedName>
    <definedName name="PLMS1" localSheetId="13">#REF!</definedName>
    <definedName name="PLMS1">#REF!</definedName>
    <definedName name="PLMS2" localSheetId="106">#REF!</definedName>
    <definedName name="PLMS2" localSheetId="127">#REF!</definedName>
    <definedName name="PLMS2">#REF!</definedName>
    <definedName name="PLMS3" localSheetId="106">#REF!</definedName>
    <definedName name="PLMS3" localSheetId="127">#REF!</definedName>
    <definedName name="PLMS3">#REF!</definedName>
    <definedName name="PLMS4" localSheetId="106">#REF!</definedName>
    <definedName name="PLMS4" localSheetId="127">#REF!</definedName>
    <definedName name="PLMS4">#REF!</definedName>
    <definedName name="PLMS5" localSheetId="106">#REF!</definedName>
    <definedName name="PLMS5" localSheetId="127">#REF!</definedName>
    <definedName name="PLMS5">#REF!</definedName>
    <definedName name="PLNAIC">#REF!</definedName>
    <definedName name="PLS" localSheetId="106">#REF!</definedName>
    <definedName name="PLS">#REF!</definedName>
    <definedName name="PM_" localSheetId="106">#REF!</definedName>
    <definedName name="PM_" localSheetId="109">#REF!</definedName>
    <definedName name="PM_" localSheetId="129">#REF!</definedName>
    <definedName name="PM_" localSheetId="23">#REF!</definedName>
    <definedName name="PM_" localSheetId="13">#REF!</definedName>
    <definedName name="PM_">#REF!</definedName>
    <definedName name="pmm" localSheetId="106">#REF!</definedName>
    <definedName name="pmm" localSheetId="109">#REF!</definedName>
    <definedName name="pmm" localSheetId="129">#REF!</definedName>
    <definedName name="pmm" localSheetId="127">#REF!</definedName>
    <definedName name="pmm" localSheetId="23">#REF!</definedName>
    <definedName name="pmm" localSheetId="13">#REF!</definedName>
    <definedName name="pmm">#REF!</definedName>
    <definedName name="pnaa" localSheetId="106">#REF!</definedName>
    <definedName name="pnaa" localSheetId="109">#REF!</definedName>
    <definedName name="pnaa" localSheetId="129">#REF!</definedName>
    <definedName name="pnaa" localSheetId="127">#REF!</definedName>
    <definedName name="pnaa" localSheetId="23">#REF!</definedName>
    <definedName name="pnaa" localSheetId="13">#REF!</definedName>
    <definedName name="pnaa">#REF!</definedName>
    <definedName name="polterm" localSheetId="106">#REF!</definedName>
    <definedName name="polterm" localSheetId="109">#REF!</definedName>
    <definedName name="polterm" localSheetId="129">#REF!</definedName>
    <definedName name="polterm" localSheetId="23">#REF!</definedName>
    <definedName name="polterm" localSheetId="13">#REF!</definedName>
    <definedName name="polterm">#REF!</definedName>
    <definedName name="PPDEC99" localSheetId="106">#REF!</definedName>
    <definedName name="PPDEC99" localSheetId="109">#REF!</definedName>
    <definedName name="PPDEC99" localSheetId="129">#REF!</definedName>
    <definedName name="PPDEC99" localSheetId="23">#REF!</definedName>
    <definedName name="PPDEC99" localSheetId="13">#REF!</definedName>
    <definedName name="PPDEC99">#REF!</definedName>
    <definedName name="PPFEB00" localSheetId="106">#REF!</definedName>
    <definedName name="PPFEB00" localSheetId="109">#REF!</definedName>
    <definedName name="PPFEB00" localSheetId="129">#REF!</definedName>
    <definedName name="PPFEB00" localSheetId="23">#REF!</definedName>
    <definedName name="PPFEB00" localSheetId="13">#REF!</definedName>
    <definedName name="PPFEB00">#REF!</definedName>
    <definedName name="PPJAN00" localSheetId="106">#REF!</definedName>
    <definedName name="PPJAN00" localSheetId="109">#REF!</definedName>
    <definedName name="PPJAN00" localSheetId="129">#REF!</definedName>
    <definedName name="PPJAN00" localSheetId="23">#REF!</definedName>
    <definedName name="PPJAN00" localSheetId="13">#REF!</definedName>
    <definedName name="PPJAN00">#REF!</definedName>
    <definedName name="PPMAR00" localSheetId="106">#REF!</definedName>
    <definedName name="PPMAR00" localSheetId="109">#REF!</definedName>
    <definedName name="PPMAR00" localSheetId="129">#REF!</definedName>
    <definedName name="PPMAR00" localSheetId="23">#REF!</definedName>
    <definedName name="PPMAR00" localSheetId="13">#REF!</definedName>
    <definedName name="PPMAR00">#REF!</definedName>
    <definedName name="PPNOV" localSheetId="106">#REF!</definedName>
    <definedName name="PPNOV" localSheetId="109">#REF!</definedName>
    <definedName name="PPNOV" localSheetId="129">#REF!</definedName>
    <definedName name="PPNOV" localSheetId="23">#REF!</definedName>
    <definedName name="PPNOV" localSheetId="13">#REF!</definedName>
    <definedName name="PPNOV">#REF!</definedName>
    <definedName name="ppo" localSheetId="106">#REF!</definedName>
    <definedName name="ppo" localSheetId="109">#REF!</definedName>
    <definedName name="ppo" localSheetId="129">#REF!</definedName>
    <definedName name="ppo" localSheetId="23">#REF!</definedName>
    <definedName name="ppo" localSheetId="13">#REF!</definedName>
    <definedName name="ppo">#REF!</definedName>
    <definedName name="pppppppppppppp" localSheetId="106" hidden="1">#REF!</definedName>
    <definedName name="pppppppppppppp" localSheetId="109" hidden="1">#REF!</definedName>
    <definedName name="pppppppppppppp" localSheetId="129" hidden="1">#REF!</definedName>
    <definedName name="pppppppppppppp" localSheetId="23" hidden="1">#REF!</definedName>
    <definedName name="pppppppppppppp" localSheetId="13" hidden="1">#REF!</definedName>
    <definedName name="pppppppppppppp" hidden="1">#REF!</definedName>
    <definedName name="ppppppppppppppppp" localSheetId="106">#REF!</definedName>
    <definedName name="ppppppppppppppppp" localSheetId="109">#REF!</definedName>
    <definedName name="ppppppppppppppppp" localSheetId="129">#REF!</definedName>
    <definedName name="ppppppppppppppppp" localSheetId="23">#REF!</definedName>
    <definedName name="ppppppppppppppppp" localSheetId="13">#REF!</definedName>
    <definedName name="ppppppppppppppppp">#REF!</definedName>
    <definedName name="PPY" localSheetId="106">#REF!</definedName>
    <definedName name="PPY" localSheetId="109">#REF!</definedName>
    <definedName name="PPY" localSheetId="129">#REF!</definedName>
    <definedName name="PPY" localSheetId="127">#REF!</definedName>
    <definedName name="PPY" localSheetId="23">#REF!</definedName>
    <definedName name="PPY" localSheetId="13">#REF!</definedName>
    <definedName name="PPY">#REF!</definedName>
    <definedName name="PR" localSheetId="106">#REF!</definedName>
    <definedName name="PR" localSheetId="109">#REF!</definedName>
    <definedName name="PR" localSheetId="129">#REF!</definedName>
    <definedName name="PR" localSheetId="127">#REF!</definedName>
    <definedName name="PR" localSheetId="23">#REF!</definedName>
    <definedName name="PR" localSheetId="13">#REF!</definedName>
    <definedName name="PR">#REF!</definedName>
    <definedName name="PRDEC99" localSheetId="106">#REF!</definedName>
    <definedName name="PRDEC99" localSheetId="109">#REF!</definedName>
    <definedName name="PRDEC99" localSheetId="129">#REF!</definedName>
    <definedName name="PRDEC99" localSheetId="23">#REF!</definedName>
    <definedName name="PRDEC99" localSheetId="13">#REF!</definedName>
    <definedName name="PRDEC99">#REF!</definedName>
    <definedName name="pre" localSheetId="106">#REF!</definedName>
    <definedName name="pre" localSheetId="109">#REF!</definedName>
    <definedName name="pre" localSheetId="129">#REF!</definedName>
    <definedName name="pre" localSheetId="127">#REF!</definedName>
    <definedName name="pre" localSheetId="23">#REF!</definedName>
    <definedName name="pre" localSheetId="13">#REF!</definedName>
    <definedName name="pre">#REF!</definedName>
    <definedName name="prem_bud" localSheetId="106">#REF!</definedName>
    <definedName name="prem_bud" localSheetId="109">#REF!</definedName>
    <definedName name="prem_bud" localSheetId="129">#REF!</definedName>
    <definedName name="prem_bud" localSheetId="23">#REF!</definedName>
    <definedName name="prem_bud" localSheetId="13">#REF!</definedName>
    <definedName name="prem_bud">#REF!</definedName>
    <definedName name="PREM_COLLECT" localSheetId="106">#REF!</definedName>
    <definedName name="PREM_COLLECT" localSheetId="109">#REF!</definedName>
    <definedName name="PREM_COLLECT" localSheetId="129">#REF!</definedName>
    <definedName name="PREM_COLLECT" localSheetId="23">#REF!</definedName>
    <definedName name="PREM_COLLECT" localSheetId="13">#REF!</definedName>
    <definedName name="PREM_COLLECT">#REF!</definedName>
    <definedName name="PREM_FREQ" localSheetId="106">#REF!</definedName>
    <definedName name="PREM_FREQ" localSheetId="109">#REF!</definedName>
    <definedName name="PREM_FREQ" localSheetId="129">#REF!</definedName>
    <definedName name="PREM_FREQ" localSheetId="23">#REF!</definedName>
    <definedName name="PREM_FREQ" localSheetId="13">#REF!</definedName>
    <definedName name="PREM_FREQ">#REF!</definedName>
    <definedName name="PREM_TAX" localSheetId="106">#REF!</definedName>
    <definedName name="PREM_TAX" localSheetId="109">#REF!</definedName>
    <definedName name="PREM_TAX" localSheetId="129">#REF!</definedName>
    <definedName name="PREM_TAX" localSheetId="23">#REF!</definedName>
    <definedName name="PREM_TAX" localSheetId="13">#REF!</definedName>
    <definedName name="PREM_TAX">#REF!</definedName>
    <definedName name="premiumproj" localSheetId="106">#REF!</definedName>
    <definedName name="premiumproj" localSheetId="109">#REF!</definedName>
    <definedName name="premiumproj" localSheetId="129">#REF!</definedName>
    <definedName name="premiumproj" localSheetId="23">#REF!</definedName>
    <definedName name="premiumproj" localSheetId="13">#REF!</definedName>
    <definedName name="premiumproj">#REF!</definedName>
    <definedName name="premiumtable" localSheetId="106">#REF!</definedName>
    <definedName name="premiumtable" localSheetId="109">#REF!</definedName>
    <definedName name="premiumtable" localSheetId="129">#REF!</definedName>
    <definedName name="premiumtable" localSheetId="23">#REF!</definedName>
    <definedName name="premiumtable" localSheetId="13">#REF!</definedName>
    <definedName name="premiumtable">#REF!</definedName>
    <definedName name="PremiumTerm" localSheetId="106">#REF!</definedName>
    <definedName name="PremiumTerm" localSheetId="109">#REF!</definedName>
    <definedName name="PremiumTerm" localSheetId="129">#REF!</definedName>
    <definedName name="PremiumTerm" localSheetId="23">#REF!</definedName>
    <definedName name="PremiumTerm" localSheetId="13">#REF!</definedName>
    <definedName name="PremiumTerm">#REF!</definedName>
    <definedName name="prempay" localSheetId="106">#REF!</definedName>
    <definedName name="prempay" localSheetId="109">#REF!</definedName>
    <definedName name="prempay" localSheetId="129">#REF!</definedName>
    <definedName name="prempay" localSheetId="127">#REF!</definedName>
    <definedName name="prempay" localSheetId="23">#REF!</definedName>
    <definedName name="prempay" localSheetId="13">#REF!</definedName>
    <definedName name="prempay">#REF!</definedName>
    <definedName name="PremTax" localSheetId="106">#REF!</definedName>
    <definedName name="PremTax" localSheetId="109">#REF!</definedName>
    <definedName name="PremTax" localSheetId="129">#REF!</definedName>
    <definedName name="PremTax" localSheetId="23">#REF!</definedName>
    <definedName name="PremTax" localSheetId="13">#REF!</definedName>
    <definedName name="PremTax">#REF!</definedName>
    <definedName name="prepaid" localSheetId="106">#REF!</definedName>
    <definedName name="prepaid" localSheetId="109">#REF!</definedName>
    <definedName name="prepaid" localSheetId="129">#REF!</definedName>
    <definedName name="prepaid" localSheetId="23">#REF!</definedName>
    <definedName name="prepaid" localSheetId="13">#REF!</definedName>
    <definedName name="prepaid">#REF!</definedName>
    <definedName name="PrevDate" localSheetId="106">#REF!</definedName>
    <definedName name="PrevDate" localSheetId="109">#REF!</definedName>
    <definedName name="PrevDate" localSheetId="129">#REF!</definedName>
    <definedName name="PrevDate" localSheetId="127">#REF!</definedName>
    <definedName name="PrevDate" localSheetId="23">#REF!</definedName>
    <definedName name="PrevDate" localSheetId="13">#REF!</definedName>
    <definedName name="PrevDate">#REF!</definedName>
    <definedName name="Previous_Month" localSheetId="106">#REF!</definedName>
    <definedName name="Previous_Month" localSheetId="109">#REF!</definedName>
    <definedName name="Previous_Month" localSheetId="129">#REF!</definedName>
    <definedName name="Previous_Month" localSheetId="23">#REF!</definedName>
    <definedName name="Previous_Month" localSheetId="13">#REF!</definedName>
    <definedName name="Previous_Month">#REF!</definedName>
    <definedName name="PrevPeriod" localSheetId="106">#REF!</definedName>
    <definedName name="PrevPeriod" localSheetId="109">#REF!</definedName>
    <definedName name="PrevPeriod" localSheetId="129">#REF!</definedName>
    <definedName name="PrevPeriod" localSheetId="23">#REF!</definedName>
    <definedName name="PrevPeriod" localSheetId="13">#REF!</definedName>
    <definedName name="PrevPeriod">#REF!</definedName>
    <definedName name="PreYear" localSheetId="106">#REF!</definedName>
    <definedName name="PreYear" localSheetId="109">#REF!</definedName>
    <definedName name="PreYear" localSheetId="129">#REF!</definedName>
    <definedName name="PreYear" localSheetId="127">#REF!</definedName>
    <definedName name="PreYear" localSheetId="23">#REF!</definedName>
    <definedName name="PreYear" localSheetId="13">#REF!</definedName>
    <definedName name="PreYear">#REF!</definedName>
    <definedName name="PRF" localSheetId="106">#REF!</definedName>
    <definedName name="PRF" localSheetId="109">#REF!</definedName>
    <definedName name="PRF" localSheetId="129">#REF!</definedName>
    <definedName name="PRF" localSheetId="23">#REF!</definedName>
    <definedName name="PRF" localSheetId="13">#REF!</definedName>
    <definedName name="PRF">#REF!</definedName>
    <definedName name="pridoc" localSheetId="106">#REF!</definedName>
    <definedName name="pridoc" localSheetId="109">#REF!</definedName>
    <definedName name="pridoc" localSheetId="129">#REF!</definedName>
    <definedName name="pridoc" localSheetId="127">#REF!</definedName>
    <definedName name="pridoc" localSheetId="23">#REF!</definedName>
    <definedName name="pridoc" localSheetId="13">#REF!</definedName>
    <definedName name="pridoc">#REF!</definedName>
    <definedName name="prifst" localSheetId="106">#REF!</definedName>
    <definedName name="prifst" localSheetId="127">#REF!</definedName>
    <definedName name="prifst">#REF!</definedName>
    <definedName name="primarypolymer" localSheetId="106">#REF!</definedName>
    <definedName name="primarypolymer">#REF!</definedName>
    <definedName name="_xlnm.Print_Area" localSheetId="25">A!$C$3:$Y$139</definedName>
    <definedName name="_xlnm.Print_Area" localSheetId="79">AB!$C$4:$E$51</definedName>
    <definedName name="_xlnm.Print_Area" localSheetId="26">B!$C$3:$AI$147</definedName>
    <definedName name="_xlnm.Print_Area" localSheetId="112">CC!$C$3:$L$21</definedName>
    <definedName name="_xlnm.Print_Area" localSheetId="113">CD!$A$2:$M$119</definedName>
    <definedName name="_xlnm.Print_Area" localSheetId="117">CH!$C$2:$AY$260</definedName>
    <definedName name="_xlnm.Print_Area" localSheetId="118">CI!$B$3:$I$23</definedName>
    <definedName name="_xlnm.Print_Area" localSheetId="124">'CN '!$C$2:$I$23</definedName>
    <definedName name="_xlnm.Print_Area" localSheetId="125">CO!$B$2:$I$48</definedName>
    <definedName name="_xlnm.Print_Area" localSheetId="51">P.7!$14:$14</definedName>
    <definedName name="_xlnm.Print_Area" localSheetId="4">'Page 2'!$B$2:$R$179</definedName>
    <definedName name="_xlnm.Print_Area" localSheetId="131">'SWORN STATEMENT'!$A$1:$J$77</definedName>
    <definedName name="_xlnm.Print_Area">#N/A</definedName>
    <definedName name="Print_Area_MI" localSheetId="106">#REF!</definedName>
    <definedName name="Print_Area_MI" localSheetId="109">#REF!</definedName>
    <definedName name="Print_Area_MI" localSheetId="111">#REF!</definedName>
    <definedName name="Print_Area_MI" localSheetId="123">#REF!</definedName>
    <definedName name="Print_Area_MI" localSheetId="122">#REF!</definedName>
    <definedName name="Print_Area_MI" localSheetId="124">#REF!</definedName>
    <definedName name="Print_Area_MI" localSheetId="129">#REF!</definedName>
    <definedName name="Print_Area_MI" localSheetId="64">#REF!</definedName>
    <definedName name="Print_Area_MI" localSheetId="69">#REF!</definedName>
    <definedName name="Print_Area_MI" localSheetId="127">#REF!</definedName>
    <definedName name="Print_Area_MI" localSheetId="75">#REF!</definedName>
    <definedName name="Print_Area_MI" localSheetId="23">#REF!</definedName>
    <definedName name="Print_Area_MI" localSheetId="13">#REF!</definedName>
    <definedName name="Print_Area_MI" localSheetId="16">#REF!</definedName>
    <definedName name="Print_Area_MI">#REF!</definedName>
    <definedName name="print_area2">#N/A</definedName>
    <definedName name="print_area3">#N/A</definedName>
    <definedName name="_xlnm.Print_Titles" localSheetId="106">#REF!</definedName>
    <definedName name="_xlnm.Print_Titles" localSheetId="127">#REF!</definedName>
    <definedName name="_xlnm.Print_Titles">#REF!</definedName>
    <definedName name="PRINT_TITLES_MI" localSheetId="106">#REF!</definedName>
    <definedName name="PRINT_TITLES_MI" localSheetId="127">#REF!</definedName>
    <definedName name="PRINT_TITLES_MI">#REF!</definedName>
    <definedName name="PRINT_TITLES_MI1" localSheetId="106">#REF!</definedName>
    <definedName name="PRINT_TITLES_MI1">#REF!</definedName>
    <definedName name="PrintArea" localSheetId="106">#REF!</definedName>
    <definedName name="PrintArea">#REF!</definedName>
    <definedName name="pripre" localSheetId="106">#REF!</definedName>
    <definedName name="pripre" localSheetId="127">#REF!</definedName>
    <definedName name="pripre">#REF!</definedName>
    <definedName name="PRNOV" localSheetId="106">#REF!</definedName>
    <definedName name="PRNOV" localSheetId="109">#REF!</definedName>
    <definedName name="PRNOV" localSheetId="129">#REF!</definedName>
    <definedName name="PRNOV" localSheetId="23">#REF!</definedName>
    <definedName name="PRNOV" localSheetId="13">#REF!</definedName>
    <definedName name="PRNOV">#REF!</definedName>
    <definedName name="process" localSheetId="106">#REF!</definedName>
    <definedName name="process" localSheetId="109">#REF!</definedName>
    <definedName name="process" localSheetId="129">#REF!</definedName>
    <definedName name="process" localSheetId="23">#REF!</definedName>
    <definedName name="process" localSheetId="13">#REF!</definedName>
    <definedName name="process">#REF!</definedName>
    <definedName name="Prod" localSheetId="106">#REF!</definedName>
    <definedName name="Prod" localSheetId="109">#REF!</definedName>
    <definedName name="Prod" localSheetId="129">#REF!</definedName>
    <definedName name="Prod" localSheetId="23">#REF!</definedName>
    <definedName name="Prod" localSheetId="13">#REF!</definedName>
    <definedName name="Prod">#REF!</definedName>
    <definedName name="Prod_Count_TL" localSheetId="106">#REF!</definedName>
    <definedName name="Prod_Count_TL" localSheetId="109">#REF!</definedName>
    <definedName name="Prod_Count_TL" localSheetId="129">#REF!</definedName>
    <definedName name="Prod_Count_TL" localSheetId="23">#REF!</definedName>
    <definedName name="Prod_Count_TL" localSheetId="13">#REF!</definedName>
    <definedName name="Prod_Count_TL">#REF!</definedName>
    <definedName name="Prod_Count_UL" localSheetId="106">#REF!</definedName>
    <definedName name="Prod_Count_UL" localSheetId="109">#REF!</definedName>
    <definedName name="Prod_Count_UL" localSheetId="129">#REF!</definedName>
    <definedName name="Prod_Count_UL" localSheetId="23">#REF!</definedName>
    <definedName name="Prod_Count_UL" localSheetId="13">#REF!</definedName>
    <definedName name="Prod_Count_UL">#REF!</definedName>
    <definedName name="Prod_List_TL" localSheetId="106">#REF!</definedName>
    <definedName name="Prod_List_TL" localSheetId="109">#REF!</definedName>
    <definedName name="Prod_List_TL" localSheetId="129">#REF!</definedName>
    <definedName name="Prod_List_TL" localSheetId="23">#REF!</definedName>
    <definedName name="Prod_List_TL" localSheetId="13">#REF!</definedName>
    <definedName name="Prod_List_TL">#REF!</definedName>
    <definedName name="Prod_List_UL" localSheetId="106">#REF!</definedName>
    <definedName name="Prod_List_UL" localSheetId="109">#REF!</definedName>
    <definedName name="Prod_List_UL" localSheetId="129">#REF!</definedName>
    <definedName name="Prod_List_UL" localSheetId="23">#REF!</definedName>
    <definedName name="Prod_List_UL" localSheetId="13">#REF!</definedName>
    <definedName name="Prod_List_UL">#REF!</definedName>
    <definedName name="PRODFEB00" localSheetId="106">#REF!</definedName>
    <definedName name="PRODFEB00" localSheetId="109">#REF!</definedName>
    <definedName name="PRODFEB00" localSheetId="129">#REF!</definedName>
    <definedName name="PRODFEB00" localSheetId="23">#REF!</definedName>
    <definedName name="PRODFEB00" localSheetId="13">#REF!</definedName>
    <definedName name="PRODFEB00">#REF!</definedName>
    <definedName name="ProdForm" localSheetId="106" hidden="1">#REF!</definedName>
    <definedName name="ProdForm" localSheetId="109" hidden="1">#REF!</definedName>
    <definedName name="ProdForm" localSheetId="129" hidden="1">#REF!</definedName>
    <definedName name="ProdForm" localSheetId="127" hidden="1">#REF!</definedName>
    <definedName name="ProdForm" localSheetId="23" hidden="1">#REF!</definedName>
    <definedName name="ProdForm" localSheetId="13" hidden="1">#REF!</definedName>
    <definedName name="ProdForm" hidden="1">#REF!</definedName>
    <definedName name="PRODJAN00" localSheetId="106">#REF!</definedName>
    <definedName name="PRODJAN00">#REF!</definedName>
    <definedName name="PRODMAR00" localSheetId="106">#REF!</definedName>
    <definedName name="PRODMAR00">#REF!</definedName>
    <definedName name="prodmix" localSheetId="106">#REF!</definedName>
    <definedName name="prodmix" localSheetId="109">#REF!</definedName>
    <definedName name="prodmix" localSheetId="129">#REF!</definedName>
    <definedName name="prodmix" localSheetId="23">#REF!</definedName>
    <definedName name="prodmix" localSheetId="13">#REF!</definedName>
    <definedName name="prodmix">#REF!</definedName>
    <definedName name="prodt" localSheetId="106">#REF!</definedName>
    <definedName name="prodt" localSheetId="109">#REF!</definedName>
    <definedName name="prodt" localSheetId="129">#REF!</definedName>
    <definedName name="prodt" localSheetId="23">#REF!</definedName>
    <definedName name="prodt" localSheetId="13">#REF!</definedName>
    <definedName name="prodt">#REF!</definedName>
    <definedName name="PRODUCT" localSheetId="106">#REF!</definedName>
    <definedName name="PRODUCT" localSheetId="109">#REF!</definedName>
    <definedName name="PRODUCT" localSheetId="129">#REF!</definedName>
    <definedName name="Product" localSheetId="127" hidden="1">#REF!</definedName>
    <definedName name="PRODUCT" localSheetId="23">#REF!</definedName>
    <definedName name="PRODUCT" localSheetId="13">#REF!</definedName>
    <definedName name="PRODUCT">#REF!</definedName>
    <definedName name="Product_Line" localSheetId="106">#REF!</definedName>
    <definedName name="Product_Line" localSheetId="109">#REF!</definedName>
    <definedName name="Product_Line" localSheetId="129">#REF!</definedName>
    <definedName name="Product_Line" localSheetId="23">#REF!</definedName>
    <definedName name="Product_Line" localSheetId="13">#REF!</definedName>
    <definedName name="Product_Line">#REF!</definedName>
    <definedName name="products" localSheetId="106">#REF!</definedName>
    <definedName name="products" localSheetId="109">#REF!</definedName>
    <definedName name="products" localSheetId="129">#REF!</definedName>
    <definedName name="products" localSheetId="23">#REF!</definedName>
    <definedName name="products" localSheetId="13">#REF!</definedName>
    <definedName name="products">#REF!</definedName>
    <definedName name="ProductType" localSheetId="106">#REF!</definedName>
    <definedName name="ProductType" localSheetId="109">#REF!</definedName>
    <definedName name="ProductType" localSheetId="129">#REF!</definedName>
    <definedName name="ProductType" localSheetId="23">#REF!</definedName>
    <definedName name="ProductType" localSheetId="13">#REF!</definedName>
    <definedName name="ProductType">#REF!</definedName>
    <definedName name="PROFITMARGIN" localSheetId="106">#REF!</definedName>
    <definedName name="PROFITMARGIN" localSheetId="109">#REF!</definedName>
    <definedName name="PROFITMARGIN" localSheetId="129">#REF!</definedName>
    <definedName name="PROFITMARGIN" localSheetId="23">#REF!</definedName>
    <definedName name="PROFITMARGIN" localSheetId="13">#REF!</definedName>
    <definedName name="PROFITMARGIN">#REF!</definedName>
    <definedName name="PROJ_PERIOD" localSheetId="106">#REF!</definedName>
    <definedName name="PROJ_PERIOD" localSheetId="109">#REF!</definedName>
    <definedName name="PROJ_PERIOD" localSheetId="129">#REF!</definedName>
    <definedName name="PROJ_PERIOD" localSheetId="23">#REF!</definedName>
    <definedName name="PROJ_PERIOD" localSheetId="13">#REF!</definedName>
    <definedName name="PROJ_PERIOD">#REF!</definedName>
    <definedName name="PROJAPR00" localSheetId="106">#REF!</definedName>
    <definedName name="PROJAPR00" localSheetId="109">#REF!</definedName>
    <definedName name="PROJAPR00" localSheetId="129">#REF!</definedName>
    <definedName name="PROJAPR00" localSheetId="23">#REF!</definedName>
    <definedName name="PROJAPR00" localSheetId="13">#REF!</definedName>
    <definedName name="PROJAPR00">#REF!</definedName>
    <definedName name="projectrisk" localSheetId="106">#REF!</definedName>
    <definedName name="projectrisk" localSheetId="109">#REF!</definedName>
    <definedName name="projectrisk" localSheetId="129">#REF!</definedName>
    <definedName name="projectrisk" localSheetId="23">#REF!</definedName>
    <definedName name="projectrisk" localSheetId="13">#REF!</definedName>
    <definedName name="projectrisk">#REF!</definedName>
    <definedName name="PROJECTS" localSheetId="106">#REF!</definedName>
    <definedName name="PROJECTS" localSheetId="109">#REF!</definedName>
    <definedName name="PROJECTS" localSheetId="129">#REF!</definedName>
    <definedName name="PROJECTS" localSheetId="23">#REF!</definedName>
    <definedName name="PROJECTS" localSheetId="13">#REF!</definedName>
    <definedName name="PROJECTS">#REF!</definedName>
    <definedName name="projtemplate" localSheetId="106">#REF!</definedName>
    <definedName name="projtemplate" localSheetId="109">#REF!</definedName>
    <definedName name="projtemplate" localSheetId="129">#REF!</definedName>
    <definedName name="projtemplate" localSheetId="23">#REF!</definedName>
    <definedName name="projtemplate" localSheetId="13">#REF!</definedName>
    <definedName name="projtemplate">#REF!</definedName>
    <definedName name="prov" localSheetId="106">#REF!</definedName>
    <definedName name="prov" localSheetId="109">#REF!</definedName>
    <definedName name="prov" localSheetId="129">#REF!</definedName>
    <definedName name="prov" localSheetId="23">#REF!</definedName>
    <definedName name="prov" localSheetId="13">#REF!</definedName>
    <definedName name="prov">#REF!</definedName>
    <definedName name="provision" localSheetId="106">#REF!</definedName>
    <definedName name="provision" localSheetId="127">#REF!</definedName>
    <definedName name="provision">#REF!</definedName>
    <definedName name="prwbfin" localSheetId="106">#REF!</definedName>
    <definedName name="prwbfin" localSheetId="109">#REF!</definedName>
    <definedName name="prwbfin" localSheetId="129">#REF!</definedName>
    <definedName name="prwbfin" localSheetId="23">#REF!</definedName>
    <definedName name="prwbfin" localSheetId="13">#REF!</definedName>
    <definedName name="prwbfin">#REF!</definedName>
    <definedName name="pt" localSheetId="106">#REF!</definedName>
    <definedName name="pt" localSheetId="109">#REF!</definedName>
    <definedName name="pt" localSheetId="129">#REF!</definedName>
    <definedName name="pt" localSheetId="127">#REF!</definedName>
    <definedName name="pt" localSheetId="23">#REF!</definedName>
    <definedName name="pt" localSheetId="13">#REF!</definedName>
    <definedName name="pt">#REF!</definedName>
    <definedName name="Purchase" localSheetId="106">#REF!</definedName>
    <definedName name="Purchase" localSheetId="109">#REF!</definedName>
    <definedName name="Purchase" localSheetId="129">#REF!</definedName>
    <definedName name="Purchase" localSheetId="23">#REF!</definedName>
    <definedName name="Purchase" localSheetId="13">#REF!</definedName>
    <definedName name="Purchase">#REF!</definedName>
    <definedName name="PurchaseSegment" localSheetId="106">#REF!</definedName>
    <definedName name="PurchaseSegment" localSheetId="109">#REF!</definedName>
    <definedName name="PurchaseSegment" localSheetId="129">#REF!</definedName>
    <definedName name="PurchaseSegment" localSheetId="23">#REF!</definedName>
    <definedName name="PurchaseSegment" localSheetId="13">#REF!</definedName>
    <definedName name="PurchaseSegment">#REF!</definedName>
    <definedName name="PY" localSheetId="127">#REF!</definedName>
    <definedName name="Q" localSheetId="106">#REF!</definedName>
    <definedName name="Q" localSheetId="109">#REF!</definedName>
    <definedName name="Q" localSheetId="129">#REF!</definedName>
    <definedName name="Q" localSheetId="23">#REF!</definedName>
    <definedName name="Q" localSheetId="13">#REF!</definedName>
    <definedName name="Q">#REF!</definedName>
    <definedName name="Q2GAAP" localSheetId="106">#REF!</definedName>
    <definedName name="Q2GAAP" localSheetId="109">#REF!</definedName>
    <definedName name="Q2GAAP" localSheetId="129">#REF!</definedName>
    <definedName name="Q2GAAP" localSheetId="127">#REF!</definedName>
    <definedName name="Q2GAAP" localSheetId="23">#REF!</definedName>
    <definedName name="Q2GAAP" localSheetId="13">#REF!</definedName>
    <definedName name="Q2GAAP">#REF!</definedName>
    <definedName name="Q2Gaap2" localSheetId="106">#REF!</definedName>
    <definedName name="Q2Gaap2" localSheetId="109">#REF!</definedName>
    <definedName name="Q2Gaap2" localSheetId="129">#REF!</definedName>
    <definedName name="Q2Gaap2" localSheetId="127">#REF!</definedName>
    <definedName name="Q2Gaap2" localSheetId="23">#REF!</definedName>
    <definedName name="Q2Gaap2" localSheetId="13">#REF!</definedName>
    <definedName name="Q2Gaap2">#REF!</definedName>
    <definedName name="Q3GAAP" localSheetId="106">#REF!</definedName>
    <definedName name="Q3GAAP" localSheetId="109">#REF!</definedName>
    <definedName name="Q3GAAP" localSheetId="129">#REF!</definedName>
    <definedName name="Q3GAAP" localSheetId="127">#REF!</definedName>
    <definedName name="Q3GAAP" localSheetId="23">#REF!</definedName>
    <definedName name="Q3GAAP" localSheetId="13">#REF!</definedName>
    <definedName name="Q3GAAP">#REF!</definedName>
    <definedName name="Q4GAAP" localSheetId="106">#REF!</definedName>
    <definedName name="Q4GAAP" localSheetId="109">#REF!</definedName>
    <definedName name="Q4GAAP" localSheetId="129">#REF!</definedName>
    <definedName name="Q4GAAP" localSheetId="127">#REF!</definedName>
    <definedName name="Q4GAAP" localSheetId="23">#REF!</definedName>
    <definedName name="Q4GAAP" localSheetId="13">#REF!</definedName>
    <definedName name="Q4GAAP">#REF!</definedName>
    <definedName name="QA" localSheetId="106">#REF!</definedName>
    <definedName name="QA" localSheetId="109">#REF!</definedName>
    <definedName name="QA" localSheetId="129">#REF!</definedName>
    <definedName name="QA" localSheetId="23">#REF!</definedName>
    <definedName name="QA" localSheetId="13">#REF!</definedName>
    <definedName name="QA">#REF!</definedName>
    <definedName name="QQ" localSheetId="106">#REF!</definedName>
    <definedName name="QQ" localSheetId="109">#REF!</definedName>
    <definedName name="QQ" localSheetId="129">#REF!</definedName>
    <definedName name="QQ" localSheetId="23">#REF!</definedName>
    <definedName name="QQ" localSheetId="13">#REF!</definedName>
    <definedName name="QQ">#REF!</definedName>
    <definedName name="QQQ" localSheetId="106">#REF!</definedName>
    <definedName name="QQQ" localSheetId="109">#REF!</definedName>
    <definedName name="QQQ" localSheetId="129">#REF!</definedName>
    <definedName name="QQQ" localSheetId="23">#REF!</definedName>
    <definedName name="QQQ" localSheetId="13">#REF!</definedName>
    <definedName name="QQQ">#REF!</definedName>
    <definedName name="QQQQ" localSheetId="106">#REF!</definedName>
    <definedName name="QQQQ" localSheetId="109">#REF!</definedName>
    <definedName name="QQQQ" localSheetId="129">#REF!</definedName>
    <definedName name="QQQQ" localSheetId="23">#REF!</definedName>
    <definedName name="QQQQ" localSheetId="13">#REF!</definedName>
    <definedName name="QQQQ">#REF!</definedName>
    <definedName name="QQQQQ" localSheetId="106">#REF!</definedName>
    <definedName name="QQQQQ" localSheetId="109">#REF!</definedName>
    <definedName name="QQQQQ" localSheetId="129">#REF!</definedName>
    <definedName name="QQQQQ" localSheetId="23">#REF!</definedName>
    <definedName name="QQQQQ" localSheetId="13">#REF!</definedName>
    <definedName name="QQQQQ">#REF!</definedName>
    <definedName name="qstat" localSheetId="106">#REF!</definedName>
    <definedName name="qstat" localSheetId="109">#REF!</definedName>
    <definedName name="qstat" localSheetId="129">#REF!</definedName>
    <definedName name="qstat" localSheetId="23">#REF!</definedName>
    <definedName name="qstat" localSheetId="13">#REF!</definedName>
    <definedName name="qstat">#REF!</definedName>
    <definedName name="QT" localSheetId="106">#REF!</definedName>
    <definedName name="QT" localSheetId="109">#REF!</definedName>
    <definedName name="QT" localSheetId="129">#REF!</definedName>
    <definedName name="QT" localSheetId="23">#REF!</definedName>
    <definedName name="QT" localSheetId="13">#REF!</definedName>
    <definedName name="QT">#REF!</definedName>
    <definedName name="QUARTER" localSheetId="106">#REF!</definedName>
    <definedName name="QUARTER" localSheetId="109">#REF!</definedName>
    <definedName name="QUARTER" localSheetId="129">#REF!</definedName>
    <definedName name="QUARTER" localSheetId="23">#REF!</definedName>
    <definedName name="QUARTER" localSheetId="13">#REF!</definedName>
    <definedName name="QUARTER">#REF!</definedName>
    <definedName name="query_form_3_2qtr02_xcluding_fortress" localSheetId="106">#REF!</definedName>
    <definedName name="query_form_3_2qtr02_xcluding_fortress" localSheetId="109">#REF!</definedName>
    <definedName name="query_form_3_2qtr02_xcluding_fortress" localSheetId="129">#REF!</definedName>
    <definedName name="query_form_3_2qtr02_xcluding_fortress" localSheetId="23">#REF!</definedName>
    <definedName name="query_form_3_2qtr02_xcluding_fortress" localSheetId="13">#REF!</definedName>
    <definedName name="query_form_3_2qtr02_xcluding_fortress">#REF!</definedName>
    <definedName name="query_fortress_2qtr02_form_3" localSheetId="106">#REF!</definedName>
    <definedName name="query_fortress_2qtr02_form_3" localSheetId="109">#REF!</definedName>
    <definedName name="query_fortress_2qtr02_form_3" localSheetId="129">#REF!</definedName>
    <definedName name="query_fortress_2qtr02_form_3" localSheetId="23">#REF!</definedName>
    <definedName name="query_fortress_2qtr02_form_3" localSheetId="13">#REF!</definedName>
    <definedName name="query_fortress_2qtr02_form_3">#REF!</definedName>
    <definedName name="R_" localSheetId="106">#REF!</definedName>
    <definedName name="R_" localSheetId="109">#REF!</definedName>
    <definedName name="R_" localSheetId="129">#REF!</definedName>
    <definedName name="R_" localSheetId="23">#REF!</definedName>
    <definedName name="R_" localSheetId="13">#REF!</definedName>
    <definedName name="R_">#REF!</definedName>
    <definedName name="RANGE1" localSheetId="106">#REF!</definedName>
    <definedName name="RANGE1" localSheetId="109">#REF!</definedName>
    <definedName name="RANGE1" localSheetId="129">#REF!</definedName>
    <definedName name="RANGE1" localSheetId="23">#REF!</definedName>
    <definedName name="RANGE1" localSheetId="13">#REF!</definedName>
    <definedName name="RANGE1">#REF!</definedName>
    <definedName name="RANGE2" localSheetId="106">#REF!</definedName>
    <definedName name="RANGE2" localSheetId="109">#REF!</definedName>
    <definedName name="RANGE2" localSheetId="129">#REF!</definedName>
    <definedName name="RANGE2" localSheetId="23">#REF!</definedName>
    <definedName name="RANGE2" localSheetId="13">#REF!</definedName>
    <definedName name="RANGE2">#REF!</definedName>
    <definedName name="RATBU" localSheetId="106">#REF!</definedName>
    <definedName name="RATBU" localSheetId="109">#REF!</definedName>
    <definedName name="RATBU" localSheetId="129">#REF!</definedName>
    <definedName name="RATBU" localSheetId="23">#REF!</definedName>
    <definedName name="RATBU" localSheetId="13">#REF!</definedName>
    <definedName name="RATBU">#REF!</definedName>
    <definedName name="rate" localSheetId="106">#REF!</definedName>
    <definedName name="rate" localSheetId="109">#REF!</definedName>
    <definedName name="rate" localSheetId="129">#REF!</definedName>
    <definedName name="rate" localSheetId="23">#REF!</definedName>
    <definedName name="rate" localSheetId="13">#REF!</definedName>
    <definedName name="rate">#REF!</definedName>
    <definedName name="Rating" localSheetId="106">#REF!</definedName>
    <definedName name="Rating" localSheetId="109">#REF!</definedName>
    <definedName name="Rating" localSheetId="129">#REF!</definedName>
    <definedName name="Rating" localSheetId="23">#REF!</definedName>
    <definedName name="Rating" localSheetId="13">#REF!</definedName>
    <definedName name="Rating">#REF!</definedName>
    <definedName name="Raw?Materials?Production" localSheetId="106">#REF!</definedName>
    <definedName name="Raw?Materials?Production" localSheetId="109">#REF!</definedName>
    <definedName name="Raw?Materials?Production" localSheetId="129">#REF!</definedName>
    <definedName name="Raw?Materials?Production" localSheetId="23">#REF!</definedName>
    <definedName name="Raw?Materials?Production" localSheetId="13">#REF!</definedName>
    <definedName name="Raw?Materials?Production">#REF!</definedName>
    <definedName name="rbc" localSheetId="106">#REF!</definedName>
    <definedName name="rbc" localSheetId="109">#REF!</definedName>
    <definedName name="rbc" localSheetId="129">#REF!</definedName>
    <definedName name="rbc" localSheetId="127">#REF!</definedName>
    <definedName name="rbc" localSheetId="23">#REF!</definedName>
    <definedName name="rbc" localSheetId="13">#REF!</definedName>
    <definedName name="rbc">#REF!</definedName>
    <definedName name="RBC_CY" localSheetId="106">#REF!</definedName>
    <definedName name="RBC_CY" localSheetId="109">#REF!</definedName>
    <definedName name="RBC_CY" localSheetId="129">#REF!</definedName>
    <definedName name="RBC_CY" localSheetId="127">#REF!</definedName>
    <definedName name="RBC_CY" localSheetId="23">#REF!</definedName>
    <definedName name="RBC_CY" localSheetId="13">#REF!</definedName>
    <definedName name="RBC_CY">#REF!</definedName>
    <definedName name="RBCratio_CY" localSheetId="106">#REF!</definedName>
    <definedName name="RBCratio_CY" localSheetId="109">#REF!</definedName>
    <definedName name="RBCratio_CY" localSheetId="129">#REF!</definedName>
    <definedName name="RBCratio_CY" localSheetId="23">#REF!</definedName>
    <definedName name="RBCratio_CY" localSheetId="13">#REF!</definedName>
    <definedName name="RBCratio_CY">#REF!</definedName>
    <definedName name="rbcsum" localSheetId="106">#REF!</definedName>
    <definedName name="rbcsum" localSheetId="109">#REF!</definedName>
    <definedName name="rbcsum" localSheetId="129">#REF!</definedName>
    <definedName name="rbcsum" localSheetId="23">#REF!</definedName>
    <definedName name="rbcsum" localSheetId="13">#REF!</definedName>
    <definedName name="rbcsum">#REF!</definedName>
    <definedName name="RBN" localSheetId="106">#REF!</definedName>
    <definedName name="RBN" localSheetId="109">#REF!</definedName>
    <definedName name="RBN" localSheetId="129">#REF!</definedName>
    <definedName name="RBN" localSheetId="23">#REF!</definedName>
    <definedName name="RBN" localSheetId="13">#REF!</definedName>
    <definedName name="RBN">#REF!</definedName>
    <definedName name="RBU" localSheetId="106">#REF!</definedName>
    <definedName name="RBU" localSheetId="109">#REF!</definedName>
    <definedName name="RBU" localSheetId="129">#REF!</definedName>
    <definedName name="RBU" localSheetId="23">#REF!</definedName>
    <definedName name="RBU" localSheetId="13">#REF!</definedName>
    <definedName name="RBU">#REF!</definedName>
    <definedName name="RCArea" localSheetId="106" hidden="1">#REF!</definedName>
    <definedName name="RCArea" localSheetId="127" hidden="1">#REF!</definedName>
    <definedName name="RCArea" hidden="1">#REF!</definedName>
    <definedName name="RCBL" localSheetId="106">#REF!</definedName>
    <definedName name="RCBL" localSheetId="109">#REF!</definedName>
    <definedName name="RCBL" localSheetId="129">#REF!</definedName>
    <definedName name="RCBL" localSheetId="127">#REF!</definedName>
    <definedName name="RCBL" localSheetId="23">#REF!</definedName>
    <definedName name="RCBL" localSheetId="13">#REF!</definedName>
    <definedName name="RCBL">#REF!</definedName>
    <definedName name="RE" localSheetId="106">#REF!</definedName>
    <definedName name="RE" localSheetId="109">#REF!</definedName>
    <definedName name="RE" localSheetId="129">#REF!</definedName>
    <definedName name="RE" localSheetId="127">#REF!</definedName>
    <definedName name="RE" localSheetId="23">#REF!</definedName>
    <definedName name="RE" localSheetId="13">#REF!</definedName>
    <definedName name="RE">#REF!</definedName>
    <definedName name="RE_PP" localSheetId="106">#REF!</definedName>
    <definedName name="RE_PP" localSheetId="109">#REF!</definedName>
    <definedName name="RE_PP" localSheetId="129">#REF!</definedName>
    <definedName name="RE_PP" localSheetId="23">#REF!</definedName>
    <definedName name="RE_PP" localSheetId="13">#REF!</definedName>
    <definedName name="RE_PP">#REF!</definedName>
    <definedName name="RE_Prem" localSheetId="106">#REF!</definedName>
    <definedName name="RE_Prem">#REF!</definedName>
    <definedName name="rea" localSheetId="106">#REF!</definedName>
    <definedName name="rea" localSheetId="127">#REF!</definedName>
    <definedName name="rea">#REF!</definedName>
    <definedName name="recovnaa" localSheetId="106">#REF!</definedName>
    <definedName name="recovnaa">#REF!</definedName>
    <definedName name="REFER" localSheetId="106">#REF!</definedName>
    <definedName name="REFER" localSheetId="127">#REF!</definedName>
    <definedName name="REFER">#REF!</definedName>
    <definedName name="Reg_Ind" localSheetId="106">#REF!</definedName>
    <definedName name="Reg_Ind" localSheetId="127">#REF!</definedName>
    <definedName name="Reg_Ind">#REF!</definedName>
    <definedName name="Reg_price" localSheetId="106">#REF!</definedName>
    <definedName name="Reg_price" localSheetId="109">#REF!</definedName>
    <definedName name="Reg_price" localSheetId="129">#REF!</definedName>
    <definedName name="Reg_price" localSheetId="23">#REF!</definedName>
    <definedName name="Reg_price" localSheetId="13">#REF!</definedName>
    <definedName name="Reg_price">#REF!</definedName>
    <definedName name="Reg_tfc" localSheetId="106">#REF!</definedName>
    <definedName name="Reg_tfc" localSheetId="109">#REF!</definedName>
    <definedName name="Reg_tfc" localSheetId="129">#REF!</definedName>
    <definedName name="Reg_tfc" localSheetId="23">#REF!</definedName>
    <definedName name="Reg_tfc" localSheetId="13">#REF!</definedName>
    <definedName name="Reg_tfc">#REF!</definedName>
    <definedName name="rei" localSheetId="106">#REF!</definedName>
    <definedName name="rei" localSheetId="109">#REF!</definedName>
    <definedName name="rei" localSheetId="129">#REF!</definedName>
    <definedName name="rei" localSheetId="127">#REF!</definedName>
    <definedName name="rei" localSheetId="23">#REF!</definedName>
    <definedName name="rei" localSheetId="13">#REF!</definedName>
    <definedName name="rei">#REF!</definedName>
    <definedName name="reins" localSheetId="106">#REF!</definedName>
    <definedName name="reins" localSheetId="109">#REF!</definedName>
    <definedName name="reins" localSheetId="129">#REF!</definedName>
    <definedName name="reins" localSheetId="23">#REF!</definedName>
    <definedName name="reins" localSheetId="13">#REF!</definedName>
    <definedName name="reins">#REF!</definedName>
    <definedName name="REN_GROWTH" localSheetId="106">#REF!</definedName>
    <definedName name="REN_GROWTH" localSheetId="109">#REF!</definedName>
    <definedName name="REN_GROWTH" localSheetId="129">#REF!</definedName>
    <definedName name="REN_GROWTH" localSheetId="23">#REF!</definedName>
    <definedName name="REN_GROWTH" localSheetId="13">#REF!</definedName>
    <definedName name="REN_GROWTH">#REF!</definedName>
    <definedName name="rena" localSheetId="106">#REF!</definedName>
    <definedName name="rena" localSheetId="109">#REF!</definedName>
    <definedName name="rena" localSheetId="129">#REF!</definedName>
    <definedName name="rena" localSheetId="127">#REF!</definedName>
    <definedName name="rena" localSheetId="23">#REF!</definedName>
    <definedName name="rena" localSheetId="13">#REF!</definedName>
    <definedName name="rena">#REF!</definedName>
    <definedName name="RENAA" localSheetId="106">#REF!</definedName>
    <definedName name="RENAA" localSheetId="109">#REF!</definedName>
    <definedName name="RENAA" localSheetId="129">#REF!</definedName>
    <definedName name="RENAA" localSheetId="127">#REF!</definedName>
    <definedName name="RENAA" localSheetId="23">#REF!</definedName>
    <definedName name="RENAA" localSheetId="13">#REF!</definedName>
    <definedName name="RENAA">#REF!</definedName>
    <definedName name="RENT_MKTG" localSheetId="106">#REF!</definedName>
    <definedName name="RENT_MKTG" localSheetId="127">#REF!</definedName>
    <definedName name="RENT_MKTG">#REF!</definedName>
    <definedName name="REP" localSheetId="106">#REF!</definedName>
    <definedName name="REP">#REF!</definedName>
    <definedName name="report" localSheetId="106">#REF!</definedName>
    <definedName name="report" localSheetId="127">#REF!</definedName>
    <definedName name="report">#REF!</definedName>
    <definedName name="report_date" localSheetId="106">#REF!</definedName>
    <definedName name="report_date" localSheetId="109">#REF!</definedName>
    <definedName name="report_date" localSheetId="129">#REF!</definedName>
    <definedName name="report_date" localSheetId="23">#REF!</definedName>
    <definedName name="report_date" localSheetId="13">#REF!</definedName>
    <definedName name="report_date">#REF!</definedName>
    <definedName name="REquota" localSheetId="106">#REF!</definedName>
    <definedName name="REquota" localSheetId="109">#REF!</definedName>
    <definedName name="REquota" localSheetId="129">#REF!</definedName>
    <definedName name="REquota" localSheetId="23">#REF!</definedName>
    <definedName name="REquota" localSheetId="13">#REF!</definedName>
    <definedName name="REquota">#REF!</definedName>
    <definedName name="res" localSheetId="106">#REF!</definedName>
    <definedName name="res" localSheetId="109">#REF!</definedName>
    <definedName name="res" localSheetId="129">#REF!</definedName>
    <definedName name="res" localSheetId="127">#REF!</definedName>
    <definedName name="res" localSheetId="23">#REF!</definedName>
    <definedName name="res" localSheetId="13">#REF!</definedName>
    <definedName name="res">#REF!</definedName>
    <definedName name="RESERVE" localSheetId="106">#REF!</definedName>
    <definedName name="RESERVE" localSheetId="109">#REF!</definedName>
    <definedName name="RESERVE" localSheetId="129">#REF!</definedName>
    <definedName name="reserve" localSheetId="127">#REF!</definedName>
    <definedName name="RESERVE" localSheetId="23">#REF!</definedName>
    <definedName name="RESERVE" localSheetId="13">#REF!</definedName>
    <definedName name="RESERVE">#REF!</definedName>
    <definedName name="reserves" localSheetId="106">#REF!</definedName>
    <definedName name="reserves" localSheetId="109">#REF!</definedName>
    <definedName name="reserves" localSheetId="129">#REF!</definedName>
    <definedName name="reserves" localSheetId="23">#REF!</definedName>
    <definedName name="reserves" localSheetId="13">#REF!</definedName>
    <definedName name="reserves">#REF!</definedName>
    <definedName name="reserves2" localSheetId="106">#REF!</definedName>
    <definedName name="reserves2" localSheetId="109">#REF!</definedName>
    <definedName name="reserves2" localSheetId="129">#REF!</definedName>
    <definedName name="reserves2" localSheetId="23">#REF!</definedName>
    <definedName name="reserves2" localSheetId="13">#REF!</definedName>
    <definedName name="reserves2">#REF!</definedName>
    <definedName name="RESULT" localSheetId="106">#REF!</definedName>
    <definedName name="RESULT" localSheetId="109">#REF!</definedName>
    <definedName name="RESULT" localSheetId="129">#REF!</definedName>
    <definedName name="result" localSheetId="127">#REF!</definedName>
    <definedName name="RESULT" localSheetId="23">#REF!</definedName>
    <definedName name="RESULT" localSheetId="13">#REF!</definedName>
    <definedName name="RESULT">#REF!</definedName>
    <definedName name="RESULT_AREA" localSheetId="106">#REF!</definedName>
    <definedName name="RESULT_AREA" localSheetId="109">#REF!</definedName>
    <definedName name="RESULT_AREA" localSheetId="129">#REF!</definedName>
    <definedName name="RESULT_AREA" localSheetId="23">#REF!</definedName>
    <definedName name="RESULT_AREA" localSheetId="13">#REF!</definedName>
    <definedName name="RESULT_AREA">#REF!</definedName>
    <definedName name="RESULT1" localSheetId="106">#REF!</definedName>
    <definedName name="RESULT1" localSheetId="109">#REF!</definedName>
    <definedName name="RESULT1" localSheetId="129">#REF!</definedName>
    <definedName name="RESULT1" localSheetId="23">#REF!</definedName>
    <definedName name="RESULT1" localSheetId="13">#REF!</definedName>
    <definedName name="RESULT1">#REF!</definedName>
    <definedName name="RESULT2" localSheetId="106">#REF!</definedName>
    <definedName name="RESULT2" localSheetId="109">#REF!</definedName>
    <definedName name="RESULT2" localSheetId="129">#REF!</definedName>
    <definedName name="RESULT2" localSheetId="23">#REF!</definedName>
    <definedName name="RESULT2" localSheetId="13">#REF!</definedName>
    <definedName name="RESULT2">#REF!</definedName>
    <definedName name="ret" localSheetId="106">#REF!</definedName>
    <definedName name="ret" localSheetId="109">#REF!</definedName>
    <definedName name="ret" localSheetId="129">#REF!</definedName>
    <definedName name="ret" localSheetId="127">#REF!</definedName>
    <definedName name="ret" localSheetId="23">#REF!</definedName>
    <definedName name="ret" localSheetId="13">#REF!</definedName>
    <definedName name="ret">#REF!</definedName>
    <definedName name="retbeg" localSheetId="106">#REF!</definedName>
    <definedName name="retbeg" localSheetId="127">#REF!</definedName>
    <definedName name="retbeg">#REF!</definedName>
    <definedName name="RETURN" localSheetId="106">#REF!</definedName>
    <definedName name="RETURN" localSheetId="109">#REF!</definedName>
    <definedName name="RETURN" localSheetId="129">#REF!</definedName>
    <definedName name="RETURN" localSheetId="23">#REF!</definedName>
    <definedName name="RETURN" localSheetId="13">#REF!</definedName>
    <definedName name="RETURN">#REF!</definedName>
    <definedName name="rev" localSheetId="106">#REF!</definedName>
    <definedName name="rev" localSheetId="109">#REF!</definedName>
    <definedName name="rev" localSheetId="129">#REF!</definedName>
    <definedName name="rev" localSheetId="127">#REF!</definedName>
    <definedName name="rev" localSheetId="23">#REF!</definedName>
    <definedName name="rev" localSheetId="13">#REF!</definedName>
    <definedName name="rev">#REF!</definedName>
    <definedName name="revlrate" localSheetId="106">#REF!</definedName>
    <definedName name="revlrate" localSheetId="109">#REF!</definedName>
    <definedName name="revlrate" localSheetId="129">#REF!</definedName>
    <definedName name="revlrate" localSheetId="127">#REF!</definedName>
    <definedName name="revlrate" localSheetId="23">#REF!</definedName>
    <definedName name="revlrate" localSheetId="13">#REF!</definedName>
    <definedName name="revlrate">#REF!</definedName>
    <definedName name="REXPLOAD" localSheetId="106">#REF!</definedName>
    <definedName name="REXPLOAD" localSheetId="109">#REF!</definedName>
    <definedName name="REXPLOAD" localSheetId="129">#REF!</definedName>
    <definedName name="REXPLOAD" localSheetId="23">#REF!</definedName>
    <definedName name="REXPLOAD" localSheetId="13">#REF!</definedName>
    <definedName name="REXPLOAD">#REF!</definedName>
    <definedName name="RI" localSheetId="106">#REF!</definedName>
    <definedName name="RI" localSheetId="109">#REF!</definedName>
    <definedName name="RI" localSheetId="129">#REF!</definedName>
    <definedName name="RI" localSheetId="127">#REF!</definedName>
    <definedName name="RI" localSheetId="23">#REF!</definedName>
    <definedName name="RI" localSheetId="13">#REF!</definedName>
    <definedName name="RI">#REF!</definedName>
    <definedName name="RI_PREM" localSheetId="106">#REF!</definedName>
    <definedName name="RI_PREM" localSheetId="109">#REF!</definedName>
    <definedName name="RI_PREM" localSheetId="129">#REF!</definedName>
    <definedName name="RI_PREM" localSheetId="23">#REF!</definedName>
    <definedName name="RI_PREM" localSheetId="13">#REF!</definedName>
    <definedName name="RI_PREM">#REF!</definedName>
    <definedName name="RI_PROJ" localSheetId="106">#REF!</definedName>
    <definedName name="RI_PROJ" localSheetId="109">#REF!</definedName>
    <definedName name="RI_PROJ" localSheetId="129">#REF!</definedName>
    <definedName name="RI_PROJ" localSheetId="23">#REF!</definedName>
    <definedName name="RI_PROJ" localSheetId="13">#REF!</definedName>
    <definedName name="RI_PROJ">#REF!</definedName>
    <definedName name="riaccount" localSheetId="106">#REF!</definedName>
    <definedName name="riaccount" localSheetId="109">#REF!</definedName>
    <definedName name="riaccount" localSheetId="129">#REF!</definedName>
    <definedName name="riaccount" localSheetId="23">#REF!</definedName>
    <definedName name="riaccount" localSheetId="13">#REF!</definedName>
    <definedName name="riaccount">#REF!</definedName>
    <definedName name="RID" localSheetId="106">#REF!</definedName>
    <definedName name="RID" localSheetId="109">#REF!</definedName>
    <definedName name="RID" localSheetId="129">#REF!</definedName>
    <definedName name="RID" localSheetId="23">#REF!</definedName>
    <definedName name="RID" localSheetId="13">#REF!</definedName>
    <definedName name="RID">#REF!</definedName>
    <definedName name="riderratio_table" localSheetId="106">#REF!</definedName>
    <definedName name="riderratio_table" localSheetId="109">#REF!</definedName>
    <definedName name="riderratio_table" localSheetId="129">#REF!</definedName>
    <definedName name="riderratio_table" localSheetId="23">#REF!</definedName>
    <definedName name="riderratio_table" localSheetId="13">#REF!</definedName>
    <definedName name="riderratio_table">#REF!</definedName>
    <definedName name="riderSA_table" localSheetId="106">#REF!</definedName>
    <definedName name="riderSA_table">#REF!</definedName>
    <definedName name="RINAA" localSheetId="106">#REF!</definedName>
    <definedName name="RINAA" localSheetId="109">#REF!</definedName>
    <definedName name="RINAA" localSheetId="129">#REF!</definedName>
    <definedName name="RINAA" localSheetId="127">#REF!</definedName>
    <definedName name="RINAA" localSheetId="23">#REF!</definedName>
    <definedName name="RINAA" localSheetId="13">#REF!</definedName>
    <definedName name="RINAA">#REF!</definedName>
    <definedName name="rinet" localSheetId="106">#REF!</definedName>
    <definedName name="rinet" localSheetId="109">#REF!</definedName>
    <definedName name="rinet" localSheetId="129">#REF!</definedName>
    <definedName name="rinet" localSheetId="23">#REF!</definedName>
    <definedName name="rinet" localSheetId="13">#REF!</definedName>
    <definedName name="rinet">#REF!</definedName>
    <definedName name="rins" localSheetId="106">#REF!</definedName>
    <definedName name="rins" localSheetId="109">#REF!</definedName>
    <definedName name="rins" localSheetId="129">#REF!</definedName>
    <definedName name="rins" localSheetId="23">#REF!</definedName>
    <definedName name="rins" localSheetId="13">#REF!</definedName>
    <definedName name="rins">#REF!</definedName>
    <definedName name="risk1" localSheetId="106">#REF!</definedName>
    <definedName name="risk1" localSheetId="127">#REF!</definedName>
    <definedName name="risk1">#REF!</definedName>
    <definedName name="risk2" localSheetId="106">#REF!</definedName>
    <definedName name="risk2" localSheetId="127">#REF!</definedName>
    <definedName name="risk2">#REF!</definedName>
    <definedName name="risk3" localSheetId="106">#REF!</definedName>
    <definedName name="risk3" localSheetId="127">#REF!</definedName>
    <definedName name="risk3">#REF!</definedName>
    <definedName name="risk4" localSheetId="106">#REF!</definedName>
    <definedName name="risk4" localSheetId="127">#REF!</definedName>
    <definedName name="risk4">#REF!</definedName>
    <definedName name="risk5" localSheetId="106">#REF!</definedName>
    <definedName name="risk5" localSheetId="127">#REF!</definedName>
    <definedName name="risk5">#REF!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SwapState" hidden="1">TRUE</definedName>
    <definedName name="RiskUpdateDisplay" hidden="1">FALSE</definedName>
    <definedName name="RiskUseDifferentSeedForEachSim" hidden="1">FALSE</definedName>
    <definedName name="RiskUseFixedSeed" hidden="1">TRUE</definedName>
    <definedName name="RiskUseMultipleCPUs" hidden="1">FALSE</definedName>
    <definedName name="rlna" localSheetId="106">#REF!</definedName>
    <definedName name="rlna" localSheetId="127">#REF!</definedName>
    <definedName name="rlna">#REF!</definedName>
    <definedName name="roja" localSheetId="106" hidden="1">#REF!</definedName>
    <definedName name="roja" localSheetId="109" hidden="1">#REF!</definedName>
    <definedName name="roja" localSheetId="129" hidden="1">#REF!</definedName>
    <definedName name="roja" localSheetId="23" hidden="1">#REF!</definedName>
    <definedName name="roja" localSheetId="13" hidden="1">#REF!</definedName>
    <definedName name="roja" hidden="1">#REF!</definedName>
    <definedName name="ROUTE" localSheetId="106">#REF!</definedName>
    <definedName name="ROUTE" localSheetId="109">#REF!</definedName>
    <definedName name="ROUTE" localSheetId="129">#REF!</definedName>
    <definedName name="ROUTE" localSheetId="23">#REF!</definedName>
    <definedName name="ROUTE" localSheetId="13">#REF!</definedName>
    <definedName name="ROUTE">#REF!</definedName>
    <definedName name="Royalty_Income" localSheetId="106">#REF!</definedName>
    <definedName name="Royalty_Income" localSheetId="109">#REF!</definedName>
    <definedName name="Royalty_Income" localSheetId="129">#REF!</definedName>
    <definedName name="Royalty_Income" localSheetId="23">#REF!</definedName>
    <definedName name="Royalty_Income" localSheetId="13">#REF!</definedName>
    <definedName name="Royalty_Income">#REF!</definedName>
    <definedName name="rpf" localSheetId="106">#REF!</definedName>
    <definedName name="rpf" localSheetId="109">#REF!</definedName>
    <definedName name="rpf" localSheetId="129">#REF!</definedName>
    <definedName name="rpf" localSheetId="23">#REF!</definedName>
    <definedName name="rpf" localSheetId="13">#REF!</definedName>
    <definedName name="rpf">#REF!</definedName>
    <definedName name="rplneg" localSheetId="106">#REF!</definedName>
    <definedName name="rplneg" localSheetId="109">#REF!</definedName>
    <definedName name="rplneg" localSheetId="129">#REF!</definedName>
    <definedName name="rplneg" localSheetId="127">#REF!</definedName>
    <definedName name="rplneg" localSheetId="23">#REF!</definedName>
    <definedName name="rplneg" localSheetId="13">#REF!</definedName>
    <definedName name="rplneg">#REF!</definedName>
    <definedName name="rpt" localSheetId="106">#REF!</definedName>
    <definedName name="rpt" localSheetId="109">#REF!</definedName>
    <definedName name="rpt" localSheetId="129">#REF!</definedName>
    <definedName name="rpt" localSheetId="23">#REF!</definedName>
    <definedName name="rpt" localSheetId="13">#REF!</definedName>
    <definedName name="rpt">#REF!</definedName>
    <definedName name="Rpt_Doc_Summary" localSheetId="106">#REF!</definedName>
    <definedName name="Rpt_Doc_Summary" localSheetId="109">#REF!</definedName>
    <definedName name="Rpt_Doc_Summary" localSheetId="129">#REF!</definedName>
    <definedName name="Rpt_Doc_Summary" localSheetId="23">#REF!</definedName>
    <definedName name="Rpt_Doc_Summary" localSheetId="13">#REF!</definedName>
    <definedName name="Rpt_Doc_Summary">#REF!</definedName>
    <definedName name="rr" localSheetId="106">#REF!</definedName>
    <definedName name="rr" localSheetId="109">#REF!</definedName>
    <definedName name="rr" localSheetId="129">#REF!</definedName>
    <definedName name="rr" localSheetId="127">#REF!</definedName>
    <definedName name="rr" localSheetId="23">#REF!</definedName>
    <definedName name="rr" localSheetId="13">#REF!</definedName>
    <definedName name="rr">#REF!</definedName>
    <definedName name="RRLNAA" localSheetId="106">#REF!</definedName>
    <definedName name="RRLNAA" localSheetId="109">#REF!</definedName>
    <definedName name="RRLNAA" localSheetId="129">#REF!</definedName>
    <definedName name="RRLNAA" localSheetId="127">#REF!</definedName>
    <definedName name="RRLNAA" localSheetId="23">#REF!</definedName>
    <definedName name="RRLNAA" localSheetId="13">#REF!</definedName>
    <definedName name="RRLNAA">#REF!</definedName>
    <definedName name="rrlneg" localSheetId="106">#REF!</definedName>
    <definedName name="rrlneg" localSheetId="127">#REF!</definedName>
    <definedName name="rrlneg">#REF!</definedName>
    <definedName name="RRPLF" localSheetId="106">#REF!</definedName>
    <definedName name="RRPLF" localSheetId="127">#REF!</definedName>
    <definedName name="RRPLF">#REF!</definedName>
    <definedName name="RRPLNEG" localSheetId="106">#REF!</definedName>
    <definedName name="RRPLNEG" localSheetId="127">#REF!</definedName>
    <definedName name="RRPLNEG">#REF!</definedName>
    <definedName name="RRPLT" localSheetId="106">#REF!</definedName>
    <definedName name="RRPLT" localSheetId="127">#REF!</definedName>
    <definedName name="RRPLT">#REF!</definedName>
    <definedName name="RRULNEG" localSheetId="106">#REF!</definedName>
    <definedName name="RRULNEG" localSheetId="127">#REF!</definedName>
    <definedName name="RRULNEG">#REF!</definedName>
    <definedName name="RRULT" localSheetId="106">#REF!</definedName>
    <definedName name="RRULT" localSheetId="109">#REF!</definedName>
    <definedName name="RRULT" localSheetId="129">#REF!</definedName>
    <definedName name="RRULT" localSheetId="127">#REF!</definedName>
    <definedName name="RRULT" localSheetId="23">#REF!</definedName>
    <definedName name="RRULT" localSheetId="13">#REF!</definedName>
    <definedName name="RRULT">#REF!</definedName>
    <definedName name="RTOTAL" localSheetId="106">#REF!</definedName>
    <definedName name="RTOTAL" localSheetId="109">#REF!</definedName>
    <definedName name="RTOTAL" localSheetId="129">#REF!</definedName>
    <definedName name="RTOTAL" localSheetId="23">#REF!</definedName>
    <definedName name="RTOTAL" localSheetId="13">#REF!</definedName>
    <definedName name="RTOTAL">#REF!</definedName>
    <definedName name="RTT" localSheetId="106">#REF!</definedName>
    <definedName name="RTT" localSheetId="109">#REF!</definedName>
    <definedName name="RTT" localSheetId="129">#REF!</definedName>
    <definedName name="RTT" localSheetId="23">#REF!</definedName>
    <definedName name="RTT" localSheetId="13">#REF!</definedName>
    <definedName name="RTT">#REF!</definedName>
    <definedName name="ruf" localSheetId="106">#REF!</definedName>
    <definedName name="ruf" localSheetId="109">#REF!</definedName>
    <definedName name="ruf" localSheetId="129">#REF!</definedName>
    <definedName name="ruf" localSheetId="23">#REF!</definedName>
    <definedName name="ruf" localSheetId="13">#REF!</definedName>
    <definedName name="ruf">#REF!</definedName>
    <definedName name="rulneg" localSheetId="106">#REF!</definedName>
    <definedName name="rulneg" localSheetId="109">#REF!</definedName>
    <definedName name="rulneg" localSheetId="129">#REF!</definedName>
    <definedName name="rulneg" localSheetId="127">#REF!</definedName>
    <definedName name="rulneg" localSheetId="23">#REF!</definedName>
    <definedName name="rulneg" localSheetId="13">#REF!</definedName>
    <definedName name="rulneg">#REF!</definedName>
    <definedName name="run" localSheetId="106">#REF!</definedName>
    <definedName name="run" localSheetId="109">#REF!</definedName>
    <definedName name="run" localSheetId="129">#REF!</definedName>
    <definedName name="run" localSheetId="127">#REF!</definedName>
    <definedName name="run" localSheetId="23">#REF!</definedName>
    <definedName name="run" localSheetId="13">#REF!</definedName>
    <definedName name="run">#REF!</definedName>
    <definedName name="RUN_NO" localSheetId="106">#REF!</definedName>
    <definedName name="RUN_NO" localSheetId="109">#REF!</definedName>
    <definedName name="RUN_NO" localSheetId="129">#REF!</definedName>
    <definedName name="Run_No" localSheetId="127">#REF!</definedName>
    <definedName name="RUN_NO" localSheetId="23">#REF!</definedName>
    <definedName name="RUN_NO" localSheetId="13">#REF!</definedName>
    <definedName name="RUN_NO">#REF!</definedName>
    <definedName name="Run_No2" localSheetId="106">#REF!</definedName>
    <definedName name="Run_No2" localSheetId="109">#REF!</definedName>
    <definedName name="Run_No2" localSheetId="129">#REF!</definedName>
    <definedName name="Run_No2" localSheetId="127">#REF!</definedName>
    <definedName name="Run_No2" localSheetId="23">#REF!</definedName>
    <definedName name="Run_No2" localSheetId="13">#REF!</definedName>
    <definedName name="Run_No2">#REF!</definedName>
    <definedName name="Run_Result_TL" localSheetId="106">#REF!</definedName>
    <definedName name="Run_Result_TL" localSheetId="109">#REF!</definedName>
    <definedName name="Run_Result_TL" localSheetId="129">#REF!</definedName>
    <definedName name="Run_Result_TL" localSheetId="23">#REF!</definedName>
    <definedName name="Run_Result_TL" localSheetId="13">#REF!</definedName>
    <definedName name="Run_Result_TL">#REF!</definedName>
    <definedName name="Run_Result_UL" localSheetId="106">#REF!</definedName>
    <definedName name="Run_Result_UL" localSheetId="109">#REF!</definedName>
    <definedName name="Run_Result_UL" localSheetId="129">#REF!</definedName>
    <definedName name="Run_Result_UL" localSheetId="23">#REF!</definedName>
    <definedName name="Run_Result_UL" localSheetId="13">#REF!</definedName>
    <definedName name="Run_Result_UL">#REF!</definedName>
    <definedName name="runner" localSheetId="106">#REF!</definedName>
    <definedName name="runner" localSheetId="109">#REF!</definedName>
    <definedName name="runner" localSheetId="129">#REF!</definedName>
    <definedName name="runner" localSheetId="23">#REF!</definedName>
    <definedName name="runner" localSheetId="13">#REF!</definedName>
    <definedName name="runner">#REF!</definedName>
    <definedName name="runnerbrand" localSheetId="106">#REF!</definedName>
    <definedName name="runnerbrand" localSheetId="109">#REF!</definedName>
    <definedName name="runnerbrand" localSheetId="129">#REF!</definedName>
    <definedName name="runnerbrand" localSheetId="23">#REF!</definedName>
    <definedName name="runnerbrand" localSheetId="13">#REF!</definedName>
    <definedName name="runnerbrand">#REF!</definedName>
    <definedName name="runno" localSheetId="106">#REF!</definedName>
    <definedName name="runno" localSheetId="109">#REF!</definedName>
    <definedName name="runno" localSheetId="129">#REF!</definedName>
    <definedName name="runno" localSheetId="23">#REF!</definedName>
    <definedName name="runno" localSheetId="13">#REF!</definedName>
    <definedName name="runno">#REF!</definedName>
    <definedName name="runo" localSheetId="106">#REF!</definedName>
    <definedName name="runo">#REF!</definedName>
    <definedName name="RUP" localSheetId="106">#REF!</definedName>
    <definedName name="RUP" localSheetId="127">#REF!</definedName>
    <definedName name="RUP">#REF!</definedName>
    <definedName name="rupnl" localSheetId="106">#REF!</definedName>
    <definedName name="rupnl" localSheetId="127">#REF!</definedName>
    <definedName name="rupnl">#REF!</definedName>
    <definedName name="RUPNLL" localSheetId="106">#REF!</definedName>
    <definedName name="RUPNLL" localSheetId="127">#REF!</definedName>
    <definedName name="RUPNLL">#REF!</definedName>
    <definedName name="rut" localSheetId="106">#REF!</definedName>
    <definedName name="rut" localSheetId="109">#REF!</definedName>
    <definedName name="rut" localSheetId="129">#REF!</definedName>
    <definedName name="rut" localSheetId="23">#REF!</definedName>
    <definedName name="rut" localSheetId="13">#REF!</definedName>
    <definedName name="rut">#REF!</definedName>
    <definedName name="S" localSheetId="106">#REF!</definedName>
    <definedName name="S" localSheetId="109">#REF!</definedName>
    <definedName name="S" localSheetId="129">#REF!</definedName>
    <definedName name="S" localSheetId="23">#REF!</definedName>
    <definedName name="S" localSheetId="13">#REF!</definedName>
    <definedName name="S">#REF!</definedName>
    <definedName name="S_5YT_F" localSheetId="106">#REF!</definedName>
    <definedName name="S_5YT_F" localSheetId="109">#REF!</definedName>
    <definedName name="S_5YT_F" localSheetId="129">#REF!</definedName>
    <definedName name="S_5YT_F" localSheetId="127">#REF!</definedName>
    <definedName name="S_5YT_F" localSheetId="23">#REF!</definedName>
    <definedName name="S_5YT_F" localSheetId="13">#REF!</definedName>
    <definedName name="S_5YT_F">#REF!</definedName>
    <definedName name="S_5YT_M" localSheetId="106">#REF!</definedName>
    <definedName name="S_5YT_M" localSheetId="127">#REF!</definedName>
    <definedName name="S_5YT_M">#REF!</definedName>
    <definedName name="S_Adjust_Data" localSheetId="127">#REF!</definedName>
    <definedName name="S_Adjust_Data">#REF!</definedName>
    <definedName name="S_AJE_Tot_Data" localSheetId="127">#REF!</definedName>
    <definedName name="S_AJE_Tot_Data">#REF!</definedName>
    <definedName name="S_CY_Beg_Data" localSheetId="127">#REF!</definedName>
    <definedName name="S_CY_Beg_Data">#REF!</definedName>
    <definedName name="S_CY_End_Data" localSheetId="127">#REF!</definedName>
    <definedName name="S_CY_End_Data">#REF!</definedName>
    <definedName name="S_PY_End_Data" localSheetId="127">#REF!</definedName>
    <definedName name="S_PY_End_Data">#REF!</definedName>
    <definedName name="S_RJE_Tot_Data" localSheetId="127">#REF!</definedName>
    <definedName name="S_RJE_Tot_Data">#REF!</definedName>
    <definedName name="SA" localSheetId="106">#REF!</definedName>
    <definedName name="SA" localSheetId="109">#REF!</definedName>
    <definedName name="SA" localSheetId="129">#REF!</definedName>
    <definedName name="SA" localSheetId="23">#REF!</definedName>
    <definedName name="SA" localSheetId="13">#REF!</definedName>
    <definedName name="SA">#REF!</definedName>
    <definedName name="SA_INCR" localSheetId="106">#REF!</definedName>
    <definedName name="SA_INCR" localSheetId="109">#REF!</definedName>
    <definedName name="SA_INCR" localSheetId="129">#REF!</definedName>
    <definedName name="SA_INCR" localSheetId="23">#REF!</definedName>
    <definedName name="SA_INCR" localSheetId="13">#REF!</definedName>
    <definedName name="SA_INCR">#REF!</definedName>
    <definedName name="SA_INCR_ST" localSheetId="106">#REF!</definedName>
    <definedName name="SA_INCR_ST" localSheetId="109">#REF!</definedName>
    <definedName name="SA_INCR_ST" localSheetId="129">#REF!</definedName>
    <definedName name="SA_INCR_ST" localSheetId="23">#REF!</definedName>
    <definedName name="SA_INCR_ST" localSheetId="13">#REF!</definedName>
    <definedName name="SA_INCR_ST">#REF!</definedName>
    <definedName name="SA_INCR_YRS" localSheetId="106">#REF!</definedName>
    <definedName name="SA_INCR_YRS" localSheetId="109">#REF!</definedName>
    <definedName name="SA_INCR_YRS" localSheetId="129">#REF!</definedName>
    <definedName name="SA_INCR_YRS" localSheetId="23">#REF!</definedName>
    <definedName name="SA_INCR_YRS" localSheetId="13">#REF!</definedName>
    <definedName name="SA_INCR_YRS">#REF!</definedName>
    <definedName name="sac" localSheetId="106">#REF!</definedName>
    <definedName name="sac" localSheetId="109">#REF!</definedName>
    <definedName name="sac" localSheetId="129">#REF!</definedName>
    <definedName name="sac" localSheetId="23">#REF!</definedName>
    <definedName name="sac" localSheetId="13">#REF!</definedName>
    <definedName name="sac">#REF!</definedName>
    <definedName name="SADJ" localSheetId="106">#REF!</definedName>
    <definedName name="SADJ" localSheetId="109">#REF!</definedName>
    <definedName name="SADJ" localSheetId="129">#REF!</definedName>
    <definedName name="SADJ" localSheetId="127">#REF!</definedName>
    <definedName name="SADJ" localSheetId="23">#REF!</definedName>
    <definedName name="SADJ" localSheetId="13">#REF!</definedName>
    <definedName name="SADJ">#REF!</definedName>
    <definedName name="sal" localSheetId="106">#REF!</definedName>
    <definedName name="sal" localSheetId="127">#REF!</definedName>
    <definedName name="sal">#REF!</definedName>
    <definedName name="sales" localSheetId="106">#REF!</definedName>
    <definedName name="sales">#REF!</definedName>
    <definedName name="Sales_on_Hardware" localSheetId="106">#REF!</definedName>
    <definedName name="Sales_on_Hardware">#REF!</definedName>
    <definedName name="Sales_on_Software" localSheetId="106">#REF!</definedName>
    <definedName name="Sales_on_Software">#REF!</definedName>
    <definedName name="SALESAPR00" localSheetId="106">#REF!</definedName>
    <definedName name="SALESAPR00">#REF!</definedName>
    <definedName name="SALESFEB00" localSheetId="106">#REF!</definedName>
    <definedName name="SALESFEB00">#REF!</definedName>
    <definedName name="SALESJAN00" localSheetId="106">#REF!</definedName>
    <definedName name="SALESJAN00">#REF!</definedName>
    <definedName name="SALESJUNE00" localSheetId="106">#REF!</definedName>
    <definedName name="SALESJUNE00">#REF!</definedName>
    <definedName name="SALESMAR00" localSheetId="106">#REF!</definedName>
    <definedName name="SALESMAR00">#REF!</definedName>
    <definedName name="SALESMAY00" localSheetId="106">#REF!</definedName>
    <definedName name="SALESMAY00">#REF!</definedName>
    <definedName name="sameformula" localSheetId="106">#REF!</definedName>
    <definedName name="sameformula">#REF!</definedName>
    <definedName name="Sample" localSheetId="106" hidden="1">{#N/A,#N/A,FALSE,"DEPN";#N/A,#N/A,FALSE,"INT";#N/A,#N/A,FALSE,"SUNDRY";#N/A,#N/A,FALSE,"CRED";#N/A,#N/A,FALSE,"DEBT";#N/A,#N/A,FALSE,"XREC";#N/A,#N/A,FALSE,"RFS";#N/A,#N/A,FALSE,"FAS";#N/A,#N/A,FALSE,"SP";#N/A,#N/A,FALSE,"COMM";#N/A,#N/A,FALSE,"CALC";#N/A,#N/A,FALSE,"%";#N/A,#N/A,FALSE,"EXPS"}</definedName>
    <definedName name="Sample" localSheetId="109" hidden="1">{#N/A,#N/A,FALSE,"DEPN";#N/A,#N/A,FALSE,"INT";#N/A,#N/A,FALSE,"SUNDRY";#N/A,#N/A,FALSE,"CRED";#N/A,#N/A,FALSE,"DEBT";#N/A,#N/A,FALSE,"XREC";#N/A,#N/A,FALSE,"RFS";#N/A,#N/A,FALSE,"FAS";#N/A,#N/A,FALSE,"SP";#N/A,#N/A,FALSE,"COMM";#N/A,#N/A,FALSE,"CALC";#N/A,#N/A,FALSE,"%";#N/A,#N/A,FALSE,"EXPS"}</definedName>
    <definedName name="Sample" localSheetId="129" hidden="1">{#N/A,#N/A,FALSE,"DEPN";#N/A,#N/A,FALSE,"INT";#N/A,#N/A,FALSE,"SUNDRY";#N/A,#N/A,FALSE,"CRED";#N/A,#N/A,FALSE,"DEBT";#N/A,#N/A,FALSE,"XREC";#N/A,#N/A,FALSE,"RFS";#N/A,#N/A,FALSE,"FAS";#N/A,#N/A,FALSE,"SP";#N/A,#N/A,FALSE,"COMM";#N/A,#N/A,FALSE,"CALC";#N/A,#N/A,FALSE,"%";#N/A,#N/A,FALSE,"EXPS"}</definedName>
    <definedName name="Sample" localSheetId="23" hidden="1">{#N/A,#N/A,FALSE,"DEPN";#N/A,#N/A,FALSE,"INT";#N/A,#N/A,FALSE,"SUNDRY";#N/A,#N/A,FALSE,"CRED";#N/A,#N/A,FALSE,"DEBT";#N/A,#N/A,FALSE,"XREC";#N/A,#N/A,FALSE,"RFS";#N/A,#N/A,FALSE,"FAS";#N/A,#N/A,FALSE,"SP";#N/A,#N/A,FALSE,"COMM";#N/A,#N/A,FALSE,"CALC";#N/A,#N/A,FALSE,"%";#N/A,#N/A,FALSE,"EXPS"}</definedName>
    <definedName name="Sample" localSheetId="13" hidden="1">{#N/A,#N/A,FALSE,"DEPN";#N/A,#N/A,FALSE,"INT";#N/A,#N/A,FALSE,"SUNDRY";#N/A,#N/A,FALSE,"CRED";#N/A,#N/A,FALSE,"DEBT";#N/A,#N/A,FALSE,"XREC";#N/A,#N/A,FALSE,"RFS";#N/A,#N/A,FALSE,"FAS";#N/A,#N/A,FALSE,"SP";#N/A,#N/A,FALSE,"COMM";#N/A,#N/A,FALSE,"CALC";#N/A,#N/A,FALSE,"%";#N/A,#N/A,FALSE,"EXPS"}</definedName>
    <definedName name="Sample" hidden="1">{#N/A,#N/A,FALSE,"DEPN";#N/A,#N/A,FALSE,"INT";#N/A,#N/A,FALSE,"SUNDRY";#N/A,#N/A,FALSE,"CRED";#N/A,#N/A,FALSE,"DEBT";#N/A,#N/A,FALSE,"XREC";#N/A,#N/A,FALSE,"RFS";#N/A,#N/A,FALSE,"FAS";#N/A,#N/A,FALSE,"SP";#N/A,#N/A,FALSE,"COMM";#N/A,#N/A,FALSE,"CALC";#N/A,#N/A,FALSE,"%";#N/A,#N/A,FALSE,"EXPS"}</definedName>
    <definedName name="SAPBEXhrIndnt" hidden="1">"Wide"</definedName>
    <definedName name="SAPsysID" hidden="1">"708C5W7SBKP804JT78WJ0JNKI"</definedName>
    <definedName name="SAPwbID" hidden="1">"ARS"</definedName>
    <definedName name="SAVINGS" localSheetId="106">#REF!</definedName>
    <definedName name="SAVINGS" localSheetId="109">#REF!</definedName>
    <definedName name="SAVINGS" localSheetId="129">#REF!</definedName>
    <definedName name="SAVINGS" localSheetId="23">#REF!</definedName>
    <definedName name="SAVINGS" localSheetId="13">#REF!</definedName>
    <definedName name="SAVINGS">#REF!</definedName>
    <definedName name="savingstype" localSheetId="106">#REF!</definedName>
    <definedName name="savingstype" localSheetId="109">#REF!</definedName>
    <definedName name="savingstype" localSheetId="129">#REF!</definedName>
    <definedName name="savingstype" localSheetId="23">#REF!</definedName>
    <definedName name="savingstype" localSheetId="13">#REF!</definedName>
    <definedName name="savingstype">#REF!</definedName>
    <definedName name="SCCP" localSheetId="106">#REF!</definedName>
    <definedName name="SCCP" localSheetId="109">#REF!</definedName>
    <definedName name="SCCP" localSheetId="129">#REF!</definedName>
    <definedName name="SCCP" localSheetId="23">#REF!</definedName>
    <definedName name="SCCP" localSheetId="13">#REF!</definedName>
    <definedName name="SCCP">#REF!</definedName>
    <definedName name="SCD" localSheetId="106">#REF!</definedName>
    <definedName name="SCD" localSheetId="109">#REF!</definedName>
    <definedName name="SCD" localSheetId="129">#REF!</definedName>
    <definedName name="SCD" localSheetId="23">#REF!</definedName>
    <definedName name="SCD" localSheetId="13">#REF!</definedName>
    <definedName name="SCD">#REF!</definedName>
    <definedName name="SCF" localSheetId="106">#REF!</definedName>
    <definedName name="SCF" localSheetId="109">#REF!</definedName>
    <definedName name="SCF" localSheetId="129">#REF!</definedName>
    <definedName name="SCF" localSheetId="23">#REF!</definedName>
    <definedName name="SCF" localSheetId="13">#REF!</definedName>
    <definedName name="SCF">#REF!</definedName>
    <definedName name="sched_r" localSheetId="106">#REF!</definedName>
    <definedName name="sched_r" localSheetId="127">#REF!</definedName>
    <definedName name="sched_r">#REF!</definedName>
    <definedName name="SCHED1" localSheetId="106">#REF!</definedName>
    <definedName name="SCHED1">#REF!</definedName>
    <definedName name="sched24_CapitalExcessofPAR">#REF!</definedName>
    <definedName name="sched24_DivDue" localSheetId="106">#REF!</definedName>
    <definedName name="sched24_DivDue" localSheetId="109">#REF!</definedName>
    <definedName name="sched24_DivDue" localSheetId="129">#REF!</definedName>
    <definedName name="sched24_DivDue" localSheetId="23">#REF!</definedName>
    <definedName name="sched24_DivDue" localSheetId="13">#REF!</definedName>
    <definedName name="sched24_DivDue">#REF!</definedName>
    <definedName name="sched24_PUC">#REF!</definedName>
    <definedName name="sched3" localSheetId="106">#REF!</definedName>
    <definedName name="sched3" localSheetId="109">#REF!</definedName>
    <definedName name="sched3" localSheetId="129">#REF!</definedName>
    <definedName name="sched3" localSheetId="23">#REF!</definedName>
    <definedName name="sched3" localSheetId="13">#REF!</definedName>
    <definedName name="sched3">#REF!</definedName>
    <definedName name="schedA1_Admitted" localSheetId="106">#REF!</definedName>
    <definedName name="schedA1_Admitted" localSheetId="109">#REF!</definedName>
    <definedName name="schedA1_Admitted" localSheetId="129">#REF!</definedName>
    <definedName name="schedA1_Admitted" localSheetId="23">#REF!</definedName>
    <definedName name="schedA1_Admitted" localSheetId="13">#REF!</definedName>
    <definedName name="schedA1_Admitted">#REF!</definedName>
    <definedName name="SchedA1_BondsValueTypeCY" localSheetId="106">#REF!</definedName>
    <definedName name="SchedA1_BondsValueTypeCY" localSheetId="109">#REF!</definedName>
    <definedName name="SchedA1_BondsValueTypeCY" localSheetId="124">#REF!</definedName>
    <definedName name="SchedA1_BondsValueTypeCY" localSheetId="129">#REF!</definedName>
    <definedName name="SchedA1_BondsValueTypeCY" localSheetId="23">#REF!</definedName>
    <definedName name="SchedA1_BondsValueTypeCY" localSheetId="13">#REF!</definedName>
    <definedName name="SchedA1_BondsValueTypeCY">#REF!</definedName>
    <definedName name="schedA1_LA" localSheetId="106">#REF!</definedName>
    <definedName name="schedA1_LA" localSheetId="109">#REF!</definedName>
    <definedName name="schedA1_LA" localSheetId="124">#REF!</definedName>
    <definedName name="schedA1_LA" localSheetId="129">#REF!</definedName>
    <definedName name="schedA1_LA" localSheetId="127">#REF!</definedName>
    <definedName name="schedA1_LA" localSheetId="23">#REF!</definedName>
    <definedName name="schedA1_LA" localSheetId="13">#REF!</definedName>
    <definedName name="schedA1_LA">#REF!</definedName>
    <definedName name="schedA1_NLA" localSheetId="106">#REF!</definedName>
    <definedName name="schedA1_NLA" localSheetId="109">#REF!</definedName>
    <definedName name="schedA1_NLA" localSheetId="124">#REF!</definedName>
    <definedName name="schedA1_NLA" localSheetId="129">#REF!</definedName>
    <definedName name="schedA1_NLA" localSheetId="23">#REF!</definedName>
    <definedName name="schedA1_NLA" localSheetId="13">#REF!</definedName>
    <definedName name="schedA1_NLA">#REF!</definedName>
    <definedName name="schedA1_NotAdmitted" localSheetId="106">#REF!</definedName>
    <definedName name="schedA1_NotAdmitted" localSheetId="109">#REF!</definedName>
    <definedName name="schedA1_NotAdmitted" localSheetId="124">#REF!</definedName>
    <definedName name="schedA1_NotAdmitted" localSheetId="129">#REF!</definedName>
    <definedName name="schedA1_NotAdmitted" localSheetId="23">#REF!</definedName>
    <definedName name="schedA1_NotAdmitted" localSheetId="13">#REF!</definedName>
    <definedName name="schedA1_NotAdmitted">#REF!</definedName>
    <definedName name="schedA2_Admitted" localSheetId="106">#REF!</definedName>
    <definedName name="schedA2_Admitted" localSheetId="109">#REF!</definedName>
    <definedName name="schedA2_Admitted" localSheetId="129">#REF!</definedName>
    <definedName name="schedA2_Admitted" localSheetId="23">#REF!</definedName>
    <definedName name="schedA2_Admitted" localSheetId="13">#REF!</definedName>
    <definedName name="schedA2_Admitted">#REF!</definedName>
    <definedName name="schedA2_LA" localSheetId="106">#REF!</definedName>
    <definedName name="schedA2_LA" localSheetId="109">#REF!</definedName>
    <definedName name="schedA2_LA" localSheetId="124">#REF!</definedName>
    <definedName name="schedA2_LA" localSheetId="129">#REF!</definedName>
    <definedName name="schedA2_LA" localSheetId="23">#REF!</definedName>
    <definedName name="schedA2_LA" localSheetId="13">#REF!</definedName>
    <definedName name="schedA2_LA">#REF!</definedName>
    <definedName name="schedA2_NLA" localSheetId="106">#REF!</definedName>
    <definedName name="schedA2_NLA" localSheetId="109">#REF!</definedName>
    <definedName name="schedA2_NLA" localSheetId="124">#REF!</definedName>
    <definedName name="schedA2_NLA" localSheetId="129">#REF!</definedName>
    <definedName name="schedA2_NLA" localSheetId="23">#REF!</definedName>
    <definedName name="schedA2_NLA" localSheetId="13">#REF!</definedName>
    <definedName name="schedA2_NLA">#REF!</definedName>
    <definedName name="schedA2_notAdmitted" localSheetId="106">#REF!</definedName>
    <definedName name="schedA2_notAdmitted" localSheetId="109">#REF!</definedName>
    <definedName name="schedA2_notAdmitted" localSheetId="124">#REF!</definedName>
    <definedName name="schedA2_notAdmitted" localSheetId="129">#REF!</definedName>
    <definedName name="schedA2_notAdmitted" localSheetId="23">#REF!</definedName>
    <definedName name="schedA2_notAdmitted" localSheetId="13">#REF!</definedName>
    <definedName name="schedA2_notAdmitted">#REF!</definedName>
    <definedName name="SchedA2_TBillsValueTypeCY" localSheetId="106">#REF!</definedName>
    <definedName name="SchedA2_TBillsValueTypeCY" localSheetId="109">#REF!</definedName>
    <definedName name="SchedA2_TBillsValueTypeCY" localSheetId="124">#REF!</definedName>
    <definedName name="SchedA2_TBillsValueTypeCY" localSheetId="129">#REF!</definedName>
    <definedName name="SchedA2_TBillsValueTypeCY" localSheetId="23">#REF!</definedName>
    <definedName name="SchedA2_TBillsValueTypeCY" localSheetId="13">#REF!</definedName>
    <definedName name="SchedA2_TBillsValueTypeCY">#REF!</definedName>
    <definedName name="schedB_Admitted" localSheetId="106">#REF!</definedName>
    <definedName name="schedB_Admitted" localSheetId="109">#REF!</definedName>
    <definedName name="schedB_Admitted" localSheetId="129">#REF!</definedName>
    <definedName name="schedB_Admitted" localSheetId="23">#REF!</definedName>
    <definedName name="schedB_Admitted" localSheetId="13">#REF!</definedName>
    <definedName name="schedB_Admitted">#REF!</definedName>
    <definedName name="schedB_Encumbrances" localSheetId="106">#REF!</definedName>
    <definedName name="schedB_Encumbrances" localSheetId="109">#REF!</definedName>
    <definedName name="schedB_Encumbrances" localSheetId="124">#REF!</definedName>
    <definedName name="schedB_Encumbrances" localSheetId="129">#REF!</definedName>
    <definedName name="schedB_Encumbrances" localSheetId="23">#REF!</definedName>
    <definedName name="schedB_Encumbrances" localSheetId="13">#REF!</definedName>
    <definedName name="schedB_Encumbrances">#REF!</definedName>
    <definedName name="schedB_LA" localSheetId="106">#REF!</definedName>
    <definedName name="schedB_LA" localSheetId="109">#REF!</definedName>
    <definedName name="schedB_LA" localSheetId="124">#REF!</definedName>
    <definedName name="schedB_LA" localSheetId="129">#REF!</definedName>
    <definedName name="schedB_LA" localSheetId="23">#REF!</definedName>
    <definedName name="schedB_LA" localSheetId="13">#REF!</definedName>
    <definedName name="schedB_LA">#REF!</definedName>
    <definedName name="schedB_NLA" localSheetId="106">#REF!</definedName>
    <definedName name="schedB_NLA" localSheetId="109">#REF!</definedName>
    <definedName name="schedB_NLA" localSheetId="124">#REF!</definedName>
    <definedName name="schedB_NLA" localSheetId="129">#REF!</definedName>
    <definedName name="schedB_NLA" localSheetId="23">#REF!</definedName>
    <definedName name="schedB_NLA" localSheetId="13">#REF!</definedName>
    <definedName name="schedB_NLA">#REF!</definedName>
    <definedName name="schedB_notAdmitted" localSheetId="106">#REF!</definedName>
    <definedName name="schedB_notAdmitted" localSheetId="109">#REF!</definedName>
    <definedName name="schedB_notAdmitted" localSheetId="124">#REF!</definedName>
    <definedName name="schedB_notAdmitted" localSheetId="129">#REF!</definedName>
    <definedName name="schedB_notAdmitted" localSheetId="23">#REF!</definedName>
    <definedName name="schedB_notAdmitted" localSheetId="13">#REF!</definedName>
    <definedName name="schedB_notAdmitted">#REF!</definedName>
    <definedName name="SchedB_StocksValueTypeCY" localSheetId="106">#REF!</definedName>
    <definedName name="SchedB_StocksValueTypeCY" localSheetId="109">#REF!</definedName>
    <definedName name="SchedB_StocksValueTypeCY" localSheetId="124">#REF!</definedName>
    <definedName name="SchedB_StocksValueTypeCY" localSheetId="129">#REF!</definedName>
    <definedName name="SchedB_StocksValueTypeCY" localSheetId="23">#REF!</definedName>
    <definedName name="SchedB_StocksValueTypeCY" localSheetId="13">#REF!</definedName>
    <definedName name="SchedB_StocksValueTypeCY">#REF!</definedName>
    <definedName name="schedC_Admitted1" localSheetId="106">#REF!</definedName>
    <definedName name="schedC_Admitted1" localSheetId="109">#REF!</definedName>
    <definedName name="schedC_Admitted1" localSheetId="129">#REF!</definedName>
    <definedName name="schedC_Admitted1" localSheetId="23">#REF!</definedName>
    <definedName name="schedC_Admitted1" localSheetId="13">#REF!</definedName>
    <definedName name="schedC_Admitted1">#REF!</definedName>
    <definedName name="schedC_Admitted2" localSheetId="106">#REF!</definedName>
    <definedName name="schedC_Admitted2" localSheetId="109">#REF!</definedName>
    <definedName name="schedC_Admitted2" localSheetId="129">#REF!</definedName>
    <definedName name="schedC_Admitted2" localSheetId="23">#REF!</definedName>
    <definedName name="schedC_Admitted2" localSheetId="13">#REF!</definedName>
    <definedName name="schedC_Admitted2">#REF!</definedName>
    <definedName name="schedC_Admitted3" localSheetId="106">#REF!</definedName>
    <definedName name="schedC_Admitted3" localSheetId="109">#REF!</definedName>
    <definedName name="schedC_Admitted3" localSheetId="129">#REF!</definedName>
    <definedName name="schedC_Admitted3" localSheetId="23">#REF!</definedName>
    <definedName name="schedC_Admitted3" localSheetId="13">#REF!</definedName>
    <definedName name="schedC_Admitted3">#REF!</definedName>
    <definedName name="SchedC_basis1" localSheetId="106">#REF!</definedName>
    <definedName name="SchedC_basis1" localSheetId="109">#REF!</definedName>
    <definedName name="SchedC_basis1" localSheetId="124">#REF!</definedName>
    <definedName name="SchedC_basis1" localSheetId="129">#REF!</definedName>
    <definedName name="SchedC_basis1" localSheetId="23">#REF!</definedName>
    <definedName name="SchedC_basis1" localSheetId="13">#REF!</definedName>
    <definedName name="SchedC_basis1">#REF!</definedName>
    <definedName name="schedC_basis2" localSheetId="106">#REF!</definedName>
    <definedName name="schedC_basis2" localSheetId="109">#REF!</definedName>
    <definedName name="schedC_basis2" localSheetId="124">#REF!</definedName>
    <definedName name="schedC_basis2" localSheetId="129">#REF!</definedName>
    <definedName name="schedC_basis2" localSheetId="23">#REF!</definedName>
    <definedName name="schedC_basis2" localSheetId="13">#REF!</definedName>
    <definedName name="schedC_basis2">#REF!</definedName>
    <definedName name="schedC_basis3" localSheetId="106">#REF!</definedName>
    <definedName name="schedC_basis3" localSheetId="109">#REF!</definedName>
    <definedName name="schedC_basis3" localSheetId="124">#REF!</definedName>
    <definedName name="schedC_basis3" localSheetId="129">#REF!</definedName>
    <definedName name="schedC_basis3" localSheetId="23">#REF!</definedName>
    <definedName name="schedC_basis3" localSheetId="13">#REF!</definedName>
    <definedName name="schedC_basis3">#REF!</definedName>
    <definedName name="schedC_encumb1" localSheetId="106">#REF!</definedName>
    <definedName name="schedC_encumb1" localSheetId="109">#REF!</definedName>
    <definedName name="schedC_encumb1" localSheetId="124">#REF!</definedName>
    <definedName name="schedC_encumb1" localSheetId="129">#REF!</definedName>
    <definedName name="schedC_encumb1" localSheetId="23">#REF!</definedName>
    <definedName name="schedC_encumb1" localSheetId="13">#REF!</definedName>
    <definedName name="schedC_encumb1">#REF!</definedName>
    <definedName name="schedC_encumb2" localSheetId="106">#REF!</definedName>
    <definedName name="schedC_encumb2" localSheetId="109">#REF!</definedName>
    <definedName name="schedC_encumb2" localSheetId="124">#REF!</definedName>
    <definedName name="schedC_encumb2" localSheetId="129">#REF!</definedName>
    <definedName name="schedC_encumb2" localSheetId="23">#REF!</definedName>
    <definedName name="schedC_encumb2" localSheetId="13">#REF!</definedName>
    <definedName name="schedC_encumb2">#REF!</definedName>
    <definedName name="schedC_encumb3" localSheetId="106">#REF!</definedName>
    <definedName name="schedC_encumb3" localSheetId="109">#REF!</definedName>
    <definedName name="schedC_encumb3" localSheetId="124">#REF!</definedName>
    <definedName name="schedC_encumb3" localSheetId="129">#REF!</definedName>
    <definedName name="schedC_encumb3" localSheetId="23">#REF!</definedName>
    <definedName name="schedC_encumb3" localSheetId="13">#REF!</definedName>
    <definedName name="schedC_encumb3">#REF!</definedName>
    <definedName name="schedC_LA1" localSheetId="106">#REF!</definedName>
    <definedName name="schedC_LA1" localSheetId="109">#REF!</definedName>
    <definedName name="schedC_LA1" localSheetId="124">#REF!</definedName>
    <definedName name="schedC_LA1" localSheetId="129">#REF!</definedName>
    <definedName name="schedC_LA1" localSheetId="23">#REF!</definedName>
    <definedName name="schedC_LA1" localSheetId="13">#REF!</definedName>
    <definedName name="schedC_LA1">#REF!</definedName>
    <definedName name="schedC_LA2" localSheetId="106">#REF!</definedName>
    <definedName name="schedC_LA2" localSheetId="109">#REF!</definedName>
    <definedName name="schedC_LA2" localSheetId="124">#REF!</definedName>
    <definedName name="schedC_LA2" localSheetId="129">#REF!</definedName>
    <definedName name="schedC_LA2" localSheetId="23">#REF!</definedName>
    <definedName name="schedC_LA2" localSheetId="13">#REF!</definedName>
    <definedName name="schedC_LA2">#REF!</definedName>
    <definedName name="schedC_LA3" localSheetId="106">#REF!</definedName>
    <definedName name="schedC_LA3" localSheetId="109">#REF!</definedName>
    <definedName name="schedC_LA3" localSheetId="124">#REF!</definedName>
    <definedName name="schedC_LA3" localSheetId="129">#REF!</definedName>
    <definedName name="schedC_LA3" localSheetId="23">#REF!</definedName>
    <definedName name="schedC_LA3" localSheetId="13">#REF!</definedName>
    <definedName name="schedC_LA3">#REF!</definedName>
    <definedName name="schedC_NLA1" localSheetId="106">#REF!</definedName>
    <definedName name="schedC_NLA1" localSheetId="109">#REF!</definedName>
    <definedName name="schedC_NLA1" localSheetId="124">#REF!</definedName>
    <definedName name="schedC_NLA1" localSheetId="129">#REF!</definedName>
    <definedName name="schedC_NLA1" localSheetId="23">#REF!</definedName>
    <definedName name="schedC_NLA1" localSheetId="13">#REF!</definedName>
    <definedName name="schedC_NLA1">#REF!</definedName>
    <definedName name="schedC_NLA2" localSheetId="106">#REF!</definedName>
    <definedName name="schedC_NLA2" localSheetId="109">#REF!</definedName>
    <definedName name="schedC_NLA2" localSheetId="124">#REF!</definedName>
    <definedName name="schedC_NLA2" localSheetId="129">#REF!</definedName>
    <definedName name="schedC_NLA2" localSheetId="23">#REF!</definedName>
    <definedName name="schedC_NLA2" localSheetId="13">#REF!</definedName>
    <definedName name="schedC_NLA2">#REF!</definedName>
    <definedName name="schedC_NLA3" localSheetId="106">#REF!</definedName>
    <definedName name="schedC_NLA3" localSheetId="109">#REF!</definedName>
    <definedName name="schedC_NLA3" localSheetId="124">#REF!</definedName>
    <definedName name="schedC_NLA3" localSheetId="129">#REF!</definedName>
    <definedName name="schedC_NLA3" localSheetId="23">#REF!</definedName>
    <definedName name="schedC_NLA3" localSheetId="13">#REF!</definedName>
    <definedName name="schedC_NLA3">#REF!</definedName>
    <definedName name="schedC_notAdmitted1" localSheetId="106">#REF!</definedName>
    <definedName name="schedC_notAdmitted1" localSheetId="109">#REF!</definedName>
    <definedName name="schedC_notAdmitted1" localSheetId="124">#REF!</definedName>
    <definedName name="schedC_notAdmitted1" localSheetId="129">#REF!</definedName>
    <definedName name="schedC_notAdmitted1" localSheetId="23">#REF!</definedName>
    <definedName name="schedC_notAdmitted1" localSheetId="13">#REF!</definedName>
    <definedName name="schedC_notAdmitted1">#REF!</definedName>
    <definedName name="schedC_NotAdmitted2" localSheetId="106">#REF!</definedName>
    <definedName name="schedC_NotAdmitted2" localSheetId="109">#REF!</definedName>
    <definedName name="schedC_NotAdmitted2" localSheetId="124">#REF!</definedName>
    <definedName name="schedC_NotAdmitted2" localSheetId="129">#REF!</definedName>
    <definedName name="schedC_NotAdmitted2" localSheetId="23">#REF!</definedName>
    <definedName name="schedC_NotAdmitted2" localSheetId="13">#REF!</definedName>
    <definedName name="schedC_NotAdmitted2">#REF!</definedName>
    <definedName name="schedC_notAdmitted3" localSheetId="106">#REF!</definedName>
    <definedName name="schedC_notAdmitted3" localSheetId="109">#REF!</definedName>
    <definedName name="schedC_notAdmitted3" localSheetId="124">#REF!</definedName>
    <definedName name="schedC_notAdmitted3" localSheetId="129">#REF!</definedName>
    <definedName name="schedC_notAdmitted3" localSheetId="23">#REF!</definedName>
    <definedName name="schedC_notAdmitted3" localSheetId="13">#REF!</definedName>
    <definedName name="schedC_notAdmitted3">#REF!</definedName>
    <definedName name="schedD_Admitted" localSheetId="106">#REF!</definedName>
    <definedName name="schedD_Admitted" localSheetId="109">#REF!</definedName>
    <definedName name="schedD_Admitted" localSheetId="129">#REF!</definedName>
    <definedName name="schedD_Admitted" localSheetId="23">#REF!</definedName>
    <definedName name="schedD_Admitted" localSheetId="13">#REF!</definedName>
    <definedName name="schedD_Admitted">#REF!</definedName>
    <definedName name="schedD_LA" localSheetId="106">#REF!</definedName>
    <definedName name="schedD_LA" localSheetId="109">#REF!</definedName>
    <definedName name="schedD_LA" localSheetId="124">#REF!</definedName>
    <definedName name="schedD_LA" localSheetId="129">#REF!</definedName>
    <definedName name="schedD_LA" localSheetId="23">#REF!</definedName>
    <definedName name="schedD_LA" localSheetId="13">#REF!</definedName>
    <definedName name="schedD_LA">#REF!</definedName>
    <definedName name="schedD_NLA" localSheetId="106">#REF!</definedName>
    <definedName name="schedD_NLA" localSheetId="109">#REF!</definedName>
    <definedName name="schedD_NLA" localSheetId="124">#REF!</definedName>
    <definedName name="schedD_NLA" localSheetId="129">#REF!</definedName>
    <definedName name="schedD_NLA" localSheetId="23">#REF!</definedName>
    <definedName name="schedD_NLA" localSheetId="13">#REF!</definedName>
    <definedName name="schedD_NLA">#REF!</definedName>
    <definedName name="schedD_notAdmitted" localSheetId="106">#REF!</definedName>
    <definedName name="schedD_notAdmitted" localSheetId="109">#REF!</definedName>
    <definedName name="schedD_notAdmitted" localSheetId="124">#REF!</definedName>
    <definedName name="schedD_notAdmitted" localSheetId="129">#REF!</definedName>
    <definedName name="schedD_notAdmitted" localSheetId="23">#REF!</definedName>
    <definedName name="schedD_notAdmitted" localSheetId="13">#REF!</definedName>
    <definedName name="schedD_notAdmitted">#REF!</definedName>
    <definedName name="schedE_Admitted" localSheetId="106">#REF!</definedName>
    <definedName name="schedE_Admitted" localSheetId="109">#REF!</definedName>
    <definedName name="schedE_Admitted" localSheetId="129">#REF!</definedName>
    <definedName name="schedE_Admitted" localSheetId="23">#REF!</definedName>
    <definedName name="schedE_Admitted" localSheetId="13">#REF!</definedName>
    <definedName name="schedE_Admitted">#REF!</definedName>
    <definedName name="schedE_LA" localSheetId="106">#REF!</definedName>
    <definedName name="schedE_LA" localSheetId="109">#REF!</definedName>
    <definedName name="schedE_LA" localSheetId="124">#REF!</definedName>
    <definedName name="schedE_LA" localSheetId="129">#REF!</definedName>
    <definedName name="schedE_LA" localSheetId="127">#REF!</definedName>
    <definedName name="schedE_LA" localSheetId="23">#REF!</definedName>
    <definedName name="schedE_LA" localSheetId="13">#REF!</definedName>
    <definedName name="schedE_LA">#REF!</definedName>
    <definedName name="schedE_NLA" localSheetId="106">#REF!</definedName>
    <definedName name="schedE_NLA" localSheetId="109">#REF!</definedName>
    <definedName name="schedE_NLA" localSheetId="124">#REF!</definedName>
    <definedName name="schedE_NLA" localSheetId="129">#REF!</definedName>
    <definedName name="schedE_NLA" localSheetId="23">#REF!</definedName>
    <definedName name="schedE_NLA" localSheetId="13">#REF!</definedName>
    <definedName name="schedE_NLA">#REF!</definedName>
    <definedName name="schedE_NotAdmitted" localSheetId="106">#REF!</definedName>
    <definedName name="schedE_NotAdmitted" localSheetId="109">#REF!</definedName>
    <definedName name="schedE_NotAdmitted" localSheetId="124">#REF!</definedName>
    <definedName name="schedE_NotAdmitted" localSheetId="129">#REF!</definedName>
    <definedName name="schedE_NotAdmitted" localSheetId="23">#REF!</definedName>
    <definedName name="schedE_NotAdmitted" localSheetId="13">#REF!</definedName>
    <definedName name="schedE_NotAdmitted">#REF!</definedName>
    <definedName name="schedF_Admitted" localSheetId="106">#REF!</definedName>
    <definedName name="schedF_Admitted" localSheetId="109">#REF!</definedName>
    <definedName name="schedF_Admitted" localSheetId="129">#REF!</definedName>
    <definedName name="schedF_Admitted" localSheetId="23">#REF!</definedName>
    <definedName name="schedF_Admitted" localSheetId="13">#REF!</definedName>
    <definedName name="schedF_Admitted">#REF!</definedName>
    <definedName name="schedF_LA" localSheetId="106">#REF!</definedName>
    <definedName name="schedF_LA" localSheetId="109">#REF!</definedName>
    <definedName name="schedF_LA" localSheetId="124">#REF!</definedName>
    <definedName name="schedF_LA" localSheetId="129">#REF!</definedName>
    <definedName name="schedF_LA" localSheetId="127">#REF!</definedName>
    <definedName name="schedF_LA" localSheetId="23">#REF!</definedName>
    <definedName name="schedF_LA" localSheetId="13">#REF!</definedName>
    <definedName name="schedF_LA">#REF!</definedName>
    <definedName name="schedF_NLA" localSheetId="106">#REF!</definedName>
    <definedName name="schedF_NLA" localSheetId="109">#REF!</definedName>
    <definedName name="schedF_NLA" localSheetId="124">#REF!</definedName>
    <definedName name="schedF_NLA" localSheetId="129">#REF!</definedName>
    <definedName name="schedF_NLA" localSheetId="23">#REF!</definedName>
    <definedName name="schedF_NLA" localSheetId="13">#REF!</definedName>
    <definedName name="schedF_NLA">#REF!</definedName>
    <definedName name="schedF_notAdmitted" localSheetId="106">#REF!</definedName>
    <definedName name="schedF_notAdmitted" localSheetId="109">#REF!</definedName>
    <definedName name="schedF_notAdmitted" localSheetId="124">#REF!</definedName>
    <definedName name="schedF_notAdmitted" localSheetId="129">#REF!</definedName>
    <definedName name="schedF_notAdmitted" localSheetId="23">#REF!</definedName>
    <definedName name="schedF_notAdmitted" localSheetId="13">#REF!</definedName>
    <definedName name="schedF_notAdmitted">#REF!</definedName>
    <definedName name="schedG_Admitted" localSheetId="106">#REF!</definedName>
    <definedName name="schedG_Admitted" localSheetId="109">#REF!</definedName>
    <definedName name="schedG_Admitted" localSheetId="129">#REF!</definedName>
    <definedName name="schedG_Admitted" localSheetId="23">#REF!</definedName>
    <definedName name="schedG_Admitted" localSheetId="13">#REF!</definedName>
    <definedName name="schedG_Admitted">#REF!</definedName>
    <definedName name="schedG_LA" localSheetId="106">#REF!</definedName>
    <definedName name="schedG_LA" localSheetId="109">#REF!</definedName>
    <definedName name="schedG_LA" localSheetId="124">#REF!</definedName>
    <definedName name="schedG_LA" localSheetId="129">#REF!</definedName>
    <definedName name="schedG_LA" localSheetId="23">#REF!</definedName>
    <definedName name="schedG_LA" localSheetId="13">#REF!</definedName>
    <definedName name="schedG_LA">#REF!</definedName>
    <definedName name="schedG_NLA" localSheetId="106">#REF!</definedName>
    <definedName name="schedG_NLA" localSheetId="109">#REF!</definedName>
    <definedName name="schedG_NLA" localSheetId="124">#REF!</definedName>
    <definedName name="schedG_NLA" localSheetId="129">#REF!</definedName>
    <definedName name="schedG_NLA" localSheetId="23">#REF!</definedName>
    <definedName name="schedG_NLA" localSheetId="13">#REF!</definedName>
    <definedName name="schedG_NLA">#REF!</definedName>
    <definedName name="schedG_notAdmitted" localSheetId="106">#REF!</definedName>
    <definedName name="schedG_notAdmitted" localSheetId="109">#REF!</definedName>
    <definedName name="schedG_notAdmitted" localSheetId="124">#REF!</definedName>
    <definedName name="schedG_notAdmitted" localSheetId="129">#REF!</definedName>
    <definedName name="schedG_notAdmitted" localSheetId="23">#REF!</definedName>
    <definedName name="schedG_notAdmitted" localSheetId="13">#REF!</definedName>
    <definedName name="schedG_notAdmitted">#REF!</definedName>
    <definedName name="schedH_Admitted" localSheetId="106">#REF!</definedName>
    <definedName name="schedH_Admitted" localSheetId="109">#REF!</definedName>
    <definedName name="schedH_Admitted" localSheetId="129">#REF!</definedName>
    <definedName name="schedH_Admitted" localSheetId="23">#REF!</definedName>
    <definedName name="schedH_Admitted" localSheetId="13">#REF!</definedName>
    <definedName name="schedH_Admitted">#REF!</definedName>
    <definedName name="schedH_LA" localSheetId="106">#REF!</definedName>
    <definedName name="schedH_LA" localSheetId="109">#REF!</definedName>
    <definedName name="schedH_LA" localSheetId="124">#REF!</definedName>
    <definedName name="schedH_LA" localSheetId="129">#REF!</definedName>
    <definedName name="schedH_LA" localSheetId="23">#REF!</definedName>
    <definedName name="schedH_LA" localSheetId="13">#REF!</definedName>
    <definedName name="schedH_LA">#REF!</definedName>
    <definedName name="schedH_NLA" localSheetId="106">#REF!</definedName>
    <definedName name="schedH_NLA" localSheetId="109">#REF!</definedName>
    <definedName name="schedH_NLA" localSheetId="124">#REF!</definedName>
    <definedName name="schedH_NLA" localSheetId="129">#REF!</definedName>
    <definedName name="schedH_NLA" localSheetId="23">#REF!</definedName>
    <definedName name="schedH_NLA" localSheetId="13">#REF!</definedName>
    <definedName name="schedH_NLA">#REF!</definedName>
    <definedName name="schedH_notAdmitted" localSheetId="106">#REF!</definedName>
    <definedName name="schedH_notAdmitted" localSheetId="109">#REF!</definedName>
    <definedName name="schedH_notAdmitted" localSheetId="124">#REF!</definedName>
    <definedName name="schedH_notAdmitted" localSheetId="129">#REF!</definedName>
    <definedName name="schedH_notAdmitted" localSheetId="23">#REF!</definedName>
    <definedName name="schedH_notAdmitted" localSheetId="13">#REF!</definedName>
    <definedName name="schedH_notAdmitted">#REF!</definedName>
    <definedName name="schedI_LA" localSheetId="106">#REF!</definedName>
    <definedName name="schedI_LA" localSheetId="109">#REF!</definedName>
    <definedName name="schedI_LA" localSheetId="124">#REF!</definedName>
    <definedName name="schedI_LA" localSheetId="129">#REF!</definedName>
    <definedName name="schedI_LA" localSheetId="23">#REF!</definedName>
    <definedName name="schedI_LA" localSheetId="13">#REF!</definedName>
    <definedName name="schedI_LA">#REF!</definedName>
    <definedName name="schedI_NLA" localSheetId="106">#REF!</definedName>
    <definedName name="schedI_NLA" localSheetId="109">#REF!</definedName>
    <definedName name="schedI_NLA" localSheetId="124">#REF!</definedName>
    <definedName name="schedI_NLA" localSheetId="129">#REF!</definedName>
    <definedName name="schedI_NLA" localSheetId="23">#REF!</definedName>
    <definedName name="schedI_NLA" localSheetId="13">#REF!</definedName>
    <definedName name="schedI_NLA">#REF!</definedName>
    <definedName name="schedI_notAdmitted" localSheetId="106">#REF!</definedName>
    <definedName name="schedI_notAdmitted" localSheetId="109">#REF!</definedName>
    <definedName name="schedI_notAdmitted" localSheetId="124">#REF!</definedName>
    <definedName name="schedI_notAdmitted" localSheetId="129">#REF!</definedName>
    <definedName name="schedI_notAdmitted" localSheetId="23">#REF!</definedName>
    <definedName name="schedI_notAdmitted" localSheetId="13">#REF!</definedName>
    <definedName name="schedI_notAdmitted">#REF!</definedName>
    <definedName name="schedJ_Admitted" localSheetId="106">#REF!</definedName>
    <definedName name="schedJ_Admitted" localSheetId="109">#REF!</definedName>
    <definedName name="schedJ_Admitted" localSheetId="129">#REF!</definedName>
    <definedName name="schedJ_Admitted" localSheetId="23">#REF!</definedName>
    <definedName name="schedJ_Admitted" localSheetId="13">#REF!</definedName>
    <definedName name="schedJ_Admitted">#REF!</definedName>
    <definedName name="schedJ_LA" localSheetId="106">#REF!</definedName>
    <definedName name="schedJ_LA" localSheetId="109">#REF!</definedName>
    <definedName name="schedJ_LA" localSheetId="124">#REF!</definedName>
    <definedName name="schedJ_LA" localSheetId="129">#REF!</definedName>
    <definedName name="schedJ_LA" localSheetId="23">#REF!</definedName>
    <definedName name="schedJ_LA" localSheetId="13">#REF!</definedName>
    <definedName name="schedJ_LA">#REF!</definedName>
    <definedName name="schedJ_NLA" localSheetId="106">#REF!</definedName>
    <definedName name="schedJ_NLA" localSheetId="109">#REF!</definedName>
    <definedName name="schedJ_NLA" localSheetId="124">#REF!</definedName>
    <definedName name="schedJ_NLA" localSheetId="129">#REF!</definedName>
    <definedName name="schedJ_NLA" localSheetId="23">#REF!</definedName>
    <definedName name="schedJ_NLA" localSheetId="13">#REF!</definedName>
    <definedName name="schedJ_NLA">#REF!</definedName>
    <definedName name="schedJ_notAdmitted" localSheetId="106">#REF!</definedName>
    <definedName name="schedJ_notAdmitted" localSheetId="109">#REF!</definedName>
    <definedName name="schedJ_notAdmitted" localSheetId="124">#REF!</definedName>
    <definedName name="schedJ_notAdmitted" localSheetId="129">#REF!</definedName>
    <definedName name="schedJ_notAdmitted" localSheetId="23">#REF!</definedName>
    <definedName name="schedJ_notAdmitted" localSheetId="13">#REF!</definedName>
    <definedName name="schedJ_notAdmitted">#REF!</definedName>
    <definedName name="schedK_basis" localSheetId="106">#REF!</definedName>
    <definedName name="schedK_basis" localSheetId="109">#REF!</definedName>
    <definedName name="schedK_basis" localSheetId="124">#REF!</definedName>
    <definedName name="schedK_basis" localSheetId="129">#REF!</definedName>
    <definedName name="schedK_basis" localSheetId="23">#REF!</definedName>
    <definedName name="schedK_basis" localSheetId="13">#REF!</definedName>
    <definedName name="schedK_basis">#REF!</definedName>
    <definedName name="schedK_encumb" localSheetId="106">#REF!</definedName>
    <definedName name="schedK_encumb" localSheetId="109">#REF!</definedName>
    <definedName name="schedK_encumb" localSheetId="124">#REF!</definedName>
    <definedName name="schedK_encumb" localSheetId="129">#REF!</definedName>
    <definedName name="schedK_encumb" localSheetId="23">#REF!</definedName>
    <definedName name="schedK_encumb" localSheetId="13">#REF!</definedName>
    <definedName name="schedK_encumb">#REF!</definedName>
    <definedName name="schedK_LA" localSheetId="106">#REF!</definedName>
    <definedName name="schedK_LA" localSheetId="109">#REF!</definedName>
    <definedName name="schedK_LA" localSheetId="124">#REF!</definedName>
    <definedName name="schedK_LA" localSheetId="129">#REF!</definedName>
    <definedName name="schedK_LA" localSheetId="23">#REF!</definedName>
    <definedName name="schedK_LA" localSheetId="13">#REF!</definedName>
    <definedName name="schedK_LA">#REF!</definedName>
    <definedName name="schedK_NLA" localSheetId="106">#REF!</definedName>
    <definedName name="schedK_NLA" localSheetId="109">#REF!</definedName>
    <definedName name="schedK_NLA" localSheetId="124">#REF!</definedName>
    <definedName name="schedK_NLA" localSheetId="129">#REF!</definedName>
    <definedName name="schedK_NLA" localSheetId="23">#REF!</definedName>
    <definedName name="schedK_NLA" localSheetId="13">#REF!</definedName>
    <definedName name="schedK_NLA">#REF!</definedName>
    <definedName name="schedK_notAdmitted" localSheetId="106">#REF!</definedName>
    <definedName name="schedK_notAdmitted" localSheetId="109">#REF!</definedName>
    <definedName name="schedK_notAdmitted" localSheetId="124">#REF!</definedName>
    <definedName name="schedK_notAdmitted" localSheetId="129">#REF!</definedName>
    <definedName name="schedK_notAdmitted" localSheetId="23">#REF!</definedName>
    <definedName name="schedK_notAdmitted" localSheetId="13">#REF!</definedName>
    <definedName name="schedK_notAdmitted">#REF!</definedName>
    <definedName name="schedL_Admitted2" localSheetId="106">#REF!</definedName>
    <definedName name="schedL_Admitted2" localSheetId="109">#REF!</definedName>
    <definedName name="schedL_Admitted2" localSheetId="129">#REF!</definedName>
    <definedName name="schedL_Admitted2" localSheetId="23">#REF!</definedName>
    <definedName name="schedL_Admitted2" localSheetId="13">#REF!</definedName>
    <definedName name="schedL_Admitted2">#REF!</definedName>
    <definedName name="schedL_CoHAdmitted" localSheetId="106">#REF!</definedName>
    <definedName name="schedL_CoHAdmitted" localSheetId="109">#REF!</definedName>
    <definedName name="schedL_CoHAdmitted" localSheetId="129">#REF!</definedName>
    <definedName name="schedL_CoHAdmitted" localSheetId="23">#REF!</definedName>
    <definedName name="schedL_CoHAdmitted" localSheetId="13">#REF!</definedName>
    <definedName name="schedL_CoHAdmitted">#REF!</definedName>
    <definedName name="schedL_CoHLA" localSheetId="106">#REF!</definedName>
    <definedName name="schedL_CoHLA" localSheetId="109">#REF!</definedName>
    <definedName name="schedL_CoHLA" localSheetId="124">#REF!</definedName>
    <definedName name="schedL_CoHLA" localSheetId="129">#REF!</definedName>
    <definedName name="schedL_CoHLA" localSheetId="23">#REF!</definedName>
    <definedName name="schedL_CoHLA" localSheetId="13">#REF!</definedName>
    <definedName name="schedL_CoHLA">#REF!</definedName>
    <definedName name="schedL_CoHNLA" localSheetId="106">#REF!</definedName>
    <definedName name="schedL_CoHNLA" localSheetId="109">#REF!</definedName>
    <definedName name="schedL_CoHNLA" localSheetId="124">#REF!</definedName>
    <definedName name="schedL_CoHNLA" localSheetId="129">#REF!</definedName>
    <definedName name="schedL_CoHNLA" localSheetId="23">#REF!</definedName>
    <definedName name="schedL_CoHNLA" localSheetId="13">#REF!</definedName>
    <definedName name="schedL_CoHNLA">#REF!</definedName>
    <definedName name="schedL_CoHnotAdmitted" localSheetId="106">#REF!</definedName>
    <definedName name="schedL_CoHnotAdmitted" localSheetId="109">#REF!</definedName>
    <definedName name="schedL_CoHnotAdmitted" localSheetId="124">#REF!</definedName>
    <definedName name="schedL_CoHnotAdmitted" localSheetId="129">#REF!</definedName>
    <definedName name="schedL_CoHnotAdmitted" localSheetId="23">#REF!</definedName>
    <definedName name="schedL_CoHnotAdmitted" localSheetId="13">#REF!</definedName>
    <definedName name="schedL_CoHnotAdmitted">#REF!</definedName>
    <definedName name="schedL_LA2" localSheetId="106">#REF!</definedName>
    <definedName name="schedL_LA2" localSheetId="109">#REF!</definedName>
    <definedName name="schedL_LA2" localSheetId="124">#REF!</definedName>
    <definedName name="schedL_LA2" localSheetId="129">#REF!</definedName>
    <definedName name="schedL_LA2" localSheetId="23">#REF!</definedName>
    <definedName name="schedL_LA2" localSheetId="13">#REF!</definedName>
    <definedName name="schedL_LA2">#REF!</definedName>
    <definedName name="schedL_NLA2" localSheetId="106">#REF!</definedName>
    <definedName name="schedL_NLA2" localSheetId="109">#REF!</definedName>
    <definedName name="schedL_NLA2" localSheetId="124">#REF!</definedName>
    <definedName name="schedL_NLA2" localSheetId="129">#REF!</definedName>
    <definedName name="schedL_NLA2" localSheetId="23">#REF!</definedName>
    <definedName name="schedL_NLA2" localSheetId="13">#REF!</definedName>
    <definedName name="schedL_NLA2">#REF!</definedName>
    <definedName name="schedL_notAdmitted2" localSheetId="106">#REF!</definedName>
    <definedName name="schedL_notAdmitted2" localSheetId="109">#REF!</definedName>
    <definedName name="schedL_notAdmitted2" localSheetId="124">#REF!</definedName>
    <definedName name="schedL_notAdmitted2" localSheetId="129">#REF!</definedName>
    <definedName name="schedL_notAdmitted2" localSheetId="23">#REF!</definedName>
    <definedName name="schedL_notAdmitted2" localSheetId="13">#REF!</definedName>
    <definedName name="schedL_notAdmitted2">#REF!</definedName>
    <definedName name="schedM_hardwareAdmitted" localSheetId="106">#REF!</definedName>
    <definedName name="schedM_hardwareAdmitted" localSheetId="109">#REF!</definedName>
    <definedName name="schedM_hardwareAdmitted" localSheetId="124">#REF!</definedName>
    <definedName name="schedM_hardwareAdmitted" localSheetId="129">#REF!</definedName>
    <definedName name="schedM_hardwareAdmitted" localSheetId="23">#REF!</definedName>
    <definedName name="schedM_hardwareAdmitted" localSheetId="13">#REF!</definedName>
    <definedName name="schedM_hardwareAdmitted">#REF!</definedName>
    <definedName name="schedM_hardwareLA" localSheetId="106">#REF!</definedName>
    <definedName name="schedM_hardwareLA" localSheetId="109">#REF!</definedName>
    <definedName name="schedM_hardwareLA" localSheetId="124">#REF!</definedName>
    <definedName name="schedM_hardwareLA" localSheetId="129">#REF!</definedName>
    <definedName name="schedM_hardwareLA" localSheetId="127">#REF!</definedName>
    <definedName name="schedM_hardwareLA" localSheetId="23">#REF!</definedName>
    <definedName name="schedM_hardwareLA" localSheetId="13">#REF!</definedName>
    <definedName name="schedM_hardwareLA">#REF!</definedName>
    <definedName name="schedM_hardwareNA" localSheetId="106">#REF!</definedName>
    <definedName name="schedM_hardwareNA" localSheetId="109">#REF!</definedName>
    <definedName name="schedM_hardwareNA" localSheetId="124">#REF!</definedName>
    <definedName name="schedM_hardwareNA" localSheetId="129">#REF!</definedName>
    <definedName name="schedM_hardwareNA" localSheetId="23">#REF!</definedName>
    <definedName name="schedM_hardwareNA" localSheetId="13">#REF!</definedName>
    <definedName name="schedM_hardwareNA">#REF!</definedName>
    <definedName name="schedM_hardwareNLA" localSheetId="106">#REF!</definedName>
    <definedName name="schedM_hardwareNLA" localSheetId="109">#REF!</definedName>
    <definedName name="schedM_hardwareNLA" localSheetId="124">#REF!</definedName>
    <definedName name="schedM_hardwareNLA" localSheetId="129">#REF!</definedName>
    <definedName name="schedM_hardwareNLA" localSheetId="23">#REF!</definedName>
    <definedName name="schedM_hardwareNLA" localSheetId="13">#REF!</definedName>
    <definedName name="schedM_hardwareNLA">#REF!</definedName>
    <definedName name="schedM_softwareAdmitted" localSheetId="106">#REF!</definedName>
    <definedName name="schedM_softwareAdmitted" localSheetId="109">#REF!</definedName>
    <definedName name="schedM_softwareAdmitted" localSheetId="124">#REF!</definedName>
    <definedName name="schedM_softwareAdmitted" localSheetId="129">#REF!</definedName>
    <definedName name="schedM_softwareAdmitted" localSheetId="127">#REF!</definedName>
    <definedName name="schedM_softwareAdmitted" localSheetId="23">#REF!</definedName>
    <definedName name="schedM_softwareAdmitted" localSheetId="13">#REF!</definedName>
    <definedName name="schedM_softwareAdmitted">#REF!</definedName>
    <definedName name="schedM_softwareLA" localSheetId="106">#REF!</definedName>
    <definedName name="schedM_softwareLA" localSheetId="109">#REF!</definedName>
    <definedName name="schedM_softwareLA" localSheetId="124">#REF!</definedName>
    <definedName name="schedM_softwareLA" localSheetId="129">#REF!</definedName>
    <definedName name="schedM_softwareLA" localSheetId="127">#REF!</definedName>
    <definedName name="schedM_softwareLA" localSheetId="23">#REF!</definedName>
    <definedName name="schedM_softwareLA" localSheetId="13">#REF!</definedName>
    <definedName name="schedM_softwareLA">#REF!</definedName>
    <definedName name="schedM_SoftwareNA" localSheetId="106">#REF!</definedName>
    <definedName name="schedM_SoftwareNA" localSheetId="109">#REF!</definedName>
    <definedName name="schedM_SoftwareNA" localSheetId="124">#REF!</definedName>
    <definedName name="schedM_SoftwareNA" localSheetId="129">#REF!</definedName>
    <definedName name="schedM_SoftwareNA" localSheetId="23">#REF!</definedName>
    <definedName name="schedM_SoftwareNA" localSheetId="13">#REF!</definedName>
    <definedName name="schedM_SoftwareNA">#REF!</definedName>
    <definedName name="schedM_softwareNLA" localSheetId="106">#REF!</definedName>
    <definedName name="schedM_softwareNLA" localSheetId="109">#REF!</definedName>
    <definedName name="schedM_softwareNLA" localSheetId="124">#REF!</definedName>
    <definedName name="schedM_softwareNLA" localSheetId="129">#REF!</definedName>
    <definedName name="schedM_softwareNLA" localSheetId="23">#REF!</definedName>
    <definedName name="schedM_softwareNLA" localSheetId="13">#REF!</definedName>
    <definedName name="schedM_softwareNLA">#REF!</definedName>
    <definedName name="schedN_Admitted" localSheetId="106">#REF!</definedName>
    <definedName name="schedN_Admitted" localSheetId="109">#REF!</definedName>
    <definedName name="schedN_Admitted" localSheetId="124">#REF!</definedName>
    <definedName name="schedN_Admitted" localSheetId="129">#REF!</definedName>
    <definedName name="schedN_Admitted" localSheetId="127">#REF!</definedName>
    <definedName name="schedN_Admitted" localSheetId="23">#REF!</definedName>
    <definedName name="schedN_Admitted" localSheetId="13">#REF!</definedName>
    <definedName name="schedN_Admitted">#REF!</definedName>
    <definedName name="schedN_AmtPayable">#REF!</definedName>
    <definedName name="schedN_LA" localSheetId="106">#REF!</definedName>
    <definedName name="schedN_LA" localSheetId="109">#REF!</definedName>
    <definedName name="schedN_LA" localSheetId="124">#REF!</definedName>
    <definedName name="schedN_LA" localSheetId="129">#REF!</definedName>
    <definedName name="schedN_LA" localSheetId="127">#REF!</definedName>
    <definedName name="schedN_LA" localSheetId="23">#REF!</definedName>
    <definedName name="schedN_LA" localSheetId="13">#REF!</definedName>
    <definedName name="schedN_LA">#REF!</definedName>
    <definedName name="schedN_NLA" localSheetId="106">#REF!</definedName>
    <definedName name="schedN_NLA" localSheetId="109">#REF!</definedName>
    <definedName name="schedN_NLA" localSheetId="124">#REF!</definedName>
    <definedName name="schedN_NLA" localSheetId="129">#REF!</definedName>
    <definedName name="schedN_NLA" localSheetId="23">#REF!</definedName>
    <definedName name="schedN_NLA" localSheetId="13">#REF!</definedName>
    <definedName name="schedN_NLA">#REF!</definedName>
    <definedName name="schedN_notAdmitted" localSheetId="106">#REF!</definedName>
    <definedName name="schedN_notAdmitted" localSheetId="109">#REF!</definedName>
    <definedName name="schedN_notAdmitted" localSheetId="124">#REF!</definedName>
    <definedName name="schedN_notAdmitted" localSheetId="129">#REF!</definedName>
    <definedName name="schedN_notAdmitted" localSheetId="23">#REF!</definedName>
    <definedName name="schedN_notAdmitted" localSheetId="13">#REF!</definedName>
    <definedName name="schedN_notAdmitted">#REF!</definedName>
    <definedName name="schedO_Admitted" localSheetId="106">#REF!</definedName>
    <definedName name="schedO_Admitted" localSheetId="109">#REF!</definedName>
    <definedName name="schedO_Admitted" localSheetId="124">#REF!</definedName>
    <definedName name="schedO_Admitted" localSheetId="129">#REF!</definedName>
    <definedName name="schedO_Admitted" localSheetId="127">#REF!</definedName>
    <definedName name="schedO_Admitted" localSheetId="23">#REF!</definedName>
    <definedName name="schedO_Admitted" localSheetId="13">#REF!</definedName>
    <definedName name="schedO_Admitted">#REF!</definedName>
    <definedName name="schedO_AmtPayable">#REF!</definedName>
    <definedName name="schedO_LA" localSheetId="106">#REF!</definedName>
    <definedName name="schedO_LA" localSheetId="109">#REF!</definedName>
    <definedName name="schedO_LA" localSheetId="124">#REF!</definedName>
    <definedName name="schedO_LA" localSheetId="129">#REF!</definedName>
    <definedName name="schedO_LA" localSheetId="127">#REF!</definedName>
    <definedName name="schedO_LA" localSheetId="23">#REF!</definedName>
    <definedName name="schedO_LA" localSheetId="13">#REF!</definedName>
    <definedName name="schedO_LA">#REF!</definedName>
    <definedName name="schedO_NLA" localSheetId="106">#REF!</definedName>
    <definedName name="schedO_NLA" localSheetId="109">#REF!</definedName>
    <definedName name="schedO_NLA" localSheetId="124">#REF!</definedName>
    <definedName name="schedO_NLA" localSheetId="129">#REF!</definedName>
    <definedName name="schedO_NLA" localSheetId="23">#REF!</definedName>
    <definedName name="schedO_NLA" localSheetId="13">#REF!</definedName>
    <definedName name="schedO_NLA">#REF!</definedName>
    <definedName name="schedO_notAdmitted" localSheetId="106">#REF!</definedName>
    <definedName name="schedO_notAdmitted" localSheetId="109">#REF!</definedName>
    <definedName name="schedO_notAdmitted" localSheetId="124">#REF!</definedName>
    <definedName name="schedO_notAdmitted" localSheetId="129">#REF!</definedName>
    <definedName name="schedO_notAdmitted" localSheetId="23">#REF!</definedName>
    <definedName name="schedO_notAdmitted" localSheetId="13">#REF!</definedName>
    <definedName name="schedO_notAdmitted">#REF!</definedName>
    <definedName name="schedP_Admitted" localSheetId="106">#REF!</definedName>
    <definedName name="schedP_Admitted" localSheetId="109">#REF!</definedName>
    <definedName name="schedP_Admitted" localSheetId="124">#REF!</definedName>
    <definedName name="schedP_Admitted" localSheetId="129">#REF!</definedName>
    <definedName name="schedP_Admitted" localSheetId="127">#REF!</definedName>
    <definedName name="schedP_Admitted" localSheetId="23">#REF!</definedName>
    <definedName name="schedP_Admitted" localSheetId="13">#REF!</definedName>
    <definedName name="schedP_Admitted">#REF!</definedName>
    <definedName name="schedP_AmountDue">#REF!</definedName>
    <definedName name="schedP_LA" localSheetId="106">#REF!</definedName>
    <definedName name="schedP_LA" localSheetId="109">#REF!</definedName>
    <definedName name="schedP_LA" localSheetId="124">#REF!</definedName>
    <definedName name="schedP_LA" localSheetId="129">#REF!</definedName>
    <definedName name="schedP_LA" localSheetId="127">#REF!</definedName>
    <definedName name="schedP_LA" localSheetId="23">#REF!</definedName>
    <definedName name="schedP_LA" localSheetId="13">#REF!</definedName>
    <definedName name="schedP_LA">#REF!</definedName>
    <definedName name="schedP_NLA" localSheetId="106">#REF!</definedName>
    <definedName name="schedP_NLA" localSheetId="109">#REF!</definedName>
    <definedName name="schedP_NLA" localSheetId="124">#REF!</definedName>
    <definedName name="schedP_NLA" localSheetId="129">#REF!</definedName>
    <definedName name="schedP_NLA" localSheetId="23">#REF!</definedName>
    <definedName name="schedP_NLA" localSheetId="13">#REF!</definedName>
    <definedName name="schedP_NLA">#REF!</definedName>
    <definedName name="schedP_notAdmitted" localSheetId="106">#REF!</definedName>
    <definedName name="schedP_notAdmitted" localSheetId="109">#REF!</definedName>
    <definedName name="schedP_notAdmitted" localSheetId="124">#REF!</definedName>
    <definedName name="schedP_notAdmitted" localSheetId="129">#REF!</definedName>
    <definedName name="schedP_notAdmitted" localSheetId="23">#REF!</definedName>
    <definedName name="schedP_notAdmitted" localSheetId="13">#REF!</definedName>
    <definedName name="schedP_notAdmitted">#REF!</definedName>
    <definedName name="schedQ_admitted" localSheetId="106">#REF!</definedName>
    <definedName name="schedQ_admitted" localSheetId="109">#REF!</definedName>
    <definedName name="schedQ_admitted" localSheetId="124">#REF!</definedName>
    <definedName name="schedQ_admitted" localSheetId="129">#REF!</definedName>
    <definedName name="schedQ_admitted" localSheetId="127">#REF!</definedName>
    <definedName name="schedQ_admitted" localSheetId="23">#REF!</definedName>
    <definedName name="schedQ_admitted" localSheetId="13">#REF!</definedName>
    <definedName name="schedQ_admitted">#REF!</definedName>
    <definedName name="schedQ_AmountDue">#REF!</definedName>
    <definedName name="schedQ_LA" localSheetId="106">#REF!</definedName>
    <definedName name="schedQ_LA" localSheetId="109">#REF!</definedName>
    <definedName name="schedQ_LA" localSheetId="124">#REF!</definedName>
    <definedName name="schedQ_LA" localSheetId="129">#REF!</definedName>
    <definedName name="schedQ_LA" localSheetId="127">#REF!</definedName>
    <definedName name="schedQ_LA" localSheetId="23">#REF!</definedName>
    <definedName name="schedQ_LA" localSheetId="13">#REF!</definedName>
    <definedName name="schedQ_LA">#REF!</definedName>
    <definedName name="schedQ_NLA" localSheetId="106">#REF!</definedName>
    <definedName name="schedQ_NLA" localSheetId="109">#REF!</definedName>
    <definedName name="schedQ_NLA" localSheetId="124">#REF!</definedName>
    <definedName name="schedQ_NLA" localSheetId="129">#REF!</definedName>
    <definedName name="schedQ_NLA" localSheetId="23">#REF!</definedName>
    <definedName name="schedQ_NLA" localSheetId="13">#REF!</definedName>
    <definedName name="schedQ_NLA">#REF!</definedName>
    <definedName name="schedQ_notAdmitted" localSheetId="106">#REF!</definedName>
    <definedName name="schedQ_notAdmitted" localSheetId="109">#REF!</definedName>
    <definedName name="schedQ_notAdmitted" localSheetId="124">#REF!</definedName>
    <definedName name="schedQ_notAdmitted" localSheetId="129">#REF!</definedName>
    <definedName name="schedQ_notAdmitted" localSheetId="23">#REF!</definedName>
    <definedName name="schedQ_notAdmitted" localSheetId="13">#REF!</definedName>
    <definedName name="schedQ_notAdmitted">#REF!</definedName>
    <definedName name="schedS_Admitted" localSheetId="106">#REF!</definedName>
    <definedName name="schedS_Admitted" localSheetId="109">#REF!</definedName>
    <definedName name="schedS_Admitted" localSheetId="124">#REF!</definedName>
    <definedName name="schedS_Admitted" localSheetId="129">#REF!</definedName>
    <definedName name="schedS_Admitted" localSheetId="127">#REF!</definedName>
    <definedName name="schedS_Admitted" localSheetId="23">#REF!</definedName>
    <definedName name="schedS_Admitted" localSheetId="13">#REF!</definedName>
    <definedName name="schedS_Admitted">#REF!</definedName>
    <definedName name="schedS_LA" localSheetId="106">#REF!</definedName>
    <definedName name="schedS_LA" localSheetId="109">#REF!</definedName>
    <definedName name="schedS_LA" localSheetId="124">#REF!</definedName>
    <definedName name="schedS_LA" localSheetId="129">#REF!</definedName>
    <definedName name="schedS_LA" localSheetId="127">#REF!</definedName>
    <definedName name="schedS_LA" localSheetId="23">#REF!</definedName>
    <definedName name="schedS_LA" localSheetId="13">#REF!</definedName>
    <definedName name="schedS_LA">#REF!</definedName>
    <definedName name="schedS_NLA" localSheetId="106">#REF!</definedName>
    <definedName name="schedS_NLA" localSheetId="109">#REF!</definedName>
    <definedName name="schedS_NLA" localSheetId="124">#REF!</definedName>
    <definedName name="schedS_NLA" localSheetId="129">#REF!</definedName>
    <definedName name="schedS_NLA" localSheetId="23">#REF!</definedName>
    <definedName name="schedS_NLA" localSheetId="13">#REF!</definedName>
    <definedName name="schedS_NLA">#REF!</definedName>
    <definedName name="schedS_notAdmitted" localSheetId="106">#REF!</definedName>
    <definedName name="schedS_notAdmitted" localSheetId="109">#REF!</definedName>
    <definedName name="schedS_notAdmitted" localSheetId="124">#REF!</definedName>
    <definedName name="schedS_notAdmitted" localSheetId="129">#REF!</definedName>
    <definedName name="schedS_notAdmitted" localSheetId="23">#REF!</definedName>
    <definedName name="schedS_notAdmitted" localSheetId="13">#REF!</definedName>
    <definedName name="schedS_notAdmitted">#REF!</definedName>
    <definedName name="schedS_OtherLiab">#REF!</definedName>
    <definedName name="schedU1_LA" localSheetId="106">#REF!</definedName>
    <definedName name="schedU1_LA" localSheetId="109">#REF!</definedName>
    <definedName name="schedU1_LA" localSheetId="124">#REF!</definedName>
    <definedName name="schedU1_LA" localSheetId="129">#REF!</definedName>
    <definedName name="schedU1_LA" localSheetId="127">#REF!</definedName>
    <definedName name="schedU1_LA" localSheetId="23">#REF!</definedName>
    <definedName name="schedU1_LA" localSheetId="13">#REF!</definedName>
    <definedName name="schedU1_LA">#REF!</definedName>
    <definedName name="schedU1_NLA" localSheetId="106">#REF!</definedName>
    <definedName name="schedU1_NLA" localSheetId="109">#REF!</definedName>
    <definedName name="schedU1_NLA" localSheetId="124">#REF!</definedName>
    <definedName name="schedU1_NLA" localSheetId="129">#REF!</definedName>
    <definedName name="schedU1_NLA" localSheetId="23">#REF!</definedName>
    <definedName name="schedU1_NLA" localSheetId="13">#REF!</definedName>
    <definedName name="schedU1_NLA">#REF!</definedName>
    <definedName name="schedU1_notAdmitted" localSheetId="106">#REF!</definedName>
    <definedName name="schedU1_notAdmitted" localSheetId="109">#REF!</definedName>
    <definedName name="schedU1_notAdmitted" localSheetId="124">#REF!</definedName>
    <definedName name="schedU1_notAdmitted" localSheetId="129">#REF!</definedName>
    <definedName name="schedU1_notAdmitted" localSheetId="23">#REF!</definedName>
    <definedName name="schedU1_notAdmitted" localSheetId="13">#REF!</definedName>
    <definedName name="schedU1_notAdmitted">#REF!</definedName>
    <definedName name="SCHEDULE" localSheetId="106">#REF!</definedName>
    <definedName name="SCHEDULE" localSheetId="109">#REF!</definedName>
    <definedName name="SCHEDULE" localSheetId="129">#REF!</definedName>
    <definedName name="SCHEDULE" localSheetId="23">#REF!</definedName>
    <definedName name="SCHEDULE" localSheetId="13">#REF!</definedName>
    <definedName name="SCHEDULE">#REF!</definedName>
    <definedName name="scholar" localSheetId="106">#REF!</definedName>
    <definedName name="scholar" localSheetId="109">#REF!</definedName>
    <definedName name="scholar" localSheetId="129">#REF!</definedName>
    <definedName name="scholar" localSheetId="23">#REF!</definedName>
    <definedName name="scholar" localSheetId="13">#REF!</definedName>
    <definedName name="scholar">#REF!</definedName>
    <definedName name="SCN" localSheetId="106">#REF!</definedName>
    <definedName name="SCN" localSheetId="109">#REF!</definedName>
    <definedName name="SCN" localSheetId="129">#REF!</definedName>
    <definedName name="SCN" localSheetId="23">#REF!</definedName>
    <definedName name="SCN" localSheetId="13">#REF!</definedName>
    <definedName name="SCN">#REF!</definedName>
    <definedName name="SCREEN" localSheetId="106">#REF!</definedName>
    <definedName name="SCREEN" localSheetId="109">#REF!</definedName>
    <definedName name="SCREEN" localSheetId="129">#REF!</definedName>
    <definedName name="SCREEN" localSheetId="23">#REF!</definedName>
    <definedName name="SCREEN" localSheetId="13">#REF!</definedName>
    <definedName name="SCREEN">#REF!</definedName>
    <definedName name="scsc" localSheetId="106">#REF!</definedName>
    <definedName name="scsc" localSheetId="109">#REF!</definedName>
    <definedName name="scsc" localSheetId="129">#REF!</definedName>
    <definedName name="scsc" localSheetId="23">#REF!</definedName>
    <definedName name="scsc" localSheetId="13">#REF!</definedName>
    <definedName name="scsc">#REF!</definedName>
    <definedName name="sd" localSheetId="106">#REF!</definedName>
    <definedName name="sd" localSheetId="109">#REF!</definedName>
    <definedName name="sd" localSheetId="129">#REF!</definedName>
    <definedName name="sd" localSheetId="127">#REF!</definedName>
    <definedName name="sd" localSheetId="23">#REF!</definedName>
    <definedName name="sd" localSheetId="13">#REF!</definedName>
    <definedName name="sd">#REF!</definedName>
    <definedName name="se" localSheetId="106">#REF!</definedName>
    <definedName name="se" localSheetId="109">#REF!</definedName>
    <definedName name="se" localSheetId="129">#REF!</definedName>
    <definedName name="se" localSheetId="127">#REF!</definedName>
    <definedName name="se" localSheetId="23">#REF!</definedName>
    <definedName name="se" localSheetId="13">#REF!</definedName>
    <definedName name="se">#REF!</definedName>
    <definedName name="sec" localSheetId="106">#REF!</definedName>
    <definedName name="sec" localSheetId="109">#REF!</definedName>
    <definedName name="sec" localSheetId="129">#REF!</definedName>
    <definedName name="sec" localSheetId="127">#REF!</definedName>
    <definedName name="sec" localSheetId="23">#REF!</definedName>
    <definedName name="sec" localSheetId="13">#REF!</definedName>
    <definedName name="sec">#REF!</definedName>
    <definedName name="SECFINOP" localSheetId="106">#REF!</definedName>
    <definedName name="SECFINOP" localSheetId="109">#REF!</definedName>
    <definedName name="SECFINOP" localSheetId="129">#REF!</definedName>
    <definedName name="SECFINOP" localSheetId="23">#REF!</definedName>
    <definedName name="SECFINOP" localSheetId="13">#REF!</definedName>
    <definedName name="SECFINOP">#REF!</definedName>
    <definedName name="SECFINOP49" localSheetId="106">#REF!</definedName>
    <definedName name="SECFINOP49" localSheetId="109">#REF!</definedName>
    <definedName name="SECFINOP49" localSheetId="129">#REF!</definedName>
    <definedName name="SECFINOP49" localSheetId="23">#REF!</definedName>
    <definedName name="SECFINOP49" localSheetId="13">#REF!</definedName>
    <definedName name="SECFINOP49">#REF!</definedName>
    <definedName name="SECFORM" localSheetId="106">#REF!</definedName>
    <definedName name="SECFORM" localSheetId="109">#REF!</definedName>
    <definedName name="SECFORM" localSheetId="129">#REF!</definedName>
    <definedName name="SECFORM" localSheetId="23">#REF!</definedName>
    <definedName name="SECFORM" localSheetId="13">#REF!</definedName>
    <definedName name="SECFORM">#REF!</definedName>
    <definedName name="SECFORM24FINOP" localSheetId="106">#REF!</definedName>
    <definedName name="SECFORM24FINOP" localSheetId="109">#REF!</definedName>
    <definedName name="SECFORM24FINOP" localSheetId="129">#REF!</definedName>
    <definedName name="SECFORM24FINOP" localSheetId="23">#REF!</definedName>
    <definedName name="SECFORM24FINOP" localSheetId="13">#REF!</definedName>
    <definedName name="SECFORM24FINOP">#REF!</definedName>
    <definedName name="SECFORM49FINOP" localSheetId="106">#REF!</definedName>
    <definedName name="SECFORM49FINOP" localSheetId="109">#REF!</definedName>
    <definedName name="SECFORM49FINOP" localSheetId="129">#REF!</definedName>
    <definedName name="SECFORM49FINOP" localSheetId="23">#REF!</definedName>
    <definedName name="SECFORM49FINOP" localSheetId="13">#REF!</definedName>
    <definedName name="SECFORM49FINOP">#REF!</definedName>
    <definedName name="SECFORM49FINOPB" localSheetId="106">#REF!</definedName>
    <definedName name="SECFORM49FINOPB" localSheetId="109">#REF!</definedName>
    <definedName name="SECFORM49FINOPB" localSheetId="129">#REF!</definedName>
    <definedName name="SECFORM49FINOPB" localSheetId="23">#REF!</definedName>
    <definedName name="SECFORM49FINOPB" localSheetId="13">#REF!</definedName>
    <definedName name="SECFORM49FINOPB">#REF!</definedName>
    <definedName name="SECFORM49FINOPC" localSheetId="106">#REF!</definedName>
    <definedName name="SECFORM49FINOPC" localSheetId="109">#REF!</definedName>
    <definedName name="SECFORM49FINOPC" localSheetId="129">#REF!</definedName>
    <definedName name="SECFORM49FINOPC" localSheetId="23">#REF!</definedName>
    <definedName name="SECFORM49FINOPC" localSheetId="13">#REF!</definedName>
    <definedName name="SECFORM49FINOPC">#REF!</definedName>
    <definedName name="SECFORM49FINOPD" localSheetId="106">#REF!</definedName>
    <definedName name="SECFORM49FINOPD" localSheetId="109">#REF!</definedName>
    <definedName name="SECFORM49FINOPD" localSheetId="129">#REF!</definedName>
    <definedName name="SECFORM49FINOPD" localSheetId="23">#REF!</definedName>
    <definedName name="SECFORM49FINOPD" localSheetId="13">#REF!</definedName>
    <definedName name="SECFORM49FINOPD">#REF!</definedName>
    <definedName name="SECFORME24FINOP2" localSheetId="106">#REF!</definedName>
    <definedName name="SECFORME24FINOP2" localSheetId="109">#REF!</definedName>
    <definedName name="SECFORME24FINOP2" localSheetId="129">#REF!</definedName>
    <definedName name="SECFORME24FINOP2" localSheetId="23">#REF!</definedName>
    <definedName name="SECFORME24FINOP2" localSheetId="13">#REF!</definedName>
    <definedName name="SECFORME24FINOP2">#REF!</definedName>
    <definedName name="SECOND" localSheetId="106">#REF!</definedName>
    <definedName name="SECOND" localSheetId="109">#REF!</definedName>
    <definedName name="SECOND" localSheetId="129">#REF!</definedName>
    <definedName name="SECOND" localSheetId="127">#REF!</definedName>
    <definedName name="SECOND" localSheetId="23">#REF!</definedName>
    <definedName name="SECOND" localSheetId="13">#REF!</definedName>
    <definedName name="SECOND">#REF!</definedName>
    <definedName name="Segment_Run_No_TL" localSheetId="106">#REF!</definedName>
    <definedName name="Segment_Run_No_TL" localSheetId="109">#REF!</definedName>
    <definedName name="Segment_Run_No_TL" localSheetId="129">#REF!</definedName>
    <definedName name="Segment_Run_No_TL" localSheetId="23">#REF!</definedName>
    <definedName name="Segment_Run_No_TL" localSheetId="13">#REF!</definedName>
    <definedName name="Segment_Run_No_TL">#REF!</definedName>
    <definedName name="Segment_Run_No_UL" localSheetId="106">#REF!</definedName>
    <definedName name="Segment_Run_No_UL" localSheetId="109">#REF!</definedName>
    <definedName name="Segment_Run_No_UL" localSheetId="129">#REF!</definedName>
    <definedName name="Segment_Run_No_UL" localSheetId="23">#REF!</definedName>
    <definedName name="Segment_Run_No_UL" localSheetId="13">#REF!</definedName>
    <definedName name="Segment_Run_No_UL">#REF!</definedName>
    <definedName name="Selected_Month" localSheetId="106">#REF!</definedName>
    <definedName name="Selected_Month" localSheetId="109">#REF!</definedName>
    <definedName name="Selected_Month" localSheetId="129">#REF!</definedName>
    <definedName name="Selected_Month" localSheetId="23">#REF!</definedName>
    <definedName name="Selected_Month" localSheetId="13">#REF!</definedName>
    <definedName name="Selected_Month">#REF!</definedName>
    <definedName name="Selected_Period" localSheetId="106">#REF!</definedName>
    <definedName name="Selected_Period" localSheetId="109">#REF!</definedName>
    <definedName name="Selected_Period" localSheetId="129">#REF!</definedName>
    <definedName name="Selected_Period" localSheetId="23">#REF!</definedName>
    <definedName name="Selected_Period" localSheetId="13">#REF!</definedName>
    <definedName name="Selected_Period">#REF!</definedName>
    <definedName name="Selected_Year" localSheetId="106">#REF!</definedName>
    <definedName name="Selected_Year" localSheetId="109">#REF!</definedName>
    <definedName name="Selected_Year" localSheetId="129">#REF!</definedName>
    <definedName name="Selected_Year" localSheetId="23">#REF!</definedName>
    <definedName name="Selected_Year" localSheetId="13">#REF!</definedName>
    <definedName name="Selected_Year">#REF!</definedName>
    <definedName name="Semi?Finished?Goods" localSheetId="106">#REF!</definedName>
    <definedName name="Semi?Finished?Goods" localSheetId="109">#REF!</definedName>
    <definedName name="Semi?Finished?Goods" localSheetId="129">#REF!</definedName>
    <definedName name="Semi?Finished?Goods" localSheetId="23">#REF!</definedName>
    <definedName name="Semi?Finished?Goods" localSheetId="13">#REF!</definedName>
    <definedName name="Semi?Finished?Goods">#REF!</definedName>
    <definedName name="sencount" hidden="1">2</definedName>
    <definedName name="SEPNAME" localSheetId="106">#REF!</definedName>
    <definedName name="SEPNAME" localSheetId="109">#REF!</definedName>
    <definedName name="SEPNAME" localSheetId="129">#REF!</definedName>
    <definedName name="SEPNAME" localSheetId="127">#REF!</definedName>
    <definedName name="SEPNAME" localSheetId="23">#REF!</definedName>
    <definedName name="SEPNAME" localSheetId="13">#REF!</definedName>
    <definedName name="SEPNAME">#REF!</definedName>
    <definedName name="SEPT04" localSheetId="106">#REF!</definedName>
    <definedName name="SEPT04" localSheetId="109">#REF!</definedName>
    <definedName name="SEPT04" localSheetId="129">#REF!</definedName>
    <definedName name="SEPT04" localSheetId="23">#REF!</definedName>
    <definedName name="SEPT04" localSheetId="13">#REF!</definedName>
    <definedName name="SEPT04">#REF!</definedName>
    <definedName name="Service_Income" localSheetId="106">#REF!</definedName>
    <definedName name="Service_Income">#REF!</definedName>
    <definedName name="setlrate" localSheetId="106">#REF!</definedName>
    <definedName name="setlrate" localSheetId="109">#REF!</definedName>
    <definedName name="setlrate" localSheetId="129">#REF!</definedName>
    <definedName name="setlrate" localSheetId="127">#REF!</definedName>
    <definedName name="setlrate" localSheetId="23">#REF!</definedName>
    <definedName name="setlrate" localSheetId="13">#REF!</definedName>
    <definedName name="setlrate">#REF!</definedName>
    <definedName name="SEX" localSheetId="106">#REF!</definedName>
    <definedName name="SEX" localSheetId="109">#REF!</definedName>
    <definedName name="SEX" localSheetId="129">#REF!</definedName>
    <definedName name="SEX" localSheetId="23">#REF!</definedName>
    <definedName name="SEX" localSheetId="13">#REF!</definedName>
    <definedName name="SEX">#REF!</definedName>
    <definedName name="sf" localSheetId="106">#REF!</definedName>
    <definedName name="sf" localSheetId="109">#REF!</definedName>
    <definedName name="sf" localSheetId="129">#REF!</definedName>
    <definedName name="sf" localSheetId="127">#REF!</definedName>
    <definedName name="sf" localSheetId="23">#REF!</definedName>
    <definedName name="sf" localSheetId="13">#REF!</definedName>
    <definedName name="sf">#REF!</definedName>
    <definedName name="sf_1" localSheetId="106">#REF!</definedName>
    <definedName name="sf_1" localSheetId="109">#REF!</definedName>
    <definedName name="sf_1" localSheetId="129">#REF!</definedName>
    <definedName name="sf_1" localSheetId="23">#REF!</definedName>
    <definedName name="sf_1" localSheetId="13">#REF!</definedName>
    <definedName name="sf_1">#REF!</definedName>
    <definedName name="sf_2" localSheetId="106">#REF!</definedName>
    <definedName name="sf_2" localSheetId="109">#REF!</definedName>
    <definedName name="sf_2" localSheetId="129">#REF!</definedName>
    <definedName name="sf_2" localSheetId="23">#REF!</definedName>
    <definedName name="sf_2" localSheetId="13">#REF!</definedName>
    <definedName name="sf_2">#REF!</definedName>
    <definedName name="SFD" localSheetId="106">#REF!</definedName>
    <definedName name="SFD" localSheetId="109">#REF!</definedName>
    <definedName name="SFD" localSheetId="129">#REF!</definedName>
    <definedName name="SFD" localSheetId="23">#REF!</definedName>
    <definedName name="SFD" localSheetId="13">#REF!</definedName>
    <definedName name="SFD">#REF!</definedName>
    <definedName name="SFD_D" localSheetId="106">#REF!</definedName>
    <definedName name="SFD_D" localSheetId="109">#REF!</definedName>
    <definedName name="SFD_D" localSheetId="129">#REF!</definedName>
    <definedName name="SFD_D" localSheetId="23">#REF!</definedName>
    <definedName name="SFD_D" localSheetId="13">#REF!</definedName>
    <definedName name="SFD_D">#REF!</definedName>
    <definedName name="SFD_P" localSheetId="106">#REF!</definedName>
    <definedName name="SFD_P" localSheetId="109">#REF!</definedName>
    <definedName name="SFD_P" localSheetId="129">#REF!</definedName>
    <definedName name="SFD_P" localSheetId="23">#REF!</definedName>
    <definedName name="SFD_P" localSheetId="13">#REF!</definedName>
    <definedName name="SFD_P">#REF!</definedName>
    <definedName name="SFDD" localSheetId="106">#REF!</definedName>
    <definedName name="SFDD">#REF!</definedName>
    <definedName name="sfl" localSheetId="106">#REF!</definedName>
    <definedName name="sfl" localSheetId="109">#REF!</definedName>
    <definedName name="sfl" localSheetId="129">#REF!</definedName>
    <definedName name="sfl" localSheetId="127">#REF!</definedName>
    <definedName name="sfl" localSheetId="23">#REF!</definedName>
    <definedName name="sfl" localSheetId="13">#REF!</definedName>
    <definedName name="sfl">#REF!</definedName>
    <definedName name="SFN" localSheetId="106">#REF!</definedName>
    <definedName name="SFN" localSheetId="109">#REF!</definedName>
    <definedName name="SFN" localSheetId="129">#REF!</definedName>
    <definedName name="SFN" localSheetId="23">#REF!</definedName>
    <definedName name="SFN" localSheetId="13">#REF!</definedName>
    <definedName name="SFN">#REF!</definedName>
    <definedName name="SFN_D" localSheetId="106">#REF!</definedName>
    <definedName name="SFN_D" localSheetId="109">#REF!</definedName>
    <definedName name="SFN_D" localSheetId="129">#REF!</definedName>
    <definedName name="SFN_D" localSheetId="23">#REF!</definedName>
    <definedName name="SFN_D" localSheetId="13">#REF!</definedName>
    <definedName name="SFN_D">#REF!</definedName>
    <definedName name="sfnD" localSheetId="106">#REF!</definedName>
    <definedName name="sfnD" localSheetId="109">#REF!</definedName>
    <definedName name="sfnD" localSheetId="129">#REF!</definedName>
    <definedName name="sfnD" localSheetId="23">#REF!</definedName>
    <definedName name="sfnD" localSheetId="13">#REF!</definedName>
    <definedName name="sfnD">#REF!</definedName>
    <definedName name="sfnl" localSheetId="106">#REF!</definedName>
    <definedName name="sfnl" localSheetId="109">#REF!</definedName>
    <definedName name="sfnl" localSheetId="129">#REF!</definedName>
    <definedName name="sfnl" localSheetId="127">#REF!</definedName>
    <definedName name="sfnl" localSheetId="23">#REF!</definedName>
    <definedName name="sfnl" localSheetId="13">#REF!</definedName>
    <definedName name="sfnl">#REF!</definedName>
    <definedName name="SFV" localSheetId="106">#REF!</definedName>
    <definedName name="SFV" localSheetId="109">#REF!</definedName>
    <definedName name="SFV" localSheetId="129">#REF!</definedName>
    <definedName name="SFV" localSheetId="23">#REF!</definedName>
    <definedName name="SFV" localSheetId="13">#REF!</definedName>
    <definedName name="SFV">#REF!</definedName>
    <definedName name="SFV_D" localSheetId="106">#REF!</definedName>
    <definedName name="SFV_D" localSheetId="109">#REF!</definedName>
    <definedName name="SFV_D" localSheetId="129">#REF!</definedName>
    <definedName name="SFV_D" localSheetId="23">#REF!</definedName>
    <definedName name="SFV_D" localSheetId="13">#REF!</definedName>
    <definedName name="SFV_D">#REF!</definedName>
    <definedName name="SFV_P" localSheetId="106">#REF!</definedName>
    <definedName name="SFV_P" localSheetId="109">#REF!</definedName>
    <definedName name="SFV_P" localSheetId="129">#REF!</definedName>
    <definedName name="SFV_P" localSheetId="23">#REF!</definedName>
    <definedName name="SFV_P" localSheetId="13">#REF!</definedName>
    <definedName name="SFV_P">#REF!</definedName>
    <definedName name="SFVD" localSheetId="106">#REF!</definedName>
    <definedName name="SFVD">#REF!</definedName>
    <definedName name="sgdaud" localSheetId="106">#REF!</definedName>
    <definedName name="sgdaud" localSheetId="109">#REF!</definedName>
    <definedName name="sgdaud" localSheetId="129">#REF!</definedName>
    <definedName name="sgdaud" localSheetId="23">#REF!</definedName>
    <definedName name="sgdaud" localSheetId="13">#REF!</definedName>
    <definedName name="sgdaud">#REF!</definedName>
    <definedName name="shape" localSheetId="106">#REF!</definedName>
    <definedName name="shape" localSheetId="109">#REF!</definedName>
    <definedName name="shape" localSheetId="129">#REF!</definedName>
    <definedName name="shape" localSheetId="23">#REF!</definedName>
    <definedName name="shape" localSheetId="13">#REF!</definedName>
    <definedName name="shape">#REF!</definedName>
    <definedName name="SHAREHOLDER" localSheetId="106">#REF!</definedName>
    <definedName name="SHAREHOLDER" localSheetId="109">#REF!</definedName>
    <definedName name="SHAREHOLDER" localSheetId="129">#REF!</definedName>
    <definedName name="SHAREHOLDER" localSheetId="23">#REF!</definedName>
    <definedName name="SHAREHOLDER" localSheetId="13">#REF!</definedName>
    <definedName name="SHAREHOLDER">#REF!</definedName>
    <definedName name="shee" localSheetId="106">#REF!</definedName>
    <definedName name="shee" localSheetId="109">#REF!</definedName>
    <definedName name="shee" localSheetId="129">#REF!</definedName>
    <definedName name="shee" localSheetId="23">#REF!</definedName>
    <definedName name="shee" localSheetId="13">#REF!</definedName>
    <definedName name="shee">#REF!</definedName>
    <definedName name="sheet2" localSheetId="106">#REF!</definedName>
    <definedName name="sheet2" localSheetId="109">#REF!</definedName>
    <definedName name="sheet2" localSheetId="129">#REF!</definedName>
    <definedName name="sheet2" localSheetId="127">#REF!</definedName>
    <definedName name="sheet2" localSheetId="23">#REF!</definedName>
    <definedName name="sheet2" localSheetId="13">#REF!</definedName>
    <definedName name="sheet2">#REF!</definedName>
    <definedName name="SHTERM" localSheetId="106">#REF!</definedName>
    <definedName name="SHTERM" localSheetId="109">#REF!</definedName>
    <definedName name="SHTERM" localSheetId="129">#REF!</definedName>
    <definedName name="SHTERM" localSheetId="127">#REF!</definedName>
    <definedName name="SHTERM" localSheetId="23">#REF!</definedName>
    <definedName name="SHTERM" localSheetId="13">#REF!</definedName>
    <definedName name="SHTERM">#REF!</definedName>
    <definedName name="si" localSheetId="106">#REF!</definedName>
    <definedName name="si" localSheetId="109">#REF!</definedName>
    <definedName name="si" localSheetId="129">#REF!</definedName>
    <definedName name="si" localSheetId="23">#REF!</definedName>
    <definedName name="si" localSheetId="13">#REF!</definedName>
    <definedName name="si">#REF!</definedName>
    <definedName name="si_1" localSheetId="106">#REF!</definedName>
    <definedName name="si_1" localSheetId="109">#REF!</definedName>
    <definedName name="si_1" localSheetId="129">#REF!</definedName>
    <definedName name="si_1" localSheetId="23">#REF!</definedName>
    <definedName name="si_1" localSheetId="13">#REF!</definedName>
    <definedName name="si_1">#REF!</definedName>
    <definedName name="si_2" localSheetId="106">#REF!</definedName>
    <definedName name="si_2" localSheetId="109">#REF!</definedName>
    <definedName name="si_2" localSheetId="129">#REF!</definedName>
    <definedName name="si_2" localSheetId="23">#REF!</definedName>
    <definedName name="si_2" localSheetId="13">#REF!</definedName>
    <definedName name="si_2">#REF!</definedName>
    <definedName name="SI_Table" localSheetId="106">#REF!</definedName>
    <definedName name="SI_Table" localSheetId="109">#REF!</definedName>
    <definedName name="SI_Table" localSheetId="129">#REF!</definedName>
    <definedName name="SI_Table" localSheetId="23">#REF!</definedName>
    <definedName name="SI_Table" localSheetId="13">#REF!</definedName>
    <definedName name="SI_Table">#REF!</definedName>
    <definedName name="sin" localSheetId="106">#REF!</definedName>
    <definedName name="sin" localSheetId="109">#REF!</definedName>
    <definedName name="sin" localSheetId="129">#REF!</definedName>
    <definedName name="sin" localSheetId="23">#REF!</definedName>
    <definedName name="sin" localSheetId="13">#REF!</definedName>
    <definedName name="sin">#REF!</definedName>
    <definedName name="sina" localSheetId="106">#REF!</definedName>
    <definedName name="sina" localSheetId="109">#REF!</definedName>
    <definedName name="sina" localSheetId="129">#REF!</definedName>
    <definedName name="sina" localSheetId="23">#REF!</definedName>
    <definedName name="sina" localSheetId="13">#REF!</definedName>
    <definedName name="sina">#REF!</definedName>
    <definedName name="sina_1" localSheetId="106">#REF!</definedName>
    <definedName name="sina_1" localSheetId="109">#REF!</definedName>
    <definedName name="sina_1" localSheetId="129">#REF!</definedName>
    <definedName name="sina_1" localSheetId="23">#REF!</definedName>
    <definedName name="sina_1" localSheetId="13">#REF!</definedName>
    <definedName name="sina_1">#REF!</definedName>
    <definedName name="sina_2" localSheetId="106">#REF!</definedName>
    <definedName name="sina_2" localSheetId="109">#REF!</definedName>
    <definedName name="sina_2" localSheetId="129">#REF!</definedName>
    <definedName name="sina_2" localSheetId="23">#REF!</definedName>
    <definedName name="sina_2" localSheetId="13">#REF!</definedName>
    <definedName name="sina_2">#REF!</definedName>
    <definedName name="SINAA" localSheetId="106">#REF!</definedName>
    <definedName name="SINAA" localSheetId="109">#REF!</definedName>
    <definedName name="SINAA" localSheetId="129">#REF!</definedName>
    <definedName name="SINAA" localSheetId="127">#REF!</definedName>
    <definedName name="SINAA" localSheetId="23">#REF!</definedName>
    <definedName name="SINAA" localSheetId="13">#REF!</definedName>
    <definedName name="SINAA">#REF!</definedName>
    <definedName name="Singapore" localSheetId="106" hidden="1">{#N/A,#N/A,FALSE,"DEPN";#N/A,#N/A,FALSE,"INT";#N/A,#N/A,FALSE,"SUNDRY";#N/A,#N/A,FALSE,"CRED";#N/A,#N/A,FALSE,"DEBT";#N/A,#N/A,FALSE,"XREC";#N/A,#N/A,FALSE,"RFS";#N/A,#N/A,FALSE,"FAS";#N/A,#N/A,FALSE,"SP";#N/A,#N/A,FALSE,"COMM";#N/A,#N/A,FALSE,"CALC";#N/A,#N/A,FALSE,"%";#N/A,#N/A,FALSE,"EXPS"}</definedName>
    <definedName name="Singapore" localSheetId="109" hidden="1">{#N/A,#N/A,FALSE,"DEPN";#N/A,#N/A,FALSE,"INT";#N/A,#N/A,FALSE,"SUNDRY";#N/A,#N/A,FALSE,"CRED";#N/A,#N/A,FALSE,"DEBT";#N/A,#N/A,FALSE,"XREC";#N/A,#N/A,FALSE,"RFS";#N/A,#N/A,FALSE,"FAS";#N/A,#N/A,FALSE,"SP";#N/A,#N/A,FALSE,"COMM";#N/A,#N/A,FALSE,"CALC";#N/A,#N/A,FALSE,"%";#N/A,#N/A,FALSE,"EXPS"}</definedName>
    <definedName name="Singapore" localSheetId="129" hidden="1">{#N/A,#N/A,FALSE,"DEPN";#N/A,#N/A,FALSE,"INT";#N/A,#N/A,FALSE,"SUNDRY";#N/A,#N/A,FALSE,"CRED";#N/A,#N/A,FALSE,"DEBT";#N/A,#N/A,FALSE,"XREC";#N/A,#N/A,FALSE,"RFS";#N/A,#N/A,FALSE,"FAS";#N/A,#N/A,FALSE,"SP";#N/A,#N/A,FALSE,"COMM";#N/A,#N/A,FALSE,"CALC";#N/A,#N/A,FALSE,"%";#N/A,#N/A,FALSE,"EXPS"}</definedName>
    <definedName name="Singapore" localSheetId="23" hidden="1">{#N/A,#N/A,FALSE,"DEPN";#N/A,#N/A,FALSE,"INT";#N/A,#N/A,FALSE,"SUNDRY";#N/A,#N/A,FALSE,"CRED";#N/A,#N/A,FALSE,"DEBT";#N/A,#N/A,FALSE,"XREC";#N/A,#N/A,FALSE,"RFS";#N/A,#N/A,FALSE,"FAS";#N/A,#N/A,FALSE,"SP";#N/A,#N/A,FALSE,"COMM";#N/A,#N/A,FALSE,"CALC";#N/A,#N/A,FALSE,"%";#N/A,#N/A,FALSE,"EXPS"}</definedName>
    <definedName name="Singapore" localSheetId="13" hidden="1">{#N/A,#N/A,FALSE,"DEPN";#N/A,#N/A,FALSE,"INT";#N/A,#N/A,FALSE,"SUNDRY";#N/A,#N/A,FALSE,"CRED";#N/A,#N/A,FALSE,"DEBT";#N/A,#N/A,FALSE,"XREC";#N/A,#N/A,FALSE,"RFS";#N/A,#N/A,FALSE,"FAS";#N/A,#N/A,FALSE,"SP";#N/A,#N/A,FALSE,"COMM";#N/A,#N/A,FALSE,"CALC";#N/A,#N/A,FALSE,"%";#N/A,#N/A,FALSE,"EXPS"}</definedName>
    <definedName name="Singapore" hidden="1">{#N/A,#N/A,FALSE,"DEPN";#N/A,#N/A,FALSE,"INT";#N/A,#N/A,FALSE,"SUNDRY";#N/A,#N/A,FALSE,"CRED";#N/A,#N/A,FALSE,"DEBT";#N/A,#N/A,FALSE,"XREC";#N/A,#N/A,FALSE,"RFS";#N/A,#N/A,FALSE,"FAS";#N/A,#N/A,FALSE,"SP";#N/A,#N/A,FALSE,"COMM";#N/A,#N/A,FALSE,"CALC";#N/A,#N/A,FALSE,"%";#N/A,#N/A,FALSE,"EXPS"}</definedName>
    <definedName name="SIperPol" localSheetId="106">#REF!</definedName>
    <definedName name="SIperPol" localSheetId="109">#REF!</definedName>
    <definedName name="SIperPol" localSheetId="129">#REF!</definedName>
    <definedName name="SIperPol" localSheetId="23">#REF!</definedName>
    <definedName name="SIperPol" localSheetId="13">#REF!</definedName>
    <definedName name="SIperPol">#REF!</definedName>
    <definedName name="six" localSheetId="106">#REF!</definedName>
    <definedName name="six" localSheetId="109">#REF!</definedName>
    <definedName name="six" localSheetId="129">#REF!</definedName>
    <definedName name="six" localSheetId="127">#REF!</definedName>
    <definedName name="six" localSheetId="23">#REF!</definedName>
    <definedName name="six" localSheetId="13">#REF!</definedName>
    <definedName name="six">#REF!</definedName>
    <definedName name="slc" localSheetId="106">#REF!</definedName>
    <definedName name="slc" localSheetId="109">#REF!</definedName>
    <definedName name="slc" localSheetId="129">#REF!</definedName>
    <definedName name="slc" localSheetId="23">#REF!</definedName>
    <definedName name="slc" localSheetId="13">#REF!</definedName>
    <definedName name="slc">#REF!</definedName>
    <definedName name="SLD" localSheetId="106">#REF!</definedName>
    <definedName name="SLD" localSheetId="109">#REF!</definedName>
    <definedName name="SLD" localSheetId="129">#REF!</definedName>
    <definedName name="SLD" localSheetId="23">#REF!</definedName>
    <definedName name="SLD" localSheetId="13">#REF!</definedName>
    <definedName name="SLD">#REF!</definedName>
    <definedName name="SLHaircut" localSheetId="106">#REF!</definedName>
    <definedName name="SLHaircut" localSheetId="109">#REF!</definedName>
    <definedName name="SLHaircut" localSheetId="129">#REF!</definedName>
    <definedName name="SLHaircut" localSheetId="23">#REF!</definedName>
    <definedName name="SLHaircut" localSheetId="13">#REF!</definedName>
    <definedName name="SLHaircut">#REF!</definedName>
    <definedName name="SLN" localSheetId="106">#REF!</definedName>
    <definedName name="SLN" localSheetId="109">#REF!</definedName>
    <definedName name="SLN" localSheetId="129">#REF!</definedName>
    <definedName name="SLN" localSheetId="23">#REF!</definedName>
    <definedName name="SLN" localSheetId="13">#REF!</definedName>
    <definedName name="SLN">#REF!</definedName>
    <definedName name="slsd" localSheetId="106">#REF!</definedName>
    <definedName name="slsd" localSheetId="109">#REF!</definedName>
    <definedName name="slsd" localSheetId="129">#REF!</definedName>
    <definedName name="slsd" localSheetId="127">#REF!</definedName>
    <definedName name="slsd" localSheetId="23">#REF!</definedName>
    <definedName name="slsd" localSheetId="13">#REF!</definedName>
    <definedName name="slsd">#REF!</definedName>
    <definedName name="SM" localSheetId="106">#REF!</definedName>
    <definedName name="SM" localSheetId="109">#REF!</definedName>
    <definedName name="SM" localSheetId="129">#REF!</definedName>
    <definedName name="SM" localSheetId="23">#REF!</definedName>
    <definedName name="SM" localSheetId="13">#REF!</definedName>
    <definedName name="SM">#REF!</definedName>
    <definedName name="SM_NAR_" localSheetId="106">#REF!</definedName>
    <definedName name="SM_NAR_" localSheetId="109">#REF!</definedName>
    <definedName name="SM_NAR_" localSheetId="129">#REF!</definedName>
    <definedName name="SM_NAR_" localSheetId="23">#REF!</definedName>
    <definedName name="SM_NAR_" localSheetId="13">#REF!</definedName>
    <definedName name="SM_NAR_">#REF!</definedName>
    <definedName name="SM_R_" localSheetId="106">#REF!</definedName>
    <definedName name="SM_R_" localSheetId="109">#REF!</definedName>
    <definedName name="SM_R_" localSheetId="129">#REF!</definedName>
    <definedName name="SM_R_" localSheetId="23">#REF!</definedName>
    <definedName name="SM_R_" localSheetId="13">#REF!</definedName>
    <definedName name="SM_R_">#REF!</definedName>
    <definedName name="SMK" localSheetId="106">#REF!</definedName>
    <definedName name="SMK" localSheetId="109">#REF!</definedName>
    <definedName name="SMK" localSheetId="129">#REF!</definedName>
    <definedName name="SMK" localSheetId="23">#REF!</definedName>
    <definedName name="SMK" localSheetId="13">#REF!</definedName>
    <definedName name="SMK">#REF!</definedName>
    <definedName name="SMK_STAT" localSheetId="106">#REF!</definedName>
    <definedName name="SMK_STAT" localSheetId="109">#REF!</definedName>
    <definedName name="SMK_STAT" localSheetId="129">#REF!</definedName>
    <definedName name="SMK_STAT" localSheetId="23">#REF!</definedName>
    <definedName name="SMK_STAT" localSheetId="13">#REF!</definedName>
    <definedName name="SMK_STAT">#REF!</definedName>
    <definedName name="sna" localSheetId="106">#REF!</definedName>
    <definedName name="sna" localSheetId="109">#REF!</definedName>
    <definedName name="sna" localSheetId="129">#REF!</definedName>
    <definedName name="sna" localSheetId="127">#REF!</definedName>
    <definedName name="sna" localSheetId="23">#REF!</definedName>
    <definedName name="sna" localSheetId="13">#REF!</definedName>
    <definedName name="sna">#REF!</definedName>
    <definedName name="SNA_1" localSheetId="106">#REF!</definedName>
    <definedName name="SNA_1" localSheetId="109">#REF!</definedName>
    <definedName name="SNA_1" localSheetId="129">#REF!</definedName>
    <definedName name="SNA_1" localSheetId="23">#REF!</definedName>
    <definedName name="SNA_1" localSheetId="13">#REF!</definedName>
    <definedName name="SNA_1">#REF!</definedName>
    <definedName name="SNA_2" localSheetId="106">#REF!</definedName>
    <definedName name="SNA_2" localSheetId="109">#REF!</definedName>
    <definedName name="SNA_2" localSheetId="129">#REF!</definedName>
    <definedName name="SNA_2" localSheetId="23">#REF!</definedName>
    <definedName name="SNA_2" localSheetId="13">#REF!</definedName>
    <definedName name="SNA_2">#REF!</definedName>
    <definedName name="solver_drv">1</definedName>
    <definedName name="solver_est">1</definedName>
    <definedName name="solver_itr">100</definedName>
    <definedName name="solver_lin">2</definedName>
    <definedName name="solver_num">0</definedName>
    <definedName name="solver_nwt">1</definedName>
    <definedName name="solver_opt" localSheetId="106">#REF!</definedName>
    <definedName name="solver_opt" localSheetId="109">#REF!</definedName>
    <definedName name="solver_opt" localSheetId="129">#REF!</definedName>
    <definedName name="solver_opt" localSheetId="23">#REF!</definedName>
    <definedName name="solver_opt" localSheetId="13">#REF!</definedName>
    <definedName name="solver_opt">#REF!</definedName>
    <definedName name="solver_pre">0.000001</definedName>
    <definedName name="solver_scl">2</definedName>
    <definedName name="solver_sho">2</definedName>
    <definedName name="solver_tim">100</definedName>
    <definedName name="solver_tmp">#NULL!</definedName>
    <definedName name="solver_tol">0.05</definedName>
    <definedName name="solver_typ">1</definedName>
    <definedName name="solver_val">0</definedName>
    <definedName name="sources" localSheetId="106">#REF!</definedName>
    <definedName name="sources" localSheetId="127">#REF!</definedName>
    <definedName name="sources">#REF!</definedName>
    <definedName name="SP_CODE" localSheetId="106">#REF!</definedName>
    <definedName name="SP_CODE" localSheetId="109">#REF!</definedName>
    <definedName name="SP_CODE" localSheetId="129">#REF!</definedName>
    <definedName name="SP_CODE" localSheetId="23">#REF!</definedName>
    <definedName name="SP_CODE" localSheetId="13">#REF!</definedName>
    <definedName name="SP_CODE">#REF!</definedName>
    <definedName name="SP_Code_Index" localSheetId="106">#REF!</definedName>
    <definedName name="SP_Code_Index" localSheetId="109">#REF!</definedName>
    <definedName name="SP_Code_Index" localSheetId="129">#REF!</definedName>
    <definedName name="SP_Code_Index" localSheetId="23">#REF!</definedName>
    <definedName name="SP_Code_Index" localSheetId="13">#REF!</definedName>
    <definedName name="SP_Code_Index">#REF!</definedName>
    <definedName name="SP_Code_TL" localSheetId="106">#REF!</definedName>
    <definedName name="SP_Code_TL" localSheetId="109">#REF!</definedName>
    <definedName name="SP_Code_TL" localSheetId="129">#REF!</definedName>
    <definedName name="SP_Code_TL" localSheetId="23">#REF!</definedName>
    <definedName name="SP_Code_TL" localSheetId="13">#REF!</definedName>
    <definedName name="SP_Code_TL">#REF!</definedName>
    <definedName name="SP_Code_UL" localSheetId="106">#REF!</definedName>
    <definedName name="SP_Code_UL" localSheetId="109">#REF!</definedName>
    <definedName name="SP_Code_UL" localSheetId="129">#REF!</definedName>
    <definedName name="SP_Code_UL" localSheetId="23">#REF!</definedName>
    <definedName name="SP_Code_UL" localSheetId="13">#REF!</definedName>
    <definedName name="SP_Code_UL">#REF!</definedName>
    <definedName name="SP_Count_TL" localSheetId="106">#REF!</definedName>
    <definedName name="SP_Count_TL" localSheetId="109">#REF!</definedName>
    <definedName name="SP_Count_TL" localSheetId="129">#REF!</definedName>
    <definedName name="SP_Count_TL" localSheetId="23">#REF!</definedName>
    <definedName name="SP_Count_TL" localSheetId="13">#REF!</definedName>
    <definedName name="SP_Count_TL">#REF!</definedName>
    <definedName name="SP_Count_UL" localSheetId="106">#REF!</definedName>
    <definedName name="SP_Count_UL" localSheetId="109">#REF!</definedName>
    <definedName name="SP_Count_UL" localSheetId="129">#REF!</definedName>
    <definedName name="SP_Count_UL" localSheetId="23">#REF!</definedName>
    <definedName name="SP_Count_UL" localSheetId="13">#REF!</definedName>
    <definedName name="SP_Count_UL">#REF!</definedName>
    <definedName name="sp_mix" localSheetId="106">#REF!</definedName>
    <definedName name="sp_mix" localSheetId="109">#REF!</definedName>
    <definedName name="sp_mix" localSheetId="129">#REF!</definedName>
    <definedName name="sp_mix" localSheetId="23">#REF!</definedName>
    <definedName name="sp_mix" localSheetId="13">#REF!</definedName>
    <definedName name="sp_mix">#REF!</definedName>
    <definedName name="SPBORDER" localSheetId="106">#REF!</definedName>
    <definedName name="SPBORDER" localSheetId="109">#REF!</definedName>
    <definedName name="SPBORDER" localSheetId="129">#REF!</definedName>
    <definedName name="SPBORDER" localSheetId="23">#REF!</definedName>
    <definedName name="SPBORDER" localSheetId="13">#REF!</definedName>
    <definedName name="SPBORDER">#REF!</definedName>
    <definedName name="SPC" localSheetId="106">#REF!</definedName>
    <definedName name="SPC" localSheetId="109">#REF!</definedName>
    <definedName name="SPC" localSheetId="129">#REF!</definedName>
    <definedName name="SPC" localSheetId="23">#REF!</definedName>
    <definedName name="SPC" localSheetId="13">#REF!</definedName>
    <definedName name="SPC">#REF!</definedName>
    <definedName name="spcod" localSheetId="106">#REF!</definedName>
    <definedName name="spcod" localSheetId="109">#REF!</definedName>
    <definedName name="spcod" localSheetId="129">#REF!</definedName>
    <definedName name="spcod" localSheetId="23">#REF!</definedName>
    <definedName name="spcod" localSheetId="13">#REF!</definedName>
    <definedName name="spcod">#REF!</definedName>
    <definedName name="Spcode" localSheetId="106">#REF!</definedName>
    <definedName name="Spcode" localSheetId="109">#REF!</definedName>
    <definedName name="Spcode" localSheetId="129">#REF!</definedName>
    <definedName name="Spcode" localSheetId="127">#REF!</definedName>
    <definedName name="Spcode" localSheetId="23">#REF!</definedName>
    <definedName name="Spcode" localSheetId="13">#REF!</definedName>
    <definedName name="Spcode">#REF!</definedName>
    <definedName name="Spec" localSheetId="106">#REF!</definedName>
    <definedName name="Spec" localSheetId="109">#REF!</definedName>
    <definedName name="Spec" localSheetId="129">#REF!</definedName>
    <definedName name="Spec" localSheetId="23">#REF!</definedName>
    <definedName name="Spec" localSheetId="13">#REF!</definedName>
    <definedName name="Spec">#REF!</definedName>
    <definedName name="SpecialPrice" localSheetId="106" hidden="1">#REF!</definedName>
    <definedName name="SpecialPrice" localSheetId="109" hidden="1">#REF!</definedName>
    <definedName name="SpecialPrice" localSheetId="129" hidden="1">#REF!</definedName>
    <definedName name="SpecialPrice" localSheetId="127" hidden="1">#REF!</definedName>
    <definedName name="SpecialPrice" localSheetId="23" hidden="1">#REF!</definedName>
    <definedName name="SpecialPrice" localSheetId="13" hidden="1">#REF!</definedName>
    <definedName name="SpecialPrice" hidden="1">#REF!</definedName>
    <definedName name="spore" localSheetId="106" hidden="1">{#N/A,#N/A,FALSE,"DEPN";#N/A,#N/A,FALSE,"INT";#N/A,#N/A,FALSE,"SUNDRY";#N/A,#N/A,FALSE,"CRED";#N/A,#N/A,FALSE,"DEBT";#N/A,#N/A,FALSE,"XREC";#N/A,#N/A,FALSE,"RFS";#N/A,#N/A,FALSE,"FAS";#N/A,#N/A,FALSE,"SP";#N/A,#N/A,FALSE,"COMM";#N/A,#N/A,FALSE,"CALC";#N/A,#N/A,FALSE,"%";#N/A,#N/A,FALSE,"EXPS"}</definedName>
    <definedName name="spore" localSheetId="109" hidden="1">{#N/A,#N/A,FALSE,"DEPN";#N/A,#N/A,FALSE,"INT";#N/A,#N/A,FALSE,"SUNDRY";#N/A,#N/A,FALSE,"CRED";#N/A,#N/A,FALSE,"DEBT";#N/A,#N/A,FALSE,"XREC";#N/A,#N/A,FALSE,"RFS";#N/A,#N/A,FALSE,"FAS";#N/A,#N/A,FALSE,"SP";#N/A,#N/A,FALSE,"COMM";#N/A,#N/A,FALSE,"CALC";#N/A,#N/A,FALSE,"%";#N/A,#N/A,FALSE,"EXPS"}</definedName>
    <definedName name="spore" localSheetId="129" hidden="1">{#N/A,#N/A,FALSE,"DEPN";#N/A,#N/A,FALSE,"INT";#N/A,#N/A,FALSE,"SUNDRY";#N/A,#N/A,FALSE,"CRED";#N/A,#N/A,FALSE,"DEBT";#N/A,#N/A,FALSE,"XREC";#N/A,#N/A,FALSE,"RFS";#N/A,#N/A,FALSE,"FAS";#N/A,#N/A,FALSE,"SP";#N/A,#N/A,FALSE,"COMM";#N/A,#N/A,FALSE,"CALC";#N/A,#N/A,FALSE,"%";#N/A,#N/A,FALSE,"EXPS"}</definedName>
    <definedName name="spore" localSheetId="23" hidden="1">{#N/A,#N/A,FALSE,"DEPN";#N/A,#N/A,FALSE,"INT";#N/A,#N/A,FALSE,"SUNDRY";#N/A,#N/A,FALSE,"CRED";#N/A,#N/A,FALSE,"DEBT";#N/A,#N/A,FALSE,"XREC";#N/A,#N/A,FALSE,"RFS";#N/A,#N/A,FALSE,"FAS";#N/A,#N/A,FALSE,"SP";#N/A,#N/A,FALSE,"COMM";#N/A,#N/A,FALSE,"CALC";#N/A,#N/A,FALSE,"%";#N/A,#N/A,FALSE,"EXPS"}</definedName>
    <definedName name="spore" localSheetId="13" hidden="1">{#N/A,#N/A,FALSE,"DEPN";#N/A,#N/A,FALSE,"INT";#N/A,#N/A,FALSE,"SUNDRY";#N/A,#N/A,FALSE,"CRED";#N/A,#N/A,FALSE,"DEBT";#N/A,#N/A,FALSE,"XREC";#N/A,#N/A,FALSE,"RFS";#N/A,#N/A,FALSE,"FAS";#N/A,#N/A,FALSE,"SP";#N/A,#N/A,FALSE,"COMM";#N/A,#N/A,FALSE,"CALC";#N/A,#N/A,FALSE,"%";#N/A,#N/A,FALSE,"EXPS"}</definedName>
    <definedName name="spore" hidden="1">{#N/A,#N/A,FALSE,"DEPN";#N/A,#N/A,FALSE,"INT";#N/A,#N/A,FALSE,"SUNDRY";#N/A,#N/A,FALSE,"CRED";#N/A,#N/A,FALSE,"DEBT";#N/A,#N/A,FALSE,"XREC";#N/A,#N/A,FALSE,"RFS";#N/A,#N/A,FALSE,"FAS";#N/A,#N/A,FALSE,"SP";#N/A,#N/A,FALSE,"COMM";#N/A,#N/A,FALSE,"CALC";#N/A,#N/A,FALSE,"%";#N/A,#N/A,FALSE,"EXPS"}</definedName>
    <definedName name="SR" localSheetId="106">#REF!</definedName>
    <definedName name="SR" localSheetId="109">#REF!</definedName>
    <definedName name="SR" localSheetId="129">#REF!</definedName>
    <definedName name="SR" localSheetId="127">#REF!</definedName>
    <definedName name="SR" localSheetId="23">#REF!</definedName>
    <definedName name="SR" localSheetId="13">#REF!</definedName>
    <definedName name="SR">#REF!</definedName>
    <definedName name="SRNAA" localSheetId="106">#REF!</definedName>
    <definedName name="SRNAA" localSheetId="109">#REF!</definedName>
    <definedName name="SRNAA" localSheetId="129">#REF!</definedName>
    <definedName name="SRNAA" localSheetId="127">#REF!</definedName>
    <definedName name="SRNAA" localSheetId="23">#REF!</definedName>
    <definedName name="SRNAA" localSheetId="13">#REF!</definedName>
    <definedName name="SRNAA">#REF!</definedName>
    <definedName name="SSS" localSheetId="106">#REF!</definedName>
    <definedName name="SSS" localSheetId="109">#REF!</definedName>
    <definedName name="SSS" localSheetId="129">#REF!</definedName>
    <definedName name="SSS" localSheetId="127">#REF!</definedName>
    <definedName name="SSS" localSheetId="23">#REF!</definedName>
    <definedName name="SSS" localSheetId="13">#REF!</definedName>
    <definedName name="SSS">#REF!</definedName>
    <definedName name="sss.avic" localSheetId="106">#REF!</definedName>
    <definedName name="sss.avic" localSheetId="109">#REF!</definedName>
    <definedName name="sss.avic" localSheetId="129">#REF!</definedName>
    <definedName name="sss.avic" localSheetId="23">#REF!</definedName>
    <definedName name="sss.avic" localSheetId="13">#REF!</definedName>
    <definedName name="sss.avic">#REF!</definedName>
    <definedName name="SSTD_RESV" localSheetId="106">#REF!</definedName>
    <definedName name="SSTD_RESV" localSheetId="109">#REF!</definedName>
    <definedName name="SSTD_RESV" localSheetId="129">#REF!</definedName>
    <definedName name="SSTD_RESV" localSheetId="23">#REF!</definedName>
    <definedName name="SSTD_RESV" localSheetId="13">#REF!</definedName>
    <definedName name="SSTD_RESV">#REF!</definedName>
    <definedName name="ST" localSheetId="106">#REF!</definedName>
    <definedName name="ST" localSheetId="109">#REF!</definedName>
    <definedName name="ST" localSheetId="129">#REF!</definedName>
    <definedName name="ST" localSheetId="23">#REF!</definedName>
    <definedName name="ST" localSheetId="13">#REF!</definedName>
    <definedName name="ST">#REF!</definedName>
    <definedName name="ST_UP" localSheetId="106">#REF!</definedName>
    <definedName name="ST_UP" localSheetId="109">#REF!</definedName>
    <definedName name="ST_UP" localSheetId="129">#REF!</definedName>
    <definedName name="ST_UP" localSheetId="23">#REF!</definedName>
    <definedName name="ST_UP" localSheetId="13">#REF!</definedName>
    <definedName name="ST_UP">#REF!</definedName>
    <definedName name="Staff_numbers_by_entity_and_FU" localSheetId="106">#REF!</definedName>
    <definedName name="Staff_numbers_by_entity_and_FU" localSheetId="109">#REF!</definedName>
    <definedName name="Staff_numbers_by_entity_and_FU" localSheetId="129">#REF!</definedName>
    <definedName name="Staff_numbers_by_entity_and_FU" localSheetId="23">#REF!</definedName>
    <definedName name="Staff_numbers_by_entity_and_FU" localSheetId="13">#REF!</definedName>
    <definedName name="Staff_numbers_by_entity_and_FU">#REF!</definedName>
    <definedName name="Staff1" localSheetId="106">#REF!</definedName>
    <definedName name="Staff1" localSheetId="109">#REF!</definedName>
    <definedName name="Staff1" localSheetId="129">#REF!</definedName>
    <definedName name="Staff1" localSheetId="23">#REF!</definedName>
    <definedName name="Staff1" localSheetId="13">#REF!</definedName>
    <definedName name="Staff1">#REF!</definedName>
    <definedName name="Staff2" localSheetId="106">#REF!</definedName>
    <definedName name="Staff2" localSheetId="109">#REF!</definedName>
    <definedName name="Staff2" localSheetId="129">#REF!</definedName>
    <definedName name="Staff2" localSheetId="23">#REF!</definedName>
    <definedName name="Staff2" localSheetId="13">#REF!</definedName>
    <definedName name="Staff2">#REF!</definedName>
    <definedName name="STAMP_TAX" localSheetId="106">#REF!</definedName>
    <definedName name="STAMP_TAX" localSheetId="109">#REF!</definedName>
    <definedName name="STAMP_TAX" localSheetId="129">#REF!</definedName>
    <definedName name="STAMP_TAX" localSheetId="23">#REF!</definedName>
    <definedName name="STAMP_TAX" localSheetId="13">#REF!</definedName>
    <definedName name="STAMP_TAX">#REF!</definedName>
    <definedName name="starlife_ind1" localSheetId="106">#REF!</definedName>
    <definedName name="starlife_ind1" localSheetId="109">#REF!</definedName>
    <definedName name="starlife_ind1" localSheetId="129">#REF!</definedName>
    <definedName name="starlife_ind1" localSheetId="23">#REF!</definedName>
    <definedName name="starlife_ind1" localSheetId="13">#REF!</definedName>
    <definedName name="starlife_ind1">#REF!</definedName>
    <definedName name="starlife_ind2" localSheetId="106">#REF!</definedName>
    <definedName name="starlife_ind2" localSheetId="109">#REF!</definedName>
    <definedName name="starlife_ind2" localSheetId="129">#REF!</definedName>
    <definedName name="starlife_ind2" localSheetId="23">#REF!</definedName>
    <definedName name="starlife_ind2" localSheetId="13">#REF!</definedName>
    <definedName name="starlife_ind2">#REF!</definedName>
    <definedName name="starlife_nap" localSheetId="106">#REF!</definedName>
    <definedName name="starlife_nap" localSheetId="109">#REF!</definedName>
    <definedName name="starlife_nap" localSheetId="129">#REF!</definedName>
    <definedName name="starlife_nap" localSheetId="23">#REF!</definedName>
    <definedName name="starlife_nap" localSheetId="13">#REF!</definedName>
    <definedName name="starlife_nap">#REF!</definedName>
    <definedName name="starriders_ind1" localSheetId="106">#REF!</definedName>
    <definedName name="starriders_ind1" localSheetId="109">#REF!</definedName>
    <definedName name="starriders_ind1" localSheetId="129">#REF!</definedName>
    <definedName name="starriders_ind1" localSheetId="23">#REF!</definedName>
    <definedName name="starriders_ind1" localSheetId="13">#REF!</definedName>
    <definedName name="starriders_ind1">#REF!</definedName>
    <definedName name="starriders_ind2" localSheetId="106">#REF!</definedName>
    <definedName name="starriders_ind2" localSheetId="109">#REF!</definedName>
    <definedName name="starriders_ind2" localSheetId="129">#REF!</definedName>
    <definedName name="starriders_ind2" localSheetId="23">#REF!</definedName>
    <definedName name="starriders_ind2" localSheetId="13">#REF!</definedName>
    <definedName name="starriders_ind2">#REF!</definedName>
    <definedName name="starriders_nap" localSheetId="106">#REF!</definedName>
    <definedName name="starriders_nap" localSheetId="109">#REF!</definedName>
    <definedName name="starriders_nap" localSheetId="129">#REF!</definedName>
    <definedName name="starriders_nap" localSheetId="23">#REF!</definedName>
    <definedName name="starriders_nap" localSheetId="13">#REF!</definedName>
    <definedName name="starriders_nap">#REF!</definedName>
    <definedName name="StartDate" localSheetId="106">#REF!</definedName>
    <definedName name="StartDate" localSheetId="109">#REF!</definedName>
    <definedName name="StartDate" localSheetId="129">#REF!</definedName>
    <definedName name="StartDate" localSheetId="127">#REF!</definedName>
    <definedName name="StartDate" localSheetId="23">#REF!</definedName>
    <definedName name="StartDate" localSheetId="13">#REF!</definedName>
    <definedName name="StartDate">#REF!</definedName>
    <definedName name="STAT" localSheetId="106">#REF!</definedName>
    <definedName name="STAT" localSheetId="109">#REF!</definedName>
    <definedName name="STAT" localSheetId="129">#REF!</definedName>
    <definedName name="STAT" localSheetId="23">#REF!</definedName>
    <definedName name="STAT" localSheetId="13">#REF!</definedName>
    <definedName name="STAT">#REF!</definedName>
    <definedName name="State" localSheetId="106">#REF!</definedName>
    <definedName name="State" localSheetId="109">#REF!</definedName>
    <definedName name="State" localSheetId="129">#REF!</definedName>
    <definedName name="State" localSheetId="127">#REF!</definedName>
    <definedName name="State" localSheetId="23">#REF!</definedName>
    <definedName name="State" localSheetId="13">#REF!</definedName>
    <definedName name="State">#REF!</definedName>
    <definedName name="Status" localSheetId="106">#REF!</definedName>
    <definedName name="Status" localSheetId="109">#REF!</definedName>
    <definedName name="Status" localSheetId="129">#REF!</definedName>
    <definedName name="Status" localSheetId="23">#REF!</definedName>
    <definedName name="Status" localSheetId="13">#REF!</definedName>
    <definedName name="Status">#REF!</definedName>
    <definedName name="STD" localSheetId="106">#REF!</definedName>
    <definedName name="STD" localSheetId="109">#REF!</definedName>
    <definedName name="STD" localSheetId="129">#REF!</definedName>
    <definedName name="STD" localSheetId="23">#REF!</definedName>
    <definedName name="STD" localSheetId="13">#REF!</definedName>
    <definedName name="STD">#REF!</definedName>
    <definedName name="sti" localSheetId="106">#REF!</definedName>
    <definedName name="sti" localSheetId="109">#REF!</definedName>
    <definedName name="sti" localSheetId="129">#REF!</definedName>
    <definedName name="sti" localSheetId="127">#REF!</definedName>
    <definedName name="sti" localSheetId="23">#REF!</definedName>
    <definedName name="sti" localSheetId="13">#REF!</definedName>
    <definedName name="sti">#REF!</definedName>
    <definedName name="STN" localSheetId="106">#REF!</definedName>
    <definedName name="STN" localSheetId="109">#REF!</definedName>
    <definedName name="STN" localSheetId="129">#REF!</definedName>
    <definedName name="STN" localSheetId="23">#REF!</definedName>
    <definedName name="STN" localSheetId="13">#REF!</definedName>
    <definedName name="STN">#REF!</definedName>
    <definedName name="sto" localSheetId="106">#REF!</definedName>
    <definedName name="sto" localSheetId="109">#REF!</definedName>
    <definedName name="sto" localSheetId="129">#REF!</definedName>
    <definedName name="sto" localSheetId="127">#REF!</definedName>
    <definedName name="sto" localSheetId="23">#REF!</definedName>
    <definedName name="sto" localSheetId="13">#REF!</definedName>
    <definedName name="sto">#REF!</definedName>
    <definedName name="STOCK" localSheetId="106">#REF!</definedName>
    <definedName name="STOCK" localSheetId="109">#REF!</definedName>
    <definedName name="STOCK" localSheetId="129">#REF!</definedName>
    <definedName name="STOCK" localSheetId="23">#REF!</definedName>
    <definedName name="STOCK" localSheetId="13">#REF!</definedName>
    <definedName name="STOCK">#REF!</definedName>
    <definedName name="STOCK1" localSheetId="106">#REF!</definedName>
    <definedName name="STOCK1" localSheetId="109">#REF!</definedName>
    <definedName name="STOCK1" localSheetId="129">#REF!</definedName>
    <definedName name="STOCK1" localSheetId="23">#REF!</definedName>
    <definedName name="STOCK1" localSheetId="13">#REF!</definedName>
    <definedName name="STOCK1">#REF!</definedName>
    <definedName name="STOCK2" localSheetId="106">#REF!</definedName>
    <definedName name="STOCK2" localSheetId="109">#REF!</definedName>
    <definedName name="STOCK2" localSheetId="129">#REF!</definedName>
    <definedName name="STOCK2" localSheetId="23">#REF!</definedName>
    <definedName name="STOCK2" localSheetId="13">#REF!</definedName>
    <definedName name="STOCK2">#REF!</definedName>
    <definedName name="STOCK3" localSheetId="106">#REF!</definedName>
    <definedName name="STOCK3" localSheetId="109">#REF!</definedName>
    <definedName name="STOCK3" localSheetId="129">#REF!</definedName>
    <definedName name="STOCK3" localSheetId="23">#REF!</definedName>
    <definedName name="STOCK3" localSheetId="13">#REF!</definedName>
    <definedName name="STOCK3">#REF!</definedName>
    <definedName name="STOCK4" localSheetId="106">#REF!</definedName>
    <definedName name="STOCK4" localSheetId="109">#REF!</definedName>
    <definedName name="STOCK4" localSheetId="129">#REF!</definedName>
    <definedName name="STOCK4" localSheetId="23">#REF!</definedName>
    <definedName name="STOCK4" localSheetId="13">#REF!</definedName>
    <definedName name="STOCK4">#REF!</definedName>
    <definedName name="STOCKBORDER" localSheetId="106">#REF!</definedName>
    <definedName name="STOCKBORDER" localSheetId="109">#REF!</definedName>
    <definedName name="STOCKBORDER" localSheetId="129">#REF!</definedName>
    <definedName name="STOCKBORDER" localSheetId="23">#REF!</definedName>
    <definedName name="STOCKBORDER" localSheetId="13">#REF!</definedName>
    <definedName name="STOCKBORDER">#REF!</definedName>
    <definedName name="stockf13" localSheetId="106">#REF!</definedName>
    <definedName name="stockf13" localSheetId="109">#REF!</definedName>
    <definedName name="stockf13" localSheetId="129">#REF!</definedName>
    <definedName name="stockf13" localSheetId="127">#REF!</definedName>
    <definedName name="stockf13" localSheetId="23">#REF!</definedName>
    <definedName name="stockf13" localSheetId="13">#REF!</definedName>
    <definedName name="stockf13">#REF!</definedName>
    <definedName name="stockf3" localSheetId="106">#REF!</definedName>
    <definedName name="stockf3" localSheetId="127">#REF!</definedName>
    <definedName name="stockf3">#REF!</definedName>
    <definedName name="STOCKPAGE1" localSheetId="106">#REF!</definedName>
    <definedName name="STOCKPAGE1" localSheetId="109">#REF!</definedName>
    <definedName name="STOCKPAGE1" localSheetId="129">#REF!</definedName>
    <definedName name="STOCKPAGE1" localSheetId="23">#REF!</definedName>
    <definedName name="STOCKPAGE1" localSheetId="13">#REF!</definedName>
    <definedName name="STOCKPAGE1">#REF!</definedName>
    <definedName name="STOCKPAGE2" localSheetId="106">#REF!</definedName>
    <definedName name="STOCKPAGE2" localSheetId="109">#REF!</definedName>
    <definedName name="STOCKPAGE2" localSheetId="129">#REF!</definedName>
    <definedName name="STOCKPAGE2" localSheetId="23">#REF!</definedName>
    <definedName name="STOCKPAGE2" localSheetId="13">#REF!</definedName>
    <definedName name="STOCKPAGE2">#REF!</definedName>
    <definedName name="STOCKPAGE3" localSheetId="106">#REF!</definedName>
    <definedName name="STOCKPAGE3" localSheetId="109">#REF!</definedName>
    <definedName name="STOCKPAGE3" localSheetId="129">#REF!</definedName>
    <definedName name="STOCKPAGE3" localSheetId="23">#REF!</definedName>
    <definedName name="STOCKPAGE3" localSheetId="13">#REF!</definedName>
    <definedName name="STOCKPAGE3">#REF!</definedName>
    <definedName name="STOCKPAGE4" localSheetId="106">#REF!</definedName>
    <definedName name="STOCKPAGE4" localSheetId="109">#REF!</definedName>
    <definedName name="STOCKPAGE4" localSheetId="129">#REF!</definedName>
    <definedName name="STOCKPAGE4" localSheetId="23">#REF!</definedName>
    <definedName name="STOCKPAGE4" localSheetId="13">#REF!</definedName>
    <definedName name="STOCKPAGE4">#REF!</definedName>
    <definedName name="STOCKS" localSheetId="106">#REF!</definedName>
    <definedName name="STOCKS" localSheetId="109">#REF!</definedName>
    <definedName name="STOCKS" localSheetId="129">#REF!</definedName>
    <definedName name="STOCKS" localSheetId="23">#REF!</definedName>
    <definedName name="STOCKS" localSheetId="13">#REF!</definedName>
    <definedName name="STOCKS">#REF!</definedName>
    <definedName name="STUP">#N/A</definedName>
    <definedName name="SUB_CA" localSheetId="106">#REF!</definedName>
    <definedName name="SUB_CA" localSheetId="109">#REF!</definedName>
    <definedName name="SUB_CA" localSheetId="129">#REF!</definedName>
    <definedName name="SUB_CA" localSheetId="23">#REF!</definedName>
    <definedName name="SUB_CA" localSheetId="13">#REF!</definedName>
    <definedName name="SUB_CA">#REF!</definedName>
    <definedName name="sub_cur" localSheetId="106">#REF!</definedName>
    <definedName name="sub_cur" localSheetId="109">#REF!</definedName>
    <definedName name="sub_cur" localSheetId="129">#REF!</definedName>
    <definedName name="sub_cur" localSheetId="127">#REF!</definedName>
    <definedName name="sub_cur" localSheetId="23">#REF!</definedName>
    <definedName name="sub_cur" localSheetId="13">#REF!</definedName>
    <definedName name="sub_cur">#REF!</definedName>
    <definedName name="sub_off" localSheetId="106">#REF!</definedName>
    <definedName name="sub_off" localSheetId="109">#REF!</definedName>
    <definedName name="sub_off" localSheetId="129">#REF!</definedName>
    <definedName name="sub_off" localSheetId="127">#REF!</definedName>
    <definedName name="sub_off" localSheetId="23">#REF!</definedName>
    <definedName name="sub_off" localSheetId="13">#REF!</definedName>
    <definedName name="sub_off">#REF!</definedName>
    <definedName name="sub_prod" localSheetId="106">#REF!</definedName>
    <definedName name="sub_prod" localSheetId="109">#REF!</definedName>
    <definedName name="sub_prod" localSheetId="129">#REF!</definedName>
    <definedName name="sub_prod" localSheetId="23">#REF!</definedName>
    <definedName name="sub_prod" localSheetId="13">#REF!</definedName>
    <definedName name="sub_prod">#REF!</definedName>
    <definedName name="SUB_SA" localSheetId="106">#REF!</definedName>
    <definedName name="SUB_SA" localSheetId="109">#REF!</definedName>
    <definedName name="SUB_SA" localSheetId="129">#REF!</definedName>
    <definedName name="SUB_SA" localSheetId="23">#REF!</definedName>
    <definedName name="SUB_SA" localSheetId="13">#REF!</definedName>
    <definedName name="SUB_SA">#REF!</definedName>
    <definedName name="sub_sav" localSheetId="106">#REF!</definedName>
    <definedName name="sub_sav" localSheetId="109">#REF!</definedName>
    <definedName name="sub_sav" localSheetId="129">#REF!</definedName>
    <definedName name="sub_sav" localSheetId="127">#REF!</definedName>
    <definedName name="sub_sav" localSheetId="23">#REF!</definedName>
    <definedName name="sub_sav" localSheetId="13">#REF!</definedName>
    <definedName name="sub_sav">#REF!</definedName>
    <definedName name="subcomm" localSheetId="106">#REF!</definedName>
    <definedName name="subcomm" localSheetId="109">#REF!</definedName>
    <definedName name="subcomm" localSheetId="129">#REF!</definedName>
    <definedName name="subcomm" localSheetId="23">#REF!</definedName>
    <definedName name="subcomm" localSheetId="13">#REF!</definedName>
    <definedName name="subcomm">#REF!</definedName>
    <definedName name="subcompany" localSheetId="106">#REF!</definedName>
    <definedName name="subcompany" localSheetId="109">#REF!</definedName>
    <definedName name="subcompany" localSheetId="129">#REF!</definedName>
    <definedName name="subcompany" localSheetId="23">#REF!</definedName>
    <definedName name="subcompany" localSheetId="13">#REF!</definedName>
    <definedName name="subcompany">#REF!</definedName>
    <definedName name="SUBSIDIARY" localSheetId="106">#REF!</definedName>
    <definedName name="SUBSIDIARY" localSheetId="109">#REF!</definedName>
    <definedName name="SUBSIDIARY" localSheetId="129">#REF!</definedName>
    <definedName name="SUBSIDIARY" localSheetId="23">#REF!</definedName>
    <definedName name="SUBSIDIARY" localSheetId="13">#REF!</definedName>
    <definedName name="SUBSIDIARY">#REF!</definedName>
    <definedName name="sum" localSheetId="106">#REF!</definedName>
    <definedName name="sum" localSheetId="109">#REF!</definedName>
    <definedName name="sum" localSheetId="129">#REF!</definedName>
    <definedName name="sum" localSheetId="127">#REF!</definedName>
    <definedName name="sum" localSheetId="23">#REF!</definedName>
    <definedName name="sum" localSheetId="13">#REF!</definedName>
    <definedName name="sum">#REF!</definedName>
    <definedName name="SUM_INS" localSheetId="106">#REF!</definedName>
    <definedName name="SUM_INS" localSheetId="109">#REF!</definedName>
    <definedName name="SUM_INS" localSheetId="129">#REF!</definedName>
    <definedName name="SUM_INS" localSheetId="23">#REF!</definedName>
    <definedName name="SUM_INS" localSheetId="13">#REF!</definedName>
    <definedName name="SUM_INS">#REF!</definedName>
    <definedName name="sumds" localSheetId="106">#REF!</definedName>
    <definedName name="sumds" localSheetId="109">#REF!</definedName>
    <definedName name="sumds" localSheetId="129">#REF!</definedName>
    <definedName name="sumds" localSheetId="127">#REF!</definedName>
    <definedName name="sumds" localSheetId="23">#REF!</definedName>
    <definedName name="sumds" localSheetId="13">#REF!</definedName>
    <definedName name="sumds">#REF!</definedName>
    <definedName name="sumfs" localSheetId="106">#REF!</definedName>
    <definedName name="sumfs" localSheetId="127">#REF!</definedName>
    <definedName name="sumfs">#REF!</definedName>
    <definedName name="SUMMARY">#N/A</definedName>
    <definedName name="sumpt" localSheetId="106">#REF!</definedName>
    <definedName name="sumpt" localSheetId="127">#REF!</definedName>
    <definedName name="sumpt">#REF!</definedName>
    <definedName name="sumva" localSheetId="106">#REF!</definedName>
    <definedName name="sumva" localSheetId="127">#REF!</definedName>
    <definedName name="sumva">#REF!</definedName>
    <definedName name="sumvat" localSheetId="106">#REF!</definedName>
    <definedName name="sumvat">#REF!</definedName>
    <definedName name="sumvat2" localSheetId="106">#REF!</definedName>
    <definedName name="sumvat2">#REF!</definedName>
    <definedName name="surelife_ind1" localSheetId="106">#REF!</definedName>
    <definedName name="surelife_ind1" localSheetId="109">#REF!</definedName>
    <definedName name="surelife_ind1" localSheetId="129">#REF!</definedName>
    <definedName name="surelife_ind1" localSheetId="23">#REF!</definedName>
    <definedName name="surelife_ind1" localSheetId="13">#REF!</definedName>
    <definedName name="surelife_ind1">#REF!</definedName>
    <definedName name="surelife_ind2" localSheetId="106">#REF!</definedName>
    <definedName name="surelife_ind2" localSheetId="109">#REF!</definedName>
    <definedName name="surelife_ind2" localSheetId="129">#REF!</definedName>
    <definedName name="surelife_ind2" localSheetId="23">#REF!</definedName>
    <definedName name="surelife_ind2" localSheetId="13">#REF!</definedName>
    <definedName name="surelife_ind2">#REF!</definedName>
    <definedName name="surelife_nap" localSheetId="106">#REF!</definedName>
    <definedName name="surelife_nap" localSheetId="109">#REF!</definedName>
    <definedName name="surelife_nap" localSheetId="129">#REF!</definedName>
    <definedName name="surelife_nap" localSheetId="23">#REF!</definedName>
    <definedName name="surelife_nap" localSheetId="13">#REF!</definedName>
    <definedName name="surelife_nap">#REF!</definedName>
    <definedName name="sureriders_ind1" localSheetId="106">#REF!</definedName>
    <definedName name="sureriders_ind1" localSheetId="109">#REF!</definedName>
    <definedName name="sureriders_ind1" localSheetId="129">#REF!</definedName>
    <definedName name="sureriders_ind1" localSheetId="23">#REF!</definedName>
    <definedName name="sureriders_ind1" localSheetId="13">#REF!</definedName>
    <definedName name="sureriders_ind1">#REF!</definedName>
    <definedName name="sureriders_ind2" localSheetId="106">#REF!</definedName>
    <definedName name="sureriders_ind2" localSheetId="109">#REF!</definedName>
    <definedName name="sureriders_ind2" localSheetId="129">#REF!</definedName>
    <definedName name="sureriders_ind2" localSheetId="23">#REF!</definedName>
    <definedName name="sureriders_ind2" localSheetId="13">#REF!</definedName>
    <definedName name="sureriders_ind2">#REF!</definedName>
    <definedName name="sureriders_nap" localSheetId="106">#REF!</definedName>
    <definedName name="sureriders_nap" localSheetId="109">#REF!</definedName>
    <definedName name="sureriders_nap" localSheetId="129">#REF!</definedName>
    <definedName name="sureriders_nap" localSheetId="23">#REF!</definedName>
    <definedName name="sureriders_nap" localSheetId="13">#REF!</definedName>
    <definedName name="sureriders_nap">#REF!</definedName>
    <definedName name="SURPLUS" localSheetId="106">#REF!</definedName>
    <definedName name="SURPLUS" localSheetId="109">#REF!</definedName>
    <definedName name="SURPLUS" localSheetId="129">#REF!</definedName>
    <definedName name="SURPLUS" localSheetId="127">#REF!</definedName>
    <definedName name="SURPLUS" localSheetId="23">#REF!</definedName>
    <definedName name="SURPLUS" localSheetId="13">#REF!</definedName>
    <definedName name="SURPLUS">#REF!</definedName>
    <definedName name="susdf" localSheetId="106">#REF!</definedName>
    <definedName name="susdf" localSheetId="109">#REF!</definedName>
    <definedName name="susdf" localSheetId="129">#REF!</definedName>
    <definedName name="susdf" localSheetId="23">#REF!</definedName>
    <definedName name="susdf" localSheetId="13">#REF!</definedName>
    <definedName name="susdf">#REF!</definedName>
    <definedName name="susrecov" localSheetId="106">#REF!</definedName>
    <definedName name="susrecov" localSheetId="109">#REF!</definedName>
    <definedName name="susrecov" localSheetId="129">#REF!</definedName>
    <definedName name="susrecov" localSheetId="23">#REF!</definedName>
    <definedName name="susrecov" localSheetId="13">#REF!</definedName>
    <definedName name="susrecov">#REF!</definedName>
    <definedName name="sv" localSheetId="106">#REF!</definedName>
    <definedName name="sv" localSheetId="109">#REF!</definedName>
    <definedName name="sv" localSheetId="129">#REF!</definedName>
    <definedName name="sv" localSheetId="23">#REF!</definedName>
    <definedName name="sv" localSheetId="13">#REF!</definedName>
    <definedName name="sv">#REF!</definedName>
    <definedName name="SYD_P_TT_30APR" localSheetId="106">#REF!</definedName>
    <definedName name="SYD_P_TT_30APR" localSheetId="109">#REF!</definedName>
    <definedName name="SYD_P_TT_30APR" localSheetId="129">#REF!</definedName>
    <definedName name="SYD_P_TT_30APR" localSheetId="23">#REF!</definedName>
    <definedName name="SYD_P_TT_30APR" localSheetId="13">#REF!</definedName>
    <definedName name="SYD_P_TT_30APR">#REF!</definedName>
    <definedName name="SYD_S_TT_12MAR" localSheetId="106">#REF!</definedName>
    <definedName name="SYD_S_TT_12MAR" localSheetId="109">#REF!</definedName>
    <definedName name="SYD_S_TT_12MAR" localSheetId="129">#REF!</definedName>
    <definedName name="SYD_S_TT_12MAR" localSheetId="23">#REF!</definedName>
    <definedName name="SYD_S_TT_12MAR" localSheetId="13">#REF!</definedName>
    <definedName name="SYD_S_TT_12MAR">#REF!</definedName>
    <definedName name="SYD_S_TT_19MAR" localSheetId="106">#REF!</definedName>
    <definedName name="SYD_S_TT_19MAR" localSheetId="109">#REF!</definedName>
    <definedName name="SYD_S_TT_19MAR" localSheetId="129">#REF!</definedName>
    <definedName name="SYD_S_TT_19MAR" localSheetId="23">#REF!</definedName>
    <definedName name="SYD_S_TT_19MAR" localSheetId="13">#REF!</definedName>
    <definedName name="SYD_S_TT_19MAR">#REF!</definedName>
    <definedName name="SYD_S_TT_2APR" localSheetId="106">#REF!</definedName>
    <definedName name="SYD_S_TT_2APR" localSheetId="109">#REF!</definedName>
    <definedName name="SYD_S_TT_2APR" localSheetId="129">#REF!</definedName>
    <definedName name="SYD_S_TT_2APR" localSheetId="23">#REF!</definedName>
    <definedName name="SYD_S_TT_2APR" localSheetId="13">#REF!</definedName>
    <definedName name="SYD_S_TT_2APR">#REF!</definedName>
    <definedName name="T" localSheetId="106">#REF!</definedName>
    <definedName name="T" localSheetId="109">#REF!</definedName>
    <definedName name="T" localSheetId="129">#REF!</definedName>
    <definedName name="T" localSheetId="23">#REF!</definedName>
    <definedName name="T" localSheetId="13">#REF!</definedName>
    <definedName name="T">#REF!</definedName>
    <definedName name="TABLE" localSheetId="106">#REF!</definedName>
    <definedName name="TABLE" localSheetId="109">#REF!</definedName>
    <definedName name="TABLE" localSheetId="129">#REF!</definedName>
    <definedName name="TABLE" localSheetId="127">#REF!</definedName>
    <definedName name="TABLE" localSheetId="23">#REF!</definedName>
    <definedName name="TABLE" localSheetId="13">#REF!</definedName>
    <definedName name="TABLE">#REF!</definedName>
    <definedName name="tarp_Cpt_total" localSheetId="106">#REF!</definedName>
    <definedName name="tarp_Cpt_total">#REF!</definedName>
    <definedName name="tax" localSheetId="106">#REF!</definedName>
    <definedName name="tax" localSheetId="109">#REF!</definedName>
    <definedName name="tax" localSheetId="129">#REF!</definedName>
    <definedName name="tax" localSheetId="127">#REF!</definedName>
    <definedName name="tax" localSheetId="23">#REF!</definedName>
    <definedName name="tax" localSheetId="13">#REF!</definedName>
    <definedName name="tax">#REF!</definedName>
    <definedName name="TAX_" localSheetId="106">#REF!</definedName>
    <definedName name="TAX_" localSheetId="109">#REF!</definedName>
    <definedName name="TAX_" localSheetId="129">#REF!</definedName>
    <definedName name="TAX_" localSheetId="23">#REF!</definedName>
    <definedName name="TAX_" localSheetId="13">#REF!</definedName>
    <definedName name="TAX_">#REF!</definedName>
    <definedName name="tax_tag" localSheetId="106">#REF!</definedName>
    <definedName name="tax_tag" localSheetId="109">#REF!</definedName>
    <definedName name="tax_tag" localSheetId="129">#REF!</definedName>
    <definedName name="tax_tag" localSheetId="23">#REF!</definedName>
    <definedName name="tax_tag" localSheetId="13">#REF!</definedName>
    <definedName name="tax_tag">#REF!</definedName>
    <definedName name="taxdiff" localSheetId="106">#REF!</definedName>
    <definedName name="taxdiff" localSheetId="109">#REF!</definedName>
    <definedName name="taxdiff" localSheetId="129">#REF!</definedName>
    <definedName name="taxdiff" localSheetId="23">#REF!</definedName>
    <definedName name="taxdiff" localSheetId="13">#REF!</definedName>
    <definedName name="taxdiff">#REF!</definedName>
    <definedName name="taxeslic" localSheetId="106">#REF!</definedName>
    <definedName name="taxeslic" localSheetId="109">#REF!</definedName>
    <definedName name="taxeslic" localSheetId="129">#REF!</definedName>
    <definedName name="taxeslic" localSheetId="23">#REF!</definedName>
    <definedName name="taxeslic" localSheetId="13">#REF!</definedName>
    <definedName name="taxeslic">#REF!</definedName>
    <definedName name="taxlic" localSheetId="106">#REF!</definedName>
    <definedName name="taxlic">#REF!</definedName>
    <definedName name="taxnll" localSheetId="106">#REF!</definedName>
    <definedName name="taxnll">#REF!</definedName>
    <definedName name="taxnll2" localSheetId="106">#REF!</definedName>
    <definedName name="taxnll2">#REF!</definedName>
    <definedName name="TAXS" localSheetId="106">#REF!</definedName>
    <definedName name="TAXS">#REF!</definedName>
    <definedName name="TB" localSheetId="106">#REF!</definedName>
    <definedName name="TB" localSheetId="109">#REF!</definedName>
    <definedName name="TB" localSheetId="129">#REF!</definedName>
    <definedName name="TB" localSheetId="127">#REF!</definedName>
    <definedName name="TB" localSheetId="23">#REF!</definedName>
    <definedName name="TB" localSheetId="13">#REF!</definedName>
    <definedName name="TB">#REF!</definedName>
    <definedName name="TBADJ" localSheetId="106">#REF!</definedName>
    <definedName name="TBADJ" localSheetId="109">#REF!</definedName>
    <definedName name="TBADJ" localSheetId="129">#REF!</definedName>
    <definedName name="TBADJ" localSheetId="127">#REF!</definedName>
    <definedName name="TBADJ" localSheetId="23">#REF!</definedName>
    <definedName name="TBADJ" localSheetId="13">#REF!</definedName>
    <definedName name="TBADJ">#REF!</definedName>
    <definedName name="TBCORRFEB00" localSheetId="106">#REF!</definedName>
    <definedName name="TBCORRFEB00" localSheetId="109">#REF!</definedName>
    <definedName name="TBCORRFEB00" localSheetId="129">#REF!</definedName>
    <definedName name="TBCORRFEB00" localSheetId="23">#REF!</definedName>
    <definedName name="TBCORRFEB00" localSheetId="13">#REF!</definedName>
    <definedName name="TBCORRFEB00">#REF!</definedName>
    <definedName name="TBCORRJAN00" localSheetId="106">#REF!</definedName>
    <definedName name="TBCORRJAN00">#REF!</definedName>
    <definedName name="TBDEC99" localSheetId="106">#REF!</definedName>
    <definedName name="TBDEC99">#REF!</definedName>
    <definedName name="TBI" localSheetId="106">#REF!</definedName>
    <definedName name="TBI" localSheetId="127">#REF!</definedName>
    <definedName name="TBI">#REF!</definedName>
    <definedName name="tbills" localSheetId="106">#REF!</definedName>
    <definedName name="tbills">#REF!</definedName>
    <definedName name="TBINTRANETMAR00" localSheetId="106">#REF!</definedName>
    <definedName name="TBINTRANETMAR00">#REF!</definedName>
    <definedName name="tbl_ProdInfo" localSheetId="106" hidden="1">#REF!</definedName>
    <definedName name="tbl_ProdInfo" localSheetId="127" hidden="1">#REF!</definedName>
    <definedName name="tbl_ProdInfo" hidden="1">#REF!</definedName>
    <definedName name="tbna" localSheetId="106">#REF!</definedName>
    <definedName name="tbna" localSheetId="109">#REF!</definedName>
    <definedName name="tbna" localSheetId="129">#REF!</definedName>
    <definedName name="tbna" localSheetId="127">#REF!</definedName>
    <definedName name="tbna" localSheetId="23">#REF!</definedName>
    <definedName name="tbna" localSheetId="13">#REF!</definedName>
    <definedName name="tbna">#REF!</definedName>
    <definedName name="TBNLA" localSheetId="106">#REF!</definedName>
    <definedName name="TBNLA" localSheetId="109">#REF!</definedName>
    <definedName name="TBNLA" localSheetId="129">#REF!</definedName>
    <definedName name="TBNLA" localSheetId="127">#REF!</definedName>
    <definedName name="TBNLA" localSheetId="23">#REF!</definedName>
    <definedName name="TBNLA" localSheetId="13">#REF!</definedName>
    <definedName name="TBNLA">#REF!</definedName>
    <definedName name="TC" localSheetId="106">#REF!</definedName>
    <definedName name="TC" localSheetId="109">#REF!</definedName>
    <definedName name="TC" localSheetId="129">#REF!</definedName>
    <definedName name="TC" localSheetId="23">#REF!</definedName>
    <definedName name="TC" localSheetId="13">#REF!</definedName>
    <definedName name="TC">#REF!</definedName>
    <definedName name="tct" localSheetId="106">#REF!</definedName>
    <definedName name="tct" localSheetId="109">#REF!</definedName>
    <definedName name="tct" localSheetId="129">#REF!</definedName>
    <definedName name="tct" localSheetId="23">#REF!</definedName>
    <definedName name="tct" localSheetId="13">#REF!</definedName>
    <definedName name="tct">#REF!</definedName>
    <definedName name="td" localSheetId="106">#REF!</definedName>
    <definedName name="td" localSheetId="109">#REF!</definedName>
    <definedName name="td" localSheetId="129">#REF!</definedName>
    <definedName name="td" localSheetId="23">#REF!</definedName>
    <definedName name="td" localSheetId="13">#REF!</definedName>
    <definedName name="td">#REF!</definedName>
    <definedName name="tdf" localSheetId="106">#REF!</definedName>
    <definedName name="tdf" localSheetId="109">#REF!</definedName>
    <definedName name="tdf" localSheetId="129">#REF!</definedName>
    <definedName name="tdf" localSheetId="23">#REF!</definedName>
    <definedName name="tdf" localSheetId="13">#REF!</definedName>
    <definedName name="tdf">#REF!</definedName>
    <definedName name="TDI" localSheetId="106">#REF!</definedName>
    <definedName name="TDI" localSheetId="109">#REF!</definedName>
    <definedName name="TDI" localSheetId="129">#REF!</definedName>
    <definedName name="TDI" localSheetId="127">#REF!</definedName>
    <definedName name="TDI" localSheetId="23">#REF!</definedName>
    <definedName name="TDI" localSheetId="13">#REF!</definedName>
    <definedName name="TDI">#REF!</definedName>
    <definedName name="TDINAA" localSheetId="106">#REF!</definedName>
    <definedName name="TDINAA" localSheetId="127">#REF!</definedName>
    <definedName name="TDINAA">#REF!</definedName>
    <definedName name="Telecommunications" localSheetId="106">#REF!</definedName>
    <definedName name="Telecommunications">#REF!</definedName>
    <definedName name="TELL">#N/A</definedName>
    <definedName name="TELL1">#N/A</definedName>
    <definedName name="Template_Start" localSheetId="106">#REF!</definedName>
    <definedName name="Template_Start" localSheetId="109">#REF!</definedName>
    <definedName name="Template_Start" localSheetId="129">#REF!</definedName>
    <definedName name="Template_Start" localSheetId="23">#REF!</definedName>
    <definedName name="Template_Start" localSheetId="13">#REF!</definedName>
    <definedName name="Template_Start">#REF!</definedName>
    <definedName name="TENG" localSheetId="106">#REF!</definedName>
    <definedName name="TENG" localSheetId="109">#REF!</definedName>
    <definedName name="TENG" localSheetId="129">#REF!</definedName>
    <definedName name="TENG" localSheetId="127">#REF!</definedName>
    <definedName name="TENG" localSheetId="23">#REF!</definedName>
    <definedName name="TENG" localSheetId="13">#REF!</definedName>
    <definedName name="TENG">#REF!</definedName>
    <definedName name="TEST" localSheetId="106">MONTH(BC!CurrentDate)</definedName>
    <definedName name="TEST" localSheetId="109">MONTH(CA!CurrentDate)</definedName>
    <definedName name="TEST" localSheetId="129">MONTH(SURVEY!CurrentDate)</definedName>
    <definedName name="TEST" localSheetId="23">MONTH('X15'!CurrentDate)</definedName>
    <definedName name="TEST" localSheetId="13">MONTH(X1B!CurrentDate)</definedName>
    <definedName name="TEST">MONTH(CurrentDate)</definedName>
    <definedName name="TEST1" localSheetId="106">#REF!</definedName>
    <definedName name="TEST1" localSheetId="109">#REF!</definedName>
    <definedName name="TEST1" localSheetId="129">#REF!</definedName>
    <definedName name="TEST1" localSheetId="127">#REF!</definedName>
    <definedName name="TEST1" localSheetId="23">#REF!</definedName>
    <definedName name="TEST1" localSheetId="13">#REF!</definedName>
    <definedName name="TEST1">#REF!</definedName>
    <definedName name="TEST2" localSheetId="106">#REF!</definedName>
    <definedName name="TEST2" localSheetId="127">#REF!</definedName>
    <definedName name="TEST2">#REF!</definedName>
    <definedName name="TEST3" localSheetId="106">#REF!</definedName>
    <definedName name="TEST3" localSheetId="127">#REF!</definedName>
    <definedName name="TEST3">#REF!</definedName>
    <definedName name="TEST4" localSheetId="106">#REF!</definedName>
    <definedName name="TEST4" localSheetId="127">#REF!</definedName>
    <definedName name="TEST4">#REF!</definedName>
    <definedName name="TEST5" localSheetId="106">#REF!</definedName>
    <definedName name="TEST5" localSheetId="127">#REF!</definedName>
    <definedName name="TEST5">#REF!</definedName>
    <definedName name="TEST6" localSheetId="106">#REF!</definedName>
    <definedName name="TEST6" localSheetId="127">#REF!</definedName>
    <definedName name="TEST6">#REF!</definedName>
    <definedName name="TEST7" localSheetId="106">#REF!</definedName>
    <definedName name="TEST7" localSheetId="127">#REF!</definedName>
    <definedName name="TEST7">#REF!</definedName>
    <definedName name="TESTHKEY" localSheetId="106">#REF!</definedName>
    <definedName name="TESTHKEY" localSheetId="127">#REF!</definedName>
    <definedName name="TESTHKEY">#REF!</definedName>
    <definedName name="TESTKEYS" localSheetId="106">#REF!</definedName>
    <definedName name="TESTKEYS" localSheetId="127">#REF!</definedName>
    <definedName name="TESTKEYS">#REF!</definedName>
    <definedName name="TESTVKEY" localSheetId="106">#REF!</definedName>
    <definedName name="TESTVKEY" localSheetId="127">#REF!</definedName>
    <definedName name="TESTVKEY">#REF!</definedName>
    <definedName name="TextRefCopy1" localSheetId="106">#REF!</definedName>
    <definedName name="TextRefCopy1" localSheetId="111">#REF!</definedName>
    <definedName name="TextRefCopy1" localSheetId="123">#REF!</definedName>
    <definedName name="TextRefCopy1" localSheetId="122">#REF!</definedName>
    <definedName name="TextRefCopy1" localSheetId="124">#REF!</definedName>
    <definedName name="TextRefCopy1" localSheetId="64">#REF!</definedName>
    <definedName name="TextRefCopy1" localSheetId="69">#REF!</definedName>
    <definedName name="TextRefCopy1" localSheetId="127">#REF!</definedName>
    <definedName name="TextRefCopy1" localSheetId="75">#REF!</definedName>
    <definedName name="TextRefCopy1" localSheetId="16">#REF!</definedName>
    <definedName name="TextRefCopy1">#REF!</definedName>
    <definedName name="TextRefCopy10" localSheetId="106">#REF!</definedName>
    <definedName name="TextRefCopy10" localSheetId="111">#REF!</definedName>
    <definedName name="TextRefCopy10" localSheetId="123">#REF!</definedName>
    <definedName name="TextRefCopy10" localSheetId="122">#REF!</definedName>
    <definedName name="TextRefCopy10" localSheetId="124">#REF!</definedName>
    <definedName name="TextRefCopy10" localSheetId="64">#REF!</definedName>
    <definedName name="TextRefCopy10" localSheetId="69">#REF!</definedName>
    <definedName name="TextRefCopy10" localSheetId="127">#REF!</definedName>
    <definedName name="TextRefCopy10" localSheetId="75">#REF!</definedName>
    <definedName name="TextRefCopy10" localSheetId="16">#REF!</definedName>
    <definedName name="TextRefCopy10">#REF!</definedName>
    <definedName name="TextRefCopy11" localSheetId="106">#REF!</definedName>
    <definedName name="TextRefCopy11" localSheetId="111">#REF!</definedName>
    <definedName name="TextRefCopy11" localSheetId="123">#REF!</definedName>
    <definedName name="TextRefCopy11" localSheetId="122">#REF!</definedName>
    <definedName name="TextRefCopy11" localSheetId="124">#REF!</definedName>
    <definedName name="TextRefCopy11" localSheetId="64">#REF!</definedName>
    <definedName name="TextRefCopy11" localSheetId="69">#REF!</definedName>
    <definedName name="TextRefCopy11" localSheetId="127">#REF!</definedName>
    <definedName name="TextRefCopy11" localSheetId="75">#REF!</definedName>
    <definedName name="TextRefCopy11" localSheetId="16">#REF!</definedName>
    <definedName name="TextRefCopy11">#REF!</definedName>
    <definedName name="TextRefCopy12" localSheetId="106">#REF!</definedName>
    <definedName name="TextRefCopy12" localSheetId="111">#REF!</definedName>
    <definedName name="TextRefCopy12" localSheetId="123">#REF!</definedName>
    <definedName name="TextRefCopy12" localSheetId="122">#REF!</definedName>
    <definedName name="TextRefCopy12" localSheetId="124">#REF!</definedName>
    <definedName name="TextRefCopy12" localSheetId="64">#REF!</definedName>
    <definedName name="TextRefCopy12" localSheetId="69">#REF!</definedName>
    <definedName name="TextRefCopy12" localSheetId="127">#REF!</definedName>
    <definedName name="TextRefCopy12" localSheetId="75">#REF!</definedName>
    <definedName name="TextRefCopy12" localSheetId="16">#REF!</definedName>
    <definedName name="TextRefCopy12">#REF!</definedName>
    <definedName name="TextRefCopy13" localSheetId="106">#REF!</definedName>
    <definedName name="TextRefCopy13" localSheetId="111">#REF!</definedName>
    <definedName name="TextRefCopy13" localSheetId="123">#REF!</definedName>
    <definedName name="TextRefCopy13" localSheetId="122">#REF!</definedName>
    <definedName name="TextRefCopy13" localSheetId="124">#REF!</definedName>
    <definedName name="TextRefCopy13" localSheetId="64">#REF!</definedName>
    <definedName name="TextRefCopy13" localSheetId="69">#REF!</definedName>
    <definedName name="TextRefCopy13" localSheetId="127">#REF!</definedName>
    <definedName name="TextRefCopy13" localSheetId="75">#REF!</definedName>
    <definedName name="TextRefCopy13" localSheetId="16">#REF!</definedName>
    <definedName name="TextRefCopy13">#REF!</definedName>
    <definedName name="TextRefCopy14" localSheetId="106">#REF!</definedName>
    <definedName name="TextRefCopy14" localSheetId="111">#REF!</definedName>
    <definedName name="TextRefCopy14" localSheetId="123">#REF!</definedName>
    <definedName name="TextRefCopy14" localSheetId="122">#REF!</definedName>
    <definedName name="TextRefCopy14" localSheetId="124">#REF!</definedName>
    <definedName name="TextRefCopy14" localSheetId="64">#REF!</definedName>
    <definedName name="TextRefCopy14" localSheetId="69">#REF!</definedName>
    <definedName name="TextRefCopy14" localSheetId="127">#REF!</definedName>
    <definedName name="TextRefCopy14" localSheetId="75">#REF!</definedName>
    <definedName name="TextRefCopy14" localSheetId="16">#REF!</definedName>
    <definedName name="TextRefCopy14">#REF!</definedName>
    <definedName name="TextRefCopy15" localSheetId="106">#REF!</definedName>
    <definedName name="TextRefCopy15" localSheetId="111">#REF!</definedName>
    <definedName name="TextRefCopy15" localSheetId="123">#REF!</definedName>
    <definedName name="TextRefCopy15" localSheetId="122">#REF!</definedName>
    <definedName name="TextRefCopy15" localSheetId="124">#REF!</definedName>
    <definedName name="TextRefCopy15" localSheetId="64">#REF!</definedName>
    <definedName name="TextRefCopy15" localSheetId="69">#REF!</definedName>
    <definedName name="TextRefCopy15" localSheetId="127">#REF!</definedName>
    <definedName name="TextRefCopy15" localSheetId="75">#REF!</definedName>
    <definedName name="TextRefCopy15" localSheetId="16">#REF!</definedName>
    <definedName name="TextRefCopy15">#REF!</definedName>
    <definedName name="TextRefCopy16" localSheetId="106">#REF!</definedName>
    <definedName name="TextRefCopy16" localSheetId="111">#REF!</definedName>
    <definedName name="TextRefCopy16" localSheetId="123">#REF!</definedName>
    <definedName name="TextRefCopy16" localSheetId="122">#REF!</definedName>
    <definedName name="TextRefCopy16" localSheetId="124">#REF!</definedName>
    <definedName name="TextRefCopy16" localSheetId="64">#REF!</definedName>
    <definedName name="TextRefCopy16" localSheetId="69">#REF!</definedName>
    <definedName name="TextRefCopy16" localSheetId="127">#REF!</definedName>
    <definedName name="TextRefCopy16" localSheetId="75">#REF!</definedName>
    <definedName name="TextRefCopy16" localSheetId="16">#REF!</definedName>
    <definedName name="TextRefCopy16">#REF!</definedName>
    <definedName name="TextRefCopy17" localSheetId="106">#REF!</definedName>
    <definedName name="TextRefCopy17" localSheetId="111">#REF!</definedName>
    <definedName name="TextRefCopy17" localSheetId="123">#REF!</definedName>
    <definedName name="TextRefCopy17" localSheetId="122">#REF!</definedName>
    <definedName name="TextRefCopy17" localSheetId="124">#REF!</definedName>
    <definedName name="TextRefCopy17" localSheetId="64">#REF!</definedName>
    <definedName name="TextRefCopy17" localSheetId="69">#REF!</definedName>
    <definedName name="TextRefCopy17" localSheetId="127">#REF!</definedName>
    <definedName name="TextRefCopy17" localSheetId="75">#REF!</definedName>
    <definedName name="TextRefCopy17" localSheetId="16">#REF!</definedName>
    <definedName name="TextRefCopy17">#REF!</definedName>
    <definedName name="TextRefCopy18" localSheetId="106">#REF!</definedName>
    <definedName name="TextRefCopy18" localSheetId="111">#REF!</definedName>
    <definedName name="TextRefCopy18" localSheetId="123">#REF!</definedName>
    <definedName name="TextRefCopy18" localSheetId="122">#REF!</definedName>
    <definedName name="TextRefCopy18" localSheetId="124">#REF!</definedName>
    <definedName name="TextRefCopy18" localSheetId="64">#REF!</definedName>
    <definedName name="TextRefCopy18" localSheetId="69">#REF!</definedName>
    <definedName name="TextRefCopy18" localSheetId="127">#REF!</definedName>
    <definedName name="TextRefCopy18" localSheetId="75">#REF!</definedName>
    <definedName name="TextRefCopy18" localSheetId="16">#REF!</definedName>
    <definedName name="TextRefCopy18">#REF!</definedName>
    <definedName name="TextRefCopy19" localSheetId="106">#REF!</definedName>
    <definedName name="TextRefCopy19" localSheetId="111">#REF!</definedName>
    <definedName name="TextRefCopy19" localSheetId="123">#REF!</definedName>
    <definedName name="TextRefCopy19" localSheetId="122">#REF!</definedName>
    <definedName name="TextRefCopy19" localSheetId="124">#REF!</definedName>
    <definedName name="TextRefCopy19" localSheetId="64">#REF!</definedName>
    <definedName name="TextRefCopy19" localSheetId="69">#REF!</definedName>
    <definedName name="TextRefCopy19" localSheetId="127">#REF!</definedName>
    <definedName name="TextRefCopy19" localSheetId="75">#REF!</definedName>
    <definedName name="TextRefCopy19" localSheetId="16">#REF!</definedName>
    <definedName name="TextRefCopy19">#REF!</definedName>
    <definedName name="TextRefCopy2" localSheetId="106">#REF!</definedName>
    <definedName name="TextRefCopy2" localSheetId="111">#REF!</definedName>
    <definedName name="TextRefCopy2" localSheetId="123">#REF!</definedName>
    <definedName name="TextRefCopy2" localSheetId="122">#REF!</definedName>
    <definedName name="TextRefCopy2" localSheetId="124">#REF!</definedName>
    <definedName name="TextRefCopy2" localSheetId="64">#REF!</definedName>
    <definedName name="TextRefCopy2" localSheetId="69">#REF!</definedName>
    <definedName name="TextRefCopy2" localSheetId="127">#REF!</definedName>
    <definedName name="TextRefCopy2" localSheetId="75">#REF!</definedName>
    <definedName name="TextRefCopy2" localSheetId="16">#REF!</definedName>
    <definedName name="TextRefCopy2">#REF!</definedName>
    <definedName name="TextRefCopy20" localSheetId="106">#REF!</definedName>
    <definedName name="TextRefCopy20" localSheetId="111">#REF!</definedName>
    <definedName name="TextRefCopy20" localSheetId="123">#REF!</definedName>
    <definedName name="TextRefCopy20" localSheetId="122">#REF!</definedName>
    <definedName name="TextRefCopy20" localSheetId="124">#REF!</definedName>
    <definedName name="TextRefCopy20" localSheetId="64">#REF!</definedName>
    <definedName name="TextRefCopy20" localSheetId="69">#REF!</definedName>
    <definedName name="TextRefCopy20" localSheetId="127">#REF!</definedName>
    <definedName name="TextRefCopy20" localSheetId="75">#REF!</definedName>
    <definedName name="TextRefCopy20" localSheetId="16">#REF!</definedName>
    <definedName name="TextRefCopy20">#REF!</definedName>
    <definedName name="TextRefCopy21" localSheetId="106">#REF!</definedName>
    <definedName name="TextRefCopy21" localSheetId="111">#REF!</definedName>
    <definedName name="TextRefCopy21" localSheetId="123">#REF!</definedName>
    <definedName name="TextRefCopy21" localSheetId="122">#REF!</definedName>
    <definedName name="TextRefCopy21" localSheetId="124">#REF!</definedName>
    <definedName name="TextRefCopy21" localSheetId="64">#REF!</definedName>
    <definedName name="TextRefCopy21" localSheetId="69">#REF!</definedName>
    <definedName name="TextRefCopy21" localSheetId="127">#REF!</definedName>
    <definedName name="TextRefCopy21" localSheetId="75">#REF!</definedName>
    <definedName name="TextRefCopy21" localSheetId="16">#REF!</definedName>
    <definedName name="TextRefCopy21">#REF!</definedName>
    <definedName name="TextRefCopy22" localSheetId="106">#REF!</definedName>
    <definedName name="TextRefCopy22" localSheetId="111">#REF!</definedName>
    <definedName name="TextRefCopy22" localSheetId="123">#REF!</definedName>
    <definedName name="TextRefCopy22" localSheetId="122">#REF!</definedName>
    <definedName name="TextRefCopy22" localSheetId="124">#REF!</definedName>
    <definedName name="TextRefCopy22" localSheetId="64">#REF!</definedName>
    <definedName name="TextRefCopy22" localSheetId="69">#REF!</definedName>
    <definedName name="TextRefCopy22" localSheetId="127">#REF!</definedName>
    <definedName name="TextRefCopy22" localSheetId="75">#REF!</definedName>
    <definedName name="TextRefCopy22" localSheetId="16">#REF!</definedName>
    <definedName name="TextRefCopy22">#REF!</definedName>
    <definedName name="TextRefCopy23" localSheetId="106">#REF!</definedName>
    <definedName name="TextRefCopy23" localSheetId="111">#REF!</definedName>
    <definedName name="TextRefCopy23" localSheetId="123">#REF!</definedName>
    <definedName name="TextRefCopy23" localSheetId="122">#REF!</definedName>
    <definedName name="TextRefCopy23" localSheetId="124">#REF!</definedName>
    <definedName name="TextRefCopy23" localSheetId="64">#REF!</definedName>
    <definedName name="TextRefCopy23" localSheetId="69">#REF!</definedName>
    <definedName name="TextRefCopy23" localSheetId="127">#REF!</definedName>
    <definedName name="TextRefCopy23" localSheetId="75">#REF!</definedName>
    <definedName name="TextRefCopy23" localSheetId="16">#REF!</definedName>
    <definedName name="TextRefCopy23">#REF!</definedName>
    <definedName name="TextRefCopy24" localSheetId="106">#REF!</definedName>
    <definedName name="TextRefCopy24" localSheetId="111">#REF!</definedName>
    <definedName name="TextRefCopy24" localSheetId="123">#REF!</definedName>
    <definedName name="TextRefCopy24" localSheetId="122">#REF!</definedName>
    <definedName name="TextRefCopy24" localSheetId="124">#REF!</definedName>
    <definedName name="TextRefCopy24" localSheetId="64">#REF!</definedName>
    <definedName name="TextRefCopy24" localSheetId="69">#REF!</definedName>
    <definedName name="TextRefCopy24" localSheetId="127">#REF!</definedName>
    <definedName name="TextRefCopy24" localSheetId="75">#REF!</definedName>
    <definedName name="TextRefCopy24" localSheetId="16">#REF!</definedName>
    <definedName name="TextRefCopy24">#REF!</definedName>
    <definedName name="TextRefCopy25" localSheetId="106">#REF!</definedName>
    <definedName name="TextRefCopy25" localSheetId="111">#REF!</definedName>
    <definedName name="TextRefCopy25" localSheetId="123">#REF!</definedName>
    <definedName name="TextRefCopy25" localSheetId="122">#REF!</definedName>
    <definedName name="TextRefCopy25" localSheetId="124">#REF!</definedName>
    <definedName name="TextRefCopy25" localSheetId="64">#REF!</definedName>
    <definedName name="TextRefCopy25" localSheetId="69">#REF!</definedName>
    <definedName name="TextRefCopy25" localSheetId="127">#REF!</definedName>
    <definedName name="TextRefCopy25" localSheetId="75">#REF!</definedName>
    <definedName name="TextRefCopy25" localSheetId="16">#REF!</definedName>
    <definedName name="TextRefCopy25">#REF!</definedName>
    <definedName name="TextRefCopy26" localSheetId="106">#REF!</definedName>
    <definedName name="TextRefCopy26" localSheetId="111">#REF!</definedName>
    <definedName name="TextRefCopy26" localSheetId="123">#REF!</definedName>
    <definedName name="TextRefCopy26" localSheetId="122">#REF!</definedName>
    <definedName name="TextRefCopy26" localSheetId="124">#REF!</definedName>
    <definedName name="TextRefCopy26" localSheetId="64">#REF!</definedName>
    <definedName name="TextRefCopy26" localSheetId="69">#REF!</definedName>
    <definedName name="TextRefCopy26" localSheetId="127">#REF!</definedName>
    <definedName name="TextRefCopy26" localSheetId="75">#REF!</definedName>
    <definedName name="TextRefCopy26" localSheetId="16">#REF!</definedName>
    <definedName name="TextRefCopy26">#REF!</definedName>
    <definedName name="TextRefCopy27" localSheetId="106">#REF!</definedName>
    <definedName name="TextRefCopy27" localSheetId="111">#REF!</definedName>
    <definedName name="TextRefCopy27" localSheetId="123">#REF!</definedName>
    <definedName name="TextRefCopy27" localSheetId="122">#REF!</definedName>
    <definedName name="TextRefCopy27" localSheetId="124">#REF!</definedName>
    <definedName name="TextRefCopy27" localSheetId="64">#REF!</definedName>
    <definedName name="TextRefCopy27" localSheetId="69">#REF!</definedName>
    <definedName name="TextRefCopy27" localSheetId="127">#REF!</definedName>
    <definedName name="TextRefCopy27" localSheetId="75">#REF!</definedName>
    <definedName name="TextRefCopy27" localSheetId="16">#REF!</definedName>
    <definedName name="TextRefCopy27">#REF!</definedName>
    <definedName name="TextRefCopy28" localSheetId="106">#REF!</definedName>
    <definedName name="TextRefCopy28" localSheetId="111">#REF!</definedName>
    <definedName name="TextRefCopy28" localSheetId="123">#REF!</definedName>
    <definedName name="TextRefCopy28" localSheetId="122">#REF!</definedName>
    <definedName name="TextRefCopy28" localSheetId="124">#REF!</definedName>
    <definedName name="TextRefCopy28" localSheetId="64">#REF!</definedName>
    <definedName name="TextRefCopy28" localSheetId="69">#REF!</definedName>
    <definedName name="TextRefCopy28" localSheetId="127">#REF!</definedName>
    <definedName name="TextRefCopy28" localSheetId="75">#REF!</definedName>
    <definedName name="TextRefCopy28" localSheetId="16">#REF!</definedName>
    <definedName name="TextRefCopy28">#REF!</definedName>
    <definedName name="TextRefCopy29" localSheetId="106">#REF!</definedName>
    <definedName name="TextRefCopy29" localSheetId="111">#REF!</definedName>
    <definedName name="TextRefCopy29" localSheetId="123">#REF!</definedName>
    <definedName name="TextRefCopy29" localSheetId="122">#REF!</definedName>
    <definedName name="TextRefCopy29" localSheetId="124">#REF!</definedName>
    <definedName name="TextRefCopy29" localSheetId="64">#REF!</definedName>
    <definedName name="TextRefCopy29" localSheetId="69">#REF!</definedName>
    <definedName name="TextRefCopy29" localSheetId="127">#REF!</definedName>
    <definedName name="TextRefCopy29" localSheetId="75">#REF!</definedName>
    <definedName name="TextRefCopy29" localSheetId="16">#REF!</definedName>
    <definedName name="TextRefCopy29">#REF!</definedName>
    <definedName name="TextRefCopy3" localSheetId="106">#REF!</definedName>
    <definedName name="TextRefCopy3" localSheetId="111">#REF!</definedName>
    <definedName name="TextRefCopy3" localSheetId="123">#REF!</definedName>
    <definedName name="TextRefCopy3" localSheetId="122">#REF!</definedName>
    <definedName name="TextRefCopy3" localSheetId="124">#REF!</definedName>
    <definedName name="TextRefCopy3" localSheetId="64">#REF!</definedName>
    <definedName name="TextRefCopy3" localSheetId="69">#REF!</definedName>
    <definedName name="TextRefCopy3" localSheetId="127">#REF!</definedName>
    <definedName name="TextRefCopy3" localSheetId="75">#REF!</definedName>
    <definedName name="TextRefCopy3" localSheetId="16">#REF!</definedName>
    <definedName name="TextRefCopy3">#REF!</definedName>
    <definedName name="TextRefCopy30" localSheetId="106">#REF!</definedName>
    <definedName name="TextRefCopy30" localSheetId="111">#REF!</definedName>
    <definedName name="TextRefCopy30" localSheetId="123">#REF!</definedName>
    <definedName name="TextRefCopy30" localSheetId="122">#REF!</definedName>
    <definedName name="TextRefCopy30" localSheetId="124">#REF!</definedName>
    <definedName name="TextRefCopy30" localSheetId="64">#REF!</definedName>
    <definedName name="TextRefCopy30" localSheetId="69">#REF!</definedName>
    <definedName name="TextRefCopy30" localSheetId="127">#REF!</definedName>
    <definedName name="TextRefCopy30" localSheetId="75">#REF!</definedName>
    <definedName name="TextRefCopy30" localSheetId="16">#REF!</definedName>
    <definedName name="TextRefCopy30">#REF!</definedName>
    <definedName name="TextRefCopy31" localSheetId="106">#REF!</definedName>
    <definedName name="TextRefCopy31" localSheetId="111">#REF!</definedName>
    <definedName name="TextRefCopy31" localSheetId="123">#REF!</definedName>
    <definedName name="TextRefCopy31" localSheetId="122">#REF!</definedName>
    <definedName name="TextRefCopy31" localSheetId="124">#REF!</definedName>
    <definedName name="TextRefCopy31" localSheetId="64">#REF!</definedName>
    <definedName name="TextRefCopy31" localSheetId="69">#REF!</definedName>
    <definedName name="TextRefCopy31" localSheetId="127">#REF!</definedName>
    <definedName name="TextRefCopy31" localSheetId="75">#REF!</definedName>
    <definedName name="TextRefCopy31" localSheetId="16">#REF!</definedName>
    <definedName name="TextRefCopy31">#REF!</definedName>
    <definedName name="TextRefCopy32" localSheetId="106">#REF!</definedName>
    <definedName name="TextRefCopy32" localSheetId="111">#REF!</definedName>
    <definedName name="TextRefCopy32" localSheetId="123">#REF!</definedName>
    <definedName name="TextRefCopy32" localSheetId="122">#REF!</definedName>
    <definedName name="TextRefCopy32" localSheetId="124">#REF!</definedName>
    <definedName name="TextRefCopy32" localSheetId="64">#REF!</definedName>
    <definedName name="TextRefCopy32" localSheetId="69">#REF!</definedName>
    <definedName name="TextRefCopy32" localSheetId="127">#REF!</definedName>
    <definedName name="TextRefCopy32" localSheetId="75">#REF!</definedName>
    <definedName name="TextRefCopy32" localSheetId="16">#REF!</definedName>
    <definedName name="TextRefCopy32">#REF!</definedName>
    <definedName name="TextRefCopy33" localSheetId="106">#REF!</definedName>
    <definedName name="TextRefCopy33" localSheetId="111">#REF!</definedName>
    <definedName name="TextRefCopy33" localSheetId="123">#REF!</definedName>
    <definedName name="TextRefCopy33" localSheetId="122">#REF!</definedName>
    <definedName name="TextRefCopy33" localSheetId="124">#REF!</definedName>
    <definedName name="TextRefCopy33" localSheetId="64">#REF!</definedName>
    <definedName name="TextRefCopy33" localSheetId="69">#REF!</definedName>
    <definedName name="TextRefCopy33" localSheetId="127">#REF!</definedName>
    <definedName name="TextRefCopy33" localSheetId="75">#REF!</definedName>
    <definedName name="TextRefCopy33" localSheetId="16">#REF!</definedName>
    <definedName name="TextRefCopy33">#REF!</definedName>
    <definedName name="TextRefCopy34" localSheetId="106">#REF!</definedName>
    <definedName name="TextRefCopy34" localSheetId="111">#REF!</definedName>
    <definedName name="TextRefCopy34" localSheetId="123">#REF!</definedName>
    <definedName name="TextRefCopy34" localSheetId="122">#REF!</definedName>
    <definedName name="TextRefCopy34" localSheetId="124">#REF!</definedName>
    <definedName name="TextRefCopy34" localSheetId="64">#REF!</definedName>
    <definedName name="TextRefCopy34" localSheetId="69">#REF!</definedName>
    <definedName name="TextRefCopy34" localSheetId="127">#REF!</definedName>
    <definedName name="TextRefCopy34" localSheetId="75">#REF!</definedName>
    <definedName name="TextRefCopy34" localSheetId="16">#REF!</definedName>
    <definedName name="TextRefCopy34">#REF!</definedName>
    <definedName name="TextRefCopy35" localSheetId="106">#REF!</definedName>
    <definedName name="TextRefCopy35" localSheetId="111">#REF!</definedName>
    <definedName name="TextRefCopy35" localSheetId="123">#REF!</definedName>
    <definedName name="TextRefCopy35" localSheetId="122">#REF!</definedName>
    <definedName name="TextRefCopy35" localSheetId="124">#REF!</definedName>
    <definedName name="TextRefCopy35" localSheetId="64">#REF!</definedName>
    <definedName name="TextRefCopy35" localSheetId="69">#REF!</definedName>
    <definedName name="TextRefCopy35" localSheetId="127">#REF!</definedName>
    <definedName name="TextRefCopy35" localSheetId="75">#REF!</definedName>
    <definedName name="TextRefCopy35" localSheetId="16">#REF!</definedName>
    <definedName name="TextRefCopy35">#REF!</definedName>
    <definedName name="TextRefCopy36" localSheetId="106">#REF!</definedName>
    <definedName name="TextRefCopy36" localSheetId="111">#REF!</definedName>
    <definedName name="TextRefCopy36" localSheetId="123">#REF!</definedName>
    <definedName name="TextRefCopy36" localSheetId="122">#REF!</definedName>
    <definedName name="TextRefCopy36" localSheetId="124">#REF!</definedName>
    <definedName name="TextRefCopy36" localSheetId="64">#REF!</definedName>
    <definedName name="TextRefCopy36" localSheetId="69">#REF!</definedName>
    <definedName name="TextRefCopy36" localSheetId="127">#REF!</definedName>
    <definedName name="TextRefCopy36" localSheetId="75">#REF!</definedName>
    <definedName name="TextRefCopy36" localSheetId="16">#REF!</definedName>
    <definedName name="TextRefCopy36">#REF!</definedName>
    <definedName name="TextRefCopy37" localSheetId="106">#REF!</definedName>
    <definedName name="TextRefCopy37" localSheetId="111">#REF!</definedName>
    <definedName name="TextRefCopy37" localSheetId="123">#REF!</definedName>
    <definedName name="TextRefCopy37" localSheetId="122">#REF!</definedName>
    <definedName name="TextRefCopy37" localSheetId="124">#REF!</definedName>
    <definedName name="TextRefCopy37" localSheetId="64">#REF!</definedName>
    <definedName name="TextRefCopy37" localSheetId="69">#REF!</definedName>
    <definedName name="TextRefCopy37" localSheetId="127">#REF!</definedName>
    <definedName name="TextRefCopy37" localSheetId="75">#REF!</definedName>
    <definedName name="TextRefCopy37" localSheetId="16">#REF!</definedName>
    <definedName name="TextRefCopy37">#REF!</definedName>
    <definedName name="TextRefCopy38" localSheetId="106">#REF!</definedName>
    <definedName name="TextRefCopy38" localSheetId="111">#REF!</definedName>
    <definedName name="TextRefCopy38" localSheetId="123">#REF!</definedName>
    <definedName name="TextRefCopy38" localSheetId="122">#REF!</definedName>
    <definedName name="TextRefCopy38" localSheetId="124">#REF!</definedName>
    <definedName name="TextRefCopy38" localSheetId="64">#REF!</definedName>
    <definedName name="TextRefCopy38" localSheetId="69">#REF!</definedName>
    <definedName name="TextRefCopy38" localSheetId="127">#REF!</definedName>
    <definedName name="TextRefCopy38" localSheetId="75">#REF!</definedName>
    <definedName name="TextRefCopy38" localSheetId="16">#REF!</definedName>
    <definedName name="TextRefCopy38">#REF!</definedName>
    <definedName name="TextRefCopy39" localSheetId="106">#REF!</definedName>
    <definedName name="TextRefCopy39" localSheetId="111">#REF!</definedName>
    <definedName name="TextRefCopy39" localSheetId="123">#REF!</definedName>
    <definedName name="TextRefCopy39" localSheetId="122">#REF!</definedName>
    <definedName name="TextRefCopy39" localSheetId="124">#REF!</definedName>
    <definedName name="TextRefCopy39" localSheetId="64">#REF!</definedName>
    <definedName name="TextRefCopy39" localSheetId="69">#REF!</definedName>
    <definedName name="TextRefCopy39" localSheetId="127">#REF!</definedName>
    <definedName name="TextRefCopy39" localSheetId="75">#REF!</definedName>
    <definedName name="TextRefCopy39" localSheetId="16">#REF!</definedName>
    <definedName name="TextRefCopy39">#REF!</definedName>
    <definedName name="TextRefCopy4" localSheetId="106">#REF!</definedName>
    <definedName name="TextRefCopy4" localSheetId="111">#REF!</definedName>
    <definedName name="TextRefCopy4" localSheetId="123">#REF!</definedName>
    <definedName name="TextRefCopy4" localSheetId="122">#REF!</definedName>
    <definedName name="TextRefCopy4" localSheetId="124">#REF!</definedName>
    <definedName name="TextRefCopy4" localSheetId="64">#REF!</definedName>
    <definedName name="TextRefCopy4" localSheetId="69">#REF!</definedName>
    <definedName name="TextRefCopy4" localSheetId="127">#REF!</definedName>
    <definedName name="TextRefCopy4" localSheetId="75">#REF!</definedName>
    <definedName name="TextRefCopy4" localSheetId="16">#REF!</definedName>
    <definedName name="TextRefCopy4">#REF!</definedName>
    <definedName name="TextRefCopy40" localSheetId="106">#REF!</definedName>
    <definedName name="TextRefCopy40" localSheetId="111">#REF!</definedName>
    <definedName name="TextRefCopy40" localSheetId="123">#REF!</definedName>
    <definedName name="TextRefCopy40" localSheetId="122">#REF!</definedName>
    <definedName name="TextRefCopy40" localSheetId="124">#REF!</definedName>
    <definedName name="TextRefCopy40" localSheetId="64">#REF!</definedName>
    <definedName name="TextRefCopy40" localSheetId="69">#REF!</definedName>
    <definedName name="TextRefCopy40" localSheetId="127">#REF!</definedName>
    <definedName name="TextRefCopy40" localSheetId="75">#REF!</definedName>
    <definedName name="TextRefCopy40" localSheetId="16">#REF!</definedName>
    <definedName name="TextRefCopy40">#REF!</definedName>
    <definedName name="TextRefCopy41" localSheetId="106">#REF!</definedName>
    <definedName name="TextRefCopy41" localSheetId="111">#REF!</definedName>
    <definedName name="TextRefCopy41" localSheetId="123">#REF!</definedName>
    <definedName name="TextRefCopy41" localSheetId="122">#REF!</definedName>
    <definedName name="TextRefCopy41" localSheetId="124">#REF!</definedName>
    <definedName name="TextRefCopy41" localSheetId="64">#REF!</definedName>
    <definedName name="TextRefCopy41" localSheetId="69">#REF!</definedName>
    <definedName name="TextRefCopy41" localSheetId="127">#REF!</definedName>
    <definedName name="TextRefCopy41" localSheetId="75">#REF!</definedName>
    <definedName name="TextRefCopy41" localSheetId="16">#REF!</definedName>
    <definedName name="TextRefCopy41">#REF!</definedName>
    <definedName name="TextRefCopy5" localSheetId="106">#REF!</definedName>
    <definedName name="TextRefCopy5" localSheetId="111">#REF!</definedName>
    <definedName name="TextRefCopy5" localSheetId="123">#REF!</definedName>
    <definedName name="TextRefCopy5" localSheetId="122">#REF!</definedName>
    <definedName name="TextRefCopy5" localSheetId="124">#REF!</definedName>
    <definedName name="TextRefCopy5" localSheetId="64">#REF!</definedName>
    <definedName name="TextRefCopy5" localSheetId="69">#REF!</definedName>
    <definedName name="TextRefCopy5" localSheetId="127">#REF!</definedName>
    <definedName name="TextRefCopy5" localSheetId="75">#REF!</definedName>
    <definedName name="TextRefCopy5" localSheetId="16">#REF!</definedName>
    <definedName name="TextRefCopy5">#REF!</definedName>
    <definedName name="TextRefCopy6" localSheetId="106">#REF!</definedName>
    <definedName name="TextRefCopy6" localSheetId="111">#REF!</definedName>
    <definedName name="TextRefCopy6" localSheetId="123">#REF!</definedName>
    <definedName name="TextRefCopy6" localSheetId="122">#REF!</definedName>
    <definedName name="TextRefCopy6" localSheetId="124">#REF!</definedName>
    <definedName name="TextRefCopy6" localSheetId="64">#REF!</definedName>
    <definedName name="TextRefCopy6" localSheetId="69">#REF!</definedName>
    <definedName name="TextRefCopy6" localSheetId="127">#REF!</definedName>
    <definedName name="TextRefCopy6" localSheetId="75">#REF!</definedName>
    <definedName name="TextRefCopy6" localSheetId="16">#REF!</definedName>
    <definedName name="TextRefCopy6">#REF!</definedName>
    <definedName name="TextRefCopy7" localSheetId="106">#REF!</definedName>
    <definedName name="TextRefCopy7" localSheetId="111">#REF!</definedName>
    <definedName name="TextRefCopy7" localSheetId="123">#REF!</definedName>
    <definedName name="TextRefCopy7" localSheetId="122">#REF!</definedName>
    <definedName name="TextRefCopy7" localSheetId="124">#REF!</definedName>
    <definedName name="TextRefCopy7" localSheetId="64">#REF!</definedName>
    <definedName name="TextRefCopy7" localSheetId="69">#REF!</definedName>
    <definedName name="TextRefCopy7" localSheetId="127">#REF!</definedName>
    <definedName name="TextRefCopy7" localSheetId="75">#REF!</definedName>
    <definedName name="TextRefCopy7" localSheetId="16">#REF!</definedName>
    <definedName name="TextRefCopy7">#REF!</definedName>
    <definedName name="TextRefCopy8" localSheetId="106">#REF!</definedName>
    <definedName name="TextRefCopy8" localSheetId="111">#REF!</definedName>
    <definedName name="TextRefCopy8" localSheetId="123">#REF!</definedName>
    <definedName name="TextRefCopy8" localSheetId="122">#REF!</definedName>
    <definedName name="TextRefCopy8" localSheetId="124">#REF!</definedName>
    <definedName name="TextRefCopy8" localSheetId="64">#REF!</definedName>
    <definedName name="TextRefCopy8" localSheetId="69">#REF!</definedName>
    <definedName name="TextRefCopy8" localSheetId="127">#REF!</definedName>
    <definedName name="TextRefCopy8" localSheetId="75">#REF!</definedName>
    <definedName name="TextRefCopy8" localSheetId="16">#REF!</definedName>
    <definedName name="TextRefCopy8">#REF!</definedName>
    <definedName name="TextRefCopy9" localSheetId="106">#REF!</definedName>
    <definedName name="TextRefCopy9" localSheetId="111">#REF!</definedName>
    <definedName name="TextRefCopy9" localSheetId="123">#REF!</definedName>
    <definedName name="TextRefCopy9" localSheetId="122">#REF!</definedName>
    <definedName name="TextRefCopy9" localSheetId="124">#REF!</definedName>
    <definedName name="TextRefCopy9" localSheetId="64">#REF!</definedName>
    <definedName name="TextRefCopy9" localSheetId="69">#REF!</definedName>
    <definedName name="TextRefCopy9" localSheetId="127">#REF!</definedName>
    <definedName name="TextRefCopy9" localSheetId="75">#REF!</definedName>
    <definedName name="TextRefCopy9" localSheetId="16">#REF!</definedName>
    <definedName name="TextRefCopy9">#REF!</definedName>
    <definedName name="TextRefCopyRangeCount" hidden="1">1</definedName>
    <definedName name="tfc" localSheetId="106">#REF!</definedName>
    <definedName name="tfc" localSheetId="109">#REF!</definedName>
    <definedName name="tfc" localSheetId="129">#REF!</definedName>
    <definedName name="tfc" localSheetId="23">#REF!</definedName>
    <definedName name="tfc" localSheetId="13">#REF!</definedName>
    <definedName name="tfc">#REF!</definedName>
    <definedName name="three" localSheetId="106">#REF!</definedName>
    <definedName name="three" localSheetId="109">#REF!</definedName>
    <definedName name="three" localSheetId="129">#REF!</definedName>
    <definedName name="three" localSheetId="127">#REF!</definedName>
    <definedName name="three" localSheetId="23">#REF!</definedName>
    <definedName name="three" localSheetId="13">#REF!</definedName>
    <definedName name="three">#REF!</definedName>
    <definedName name="ti">36926.6458430556</definedName>
    <definedName name="TILLBORDER" localSheetId="106">#REF!</definedName>
    <definedName name="TILLBORDER" localSheetId="109">#REF!</definedName>
    <definedName name="TILLBORDER" localSheetId="129">#REF!</definedName>
    <definedName name="TILLBORDER" localSheetId="23">#REF!</definedName>
    <definedName name="TILLBORDER" localSheetId="13">#REF!</definedName>
    <definedName name="TILLBORDER">#REF!</definedName>
    <definedName name="TILLBORDER1" localSheetId="106">#REF!</definedName>
    <definedName name="TILLBORDER1" localSheetId="109">#REF!</definedName>
    <definedName name="TILLBORDER1" localSheetId="129">#REF!</definedName>
    <definedName name="TILLBORDER1" localSheetId="23">#REF!</definedName>
    <definedName name="TILLBORDER1" localSheetId="13">#REF!</definedName>
    <definedName name="TILLBORDER1">#REF!</definedName>
    <definedName name="TILLBORDER2" localSheetId="106">#REF!</definedName>
    <definedName name="TILLBORDER2" localSheetId="109">#REF!</definedName>
    <definedName name="TILLBORDER2" localSheetId="129">#REF!</definedName>
    <definedName name="TILLBORDER2" localSheetId="23">#REF!</definedName>
    <definedName name="TILLBORDER2" localSheetId="13">#REF!</definedName>
    <definedName name="TILLBORDER2">#REF!</definedName>
    <definedName name="TILLBORDER3" localSheetId="106">#REF!</definedName>
    <definedName name="TILLBORDER3" localSheetId="109">#REF!</definedName>
    <definedName name="TILLBORDER3" localSheetId="129">#REF!</definedName>
    <definedName name="TILLBORDER3" localSheetId="23">#REF!</definedName>
    <definedName name="TILLBORDER3" localSheetId="13">#REF!</definedName>
    <definedName name="TILLBORDER3">#REF!</definedName>
    <definedName name="TILLBORDER4" localSheetId="106">#REF!</definedName>
    <definedName name="TILLBORDER4" localSheetId="109">#REF!</definedName>
    <definedName name="TILLBORDER4" localSheetId="129">#REF!</definedName>
    <definedName name="TILLBORDER4" localSheetId="23">#REF!</definedName>
    <definedName name="TILLBORDER4" localSheetId="13">#REF!</definedName>
    <definedName name="TILLBORDER4">#REF!</definedName>
    <definedName name="TILLPAGE1" localSheetId="106">#REF!</definedName>
    <definedName name="TILLPAGE1" localSheetId="109">#REF!</definedName>
    <definedName name="TILLPAGE1" localSheetId="129">#REF!</definedName>
    <definedName name="TILLPAGE1" localSheetId="23">#REF!</definedName>
    <definedName name="TILLPAGE1" localSheetId="13">#REF!</definedName>
    <definedName name="TILLPAGE1">#REF!</definedName>
    <definedName name="TILLPAGE2" localSheetId="106">#REF!</definedName>
    <definedName name="TILLPAGE2" localSheetId="109">#REF!</definedName>
    <definedName name="TILLPAGE2" localSheetId="129">#REF!</definedName>
    <definedName name="TILLPAGE2" localSheetId="23">#REF!</definedName>
    <definedName name="TILLPAGE2" localSheetId="13">#REF!</definedName>
    <definedName name="TILLPAGE2">#REF!</definedName>
    <definedName name="TILLPAGE3" localSheetId="106">#REF!</definedName>
    <definedName name="TILLPAGE3" localSheetId="109">#REF!</definedName>
    <definedName name="TILLPAGE3" localSheetId="129">#REF!</definedName>
    <definedName name="TILLPAGE3" localSheetId="23">#REF!</definedName>
    <definedName name="TILLPAGE3" localSheetId="13">#REF!</definedName>
    <definedName name="TILLPAGE3">#REF!</definedName>
    <definedName name="TILLPAGE4" localSheetId="106">#REF!</definedName>
    <definedName name="TILLPAGE4" localSheetId="109">#REF!</definedName>
    <definedName name="TILLPAGE4" localSheetId="129">#REF!</definedName>
    <definedName name="TILLPAGE4" localSheetId="23">#REF!</definedName>
    <definedName name="TILLPAGE4" localSheetId="13">#REF!</definedName>
    <definedName name="TILLPAGE4">#REF!</definedName>
    <definedName name="time_elapse" localSheetId="106">#REF!</definedName>
    <definedName name="time_elapse" localSheetId="109">#REF!</definedName>
    <definedName name="time_elapse" localSheetId="129">#REF!</definedName>
    <definedName name="time_elapse" localSheetId="23">#REF!</definedName>
    <definedName name="time_elapse" localSheetId="13">#REF!</definedName>
    <definedName name="time_elapse">#REF!</definedName>
    <definedName name="TimeToPay1" localSheetId="106">#REF!</definedName>
    <definedName name="TimeToPay1" localSheetId="109">#REF!</definedName>
    <definedName name="TimeToPay1" localSheetId="129">#REF!</definedName>
    <definedName name="TimeToPay1" localSheetId="127">#REF!</definedName>
    <definedName name="TimeToPay1" localSheetId="23">#REF!</definedName>
    <definedName name="TimeToPay1" localSheetId="13">#REF!</definedName>
    <definedName name="TimeToPay1">#REF!</definedName>
    <definedName name="TimeToPay2" localSheetId="106">#REF!</definedName>
    <definedName name="TimeToPay2" localSheetId="109">#REF!</definedName>
    <definedName name="TimeToPay2" localSheetId="129">#REF!</definedName>
    <definedName name="TimeToPay2" localSheetId="127">#REF!</definedName>
    <definedName name="TimeToPay2" localSheetId="23">#REF!</definedName>
    <definedName name="TimeToPay2" localSheetId="13">#REF!</definedName>
    <definedName name="TimeToPay2">#REF!</definedName>
    <definedName name="TimeToPay3" localSheetId="106">#REF!</definedName>
    <definedName name="TimeToPay3" localSheetId="109">#REF!</definedName>
    <definedName name="TimeToPay3" localSheetId="129">#REF!</definedName>
    <definedName name="TimeToPay3" localSheetId="127">#REF!</definedName>
    <definedName name="TimeToPay3" localSheetId="23">#REF!</definedName>
    <definedName name="TimeToPay3" localSheetId="13">#REF!</definedName>
    <definedName name="TimeToPay3">#REF!</definedName>
    <definedName name="TIN" localSheetId="106">#REF!</definedName>
    <definedName name="TIN" localSheetId="109">#REF!</definedName>
    <definedName name="TIN" localSheetId="129">#REF!</definedName>
    <definedName name="TIN" localSheetId="23">#REF!</definedName>
    <definedName name="TIN" localSheetId="13">#REF!</definedName>
    <definedName name="TIN">#REF!</definedName>
    <definedName name="title" localSheetId="106">#REF!</definedName>
    <definedName name="title" localSheetId="109">#REF!</definedName>
    <definedName name="title" localSheetId="129">#REF!</definedName>
    <definedName name="title" localSheetId="23">#REF!</definedName>
    <definedName name="title" localSheetId="13">#REF!</definedName>
    <definedName name="title">#REF!</definedName>
    <definedName name="tl" localSheetId="106">#REF!</definedName>
    <definedName name="tl" localSheetId="109">#REF!</definedName>
    <definedName name="tl" localSheetId="129">#REF!</definedName>
    <definedName name="tl" localSheetId="127">#REF!</definedName>
    <definedName name="tl" localSheetId="23">#REF!</definedName>
    <definedName name="tl" localSheetId="13">#REF!</definedName>
    <definedName name="tl">#REF!</definedName>
    <definedName name="tm" localSheetId="106">#REF!</definedName>
    <definedName name="tm" localSheetId="109">#REF!</definedName>
    <definedName name="tm" localSheetId="129">#REF!</definedName>
    <definedName name="tm" localSheetId="23">#REF!</definedName>
    <definedName name="tm" localSheetId="13">#REF!</definedName>
    <definedName name="tm">#REF!</definedName>
    <definedName name="tmly" localSheetId="106">#REF!</definedName>
    <definedName name="tmly" localSheetId="109">#REF!</definedName>
    <definedName name="tmly" localSheetId="129">#REF!</definedName>
    <definedName name="tmly" localSheetId="23">#REF!</definedName>
    <definedName name="tmly" localSheetId="13">#REF!</definedName>
    <definedName name="tmly">#REF!</definedName>
    <definedName name="TMPH" localSheetId="106">#REF!</definedName>
    <definedName name="TMPH" localSheetId="109">#REF!</definedName>
    <definedName name="TMPH" localSheetId="129">#REF!</definedName>
    <definedName name="TMPH" localSheetId="127">#REF!</definedName>
    <definedName name="TMPH" localSheetId="23">#REF!</definedName>
    <definedName name="TMPH" localSheetId="13">#REF!</definedName>
    <definedName name="TMPH">#REF!</definedName>
    <definedName name="TMPL" localSheetId="106">#REF!</definedName>
    <definedName name="TMPL" localSheetId="127">#REF!</definedName>
    <definedName name="TMPL">#REF!</definedName>
    <definedName name="TMPR" localSheetId="106">#REF!</definedName>
    <definedName name="TMPR" localSheetId="127">#REF!</definedName>
    <definedName name="TMPR">#REF!</definedName>
    <definedName name="TNLL" localSheetId="106">#REF!</definedName>
    <definedName name="TNLL" localSheetId="127">#REF!</definedName>
    <definedName name="TNLL">#REF!</definedName>
    <definedName name="To?Be?Defined" localSheetId="106">#REF!</definedName>
    <definedName name="To?Be?Defined">#REF!</definedName>
    <definedName name="top" localSheetId="106">#REF!</definedName>
    <definedName name="top" localSheetId="109">#REF!</definedName>
    <definedName name="top" localSheetId="129">#REF!</definedName>
    <definedName name="top" localSheetId="127">#REF!</definedName>
    <definedName name="top" localSheetId="23">#REF!</definedName>
    <definedName name="top" localSheetId="13">#REF!</definedName>
    <definedName name="top">#REF!</definedName>
    <definedName name="totad" localSheetId="106">#REF!</definedName>
    <definedName name="totad" localSheetId="109">#REF!</definedName>
    <definedName name="totad" localSheetId="129">#REF!</definedName>
    <definedName name="totad" localSheetId="127">#REF!</definedName>
    <definedName name="totad" localSheetId="23">#REF!</definedName>
    <definedName name="totad" localSheetId="13">#REF!</definedName>
    <definedName name="totad">#REF!</definedName>
    <definedName name="totad2" localSheetId="106">#REF!</definedName>
    <definedName name="totad2" localSheetId="109">#REF!</definedName>
    <definedName name="totad2" localSheetId="129">#REF!</definedName>
    <definedName name="totad2" localSheetId="23">#REF!</definedName>
    <definedName name="totad2" localSheetId="13">#REF!</definedName>
    <definedName name="totad2">#REF!</definedName>
    <definedName name="TOTAL" localSheetId="106">#REF!</definedName>
    <definedName name="TOTAL" localSheetId="109">#REF!</definedName>
    <definedName name="TOTAL" localSheetId="129">#REF!</definedName>
    <definedName name="TOTAL" localSheetId="127">#REF!</definedName>
    <definedName name="TOTAL" localSheetId="23">#REF!</definedName>
    <definedName name="TOTAL" localSheetId="13">#REF!</definedName>
    <definedName name="TOTAL">#REF!</definedName>
    <definedName name="Total_Assets_per_Company" localSheetId="106">#REF!</definedName>
    <definedName name="Total_Assets_per_Company" localSheetId="127">#REF!</definedName>
    <definedName name="Total_Assets_per_Company">#REF!</definedName>
    <definedName name="Total_C1" localSheetId="106">#REF!</definedName>
    <definedName name="Total_C1" localSheetId="109">#REF!</definedName>
    <definedName name="Total_C1" localSheetId="129">#REF!</definedName>
    <definedName name="Total_C1" localSheetId="23">#REF!</definedName>
    <definedName name="Total_C1" localSheetId="13">#REF!</definedName>
    <definedName name="Total_C1">#REF!</definedName>
    <definedName name="Total_C2" localSheetId="106">#REF!</definedName>
    <definedName name="Total_C2" localSheetId="109">#REF!</definedName>
    <definedName name="Total_C2" localSheetId="129">#REF!</definedName>
    <definedName name="Total_C2" localSheetId="23">#REF!</definedName>
    <definedName name="Total_C2" localSheetId="13">#REF!</definedName>
    <definedName name="Total_C2">#REF!</definedName>
    <definedName name="Total_C3" localSheetId="106">#REF!</definedName>
    <definedName name="Total_C3" localSheetId="109">#REF!</definedName>
    <definedName name="Total_C3" localSheetId="129">#REF!</definedName>
    <definedName name="Total_C3" localSheetId="23">#REF!</definedName>
    <definedName name="Total_C3" localSheetId="13">#REF!</definedName>
    <definedName name="Total_C3">#REF!</definedName>
    <definedName name="TOTAL_C4" localSheetId="106">#REF!</definedName>
    <definedName name="TOTAL_C4" localSheetId="109">#REF!</definedName>
    <definedName name="TOTAL_C4" localSheetId="129">#REF!</definedName>
    <definedName name="TOTAL_C4" localSheetId="23">#REF!</definedName>
    <definedName name="TOTAL_C4" localSheetId="13">#REF!</definedName>
    <definedName name="TOTAL_C4">#REF!</definedName>
    <definedName name="Total_Non_ledger_Assets" localSheetId="106">#REF!</definedName>
    <definedName name="Total_Non_ledger_Assets" localSheetId="109">#REF!</definedName>
    <definedName name="Total_Non_ledger_Assets" localSheetId="129">#REF!</definedName>
    <definedName name="Total_Non_ledger_Assets" localSheetId="127">#REF!</definedName>
    <definedName name="Total_Non_ledger_Assets" localSheetId="23">#REF!</definedName>
    <definedName name="Total_Non_ledger_Assets" localSheetId="13">#REF!</definedName>
    <definedName name="Total_Non_ledger_Assets">#REF!</definedName>
    <definedName name="totaladmittedassets" localSheetId="106">#REF!</definedName>
    <definedName name="totaladmittedassets" localSheetId="127">#REF!</definedName>
    <definedName name="totaladmittedassets">#REF!</definedName>
    <definedName name="totalded" localSheetId="106">#REF!</definedName>
    <definedName name="totalded" localSheetId="127">#REF!</definedName>
    <definedName name="totalded">#REF!</definedName>
    <definedName name="totalearnedpremium" localSheetId="106">#REF!</definedName>
    <definedName name="totalearnedpremium" localSheetId="127">#REF!</definedName>
    <definedName name="totalearnedpremium">#REF!</definedName>
    <definedName name="totalliab" localSheetId="106">#REF!</definedName>
    <definedName name="totalliab" localSheetId="127">#REF!</definedName>
    <definedName name="totalliab">#REF!</definedName>
    <definedName name="totalsurplus" localSheetId="106">#REF!</definedName>
    <definedName name="totalsurplus" localSheetId="127">#REF!</definedName>
    <definedName name="totalsurplus">#REF!</definedName>
    <definedName name="totasspercom" localSheetId="106">#REF!</definedName>
    <definedName name="totasspercom" localSheetId="127">#REF!</definedName>
    <definedName name="totasspercom">#REF!</definedName>
    <definedName name="TOTDOM" localSheetId="106">#REF!</definedName>
    <definedName name="TOTDOM" localSheetId="127">#REF!</definedName>
    <definedName name="TOTDOM">#REF!</definedName>
    <definedName name="totlia" localSheetId="106">#REF!</definedName>
    <definedName name="totlia" localSheetId="127">#REF!</definedName>
    <definedName name="totlia">#REF!</definedName>
    <definedName name="totsto" localSheetId="106">#REF!</definedName>
    <definedName name="totsto" localSheetId="127">#REF!</definedName>
    <definedName name="totsto">#REF!</definedName>
    <definedName name="tp" localSheetId="106">#REF!</definedName>
    <definedName name="tp" localSheetId="109">#REF!</definedName>
    <definedName name="tp" localSheetId="129">#REF!</definedName>
    <definedName name="tp" localSheetId="127">#REF!</definedName>
    <definedName name="tp" localSheetId="23">#REF!</definedName>
    <definedName name="tp" localSheetId="13">#REF!</definedName>
    <definedName name="tp">#REF!</definedName>
    <definedName name="TPCY" localSheetId="106">#REF!</definedName>
    <definedName name="TPCY" localSheetId="109">#REF!</definedName>
    <definedName name="TPCY" localSheetId="129">#REF!</definedName>
    <definedName name="TPCY" localSheetId="127">#REF!</definedName>
    <definedName name="TPCY" localSheetId="23">#REF!</definedName>
    <definedName name="TPCY" localSheetId="13">#REF!</definedName>
    <definedName name="TPCY">#REF!</definedName>
    <definedName name="TPD_COVER_PAY" localSheetId="106">#REF!</definedName>
    <definedName name="TPD_COVER_PAY" localSheetId="109">#REF!</definedName>
    <definedName name="TPD_COVER_PAY" localSheetId="129">#REF!</definedName>
    <definedName name="TPD_COVER_PAY" localSheetId="23">#REF!</definedName>
    <definedName name="TPD_COVER_PAY" localSheetId="13">#REF!</definedName>
    <definedName name="TPD_COVER_PAY">#REF!</definedName>
    <definedName name="TPD_MAXAGE" localSheetId="106">#REF!</definedName>
    <definedName name="TPD_MAXAGE" localSheetId="109">#REF!</definedName>
    <definedName name="TPD_MAXAGE" localSheetId="129">#REF!</definedName>
    <definedName name="TPD_MAXAGE" localSheetId="23">#REF!</definedName>
    <definedName name="TPD_MAXAGE" localSheetId="13">#REF!</definedName>
    <definedName name="TPD_MAXAGE">#REF!</definedName>
    <definedName name="tpd_tab" localSheetId="106">#REF!</definedName>
    <definedName name="tpd_tab" localSheetId="109">#REF!</definedName>
    <definedName name="tpd_tab" localSheetId="129">#REF!</definedName>
    <definedName name="tpd_tab" localSheetId="23">#REF!</definedName>
    <definedName name="tpd_tab" localSheetId="13">#REF!</definedName>
    <definedName name="tpd_tab">#REF!</definedName>
    <definedName name="TPDSA" localSheetId="106">#REF!</definedName>
    <definedName name="TPDSA" localSheetId="109">#REF!</definedName>
    <definedName name="TPDSA" localSheetId="129">#REF!</definedName>
    <definedName name="TPDSA" localSheetId="23">#REF!</definedName>
    <definedName name="TPDSA" localSheetId="13">#REF!</definedName>
    <definedName name="TPDSA">#REF!</definedName>
    <definedName name="tppy" localSheetId="106">#REF!</definedName>
    <definedName name="tppy" localSheetId="109">#REF!</definedName>
    <definedName name="tppy" localSheetId="129">#REF!</definedName>
    <definedName name="tppy" localSheetId="127">#REF!</definedName>
    <definedName name="tppy" localSheetId="23">#REF!</definedName>
    <definedName name="tppy" localSheetId="13">#REF!</definedName>
    <definedName name="tppy">#REF!</definedName>
    <definedName name="Trade?Customer?Development?Funds" localSheetId="106">#REF!</definedName>
    <definedName name="Trade?Customer?Development?Funds" localSheetId="109">#REF!</definedName>
    <definedName name="Trade?Customer?Development?Funds" localSheetId="129">#REF!</definedName>
    <definedName name="Trade?Customer?Development?Funds" localSheetId="23">#REF!</definedName>
    <definedName name="Trade?Customer?Development?Funds" localSheetId="13">#REF!</definedName>
    <definedName name="Trade?Customer?Development?Funds">#REF!</definedName>
    <definedName name="trans" localSheetId="106">#REF!,#REF!,#REF!,#REF!,#REF!,#REF!,#REF!</definedName>
    <definedName name="trans" localSheetId="109">#REF!,#REF!,#REF!,#REF!,#REF!,#REF!,#REF!</definedName>
    <definedName name="trans" localSheetId="129">#REF!,#REF!,#REF!,#REF!,#REF!,#REF!,#REF!</definedName>
    <definedName name="trans" localSheetId="23">#REF!,#REF!,#REF!,#REF!,#REF!,#REF!,#REF!</definedName>
    <definedName name="trans" localSheetId="13">#REF!,#REF!,#REF!,#REF!,#REF!,#REF!,#REF!</definedName>
    <definedName name="trans">#REF!,#REF!,#REF!,#REF!,#REF!,#REF!,#REF!</definedName>
    <definedName name="tre" localSheetId="106">#REF!</definedName>
    <definedName name="tre" localSheetId="127">#REF!</definedName>
    <definedName name="tre">#REF!</definedName>
    <definedName name="TREASURY_BILLS" localSheetId="106">#REF!</definedName>
    <definedName name="TREASURY_BILLS" localSheetId="109">#REF!</definedName>
    <definedName name="TREASURY_BILLS" localSheetId="129">#REF!</definedName>
    <definedName name="TREASURY_BILLS" localSheetId="23">#REF!</definedName>
    <definedName name="TREASURY_BILLS" localSheetId="13">#REF!</definedName>
    <definedName name="TREASURY_BILLS">#REF!</definedName>
    <definedName name="tri" localSheetId="106">#REF!</definedName>
    <definedName name="tri" localSheetId="109">#REF!</definedName>
    <definedName name="tri" localSheetId="129">#REF!</definedName>
    <definedName name="tri" localSheetId="23">#REF!</definedName>
    <definedName name="tri" localSheetId="13">#REF!</definedName>
    <definedName name="tri">#REF!</definedName>
    <definedName name="TRIALBALANCEJAN00" localSheetId="106">#REF!</definedName>
    <definedName name="TRIALBALANCEJAN00" localSheetId="109">#REF!</definedName>
    <definedName name="TRIALBALANCEJAN00" localSheetId="129">#REF!</definedName>
    <definedName name="TRIALBALANCEJAN00" localSheetId="23">#REF!</definedName>
    <definedName name="TRIALBALANCEJAN00" localSheetId="13">#REF!</definedName>
    <definedName name="TRIALBALANCEJAN00">#REF!</definedName>
    <definedName name="TS_" localSheetId="106">#REF!</definedName>
    <definedName name="TS_" localSheetId="109">#REF!</definedName>
    <definedName name="TS_" localSheetId="129">#REF!</definedName>
    <definedName name="TS_" localSheetId="23">#REF!</definedName>
    <definedName name="TS_" localSheetId="13">#REF!</definedName>
    <definedName name="TS_">#REF!</definedName>
    <definedName name="Tval" localSheetId="106">#REF!</definedName>
    <definedName name="Tval" localSheetId="109">#REF!</definedName>
    <definedName name="Tval" localSheetId="129">#REF!</definedName>
    <definedName name="Tval" localSheetId="23">#REF!</definedName>
    <definedName name="Tval" localSheetId="13">#REF!</definedName>
    <definedName name="Tval">#REF!</definedName>
    <definedName name="txnl" localSheetId="106">#REF!</definedName>
    <definedName name="txnl" localSheetId="109">#REF!</definedName>
    <definedName name="txnl" localSheetId="129">#REF!</definedName>
    <definedName name="txnl" localSheetId="127">#REF!</definedName>
    <definedName name="txnl" localSheetId="23">#REF!</definedName>
    <definedName name="txnl" localSheetId="13">#REF!</definedName>
    <definedName name="txnl">#REF!</definedName>
    <definedName name="TY" localSheetId="106">#REF!</definedName>
    <definedName name="TY" localSheetId="109">#REF!</definedName>
    <definedName name="TY" localSheetId="129">#REF!</definedName>
    <definedName name="TY" localSheetId="23">#REF!</definedName>
    <definedName name="TY" localSheetId="13">#REF!</definedName>
    <definedName name="TY">#REF!</definedName>
    <definedName name="Type_of_Loss" localSheetId="106">#REF!</definedName>
    <definedName name="Type_of_Loss" localSheetId="109">#REF!</definedName>
    <definedName name="Type_of_Loss" localSheetId="129">#REF!</definedName>
    <definedName name="Type_of_Loss" localSheetId="23">#REF!</definedName>
    <definedName name="Type_of_Loss" localSheetId="13">#REF!</definedName>
    <definedName name="Type_of_Loss">#REF!</definedName>
    <definedName name="U" localSheetId="106">#REF!</definedName>
    <definedName name="U" localSheetId="109">#REF!</definedName>
    <definedName name="U" localSheetId="129">#REF!</definedName>
    <definedName name="U" localSheetId="23">#REF!</definedName>
    <definedName name="U" localSheetId="13">#REF!</definedName>
    <definedName name="U">#REF!</definedName>
    <definedName name="U_G_budget" localSheetId="106">#REF!</definedName>
    <definedName name="U_G_budget" localSheetId="109">#REF!</definedName>
    <definedName name="U_G_budget" localSheetId="129">#REF!</definedName>
    <definedName name="U_G_budget" localSheetId="23">#REF!</definedName>
    <definedName name="U_G_budget" localSheetId="13">#REF!</definedName>
    <definedName name="U_G_budget">#REF!</definedName>
    <definedName name="ub" localSheetId="106">#REF!</definedName>
    <definedName name="ub" localSheetId="109">#REF!</definedName>
    <definedName name="ub" localSheetId="129">#REF!</definedName>
    <definedName name="ub" localSheetId="23">#REF!</definedName>
    <definedName name="ub" localSheetId="13">#REF!</definedName>
    <definedName name="ub">#REF!</definedName>
    <definedName name="UBD" localSheetId="106">#REF!</definedName>
    <definedName name="UBD" localSheetId="109">#REF!</definedName>
    <definedName name="UBD" localSheetId="129">#REF!</definedName>
    <definedName name="UBD" localSheetId="127">#REF!</definedName>
    <definedName name="UBD" localSheetId="23">#REF!</definedName>
    <definedName name="UBD" localSheetId="13">#REF!</definedName>
    <definedName name="UBD">#REF!</definedName>
    <definedName name="udnl" localSheetId="106">#REF!</definedName>
    <definedName name="udnl" localSheetId="109">#REF!</definedName>
    <definedName name="udnl" localSheetId="129">#REF!</definedName>
    <definedName name="udnl" localSheetId="127">#REF!</definedName>
    <definedName name="udnl" localSheetId="23">#REF!</definedName>
    <definedName name="udnl" localSheetId="13">#REF!</definedName>
    <definedName name="udnl">#REF!</definedName>
    <definedName name="UEP_BEG" localSheetId="106">#REF!</definedName>
    <definedName name="UEP_BEG" localSheetId="109">#REF!</definedName>
    <definedName name="UEP_BEG" localSheetId="129">#REF!</definedName>
    <definedName name="UEP_BEG" localSheetId="23">#REF!</definedName>
    <definedName name="UEP_BEG" localSheetId="13">#REF!</definedName>
    <definedName name="UEP_BEG">#REF!</definedName>
    <definedName name="UL_Bud" localSheetId="106">#REF!</definedName>
    <definedName name="UL_Bud" localSheetId="109">#REF!</definedName>
    <definedName name="UL_Bud" localSheetId="129">#REF!</definedName>
    <definedName name="UL_Bud" localSheetId="23">#REF!</definedName>
    <definedName name="UL_Bud" localSheetId="13">#REF!</definedName>
    <definedName name="UL_Bud">#REF!</definedName>
    <definedName name="uncy" localSheetId="106">#REF!</definedName>
    <definedName name="uncy" localSheetId="109">#REF!</definedName>
    <definedName name="uncy" localSheetId="129">#REF!</definedName>
    <definedName name="uncy" localSheetId="23">#REF!</definedName>
    <definedName name="uncy" localSheetId="13">#REF!</definedName>
    <definedName name="uncy">#REF!</definedName>
    <definedName name="underwritingexpenses" localSheetId="106">#REF!</definedName>
    <definedName name="underwritingexpenses" localSheetId="127">#REF!</definedName>
    <definedName name="underwritingexpenses">#REF!</definedName>
    <definedName name="underwritingincome" localSheetId="106">#REF!</definedName>
    <definedName name="underwritingincome" localSheetId="127">#REF!</definedName>
    <definedName name="underwritingincome">#REF!</definedName>
    <definedName name="une" localSheetId="106">#REF!</definedName>
    <definedName name="une" localSheetId="127">#REF!</definedName>
    <definedName name="une">#REF!</definedName>
    <definedName name="UnileverCompanies" localSheetId="106">#REF!</definedName>
    <definedName name="UnileverCompanies">#REF!</definedName>
    <definedName name="UNIT" localSheetId="106">#REF!</definedName>
    <definedName name="UNIT">#REF!</definedName>
    <definedName name="UNIT_CODE" localSheetId="106">#REF!</definedName>
    <definedName name="UNIT_CODE">#REF!</definedName>
    <definedName name="UNIT_COUNT" localSheetId="106">#REF!</definedName>
    <definedName name="UNIT_COUNT">#REF!</definedName>
    <definedName name="Unit_Gross_I" localSheetId="106">#REF!</definedName>
    <definedName name="Unit_Gross_I" localSheetId="109">#REF!</definedName>
    <definedName name="Unit_Gross_I" localSheetId="129">#REF!</definedName>
    <definedName name="Unit_Gross_I" localSheetId="23">#REF!</definedName>
    <definedName name="Unit_Gross_I" localSheetId="13">#REF!</definedName>
    <definedName name="Unit_Gross_I">#REF!</definedName>
    <definedName name="UoMdim" localSheetId="106">#REF!</definedName>
    <definedName name="UoMdim" localSheetId="109">#REF!</definedName>
    <definedName name="UoMdim" localSheetId="129">#REF!</definedName>
    <definedName name="UoMdim" localSheetId="23">#REF!</definedName>
    <definedName name="UoMdim" localSheetId="13">#REF!</definedName>
    <definedName name="UoMdim">#REF!</definedName>
    <definedName name="UomFillVol" localSheetId="106">#REF!</definedName>
    <definedName name="UomFillVol" localSheetId="109">#REF!</definedName>
    <definedName name="UomFillVol" localSheetId="129">#REF!</definedName>
    <definedName name="UomFillVol" localSheetId="23">#REF!</definedName>
    <definedName name="UomFillVol" localSheetId="13">#REF!</definedName>
    <definedName name="UomFillVol">#REF!</definedName>
    <definedName name="uompower" localSheetId="106">#REF!</definedName>
    <definedName name="uompower" localSheetId="109">#REF!</definedName>
    <definedName name="uompower" localSheetId="129">#REF!</definedName>
    <definedName name="uompower" localSheetId="23">#REF!</definedName>
    <definedName name="uompower" localSheetId="13">#REF!</definedName>
    <definedName name="uompower">#REF!</definedName>
    <definedName name="upnl" localSheetId="106">#REF!</definedName>
    <definedName name="upnl" localSheetId="109">#REF!</definedName>
    <definedName name="upnl" localSheetId="129">#REF!</definedName>
    <definedName name="upnl" localSheetId="127">#REF!</definedName>
    <definedName name="upnl" localSheetId="23">#REF!</definedName>
    <definedName name="upnl" localSheetId="13">#REF!</definedName>
    <definedName name="upnl">#REF!</definedName>
    <definedName name="UPR_" localSheetId="106">#REF!</definedName>
    <definedName name="UPR_" localSheetId="109">#REF!</definedName>
    <definedName name="UPR_" localSheetId="129">#REF!</definedName>
    <definedName name="UPR_" localSheetId="23">#REF!</definedName>
    <definedName name="UPR_" localSheetId="13">#REF!</definedName>
    <definedName name="UPR_">#REF!</definedName>
    <definedName name="useRBC2" localSheetId="106">#REF!</definedName>
    <definedName name="useRBC2" localSheetId="109">#REF!</definedName>
    <definedName name="useRBC2" localSheetId="129">#REF!</definedName>
    <definedName name="useRBC2" localSheetId="127">#REF!</definedName>
    <definedName name="useRBC2" localSheetId="23">#REF!</definedName>
    <definedName name="useRBC2" localSheetId="13">#REF!</definedName>
    <definedName name="useRBC2">#REF!</definedName>
    <definedName name="UWcostRatio_1" localSheetId="26">#REF!</definedName>
    <definedName name="UWcostRatio_1" localSheetId="106">#REF!</definedName>
    <definedName name="UWcostRatio_1" localSheetId="111">#REF!</definedName>
    <definedName name="UWcostRatio_1" localSheetId="123">#REF!</definedName>
    <definedName name="UWcostRatio_1" localSheetId="122">#REF!</definedName>
    <definedName name="UWcostRatio_1" localSheetId="124">#REF!</definedName>
    <definedName name="UWcostRatio_1" localSheetId="44">#REF!</definedName>
    <definedName name="UWcostRatio_1" localSheetId="64">#REF!</definedName>
    <definedName name="UWcostRatio_1" localSheetId="69">#REF!</definedName>
    <definedName name="UWcostRatio_1" localSheetId="75">#REF!</definedName>
    <definedName name="UWcostRatio_1" localSheetId="16">#REF!</definedName>
    <definedName name="UWcostRatio_1">#REF!</definedName>
    <definedName name="UWcostRatio1" localSheetId="26">#REF!</definedName>
    <definedName name="UWcostRatio1" localSheetId="106">#REF!</definedName>
    <definedName name="UWcostRatio1" localSheetId="109">#REF!</definedName>
    <definedName name="UWcostRatio1" localSheetId="111">#REF!</definedName>
    <definedName name="UWcostRatio1" localSheetId="123">#REF!</definedName>
    <definedName name="UWcostRatio1" localSheetId="122">#REF!</definedName>
    <definedName name="UWcostRatio1" localSheetId="124">#REF!</definedName>
    <definedName name="UWcostRatio1" localSheetId="44">#REF!</definedName>
    <definedName name="UWcostRatio1" localSheetId="129">#REF!</definedName>
    <definedName name="UWcostRatio1" localSheetId="64">#REF!</definedName>
    <definedName name="UWcostRatio1" localSheetId="69">#REF!</definedName>
    <definedName name="UWcostRatio1" localSheetId="127">#REF!</definedName>
    <definedName name="UWcostRatio1" localSheetId="75">#REF!</definedName>
    <definedName name="UWcostRatio1" localSheetId="23">#REF!</definedName>
    <definedName name="UWcostRatio1" localSheetId="13">#REF!</definedName>
    <definedName name="UWcostRatio1" localSheetId="16">#REF!</definedName>
    <definedName name="UWcostRatio1">#REF!</definedName>
    <definedName name="UWcostRatio2" localSheetId="26">#REF!</definedName>
    <definedName name="UWcostRatio2" localSheetId="106">#REF!</definedName>
    <definedName name="UWcostRatio2" localSheetId="109">#REF!</definedName>
    <definedName name="UWcostRatio2" localSheetId="111">#REF!</definedName>
    <definedName name="UWcostRatio2" localSheetId="123">#REF!</definedName>
    <definedName name="UWcostRatio2" localSheetId="122">#REF!</definedName>
    <definedName name="UWcostRatio2" localSheetId="124">#REF!</definedName>
    <definedName name="UWcostRatio2" localSheetId="44">#REF!</definedName>
    <definedName name="UWcostRatio2" localSheetId="129">#REF!</definedName>
    <definedName name="UWcostRatio2" localSheetId="64">#REF!</definedName>
    <definedName name="UWcostRatio2" localSheetId="69">#REF!</definedName>
    <definedName name="UWcostRatio2" localSheetId="127">#REF!</definedName>
    <definedName name="UWcostRatio2" localSheetId="75">#REF!</definedName>
    <definedName name="UWcostRatio2" localSheetId="23">#REF!</definedName>
    <definedName name="UWcostRatio2" localSheetId="13">#REF!</definedName>
    <definedName name="UWcostRatio2" localSheetId="16">#REF!</definedName>
    <definedName name="UWcostRatio2">#REF!</definedName>
    <definedName name="UWcostRatio3" localSheetId="26">#REF!</definedName>
    <definedName name="UWcostRatio3" localSheetId="106">#REF!</definedName>
    <definedName name="UWcostRatio3" localSheetId="109">#REF!</definedName>
    <definedName name="UWcostRatio3" localSheetId="111">#REF!</definedName>
    <definedName name="UWcostRatio3" localSheetId="123">#REF!</definedName>
    <definedName name="UWcostRatio3" localSheetId="122">#REF!</definedName>
    <definedName name="UWcostRatio3" localSheetId="124">#REF!</definedName>
    <definedName name="UWcostRatio3" localSheetId="44">#REF!</definedName>
    <definedName name="UWcostRatio3" localSheetId="129">#REF!</definedName>
    <definedName name="UWcostRatio3" localSheetId="64">#REF!</definedName>
    <definedName name="UWcostRatio3" localSheetId="69">#REF!</definedName>
    <definedName name="UWcostRatio3" localSheetId="127">#REF!</definedName>
    <definedName name="UWcostRatio3" localSheetId="75">#REF!</definedName>
    <definedName name="UWcostRatio3" localSheetId="23">#REF!</definedName>
    <definedName name="UWcostRatio3" localSheetId="13">#REF!</definedName>
    <definedName name="UWcostRatio3" localSheetId="16">#REF!</definedName>
    <definedName name="UWcostRatio3">#REF!</definedName>
    <definedName name="V" localSheetId="106">#REF!</definedName>
    <definedName name="V">#REF!</definedName>
    <definedName name="V_CPI" localSheetId="106">#REF!</definedName>
    <definedName name="V_CPI" localSheetId="127">#REF!</definedName>
    <definedName name="V_CPI">#REF!</definedName>
    <definedName name="V_discount" localSheetId="106">#REF!</definedName>
    <definedName name="V_discount" localSheetId="127">#REF!</definedName>
    <definedName name="V_discount">#REF!</definedName>
    <definedName name="V_Gross_I" localSheetId="106">#REF!</definedName>
    <definedName name="V_Gross_I" localSheetId="127">#REF!</definedName>
    <definedName name="V_Gross_I">#REF!</definedName>
    <definedName name="V_Q_Pad" localSheetId="106">#REF!</definedName>
    <definedName name="V_Q_Pad" localSheetId="127">#REF!</definedName>
    <definedName name="V_Q_Pad">#REF!</definedName>
    <definedName name="V_Tax_on_Exp" localSheetId="106">#REF!</definedName>
    <definedName name="V_Tax_on_Exp" localSheetId="127">#REF!</definedName>
    <definedName name="V_Tax_on_Exp">#REF!</definedName>
    <definedName name="V_Tax_on_Prm" localSheetId="106">#REF!</definedName>
    <definedName name="V_Tax_on_Prm" localSheetId="127">#REF!</definedName>
    <definedName name="V_Tax_on_Prm">#REF!</definedName>
    <definedName name="V_Tax_on_Unit" localSheetId="106">#REF!</definedName>
    <definedName name="V_Tax_on_Unit" localSheetId="127">#REF!</definedName>
    <definedName name="V_Tax_on_Unit">#REF!</definedName>
    <definedName name="Val" localSheetId="106">#REF!</definedName>
    <definedName name="Val" localSheetId="109">#REF!</definedName>
    <definedName name="Val" localSheetId="129">#REF!</definedName>
    <definedName name="Val" localSheetId="127">#REF!</definedName>
    <definedName name="Val" localSheetId="23">#REF!</definedName>
    <definedName name="Val" localSheetId="13">#REF!</definedName>
    <definedName name="Val">#REF!</definedName>
    <definedName name="val_date" localSheetId="106">#REF!</definedName>
    <definedName name="val_date" localSheetId="109">#REF!</definedName>
    <definedName name="val_date" localSheetId="129">#REF!</definedName>
    <definedName name="val_date" localSheetId="23">#REF!</definedName>
    <definedName name="val_date" localSheetId="13">#REF!</definedName>
    <definedName name="val_date">#REF!</definedName>
    <definedName name="val_dt" localSheetId="106">#REF!</definedName>
    <definedName name="val_dt" localSheetId="109">#REF!</definedName>
    <definedName name="val_dt" localSheetId="129">#REF!</definedName>
    <definedName name="val_dt" localSheetId="23">#REF!</definedName>
    <definedName name="val_dt" localSheetId="13">#REF!</definedName>
    <definedName name="val_dt">#REF!</definedName>
    <definedName name="val_ind_inforce" localSheetId="106">#REF!</definedName>
    <definedName name="val_ind_inforce" localSheetId="109">#REF!</definedName>
    <definedName name="val_ind_inforce" localSheetId="129">#REF!</definedName>
    <definedName name="val_ind_inforce" localSheetId="23">#REF!</definedName>
    <definedName name="val_ind_inforce" localSheetId="13">#REF!</definedName>
    <definedName name="val_ind_inforce">#REF!</definedName>
    <definedName name="val_ind_nb" localSheetId="106">#REF!</definedName>
    <definedName name="val_ind_nb" localSheetId="109">#REF!</definedName>
    <definedName name="val_ind_nb" localSheetId="129">#REF!</definedName>
    <definedName name="val_ind_nb" localSheetId="23">#REF!</definedName>
    <definedName name="val_ind_nb" localSheetId="13">#REF!</definedName>
    <definedName name="val_ind_nb">#REF!</definedName>
    <definedName name="val_inforce" localSheetId="106">#REF!</definedName>
    <definedName name="val_inforce" localSheetId="109">#REF!</definedName>
    <definedName name="val_inforce" localSheetId="129">#REF!</definedName>
    <definedName name="val_inforce" localSheetId="23">#REF!</definedName>
    <definedName name="val_inforce" localSheetId="13">#REF!</definedName>
    <definedName name="val_inforce">#REF!</definedName>
    <definedName name="VAL_MTH" localSheetId="106">#REF!</definedName>
    <definedName name="VAL_MTH" localSheetId="109">#REF!</definedName>
    <definedName name="VAL_MTH" localSheetId="129">#REF!</definedName>
    <definedName name="VAL_MTH" localSheetId="23">#REF!</definedName>
    <definedName name="VAL_MTH" localSheetId="13">#REF!</definedName>
    <definedName name="VAL_MTH">#REF!</definedName>
    <definedName name="VAL_YR" localSheetId="106">#REF!</definedName>
    <definedName name="VAL_YR" localSheetId="109">#REF!</definedName>
    <definedName name="VAL_YR" localSheetId="129">#REF!</definedName>
    <definedName name="val_yr" localSheetId="127">#REF!</definedName>
    <definedName name="VAL_YR" localSheetId="23">#REF!</definedName>
    <definedName name="VAL_YR" localSheetId="13">#REF!</definedName>
    <definedName name="VAL_YR">#REF!</definedName>
    <definedName name="valdate" localSheetId="106">#REF!</definedName>
    <definedName name="valdate" localSheetId="109">#REF!</definedName>
    <definedName name="valdate" localSheetId="129">#REF!</definedName>
    <definedName name="valdate" localSheetId="23">#REF!</definedName>
    <definedName name="valdate" localSheetId="13">#REF!</definedName>
    <definedName name="valdate">#REF!</definedName>
    <definedName name="valday" localSheetId="106">#REF!</definedName>
    <definedName name="valday" localSheetId="109">#REF!</definedName>
    <definedName name="valday" localSheetId="129">#REF!</definedName>
    <definedName name="valday" localSheetId="23">#REF!</definedName>
    <definedName name="valday" localSheetId="13">#REF!</definedName>
    <definedName name="valday">#REF!</definedName>
    <definedName name="Valdt" localSheetId="106">#REF!</definedName>
    <definedName name="Valdt" localSheetId="109">#REF!</definedName>
    <definedName name="Valdt" localSheetId="129">#REF!</definedName>
    <definedName name="Valdt" localSheetId="23">#REF!</definedName>
    <definedName name="Valdt" localSheetId="13">#REF!</definedName>
    <definedName name="Valdt">#REF!</definedName>
    <definedName name="valhyn" localSheetId="106">#REF!</definedName>
    <definedName name="valhyn" localSheetId="109">#REF!</definedName>
    <definedName name="valhyn" localSheetId="129">#REF!</definedName>
    <definedName name="valhyn" localSheetId="127">#REF!</definedName>
    <definedName name="valhyn" localSheetId="23">#REF!</definedName>
    <definedName name="valhyn" localSheetId="13">#REF!</definedName>
    <definedName name="valhyn">#REF!</definedName>
    <definedName name="valmonth" localSheetId="106">#REF!</definedName>
    <definedName name="valmonth" localSheetId="109">#REF!</definedName>
    <definedName name="valmonth" localSheetId="129">#REF!</definedName>
    <definedName name="valmonth" localSheetId="23">#REF!</definedName>
    <definedName name="valmonth" localSheetId="13">#REF!</definedName>
    <definedName name="valmonth">#REF!</definedName>
    <definedName name="VALMTH" localSheetId="106">#REF!</definedName>
    <definedName name="VALMTH" localSheetId="109">#REF!</definedName>
    <definedName name="VALMTH" localSheetId="129">#REF!</definedName>
    <definedName name="VALMTH" localSheetId="23">#REF!</definedName>
    <definedName name="VALMTH" localSheetId="13">#REF!</definedName>
    <definedName name="VALMTH">#REF!</definedName>
    <definedName name="VALN_DATE" localSheetId="106">#REF!</definedName>
    <definedName name="VALN_DATE" localSheetId="109">#REF!</definedName>
    <definedName name="VALN_DATE" localSheetId="129">#REF!</definedName>
    <definedName name="Valn_Date" localSheetId="127">#REF!</definedName>
    <definedName name="VALN_DATE" localSheetId="23">#REF!</definedName>
    <definedName name="VALN_DATE" localSheetId="13">#REF!</definedName>
    <definedName name="VALN_DATE">#REF!</definedName>
    <definedName name="Valn_Date_TL" localSheetId="106">#REF!</definedName>
    <definedName name="Valn_Date_TL" localSheetId="109">#REF!</definedName>
    <definedName name="Valn_Date_TL" localSheetId="129">#REF!</definedName>
    <definedName name="Valn_Date_TL" localSheetId="23">#REF!</definedName>
    <definedName name="Valn_Date_TL" localSheetId="13">#REF!</definedName>
    <definedName name="Valn_Date_TL">#REF!</definedName>
    <definedName name="valndate" localSheetId="106">#REF!</definedName>
    <definedName name="valndate" localSheetId="109">#REF!</definedName>
    <definedName name="valndate" localSheetId="129">#REF!</definedName>
    <definedName name="valndate" localSheetId="23">#REF!</definedName>
    <definedName name="valndate" localSheetId="13">#REF!</definedName>
    <definedName name="valndate">#REF!</definedName>
    <definedName name="valyear" localSheetId="106">#REF!</definedName>
    <definedName name="valyear" localSheetId="109">#REF!</definedName>
    <definedName name="valyear" localSheetId="129">#REF!</definedName>
    <definedName name="valyear" localSheetId="23">#REF!</definedName>
    <definedName name="valyear" localSheetId="13">#REF!</definedName>
    <definedName name="valyear">#REF!</definedName>
    <definedName name="VALYR" localSheetId="106">#REF!</definedName>
    <definedName name="VALYR" localSheetId="109">#REF!</definedName>
    <definedName name="VALYR" localSheetId="129">#REF!</definedName>
    <definedName name="VALYR" localSheetId="23">#REF!</definedName>
    <definedName name="VALYR" localSheetId="13">#REF!</definedName>
    <definedName name="VALYR">#REF!</definedName>
    <definedName name="VAR" localSheetId="106">#REF!</definedName>
    <definedName name="VAR" localSheetId="109">#REF!</definedName>
    <definedName name="VAR" localSheetId="129">#REF!</definedName>
    <definedName name="VAR" localSheetId="23">#REF!</definedName>
    <definedName name="VAR" localSheetId="13">#REF!</definedName>
    <definedName name="VAR">#REF!</definedName>
    <definedName name="vat" localSheetId="106">#REF!</definedName>
    <definedName name="vat" localSheetId="109">#REF!</definedName>
    <definedName name="vat" localSheetId="129">#REF!</definedName>
    <definedName name="vat" localSheetId="127">#REF!</definedName>
    <definedName name="vat" localSheetId="23">#REF!</definedName>
    <definedName name="vat" localSheetId="13">#REF!</definedName>
    <definedName name="vat">#REF!</definedName>
    <definedName name="VIEW_APP">#REF!</definedName>
    <definedName name="VIEW_C_CATEGORY">#REF!</definedName>
    <definedName name="VIEW_C_DATASRC">#REF!</definedName>
    <definedName name="VIEW_CURRENCY">#REF!</definedName>
    <definedName name="VIEW_ENTITY">#REF!</definedName>
    <definedName name="VIEW_FLOW">#REF!</definedName>
    <definedName name="VIEW_FUND">#REF!</definedName>
    <definedName name="VIEW_GROUPS">#REF!</definedName>
    <definedName name="VIEW_LOB_HKICO">#REF!</definedName>
    <definedName name="VIEW_LOB_IFRS">#REF!</definedName>
    <definedName name="VIEW_MEASURES">#REF!</definedName>
    <definedName name="VIEW_TIME">#REF!</definedName>
    <definedName name="vone" localSheetId="106">#REF!</definedName>
    <definedName name="vone" localSheetId="109">#REF!</definedName>
    <definedName name="vone" localSheetId="129">#REF!</definedName>
    <definedName name="vone" localSheetId="23">#REF!</definedName>
    <definedName name="vone" localSheetId="13">#REF!</definedName>
    <definedName name="vone">#REF!</definedName>
    <definedName name="VONE1" localSheetId="106">#REF!</definedName>
    <definedName name="VONE1" localSheetId="109">#REF!</definedName>
    <definedName name="VONE1" localSheetId="129">#REF!</definedName>
    <definedName name="VONE1" localSheetId="23">#REF!</definedName>
    <definedName name="VONE1" localSheetId="13">#REF!</definedName>
    <definedName name="VONE1">#REF!</definedName>
    <definedName name="VT" localSheetId="106">#REF!</definedName>
    <definedName name="VT" localSheetId="127">#REF!</definedName>
    <definedName name="VT">#REF!</definedName>
    <definedName name="vtwo" localSheetId="106">#REF!</definedName>
    <definedName name="vtwo">#REF!</definedName>
    <definedName name="VTWO2" localSheetId="106">#REF!</definedName>
    <definedName name="VTWO2">#REF!</definedName>
    <definedName name="W" localSheetId="106">#REF!</definedName>
    <definedName name="W">#REF!</definedName>
    <definedName name="WD" localSheetId="106">#REF!</definedName>
    <definedName name="WD" localSheetId="127">#REF!</definedName>
    <definedName name="WD">#REF!</definedName>
    <definedName name="WDC" localSheetId="106">#REF!</definedName>
    <definedName name="WDC" localSheetId="127">#REF!</definedName>
    <definedName name="WDC">#REF!</definedName>
    <definedName name="we" localSheetId="106">#REF!</definedName>
    <definedName name="we">#REF!</definedName>
    <definedName name="weights" localSheetId="106">#REF!</definedName>
    <definedName name="weights">#REF!</definedName>
    <definedName name="whole" localSheetId="106">#REF!,#REF!,#REF!</definedName>
    <definedName name="whole" localSheetId="109">#REF!,#REF!,#REF!</definedName>
    <definedName name="whole" localSheetId="129">#REF!,#REF!,#REF!</definedName>
    <definedName name="whole" localSheetId="23">#REF!,#REF!,#REF!</definedName>
    <definedName name="whole" localSheetId="13">#REF!,#REF!,#REF!</definedName>
    <definedName name="whole">#REF!,#REF!,#REF!</definedName>
    <definedName name="wholedoc" localSheetId="106">#REF!,#REF!,#REF!</definedName>
    <definedName name="wholedoc" localSheetId="109">#REF!,#REF!,#REF!</definedName>
    <definedName name="wholedoc" localSheetId="129">#REF!,#REF!,#REF!</definedName>
    <definedName name="wholedoc" localSheetId="23">#REF!,#REF!,#REF!</definedName>
    <definedName name="wholedoc" localSheetId="13">#REF!,#REF!,#REF!</definedName>
    <definedName name="wholedoc">#REF!,#REF!,#REF!</definedName>
    <definedName name="withhold" localSheetId="106">#REF!</definedName>
    <definedName name="withhold" localSheetId="109">#REF!</definedName>
    <definedName name="withhold" localSheetId="129">#REF!</definedName>
    <definedName name="withhold" localSheetId="23">#REF!</definedName>
    <definedName name="withhold" localSheetId="13">#REF!</definedName>
    <definedName name="withhold">#REF!</definedName>
    <definedName name="WORK" localSheetId="106">#REF!</definedName>
    <definedName name="WORK" localSheetId="109">#REF!</definedName>
    <definedName name="WORK" localSheetId="129">#REF!</definedName>
    <definedName name="WORK" localSheetId="127">#REF!</definedName>
    <definedName name="WORK" localSheetId="23">#REF!</definedName>
    <definedName name="WORK" localSheetId="13">#REF!</definedName>
    <definedName name="WORK">#REF!</definedName>
    <definedName name="WorkingDays" localSheetId="26">#REF!</definedName>
    <definedName name="WorkingDays" localSheetId="106">#REF!</definedName>
    <definedName name="WorkingDays" localSheetId="109">#REF!</definedName>
    <definedName name="WorkingDays" localSheetId="111">#REF!</definedName>
    <definedName name="WorkingDays" localSheetId="123">#REF!</definedName>
    <definedName name="WorkingDays" localSheetId="122">#REF!</definedName>
    <definedName name="WorkingDays" localSheetId="124">#REF!</definedName>
    <definedName name="WorkingDays" localSheetId="44">#REF!</definedName>
    <definedName name="WorkingDays" localSheetId="129">#REF!</definedName>
    <definedName name="WorkingDays" localSheetId="64">#REF!</definedName>
    <definedName name="WorkingDays" localSheetId="69">#REF!</definedName>
    <definedName name="WorkingDays" localSheetId="127">#REF!</definedName>
    <definedName name="WorkingDays" localSheetId="75">#REF!</definedName>
    <definedName name="WorkingDays" localSheetId="23">#REF!</definedName>
    <definedName name="WorkingDays" localSheetId="13">#REF!</definedName>
    <definedName name="WorkingDays" localSheetId="16">#REF!</definedName>
    <definedName name="WorkingDays">#REF!</definedName>
    <definedName name="workings" localSheetId="106">#REF!</definedName>
    <definedName name="workings" localSheetId="109">#REF!</definedName>
    <definedName name="workings" localSheetId="129">#REF!</definedName>
    <definedName name="workings" localSheetId="23">#REF!</definedName>
    <definedName name="workings" localSheetId="13">#REF!</definedName>
    <definedName name="workings">#REF!</definedName>
    <definedName name="worksp" localSheetId="106">#REF!</definedName>
    <definedName name="worksp" localSheetId="109">#REF!</definedName>
    <definedName name="worksp" localSheetId="129">#REF!</definedName>
    <definedName name="worksp" localSheetId="23">#REF!</definedName>
    <definedName name="worksp" localSheetId="13">#REF!</definedName>
    <definedName name="worksp">#REF!</definedName>
    <definedName name="Workspace_TL" localSheetId="106">#REF!</definedName>
    <definedName name="Workspace_TL" localSheetId="109">#REF!</definedName>
    <definedName name="Workspace_TL" localSheetId="129">#REF!</definedName>
    <definedName name="Workspace_TL" localSheetId="23">#REF!</definedName>
    <definedName name="Workspace_TL" localSheetId="13">#REF!</definedName>
    <definedName name="Workspace_TL">#REF!</definedName>
    <definedName name="Workspace_UL" localSheetId="106">#REF!</definedName>
    <definedName name="Workspace_UL" localSheetId="109">#REF!</definedName>
    <definedName name="Workspace_UL" localSheetId="129">#REF!</definedName>
    <definedName name="Workspace_UL" localSheetId="23">#REF!</definedName>
    <definedName name="Workspace_UL" localSheetId="13">#REF!</definedName>
    <definedName name="Workspace_UL">#REF!</definedName>
    <definedName name="WP_PROJ" localSheetId="106">#REF!</definedName>
    <definedName name="WP_PROJ" localSheetId="109">#REF!</definedName>
    <definedName name="WP_PROJ" localSheetId="129">#REF!</definedName>
    <definedName name="WP_PROJ" localSheetId="23">#REF!</definedName>
    <definedName name="WP_PROJ" localSheetId="13">#REF!</definedName>
    <definedName name="WP_PROJ">#REF!</definedName>
    <definedName name="wpdsa" localSheetId="106">#REF!</definedName>
    <definedName name="wpdsa" localSheetId="109">#REF!</definedName>
    <definedName name="wpdsa" localSheetId="129">#REF!</definedName>
    <definedName name="wpdsa" localSheetId="23">#REF!</definedName>
    <definedName name="wpdsa" localSheetId="13">#REF!</definedName>
    <definedName name="wpdsa">#REF!</definedName>
    <definedName name="Writing_Office" localSheetId="106">#REF!</definedName>
    <definedName name="Writing_Office" localSheetId="109">#REF!</definedName>
    <definedName name="Writing_Office" localSheetId="129">#REF!</definedName>
    <definedName name="Writing_Office" localSheetId="23">#REF!</definedName>
    <definedName name="Writing_Office" localSheetId="13">#REF!</definedName>
    <definedName name="Writing_Office">#REF!</definedName>
    <definedName name="wrn.APPV1295." localSheetId="106" hidden="1">{#N/A,#N/A,FALSE,"Inforce from PROPHET";#N/A,#N/A,FALSE,"NB from PROPHET"}</definedName>
    <definedName name="wrn.APPV1295." localSheetId="109" hidden="1">{#N/A,#N/A,FALSE,"Inforce from PROPHET";#N/A,#N/A,FALSE,"NB from PROPHET"}</definedName>
    <definedName name="wrn.APPV1295." localSheetId="129" hidden="1">{#N/A,#N/A,FALSE,"Inforce from PROPHET";#N/A,#N/A,FALSE,"NB from PROPHET"}</definedName>
    <definedName name="wrn.APPV1295." localSheetId="23" hidden="1">{#N/A,#N/A,FALSE,"Inforce from PROPHET";#N/A,#N/A,FALSE,"NB from PROPHET"}</definedName>
    <definedName name="wrn.APPV1295." localSheetId="13" hidden="1">{#N/A,#N/A,FALSE,"Inforce from PROPHET";#N/A,#N/A,FALSE,"NB from PROPHET"}</definedName>
    <definedName name="wrn.APPV1295." hidden="1">{#N/A,#N/A,FALSE,"Inforce from PROPHET";#N/A,#N/A,FALSE,"NB from PROPHET"}</definedName>
    <definedName name="wrn.m" localSheetId="106" hidden="1">{#N/A,#N/A,FALSE,"DEPN";#N/A,#N/A,FALSE,"INT";#N/A,#N/A,FALSE,"SUNDRY";#N/A,#N/A,FALSE,"CRED";#N/A,#N/A,FALSE,"DEBT";#N/A,#N/A,FALSE,"XREC";#N/A,#N/A,FALSE,"RFS";#N/A,#N/A,FALSE,"FAS";#N/A,#N/A,FALSE,"SP";#N/A,#N/A,FALSE,"COMM";#N/A,#N/A,FALSE,"CALC";#N/A,#N/A,FALSE,"%";#N/A,#N/A,FALSE,"EXPS"}</definedName>
    <definedName name="wrn.m" localSheetId="109" hidden="1">{#N/A,#N/A,FALSE,"DEPN";#N/A,#N/A,FALSE,"INT";#N/A,#N/A,FALSE,"SUNDRY";#N/A,#N/A,FALSE,"CRED";#N/A,#N/A,FALSE,"DEBT";#N/A,#N/A,FALSE,"XREC";#N/A,#N/A,FALSE,"RFS";#N/A,#N/A,FALSE,"FAS";#N/A,#N/A,FALSE,"SP";#N/A,#N/A,FALSE,"COMM";#N/A,#N/A,FALSE,"CALC";#N/A,#N/A,FALSE,"%";#N/A,#N/A,FALSE,"EXPS"}</definedName>
    <definedName name="wrn.m" localSheetId="129" hidden="1">{#N/A,#N/A,FALSE,"DEPN";#N/A,#N/A,FALSE,"INT";#N/A,#N/A,FALSE,"SUNDRY";#N/A,#N/A,FALSE,"CRED";#N/A,#N/A,FALSE,"DEBT";#N/A,#N/A,FALSE,"XREC";#N/A,#N/A,FALSE,"RFS";#N/A,#N/A,FALSE,"FAS";#N/A,#N/A,FALSE,"SP";#N/A,#N/A,FALSE,"COMM";#N/A,#N/A,FALSE,"CALC";#N/A,#N/A,FALSE,"%";#N/A,#N/A,FALSE,"EXPS"}</definedName>
    <definedName name="wrn.m" localSheetId="23" hidden="1">{#N/A,#N/A,FALSE,"DEPN";#N/A,#N/A,FALSE,"INT";#N/A,#N/A,FALSE,"SUNDRY";#N/A,#N/A,FALSE,"CRED";#N/A,#N/A,FALSE,"DEBT";#N/A,#N/A,FALSE,"XREC";#N/A,#N/A,FALSE,"RFS";#N/A,#N/A,FALSE,"FAS";#N/A,#N/A,FALSE,"SP";#N/A,#N/A,FALSE,"COMM";#N/A,#N/A,FALSE,"CALC";#N/A,#N/A,FALSE,"%";#N/A,#N/A,FALSE,"EXPS"}</definedName>
    <definedName name="wrn.m" localSheetId="13"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 localSheetId="106" hidden="1">{#N/A,#N/A,FALSE,"DEPN";#N/A,#N/A,FALSE,"INT";#N/A,#N/A,FALSE,"SUNDRY";#N/A,#N/A,FALSE,"CRED";#N/A,#N/A,FALSE,"DEBT";#N/A,#N/A,FALSE,"XREC";#N/A,#N/A,FALSE,"RFS";#N/A,#N/A,FALSE,"FAS";#N/A,#N/A,FALSE,"SP";#N/A,#N/A,FALSE,"COMM";#N/A,#N/A,FALSE,"CALC";#N/A,#N/A,FALSE,"%";#N/A,#N/A,FALSE,"EXPS"}</definedName>
    <definedName name="wrn.m." localSheetId="109" hidden="1">{#N/A,#N/A,FALSE,"DEPN";#N/A,#N/A,FALSE,"INT";#N/A,#N/A,FALSE,"SUNDRY";#N/A,#N/A,FALSE,"CRED";#N/A,#N/A,FALSE,"DEBT";#N/A,#N/A,FALSE,"XREC";#N/A,#N/A,FALSE,"RFS";#N/A,#N/A,FALSE,"FAS";#N/A,#N/A,FALSE,"SP";#N/A,#N/A,FALSE,"COMM";#N/A,#N/A,FALSE,"CALC";#N/A,#N/A,FALSE,"%";#N/A,#N/A,FALSE,"EXPS"}</definedName>
    <definedName name="wrn.m." localSheetId="129" hidden="1">{#N/A,#N/A,FALSE,"DEPN";#N/A,#N/A,FALSE,"INT";#N/A,#N/A,FALSE,"SUNDRY";#N/A,#N/A,FALSE,"CRED";#N/A,#N/A,FALSE,"DEBT";#N/A,#N/A,FALSE,"XREC";#N/A,#N/A,FALSE,"RFS";#N/A,#N/A,FALSE,"FAS";#N/A,#N/A,FALSE,"SP";#N/A,#N/A,FALSE,"COMM";#N/A,#N/A,FALSE,"CALC";#N/A,#N/A,FALSE,"%";#N/A,#N/A,FALSE,"EXPS"}</definedName>
    <definedName name="wrn.m." localSheetId="23" hidden="1">{#N/A,#N/A,FALSE,"DEPN";#N/A,#N/A,FALSE,"INT";#N/A,#N/A,FALSE,"SUNDRY";#N/A,#N/A,FALSE,"CRED";#N/A,#N/A,FALSE,"DEBT";#N/A,#N/A,FALSE,"XREC";#N/A,#N/A,FALSE,"RFS";#N/A,#N/A,FALSE,"FAS";#N/A,#N/A,FALSE,"SP";#N/A,#N/A,FALSE,"COMM";#N/A,#N/A,FALSE,"CALC";#N/A,#N/A,FALSE,"%";#N/A,#N/A,FALSE,"EXPS"}</definedName>
    <definedName name="wrn.m." localSheetId="13"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eann." localSheetId="106" hidden="1">{#N/A,#N/A,TRUE,"consolcf"}</definedName>
    <definedName name="wrn.meann." localSheetId="109" hidden="1">{#N/A,#N/A,TRUE,"consolcf"}</definedName>
    <definedName name="wrn.meann." localSheetId="129" hidden="1">{#N/A,#N/A,TRUE,"consolcf"}</definedName>
    <definedName name="wrn.meann." localSheetId="127" hidden="1">{#N/A,#N/A,TRUE,"consolcf"}</definedName>
    <definedName name="wrn.meann." localSheetId="23" hidden="1">{#N/A,#N/A,TRUE,"consolcf"}</definedName>
    <definedName name="wrn.meann." localSheetId="13" hidden="1">{#N/A,#N/A,TRUE,"consolcf"}</definedName>
    <definedName name="wrn.meann." hidden="1">{#N/A,#N/A,TRUE,"consolcf"}</definedName>
    <definedName name="wrn.monthly" localSheetId="106" hidden="1">{#N/A,#N/A,FALSE,"DEPN";#N/A,#N/A,FALSE,"INT";#N/A,#N/A,FALSE,"SUNDRY";#N/A,#N/A,FALSE,"CRED";#N/A,#N/A,FALSE,"DEBT";#N/A,#N/A,FALSE,"XREC";#N/A,#N/A,FALSE,"RFS";#N/A,#N/A,FALSE,"FAS";#N/A,#N/A,FALSE,"SP";#N/A,#N/A,FALSE,"COMM";#N/A,#N/A,FALSE,"CALC";#N/A,#N/A,FALSE,"%";#N/A,#N/A,FALSE,"EXPS"}</definedName>
    <definedName name="wrn.monthly" localSheetId="109" hidden="1">{#N/A,#N/A,FALSE,"DEPN";#N/A,#N/A,FALSE,"INT";#N/A,#N/A,FALSE,"SUNDRY";#N/A,#N/A,FALSE,"CRED";#N/A,#N/A,FALSE,"DEBT";#N/A,#N/A,FALSE,"XREC";#N/A,#N/A,FALSE,"RFS";#N/A,#N/A,FALSE,"FAS";#N/A,#N/A,FALSE,"SP";#N/A,#N/A,FALSE,"COMM";#N/A,#N/A,FALSE,"CALC";#N/A,#N/A,FALSE,"%";#N/A,#N/A,FALSE,"EXPS"}</definedName>
    <definedName name="wrn.monthly" localSheetId="129" hidden="1">{#N/A,#N/A,FALSE,"DEPN";#N/A,#N/A,FALSE,"INT";#N/A,#N/A,FALSE,"SUNDRY";#N/A,#N/A,FALSE,"CRED";#N/A,#N/A,FALSE,"DEBT";#N/A,#N/A,FALSE,"XREC";#N/A,#N/A,FALSE,"RFS";#N/A,#N/A,FALSE,"FAS";#N/A,#N/A,FALSE,"SP";#N/A,#N/A,FALSE,"COMM";#N/A,#N/A,FALSE,"CALC";#N/A,#N/A,FALSE,"%";#N/A,#N/A,FALSE,"EXPS"}</definedName>
    <definedName name="wrn.monthly" localSheetId="23" hidden="1">{#N/A,#N/A,FALSE,"DEPN";#N/A,#N/A,FALSE,"INT";#N/A,#N/A,FALSE,"SUNDRY";#N/A,#N/A,FALSE,"CRED";#N/A,#N/A,FALSE,"DEBT";#N/A,#N/A,FALSE,"XREC";#N/A,#N/A,FALSE,"RFS";#N/A,#N/A,FALSE,"FAS";#N/A,#N/A,FALSE,"SP";#N/A,#N/A,FALSE,"COMM";#N/A,#N/A,FALSE,"CALC";#N/A,#N/A,FALSE,"%";#N/A,#N/A,FALSE,"EXPS"}</definedName>
    <definedName name="wrn.monthly" localSheetId="13" hidden="1">{#N/A,#N/A,FALSE,"DEPN";#N/A,#N/A,FALSE,"INT";#N/A,#N/A,FALSE,"SUNDRY";#N/A,#N/A,FALSE,"CRED";#N/A,#N/A,FALSE,"DEBT";#N/A,#N/A,FALSE,"XREC";#N/A,#N/A,FALSE,"RFS";#N/A,#N/A,FALSE,"FAS";#N/A,#N/A,FALSE,"SP";#N/A,#N/A,FALSE,"COMM";#N/A,#N/A,FALSE,"CALC";#N/A,#N/A,FALSE,"%";#N/A,#N/A,FALSE,"EXPS"}</definedName>
    <definedName name="wrn.monthly" hidden="1">{#N/A,#N/A,FALSE,"DEPN";#N/A,#N/A,FALSE,"INT";#N/A,#N/A,FALSE,"SUNDRY";#N/A,#N/A,FALSE,"CRED";#N/A,#N/A,FALSE,"DEBT";#N/A,#N/A,FALSE,"XREC";#N/A,#N/A,FALSE,"RFS";#N/A,#N/A,FALSE,"FAS";#N/A,#N/A,FALSE,"SP";#N/A,#N/A,FALSE,"COMM";#N/A,#N/A,FALSE,"CALC";#N/A,#N/A,FALSE,"%";#N/A,#N/A,FALSE,"EXPS"}</definedName>
    <definedName name="wrn.MonthlyAccountsNotes." localSheetId="106" hidden="1">{#N/A,#N/A,FALSE,"DEPN";#N/A,#N/A,FALSE,"INT";#N/A,#N/A,FALSE,"SUNDRY";#N/A,#N/A,FALSE,"CRED";#N/A,#N/A,FALSE,"DEBT";#N/A,#N/A,FALSE,"XREC";#N/A,#N/A,FALSE,"RFS";#N/A,#N/A,FALSE,"FAS";#N/A,#N/A,FALSE,"SP";#N/A,#N/A,FALSE,"COMM";#N/A,#N/A,FALSE,"CALC";#N/A,#N/A,FALSE,"%";#N/A,#N/A,FALSE,"EXPS"}</definedName>
    <definedName name="wrn.MonthlyAccountsNotes." localSheetId="109" hidden="1">{#N/A,#N/A,FALSE,"DEPN";#N/A,#N/A,FALSE,"INT";#N/A,#N/A,FALSE,"SUNDRY";#N/A,#N/A,FALSE,"CRED";#N/A,#N/A,FALSE,"DEBT";#N/A,#N/A,FALSE,"XREC";#N/A,#N/A,FALSE,"RFS";#N/A,#N/A,FALSE,"FAS";#N/A,#N/A,FALSE,"SP";#N/A,#N/A,FALSE,"COMM";#N/A,#N/A,FALSE,"CALC";#N/A,#N/A,FALSE,"%";#N/A,#N/A,FALSE,"EXPS"}</definedName>
    <definedName name="wrn.MonthlyAccountsNotes." localSheetId="129" hidden="1">{#N/A,#N/A,FALSE,"DEPN";#N/A,#N/A,FALSE,"INT";#N/A,#N/A,FALSE,"SUNDRY";#N/A,#N/A,FALSE,"CRED";#N/A,#N/A,FALSE,"DEBT";#N/A,#N/A,FALSE,"XREC";#N/A,#N/A,FALSE,"RFS";#N/A,#N/A,FALSE,"FAS";#N/A,#N/A,FALSE,"SP";#N/A,#N/A,FALSE,"COMM";#N/A,#N/A,FALSE,"CALC";#N/A,#N/A,FALSE,"%";#N/A,#N/A,FALSE,"EXPS"}</definedName>
    <definedName name="wrn.MonthlyAccountsNotes." localSheetId="23" hidden="1">{#N/A,#N/A,FALSE,"DEPN";#N/A,#N/A,FALSE,"INT";#N/A,#N/A,FALSE,"SUNDRY";#N/A,#N/A,FALSE,"CRED";#N/A,#N/A,FALSE,"DEBT";#N/A,#N/A,FALSE,"XREC";#N/A,#N/A,FALSE,"RFS";#N/A,#N/A,FALSE,"FAS";#N/A,#N/A,FALSE,"SP";#N/A,#N/A,FALSE,"COMM";#N/A,#N/A,FALSE,"CALC";#N/A,#N/A,FALSE,"%";#N/A,#N/A,FALSE,"EXPS"}</definedName>
    <definedName name="wrn.MonthlyAccountsNotes." localSheetId="13" hidden="1">{#N/A,#N/A,FALSE,"DEPN";#N/A,#N/A,FALSE,"INT";#N/A,#N/A,FALSE,"SUNDRY";#N/A,#N/A,FALSE,"CRED";#N/A,#N/A,FALSE,"DEBT";#N/A,#N/A,FALSE,"XREC";#N/A,#N/A,FALSE,"RFS";#N/A,#N/A,FALSE,"FAS";#N/A,#N/A,FALSE,"SP";#N/A,#N/A,FALSE,"COMM";#N/A,#N/A,FALSE,"CALC";#N/A,#N/A,FALSE,"%";#N/A,#N/A,FALSE,"EXPS"}</definedName>
    <definedName name="wrn.MonthlyAccountsNotes." hidden="1">{#N/A,#N/A,FALSE,"DEPN";#N/A,#N/A,FALSE,"INT";#N/A,#N/A,FALSE,"SUNDRY";#N/A,#N/A,FALSE,"CRED";#N/A,#N/A,FALSE,"DEBT";#N/A,#N/A,FALSE,"XREC";#N/A,#N/A,FALSE,"RFS";#N/A,#N/A,FALSE,"FAS";#N/A,#N/A,FALSE,"SP";#N/A,#N/A,FALSE,"COMM";#N/A,#N/A,FALSE,"CALC";#N/A,#N/A,FALSE,"%";#N/A,#N/A,FALSE,"EXPS"}</definedName>
    <definedName name="wrn.mthact." localSheetId="106" hidden="1">{"YTDACT1",#N/A,TRUE,"YTDACTAUST";"YTDACT2",#N/A,TRUE,"YTDACTAUST";"YTDACT3",#N/A,TRUE,"YTDACTAUST";"CCTR",#N/A,TRUE,"YTDACTCC"}</definedName>
    <definedName name="wrn.mthact." localSheetId="109" hidden="1">{"YTDACT1",#N/A,TRUE,"YTDACTAUST";"YTDACT2",#N/A,TRUE,"YTDACTAUST";"YTDACT3",#N/A,TRUE,"YTDACTAUST";"CCTR",#N/A,TRUE,"YTDACTCC"}</definedName>
    <definedName name="wrn.mthact." localSheetId="129" hidden="1">{"YTDACT1",#N/A,TRUE,"YTDACTAUST";"YTDACT2",#N/A,TRUE,"YTDACTAUST";"YTDACT3",#N/A,TRUE,"YTDACTAUST";"CCTR",#N/A,TRUE,"YTDACTCC"}</definedName>
    <definedName name="wrn.mthact." localSheetId="23" hidden="1">{"YTDACT1",#N/A,TRUE,"YTDACTAUST";"YTDACT2",#N/A,TRUE,"YTDACTAUST";"YTDACT3",#N/A,TRUE,"YTDACTAUST";"CCTR",#N/A,TRUE,"YTDACTCC"}</definedName>
    <definedName name="wrn.mthact." localSheetId="13" hidden="1">{"YTDACT1",#N/A,TRUE,"YTDACTAUST";"YTDACT2",#N/A,TRUE,"YTDACTAUST";"YTDACT3",#N/A,TRUE,"YTDACTAUST";"CCTR",#N/A,TRUE,"YTDACTCC"}</definedName>
    <definedName name="wrn.mthact." hidden="1">{"YTDACT1",#N/A,TRUE,"YTDACTAUST";"YTDACT2",#N/A,TRUE,"YTDACTAUST";"YTDACT3",#N/A,TRUE,"YTDACTAUST";"CCTR",#N/A,TRUE,"YTDACTCC"}</definedName>
    <definedName name="wrn.RBC." localSheetId="106" hidden="1">{#N/A,#N/A,FALSE,"Excess Growth";#N/A,#N/A,FALSE,"RBC";#N/A,#N/A,FALSE,"Action Level"}</definedName>
    <definedName name="wrn.RBC." localSheetId="109" hidden="1">{#N/A,#N/A,FALSE,"Excess Growth";#N/A,#N/A,FALSE,"RBC";#N/A,#N/A,FALSE,"Action Level"}</definedName>
    <definedName name="wrn.RBC." localSheetId="129" hidden="1">{#N/A,#N/A,FALSE,"Excess Growth";#N/A,#N/A,FALSE,"RBC";#N/A,#N/A,FALSE,"Action Level"}</definedName>
    <definedName name="wrn.RBC." localSheetId="23" hidden="1">{#N/A,#N/A,FALSE,"Excess Growth";#N/A,#N/A,FALSE,"RBC";#N/A,#N/A,FALSE,"Action Level"}</definedName>
    <definedName name="wrn.RBC." localSheetId="13" hidden="1">{#N/A,#N/A,FALSE,"Excess Growth";#N/A,#N/A,FALSE,"RBC";#N/A,#N/A,FALSE,"Action Level"}</definedName>
    <definedName name="wrn.RBC." hidden="1">{#N/A,#N/A,FALSE,"Excess Growth";#N/A,#N/A,FALSE,"RBC";#N/A,#N/A,FALSE,"Action Level"}</definedName>
    <definedName name="WS_Data" localSheetId="106">#REF!</definedName>
    <definedName name="WS_Data" localSheetId="127">#REF!</definedName>
    <definedName name="WS_Data">#REF!</definedName>
    <definedName name="wsp" localSheetId="106">#REF!</definedName>
    <definedName name="wsp" localSheetId="109">#REF!</definedName>
    <definedName name="wsp" localSheetId="129">#REF!</definedName>
    <definedName name="wsp" localSheetId="23">#REF!</definedName>
    <definedName name="wsp" localSheetId="13">#REF!</definedName>
    <definedName name="wsp">#REF!</definedName>
    <definedName name="wt" localSheetId="106">#REF!</definedName>
    <definedName name="wt" localSheetId="109">#REF!</definedName>
    <definedName name="wt" localSheetId="129">#REF!</definedName>
    <definedName name="wt" localSheetId="127">#REF!</definedName>
    <definedName name="wt" localSheetId="23">#REF!</definedName>
    <definedName name="wt" localSheetId="13">#REF!</definedName>
    <definedName name="wt">#REF!</definedName>
    <definedName name="wtn.monthly." localSheetId="106" hidden="1">{#N/A,#N/A,FALSE,"DEPN";#N/A,#N/A,FALSE,"INT";#N/A,#N/A,FALSE,"SUNDRY";#N/A,#N/A,FALSE,"CRED";#N/A,#N/A,FALSE,"DEBT";#N/A,#N/A,FALSE,"XREC";#N/A,#N/A,FALSE,"RFS";#N/A,#N/A,FALSE,"FAS";#N/A,#N/A,FALSE,"SP";#N/A,#N/A,FALSE,"COMM";#N/A,#N/A,FALSE,"CALC";#N/A,#N/A,FALSE,"%";#N/A,#N/A,FALSE,"EXPS"}</definedName>
    <definedName name="wtn.monthly." localSheetId="109" hidden="1">{#N/A,#N/A,FALSE,"DEPN";#N/A,#N/A,FALSE,"INT";#N/A,#N/A,FALSE,"SUNDRY";#N/A,#N/A,FALSE,"CRED";#N/A,#N/A,FALSE,"DEBT";#N/A,#N/A,FALSE,"XREC";#N/A,#N/A,FALSE,"RFS";#N/A,#N/A,FALSE,"FAS";#N/A,#N/A,FALSE,"SP";#N/A,#N/A,FALSE,"COMM";#N/A,#N/A,FALSE,"CALC";#N/A,#N/A,FALSE,"%";#N/A,#N/A,FALSE,"EXPS"}</definedName>
    <definedName name="wtn.monthly." localSheetId="129" hidden="1">{#N/A,#N/A,FALSE,"DEPN";#N/A,#N/A,FALSE,"INT";#N/A,#N/A,FALSE,"SUNDRY";#N/A,#N/A,FALSE,"CRED";#N/A,#N/A,FALSE,"DEBT";#N/A,#N/A,FALSE,"XREC";#N/A,#N/A,FALSE,"RFS";#N/A,#N/A,FALSE,"FAS";#N/A,#N/A,FALSE,"SP";#N/A,#N/A,FALSE,"COMM";#N/A,#N/A,FALSE,"CALC";#N/A,#N/A,FALSE,"%";#N/A,#N/A,FALSE,"EXPS"}</definedName>
    <definedName name="wtn.monthly." localSheetId="23" hidden="1">{#N/A,#N/A,FALSE,"DEPN";#N/A,#N/A,FALSE,"INT";#N/A,#N/A,FALSE,"SUNDRY";#N/A,#N/A,FALSE,"CRED";#N/A,#N/A,FALSE,"DEBT";#N/A,#N/A,FALSE,"XREC";#N/A,#N/A,FALSE,"RFS";#N/A,#N/A,FALSE,"FAS";#N/A,#N/A,FALSE,"SP";#N/A,#N/A,FALSE,"COMM";#N/A,#N/A,FALSE,"CALC";#N/A,#N/A,FALSE,"%";#N/A,#N/A,FALSE,"EXPS"}</definedName>
    <definedName name="wtn.monthly." localSheetId="13" hidden="1">{#N/A,#N/A,FALSE,"DEPN";#N/A,#N/A,FALSE,"INT";#N/A,#N/A,FALSE,"SUNDRY";#N/A,#N/A,FALSE,"CRED";#N/A,#N/A,FALSE,"DEBT";#N/A,#N/A,FALSE,"XREC";#N/A,#N/A,FALSE,"RFS";#N/A,#N/A,FALSE,"FAS";#N/A,#N/A,FALSE,"SP";#N/A,#N/A,FALSE,"COMM";#N/A,#N/A,FALSE,"CALC";#N/A,#N/A,FALSE,"%";#N/A,#N/A,FALSE,"EXPS"}</definedName>
    <definedName name="wtn.monthly." hidden="1">{#N/A,#N/A,FALSE,"DEPN";#N/A,#N/A,FALSE,"INT";#N/A,#N/A,FALSE,"SUNDRY";#N/A,#N/A,FALSE,"CRED";#N/A,#N/A,FALSE,"DEBT";#N/A,#N/A,FALSE,"XREC";#N/A,#N/A,FALSE,"RFS";#N/A,#N/A,FALSE,"FAS";#N/A,#N/A,FALSE,"SP";#N/A,#N/A,FALSE,"COMM";#N/A,#N/A,FALSE,"CALC";#N/A,#N/A,FALSE,"%";#N/A,#N/A,FALSE,"EXPS"}</definedName>
    <definedName name="WW" localSheetId="106">#REF!</definedName>
    <definedName name="WW" localSheetId="109">#REF!</definedName>
    <definedName name="WW" localSheetId="129">#REF!</definedName>
    <definedName name="WW" localSheetId="23">#REF!</definedName>
    <definedName name="WW" localSheetId="13">#REF!</definedName>
    <definedName name="WW">#REF!</definedName>
    <definedName name="wwrn.m" localSheetId="106" hidden="1">{#N/A,#N/A,FALSE,"DEPN";#N/A,#N/A,FALSE,"INT";#N/A,#N/A,FALSE,"SUNDRY";#N/A,#N/A,FALSE,"CRED";#N/A,#N/A,FALSE,"DEBT";#N/A,#N/A,FALSE,"XREC";#N/A,#N/A,FALSE,"RFS";#N/A,#N/A,FALSE,"FAS";#N/A,#N/A,FALSE,"SP";#N/A,#N/A,FALSE,"COMM";#N/A,#N/A,FALSE,"CALC";#N/A,#N/A,FALSE,"%";#N/A,#N/A,FALSE,"EXPS"}</definedName>
    <definedName name="wwrn.m" localSheetId="109" hidden="1">{#N/A,#N/A,FALSE,"DEPN";#N/A,#N/A,FALSE,"INT";#N/A,#N/A,FALSE,"SUNDRY";#N/A,#N/A,FALSE,"CRED";#N/A,#N/A,FALSE,"DEBT";#N/A,#N/A,FALSE,"XREC";#N/A,#N/A,FALSE,"RFS";#N/A,#N/A,FALSE,"FAS";#N/A,#N/A,FALSE,"SP";#N/A,#N/A,FALSE,"COMM";#N/A,#N/A,FALSE,"CALC";#N/A,#N/A,FALSE,"%";#N/A,#N/A,FALSE,"EXPS"}</definedName>
    <definedName name="wwrn.m" localSheetId="129" hidden="1">{#N/A,#N/A,FALSE,"DEPN";#N/A,#N/A,FALSE,"INT";#N/A,#N/A,FALSE,"SUNDRY";#N/A,#N/A,FALSE,"CRED";#N/A,#N/A,FALSE,"DEBT";#N/A,#N/A,FALSE,"XREC";#N/A,#N/A,FALSE,"RFS";#N/A,#N/A,FALSE,"FAS";#N/A,#N/A,FALSE,"SP";#N/A,#N/A,FALSE,"COMM";#N/A,#N/A,FALSE,"CALC";#N/A,#N/A,FALSE,"%";#N/A,#N/A,FALSE,"EXPS"}</definedName>
    <definedName name="wwrn.m" localSheetId="23" hidden="1">{#N/A,#N/A,FALSE,"DEPN";#N/A,#N/A,FALSE,"INT";#N/A,#N/A,FALSE,"SUNDRY";#N/A,#N/A,FALSE,"CRED";#N/A,#N/A,FALSE,"DEBT";#N/A,#N/A,FALSE,"XREC";#N/A,#N/A,FALSE,"RFS";#N/A,#N/A,FALSE,"FAS";#N/A,#N/A,FALSE,"SP";#N/A,#N/A,FALSE,"COMM";#N/A,#N/A,FALSE,"CALC";#N/A,#N/A,FALSE,"%";#N/A,#N/A,FALSE,"EXPS"}</definedName>
    <definedName name="wwrn.m" localSheetId="13" hidden="1">{#N/A,#N/A,FALSE,"DEPN";#N/A,#N/A,FALSE,"INT";#N/A,#N/A,FALSE,"SUNDRY";#N/A,#N/A,FALSE,"CRED";#N/A,#N/A,FALSE,"DEBT";#N/A,#N/A,FALSE,"XREC";#N/A,#N/A,FALSE,"RFS";#N/A,#N/A,FALSE,"FAS";#N/A,#N/A,FALSE,"SP";#N/A,#N/A,FALSE,"COMM";#N/A,#N/A,FALSE,"CALC";#N/A,#N/A,FALSE,"%";#N/A,#N/A,FALSE,"EXPS"}</definedName>
    <definedName name="wwrn.m" hidden="1">{#N/A,#N/A,FALSE,"DEPN";#N/A,#N/A,FALSE,"INT";#N/A,#N/A,FALSE,"SUNDRY";#N/A,#N/A,FALSE,"CRED";#N/A,#N/A,FALSE,"DEBT";#N/A,#N/A,FALSE,"XREC";#N/A,#N/A,FALSE,"RFS";#N/A,#N/A,FALSE,"FAS";#N/A,#N/A,FALSE,"SP";#N/A,#N/A,FALSE,"COMM";#N/A,#N/A,FALSE,"CALC";#N/A,#N/A,FALSE,"%";#N/A,#N/A,FALSE,"EXPS"}</definedName>
    <definedName name="wwrn.monthly" localSheetId="106" hidden="1">{#N/A,#N/A,FALSE,"DEPN";#N/A,#N/A,FALSE,"INT";#N/A,#N/A,FALSE,"SUNDRY";#N/A,#N/A,FALSE,"CRED";#N/A,#N/A,FALSE,"DEBT";#N/A,#N/A,FALSE,"XREC";#N/A,#N/A,FALSE,"RFS";#N/A,#N/A,FALSE,"FAS";#N/A,#N/A,FALSE,"SP";#N/A,#N/A,FALSE,"COMM";#N/A,#N/A,FALSE,"CALC";#N/A,#N/A,FALSE,"%";#N/A,#N/A,FALSE,"EXPS"}</definedName>
    <definedName name="wwrn.monthly" localSheetId="109" hidden="1">{#N/A,#N/A,FALSE,"DEPN";#N/A,#N/A,FALSE,"INT";#N/A,#N/A,FALSE,"SUNDRY";#N/A,#N/A,FALSE,"CRED";#N/A,#N/A,FALSE,"DEBT";#N/A,#N/A,FALSE,"XREC";#N/A,#N/A,FALSE,"RFS";#N/A,#N/A,FALSE,"FAS";#N/A,#N/A,FALSE,"SP";#N/A,#N/A,FALSE,"COMM";#N/A,#N/A,FALSE,"CALC";#N/A,#N/A,FALSE,"%";#N/A,#N/A,FALSE,"EXPS"}</definedName>
    <definedName name="wwrn.monthly" localSheetId="129" hidden="1">{#N/A,#N/A,FALSE,"DEPN";#N/A,#N/A,FALSE,"INT";#N/A,#N/A,FALSE,"SUNDRY";#N/A,#N/A,FALSE,"CRED";#N/A,#N/A,FALSE,"DEBT";#N/A,#N/A,FALSE,"XREC";#N/A,#N/A,FALSE,"RFS";#N/A,#N/A,FALSE,"FAS";#N/A,#N/A,FALSE,"SP";#N/A,#N/A,FALSE,"COMM";#N/A,#N/A,FALSE,"CALC";#N/A,#N/A,FALSE,"%";#N/A,#N/A,FALSE,"EXPS"}</definedName>
    <definedName name="wwrn.monthly" localSheetId="23" hidden="1">{#N/A,#N/A,FALSE,"DEPN";#N/A,#N/A,FALSE,"INT";#N/A,#N/A,FALSE,"SUNDRY";#N/A,#N/A,FALSE,"CRED";#N/A,#N/A,FALSE,"DEBT";#N/A,#N/A,FALSE,"XREC";#N/A,#N/A,FALSE,"RFS";#N/A,#N/A,FALSE,"FAS";#N/A,#N/A,FALSE,"SP";#N/A,#N/A,FALSE,"COMM";#N/A,#N/A,FALSE,"CALC";#N/A,#N/A,FALSE,"%";#N/A,#N/A,FALSE,"EXPS"}</definedName>
    <definedName name="wwrn.monthly" localSheetId="13" hidden="1">{#N/A,#N/A,FALSE,"DEPN";#N/A,#N/A,FALSE,"INT";#N/A,#N/A,FALSE,"SUNDRY";#N/A,#N/A,FALSE,"CRED";#N/A,#N/A,FALSE,"DEBT";#N/A,#N/A,FALSE,"XREC";#N/A,#N/A,FALSE,"RFS";#N/A,#N/A,FALSE,"FAS";#N/A,#N/A,FALSE,"SP";#N/A,#N/A,FALSE,"COMM";#N/A,#N/A,FALSE,"CALC";#N/A,#N/A,FALSE,"%";#N/A,#N/A,FALSE,"EXPS"}</definedName>
    <definedName name="wwrn.monthly" hidden="1">{#N/A,#N/A,FALSE,"DEPN";#N/A,#N/A,FALSE,"INT";#N/A,#N/A,FALSE,"SUNDRY";#N/A,#N/A,FALSE,"CRED";#N/A,#N/A,FALSE,"DEBT";#N/A,#N/A,FALSE,"XREC";#N/A,#N/A,FALSE,"RFS";#N/A,#N/A,FALSE,"FAS";#N/A,#N/A,FALSE,"SP";#N/A,#N/A,FALSE,"COMM";#N/A,#N/A,FALSE,"CALC";#N/A,#N/A,FALSE,"%";#N/A,#N/A,FALSE,"EXPS"}</definedName>
    <definedName name="wwrn.monthlyacounsnotes" localSheetId="106" hidden="1">{#N/A,#N/A,FALSE,"DEPN";#N/A,#N/A,FALSE,"INT";#N/A,#N/A,FALSE,"SUNDRY";#N/A,#N/A,FALSE,"CRED";#N/A,#N/A,FALSE,"DEBT";#N/A,#N/A,FALSE,"XREC";#N/A,#N/A,FALSE,"RFS";#N/A,#N/A,FALSE,"FAS";#N/A,#N/A,FALSE,"SP";#N/A,#N/A,FALSE,"COMM";#N/A,#N/A,FALSE,"CALC";#N/A,#N/A,FALSE,"%";#N/A,#N/A,FALSE,"EXPS"}</definedName>
    <definedName name="wwrn.monthlyacounsnotes" localSheetId="109" hidden="1">{#N/A,#N/A,FALSE,"DEPN";#N/A,#N/A,FALSE,"INT";#N/A,#N/A,FALSE,"SUNDRY";#N/A,#N/A,FALSE,"CRED";#N/A,#N/A,FALSE,"DEBT";#N/A,#N/A,FALSE,"XREC";#N/A,#N/A,FALSE,"RFS";#N/A,#N/A,FALSE,"FAS";#N/A,#N/A,FALSE,"SP";#N/A,#N/A,FALSE,"COMM";#N/A,#N/A,FALSE,"CALC";#N/A,#N/A,FALSE,"%";#N/A,#N/A,FALSE,"EXPS"}</definedName>
    <definedName name="wwrn.monthlyacounsnotes" localSheetId="129" hidden="1">{#N/A,#N/A,FALSE,"DEPN";#N/A,#N/A,FALSE,"INT";#N/A,#N/A,FALSE,"SUNDRY";#N/A,#N/A,FALSE,"CRED";#N/A,#N/A,FALSE,"DEBT";#N/A,#N/A,FALSE,"XREC";#N/A,#N/A,FALSE,"RFS";#N/A,#N/A,FALSE,"FAS";#N/A,#N/A,FALSE,"SP";#N/A,#N/A,FALSE,"COMM";#N/A,#N/A,FALSE,"CALC";#N/A,#N/A,FALSE,"%";#N/A,#N/A,FALSE,"EXPS"}</definedName>
    <definedName name="wwrn.monthlyacounsnotes" localSheetId="23" hidden="1">{#N/A,#N/A,FALSE,"DEPN";#N/A,#N/A,FALSE,"INT";#N/A,#N/A,FALSE,"SUNDRY";#N/A,#N/A,FALSE,"CRED";#N/A,#N/A,FALSE,"DEBT";#N/A,#N/A,FALSE,"XREC";#N/A,#N/A,FALSE,"RFS";#N/A,#N/A,FALSE,"FAS";#N/A,#N/A,FALSE,"SP";#N/A,#N/A,FALSE,"COMM";#N/A,#N/A,FALSE,"CALC";#N/A,#N/A,FALSE,"%";#N/A,#N/A,FALSE,"EXPS"}</definedName>
    <definedName name="wwrn.monthlyacounsnotes" localSheetId="13" hidden="1">{#N/A,#N/A,FALSE,"DEPN";#N/A,#N/A,FALSE,"INT";#N/A,#N/A,FALSE,"SUNDRY";#N/A,#N/A,FALSE,"CRED";#N/A,#N/A,FALSE,"DEBT";#N/A,#N/A,FALSE,"XREC";#N/A,#N/A,FALSE,"RFS";#N/A,#N/A,FALSE,"FAS";#N/A,#N/A,FALSE,"SP";#N/A,#N/A,FALSE,"COMM";#N/A,#N/A,FALSE,"CALC";#N/A,#N/A,FALSE,"%";#N/A,#N/A,FALSE,"EXPS"}</definedName>
    <definedName name="wwrn.monthlyacounsnotes" hidden="1">{#N/A,#N/A,FALSE,"DEPN";#N/A,#N/A,FALSE,"INT";#N/A,#N/A,FALSE,"SUNDRY";#N/A,#N/A,FALSE,"CRED";#N/A,#N/A,FALSE,"DEBT";#N/A,#N/A,FALSE,"XREC";#N/A,#N/A,FALSE,"RFS";#N/A,#N/A,FALSE,"FAS";#N/A,#N/A,FALSE,"SP";#N/A,#N/A,FALSE,"COMM";#N/A,#N/A,FALSE,"CALC";#N/A,#N/A,FALSE,"%";#N/A,#N/A,FALSE,"EXPS"}</definedName>
    <definedName name="wwrn.mthact." localSheetId="106" hidden="1">{"YTDACT1",#N/A,TRUE,"YTDACTAUST";"YTDACT2",#N/A,TRUE,"YTDACTAUST";"YTDACT3",#N/A,TRUE,"YTDACTAUST";"CCTR",#N/A,TRUE,"YTDACTCC"}</definedName>
    <definedName name="wwrn.mthact." localSheetId="109" hidden="1">{"YTDACT1",#N/A,TRUE,"YTDACTAUST";"YTDACT2",#N/A,TRUE,"YTDACTAUST";"YTDACT3",#N/A,TRUE,"YTDACTAUST";"CCTR",#N/A,TRUE,"YTDACTCC"}</definedName>
    <definedName name="wwrn.mthact." localSheetId="129" hidden="1">{"YTDACT1",#N/A,TRUE,"YTDACTAUST";"YTDACT2",#N/A,TRUE,"YTDACTAUST";"YTDACT3",#N/A,TRUE,"YTDACTAUST";"CCTR",#N/A,TRUE,"YTDACTCC"}</definedName>
    <definedName name="wwrn.mthact." localSheetId="23" hidden="1">{"YTDACT1",#N/A,TRUE,"YTDACTAUST";"YTDACT2",#N/A,TRUE,"YTDACTAUST";"YTDACT3",#N/A,TRUE,"YTDACTAUST";"CCTR",#N/A,TRUE,"YTDACTCC"}</definedName>
    <definedName name="wwrn.mthact." localSheetId="13" hidden="1">{"YTDACT1",#N/A,TRUE,"YTDACTAUST";"YTDACT2",#N/A,TRUE,"YTDACTAUST";"YTDACT3",#N/A,TRUE,"YTDACTAUST";"CCTR",#N/A,TRUE,"YTDACTCC"}</definedName>
    <definedName name="wwrn.mthact." hidden="1">{"YTDACT1",#N/A,TRUE,"YTDACTAUST";"YTDACT2",#N/A,TRUE,"YTDACTAUST";"YTDACT3",#N/A,TRUE,"YTDACTAUST";"CCTR",#N/A,TRUE,"YTDACTCC"}</definedName>
    <definedName name="wwtn.monthly." localSheetId="106" hidden="1">{#N/A,#N/A,FALSE,"DEPN";#N/A,#N/A,FALSE,"INT";#N/A,#N/A,FALSE,"SUNDRY";#N/A,#N/A,FALSE,"CRED";#N/A,#N/A,FALSE,"DEBT";#N/A,#N/A,FALSE,"XREC";#N/A,#N/A,FALSE,"RFS";#N/A,#N/A,FALSE,"FAS";#N/A,#N/A,FALSE,"SP";#N/A,#N/A,FALSE,"COMM";#N/A,#N/A,FALSE,"CALC";#N/A,#N/A,FALSE,"%";#N/A,#N/A,FALSE,"EXPS"}</definedName>
    <definedName name="wwtn.monthly." localSheetId="109" hidden="1">{#N/A,#N/A,FALSE,"DEPN";#N/A,#N/A,FALSE,"INT";#N/A,#N/A,FALSE,"SUNDRY";#N/A,#N/A,FALSE,"CRED";#N/A,#N/A,FALSE,"DEBT";#N/A,#N/A,FALSE,"XREC";#N/A,#N/A,FALSE,"RFS";#N/A,#N/A,FALSE,"FAS";#N/A,#N/A,FALSE,"SP";#N/A,#N/A,FALSE,"COMM";#N/A,#N/A,FALSE,"CALC";#N/A,#N/A,FALSE,"%";#N/A,#N/A,FALSE,"EXPS"}</definedName>
    <definedName name="wwtn.monthly." localSheetId="129" hidden="1">{#N/A,#N/A,FALSE,"DEPN";#N/A,#N/A,FALSE,"INT";#N/A,#N/A,FALSE,"SUNDRY";#N/A,#N/A,FALSE,"CRED";#N/A,#N/A,FALSE,"DEBT";#N/A,#N/A,FALSE,"XREC";#N/A,#N/A,FALSE,"RFS";#N/A,#N/A,FALSE,"FAS";#N/A,#N/A,FALSE,"SP";#N/A,#N/A,FALSE,"COMM";#N/A,#N/A,FALSE,"CALC";#N/A,#N/A,FALSE,"%";#N/A,#N/A,FALSE,"EXPS"}</definedName>
    <definedName name="wwtn.monthly." localSheetId="23" hidden="1">{#N/A,#N/A,FALSE,"DEPN";#N/A,#N/A,FALSE,"INT";#N/A,#N/A,FALSE,"SUNDRY";#N/A,#N/A,FALSE,"CRED";#N/A,#N/A,FALSE,"DEBT";#N/A,#N/A,FALSE,"XREC";#N/A,#N/A,FALSE,"RFS";#N/A,#N/A,FALSE,"FAS";#N/A,#N/A,FALSE,"SP";#N/A,#N/A,FALSE,"COMM";#N/A,#N/A,FALSE,"CALC";#N/A,#N/A,FALSE,"%";#N/A,#N/A,FALSE,"EXPS"}</definedName>
    <definedName name="wwtn.monthly." localSheetId="13" hidden="1">{#N/A,#N/A,FALSE,"DEPN";#N/A,#N/A,FALSE,"INT";#N/A,#N/A,FALSE,"SUNDRY";#N/A,#N/A,FALSE,"CRED";#N/A,#N/A,FALSE,"DEBT";#N/A,#N/A,FALSE,"XREC";#N/A,#N/A,FALSE,"RFS";#N/A,#N/A,FALSE,"FAS";#N/A,#N/A,FALSE,"SP";#N/A,#N/A,FALSE,"COMM";#N/A,#N/A,FALSE,"CALC";#N/A,#N/A,FALSE,"%";#N/A,#N/A,FALSE,"EXPS"}</definedName>
    <definedName name="wwtn.monthly." hidden="1">{#N/A,#N/A,FALSE,"DEPN";#N/A,#N/A,FALSE,"INT";#N/A,#N/A,FALSE,"SUNDRY";#N/A,#N/A,FALSE,"CRED";#N/A,#N/A,FALSE,"DEBT";#N/A,#N/A,FALSE,"XREC";#N/A,#N/A,FALSE,"RFS";#N/A,#N/A,FALSE,"FAS";#N/A,#N/A,FALSE,"SP";#N/A,#N/A,FALSE,"COMM";#N/A,#N/A,FALSE,"CALC";#N/A,#N/A,FALSE,"%";#N/A,#N/A,FALSE,"EXPS"}</definedName>
    <definedName name="WWW" localSheetId="106">#REF!</definedName>
    <definedName name="WWW" localSheetId="109">#REF!</definedName>
    <definedName name="WWW" localSheetId="129">#REF!</definedName>
    <definedName name="WWW" localSheetId="23">#REF!</definedName>
    <definedName name="WWW" localSheetId="13">#REF!</definedName>
    <definedName name="WWW">#REF!</definedName>
    <definedName name="wwwrn.m" localSheetId="106" hidden="1">{#N/A,#N/A,FALSE,"DEPN";#N/A,#N/A,FALSE,"INT";#N/A,#N/A,FALSE,"SUNDRY";#N/A,#N/A,FALSE,"CRED";#N/A,#N/A,FALSE,"DEBT";#N/A,#N/A,FALSE,"XREC";#N/A,#N/A,FALSE,"RFS";#N/A,#N/A,FALSE,"FAS";#N/A,#N/A,FALSE,"SP";#N/A,#N/A,FALSE,"COMM";#N/A,#N/A,FALSE,"CALC";#N/A,#N/A,FALSE,"%";#N/A,#N/A,FALSE,"EXPS"}</definedName>
    <definedName name="wwwrn.m" localSheetId="109" hidden="1">{#N/A,#N/A,FALSE,"DEPN";#N/A,#N/A,FALSE,"INT";#N/A,#N/A,FALSE,"SUNDRY";#N/A,#N/A,FALSE,"CRED";#N/A,#N/A,FALSE,"DEBT";#N/A,#N/A,FALSE,"XREC";#N/A,#N/A,FALSE,"RFS";#N/A,#N/A,FALSE,"FAS";#N/A,#N/A,FALSE,"SP";#N/A,#N/A,FALSE,"COMM";#N/A,#N/A,FALSE,"CALC";#N/A,#N/A,FALSE,"%";#N/A,#N/A,FALSE,"EXPS"}</definedName>
    <definedName name="wwwrn.m" localSheetId="129" hidden="1">{#N/A,#N/A,FALSE,"DEPN";#N/A,#N/A,FALSE,"INT";#N/A,#N/A,FALSE,"SUNDRY";#N/A,#N/A,FALSE,"CRED";#N/A,#N/A,FALSE,"DEBT";#N/A,#N/A,FALSE,"XREC";#N/A,#N/A,FALSE,"RFS";#N/A,#N/A,FALSE,"FAS";#N/A,#N/A,FALSE,"SP";#N/A,#N/A,FALSE,"COMM";#N/A,#N/A,FALSE,"CALC";#N/A,#N/A,FALSE,"%";#N/A,#N/A,FALSE,"EXPS"}</definedName>
    <definedName name="wwwrn.m" localSheetId="23" hidden="1">{#N/A,#N/A,FALSE,"DEPN";#N/A,#N/A,FALSE,"INT";#N/A,#N/A,FALSE,"SUNDRY";#N/A,#N/A,FALSE,"CRED";#N/A,#N/A,FALSE,"DEBT";#N/A,#N/A,FALSE,"XREC";#N/A,#N/A,FALSE,"RFS";#N/A,#N/A,FALSE,"FAS";#N/A,#N/A,FALSE,"SP";#N/A,#N/A,FALSE,"COMM";#N/A,#N/A,FALSE,"CALC";#N/A,#N/A,FALSE,"%";#N/A,#N/A,FALSE,"EXPS"}</definedName>
    <definedName name="wwwrn.m" localSheetId="13" hidden="1">{#N/A,#N/A,FALSE,"DEPN";#N/A,#N/A,FALSE,"INT";#N/A,#N/A,FALSE,"SUNDRY";#N/A,#N/A,FALSE,"CRED";#N/A,#N/A,FALSE,"DEBT";#N/A,#N/A,FALSE,"XREC";#N/A,#N/A,FALSE,"RFS";#N/A,#N/A,FALSE,"FAS";#N/A,#N/A,FALSE,"SP";#N/A,#N/A,FALSE,"COMM";#N/A,#N/A,FALSE,"CALC";#N/A,#N/A,FALSE,"%";#N/A,#N/A,FALSE,"EXPS"}</definedName>
    <definedName name="wwwrn.m" hidden="1">{#N/A,#N/A,FALSE,"DEPN";#N/A,#N/A,FALSE,"INT";#N/A,#N/A,FALSE,"SUNDRY";#N/A,#N/A,FALSE,"CRED";#N/A,#N/A,FALSE,"DEBT";#N/A,#N/A,FALSE,"XREC";#N/A,#N/A,FALSE,"RFS";#N/A,#N/A,FALSE,"FAS";#N/A,#N/A,FALSE,"SP";#N/A,#N/A,FALSE,"COMM";#N/A,#N/A,FALSE,"CALC";#N/A,#N/A,FALSE,"%";#N/A,#N/A,FALSE,"EXPS"}</definedName>
    <definedName name="WWWW" localSheetId="106">#REF!</definedName>
    <definedName name="WWWW" localSheetId="109">#REF!</definedName>
    <definedName name="WWWW" localSheetId="129">#REF!</definedName>
    <definedName name="WWWW" localSheetId="23">#REF!</definedName>
    <definedName name="WWWW" localSheetId="13">#REF!</definedName>
    <definedName name="WWWW">#REF!</definedName>
    <definedName name="WWWWW" localSheetId="106">#REF!</definedName>
    <definedName name="WWWWW" localSheetId="109">#REF!</definedName>
    <definedName name="WWWWW" localSheetId="129">#REF!</definedName>
    <definedName name="WWWWW" localSheetId="23">#REF!</definedName>
    <definedName name="WWWWW" localSheetId="13">#REF!</definedName>
    <definedName name="WWWWW">#REF!</definedName>
    <definedName name="WY" localSheetId="106">#REF!</definedName>
    <definedName name="WY" localSheetId="109">#REF!</definedName>
    <definedName name="WY" localSheetId="129">#REF!</definedName>
    <definedName name="WY" localSheetId="23">#REF!</definedName>
    <definedName name="WY" localSheetId="13">#REF!</definedName>
    <definedName name="WY">#REF!</definedName>
    <definedName name="X" localSheetId="106">#REF!</definedName>
    <definedName name="X" localSheetId="109">#REF!</definedName>
    <definedName name="X" localSheetId="129">#REF!</definedName>
    <definedName name="X" localSheetId="23">#REF!</definedName>
    <definedName name="X" localSheetId="13">#REF!</definedName>
    <definedName name="X">#REF!</definedName>
    <definedName name="X_1" localSheetId="106">#REF!</definedName>
    <definedName name="X_1" localSheetId="109">#REF!</definedName>
    <definedName name="X_1" localSheetId="129">#REF!</definedName>
    <definedName name="X_1" localSheetId="127">#REF!</definedName>
    <definedName name="X_1" localSheetId="23">#REF!</definedName>
    <definedName name="X_1" localSheetId="13">#REF!</definedName>
    <definedName name="X_1">#REF!</definedName>
    <definedName name="X_10">#N/A</definedName>
    <definedName name="X_12" localSheetId="106">#REF!</definedName>
    <definedName name="X_12" localSheetId="109">#REF!</definedName>
    <definedName name="X_12" localSheetId="129">#REF!</definedName>
    <definedName name="X_12" localSheetId="23">#REF!</definedName>
    <definedName name="X_12" localSheetId="13">#REF!</definedName>
    <definedName name="X_12">#REF!</definedName>
    <definedName name="X_13" localSheetId="106">#REF!</definedName>
    <definedName name="X_13" localSheetId="109">#REF!</definedName>
    <definedName name="X_13" localSheetId="129">#REF!</definedName>
    <definedName name="X_13" localSheetId="127">#REF!</definedName>
    <definedName name="X_13" localSheetId="23">#REF!</definedName>
    <definedName name="X_13" localSheetId="13">#REF!</definedName>
    <definedName name="X_13">#REF!</definedName>
    <definedName name="X_14" localSheetId="106">#REF!</definedName>
    <definedName name="X_14" localSheetId="109">#REF!</definedName>
    <definedName name="X_14" localSheetId="129">#REF!</definedName>
    <definedName name="X_14" localSheetId="127">#REF!</definedName>
    <definedName name="X_14" localSheetId="23">#REF!</definedName>
    <definedName name="X_14" localSheetId="13">#REF!</definedName>
    <definedName name="X_14">#REF!</definedName>
    <definedName name="X_15" localSheetId="106">#REF!</definedName>
    <definedName name="X_15" localSheetId="109">#REF!</definedName>
    <definedName name="X_15" localSheetId="129">#REF!</definedName>
    <definedName name="X_15" localSheetId="23">#REF!</definedName>
    <definedName name="X_15" localSheetId="13">#REF!</definedName>
    <definedName name="X_15">#REF!</definedName>
    <definedName name="X_16" localSheetId="106">#REF!</definedName>
    <definedName name="X_16" localSheetId="109">#REF!</definedName>
    <definedName name="X_16" localSheetId="129">#REF!</definedName>
    <definedName name="X_16" localSheetId="23">#REF!</definedName>
    <definedName name="X_16" localSheetId="13">#REF!</definedName>
    <definedName name="X_16">#REF!</definedName>
    <definedName name="X_3" localSheetId="106">#REF!</definedName>
    <definedName name="X_3" localSheetId="109">#REF!</definedName>
    <definedName name="X_3" localSheetId="129">#REF!</definedName>
    <definedName name="X_3" localSheetId="23">#REF!</definedName>
    <definedName name="X_3" localSheetId="13">#REF!</definedName>
    <definedName name="X_3">#REF!</definedName>
    <definedName name="X_3TOT" localSheetId="106">#REF!</definedName>
    <definedName name="X_3TOT">#REF!</definedName>
    <definedName name="X_4" localSheetId="106">#REF!</definedName>
    <definedName name="X_4">#REF!</definedName>
    <definedName name="X_5" localSheetId="106">#REF!</definedName>
    <definedName name="X_5">#REF!</definedName>
    <definedName name="X_6" localSheetId="106">#REF!</definedName>
    <definedName name="X_6">#REF!</definedName>
    <definedName name="X_7" localSheetId="106">#REF!</definedName>
    <definedName name="X_7">#REF!</definedName>
    <definedName name="X_8">#N/A</definedName>
    <definedName name="X_9">#N/A</definedName>
    <definedName name="X_RATE" localSheetId="106">#REF!</definedName>
    <definedName name="X_RATE" localSheetId="109">#REF!</definedName>
    <definedName name="X_RATE" localSheetId="123">#REF!</definedName>
    <definedName name="X_RATE" localSheetId="122">#REF!</definedName>
    <definedName name="X_RATE" localSheetId="124">#REF!</definedName>
    <definedName name="X_RATE" localSheetId="129">#REF!</definedName>
    <definedName name="X_RATE" localSheetId="64">#REF!</definedName>
    <definedName name="X_RATE" localSheetId="69">#REF!</definedName>
    <definedName name="X_RATE" localSheetId="127">#REF!</definedName>
    <definedName name="X_RATE" localSheetId="75">#REF!</definedName>
    <definedName name="X_RATE" localSheetId="23">#REF!</definedName>
    <definedName name="X_RATE" localSheetId="13">#REF!</definedName>
    <definedName name="X_RATE">#REF!</definedName>
    <definedName name="X_RATE2" localSheetId="106">#REF!</definedName>
    <definedName name="X_RATE2" localSheetId="109">#REF!</definedName>
    <definedName name="X_RATE2" localSheetId="129">#REF!</definedName>
    <definedName name="X_RATE2" localSheetId="127">#REF!</definedName>
    <definedName name="X_RATE2" localSheetId="23">#REF!</definedName>
    <definedName name="X_RATE2" localSheetId="13">#REF!</definedName>
    <definedName name="X_RATE2">#REF!</definedName>
    <definedName name="X1_17">#N/A</definedName>
    <definedName name="X1_3">#N/A</definedName>
    <definedName name="X15_2">#N/A</definedName>
    <definedName name="X1OL" localSheetId="106">#REF!</definedName>
    <definedName name="X1OL" localSheetId="109">#REF!</definedName>
    <definedName name="X1OL" localSheetId="129">#REF!</definedName>
    <definedName name="X1OL" localSheetId="23">#REF!</definedName>
    <definedName name="X1OL" localSheetId="13">#REF!</definedName>
    <definedName name="X1OL">#REF!</definedName>
    <definedName name="X1START" localSheetId="106">#REF!</definedName>
    <definedName name="X1START" localSheetId="109">#REF!</definedName>
    <definedName name="X1START" localSheetId="129">#REF!</definedName>
    <definedName name="X1START" localSheetId="127">#REF!</definedName>
    <definedName name="X1START" localSheetId="23">#REF!</definedName>
    <definedName name="X1START" localSheetId="13">#REF!</definedName>
    <definedName name="X1START">#REF!</definedName>
    <definedName name="X3_6">#N/A</definedName>
    <definedName name="X3START" localSheetId="106">#REF!</definedName>
    <definedName name="X3START" localSheetId="109">#REF!</definedName>
    <definedName name="X3START" localSheetId="129">#REF!</definedName>
    <definedName name="X3START" localSheetId="23">#REF!</definedName>
    <definedName name="X3START" localSheetId="13">#REF!</definedName>
    <definedName name="X3START">#REF!</definedName>
    <definedName name="X4START" localSheetId="106">#REF!</definedName>
    <definedName name="X4START" localSheetId="109">#REF!</definedName>
    <definedName name="X4START" localSheetId="129">#REF!</definedName>
    <definedName name="X4START" localSheetId="23">#REF!</definedName>
    <definedName name="X4START" localSheetId="13">#REF!</definedName>
    <definedName name="X4START">#REF!</definedName>
    <definedName name="X5_11">#N/A</definedName>
    <definedName name="X5_12">#N/A</definedName>
    <definedName name="X5_AH">#N/A</definedName>
    <definedName name="X5_I">#N/A</definedName>
    <definedName name="X5_L">#N/A</definedName>
    <definedName name="X5_LAI" localSheetId="106">#REF!</definedName>
    <definedName name="X5_LAI" localSheetId="109">#REF!</definedName>
    <definedName name="X5_LAI" localSheetId="129">#REF!</definedName>
    <definedName name="X5_LAI" localSheetId="23">#REF!</definedName>
    <definedName name="X5_LAI" localSheetId="13">#REF!</definedName>
    <definedName name="X5_LAI">#REF!</definedName>
    <definedName name="X5ADD" localSheetId="106">#REF!</definedName>
    <definedName name="X5ADD" localSheetId="109">#REF!</definedName>
    <definedName name="X5ADD" localSheetId="129">#REF!</definedName>
    <definedName name="X5ADD" localSheetId="23">#REF!</definedName>
    <definedName name="X5ADD" localSheetId="13">#REF!</definedName>
    <definedName name="X5ADD">#REF!</definedName>
    <definedName name="X5CONT" localSheetId="106">#REF!</definedName>
    <definedName name="X5CONT" localSheetId="109">#REF!</definedName>
    <definedName name="X5CONT" localSheetId="129">#REF!</definedName>
    <definedName name="X5CONT" localSheetId="23">#REF!</definedName>
    <definedName name="X5CONT" localSheetId="13">#REF!</definedName>
    <definedName name="X5CONT">#REF!</definedName>
    <definedName name="X5START" localSheetId="106">#REF!</definedName>
    <definedName name="X5START">#REF!</definedName>
    <definedName name="X6_8">#N/A</definedName>
    <definedName name="X7_14">#N/A</definedName>
    <definedName name="xchange_rate" localSheetId="106">#REF!</definedName>
    <definedName name="xchange_rate" localSheetId="109">#REF!</definedName>
    <definedName name="xchange_rate" localSheetId="129">#REF!</definedName>
    <definedName name="xchange_rate" localSheetId="23">#REF!</definedName>
    <definedName name="xchange_rate" localSheetId="13">#REF!</definedName>
    <definedName name="xchange_rate">#REF!</definedName>
    <definedName name="XR" localSheetId="106">#REF!</definedName>
    <definedName name="XR" localSheetId="109">#REF!</definedName>
    <definedName name="XR" localSheetId="129">#REF!</definedName>
    <definedName name="XR" localSheetId="127">#REF!</definedName>
    <definedName name="XR" localSheetId="23">#REF!</definedName>
    <definedName name="XR" localSheetId="13">#REF!</definedName>
    <definedName name="XR">#REF!</definedName>
    <definedName name="Xrate" localSheetId="106">#REF!</definedName>
    <definedName name="Xrate" localSheetId="109">#REF!</definedName>
    <definedName name="Xrate" localSheetId="129">#REF!</definedName>
    <definedName name="xrate" localSheetId="127">#REF!</definedName>
    <definedName name="Xrate" localSheetId="23">#REF!</definedName>
    <definedName name="Xrate" localSheetId="13">#REF!</definedName>
    <definedName name="Xrate">#REF!</definedName>
    <definedName name="xrate2" localSheetId="106">#REF!</definedName>
    <definedName name="xrate2" localSheetId="109">#REF!</definedName>
    <definedName name="xrate2" localSheetId="129">#REF!</definedName>
    <definedName name="xrate2" localSheetId="23">#REF!</definedName>
    <definedName name="xrate2" localSheetId="13">#REF!</definedName>
    <definedName name="xrate2">#REF!</definedName>
    <definedName name="XS" localSheetId="106">#REF!</definedName>
    <definedName name="XS" localSheetId="109">#REF!</definedName>
    <definedName name="XS" localSheetId="129">#REF!</definedName>
    <definedName name="XS" localSheetId="127">#REF!</definedName>
    <definedName name="XS" localSheetId="23">#REF!</definedName>
    <definedName name="XS" localSheetId="13">#REF!</definedName>
    <definedName name="XS">#REF!</definedName>
    <definedName name="xx" localSheetId="106" hidden="1">{#N/A,#N/A,FALSE,"DEPN";#N/A,#N/A,FALSE,"INT";#N/A,#N/A,FALSE,"SUNDRY";#N/A,#N/A,FALSE,"CRED";#N/A,#N/A,FALSE,"DEBT";#N/A,#N/A,FALSE,"XREC";#N/A,#N/A,FALSE,"RFS";#N/A,#N/A,FALSE,"FAS";#N/A,#N/A,FALSE,"SP";#N/A,#N/A,FALSE,"COMM";#N/A,#N/A,FALSE,"CALC";#N/A,#N/A,FALSE,"%";#N/A,#N/A,FALSE,"EXPS"}</definedName>
    <definedName name="xx" localSheetId="109" hidden="1">{#N/A,#N/A,FALSE,"DEPN";#N/A,#N/A,FALSE,"INT";#N/A,#N/A,FALSE,"SUNDRY";#N/A,#N/A,FALSE,"CRED";#N/A,#N/A,FALSE,"DEBT";#N/A,#N/A,FALSE,"XREC";#N/A,#N/A,FALSE,"RFS";#N/A,#N/A,FALSE,"FAS";#N/A,#N/A,FALSE,"SP";#N/A,#N/A,FALSE,"COMM";#N/A,#N/A,FALSE,"CALC";#N/A,#N/A,FALSE,"%";#N/A,#N/A,FALSE,"EXPS"}</definedName>
    <definedName name="xx" localSheetId="129" hidden="1">{#N/A,#N/A,FALSE,"DEPN";#N/A,#N/A,FALSE,"INT";#N/A,#N/A,FALSE,"SUNDRY";#N/A,#N/A,FALSE,"CRED";#N/A,#N/A,FALSE,"DEBT";#N/A,#N/A,FALSE,"XREC";#N/A,#N/A,FALSE,"RFS";#N/A,#N/A,FALSE,"FAS";#N/A,#N/A,FALSE,"SP";#N/A,#N/A,FALSE,"COMM";#N/A,#N/A,FALSE,"CALC";#N/A,#N/A,FALSE,"%";#N/A,#N/A,FALSE,"EXPS"}</definedName>
    <definedName name="xx" localSheetId="23" hidden="1">{#N/A,#N/A,FALSE,"DEPN";#N/A,#N/A,FALSE,"INT";#N/A,#N/A,FALSE,"SUNDRY";#N/A,#N/A,FALSE,"CRED";#N/A,#N/A,FALSE,"DEBT";#N/A,#N/A,FALSE,"XREC";#N/A,#N/A,FALSE,"RFS";#N/A,#N/A,FALSE,"FAS";#N/A,#N/A,FALSE,"SP";#N/A,#N/A,FALSE,"COMM";#N/A,#N/A,FALSE,"CALC";#N/A,#N/A,FALSE,"%";#N/A,#N/A,FALSE,"EXPS"}</definedName>
    <definedName name="xx" localSheetId="13" hidden="1">{#N/A,#N/A,FALSE,"DEPN";#N/A,#N/A,FALSE,"INT";#N/A,#N/A,FALSE,"SUNDRY";#N/A,#N/A,FALSE,"CRED";#N/A,#N/A,FALSE,"DEBT";#N/A,#N/A,FALSE,"XREC";#N/A,#N/A,FALSE,"RFS";#N/A,#N/A,FALSE,"FAS";#N/A,#N/A,FALSE,"SP";#N/A,#N/A,FALSE,"COMM";#N/A,#N/A,FALSE,"CALC";#N/A,#N/A,FALSE,"%";#N/A,#N/A,FALSE,"EXPS"}</definedName>
    <definedName name="xx" hidden="1">{#N/A,#N/A,FALSE,"DEPN";#N/A,#N/A,FALSE,"INT";#N/A,#N/A,FALSE,"SUNDRY";#N/A,#N/A,FALSE,"CRED";#N/A,#N/A,FALSE,"DEBT";#N/A,#N/A,FALSE,"XREC";#N/A,#N/A,FALSE,"RFS";#N/A,#N/A,FALSE,"FAS";#N/A,#N/A,FALSE,"SP";#N/A,#N/A,FALSE,"COMM";#N/A,#N/A,FALSE,"CALC";#N/A,#N/A,FALSE,"%";#N/A,#N/A,FALSE,"EXPS"}</definedName>
    <definedName name="xxx" localSheetId="106">#REF!</definedName>
    <definedName name="xxx" localSheetId="109">#REF!</definedName>
    <definedName name="xxx" localSheetId="129">#REF!</definedName>
    <definedName name="xxx" localSheetId="127">#REF!</definedName>
    <definedName name="xxx" localSheetId="23">#REF!</definedName>
    <definedName name="xxx" localSheetId="13">#REF!</definedName>
    <definedName name="xxx">#REF!</definedName>
    <definedName name="xxxx" localSheetId="106">#REF!</definedName>
    <definedName name="xxxx" localSheetId="109">#REF!</definedName>
    <definedName name="xxxx" localSheetId="129">#REF!</definedName>
    <definedName name="xxxx" localSheetId="23">#REF!</definedName>
    <definedName name="xxxx" localSheetId="13">#REF!</definedName>
    <definedName name="xxxx">#REF!</definedName>
    <definedName name="xxxxx" localSheetId="106">#REF!</definedName>
    <definedName name="xxxxx" localSheetId="109">#REF!</definedName>
    <definedName name="xxxxx" localSheetId="129">#REF!</definedName>
    <definedName name="xxxxx" localSheetId="23">#REF!</definedName>
    <definedName name="xxxxx" localSheetId="13">#REF!</definedName>
    <definedName name="xxxxx">#REF!</definedName>
    <definedName name="XY" localSheetId="106">#REF!</definedName>
    <definedName name="XY" localSheetId="109">#REF!</definedName>
    <definedName name="XY" localSheetId="129">#REF!</definedName>
    <definedName name="XY" localSheetId="127">#REF!</definedName>
    <definedName name="XY" localSheetId="23">#REF!</definedName>
    <definedName name="XY" localSheetId="13">#REF!</definedName>
    <definedName name="XY">#REF!</definedName>
    <definedName name="Y" localSheetId="106">#REF!</definedName>
    <definedName name="Y" localSheetId="109">#REF!</definedName>
    <definedName name="Y" localSheetId="129">#REF!</definedName>
    <definedName name="Y" localSheetId="23">#REF!</definedName>
    <definedName name="Y" localSheetId="13">#REF!</definedName>
    <definedName name="Y">#REF!</definedName>
    <definedName name="year" localSheetId="106">#REF!</definedName>
    <definedName name="year" localSheetId="109">#REF!</definedName>
    <definedName name="year" localSheetId="129">#REF!</definedName>
    <definedName name="YEAR" localSheetId="127">#REF!</definedName>
    <definedName name="year" localSheetId="23">#REF!</definedName>
    <definedName name="year" localSheetId="13">#REF!</definedName>
    <definedName name="year">#REF!</definedName>
    <definedName name="Year1MI" localSheetId="106">#REF!</definedName>
    <definedName name="Year1MI" localSheetId="109">#REF!</definedName>
    <definedName name="Year1MI" localSheetId="129">#REF!</definedName>
    <definedName name="Year1MI" localSheetId="23">#REF!</definedName>
    <definedName name="Year1MI" localSheetId="13">#REF!</definedName>
    <definedName name="Year1MI">#REF!</definedName>
    <definedName name="Yearended" localSheetId="123">CM!$C$5</definedName>
    <definedName name="Yearended" localSheetId="122">CN!$C$5</definedName>
    <definedName name="Yearended" localSheetId="124">'CN '!$C$5</definedName>
    <definedName name="Yearended">'C'!$C$5</definedName>
    <definedName name="YEdate" localSheetId="106">#REF!</definedName>
    <definedName name="YEdate" localSheetId="109">#REF!</definedName>
    <definedName name="YEdate" localSheetId="10">#REF!</definedName>
    <definedName name="YEdate" localSheetId="129">#REF!</definedName>
    <definedName name="YEdate" localSheetId="23">#REF!</definedName>
    <definedName name="YEdate" localSheetId="13">#REF!</definedName>
    <definedName name="YEdate" localSheetId="15">#REF!</definedName>
    <definedName name="YEdate">#REF!</definedName>
    <definedName name="YESNO" localSheetId="106">#REF!</definedName>
    <definedName name="YESNO" localSheetId="109">#REF!</definedName>
    <definedName name="YESNO" localSheetId="129">#REF!</definedName>
    <definedName name="YESNO" localSheetId="23">#REF!</definedName>
    <definedName name="YESNO" localSheetId="13">#REF!</definedName>
    <definedName name="YESNO">#REF!</definedName>
    <definedName name="ylds" localSheetId="106">#REF!</definedName>
    <definedName name="ylds" localSheetId="109">#REF!</definedName>
    <definedName name="ylds" localSheetId="129">#REF!</definedName>
    <definedName name="ylds" localSheetId="23">#REF!</definedName>
    <definedName name="ylds" localSheetId="13">#REF!</definedName>
    <definedName name="ylds">#REF!</definedName>
    <definedName name="YN">#N/A</definedName>
    <definedName name="yonghwa" localSheetId="106" hidden="1">#REF!</definedName>
    <definedName name="yonghwa" localSheetId="109" hidden="1">#REF!</definedName>
    <definedName name="yonghwa" localSheetId="129" hidden="1">#REF!</definedName>
    <definedName name="yonghwa" localSheetId="23" hidden="1">#REF!</definedName>
    <definedName name="yonghwa" localSheetId="13" hidden="1">#REF!</definedName>
    <definedName name="yonghwa" hidden="1">#REF!</definedName>
    <definedName name="YOPI" localSheetId="106" hidden="1">#REF!</definedName>
    <definedName name="YOPI" localSheetId="109" hidden="1">#REF!</definedName>
    <definedName name="YOPI" localSheetId="129" hidden="1">#REF!</definedName>
    <definedName name="YOPI" localSheetId="23" hidden="1">#REF!</definedName>
    <definedName name="YOPI" localSheetId="13" hidden="1">#REF!</definedName>
    <definedName name="YOPI" hidden="1">#REF!</definedName>
    <definedName name="Yr" localSheetId="106">#REF!</definedName>
    <definedName name="Yr" localSheetId="109">#REF!</definedName>
    <definedName name="Yr" localSheetId="129">#REF!</definedName>
    <definedName name="Yr" localSheetId="127">#REF!</definedName>
    <definedName name="Yr" localSheetId="23">#REF!</definedName>
    <definedName name="Yr" localSheetId="13">#REF!</definedName>
    <definedName name="Yr">#REF!</definedName>
    <definedName name="YREND" localSheetId="106">#REF!</definedName>
    <definedName name="YREND" localSheetId="109">#REF!</definedName>
    <definedName name="YREND" localSheetId="129">#REF!</definedName>
    <definedName name="YREND" localSheetId="127">#REF!</definedName>
    <definedName name="YREND" localSheetId="23">#REF!</definedName>
    <definedName name="YREND" localSheetId="13">#REF!</definedName>
    <definedName name="YREND">#REF!</definedName>
    <definedName name="YRTRANGE" localSheetId="106">#REF!</definedName>
    <definedName name="YRTRANGE" localSheetId="109">#REF!</definedName>
    <definedName name="YRTRANGE" localSheetId="129">#REF!</definedName>
    <definedName name="YRTRANGE" localSheetId="23">#REF!</definedName>
    <definedName name="YRTRANGE" localSheetId="13">#REF!</definedName>
    <definedName name="YRTRANGE">#REF!</definedName>
    <definedName name="ytd" localSheetId="106">#REF!</definedName>
    <definedName name="ytd" localSheetId="109">#REF!</definedName>
    <definedName name="ytd" localSheetId="129">#REF!</definedName>
    <definedName name="ytd" localSheetId="127">#REF!</definedName>
    <definedName name="ytd" localSheetId="23">#REF!</definedName>
    <definedName name="ytd" localSheetId="13">#REF!</definedName>
    <definedName name="ytd">#REF!</definedName>
    <definedName name="Ytd_Mar" localSheetId="106">#REF!</definedName>
    <definedName name="Ytd_Mar" localSheetId="127">#REF!</definedName>
    <definedName name="Ytd_Mar">#REF!</definedName>
    <definedName name="Ytd_Nov" localSheetId="106">#REF!</definedName>
    <definedName name="Ytd_Nov" localSheetId="127">#REF!</definedName>
    <definedName name="Ytd_Nov">#REF!</definedName>
    <definedName name="ytd_top" localSheetId="106">#REF!</definedName>
    <definedName name="ytd_top">#REF!</definedName>
    <definedName name="ytd2" localSheetId="106">#REF!</definedName>
    <definedName name="ytd2" localSheetId="127">#REF!</definedName>
    <definedName name="ytd2">#REF!</definedName>
    <definedName name="yyy" localSheetId="106">#REF!</definedName>
    <definedName name="yyy" localSheetId="109">#REF!</definedName>
    <definedName name="yyy" localSheetId="129">#REF!</definedName>
    <definedName name="yyy" localSheetId="23">#REF!</definedName>
    <definedName name="yyy" localSheetId="13">#REF!</definedName>
    <definedName name="yyy">#REF!</definedName>
    <definedName name="Z" localSheetId="106">#REF!</definedName>
    <definedName name="Z" localSheetId="109">#REF!</definedName>
    <definedName name="Z" localSheetId="129">#REF!</definedName>
    <definedName name="Z" localSheetId="23">#REF!</definedName>
    <definedName name="Z" localSheetId="13">#REF!</definedName>
    <definedName name="Z">#REF!</definedName>
    <definedName name="Z_41E394DC_1FDD_4D1F_8620_137B7012DC10_.wvu.Cols" localSheetId="1" hidden="1">Index!#REF!</definedName>
    <definedName name="Z_41E394DC_1FDD_4D1F_8620_137B7012DC10_.wvu.Cols" localSheetId="53" hidden="1">P.9!#REF!</definedName>
    <definedName name="Z_41E394DC_1FDD_4D1F_8620_137B7012DC10_.wvu.PrintArea" localSheetId="25" hidden="1">A!$C$3:$Y$139</definedName>
    <definedName name="Z_41E394DC_1FDD_4D1F_8620_137B7012DC10_.wvu.PrintArea" localSheetId="79" hidden="1">AB!$C$4:$E$51</definedName>
    <definedName name="Z_41E394DC_1FDD_4D1F_8620_137B7012DC10_.wvu.PrintArea" localSheetId="26" hidden="1">B!$C$3:$AI$147</definedName>
    <definedName name="Z_41E394DC_1FDD_4D1F_8620_137B7012DC10_.wvu.PrintArea" localSheetId="53" hidden="1">P.9!$C$3:$AF$14</definedName>
    <definedName name="Z_41E394DC_1FDD_4D1F_8620_137B7012DC10_.wvu.PrintTitles" localSheetId="53" hidden="1">P.9!$C:$C,P.9!$3:$15</definedName>
    <definedName name="Z_41E394DC_1FDD_4D1F_8620_137B7012DC10_.wvu.Rows" localSheetId="4" hidden="1">'Page 2'!$319:$1048576</definedName>
    <definedName name="Z_41E394DC_1FDD_4D1F_8620_137B7012DC10_.wvu.Rows" localSheetId="5" hidden="1">'Page 3'!$294:$1048576</definedName>
    <definedName name="Z_8CFCBF39_18BA_445A_82BC_4404671ADD54_.wvu.Cols" localSheetId="106" hidden="1">#REF!</definedName>
    <definedName name="Z_8CFCBF39_18BA_445A_82BC_4404671ADD54_.wvu.Cols" localSheetId="109" hidden="1">#REF!</definedName>
    <definedName name="Z_8CFCBF39_18BA_445A_82BC_4404671ADD54_.wvu.Cols" localSheetId="129" hidden="1">#REF!</definedName>
    <definedName name="Z_8CFCBF39_18BA_445A_82BC_4404671ADD54_.wvu.Cols" localSheetId="23" hidden="1">#REF!</definedName>
    <definedName name="Z_8CFCBF39_18BA_445A_82BC_4404671ADD54_.wvu.Cols" localSheetId="13" hidden="1">#REF!</definedName>
    <definedName name="Z_8CFCBF39_18BA_445A_82BC_4404671ADD54_.wvu.Cols" hidden="1">#REF!</definedName>
    <definedName name="Z_CC70D5D3_3A1F_46AA_BDCE_F692C2C36BEE_.wvu.Cols" localSheetId="1" hidden="1">Index!#REF!</definedName>
    <definedName name="Z_CC70D5D3_3A1F_46AA_BDCE_F692C2C36BEE_.wvu.PrintArea" localSheetId="25" hidden="1">A!$C$3:$Y$139</definedName>
    <definedName name="Z_CC70D5D3_3A1F_46AA_BDCE_F692C2C36BEE_.wvu.PrintArea" localSheetId="79" hidden="1">AB!$C$4:$E$51</definedName>
    <definedName name="Z_CC70D5D3_3A1F_46AA_BDCE_F692C2C36BEE_.wvu.PrintArea" localSheetId="26" hidden="1">B!$C$3:$AI$147</definedName>
    <definedName name="Z_CC70D5D3_3A1F_46AA_BDCE_F692C2C36BEE_.wvu.PrintArea" localSheetId="4" hidden="1">'Page 2'!$B$2:$R$179</definedName>
    <definedName name="Z_CC70D5D3_3A1F_46AA_BDCE_F692C2C36BEE_.wvu.Rows" localSheetId="104" hidden="1">' BA '!$25:$50</definedName>
    <definedName name="Z_CC70D5D3_3A1F_46AA_BDCE_F692C2C36BEE_.wvu.Rows" localSheetId="89" hidden="1">AL!$13:$50</definedName>
    <definedName name="Z_CC70D5D3_3A1F_46AA_BDCE_F692C2C36BEE_.wvu.Rows" localSheetId="91" hidden="1">AN!$14:$44</definedName>
    <definedName name="Z_CC70D5D3_3A1F_46AA_BDCE_F692C2C36BEE_.wvu.Rows" localSheetId="93" hidden="1">AP!$16:$16</definedName>
    <definedName name="Z_CC70D5D3_3A1F_46AA_BDCE_F692C2C36BEE_.wvu.Rows" localSheetId="95" hidden="1">AR!$14:$53</definedName>
    <definedName name="Z_CC70D5D3_3A1F_46AA_BDCE_F692C2C36BEE_.wvu.Rows" localSheetId="96" hidden="1">AS!$14:$57</definedName>
    <definedName name="Z_CC70D5D3_3A1F_46AA_BDCE_F692C2C36BEE_.wvu.Rows" localSheetId="97" hidden="1">AT!$14:$57</definedName>
    <definedName name="Z_CC70D5D3_3A1F_46AA_BDCE_F692C2C36BEE_.wvu.Rows" localSheetId="98" hidden="1">AU!$14:$50</definedName>
    <definedName name="Z_CC70D5D3_3A1F_46AA_BDCE_F692C2C36BEE_.wvu.Rows" localSheetId="99" hidden="1">AV!$14:$55</definedName>
    <definedName name="Z_CC70D5D3_3A1F_46AA_BDCE_F692C2C36BEE_.wvu.Rows" localSheetId="100" hidden="1">AW!$14:$55</definedName>
    <definedName name="Z_CC70D5D3_3A1F_46AA_BDCE_F692C2C36BEE_.wvu.Rows" localSheetId="102" hidden="1">AY!#REF!</definedName>
    <definedName name="Z_CC70D5D3_3A1F_46AA_BDCE_F692C2C36BEE_.wvu.Rows" localSheetId="103" hidden="1">AZ!$21:$41</definedName>
    <definedName name="Z_CC70D5D3_3A1F_46AA_BDCE_F692C2C36BEE_.wvu.Rows" localSheetId="105" hidden="1">'BB '!$26:$68</definedName>
    <definedName name="Z_CC70D5D3_3A1F_46AA_BDCE_F692C2C36BEE_.wvu.Rows" localSheetId="4" hidden="1">'Page 2'!$319:$1048576</definedName>
    <definedName name="Z_CC70D5D3_3A1F_46AA_BDCE_F692C2C36BEE_.wvu.Rows" localSheetId="5" hidden="1">'Page 3'!$294:$1048576</definedName>
    <definedName name="Z_DD364770_73A1_4C6D_9516_629A57F0EB18_.wvu.Cols" localSheetId="28" hidden="1">'C'!#REF!</definedName>
    <definedName name="Z_DD364770_73A1_4C6D_9516_629A57F0EB18_.wvu.Cols" localSheetId="123" hidden="1">CM!#REF!</definedName>
    <definedName name="Z_DD364770_73A1_4C6D_9516_629A57F0EB18_.wvu.Cols" localSheetId="122" hidden="1">CN!#REF!</definedName>
    <definedName name="Z_DD364770_73A1_4C6D_9516_629A57F0EB18_.wvu.Cols" localSheetId="124" hidden="1">'CN '!#REF!</definedName>
    <definedName name="Z_DD364770_73A1_4C6D_9516_629A57F0EB18_.wvu.Cols" localSheetId="30" hidden="1">D!#REF!</definedName>
    <definedName name="Z_DD364770_73A1_4C6D_9516_629A57F0EB18_.wvu.Cols" localSheetId="31" hidden="1">E!#REF!</definedName>
    <definedName name="Z_DD364770_73A1_4C6D_9516_629A57F0EB18_.wvu.Cols" localSheetId="32" hidden="1">F!#REF!</definedName>
    <definedName name="Z_DD364770_73A1_4C6D_9516_629A57F0EB18_.wvu.Cols" localSheetId="33" hidden="1">G!#REF!</definedName>
    <definedName name="Z_DD364770_73A1_4C6D_9516_629A57F0EB18_.wvu.Cols" localSheetId="34" hidden="1">H!#REF!</definedName>
    <definedName name="Z_DD364770_73A1_4C6D_9516_629A57F0EB18_.wvu.Cols" localSheetId="1" hidden="1">Index!#REF!</definedName>
    <definedName name="Z_DD364770_73A1_4C6D_9516_629A57F0EB18_.wvu.Cols" localSheetId="53" hidden="1">P.9!#REF!</definedName>
    <definedName name="Z_DD364770_73A1_4C6D_9516_629A57F0EB18_.wvu.PrintArea" localSheetId="25" hidden="1">A!$C$3:$Y$139</definedName>
    <definedName name="Z_DD364770_73A1_4C6D_9516_629A57F0EB18_.wvu.PrintArea" localSheetId="79" hidden="1">AB!$C$4:$E$51</definedName>
    <definedName name="Z_DD364770_73A1_4C6D_9516_629A57F0EB18_.wvu.PrintArea" localSheetId="26" hidden="1">B!$C$3:$AI$147</definedName>
    <definedName name="Z_DD364770_73A1_4C6D_9516_629A57F0EB18_.wvu.PrintArea" localSheetId="53" hidden="1">P.9!$C$3:$AF$14</definedName>
    <definedName name="Z_DD364770_73A1_4C6D_9516_629A57F0EB18_.wvu.PrintTitles" localSheetId="53" hidden="1">P.9!$C:$C,P.9!$3:$15</definedName>
    <definedName name="Z_DD364770_73A1_4C6D_9516_629A57F0EB18_.wvu.Rows" localSheetId="4" hidden="1">'Page 2'!$310:$1048576</definedName>
    <definedName name="Z_DD364770_73A1_4C6D_9516_629A57F0EB18_.wvu.Rows" localSheetId="5" hidden="1">'Page 3'!$294:$1048576</definedName>
    <definedName name="Z_E14211BF_3959_45CF_A937_AD36AACCEFAC_.wvu.Cols" localSheetId="1" hidden="1">Index!#REF!</definedName>
    <definedName name="Z_E14211BF_3959_45CF_A937_AD36AACCEFAC_.wvu.Cols" localSheetId="53" hidden="1">P.9!#REF!</definedName>
    <definedName name="Z_E14211BF_3959_45CF_A937_AD36AACCEFAC_.wvu.PrintArea" localSheetId="25" hidden="1">A!$C$3:$Y$139</definedName>
    <definedName name="Z_E14211BF_3959_45CF_A937_AD36AACCEFAC_.wvu.PrintArea" localSheetId="79" hidden="1">AB!$C$4:$E$51</definedName>
    <definedName name="Z_E14211BF_3959_45CF_A937_AD36AACCEFAC_.wvu.PrintArea" localSheetId="26" hidden="1">B!$C$3:$AI$147</definedName>
    <definedName name="Z_E14211BF_3959_45CF_A937_AD36AACCEFAC_.wvu.PrintArea" localSheetId="53" hidden="1">P.9!$C$3:$AF$14</definedName>
    <definedName name="Z_E14211BF_3959_45CF_A937_AD36AACCEFAC_.wvu.PrintTitles" localSheetId="53" hidden="1">P.9!$C:$C,P.9!$3:$15</definedName>
    <definedName name="Z_E14211BF_3959_45CF_A937_AD36AACCEFAC_.wvu.Rows" localSheetId="4" hidden="1">'Page 2'!$319:$1048576,'Page 2'!$310:$318</definedName>
    <definedName name="Z_E14211BF_3959_45CF_A937_AD36AACCEFAC_.wvu.Rows" localSheetId="5" hidden="1">'Page 3'!$294:$1048576</definedName>
    <definedName name="Z_F416BD5B_C3AD_4F61_AAB2_55950A9B7E72_.wvu.Cols" localSheetId="1" hidden="1">Index!#REF!</definedName>
    <definedName name="Z_F416BD5B_C3AD_4F61_AAB2_55950A9B7E72_.wvu.PrintArea" localSheetId="25" hidden="1">A!$C$3:$Y$139</definedName>
    <definedName name="Z_F416BD5B_C3AD_4F61_AAB2_55950A9B7E72_.wvu.PrintArea" localSheetId="79" hidden="1">AB!$C$4:$E$51</definedName>
    <definedName name="Z_F416BD5B_C3AD_4F61_AAB2_55950A9B7E72_.wvu.PrintArea" localSheetId="26" hidden="1">B!$C$3:$AI$147</definedName>
    <definedName name="Z_F416BD5B_C3AD_4F61_AAB2_55950A9B7E72_.wvu.PrintArea" localSheetId="4" hidden="1">'Page 2'!$B$2:$R$179</definedName>
    <definedName name="Z_F416BD5B_C3AD_4F61_AAB2_55950A9B7E72_.wvu.Rows" localSheetId="4" hidden="1">'Page 2'!$319:$1048576</definedName>
    <definedName name="Z_F416BD5B_C3AD_4F61_AAB2_55950A9B7E72_.wvu.Rows" localSheetId="5" hidden="1">'Page 3'!$294:$1048576</definedName>
    <definedName name="Zip" localSheetId="106">#REF!</definedName>
    <definedName name="Zip" localSheetId="109">#REF!</definedName>
    <definedName name="Zip" localSheetId="129">#REF!</definedName>
    <definedName name="Zip" localSheetId="127">#REF!</definedName>
    <definedName name="Zip" localSheetId="23">#REF!</definedName>
    <definedName name="Zip" localSheetId="13">#REF!</definedName>
    <definedName name="Zip">#REF!</definedName>
  </definedNames>
  <calcPr calcId="191029"/>
  <customWorkbookViews>
    <customWorkbookView name="Emmanuel M. Dela Peña - Personal View" guid="{F416BD5B-C3AD-4F61-AAB2-55950A9B7E72}" mergeInterval="0" personalView="1" maximized="1" xWindow="-8" yWindow="-8" windowWidth="1616" windowHeight="876" tabRatio="999" activeSheetId="98"/>
    <customWorkbookView name="Bryan Howell Y. Zapanta - Personal View" guid="{E14211BF-3959-45CF-A937-AD36AACCEFAC}" mergeInterval="0" personalView="1" maximized="1" xWindow="-8" yWindow="-8" windowWidth="1936" windowHeight="1056" tabRatio="989" activeSheetId="13"/>
    <customWorkbookView name="IC - Personal View" guid="{DD364770-73A1-4C6D-9516-629A57F0EB18}" mergeInterval="0" personalView="1" maximized="1" xWindow="-8" yWindow="-8" windowWidth="1382" windowHeight="744" tabRatio="989" activeSheetId="75"/>
    <customWorkbookView name="Priscilla Norita D. Arrojo - Personal View" guid="{41E394DC-1FDD-4D1F-8620-137B7012DC10}" mergeInterval="0" personalView="1" maximized="1" xWindow="-8" yWindow="-8" windowWidth="1616" windowHeight="876" tabRatio="989" activeSheetId="38"/>
    <customWorkbookView name="Allan M. Abella - Personal View" guid="{CC70D5D3-3A1F-46AA-BDCE-F692C2C36BEE}" mergeInterval="0" personalView="1" maximized="1" xWindow="-8" yWindow="-8" windowWidth="1936" windowHeight="1056" tabRatio="100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2" i="15" l="1"/>
  <c r="I34" i="4" l="1"/>
  <c r="I33" i="4"/>
  <c r="I32" i="4"/>
  <c r="I30" i="4"/>
  <c r="I29" i="4"/>
  <c r="I28" i="4"/>
  <c r="I27" i="4"/>
  <c r="S15" i="64" l="1"/>
  <c r="G36" i="10" l="1"/>
  <c r="G35" i="10"/>
  <c r="G34" i="10"/>
  <c r="G33" i="10"/>
  <c r="G32" i="10"/>
  <c r="G30" i="10"/>
  <c r="G29" i="10"/>
  <c r="G28" i="10"/>
  <c r="G27" i="10"/>
  <c r="G26" i="10"/>
  <c r="G25" i="10"/>
  <c r="G24" i="10"/>
  <c r="J9" i="147" l="1"/>
  <c r="K9" i="147" s="1"/>
  <c r="L9" i="147" s="1"/>
  <c r="M9" i="147" s="1"/>
  <c r="N9" i="147" s="1"/>
  <c r="O9" i="147" s="1"/>
  <c r="P9" i="147" s="1"/>
  <c r="Q9" i="147" s="1"/>
  <c r="R9" i="147" s="1"/>
  <c r="S9" i="147" s="1"/>
  <c r="T9" i="147" s="1"/>
  <c r="U9" i="147" s="1"/>
  <c r="V9" i="147" s="1"/>
  <c r="W9" i="147" s="1"/>
  <c r="X9" i="147" s="1"/>
  <c r="Y9" i="147" s="1"/>
  <c r="Z9" i="147" s="1"/>
  <c r="AA9" i="147" s="1"/>
  <c r="AB9" i="147" s="1"/>
  <c r="AC9" i="147" s="1"/>
  <c r="AD9" i="147" s="1"/>
  <c r="AE9" i="147" s="1"/>
  <c r="AF9" i="147" s="1"/>
  <c r="AG9" i="147" s="1"/>
  <c r="AH9" i="147" s="1"/>
  <c r="AI9" i="147" s="1"/>
  <c r="AJ9" i="147" s="1"/>
  <c r="AK9" i="147" s="1"/>
  <c r="AL9" i="147" s="1"/>
  <c r="N11" i="147"/>
  <c r="O11" i="147"/>
  <c r="P11" i="147"/>
  <c r="Q11" i="147"/>
  <c r="R11" i="147"/>
  <c r="S11" i="147"/>
  <c r="T11" i="147"/>
  <c r="U11" i="147"/>
  <c r="V11" i="147"/>
  <c r="W11" i="147"/>
  <c r="X11" i="147"/>
  <c r="Y11" i="147"/>
  <c r="Z11" i="147"/>
  <c r="AA11" i="147"/>
  <c r="AB11" i="147"/>
  <c r="AC11" i="147"/>
  <c r="AD11" i="147"/>
  <c r="AE11" i="147"/>
  <c r="AF11" i="147"/>
  <c r="AG11" i="147"/>
  <c r="AH11" i="147"/>
  <c r="AI11" i="147"/>
  <c r="AJ11" i="147"/>
  <c r="AK11" i="147"/>
  <c r="AL11" i="147"/>
  <c r="N12" i="147"/>
  <c r="O12" i="147"/>
  <c r="P12" i="147"/>
  <c r="Q12" i="147"/>
  <c r="R12" i="147"/>
  <c r="S12" i="147"/>
  <c r="T12" i="147"/>
  <c r="U12" i="147"/>
  <c r="V12" i="147"/>
  <c r="W12" i="147"/>
  <c r="X12" i="147"/>
  <c r="Y12" i="147"/>
  <c r="Z12" i="147"/>
  <c r="AA12" i="147"/>
  <c r="AB12" i="147"/>
  <c r="AC12" i="147"/>
  <c r="AD12" i="147"/>
  <c r="AE12" i="147"/>
  <c r="AF12" i="147"/>
  <c r="AG12" i="147"/>
  <c r="AH12" i="147"/>
  <c r="AI12" i="147"/>
  <c r="AJ12" i="147"/>
  <c r="AK12" i="147"/>
  <c r="AL12" i="147"/>
  <c r="N13" i="147"/>
  <c r="O13" i="147"/>
  <c r="P13" i="147"/>
  <c r="Q13" i="147"/>
  <c r="R13" i="147"/>
  <c r="S13" i="147"/>
  <c r="T13" i="147"/>
  <c r="U13" i="147"/>
  <c r="V13" i="147"/>
  <c r="W13" i="147"/>
  <c r="X13" i="147"/>
  <c r="Y13" i="147"/>
  <c r="Z13" i="147"/>
  <c r="AA13" i="147"/>
  <c r="AB13" i="147"/>
  <c r="AC13" i="147"/>
  <c r="AD13" i="147"/>
  <c r="AE13" i="147"/>
  <c r="AF13" i="147"/>
  <c r="AG13" i="147"/>
  <c r="AH13" i="147"/>
  <c r="AI13" i="147"/>
  <c r="AJ13" i="147"/>
  <c r="AK13" i="147"/>
  <c r="AL13" i="147"/>
  <c r="N14" i="147"/>
  <c r="O14" i="147"/>
  <c r="P14" i="147"/>
  <c r="Q14" i="147"/>
  <c r="R14" i="147"/>
  <c r="S14" i="147"/>
  <c r="T14" i="147"/>
  <c r="U14" i="147"/>
  <c r="V14" i="147"/>
  <c r="W14" i="147"/>
  <c r="X14" i="147"/>
  <c r="Y14" i="147"/>
  <c r="Z14" i="147"/>
  <c r="AA14" i="147"/>
  <c r="AB14" i="147"/>
  <c r="AC14" i="147"/>
  <c r="AD14" i="147"/>
  <c r="AE14" i="147"/>
  <c r="AF14" i="147"/>
  <c r="AG14" i="147"/>
  <c r="AH14" i="147"/>
  <c r="AI14" i="147"/>
  <c r="AJ14" i="147"/>
  <c r="AK14" i="147"/>
  <c r="AL14" i="147"/>
  <c r="N15" i="147"/>
  <c r="O15" i="147"/>
  <c r="P15" i="147"/>
  <c r="Q15" i="147"/>
  <c r="R15" i="147"/>
  <c r="S15" i="147"/>
  <c r="T15" i="147"/>
  <c r="U15" i="147"/>
  <c r="V15" i="147"/>
  <c r="W15" i="147"/>
  <c r="X15" i="147"/>
  <c r="Y15" i="147"/>
  <c r="Z15" i="147"/>
  <c r="AA15" i="147"/>
  <c r="AB15" i="147"/>
  <c r="AC15" i="147"/>
  <c r="AD15" i="147"/>
  <c r="AE15" i="147"/>
  <c r="AF15" i="147"/>
  <c r="AG15" i="147"/>
  <c r="AH15" i="147"/>
  <c r="AI15" i="147"/>
  <c r="AJ15" i="147"/>
  <c r="AK15" i="147"/>
  <c r="AL15" i="147"/>
  <c r="N16" i="147"/>
  <c r="O16" i="147"/>
  <c r="P16" i="147"/>
  <c r="Q16" i="147"/>
  <c r="R16" i="147"/>
  <c r="S16" i="147"/>
  <c r="T16" i="147"/>
  <c r="U16" i="147"/>
  <c r="V16" i="147"/>
  <c r="W16" i="147"/>
  <c r="X16" i="147"/>
  <c r="Y16" i="147"/>
  <c r="Z16" i="147"/>
  <c r="AA16" i="147"/>
  <c r="AB16" i="147"/>
  <c r="AC16" i="147"/>
  <c r="AD16" i="147"/>
  <c r="AE16" i="147"/>
  <c r="AF16" i="147"/>
  <c r="AG16" i="147"/>
  <c r="AH16" i="147"/>
  <c r="AI16" i="147"/>
  <c r="AJ16" i="147"/>
  <c r="AK16" i="147"/>
  <c r="AL16" i="147"/>
  <c r="N17" i="147"/>
  <c r="O17" i="147"/>
  <c r="P17" i="147"/>
  <c r="Q17" i="147"/>
  <c r="R17" i="147"/>
  <c r="S17" i="147"/>
  <c r="T17" i="147"/>
  <c r="U17" i="147"/>
  <c r="V17" i="147"/>
  <c r="W17" i="147"/>
  <c r="X17" i="147"/>
  <c r="Y17" i="147"/>
  <c r="Z17" i="147"/>
  <c r="AA17" i="147"/>
  <c r="AB17" i="147"/>
  <c r="AC17" i="147"/>
  <c r="AD17" i="147"/>
  <c r="AE17" i="147"/>
  <c r="AF17" i="147"/>
  <c r="AG17" i="147"/>
  <c r="AH17" i="147"/>
  <c r="AI17" i="147"/>
  <c r="AJ17" i="147"/>
  <c r="AK17" i="147"/>
  <c r="AL17" i="147"/>
  <c r="N18" i="147"/>
  <c r="O18" i="147"/>
  <c r="P18" i="147"/>
  <c r="Q18" i="147"/>
  <c r="R18" i="147"/>
  <c r="S18" i="147"/>
  <c r="T18" i="147"/>
  <c r="U18" i="147"/>
  <c r="V18" i="147"/>
  <c r="W18" i="147"/>
  <c r="X18" i="147"/>
  <c r="Y18" i="147"/>
  <c r="Z18" i="147"/>
  <c r="AA18" i="147"/>
  <c r="AB18" i="147"/>
  <c r="AC18" i="147"/>
  <c r="AD18" i="147"/>
  <c r="AE18" i="147"/>
  <c r="AF18" i="147"/>
  <c r="AG18" i="147"/>
  <c r="AH18" i="147"/>
  <c r="AI18" i="147"/>
  <c r="AJ18" i="147"/>
  <c r="AK18" i="147"/>
  <c r="AL18" i="147"/>
  <c r="N19" i="147"/>
  <c r="O19" i="147"/>
  <c r="P19" i="147"/>
  <c r="Q19" i="147"/>
  <c r="R19" i="147"/>
  <c r="S19" i="147"/>
  <c r="T19" i="147"/>
  <c r="U19" i="147"/>
  <c r="V19" i="147"/>
  <c r="W19" i="147"/>
  <c r="X19" i="147"/>
  <c r="Y19" i="147"/>
  <c r="Z19" i="147"/>
  <c r="AA19" i="147"/>
  <c r="AB19" i="147"/>
  <c r="AC19" i="147"/>
  <c r="AD19" i="147"/>
  <c r="AE19" i="147"/>
  <c r="AF19" i="147"/>
  <c r="AG19" i="147"/>
  <c r="AH19" i="147"/>
  <c r="AI19" i="147"/>
  <c r="AJ19" i="147"/>
  <c r="AK19" i="147"/>
  <c r="AL19" i="147"/>
  <c r="N20" i="147"/>
  <c r="O20" i="147"/>
  <c r="P20" i="147"/>
  <c r="Q20" i="147"/>
  <c r="R20" i="147"/>
  <c r="S20" i="147"/>
  <c r="T20" i="147"/>
  <c r="U20" i="147"/>
  <c r="V20" i="147"/>
  <c r="W20" i="147"/>
  <c r="X20" i="147"/>
  <c r="Y20" i="147"/>
  <c r="Z20" i="147"/>
  <c r="AA20" i="147"/>
  <c r="AB20" i="147"/>
  <c r="AC20" i="147"/>
  <c r="AD20" i="147"/>
  <c r="AE20" i="147"/>
  <c r="AF20" i="147"/>
  <c r="AG20" i="147"/>
  <c r="AH20" i="147"/>
  <c r="AI20" i="147"/>
  <c r="AJ20" i="147"/>
  <c r="AK20" i="147"/>
  <c r="AL20" i="147"/>
  <c r="N21" i="147"/>
  <c r="O21" i="147"/>
  <c r="P21" i="147"/>
  <c r="Q21" i="147"/>
  <c r="R21" i="147"/>
  <c r="S21" i="147"/>
  <c r="T21" i="147"/>
  <c r="U21" i="147"/>
  <c r="V21" i="147"/>
  <c r="W21" i="147"/>
  <c r="X21" i="147"/>
  <c r="Y21" i="147"/>
  <c r="Z21" i="147"/>
  <c r="AA21" i="147"/>
  <c r="AB21" i="147"/>
  <c r="AC21" i="147"/>
  <c r="AD21" i="147"/>
  <c r="AE21" i="147"/>
  <c r="AF21" i="147"/>
  <c r="AG21" i="147"/>
  <c r="AH21" i="147"/>
  <c r="AI21" i="147"/>
  <c r="AJ21" i="147"/>
  <c r="AK21" i="147"/>
  <c r="AL21" i="147"/>
  <c r="N22" i="147"/>
  <c r="O22" i="147"/>
  <c r="P22" i="147"/>
  <c r="Q22" i="147"/>
  <c r="R22" i="147"/>
  <c r="S22" i="147"/>
  <c r="T22" i="147"/>
  <c r="U22" i="147"/>
  <c r="V22" i="147"/>
  <c r="W22" i="147"/>
  <c r="X22" i="147"/>
  <c r="Y22" i="147"/>
  <c r="Z22" i="147"/>
  <c r="AA22" i="147"/>
  <c r="AB22" i="147"/>
  <c r="AC22" i="147"/>
  <c r="AD22" i="147"/>
  <c r="AE22" i="147"/>
  <c r="AF22" i="147"/>
  <c r="AG22" i="147"/>
  <c r="AH22" i="147"/>
  <c r="AI22" i="147"/>
  <c r="AJ22" i="147"/>
  <c r="AK22" i="147"/>
  <c r="AL22" i="147"/>
  <c r="N23" i="147"/>
  <c r="O23" i="147"/>
  <c r="P23" i="147"/>
  <c r="Q23" i="147"/>
  <c r="R23" i="147"/>
  <c r="S23" i="147"/>
  <c r="T23" i="147"/>
  <c r="U23" i="147"/>
  <c r="V23" i="147"/>
  <c r="W23" i="147"/>
  <c r="X23" i="147"/>
  <c r="Y23" i="147"/>
  <c r="Z23" i="147"/>
  <c r="AA23" i="147"/>
  <c r="AB23" i="147"/>
  <c r="AC23" i="147"/>
  <c r="AD23" i="147"/>
  <c r="AE23" i="147"/>
  <c r="AF23" i="147"/>
  <c r="AG23" i="147"/>
  <c r="AH23" i="147"/>
  <c r="AI23" i="147"/>
  <c r="AJ23" i="147"/>
  <c r="AK23" i="147"/>
  <c r="AL23" i="147"/>
  <c r="N24" i="147"/>
  <c r="O24" i="147"/>
  <c r="P24" i="147"/>
  <c r="Q24" i="147"/>
  <c r="R24" i="147"/>
  <c r="S24" i="147"/>
  <c r="T24" i="147"/>
  <c r="U24" i="147"/>
  <c r="V24" i="147"/>
  <c r="W24" i="147"/>
  <c r="X24" i="147"/>
  <c r="Y24" i="147"/>
  <c r="Z24" i="147"/>
  <c r="AA24" i="147"/>
  <c r="AB24" i="147"/>
  <c r="AC24" i="147"/>
  <c r="AD24" i="147"/>
  <c r="AE24" i="147"/>
  <c r="AF24" i="147"/>
  <c r="AG24" i="147"/>
  <c r="AH24" i="147"/>
  <c r="AI24" i="147"/>
  <c r="AJ24" i="147"/>
  <c r="AK24" i="147"/>
  <c r="AL24" i="147"/>
  <c r="N25" i="147"/>
  <c r="O25" i="147"/>
  <c r="P25" i="147"/>
  <c r="Q25" i="147"/>
  <c r="R25" i="147"/>
  <c r="S25" i="147"/>
  <c r="T25" i="147"/>
  <c r="U25" i="147"/>
  <c r="V25" i="147"/>
  <c r="W25" i="147"/>
  <c r="X25" i="147"/>
  <c r="Y25" i="147"/>
  <c r="Z25" i="147"/>
  <c r="AA25" i="147"/>
  <c r="AB25" i="147"/>
  <c r="AC25" i="147"/>
  <c r="AD25" i="147"/>
  <c r="AE25" i="147"/>
  <c r="AF25" i="147"/>
  <c r="AG25" i="147"/>
  <c r="AH25" i="147"/>
  <c r="AI25" i="147"/>
  <c r="AJ25" i="147"/>
  <c r="AK25" i="147"/>
  <c r="AL25" i="147"/>
  <c r="N26" i="147"/>
  <c r="O26" i="147"/>
  <c r="P26" i="147"/>
  <c r="Q26" i="147"/>
  <c r="R26" i="147"/>
  <c r="S26" i="147"/>
  <c r="T26" i="147"/>
  <c r="U26" i="147"/>
  <c r="V26" i="147"/>
  <c r="W26" i="147"/>
  <c r="X26" i="147"/>
  <c r="Y26" i="147"/>
  <c r="Z26" i="147"/>
  <c r="AA26" i="147"/>
  <c r="AB26" i="147"/>
  <c r="AC26" i="147"/>
  <c r="AD26" i="147"/>
  <c r="AE26" i="147"/>
  <c r="AF26" i="147"/>
  <c r="AG26" i="147"/>
  <c r="AH26" i="147"/>
  <c r="AI26" i="147"/>
  <c r="AJ26" i="147"/>
  <c r="AK26" i="147"/>
  <c r="AL26" i="147"/>
  <c r="N27" i="147"/>
  <c r="Q27" i="147"/>
  <c r="R27" i="147"/>
  <c r="S27" i="147"/>
  <c r="T27" i="147"/>
  <c r="U27" i="147"/>
  <c r="V27" i="147"/>
  <c r="W27" i="147"/>
  <c r="X27" i="147"/>
  <c r="Y27" i="147"/>
  <c r="Z27" i="147"/>
  <c r="AA27" i="147"/>
  <c r="AB27" i="147"/>
  <c r="AC27" i="147"/>
  <c r="AD27" i="147"/>
  <c r="AE27" i="147"/>
  <c r="AF27" i="147"/>
  <c r="AG27" i="147"/>
  <c r="AH27" i="147"/>
  <c r="AI27" i="147"/>
  <c r="AJ27" i="147"/>
  <c r="AK27" i="147"/>
  <c r="AL27" i="147"/>
  <c r="I31" i="147"/>
  <c r="J31" i="147"/>
  <c r="K31" i="147"/>
  <c r="L31" i="147"/>
  <c r="M31" i="147"/>
  <c r="I32" i="147"/>
  <c r="J32" i="147"/>
  <c r="K32" i="147"/>
  <c r="L32" i="147"/>
  <c r="M32" i="147"/>
  <c r="I33" i="147"/>
  <c r="J33" i="147"/>
  <c r="K33" i="147"/>
  <c r="L33" i="147"/>
  <c r="M33" i="147"/>
  <c r="I34" i="147"/>
  <c r="J34" i="147"/>
  <c r="K34" i="147"/>
  <c r="L34" i="147"/>
  <c r="M34" i="147"/>
  <c r="I35" i="147"/>
  <c r="J35" i="147"/>
  <c r="K35" i="147"/>
  <c r="L35" i="147"/>
  <c r="M35" i="147"/>
  <c r="I36" i="147"/>
  <c r="J36" i="147"/>
  <c r="K36" i="147"/>
  <c r="L36" i="147"/>
  <c r="M36" i="147"/>
  <c r="I37" i="147"/>
  <c r="J37" i="147"/>
  <c r="K37" i="147"/>
  <c r="L37" i="147"/>
  <c r="M37" i="147"/>
  <c r="I38" i="147"/>
  <c r="J38" i="147"/>
  <c r="K38" i="147"/>
  <c r="L38" i="147"/>
  <c r="M38" i="147"/>
  <c r="I39" i="147"/>
  <c r="J39" i="147"/>
  <c r="K39" i="147"/>
  <c r="L39" i="147"/>
  <c r="M39" i="147"/>
  <c r="I40" i="147"/>
  <c r="J40" i="147"/>
  <c r="K40" i="147"/>
  <c r="L40" i="147"/>
  <c r="M40" i="147"/>
  <c r="I41" i="147"/>
  <c r="J41" i="147"/>
  <c r="K41" i="147"/>
  <c r="L41" i="147"/>
  <c r="M41" i="147"/>
  <c r="I42" i="147"/>
  <c r="J42" i="147"/>
  <c r="K42" i="147"/>
  <c r="L42" i="147"/>
  <c r="M42" i="147"/>
  <c r="I43" i="147"/>
  <c r="J43" i="147"/>
  <c r="K43" i="147"/>
  <c r="L43" i="147"/>
  <c r="M43" i="147"/>
  <c r="I44" i="147"/>
  <c r="J44" i="147"/>
  <c r="K44" i="147"/>
  <c r="L44" i="147"/>
  <c r="M44" i="147"/>
  <c r="I45" i="147"/>
  <c r="J45" i="147"/>
  <c r="K45" i="147"/>
  <c r="L45" i="147"/>
  <c r="M45" i="147"/>
  <c r="I46" i="147"/>
  <c r="J46" i="147"/>
  <c r="K46" i="147"/>
  <c r="L46" i="147"/>
  <c r="M46" i="147"/>
  <c r="I47" i="147"/>
  <c r="J47" i="147"/>
  <c r="K47" i="147"/>
  <c r="L47" i="147"/>
  <c r="M47" i="147"/>
  <c r="I48" i="147"/>
  <c r="J48" i="147"/>
  <c r="K48" i="147"/>
  <c r="L48" i="147"/>
  <c r="M48" i="147"/>
  <c r="I49" i="147"/>
  <c r="J49" i="147"/>
  <c r="K49" i="147"/>
  <c r="L49" i="147"/>
  <c r="M49" i="147"/>
  <c r="I50" i="147"/>
  <c r="J50" i="147"/>
  <c r="K50" i="147"/>
  <c r="L50" i="147"/>
  <c r="M50" i="147"/>
  <c r="I51" i="147"/>
  <c r="J51" i="147"/>
  <c r="K51" i="147"/>
  <c r="L51" i="147"/>
  <c r="M51" i="147"/>
  <c r="I52" i="147"/>
  <c r="J52" i="147"/>
  <c r="K52" i="147"/>
  <c r="L52" i="147"/>
  <c r="M52" i="147"/>
  <c r="I53" i="147"/>
  <c r="J53" i="147"/>
  <c r="K53" i="147"/>
  <c r="L53" i="147"/>
  <c r="M53" i="147"/>
  <c r="I54" i="147"/>
  <c r="J54" i="147"/>
  <c r="K54" i="147"/>
  <c r="L54" i="147"/>
  <c r="M54" i="147"/>
  <c r="I55" i="147"/>
  <c r="J55" i="147"/>
  <c r="K55" i="147"/>
  <c r="L55" i="147"/>
  <c r="M55" i="147"/>
  <c r="I56" i="147"/>
  <c r="J56" i="147"/>
  <c r="K56" i="147"/>
  <c r="L56" i="147"/>
  <c r="M56" i="147"/>
  <c r="I57" i="147"/>
  <c r="J57" i="147"/>
  <c r="K57" i="147"/>
  <c r="L57" i="147"/>
  <c r="M57" i="147"/>
  <c r="I58" i="147"/>
  <c r="J58" i="147"/>
  <c r="K58" i="147"/>
  <c r="L58" i="147"/>
  <c r="M58" i="147"/>
  <c r="I59" i="147"/>
  <c r="J59" i="147"/>
  <c r="K59" i="147"/>
  <c r="L59" i="147"/>
  <c r="M59" i="147"/>
  <c r="I60" i="147"/>
  <c r="J60" i="147"/>
  <c r="K60" i="147"/>
  <c r="L60" i="147"/>
  <c r="M60" i="147"/>
  <c r="I61" i="147"/>
  <c r="J61" i="147"/>
  <c r="K61" i="147"/>
  <c r="L61" i="147"/>
  <c r="M61" i="147"/>
  <c r="I62" i="147"/>
  <c r="J62" i="147"/>
  <c r="K62" i="147"/>
  <c r="L62" i="147"/>
  <c r="M62" i="147"/>
  <c r="I63" i="147"/>
  <c r="J63" i="147"/>
  <c r="K63" i="147"/>
  <c r="L63" i="147"/>
  <c r="M63" i="147"/>
  <c r="I64" i="147"/>
  <c r="J64" i="147"/>
  <c r="K64" i="147"/>
  <c r="L64" i="147"/>
  <c r="M64" i="147"/>
  <c r="I65" i="147"/>
  <c r="J65" i="147"/>
  <c r="K65" i="147"/>
  <c r="L65" i="147"/>
  <c r="M65" i="147"/>
  <c r="I66" i="147"/>
  <c r="J66" i="147"/>
  <c r="K66" i="147"/>
  <c r="L66" i="147"/>
  <c r="M66" i="147"/>
  <c r="I67" i="147"/>
  <c r="J67" i="147"/>
  <c r="K67" i="147"/>
  <c r="L67" i="147"/>
  <c r="M67" i="147"/>
  <c r="I68" i="147"/>
  <c r="J68" i="147"/>
  <c r="K68" i="147"/>
  <c r="L68" i="147"/>
  <c r="M68" i="147"/>
  <c r="I69" i="147"/>
  <c r="J69" i="147"/>
  <c r="K69" i="147"/>
  <c r="L69" i="147"/>
  <c r="M69" i="147"/>
  <c r="I70" i="147"/>
  <c r="J70" i="147"/>
  <c r="K70" i="147"/>
  <c r="L70" i="147"/>
  <c r="M70" i="147"/>
  <c r="I71" i="147"/>
  <c r="J71" i="147"/>
  <c r="K71" i="147"/>
  <c r="L71" i="147"/>
  <c r="M71" i="147"/>
  <c r="I72" i="147"/>
  <c r="J72" i="147"/>
  <c r="K72" i="147"/>
  <c r="L72" i="147"/>
  <c r="M72" i="147"/>
  <c r="I73" i="147"/>
  <c r="J73" i="147"/>
  <c r="K73" i="147"/>
  <c r="L73" i="147"/>
  <c r="M73" i="147"/>
  <c r="I74" i="147"/>
  <c r="J74" i="147"/>
  <c r="K74" i="147"/>
  <c r="L74" i="147"/>
  <c r="M74" i="147"/>
  <c r="I75" i="147"/>
  <c r="J75" i="147"/>
  <c r="K75" i="147"/>
  <c r="L75" i="147"/>
  <c r="M75" i="147"/>
  <c r="I76" i="147"/>
  <c r="J76" i="147"/>
  <c r="K76" i="147"/>
  <c r="L76" i="147"/>
  <c r="M76" i="147"/>
  <c r="I77" i="147"/>
  <c r="J77" i="147"/>
  <c r="K77" i="147"/>
  <c r="L77" i="147"/>
  <c r="M77" i="147"/>
  <c r="I78" i="147"/>
  <c r="J78" i="147"/>
  <c r="K78" i="147"/>
  <c r="L78" i="147"/>
  <c r="M78" i="147"/>
  <c r="I79" i="147"/>
  <c r="J79" i="147"/>
  <c r="K79" i="147"/>
  <c r="L79" i="147"/>
  <c r="M79" i="147"/>
  <c r="I80" i="147"/>
  <c r="J80" i="147"/>
  <c r="K80" i="147"/>
  <c r="L80" i="147"/>
  <c r="M80" i="147"/>
  <c r="I81" i="147"/>
  <c r="J81" i="147"/>
  <c r="K81" i="147"/>
  <c r="L81" i="147"/>
  <c r="M81" i="147"/>
  <c r="I82" i="147"/>
  <c r="J82" i="147"/>
  <c r="K82" i="147"/>
  <c r="L82" i="147"/>
  <c r="M82" i="147"/>
  <c r="I83" i="147"/>
  <c r="J83" i="147"/>
  <c r="K83" i="147"/>
  <c r="L83" i="147"/>
  <c r="M83" i="147"/>
  <c r="I84" i="147"/>
  <c r="J84" i="147"/>
  <c r="K84" i="147"/>
  <c r="L84" i="147"/>
  <c r="M84" i="147"/>
  <c r="I85" i="147"/>
  <c r="J85" i="147"/>
  <c r="K85" i="147"/>
  <c r="L85" i="147"/>
  <c r="M85" i="147"/>
  <c r="I86" i="147"/>
  <c r="J86" i="147"/>
  <c r="K86" i="147"/>
  <c r="L86" i="147"/>
  <c r="M86" i="147"/>
  <c r="I87" i="147"/>
  <c r="J87" i="147"/>
  <c r="K87" i="147"/>
  <c r="L87" i="147"/>
  <c r="M87" i="147"/>
  <c r="I88" i="147"/>
  <c r="J88" i="147"/>
  <c r="K88" i="147"/>
  <c r="L88" i="147"/>
  <c r="M88" i="147"/>
  <c r="I89" i="147"/>
  <c r="J89" i="147"/>
  <c r="K89" i="147"/>
  <c r="L89" i="147"/>
  <c r="M89" i="147"/>
  <c r="I90" i="147"/>
  <c r="J90" i="147"/>
  <c r="K90" i="147"/>
  <c r="L90" i="147"/>
  <c r="M90" i="147"/>
  <c r="I91" i="147"/>
  <c r="J91" i="147"/>
  <c r="K91" i="147"/>
  <c r="L91" i="147"/>
  <c r="M91" i="147"/>
  <c r="I92" i="147"/>
  <c r="J92" i="147"/>
  <c r="K92" i="147"/>
  <c r="L92" i="147"/>
  <c r="M92" i="147"/>
  <c r="I93" i="147"/>
  <c r="J93" i="147"/>
  <c r="K93" i="147"/>
  <c r="L93" i="147"/>
  <c r="M93" i="147"/>
  <c r="I94" i="147"/>
  <c r="J94" i="147"/>
  <c r="K94" i="147"/>
  <c r="L94" i="147"/>
  <c r="M94" i="147"/>
  <c r="I95" i="147"/>
  <c r="J95" i="147"/>
  <c r="K95" i="147"/>
  <c r="L95" i="147"/>
  <c r="M95" i="147"/>
  <c r="I96" i="147"/>
  <c r="J96" i="147"/>
  <c r="K96" i="147"/>
  <c r="L96" i="147"/>
  <c r="M96" i="147"/>
  <c r="I97" i="147"/>
  <c r="J97" i="147"/>
  <c r="K97" i="147"/>
  <c r="L97" i="147"/>
  <c r="M97" i="147"/>
  <c r="I98" i="147"/>
  <c r="J98" i="147"/>
  <c r="K98" i="147"/>
  <c r="L98" i="147"/>
  <c r="M98" i="147"/>
  <c r="I99" i="147"/>
  <c r="J99" i="147"/>
  <c r="K99" i="147"/>
  <c r="L99" i="147"/>
  <c r="M99" i="147"/>
  <c r="I100" i="147"/>
  <c r="J100" i="147"/>
  <c r="K100" i="147"/>
  <c r="L100" i="147"/>
  <c r="M100" i="147"/>
  <c r="I101" i="147"/>
  <c r="J101" i="147"/>
  <c r="K101" i="147"/>
  <c r="L101" i="147"/>
  <c r="M101" i="147"/>
  <c r="I102" i="147"/>
  <c r="J102" i="147"/>
  <c r="K102" i="147"/>
  <c r="L102" i="147"/>
  <c r="M102" i="147"/>
  <c r="I103" i="147"/>
  <c r="J103" i="147"/>
  <c r="K103" i="147"/>
  <c r="L103" i="147"/>
  <c r="M103" i="147"/>
  <c r="I104" i="147"/>
  <c r="J104" i="147"/>
  <c r="K104" i="147"/>
  <c r="L104" i="147"/>
  <c r="M104" i="147"/>
  <c r="I105" i="147"/>
  <c r="J105" i="147"/>
  <c r="K105" i="147"/>
  <c r="L105" i="147"/>
  <c r="M105" i="147"/>
  <c r="I106" i="147"/>
  <c r="J106" i="147"/>
  <c r="K106" i="147"/>
  <c r="L106" i="147"/>
  <c r="M106" i="147"/>
  <c r="I107" i="147"/>
  <c r="J107" i="147"/>
  <c r="K107" i="147"/>
  <c r="L107" i="147"/>
  <c r="M107" i="147"/>
  <c r="I108" i="147"/>
  <c r="J108" i="147"/>
  <c r="K108" i="147"/>
  <c r="L108" i="147"/>
  <c r="M108" i="147"/>
  <c r="I109" i="147"/>
  <c r="J109" i="147"/>
  <c r="K109" i="147"/>
  <c r="L109" i="147"/>
  <c r="M109" i="147"/>
  <c r="I110" i="147"/>
  <c r="J110" i="147"/>
  <c r="K110" i="147"/>
  <c r="L110" i="147"/>
  <c r="M110" i="147"/>
  <c r="I111" i="147"/>
  <c r="J111" i="147"/>
  <c r="K111" i="147"/>
  <c r="L111" i="147"/>
  <c r="M111" i="147"/>
  <c r="I112" i="147"/>
  <c r="J112" i="147"/>
  <c r="K112" i="147"/>
  <c r="L112" i="147"/>
  <c r="M112" i="147"/>
  <c r="I113" i="147"/>
  <c r="J113" i="147"/>
  <c r="K113" i="147"/>
  <c r="L113" i="147"/>
  <c r="M113" i="147"/>
  <c r="I114" i="147"/>
  <c r="J114" i="147"/>
  <c r="K114" i="147"/>
  <c r="L114" i="147"/>
  <c r="M114" i="147"/>
  <c r="I115" i="147"/>
  <c r="J115" i="147"/>
  <c r="K115" i="147"/>
  <c r="L115" i="147"/>
  <c r="M115" i="147"/>
  <c r="I116" i="147"/>
  <c r="J116" i="147"/>
  <c r="K116" i="147"/>
  <c r="L116" i="147"/>
  <c r="M116" i="147"/>
  <c r="I117" i="147"/>
  <c r="J117" i="147"/>
  <c r="K117" i="147"/>
  <c r="L117" i="147"/>
  <c r="M117" i="147"/>
  <c r="I118" i="147"/>
  <c r="J118" i="147"/>
  <c r="K118" i="147"/>
  <c r="L118" i="147"/>
  <c r="M118" i="147"/>
  <c r="I119" i="147"/>
  <c r="J119" i="147"/>
  <c r="K119" i="147"/>
  <c r="L119" i="147"/>
  <c r="M119" i="147"/>
  <c r="I120" i="147"/>
  <c r="J120" i="147"/>
  <c r="K120" i="147"/>
  <c r="L120" i="147"/>
  <c r="M120" i="147"/>
  <c r="I121" i="147"/>
  <c r="J121" i="147"/>
  <c r="K121" i="147"/>
  <c r="L121" i="147"/>
  <c r="M121" i="147"/>
  <c r="I122" i="147"/>
  <c r="J122" i="147"/>
  <c r="K122" i="147"/>
  <c r="L122" i="147"/>
  <c r="M122" i="147"/>
  <c r="I123" i="147"/>
  <c r="J123" i="147"/>
  <c r="K123" i="147"/>
  <c r="L123" i="147"/>
  <c r="M123" i="147"/>
  <c r="I124" i="147"/>
  <c r="J124" i="147"/>
  <c r="K124" i="147"/>
  <c r="L124" i="147"/>
  <c r="M124" i="147"/>
  <c r="I125" i="147"/>
  <c r="J125" i="147"/>
  <c r="K125" i="147"/>
  <c r="L125" i="147"/>
  <c r="M125" i="147"/>
  <c r="I126" i="147"/>
  <c r="J126" i="147"/>
  <c r="K126" i="147"/>
  <c r="L126" i="147"/>
  <c r="M126" i="147"/>
  <c r="I127" i="147"/>
  <c r="J127" i="147"/>
  <c r="K127" i="147"/>
  <c r="L127" i="147"/>
  <c r="M127" i="147"/>
  <c r="I128" i="147"/>
  <c r="J128" i="147"/>
  <c r="K128" i="147"/>
  <c r="L128" i="147"/>
  <c r="M128" i="147"/>
  <c r="I129" i="147"/>
  <c r="J129" i="147"/>
  <c r="K129" i="147"/>
  <c r="L129" i="147"/>
  <c r="M129" i="147"/>
  <c r="I130" i="147"/>
  <c r="J130" i="147"/>
  <c r="K130" i="147"/>
  <c r="L130" i="147"/>
  <c r="M130" i="147"/>
  <c r="I131" i="147"/>
  <c r="J131" i="147"/>
  <c r="K131" i="147"/>
  <c r="L131" i="147"/>
  <c r="M131" i="147"/>
  <c r="I132" i="147"/>
  <c r="J132" i="147"/>
  <c r="K132" i="147"/>
  <c r="L132" i="147"/>
  <c r="M132" i="147"/>
  <c r="I133" i="147"/>
  <c r="J133" i="147"/>
  <c r="K133" i="147"/>
  <c r="L133" i="147"/>
  <c r="M133" i="147"/>
  <c r="I134" i="147"/>
  <c r="J134" i="147"/>
  <c r="K134" i="147"/>
  <c r="L134" i="147"/>
  <c r="M134" i="147"/>
  <c r="I135" i="147"/>
  <c r="J135" i="147"/>
  <c r="K135" i="147"/>
  <c r="L135" i="147"/>
  <c r="M135" i="147"/>
  <c r="I136" i="147"/>
  <c r="J136" i="147"/>
  <c r="K136" i="147"/>
  <c r="L136" i="147"/>
  <c r="M136" i="147"/>
  <c r="I137" i="147"/>
  <c r="J137" i="147"/>
  <c r="K137" i="147"/>
  <c r="L137" i="147"/>
  <c r="M137" i="147"/>
  <c r="I138" i="147"/>
  <c r="J138" i="147"/>
  <c r="K138" i="147"/>
  <c r="L138" i="147"/>
  <c r="M138" i="147"/>
  <c r="I139" i="147"/>
  <c r="J139" i="147"/>
  <c r="K139" i="147"/>
  <c r="L139" i="147"/>
  <c r="M139" i="147"/>
  <c r="I140" i="147"/>
  <c r="J140" i="147"/>
  <c r="K140" i="147"/>
  <c r="L140" i="147"/>
  <c r="M140" i="147"/>
  <c r="I141" i="147"/>
  <c r="J141" i="147"/>
  <c r="K141" i="147"/>
  <c r="L141" i="147"/>
  <c r="M141" i="147"/>
  <c r="I142" i="147"/>
  <c r="J142" i="147"/>
  <c r="K142" i="147"/>
  <c r="L142" i="147"/>
  <c r="M142" i="147"/>
  <c r="I143" i="147"/>
  <c r="J143" i="147"/>
  <c r="K143" i="147"/>
  <c r="L143" i="147"/>
  <c r="M143" i="147"/>
  <c r="I144" i="147"/>
  <c r="J144" i="147"/>
  <c r="K144" i="147"/>
  <c r="L144" i="147"/>
  <c r="M144" i="147"/>
  <c r="I145" i="147"/>
  <c r="J145" i="147"/>
  <c r="K145" i="147"/>
  <c r="L145" i="147"/>
  <c r="M145" i="147"/>
  <c r="I146" i="147"/>
  <c r="J146" i="147"/>
  <c r="K146" i="147"/>
  <c r="L146" i="147"/>
  <c r="M146" i="147"/>
  <c r="I147" i="147"/>
  <c r="J147" i="147"/>
  <c r="K147" i="147"/>
  <c r="L147" i="147"/>
  <c r="M147" i="147"/>
  <c r="I148" i="147"/>
  <c r="J148" i="147"/>
  <c r="K148" i="147"/>
  <c r="L148" i="147"/>
  <c r="M148" i="147"/>
  <c r="I149" i="147"/>
  <c r="J149" i="147"/>
  <c r="K149" i="147"/>
  <c r="L149" i="147"/>
  <c r="M149" i="147"/>
  <c r="I150" i="147"/>
  <c r="J150" i="147"/>
  <c r="K150" i="147"/>
  <c r="L150" i="147"/>
  <c r="M150" i="147"/>
  <c r="I151" i="147"/>
  <c r="J151" i="147"/>
  <c r="K151" i="147"/>
  <c r="L151" i="147"/>
  <c r="M151" i="147"/>
  <c r="I152" i="147"/>
  <c r="J152" i="147"/>
  <c r="K152" i="147"/>
  <c r="L152" i="147"/>
  <c r="M152" i="147"/>
  <c r="N153" i="147"/>
  <c r="O153" i="147"/>
  <c r="P153" i="147"/>
  <c r="Q153" i="147"/>
  <c r="R153" i="147"/>
  <c r="S153" i="147"/>
  <c r="T153" i="147"/>
  <c r="U153" i="147"/>
  <c r="V153" i="147"/>
  <c r="W153" i="147"/>
  <c r="X153" i="147"/>
  <c r="Y153" i="147"/>
  <c r="Z153" i="147"/>
  <c r="AA153" i="147"/>
  <c r="AB153" i="147"/>
  <c r="AC153" i="147"/>
  <c r="AD153" i="147"/>
  <c r="AE153" i="147"/>
  <c r="AF153" i="147"/>
  <c r="AG153" i="147"/>
  <c r="AH153" i="147"/>
  <c r="AI153" i="147"/>
  <c r="AJ153" i="147"/>
  <c r="AK153" i="147"/>
  <c r="AL153" i="147"/>
  <c r="I156" i="147"/>
  <c r="J156" i="147"/>
  <c r="K156" i="147"/>
  <c r="L156" i="147"/>
  <c r="M156" i="147"/>
  <c r="I157" i="147"/>
  <c r="J157" i="147"/>
  <c r="K157" i="147"/>
  <c r="L157" i="147"/>
  <c r="M157" i="147"/>
  <c r="I158" i="147"/>
  <c r="J158" i="147"/>
  <c r="K158" i="147"/>
  <c r="L158" i="147"/>
  <c r="M158" i="147"/>
  <c r="I159" i="147"/>
  <c r="J159" i="147"/>
  <c r="K159" i="147"/>
  <c r="L159" i="147"/>
  <c r="M159" i="147"/>
  <c r="I160" i="147"/>
  <c r="J160" i="147"/>
  <c r="K160" i="147"/>
  <c r="L160" i="147"/>
  <c r="M160" i="147"/>
  <c r="I161" i="147"/>
  <c r="J161" i="147"/>
  <c r="K161" i="147"/>
  <c r="L161" i="147"/>
  <c r="M161" i="147"/>
  <c r="I162" i="147"/>
  <c r="J162" i="147"/>
  <c r="K162" i="147"/>
  <c r="L162" i="147"/>
  <c r="M162" i="147"/>
  <c r="I163" i="147"/>
  <c r="J163" i="147"/>
  <c r="K163" i="147"/>
  <c r="L163" i="147"/>
  <c r="M163" i="147"/>
  <c r="I164" i="147"/>
  <c r="J164" i="147"/>
  <c r="K164" i="147"/>
  <c r="L164" i="147"/>
  <c r="M164" i="147"/>
  <c r="I165" i="147"/>
  <c r="J165" i="147"/>
  <c r="K165" i="147"/>
  <c r="L165" i="147"/>
  <c r="M165" i="147"/>
  <c r="I166" i="147"/>
  <c r="J166" i="147"/>
  <c r="K166" i="147"/>
  <c r="L166" i="147"/>
  <c r="M166" i="147"/>
  <c r="I167" i="147"/>
  <c r="J167" i="147"/>
  <c r="K167" i="147"/>
  <c r="L167" i="147"/>
  <c r="M167" i="147"/>
  <c r="I168" i="147"/>
  <c r="J168" i="147"/>
  <c r="K168" i="147"/>
  <c r="L168" i="147"/>
  <c r="M168" i="147"/>
  <c r="I169" i="147"/>
  <c r="J169" i="147"/>
  <c r="K169" i="147"/>
  <c r="L169" i="147"/>
  <c r="M169" i="147"/>
  <c r="I170" i="147"/>
  <c r="J170" i="147"/>
  <c r="K170" i="147"/>
  <c r="L170" i="147"/>
  <c r="M170" i="147"/>
  <c r="I171" i="147"/>
  <c r="J171" i="147"/>
  <c r="K171" i="147"/>
  <c r="L171" i="147"/>
  <c r="M171" i="147"/>
  <c r="I172" i="147"/>
  <c r="J172" i="147"/>
  <c r="K172" i="147"/>
  <c r="L172" i="147"/>
  <c r="M172" i="147"/>
  <c r="N173" i="147"/>
  <c r="O173" i="147"/>
  <c r="P173" i="147"/>
  <c r="Q173" i="147"/>
  <c r="R173" i="147"/>
  <c r="S173" i="147"/>
  <c r="T173" i="147"/>
  <c r="U173" i="147"/>
  <c r="V173" i="147"/>
  <c r="W173" i="147"/>
  <c r="X173" i="147"/>
  <c r="Y173" i="147"/>
  <c r="Z173" i="147"/>
  <c r="AA173" i="147"/>
  <c r="AB173" i="147"/>
  <c r="AC173" i="147"/>
  <c r="AD173" i="147"/>
  <c r="AE173" i="147"/>
  <c r="AF173" i="147"/>
  <c r="AG173" i="147"/>
  <c r="AH173" i="147"/>
  <c r="AI173" i="147"/>
  <c r="AJ173" i="147"/>
  <c r="AK173" i="147"/>
  <c r="AL173" i="147"/>
  <c r="J71" i="146"/>
  <c r="J55" i="146"/>
  <c r="G38" i="146"/>
  <c r="J33" i="146" s="1"/>
  <c r="J51" i="146" s="1"/>
  <c r="J23" i="146"/>
  <c r="J13" i="146"/>
  <c r="J10" i="146"/>
  <c r="F58" i="145"/>
  <c r="E58" i="145"/>
  <c r="G57" i="145"/>
  <c r="G56" i="145"/>
  <c r="G55" i="145"/>
  <c r="G54" i="145"/>
  <c r="G53" i="145"/>
  <c r="G52" i="145"/>
  <c r="G51" i="145"/>
  <c r="CC46" i="145"/>
  <c r="AO46" i="145"/>
  <c r="Z46" i="145"/>
  <c r="CF45" i="145"/>
  <c r="CE45" i="145"/>
  <c r="CD45" i="145"/>
  <c r="CC45" i="145"/>
  <c r="CB45" i="145"/>
  <c r="BQ45" i="145"/>
  <c r="BP45" i="145"/>
  <c r="BO45" i="145"/>
  <c r="BN45" i="145"/>
  <c r="BM45" i="145"/>
  <c r="AR45" i="145"/>
  <c r="AQ45" i="145"/>
  <c r="AP45" i="145"/>
  <c r="AO45" i="145"/>
  <c r="AN45" i="145"/>
  <c r="AC45" i="145"/>
  <c r="AB45" i="145"/>
  <c r="AA45" i="145"/>
  <c r="Z45" i="145"/>
  <c r="Y45" i="145"/>
  <c r="CC44" i="145"/>
  <c r="AO44" i="145"/>
  <c r="Z44" i="145"/>
  <c r="CF43" i="145"/>
  <c r="CE43" i="145"/>
  <c r="CD43" i="145"/>
  <c r="CC43" i="145"/>
  <c r="CB43" i="145"/>
  <c r="BQ43" i="145"/>
  <c r="BP43" i="145"/>
  <c r="BO43" i="145"/>
  <c r="BN43" i="145"/>
  <c r="BM43" i="145"/>
  <c r="AR43" i="145"/>
  <c r="AQ43" i="145"/>
  <c r="AP43" i="145"/>
  <c r="AO43" i="145"/>
  <c r="AN43" i="145"/>
  <c r="AC43" i="145"/>
  <c r="AB43" i="145"/>
  <c r="AA43" i="145"/>
  <c r="Z43" i="145"/>
  <c r="Y43" i="145"/>
  <c r="CC41" i="145"/>
  <c r="AO41" i="145"/>
  <c r="CP40" i="145"/>
  <c r="CO40" i="145"/>
  <c r="CN40" i="145"/>
  <c r="CL40" i="145"/>
  <c r="CK40" i="145"/>
  <c r="CJ40" i="145"/>
  <c r="CI40" i="145"/>
  <c r="CG40" i="145"/>
  <c r="CC40" i="145"/>
  <c r="CA40" i="145"/>
  <c r="BZ40" i="145"/>
  <c r="BY40" i="145"/>
  <c r="BW40" i="145"/>
  <c r="BV40" i="145"/>
  <c r="BU40" i="145"/>
  <c r="BT40" i="145"/>
  <c r="BR40" i="145"/>
  <c r="BL40" i="145"/>
  <c r="BK40" i="145"/>
  <c r="BJ40" i="145"/>
  <c r="BH40" i="145"/>
  <c r="BG40" i="145"/>
  <c r="BF40" i="145"/>
  <c r="BD40" i="145"/>
  <c r="BN40" i="145" s="1"/>
  <c r="BC40" i="145"/>
  <c r="BB40" i="145"/>
  <c r="BA40" i="145"/>
  <c r="AZ40" i="145"/>
  <c r="AX40" i="145"/>
  <c r="AW40" i="145"/>
  <c r="AV40" i="145"/>
  <c r="AU40" i="145"/>
  <c r="AS40" i="145"/>
  <c r="AO40" i="145"/>
  <c r="AM40" i="145"/>
  <c r="AL40" i="145"/>
  <c r="AK40" i="145"/>
  <c r="AI40" i="145"/>
  <c r="AH40" i="145"/>
  <c r="AG40" i="145"/>
  <c r="AF40" i="145"/>
  <c r="AD40" i="145"/>
  <c r="X40" i="145"/>
  <c r="W40" i="145"/>
  <c r="V40" i="145"/>
  <c r="T40" i="145"/>
  <c r="S40" i="145"/>
  <c r="R40" i="145"/>
  <c r="Q40" i="145"/>
  <c r="O40" i="145"/>
  <c r="N40" i="145"/>
  <c r="M40" i="145"/>
  <c r="L40" i="145"/>
  <c r="K40" i="145"/>
  <c r="Z40" i="145" s="1"/>
  <c r="J40" i="145"/>
  <c r="CF39" i="145"/>
  <c r="CE39" i="145"/>
  <c r="CD39" i="145"/>
  <c r="CC39" i="145"/>
  <c r="CB39" i="145"/>
  <c r="BQ39" i="145"/>
  <c r="BP39" i="145"/>
  <c r="BO39" i="145"/>
  <c r="BN39" i="145"/>
  <c r="BM39" i="145"/>
  <c r="AR39" i="145"/>
  <c r="AQ39" i="145"/>
  <c r="AP39" i="145"/>
  <c r="AO39" i="145"/>
  <c r="AN39" i="145"/>
  <c r="AC39" i="145"/>
  <c r="AB39" i="145"/>
  <c r="AA39" i="145"/>
  <c r="Z39" i="145"/>
  <c r="Y39" i="145"/>
  <c r="CF38" i="145"/>
  <c r="CE38" i="145"/>
  <c r="CD38" i="145"/>
  <c r="CC38" i="145"/>
  <c r="CB38" i="145"/>
  <c r="BQ38" i="145"/>
  <c r="BP38" i="145"/>
  <c r="BO38" i="145"/>
  <c r="BN38" i="145"/>
  <c r="BM38" i="145"/>
  <c r="AR38" i="145"/>
  <c r="AQ38" i="145"/>
  <c r="AP38" i="145"/>
  <c r="AO38" i="145"/>
  <c r="AN38" i="145"/>
  <c r="AC38" i="145"/>
  <c r="AB38" i="145"/>
  <c r="AA38" i="145"/>
  <c r="Z38" i="145"/>
  <c r="Y38" i="145"/>
  <c r="CF37" i="145"/>
  <c r="CE37" i="145"/>
  <c r="CD37" i="145"/>
  <c r="CC37" i="145"/>
  <c r="CB37" i="145"/>
  <c r="BQ37" i="145"/>
  <c r="BP37" i="145"/>
  <c r="BO37" i="145"/>
  <c r="BN37" i="145"/>
  <c r="BM37" i="145"/>
  <c r="AR37" i="145"/>
  <c r="AQ37" i="145"/>
  <c r="AP37" i="145"/>
  <c r="AO37" i="145"/>
  <c r="AN37" i="145"/>
  <c r="AC37" i="145"/>
  <c r="AB37" i="145"/>
  <c r="AA37" i="145"/>
  <c r="Z37" i="145"/>
  <c r="Y37" i="145"/>
  <c r="CF36" i="145"/>
  <c r="CE36" i="145"/>
  <c r="CD36" i="145"/>
  <c r="CC36" i="145"/>
  <c r="CB36" i="145"/>
  <c r="BQ36" i="145"/>
  <c r="BP36" i="145"/>
  <c r="BO36" i="145"/>
  <c r="BN36" i="145"/>
  <c r="BM36" i="145"/>
  <c r="AR36" i="145"/>
  <c r="AQ36" i="145"/>
  <c r="AP36" i="145"/>
  <c r="AO36" i="145"/>
  <c r="AN36" i="145"/>
  <c r="AC36" i="145"/>
  <c r="AB36" i="145"/>
  <c r="AA36" i="145"/>
  <c r="Z36" i="145"/>
  <c r="Y36" i="145"/>
  <c r="CF35" i="145"/>
  <c r="CE35" i="145"/>
  <c r="CD35" i="145"/>
  <c r="CC35" i="145"/>
  <c r="CB35" i="145"/>
  <c r="BQ35" i="145"/>
  <c r="BP35" i="145"/>
  <c r="BO35" i="145"/>
  <c r="BN35" i="145"/>
  <c r="BM35" i="145"/>
  <c r="AR35" i="145"/>
  <c r="AQ35" i="145"/>
  <c r="AP35" i="145"/>
  <c r="AO35" i="145"/>
  <c r="AN35" i="145"/>
  <c r="AC35" i="145"/>
  <c r="AB35" i="145"/>
  <c r="AA35" i="145"/>
  <c r="Z35" i="145"/>
  <c r="Y35" i="145"/>
  <c r="CF34" i="145"/>
  <c r="CE34" i="145"/>
  <c r="CD34" i="145"/>
  <c r="CC34" i="145"/>
  <c r="CB34" i="145"/>
  <c r="BQ34" i="145"/>
  <c r="BP34" i="145"/>
  <c r="BO34" i="145"/>
  <c r="BN34" i="145"/>
  <c r="BM34" i="145"/>
  <c r="AR34" i="145"/>
  <c r="AQ34" i="145"/>
  <c r="AP34" i="145"/>
  <c r="AO34" i="145"/>
  <c r="AN34" i="145"/>
  <c r="AC34" i="145"/>
  <c r="AB34" i="145"/>
  <c r="AA34" i="145"/>
  <c r="Z34" i="145"/>
  <c r="Y34" i="145"/>
  <c r="CF33" i="145"/>
  <c r="CE33" i="145"/>
  <c r="CD33" i="145"/>
  <c r="CC33" i="145"/>
  <c r="CB33" i="145"/>
  <c r="BQ33" i="145"/>
  <c r="BP33" i="145"/>
  <c r="BO33" i="145"/>
  <c r="BN33" i="145"/>
  <c r="BM33" i="145"/>
  <c r="AR33" i="145"/>
  <c r="AQ33" i="145"/>
  <c r="AP33" i="145"/>
  <c r="AO33" i="145"/>
  <c r="AN33" i="145"/>
  <c r="AC33" i="145"/>
  <c r="AB33" i="145"/>
  <c r="AA33" i="145"/>
  <c r="Z33" i="145"/>
  <c r="Y33" i="145"/>
  <c r="CF32" i="145"/>
  <c r="CE32" i="145"/>
  <c r="CD32" i="145"/>
  <c r="CC32" i="145"/>
  <c r="CB32" i="145"/>
  <c r="BQ32" i="145"/>
  <c r="BP32" i="145"/>
  <c r="BO32" i="145"/>
  <c r="BN32" i="145"/>
  <c r="BM32" i="145"/>
  <c r="AR32" i="145"/>
  <c r="AQ32" i="145"/>
  <c r="AP32" i="145"/>
  <c r="AO32" i="145"/>
  <c r="AN32" i="145"/>
  <c r="AC32" i="145"/>
  <c r="AB32" i="145"/>
  <c r="AA32" i="145"/>
  <c r="Z32" i="145"/>
  <c r="Y32" i="145"/>
  <c r="CF31" i="145"/>
  <c r="CE31" i="145"/>
  <c r="CD31" i="145"/>
  <c r="CC31" i="145"/>
  <c r="CB31" i="145"/>
  <c r="BQ31" i="145"/>
  <c r="BP31" i="145"/>
  <c r="BO31" i="145"/>
  <c r="BN31" i="145"/>
  <c r="BM31" i="145"/>
  <c r="AR31" i="145"/>
  <c r="AQ31" i="145"/>
  <c r="AP31" i="145"/>
  <c r="AO31" i="145"/>
  <c r="AN31" i="145"/>
  <c r="AC31" i="145"/>
  <c r="AB31" i="145"/>
  <c r="AA31" i="145"/>
  <c r="Z31" i="145"/>
  <c r="Y31" i="145"/>
  <c r="CF30" i="145"/>
  <c r="CE30" i="145"/>
  <c r="CD30" i="145"/>
  <c r="CC30" i="145"/>
  <c r="CB30" i="145"/>
  <c r="BQ30" i="145"/>
  <c r="BP30" i="145"/>
  <c r="BO30" i="145"/>
  <c r="BN30" i="145"/>
  <c r="BM30" i="145"/>
  <c r="AR30" i="145"/>
  <c r="AQ30" i="145"/>
  <c r="AP30" i="145"/>
  <c r="AO30" i="145"/>
  <c r="AN30" i="145"/>
  <c r="AC30" i="145"/>
  <c r="AB30" i="145"/>
  <c r="AA30" i="145"/>
  <c r="Z30" i="145"/>
  <c r="Y30" i="145"/>
  <c r="AC29" i="145"/>
  <c r="Z29" i="145"/>
  <c r="Y29" i="145"/>
  <c r="AC28" i="145"/>
  <c r="Z28" i="145"/>
  <c r="Y28" i="145"/>
  <c r="CP26" i="145"/>
  <c r="CO26" i="145"/>
  <c r="CN26" i="145"/>
  <c r="CL26" i="145"/>
  <c r="CK26" i="145"/>
  <c r="CJ26" i="145"/>
  <c r="CI26" i="145"/>
  <c r="CG26" i="145"/>
  <c r="CA26" i="145"/>
  <c r="BZ26" i="145"/>
  <c r="BY26" i="145"/>
  <c r="BW26" i="145"/>
  <c r="BV26" i="145"/>
  <c r="BU26" i="145"/>
  <c r="BT26" i="145"/>
  <c r="BR26" i="145"/>
  <c r="BL26" i="145"/>
  <c r="BK26" i="145"/>
  <c r="BJ26" i="145"/>
  <c r="BH26" i="145"/>
  <c r="BG26" i="145"/>
  <c r="BF26" i="145"/>
  <c r="BD26" i="145"/>
  <c r="BC26" i="145"/>
  <c r="BB26" i="145"/>
  <c r="BA26" i="145"/>
  <c r="AZ26" i="145"/>
  <c r="AX26" i="145"/>
  <c r="AW26" i="145"/>
  <c r="AV26" i="145"/>
  <c r="AU26" i="145"/>
  <c r="AS26" i="145"/>
  <c r="AM26" i="145"/>
  <c r="AL26" i="145"/>
  <c r="AK26" i="145"/>
  <c r="AI26" i="145"/>
  <c r="AH26" i="145"/>
  <c r="AG26" i="145"/>
  <c r="AF26" i="145"/>
  <c r="AD26" i="145"/>
  <c r="X26" i="145"/>
  <c r="W26" i="145"/>
  <c r="V26" i="145"/>
  <c r="T26" i="145"/>
  <c r="S26" i="145"/>
  <c r="R26" i="145"/>
  <c r="Q26" i="145"/>
  <c r="O26" i="145"/>
  <c r="N26" i="145"/>
  <c r="M26" i="145"/>
  <c r="L26" i="145"/>
  <c r="K26" i="145"/>
  <c r="J26" i="145"/>
  <c r="CF25" i="145"/>
  <c r="CE25" i="145"/>
  <c r="CD25" i="145"/>
  <c r="CC25" i="145"/>
  <c r="CB25" i="145"/>
  <c r="BQ25" i="145"/>
  <c r="BP25" i="145"/>
  <c r="BO25" i="145"/>
  <c r="BN25" i="145"/>
  <c r="BM25" i="145"/>
  <c r="AR25" i="145"/>
  <c r="AQ25" i="145"/>
  <c r="AP25" i="145"/>
  <c r="AO25" i="145"/>
  <c r="AN25" i="145"/>
  <c r="AC25" i="145"/>
  <c r="AB25" i="145"/>
  <c r="AA25" i="145"/>
  <c r="Z25" i="145"/>
  <c r="Y25" i="145"/>
  <c r="CF24" i="145"/>
  <c r="CE24" i="145"/>
  <c r="CD24" i="145"/>
  <c r="CC24" i="145"/>
  <c r="CB24" i="145"/>
  <c r="BQ24" i="145"/>
  <c r="BP24" i="145"/>
  <c r="BO24" i="145"/>
  <c r="BN24" i="145"/>
  <c r="BM24" i="145"/>
  <c r="AR24" i="145"/>
  <c r="AQ24" i="145"/>
  <c r="AP24" i="145"/>
  <c r="AO24" i="145"/>
  <c r="AN24" i="145"/>
  <c r="AC24" i="145"/>
  <c r="AB24" i="145"/>
  <c r="AA24" i="145"/>
  <c r="Z24" i="145"/>
  <c r="Y24" i="145"/>
  <c r="CC21" i="145"/>
  <c r="AO21" i="145"/>
  <c r="CP20" i="145"/>
  <c r="CP21" i="145" s="1"/>
  <c r="CP27" i="145" s="1"/>
  <c r="CO20" i="145"/>
  <c r="CO21" i="145" s="1"/>
  <c r="CO27" i="145" s="1"/>
  <c r="CN20" i="145"/>
  <c r="CN21" i="145" s="1"/>
  <c r="CN27" i="145" s="1"/>
  <c r="CM20" i="145"/>
  <c r="CL20" i="145"/>
  <c r="CL21" i="145" s="1"/>
  <c r="CL27" i="145" s="1"/>
  <c r="CK20" i="145"/>
  <c r="CK21" i="145" s="1"/>
  <c r="CK27" i="145" s="1"/>
  <c r="CJ20" i="145"/>
  <c r="CJ21" i="145" s="1"/>
  <c r="CJ27" i="145" s="1"/>
  <c r="CI20" i="145"/>
  <c r="CI21" i="145" s="1"/>
  <c r="CI27" i="145" s="1"/>
  <c r="CH20" i="145"/>
  <c r="CG20" i="145"/>
  <c r="CG21" i="145" s="1"/>
  <c r="CG27" i="145" s="1"/>
  <c r="CA20" i="145"/>
  <c r="CA21" i="145" s="1"/>
  <c r="BZ20" i="145"/>
  <c r="BZ21" i="145" s="1"/>
  <c r="BY20" i="145"/>
  <c r="BY21" i="145" s="1"/>
  <c r="BX20" i="145"/>
  <c r="BW20" i="145"/>
  <c r="BW21" i="145" s="1"/>
  <c r="BV20" i="145"/>
  <c r="BV21" i="145" s="1"/>
  <c r="BV27" i="145" s="1"/>
  <c r="BU20" i="145"/>
  <c r="BU21" i="145" s="1"/>
  <c r="BU27" i="145" s="1"/>
  <c r="BT20" i="145"/>
  <c r="BT21" i="145" s="1"/>
  <c r="BT27" i="145" s="1"/>
  <c r="BS20" i="145"/>
  <c r="BR20" i="145"/>
  <c r="BR21" i="145" s="1"/>
  <c r="BR27" i="145" s="1"/>
  <c r="BL20" i="145"/>
  <c r="BL21" i="145" s="1"/>
  <c r="BK20" i="145"/>
  <c r="BK21" i="145" s="1"/>
  <c r="BJ20" i="145"/>
  <c r="BJ21" i="145" s="1"/>
  <c r="BJ27" i="145" s="1"/>
  <c r="BI20" i="145"/>
  <c r="BH20" i="145"/>
  <c r="BH21" i="145" s="1"/>
  <c r="BH27" i="145" s="1"/>
  <c r="BH41" i="145" s="1"/>
  <c r="BG20" i="145"/>
  <c r="BG21" i="145" s="1"/>
  <c r="BG27" i="145" s="1"/>
  <c r="BF20" i="145"/>
  <c r="BF21" i="145" s="1"/>
  <c r="BF27" i="145" s="1"/>
  <c r="BE20" i="145"/>
  <c r="BD20" i="145"/>
  <c r="BD21" i="145" s="1"/>
  <c r="BC20" i="145"/>
  <c r="BC21" i="145" s="1"/>
  <c r="BC27" i="145" s="1"/>
  <c r="BB20" i="145"/>
  <c r="BB21" i="145" s="1"/>
  <c r="BB27" i="145" s="1"/>
  <c r="BA20" i="145"/>
  <c r="BA21" i="145" s="1"/>
  <c r="BA27" i="145" s="1"/>
  <c r="AZ20" i="145"/>
  <c r="AZ21" i="145" s="1"/>
  <c r="AZ27" i="145" s="1"/>
  <c r="AY20" i="145"/>
  <c r="AX20" i="145"/>
  <c r="AX21" i="145" s="1"/>
  <c r="AX27" i="145" s="1"/>
  <c r="AW20" i="145"/>
  <c r="AW21" i="145" s="1"/>
  <c r="AW27" i="145" s="1"/>
  <c r="AV20" i="145"/>
  <c r="AV21" i="145" s="1"/>
  <c r="AV27" i="145" s="1"/>
  <c r="AU20" i="145"/>
  <c r="AU21" i="145" s="1"/>
  <c r="AU27" i="145" s="1"/>
  <c r="AT20" i="145"/>
  <c r="AS20" i="145"/>
  <c r="AS21" i="145" s="1"/>
  <c r="AS27" i="145" s="1"/>
  <c r="AM20" i="145"/>
  <c r="AM21" i="145" s="1"/>
  <c r="AM27" i="145" s="1"/>
  <c r="AL20" i="145"/>
  <c r="AL21" i="145" s="1"/>
  <c r="AL27" i="145" s="1"/>
  <c r="AK20" i="145"/>
  <c r="AK21" i="145" s="1"/>
  <c r="AK27" i="145" s="1"/>
  <c r="AJ20" i="145"/>
  <c r="AI20" i="145"/>
  <c r="AI21" i="145" s="1"/>
  <c r="AI27" i="145" s="1"/>
  <c r="AH20" i="145"/>
  <c r="AH21" i="145" s="1"/>
  <c r="AG20" i="145"/>
  <c r="AG21" i="145" s="1"/>
  <c r="AF20" i="145"/>
  <c r="AF21" i="145" s="1"/>
  <c r="AE20" i="145"/>
  <c r="AD20" i="145"/>
  <c r="AD21" i="145" s="1"/>
  <c r="X20" i="145"/>
  <c r="X21" i="145" s="1"/>
  <c r="X27" i="145" s="1"/>
  <c r="W20" i="145"/>
  <c r="W21" i="145" s="1"/>
  <c r="W27" i="145" s="1"/>
  <c r="V20" i="145"/>
  <c r="V21" i="145" s="1"/>
  <c r="V27" i="145" s="1"/>
  <c r="U20" i="145"/>
  <c r="T20" i="145"/>
  <c r="T21" i="145" s="1"/>
  <c r="T27" i="145" s="1"/>
  <c r="S20" i="145"/>
  <c r="S21" i="145" s="1"/>
  <c r="R20" i="145"/>
  <c r="R21" i="145" s="1"/>
  <c r="R27" i="145" s="1"/>
  <c r="Q20" i="145"/>
  <c r="Q21" i="145" s="1"/>
  <c r="Q27" i="145" s="1"/>
  <c r="P20" i="145"/>
  <c r="O20" i="145"/>
  <c r="O21" i="145" s="1"/>
  <c r="O27" i="145" s="1"/>
  <c r="N20" i="145"/>
  <c r="N21" i="145" s="1"/>
  <c r="N27" i="145" s="1"/>
  <c r="M20" i="145"/>
  <c r="M21" i="145" s="1"/>
  <c r="L20" i="145"/>
  <c r="L21" i="145" s="1"/>
  <c r="K20" i="145"/>
  <c r="K21" i="145" s="1"/>
  <c r="K27" i="145" s="1"/>
  <c r="J20" i="145"/>
  <c r="J21" i="145" s="1"/>
  <c r="CF19" i="145"/>
  <c r="CE19" i="145"/>
  <c r="CD19" i="145"/>
  <c r="CC19" i="145"/>
  <c r="CB19" i="145"/>
  <c r="BQ19" i="145"/>
  <c r="BP19" i="145"/>
  <c r="BO19" i="145"/>
  <c r="BN19" i="145"/>
  <c r="BM19" i="145"/>
  <c r="AR19" i="145"/>
  <c r="AQ19" i="145"/>
  <c r="AP19" i="145"/>
  <c r="AO19" i="145"/>
  <c r="AN19" i="145"/>
  <c r="AC19" i="145"/>
  <c r="AB19" i="145"/>
  <c r="AA19" i="145"/>
  <c r="Z19" i="145"/>
  <c r="Y19" i="145"/>
  <c r="CF18" i="145"/>
  <c r="CE18" i="145"/>
  <c r="CD18" i="145"/>
  <c r="CC18" i="145"/>
  <c r="CB18" i="145"/>
  <c r="BQ18" i="145"/>
  <c r="BP18" i="145"/>
  <c r="BO18" i="145"/>
  <c r="BN18" i="145"/>
  <c r="BM18" i="145"/>
  <c r="AR18" i="145"/>
  <c r="AQ18" i="145"/>
  <c r="AP18" i="145"/>
  <c r="AO18" i="145"/>
  <c r="AN18" i="145"/>
  <c r="AC18" i="145"/>
  <c r="AB18" i="145"/>
  <c r="AA18" i="145"/>
  <c r="Z18" i="145"/>
  <c r="Y18" i="145"/>
  <c r="CF17" i="145"/>
  <c r="CE17" i="145"/>
  <c r="CD17" i="145"/>
  <c r="CC17" i="145"/>
  <c r="CB17" i="145"/>
  <c r="BQ17" i="145"/>
  <c r="BP17" i="145"/>
  <c r="BO17" i="145"/>
  <c r="BN17" i="145"/>
  <c r="BM17" i="145"/>
  <c r="AR17" i="145"/>
  <c r="AQ17" i="145"/>
  <c r="AP17" i="145"/>
  <c r="AO17" i="145"/>
  <c r="AN17" i="145"/>
  <c r="AC17" i="145"/>
  <c r="AB17" i="145"/>
  <c r="AA17" i="145"/>
  <c r="Z17" i="145"/>
  <c r="Y17" i="145"/>
  <c r="CF16" i="145"/>
  <c r="CE16" i="145"/>
  <c r="CD16" i="145"/>
  <c r="CC16" i="145"/>
  <c r="CB16" i="145"/>
  <c r="BQ16" i="145"/>
  <c r="BP16" i="145"/>
  <c r="BO16" i="145"/>
  <c r="BN16" i="145"/>
  <c r="BM16" i="145"/>
  <c r="AR16" i="145"/>
  <c r="AQ16" i="145"/>
  <c r="AP16" i="145"/>
  <c r="AO16" i="145"/>
  <c r="AN16" i="145"/>
  <c r="AC16" i="145"/>
  <c r="AB16" i="145"/>
  <c r="AA16" i="145"/>
  <c r="Z16" i="145"/>
  <c r="Y16" i="145"/>
  <c r="CF15" i="145"/>
  <c r="CE15" i="145"/>
  <c r="CD15" i="145"/>
  <c r="CC15" i="145"/>
  <c r="CB15" i="145"/>
  <c r="BQ15" i="145"/>
  <c r="BP15" i="145"/>
  <c r="BO15" i="145"/>
  <c r="BN15" i="145"/>
  <c r="BM15" i="145"/>
  <c r="AR15" i="145"/>
  <c r="AQ15" i="145"/>
  <c r="AP15" i="145"/>
  <c r="AO15" i="145"/>
  <c r="AN15" i="145"/>
  <c r="AC15" i="145"/>
  <c r="AB15" i="145"/>
  <c r="AA15" i="145"/>
  <c r="Z15" i="145"/>
  <c r="Y15" i="145"/>
  <c r="CF14" i="145"/>
  <c r="CE14" i="145"/>
  <c r="CD14" i="145"/>
  <c r="CC14" i="145"/>
  <c r="CB14" i="145"/>
  <c r="BQ14" i="145"/>
  <c r="BP14" i="145"/>
  <c r="BO14" i="145"/>
  <c r="BN14" i="145"/>
  <c r="BM14" i="145"/>
  <c r="AR14" i="145"/>
  <c r="AQ14" i="145"/>
  <c r="AP14" i="145"/>
  <c r="AO14" i="145"/>
  <c r="AN14" i="145"/>
  <c r="AC14" i="145"/>
  <c r="AB14" i="145"/>
  <c r="AA14" i="145"/>
  <c r="Z14" i="145"/>
  <c r="Y14" i="145"/>
  <c r="AR150" i="144"/>
  <c r="AQ150" i="144"/>
  <c r="AP150" i="144"/>
  <c r="AO150" i="144"/>
  <c r="AN150" i="144"/>
  <c r="AM150" i="144"/>
  <c r="AL150" i="144"/>
  <c r="AK150" i="144"/>
  <c r="AJ150" i="144"/>
  <c r="AI150" i="144"/>
  <c r="AH150" i="144"/>
  <c r="AG150" i="144"/>
  <c r="AF150" i="144"/>
  <c r="AE150" i="144"/>
  <c r="AD150" i="144"/>
  <c r="AC150" i="144"/>
  <c r="AB150" i="144"/>
  <c r="AA150" i="144"/>
  <c r="Z150" i="144"/>
  <c r="Y150" i="144"/>
  <c r="X150" i="144"/>
  <c r="W150" i="144"/>
  <c r="V150" i="144"/>
  <c r="U150" i="144"/>
  <c r="T150" i="144"/>
  <c r="S150" i="144"/>
  <c r="R150" i="144"/>
  <c r="Q150" i="144"/>
  <c r="P150" i="144"/>
  <c r="O150" i="144"/>
  <c r="N150" i="144"/>
  <c r="M150" i="144"/>
  <c r="L150" i="144"/>
  <c r="K150" i="144"/>
  <c r="J150" i="144"/>
  <c r="AR149" i="144"/>
  <c r="AQ149" i="144"/>
  <c r="AP149" i="144"/>
  <c r="AO149" i="144"/>
  <c r="AN149" i="144"/>
  <c r="AM149" i="144"/>
  <c r="AL149" i="144"/>
  <c r="AK149" i="144"/>
  <c r="AJ149" i="144"/>
  <c r="AI149" i="144"/>
  <c r="AH149" i="144"/>
  <c r="AG149" i="144"/>
  <c r="AF149" i="144"/>
  <c r="AE149" i="144"/>
  <c r="AD149" i="144"/>
  <c r="AC149" i="144"/>
  <c r="AB149" i="144"/>
  <c r="AA149" i="144"/>
  <c r="Z149" i="144"/>
  <c r="Y149" i="144"/>
  <c r="X149" i="144"/>
  <c r="W149" i="144"/>
  <c r="V149" i="144"/>
  <c r="U149" i="144"/>
  <c r="T149" i="144"/>
  <c r="S149" i="144"/>
  <c r="R149" i="144"/>
  <c r="Q149" i="144"/>
  <c r="P149" i="144"/>
  <c r="O149" i="144"/>
  <c r="N149" i="144"/>
  <c r="M149" i="144"/>
  <c r="L149" i="144"/>
  <c r="K149" i="144"/>
  <c r="J149" i="144"/>
  <c r="AR147" i="144"/>
  <c r="AQ147" i="144"/>
  <c r="AP147" i="144"/>
  <c r="AO147" i="144"/>
  <c r="AN147" i="144"/>
  <c r="AM147" i="144"/>
  <c r="AL147" i="144"/>
  <c r="AK147" i="144"/>
  <c r="AJ147" i="144"/>
  <c r="AI147" i="144"/>
  <c r="AH147" i="144"/>
  <c r="AG147" i="144"/>
  <c r="AF147" i="144"/>
  <c r="AE147" i="144"/>
  <c r="AD147" i="144"/>
  <c r="AC147" i="144"/>
  <c r="AB147" i="144"/>
  <c r="AA147" i="144"/>
  <c r="Z147" i="144"/>
  <c r="Y147" i="144"/>
  <c r="X147" i="144"/>
  <c r="W147" i="144"/>
  <c r="V147" i="144"/>
  <c r="U147" i="144"/>
  <c r="T147" i="144"/>
  <c r="S147" i="144"/>
  <c r="R147" i="144"/>
  <c r="Q147" i="144"/>
  <c r="P147" i="144"/>
  <c r="O147" i="144"/>
  <c r="N147" i="144"/>
  <c r="M147" i="144"/>
  <c r="L147" i="144"/>
  <c r="K147" i="144"/>
  <c r="J147" i="144"/>
  <c r="AR146" i="144"/>
  <c r="AQ146" i="144"/>
  <c r="AP146" i="144"/>
  <c r="AO146" i="144"/>
  <c r="AN146" i="144"/>
  <c r="AM146" i="144"/>
  <c r="AL146" i="144"/>
  <c r="AK146" i="144"/>
  <c r="AJ146" i="144"/>
  <c r="AI146" i="144"/>
  <c r="AH146" i="144"/>
  <c r="AG146" i="144"/>
  <c r="AF146" i="144"/>
  <c r="AE146" i="144"/>
  <c r="AD146" i="144"/>
  <c r="AC146" i="144"/>
  <c r="AB146" i="144"/>
  <c r="AA146" i="144"/>
  <c r="Z146" i="144"/>
  <c r="Y146" i="144"/>
  <c r="X146" i="144"/>
  <c r="W146" i="144"/>
  <c r="V146" i="144"/>
  <c r="U146" i="144"/>
  <c r="T146" i="144"/>
  <c r="S146" i="144"/>
  <c r="R146" i="144"/>
  <c r="Q146" i="144"/>
  <c r="P146" i="144"/>
  <c r="O146" i="144"/>
  <c r="N146" i="144"/>
  <c r="M146" i="144"/>
  <c r="L146" i="144"/>
  <c r="K146" i="144"/>
  <c r="J146" i="144"/>
  <c r="AR144" i="144"/>
  <c r="AQ144" i="144"/>
  <c r="AP144" i="144"/>
  <c r="AO144" i="144"/>
  <c r="AN144" i="144"/>
  <c r="AM144" i="144"/>
  <c r="AL144" i="144"/>
  <c r="AK144" i="144"/>
  <c r="AJ144" i="144"/>
  <c r="AI144" i="144"/>
  <c r="AH144" i="144"/>
  <c r="AG144" i="144"/>
  <c r="AF144" i="144"/>
  <c r="AE144" i="144"/>
  <c r="AD144" i="144"/>
  <c r="AC144" i="144"/>
  <c r="AB144" i="144"/>
  <c r="AA144" i="144"/>
  <c r="Z144" i="144"/>
  <c r="Y144" i="144"/>
  <c r="X144" i="144"/>
  <c r="W144" i="144"/>
  <c r="V144" i="144"/>
  <c r="U144" i="144"/>
  <c r="T144" i="144"/>
  <c r="S144" i="144"/>
  <c r="R144" i="144"/>
  <c r="Q144" i="144"/>
  <c r="P144" i="144"/>
  <c r="O144" i="144"/>
  <c r="N144" i="144"/>
  <c r="M144" i="144"/>
  <c r="L144" i="144"/>
  <c r="K144" i="144"/>
  <c r="J144" i="144"/>
  <c r="AR142" i="144"/>
  <c r="AQ142" i="144"/>
  <c r="AP142" i="144"/>
  <c r="AO142" i="144"/>
  <c r="AN142" i="144"/>
  <c r="AM142" i="144"/>
  <c r="AL142" i="144"/>
  <c r="AK142" i="144"/>
  <c r="AJ142" i="144"/>
  <c r="AI142" i="144"/>
  <c r="AH142" i="144"/>
  <c r="AG142" i="144"/>
  <c r="AF142" i="144"/>
  <c r="AE142" i="144"/>
  <c r="AD142" i="144"/>
  <c r="AC142" i="144"/>
  <c r="AB142" i="144"/>
  <c r="AA142" i="144"/>
  <c r="Z142" i="144"/>
  <c r="Y142" i="144"/>
  <c r="X142" i="144"/>
  <c r="W142" i="144"/>
  <c r="V142" i="144"/>
  <c r="U142" i="144"/>
  <c r="T142" i="144"/>
  <c r="S142" i="144"/>
  <c r="R142" i="144"/>
  <c r="Q142" i="144"/>
  <c r="P142" i="144"/>
  <c r="O142" i="144"/>
  <c r="N142" i="144"/>
  <c r="M142" i="144"/>
  <c r="L142" i="144"/>
  <c r="K142" i="144"/>
  <c r="J142" i="144"/>
  <c r="AR141" i="144"/>
  <c r="AQ141" i="144"/>
  <c r="AP141" i="144"/>
  <c r="AO141" i="144"/>
  <c r="AN141" i="144"/>
  <c r="AM141" i="144"/>
  <c r="AL141" i="144"/>
  <c r="AK141" i="144"/>
  <c r="AJ141" i="144"/>
  <c r="AI141" i="144"/>
  <c r="AH141" i="144"/>
  <c r="AG141" i="144"/>
  <c r="AF141" i="144"/>
  <c r="AE141" i="144"/>
  <c r="AD141" i="144"/>
  <c r="AC141" i="144"/>
  <c r="AB141" i="144"/>
  <c r="AA141" i="144"/>
  <c r="Z141" i="144"/>
  <c r="Y141" i="144"/>
  <c r="X141" i="144"/>
  <c r="W141" i="144"/>
  <c r="V141" i="144"/>
  <c r="U141" i="144"/>
  <c r="T141" i="144"/>
  <c r="S141" i="144"/>
  <c r="R141" i="144"/>
  <c r="Q141" i="144"/>
  <c r="P141" i="144"/>
  <c r="O141" i="144"/>
  <c r="N141" i="144"/>
  <c r="M141" i="144"/>
  <c r="L141" i="144"/>
  <c r="K141" i="144"/>
  <c r="J141" i="144"/>
  <c r="AR139" i="144"/>
  <c r="AQ139" i="144"/>
  <c r="AP139" i="144"/>
  <c r="AO139" i="144"/>
  <c r="AN139" i="144"/>
  <c r="AM139" i="144"/>
  <c r="AL139" i="144"/>
  <c r="AK139" i="144"/>
  <c r="AJ139" i="144"/>
  <c r="AI139" i="144"/>
  <c r="AH139" i="144"/>
  <c r="AG139" i="144"/>
  <c r="AF139" i="144"/>
  <c r="AE139" i="144"/>
  <c r="AD139" i="144"/>
  <c r="AC139" i="144"/>
  <c r="AB139" i="144"/>
  <c r="AA139" i="144"/>
  <c r="Z139" i="144"/>
  <c r="Y139" i="144"/>
  <c r="X139" i="144"/>
  <c r="W139" i="144"/>
  <c r="V139" i="144"/>
  <c r="U139" i="144"/>
  <c r="T139" i="144"/>
  <c r="S139" i="144"/>
  <c r="R139" i="144"/>
  <c r="Q139" i="144"/>
  <c r="P139" i="144"/>
  <c r="O139" i="144"/>
  <c r="N139" i="144"/>
  <c r="M139" i="144"/>
  <c r="L139" i="144"/>
  <c r="K139" i="144"/>
  <c r="J139" i="144"/>
  <c r="AR137" i="144"/>
  <c r="AQ137" i="144"/>
  <c r="AP137" i="144"/>
  <c r="AO137" i="144"/>
  <c r="AN137" i="144"/>
  <c r="AM137" i="144"/>
  <c r="AL137" i="144"/>
  <c r="AK137" i="144"/>
  <c r="AJ137" i="144"/>
  <c r="AI137" i="144"/>
  <c r="AH137" i="144"/>
  <c r="AG137" i="144"/>
  <c r="AF137" i="144"/>
  <c r="AE137" i="144"/>
  <c r="AD137" i="144"/>
  <c r="AC137" i="144"/>
  <c r="AB137" i="144"/>
  <c r="AA137" i="144"/>
  <c r="Z137" i="144"/>
  <c r="Y137" i="144"/>
  <c r="X137" i="144"/>
  <c r="W137" i="144"/>
  <c r="V137" i="144"/>
  <c r="U137" i="144"/>
  <c r="T137" i="144"/>
  <c r="S137" i="144"/>
  <c r="R137" i="144"/>
  <c r="Q137" i="144"/>
  <c r="P137" i="144"/>
  <c r="O137" i="144"/>
  <c r="N137" i="144"/>
  <c r="M137" i="144"/>
  <c r="L137" i="144"/>
  <c r="K137" i="144"/>
  <c r="J137" i="144"/>
  <c r="AR136" i="144"/>
  <c r="AQ136" i="144"/>
  <c r="AP136" i="144"/>
  <c r="AO136" i="144"/>
  <c r="AN136" i="144"/>
  <c r="AM136" i="144"/>
  <c r="AL136" i="144"/>
  <c r="AK136" i="144"/>
  <c r="AJ136" i="144"/>
  <c r="AI136" i="144"/>
  <c r="AH136" i="144"/>
  <c r="AG136" i="144"/>
  <c r="AF136" i="144"/>
  <c r="AE136" i="144"/>
  <c r="AD136" i="144"/>
  <c r="AC136" i="144"/>
  <c r="AB136" i="144"/>
  <c r="AA136" i="144"/>
  <c r="Z136" i="144"/>
  <c r="Y136" i="144"/>
  <c r="X136" i="144"/>
  <c r="W136" i="144"/>
  <c r="V136" i="144"/>
  <c r="U136" i="144"/>
  <c r="T136" i="144"/>
  <c r="S136" i="144"/>
  <c r="R136" i="144"/>
  <c r="Q136" i="144"/>
  <c r="P136" i="144"/>
  <c r="O136" i="144"/>
  <c r="N136" i="144"/>
  <c r="M136" i="144"/>
  <c r="L136" i="144"/>
  <c r="K136" i="144"/>
  <c r="J136" i="144"/>
  <c r="AR134" i="144"/>
  <c r="AQ134" i="144"/>
  <c r="AP134" i="144"/>
  <c r="AO134" i="144"/>
  <c r="AN134" i="144"/>
  <c r="AM134" i="144"/>
  <c r="AL134" i="144"/>
  <c r="AK134" i="144"/>
  <c r="AJ134" i="144"/>
  <c r="AI134" i="144"/>
  <c r="AH134" i="144"/>
  <c r="AG134" i="144"/>
  <c r="AF134" i="144"/>
  <c r="AE134" i="144"/>
  <c r="AD134" i="144"/>
  <c r="AC134" i="144"/>
  <c r="AB134" i="144"/>
  <c r="AA134" i="144"/>
  <c r="Z134" i="144"/>
  <c r="Y134" i="144"/>
  <c r="X134" i="144"/>
  <c r="W134" i="144"/>
  <c r="V134" i="144"/>
  <c r="U134" i="144"/>
  <c r="T134" i="144"/>
  <c r="S134" i="144"/>
  <c r="R134" i="144"/>
  <c r="Q134" i="144"/>
  <c r="P134" i="144"/>
  <c r="O134" i="144"/>
  <c r="N134" i="144"/>
  <c r="M134" i="144"/>
  <c r="L134" i="144"/>
  <c r="K134" i="144"/>
  <c r="J134" i="144"/>
  <c r="AR132" i="144"/>
  <c r="AQ132" i="144"/>
  <c r="AP132" i="144"/>
  <c r="AO132" i="144"/>
  <c r="AN132" i="144"/>
  <c r="AM132" i="144"/>
  <c r="AL132" i="144"/>
  <c r="AK132" i="144"/>
  <c r="AJ132" i="144"/>
  <c r="AI132" i="144"/>
  <c r="AH132" i="144"/>
  <c r="AG132" i="144"/>
  <c r="AF132" i="144"/>
  <c r="AE132" i="144"/>
  <c r="AD132" i="144"/>
  <c r="AC132" i="144"/>
  <c r="AB132" i="144"/>
  <c r="AA132" i="144"/>
  <c r="Z132" i="144"/>
  <c r="Y132" i="144"/>
  <c r="X132" i="144"/>
  <c r="W132" i="144"/>
  <c r="V132" i="144"/>
  <c r="U132" i="144"/>
  <c r="T132" i="144"/>
  <c r="S132" i="144"/>
  <c r="R132" i="144"/>
  <c r="Q132" i="144"/>
  <c r="P132" i="144"/>
  <c r="O132" i="144"/>
  <c r="N132" i="144"/>
  <c r="M132" i="144"/>
  <c r="L132" i="144"/>
  <c r="K132" i="144"/>
  <c r="J132" i="144"/>
  <c r="AR131" i="144"/>
  <c r="AQ131" i="144"/>
  <c r="AP131" i="144"/>
  <c r="AO131" i="144"/>
  <c r="AN131" i="144"/>
  <c r="AM131" i="144"/>
  <c r="AL131" i="144"/>
  <c r="AK131" i="144"/>
  <c r="AJ131" i="144"/>
  <c r="AI131" i="144"/>
  <c r="AH131" i="144"/>
  <c r="AG131" i="144"/>
  <c r="AF131" i="144"/>
  <c r="AE131" i="144"/>
  <c r="AD131" i="144"/>
  <c r="AC131" i="144"/>
  <c r="AB131" i="144"/>
  <c r="AA131" i="144"/>
  <c r="Z131" i="144"/>
  <c r="Y131" i="144"/>
  <c r="X131" i="144"/>
  <c r="W131" i="144"/>
  <c r="V131" i="144"/>
  <c r="U131" i="144"/>
  <c r="T131" i="144"/>
  <c r="S131" i="144"/>
  <c r="R131" i="144"/>
  <c r="Q131" i="144"/>
  <c r="P131" i="144"/>
  <c r="O131" i="144"/>
  <c r="N131" i="144"/>
  <c r="M131" i="144"/>
  <c r="L131" i="144"/>
  <c r="K131" i="144"/>
  <c r="J131" i="144"/>
  <c r="AR129" i="144"/>
  <c r="AQ129" i="144"/>
  <c r="AP129" i="144"/>
  <c r="AO129" i="144"/>
  <c r="AN129" i="144"/>
  <c r="AM129" i="144"/>
  <c r="AL129" i="144"/>
  <c r="AK129" i="144"/>
  <c r="AJ129" i="144"/>
  <c r="AI129" i="144"/>
  <c r="AH129" i="144"/>
  <c r="AG129" i="144"/>
  <c r="AF129" i="144"/>
  <c r="AE129" i="144"/>
  <c r="AD129" i="144"/>
  <c r="AC129" i="144"/>
  <c r="AB129" i="144"/>
  <c r="AA129" i="144"/>
  <c r="Z129" i="144"/>
  <c r="Y129" i="144"/>
  <c r="X129" i="144"/>
  <c r="W129" i="144"/>
  <c r="V129" i="144"/>
  <c r="U129" i="144"/>
  <c r="T129" i="144"/>
  <c r="S129" i="144"/>
  <c r="R129" i="144"/>
  <c r="Q129" i="144"/>
  <c r="P129" i="144"/>
  <c r="O129" i="144"/>
  <c r="N129" i="144"/>
  <c r="M129" i="144"/>
  <c r="L129" i="144"/>
  <c r="K129" i="144"/>
  <c r="J129" i="144"/>
  <c r="AR127" i="144"/>
  <c r="AQ127" i="144"/>
  <c r="AP127" i="144"/>
  <c r="AO127" i="144"/>
  <c r="AN127" i="144"/>
  <c r="AM127" i="144"/>
  <c r="AL127" i="144"/>
  <c r="AK127" i="144"/>
  <c r="AJ127" i="144"/>
  <c r="AI127" i="144"/>
  <c r="AH127" i="144"/>
  <c r="AG127" i="144"/>
  <c r="AF127" i="144"/>
  <c r="AE127" i="144"/>
  <c r="AD127" i="144"/>
  <c r="AC127" i="144"/>
  <c r="AB127" i="144"/>
  <c r="AA127" i="144"/>
  <c r="Z127" i="144"/>
  <c r="Y127" i="144"/>
  <c r="X127" i="144"/>
  <c r="W127" i="144"/>
  <c r="V127" i="144"/>
  <c r="U127" i="144"/>
  <c r="T127" i="144"/>
  <c r="S127" i="144"/>
  <c r="R127" i="144"/>
  <c r="Q127" i="144"/>
  <c r="P127" i="144"/>
  <c r="O127" i="144"/>
  <c r="N127" i="144"/>
  <c r="M127" i="144"/>
  <c r="L127" i="144"/>
  <c r="K127" i="144"/>
  <c r="J127" i="144"/>
  <c r="AR126" i="144"/>
  <c r="AQ126" i="144"/>
  <c r="AP126" i="144"/>
  <c r="AO126" i="144"/>
  <c r="AN126" i="144"/>
  <c r="AM126" i="144"/>
  <c r="AL126" i="144"/>
  <c r="AK126" i="144"/>
  <c r="AJ126" i="144"/>
  <c r="AI126" i="144"/>
  <c r="AH126" i="144"/>
  <c r="AG126" i="144"/>
  <c r="AF126" i="144"/>
  <c r="AE126" i="144"/>
  <c r="AD126" i="144"/>
  <c r="AC126" i="144"/>
  <c r="AB126" i="144"/>
  <c r="AA126" i="144"/>
  <c r="Z126" i="144"/>
  <c r="Y126" i="144"/>
  <c r="X126" i="144"/>
  <c r="W126" i="144"/>
  <c r="V126" i="144"/>
  <c r="U126" i="144"/>
  <c r="T126" i="144"/>
  <c r="S126" i="144"/>
  <c r="R126" i="144"/>
  <c r="Q126" i="144"/>
  <c r="P126" i="144"/>
  <c r="O126" i="144"/>
  <c r="N126" i="144"/>
  <c r="M126" i="144"/>
  <c r="L126" i="144"/>
  <c r="K126" i="144"/>
  <c r="J126" i="144"/>
  <c r="AR124" i="144"/>
  <c r="AQ124" i="144"/>
  <c r="AP124" i="144"/>
  <c r="AO124" i="144"/>
  <c r="AN124" i="144"/>
  <c r="AM124" i="144"/>
  <c r="AL124" i="144"/>
  <c r="AK124" i="144"/>
  <c r="AJ124" i="144"/>
  <c r="AI124" i="144"/>
  <c r="AH124" i="144"/>
  <c r="AG124" i="144"/>
  <c r="AF124" i="144"/>
  <c r="AE124" i="144"/>
  <c r="AD124" i="144"/>
  <c r="AC124" i="144"/>
  <c r="AB124" i="144"/>
  <c r="AA124" i="144"/>
  <c r="Z124" i="144"/>
  <c r="Y124" i="144"/>
  <c r="X124" i="144"/>
  <c r="W124" i="144"/>
  <c r="V124" i="144"/>
  <c r="U124" i="144"/>
  <c r="T124" i="144"/>
  <c r="S124" i="144"/>
  <c r="R124" i="144"/>
  <c r="Q124" i="144"/>
  <c r="P124" i="144"/>
  <c r="O124" i="144"/>
  <c r="N124" i="144"/>
  <c r="M124" i="144"/>
  <c r="L124" i="144"/>
  <c r="K124" i="144"/>
  <c r="J124" i="144"/>
  <c r="AR122" i="144"/>
  <c r="AQ122" i="144"/>
  <c r="AP122" i="144"/>
  <c r="AO122" i="144"/>
  <c r="AN122" i="144"/>
  <c r="AM122" i="144"/>
  <c r="AL122" i="144"/>
  <c r="AK122" i="144"/>
  <c r="AJ122" i="144"/>
  <c r="AI122" i="144"/>
  <c r="AH122" i="144"/>
  <c r="AG122" i="144"/>
  <c r="AF122" i="144"/>
  <c r="AE122" i="144"/>
  <c r="AD122" i="144"/>
  <c r="AC122" i="144"/>
  <c r="AB122" i="144"/>
  <c r="AA122" i="144"/>
  <c r="Z122" i="144"/>
  <c r="Y122" i="144"/>
  <c r="X122" i="144"/>
  <c r="W122" i="144"/>
  <c r="V122" i="144"/>
  <c r="U122" i="144"/>
  <c r="T122" i="144"/>
  <c r="S122" i="144"/>
  <c r="R122" i="144"/>
  <c r="Q122" i="144"/>
  <c r="P122" i="144"/>
  <c r="O122" i="144"/>
  <c r="N122" i="144"/>
  <c r="M122" i="144"/>
  <c r="L122" i="144"/>
  <c r="K122" i="144"/>
  <c r="J122" i="144"/>
  <c r="AR121" i="144"/>
  <c r="AQ121" i="144"/>
  <c r="AP121" i="144"/>
  <c r="AO121" i="144"/>
  <c r="AN121" i="144"/>
  <c r="AM121" i="144"/>
  <c r="AL121" i="144"/>
  <c r="AK121" i="144"/>
  <c r="AJ121" i="144"/>
  <c r="AI121" i="144"/>
  <c r="AH121" i="144"/>
  <c r="AG121" i="144"/>
  <c r="AF121" i="144"/>
  <c r="AE121" i="144"/>
  <c r="AD121" i="144"/>
  <c r="AC121" i="144"/>
  <c r="AB121" i="144"/>
  <c r="AA121" i="144"/>
  <c r="Z121" i="144"/>
  <c r="Y121" i="144"/>
  <c r="X121" i="144"/>
  <c r="W121" i="144"/>
  <c r="V121" i="144"/>
  <c r="U121" i="144"/>
  <c r="T121" i="144"/>
  <c r="S121" i="144"/>
  <c r="R121" i="144"/>
  <c r="Q121" i="144"/>
  <c r="P121" i="144"/>
  <c r="O121" i="144"/>
  <c r="N121" i="144"/>
  <c r="M121" i="144"/>
  <c r="L121" i="144"/>
  <c r="K121" i="144"/>
  <c r="J121" i="144"/>
  <c r="AR119" i="144"/>
  <c r="AQ119" i="144"/>
  <c r="AP119" i="144"/>
  <c r="AO119" i="144"/>
  <c r="AN119" i="144"/>
  <c r="AM119" i="144"/>
  <c r="AL119" i="144"/>
  <c r="AK119" i="144"/>
  <c r="AJ119" i="144"/>
  <c r="AI119" i="144"/>
  <c r="AH119" i="144"/>
  <c r="AG119" i="144"/>
  <c r="AF119" i="144"/>
  <c r="AE119" i="144"/>
  <c r="AD119" i="144"/>
  <c r="AC119" i="144"/>
  <c r="AB119" i="144"/>
  <c r="AA119" i="144"/>
  <c r="Z119" i="144"/>
  <c r="Y119" i="144"/>
  <c r="X119" i="144"/>
  <c r="W119" i="144"/>
  <c r="V119" i="144"/>
  <c r="U119" i="144"/>
  <c r="T119" i="144"/>
  <c r="S119" i="144"/>
  <c r="R119" i="144"/>
  <c r="Q119" i="144"/>
  <c r="P119" i="144"/>
  <c r="O119" i="144"/>
  <c r="N119" i="144"/>
  <c r="M119" i="144"/>
  <c r="L119" i="144"/>
  <c r="K119" i="144"/>
  <c r="J119" i="144"/>
  <c r="I115" i="144"/>
  <c r="H115" i="144"/>
  <c r="G115" i="144"/>
  <c r="F115" i="144"/>
  <c r="E115" i="144"/>
  <c r="I114" i="144"/>
  <c r="H114" i="144"/>
  <c r="G114" i="144"/>
  <c r="F114" i="144"/>
  <c r="E114" i="144"/>
  <c r="AR113" i="144"/>
  <c r="AQ113" i="144"/>
  <c r="AP113" i="144"/>
  <c r="AO113" i="144"/>
  <c r="AN113" i="144"/>
  <c r="AM113" i="144"/>
  <c r="AL113" i="144"/>
  <c r="AK113" i="144"/>
  <c r="AJ113" i="144"/>
  <c r="AI113" i="144"/>
  <c r="AH113" i="144"/>
  <c r="AG113" i="144"/>
  <c r="AF113" i="144"/>
  <c r="AE113" i="144"/>
  <c r="AD113" i="144"/>
  <c r="AC113" i="144"/>
  <c r="AB113" i="144"/>
  <c r="AA113" i="144"/>
  <c r="Z113" i="144"/>
  <c r="Y113" i="144"/>
  <c r="X113" i="144"/>
  <c r="W113" i="144"/>
  <c r="V113" i="144"/>
  <c r="U113" i="144"/>
  <c r="T113" i="144"/>
  <c r="S113" i="144"/>
  <c r="R113" i="144"/>
  <c r="Q113" i="144"/>
  <c r="P113" i="144"/>
  <c r="O113" i="144"/>
  <c r="N113" i="144"/>
  <c r="M113" i="144"/>
  <c r="L113" i="144"/>
  <c r="K113" i="144"/>
  <c r="J113" i="144"/>
  <c r="I112" i="144"/>
  <c r="H112" i="144"/>
  <c r="G112" i="144"/>
  <c r="F112" i="144"/>
  <c r="E112" i="144"/>
  <c r="I111" i="144"/>
  <c r="H111" i="144"/>
  <c r="G111" i="144"/>
  <c r="F111" i="144"/>
  <c r="E111" i="144"/>
  <c r="AR110" i="144"/>
  <c r="AR108" i="144" s="1"/>
  <c r="AQ110" i="144"/>
  <c r="AQ108" i="144" s="1"/>
  <c r="AP110" i="144"/>
  <c r="AP108" i="144" s="1"/>
  <c r="AO110" i="144"/>
  <c r="AO108" i="144" s="1"/>
  <c r="AN110" i="144"/>
  <c r="AN108" i="144" s="1"/>
  <c r="AM110" i="144"/>
  <c r="AM108" i="144" s="1"/>
  <c r="AL110" i="144"/>
  <c r="AL108" i="144" s="1"/>
  <c r="AK110" i="144"/>
  <c r="AK108" i="144" s="1"/>
  <c r="AJ110" i="144"/>
  <c r="AJ108" i="144" s="1"/>
  <c r="AI110" i="144"/>
  <c r="AI108" i="144" s="1"/>
  <c r="AH110" i="144"/>
  <c r="AH108" i="144" s="1"/>
  <c r="AG110" i="144"/>
  <c r="AG108" i="144" s="1"/>
  <c r="AF110" i="144"/>
  <c r="AF108" i="144" s="1"/>
  <c r="AE110" i="144"/>
  <c r="AE108" i="144" s="1"/>
  <c r="AD110" i="144"/>
  <c r="AD108" i="144" s="1"/>
  <c r="AC110" i="144"/>
  <c r="AC108" i="144" s="1"/>
  <c r="AB110" i="144"/>
  <c r="AB108" i="144" s="1"/>
  <c r="AA110" i="144"/>
  <c r="AA108" i="144" s="1"/>
  <c r="Z110" i="144"/>
  <c r="Z108" i="144" s="1"/>
  <c r="Y110" i="144"/>
  <c r="Y108" i="144" s="1"/>
  <c r="X110" i="144"/>
  <c r="X108" i="144" s="1"/>
  <c r="W110" i="144"/>
  <c r="W108" i="144" s="1"/>
  <c r="V110" i="144"/>
  <c r="V108" i="144" s="1"/>
  <c r="U110" i="144"/>
  <c r="U108" i="144" s="1"/>
  <c r="T110" i="144"/>
  <c r="T108" i="144" s="1"/>
  <c r="S110" i="144"/>
  <c r="S108" i="144" s="1"/>
  <c r="R110" i="144"/>
  <c r="R108" i="144" s="1"/>
  <c r="Q110" i="144"/>
  <c r="Q108" i="144" s="1"/>
  <c r="P110" i="144"/>
  <c r="P108" i="144" s="1"/>
  <c r="O110" i="144"/>
  <c r="N110" i="144"/>
  <c r="N108" i="144" s="1"/>
  <c r="M110" i="144"/>
  <c r="L110" i="144"/>
  <c r="K110" i="144"/>
  <c r="K108" i="144" s="1"/>
  <c r="J110" i="144"/>
  <c r="J108" i="144" s="1"/>
  <c r="I109" i="144"/>
  <c r="H109" i="144"/>
  <c r="G109" i="144"/>
  <c r="F109" i="144"/>
  <c r="E109" i="144"/>
  <c r="I107" i="144"/>
  <c r="H107" i="144"/>
  <c r="G107" i="144"/>
  <c r="F107" i="144"/>
  <c r="E107" i="144"/>
  <c r="I106" i="144"/>
  <c r="H106" i="144"/>
  <c r="G106" i="144"/>
  <c r="F106" i="144"/>
  <c r="E106" i="144"/>
  <c r="AR105" i="144"/>
  <c r="AR103" i="144" s="1"/>
  <c r="AQ105" i="144"/>
  <c r="AQ103" i="144" s="1"/>
  <c r="AP105" i="144"/>
  <c r="AP103" i="144" s="1"/>
  <c r="AO105" i="144"/>
  <c r="AO103" i="144" s="1"/>
  <c r="AN105" i="144"/>
  <c r="AN103" i="144" s="1"/>
  <c r="AM105" i="144"/>
  <c r="AM103" i="144" s="1"/>
  <c r="AL105" i="144"/>
  <c r="AL103" i="144" s="1"/>
  <c r="AK105" i="144"/>
  <c r="AK103" i="144" s="1"/>
  <c r="AJ105" i="144"/>
  <c r="AJ103" i="144" s="1"/>
  <c r="AI105" i="144"/>
  <c r="AI103" i="144" s="1"/>
  <c r="AH105" i="144"/>
  <c r="AH103" i="144" s="1"/>
  <c r="AG105" i="144"/>
  <c r="AG103" i="144" s="1"/>
  <c r="AF105" i="144"/>
  <c r="AF103" i="144" s="1"/>
  <c r="AE105" i="144"/>
  <c r="AE103" i="144" s="1"/>
  <c r="AD105" i="144"/>
  <c r="AD103" i="144" s="1"/>
  <c r="AC105" i="144"/>
  <c r="AC103" i="144" s="1"/>
  <c r="AB105" i="144"/>
  <c r="AB103" i="144" s="1"/>
  <c r="AA105" i="144"/>
  <c r="AA103" i="144" s="1"/>
  <c r="Z105" i="144"/>
  <c r="Z103" i="144" s="1"/>
  <c r="Y105" i="144"/>
  <c r="Y103" i="144" s="1"/>
  <c r="X105" i="144"/>
  <c r="X103" i="144" s="1"/>
  <c r="W105" i="144"/>
  <c r="W103" i="144" s="1"/>
  <c r="V105" i="144"/>
  <c r="V103" i="144" s="1"/>
  <c r="U105" i="144"/>
  <c r="U103" i="144" s="1"/>
  <c r="T105" i="144"/>
  <c r="S105" i="144"/>
  <c r="S103" i="144" s="1"/>
  <c r="R105" i="144"/>
  <c r="R103" i="144" s="1"/>
  <c r="Q105" i="144"/>
  <c r="Q103" i="144" s="1"/>
  <c r="P105" i="144"/>
  <c r="P103" i="144" s="1"/>
  <c r="O105" i="144"/>
  <c r="O103" i="144" s="1"/>
  <c r="N105" i="144"/>
  <c r="M105" i="144"/>
  <c r="L105" i="144"/>
  <c r="L103" i="144" s="1"/>
  <c r="K105" i="144"/>
  <c r="K103" i="144" s="1"/>
  <c r="J105" i="144"/>
  <c r="J103" i="144" s="1"/>
  <c r="I104" i="144"/>
  <c r="H104" i="144"/>
  <c r="G104" i="144"/>
  <c r="F104" i="144"/>
  <c r="E104" i="144"/>
  <c r="T103" i="144"/>
  <c r="I102" i="144"/>
  <c r="H102" i="144"/>
  <c r="G102" i="144"/>
  <c r="F102" i="144"/>
  <c r="E102" i="144"/>
  <c r="I101" i="144"/>
  <c r="H101" i="144"/>
  <c r="G101" i="144"/>
  <c r="F101" i="144"/>
  <c r="E101" i="144"/>
  <c r="AR100" i="144"/>
  <c r="AR98" i="144" s="1"/>
  <c r="AQ100" i="144"/>
  <c r="AQ98" i="144" s="1"/>
  <c r="AP100" i="144"/>
  <c r="AP98" i="144" s="1"/>
  <c r="AO100" i="144"/>
  <c r="AO98" i="144" s="1"/>
  <c r="AN100" i="144"/>
  <c r="AN98" i="144" s="1"/>
  <c r="AM100" i="144"/>
  <c r="AM98" i="144" s="1"/>
  <c r="AL100" i="144"/>
  <c r="AL98" i="144" s="1"/>
  <c r="AK100" i="144"/>
  <c r="AK98" i="144" s="1"/>
  <c r="AJ100" i="144"/>
  <c r="AJ98" i="144" s="1"/>
  <c r="AI100" i="144"/>
  <c r="AI98" i="144" s="1"/>
  <c r="AH100" i="144"/>
  <c r="AH98" i="144" s="1"/>
  <c r="AG100" i="144"/>
  <c r="AG98" i="144" s="1"/>
  <c r="AF100" i="144"/>
  <c r="AF98" i="144" s="1"/>
  <c r="AE100" i="144"/>
  <c r="AE98" i="144" s="1"/>
  <c r="AD100" i="144"/>
  <c r="AD98" i="144" s="1"/>
  <c r="AC100" i="144"/>
  <c r="AC98" i="144" s="1"/>
  <c r="AB100" i="144"/>
  <c r="AB98" i="144" s="1"/>
  <c r="AA100" i="144"/>
  <c r="AA98" i="144" s="1"/>
  <c r="Z100" i="144"/>
  <c r="Z98" i="144" s="1"/>
  <c r="Y100" i="144"/>
  <c r="Y98" i="144" s="1"/>
  <c r="X100" i="144"/>
  <c r="X98" i="144" s="1"/>
  <c r="W100" i="144"/>
  <c r="W98" i="144" s="1"/>
  <c r="V100" i="144"/>
  <c r="V98" i="144" s="1"/>
  <c r="U100" i="144"/>
  <c r="U98" i="144" s="1"/>
  <c r="T100" i="144"/>
  <c r="T98" i="144" s="1"/>
  <c r="S100" i="144"/>
  <c r="S98" i="144" s="1"/>
  <c r="R100" i="144"/>
  <c r="R98" i="144" s="1"/>
  <c r="Q100" i="144"/>
  <c r="Q98" i="144" s="1"/>
  <c r="P100" i="144"/>
  <c r="O100" i="144"/>
  <c r="O98" i="144" s="1"/>
  <c r="N100" i="144"/>
  <c r="N98" i="144" s="1"/>
  <c r="M100" i="144"/>
  <c r="M98" i="144" s="1"/>
  <c r="L100" i="144"/>
  <c r="K100" i="144"/>
  <c r="K98" i="144" s="1"/>
  <c r="J100" i="144"/>
  <c r="J98" i="144" s="1"/>
  <c r="I99" i="144"/>
  <c r="H99" i="144"/>
  <c r="G99" i="144"/>
  <c r="F99" i="144"/>
  <c r="E99" i="144"/>
  <c r="I97" i="144"/>
  <c r="H97" i="144"/>
  <c r="G97" i="144"/>
  <c r="F97" i="144"/>
  <c r="E97" i="144"/>
  <c r="I96" i="144"/>
  <c r="H96" i="144"/>
  <c r="G96" i="144"/>
  <c r="F96" i="144"/>
  <c r="E96" i="144"/>
  <c r="AR95" i="144"/>
  <c r="AR93" i="144" s="1"/>
  <c r="AQ95" i="144"/>
  <c r="AQ93" i="144" s="1"/>
  <c r="AP95" i="144"/>
  <c r="AP93" i="144" s="1"/>
  <c r="AO95" i="144"/>
  <c r="AN95" i="144"/>
  <c r="AN93" i="144" s="1"/>
  <c r="AM95" i="144"/>
  <c r="AM93" i="144" s="1"/>
  <c r="AL95" i="144"/>
  <c r="AL93" i="144" s="1"/>
  <c r="AK95" i="144"/>
  <c r="AK93" i="144" s="1"/>
  <c r="AJ95" i="144"/>
  <c r="AJ93" i="144" s="1"/>
  <c r="AI95" i="144"/>
  <c r="AI93" i="144" s="1"/>
  <c r="AH95" i="144"/>
  <c r="AH93" i="144" s="1"/>
  <c r="AG95" i="144"/>
  <c r="AG93" i="144" s="1"/>
  <c r="AF95" i="144"/>
  <c r="AF93" i="144" s="1"/>
  <c r="AE95" i="144"/>
  <c r="AE93" i="144" s="1"/>
  <c r="AD95" i="144"/>
  <c r="AD93" i="144" s="1"/>
  <c r="AC95" i="144"/>
  <c r="AC93" i="144" s="1"/>
  <c r="AB95" i="144"/>
  <c r="AB93" i="144" s="1"/>
  <c r="AA95" i="144"/>
  <c r="AA93" i="144" s="1"/>
  <c r="Z95" i="144"/>
  <c r="Z93" i="144" s="1"/>
  <c r="Y95" i="144"/>
  <c r="Y93" i="144" s="1"/>
  <c r="X95" i="144"/>
  <c r="X93" i="144" s="1"/>
  <c r="W95" i="144"/>
  <c r="W93" i="144" s="1"/>
  <c r="V95" i="144"/>
  <c r="V93" i="144" s="1"/>
  <c r="U95" i="144"/>
  <c r="U93" i="144" s="1"/>
  <c r="T95" i="144"/>
  <c r="T93" i="144" s="1"/>
  <c r="S95" i="144"/>
  <c r="S93" i="144" s="1"/>
  <c r="R95" i="144"/>
  <c r="R93" i="144" s="1"/>
  <c r="Q95" i="144"/>
  <c r="Q93" i="144" s="1"/>
  <c r="P95" i="144"/>
  <c r="P93" i="144" s="1"/>
  <c r="O95" i="144"/>
  <c r="O93" i="144" s="1"/>
  <c r="N95" i="144"/>
  <c r="N93" i="144" s="1"/>
  <c r="M95" i="144"/>
  <c r="L95" i="144"/>
  <c r="L93" i="144" s="1"/>
  <c r="K95" i="144"/>
  <c r="K93" i="144" s="1"/>
  <c r="J95" i="144"/>
  <c r="J93" i="144" s="1"/>
  <c r="I94" i="144"/>
  <c r="H94" i="144"/>
  <c r="G94" i="144"/>
  <c r="F94" i="144"/>
  <c r="E94" i="144"/>
  <c r="I92" i="144"/>
  <c r="H92" i="144"/>
  <c r="G92" i="144"/>
  <c r="F92" i="144"/>
  <c r="E92" i="144"/>
  <c r="I91" i="144"/>
  <c r="H91" i="144"/>
  <c r="G91" i="144"/>
  <c r="F91" i="144"/>
  <c r="E91" i="144"/>
  <c r="AR90" i="144"/>
  <c r="AR88" i="144" s="1"/>
  <c r="AQ90" i="144"/>
  <c r="AQ88" i="144" s="1"/>
  <c r="AP90" i="144"/>
  <c r="AP88" i="144" s="1"/>
  <c r="AO90" i="144"/>
  <c r="AO88" i="144" s="1"/>
  <c r="AN90" i="144"/>
  <c r="AN88" i="144" s="1"/>
  <c r="AM90" i="144"/>
  <c r="AM88" i="144" s="1"/>
  <c r="AL90" i="144"/>
  <c r="AL88" i="144" s="1"/>
  <c r="AK90" i="144"/>
  <c r="AK88" i="144" s="1"/>
  <c r="AJ90" i="144"/>
  <c r="AJ88" i="144" s="1"/>
  <c r="AI90" i="144"/>
  <c r="AI88" i="144" s="1"/>
  <c r="AH90" i="144"/>
  <c r="AH88" i="144" s="1"/>
  <c r="AG90" i="144"/>
  <c r="AG88" i="144" s="1"/>
  <c r="AF90" i="144"/>
  <c r="AF88" i="144" s="1"/>
  <c r="AE90" i="144"/>
  <c r="AE88" i="144" s="1"/>
  <c r="AD90" i="144"/>
  <c r="AD88" i="144" s="1"/>
  <c r="AC90" i="144"/>
  <c r="AC88" i="144" s="1"/>
  <c r="AB90" i="144"/>
  <c r="AB88" i="144" s="1"/>
  <c r="AA90" i="144"/>
  <c r="AA88" i="144" s="1"/>
  <c r="Z90" i="144"/>
  <c r="Z88" i="144" s="1"/>
  <c r="Y90" i="144"/>
  <c r="Y88" i="144" s="1"/>
  <c r="X90" i="144"/>
  <c r="X88" i="144" s="1"/>
  <c r="W90" i="144"/>
  <c r="V90" i="144"/>
  <c r="V88" i="144" s="1"/>
  <c r="U90" i="144"/>
  <c r="U88" i="144" s="1"/>
  <c r="T90" i="144"/>
  <c r="T88" i="144" s="1"/>
  <c r="S90" i="144"/>
  <c r="S88" i="144" s="1"/>
  <c r="R90" i="144"/>
  <c r="R88" i="144" s="1"/>
  <c r="Q90" i="144"/>
  <c r="Q88" i="144" s="1"/>
  <c r="P90" i="144"/>
  <c r="P88" i="144" s="1"/>
  <c r="O90" i="144"/>
  <c r="O88" i="144" s="1"/>
  <c r="N90" i="144"/>
  <c r="M90" i="144"/>
  <c r="M88" i="144" s="1"/>
  <c r="L90" i="144"/>
  <c r="L88" i="144" s="1"/>
  <c r="K90" i="144"/>
  <c r="K88" i="144" s="1"/>
  <c r="J90" i="144"/>
  <c r="I89" i="144"/>
  <c r="H89" i="144"/>
  <c r="G89" i="144"/>
  <c r="F89" i="144"/>
  <c r="E89" i="144"/>
  <c r="I87" i="144"/>
  <c r="H87" i="144"/>
  <c r="G87" i="144"/>
  <c r="F87" i="144"/>
  <c r="E87" i="144"/>
  <c r="I86" i="144"/>
  <c r="H86" i="144"/>
  <c r="G86" i="144"/>
  <c r="F86" i="144"/>
  <c r="E86" i="144"/>
  <c r="AR85" i="144"/>
  <c r="AQ85" i="144"/>
  <c r="AP85" i="144"/>
  <c r="AP83" i="144" s="1"/>
  <c r="AO85" i="144"/>
  <c r="AO83" i="144" s="1"/>
  <c r="AN85" i="144"/>
  <c r="AN83" i="144" s="1"/>
  <c r="AM85" i="144"/>
  <c r="AM83" i="144" s="1"/>
  <c r="AL85" i="144"/>
  <c r="AL83" i="144" s="1"/>
  <c r="AK85" i="144"/>
  <c r="AK83" i="144" s="1"/>
  <c r="AJ85" i="144"/>
  <c r="AJ83" i="144" s="1"/>
  <c r="AI85" i="144"/>
  <c r="AI83" i="144" s="1"/>
  <c r="AH85" i="144"/>
  <c r="AH83" i="144" s="1"/>
  <c r="AG85" i="144"/>
  <c r="AG83" i="144" s="1"/>
  <c r="AF85" i="144"/>
  <c r="AF83" i="144" s="1"/>
  <c r="AE85" i="144"/>
  <c r="AE83" i="144" s="1"/>
  <c r="AD85" i="144"/>
  <c r="AC85" i="144"/>
  <c r="AC83" i="144" s="1"/>
  <c r="AB85" i="144"/>
  <c r="AB83" i="144" s="1"/>
  <c r="AA85" i="144"/>
  <c r="AA83" i="144" s="1"/>
  <c r="Z85" i="144"/>
  <c r="Y85" i="144"/>
  <c r="Y83" i="144" s="1"/>
  <c r="X85" i="144"/>
  <c r="X83" i="144" s="1"/>
  <c r="W85" i="144"/>
  <c r="W83" i="144" s="1"/>
  <c r="V85" i="144"/>
  <c r="V83" i="144" s="1"/>
  <c r="U85" i="144"/>
  <c r="U83" i="144" s="1"/>
  <c r="T85" i="144"/>
  <c r="T83" i="144" s="1"/>
  <c r="S85" i="144"/>
  <c r="S83" i="144" s="1"/>
  <c r="R85" i="144"/>
  <c r="R83" i="144" s="1"/>
  <c r="Q85" i="144"/>
  <c r="Q83" i="144" s="1"/>
  <c r="P85" i="144"/>
  <c r="P83" i="144" s="1"/>
  <c r="O85" i="144"/>
  <c r="O83" i="144" s="1"/>
  <c r="N85" i="144"/>
  <c r="M85" i="144"/>
  <c r="L85" i="144"/>
  <c r="L83" i="144" s="1"/>
  <c r="K85" i="144"/>
  <c r="K83" i="144" s="1"/>
  <c r="J85" i="144"/>
  <c r="I84" i="144"/>
  <c r="H84" i="144"/>
  <c r="G84" i="144"/>
  <c r="F84" i="144"/>
  <c r="E84" i="144"/>
  <c r="AR83" i="144"/>
  <c r="AQ83" i="144"/>
  <c r="I80" i="144"/>
  <c r="H80" i="144"/>
  <c r="G80" i="144"/>
  <c r="F80" i="144"/>
  <c r="E80" i="144"/>
  <c r="I79" i="144"/>
  <c r="H79" i="144"/>
  <c r="G79" i="144"/>
  <c r="F79" i="144"/>
  <c r="E79" i="144"/>
  <c r="AR78" i="144"/>
  <c r="AQ78" i="144"/>
  <c r="AP78" i="144"/>
  <c r="AO78" i="144"/>
  <c r="AN78" i="144"/>
  <c r="AM78" i="144"/>
  <c r="AL78" i="144"/>
  <c r="AK78" i="144"/>
  <c r="AJ78" i="144"/>
  <c r="AI78" i="144"/>
  <c r="AH78" i="144"/>
  <c r="AG78" i="144"/>
  <c r="AF78" i="144"/>
  <c r="AE78" i="144"/>
  <c r="AD78" i="144"/>
  <c r="AC78" i="144"/>
  <c r="AB78" i="144"/>
  <c r="AA78" i="144"/>
  <c r="Z78" i="144"/>
  <c r="Y78" i="144"/>
  <c r="X78" i="144"/>
  <c r="W78" i="144"/>
  <c r="V78" i="144"/>
  <c r="U78" i="144"/>
  <c r="T78" i="144"/>
  <c r="S78" i="144"/>
  <c r="R78" i="144"/>
  <c r="Q78" i="144"/>
  <c r="P78" i="144"/>
  <c r="O78" i="144"/>
  <c r="N78" i="144"/>
  <c r="M78" i="144"/>
  <c r="L78" i="144"/>
  <c r="K78" i="144"/>
  <c r="J78" i="144"/>
  <c r="I77" i="144"/>
  <c r="H77" i="144"/>
  <c r="G77" i="144"/>
  <c r="F77" i="144"/>
  <c r="E77" i="144"/>
  <c r="I76" i="144"/>
  <c r="H76" i="144"/>
  <c r="G76" i="144"/>
  <c r="F76" i="144"/>
  <c r="E76" i="144"/>
  <c r="AR75" i="144"/>
  <c r="AR73" i="144" s="1"/>
  <c r="AQ75" i="144"/>
  <c r="AQ73" i="144" s="1"/>
  <c r="AP75" i="144"/>
  <c r="AP73" i="144" s="1"/>
  <c r="AO75" i="144"/>
  <c r="AO73" i="144" s="1"/>
  <c r="AN75" i="144"/>
  <c r="AN73" i="144" s="1"/>
  <c r="AM75" i="144"/>
  <c r="AM73" i="144" s="1"/>
  <c r="AL75" i="144"/>
  <c r="AL73" i="144" s="1"/>
  <c r="AK75" i="144"/>
  <c r="AJ75" i="144"/>
  <c r="AJ73" i="144" s="1"/>
  <c r="AI75" i="144"/>
  <c r="AI73" i="144" s="1"/>
  <c r="AH75" i="144"/>
  <c r="AH73" i="144" s="1"/>
  <c r="AG75" i="144"/>
  <c r="AG73" i="144" s="1"/>
  <c r="AF75" i="144"/>
  <c r="AF73" i="144" s="1"/>
  <c r="AE75" i="144"/>
  <c r="AD75" i="144"/>
  <c r="AD73" i="144" s="1"/>
  <c r="AC75" i="144"/>
  <c r="AC73" i="144" s="1"/>
  <c r="AB75" i="144"/>
  <c r="AB73" i="144" s="1"/>
  <c r="AA75" i="144"/>
  <c r="AA73" i="144" s="1"/>
  <c r="Z75" i="144"/>
  <c r="Z73" i="144" s="1"/>
  <c r="Y75" i="144"/>
  <c r="Y73" i="144" s="1"/>
  <c r="X75" i="144"/>
  <c r="X73" i="144" s="1"/>
  <c r="W75" i="144"/>
  <c r="W73" i="144" s="1"/>
  <c r="V75" i="144"/>
  <c r="V73" i="144" s="1"/>
  <c r="U75" i="144"/>
  <c r="U73" i="144" s="1"/>
  <c r="T75" i="144"/>
  <c r="T73" i="144" s="1"/>
  <c r="S75" i="144"/>
  <c r="S73" i="144" s="1"/>
  <c r="R75" i="144"/>
  <c r="R73" i="144" s="1"/>
  <c r="Q75" i="144"/>
  <c r="Q73" i="144" s="1"/>
  <c r="P75" i="144"/>
  <c r="P73" i="144" s="1"/>
  <c r="O75" i="144"/>
  <c r="O73" i="144" s="1"/>
  <c r="N75" i="144"/>
  <c r="M75" i="144"/>
  <c r="M73" i="144" s="1"/>
  <c r="L75" i="144"/>
  <c r="L73" i="144" s="1"/>
  <c r="K75" i="144"/>
  <c r="K73" i="144" s="1"/>
  <c r="J75" i="144"/>
  <c r="J73" i="144" s="1"/>
  <c r="I74" i="144"/>
  <c r="H74" i="144"/>
  <c r="G74" i="144"/>
  <c r="F74" i="144"/>
  <c r="E74" i="144"/>
  <c r="I72" i="144"/>
  <c r="H72" i="144"/>
  <c r="G72" i="144"/>
  <c r="F72" i="144"/>
  <c r="E72" i="144"/>
  <c r="I71" i="144"/>
  <c r="H71" i="144"/>
  <c r="G71" i="144"/>
  <c r="F71" i="144"/>
  <c r="E71" i="144"/>
  <c r="AR70" i="144"/>
  <c r="AQ70" i="144"/>
  <c r="AP70" i="144"/>
  <c r="AP68" i="144" s="1"/>
  <c r="AO70" i="144"/>
  <c r="AO68" i="144" s="1"/>
  <c r="AN70" i="144"/>
  <c r="AN68" i="144" s="1"/>
  <c r="AM70" i="144"/>
  <c r="AM68" i="144" s="1"/>
  <c r="AL70" i="144"/>
  <c r="AL68" i="144" s="1"/>
  <c r="AK70" i="144"/>
  <c r="AJ70" i="144"/>
  <c r="AJ68" i="144" s="1"/>
  <c r="AI70" i="144"/>
  <c r="AI68" i="144" s="1"/>
  <c r="AH70" i="144"/>
  <c r="AH68" i="144" s="1"/>
  <c r="AG70" i="144"/>
  <c r="AG68" i="144" s="1"/>
  <c r="AF70" i="144"/>
  <c r="AF68" i="144" s="1"/>
  <c r="AE70" i="144"/>
  <c r="AE68" i="144" s="1"/>
  <c r="AD70" i="144"/>
  <c r="AD68" i="144" s="1"/>
  <c r="AC70" i="144"/>
  <c r="AC68" i="144" s="1"/>
  <c r="AB70" i="144"/>
  <c r="AB68" i="144" s="1"/>
  <c r="AA70" i="144"/>
  <c r="AA68" i="144" s="1"/>
  <c r="Z70" i="144"/>
  <c r="Z68" i="144" s="1"/>
  <c r="Y70" i="144"/>
  <c r="Y68" i="144" s="1"/>
  <c r="X70" i="144"/>
  <c r="X68" i="144" s="1"/>
  <c r="W70" i="144"/>
  <c r="W68" i="144" s="1"/>
  <c r="V70" i="144"/>
  <c r="U70" i="144"/>
  <c r="U68" i="144" s="1"/>
  <c r="T70" i="144"/>
  <c r="T68" i="144" s="1"/>
  <c r="S70" i="144"/>
  <c r="S68" i="144" s="1"/>
  <c r="R70" i="144"/>
  <c r="R68" i="144" s="1"/>
  <c r="Q70" i="144"/>
  <c r="Q68" i="144" s="1"/>
  <c r="P70" i="144"/>
  <c r="P68" i="144" s="1"/>
  <c r="O70" i="144"/>
  <c r="O68" i="144" s="1"/>
  <c r="N70" i="144"/>
  <c r="M70" i="144"/>
  <c r="L70" i="144"/>
  <c r="L68" i="144" s="1"/>
  <c r="K70" i="144"/>
  <c r="K68" i="144" s="1"/>
  <c r="J70" i="144"/>
  <c r="J68" i="144" s="1"/>
  <c r="I69" i="144"/>
  <c r="H69" i="144"/>
  <c r="G69" i="144"/>
  <c r="F69" i="144"/>
  <c r="E69" i="144"/>
  <c r="AR68" i="144"/>
  <c r="AQ68" i="144"/>
  <c r="I67" i="144"/>
  <c r="H67" i="144"/>
  <c r="G67" i="144"/>
  <c r="F67" i="144"/>
  <c r="E67" i="144"/>
  <c r="I66" i="144"/>
  <c r="H66" i="144"/>
  <c r="G66" i="144"/>
  <c r="F66" i="144"/>
  <c r="E66" i="144"/>
  <c r="AR65" i="144"/>
  <c r="AR63" i="144" s="1"/>
  <c r="AQ65" i="144"/>
  <c r="AP65" i="144"/>
  <c r="AP63" i="144" s="1"/>
  <c r="AO65" i="144"/>
  <c r="AO63" i="144" s="1"/>
  <c r="AN65" i="144"/>
  <c r="AN63" i="144" s="1"/>
  <c r="AM65" i="144"/>
  <c r="AM63" i="144" s="1"/>
  <c r="AL65" i="144"/>
  <c r="AL63" i="144" s="1"/>
  <c r="AK65" i="144"/>
  <c r="AK63" i="144" s="1"/>
  <c r="AJ65" i="144"/>
  <c r="AJ63" i="144" s="1"/>
  <c r="AI65" i="144"/>
  <c r="AI63" i="144" s="1"/>
  <c r="AH65" i="144"/>
  <c r="AH63" i="144" s="1"/>
  <c r="AG65" i="144"/>
  <c r="AF65" i="144"/>
  <c r="AE65" i="144"/>
  <c r="AE63" i="144" s="1"/>
  <c r="AD65" i="144"/>
  <c r="AD63" i="144" s="1"/>
  <c r="AC65" i="144"/>
  <c r="AC63" i="144" s="1"/>
  <c r="AB65" i="144"/>
  <c r="AB63" i="144" s="1"/>
  <c r="AA65" i="144"/>
  <c r="AA63" i="144" s="1"/>
  <c r="Z65" i="144"/>
  <c r="Z63" i="144" s="1"/>
  <c r="Y65" i="144"/>
  <c r="Y63" i="144" s="1"/>
  <c r="X65" i="144"/>
  <c r="W65" i="144"/>
  <c r="W63" i="144" s="1"/>
  <c r="V65" i="144"/>
  <c r="V63" i="144" s="1"/>
  <c r="U65" i="144"/>
  <c r="U63" i="144" s="1"/>
  <c r="T65" i="144"/>
  <c r="T63" i="144" s="1"/>
  <c r="S65" i="144"/>
  <c r="S63" i="144" s="1"/>
  <c r="R65" i="144"/>
  <c r="Q65" i="144"/>
  <c r="Q63" i="144" s="1"/>
  <c r="P65" i="144"/>
  <c r="O65" i="144"/>
  <c r="O63" i="144" s="1"/>
  <c r="N65" i="144"/>
  <c r="N63" i="144" s="1"/>
  <c r="M65" i="144"/>
  <c r="M63" i="144" s="1"/>
  <c r="L65" i="144"/>
  <c r="K65" i="144"/>
  <c r="K63" i="144" s="1"/>
  <c r="J65" i="144"/>
  <c r="J63" i="144" s="1"/>
  <c r="I64" i="144"/>
  <c r="H64" i="144"/>
  <c r="G64" i="144"/>
  <c r="F64" i="144"/>
  <c r="E64" i="144"/>
  <c r="I62" i="144"/>
  <c r="H62" i="144"/>
  <c r="G62" i="144"/>
  <c r="F62" i="144"/>
  <c r="E62" i="144"/>
  <c r="I61" i="144"/>
  <c r="H61" i="144"/>
  <c r="G61" i="144"/>
  <c r="F61" i="144"/>
  <c r="E61" i="144"/>
  <c r="AR60" i="144"/>
  <c r="AQ60" i="144"/>
  <c r="AQ58" i="144" s="1"/>
  <c r="AP60" i="144"/>
  <c r="AP58" i="144" s="1"/>
  <c r="AO60" i="144"/>
  <c r="AO58" i="144" s="1"/>
  <c r="AN60" i="144"/>
  <c r="AN58" i="144" s="1"/>
  <c r="AM60" i="144"/>
  <c r="AM58" i="144" s="1"/>
  <c r="AL60" i="144"/>
  <c r="AL58" i="144" s="1"/>
  <c r="AK60" i="144"/>
  <c r="AK58" i="144" s="1"/>
  <c r="AJ60" i="144"/>
  <c r="AJ58" i="144" s="1"/>
  <c r="AI60" i="144"/>
  <c r="AI58" i="144" s="1"/>
  <c r="AH60" i="144"/>
  <c r="AH58" i="144" s="1"/>
  <c r="AG60" i="144"/>
  <c r="AG58" i="144" s="1"/>
  <c r="AF60" i="144"/>
  <c r="AF58" i="144" s="1"/>
  <c r="AE60" i="144"/>
  <c r="AE58" i="144" s="1"/>
  <c r="AD60" i="144"/>
  <c r="AD58" i="144" s="1"/>
  <c r="AC60" i="144"/>
  <c r="AC58" i="144" s="1"/>
  <c r="AB60" i="144"/>
  <c r="AB58" i="144" s="1"/>
  <c r="AA60" i="144"/>
  <c r="AA58" i="144" s="1"/>
  <c r="Z60" i="144"/>
  <c r="Z58" i="144" s="1"/>
  <c r="Y60" i="144"/>
  <c r="Y58" i="144" s="1"/>
  <c r="X60" i="144"/>
  <c r="W60" i="144"/>
  <c r="W58" i="144" s="1"/>
  <c r="V60" i="144"/>
  <c r="U60" i="144"/>
  <c r="U58" i="144" s="1"/>
  <c r="T60" i="144"/>
  <c r="T58" i="144" s="1"/>
  <c r="S60" i="144"/>
  <c r="S58" i="144" s="1"/>
  <c r="R60" i="144"/>
  <c r="R58" i="144" s="1"/>
  <c r="Q60" i="144"/>
  <c r="P60" i="144"/>
  <c r="P58" i="144" s="1"/>
  <c r="O60" i="144"/>
  <c r="N60" i="144"/>
  <c r="N58" i="144" s="1"/>
  <c r="M60" i="144"/>
  <c r="L60" i="144"/>
  <c r="L58" i="144" s="1"/>
  <c r="K60" i="144"/>
  <c r="J60" i="144"/>
  <c r="J58" i="144" s="1"/>
  <c r="I59" i="144"/>
  <c r="H59" i="144"/>
  <c r="G59" i="144"/>
  <c r="F59" i="144"/>
  <c r="E59" i="144"/>
  <c r="AR58" i="144"/>
  <c r="I57" i="144"/>
  <c r="H57" i="144"/>
  <c r="G57" i="144"/>
  <c r="F57" i="144"/>
  <c r="E57" i="144"/>
  <c r="I56" i="144"/>
  <c r="H56" i="144"/>
  <c r="G56" i="144"/>
  <c r="F56" i="144"/>
  <c r="E56" i="144"/>
  <c r="AR55" i="144"/>
  <c r="AR53" i="144" s="1"/>
  <c r="AQ55" i="144"/>
  <c r="AQ53" i="144" s="1"/>
  <c r="AP55" i="144"/>
  <c r="AP53" i="144" s="1"/>
  <c r="AO55" i="144"/>
  <c r="AO53" i="144" s="1"/>
  <c r="AN55" i="144"/>
  <c r="AN53" i="144" s="1"/>
  <c r="AM55" i="144"/>
  <c r="AM53" i="144" s="1"/>
  <c r="AL55" i="144"/>
  <c r="AK55" i="144"/>
  <c r="AK53" i="144" s="1"/>
  <c r="AJ55" i="144"/>
  <c r="AI55" i="144"/>
  <c r="AH55" i="144"/>
  <c r="AH53" i="144" s="1"/>
  <c r="AG55" i="144"/>
  <c r="AG53" i="144" s="1"/>
  <c r="AF55" i="144"/>
  <c r="AF53" i="144" s="1"/>
  <c r="AE55" i="144"/>
  <c r="AE53" i="144" s="1"/>
  <c r="AD55" i="144"/>
  <c r="AD53" i="144" s="1"/>
  <c r="AC55" i="144"/>
  <c r="AC53" i="144" s="1"/>
  <c r="AB55" i="144"/>
  <c r="AB53" i="144" s="1"/>
  <c r="AA55" i="144"/>
  <c r="AA53" i="144" s="1"/>
  <c r="Z55" i="144"/>
  <c r="Z53" i="144" s="1"/>
  <c r="Y55" i="144"/>
  <c r="Y53" i="144" s="1"/>
  <c r="X55" i="144"/>
  <c r="X53" i="144" s="1"/>
  <c r="W55" i="144"/>
  <c r="W53" i="144" s="1"/>
  <c r="V55" i="144"/>
  <c r="V53" i="144" s="1"/>
  <c r="U55" i="144"/>
  <c r="T55" i="144"/>
  <c r="T53" i="144" s="1"/>
  <c r="S55" i="144"/>
  <c r="S53" i="144" s="1"/>
  <c r="R55" i="144"/>
  <c r="R53" i="144" s="1"/>
  <c r="Q55" i="144"/>
  <c r="P55" i="144"/>
  <c r="P53" i="144" s="1"/>
  <c r="O55" i="144"/>
  <c r="N55" i="144"/>
  <c r="M55" i="144"/>
  <c r="M53" i="144" s="1"/>
  <c r="L55" i="144"/>
  <c r="L53" i="144" s="1"/>
  <c r="K55" i="144"/>
  <c r="K53" i="144" s="1"/>
  <c r="J55" i="144"/>
  <c r="I54" i="144"/>
  <c r="H54" i="144"/>
  <c r="G54" i="144"/>
  <c r="F54" i="144"/>
  <c r="E54" i="144"/>
  <c r="AJ53" i="144"/>
  <c r="AI53" i="144"/>
  <c r="I52" i="144"/>
  <c r="H52" i="144"/>
  <c r="G52" i="144"/>
  <c r="F52" i="144"/>
  <c r="E52" i="144"/>
  <c r="I51" i="144"/>
  <c r="H51" i="144"/>
  <c r="G51" i="144"/>
  <c r="F51" i="144"/>
  <c r="E51" i="144"/>
  <c r="AR50" i="144"/>
  <c r="AQ50" i="144"/>
  <c r="AQ48" i="144" s="1"/>
  <c r="AP50" i="144"/>
  <c r="AP48" i="144" s="1"/>
  <c r="AO50" i="144"/>
  <c r="AO48" i="144" s="1"/>
  <c r="AN50" i="144"/>
  <c r="AN48" i="144" s="1"/>
  <c r="AM50" i="144"/>
  <c r="AM48" i="144" s="1"/>
  <c r="AL50" i="144"/>
  <c r="AL48" i="144" s="1"/>
  <c r="AK50" i="144"/>
  <c r="AK48" i="144" s="1"/>
  <c r="AJ50" i="144"/>
  <c r="AJ48" i="144" s="1"/>
  <c r="AI50" i="144"/>
  <c r="AI48" i="144" s="1"/>
  <c r="AH50" i="144"/>
  <c r="AH48" i="144" s="1"/>
  <c r="AG50" i="144"/>
  <c r="AG48" i="144" s="1"/>
  <c r="AF50" i="144"/>
  <c r="AF48" i="144" s="1"/>
  <c r="AE50" i="144"/>
  <c r="AE48" i="144" s="1"/>
  <c r="AD50" i="144"/>
  <c r="AD48" i="144" s="1"/>
  <c r="AC50" i="144"/>
  <c r="AC48" i="144" s="1"/>
  <c r="AB50" i="144"/>
  <c r="AB48" i="144" s="1"/>
  <c r="AA50" i="144"/>
  <c r="AA48" i="144" s="1"/>
  <c r="Z50" i="144"/>
  <c r="Z48" i="144" s="1"/>
  <c r="Y50" i="144"/>
  <c r="Y48" i="144" s="1"/>
  <c r="X50" i="144"/>
  <c r="X48" i="144" s="1"/>
  <c r="W50" i="144"/>
  <c r="W48" i="144" s="1"/>
  <c r="V50" i="144"/>
  <c r="V48" i="144" s="1"/>
  <c r="U50" i="144"/>
  <c r="U48" i="144" s="1"/>
  <c r="T50" i="144"/>
  <c r="T48" i="144" s="1"/>
  <c r="S50" i="144"/>
  <c r="S48" i="144" s="1"/>
  <c r="R50" i="144"/>
  <c r="R48" i="144" s="1"/>
  <c r="Q50" i="144"/>
  <c r="Q48" i="144" s="1"/>
  <c r="P50" i="144"/>
  <c r="P48" i="144" s="1"/>
  <c r="O50" i="144"/>
  <c r="O48" i="144" s="1"/>
  <c r="N50" i="144"/>
  <c r="N48" i="144" s="1"/>
  <c r="M50" i="144"/>
  <c r="M48" i="144" s="1"/>
  <c r="L50" i="144"/>
  <c r="L48" i="144" s="1"/>
  <c r="K50" i="144"/>
  <c r="K48" i="144" s="1"/>
  <c r="J50" i="144"/>
  <c r="J48" i="144" s="1"/>
  <c r="I49" i="144"/>
  <c r="H49" i="144"/>
  <c r="G49" i="144"/>
  <c r="F49" i="144"/>
  <c r="E49" i="144"/>
  <c r="AR48" i="144"/>
  <c r="I45" i="144"/>
  <c r="H45" i="144"/>
  <c r="G45" i="144"/>
  <c r="F45" i="144"/>
  <c r="E45" i="144"/>
  <c r="I44" i="144"/>
  <c r="H44" i="144"/>
  <c r="G44" i="144"/>
  <c r="F44" i="144"/>
  <c r="E44" i="144"/>
  <c r="AR43" i="144"/>
  <c r="AQ43" i="144"/>
  <c r="AP43" i="144"/>
  <c r="AO43" i="144"/>
  <c r="AN43" i="144"/>
  <c r="AM43" i="144"/>
  <c r="AL43" i="144"/>
  <c r="AK43" i="144"/>
  <c r="AJ43" i="144"/>
  <c r="AI43" i="144"/>
  <c r="AH43" i="144"/>
  <c r="AG43" i="144"/>
  <c r="AF43" i="144"/>
  <c r="AE43" i="144"/>
  <c r="AD43" i="144"/>
  <c r="AC43" i="144"/>
  <c r="AB43" i="144"/>
  <c r="AA43" i="144"/>
  <c r="Z43" i="144"/>
  <c r="Y43" i="144"/>
  <c r="X43" i="144"/>
  <c r="W43" i="144"/>
  <c r="V43" i="144"/>
  <c r="U43" i="144"/>
  <c r="T43" i="144"/>
  <c r="S43" i="144"/>
  <c r="R43" i="144"/>
  <c r="Q43" i="144"/>
  <c r="P43" i="144"/>
  <c r="O43" i="144"/>
  <c r="N43" i="144"/>
  <c r="M43" i="144"/>
  <c r="L43" i="144"/>
  <c r="K43" i="144"/>
  <c r="J43" i="144"/>
  <c r="I42" i="144"/>
  <c r="H42" i="144"/>
  <c r="G42" i="144"/>
  <c r="F42" i="144"/>
  <c r="E42" i="144"/>
  <c r="I41" i="144"/>
  <c r="H41" i="144"/>
  <c r="G41" i="144"/>
  <c r="F41" i="144"/>
  <c r="E41" i="144"/>
  <c r="AR40" i="144"/>
  <c r="AQ40" i="144"/>
  <c r="AP40" i="144"/>
  <c r="AO40" i="144"/>
  <c r="AN40" i="144"/>
  <c r="AM40" i="144"/>
  <c r="AL40" i="144"/>
  <c r="AL38" i="144" s="1"/>
  <c r="AK40" i="144"/>
  <c r="AK38" i="144" s="1"/>
  <c r="AJ40" i="144"/>
  <c r="AJ38" i="144" s="1"/>
  <c r="AI40" i="144"/>
  <c r="AH40" i="144"/>
  <c r="AH38" i="144" s="1"/>
  <c r="AG40" i="144"/>
  <c r="AF40" i="144"/>
  <c r="AF38" i="144" s="1"/>
  <c r="AE40" i="144"/>
  <c r="AD40" i="144"/>
  <c r="AD38" i="144" s="1"/>
  <c r="AC40" i="144"/>
  <c r="AB40" i="144"/>
  <c r="AB38" i="144" s="1"/>
  <c r="AA40" i="144"/>
  <c r="Z40" i="144"/>
  <c r="Y40" i="144"/>
  <c r="X40" i="144"/>
  <c r="X38" i="144" s="1"/>
  <c r="W40" i="144"/>
  <c r="W38" i="144" s="1"/>
  <c r="V40" i="144"/>
  <c r="U40" i="144"/>
  <c r="T40" i="144"/>
  <c r="T38" i="144" s="1"/>
  <c r="S40" i="144"/>
  <c r="R40" i="144"/>
  <c r="R38" i="144" s="1"/>
  <c r="Q40" i="144"/>
  <c r="P40" i="144"/>
  <c r="P38" i="144" s="1"/>
  <c r="O40" i="144"/>
  <c r="O38" i="144" s="1"/>
  <c r="N40" i="144"/>
  <c r="N38" i="144" s="1"/>
  <c r="M40" i="144"/>
  <c r="M38" i="144" s="1"/>
  <c r="L40" i="144"/>
  <c r="L38" i="144" s="1"/>
  <c r="K40" i="144"/>
  <c r="J40" i="144"/>
  <c r="I39" i="144"/>
  <c r="H39" i="144"/>
  <c r="G39" i="144"/>
  <c r="F39" i="144"/>
  <c r="E39" i="144"/>
  <c r="AR38" i="144"/>
  <c r="I37" i="144"/>
  <c r="H37" i="144"/>
  <c r="G37" i="144"/>
  <c r="F37" i="144"/>
  <c r="E37" i="144"/>
  <c r="I36" i="144"/>
  <c r="H36" i="144"/>
  <c r="G36" i="144"/>
  <c r="F36" i="144"/>
  <c r="E36" i="144"/>
  <c r="AR35" i="144"/>
  <c r="AR33" i="144" s="1"/>
  <c r="AQ35" i="144"/>
  <c r="AQ33" i="144" s="1"/>
  <c r="AP35" i="144"/>
  <c r="AO35" i="144"/>
  <c r="AN35" i="144"/>
  <c r="AN33" i="144" s="1"/>
  <c r="AM35" i="144"/>
  <c r="AM33" i="144" s="1"/>
  <c r="AL35" i="144"/>
  <c r="AL33" i="144" s="1"/>
  <c r="AK35" i="144"/>
  <c r="AK33" i="144" s="1"/>
  <c r="AJ35" i="144"/>
  <c r="AJ33" i="144" s="1"/>
  <c r="AI35" i="144"/>
  <c r="AI33" i="144" s="1"/>
  <c r="AH35" i="144"/>
  <c r="AG35" i="144"/>
  <c r="AF35" i="144"/>
  <c r="AF33" i="144" s="1"/>
  <c r="AE35" i="144"/>
  <c r="AD35" i="144"/>
  <c r="AD33" i="144" s="1"/>
  <c r="AC35" i="144"/>
  <c r="AC33" i="144" s="1"/>
  <c r="AB35" i="144"/>
  <c r="AB33" i="144" s="1"/>
  <c r="AA35" i="144"/>
  <c r="AA33" i="144" s="1"/>
  <c r="Z35" i="144"/>
  <c r="Y35" i="144"/>
  <c r="X35" i="144"/>
  <c r="W35" i="144"/>
  <c r="W33" i="144" s="1"/>
  <c r="V35" i="144"/>
  <c r="U35" i="144"/>
  <c r="U33" i="144" s="1"/>
  <c r="T35" i="144"/>
  <c r="T33" i="144" s="1"/>
  <c r="S35" i="144"/>
  <c r="S33" i="144" s="1"/>
  <c r="R35" i="144"/>
  <c r="R33" i="144" s="1"/>
  <c r="Q35" i="144"/>
  <c r="Q33" i="144" s="1"/>
  <c r="P35" i="144"/>
  <c r="P33" i="144" s="1"/>
  <c r="O35" i="144"/>
  <c r="N35" i="144"/>
  <c r="N33" i="144" s="1"/>
  <c r="M35" i="144"/>
  <c r="L35" i="144"/>
  <c r="L33" i="144" s="1"/>
  <c r="K35" i="144"/>
  <c r="K33" i="144" s="1"/>
  <c r="J35" i="144"/>
  <c r="J33" i="144" s="1"/>
  <c r="I34" i="144"/>
  <c r="H34" i="144"/>
  <c r="G34" i="144"/>
  <c r="F34" i="144"/>
  <c r="E34" i="144"/>
  <c r="I32" i="144"/>
  <c r="H32" i="144"/>
  <c r="G32" i="144"/>
  <c r="F32" i="144"/>
  <c r="E32" i="144"/>
  <c r="I31" i="144"/>
  <c r="H31" i="144"/>
  <c r="G31" i="144"/>
  <c r="F31" i="144"/>
  <c r="E31" i="144"/>
  <c r="AR30" i="144"/>
  <c r="AQ30" i="144"/>
  <c r="AQ28" i="144" s="1"/>
  <c r="AP30" i="144"/>
  <c r="AO30" i="144"/>
  <c r="AO28" i="144" s="1"/>
  <c r="AN30" i="144"/>
  <c r="AM30" i="144"/>
  <c r="AM28" i="144" s="1"/>
  <c r="AL30" i="144"/>
  <c r="AL28" i="144" s="1"/>
  <c r="AK30" i="144"/>
  <c r="AJ30" i="144"/>
  <c r="AI30" i="144"/>
  <c r="AI28" i="144" s="1"/>
  <c r="AH30" i="144"/>
  <c r="AH28" i="144" s="1"/>
  <c r="AG30" i="144"/>
  <c r="AG28" i="144" s="1"/>
  <c r="AF30" i="144"/>
  <c r="AF28" i="144" s="1"/>
  <c r="AE30" i="144"/>
  <c r="AE28" i="144" s="1"/>
  <c r="AD30" i="144"/>
  <c r="AC30" i="144"/>
  <c r="AB30" i="144"/>
  <c r="AA30" i="144"/>
  <c r="AA28" i="144" s="1"/>
  <c r="Z30" i="144"/>
  <c r="Y30" i="144"/>
  <c r="X30" i="144"/>
  <c r="X28" i="144" s="1"/>
  <c r="W30" i="144"/>
  <c r="V30" i="144"/>
  <c r="V28" i="144" s="1"/>
  <c r="U30" i="144"/>
  <c r="T30" i="144"/>
  <c r="S30" i="144"/>
  <c r="S28" i="144" s="1"/>
  <c r="R30" i="144"/>
  <c r="Q30" i="144"/>
  <c r="P30" i="144"/>
  <c r="P28" i="144" s="1"/>
  <c r="O30" i="144"/>
  <c r="O28" i="144" s="1"/>
  <c r="N30" i="144"/>
  <c r="N28" i="144" s="1"/>
  <c r="M30" i="144"/>
  <c r="L30" i="144"/>
  <c r="K30" i="144"/>
  <c r="J30" i="144"/>
  <c r="I29" i="144"/>
  <c r="H29" i="144"/>
  <c r="G29" i="144"/>
  <c r="F29" i="144"/>
  <c r="E29" i="144"/>
  <c r="I27" i="144"/>
  <c r="H27" i="144"/>
  <c r="G27" i="144"/>
  <c r="F27" i="144"/>
  <c r="E27" i="144"/>
  <c r="I26" i="144"/>
  <c r="H26" i="144"/>
  <c r="G26" i="144"/>
  <c r="F26" i="144"/>
  <c r="E26" i="144"/>
  <c r="AR25" i="144"/>
  <c r="AQ25" i="144"/>
  <c r="AP25" i="144"/>
  <c r="AP23" i="144" s="1"/>
  <c r="AO25" i="144"/>
  <c r="AO23" i="144" s="1"/>
  <c r="AN25" i="144"/>
  <c r="AN23" i="144" s="1"/>
  <c r="AM25" i="144"/>
  <c r="AM23" i="144" s="1"/>
  <c r="AL25" i="144"/>
  <c r="AL23" i="144" s="1"/>
  <c r="AK25" i="144"/>
  <c r="AK23" i="144" s="1"/>
  <c r="AJ25" i="144"/>
  <c r="AJ23" i="144" s="1"/>
  <c r="AI25" i="144"/>
  <c r="AI23" i="144" s="1"/>
  <c r="AH25" i="144"/>
  <c r="AH23" i="144" s="1"/>
  <c r="AG25" i="144"/>
  <c r="AG23" i="144" s="1"/>
  <c r="AF25" i="144"/>
  <c r="AF23" i="144" s="1"/>
  <c r="AE25" i="144"/>
  <c r="AD25" i="144"/>
  <c r="AC25" i="144"/>
  <c r="AC23" i="144" s="1"/>
  <c r="AB25" i="144"/>
  <c r="AA25" i="144"/>
  <c r="Z25" i="144"/>
  <c r="Z23" i="144" s="1"/>
  <c r="Y25" i="144"/>
  <c r="Y23" i="144" s="1"/>
  <c r="X25" i="144"/>
  <c r="W25" i="144"/>
  <c r="V25" i="144"/>
  <c r="U25" i="144"/>
  <c r="T25" i="144"/>
  <c r="S25" i="144"/>
  <c r="R25" i="144"/>
  <c r="R23" i="144" s="1"/>
  <c r="Q25" i="144"/>
  <c r="Q23" i="144" s="1"/>
  <c r="P25" i="144"/>
  <c r="O25" i="144"/>
  <c r="N25" i="144"/>
  <c r="M25" i="144"/>
  <c r="M23" i="144" s="1"/>
  <c r="L25" i="144"/>
  <c r="K25" i="144"/>
  <c r="K23" i="144" s="1"/>
  <c r="J25" i="144"/>
  <c r="J23" i="144" s="1"/>
  <c r="I24" i="144"/>
  <c r="H24" i="144"/>
  <c r="G24" i="144"/>
  <c r="F24" i="144"/>
  <c r="E24" i="144"/>
  <c r="AR23" i="144"/>
  <c r="I22" i="144"/>
  <c r="H22" i="144"/>
  <c r="G22" i="144"/>
  <c r="F22" i="144"/>
  <c r="E22" i="144"/>
  <c r="I21" i="144"/>
  <c r="H21" i="144"/>
  <c r="G21" i="144"/>
  <c r="F21" i="144"/>
  <c r="E21" i="144"/>
  <c r="AR20" i="144"/>
  <c r="AQ20" i="144"/>
  <c r="AP20" i="144"/>
  <c r="AP18" i="144" s="1"/>
  <c r="AO20" i="144"/>
  <c r="AO18" i="144" s="1"/>
  <c r="AN20" i="144"/>
  <c r="AM20" i="144"/>
  <c r="AM18" i="144" s="1"/>
  <c r="AL20" i="144"/>
  <c r="AL18" i="144" s="1"/>
  <c r="AK20" i="144"/>
  <c r="AK18" i="144" s="1"/>
  <c r="AJ20" i="144"/>
  <c r="AI20" i="144"/>
  <c r="AI18" i="144" s="1"/>
  <c r="AH20" i="144"/>
  <c r="AG20" i="144"/>
  <c r="AF20" i="144"/>
  <c r="AE20" i="144"/>
  <c r="AE18" i="144" s="1"/>
  <c r="AD20" i="144"/>
  <c r="AD18" i="144" s="1"/>
  <c r="AC20" i="144"/>
  <c r="AB20" i="144"/>
  <c r="AA20" i="144"/>
  <c r="AA18" i="144" s="1"/>
  <c r="Z20" i="144"/>
  <c r="Z18" i="144" s="1"/>
  <c r="Y20" i="144"/>
  <c r="Y18" i="144" s="1"/>
  <c r="X20" i="144"/>
  <c r="X18" i="144" s="1"/>
  <c r="W20" i="144"/>
  <c r="W18" i="144" s="1"/>
  <c r="V20" i="144"/>
  <c r="V18" i="144" s="1"/>
  <c r="U20" i="144"/>
  <c r="U18" i="144" s="1"/>
  <c r="T20" i="144"/>
  <c r="S20" i="144"/>
  <c r="R20" i="144"/>
  <c r="Q20" i="144"/>
  <c r="P20" i="144"/>
  <c r="O20" i="144"/>
  <c r="O18" i="144" s="1"/>
  <c r="N20" i="144"/>
  <c r="N18" i="144" s="1"/>
  <c r="M20" i="144"/>
  <c r="M18" i="144" s="1"/>
  <c r="L20" i="144"/>
  <c r="K20" i="144"/>
  <c r="J20" i="144"/>
  <c r="I19" i="144"/>
  <c r="H19" i="144"/>
  <c r="G19" i="144"/>
  <c r="F19" i="144"/>
  <c r="E19" i="144"/>
  <c r="I17" i="144"/>
  <c r="H17" i="144"/>
  <c r="G17" i="144"/>
  <c r="F17" i="144"/>
  <c r="E17" i="144"/>
  <c r="I16" i="144"/>
  <c r="H16" i="144"/>
  <c r="G16" i="144"/>
  <c r="F16" i="144"/>
  <c r="E16" i="144"/>
  <c r="AR15" i="144"/>
  <c r="AQ15" i="144"/>
  <c r="AP15" i="144"/>
  <c r="AO15" i="144"/>
  <c r="AO13" i="144" s="1"/>
  <c r="AN15" i="144"/>
  <c r="AN13" i="144" s="1"/>
  <c r="AM15" i="144"/>
  <c r="AM13" i="144" s="1"/>
  <c r="AL15" i="144"/>
  <c r="AL13" i="144" s="1"/>
  <c r="AK15" i="144"/>
  <c r="AJ15" i="144"/>
  <c r="AI15" i="144"/>
  <c r="AI13" i="144" s="1"/>
  <c r="AH15" i="144"/>
  <c r="AH13" i="144" s="1"/>
  <c r="AG15" i="144"/>
  <c r="AG13" i="144" s="1"/>
  <c r="AF15" i="144"/>
  <c r="AE15" i="144"/>
  <c r="AD15" i="144"/>
  <c r="AD13" i="144" s="1"/>
  <c r="AC15" i="144"/>
  <c r="AC13" i="144" s="1"/>
  <c r="AB15" i="144"/>
  <c r="AA15" i="144"/>
  <c r="AA13" i="144" s="1"/>
  <c r="Z15" i="144"/>
  <c r="Z13" i="144" s="1"/>
  <c r="Y15" i="144"/>
  <c r="Y13" i="144" s="1"/>
  <c r="X15" i="144"/>
  <c r="W15" i="144"/>
  <c r="W13" i="144" s="1"/>
  <c r="V15" i="144"/>
  <c r="V13" i="144" s="1"/>
  <c r="U15" i="144"/>
  <c r="U13" i="144" s="1"/>
  <c r="T15" i="144"/>
  <c r="S15" i="144"/>
  <c r="R15" i="144"/>
  <c r="Q15" i="144"/>
  <c r="Q13" i="144" s="1"/>
  <c r="P15" i="144"/>
  <c r="O15" i="144"/>
  <c r="N15" i="144"/>
  <c r="N13" i="144" s="1"/>
  <c r="M15" i="144"/>
  <c r="M13" i="144" s="1"/>
  <c r="L15" i="144"/>
  <c r="K15" i="144"/>
  <c r="J15" i="144"/>
  <c r="I14" i="144"/>
  <c r="H14" i="144"/>
  <c r="G14" i="144"/>
  <c r="F14" i="144"/>
  <c r="E14" i="144"/>
  <c r="F11" i="144"/>
  <c r="G11" i="144" s="1"/>
  <c r="H11" i="144" s="1"/>
  <c r="I11" i="144" s="1"/>
  <c r="O53" i="85"/>
  <c r="C63" i="92"/>
  <c r="C64" i="92" s="1"/>
  <c r="C65" i="92" s="1"/>
  <c r="C66" i="92" s="1"/>
  <c r="N41" i="145" l="1"/>
  <c r="BA41" i="145"/>
  <c r="BA44" i="145" s="1"/>
  <c r="G18" i="10" s="1"/>
  <c r="M20" i="147"/>
  <c r="I14" i="147"/>
  <c r="K14" i="147"/>
  <c r="M12" i="147"/>
  <c r="AM41" i="145"/>
  <c r="AM44" i="145" s="1"/>
  <c r="AM46" i="145" s="1"/>
  <c r="CP41" i="145"/>
  <c r="CP44" i="145" s="1"/>
  <c r="CP46" i="145" s="1"/>
  <c r="V41" i="145"/>
  <c r="V44" i="145" s="1"/>
  <c r="V46" i="145" s="1"/>
  <c r="CL41" i="145"/>
  <c r="CL44" i="145" s="1"/>
  <c r="CL46" i="145" s="1"/>
  <c r="R41" i="145"/>
  <c r="R44" i="145" s="1"/>
  <c r="R46" i="145" s="1"/>
  <c r="BP20" i="145"/>
  <c r="H33" i="145"/>
  <c r="J27" i="147"/>
  <c r="H149" i="144"/>
  <c r="BT41" i="145"/>
  <c r="BT44" i="145" s="1"/>
  <c r="BT46" i="145" s="1"/>
  <c r="AS41" i="145"/>
  <c r="AS44" i="145" s="1"/>
  <c r="AS46" i="145" s="1"/>
  <c r="AQ40" i="145"/>
  <c r="BO40" i="145"/>
  <c r="AU41" i="145"/>
  <c r="AU44" i="145" s="1"/>
  <c r="AU46" i="145" s="1"/>
  <c r="AV41" i="145"/>
  <c r="AV44" i="145" s="1"/>
  <c r="G12" i="10" s="1"/>
  <c r="I14" i="145"/>
  <c r="BB41" i="145"/>
  <c r="BB44" i="145" s="1"/>
  <c r="BB46" i="145" s="1"/>
  <c r="CD40" i="145"/>
  <c r="CO41" i="145"/>
  <c r="CO44" i="145" s="1"/>
  <c r="G11" i="10" s="1"/>
  <c r="AA40" i="145"/>
  <c r="CB40" i="145"/>
  <c r="BC41" i="145"/>
  <c r="BC44" i="145" s="1"/>
  <c r="BC46" i="145" s="1"/>
  <c r="K41" i="145"/>
  <c r="Z41" i="145" s="1"/>
  <c r="L24" i="147"/>
  <c r="J23" i="147"/>
  <c r="AB28" i="147"/>
  <c r="I11" i="147"/>
  <c r="H19" i="145"/>
  <c r="AI41" i="145"/>
  <c r="AI44" i="145" s="1"/>
  <c r="AI46" i="145" s="1"/>
  <c r="L173" i="147"/>
  <c r="K15" i="147"/>
  <c r="AW41" i="145"/>
  <c r="AW44" i="145" s="1"/>
  <c r="AW46" i="145" s="1"/>
  <c r="BO26" i="145"/>
  <c r="I16" i="147"/>
  <c r="J15" i="147"/>
  <c r="W28" i="147"/>
  <c r="F19" i="145"/>
  <c r="W41" i="145"/>
  <c r="W44" i="145" s="1"/>
  <c r="G13" i="10" s="1"/>
  <c r="BR41" i="145"/>
  <c r="BR44" i="145" s="1"/>
  <c r="BR46" i="145" s="1"/>
  <c r="E32" i="145"/>
  <c r="AC40" i="145"/>
  <c r="I16" i="145"/>
  <c r="G17" i="145"/>
  <c r="X41" i="145"/>
  <c r="X44" i="145" s="1"/>
  <c r="X46" i="145" s="1"/>
  <c r="AX41" i="145"/>
  <c r="AX44" i="145" s="1"/>
  <c r="AX46" i="145" s="1"/>
  <c r="BF41" i="145"/>
  <c r="BF44" i="145" s="1"/>
  <c r="G21" i="10" s="1"/>
  <c r="CN41" i="145"/>
  <c r="CN44" i="145" s="1"/>
  <c r="CN46" i="145" s="1"/>
  <c r="AN26" i="145"/>
  <c r="BP26" i="145"/>
  <c r="E36" i="145"/>
  <c r="Y40" i="145"/>
  <c r="L20" i="147"/>
  <c r="K20" i="147"/>
  <c r="J19" i="147"/>
  <c r="I18" i="147"/>
  <c r="K18" i="147"/>
  <c r="J11" i="147"/>
  <c r="G16" i="145"/>
  <c r="E16" i="145"/>
  <c r="BQ26" i="145"/>
  <c r="G32" i="145"/>
  <c r="J20" i="147"/>
  <c r="L16" i="147"/>
  <c r="BO20" i="145"/>
  <c r="K23" i="147"/>
  <c r="E14" i="145"/>
  <c r="H17" i="145"/>
  <c r="I24" i="145"/>
  <c r="AC26" i="145"/>
  <c r="Y26" i="145"/>
  <c r="AQ26" i="145"/>
  <c r="CC26" i="145"/>
  <c r="I38" i="145"/>
  <c r="BP40" i="145"/>
  <c r="CE40" i="145"/>
  <c r="I15" i="145"/>
  <c r="I32" i="145"/>
  <c r="BV41" i="145"/>
  <c r="BV44" i="145" s="1"/>
  <c r="BV46" i="145" s="1"/>
  <c r="CI41" i="145"/>
  <c r="CI44" i="145" s="1"/>
  <c r="CI46" i="145" s="1"/>
  <c r="E24" i="145"/>
  <c r="Z26" i="145"/>
  <c r="AR26" i="145"/>
  <c r="CD26" i="145"/>
  <c r="E34" i="145"/>
  <c r="I35" i="145"/>
  <c r="G38" i="145"/>
  <c r="E38" i="145"/>
  <c r="H39" i="145"/>
  <c r="AN40" i="145"/>
  <c r="BQ40" i="145"/>
  <c r="E45" i="145"/>
  <c r="G14" i="145"/>
  <c r="G24" i="145"/>
  <c r="AO27" i="145"/>
  <c r="H31" i="145"/>
  <c r="F33" i="145"/>
  <c r="BG41" i="145"/>
  <c r="BG44" i="145" s="1"/>
  <c r="BG46" i="145" s="1"/>
  <c r="I18" i="145"/>
  <c r="G18" i="145"/>
  <c r="T41" i="145"/>
  <c r="T44" i="145" s="1"/>
  <c r="T46" i="145" s="1"/>
  <c r="BJ41" i="145"/>
  <c r="BJ44" i="145" s="1"/>
  <c r="CJ41" i="145"/>
  <c r="CJ44" i="145" s="1"/>
  <c r="G10" i="10" s="1"/>
  <c r="F34" i="145"/>
  <c r="AP40" i="145"/>
  <c r="E43" i="145"/>
  <c r="E18" i="145"/>
  <c r="CK41" i="145"/>
  <c r="CK44" i="145" s="1"/>
  <c r="CK46" i="145" s="1"/>
  <c r="CC27" i="145"/>
  <c r="I30" i="145"/>
  <c r="G34" i="145"/>
  <c r="F35" i="145"/>
  <c r="I36" i="145"/>
  <c r="G45" i="145"/>
  <c r="G58" i="145"/>
  <c r="AP21" i="145"/>
  <c r="AP27" i="145" s="1"/>
  <c r="AF27" i="145"/>
  <c r="AF41" i="145" s="1"/>
  <c r="AF44" i="145" s="1"/>
  <c r="AR21" i="145"/>
  <c r="AR27" i="145" s="1"/>
  <c r="AH27" i="145"/>
  <c r="AH41" i="145" s="1"/>
  <c r="O41" i="145"/>
  <c r="O44" i="145" s="1"/>
  <c r="O46" i="145" s="1"/>
  <c r="G33" i="145"/>
  <c r="F38" i="145"/>
  <c r="I22" i="147"/>
  <c r="M17" i="147"/>
  <c r="AD28" i="147"/>
  <c r="I13" i="147"/>
  <c r="AQ20" i="145"/>
  <c r="F32" i="145"/>
  <c r="I43" i="145"/>
  <c r="I26" i="147"/>
  <c r="K26" i="147"/>
  <c r="I19" i="147"/>
  <c r="L17" i="147"/>
  <c r="I17" i="147"/>
  <c r="AK28" i="147"/>
  <c r="K13" i="147"/>
  <c r="F16" i="145"/>
  <c r="AZ41" i="145"/>
  <c r="AZ44" i="145" s="1"/>
  <c r="AZ46" i="145" s="1"/>
  <c r="H34" i="145"/>
  <c r="G36" i="145"/>
  <c r="K24" i="147"/>
  <c r="J18" i="147"/>
  <c r="AP20" i="145"/>
  <c r="I24" i="147"/>
  <c r="CC20" i="145"/>
  <c r="BQ20" i="145"/>
  <c r="G19" i="145"/>
  <c r="E35" i="145"/>
  <c r="F40" i="145"/>
  <c r="BM40" i="145"/>
  <c r="F43" i="145"/>
  <c r="G43" i="145"/>
  <c r="M173" i="147"/>
  <c r="Z20" i="145"/>
  <c r="AR20" i="145"/>
  <c r="CD20" i="145"/>
  <c r="F18" i="145"/>
  <c r="Q41" i="145"/>
  <c r="Q44" i="145" s="1"/>
  <c r="Q46" i="145" s="1"/>
  <c r="AC20" i="145"/>
  <c r="AK41" i="145"/>
  <c r="AK44" i="145" s="1"/>
  <c r="AK46" i="145" s="1"/>
  <c r="AP26" i="145"/>
  <c r="CB26" i="145"/>
  <c r="AA26" i="145"/>
  <c r="BM26" i="145"/>
  <c r="CE26" i="145"/>
  <c r="AO26" i="145"/>
  <c r="E31" i="145"/>
  <c r="I33" i="145"/>
  <c r="E37" i="145"/>
  <c r="H37" i="145"/>
  <c r="F37" i="145"/>
  <c r="H38" i="145"/>
  <c r="F39" i="145"/>
  <c r="AR40" i="145"/>
  <c r="CF40" i="145"/>
  <c r="F45" i="145"/>
  <c r="I45" i="145"/>
  <c r="M153" i="147"/>
  <c r="M26" i="147"/>
  <c r="J26" i="147"/>
  <c r="I23" i="147"/>
  <c r="K19" i="147"/>
  <c r="M19" i="147"/>
  <c r="L12" i="147"/>
  <c r="AC28" i="147"/>
  <c r="K12" i="147"/>
  <c r="K173" i="147"/>
  <c r="J173" i="147"/>
  <c r="I173" i="147"/>
  <c r="E19" i="145"/>
  <c r="F25" i="145"/>
  <c r="I34" i="145"/>
  <c r="M24" i="147"/>
  <c r="L22" i="147"/>
  <c r="M18" i="147"/>
  <c r="I15" i="147"/>
  <c r="F31" i="145"/>
  <c r="I39" i="145"/>
  <c r="L153" i="147"/>
  <c r="AE28" i="147"/>
  <c r="M15" i="147"/>
  <c r="AL28" i="147"/>
  <c r="Y20" i="145"/>
  <c r="H16" i="145"/>
  <c r="F17" i="145"/>
  <c r="BM21" i="145"/>
  <c r="BM27" i="145" s="1"/>
  <c r="H36" i="145"/>
  <c r="AI148" i="144"/>
  <c r="AA20" i="145"/>
  <c r="BM20" i="145"/>
  <c r="CE20" i="145"/>
  <c r="AN20" i="145"/>
  <c r="E17" i="145"/>
  <c r="I19" i="145"/>
  <c r="AL41" i="145"/>
  <c r="AL44" i="145" s="1"/>
  <c r="CG41" i="145"/>
  <c r="CG44" i="145" s="1"/>
  <c r="CG46" i="145" s="1"/>
  <c r="AB26" i="145"/>
  <c r="BN26" i="145"/>
  <c r="CF26" i="145"/>
  <c r="H32" i="145"/>
  <c r="G35" i="145"/>
  <c r="H35" i="145"/>
  <c r="AB40" i="145"/>
  <c r="H43" i="145"/>
  <c r="M25" i="147"/>
  <c r="J25" i="147"/>
  <c r="M23" i="147"/>
  <c r="M21" i="147"/>
  <c r="L21" i="147"/>
  <c r="I21" i="147"/>
  <c r="J12" i="147"/>
  <c r="F14" i="145"/>
  <c r="H24" i="145"/>
  <c r="F30" i="145"/>
  <c r="I31" i="145"/>
  <c r="E33" i="145"/>
  <c r="I37" i="145"/>
  <c r="G39" i="145"/>
  <c r="AO20" i="145"/>
  <c r="I17" i="145"/>
  <c r="F36" i="145"/>
  <c r="J24" i="147"/>
  <c r="H14" i="145"/>
  <c r="H30" i="145"/>
  <c r="K22" i="147"/>
  <c r="J17" i="147"/>
  <c r="L13" i="147"/>
  <c r="I149" i="144"/>
  <c r="AB20" i="145"/>
  <c r="BN20" i="145"/>
  <c r="CF20" i="145"/>
  <c r="H18" i="145"/>
  <c r="BU41" i="145"/>
  <c r="BU44" i="145" s="1"/>
  <c r="G22" i="10" s="1"/>
  <c r="F24" i="145"/>
  <c r="I25" i="145"/>
  <c r="G30" i="145"/>
  <c r="E30" i="145"/>
  <c r="G31" i="145"/>
  <c r="G37" i="145"/>
  <c r="E39" i="145"/>
  <c r="H45" i="145"/>
  <c r="I27" i="147"/>
  <c r="K27" i="147"/>
  <c r="L25" i="147"/>
  <c r="I25" i="147"/>
  <c r="K21" i="147"/>
  <c r="K16" i="147"/>
  <c r="M16" i="147"/>
  <c r="J16" i="147"/>
  <c r="L14" i="147"/>
  <c r="J30" i="146"/>
  <c r="J53" i="146" s="1"/>
  <c r="J69" i="146" s="1"/>
  <c r="J76" i="146" s="1"/>
  <c r="AA28" i="147"/>
  <c r="Z28" i="147"/>
  <c r="Y28" i="147"/>
  <c r="AJ28" i="147"/>
  <c r="T28" i="147"/>
  <c r="M27" i="147"/>
  <c r="AF28" i="147"/>
  <c r="M22" i="147"/>
  <c r="I20" i="147"/>
  <c r="K17" i="147"/>
  <c r="M14" i="147"/>
  <c r="J14" i="147"/>
  <c r="I12" i="147"/>
  <c r="M13" i="147"/>
  <c r="AI28" i="147"/>
  <c r="K153" i="147"/>
  <c r="V28" i="147"/>
  <c r="AH28" i="147"/>
  <c r="J153" i="147"/>
  <c r="U28" i="147"/>
  <c r="L11" i="147"/>
  <c r="Q28" i="147"/>
  <c r="P28" i="147"/>
  <c r="I153" i="147"/>
  <c r="S28" i="147"/>
  <c r="M11" i="147"/>
  <c r="R28" i="147"/>
  <c r="L19" i="147"/>
  <c r="AG28" i="147"/>
  <c r="X28" i="147"/>
  <c r="O28" i="147"/>
  <c r="L27" i="147"/>
  <c r="K25" i="147"/>
  <c r="J22" i="147"/>
  <c r="N28" i="147"/>
  <c r="L26" i="147"/>
  <c r="L23" i="147"/>
  <c r="J21" i="147"/>
  <c r="L18" i="147"/>
  <c r="L15" i="147"/>
  <c r="J13" i="147"/>
  <c r="K11" i="147"/>
  <c r="BH44" i="145"/>
  <c r="J27" i="145"/>
  <c r="J41" i="145" s="1"/>
  <c r="Y21" i="145"/>
  <c r="AD27" i="145"/>
  <c r="AD41" i="145" s="1"/>
  <c r="AN21" i="145"/>
  <c r="AN27" i="145" s="1"/>
  <c r="CF21" i="145"/>
  <c r="CF27" i="145" s="1"/>
  <c r="CA27" i="145"/>
  <c r="CA41" i="145" s="1"/>
  <c r="S27" i="145"/>
  <c r="S41" i="145" s="1"/>
  <c r="S44" i="145" s="1"/>
  <c r="S46" i="145" s="1"/>
  <c r="AC21" i="145"/>
  <c r="L27" i="145"/>
  <c r="L41" i="145" s="1"/>
  <c r="AA21" i="145"/>
  <c r="BZ27" i="145"/>
  <c r="BZ41" i="145" s="1"/>
  <c r="CE21" i="145"/>
  <c r="CE27" i="145" s="1"/>
  <c r="AB21" i="145"/>
  <c r="M27" i="145"/>
  <c r="M41" i="145" s="1"/>
  <c r="AQ21" i="145"/>
  <c r="AQ27" i="145" s="1"/>
  <c r="AG27" i="145"/>
  <c r="AG41" i="145" s="1"/>
  <c r="BW27" i="145"/>
  <c r="BW41" i="145" s="1"/>
  <c r="CB21" i="145"/>
  <c r="CB27" i="145" s="1"/>
  <c r="N44" i="145"/>
  <c r="BK27" i="145"/>
  <c r="BK41" i="145" s="1"/>
  <c r="BP21" i="145"/>
  <c r="BP27" i="145" s="1"/>
  <c r="BN21" i="145"/>
  <c r="BN27" i="145" s="1"/>
  <c r="BD27" i="145"/>
  <c r="BD41" i="145" s="1"/>
  <c r="BO21" i="145"/>
  <c r="BO27" i="145" s="1"/>
  <c r="BL27" i="145"/>
  <c r="BL41" i="145" s="1"/>
  <c r="BQ21" i="145"/>
  <c r="BQ27" i="145" s="1"/>
  <c r="BY27" i="145"/>
  <c r="BY41" i="145" s="1"/>
  <c r="CD21" i="145"/>
  <c r="CD27" i="145" s="1"/>
  <c r="E25" i="145"/>
  <c r="E15" i="145"/>
  <c r="CB20" i="145"/>
  <c r="G25" i="145"/>
  <c r="F15" i="145"/>
  <c r="H25" i="145"/>
  <c r="G15" i="145"/>
  <c r="Z21" i="145"/>
  <c r="H15" i="145"/>
  <c r="S130" i="144"/>
  <c r="AI130" i="144"/>
  <c r="M140" i="144"/>
  <c r="U138" i="144"/>
  <c r="AA138" i="144"/>
  <c r="X120" i="144"/>
  <c r="G35" i="144"/>
  <c r="AM133" i="144"/>
  <c r="AE133" i="144"/>
  <c r="AP148" i="144"/>
  <c r="W135" i="144"/>
  <c r="G50" i="144"/>
  <c r="F141" i="144"/>
  <c r="W28" i="144"/>
  <c r="W133" i="144" s="1"/>
  <c r="H136" i="144"/>
  <c r="V33" i="144"/>
  <c r="X13" i="144"/>
  <c r="X118" i="144" s="1"/>
  <c r="J135" i="144"/>
  <c r="R128" i="144"/>
  <c r="AF143" i="144"/>
  <c r="G126" i="144"/>
  <c r="AN138" i="144"/>
  <c r="AM81" i="144"/>
  <c r="AA123" i="144"/>
  <c r="AJ143" i="144"/>
  <c r="AE148" i="144"/>
  <c r="H122" i="144"/>
  <c r="H20" i="144"/>
  <c r="AB81" i="144"/>
  <c r="AO148" i="144"/>
  <c r="R138" i="144"/>
  <c r="AH148" i="144"/>
  <c r="AQ116" i="144"/>
  <c r="S116" i="144"/>
  <c r="W120" i="144"/>
  <c r="E126" i="144"/>
  <c r="P140" i="144"/>
  <c r="E147" i="144"/>
  <c r="AN81" i="144"/>
  <c r="F126" i="144"/>
  <c r="H129" i="144"/>
  <c r="K130" i="144"/>
  <c r="G146" i="144"/>
  <c r="O120" i="144"/>
  <c r="S23" i="144"/>
  <c r="S128" i="144" s="1"/>
  <c r="O148" i="144"/>
  <c r="W148" i="144"/>
  <c r="AM148" i="144"/>
  <c r="F90" i="144"/>
  <c r="Z130" i="144"/>
  <c r="I136" i="144"/>
  <c r="Y148" i="144"/>
  <c r="H119" i="144"/>
  <c r="U120" i="144"/>
  <c r="F132" i="144"/>
  <c r="G139" i="144"/>
  <c r="J28" i="144"/>
  <c r="J133" i="144" s="1"/>
  <c r="T135" i="144"/>
  <c r="AB135" i="144"/>
  <c r="X143" i="144"/>
  <c r="P145" i="144"/>
  <c r="X145" i="144"/>
  <c r="AF145" i="144"/>
  <c r="K148" i="144"/>
  <c r="AI133" i="144"/>
  <c r="AQ135" i="144"/>
  <c r="G83" i="144"/>
  <c r="F110" i="144"/>
  <c r="G113" i="144"/>
  <c r="E113" i="144"/>
  <c r="F124" i="144"/>
  <c r="Q140" i="144"/>
  <c r="F142" i="144"/>
  <c r="AA81" i="144"/>
  <c r="F122" i="144"/>
  <c r="G136" i="144"/>
  <c r="P120" i="144"/>
  <c r="M33" i="144"/>
  <c r="AG148" i="144"/>
  <c r="U125" i="144"/>
  <c r="F134" i="144"/>
  <c r="P13" i="144"/>
  <c r="P118" i="144" s="1"/>
  <c r="Z140" i="144"/>
  <c r="U135" i="144"/>
  <c r="AC135" i="144"/>
  <c r="AK135" i="144"/>
  <c r="G40" i="144"/>
  <c r="G43" i="144"/>
  <c r="U53" i="144"/>
  <c r="F53" i="144" s="1"/>
  <c r="U38" i="144"/>
  <c r="U143" i="144" s="1"/>
  <c r="U145" i="144"/>
  <c r="I55" i="144"/>
  <c r="N53" i="144"/>
  <c r="I53" i="144" s="1"/>
  <c r="AL125" i="144"/>
  <c r="AL53" i="144"/>
  <c r="AL123" i="144" s="1"/>
  <c r="O58" i="144"/>
  <c r="E58" i="144" s="1"/>
  <c r="E60" i="144"/>
  <c r="AH33" i="144"/>
  <c r="AH138" i="144" s="1"/>
  <c r="AH140" i="144"/>
  <c r="AO81" i="144"/>
  <c r="F68" i="144"/>
  <c r="T81" i="144"/>
  <c r="AD130" i="144"/>
  <c r="AD23" i="144"/>
  <c r="AD128" i="144" s="1"/>
  <c r="AR81" i="144"/>
  <c r="AK116" i="144"/>
  <c r="F146" i="144"/>
  <c r="U118" i="144"/>
  <c r="O130" i="144"/>
  <c r="E25" i="144"/>
  <c r="AL133" i="144"/>
  <c r="AP135" i="144"/>
  <c r="AP28" i="144"/>
  <c r="AP133" i="144" s="1"/>
  <c r="AO145" i="144"/>
  <c r="L120" i="144"/>
  <c r="AR120" i="144"/>
  <c r="AG128" i="144"/>
  <c r="U148" i="144"/>
  <c r="AH135" i="144"/>
  <c r="E139" i="144"/>
  <c r="R140" i="144"/>
  <c r="G88" i="144"/>
  <c r="O125" i="144"/>
  <c r="O53" i="144"/>
  <c r="O123" i="144" s="1"/>
  <c r="AJ116" i="144"/>
  <c r="AO93" i="144"/>
  <c r="AO128" i="144" s="1"/>
  <c r="AO130" i="144"/>
  <c r="V130" i="144"/>
  <c r="AB138" i="144"/>
  <c r="AQ63" i="144"/>
  <c r="AQ133" i="144" s="1"/>
  <c r="H139" i="144"/>
  <c r="AI118" i="144"/>
  <c r="W130" i="144"/>
  <c r="Y145" i="144"/>
  <c r="H134" i="144"/>
  <c r="T120" i="144"/>
  <c r="AJ120" i="144"/>
  <c r="AJ13" i="144"/>
  <c r="AJ118" i="144" s="1"/>
  <c r="R143" i="144"/>
  <c r="M148" i="144"/>
  <c r="I78" i="144"/>
  <c r="X123" i="144"/>
  <c r="AF125" i="144"/>
  <c r="AN125" i="144"/>
  <c r="AH128" i="144"/>
  <c r="O133" i="144"/>
  <c r="K145" i="144"/>
  <c r="S145" i="144"/>
  <c r="AA145" i="144"/>
  <c r="AI145" i="144"/>
  <c r="AI38" i="144"/>
  <c r="AI143" i="144" s="1"/>
  <c r="AQ145" i="144"/>
  <c r="V148" i="144"/>
  <c r="AF116" i="144"/>
  <c r="F103" i="144"/>
  <c r="AI138" i="144"/>
  <c r="I122" i="144"/>
  <c r="H124" i="144"/>
  <c r="I131" i="144"/>
  <c r="E132" i="144"/>
  <c r="H132" i="144"/>
  <c r="AM135" i="144"/>
  <c r="I142" i="144"/>
  <c r="AC145" i="144"/>
  <c r="AC38" i="144"/>
  <c r="AC143" i="144" s="1"/>
  <c r="G60" i="144"/>
  <c r="V58" i="144"/>
  <c r="Z33" i="144"/>
  <c r="Z138" i="144" s="1"/>
  <c r="R63" i="144"/>
  <c r="R81" i="144" s="1"/>
  <c r="H65" i="144"/>
  <c r="S81" i="144"/>
  <c r="AF128" i="144"/>
  <c r="AM128" i="144"/>
  <c r="AH133" i="144"/>
  <c r="I40" i="144"/>
  <c r="AG145" i="144"/>
  <c r="AG38" i="144"/>
  <c r="H38" i="144" s="1"/>
  <c r="I85" i="144"/>
  <c r="I98" i="144"/>
  <c r="AB120" i="144"/>
  <c r="AM125" i="144"/>
  <c r="G73" i="144"/>
  <c r="AK13" i="144"/>
  <c r="AK118" i="144" s="1"/>
  <c r="AK120" i="144"/>
  <c r="P125" i="144"/>
  <c r="Y123" i="144"/>
  <c r="AI128" i="144"/>
  <c r="Q138" i="144"/>
  <c r="AG33" i="144"/>
  <c r="AG140" i="144"/>
  <c r="AD81" i="144"/>
  <c r="H60" i="144"/>
  <c r="AK145" i="144"/>
  <c r="AK73" i="144"/>
  <c r="AK143" i="144" s="1"/>
  <c r="G103" i="144"/>
  <c r="E110" i="144"/>
  <c r="O108" i="144"/>
  <c r="O143" i="144" s="1"/>
  <c r="F108" i="144"/>
  <c r="I121" i="144"/>
  <c r="G110" i="144"/>
  <c r="E119" i="144"/>
  <c r="AL118" i="144"/>
  <c r="Y120" i="144"/>
  <c r="E20" i="144"/>
  <c r="J18" i="144"/>
  <c r="S133" i="144"/>
  <c r="K135" i="144"/>
  <c r="K28" i="144"/>
  <c r="K133" i="144" s="1"/>
  <c r="S135" i="144"/>
  <c r="P138" i="144"/>
  <c r="AE140" i="144"/>
  <c r="AI81" i="144"/>
  <c r="I60" i="144"/>
  <c r="F65" i="144"/>
  <c r="X135" i="144"/>
  <c r="AF135" i="144"/>
  <c r="AF63" i="144"/>
  <c r="AF133" i="144" s="1"/>
  <c r="E78" i="144"/>
  <c r="Q116" i="144"/>
  <c r="E90" i="144"/>
  <c r="J88" i="144"/>
  <c r="E88" i="144" s="1"/>
  <c r="K116" i="144"/>
  <c r="L108" i="144"/>
  <c r="L143" i="144" s="1"/>
  <c r="H113" i="144"/>
  <c r="H126" i="144"/>
  <c r="E129" i="144"/>
  <c r="G147" i="144"/>
  <c r="AM118" i="144"/>
  <c r="AI123" i="144"/>
  <c r="AA130" i="144"/>
  <c r="AA23" i="144"/>
  <c r="AA128" i="144" s="1"/>
  <c r="AQ130" i="144"/>
  <c r="AQ23" i="144"/>
  <c r="AQ128" i="144" s="1"/>
  <c r="AN140" i="144"/>
  <c r="AJ81" i="144"/>
  <c r="Q130" i="144"/>
  <c r="Q58" i="144"/>
  <c r="AG135" i="144"/>
  <c r="AG63" i="144"/>
  <c r="AG81" i="144" s="1"/>
  <c r="AQ148" i="144"/>
  <c r="E85" i="144"/>
  <c r="R116" i="144"/>
  <c r="Z120" i="144"/>
  <c r="AH116" i="144"/>
  <c r="AP116" i="144"/>
  <c r="I108" i="144"/>
  <c r="I110" i="144"/>
  <c r="F121" i="144"/>
  <c r="E124" i="144"/>
  <c r="F127" i="144"/>
  <c r="H147" i="144"/>
  <c r="G134" i="144"/>
  <c r="O13" i="144"/>
  <c r="M125" i="144"/>
  <c r="AC125" i="144"/>
  <c r="AK125" i="144"/>
  <c r="P130" i="144"/>
  <c r="X130" i="144"/>
  <c r="AF130" i="144"/>
  <c r="AN128" i="144"/>
  <c r="N145" i="144"/>
  <c r="AD143" i="144"/>
  <c r="AL145" i="144"/>
  <c r="P148" i="144"/>
  <c r="X148" i="144"/>
  <c r="AF148" i="144"/>
  <c r="AN148" i="144"/>
  <c r="G55" i="144"/>
  <c r="R130" i="144"/>
  <c r="AE116" i="144"/>
  <c r="I119" i="144"/>
  <c r="I124" i="144"/>
  <c r="H127" i="144"/>
  <c r="I129" i="144"/>
  <c r="G131" i="144"/>
  <c r="I141" i="144"/>
  <c r="E141" i="144"/>
  <c r="G142" i="144"/>
  <c r="E150" i="144"/>
  <c r="H150" i="144"/>
  <c r="AP128" i="144"/>
  <c r="N135" i="144"/>
  <c r="V133" i="144"/>
  <c r="AD135" i="144"/>
  <c r="AL135" i="144"/>
  <c r="S138" i="144"/>
  <c r="AM120" i="144"/>
  <c r="H53" i="144"/>
  <c r="I70" i="144"/>
  <c r="V140" i="144"/>
  <c r="E70" i="144"/>
  <c r="F75" i="144"/>
  <c r="H90" i="144"/>
  <c r="AM123" i="144"/>
  <c r="G100" i="144"/>
  <c r="E98" i="144"/>
  <c r="AG116" i="144"/>
  <c r="E127" i="144"/>
  <c r="F131" i="144"/>
  <c r="G132" i="144"/>
  <c r="V135" i="144"/>
  <c r="AI140" i="144"/>
  <c r="I144" i="144"/>
  <c r="G144" i="144"/>
  <c r="F147" i="144"/>
  <c r="E134" i="144"/>
  <c r="F139" i="144"/>
  <c r="AE123" i="144"/>
  <c r="AK28" i="144"/>
  <c r="AK133" i="144" s="1"/>
  <c r="O135" i="144"/>
  <c r="AE135" i="144"/>
  <c r="AN120" i="144"/>
  <c r="F70" i="144"/>
  <c r="Y116" i="144"/>
  <c r="X116" i="144"/>
  <c r="H100" i="144"/>
  <c r="AC138" i="144"/>
  <c r="E121" i="144"/>
  <c r="H121" i="144"/>
  <c r="F137" i="144"/>
  <c r="I137" i="144"/>
  <c r="AQ140" i="144"/>
  <c r="H144" i="144"/>
  <c r="F144" i="144"/>
  <c r="AD145" i="144"/>
  <c r="E146" i="144"/>
  <c r="H146" i="144"/>
  <c r="AG118" i="144"/>
  <c r="F93" i="144"/>
  <c r="Z123" i="144"/>
  <c r="E63" i="144"/>
  <c r="W81" i="144"/>
  <c r="E73" i="144"/>
  <c r="U116" i="144"/>
  <c r="V116" i="144"/>
  <c r="W118" i="144"/>
  <c r="Z81" i="144"/>
  <c r="G93" i="144"/>
  <c r="E93" i="144"/>
  <c r="S120" i="144"/>
  <c r="S13" i="144"/>
  <c r="AO123" i="144"/>
  <c r="AC128" i="144"/>
  <c r="AJ135" i="144"/>
  <c r="AJ28" i="144"/>
  <c r="AJ133" i="144" s="1"/>
  <c r="K120" i="144"/>
  <c r="F15" i="144"/>
  <c r="K13" i="144"/>
  <c r="AQ120" i="144"/>
  <c r="AQ13" i="144"/>
  <c r="U130" i="144"/>
  <c r="U23" i="144"/>
  <c r="U128" i="144" s="1"/>
  <c r="AK128" i="144"/>
  <c r="L135" i="144"/>
  <c r="G30" i="144"/>
  <c r="AR135" i="144"/>
  <c r="AR28" i="144"/>
  <c r="AR133" i="144" s="1"/>
  <c r="I90" i="144"/>
  <c r="N88" i="144"/>
  <c r="I88" i="144" s="1"/>
  <c r="I93" i="144"/>
  <c r="H98" i="144"/>
  <c r="Y118" i="144"/>
  <c r="AI120" i="144"/>
  <c r="V123" i="144"/>
  <c r="AK130" i="144"/>
  <c r="AF18" i="144"/>
  <c r="AF123" i="144" s="1"/>
  <c r="AP123" i="144"/>
  <c r="I20" i="144"/>
  <c r="Q125" i="144"/>
  <c r="AG125" i="144"/>
  <c r="AO125" i="144"/>
  <c r="I25" i="144"/>
  <c r="AL128" i="144"/>
  <c r="AB28" i="144"/>
  <c r="AB133" i="144" s="1"/>
  <c r="H30" i="144"/>
  <c r="M135" i="144"/>
  <c r="AL138" i="144"/>
  <c r="N140" i="144"/>
  <c r="W143" i="144"/>
  <c r="E40" i="144"/>
  <c r="J38" i="144"/>
  <c r="J145" i="144"/>
  <c r="Z38" i="144"/>
  <c r="Z143" i="144" s="1"/>
  <c r="Z145" i="144"/>
  <c r="AH143" i="144"/>
  <c r="AP38" i="144"/>
  <c r="AP143" i="144" s="1"/>
  <c r="AP145" i="144"/>
  <c r="H43" i="144"/>
  <c r="E55" i="144"/>
  <c r="J53" i="144"/>
  <c r="I65" i="144"/>
  <c r="E75" i="144"/>
  <c r="Z83" i="144"/>
  <c r="AL116" i="144"/>
  <c r="H95" i="144"/>
  <c r="H105" i="144"/>
  <c r="M103" i="144"/>
  <c r="H103" i="144" s="1"/>
  <c r="X125" i="144"/>
  <c r="AP125" i="144"/>
  <c r="M130" i="144"/>
  <c r="AL130" i="144"/>
  <c r="AB13" i="144"/>
  <c r="AG18" i="144"/>
  <c r="AG123" i="144" s="1"/>
  <c r="R125" i="144"/>
  <c r="AH125" i="144"/>
  <c r="F25" i="144"/>
  <c r="AE130" i="144"/>
  <c r="AE23" i="144"/>
  <c r="AE128" i="144" s="1"/>
  <c r="AC28" i="144"/>
  <c r="AC133" i="144" s="1"/>
  <c r="AM138" i="144"/>
  <c r="O140" i="144"/>
  <c r="O33" i="144"/>
  <c r="O138" i="144" s="1"/>
  <c r="W138" i="144"/>
  <c r="AM140" i="144"/>
  <c r="I43" i="144"/>
  <c r="Q148" i="144"/>
  <c r="X63" i="144"/>
  <c r="X133" i="144" s="1"/>
  <c r="AE73" i="144"/>
  <c r="AE81" i="144" s="1"/>
  <c r="AA116" i="144"/>
  <c r="AN116" i="144"/>
  <c r="G90" i="144"/>
  <c r="I95" i="144"/>
  <c r="N103" i="144"/>
  <c r="I103" i="144" s="1"/>
  <c r="I105" i="144"/>
  <c r="AA118" i="144"/>
  <c r="Y125" i="144"/>
  <c r="G129" i="144"/>
  <c r="N130" i="144"/>
  <c r="AM130" i="144"/>
  <c r="I134" i="144"/>
  <c r="F150" i="144"/>
  <c r="I150" i="144"/>
  <c r="AH18" i="144"/>
  <c r="F20" i="144"/>
  <c r="K18" i="144"/>
  <c r="S125" i="144"/>
  <c r="S18" i="144"/>
  <c r="AQ18" i="144"/>
  <c r="AQ123" i="144" s="1"/>
  <c r="AQ125" i="144"/>
  <c r="J128" i="144"/>
  <c r="V23" i="144"/>
  <c r="AR128" i="144"/>
  <c r="G25" i="144"/>
  <c r="T28" i="144"/>
  <c r="T133" i="144" s="1"/>
  <c r="AD28" i="144"/>
  <c r="AO133" i="144"/>
  <c r="E30" i="144"/>
  <c r="H35" i="144"/>
  <c r="X33" i="144"/>
  <c r="X138" i="144" s="1"/>
  <c r="X140" i="144"/>
  <c r="AF138" i="144"/>
  <c r="Y38" i="144"/>
  <c r="Y143" i="144" s="1"/>
  <c r="G48" i="144"/>
  <c r="AC81" i="144"/>
  <c r="H50" i="144"/>
  <c r="P63" i="144"/>
  <c r="F63" i="144" s="1"/>
  <c r="V68" i="144"/>
  <c r="G68" i="144" s="1"/>
  <c r="G70" i="144"/>
  <c r="F78" i="144"/>
  <c r="AB116" i="144"/>
  <c r="H85" i="144"/>
  <c r="M83" i="144"/>
  <c r="AC116" i="144"/>
  <c r="W88" i="144"/>
  <c r="W123" i="144" s="1"/>
  <c r="E95" i="144"/>
  <c r="AC118" i="144"/>
  <c r="Z125" i="144"/>
  <c r="I127" i="144"/>
  <c r="G127" i="144"/>
  <c r="AN130" i="144"/>
  <c r="E136" i="144"/>
  <c r="T13" i="144"/>
  <c r="AN118" i="144"/>
  <c r="G15" i="144"/>
  <c r="AE120" i="144"/>
  <c r="AK123" i="144"/>
  <c r="L125" i="144"/>
  <c r="G20" i="144"/>
  <c r="L18" i="144"/>
  <c r="T125" i="144"/>
  <c r="T18" i="144"/>
  <c r="T123" i="144" s="1"/>
  <c r="AB125" i="144"/>
  <c r="AB18" i="144"/>
  <c r="AB123" i="144" s="1"/>
  <c r="AJ125" i="144"/>
  <c r="AJ18" i="144"/>
  <c r="AJ123" i="144" s="1"/>
  <c r="AR125" i="144"/>
  <c r="AR18" i="144"/>
  <c r="AR123" i="144" s="1"/>
  <c r="W23" i="144"/>
  <c r="W128" i="144" s="1"/>
  <c r="H25" i="144"/>
  <c r="U28" i="144"/>
  <c r="F30" i="144"/>
  <c r="AD138" i="144"/>
  <c r="AR138" i="144"/>
  <c r="I35" i="144"/>
  <c r="Y33" i="144"/>
  <c r="Y138" i="144" s="1"/>
  <c r="Y140" i="144"/>
  <c r="AO33" i="144"/>
  <c r="AO138" i="144" s="1"/>
  <c r="AO140" i="144"/>
  <c r="P143" i="144"/>
  <c r="AA38" i="144"/>
  <c r="AA143" i="144" s="1"/>
  <c r="AL143" i="144"/>
  <c r="H48" i="144"/>
  <c r="I50" i="144"/>
  <c r="Y81" i="144"/>
  <c r="M58" i="144"/>
  <c r="H58" i="144" s="1"/>
  <c r="G65" i="144"/>
  <c r="L63" i="144"/>
  <c r="G78" i="144"/>
  <c r="J83" i="144"/>
  <c r="AD120" i="144"/>
  <c r="AD83" i="144"/>
  <c r="AD116" i="144" s="1"/>
  <c r="F95" i="144"/>
  <c r="E100" i="144"/>
  <c r="E105" i="144"/>
  <c r="M120" i="144"/>
  <c r="M123" i="144"/>
  <c r="J125" i="144"/>
  <c r="AA125" i="144"/>
  <c r="E142" i="144"/>
  <c r="O145" i="144"/>
  <c r="AH145" i="144"/>
  <c r="AE13" i="144"/>
  <c r="AO118" i="144"/>
  <c r="H15" i="144"/>
  <c r="AF120" i="144"/>
  <c r="P18" i="144"/>
  <c r="N23" i="144"/>
  <c r="X23" i="144"/>
  <c r="I30" i="144"/>
  <c r="Q135" i="144"/>
  <c r="Q28" i="144"/>
  <c r="Q133" i="144" s="1"/>
  <c r="Y135" i="144"/>
  <c r="AO135" i="144"/>
  <c r="J138" i="144"/>
  <c r="T138" i="144"/>
  <c r="AE33" i="144"/>
  <c r="AE138" i="144" s="1"/>
  <c r="J140" i="144"/>
  <c r="E35" i="144"/>
  <c r="AP140" i="144"/>
  <c r="AP33" i="144"/>
  <c r="AP138" i="144" s="1"/>
  <c r="Q38" i="144"/>
  <c r="AB143" i="144"/>
  <c r="AO38" i="144"/>
  <c r="AO143" i="144" s="1"/>
  <c r="F40" i="144"/>
  <c r="V145" i="144"/>
  <c r="V38" i="144"/>
  <c r="V143" i="144" s="1"/>
  <c r="L148" i="144"/>
  <c r="T148" i="144"/>
  <c r="AB148" i="144"/>
  <c r="AJ148" i="144"/>
  <c r="AR148" i="144"/>
  <c r="AL46" i="144"/>
  <c r="E48" i="144"/>
  <c r="E50" i="144"/>
  <c r="AH81" i="144"/>
  <c r="AP81" i="144"/>
  <c r="Q53" i="144"/>
  <c r="G53" i="144" s="1"/>
  <c r="F55" i="144"/>
  <c r="X58" i="144"/>
  <c r="I58" i="144" s="1"/>
  <c r="N68" i="144"/>
  <c r="I68" i="144" s="1"/>
  <c r="G75" i="144"/>
  <c r="H78" i="144"/>
  <c r="F85" i="144"/>
  <c r="AM116" i="144"/>
  <c r="G95" i="144"/>
  <c r="P98" i="144"/>
  <c r="F100" i="144"/>
  <c r="F105" i="144"/>
  <c r="Q118" i="144"/>
  <c r="G119" i="144"/>
  <c r="N120" i="144"/>
  <c r="AA120" i="144"/>
  <c r="G122" i="144"/>
  <c r="K125" i="144"/>
  <c r="AI125" i="144"/>
  <c r="W140" i="144"/>
  <c r="Q145" i="144"/>
  <c r="G149" i="144"/>
  <c r="L13" i="144"/>
  <c r="V118" i="144"/>
  <c r="AF13" i="144"/>
  <c r="AR13" i="144"/>
  <c r="I15" i="144"/>
  <c r="Q120" i="144"/>
  <c r="AO120" i="144"/>
  <c r="Q18" i="144"/>
  <c r="AC18" i="144"/>
  <c r="AC123" i="144" s="1"/>
  <c r="AD125" i="144"/>
  <c r="O23" i="144"/>
  <c r="Y128" i="144"/>
  <c r="AJ128" i="144"/>
  <c r="L28" i="144"/>
  <c r="R135" i="144"/>
  <c r="R28" i="144"/>
  <c r="Z135" i="144"/>
  <c r="Z28" i="144"/>
  <c r="Z133" i="144" s="1"/>
  <c r="K138" i="144"/>
  <c r="K140" i="144"/>
  <c r="F35" i="144"/>
  <c r="S140" i="144"/>
  <c r="AA140" i="144"/>
  <c r="AQ138" i="144"/>
  <c r="S38" i="144"/>
  <c r="S143" i="144" s="1"/>
  <c r="AQ38" i="144"/>
  <c r="AQ143" i="144" s="1"/>
  <c r="W145" i="144"/>
  <c r="AE145" i="144"/>
  <c r="AE38" i="144"/>
  <c r="AM145" i="144"/>
  <c r="AM38" i="144"/>
  <c r="AM143" i="144" s="1"/>
  <c r="E43" i="144"/>
  <c r="AC148" i="144"/>
  <c r="AK148" i="144"/>
  <c r="F48" i="144"/>
  <c r="F50" i="144"/>
  <c r="E65" i="144"/>
  <c r="H73" i="144"/>
  <c r="H75" i="144"/>
  <c r="AR116" i="144"/>
  <c r="G85" i="144"/>
  <c r="I100" i="144"/>
  <c r="F113" i="144"/>
  <c r="I113" i="144"/>
  <c r="AG120" i="144"/>
  <c r="E122" i="144"/>
  <c r="G124" i="144"/>
  <c r="E131" i="144"/>
  <c r="H131" i="144"/>
  <c r="I132" i="144"/>
  <c r="G137" i="144"/>
  <c r="I139" i="144"/>
  <c r="G141" i="144"/>
  <c r="R145" i="144"/>
  <c r="I147" i="144"/>
  <c r="E149" i="144"/>
  <c r="J120" i="144"/>
  <c r="E15" i="144"/>
  <c r="J13" i="144"/>
  <c r="R120" i="144"/>
  <c r="R13" i="144"/>
  <c r="AH118" i="144"/>
  <c r="AP120" i="144"/>
  <c r="AP13" i="144"/>
  <c r="R18" i="144"/>
  <c r="R123" i="144" s="1"/>
  <c r="AD123" i="144"/>
  <c r="AN18" i="144"/>
  <c r="AN123" i="144" s="1"/>
  <c r="P23" i="144"/>
  <c r="P128" i="144" s="1"/>
  <c r="Z128" i="144"/>
  <c r="L130" i="144"/>
  <c r="L23" i="144"/>
  <c r="T130" i="144"/>
  <c r="T23" i="144"/>
  <c r="T128" i="144" s="1"/>
  <c r="AB130" i="144"/>
  <c r="AB23" i="144"/>
  <c r="AB128" i="144" s="1"/>
  <c r="AJ130" i="144"/>
  <c r="AR130" i="144"/>
  <c r="M28" i="144"/>
  <c r="Y28" i="144"/>
  <c r="Y133" i="144" s="1"/>
  <c r="L138" i="144"/>
  <c r="AJ138" i="144"/>
  <c r="K38" i="144"/>
  <c r="T143" i="144"/>
  <c r="AR143" i="144"/>
  <c r="H40" i="144"/>
  <c r="AN145" i="144"/>
  <c r="AN38" i="144"/>
  <c r="AN143" i="144" s="1"/>
  <c r="F43" i="144"/>
  <c r="N148" i="144"/>
  <c r="AD148" i="144"/>
  <c r="AL148" i="144"/>
  <c r="H55" i="144"/>
  <c r="H70" i="144"/>
  <c r="M68" i="144"/>
  <c r="H68" i="144" s="1"/>
  <c r="AK68" i="144"/>
  <c r="AK140" i="144"/>
  <c r="I75" i="144"/>
  <c r="N73" i="144"/>
  <c r="N83" i="144"/>
  <c r="N118" i="144" s="1"/>
  <c r="AI116" i="144"/>
  <c r="M93" i="144"/>
  <c r="H93" i="144" s="1"/>
  <c r="L98" i="144"/>
  <c r="G98" i="144" s="1"/>
  <c r="E103" i="144"/>
  <c r="F119" i="144"/>
  <c r="AH120" i="144"/>
  <c r="G121" i="144"/>
  <c r="J130" i="144"/>
  <c r="AC130" i="144"/>
  <c r="N133" i="144"/>
  <c r="E137" i="144"/>
  <c r="H137" i="144"/>
  <c r="AF140" i="144"/>
  <c r="I146" i="144"/>
  <c r="F129" i="144"/>
  <c r="AC120" i="144"/>
  <c r="N125" i="144"/>
  <c r="V125" i="144"/>
  <c r="Y130" i="144"/>
  <c r="AG130" i="144"/>
  <c r="U140" i="144"/>
  <c r="AC140" i="144"/>
  <c r="L145" i="144"/>
  <c r="T145" i="144"/>
  <c r="AB145" i="144"/>
  <c r="AJ145" i="144"/>
  <c r="AR145" i="144"/>
  <c r="J148" i="144"/>
  <c r="R148" i="144"/>
  <c r="Z148" i="144"/>
  <c r="I48" i="144"/>
  <c r="F60" i="144"/>
  <c r="K58" i="144"/>
  <c r="F58" i="144" s="1"/>
  <c r="T116" i="144"/>
  <c r="H110" i="144"/>
  <c r="M108" i="144"/>
  <c r="V120" i="144"/>
  <c r="AL120" i="144"/>
  <c r="W125" i="144"/>
  <c r="AE125" i="144"/>
  <c r="AA133" i="144"/>
  <c r="AN135" i="144"/>
  <c r="AN28" i="144"/>
  <c r="AN133" i="144" s="1"/>
  <c r="AD140" i="144"/>
  <c r="AL140" i="144"/>
  <c r="E68" i="144"/>
  <c r="F88" i="144"/>
  <c r="P135" i="144"/>
  <c r="H141" i="144"/>
  <c r="E144" i="144"/>
  <c r="G150" i="144"/>
  <c r="AH130" i="144"/>
  <c r="AP130" i="144"/>
  <c r="AA135" i="144"/>
  <c r="AI135" i="144"/>
  <c r="L140" i="144"/>
  <c r="T140" i="144"/>
  <c r="AB140" i="144"/>
  <c r="AJ140" i="144"/>
  <c r="AR140" i="144"/>
  <c r="M145" i="144"/>
  <c r="S148" i="144"/>
  <c r="AA148" i="144"/>
  <c r="I126" i="144"/>
  <c r="F136" i="144"/>
  <c r="H142" i="144"/>
  <c r="F149" i="144"/>
  <c r="G105" i="144"/>
  <c r="D11" i="125"/>
  <c r="D12" i="125" s="1"/>
  <c r="D13" i="125" s="1"/>
  <c r="D14" i="125" s="1"/>
  <c r="D15" i="125" s="1"/>
  <c r="D16" i="125" s="1"/>
  <c r="D17" i="125" s="1"/>
  <c r="D18" i="125" s="1"/>
  <c r="D19" i="125" s="1"/>
  <c r="C119" i="121"/>
  <c r="C103" i="121"/>
  <c r="C87" i="121"/>
  <c r="C71" i="121"/>
  <c r="C55" i="121"/>
  <c r="C39" i="121"/>
  <c r="C23" i="121"/>
  <c r="AR41" i="145" l="1"/>
  <c r="BA46" i="145"/>
  <c r="CO46" i="145"/>
  <c r="AV46" i="145"/>
  <c r="H40" i="145"/>
  <c r="G114" i="10"/>
  <c r="G112" i="10"/>
  <c r="G15" i="10"/>
  <c r="E40" i="145"/>
  <c r="H26" i="145"/>
  <c r="BM41" i="145"/>
  <c r="CJ46" i="145"/>
  <c r="BU46" i="145"/>
  <c r="BF46" i="145"/>
  <c r="AH44" i="145"/>
  <c r="AR44" i="145" s="1"/>
  <c r="G40" i="145"/>
  <c r="AL46" i="145"/>
  <c r="W46" i="145"/>
  <c r="I20" i="145"/>
  <c r="H20" i="145"/>
  <c r="E20" i="145"/>
  <c r="G26" i="145"/>
  <c r="F26" i="145"/>
  <c r="J28" i="147"/>
  <c r="E26" i="145"/>
  <c r="G20" i="145"/>
  <c r="I26" i="145"/>
  <c r="F20" i="145"/>
  <c r="BO41" i="145"/>
  <c r="I40" i="145"/>
  <c r="AC41" i="145"/>
  <c r="H33" i="144"/>
  <c r="I28" i="147"/>
  <c r="V138" i="144"/>
  <c r="G138" i="144" s="1"/>
  <c r="AP41" i="145"/>
  <c r="K28" i="147"/>
  <c r="M28" i="147"/>
  <c r="L28" i="147"/>
  <c r="BL44" i="145"/>
  <c r="BQ41" i="145"/>
  <c r="AB27" i="145"/>
  <c r="H27" i="145" s="1"/>
  <c r="H21" i="145"/>
  <c r="Y27" i="145"/>
  <c r="E27" i="145" s="1"/>
  <c r="E21" i="145"/>
  <c r="Y41" i="145"/>
  <c r="J44" i="145"/>
  <c r="CE41" i="145"/>
  <c r="BZ44" i="145"/>
  <c r="G20" i="10" s="1"/>
  <c r="BD44" i="145"/>
  <c r="BN41" i="145"/>
  <c r="F41" i="145" s="1"/>
  <c r="AC44" i="145"/>
  <c r="N46" i="145"/>
  <c r="AC46" i="145" s="1"/>
  <c r="BJ46" i="145"/>
  <c r="AP44" i="145"/>
  <c r="AF46" i="145"/>
  <c r="AP46" i="145" s="1"/>
  <c r="CA44" i="145"/>
  <c r="CF41" i="145"/>
  <c r="CD41" i="145"/>
  <c r="BY44" i="145"/>
  <c r="AN41" i="145"/>
  <c r="AD44" i="145"/>
  <c r="AA41" i="145"/>
  <c r="L44" i="145"/>
  <c r="AC27" i="145"/>
  <c r="I27" i="145" s="1"/>
  <c r="I21" i="145"/>
  <c r="Z27" i="145"/>
  <c r="F27" i="145" s="1"/>
  <c r="F21" i="145"/>
  <c r="BW44" i="145"/>
  <c r="CB41" i="145"/>
  <c r="M44" i="145"/>
  <c r="G14" i="10" s="1"/>
  <c r="AB41" i="145"/>
  <c r="BK44" i="145"/>
  <c r="G19" i="10" s="1"/>
  <c r="BP41" i="145"/>
  <c r="AQ41" i="145"/>
  <c r="AG44" i="145"/>
  <c r="G16" i="10" s="1"/>
  <c r="AA27" i="145"/>
  <c r="G27" i="145" s="1"/>
  <c r="G21" i="145"/>
  <c r="BM44" i="145"/>
  <c r="BH46" i="145"/>
  <c r="BM46" i="145" s="1"/>
  <c r="G58" i="144"/>
  <c r="P133" i="144"/>
  <c r="F98" i="144"/>
  <c r="W116" i="144"/>
  <c r="H88" i="144"/>
  <c r="G33" i="144"/>
  <c r="AO116" i="144"/>
  <c r="F73" i="144"/>
  <c r="F81" i="144" s="1"/>
  <c r="U81" i="144"/>
  <c r="H140" i="144"/>
  <c r="E120" i="144"/>
  <c r="AG138" i="144"/>
  <c r="AK81" i="144"/>
  <c r="P81" i="144"/>
  <c r="O46" i="144"/>
  <c r="V81" i="144"/>
  <c r="F130" i="144"/>
  <c r="U46" i="144"/>
  <c r="U123" i="144"/>
  <c r="J123" i="144"/>
  <c r="E123" i="144" s="1"/>
  <c r="G120" i="144"/>
  <c r="I33" i="144"/>
  <c r="O81" i="144"/>
  <c r="AK46" i="144"/>
  <c r="P116" i="144"/>
  <c r="E108" i="144"/>
  <c r="E135" i="144"/>
  <c r="H123" i="144"/>
  <c r="AI46" i="144"/>
  <c r="AD118" i="144"/>
  <c r="O116" i="144"/>
  <c r="M128" i="144"/>
  <c r="H128" i="144" s="1"/>
  <c r="I28" i="144"/>
  <c r="H120" i="144"/>
  <c r="Q81" i="144"/>
  <c r="N81" i="144"/>
  <c r="Q123" i="144"/>
  <c r="F145" i="144"/>
  <c r="AI151" i="144"/>
  <c r="H63" i="144"/>
  <c r="H81" i="144" s="1"/>
  <c r="AQ81" i="144"/>
  <c r="I135" i="144"/>
  <c r="AA46" i="144"/>
  <c r="Y46" i="144"/>
  <c r="F140" i="144"/>
  <c r="I145" i="144"/>
  <c r="O118" i="144"/>
  <c r="I140" i="144"/>
  <c r="AL81" i="144"/>
  <c r="I133" i="144"/>
  <c r="X128" i="144"/>
  <c r="X151" i="144" s="1"/>
  <c r="AL151" i="144"/>
  <c r="AF81" i="144"/>
  <c r="E28" i="144"/>
  <c r="I38" i="144"/>
  <c r="AG133" i="144"/>
  <c r="L116" i="144"/>
  <c r="H125" i="144"/>
  <c r="G145" i="144"/>
  <c r="G130" i="144"/>
  <c r="O128" i="144"/>
  <c r="E128" i="144" s="1"/>
  <c r="H148" i="144"/>
  <c r="E33" i="144"/>
  <c r="V128" i="144"/>
  <c r="AG143" i="144"/>
  <c r="AM46" i="144"/>
  <c r="G108" i="144"/>
  <c r="G116" i="144" s="1"/>
  <c r="H23" i="144"/>
  <c r="F148" i="144"/>
  <c r="X81" i="144"/>
  <c r="E23" i="144"/>
  <c r="AK138" i="144"/>
  <c r="AK151" i="144" s="1"/>
  <c r="N123" i="144"/>
  <c r="AM151" i="144"/>
  <c r="R133" i="144"/>
  <c r="I120" i="144"/>
  <c r="G148" i="144"/>
  <c r="Q46" i="144"/>
  <c r="Q128" i="144"/>
  <c r="I148" i="144"/>
  <c r="J46" i="144"/>
  <c r="J118" i="144"/>
  <c r="E13" i="144"/>
  <c r="AO151" i="144"/>
  <c r="AH123" i="144"/>
  <c r="AH151" i="144" s="1"/>
  <c r="AH46" i="144"/>
  <c r="H130" i="144"/>
  <c r="Z116" i="144"/>
  <c r="F83" i="144"/>
  <c r="AJ151" i="144"/>
  <c r="S118" i="144"/>
  <c r="S46" i="144"/>
  <c r="H145" i="144"/>
  <c r="L118" i="144"/>
  <c r="L46" i="144"/>
  <c r="G13" i="144"/>
  <c r="AE118" i="144"/>
  <c r="AE46" i="144"/>
  <c r="M116" i="144"/>
  <c r="H83" i="144"/>
  <c r="AQ118" i="144"/>
  <c r="AQ151" i="144" s="1"/>
  <c r="AQ46" i="144"/>
  <c r="Q143" i="144"/>
  <c r="G143" i="144" s="1"/>
  <c r="G38" i="144"/>
  <c r="N128" i="144"/>
  <c r="I23" i="144"/>
  <c r="I13" i="144"/>
  <c r="AA151" i="144"/>
  <c r="I125" i="144"/>
  <c r="L128" i="144"/>
  <c r="G23" i="144"/>
  <c r="AP118" i="144"/>
  <c r="AP151" i="144" s="1"/>
  <c r="AP46" i="144"/>
  <c r="AE143" i="144"/>
  <c r="E138" i="144"/>
  <c r="G63" i="144"/>
  <c r="L81" i="144"/>
  <c r="K128" i="144"/>
  <c r="F128" i="144" s="1"/>
  <c r="AN151" i="144"/>
  <c r="AD133" i="144"/>
  <c r="E133" i="144" s="1"/>
  <c r="AD46" i="144"/>
  <c r="M118" i="144"/>
  <c r="Z118" i="144"/>
  <c r="Z151" i="144" s="1"/>
  <c r="H135" i="144"/>
  <c r="AC46" i="144"/>
  <c r="E130" i="144"/>
  <c r="M133" i="144"/>
  <c r="H28" i="144"/>
  <c r="L133" i="144"/>
  <c r="G133" i="144" s="1"/>
  <c r="G28" i="144"/>
  <c r="P123" i="144"/>
  <c r="P46" i="144"/>
  <c r="L123" i="144"/>
  <c r="G123" i="144" s="1"/>
  <c r="G18" i="144"/>
  <c r="AC151" i="144"/>
  <c r="S123" i="144"/>
  <c r="I18" i="144"/>
  <c r="I63" i="144"/>
  <c r="G135" i="144"/>
  <c r="K118" i="144"/>
  <c r="K46" i="144"/>
  <c r="F13" i="144"/>
  <c r="H18" i="144"/>
  <c r="H108" i="144"/>
  <c r="M143" i="144"/>
  <c r="E148" i="144"/>
  <c r="N116" i="144"/>
  <c r="I83" i="144"/>
  <c r="I116" i="144" s="1"/>
  <c r="AN46" i="144"/>
  <c r="N46" i="144"/>
  <c r="F33" i="144"/>
  <c r="X46" i="144"/>
  <c r="T118" i="144"/>
  <c r="T151" i="144" s="1"/>
  <c r="T46" i="144"/>
  <c r="E53" i="144"/>
  <c r="E81" i="144" s="1"/>
  <c r="J81" i="144"/>
  <c r="E145" i="144"/>
  <c r="W46" i="144"/>
  <c r="G140" i="144"/>
  <c r="F135" i="144"/>
  <c r="I73" i="144"/>
  <c r="N143" i="144"/>
  <c r="I143" i="144" s="1"/>
  <c r="R46" i="144"/>
  <c r="R118" i="144"/>
  <c r="H13" i="144"/>
  <c r="F138" i="144"/>
  <c r="AR118" i="144"/>
  <c r="AR151" i="144" s="1"/>
  <c r="AR46" i="144"/>
  <c r="F125" i="144"/>
  <c r="M46" i="144"/>
  <c r="G125" i="144"/>
  <c r="M138" i="144"/>
  <c r="H138" i="144" s="1"/>
  <c r="F18" i="144"/>
  <c r="K123" i="144"/>
  <c r="I130" i="144"/>
  <c r="AB118" i="144"/>
  <c r="AB151" i="144" s="1"/>
  <c r="AB46" i="144"/>
  <c r="J143" i="144"/>
  <c r="E143" i="144" s="1"/>
  <c r="E38" i="144"/>
  <c r="M81" i="144"/>
  <c r="F120" i="144"/>
  <c r="K81" i="144"/>
  <c r="W151" i="144"/>
  <c r="V46" i="144"/>
  <c r="AG46" i="144"/>
  <c r="N138" i="144"/>
  <c r="I138" i="144" s="1"/>
  <c r="K143" i="144"/>
  <c r="F38" i="144"/>
  <c r="F23" i="144"/>
  <c r="AF118" i="144"/>
  <c r="AF151" i="144" s="1"/>
  <c r="AF46" i="144"/>
  <c r="E140" i="144"/>
  <c r="AO46" i="144"/>
  <c r="E125" i="144"/>
  <c r="E83" i="144"/>
  <c r="J116" i="144"/>
  <c r="U133" i="144"/>
  <c r="F28" i="144"/>
  <c r="Y151" i="144"/>
  <c r="AJ46" i="144"/>
  <c r="E18" i="144"/>
  <c r="Z46" i="144"/>
  <c r="L54" i="143"/>
  <c r="K54" i="143"/>
  <c r="J54" i="143"/>
  <c r="I54" i="143"/>
  <c r="H54" i="143"/>
  <c r="G54" i="143"/>
  <c r="E54" i="143"/>
  <c r="D54" i="143"/>
  <c r="L49" i="143"/>
  <c r="K49" i="143"/>
  <c r="J49" i="143"/>
  <c r="I49" i="143"/>
  <c r="H49" i="143"/>
  <c r="G49" i="143"/>
  <c r="E49" i="143"/>
  <c r="D49" i="143"/>
  <c r="L44" i="143"/>
  <c r="K44" i="143"/>
  <c r="J44" i="143"/>
  <c r="I44" i="143"/>
  <c r="H44" i="143"/>
  <c r="G44" i="143"/>
  <c r="E44" i="143"/>
  <c r="D44" i="143"/>
  <c r="L27" i="143"/>
  <c r="L29" i="143" s="1"/>
  <c r="K27" i="143"/>
  <c r="K29" i="143" s="1"/>
  <c r="J27" i="143"/>
  <c r="J29" i="143" s="1"/>
  <c r="I27" i="143"/>
  <c r="I29" i="143" s="1"/>
  <c r="H27" i="143"/>
  <c r="H29" i="143" s="1"/>
  <c r="G27" i="143"/>
  <c r="G29" i="143" s="1"/>
  <c r="F27" i="143"/>
  <c r="F29" i="143" s="1"/>
  <c r="E27" i="143"/>
  <c r="E29" i="143" s="1"/>
  <c r="D27" i="143"/>
  <c r="D29" i="143" s="1"/>
  <c r="L20" i="143"/>
  <c r="L22" i="143" s="1"/>
  <c r="K20" i="143"/>
  <c r="K22" i="143" s="1"/>
  <c r="J20" i="143"/>
  <c r="J22" i="143" s="1"/>
  <c r="I20" i="143"/>
  <c r="I22" i="143" s="1"/>
  <c r="H20" i="143"/>
  <c r="H22" i="143" s="1"/>
  <c r="G20" i="143"/>
  <c r="G22" i="143" s="1"/>
  <c r="F20" i="143"/>
  <c r="F22" i="143" s="1"/>
  <c r="E20" i="143"/>
  <c r="E22" i="143" s="1"/>
  <c r="D20" i="143"/>
  <c r="D22" i="143" s="1"/>
  <c r="L13" i="143"/>
  <c r="L15" i="143" s="1"/>
  <c r="K13" i="143"/>
  <c r="K15" i="143" s="1"/>
  <c r="J13" i="143"/>
  <c r="J15" i="143" s="1"/>
  <c r="I13" i="143"/>
  <c r="I15" i="143" s="1"/>
  <c r="H13" i="143"/>
  <c r="H15" i="143" s="1"/>
  <c r="G13" i="143"/>
  <c r="G15" i="143" s="1"/>
  <c r="F13" i="143"/>
  <c r="F15" i="143" s="1"/>
  <c r="E13" i="143"/>
  <c r="E15" i="143" s="1"/>
  <c r="D13" i="143"/>
  <c r="D15" i="143" s="1"/>
  <c r="F143" i="144" l="1"/>
  <c r="I128" i="144"/>
  <c r="AH46" i="145"/>
  <c r="AR46" i="145" s="1"/>
  <c r="V151" i="144"/>
  <c r="I41" i="145"/>
  <c r="G81" i="144"/>
  <c r="F116" i="144"/>
  <c r="F133" i="144"/>
  <c r="P151" i="144"/>
  <c r="E41" i="145"/>
  <c r="BK46" i="145"/>
  <c r="BP46" i="145" s="1"/>
  <c r="BP44" i="145"/>
  <c r="H41" i="145"/>
  <c r="BY46" i="145"/>
  <c r="CD46" i="145" s="1"/>
  <c r="CD44" i="145"/>
  <c r="BN44" i="145"/>
  <c r="F44" i="145" s="1"/>
  <c r="BD46" i="145"/>
  <c r="BN46" i="145" s="1"/>
  <c r="F46" i="145" s="1"/>
  <c r="L46" i="145"/>
  <c r="AA46" i="145" s="1"/>
  <c r="AA44" i="145"/>
  <c r="BZ46" i="145"/>
  <c r="CE46" i="145" s="1"/>
  <c r="CE44" i="145"/>
  <c r="AB44" i="145"/>
  <c r="M46" i="145"/>
  <c r="AB46" i="145" s="1"/>
  <c r="CF44" i="145"/>
  <c r="CA46" i="145"/>
  <c r="CF46" i="145" s="1"/>
  <c r="BW46" i="145"/>
  <c r="CB46" i="145" s="1"/>
  <c r="CB44" i="145"/>
  <c r="G41" i="145"/>
  <c r="AQ44" i="145"/>
  <c r="AG46" i="145"/>
  <c r="AQ46" i="145" s="1"/>
  <c r="AD46" i="145"/>
  <c r="AN46" i="145" s="1"/>
  <c r="AN44" i="145"/>
  <c r="BO44" i="145"/>
  <c r="J46" i="145"/>
  <c r="Y46" i="145" s="1"/>
  <c r="Y44" i="145"/>
  <c r="BL46" i="145"/>
  <c r="BQ46" i="145" s="1"/>
  <c r="BQ44" i="145"/>
  <c r="AG151" i="144"/>
  <c r="R151" i="144"/>
  <c r="E116" i="144"/>
  <c r="AD151" i="144"/>
  <c r="I81" i="144"/>
  <c r="O151" i="144"/>
  <c r="H116" i="144"/>
  <c r="I123" i="144"/>
  <c r="Q151" i="144"/>
  <c r="H133" i="144"/>
  <c r="I46" i="144"/>
  <c r="F123" i="144"/>
  <c r="H143" i="144"/>
  <c r="G128" i="144"/>
  <c r="S151" i="144"/>
  <c r="F46" i="144"/>
  <c r="K151" i="144"/>
  <c r="F118" i="144"/>
  <c r="AE151" i="144"/>
  <c r="E118" i="144"/>
  <c r="E151" i="144" s="1"/>
  <c r="J151" i="144"/>
  <c r="G46" i="144"/>
  <c r="N151" i="144"/>
  <c r="E46" i="144"/>
  <c r="I118" i="144"/>
  <c r="L151" i="144"/>
  <c r="G118" i="144"/>
  <c r="U151" i="144"/>
  <c r="H46" i="144"/>
  <c r="M151" i="144"/>
  <c r="H118" i="144"/>
  <c r="J12" i="72"/>
  <c r="K12" i="72" s="1"/>
  <c r="S60" i="64"/>
  <c r="W60" i="64"/>
  <c r="S61" i="64"/>
  <c r="W61" i="64"/>
  <c r="S62" i="64"/>
  <c r="W62" i="64"/>
  <c r="AE49" i="64"/>
  <c r="W49" i="64"/>
  <c r="S49" i="64"/>
  <c r="AE48" i="64"/>
  <c r="W48" i="64"/>
  <c r="S48" i="64"/>
  <c r="AE47" i="64"/>
  <c r="W47" i="64"/>
  <c r="S47" i="64"/>
  <c r="AE46" i="64"/>
  <c r="W46" i="64"/>
  <c r="S46" i="64"/>
  <c r="AE45" i="64"/>
  <c r="W45" i="64"/>
  <c r="S45" i="64"/>
  <c r="AE44" i="64"/>
  <c r="W44" i="64"/>
  <c r="S44" i="64"/>
  <c r="AE43" i="64"/>
  <c r="W43" i="64"/>
  <c r="S43" i="64"/>
  <c r="AE42" i="64"/>
  <c r="W42" i="64"/>
  <c r="S42" i="64"/>
  <c r="AE41" i="64"/>
  <c r="W41" i="64"/>
  <c r="S41" i="64"/>
  <c r="AE40" i="64"/>
  <c r="W40" i="64"/>
  <c r="S40" i="64"/>
  <c r="AE39" i="64"/>
  <c r="W39" i="64"/>
  <c r="R36" i="63"/>
  <c r="R35" i="63"/>
  <c r="X36" i="63"/>
  <c r="X35" i="63"/>
  <c r="AA37" i="63"/>
  <c r="Y37" i="63"/>
  <c r="W37" i="63"/>
  <c r="V37" i="63"/>
  <c r="U37" i="63"/>
  <c r="T37" i="63"/>
  <c r="Q37" i="63"/>
  <c r="P37" i="63"/>
  <c r="O37" i="63"/>
  <c r="N37" i="63"/>
  <c r="AA38" i="63"/>
  <c r="Y38" i="63"/>
  <c r="W38" i="63"/>
  <c r="V38" i="63"/>
  <c r="U38" i="63"/>
  <c r="T38" i="63"/>
  <c r="Q38" i="63"/>
  <c r="P38" i="63"/>
  <c r="O38" i="63"/>
  <c r="N38" i="63"/>
  <c r="G115" i="10" l="1"/>
  <c r="G113" i="10"/>
  <c r="BO46" i="145"/>
  <c r="G46" i="145" s="1"/>
  <c r="I46" i="145"/>
  <c r="H46" i="145"/>
  <c r="H44" i="145"/>
  <c r="E44" i="145"/>
  <c r="I44" i="145"/>
  <c r="E46" i="145"/>
  <c r="G44" i="145"/>
  <c r="H151" i="144"/>
  <c r="F151" i="144"/>
  <c r="I151" i="144"/>
  <c r="G151" i="144"/>
  <c r="H13" i="48"/>
  <c r="I13" i="48" s="1"/>
  <c r="J13" i="48" s="1"/>
  <c r="K13" i="48" s="1"/>
  <c r="L13" i="48" s="1"/>
  <c r="M13" i="48" s="1"/>
  <c r="N13" i="48" s="1"/>
  <c r="O13" i="48" s="1"/>
  <c r="P13" i="48" s="1"/>
  <c r="Q13" i="48" s="1"/>
  <c r="R13" i="48" s="1"/>
  <c r="S13" i="48" s="1"/>
  <c r="T13" i="48" s="1"/>
  <c r="U13" i="48" s="1"/>
  <c r="V13" i="48" s="1"/>
  <c r="W13" i="48" s="1"/>
  <c r="X13" i="48" s="1"/>
  <c r="Z13" i="48" s="1"/>
  <c r="AA13" i="48" s="1"/>
  <c r="AB13" i="48" s="1"/>
  <c r="AC13" i="48" s="1"/>
  <c r="AD13" i="48" s="1"/>
  <c r="AE13" i="48" s="1"/>
  <c r="AF13" i="48" s="1"/>
  <c r="AG13" i="48" s="1"/>
  <c r="AH13" i="48" s="1"/>
  <c r="AI13" i="48" s="1"/>
  <c r="AK13" i="48" s="1"/>
  <c r="AL13" i="48" s="1"/>
  <c r="M12" i="70"/>
  <c r="N12" i="70" s="1"/>
  <c r="O12" i="70" s="1"/>
  <c r="P12" i="70" s="1"/>
  <c r="Q12" i="70" s="1"/>
  <c r="R12" i="70" s="1"/>
  <c r="S12" i="70" s="1"/>
  <c r="T12" i="70" s="1"/>
  <c r="U12" i="70" s="1"/>
  <c r="V12" i="70" s="1"/>
  <c r="H13" i="64"/>
  <c r="I13" i="64" s="1"/>
  <c r="H12" i="63"/>
  <c r="H12" i="74"/>
  <c r="I12" i="74" s="1"/>
  <c r="H13" i="73"/>
  <c r="I13" i="73" s="1"/>
  <c r="J13" i="73" s="1"/>
  <c r="AA13" i="72"/>
  <c r="H12" i="72"/>
  <c r="I12" i="72" s="1"/>
  <c r="L12" i="72" s="1"/>
  <c r="M12" i="72" s="1"/>
  <c r="N12" i="72" s="1"/>
  <c r="O12" i="72" s="1"/>
  <c r="P12" i="72" s="1"/>
  <c r="Q12" i="72" s="1"/>
  <c r="R12" i="72" s="1"/>
  <c r="S12" i="72" s="1"/>
  <c r="T12" i="72" s="1"/>
  <c r="U12" i="72" s="1"/>
  <c r="V12" i="72" s="1"/>
  <c r="X12" i="72" s="1"/>
  <c r="Y12" i="72" s="1"/>
  <c r="AA12" i="72" s="1"/>
  <c r="AB12" i="72" s="1"/>
  <c r="AC12" i="72" s="1"/>
  <c r="AD12" i="72" s="1"/>
  <c r="AE12" i="72" s="1"/>
  <c r="AF12" i="72" s="1"/>
  <c r="AG12" i="72" s="1"/>
  <c r="AH12" i="72" s="1"/>
  <c r="AI12" i="72" s="1"/>
  <c r="AJ12" i="72" s="1"/>
  <c r="K13" i="73" l="1"/>
  <c r="L13" i="73" s="1"/>
  <c r="M13" i="73" s="1"/>
  <c r="N13" i="73" s="1"/>
  <c r="O13" i="73" s="1"/>
  <c r="P13" i="73" s="1"/>
  <c r="Q13" i="73" s="1"/>
  <c r="R13" i="73" s="1"/>
  <c r="S13" i="73" s="1"/>
  <c r="T13" i="73" s="1"/>
  <c r="U13" i="73" s="1"/>
  <c r="V13" i="73" s="1"/>
  <c r="X13" i="73" s="1"/>
  <c r="Y13" i="73" s="1"/>
  <c r="Z13" i="73" s="1"/>
  <c r="AA13" i="73" s="1"/>
  <c r="AB13" i="73" s="1"/>
  <c r="AC13" i="73" s="1"/>
  <c r="AD13" i="73" s="1"/>
  <c r="AE13" i="73" s="1"/>
  <c r="AF13" i="73" s="1"/>
  <c r="AG13" i="73" s="1"/>
  <c r="J12" i="74"/>
  <c r="K12" i="74" s="1"/>
  <c r="L12" i="74" s="1"/>
  <c r="M12" i="74" s="1"/>
  <c r="N12" i="74" s="1"/>
  <c r="O12" i="74" s="1"/>
  <c r="P12" i="74" s="1"/>
  <c r="Q12" i="74" s="1"/>
  <c r="R12" i="74" s="1"/>
  <c r="S12" i="74" s="1"/>
  <c r="T12" i="74" s="1"/>
  <c r="U12" i="74" s="1"/>
  <c r="V12" i="74" s="1"/>
  <c r="W12" i="74" s="1"/>
  <c r="X12" i="74" s="1"/>
  <c r="Z12" i="74" s="1"/>
  <c r="AA12" i="74" s="1"/>
  <c r="AB12" i="74" s="1"/>
  <c r="AC12" i="74" s="1"/>
  <c r="AD12" i="74" s="1"/>
  <c r="AE12" i="74" s="1"/>
  <c r="AF12" i="74" s="1"/>
  <c r="AG12" i="74" s="1"/>
  <c r="AH12" i="74" s="1"/>
  <c r="AI12" i="74" s="1"/>
  <c r="I12" i="63"/>
  <c r="J13" i="64"/>
  <c r="K13" i="64" s="1"/>
  <c r="L13" i="64" s="1"/>
  <c r="M13" i="64" s="1"/>
  <c r="N13" i="64" s="1"/>
  <c r="O13" i="64" s="1"/>
  <c r="P13" i="64" s="1"/>
  <c r="Q13" i="64" s="1"/>
  <c r="R13" i="64" s="1"/>
  <c r="S13" i="64" s="1"/>
  <c r="T13" i="64" s="1"/>
  <c r="U13" i="64" s="1"/>
  <c r="V13" i="64" s="1"/>
  <c r="W13" i="64" s="1"/>
  <c r="Y13" i="64" s="1"/>
  <c r="AA13" i="64" s="1"/>
  <c r="AB13" i="64" s="1"/>
  <c r="AC13" i="64" s="1"/>
  <c r="AD13" i="64" s="1"/>
  <c r="AE13" i="64" s="1"/>
  <c r="AF13" i="64" s="1"/>
  <c r="AH13" i="64" s="1"/>
  <c r="H12" i="71"/>
  <c r="I12" i="71" s="1"/>
  <c r="AO10" i="27"/>
  <c r="AP10" i="27" s="1"/>
  <c r="AQ10" i="27" s="1"/>
  <c r="AR10" i="27" s="1"/>
  <c r="AS10" i="27" s="1"/>
  <c r="AT10" i="27" s="1"/>
  <c r="AU10" i="27" s="1"/>
  <c r="AV10" i="27" s="1"/>
  <c r="AW10" i="27" s="1"/>
  <c r="AX10" i="27" s="1"/>
  <c r="AY10" i="27" s="1"/>
  <c r="AT13" i="25"/>
  <c r="AS13" i="25"/>
  <c r="AF10" i="25"/>
  <c r="AG10" i="25" s="1"/>
  <c r="AH10" i="25" s="1"/>
  <c r="AI10" i="25" s="1"/>
  <c r="AK10" i="25" s="1"/>
  <c r="AL10" i="25" s="1"/>
  <c r="AM10" i="25" s="1"/>
  <c r="AN10" i="25" s="1"/>
  <c r="AO10" i="25" s="1"/>
  <c r="AP10" i="25" s="1"/>
  <c r="AQ10" i="25" s="1"/>
  <c r="AR10" i="25" s="1"/>
  <c r="AS10" i="25" s="1"/>
  <c r="AT10" i="25" s="1"/>
  <c r="AU10" i="25" s="1"/>
  <c r="S44" i="25"/>
  <c r="S45" i="25" s="1"/>
  <c r="T44" i="25"/>
  <c r="T150" i="25" s="1"/>
  <c r="U44" i="25"/>
  <c r="U45" i="25" s="1"/>
  <c r="V44" i="25"/>
  <c r="V150" i="25" s="1"/>
  <c r="W44" i="25"/>
  <c r="W45" i="25" s="1"/>
  <c r="X44" i="25"/>
  <c r="X150" i="25" s="1"/>
  <c r="Y44" i="25"/>
  <c r="Y45" i="25" s="1"/>
  <c r="Z44" i="25"/>
  <c r="Z45" i="25" s="1"/>
  <c r="AA44" i="25"/>
  <c r="AA45" i="25" s="1"/>
  <c r="AA151" i="25" s="1"/>
  <c r="AB44" i="25"/>
  <c r="AB45" i="25" s="1"/>
  <c r="AB151" i="25" s="1"/>
  <c r="AC44" i="25"/>
  <c r="AC45" i="25" s="1"/>
  <c r="AD44" i="25"/>
  <c r="AD150" i="25" s="1"/>
  <c r="V45" i="25"/>
  <c r="V151" i="25" s="1"/>
  <c r="S75" i="25"/>
  <c r="S152" i="25" s="1"/>
  <c r="T75" i="25"/>
  <c r="T152" i="25" s="1"/>
  <c r="U75" i="25"/>
  <c r="U152" i="25" s="1"/>
  <c r="V75" i="25"/>
  <c r="V152" i="25" s="1"/>
  <c r="W75" i="25"/>
  <c r="W152" i="25" s="1"/>
  <c r="X75" i="25"/>
  <c r="X152" i="25" s="1"/>
  <c r="Y75" i="25"/>
  <c r="Y152" i="25" s="1"/>
  <c r="Z75" i="25"/>
  <c r="Z152" i="25" s="1"/>
  <c r="AA75" i="25"/>
  <c r="AA152" i="25" s="1"/>
  <c r="AB75" i="25"/>
  <c r="AB152" i="25" s="1"/>
  <c r="AC75" i="25"/>
  <c r="AC152" i="25" s="1"/>
  <c r="AD75" i="25"/>
  <c r="AD152" i="25" s="1"/>
  <c r="S76" i="25"/>
  <c r="S153" i="25" s="1"/>
  <c r="T76" i="25"/>
  <c r="T153" i="25" s="1"/>
  <c r="U76" i="25"/>
  <c r="U153" i="25" s="1"/>
  <c r="V76" i="25"/>
  <c r="V153" i="25" s="1"/>
  <c r="W76" i="25"/>
  <c r="W153" i="25" s="1"/>
  <c r="X76" i="25"/>
  <c r="X153" i="25" s="1"/>
  <c r="Y76" i="25"/>
  <c r="Y153" i="25" s="1"/>
  <c r="Z76" i="25"/>
  <c r="Z153" i="25" s="1"/>
  <c r="AA76" i="25"/>
  <c r="AA153" i="25" s="1"/>
  <c r="AB76" i="25"/>
  <c r="AB153" i="25" s="1"/>
  <c r="AC76" i="25"/>
  <c r="AC153" i="25" s="1"/>
  <c r="AD76" i="25"/>
  <c r="S111" i="25"/>
  <c r="S154" i="25" s="1"/>
  <c r="T111" i="25"/>
  <c r="T154" i="25" s="1"/>
  <c r="U111" i="25"/>
  <c r="U154" i="25" s="1"/>
  <c r="V111" i="25"/>
  <c r="V154" i="25" s="1"/>
  <c r="W111" i="25"/>
  <c r="W154" i="25" s="1"/>
  <c r="X111" i="25"/>
  <c r="X154" i="25" s="1"/>
  <c r="Y111" i="25"/>
  <c r="Y154" i="25" s="1"/>
  <c r="Z111" i="25"/>
  <c r="Z154" i="25" s="1"/>
  <c r="AA111" i="25"/>
  <c r="AA154" i="25" s="1"/>
  <c r="AB111" i="25"/>
  <c r="AB154" i="25" s="1"/>
  <c r="AC111" i="25"/>
  <c r="AC154" i="25" s="1"/>
  <c r="AD111" i="25"/>
  <c r="AD154" i="25" s="1"/>
  <c r="S112" i="25"/>
  <c r="S155" i="25" s="1"/>
  <c r="T112" i="25"/>
  <c r="T155" i="25" s="1"/>
  <c r="U112" i="25"/>
  <c r="U155" i="25" s="1"/>
  <c r="V112" i="25"/>
  <c r="V155" i="25" s="1"/>
  <c r="W112" i="25"/>
  <c r="W155" i="25" s="1"/>
  <c r="X112" i="25"/>
  <c r="Y112" i="25"/>
  <c r="Z112" i="25"/>
  <c r="Z155" i="25" s="1"/>
  <c r="AA112" i="25"/>
  <c r="AA155" i="25" s="1"/>
  <c r="AB112" i="25"/>
  <c r="AB155" i="25" s="1"/>
  <c r="AC112" i="25"/>
  <c r="AC155" i="25" s="1"/>
  <c r="AD112" i="25"/>
  <c r="AD155" i="25" s="1"/>
  <c r="AC150" i="25"/>
  <c r="AB150" i="25"/>
  <c r="AD144" i="25"/>
  <c r="AC144" i="25"/>
  <c r="AB144" i="25"/>
  <c r="AA144" i="25"/>
  <c r="Z144" i="25"/>
  <c r="Y144" i="25"/>
  <c r="Y157" i="25" s="1"/>
  <c r="X144" i="25"/>
  <c r="W144" i="25"/>
  <c r="V144" i="25"/>
  <c r="U144" i="25"/>
  <c r="T144" i="25"/>
  <c r="S144" i="25"/>
  <c r="AD143" i="25"/>
  <c r="AC143" i="25"/>
  <c r="AB143" i="25"/>
  <c r="AA143" i="25"/>
  <c r="Z143" i="25"/>
  <c r="Y143" i="25"/>
  <c r="X143" i="25"/>
  <c r="W143" i="25"/>
  <c r="V143" i="25"/>
  <c r="U143" i="25"/>
  <c r="T143" i="25"/>
  <c r="S143" i="25"/>
  <c r="R142" i="25"/>
  <c r="R141" i="25"/>
  <c r="R140" i="25"/>
  <c r="R139" i="25"/>
  <c r="R138" i="25"/>
  <c r="R137" i="25"/>
  <c r="R136" i="25"/>
  <c r="R135" i="25"/>
  <c r="R134" i="25"/>
  <c r="R133" i="25"/>
  <c r="R132" i="25"/>
  <c r="R131" i="25"/>
  <c r="R130" i="25"/>
  <c r="R129" i="25"/>
  <c r="R128" i="25"/>
  <c r="R127" i="25"/>
  <c r="R126" i="25"/>
  <c r="R125" i="25"/>
  <c r="R124" i="25"/>
  <c r="R123" i="25"/>
  <c r="R122" i="25"/>
  <c r="R121" i="25"/>
  <c r="R120" i="25"/>
  <c r="R119" i="25"/>
  <c r="R118" i="25"/>
  <c r="R117" i="25"/>
  <c r="R116" i="25"/>
  <c r="R115" i="25"/>
  <c r="R110" i="25"/>
  <c r="R109" i="25"/>
  <c r="R108" i="25"/>
  <c r="R107" i="25"/>
  <c r="R106" i="25"/>
  <c r="R105" i="25"/>
  <c r="R104" i="25"/>
  <c r="R103" i="25"/>
  <c r="R102" i="25"/>
  <c r="R101" i="25"/>
  <c r="R100" i="25"/>
  <c r="R99" i="25"/>
  <c r="R98" i="25"/>
  <c r="R97" i="25"/>
  <c r="R96" i="25"/>
  <c r="R95" i="25"/>
  <c r="R94" i="25"/>
  <c r="R93" i="25"/>
  <c r="R92" i="25"/>
  <c r="R91" i="25"/>
  <c r="R90" i="25"/>
  <c r="R89" i="25"/>
  <c r="R88" i="25"/>
  <c r="R87" i="25"/>
  <c r="R86" i="25"/>
  <c r="R85" i="25"/>
  <c r="R84" i="25"/>
  <c r="R83" i="25"/>
  <c r="R82" i="25"/>
  <c r="R81" i="25"/>
  <c r="R80" i="25"/>
  <c r="R79" i="25"/>
  <c r="R74" i="25"/>
  <c r="R73" i="25"/>
  <c r="R72" i="25"/>
  <c r="R71" i="25"/>
  <c r="R70" i="25"/>
  <c r="R69" i="25"/>
  <c r="R68" i="25"/>
  <c r="R67" i="25"/>
  <c r="R66" i="25"/>
  <c r="R65" i="25"/>
  <c r="R64" i="25"/>
  <c r="R63" i="25"/>
  <c r="R62" i="25"/>
  <c r="R61" i="25"/>
  <c r="R60" i="25"/>
  <c r="R59" i="25"/>
  <c r="R58" i="25"/>
  <c r="R57" i="25"/>
  <c r="R56" i="25"/>
  <c r="R55" i="25"/>
  <c r="R54" i="25"/>
  <c r="R53" i="25"/>
  <c r="R52" i="25"/>
  <c r="R51" i="25"/>
  <c r="R50" i="25"/>
  <c r="R49" i="25"/>
  <c r="R75" i="25" s="1"/>
  <c r="R152" i="25" s="1"/>
  <c r="R48"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13" i="25"/>
  <c r="AJ34" i="27"/>
  <c r="AG39" i="27"/>
  <c r="AG38" i="27"/>
  <c r="AH74" i="27"/>
  <c r="AH73" i="27"/>
  <c r="AH72" i="27"/>
  <c r="AH71" i="27"/>
  <c r="AH70" i="27"/>
  <c r="AH69" i="27"/>
  <c r="AH68" i="27"/>
  <c r="AH67" i="27"/>
  <c r="AH66" i="27"/>
  <c r="AH65" i="27"/>
  <c r="AH64" i="27"/>
  <c r="AH63" i="27"/>
  <c r="AH62" i="27"/>
  <c r="AH61" i="27"/>
  <c r="AH60" i="27"/>
  <c r="AH59" i="27"/>
  <c r="AH58" i="27"/>
  <c r="AH57" i="27"/>
  <c r="AH56" i="27"/>
  <c r="AH55" i="27"/>
  <c r="AH54" i="27"/>
  <c r="AH53" i="27"/>
  <c r="AH52" i="27"/>
  <c r="AH51" i="27"/>
  <c r="AH50" i="27"/>
  <c r="AH49" i="27"/>
  <c r="AH48" i="27"/>
  <c r="AH47" i="27"/>
  <c r="AH46" i="27"/>
  <c r="AH45" i="27"/>
  <c r="AH44" i="27"/>
  <c r="AH43" i="27"/>
  <c r="AH42" i="27"/>
  <c r="AH37" i="27"/>
  <c r="AH36" i="27"/>
  <c r="AH35" i="27"/>
  <c r="AH34" i="27"/>
  <c r="AH33" i="27"/>
  <c r="AH32" i="27"/>
  <c r="AH31" i="27"/>
  <c r="AH30" i="27"/>
  <c r="AH29" i="27"/>
  <c r="AH28" i="27"/>
  <c r="AH27" i="27"/>
  <c r="AH26" i="27"/>
  <c r="AH25" i="27"/>
  <c r="AH24" i="27"/>
  <c r="AH23" i="27"/>
  <c r="AH22" i="27"/>
  <c r="AH21" i="27"/>
  <c r="AH20" i="27"/>
  <c r="AH19" i="27"/>
  <c r="AH18" i="27"/>
  <c r="AH17" i="27"/>
  <c r="AH16" i="27"/>
  <c r="AH15" i="27"/>
  <c r="AH14" i="27"/>
  <c r="AH38" i="27" s="1"/>
  <c r="AH13" i="27"/>
  <c r="P143" i="25"/>
  <c r="P156" i="25" s="1"/>
  <c r="Q143" i="25"/>
  <c r="Q156" i="25" s="1"/>
  <c r="P144" i="25"/>
  <c r="P157" i="25" s="1"/>
  <c r="Q144" i="25"/>
  <c r="Q157" i="25" s="1"/>
  <c r="P111" i="25"/>
  <c r="P154" i="25" s="1"/>
  <c r="Q111" i="25"/>
  <c r="Q154" i="25" s="1"/>
  <c r="P112" i="25"/>
  <c r="Q112" i="25"/>
  <c r="P75" i="25"/>
  <c r="P152" i="25" s="1"/>
  <c r="Q75" i="25"/>
  <c r="Q152" i="25" s="1"/>
  <c r="P76" i="25"/>
  <c r="Q76" i="25"/>
  <c r="P44" i="25"/>
  <c r="P45" i="25" s="1"/>
  <c r="Q44" i="25"/>
  <c r="Q45" i="25" s="1"/>
  <c r="AF75" i="27"/>
  <c r="AG75" i="27"/>
  <c r="AF76" i="27"/>
  <c r="AF84" i="27" s="1"/>
  <c r="AG76" i="27"/>
  <c r="AG84" i="27" s="1"/>
  <c r="AE38" i="27"/>
  <c r="AE39" i="27"/>
  <c r="AF38" i="27"/>
  <c r="AF39" i="27"/>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U42" i="75"/>
  <c r="V42" i="75"/>
  <c r="W42" i="75"/>
  <c r="U43" i="75"/>
  <c r="V43" i="75"/>
  <c r="W43" i="75"/>
  <c r="S48" i="55"/>
  <c r="S47" i="55"/>
  <c r="T47" i="55"/>
  <c r="T48" i="55"/>
  <c r="T50" i="54"/>
  <c r="T49" i="54"/>
  <c r="Q50" i="53"/>
  <c r="Q49" i="53"/>
  <c r="Z49" i="52"/>
  <c r="Z48" i="52"/>
  <c r="R50" i="51"/>
  <c r="R49" i="51"/>
  <c r="U150" i="25" l="1"/>
  <c r="Z145" i="25"/>
  <c r="T45" i="25"/>
  <c r="T151" i="25" s="1"/>
  <c r="W160" i="25"/>
  <c r="S150" i="25"/>
  <c r="AA145" i="25"/>
  <c r="S145" i="25"/>
  <c r="Z150" i="25"/>
  <c r="AA150" i="25"/>
  <c r="AB159" i="25"/>
  <c r="AA159" i="25"/>
  <c r="AA160" i="25"/>
  <c r="S159" i="25"/>
  <c r="AD45" i="25"/>
  <c r="AD151" i="25" s="1"/>
  <c r="J12" i="63"/>
  <c r="K12" i="63" s="1"/>
  <c r="L12" i="63" s="1"/>
  <c r="M12" i="63" s="1"/>
  <c r="N12" i="63" s="1"/>
  <c r="O12" i="63" s="1"/>
  <c r="P12" i="63" s="1"/>
  <c r="Q12" i="63" s="1"/>
  <c r="R12" i="63" s="1"/>
  <c r="T12" i="63" s="1"/>
  <c r="U12" i="63" s="1"/>
  <c r="V12" i="63" s="1"/>
  <c r="W12" i="63" s="1"/>
  <c r="X12" i="63" s="1"/>
  <c r="Y12" i="63" s="1"/>
  <c r="AA12" i="63" s="1"/>
  <c r="AH75" i="27"/>
  <c r="AH78" i="27" s="1"/>
  <c r="W159" i="25"/>
  <c r="W151" i="25"/>
  <c r="V145" i="25"/>
  <c r="AD145" i="25"/>
  <c r="S151" i="25"/>
  <c r="T145" i="25"/>
  <c r="V159" i="25"/>
  <c r="R111" i="25"/>
  <c r="R154" i="25" s="1"/>
  <c r="R144" i="25"/>
  <c r="W150" i="25"/>
  <c r="AD153" i="25"/>
  <c r="X45" i="25"/>
  <c r="X146" i="25" s="1"/>
  <c r="V146" i="25"/>
  <c r="X145" i="25"/>
  <c r="X43" i="75"/>
  <c r="X42" i="75"/>
  <c r="AH76" i="27"/>
  <c r="AH84" i="27" s="1"/>
  <c r="R76" i="25"/>
  <c r="R153" i="25" s="1"/>
  <c r="R143" i="25"/>
  <c r="R156" i="25" s="1"/>
  <c r="S146" i="25"/>
  <c r="S160" i="25"/>
  <c r="Y160" i="25"/>
  <c r="X160" i="25"/>
  <c r="U160" i="25"/>
  <c r="J12" i="71"/>
  <c r="K12" i="71" s="1"/>
  <c r="L12" i="71" s="1"/>
  <c r="M12" i="71" s="1"/>
  <c r="N12" i="71" s="1"/>
  <c r="O12" i="71" s="1"/>
  <c r="P12" i="71" s="1"/>
  <c r="Q12" i="71" s="1"/>
  <c r="R12" i="71" s="1"/>
  <c r="S12" i="71" s="1"/>
  <c r="U12" i="71" s="1"/>
  <c r="W12" i="71" s="1"/>
  <c r="X12" i="71" s="1"/>
  <c r="Y12" i="71" s="1"/>
  <c r="Z12" i="71" s="1"/>
  <c r="AA12" i="71" s="1"/>
  <c r="AB12" i="71" s="1"/>
  <c r="AC12" i="71" s="1"/>
  <c r="AD12" i="71" s="1"/>
  <c r="AE12" i="71" s="1"/>
  <c r="AF12" i="71" s="1"/>
  <c r="AC159" i="25"/>
  <c r="AC151" i="25"/>
  <c r="U159" i="25"/>
  <c r="U151" i="25"/>
  <c r="Z151" i="25"/>
  <c r="Z159" i="25"/>
  <c r="Y151" i="25"/>
  <c r="Y159" i="25"/>
  <c r="Y150" i="25"/>
  <c r="X155" i="25"/>
  <c r="S156" i="25"/>
  <c r="AA156" i="25"/>
  <c r="V157" i="25"/>
  <c r="AD157" i="25"/>
  <c r="T160" i="25"/>
  <c r="AB160" i="25"/>
  <c r="AB145" i="25"/>
  <c r="W146" i="25"/>
  <c r="Y155" i="25"/>
  <c r="T156" i="25"/>
  <c r="AB156" i="25"/>
  <c r="W157" i="25"/>
  <c r="AC160" i="25"/>
  <c r="R112" i="25"/>
  <c r="V156" i="25"/>
  <c r="U145" i="25"/>
  <c r="AC145" i="25"/>
  <c r="U156" i="25"/>
  <c r="AC156" i="25"/>
  <c r="X157" i="25"/>
  <c r="V160" i="25"/>
  <c r="AD160" i="25"/>
  <c r="R44" i="25"/>
  <c r="R150" i="25" s="1"/>
  <c r="W145" i="25"/>
  <c r="Z146" i="25"/>
  <c r="W156" i="25"/>
  <c r="Z157" i="25"/>
  <c r="AD156" i="25"/>
  <c r="AA146" i="25"/>
  <c r="X156" i="25"/>
  <c r="S157" i="25"/>
  <c r="AA157" i="25"/>
  <c r="AH39" i="27"/>
  <c r="Y145" i="25"/>
  <c r="T146" i="25"/>
  <c r="AB146" i="25"/>
  <c r="Y156" i="25"/>
  <c r="T157" i="25"/>
  <c r="AB157" i="25"/>
  <c r="Z160" i="25"/>
  <c r="Y146" i="25"/>
  <c r="U146" i="25"/>
  <c r="AC146" i="25"/>
  <c r="Z156" i="25"/>
  <c r="U157" i="25"/>
  <c r="AC157" i="25"/>
  <c r="AC162" i="25"/>
  <c r="AB162" i="25"/>
  <c r="AA162" i="25"/>
  <c r="Z162" i="25"/>
  <c r="Y162" i="25"/>
  <c r="W162" i="25"/>
  <c r="V162" i="25"/>
  <c r="U162" i="25"/>
  <c r="T162" i="25"/>
  <c r="S162" i="25"/>
  <c r="Q162" i="25"/>
  <c r="Q159" i="25"/>
  <c r="Q151" i="25"/>
  <c r="Q146" i="25"/>
  <c r="P162" i="25"/>
  <c r="P159" i="25"/>
  <c r="P151" i="25"/>
  <c r="P146" i="25"/>
  <c r="Q150" i="25"/>
  <c r="Q145" i="25"/>
  <c r="P150" i="25"/>
  <c r="P145" i="25"/>
  <c r="AD163" i="25"/>
  <c r="AC163" i="25"/>
  <c r="AB163" i="25"/>
  <c r="AA163" i="25"/>
  <c r="Z163" i="25"/>
  <c r="Y163" i="25"/>
  <c r="X163" i="25"/>
  <c r="W163" i="25"/>
  <c r="V163" i="25"/>
  <c r="U163" i="25"/>
  <c r="T163" i="25"/>
  <c r="S163" i="25"/>
  <c r="Q163" i="25"/>
  <c r="Q153" i="25"/>
  <c r="P163" i="25"/>
  <c r="P153" i="25"/>
  <c r="Q160" i="25"/>
  <c r="Q155" i="25"/>
  <c r="P160" i="25"/>
  <c r="P155" i="25"/>
  <c r="AG83" i="27"/>
  <c r="AG79" i="27"/>
  <c r="AF83" i="27"/>
  <c r="AF79" i="27"/>
  <c r="AG78" i="27"/>
  <c r="AF78" i="27"/>
  <c r="U49" i="50"/>
  <c r="U48" i="50"/>
  <c r="Q49" i="57"/>
  <c r="Q48" i="57"/>
  <c r="Q50" i="48"/>
  <c r="Q49" i="48"/>
  <c r="X15" i="48"/>
  <c r="R50" i="45"/>
  <c r="R49" i="45"/>
  <c r="U49" i="46"/>
  <c r="U48" i="46"/>
  <c r="R49" i="47"/>
  <c r="R50" i="47"/>
  <c r="AJ15" i="46"/>
  <c r="AI15" i="46"/>
  <c r="AA15" i="46"/>
  <c r="Y15" i="46"/>
  <c r="AN16" i="44"/>
  <c r="AM16" i="44"/>
  <c r="AG16" i="45"/>
  <c r="X16" i="45"/>
  <c r="Y53" i="44"/>
  <c r="Y52" i="44"/>
  <c r="N25" i="4"/>
  <c r="P34" i="4"/>
  <c r="Q34" i="4" s="1"/>
  <c r="L168" i="4"/>
  <c r="K168" i="4"/>
  <c r="J168" i="4"/>
  <c r="L130" i="4"/>
  <c r="J130" i="4"/>
  <c r="L128" i="4"/>
  <c r="J128" i="4"/>
  <c r="L74" i="4"/>
  <c r="K74" i="4"/>
  <c r="J74" i="4"/>
  <c r="L56" i="4"/>
  <c r="L47" i="4"/>
  <c r="K47" i="4"/>
  <c r="L46" i="4"/>
  <c r="K46" i="4"/>
  <c r="L45" i="4"/>
  <c r="K45" i="4"/>
  <c r="L44" i="4"/>
  <c r="K44" i="4"/>
  <c r="L43" i="4"/>
  <c r="K43" i="4"/>
  <c r="L40" i="4"/>
  <c r="K40" i="4"/>
  <c r="M178" i="4"/>
  <c r="M177" i="4"/>
  <c r="M176" i="4"/>
  <c r="M175" i="4"/>
  <c r="M173" i="4"/>
  <c r="M172" i="4"/>
  <c r="M171" i="4"/>
  <c r="M170" i="4"/>
  <c r="M169" i="4"/>
  <c r="M164" i="4"/>
  <c r="M159" i="4"/>
  <c r="M158" i="4"/>
  <c r="M157" i="4"/>
  <c r="M156" i="4"/>
  <c r="M155" i="4"/>
  <c r="M154" i="4"/>
  <c r="M153" i="4"/>
  <c r="M152" i="4"/>
  <c r="M151" i="4"/>
  <c r="M150" i="4"/>
  <c r="M149" i="4"/>
  <c r="M148" i="4"/>
  <c r="M147" i="4"/>
  <c r="M146" i="4"/>
  <c r="M145" i="4"/>
  <c r="M144" i="4"/>
  <c r="M41" i="4"/>
  <c r="M38" i="4"/>
  <c r="M33" i="4"/>
  <c r="P33" i="4" s="1"/>
  <c r="Q33" i="4" s="1"/>
  <c r="M32" i="4"/>
  <c r="P32" i="4" s="1"/>
  <c r="Q32" i="4" s="1"/>
  <c r="M31" i="4"/>
  <c r="P31" i="4" s="1"/>
  <c r="Q31" i="4" s="1"/>
  <c r="M30" i="4"/>
  <c r="P30" i="4" s="1"/>
  <c r="Q30" i="4" s="1"/>
  <c r="M29" i="4"/>
  <c r="P29" i="4" s="1"/>
  <c r="Q29" i="4" s="1"/>
  <c r="M28" i="4"/>
  <c r="P28" i="4" s="1"/>
  <c r="Q28" i="4" s="1"/>
  <c r="M27" i="4"/>
  <c r="P27" i="4" s="1"/>
  <c r="Q27" i="4" s="1"/>
  <c r="M26" i="4"/>
  <c r="P26" i="4" s="1"/>
  <c r="Q26" i="4" s="1"/>
  <c r="L25" i="4"/>
  <c r="K25" i="4"/>
  <c r="J25" i="4"/>
  <c r="R163" i="25" l="1"/>
  <c r="T159" i="25"/>
  <c r="AD162" i="25"/>
  <c r="X162" i="25"/>
  <c r="R157" i="25"/>
  <c r="M74" i="4"/>
  <c r="M130" i="4"/>
  <c r="AD159" i="25"/>
  <c r="AD146" i="25"/>
  <c r="X159" i="25"/>
  <c r="X151" i="25"/>
  <c r="R160" i="25"/>
  <c r="R155" i="25"/>
  <c r="AH79" i="27"/>
  <c r="AH83" i="27"/>
  <c r="R145" i="25"/>
  <c r="R45" i="25"/>
  <c r="M128" i="4"/>
  <c r="M168" i="4"/>
  <c r="M25" i="4"/>
  <c r="L174" i="4"/>
  <c r="K174" i="4"/>
  <c r="J174" i="4"/>
  <c r="L143" i="4"/>
  <c r="K143" i="4"/>
  <c r="J143" i="4"/>
  <c r="K124" i="4"/>
  <c r="K109" i="4"/>
  <c r="K106" i="4"/>
  <c r="K103" i="4"/>
  <c r="K100" i="4"/>
  <c r="K97" i="4"/>
  <c r="L42" i="4"/>
  <c r="K42" i="4"/>
  <c r="L39" i="4"/>
  <c r="K39" i="4"/>
  <c r="F58" i="22"/>
  <c r="E58" i="22"/>
  <c r="G57" i="22"/>
  <c r="G56" i="22"/>
  <c r="G55" i="22"/>
  <c r="G54" i="22"/>
  <c r="G53" i="22"/>
  <c r="G52" i="22"/>
  <c r="G51" i="22"/>
  <c r="M174" i="4" l="1"/>
  <c r="M143" i="4"/>
  <c r="R151" i="25"/>
  <c r="R162" i="25"/>
  <c r="R159" i="25"/>
  <c r="R146" i="25"/>
  <c r="K96" i="4"/>
  <c r="G58" i="22"/>
  <c r="I70" i="140"/>
  <c r="I54" i="140"/>
  <c r="F37" i="140"/>
  <c r="I32" i="140" s="1"/>
  <c r="I50" i="140" s="1"/>
  <c r="I22" i="140"/>
  <c r="I12" i="140"/>
  <c r="I9" i="140"/>
  <c r="Q8" i="138"/>
  <c r="Q18" i="138" s="1"/>
  <c r="L8" i="138"/>
  <c r="L18" i="138" s="1"/>
  <c r="E8" i="138"/>
  <c r="E18" i="138" s="1"/>
  <c r="M18" i="138" l="1"/>
  <c r="I29" i="140"/>
  <c r="I52" i="140" s="1"/>
  <c r="I68" i="140" s="1"/>
  <c r="I75" i="140" s="1"/>
  <c r="R18" i="138"/>
  <c r="M8" i="138"/>
  <c r="R8" i="138"/>
  <c r="K28" i="43" l="1"/>
  <c r="K27" i="43"/>
  <c r="T28" i="43"/>
  <c r="S28" i="43"/>
  <c r="T27" i="43"/>
  <c r="S27" i="43"/>
  <c r="G28" i="43"/>
  <c r="G27" i="43"/>
  <c r="AI49" i="57" l="1"/>
  <c r="V42" i="43" s="1"/>
  <c r="AI48" i="57"/>
  <c r="V41" i="43" s="1"/>
  <c r="AI49" i="56"/>
  <c r="V40" i="43" s="1"/>
  <c r="AI48" i="56"/>
  <c r="V39" i="43" s="1"/>
  <c r="AM48" i="55"/>
  <c r="V38" i="43" s="1"/>
  <c r="AM47" i="55"/>
  <c r="V37" i="43" s="1"/>
  <c r="AL50" i="54"/>
  <c r="V36" i="43" s="1"/>
  <c r="AL49" i="54"/>
  <c r="V35" i="43" s="1"/>
  <c r="AI50" i="53"/>
  <c r="V24" i="43" s="1"/>
  <c r="AI49" i="53"/>
  <c r="V23" i="43" s="1"/>
  <c r="AR49" i="52"/>
  <c r="V34" i="43" s="1"/>
  <c r="AR48" i="52"/>
  <c r="V33" i="43" s="1"/>
  <c r="AJ50" i="51"/>
  <c r="V32" i="43" s="1"/>
  <c r="AJ49" i="51"/>
  <c r="V31" i="43" s="1"/>
  <c r="AM49" i="50"/>
  <c r="V30" i="43" s="1"/>
  <c r="AM48" i="50"/>
  <c r="V29" i="43" s="1"/>
  <c r="AJ50" i="49"/>
  <c r="V26" i="43" s="1"/>
  <c r="AJ49" i="49"/>
  <c r="V25" i="43" s="1"/>
  <c r="U45" i="43"/>
  <c r="AJ50" i="47"/>
  <c r="V20" i="43" s="1"/>
  <c r="AJ49" i="47"/>
  <c r="V19" i="43" s="1"/>
  <c r="AL50" i="48"/>
  <c r="V22" i="43" s="1"/>
  <c r="AL49" i="48"/>
  <c r="V21" i="43" s="1"/>
  <c r="AM49" i="46"/>
  <c r="V18" i="43" s="1"/>
  <c r="AM48" i="46"/>
  <c r="V17" i="43" s="1"/>
  <c r="AJ50" i="45"/>
  <c r="V16" i="43" s="1"/>
  <c r="AJ49" i="45"/>
  <c r="V15" i="43" s="1"/>
  <c r="AQ53" i="44"/>
  <c r="V14" i="43" s="1"/>
  <c r="AQ52" i="44"/>
  <c r="V13" i="43" s="1"/>
  <c r="K158" i="3"/>
  <c r="J158" i="3"/>
  <c r="I158" i="3"/>
  <c r="H158" i="3"/>
  <c r="G158" i="3"/>
  <c r="F158" i="3"/>
  <c r="E158" i="3"/>
  <c r="D158" i="3"/>
  <c r="K150" i="3"/>
  <c r="J150" i="3"/>
  <c r="I150" i="3"/>
  <c r="H150" i="3"/>
  <c r="G150" i="3"/>
  <c r="F150" i="3"/>
  <c r="E150" i="3"/>
  <c r="D150" i="3"/>
  <c r="K143" i="3"/>
  <c r="J143" i="3"/>
  <c r="I143" i="3"/>
  <c r="H143" i="3"/>
  <c r="G143" i="3"/>
  <c r="F143" i="3"/>
  <c r="E143" i="3"/>
  <c r="D143" i="3"/>
  <c r="K135" i="3"/>
  <c r="J135" i="3"/>
  <c r="I135" i="3"/>
  <c r="H135" i="3"/>
  <c r="G135" i="3"/>
  <c r="F135" i="3"/>
  <c r="E135" i="3"/>
  <c r="D135" i="3"/>
  <c r="K126" i="3"/>
  <c r="J126" i="3"/>
  <c r="I126" i="3"/>
  <c r="H126" i="3"/>
  <c r="G126" i="3"/>
  <c r="F126" i="3"/>
  <c r="E126" i="3"/>
  <c r="D126" i="3"/>
  <c r="K119" i="3"/>
  <c r="J119" i="3"/>
  <c r="I119" i="3"/>
  <c r="H119" i="3"/>
  <c r="G119" i="3"/>
  <c r="F119" i="3"/>
  <c r="E119" i="3"/>
  <c r="D119" i="3"/>
  <c r="K109" i="3"/>
  <c r="J109" i="3"/>
  <c r="I109" i="3"/>
  <c r="H109" i="3"/>
  <c r="G109" i="3"/>
  <c r="F109" i="3"/>
  <c r="E109" i="3"/>
  <c r="D109" i="3"/>
  <c r="K100" i="3"/>
  <c r="J100" i="3"/>
  <c r="I100" i="3"/>
  <c r="H100" i="3"/>
  <c r="G100" i="3"/>
  <c r="F100" i="3"/>
  <c r="E100" i="3"/>
  <c r="D100" i="3"/>
  <c r="K90" i="3"/>
  <c r="J90" i="3"/>
  <c r="I90" i="3"/>
  <c r="H90" i="3"/>
  <c r="G90" i="3"/>
  <c r="F90" i="3"/>
  <c r="E90" i="3"/>
  <c r="D90" i="3"/>
  <c r="K81" i="3"/>
  <c r="J81" i="3"/>
  <c r="I81" i="3"/>
  <c r="H81" i="3"/>
  <c r="G81" i="3"/>
  <c r="F81" i="3"/>
  <c r="E81" i="3"/>
  <c r="D81" i="3"/>
  <c r="K73" i="3"/>
  <c r="J73" i="3"/>
  <c r="I73" i="3"/>
  <c r="H73" i="3"/>
  <c r="G73" i="3"/>
  <c r="F73" i="3"/>
  <c r="E73" i="3"/>
  <c r="D73" i="3"/>
  <c r="K65" i="3"/>
  <c r="J65" i="3"/>
  <c r="I65" i="3"/>
  <c r="H65" i="3"/>
  <c r="G65" i="3"/>
  <c r="F65" i="3"/>
  <c r="E65" i="3"/>
  <c r="D65" i="3"/>
  <c r="K54" i="3"/>
  <c r="J54" i="3"/>
  <c r="I54" i="3"/>
  <c r="H54" i="3"/>
  <c r="G54" i="3"/>
  <c r="F54" i="3"/>
  <c r="E54" i="3"/>
  <c r="D54" i="3"/>
  <c r="K46" i="3"/>
  <c r="J46" i="3"/>
  <c r="I46" i="3"/>
  <c r="H46" i="3"/>
  <c r="G46" i="3"/>
  <c r="F46" i="3"/>
  <c r="E46" i="3"/>
  <c r="D46" i="3"/>
  <c r="K39" i="3"/>
  <c r="J39" i="3"/>
  <c r="I39" i="3"/>
  <c r="H39" i="3"/>
  <c r="G39" i="3"/>
  <c r="F39" i="3"/>
  <c r="E39" i="3"/>
  <c r="D39" i="3"/>
  <c r="K30" i="3"/>
  <c r="J30" i="3"/>
  <c r="I30" i="3"/>
  <c r="H30" i="3"/>
  <c r="G30" i="3"/>
  <c r="F30" i="3"/>
  <c r="E30" i="3"/>
  <c r="D30" i="3"/>
  <c r="K11" i="3"/>
  <c r="J11" i="3"/>
  <c r="I11" i="3"/>
  <c r="H11" i="3"/>
  <c r="G11" i="3"/>
  <c r="G166" i="3" s="1"/>
  <c r="F11" i="3"/>
  <c r="E11" i="3"/>
  <c r="D11" i="3"/>
  <c r="I166" i="3" l="1"/>
  <c r="K166" i="3"/>
  <c r="D166" i="3"/>
  <c r="E166" i="3"/>
  <c r="J166" i="3"/>
  <c r="F166" i="3"/>
  <c r="H166" i="3"/>
  <c r="V44" i="43"/>
  <c r="V45" i="43"/>
  <c r="I10" i="137"/>
  <c r="S26" i="61" l="1"/>
  <c r="S25" i="61"/>
  <c r="S35" i="61"/>
  <c r="AJ42" i="60"/>
  <c r="AJ41" i="60"/>
  <c r="AJ27" i="60"/>
  <c r="AJ26" i="60"/>
  <c r="R91" i="58"/>
  <c r="J131" i="4" s="1"/>
  <c r="M131" i="4" s="1"/>
  <c r="P131" i="4" s="1"/>
  <c r="Q131" i="4" s="1"/>
  <c r="R90" i="58"/>
  <c r="AJ45" i="60" l="1"/>
  <c r="J141" i="4" s="1"/>
  <c r="M141" i="4" s="1"/>
  <c r="P141" i="4" s="1"/>
  <c r="Q141" i="4" s="1"/>
  <c r="AJ44" i="60"/>
  <c r="S36" i="61"/>
  <c r="S39" i="61" s="1"/>
  <c r="S38" i="61"/>
  <c r="I45" i="137"/>
  <c r="I40" i="137"/>
  <c r="I35" i="137"/>
  <c r="I30" i="137"/>
  <c r="I25" i="137"/>
  <c r="I20" i="137"/>
  <c r="I15" i="137"/>
  <c r="D10" i="137" l="1"/>
  <c r="D11" i="137" s="1"/>
  <c r="E11" i="137" s="1"/>
  <c r="D15" i="137"/>
  <c r="D16" i="137" s="1"/>
  <c r="E16" i="137" s="1"/>
  <c r="D20" i="137"/>
  <c r="D21" i="137" s="1"/>
  <c r="E21" i="137" s="1"/>
  <c r="D25" i="137"/>
  <c r="D26" i="137" s="1"/>
  <c r="E26" i="137" s="1"/>
  <c r="D30" i="137"/>
  <c r="D31" i="137" s="1"/>
  <c r="E31" i="137" s="1"/>
  <c r="D35" i="137"/>
  <c r="D36" i="137" s="1"/>
  <c r="E36" i="137" s="1"/>
  <c r="D40" i="137"/>
  <c r="D41" i="137" s="1"/>
  <c r="E41" i="137" s="1"/>
  <c r="D46" i="137"/>
  <c r="E46" i="137" s="1"/>
  <c r="AG36" i="74" l="1"/>
  <c r="T20" i="70" s="1"/>
  <c r="AF36" i="74"/>
  <c r="S20" i="70" s="1"/>
  <c r="AE36" i="74"/>
  <c r="R20" i="70" s="1"/>
  <c r="AD36" i="74"/>
  <c r="Q20" i="70" s="1"/>
  <c r="AC36" i="74"/>
  <c r="P20" i="70" s="1"/>
  <c r="AB36" i="74"/>
  <c r="O20" i="70" s="1"/>
  <c r="AA36" i="74"/>
  <c r="N20" i="70" s="1"/>
  <c r="AG35" i="74"/>
  <c r="T19" i="70" s="1"/>
  <c r="AF35" i="74"/>
  <c r="S19" i="70" s="1"/>
  <c r="AE35" i="74"/>
  <c r="R19" i="70" s="1"/>
  <c r="AD35" i="74"/>
  <c r="Q19" i="70" s="1"/>
  <c r="AC35" i="74"/>
  <c r="P19" i="70" s="1"/>
  <c r="AB35" i="74"/>
  <c r="O19" i="70" s="1"/>
  <c r="AA35" i="74"/>
  <c r="N19" i="70" s="1"/>
  <c r="AI33" i="74"/>
  <c r="AH33" i="74"/>
  <c r="Z33" i="74"/>
  <c r="AI32" i="74"/>
  <c r="AH32" i="74"/>
  <c r="Z32" i="74"/>
  <c r="AI31" i="74"/>
  <c r="AH31" i="74"/>
  <c r="Z31" i="74"/>
  <c r="AI30" i="74"/>
  <c r="AH30" i="74"/>
  <c r="Z30" i="74"/>
  <c r="AI29" i="74"/>
  <c r="AH29" i="74"/>
  <c r="Z29" i="74"/>
  <c r="AI28" i="74"/>
  <c r="AH28" i="74"/>
  <c r="Z28" i="74"/>
  <c r="AI25" i="74"/>
  <c r="AH25" i="74"/>
  <c r="Z25" i="74"/>
  <c r="AI24" i="74"/>
  <c r="AH24" i="74"/>
  <c r="Z24" i="74"/>
  <c r="AI23" i="74"/>
  <c r="AH23" i="74"/>
  <c r="Z23" i="74"/>
  <c r="AI22" i="74"/>
  <c r="AH22" i="74"/>
  <c r="Z22" i="74"/>
  <c r="AI21" i="74"/>
  <c r="AH21" i="74"/>
  <c r="Z21" i="74"/>
  <c r="AI20" i="74"/>
  <c r="AH20" i="74"/>
  <c r="Z20" i="74"/>
  <c r="AI18" i="74"/>
  <c r="AH18" i="74"/>
  <c r="Z18" i="74"/>
  <c r="AI17" i="74"/>
  <c r="AH17" i="74"/>
  <c r="Z17" i="74"/>
  <c r="AI16" i="74"/>
  <c r="AH16" i="74"/>
  <c r="Z16" i="74"/>
  <c r="AI15" i="74"/>
  <c r="AH15" i="74"/>
  <c r="Z15" i="74"/>
  <c r="AI14" i="74"/>
  <c r="AH14" i="74"/>
  <c r="Z14" i="74"/>
  <c r="AI13" i="74"/>
  <c r="AH13" i="74"/>
  <c r="Z13" i="74"/>
  <c r="AE44" i="73"/>
  <c r="T18" i="70" s="1"/>
  <c r="AD44" i="73"/>
  <c r="S18" i="70" s="1"/>
  <c r="AC44" i="73"/>
  <c r="R18" i="70" s="1"/>
  <c r="AB44" i="73"/>
  <c r="Q18" i="70" s="1"/>
  <c r="AA44" i="73"/>
  <c r="P18" i="70" s="1"/>
  <c r="Z44" i="73"/>
  <c r="O18" i="70" s="1"/>
  <c r="Y44" i="73"/>
  <c r="AE43" i="73"/>
  <c r="AD43" i="73"/>
  <c r="AD55" i="73" s="1"/>
  <c r="AC43" i="73"/>
  <c r="R17" i="70" s="1"/>
  <c r="AB43" i="73"/>
  <c r="AA43" i="73"/>
  <c r="Z43" i="73"/>
  <c r="Y43" i="73"/>
  <c r="N17" i="70" s="1"/>
  <c r="AG54" i="73"/>
  <c r="AF54" i="73"/>
  <c r="X54" i="73"/>
  <c r="AG53" i="73"/>
  <c r="AF53" i="73"/>
  <c r="X53" i="73"/>
  <c r="AG42" i="73"/>
  <c r="AF42" i="73"/>
  <c r="X42" i="73"/>
  <c r="AG41" i="73"/>
  <c r="AF41" i="73"/>
  <c r="X41" i="73"/>
  <c r="AG40" i="73"/>
  <c r="AF40" i="73"/>
  <c r="X40" i="73"/>
  <c r="AG39" i="73"/>
  <c r="AF39" i="73"/>
  <c r="X39" i="73"/>
  <c r="AG38" i="73"/>
  <c r="AF38" i="73"/>
  <c r="X38" i="73"/>
  <c r="AG37" i="73"/>
  <c r="AF37" i="73"/>
  <c r="X37" i="73"/>
  <c r="AG36" i="73"/>
  <c r="AF36" i="73"/>
  <c r="X36" i="73"/>
  <c r="AG35" i="73"/>
  <c r="AF35" i="73"/>
  <c r="X35" i="73"/>
  <c r="AG34" i="73"/>
  <c r="AF34" i="73"/>
  <c r="X34" i="73"/>
  <c r="AG33" i="73"/>
  <c r="AF33" i="73"/>
  <c r="X33" i="73"/>
  <c r="AG30" i="73"/>
  <c r="AF30" i="73"/>
  <c r="X30" i="73"/>
  <c r="AG29" i="73"/>
  <c r="AF29" i="73"/>
  <c r="X29" i="73"/>
  <c r="AG28" i="73"/>
  <c r="AF28" i="73"/>
  <c r="X28" i="73"/>
  <c r="AG27" i="73"/>
  <c r="AF27" i="73"/>
  <c r="X27" i="73"/>
  <c r="AG26" i="73"/>
  <c r="AF26" i="73"/>
  <c r="X26" i="73"/>
  <c r="AG25" i="73"/>
  <c r="AF25" i="73"/>
  <c r="X25" i="73"/>
  <c r="AG24" i="73"/>
  <c r="AF24" i="73"/>
  <c r="X24" i="73"/>
  <c r="AG23" i="73"/>
  <c r="AF23" i="73"/>
  <c r="X23" i="73"/>
  <c r="AG22" i="73"/>
  <c r="AF22" i="73"/>
  <c r="X22" i="73"/>
  <c r="AG21" i="73"/>
  <c r="AF21" i="73"/>
  <c r="X21" i="73"/>
  <c r="AG20" i="73"/>
  <c r="AF20" i="73"/>
  <c r="X20" i="73"/>
  <c r="AG19" i="73"/>
  <c r="AF19" i="73"/>
  <c r="X19" i="73"/>
  <c r="AG18" i="73"/>
  <c r="AF18" i="73"/>
  <c r="X18" i="73"/>
  <c r="AG17" i="73"/>
  <c r="AF17" i="73"/>
  <c r="X17" i="73"/>
  <c r="AG16" i="73"/>
  <c r="AF16" i="73"/>
  <c r="X16" i="73"/>
  <c r="AH51" i="72"/>
  <c r="T16" i="70" s="1"/>
  <c r="AG51" i="72"/>
  <c r="S16" i="70" s="1"/>
  <c r="AF51" i="72"/>
  <c r="R16" i="70" s="1"/>
  <c r="AE51" i="72"/>
  <c r="Q16" i="70" s="1"/>
  <c r="AD51" i="72"/>
  <c r="P16" i="70" s="1"/>
  <c r="AC51" i="72"/>
  <c r="O16" i="70" s="1"/>
  <c r="AB51" i="72"/>
  <c r="N16" i="70" s="1"/>
  <c r="AH50" i="72"/>
  <c r="T15" i="70" s="1"/>
  <c r="AG50" i="72"/>
  <c r="S15" i="70" s="1"/>
  <c r="AF50" i="72"/>
  <c r="R15" i="70" s="1"/>
  <c r="AE50" i="72"/>
  <c r="Q15" i="70" s="1"/>
  <c r="AD50" i="72"/>
  <c r="P15" i="70" s="1"/>
  <c r="AC50" i="72"/>
  <c r="O15" i="70" s="1"/>
  <c r="AB50" i="72"/>
  <c r="N15" i="70" s="1"/>
  <c r="AJ49" i="72"/>
  <c r="AI49" i="72"/>
  <c r="AJ48" i="72"/>
  <c r="AI48" i="72"/>
  <c r="AJ47" i="72"/>
  <c r="AI47" i="72"/>
  <c r="AJ46" i="72"/>
  <c r="AI46" i="72"/>
  <c r="AJ45" i="72"/>
  <c r="AI45" i="72"/>
  <c r="AJ44" i="72"/>
  <c r="AI44" i="72"/>
  <c r="AJ43" i="72"/>
  <c r="AI43" i="72"/>
  <c r="AA49" i="72"/>
  <c r="AA48" i="72"/>
  <c r="AA47" i="72"/>
  <c r="AA46" i="72"/>
  <c r="AA45" i="72"/>
  <c r="AA44" i="72"/>
  <c r="AA43" i="72"/>
  <c r="AJ14" i="72"/>
  <c r="AI14" i="72"/>
  <c r="AJ13" i="72"/>
  <c r="AI13" i="72"/>
  <c r="AA14" i="72"/>
  <c r="AJ42" i="72"/>
  <c r="AI42" i="72"/>
  <c r="AA42" i="72"/>
  <c r="AJ41" i="72"/>
  <c r="AI41" i="72"/>
  <c r="AA41" i="72"/>
  <c r="AJ40" i="72"/>
  <c r="AI40" i="72"/>
  <c r="AA40" i="72"/>
  <c r="AJ39" i="72"/>
  <c r="AI39" i="72"/>
  <c r="AA39" i="72"/>
  <c r="AJ38" i="72"/>
  <c r="AI38" i="72"/>
  <c r="AA38" i="72"/>
  <c r="AJ37" i="72"/>
  <c r="AI37" i="72"/>
  <c r="AA37" i="72"/>
  <c r="AJ36" i="72"/>
  <c r="AI36" i="72"/>
  <c r="AA36" i="72"/>
  <c r="AJ35" i="72"/>
  <c r="AI35" i="72"/>
  <c r="AA35" i="72"/>
  <c r="AJ34" i="72"/>
  <c r="AI34" i="72"/>
  <c r="AA34" i="72"/>
  <c r="AJ33" i="72"/>
  <c r="AI33" i="72"/>
  <c r="AA33" i="72"/>
  <c r="AJ32" i="72"/>
  <c r="AI32" i="72"/>
  <c r="AA32" i="72"/>
  <c r="AJ31" i="72"/>
  <c r="AI31" i="72"/>
  <c r="AA31" i="72"/>
  <c r="AJ30" i="72"/>
  <c r="AI30" i="72"/>
  <c r="AA30" i="72"/>
  <c r="AJ29" i="72"/>
  <c r="AI29" i="72"/>
  <c r="AA29" i="72"/>
  <c r="AJ28" i="72"/>
  <c r="AI28" i="72"/>
  <c r="AA28" i="72"/>
  <c r="AJ27" i="72"/>
  <c r="AI27" i="72"/>
  <c r="AA27" i="72"/>
  <c r="AJ26" i="72"/>
  <c r="AI26" i="72"/>
  <c r="AA26" i="72"/>
  <c r="AJ25" i="72"/>
  <c r="AI25" i="72"/>
  <c r="AA25" i="72"/>
  <c r="AJ24" i="72"/>
  <c r="AI24" i="72"/>
  <c r="AA24" i="72"/>
  <c r="AJ23" i="72"/>
  <c r="AI23" i="72"/>
  <c r="AA23" i="72"/>
  <c r="AJ22" i="72"/>
  <c r="AI22" i="72"/>
  <c r="AA22" i="72"/>
  <c r="AJ21" i="72"/>
  <c r="AI21" i="72"/>
  <c r="AA21" i="72"/>
  <c r="AJ20" i="72"/>
  <c r="AI20" i="72"/>
  <c r="AA20" i="72"/>
  <c r="AJ19" i="72"/>
  <c r="AI19" i="72"/>
  <c r="AA19" i="72"/>
  <c r="AJ18" i="72"/>
  <c r="AI18" i="72"/>
  <c r="AA18" i="72"/>
  <c r="AJ17" i="72"/>
  <c r="AI17" i="72"/>
  <c r="AA17" i="72"/>
  <c r="AJ16" i="72"/>
  <c r="AI16" i="72"/>
  <c r="AA16" i="72"/>
  <c r="AJ15" i="72"/>
  <c r="AI15" i="72"/>
  <c r="AA15" i="72"/>
  <c r="AF34" i="71"/>
  <c r="AE34" i="71"/>
  <c r="AF33" i="71"/>
  <c r="AE33" i="71"/>
  <c r="AF32" i="71"/>
  <c r="AE32" i="71"/>
  <c r="AF31" i="71"/>
  <c r="AE31" i="71"/>
  <c r="AF30" i="71"/>
  <c r="AE30" i="71"/>
  <c r="AF29" i="71"/>
  <c r="AE29" i="71"/>
  <c r="AF28" i="71"/>
  <c r="AE28" i="71"/>
  <c r="AF27" i="71"/>
  <c r="AE27" i="71"/>
  <c r="AF26" i="71"/>
  <c r="AE26" i="71"/>
  <c r="AF25" i="71"/>
  <c r="AE25" i="71"/>
  <c r="AF24" i="71"/>
  <c r="AE24" i="71"/>
  <c r="AF23" i="71"/>
  <c r="AE23" i="71"/>
  <c r="AF22" i="71"/>
  <c r="AE22" i="71"/>
  <c r="AF21" i="71"/>
  <c r="AE21" i="71"/>
  <c r="AF20" i="71"/>
  <c r="AE20" i="71"/>
  <c r="AF19" i="71"/>
  <c r="AE19" i="71"/>
  <c r="AF18" i="71"/>
  <c r="AE18" i="71"/>
  <c r="AF17" i="71"/>
  <c r="AE17" i="71"/>
  <c r="AF16" i="71"/>
  <c r="AE16" i="71"/>
  <c r="AF15" i="71"/>
  <c r="AE15" i="71"/>
  <c r="AD37" i="71"/>
  <c r="T14" i="70" s="1"/>
  <c r="AC37" i="71"/>
  <c r="S14" i="70" s="1"/>
  <c r="AB37" i="71"/>
  <c r="R14" i="70" s="1"/>
  <c r="AA37" i="71"/>
  <c r="Q14" i="70" s="1"/>
  <c r="Z37" i="71"/>
  <c r="P14" i="70" s="1"/>
  <c r="Y37" i="71"/>
  <c r="O14" i="70" s="1"/>
  <c r="X37" i="71"/>
  <c r="N14" i="70" s="1"/>
  <c r="AD36" i="71"/>
  <c r="T13" i="70" s="1"/>
  <c r="AC36" i="71"/>
  <c r="S13" i="70" s="1"/>
  <c r="AB36" i="71"/>
  <c r="R13" i="70" s="1"/>
  <c r="AA36" i="71"/>
  <c r="Q13" i="70" s="1"/>
  <c r="Z36" i="71"/>
  <c r="P13" i="70" s="1"/>
  <c r="Y36" i="71"/>
  <c r="O13" i="70" s="1"/>
  <c r="X36" i="71"/>
  <c r="N13" i="70" s="1"/>
  <c r="W34" i="71"/>
  <c r="W33" i="71"/>
  <c r="W32" i="71"/>
  <c r="W31" i="71"/>
  <c r="W30" i="71"/>
  <c r="W29" i="71"/>
  <c r="W28" i="71"/>
  <c r="W27" i="71"/>
  <c r="W26" i="71"/>
  <c r="W25" i="71"/>
  <c r="W24" i="71"/>
  <c r="W23" i="71"/>
  <c r="W22" i="71"/>
  <c r="W21" i="71"/>
  <c r="W20" i="71"/>
  <c r="W19" i="71"/>
  <c r="W18" i="71"/>
  <c r="W17" i="71"/>
  <c r="W16" i="71"/>
  <c r="W15" i="71"/>
  <c r="E26" i="62"/>
  <c r="E24" i="62"/>
  <c r="E22" i="62"/>
  <c r="F60" i="37"/>
  <c r="I27" i="16"/>
  <c r="I36" i="16" s="1"/>
  <c r="N77" i="13"/>
  <c r="I91" i="5"/>
  <c r="C93" i="5"/>
  <c r="C94" i="5" s="1"/>
  <c r="C95" i="5" s="1"/>
  <c r="C96" i="5" s="1"/>
  <c r="D96" i="5" s="1"/>
  <c r="C100" i="5"/>
  <c r="C101" i="5" s="1"/>
  <c r="C102" i="5" s="1"/>
  <c r="D102" i="5" s="1"/>
  <c r="D99" i="5"/>
  <c r="D92" i="5"/>
  <c r="U16" i="70" l="1"/>
  <c r="M15" i="70"/>
  <c r="V18" i="70"/>
  <c r="D94" i="5"/>
  <c r="V15" i="70"/>
  <c r="U15" i="70"/>
  <c r="D93" i="5"/>
  <c r="D100" i="5"/>
  <c r="V20" i="70"/>
  <c r="V16" i="70"/>
  <c r="AC55" i="73"/>
  <c r="Q25" i="70"/>
  <c r="K86" i="58" s="1"/>
  <c r="J129" i="4" s="1"/>
  <c r="Y55" i="73"/>
  <c r="U19" i="70"/>
  <c r="D101" i="5"/>
  <c r="M20" i="70"/>
  <c r="AC56" i="73"/>
  <c r="D95" i="5"/>
  <c r="AA51" i="72"/>
  <c r="AA50" i="72"/>
  <c r="AI51" i="72"/>
  <c r="AI50" i="72"/>
  <c r="AJ51" i="72"/>
  <c r="AJ50" i="72"/>
  <c r="X44" i="73"/>
  <c r="X43" i="73"/>
  <c r="X55" i="73" s="1"/>
  <c r="AF44" i="73"/>
  <c r="AF43" i="73"/>
  <c r="AG44" i="73"/>
  <c r="AG43" i="73"/>
  <c r="AG55" i="73" s="1"/>
  <c r="Z56" i="73"/>
  <c r="O17" i="70"/>
  <c r="AA56" i="73"/>
  <c r="P17" i="70"/>
  <c r="P24" i="70" s="1"/>
  <c r="J85" i="58" s="1"/>
  <c r="AB56" i="73"/>
  <c r="Q17" i="70"/>
  <c r="Q24" i="70" s="1"/>
  <c r="K85" i="58" s="1"/>
  <c r="AD56" i="73"/>
  <c r="S17" i="70"/>
  <c r="S24" i="70" s="1"/>
  <c r="M85" i="58" s="1"/>
  <c r="AE56" i="73"/>
  <c r="T17" i="70"/>
  <c r="T24" i="70" s="1"/>
  <c r="N85" i="58" s="1"/>
  <c r="Y56" i="73"/>
  <c r="N18" i="70"/>
  <c r="M18" i="70" s="1"/>
  <c r="Z36" i="74"/>
  <c r="Z35" i="74"/>
  <c r="AH36" i="74"/>
  <c r="AH35" i="74"/>
  <c r="AI36" i="74"/>
  <c r="AI35" i="74"/>
  <c r="V19" i="70"/>
  <c r="U20" i="70"/>
  <c r="W37" i="71"/>
  <c r="AE37" i="71"/>
  <c r="U14" i="70"/>
  <c r="U13" i="70"/>
  <c r="R25" i="70"/>
  <c r="L86" i="58" s="1"/>
  <c r="P25" i="70"/>
  <c r="J86" i="58" s="1"/>
  <c r="V14" i="70"/>
  <c r="M14" i="70"/>
  <c r="W36" i="71"/>
  <c r="AF36" i="71"/>
  <c r="O25" i="70"/>
  <c r="I86" i="58" s="1"/>
  <c r="AF37" i="71"/>
  <c r="M13" i="70"/>
  <c r="N24" i="70"/>
  <c r="H85" i="58" s="1"/>
  <c r="R24" i="70"/>
  <c r="L85" i="58" s="1"/>
  <c r="T25" i="70"/>
  <c r="N86" i="58" s="1"/>
  <c r="L129" i="4" s="1"/>
  <c r="S25" i="70"/>
  <c r="M86" i="58" s="1"/>
  <c r="M19" i="70"/>
  <c r="U18" i="70"/>
  <c r="M16" i="70"/>
  <c r="V13" i="70"/>
  <c r="AA55" i="73"/>
  <c r="Z55" i="73"/>
  <c r="AE55" i="73"/>
  <c r="AB55" i="73"/>
  <c r="AF55" i="73"/>
  <c r="AE36" i="71"/>
  <c r="C103" i="5"/>
  <c r="N25" i="70" l="1"/>
  <c r="H86" i="58" s="1"/>
  <c r="G86" i="58" s="1"/>
  <c r="V25" i="70"/>
  <c r="AG56" i="73"/>
  <c r="AF56" i="73"/>
  <c r="X56" i="73"/>
  <c r="V17" i="70"/>
  <c r="V24" i="70" s="1"/>
  <c r="U25" i="70"/>
  <c r="U17" i="70"/>
  <c r="U24" i="70" s="1"/>
  <c r="M17" i="70"/>
  <c r="M24" i="70" s="1"/>
  <c r="O24" i="70"/>
  <c r="I85" i="58" s="1"/>
  <c r="G85" i="58" s="1"/>
  <c r="M25" i="70"/>
  <c r="C104" i="5"/>
  <c r="D104" i="5" s="1"/>
  <c r="D103" i="5"/>
  <c r="I13" i="13"/>
  <c r="J13" i="13"/>
  <c r="BD14" i="22"/>
  <c r="K17" i="10" l="1"/>
  <c r="J17" i="10"/>
  <c r="I17" i="10"/>
  <c r="H17" i="10"/>
  <c r="K47" i="10"/>
  <c r="K54" i="10" s="1"/>
  <c r="J47" i="10"/>
  <c r="J54" i="10" s="1"/>
  <c r="I47" i="10"/>
  <c r="I54" i="10" s="1"/>
  <c r="H47" i="10"/>
  <c r="H54" i="10" s="1"/>
  <c r="K31" i="10"/>
  <c r="J31" i="10"/>
  <c r="I31" i="10"/>
  <c r="H31" i="10"/>
  <c r="M54" i="11"/>
  <c r="R54" i="11"/>
  <c r="G31" i="10" l="1"/>
  <c r="E10" i="16"/>
  <c r="K172" i="117" l="1"/>
  <c r="K187" i="117"/>
  <c r="C187" i="117"/>
  <c r="AB185" i="117"/>
  <c r="AA185" i="117"/>
  <c r="Z185" i="117"/>
  <c r="Y185" i="117"/>
  <c r="X185" i="117"/>
  <c r="W185" i="117"/>
  <c r="V185" i="117"/>
  <c r="R185" i="117"/>
  <c r="Q185" i="117"/>
  <c r="P185" i="117"/>
  <c r="K185" i="117"/>
  <c r="AB184" i="117"/>
  <c r="AA184" i="117"/>
  <c r="Z184" i="117"/>
  <c r="Y184" i="117"/>
  <c r="X184" i="117"/>
  <c r="W184" i="117"/>
  <c r="V184" i="117"/>
  <c r="R184" i="117"/>
  <c r="Q184" i="117"/>
  <c r="P184" i="117"/>
  <c r="K184" i="117"/>
  <c r="AD183" i="117"/>
  <c r="AC183" i="117"/>
  <c r="U183" i="117"/>
  <c r="S183" i="117"/>
  <c r="O183" i="117"/>
  <c r="AD182" i="117"/>
  <c r="AC182" i="117"/>
  <c r="U182" i="117"/>
  <c r="S182" i="117"/>
  <c r="O182" i="117"/>
  <c r="AD181" i="117"/>
  <c r="AC181" i="117"/>
  <c r="U181" i="117"/>
  <c r="S181" i="117"/>
  <c r="O181" i="117"/>
  <c r="AD178" i="117"/>
  <c r="AC178" i="117"/>
  <c r="U178" i="117"/>
  <c r="S178" i="117"/>
  <c r="O178" i="117"/>
  <c r="AD177" i="117"/>
  <c r="AC177" i="117"/>
  <c r="U177" i="117"/>
  <c r="S177" i="117"/>
  <c r="O177" i="117"/>
  <c r="AD176" i="117"/>
  <c r="AC176" i="117"/>
  <c r="U176" i="117"/>
  <c r="S176" i="117"/>
  <c r="O176" i="117"/>
  <c r="C172" i="117"/>
  <c r="AB170" i="117"/>
  <c r="AA170" i="117"/>
  <c r="Z170" i="117"/>
  <c r="Y170" i="117"/>
  <c r="X170" i="117"/>
  <c r="W170" i="117"/>
  <c r="V170" i="117"/>
  <c r="R170" i="117"/>
  <c r="Q170" i="117"/>
  <c r="P170" i="117"/>
  <c r="K170" i="117"/>
  <c r="AB169" i="117"/>
  <c r="AA169" i="117"/>
  <c r="Z169" i="117"/>
  <c r="Y169" i="117"/>
  <c r="X169" i="117"/>
  <c r="W169" i="117"/>
  <c r="V169" i="117"/>
  <c r="R169" i="117"/>
  <c r="Q169" i="117"/>
  <c r="P169" i="117"/>
  <c r="K169" i="117"/>
  <c r="AD168" i="117"/>
  <c r="AC168" i="117"/>
  <c r="U168" i="117"/>
  <c r="S168" i="117"/>
  <c r="O168" i="117"/>
  <c r="AD167" i="117"/>
  <c r="AC167" i="117"/>
  <c r="U167" i="117"/>
  <c r="S167" i="117"/>
  <c r="O167" i="117"/>
  <c r="AD166" i="117"/>
  <c r="AC166" i="117"/>
  <c r="U166" i="117"/>
  <c r="S166" i="117"/>
  <c r="O166" i="117"/>
  <c r="AD163" i="117"/>
  <c r="AC163" i="117"/>
  <c r="U163" i="117"/>
  <c r="S163" i="117"/>
  <c r="O163" i="117"/>
  <c r="AD162" i="117"/>
  <c r="AC162" i="117"/>
  <c r="U162" i="117"/>
  <c r="S162" i="117"/>
  <c r="O162" i="117"/>
  <c r="AD161" i="117"/>
  <c r="AC161" i="117"/>
  <c r="U161" i="117"/>
  <c r="S161" i="117"/>
  <c r="O161" i="117"/>
  <c r="BK19" i="112"/>
  <c r="BK18" i="112"/>
  <c r="BK17" i="112"/>
  <c r="BK16" i="112"/>
  <c r="BK15" i="112"/>
  <c r="BK14" i="112"/>
  <c r="BK13" i="112"/>
  <c r="BK12" i="112"/>
  <c r="BC19" i="112"/>
  <c r="BC18" i="112"/>
  <c r="BC17" i="112"/>
  <c r="BC16" i="112"/>
  <c r="BC15" i="112"/>
  <c r="BC14" i="112"/>
  <c r="BC13" i="112"/>
  <c r="BC12" i="112"/>
  <c r="AU19" i="112"/>
  <c r="AU18" i="112"/>
  <c r="AU17" i="112"/>
  <c r="AU16" i="112"/>
  <c r="AU15" i="112"/>
  <c r="AU14" i="112"/>
  <c r="AU13" i="112"/>
  <c r="AU12" i="112"/>
  <c r="AM19" i="112"/>
  <c r="AM18" i="112"/>
  <c r="AM17" i="112"/>
  <c r="AM16" i="112"/>
  <c r="AM15" i="112"/>
  <c r="AM14" i="112"/>
  <c r="AM13" i="112"/>
  <c r="AM12" i="112"/>
  <c r="AE19" i="112"/>
  <c r="AE18" i="112"/>
  <c r="AE17" i="112"/>
  <c r="AE16" i="112"/>
  <c r="AE15" i="112"/>
  <c r="AE14" i="112"/>
  <c r="AE13" i="112"/>
  <c r="AE12" i="112"/>
  <c r="P19" i="112"/>
  <c r="P18" i="112"/>
  <c r="P17" i="112"/>
  <c r="P16" i="112"/>
  <c r="P15" i="112"/>
  <c r="P14" i="112"/>
  <c r="P13" i="112"/>
  <c r="P12" i="112"/>
  <c r="F11" i="112"/>
  <c r="G11" i="112" s="1"/>
  <c r="H11" i="112" s="1"/>
  <c r="I11" i="112" s="1"/>
  <c r="J11" i="112" s="1"/>
  <c r="K11" i="112" s="1"/>
  <c r="L11" i="112" s="1"/>
  <c r="M11" i="112" s="1"/>
  <c r="N11" i="112" s="1"/>
  <c r="O11" i="112" s="1"/>
  <c r="P11" i="112" s="1"/>
  <c r="Q11" i="112" s="1"/>
  <c r="X19" i="112"/>
  <c r="X18" i="112"/>
  <c r="X17" i="112"/>
  <c r="X16" i="112"/>
  <c r="X15" i="112"/>
  <c r="X14" i="112"/>
  <c r="X13" i="112"/>
  <c r="X12" i="112"/>
  <c r="G12" i="112"/>
  <c r="U169" i="117" l="1"/>
  <c r="BK20" i="112"/>
  <c r="BC20" i="112"/>
  <c r="K190" i="117"/>
  <c r="S170" i="117"/>
  <c r="AD169" i="117"/>
  <c r="S185" i="117"/>
  <c r="U184" i="117"/>
  <c r="AC184" i="117"/>
  <c r="AD185" i="117"/>
  <c r="AD184" i="117"/>
  <c r="S184" i="117"/>
  <c r="AC169" i="117"/>
  <c r="U185" i="117"/>
  <c r="AC185" i="117"/>
  <c r="AD170" i="117"/>
  <c r="S169" i="117"/>
  <c r="U170" i="117"/>
  <c r="AC170" i="117"/>
  <c r="AU20" i="112"/>
  <c r="AE20" i="112"/>
  <c r="AM20" i="112"/>
  <c r="P20" i="112"/>
  <c r="X20" i="112"/>
  <c r="R11" i="112"/>
  <c r="S11" i="112" s="1"/>
  <c r="T11" i="112" s="1"/>
  <c r="U11" i="112" s="1"/>
  <c r="V11" i="112" s="1"/>
  <c r="W11" i="112" s="1"/>
  <c r="X11" i="112" s="1"/>
  <c r="Y11" i="112" s="1"/>
  <c r="Z11" i="112" s="1"/>
  <c r="AA11" i="112" s="1"/>
  <c r="AB11" i="112" s="1"/>
  <c r="AC11" i="112" s="1"/>
  <c r="AD11" i="112" s="1"/>
  <c r="AE11" i="112" l="1"/>
  <c r="AF11" i="112" s="1"/>
  <c r="AG11" i="112" s="1"/>
  <c r="AH11" i="112" s="1"/>
  <c r="AI11" i="112" s="1"/>
  <c r="AJ11" i="112" s="1"/>
  <c r="AK11" i="112" s="1"/>
  <c r="AL11" i="112" s="1"/>
  <c r="C95" i="117"/>
  <c r="C110" i="117"/>
  <c r="C123" i="117"/>
  <c r="AB139" i="117"/>
  <c r="AA139" i="117"/>
  <c r="Z139" i="117"/>
  <c r="Y139" i="117"/>
  <c r="X139" i="117"/>
  <c r="W139" i="117"/>
  <c r="V139" i="117"/>
  <c r="R139" i="117"/>
  <c r="Q139" i="117"/>
  <c r="P139" i="117"/>
  <c r="C139" i="117"/>
  <c r="AB138" i="117"/>
  <c r="AB172" i="117" s="1"/>
  <c r="AA138" i="117"/>
  <c r="AA172" i="117" s="1"/>
  <c r="Z138" i="117"/>
  <c r="Z172" i="117" s="1"/>
  <c r="Y138" i="117"/>
  <c r="Y172" i="117" s="1"/>
  <c r="X138" i="117"/>
  <c r="X172" i="117" s="1"/>
  <c r="W138" i="117"/>
  <c r="W172" i="117" s="1"/>
  <c r="V138" i="117"/>
  <c r="V172" i="117" s="1"/>
  <c r="R138" i="117"/>
  <c r="R172" i="117" s="1"/>
  <c r="Q138" i="117"/>
  <c r="Q172" i="117" s="1"/>
  <c r="P138" i="117"/>
  <c r="P172" i="117" s="1"/>
  <c r="K138" i="117"/>
  <c r="AB137" i="117"/>
  <c r="AB171" i="117" s="1"/>
  <c r="AA137" i="117"/>
  <c r="AA171" i="117" s="1"/>
  <c r="Z137" i="117"/>
  <c r="Z171" i="117" s="1"/>
  <c r="Y137" i="117"/>
  <c r="Y171" i="117" s="1"/>
  <c r="X137" i="117"/>
  <c r="X171" i="117" s="1"/>
  <c r="W137" i="117"/>
  <c r="W171" i="117" s="1"/>
  <c r="V137" i="117"/>
  <c r="V171" i="117" s="1"/>
  <c r="R137" i="117"/>
  <c r="R171" i="117" s="1"/>
  <c r="Q137" i="117"/>
  <c r="Q171" i="117" s="1"/>
  <c r="P137" i="117"/>
  <c r="P171" i="117" s="1"/>
  <c r="K137" i="117"/>
  <c r="K171" i="117" s="1"/>
  <c r="AB136" i="117"/>
  <c r="AA136" i="117"/>
  <c r="Z136" i="117"/>
  <c r="Y136" i="117"/>
  <c r="X136" i="117"/>
  <c r="W136" i="117"/>
  <c r="V136" i="117"/>
  <c r="R136" i="117"/>
  <c r="Q136" i="117"/>
  <c r="P136" i="117"/>
  <c r="K136" i="117"/>
  <c r="AD135" i="117"/>
  <c r="AC135" i="117"/>
  <c r="U135" i="117"/>
  <c r="S135" i="117"/>
  <c r="O135" i="117"/>
  <c r="AD134" i="117"/>
  <c r="AC134" i="117"/>
  <c r="U134" i="117"/>
  <c r="S134" i="117"/>
  <c r="O134" i="117"/>
  <c r="AD133" i="117"/>
  <c r="AC133" i="117"/>
  <c r="U133" i="117"/>
  <c r="S133" i="117"/>
  <c r="O133" i="117"/>
  <c r="AD130" i="117"/>
  <c r="AC130" i="117"/>
  <c r="U130" i="117"/>
  <c r="S130" i="117"/>
  <c r="O130" i="117"/>
  <c r="AD129" i="117"/>
  <c r="AC129" i="117"/>
  <c r="U129" i="117"/>
  <c r="S129" i="117"/>
  <c r="O129" i="117"/>
  <c r="AD127" i="117"/>
  <c r="AC127" i="117"/>
  <c r="U127" i="117"/>
  <c r="S127" i="117"/>
  <c r="O127" i="117"/>
  <c r="C154" i="117"/>
  <c r="AB153" i="117"/>
  <c r="AB187" i="117" s="1"/>
  <c r="AA153" i="117"/>
  <c r="AA187" i="117" s="1"/>
  <c r="Z153" i="117"/>
  <c r="Z187" i="117" s="1"/>
  <c r="Y153" i="117"/>
  <c r="Y187" i="117" s="1"/>
  <c r="X153" i="117"/>
  <c r="X187" i="117" s="1"/>
  <c r="W153" i="117"/>
  <c r="W187" i="117" s="1"/>
  <c r="V153" i="117"/>
  <c r="V187" i="117" s="1"/>
  <c r="R153" i="117"/>
  <c r="R187" i="117" s="1"/>
  <c r="R190" i="117" s="1"/>
  <c r="Q153" i="117"/>
  <c r="Q187" i="117" s="1"/>
  <c r="Q190" i="117" s="1"/>
  <c r="P153" i="117"/>
  <c r="P187" i="117" s="1"/>
  <c r="P190" i="117" s="1"/>
  <c r="K153" i="117"/>
  <c r="AB152" i="117"/>
  <c r="AB186" i="117" s="1"/>
  <c r="AA152" i="117"/>
  <c r="AA186" i="117" s="1"/>
  <c r="Z152" i="117"/>
  <c r="Z186" i="117" s="1"/>
  <c r="Y152" i="117"/>
  <c r="Y186" i="117" s="1"/>
  <c r="X152" i="117"/>
  <c r="X186" i="117" s="1"/>
  <c r="W152" i="117"/>
  <c r="W186" i="117" s="1"/>
  <c r="V152" i="117"/>
  <c r="V186" i="117" s="1"/>
  <c r="R152" i="117"/>
  <c r="R186" i="117" s="1"/>
  <c r="R189" i="117" s="1"/>
  <c r="Q152" i="117"/>
  <c r="Q186" i="117" s="1"/>
  <c r="Q189" i="117" s="1"/>
  <c r="P152" i="117"/>
  <c r="P186" i="117" s="1"/>
  <c r="P189" i="117" s="1"/>
  <c r="K152" i="117"/>
  <c r="K186" i="117" s="1"/>
  <c r="K189" i="117" s="1"/>
  <c r="AB151" i="117"/>
  <c r="AA151" i="117"/>
  <c r="Z151" i="117"/>
  <c r="Y151" i="117"/>
  <c r="X151" i="117"/>
  <c r="W151" i="117"/>
  <c r="V151" i="117"/>
  <c r="R151" i="117"/>
  <c r="Q151" i="117"/>
  <c r="P151" i="117"/>
  <c r="K151" i="117"/>
  <c r="AD150" i="117"/>
  <c r="AC150" i="117"/>
  <c r="U150" i="117"/>
  <c r="S150" i="117"/>
  <c r="O150" i="117"/>
  <c r="AD149" i="117"/>
  <c r="AC149" i="117"/>
  <c r="U149" i="117"/>
  <c r="S149" i="117"/>
  <c r="O149" i="117"/>
  <c r="AD148" i="117"/>
  <c r="AC148" i="117"/>
  <c r="U148" i="117"/>
  <c r="S148" i="117"/>
  <c r="O148" i="117"/>
  <c r="AD145" i="117"/>
  <c r="AC145" i="117"/>
  <c r="U145" i="117"/>
  <c r="S145" i="117"/>
  <c r="O145" i="117"/>
  <c r="AD144" i="117"/>
  <c r="AC144" i="117"/>
  <c r="U144" i="117"/>
  <c r="S144" i="117"/>
  <c r="O144" i="117"/>
  <c r="AD143" i="117"/>
  <c r="AC143" i="117"/>
  <c r="U143" i="117"/>
  <c r="S143" i="117"/>
  <c r="O143" i="117"/>
  <c r="AB122" i="117"/>
  <c r="AA122" i="117"/>
  <c r="Z122" i="117"/>
  <c r="Y122" i="117"/>
  <c r="X122" i="117"/>
  <c r="W122" i="117"/>
  <c r="V122" i="117"/>
  <c r="R122" i="117"/>
  <c r="Q122" i="117"/>
  <c r="P122" i="117"/>
  <c r="K122" i="117"/>
  <c r="AB121" i="117"/>
  <c r="AA121" i="117"/>
  <c r="Z121" i="117"/>
  <c r="Y121" i="117"/>
  <c r="X121" i="117"/>
  <c r="W121" i="117"/>
  <c r="V121" i="117"/>
  <c r="R121" i="117"/>
  <c r="Q121" i="117"/>
  <c r="P121" i="117"/>
  <c r="K121" i="117"/>
  <c r="AB120" i="117"/>
  <c r="AB154" i="117" s="1"/>
  <c r="AA120" i="117"/>
  <c r="AA154" i="117" s="1"/>
  <c r="Z120" i="117"/>
  <c r="Z154" i="117" s="1"/>
  <c r="Y120" i="117"/>
  <c r="Y154" i="117" s="1"/>
  <c r="X120" i="117"/>
  <c r="X154" i="117" s="1"/>
  <c r="W120" i="117"/>
  <c r="W154" i="117" s="1"/>
  <c r="V120" i="117"/>
  <c r="V154" i="117" s="1"/>
  <c r="R120" i="117"/>
  <c r="R154" i="117" s="1"/>
  <c r="Q120" i="117"/>
  <c r="Q154" i="117" s="1"/>
  <c r="P120" i="117"/>
  <c r="P154" i="117" s="1"/>
  <c r="K120" i="117"/>
  <c r="AD119" i="117"/>
  <c r="AC119" i="117"/>
  <c r="U119" i="117"/>
  <c r="S119" i="117"/>
  <c r="O119" i="117"/>
  <c r="AD118" i="117"/>
  <c r="AC118" i="117"/>
  <c r="U118" i="117"/>
  <c r="S118" i="117"/>
  <c r="O118" i="117"/>
  <c r="AD117" i="117"/>
  <c r="AC117" i="117"/>
  <c r="U117" i="117"/>
  <c r="S117" i="117"/>
  <c r="O117" i="117"/>
  <c r="AD116" i="117"/>
  <c r="AC116" i="117"/>
  <c r="U116" i="117"/>
  <c r="S116" i="117"/>
  <c r="O116" i="117"/>
  <c r="AD115" i="117"/>
  <c r="AC115" i="117"/>
  <c r="U115" i="117"/>
  <c r="S115" i="117"/>
  <c r="O115" i="117"/>
  <c r="AD114" i="117"/>
  <c r="AC114" i="117"/>
  <c r="U114" i="117"/>
  <c r="S114" i="117"/>
  <c r="O114" i="117"/>
  <c r="AB109" i="117"/>
  <c r="AA109" i="117"/>
  <c r="Z109" i="117"/>
  <c r="Y109" i="117"/>
  <c r="X109" i="117"/>
  <c r="W109" i="117"/>
  <c r="V109" i="117"/>
  <c r="R109" i="117"/>
  <c r="Q109" i="117"/>
  <c r="P109" i="117"/>
  <c r="K109" i="117"/>
  <c r="AB108" i="117"/>
  <c r="AA108" i="117"/>
  <c r="Z108" i="117"/>
  <c r="Y108" i="117"/>
  <c r="X108" i="117"/>
  <c r="W108" i="117"/>
  <c r="V108" i="117"/>
  <c r="R108" i="117"/>
  <c r="Q108" i="117"/>
  <c r="P108" i="117"/>
  <c r="K108" i="117"/>
  <c r="AB107" i="117"/>
  <c r="AB123" i="117" s="1"/>
  <c r="AA107" i="117"/>
  <c r="AA123" i="117" s="1"/>
  <c r="Z107" i="117"/>
  <c r="Z123" i="117" s="1"/>
  <c r="Y107" i="117"/>
  <c r="Y123" i="117" s="1"/>
  <c r="X107" i="117"/>
  <c r="X123" i="117" s="1"/>
  <c r="W107" i="117"/>
  <c r="W123" i="117" s="1"/>
  <c r="V107" i="117"/>
  <c r="V123" i="117" s="1"/>
  <c r="R107" i="117"/>
  <c r="R123" i="117" s="1"/>
  <c r="Q107" i="117"/>
  <c r="Q123" i="117" s="1"/>
  <c r="P107" i="117"/>
  <c r="P123" i="117" s="1"/>
  <c r="K107" i="117"/>
  <c r="AD106" i="117"/>
  <c r="AC106" i="117"/>
  <c r="U106" i="117"/>
  <c r="S106" i="117"/>
  <c r="O106" i="117"/>
  <c r="AD105" i="117"/>
  <c r="AD138" i="117" s="1"/>
  <c r="AC105" i="117"/>
  <c r="AC138" i="117" s="1"/>
  <c r="U105" i="117"/>
  <c r="U138" i="117" s="1"/>
  <c r="S105" i="117"/>
  <c r="S138" i="117" s="1"/>
  <c r="O105" i="117"/>
  <c r="AD104" i="117"/>
  <c r="AC104" i="117"/>
  <c r="U104" i="117"/>
  <c r="S104" i="117"/>
  <c r="O104" i="117"/>
  <c r="AD101" i="117"/>
  <c r="AC101" i="117"/>
  <c r="U101" i="117"/>
  <c r="S101" i="117"/>
  <c r="O101" i="117"/>
  <c r="AD100" i="117"/>
  <c r="AC100" i="117"/>
  <c r="U100" i="117"/>
  <c r="S100" i="117"/>
  <c r="O100" i="117"/>
  <c r="AD99" i="117"/>
  <c r="AC99" i="117"/>
  <c r="U99" i="117"/>
  <c r="S99" i="117"/>
  <c r="O99" i="117"/>
  <c r="AB94" i="117"/>
  <c r="AA94" i="117"/>
  <c r="Z94" i="117"/>
  <c r="Y94" i="117"/>
  <c r="X94" i="117"/>
  <c r="W94" i="117"/>
  <c r="V94" i="117"/>
  <c r="R94" i="117"/>
  <c r="Q94" i="117"/>
  <c r="P94" i="117"/>
  <c r="K94" i="117"/>
  <c r="AB93" i="117"/>
  <c r="AA93" i="117"/>
  <c r="Z93" i="117"/>
  <c r="Y93" i="117"/>
  <c r="X93" i="117"/>
  <c r="W93" i="117"/>
  <c r="V93" i="117"/>
  <c r="R93" i="117"/>
  <c r="Q93" i="117"/>
  <c r="P93" i="117"/>
  <c r="K93" i="117"/>
  <c r="AB92" i="117"/>
  <c r="AB110" i="117" s="1"/>
  <c r="AA92" i="117"/>
  <c r="AA110" i="117" s="1"/>
  <c r="Z92" i="117"/>
  <c r="Z110" i="117" s="1"/>
  <c r="Y92" i="117"/>
  <c r="Y110" i="117" s="1"/>
  <c r="X92" i="117"/>
  <c r="X110" i="117" s="1"/>
  <c r="W92" i="117"/>
  <c r="W110" i="117" s="1"/>
  <c r="V92" i="117"/>
  <c r="V110" i="117" s="1"/>
  <c r="R92" i="117"/>
  <c r="R110" i="117" s="1"/>
  <c r="Q92" i="117"/>
  <c r="Q110" i="117" s="1"/>
  <c r="P92" i="117"/>
  <c r="P110" i="117" s="1"/>
  <c r="K92" i="117"/>
  <c r="AD91" i="117"/>
  <c r="AC91" i="117"/>
  <c r="U91" i="117"/>
  <c r="S91" i="117"/>
  <c r="O91" i="117"/>
  <c r="AD90" i="117"/>
  <c r="AC90" i="117"/>
  <c r="U90" i="117"/>
  <c r="S90" i="117"/>
  <c r="O90" i="117"/>
  <c r="AD89" i="117"/>
  <c r="AC89" i="117"/>
  <c r="U89" i="117"/>
  <c r="S89" i="117"/>
  <c r="O89" i="117"/>
  <c r="AD86" i="117"/>
  <c r="AC86" i="117"/>
  <c r="U86" i="117"/>
  <c r="S86" i="117"/>
  <c r="O86" i="117"/>
  <c r="AD85" i="117"/>
  <c r="AC85" i="117"/>
  <c r="U85" i="117"/>
  <c r="S85" i="117"/>
  <c r="O85" i="117"/>
  <c r="AD84" i="117"/>
  <c r="AC84" i="117"/>
  <c r="U84" i="117"/>
  <c r="S84" i="117"/>
  <c r="O84" i="117"/>
  <c r="AB78" i="117"/>
  <c r="AA78" i="117"/>
  <c r="Z78" i="117"/>
  <c r="Y78" i="117"/>
  <c r="X78" i="117"/>
  <c r="W78" i="117"/>
  <c r="V78" i="117"/>
  <c r="R78" i="117"/>
  <c r="Q78" i="117"/>
  <c r="P78" i="117"/>
  <c r="K78" i="117"/>
  <c r="AB77" i="117"/>
  <c r="AA77" i="117"/>
  <c r="Z77" i="117"/>
  <c r="Y77" i="117"/>
  <c r="X77" i="117"/>
  <c r="W77" i="117"/>
  <c r="V77" i="117"/>
  <c r="R77" i="117"/>
  <c r="Q77" i="117"/>
  <c r="P77" i="117"/>
  <c r="K77" i="117"/>
  <c r="AD76" i="117"/>
  <c r="AC76" i="117"/>
  <c r="U76" i="117"/>
  <c r="S76" i="117"/>
  <c r="O76" i="117"/>
  <c r="AD75" i="117"/>
  <c r="AC75" i="117"/>
  <c r="U75" i="117"/>
  <c r="S75" i="117"/>
  <c r="O75" i="117"/>
  <c r="AD74" i="117"/>
  <c r="AC74" i="117"/>
  <c r="U74" i="117"/>
  <c r="S74" i="117"/>
  <c r="O74" i="117"/>
  <c r="AB71" i="117"/>
  <c r="AA71" i="117"/>
  <c r="Z71" i="117"/>
  <c r="Y71" i="117"/>
  <c r="X71" i="117"/>
  <c r="W71" i="117"/>
  <c r="V71" i="117"/>
  <c r="R71" i="117"/>
  <c r="Q71" i="117"/>
  <c r="P71" i="117"/>
  <c r="K71" i="117"/>
  <c r="AB70" i="117"/>
  <c r="AA70" i="117"/>
  <c r="Z70" i="117"/>
  <c r="Y70" i="117"/>
  <c r="X70" i="117"/>
  <c r="W70" i="117"/>
  <c r="V70" i="117"/>
  <c r="R70" i="117"/>
  <c r="Q70" i="117"/>
  <c r="P70" i="117"/>
  <c r="K70" i="117"/>
  <c r="AD69" i="117"/>
  <c r="AC69" i="117"/>
  <c r="U69" i="117"/>
  <c r="S69" i="117"/>
  <c r="O69" i="117"/>
  <c r="AD68" i="117"/>
  <c r="AD70" i="117" s="1"/>
  <c r="AC68" i="117"/>
  <c r="AC70" i="117" s="1"/>
  <c r="U68" i="117"/>
  <c r="U70" i="117" s="1"/>
  <c r="S68" i="117"/>
  <c r="S70" i="117" s="1"/>
  <c r="O68" i="117"/>
  <c r="AD67" i="117"/>
  <c r="AC67" i="117"/>
  <c r="U67" i="117"/>
  <c r="S67" i="117"/>
  <c r="O67" i="117"/>
  <c r="S172" i="117" l="1"/>
  <c r="Q95" i="117"/>
  <c r="AB95" i="117"/>
  <c r="AD172" i="117"/>
  <c r="AD120" i="117"/>
  <c r="AD154" i="117" s="1"/>
  <c r="AC92" i="117"/>
  <c r="AC110" i="117" s="1"/>
  <c r="U172" i="117"/>
  <c r="AC172" i="117"/>
  <c r="P95" i="117"/>
  <c r="AA95" i="117"/>
  <c r="S122" i="117"/>
  <c r="AC139" i="117"/>
  <c r="AC109" i="117"/>
  <c r="AD153" i="117"/>
  <c r="AD187" i="117" s="1"/>
  <c r="U153" i="117"/>
  <c r="U187" i="117" s="1"/>
  <c r="U108" i="117"/>
  <c r="U152" i="117"/>
  <c r="U186" i="117" s="1"/>
  <c r="Y95" i="117"/>
  <c r="S109" i="117"/>
  <c r="U139" i="117"/>
  <c r="S153" i="117"/>
  <c r="S187" i="117" s="1"/>
  <c r="AC151" i="117"/>
  <c r="S151" i="117"/>
  <c r="AD122" i="117"/>
  <c r="AD109" i="117"/>
  <c r="AM11" i="112"/>
  <c r="AN11" i="112" s="1"/>
  <c r="AO11" i="112" s="1"/>
  <c r="AP11" i="112" s="1"/>
  <c r="AQ11" i="112" s="1"/>
  <c r="AR11" i="112" s="1"/>
  <c r="AS11" i="112" s="1"/>
  <c r="AT11" i="112" s="1"/>
  <c r="W95" i="117"/>
  <c r="U107" i="117"/>
  <c r="U123" i="117" s="1"/>
  <c r="AC153" i="117"/>
  <c r="AC187" i="117" s="1"/>
  <c r="AC94" i="117"/>
  <c r="X95" i="117"/>
  <c r="U109" i="117"/>
  <c r="AD107" i="117"/>
  <c r="AD123" i="117" s="1"/>
  <c r="U122" i="117"/>
  <c r="AD151" i="117"/>
  <c r="AD139" i="117"/>
  <c r="AC122" i="117"/>
  <c r="U121" i="117"/>
  <c r="U78" i="117"/>
  <c r="Z95" i="117"/>
  <c r="AC77" i="117"/>
  <c r="S94" i="117"/>
  <c r="V95" i="117"/>
  <c r="S121" i="117"/>
  <c r="AC137" i="117"/>
  <c r="AC171" i="117" s="1"/>
  <c r="U120" i="117"/>
  <c r="U154" i="117" s="1"/>
  <c r="S107" i="117"/>
  <c r="S123" i="117" s="1"/>
  <c r="U136" i="117"/>
  <c r="AC108" i="117"/>
  <c r="S108" i="117"/>
  <c r="S152" i="117"/>
  <c r="S186" i="117" s="1"/>
  <c r="U151" i="117"/>
  <c r="U94" i="117"/>
  <c r="R95" i="117"/>
  <c r="S137" i="117"/>
  <c r="S171" i="117" s="1"/>
  <c r="S93" i="117"/>
  <c r="AD94" i="117"/>
  <c r="AC120" i="117"/>
  <c r="AC154" i="117" s="1"/>
  <c r="S120" i="117"/>
  <c r="S154" i="117" s="1"/>
  <c r="U137" i="117"/>
  <c r="U171" i="117" s="1"/>
  <c r="S139" i="117"/>
  <c r="S92" i="117"/>
  <c r="S110" i="117" s="1"/>
  <c r="AC136" i="117"/>
  <c r="AD137" i="117"/>
  <c r="AD171" i="117" s="1"/>
  <c r="S136" i="117"/>
  <c r="AD136" i="117"/>
  <c r="AD152" i="117"/>
  <c r="AD186" i="117" s="1"/>
  <c r="AC152" i="117"/>
  <c r="AC186" i="117" s="1"/>
  <c r="AD121" i="117"/>
  <c r="AC121" i="117"/>
  <c r="AC107" i="117"/>
  <c r="AC123" i="117" s="1"/>
  <c r="AD108" i="117"/>
  <c r="S77" i="117"/>
  <c r="AD93" i="117"/>
  <c r="AD77" i="117"/>
  <c r="S71" i="117"/>
  <c r="U92" i="117"/>
  <c r="U110" i="117" s="1"/>
  <c r="AD92" i="117"/>
  <c r="AD110" i="117" s="1"/>
  <c r="U93" i="117"/>
  <c r="AC93" i="117"/>
  <c r="U71" i="117"/>
  <c r="AC71" i="117"/>
  <c r="U77" i="117"/>
  <c r="AD71" i="117"/>
  <c r="AC78" i="117"/>
  <c r="AD78" i="117"/>
  <c r="S78" i="117"/>
  <c r="S190" i="117" l="1"/>
  <c r="S189" i="117"/>
  <c r="S95" i="117"/>
  <c r="AC95" i="117"/>
  <c r="U95" i="117"/>
  <c r="AD95" i="117"/>
  <c r="AU11" i="112"/>
  <c r="AV11" i="112" s="1"/>
  <c r="AW11" i="112" s="1"/>
  <c r="AX11" i="112" s="1"/>
  <c r="AY11" i="112" s="1"/>
  <c r="AZ11" i="112" s="1"/>
  <c r="BA11" i="112" s="1"/>
  <c r="BB11" i="112" s="1"/>
  <c r="Z15" i="60"/>
  <c r="M13" i="79"/>
  <c r="M12" i="79"/>
  <c r="L11" i="79"/>
  <c r="L17" i="79" s="1"/>
  <c r="M14" i="79"/>
  <c r="AJ14" i="22"/>
  <c r="AI14" i="22"/>
  <c r="BC11" i="112" l="1"/>
  <c r="BD11" i="112" s="1"/>
  <c r="BE11" i="112" s="1"/>
  <c r="BF11" i="112" s="1"/>
  <c r="BG11" i="112" s="1"/>
  <c r="BH11" i="112" s="1"/>
  <c r="BI11" i="112" s="1"/>
  <c r="BJ11" i="112" s="1"/>
  <c r="BK11" i="112" s="1"/>
  <c r="BL11" i="112" s="1"/>
  <c r="BM11" i="112" s="1"/>
  <c r="BN11" i="112" s="1"/>
  <c r="BO11" i="112" s="1"/>
  <c r="M17" i="79"/>
  <c r="H10" i="16"/>
  <c r="C11" i="133"/>
  <c r="C12" i="133" s="1"/>
  <c r="C13" i="133" s="1"/>
  <c r="C14" i="133" s="1"/>
  <c r="C15" i="133" s="1"/>
  <c r="C16" i="133" s="1"/>
  <c r="C17" i="133" s="1"/>
  <c r="AY256" i="108"/>
  <c r="AW228" i="108"/>
  <c r="AW163" i="108"/>
  <c r="AW166" i="108"/>
  <c r="AW172" i="108"/>
  <c r="AW162" i="108"/>
  <c r="M91" i="5"/>
  <c r="L96" i="5"/>
  <c r="O96" i="5" s="1"/>
  <c r="P96" i="5" s="1"/>
  <c r="L95" i="5"/>
  <c r="O95" i="5" s="1"/>
  <c r="P95" i="5" s="1"/>
  <c r="F5" i="4"/>
  <c r="V17" i="45" l="1"/>
  <c r="AC16" i="44"/>
  <c r="AE17" i="44"/>
  <c r="AE16" i="44"/>
  <c r="C11" i="132" l="1"/>
  <c r="C12" i="132" s="1"/>
  <c r="C13" i="132" s="1"/>
  <c r="C14" i="132" s="1"/>
  <c r="C15" i="132" s="1"/>
  <c r="C16" i="132" s="1"/>
  <c r="C17" i="132" s="1"/>
  <c r="G91" i="8" l="1"/>
  <c r="G87" i="8"/>
  <c r="G83" i="8"/>
  <c r="G77" i="8"/>
  <c r="G73" i="8"/>
  <c r="G69" i="8"/>
  <c r="G63" i="8"/>
  <c r="G59" i="8"/>
  <c r="G55" i="8"/>
  <c r="G49" i="8"/>
  <c r="G45" i="8"/>
  <c r="G41" i="8"/>
  <c r="G35" i="8"/>
  <c r="G31" i="8"/>
  <c r="G27" i="8"/>
  <c r="G21" i="8"/>
  <c r="G17" i="8"/>
  <c r="G13" i="8"/>
  <c r="H21" i="9"/>
  <c r="H17" i="9"/>
  <c r="H13" i="9"/>
  <c r="H35" i="9"/>
  <c r="H31" i="9"/>
  <c r="H27" i="9"/>
  <c r="H49" i="9"/>
  <c r="H45" i="9"/>
  <c r="H41" i="9"/>
  <c r="H63" i="9"/>
  <c r="H59" i="9"/>
  <c r="H55" i="9"/>
  <c r="F52" i="6" l="1"/>
  <c r="G52" i="6"/>
  <c r="H52" i="6"/>
  <c r="F19" i="6"/>
  <c r="F20" i="6"/>
  <c r="H12" i="14" l="1"/>
  <c r="BS20" i="22" l="1"/>
  <c r="BS21" i="22" s="1"/>
  <c r="BS27" i="22" s="1"/>
  <c r="BT20" i="22"/>
  <c r="BT21" i="22" s="1"/>
  <c r="BT27" i="22" s="1"/>
  <c r="BU20" i="22"/>
  <c r="BU21" i="22" s="1"/>
  <c r="BU27" i="22" s="1"/>
  <c r="BV20" i="22"/>
  <c r="BV21" i="22" s="1"/>
  <c r="BV27" i="22" s="1"/>
  <c r="BW20" i="22"/>
  <c r="BW21" i="22" s="1"/>
  <c r="BW27" i="22" s="1"/>
  <c r="BS26" i="22"/>
  <c r="BT26" i="22"/>
  <c r="BU26" i="22"/>
  <c r="BV26" i="22"/>
  <c r="BW26" i="22"/>
  <c r="BS40" i="22"/>
  <c r="BT40" i="22"/>
  <c r="BU40" i="22"/>
  <c r="BV40" i="22"/>
  <c r="BW40" i="22"/>
  <c r="BG20" i="22"/>
  <c r="BG21" i="22" s="1"/>
  <c r="BG27" i="22" s="1"/>
  <c r="BH20" i="22"/>
  <c r="BH21" i="22" s="1"/>
  <c r="BH27" i="22" s="1"/>
  <c r="BI20" i="22"/>
  <c r="BI21" i="22" s="1"/>
  <c r="BI27" i="22" s="1"/>
  <c r="BJ20" i="22"/>
  <c r="BJ21" i="22" s="1"/>
  <c r="BJ27" i="22" s="1"/>
  <c r="BK20" i="22"/>
  <c r="BK21" i="22" s="1"/>
  <c r="BG26" i="22"/>
  <c r="BH26" i="22"/>
  <c r="BI26" i="22"/>
  <c r="BJ26" i="22"/>
  <c r="BK26" i="22"/>
  <c r="BG40" i="22"/>
  <c r="BH40" i="22"/>
  <c r="BI40" i="22"/>
  <c r="BJ40" i="22"/>
  <c r="BK40" i="22"/>
  <c r="AU20" i="22"/>
  <c r="AV20" i="22"/>
  <c r="AV21" i="22" s="1"/>
  <c r="AV27" i="22" s="1"/>
  <c r="AW20" i="22"/>
  <c r="AW21" i="22" s="1"/>
  <c r="AW27" i="22" s="1"/>
  <c r="AX20" i="22"/>
  <c r="AX21" i="22" s="1"/>
  <c r="AX27" i="22" s="1"/>
  <c r="AY20" i="22"/>
  <c r="AY21" i="22" s="1"/>
  <c r="AY27" i="22" s="1"/>
  <c r="AU26" i="22"/>
  <c r="AV26" i="22"/>
  <c r="AW26" i="22"/>
  <c r="AX26" i="22"/>
  <c r="AY26" i="22"/>
  <c r="AU40" i="22"/>
  <c r="AV40" i="22"/>
  <c r="AW40" i="22"/>
  <c r="AX40" i="22"/>
  <c r="AY40" i="22"/>
  <c r="AM20" i="22"/>
  <c r="AM21" i="22" s="1"/>
  <c r="AM27" i="22" s="1"/>
  <c r="AN20" i="22"/>
  <c r="AN21" i="22" s="1"/>
  <c r="AN27" i="22" s="1"/>
  <c r="AO20" i="22"/>
  <c r="AO21" i="22" s="1"/>
  <c r="AO27" i="22" s="1"/>
  <c r="AP20" i="22"/>
  <c r="AP21" i="22" s="1"/>
  <c r="AP27" i="22" s="1"/>
  <c r="AQ20" i="22"/>
  <c r="AQ21" i="22" s="1"/>
  <c r="AQ27" i="22" s="1"/>
  <c r="AM26" i="22"/>
  <c r="AN26" i="22"/>
  <c r="AO26" i="22"/>
  <c r="AP26" i="22"/>
  <c r="AQ26" i="22"/>
  <c r="AM40" i="22"/>
  <c r="AN40" i="22"/>
  <c r="AO40" i="22"/>
  <c r="AP40" i="22"/>
  <c r="AQ40" i="22"/>
  <c r="AA40" i="22"/>
  <c r="AB40" i="22"/>
  <c r="AC40" i="22"/>
  <c r="AD40" i="22"/>
  <c r="AE40" i="22"/>
  <c r="AA26" i="22"/>
  <c r="AB26" i="22"/>
  <c r="AC26" i="22"/>
  <c r="AD26" i="22"/>
  <c r="AE26" i="22"/>
  <c r="AA20" i="22"/>
  <c r="AA21" i="22" s="1"/>
  <c r="AB20" i="22"/>
  <c r="AB21" i="22" s="1"/>
  <c r="AB27" i="22" s="1"/>
  <c r="AC20" i="22"/>
  <c r="AC21" i="22" s="1"/>
  <c r="AC27" i="22" s="1"/>
  <c r="AD20" i="22"/>
  <c r="AD21" i="22" s="1"/>
  <c r="AD27" i="22" s="1"/>
  <c r="AE20" i="22"/>
  <c r="AE21" i="22" s="1"/>
  <c r="AE27" i="22" s="1"/>
  <c r="J40" i="22"/>
  <c r="K40" i="22"/>
  <c r="L40" i="22"/>
  <c r="M40" i="22"/>
  <c r="N40" i="22"/>
  <c r="O40" i="22"/>
  <c r="P40" i="22"/>
  <c r="Q40" i="22"/>
  <c r="R40" i="22"/>
  <c r="S40" i="22"/>
  <c r="T40" i="22"/>
  <c r="J26" i="22"/>
  <c r="K26" i="22"/>
  <c r="L26" i="22"/>
  <c r="M26" i="22"/>
  <c r="N26" i="22"/>
  <c r="O26" i="22"/>
  <c r="P26" i="22"/>
  <c r="Q26" i="22"/>
  <c r="R26" i="22"/>
  <c r="S26" i="22"/>
  <c r="T26" i="22"/>
  <c r="K20" i="22"/>
  <c r="K21" i="22" s="1"/>
  <c r="L20" i="22"/>
  <c r="L21" i="22" s="1"/>
  <c r="L27" i="22" s="1"/>
  <c r="M20" i="22"/>
  <c r="M21" i="22" s="1"/>
  <c r="M27" i="22" s="1"/>
  <c r="N20" i="22"/>
  <c r="N21" i="22" s="1"/>
  <c r="N27" i="22" s="1"/>
  <c r="O20" i="22"/>
  <c r="O21" i="22" s="1"/>
  <c r="O27" i="22" s="1"/>
  <c r="P20" i="22"/>
  <c r="P21" i="22" s="1"/>
  <c r="P27" i="22" s="1"/>
  <c r="Q20" i="22"/>
  <c r="Q21" i="22" s="1"/>
  <c r="Q27" i="22" s="1"/>
  <c r="R20" i="22"/>
  <c r="R21" i="22" s="1"/>
  <c r="R27" i="22" s="1"/>
  <c r="S20" i="22"/>
  <c r="S21" i="22" s="1"/>
  <c r="S27" i="22" s="1"/>
  <c r="BO45" i="22"/>
  <c r="BO43" i="22"/>
  <c r="BO39" i="22"/>
  <c r="BO38" i="22"/>
  <c r="BO37" i="22"/>
  <c r="BO36" i="22"/>
  <c r="BO35" i="22"/>
  <c r="BO34" i="22"/>
  <c r="BO33" i="22"/>
  <c r="BO32" i="22"/>
  <c r="BO31" i="22"/>
  <c r="BO30" i="22"/>
  <c r="BO25" i="22"/>
  <c r="BO24" i="22"/>
  <c r="BO19" i="22"/>
  <c r="BO18" i="22"/>
  <c r="BO17" i="22"/>
  <c r="BO16" i="22"/>
  <c r="BO15" i="22"/>
  <c r="BO14" i="22"/>
  <c r="BC45" i="22"/>
  <c r="BC43" i="22"/>
  <c r="BC39" i="22"/>
  <c r="BC38" i="22"/>
  <c r="BC37" i="22"/>
  <c r="BC36" i="22"/>
  <c r="BC35" i="22"/>
  <c r="BC34" i="22"/>
  <c r="BC33" i="22"/>
  <c r="BC32" i="22"/>
  <c r="BC31" i="22"/>
  <c r="BC30" i="22"/>
  <c r="BC25" i="22"/>
  <c r="BC24" i="22"/>
  <c r="BC19" i="22"/>
  <c r="BC18" i="22"/>
  <c r="BC17" i="22"/>
  <c r="BC16" i="22"/>
  <c r="BC15" i="22"/>
  <c r="BC14" i="22"/>
  <c r="AI45" i="22"/>
  <c r="AI43" i="22"/>
  <c r="AI39" i="22"/>
  <c r="AI38" i="22"/>
  <c r="AI37" i="22"/>
  <c r="AI36" i="22"/>
  <c r="AI35" i="22"/>
  <c r="AI34" i="22"/>
  <c r="AI33" i="22"/>
  <c r="AI32" i="22"/>
  <c r="AI31" i="22"/>
  <c r="AI30" i="22"/>
  <c r="AI25" i="22"/>
  <c r="AI24" i="22"/>
  <c r="AI19" i="22"/>
  <c r="AI18" i="22"/>
  <c r="AI17" i="22"/>
  <c r="AI16" i="22"/>
  <c r="AI15" i="22"/>
  <c r="W45" i="22"/>
  <c r="W43" i="22"/>
  <c r="W39" i="22"/>
  <c r="W38" i="22"/>
  <c r="W37" i="22"/>
  <c r="W36" i="22"/>
  <c r="W35" i="22"/>
  <c r="W34" i="22"/>
  <c r="W33" i="22"/>
  <c r="W32" i="22"/>
  <c r="W31" i="22"/>
  <c r="W30" i="22"/>
  <c r="W25" i="22"/>
  <c r="W24" i="22"/>
  <c r="W19" i="22"/>
  <c r="W18" i="22"/>
  <c r="W17" i="22"/>
  <c r="W16" i="22"/>
  <c r="W15" i="22"/>
  <c r="W14" i="22"/>
  <c r="BP45" i="22"/>
  <c r="BN45" i="22"/>
  <c r="BM45" i="22"/>
  <c r="BD45" i="22"/>
  <c r="BB45" i="22"/>
  <c r="BA45" i="22"/>
  <c r="AJ45" i="22"/>
  <c r="AH45" i="22"/>
  <c r="AG45" i="22"/>
  <c r="X45" i="22"/>
  <c r="V45" i="22"/>
  <c r="U45" i="22"/>
  <c r="BP43" i="22"/>
  <c r="BN43" i="22"/>
  <c r="BM43" i="22"/>
  <c r="BD43" i="22"/>
  <c r="BB43" i="22"/>
  <c r="BA43" i="22"/>
  <c r="AJ43" i="22"/>
  <c r="AH43" i="22"/>
  <c r="AG43" i="22"/>
  <c r="X43" i="22"/>
  <c r="V43" i="22"/>
  <c r="U43" i="22"/>
  <c r="BX40" i="22"/>
  <c r="BR40" i="22"/>
  <c r="BQ40" i="22"/>
  <c r="BL40" i="22"/>
  <c r="BF40" i="22"/>
  <c r="BE40" i="22"/>
  <c r="AZ40" i="22"/>
  <c r="AT40" i="22"/>
  <c r="AS40" i="22"/>
  <c r="AR40" i="22"/>
  <c r="AL40" i="22"/>
  <c r="AK40" i="22"/>
  <c r="AF40" i="22"/>
  <c r="Z40" i="22"/>
  <c r="Y40" i="22"/>
  <c r="I40" i="22"/>
  <c r="BP39" i="22"/>
  <c r="BN39" i="22"/>
  <c r="BM39" i="22"/>
  <c r="BD39" i="22"/>
  <c r="BB39" i="22"/>
  <c r="BA39" i="22"/>
  <c r="AJ39" i="22"/>
  <c r="AH39" i="22"/>
  <c r="AG39" i="22"/>
  <c r="X39" i="22"/>
  <c r="V39" i="22"/>
  <c r="U39" i="22"/>
  <c r="BP38" i="22"/>
  <c r="BN38" i="22"/>
  <c r="BM38" i="22"/>
  <c r="BD38" i="22"/>
  <c r="BB38" i="22"/>
  <c r="BA38" i="22"/>
  <c r="AJ38" i="22"/>
  <c r="AH38" i="22"/>
  <c r="AG38" i="22"/>
  <c r="X38" i="22"/>
  <c r="V38" i="22"/>
  <c r="U38" i="22"/>
  <c r="BP37" i="22"/>
  <c r="BN37" i="22"/>
  <c r="BM37" i="22"/>
  <c r="BD37" i="22"/>
  <c r="BB37" i="22"/>
  <c r="BA37" i="22"/>
  <c r="AJ37" i="22"/>
  <c r="AH37" i="22"/>
  <c r="AG37" i="22"/>
  <c r="X37" i="22"/>
  <c r="V37" i="22"/>
  <c r="U37" i="22"/>
  <c r="BP36" i="22"/>
  <c r="BN36" i="22"/>
  <c r="BM36" i="22"/>
  <c r="BD36" i="22"/>
  <c r="BB36" i="22"/>
  <c r="BA36" i="22"/>
  <c r="AJ36" i="22"/>
  <c r="AH36" i="22"/>
  <c r="AG36" i="22"/>
  <c r="X36" i="22"/>
  <c r="V36" i="22"/>
  <c r="U36" i="22"/>
  <c r="BP35" i="22"/>
  <c r="BN35" i="22"/>
  <c r="BM35" i="22"/>
  <c r="BD35" i="22"/>
  <c r="BB35" i="22"/>
  <c r="BA35" i="22"/>
  <c r="AJ35" i="22"/>
  <c r="AH35" i="22"/>
  <c r="AG35" i="22"/>
  <c r="X35" i="22"/>
  <c r="V35" i="22"/>
  <c r="U35" i="22"/>
  <c r="BP34" i="22"/>
  <c r="BN34" i="22"/>
  <c r="BM34" i="22"/>
  <c r="BD34" i="22"/>
  <c r="BB34" i="22"/>
  <c r="BA34" i="22"/>
  <c r="AJ34" i="22"/>
  <c r="AH34" i="22"/>
  <c r="AG34" i="22"/>
  <c r="X34" i="22"/>
  <c r="V34" i="22"/>
  <c r="U34" i="22"/>
  <c r="BP33" i="22"/>
  <c r="BN33" i="22"/>
  <c r="BM33" i="22"/>
  <c r="BD33" i="22"/>
  <c r="BB33" i="22"/>
  <c r="BA33" i="22"/>
  <c r="AJ33" i="22"/>
  <c r="AH33" i="22"/>
  <c r="AG33" i="22"/>
  <c r="X33" i="22"/>
  <c r="V33" i="22"/>
  <c r="U33" i="22"/>
  <c r="BP32" i="22"/>
  <c r="BN32" i="22"/>
  <c r="BM32" i="22"/>
  <c r="BD32" i="22"/>
  <c r="BB32" i="22"/>
  <c r="BA32" i="22"/>
  <c r="AJ32" i="22"/>
  <c r="AH32" i="22"/>
  <c r="AG32" i="22"/>
  <c r="X32" i="22"/>
  <c r="V32" i="22"/>
  <c r="U32" i="22"/>
  <c r="BP31" i="22"/>
  <c r="BN31" i="22"/>
  <c r="BM31" i="22"/>
  <c r="BD31" i="22"/>
  <c r="BB31" i="22"/>
  <c r="BA31" i="22"/>
  <c r="AJ31" i="22"/>
  <c r="AH31" i="22"/>
  <c r="AG31" i="22"/>
  <c r="X31" i="22"/>
  <c r="V31" i="22"/>
  <c r="U31" i="22"/>
  <c r="BP30" i="22"/>
  <c r="BN30" i="22"/>
  <c r="BM30" i="22"/>
  <c r="BD30" i="22"/>
  <c r="BB30" i="22"/>
  <c r="BA30" i="22"/>
  <c r="AJ30" i="22"/>
  <c r="AH30" i="22"/>
  <c r="AG30" i="22"/>
  <c r="X30" i="22"/>
  <c r="V30" i="22"/>
  <c r="U30" i="22"/>
  <c r="X29" i="22"/>
  <c r="U29" i="22"/>
  <c r="X28" i="22"/>
  <c r="U28" i="22"/>
  <c r="BX26" i="22"/>
  <c r="BR26" i="22"/>
  <c r="BQ26" i="22"/>
  <c r="BL26" i="22"/>
  <c r="BF26" i="22"/>
  <c r="BE26" i="22"/>
  <c r="AZ26" i="22"/>
  <c r="AT26" i="22"/>
  <c r="AS26" i="22"/>
  <c r="AR26" i="22"/>
  <c r="AL26" i="22"/>
  <c r="AK26" i="22"/>
  <c r="AF26" i="22"/>
  <c r="Z26" i="22"/>
  <c r="Y26" i="22"/>
  <c r="I26" i="22"/>
  <c r="BP25" i="22"/>
  <c r="BN25" i="22"/>
  <c r="BM25" i="22"/>
  <c r="BD25" i="22"/>
  <c r="BB25" i="22"/>
  <c r="BA25" i="22"/>
  <c r="AJ25" i="22"/>
  <c r="AH25" i="22"/>
  <c r="AG25" i="22"/>
  <c r="X25" i="22"/>
  <c r="V25" i="22"/>
  <c r="U25" i="22"/>
  <c r="BP24" i="22"/>
  <c r="BN24" i="22"/>
  <c r="BM24" i="22"/>
  <c r="BD24" i="22"/>
  <c r="BB24" i="22"/>
  <c r="BA24" i="22"/>
  <c r="AJ24" i="22"/>
  <c r="AH24" i="22"/>
  <c r="AG24" i="22"/>
  <c r="X24" i="22"/>
  <c r="V24" i="22"/>
  <c r="U24" i="22"/>
  <c r="BX20" i="22"/>
  <c r="BX21" i="22" s="1"/>
  <c r="BX27" i="22" s="1"/>
  <c r="BR20" i="22"/>
  <c r="BR21" i="22" s="1"/>
  <c r="BR27" i="22" s="1"/>
  <c r="BQ20" i="22"/>
  <c r="BQ21" i="22" s="1"/>
  <c r="BQ27" i="22" s="1"/>
  <c r="BL20" i="22"/>
  <c r="BP20" i="22" s="1"/>
  <c r="BF20" i="22"/>
  <c r="BF21" i="22" s="1"/>
  <c r="BF27" i="22" s="1"/>
  <c r="BE20" i="22"/>
  <c r="BE21" i="22" s="1"/>
  <c r="BE27" i="22" s="1"/>
  <c r="AZ20" i="22"/>
  <c r="AZ21" i="22" s="1"/>
  <c r="AZ27" i="22" s="1"/>
  <c r="AT20" i="22"/>
  <c r="AT21" i="22" s="1"/>
  <c r="AT27" i="22" s="1"/>
  <c r="AS20" i="22"/>
  <c r="AS21" i="22" s="1"/>
  <c r="AS27" i="22" s="1"/>
  <c r="AR20" i="22"/>
  <c r="AR21" i="22" s="1"/>
  <c r="AR27" i="22" s="1"/>
  <c r="AL20" i="22"/>
  <c r="AL21" i="22" s="1"/>
  <c r="AL27" i="22" s="1"/>
  <c r="AK20" i="22"/>
  <c r="AK21" i="22" s="1"/>
  <c r="AK27" i="22" s="1"/>
  <c r="AF20" i="22"/>
  <c r="AF21" i="22" s="1"/>
  <c r="AF27" i="22" s="1"/>
  <c r="Z20" i="22"/>
  <c r="Z21" i="22" s="1"/>
  <c r="Z27" i="22" s="1"/>
  <c r="Y20" i="22"/>
  <c r="T20" i="22"/>
  <c r="T21" i="22" s="1"/>
  <c r="T27" i="22" s="1"/>
  <c r="J20" i="22"/>
  <c r="J21" i="22" s="1"/>
  <c r="J27" i="22" s="1"/>
  <c r="I20" i="22"/>
  <c r="I21" i="22" s="1"/>
  <c r="I27" i="22" s="1"/>
  <c r="BP19" i="22"/>
  <c r="BN19" i="22"/>
  <c r="BM19" i="22"/>
  <c r="BD19" i="22"/>
  <c r="BB19" i="22"/>
  <c r="BA19" i="22"/>
  <c r="AJ19" i="22"/>
  <c r="AH19" i="22"/>
  <c r="AG19" i="22"/>
  <c r="X19" i="22"/>
  <c r="V19" i="22"/>
  <c r="U19" i="22"/>
  <c r="BP18" i="22"/>
  <c r="BN18" i="22"/>
  <c r="BM18" i="22"/>
  <c r="BD18" i="22"/>
  <c r="BB18" i="22"/>
  <c r="BA18" i="22"/>
  <c r="AJ18" i="22"/>
  <c r="AH18" i="22"/>
  <c r="AG18" i="22"/>
  <c r="X18" i="22"/>
  <c r="V18" i="22"/>
  <c r="U18" i="22"/>
  <c r="BP17" i="22"/>
  <c r="BN17" i="22"/>
  <c r="BM17" i="22"/>
  <c r="BD17" i="22"/>
  <c r="BB17" i="22"/>
  <c r="BA17" i="22"/>
  <c r="AJ17" i="22"/>
  <c r="AH17" i="22"/>
  <c r="AG17" i="22"/>
  <c r="X17" i="22"/>
  <c r="V17" i="22"/>
  <c r="U17" i="22"/>
  <c r="BP16" i="22"/>
  <c r="BN16" i="22"/>
  <c r="BM16" i="22"/>
  <c r="BD16" i="22"/>
  <c r="BB16" i="22"/>
  <c r="BA16" i="22"/>
  <c r="AJ16" i="22"/>
  <c r="AH16" i="22"/>
  <c r="AG16" i="22"/>
  <c r="X16" i="22"/>
  <c r="V16" i="22"/>
  <c r="U16" i="22"/>
  <c r="BP15" i="22"/>
  <c r="BN15" i="22"/>
  <c r="BM15" i="22"/>
  <c r="BD15" i="22"/>
  <c r="BB15" i="22"/>
  <c r="BA15" i="22"/>
  <c r="AJ15" i="22"/>
  <c r="AH15" i="22"/>
  <c r="AG15" i="22"/>
  <c r="X15" i="22"/>
  <c r="V15" i="22"/>
  <c r="U15" i="22"/>
  <c r="BP14" i="22"/>
  <c r="BN14" i="22"/>
  <c r="BM14" i="22"/>
  <c r="BB14" i="22"/>
  <c r="BA14" i="22"/>
  <c r="AH14" i="22"/>
  <c r="AG14" i="22"/>
  <c r="X14" i="22"/>
  <c r="V14" i="22"/>
  <c r="U14" i="22"/>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08" i="16"/>
  <c r="G108" i="16"/>
  <c r="F108" i="16"/>
  <c r="E108" i="16"/>
  <c r="H107" i="16"/>
  <c r="G107" i="16"/>
  <c r="F107" i="16"/>
  <c r="E107" i="16"/>
  <c r="AE106" i="16"/>
  <c r="AE109" i="16" s="1"/>
  <c r="AD106" i="16"/>
  <c r="AD109" i="16" s="1"/>
  <c r="AC106" i="16"/>
  <c r="AC109" i="16" s="1"/>
  <c r="AB106" i="16"/>
  <c r="AB109" i="16" s="1"/>
  <c r="AA106" i="16"/>
  <c r="AA109" i="16" s="1"/>
  <c r="Z106" i="16"/>
  <c r="Z109" i="16" s="1"/>
  <c r="Y106" i="16"/>
  <c r="Y109" i="16" s="1"/>
  <c r="X106" i="16"/>
  <c r="X109" i="16" s="1"/>
  <c r="W106" i="16"/>
  <c r="W109" i="16" s="1"/>
  <c r="V106" i="16"/>
  <c r="V109" i="16" s="1"/>
  <c r="U106" i="16"/>
  <c r="T106" i="16"/>
  <c r="T109" i="16" s="1"/>
  <c r="S106" i="16"/>
  <c r="S109" i="16" s="1"/>
  <c r="R106" i="16"/>
  <c r="R109" i="16" s="1"/>
  <c r="Q106" i="16"/>
  <c r="Q109" i="16" s="1"/>
  <c r="P106" i="16"/>
  <c r="P109" i="16" s="1"/>
  <c r="O106" i="16"/>
  <c r="O109" i="16" s="1"/>
  <c r="N106" i="16"/>
  <c r="N109" i="16" s="1"/>
  <c r="M106" i="16"/>
  <c r="M109" i="16" s="1"/>
  <c r="L106" i="16"/>
  <c r="L109" i="16" s="1"/>
  <c r="K106" i="16"/>
  <c r="K109" i="16" s="1"/>
  <c r="J106" i="16"/>
  <c r="J109" i="16" s="1"/>
  <c r="I106" i="16"/>
  <c r="I109" i="16" s="1"/>
  <c r="H105" i="16"/>
  <c r="G105" i="16"/>
  <c r="F105" i="16"/>
  <c r="E105" i="16"/>
  <c r="H104" i="16"/>
  <c r="G104" i="16"/>
  <c r="F104" i="16"/>
  <c r="E104" i="16"/>
  <c r="H103" i="16"/>
  <c r="G103" i="16"/>
  <c r="F103" i="16"/>
  <c r="E103" i="16"/>
  <c r="H102" i="16"/>
  <c r="G102" i="16"/>
  <c r="F102" i="16"/>
  <c r="E102" i="16"/>
  <c r="H101" i="16"/>
  <c r="G101" i="16"/>
  <c r="F101" i="16"/>
  <c r="E101" i="16"/>
  <c r="H100" i="16"/>
  <c r="G100" i="16"/>
  <c r="F100" i="16"/>
  <c r="E100" i="16"/>
  <c r="H99" i="16"/>
  <c r="G99" i="16"/>
  <c r="F99" i="16"/>
  <c r="E99" i="16"/>
  <c r="H98" i="16"/>
  <c r="G98" i="16"/>
  <c r="F98" i="16"/>
  <c r="E98" i="16"/>
  <c r="H97" i="16"/>
  <c r="G97" i="16"/>
  <c r="F97" i="16"/>
  <c r="E97" i="16"/>
  <c r="H96" i="16"/>
  <c r="G96" i="16"/>
  <c r="F96" i="16"/>
  <c r="E96" i="16"/>
  <c r="H92" i="16"/>
  <c r="G92" i="16"/>
  <c r="F92" i="16"/>
  <c r="E92" i="16"/>
  <c r="H91" i="16"/>
  <c r="G91" i="16"/>
  <c r="F91" i="16"/>
  <c r="E91" i="16"/>
  <c r="AE90" i="16"/>
  <c r="AE93" i="16" s="1"/>
  <c r="AD90" i="16"/>
  <c r="AD93" i="16" s="1"/>
  <c r="AC90" i="16"/>
  <c r="AC93" i="16" s="1"/>
  <c r="AB90" i="16"/>
  <c r="AB93" i="16" s="1"/>
  <c r="AA90" i="16"/>
  <c r="AA93" i="16" s="1"/>
  <c r="Z90" i="16"/>
  <c r="Z93" i="16" s="1"/>
  <c r="Y90" i="16"/>
  <c r="Y93" i="16" s="1"/>
  <c r="X90" i="16"/>
  <c r="X93" i="16" s="1"/>
  <c r="W90" i="16"/>
  <c r="W93" i="16" s="1"/>
  <c r="V90" i="16"/>
  <c r="V93" i="16" s="1"/>
  <c r="U90" i="16"/>
  <c r="T90" i="16"/>
  <c r="T93" i="16" s="1"/>
  <c r="S90" i="16"/>
  <c r="S93" i="16" s="1"/>
  <c r="R90" i="16"/>
  <c r="R93" i="16" s="1"/>
  <c r="Q90" i="16"/>
  <c r="Q93" i="16" s="1"/>
  <c r="P90" i="16"/>
  <c r="P93" i="16" s="1"/>
  <c r="O90" i="16"/>
  <c r="O93" i="16" s="1"/>
  <c r="N90" i="16"/>
  <c r="N93" i="16" s="1"/>
  <c r="M90" i="16"/>
  <c r="M93" i="16" s="1"/>
  <c r="L90" i="16"/>
  <c r="L93" i="16" s="1"/>
  <c r="K90" i="16"/>
  <c r="K93" i="16" s="1"/>
  <c r="J90" i="16"/>
  <c r="J93" i="16" s="1"/>
  <c r="I90" i="16"/>
  <c r="I93" i="16" s="1"/>
  <c r="H89" i="16"/>
  <c r="G89" i="16"/>
  <c r="F89" i="16"/>
  <c r="E89" i="16"/>
  <c r="H88" i="16"/>
  <c r="G88" i="16"/>
  <c r="F88" i="16"/>
  <c r="E88" i="16"/>
  <c r="H87" i="16"/>
  <c r="G87" i="16"/>
  <c r="F87" i="16"/>
  <c r="E87" i="16"/>
  <c r="H86" i="16"/>
  <c r="G86" i="16"/>
  <c r="F86" i="16"/>
  <c r="E86" i="16"/>
  <c r="H85" i="16"/>
  <c r="G85" i="16"/>
  <c r="F85" i="16"/>
  <c r="E85" i="16"/>
  <c r="H81" i="16"/>
  <c r="G81" i="16"/>
  <c r="F81" i="16"/>
  <c r="E81" i="16"/>
  <c r="H80" i="16"/>
  <c r="G80" i="16"/>
  <c r="F80" i="16"/>
  <c r="E80" i="16"/>
  <c r="AE79" i="16"/>
  <c r="AE82" i="16" s="1"/>
  <c r="AD79" i="16"/>
  <c r="AD82" i="16" s="1"/>
  <c r="AC79" i="16"/>
  <c r="AC82" i="16" s="1"/>
  <c r="AB79" i="16"/>
  <c r="AB82" i="16" s="1"/>
  <c r="AA79" i="16"/>
  <c r="AA82" i="16" s="1"/>
  <c r="Z79" i="16"/>
  <c r="Z82" i="16" s="1"/>
  <c r="Y79" i="16"/>
  <c r="Y82" i="16" s="1"/>
  <c r="X79" i="16"/>
  <c r="X82" i="16" s="1"/>
  <c r="W79" i="16"/>
  <c r="W82" i="16" s="1"/>
  <c r="V79" i="16"/>
  <c r="V82" i="16" s="1"/>
  <c r="U79" i="16"/>
  <c r="U82" i="16" s="1"/>
  <c r="T79" i="16"/>
  <c r="S79" i="16"/>
  <c r="S82" i="16" s="1"/>
  <c r="R79" i="16"/>
  <c r="R82" i="16" s="1"/>
  <c r="Q79" i="16"/>
  <c r="Q82" i="16" s="1"/>
  <c r="P79" i="16"/>
  <c r="P82" i="16" s="1"/>
  <c r="O79" i="16"/>
  <c r="O82" i="16" s="1"/>
  <c r="N79" i="16"/>
  <c r="N82" i="16" s="1"/>
  <c r="M79" i="16"/>
  <c r="M82" i="16" s="1"/>
  <c r="L79" i="16"/>
  <c r="L82" i="16" s="1"/>
  <c r="K79" i="16"/>
  <c r="K82" i="16" s="1"/>
  <c r="J79" i="16"/>
  <c r="J82" i="16" s="1"/>
  <c r="I79" i="16"/>
  <c r="I82" i="16" s="1"/>
  <c r="H78" i="16"/>
  <c r="G78" i="16"/>
  <c r="F78" i="16"/>
  <c r="E78" i="16"/>
  <c r="H77" i="16"/>
  <c r="G77" i="16"/>
  <c r="F77" i="16"/>
  <c r="E77" i="16"/>
  <c r="H76" i="16"/>
  <c r="G76" i="16"/>
  <c r="F76" i="16"/>
  <c r="E76" i="16"/>
  <c r="H75" i="16"/>
  <c r="G75" i="16"/>
  <c r="F75" i="16"/>
  <c r="E75" i="16"/>
  <c r="H74" i="16"/>
  <c r="G74" i="16"/>
  <c r="F74" i="16"/>
  <c r="E74" i="16"/>
  <c r="H70" i="16"/>
  <c r="G70" i="16"/>
  <c r="F70" i="16"/>
  <c r="E70" i="16"/>
  <c r="H69" i="16"/>
  <c r="G69" i="16"/>
  <c r="F69" i="16"/>
  <c r="E69" i="16"/>
  <c r="AE68" i="16"/>
  <c r="AE71" i="16" s="1"/>
  <c r="AD68" i="16"/>
  <c r="AD71" i="16" s="1"/>
  <c r="AC68" i="16"/>
  <c r="AC71" i="16" s="1"/>
  <c r="AB68" i="16"/>
  <c r="AB71" i="16" s="1"/>
  <c r="AA68" i="16"/>
  <c r="AA71" i="16" s="1"/>
  <c r="Z68" i="16"/>
  <c r="Z71" i="16" s="1"/>
  <c r="Y68" i="16"/>
  <c r="Y71" i="16" s="1"/>
  <c r="X68" i="16"/>
  <c r="X71" i="16" s="1"/>
  <c r="W68" i="16"/>
  <c r="W71" i="16" s="1"/>
  <c r="V68" i="16"/>
  <c r="V71" i="16" s="1"/>
  <c r="U68" i="16"/>
  <c r="U71" i="16" s="1"/>
  <c r="T68" i="16"/>
  <c r="T71" i="16" s="1"/>
  <c r="S68" i="16"/>
  <c r="R68" i="16"/>
  <c r="R71" i="16" s="1"/>
  <c r="Q68" i="16"/>
  <c r="Q71" i="16" s="1"/>
  <c r="P68" i="16"/>
  <c r="P71" i="16" s="1"/>
  <c r="O68" i="16"/>
  <c r="O71" i="16" s="1"/>
  <c r="N68" i="16"/>
  <c r="N71" i="16" s="1"/>
  <c r="M68" i="16"/>
  <c r="M71" i="16" s="1"/>
  <c r="L68" i="16"/>
  <c r="L71" i="16" s="1"/>
  <c r="K68" i="16"/>
  <c r="K71" i="16" s="1"/>
  <c r="J68" i="16"/>
  <c r="J71" i="16" s="1"/>
  <c r="I68" i="16"/>
  <c r="I71" i="16" s="1"/>
  <c r="H67" i="16"/>
  <c r="G67" i="16"/>
  <c r="F67" i="16"/>
  <c r="E67" i="16"/>
  <c r="H66" i="16"/>
  <c r="G66" i="16"/>
  <c r="F66" i="16"/>
  <c r="E66" i="16"/>
  <c r="H65" i="16"/>
  <c r="G65" i="16"/>
  <c r="F65" i="16"/>
  <c r="E65" i="16"/>
  <c r="H64" i="16"/>
  <c r="G64" i="16"/>
  <c r="F64" i="16"/>
  <c r="E64" i="16"/>
  <c r="H63" i="16"/>
  <c r="G63" i="16"/>
  <c r="F63" i="16"/>
  <c r="E63" i="16"/>
  <c r="H59" i="16"/>
  <c r="G59" i="16"/>
  <c r="F59" i="16"/>
  <c r="E59" i="16"/>
  <c r="H58" i="16"/>
  <c r="G58" i="16"/>
  <c r="F58" i="16"/>
  <c r="E58" i="16"/>
  <c r="AE57" i="16"/>
  <c r="AE60" i="16" s="1"/>
  <c r="AD57" i="16"/>
  <c r="AD60" i="16" s="1"/>
  <c r="AC57" i="16"/>
  <c r="AC60" i="16" s="1"/>
  <c r="AB57" i="16"/>
  <c r="AB60" i="16" s="1"/>
  <c r="AA57" i="16"/>
  <c r="AA60" i="16" s="1"/>
  <c r="Z57" i="16"/>
  <c r="Z60" i="16" s="1"/>
  <c r="Y57" i="16"/>
  <c r="Y60" i="16" s="1"/>
  <c r="X57" i="16"/>
  <c r="X60" i="16" s="1"/>
  <c r="W57" i="16"/>
  <c r="W60" i="16" s="1"/>
  <c r="V57" i="16"/>
  <c r="V60" i="16" s="1"/>
  <c r="U57" i="16"/>
  <c r="U60" i="16" s="1"/>
  <c r="T57" i="16"/>
  <c r="T60" i="16" s="1"/>
  <c r="S57" i="16"/>
  <c r="S60" i="16" s="1"/>
  <c r="R57" i="16"/>
  <c r="R60" i="16" s="1"/>
  <c r="Q57" i="16"/>
  <c r="Q60" i="16" s="1"/>
  <c r="P57" i="16"/>
  <c r="P60" i="16" s="1"/>
  <c r="O57" i="16"/>
  <c r="O60" i="16" s="1"/>
  <c r="N57" i="16"/>
  <c r="N60" i="16" s="1"/>
  <c r="M57" i="16"/>
  <c r="M60" i="16" s="1"/>
  <c r="L57" i="16"/>
  <c r="L60" i="16" s="1"/>
  <c r="K57" i="16"/>
  <c r="K60" i="16" s="1"/>
  <c r="J57" i="16"/>
  <c r="J60" i="16" s="1"/>
  <c r="I57" i="16"/>
  <c r="I60" i="16" s="1"/>
  <c r="H56" i="16"/>
  <c r="G56" i="16"/>
  <c r="F56" i="16"/>
  <c r="E56" i="16"/>
  <c r="H55" i="16"/>
  <c r="G55" i="16"/>
  <c r="F55" i="16"/>
  <c r="E55" i="16"/>
  <c r="H54" i="16"/>
  <c r="G54" i="16"/>
  <c r="F54" i="16"/>
  <c r="E54" i="16"/>
  <c r="H53" i="16"/>
  <c r="G53" i="16"/>
  <c r="F53" i="16"/>
  <c r="E53" i="16"/>
  <c r="H52" i="16"/>
  <c r="G52" i="16"/>
  <c r="F52" i="16"/>
  <c r="E52" i="16"/>
  <c r="H48" i="16"/>
  <c r="G48" i="16"/>
  <c r="F48" i="16"/>
  <c r="E48" i="16"/>
  <c r="H47" i="16"/>
  <c r="G47" i="16"/>
  <c r="F47" i="16"/>
  <c r="E47" i="16"/>
  <c r="H46" i="16"/>
  <c r="G46" i="16"/>
  <c r="F46" i="16"/>
  <c r="E46" i="16"/>
  <c r="H45" i="16"/>
  <c r="G45" i="16"/>
  <c r="F45" i="16"/>
  <c r="E45" i="16"/>
  <c r="AE44" i="16"/>
  <c r="AE49" i="16" s="1"/>
  <c r="AD44" i="16"/>
  <c r="AD49" i="16" s="1"/>
  <c r="AC44" i="16"/>
  <c r="AC49" i="16" s="1"/>
  <c r="AB44" i="16"/>
  <c r="AB49" i="16" s="1"/>
  <c r="AA44" i="16"/>
  <c r="AA49" i="16" s="1"/>
  <c r="Z44" i="16"/>
  <c r="Z49" i="16" s="1"/>
  <c r="Y44" i="16"/>
  <c r="Y49" i="16" s="1"/>
  <c r="X44" i="16"/>
  <c r="X49" i="16" s="1"/>
  <c r="W44" i="16"/>
  <c r="W49" i="16" s="1"/>
  <c r="V44" i="16"/>
  <c r="V49" i="16" s="1"/>
  <c r="U44" i="16"/>
  <c r="U49" i="16" s="1"/>
  <c r="T44" i="16"/>
  <c r="T49" i="16" s="1"/>
  <c r="S44" i="16"/>
  <c r="R44" i="16"/>
  <c r="R49" i="16" s="1"/>
  <c r="Q44" i="16"/>
  <c r="Q49" i="16" s="1"/>
  <c r="P44" i="16"/>
  <c r="P49" i="16" s="1"/>
  <c r="O44" i="16"/>
  <c r="O49" i="16" s="1"/>
  <c r="N44" i="16"/>
  <c r="N49" i="16" s="1"/>
  <c r="M44" i="16"/>
  <c r="M49" i="16" s="1"/>
  <c r="L44" i="16"/>
  <c r="L49" i="16" s="1"/>
  <c r="K44" i="16"/>
  <c r="K49" i="16" s="1"/>
  <c r="J44" i="16"/>
  <c r="J49" i="16" s="1"/>
  <c r="I44" i="16"/>
  <c r="I49" i="16" s="1"/>
  <c r="H43" i="16"/>
  <c r="G43" i="16"/>
  <c r="F43" i="16"/>
  <c r="E43" i="16"/>
  <c r="H42" i="16"/>
  <c r="G42" i="16"/>
  <c r="F42" i="16"/>
  <c r="E42" i="16"/>
  <c r="H41" i="16"/>
  <c r="G41" i="16"/>
  <c r="F41" i="16"/>
  <c r="E41" i="16"/>
  <c r="H40" i="16"/>
  <c r="G40" i="16"/>
  <c r="F40" i="16"/>
  <c r="E40" i="16"/>
  <c r="H39" i="16"/>
  <c r="G39" i="16"/>
  <c r="F39" i="16"/>
  <c r="E39" i="16"/>
  <c r="H35" i="16"/>
  <c r="G35" i="16"/>
  <c r="F35" i="16"/>
  <c r="E35" i="16"/>
  <c r="H34" i="16"/>
  <c r="G34" i="16"/>
  <c r="F34" i="16"/>
  <c r="E34" i="16"/>
  <c r="H33" i="16"/>
  <c r="G33" i="16"/>
  <c r="F33" i="16"/>
  <c r="E33" i="16"/>
  <c r="H32" i="16"/>
  <c r="G32" i="16"/>
  <c r="F32" i="16"/>
  <c r="E32" i="16"/>
  <c r="H31" i="16"/>
  <c r="G31" i="16"/>
  <c r="F31" i="16"/>
  <c r="E31" i="16"/>
  <c r="H30" i="16"/>
  <c r="G30" i="16"/>
  <c r="F30" i="16"/>
  <c r="E30" i="16"/>
  <c r="H29" i="16"/>
  <c r="G29" i="16"/>
  <c r="F29" i="16"/>
  <c r="E29" i="16"/>
  <c r="H28" i="16"/>
  <c r="G28" i="16"/>
  <c r="F28" i="16"/>
  <c r="E28" i="16"/>
  <c r="AE27" i="16"/>
  <c r="AE36" i="16" s="1"/>
  <c r="AD27" i="16"/>
  <c r="AC27" i="16"/>
  <c r="AB27" i="16"/>
  <c r="AA27" i="16"/>
  <c r="Z27" i="16"/>
  <c r="Y27" i="16"/>
  <c r="X27" i="16"/>
  <c r="W27" i="16"/>
  <c r="V27" i="16"/>
  <c r="U27" i="16"/>
  <c r="T27" i="16"/>
  <c r="S27" i="16"/>
  <c r="R27" i="16"/>
  <c r="Q27" i="16"/>
  <c r="P27" i="16"/>
  <c r="O27" i="16"/>
  <c r="N27" i="16"/>
  <c r="M27" i="16"/>
  <c r="L27" i="16"/>
  <c r="K27" i="16"/>
  <c r="J27" i="16"/>
  <c r="H26" i="16"/>
  <c r="G26" i="16"/>
  <c r="F26" i="16"/>
  <c r="E26" i="16"/>
  <c r="H25" i="16"/>
  <c r="G25" i="16"/>
  <c r="F25" i="16"/>
  <c r="E25" i="16"/>
  <c r="H24" i="16"/>
  <c r="G24" i="16"/>
  <c r="F24" i="16"/>
  <c r="E24" i="16"/>
  <c r="H23" i="16"/>
  <c r="G23" i="16"/>
  <c r="F23" i="16"/>
  <c r="E23" i="16"/>
  <c r="H22" i="16"/>
  <c r="G22" i="16"/>
  <c r="F22" i="16"/>
  <c r="E22" i="16"/>
  <c r="H21" i="16"/>
  <c r="G21" i="16"/>
  <c r="F21" i="16"/>
  <c r="E21" i="16"/>
  <c r="H20" i="16"/>
  <c r="G20" i="16"/>
  <c r="F20" i="16"/>
  <c r="E20" i="16"/>
  <c r="H19" i="16"/>
  <c r="G19" i="16"/>
  <c r="F19" i="16"/>
  <c r="E19" i="16"/>
  <c r="H18" i="16"/>
  <c r="G18" i="16"/>
  <c r="F18" i="16"/>
  <c r="E18" i="16"/>
  <c r="H17" i="16"/>
  <c r="G17" i="16"/>
  <c r="F17" i="16"/>
  <c r="E17" i="16"/>
  <c r="H16" i="16"/>
  <c r="G16" i="16"/>
  <c r="F16" i="16"/>
  <c r="E16" i="16"/>
  <c r="H15" i="16"/>
  <c r="G15" i="16"/>
  <c r="F15" i="16"/>
  <c r="E15" i="16"/>
  <c r="H14" i="16"/>
  <c r="G14" i="16"/>
  <c r="F14" i="16"/>
  <c r="E14" i="16"/>
  <c r="H13" i="16"/>
  <c r="G13" i="16"/>
  <c r="F13" i="16"/>
  <c r="E13" i="16"/>
  <c r="H12" i="16"/>
  <c r="G12" i="16"/>
  <c r="F12" i="16"/>
  <c r="E12" i="16"/>
  <c r="H11" i="16"/>
  <c r="G11" i="16"/>
  <c r="F11" i="16"/>
  <c r="E11" i="16"/>
  <c r="C11" i="16"/>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9" i="16" s="1"/>
  <c r="C40" i="16" s="1"/>
  <c r="C41" i="16" s="1"/>
  <c r="C42" i="16" s="1"/>
  <c r="C43" i="16" s="1"/>
  <c r="C44" i="16" s="1"/>
  <c r="C45" i="16" s="1"/>
  <c r="C46" i="16" s="1"/>
  <c r="G10" i="16"/>
  <c r="F10" i="16"/>
  <c r="G63" i="9"/>
  <c r="G59" i="9"/>
  <c r="G55" i="9"/>
  <c r="G49" i="9"/>
  <c r="G45" i="9"/>
  <c r="G41" i="9"/>
  <c r="G35" i="9"/>
  <c r="G31" i="9"/>
  <c r="G27" i="9"/>
  <c r="G21" i="9"/>
  <c r="G17" i="9"/>
  <c r="G13" i="9"/>
  <c r="F91" i="8"/>
  <c r="F87" i="8"/>
  <c r="F83" i="8"/>
  <c r="F77" i="8"/>
  <c r="F73" i="8"/>
  <c r="F69" i="8"/>
  <c r="F63" i="8"/>
  <c r="F59" i="8"/>
  <c r="F55" i="8"/>
  <c r="F49" i="8"/>
  <c r="F45" i="8"/>
  <c r="F41" i="8"/>
  <c r="F35" i="8"/>
  <c r="F31" i="8"/>
  <c r="F27" i="8"/>
  <c r="F21" i="8"/>
  <c r="F17" i="8"/>
  <c r="F13" i="8"/>
  <c r="G109" i="16" l="1"/>
  <c r="E109" i="16"/>
  <c r="E27" i="16"/>
  <c r="X40" i="22"/>
  <c r="AG40" i="22"/>
  <c r="AB41" i="22"/>
  <c r="AB44" i="22" s="1"/>
  <c r="AB46" i="22" s="1"/>
  <c r="AJ26" i="22"/>
  <c r="BR41" i="22"/>
  <c r="BR44" i="22" s="1"/>
  <c r="BR46" i="22" s="1"/>
  <c r="BD40" i="22"/>
  <c r="H43" i="22"/>
  <c r="G16" i="22"/>
  <c r="P41" i="22"/>
  <c r="P44" i="22" s="1"/>
  <c r="P46" i="22" s="1"/>
  <c r="E68" i="16"/>
  <c r="BQ41" i="22"/>
  <c r="BQ44" i="22" s="1"/>
  <c r="BQ46" i="22" s="1"/>
  <c r="AR41" i="22"/>
  <c r="AR44" i="22" s="1"/>
  <c r="AR46" i="22" s="1"/>
  <c r="AT41" i="22"/>
  <c r="AT44" i="22" s="1"/>
  <c r="AT46" i="22" s="1"/>
  <c r="G49" i="16"/>
  <c r="AZ41" i="22"/>
  <c r="AZ44" i="22" s="1"/>
  <c r="AZ46" i="22" s="1"/>
  <c r="E113" i="16"/>
  <c r="AO41" i="22"/>
  <c r="AO44" i="22" s="1"/>
  <c r="AO46" i="22" s="1"/>
  <c r="BC40" i="22"/>
  <c r="AY41" i="22"/>
  <c r="AW41" i="22"/>
  <c r="AW44" i="22" s="1"/>
  <c r="AW46" i="22" s="1"/>
  <c r="AV41" i="22"/>
  <c r="AV44" i="22" s="1"/>
  <c r="AV46" i="22" s="1"/>
  <c r="BJ41" i="22"/>
  <c r="BJ44" i="22" s="1"/>
  <c r="BJ46" i="22" s="1"/>
  <c r="BU41" i="22"/>
  <c r="BU44" i="22" s="1"/>
  <c r="BU46" i="22" s="1"/>
  <c r="AE41" i="22"/>
  <c r="AE44" i="22" s="1"/>
  <c r="AE46" i="22" s="1"/>
  <c r="F79" i="16"/>
  <c r="F27" i="16"/>
  <c r="AS41" i="22"/>
  <c r="AS44" i="22" s="1"/>
  <c r="AS46" i="22" s="1"/>
  <c r="AI20" i="22"/>
  <c r="BI41" i="22"/>
  <c r="BI44" i="22" s="1"/>
  <c r="BI46" i="22" s="1"/>
  <c r="BX41" i="22"/>
  <c r="BX44" i="22" s="1"/>
  <c r="BX46" i="22" s="1"/>
  <c r="BM40" i="22"/>
  <c r="BO20" i="22"/>
  <c r="R41" i="22"/>
  <c r="R44" i="22" s="1"/>
  <c r="R46" i="22" s="1"/>
  <c r="AG20" i="22"/>
  <c r="K112" i="16"/>
  <c r="K115" i="16" s="1"/>
  <c r="H68" i="16"/>
  <c r="F90" i="16"/>
  <c r="E106" i="16"/>
  <c r="Z41" i="22"/>
  <c r="Z44" i="22" s="1"/>
  <c r="BD20" i="22"/>
  <c r="BP40" i="22"/>
  <c r="AN41" i="22"/>
  <c r="AN44" i="22" s="1"/>
  <c r="AN46" i="22" s="1"/>
  <c r="AA112" i="16"/>
  <c r="AA115" i="16" s="1"/>
  <c r="AA119" i="16" s="1"/>
  <c r="G68" i="16"/>
  <c r="F114" i="16"/>
  <c r="AF41" i="22"/>
  <c r="AF44" i="22" s="1"/>
  <c r="AF46" i="22" s="1"/>
  <c r="BE41" i="22"/>
  <c r="BE44" i="22" s="1"/>
  <c r="BE46" i="22" s="1"/>
  <c r="BO40" i="22"/>
  <c r="S112" i="16"/>
  <c r="S115" i="16" s="1"/>
  <c r="S119" i="16" s="1"/>
  <c r="F57" i="16"/>
  <c r="G113" i="16"/>
  <c r="H114" i="16"/>
  <c r="H15" i="22"/>
  <c r="N41" i="22"/>
  <c r="N44" i="22" s="1"/>
  <c r="N46" i="22" s="1"/>
  <c r="T41" i="22"/>
  <c r="T44" i="22" s="1"/>
  <c r="T46" i="22" s="1"/>
  <c r="W26" i="22"/>
  <c r="BL21" i="22"/>
  <c r="BL27" i="22" s="1"/>
  <c r="BL41" i="22" s="1"/>
  <c r="H14" i="22"/>
  <c r="AH20" i="22"/>
  <c r="F30" i="22"/>
  <c r="AI40" i="22"/>
  <c r="L41" i="22"/>
  <c r="L44" i="22" s="1"/>
  <c r="L46" i="22" s="1"/>
  <c r="F36" i="22"/>
  <c r="F35" i="22"/>
  <c r="V40" i="22"/>
  <c r="G15" i="22"/>
  <c r="BC20" i="22"/>
  <c r="E14" i="22"/>
  <c r="F19" i="22"/>
  <c r="E57" i="16"/>
  <c r="E71" i="16"/>
  <c r="G93" i="16"/>
  <c r="E15" i="22"/>
  <c r="H16" i="22"/>
  <c r="J41" i="22"/>
  <c r="J44" i="22" s="1"/>
  <c r="J46" i="22" s="1"/>
  <c r="E38" i="22"/>
  <c r="AJ40" i="22"/>
  <c r="BW41" i="22"/>
  <c r="BW44" i="22" s="1"/>
  <c r="G114" i="16"/>
  <c r="E30" i="22"/>
  <c r="AC41" i="22"/>
  <c r="AC44" i="22" s="1"/>
  <c r="AC46" i="22" s="1"/>
  <c r="AB112" i="16"/>
  <c r="AB115" i="16" s="1"/>
  <c r="AB119" i="16" s="1"/>
  <c r="E44" i="16"/>
  <c r="E60" i="16"/>
  <c r="E79" i="16"/>
  <c r="F82" i="16"/>
  <c r="H113" i="16"/>
  <c r="BN40" i="22"/>
  <c r="BH41" i="22"/>
  <c r="BH44" i="22" s="1"/>
  <c r="BH46" i="22" s="1"/>
  <c r="L112" i="16"/>
  <c r="G44" i="16"/>
  <c r="E90" i="16"/>
  <c r="F15" i="22"/>
  <c r="E39" i="22"/>
  <c r="AU21" i="22"/>
  <c r="AU27" i="22" s="1"/>
  <c r="AU41" i="22" s="1"/>
  <c r="AU44" i="22" s="1"/>
  <c r="BV41" i="22"/>
  <c r="BV44" i="22" s="1"/>
  <c r="BV46" i="22" s="1"/>
  <c r="G57" i="16"/>
  <c r="O112" i="16"/>
  <c r="O115" i="16" s="1"/>
  <c r="O119" i="16" s="1"/>
  <c r="W112" i="16"/>
  <c r="W115" i="16" s="1"/>
  <c r="W119" i="16" s="1"/>
  <c r="E49" i="16"/>
  <c r="H79" i="16"/>
  <c r="H33" i="22"/>
  <c r="G19" i="22"/>
  <c r="BO21" i="22"/>
  <c r="BO27" i="22" s="1"/>
  <c r="T112" i="16"/>
  <c r="T115" i="16" s="1"/>
  <c r="T119" i="16" s="1"/>
  <c r="P112" i="16"/>
  <c r="P115" i="16" s="1"/>
  <c r="P119" i="16" s="1"/>
  <c r="X112" i="16"/>
  <c r="X115" i="16" s="1"/>
  <c r="X119" i="16" s="1"/>
  <c r="X36" i="16"/>
  <c r="E82" i="16"/>
  <c r="E93" i="16"/>
  <c r="F106" i="16"/>
  <c r="E18" i="22"/>
  <c r="AK41" i="22"/>
  <c r="AK44" i="22" s="1"/>
  <c r="AK46" i="22" s="1"/>
  <c r="BF41" i="22"/>
  <c r="BF44" i="22" s="1"/>
  <c r="BF46" i="22" s="1"/>
  <c r="H32" i="22"/>
  <c r="F43" i="22"/>
  <c r="BB40" i="22"/>
  <c r="BT41" i="22"/>
  <c r="BT44" i="22" s="1"/>
  <c r="BT46" i="22" s="1"/>
  <c r="E114" i="16"/>
  <c r="I41" i="22"/>
  <c r="I44" i="22" s="1"/>
  <c r="I46" i="22" s="1"/>
  <c r="AL41" i="22"/>
  <c r="AL44" i="22" s="1"/>
  <c r="AL46" i="22" s="1"/>
  <c r="H24" i="22"/>
  <c r="G25" i="22"/>
  <c r="G36" i="22"/>
  <c r="W21" i="22"/>
  <c r="W27" i="22" s="1"/>
  <c r="K27" i="22"/>
  <c r="K41" i="22" s="1"/>
  <c r="K44" i="22" s="1"/>
  <c r="V26" i="22"/>
  <c r="Q41" i="22"/>
  <c r="Q44" i="22" s="1"/>
  <c r="Q46" i="22" s="1"/>
  <c r="U40" i="22"/>
  <c r="AI21" i="22"/>
  <c r="AI27" i="22" s="1"/>
  <c r="AX41" i="22"/>
  <c r="AX44" i="22" s="1"/>
  <c r="AX46" i="22" s="1"/>
  <c r="H27" i="16"/>
  <c r="S36" i="16"/>
  <c r="G90" i="16"/>
  <c r="G106" i="16"/>
  <c r="F113" i="16"/>
  <c r="F18" i="22"/>
  <c r="Y21" i="22"/>
  <c r="Y27" i="22" s="1"/>
  <c r="Y41" i="22" s="1"/>
  <c r="BA26" i="22"/>
  <c r="F37" i="22"/>
  <c r="W20" i="22"/>
  <c r="G45" i="22"/>
  <c r="G31" i="22"/>
  <c r="G35" i="22"/>
  <c r="G39" i="22"/>
  <c r="AA27" i="22"/>
  <c r="AA41" i="22" s="1"/>
  <c r="AD41" i="22"/>
  <c r="AD44" i="22" s="1"/>
  <c r="AD46" i="22" s="1"/>
  <c r="BK27" i="22"/>
  <c r="BK41" i="22" s="1"/>
  <c r="F44" i="16"/>
  <c r="G60" i="16"/>
  <c r="H71" i="16"/>
  <c r="H18" i="22"/>
  <c r="I112" i="16"/>
  <c r="I115" i="16" s="1"/>
  <c r="M112" i="16"/>
  <c r="M115" i="16" s="1"/>
  <c r="M119" i="16" s="1"/>
  <c r="W36" i="16"/>
  <c r="H44" i="16"/>
  <c r="H57" i="16"/>
  <c r="F14" i="22"/>
  <c r="E16" i="22"/>
  <c r="F16" i="22"/>
  <c r="E24" i="22"/>
  <c r="F31" i="22"/>
  <c r="AI26" i="22"/>
  <c r="S41" i="22"/>
  <c r="S44" i="22" s="1"/>
  <c r="O41" i="22"/>
  <c r="O44" i="22" s="1"/>
  <c r="O46" i="22" s="1"/>
  <c r="AQ41" i="22"/>
  <c r="AQ44" i="22" s="1"/>
  <c r="AM41" i="22"/>
  <c r="AM44" i="22" s="1"/>
  <c r="BG41" i="22"/>
  <c r="BG44" i="22" s="1"/>
  <c r="BS41" i="22"/>
  <c r="J112" i="16"/>
  <c r="J115" i="16" s="1"/>
  <c r="N112" i="16"/>
  <c r="N115" i="16" s="1"/>
  <c r="N119" i="16" s="1"/>
  <c r="R112" i="16"/>
  <c r="R115" i="16" s="1"/>
  <c r="R119" i="16" s="1"/>
  <c r="V112" i="16"/>
  <c r="V115" i="16" s="1"/>
  <c r="V119" i="16" s="1"/>
  <c r="H60" i="16"/>
  <c r="E17" i="22"/>
  <c r="F17" i="22"/>
  <c r="H17" i="22"/>
  <c r="H19" i="22"/>
  <c r="E19" i="22"/>
  <c r="U20" i="22"/>
  <c r="E25" i="22"/>
  <c r="G33" i="22"/>
  <c r="G37" i="22"/>
  <c r="AP41" i="22"/>
  <c r="AP44" i="22" s="1"/>
  <c r="AP46" i="22" s="1"/>
  <c r="BM26" i="22"/>
  <c r="E31" i="22"/>
  <c r="H36" i="22"/>
  <c r="E37" i="22"/>
  <c r="H37" i="22"/>
  <c r="BN26" i="22"/>
  <c r="BN20" i="22"/>
  <c r="F24" i="22"/>
  <c r="F32" i="22"/>
  <c r="H35" i="22"/>
  <c r="E35" i="22"/>
  <c r="F45" i="22"/>
  <c r="G32" i="22"/>
  <c r="BO26" i="22"/>
  <c r="H30" i="22"/>
  <c r="E32" i="22"/>
  <c r="BB20" i="22"/>
  <c r="E33" i="22"/>
  <c r="F33" i="22"/>
  <c r="F38" i="22"/>
  <c r="H38" i="22"/>
  <c r="E43" i="22"/>
  <c r="H45" i="22"/>
  <c r="BC26" i="22"/>
  <c r="H31" i="22"/>
  <c r="F34" i="22"/>
  <c r="H34" i="22"/>
  <c r="E34" i="22"/>
  <c r="E36" i="22"/>
  <c r="H39" i="22"/>
  <c r="F39" i="22"/>
  <c r="AH40" i="22"/>
  <c r="E45" i="22"/>
  <c r="M41" i="22"/>
  <c r="M44" i="22" s="1"/>
  <c r="M46" i="22" s="1"/>
  <c r="W40" i="22"/>
  <c r="X20" i="22"/>
  <c r="G17" i="22"/>
  <c r="G30" i="22"/>
  <c r="G34" i="22"/>
  <c r="G43" i="22"/>
  <c r="G38" i="22"/>
  <c r="G14" i="22"/>
  <c r="G18" i="22"/>
  <c r="G24" i="22"/>
  <c r="V21" i="22"/>
  <c r="BM21" i="22"/>
  <c r="BM27" i="22" s="1"/>
  <c r="BD21" i="22"/>
  <c r="BD27" i="22" s="1"/>
  <c r="AJ20" i="22"/>
  <c r="AJ21" i="22"/>
  <c r="AJ27" i="22" s="1"/>
  <c r="X26" i="22"/>
  <c r="U26" i="22"/>
  <c r="BA40" i="22"/>
  <c r="AH21" i="22"/>
  <c r="AH27" i="22" s="1"/>
  <c r="BA20" i="22"/>
  <c r="X21" i="22"/>
  <c r="AG26" i="22"/>
  <c r="BB26" i="22"/>
  <c r="BP26" i="22"/>
  <c r="V20" i="22"/>
  <c r="BM20" i="22"/>
  <c r="BA21" i="22"/>
  <c r="BA27" i="22" s="1"/>
  <c r="BN21" i="22"/>
  <c r="BN27" i="22" s="1"/>
  <c r="AH26" i="22"/>
  <c r="F25" i="22"/>
  <c r="H25" i="22"/>
  <c r="BD26" i="22"/>
  <c r="C47" i="16"/>
  <c r="C48" i="16" s="1"/>
  <c r="C49" i="16"/>
  <c r="C52" i="16" s="1"/>
  <c r="C53" i="16" s="1"/>
  <c r="C54" i="16" s="1"/>
  <c r="C55" i="16" s="1"/>
  <c r="C56" i="16" s="1"/>
  <c r="C57" i="16" s="1"/>
  <c r="C58" i="16" s="1"/>
  <c r="C59" i="16" s="1"/>
  <c r="C60" i="16" s="1"/>
  <c r="C63" i="16" s="1"/>
  <c r="C64" i="16" s="1"/>
  <c r="C65" i="16" s="1"/>
  <c r="C66" i="16" s="1"/>
  <c r="C67" i="16" s="1"/>
  <c r="C68" i="16" s="1"/>
  <c r="C69" i="16" s="1"/>
  <c r="C70" i="16" s="1"/>
  <c r="C71" i="16" s="1"/>
  <c r="C74" i="16" s="1"/>
  <c r="C75" i="16" s="1"/>
  <c r="C76" i="16" s="1"/>
  <c r="C77" i="16" s="1"/>
  <c r="C78" i="16" s="1"/>
  <c r="C79" i="16" s="1"/>
  <c r="C80" i="16" s="1"/>
  <c r="C81" i="16" s="1"/>
  <c r="C82" i="16" s="1"/>
  <c r="C85" i="16" s="1"/>
  <c r="C86" i="16" s="1"/>
  <c r="C87" i="16" s="1"/>
  <c r="C88" i="16" s="1"/>
  <c r="C89" i="16" s="1"/>
  <c r="C90" i="16" s="1"/>
  <c r="C91" i="16" s="1"/>
  <c r="C92" i="16" s="1"/>
  <c r="C93" i="16" s="1"/>
  <c r="C96" i="16" s="1"/>
  <c r="C97" i="16" s="1"/>
  <c r="C98" i="16" s="1"/>
  <c r="C99" i="16" s="1"/>
  <c r="C100" i="16" s="1"/>
  <c r="C101" i="16" s="1"/>
  <c r="C102" i="16" s="1"/>
  <c r="C103" i="16" s="1"/>
  <c r="C104" i="16" s="1"/>
  <c r="C105" i="16" s="1"/>
  <c r="C106" i="16" s="1"/>
  <c r="C107" i="16" s="1"/>
  <c r="C108" i="16" s="1"/>
  <c r="C109" i="16" s="1"/>
  <c r="C112" i="16" s="1"/>
  <c r="C113" i="16" s="1"/>
  <c r="C114" i="16" s="1"/>
  <c r="C115" i="16" s="1"/>
  <c r="Z112" i="16"/>
  <c r="Z115" i="16" s="1"/>
  <c r="Z119" i="16" s="1"/>
  <c r="Z36" i="16"/>
  <c r="J36" i="16"/>
  <c r="G27" i="16"/>
  <c r="K36" i="16"/>
  <c r="O36" i="16"/>
  <c r="T36" i="16"/>
  <c r="AA36" i="16"/>
  <c r="F60" i="16"/>
  <c r="G71" i="16"/>
  <c r="F68" i="16"/>
  <c r="S71" i="16"/>
  <c r="F71" i="16" s="1"/>
  <c r="H82" i="16"/>
  <c r="G79" i="16"/>
  <c r="T82" i="16"/>
  <c r="G82" i="16" s="1"/>
  <c r="H90" i="16"/>
  <c r="U93" i="16"/>
  <c r="H93" i="16" s="1"/>
  <c r="H106" i="16"/>
  <c r="U109" i="16"/>
  <c r="H109" i="16" s="1"/>
  <c r="L36" i="16"/>
  <c r="P36" i="16"/>
  <c r="V36" i="16"/>
  <c r="AB36" i="16"/>
  <c r="F93" i="16"/>
  <c r="F109" i="16"/>
  <c r="AE112" i="16"/>
  <c r="AE115" i="16" s="1"/>
  <c r="AE119" i="16" s="1"/>
  <c r="AD112" i="16"/>
  <c r="AD115" i="16" s="1"/>
  <c r="AD119" i="16" s="1"/>
  <c r="AD36" i="16"/>
  <c r="N36" i="16"/>
  <c r="L115" i="16"/>
  <c r="Q112" i="16"/>
  <c r="Q115" i="16" s="1"/>
  <c r="Q119" i="16" s="1"/>
  <c r="Q36" i="16"/>
  <c r="U112" i="16"/>
  <c r="U115" i="16" s="1"/>
  <c r="U119" i="16" s="1"/>
  <c r="U36" i="16"/>
  <c r="Y112" i="16"/>
  <c r="Y115" i="16" s="1"/>
  <c r="Y119" i="16" s="1"/>
  <c r="Y36" i="16"/>
  <c r="AC112" i="16"/>
  <c r="AC115" i="16" s="1"/>
  <c r="AC119" i="16" s="1"/>
  <c r="AC36" i="16"/>
  <c r="M36" i="16"/>
  <c r="R36" i="16"/>
  <c r="H49" i="16"/>
  <c r="S49" i="16"/>
  <c r="F49" i="16" s="1"/>
  <c r="M20" i="112"/>
  <c r="BA46" i="22" l="1"/>
  <c r="F112" i="16"/>
  <c r="AJ41" i="22"/>
  <c r="BD44" i="22"/>
  <c r="H40" i="22"/>
  <c r="BD46" i="22"/>
  <c r="BC41" i="22"/>
  <c r="BD41" i="22"/>
  <c r="BL44" i="22"/>
  <c r="BL46" i="22" s="1"/>
  <c r="BP46" i="22" s="1"/>
  <c r="BP41" i="22"/>
  <c r="G20" i="22"/>
  <c r="E36" i="16"/>
  <c r="F40" i="22"/>
  <c r="BP21" i="22"/>
  <c r="BP27" i="22" s="1"/>
  <c r="BA41" i="22"/>
  <c r="AY44" i="22"/>
  <c r="BA44" i="22"/>
  <c r="F36" i="16"/>
  <c r="BO41" i="22"/>
  <c r="E40" i="22"/>
  <c r="BS44" i="22"/>
  <c r="BW46" i="22"/>
  <c r="G40" i="22"/>
  <c r="X41" i="22"/>
  <c r="BK44" i="22"/>
  <c r="AQ46" i="22"/>
  <c r="AH41" i="22"/>
  <c r="BG46" i="22"/>
  <c r="F20" i="22"/>
  <c r="AU46" i="22"/>
  <c r="AM46" i="22"/>
  <c r="S46" i="22"/>
  <c r="W41" i="22"/>
  <c r="G112" i="16"/>
  <c r="BC21" i="22"/>
  <c r="BC27" i="22" s="1"/>
  <c r="G27" i="22" s="1"/>
  <c r="F26" i="22"/>
  <c r="K46" i="22"/>
  <c r="W44" i="22"/>
  <c r="H20" i="22"/>
  <c r="G26" i="22"/>
  <c r="AA44" i="22"/>
  <c r="AI41" i="22"/>
  <c r="H112" i="16"/>
  <c r="E20" i="22"/>
  <c r="E26" i="22"/>
  <c r="U44" i="22"/>
  <c r="X27" i="22"/>
  <c r="H26" i="22"/>
  <c r="U46" i="22"/>
  <c r="BM41" i="22"/>
  <c r="AG21" i="22"/>
  <c r="AG27" i="22" s="1"/>
  <c r="U41" i="22"/>
  <c r="U21" i="22"/>
  <c r="BN41" i="22"/>
  <c r="AG41" i="22"/>
  <c r="Y44" i="22"/>
  <c r="AJ46" i="22"/>
  <c r="AJ44" i="22"/>
  <c r="X46" i="22"/>
  <c r="X44" i="22"/>
  <c r="BB21" i="22"/>
  <c r="BB27" i="22" s="1"/>
  <c r="AH44" i="22"/>
  <c r="Z46" i="22"/>
  <c r="AH46" i="22" s="1"/>
  <c r="V27" i="22"/>
  <c r="V41" i="22"/>
  <c r="H115" i="16"/>
  <c r="L119" i="16"/>
  <c r="H119" i="16" s="1"/>
  <c r="I11" i="5" s="1"/>
  <c r="E112" i="16"/>
  <c r="H36" i="16"/>
  <c r="G36" i="16"/>
  <c r="E115" i="16"/>
  <c r="I119" i="16"/>
  <c r="E119" i="16" s="1"/>
  <c r="F115" i="16"/>
  <c r="J119" i="16"/>
  <c r="F119" i="16" s="1"/>
  <c r="K119" i="16"/>
  <c r="G119" i="16" s="1"/>
  <c r="G115" i="16"/>
  <c r="I11" i="114"/>
  <c r="E163" i="114"/>
  <c r="F163" i="114"/>
  <c r="G163" i="114"/>
  <c r="H163" i="114"/>
  <c r="I142" i="114"/>
  <c r="I81" i="114"/>
  <c r="E87" i="114"/>
  <c r="F87" i="114"/>
  <c r="G87" i="114"/>
  <c r="H87" i="114"/>
  <c r="I46" i="114"/>
  <c r="E51" i="114"/>
  <c r="F51" i="114"/>
  <c r="G51" i="114"/>
  <c r="H51" i="114"/>
  <c r="E43" i="114"/>
  <c r="F43" i="114"/>
  <c r="G43" i="114"/>
  <c r="H43" i="114"/>
  <c r="H21" i="22" l="1"/>
  <c r="BP44" i="22"/>
  <c r="H44" i="22" s="1"/>
  <c r="H41" i="22"/>
  <c r="AY46" i="22"/>
  <c r="BC46" i="22" s="1"/>
  <c r="BC44" i="22"/>
  <c r="H27" i="22"/>
  <c r="BK46" i="22"/>
  <c r="BO46" i="22" s="1"/>
  <c r="BS46" i="22"/>
  <c r="BO44" i="22"/>
  <c r="W46" i="22"/>
  <c r="G41" i="22"/>
  <c r="G17" i="10"/>
  <c r="F21" i="22"/>
  <c r="G21" i="22"/>
  <c r="AI44" i="22"/>
  <c r="AA46" i="22"/>
  <c r="AI46" i="22" s="1"/>
  <c r="F27" i="22"/>
  <c r="BB41" i="22"/>
  <c r="F41" i="22" s="1"/>
  <c r="BN44" i="22"/>
  <c r="BN46" i="22"/>
  <c r="V46" i="22"/>
  <c r="V44" i="22"/>
  <c r="AG44" i="22"/>
  <c r="Y46" i="22"/>
  <c r="AG46" i="22" s="1"/>
  <c r="U27" i="22"/>
  <c r="E27" i="22" s="1"/>
  <c r="E21" i="22"/>
  <c r="H46" i="22"/>
  <c r="E41" i="22"/>
  <c r="BM44" i="22"/>
  <c r="BM46" i="22"/>
  <c r="AI43" i="48"/>
  <c r="G46" i="22" l="1"/>
  <c r="E44" i="22"/>
  <c r="G44" i="22"/>
  <c r="E46" i="22"/>
  <c r="BB44" i="22"/>
  <c r="F44" i="22" s="1"/>
  <c r="BB46" i="22"/>
  <c r="F46" i="22" s="1"/>
  <c r="G15" i="128"/>
  <c r="H71" i="123" l="1"/>
  <c r="G71" i="123"/>
  <c r="F71" i="123"/>
  <c r="E71" i="123"/>
  <c r="H65" i="123"/>
  <c r="G65" i="123"/>
  <c r="F65" i="123"/>
  <c r="E65" i="123"/>
  <c r="H52" i="123"/>
  <c r="G52" i="123"/>
  <c r="F52" i="123"/>
  <c r="E52" i="123"/>
  <c r="H46" i="123"/>
  <c r="G46" i="123"/>
  <c r="F46" i="123"/>
  <c r="E46" i="123"/>
  <c r="H36" i="123"/>
  <c r="G36" i="123"/>
  <c r="F36" i="123"/>
  <c r="E36" i="123"/>
  <c r="H30" i="123"/>
  <c r="G30" i="123"/>
  <c r="F30" i="123"/>
  <c r="E30" i="123"/>
  <c r="H20" i="123"/>
  <c r="G20" i="123"/>
  <c r="F20" i="123"/>
  <c r="E20" i="123"/>
  <c r="H14" i="123"/>
  <c r="G14" i="123"/>
  <c r="F14" i="123"/>
  <c r="E14" i="123"/>
  <c r="J29" i="5"/>
  <c r="N132" i="4"/>
  <c r="E21" i="110" l="1"/>
  <c r="E14" i="110"/>
  <c r="E13" i="110"/>
  <c r="E31" i="110"/>
  <c r="E30" i="110"/>
  <c r="O43" i="110"/>
  <c r="P23" i="59" s="1"/>
  <c r="N43" i="110"/>
  <c r="L42" i="110"/>
  <c r="H42" i="110"/>
  <c r="L41" i="110"/>
  <c r="H41" i="110"/>
  <c r="L40" i="110"/>
  <c r="H40" i="110"/>
  <c r="L39" i="110"/>
  <c r="H39" i="110"/>
  <c r="E44" i="110"/>
  <c r="G24" i="59" s="1"/>
  <c r="K44" i="110"/>
  <c r="M24" i="59" s="1"/>
  <c r="L135" i="4" s="1"/>
  <c r="J44" i="110"/>
  <c r="L24" i="59" s="1"/>
  <c r="K135" i="4" s="1"/>
  <c r="I44" i="110"/>
  <c r="K24" i="59" s="1"/>
  <c r="J135" i="4" s="1"/>
  <c r="G44" i="110"/>
  <c r="I24" i="59" s="1"/>
  <c r="F44" i="110"/>
  <c r="H24" i="59" s="1"/>
  <c r="L43" i="110"/>
  <c r="N23" i="59" s="1"/>
  <c r="K43" i="110"/>
  <c r="M23" i="59" s="1"/>
  <c r="J43" i="110"/>
  <c r="L23" i="59" s="1"/>
  <c r="I43" i="110"/>
  <c r="K23" i="59" s="1"/>
  <c r="H43" i="110"/>
  <c r="J23" i="59" s="1"/>
  <c r="G43" i="110"/>
  <c r="I23" i="59" s="1"/>
  <c r="F43" i="110"/>
  <c r="H23" i="59" s="1"/>
  <c r="E43" i="110"/>
  <c r="G23" i="59" s="1"/>
  <c r="E22" i="110"/>
  <c r="M135" i="4" l="1"/>
  <c r="E24" i="110"/>
  <c r="F15" i="128"/>
  <c r="E15" i="128"/>
  <c r="C5" i="128"/>
  <c r="C4" i="128"/>
  <c r="C5" i="127"/>
  <c r="C4" i="127"/>
  <c r="H23" i="127"/>
  <c r="H13" i="127"/>
  <c r="H12" i="127"/>
  <c r="H11" i="127"/>
  <c r="G14" i="127"/>
  <c r="F14" i="127"/>
  <c r="H14" i="127" l="1"/>
  <c r="E46" i="79"/>
  <c r="E24" i="79" s="1"/>
  <c r="E11" i="79" s="1"/>
  <c r="E33" i="79"/>
  <c r="E23" i="79" s="1"/>
  <c r="E10" i="79" s="1"/>
  <c r="E25" i="79" l="1"/>
  <c r="N137" i="4"/>
  <c r="L37" i="110"/>
  <c r="H37" i="110"/>
  <c r="K49" i="56" l="1"/>
  <c r="K48" i="56"/>
  <c r="Q26" i="124"/>
  <c r="J60" i="5" s="1"/>
  <c r="O26" i="124"/>
  <c r="N26" i="124"/>
  <c r="I26" i="124"/>
  <c r="H26" i="124"/>
  <c r="F26" i="124"/>
  <c r="E26" i="124"/>
  <c r="P25" i="124"/>
  <c r="R25" i="124" s="1"/>
  <c r="P24" i="124"/>
  <c r="R24" i="124" s="1"/>
  <c r="P23" i="124"/>
  <c r="R23" i="124" s="1"/>
  <c r="P22" i="124"/>
  <c r="R22" i="124" s="1"/>
  <c r="P21" i="124"/>
  <c r="R21" i="124" s="1"/>
  <c r="P19" i="124"/>
  <c r="R19" i="124" s="1"/>
  <c r="P18" i="124"/>
  <c r="R18" i="124" s="1"/>
  <c r="P17" i="124"/>
  <c r="R17" i="124" s="1"/>
  <c r="P16" i="124"/>
  <c r="R16" i="124" s="1"/>
  <c r="P15" i="124"/>
  <c r="R15" i="124" s="1"/>
  <c r="P13" i="124"/>
  <c r="R13" i="124" s="1"/>
  <c r="P12" i="124"/>
  <c r="R12" i="124" s="1"/>
  <c r="P11" i="124"/>
  <c r="P10" i="124"/>
  <c r="R10" i="124" s="1"/>
  <c r="P9" i="124"/>
  <c r="R9" i="124" s="1"/>
  <c r="G25" i="124"/>
  <c r="J25" i="124" s="1"/>
  <c r="G24" i="124"/>
  <c r="J24" i="124" s="1"/>
  <c r="G23" i="124"/>
  <c r="J23" i="124" s="1"/>
  <c r="G22" i="124"/>
  <c r="J22" i="124" s="1"/>
  <c r="G21" i="124"/>
  <c r="J21" i="124" s="1"/>
  <c r="G19" i="124"/>
  <c r="J19" i="124" s="1"/>
  <c r="G18" i="124"/>
  <c r="J18" i="124" s="1"/>
  <c r="G17" i="124"/>
  <c r="J17" i="124" s="1"/>
  <c r="G16" i="124"/>
  <c r="J16" i="124" s="1"/>
  <c r="G15" i="124"/>
  <c r="J15" i="124" s="1"/>
  <c r="G13" i="124"/>
  <c r="J13" i="124" s="1"/>
  <c r="G12" i="124"/>
  <c r="J12" i="124" s="1"/>
  <c r="G11" i="124"/>
  <c r="J11" i="124" s="1"/>
  <c r="G10" i="124"/>
  <c r="J10" i="124" s="1"/>
  <c r="G9" i="124"/>
  <c r="J9" i="124" s="1"/>
  <c r="R26" i="62"/>
  <c r="R24" i="62"/>
  <c r="P26" i="62"/>
  <c r="P24" i="62"/>
  <c r="N26" i="62"/>
  <c r="N24" i="62"/>
  <c r="M26" i="62"/>
  <c r="M24" i="62"/>
  <c r="L26" i="62"/>
  <c r="K26" i="62" s="1"/>
  <c r="L24" i="62"/>
  <c r="K24" i="62" s="1"/>
  <c r="I26" i="62"/>
  <c r="I24" i="62"/>
  <c r="F26" i="62"/>
  <c r="F24" i="62"/>
  <c r="D26" i="62"/>
  <c r="D24" i="62"/>
  <c r="R22" i="62"/>
  <c r="P22" i="62"/>
  <c r="N22" i="62"/>
  <c r="M22" i="62"/>
  <c r="L22" i="62"/>
  <c r="K22" i="62" s="1"/>
  <c r="I22" i="62"/>
  <c r="F22" i="62"/>
  <c r="D22" i="62"/>
  <c r="R18" i="62"/>
  <c r="P18" i="62"/>
  <c r="N18" i="62"/>
  <c r="M18" i="62"/>
  <c r="L18" i="62"/>
  <c r="K18" i="62" s="1"/>
  <c r="I18" i="62"/>
  <c r="F18" i="62"/>
  <c r="E18" i="62"/>
  <c r="D18" i="62"/>
  <c r="K17" i="62"/>
  <c r="L25" i="62"/>
  <c r="O25" i="62" s="1"/>
  <c r="G25" i="62"/>
  <c r="L23" i="62"/>
  <c r="O23" i="62" s="1"/>
  <c r="G23" i="62"/>
  <c r="L21" i="62"/>
  <c r="O21" i="62" s="1"/>
  <c r="G21" i="62"/>
  <c r="G17" i="62"/>
  <c r="H73" i="123"/>
  <c r="H76" i="123" s="1"/>
  <c r="G73" i="123"/>
  <c r="G76" i="123" s="1"/>
  <c r="F73" i="123"/>
  <c r="F76" i="123" s="1"/>
  <c r="E73" i="123"/>
  <c r="E76" i="123" s="1"/>
  <c r="H54" i="123"/>
  <c r="H57" i="123" s="1"/>
  <c r="G54" i="123"/>
  <c r="G57" i="123" s="1"/>
  <c r="F54" i="123"/>
  <c r="F57" i="123" s="1"/>
  <c r="E54" i="123"/>
  <c r="E57" i="123" s="1"/>
  <c r="H38" i="123"/>
  <c r="G38" i="123"/>
  <c r="F38" i="123"/>
  <c r="E38" i="123"/>
  <c r="H22" i="123"/>
  <c r="G22" i="123"/>
  <c r="F22" i="123"/>
  <c r="E22" i="123"/>
  <c r="J26" i="124" l="1"/>
  <c r="G22" i="62"/>
  <c r="P26" i="124"/>
  <c r="I60" i="5" s="1"/>
  <c r="L60" i="5" s="1"/>
  <c r="G26" i="124"/>
  <c r="R11" i="124"/>
  <c r="R26" i="124" s="1"/>
  <c r="N44" i="110"/>
  <c r="O44" i="110"/>
  <c r="P24" i="59" s="1"/>
  <c r="L38" i="110"/>
  <c r="H38" i="110"/>
  <c r="N30" i="110"/>
  <c r="G20" i="59"/>
  <c r="G19" i="59"/>
  <c r="L36" i="110"/>
  <c r="H36" i="110"/>
  <c r="L35" i="110"/>
  <c r="H35" i="110"/>
  <c r="P135" i="4" l="1"/>
  <c r="Q135" i="4" s="1"/>
  <c r="P168" i="4"/>
  <c r="Q168" i="4" s="1"/>
  <c r="L44" i="110"/>
  <c r="N24" i="59" s="1"/>
  <c r="H44" i="110"/>
  <c r="J24" i="59" s="1"/>
  <c r="O60" i="5"/>
  <c r="P60" i="5" s="1"/>
  <c r="I256" i="108" l="1"/>
  <c r="AI43" i="25" l="1"/>
  <c r="AI42" i="25"/>
  <c r="AI41" i="25"/>
  <c r="AI40" i="25"/>
  <c r="AI39" i="25"/>
  <c r="AI38" i="25"/>
  <c r="AI37" i="25"/>
  <c r="AI36" i="25"/>
  <c r="AI35" i="25"/>
  <c r="AI34" i="25"/>
  <c r="AI33" i="25"/>
  <c r="AI32" i="25"/>
  <c r="AK43" i="25"/>
  <c r="AK42" i="25"/>
  <c r="AK41" i="25"/>
  <c r="AK40" i="25"/>
  <c r="AK39" i="25"/>
  <c r="AK38" i="25"/>
  <c r="AK37" i="25"/>
  <c r="AK36" i="25"/>
  <c r="AK35" i="25"/>
  <c r="AK34" i="25"/>
  <c r="AK33" i="25"/>
  <c r="AK32" i="25"/>
  <c r="AT43" i="25"/>
  <c r="AS43" i="25"/>
  <c r="AT42" i="25"/>
  <c r="AS42" i="25"/>
  <c r="AT41" i="25"/>
  <c r="AS41" i="25"/>
  <c r="AT40" i="25"/>
  <c r="AS40" i="25"/>
  <c r="AT39" i="25"/>
  <c r="AS39" i="25"/>
  <c r="AT38" i="25"/>
  <c r="AS38" i="25"/>
  <c r="AT37" i="25"/>
  <c r="AS37" i="25"/>
  <c r="AT36" i="25"/>
  <c r="AS36" i="25"/>
  <c r="AT35" i="25"/>
  <c r="AS35" i="25"/>
  <c r="AT34" i="25"/>
  <c r="AS34" i="25"/>
  <c r="AT33" i="25"/>
  <c r="AS33" i="25"/>
  <c r="AT32" i="25"/>
  <c r="AS32" i="25"/>
  <c r="AR44" i="25"/>
  <c r="AQ44" i="25"/>
  <c r="AP44" i="25"/>
  <c r="AO44" i="25"/>
  <c r="AN44" i="25"/>
  <c r="AM44" i="25"/>
  <c r="AL44" i="25"/>
  <c r="AH44" i="25"/>
  <c r="AH45" i="25" s="1"/>
  <c r="AG44" i="25"/>
  <c r="AG45" i="25" s="1"/>
  <c r="AF44" i="25"/>
  <c r="AF45" i="25" s="1"/>
  <c r="AE44" i="25"/>
  <c r="AE45" i="25" s="1"/>
  <c r="M44" i="25"/>
  <c r="M45" i="25" s="1"/>
  <c r="AR45" i="25"/>
  <c r="AQ45" i="25"/>
  <c r="AP45" i="25"/>
  <c r="AO45" i="25"/>
  <c r="AN45" i="25"/>
  <c r="AM45" i="25"/>
  <c r="AL45" i="25"/>
  <c r="D14" i="122"/>
  <c r="D13" i="122"/>
  <c r="D12" i="122"/>
  <c r="D11" i="122"/>
  <c r="D10" i="122"/>
  <c r="D9" i="122"/>
  <c r="D8" i="122"/>
  <c r="E28" i="114"/>
  <c r="E27" i="114"/>
  <c r="E26" i="114"/>
  <c r="E25" i="114"/>
  <c r="M11" i="114"/>
  <c r="L11" i="114"/>
  <c r="K11" i="114"/>
  <c r="J11" i="114"/>
  <c r="I30" i="114"/>
  <c r="E29" i="114"/>
  <c r="H29" i="114"/>
  <c r="H28" i="114"/>
  <c r="G28" i="114"/>
  <c r="F28" i="114"/>
  <c r="P68" i="77"/>
  <c r="O68" i="77"/>
  <c r="N68" i="77"/>
  <c r="M68" i="77"/>
  <c r="H73" i="77" s="1"/>
  <c r="L68" i="77"/>
  <c r="K68" i="77"/>
  <c r="J68" i="77"/>
  <c r="I68" i="77"/>
  <c r="H68" i="77"/>
  <c r="P69" i="77"/>
  <c r="O69" i="77"/>
  <c r="N69" i="77"/>
  <c r="M69" i="77"/>
  <c r="L69" i="77"/>
  <c r="K69" i="77"/>
  <c r="J69" i="77"/>
  <c r="I69" i="77"/>
  <c r="H69" i="77"/>
  <c r="G34" i="29"/>
  <c r="F34" i="29"/>
  <c r="F51" i="29"/>
  <c r="G51" i="29"/>
  <c r="I98" i="5" l="1"/>
  <c r="M83" i="5"/>
  <c r="K83" i="5"/>
  <c r="J83" i="5"/>
  <c r="I83" i="5"/>
  <c r="M76" i="5"/>
  <c r="K76" i="5"/>
  <c r="M70" i="5"/>
  <c r="K70" i="5"/>
  <c r="M66" i="5"/>
  <c r="K66" i="5"/>
  <c r="M54" i="5"/>
  <c r="K54" i="5"/>
  <c r="K44" i="5"/>
  <c r="M44" i="5"/>
  <c r="M36" i="5"/>
  <c r="K36" i="5"/>
  <c r="M29" i="5"/>
  <c r="K29" i="5"/>
  <c r="K22" i="5"/>
  <c r="M22" i="5"/>
  <c r="M19" i="5"/>
  <c r="K19" i="5"/>
  <c r="J19" i="5"/>
  <c r="M14" i="5"/>
  <c r="K14" i="5"/>
  <c r="J14" i="5"/>
  <c r="N143" i="4"/>
  <c r="N97" i="4"/>
  <c r="N100" i="4"/>
  <c r="N103" i="4"/>
  <c r="N106" i="4"/>
  <c r="N109" i="4"/>
  <c r="N124" i="4"/>
  <c r="J135" i="24"/>
  <c r="K80" i="5" l="1"/>
  <c r="I108" i="5"/>
  <c r="M80" i="5"/>
  <c r="N96" i="4"/>
  <c r="N93" i="4" s="1"/>
  <c r="N174" i="4"/>
  <c r="N160" i="4"/>
  <c r="N85" i="4"/>
  <c r="N68" i="4"/>
  <c r="N62" i="4"/>
  <c r="N54" i="4"/>
  <c r="N49" i="4"/>
  <c r="N42" i="4"/>
  <c r="N39" i="4"/>
  <c r="N35" i="4"/>
  <c r="N22" i="4"/>
  <c r="N17" i="4"/>
  <c r="N10" i="4"/>
  <c r="I86" i="104"/>
  <c r="I85" i="104"/>
  <c r="J85" i="104" s="1"/>
  <c r="K85" i="104" s="1"/>
  <c r="I84" i="104"/>
  <c r="I83" i="104"/>
  <c r="I75" i="104"/>
  <c r="J75" i="104" s="1"/>
  <c r="K75" i="104" s="1"/>
  <c r="I91" i="104"/>
  <c r="I87" i="104"/>
  <c r="I82" i="104" l="1"/>
  <c r="N48" i="4"/>
  <c r="N179" i="4" s="1"/>
  <c r="H57" i="104"/>
  <c r="H18" i="104"/>
  <c r="H21" i="104" s="1"/>
  <c r="H15" i="104"/>
  <c r="H74" i="104"/>
  <c r="H82" i="104"/>
  <c r="H89" i="104"/>
  <c r="J91" i="104"/>
  <c r="K91" i="104" s="1"/>
  <c r="J87" i="104"/>
  <c r="K87" i="104" s="1"/>
  <c r="J86" i="104"/>
  <c r="K86" i="104" s="1"/>
  <c r="J84" i="104"/>
  <c r="K84" i="104" s="1"/>
  <c r="J83" i="104"/>
  <c r="K83" i="104" s="1"/>
  <c r="H64" i="104"/>
  <c r="I63" i="104"/>
  <c r="I13" i="104"/>
  <c r="J13" i="104" s="1"/>
  <c r="I12" i="104"/>
  <c r="J12" i="104" s="1"/>
  <c r="K12" i="104" s="1"/>
  <c r="I11" i="104"/>
  <c r="J11" i="104" s="1"/>
  <c r="K11" i="104" s="1"/>
  <c r="J82" i="104" l="1"/>
  <c r="K82" i="104" s="1"/>
  <c r="K13" i="104"/>
  <c r="I116" i="121"/>
  <c r="G23" i="121"/>
  <c r="H23" i="121"/>
  <c r="H119" i="121"/>
  <c r="G119" i="121"/>
  <c r="I118" i="121"/>
  <c r="I117" i="121"/>
  <c r="I115" i="121"/>
  <c r="I114" i="121"/>
  <c r="I113" i="121"/>
  <c r="I112" i="121"/>
  <c r="I111" i="121"/>
  <c r="I110" i="121"/>
  <c r="I109" i="121"/>
  <c r="I108" i="121"/>
  <c r="I107" i="121"/>
  <c r="I106" i="121"/>
  <c r="I105" i="121"/>
  <c r="A105" i="121"/>
  <c r="A106" i="121" s="1"/>
  <c r="A107" i="121" s="1"/>
  <c r="A108" i="121" s="1"/>
  <c r="A109" i="121" s="1"/>
  <c r="A110" i="121" s="1"/>
  <c r="A111" i="121" s="1"/>
  <c r="A112" i="121" s="1"/>
  <c r="A113" i="121" s="1"/>
  <c r="A114" i="121" s="1"/>
  <c r="A115" i="121" s="1"/>
  <c r="A116" i="121" s="1"/>
  <c r="A117" i="121" s="1"/>
  <c r="A118" i="121" s="1"/>
  <c r="I104" i="121"/>
  <c r="H103" i="121"/>
  <c r="G103" i="121"/>
  <c r="I102" i="121"/>
  <c r="I101" i="121"/>
  <c r="I100" i="121"/>
  <c r="I99" i="121"/>
  <c r="I98" i="121"/>
  <c r="I97" i="121"/>
  <c r="I96" i="121"/>
  <c r="I95" i="121"/>
  <c r="I94" i="121"/>
  <c r="I93" i="121"/>
  <c r="I92" i="121"/>
  <c r="I91" i="121"/>
  <c r="I90" i="121"/>
  <c r="I89" i="121"/>
  <c r="A89" i="121"/>
  <c r="A90" i="121" s="1"/>
  <c r="A91" i="121" s="1"/>
  <c r="A92" i="121" s="1"/>
  <c r="A93" i="121" s="1"/>
  <c r="A94" i="121" s="1"/>
  <c r="A95" i="121" s="1"/>
  <c r="A96" i="121" s="1"/>
  <c r="A97" i="121" s="1"/>
  <c r="A98" i="121" s="1"/>
  <c r="A99" i="121" s="1"/>
  <c r="A100" i="121" s="1"/>
  <c r="A101" i="121" s="1"/>
  <c r="A102" i="121" s="1"/>
  <c r="I88" i="121"/>
  <c r="H87" i="121"/>
  <c r="G87" i="121"/>
  <c r="I86" i="121"/>
  <c r="I85" i="121"/>
  <c r="I84" i="121"/>
  <c r="I83" i="121"/>
  <c r="I82" i="121"/>
  <c r="I81" i="121"/>
  <c r="I80" i="121"/>
  <c r="I79" i="121"/>
  <c r="I78" i="121"/>
  <c r="I77" i="121"/>
  <c r="I76" i="121"/>
  <c r="I75" i="121"/>
  <c r="I74" i="121"/>
  <c r="I73" i="121"/>
  <c r="A73" i="121"/>
  <c r="A74" i="121" s="1"/>
  <c r="A75" i="121" s="1"/>
  <c r="A76" i="121" s="1"/>
  <c r="A77" i="121" s="1"/>
  <c r="A78" i="121" s="1"/>
  <c r="A79" i="121" s="1"/>
  <c r="A80" i="121" s="1"/>
  <c r="A81" i="121" s="1"/>
  <c r="A82" i="121" s="1"/>
  <c r="A83" i="121" s="1"/>
  <c r="A84" i="121" s="1"/>
  <c r="A85" i="121" s="1"/>
  <c r="A86" i="121" s="1"/>
  <c r="I72" i="121"/>
  <c r="H71" i="121"/>
  <c r="G71" i="121"/>
  <c r="I70" i="121"/>
  <c r="I69" i="121"/>
  <c r="I68" i="121"/>
  <c r="I67" i="121"/>
  <c r="I66" i="121"/>
  <c r="I65" i="121"/>
  <c r="I64" i="121"/>
  <c r="I63" i="121"/>
  <c r="I62" i="121"/>
  <c r="I61" i="121"/>
  <c r="I60" i="121"/>
  <c r="I59" i="121"/>
  <c r="I58" i="121"/>
  <c r="I57" i="121"/>
  <c r="A57" i="121"/>
  <c r="A58" i="121" s="1"/>
  <c r="A59" i="121" s="1"/>
  <c r="A60" i="121" s="1"/>
  <c r="A61" i="121" s="1"/>
  <c r="A62" i="121" s="1"/>
  <c r="A63" i="121" s="1"/>
  <c r="A64" i="121" s="1"/>
  <c r="A65" i="121" s="1"/>
  <c r="A66" i="121" s="1"/>
  <c r="A67" i="121" s="1"/>
  <c r="A68" i="121" s="1"/>
  <c r="A69" i="121" s="1"/>
  <c r="A70" i="121" s="1"/>
  <c r="I56" i="121"/>
  <c r="H55" i="121"/>
  <c r="G55" i="121"/>
  <c r="I54" i="121"/>
  <c r="I53" i="121"/>
  <c r="I52" i="121"/>
  <c r="I51" i="121"/>
  <c r="I50" i="121"/>
  <c r="I49" i="121"/>
  <c r="I48" i="121"/>
  <c r="I47" i="121"/>
  <c r="I46" i="121"/>
  <c r="I45" i="121"/>
  <c r="I44" i="121"/>
  <c r="I43" i="121"/>
  <c r="I42" i="121"/>
  <c r="I41" i="121"/>
  <c r="A41" i="121"/>
  <c r="A42" i="121" s="1"/>
  <c r="A43" i="121" s="1"/>
  <c r="A44" i="121" s="1"/>
  <c r="A45" i="121" s="1"/>
  <c r="A46" i="121" s="1"/>
  <c r="A47" i="121" s="1"/>
  <c r="A48" i="121" s="1"/>
  <c r="A49" i="121" s="1"/>
  <c r="A50" i="121" s="1"/>
  <c r="A51" i="121" s="1"/>
  <c r="A52" i="121" s="1"/>
  <c r="A53" i="121" s="1"/>
  <c r="A54" i="121" s="1"/>
  <c r="I40" i="121"/>
  <c r="H39" i="121"/>
  <c r="G39" i="121"/>
  <c r="I38" i="121"/>
  <c r="I37" i="121"/>
  <c r="I36" i="121"/>
  <c r="I35" i="121"/>
  <c r="I34" i="121"/>
  <c r="I33" i="121"/>
  <c r="I32" i="121"/>
  <c r="I31" i="121"/>
  <c r="I30" i="121"/>
  <c r="I29" i="121"/>
  <c r="I28" i="121"/>
  <c r="I27" i="121"/>
  <c r="I26" i="121"/>
  <c r="I25" i="121"/>
  <c r="A25" i="121"/>
  <c r="A26" i="121" s="1"/>
  <c r="A27" i="121" s="1"/>
  <c r="A28" i="121" s="1"/>
  <c r="A29" i="121" s="1"/>
  <c r="A30" i="121" s="1"/>
  <c r="A31" i="121" s="1"/>
  <c r="A32" i="121" s="1"/>
  <c r="A33" i="121" s="1"/>
  <c r="A34" i="121" s="1"/>
  <c r="A35" i="121" s="1"/>
  <c r="A36" i="121" s="1"/>
  <c r="A37" i="121" s="1"/>
  <c r="A38" i="121" s="1"/>
  <c r="I24" i="121"/>
  <c r="I22" i="121"/>
  <c r="I21" i="121"/>
  <c r="I20" i="121"/>
  <c r="I19" i="121"/>
  <c r="I18" i="121"/>
  <c r="I17" i="121"/>
  <c r="I16" i="121"/>
  <c r="I15" i="121"/>
  <c r="I14" i="121"/>
  <c r="I13" i="121"/>
  <c r="I12" i="121"/>
  <c r="I11" i="121"/>
  <c r="I10" i="121"/>
  <c r="I9" i="121"/>
  <c r="A9" i="121"/>
  <c r="A10" i="121" s="1"/>
  <c r="A11" i="121" s="1"/>
  <c r="A12" i="121" s="1"/>
  <c r="A13" i="121" s="1"/>
  <c r="A14" i="121" s="1"/>
  <c r="A15" i="121" s="1"/>
  <c r="A16" i="121" s="1"/>
  <c r="A17" i="121" s="1"/>
  <c r="A18" i="121" s="1"/>
  <c r="A19" i="121" s="1"/>
  <c r="A20" i="121" s="1"/>
  <c r="A21" i="121" s="1"/>
  <c r="A22" i="121" s="1"/>
  <c r="I8" i="121"/>
  <c r="I23" i="121" l="1"/>
  <c r="L23" i="121" s="1"/>
  <c r="I87" i="121"/>
  <c r="J87" i="121" s="1"/>
  <c r="I119" i="121"/>
  <c r="J117" i="121" s="1"/>
  <c r="I55" i="121"/>
  <c r="J50" i="121" s="1"/>
  <c r="I103" i="121"/>
  <c r="J101" i="121" s="1"/>
  <c r="I71" i="121"/>
  <c r="J59" i="121" s="1"/>
  <c r="I39" i="121"/>
  <c r="H36" i="42"/>
  <c r="J46" i="121" l="1"/>
  <c r="J51" i="121"/>
  <c r="J81" i="121"/>
  <c r="J79" i="121"/>
  <c r="J95" i="121"/>
  <c r="J100" i="121"/>
  <c r="J76" i="121"/>
  <c r="J72" i="121"/>
  <c r="J85" i="121"/>
  <c r="J86" i="121"/>
  <c r="J75" i="121"/>
  <c r="J20" i="121"/>
  <c r="J82" i="121"/>
  <c r="J60" i="121"/>
  <c r="J68" i="121"/>
  <c r="J41" i="121"/>
  <c r="J113" i="121"/>
  <c r="J52" i="121"/>
  <c r="J48" i="121"/>
  <c r="J45" i="121"/>
  <c r="J47" i="121"/>
  <c r="J54" i="121"/>
  <c r="J63" i="121"/>
  <c r="J42" i="121"/>
  <c r="J77" i="121"/>
  <c r="J84" i="121"/>
  <c r="J74" i="121"/>
  <c r="J83" i="121"/>
  <c r="J56" i="121"/>
  <c r="J115" i="121"/>
  <c r="J118" i="121"/>
  <c r="J73" i="121"/>
  <c r="L103" i="121"/>
  <c r="J80" i="121"/>
  <c r="J78" i="121"/>
  <c r="L87" i="121"/>
  <c r="J109" i="121"/>
  <c r="J114" i="121"/>
  <c r="J108" i="121"/>
  <c r="J112" i="121"/>
  <c r="J110" i="121"/>
  <c r="J111" i="121"/>
  <c r="J116" i="121"/>
  <c r="J119" i="121"/>
  <c r="J105" i="121"/>
  <c r="J90" i="121"/>
  <c r="J97" i="121"/>
  <c r="J94" i="121"/>
  <c r="J91" i="121"/>
  <c r="J88" i="121"/>
  <c r="J93" i="121"/>
  <c r="J40" i="121"/>
  <c r="J44" i="121"/>
  <c r="J99" i="121"/>
  <c r="J92" i="121"/>
  <c r="J9" i="121"/>
  <c r="J43" i="121"/>
  <c r="J55" i="121"/>
  <c r="J49" i="121"/>
  <c r="J102" i="121"/>
  <c r="J89" i="121"/>
  <c r="J107" i="121"/>
  <c r="J106" i="121"/>
  <c r="J103" i="121"/>
  <c r="J96" i="121"/>
  <c r="J104" i="121"/>
  <c r="L119" i="121"/>
  <c r="L55" i="121"/>
  <c r="J53" i="121"/>
  <c r="J98" i="121"/>
  <c r="J36" i="121"/>
  <c r="J32" i="121"/>
  <c r="J28" i="121"/>
  <c r="J24" i="121"/>
  <c r="L39" i="121"/>
  <c r="J35" i="121"/>
  <c r="J27" i="121"/>
  <c r="J39" i="121"/>
  <c r="J31" i="121"/>
  <c r="J34" i="121"/>
  <c r="J23" i="121"/>
  <c r="J14" i="121"/>
  <c r="J18" i="121"/>
  <c r="J10" i="121"/>
  <c r="J22" i="121"/>
  <c r="J19" i="121"/>
  <c r="J30" i="121"/>
  <c r="J26" i="121"/>
  <c r="J15" i="121"/>
  <c r="J8" i="121"/>
  <c r="J37" i="121"/>
  <c r="J16" i="121"/>
  <c r="J21" i="121"/>
  <c r="L71" i="121"/>
  <c r="J70" i="121"/>
  <c r="J66" i="121"/>
  <c r="J62" i="121"/>
  <c r="J58" i="121"/>
  <c r="J69" i="121"/>
  <c r="J65" i="121"/>
  <c r="J71" i="121"/>
  <c r="J61" i="121"/>
  <c r="J57" i="121"/>
  <c r="J33" i="121"/>
  <c r="J12" i="121"/>
  <c r="J29" i="121"/>
  <c r="J11" i="121"/>
  <c r="J13" i="121"/>
  <c r="J64" i="121"/>
  <c r="J25" i="121"/>
  <c r="J67" i="121"/>
  <c r="J17" i="121"/>
  <c r="J38" i="121"/>
  <c r="G31" i="120"/>
  <c r="G32" i="120" s="1"/>
  <c r="M103" i="121" l="1"/>
  <c r="M87" i="121"/>
  <c r="M55" i="121"/>
  <c r="M119" i="121"/>
  <c r="M23" i="121"/>
  <c r="M39" i="121"/>
  <c r="M71" i="121"/>
  <c r="G83" i="120"/>
  <c r="F83" i="120"/>
  <c r="G70" i="120"/>
  <c r="F70" i="120"/>
  <c r="G57" i="120"/>
  <c r="F57" i="120"/>
  <c r="G44" i="120"/>
  <c r="F44" i="120"/>
  <c r="F31" i="120"/>
  <c r="F32" i="120" s="1"/>
  <c r="G18" i="120"/>
  <c r="G19" i="120" s="1"/>
  <c r="F18" i="120"/>
  <c r="F19" i="120" s="1"/>
  <c r="E83" i="120" l="1"/>
  <c r="E70" i="120"/>
  <c r="E57" i="120"/>
  <c r="E44" i="120"/>
  <c r="E31" i="120"/>
  <c r="E18" i="120"/>
  <c r="K39" i="42" l="1"/>
  <c r="H39" i="42"/>
  <c r="J39" i="42"/>
  <c r="I39" i="42"/>
  <c r="AE62" i="56" l="1"/>
  <c r="AD62" i="56"/>
  <c r="AC62" i="56"/>
  <c r="AB62" i="56"/>
  <c r="AG61" i="55"/>
  <c r="AF61" i="55"/>
  <c r="AE61" i="55"/>
  <c r="AD61" i="55"/>
  <c r="AN61" i="52" l="1"/>
  <c r="AM61" i="52"/>
  <c r="AL61" i="52"/>
  <c r="AK61" i="52"/>
  <c r="AE63" i="51"/>
  <c r="AD63" i="51"/>
  <c r="AC63" i="51"/>
  <c r="AB63" i="51"/>
  <c r="AH62" i="50"/>
  <c r="AG62" i="50"/>
  <c r="AF62" i="50"/>
  <c r="AE62" i="50"/>
  <c r="AE63" i="49"/>
  <c r="AD63" i="49"/>
  <c r="AC63" i="49"/>
  <c r="AB63" i="49"/>
  <c r="AD62" i="47"/>
  <c r="AC62" i="47"/>
  <c r="AB62" i="47"/>
  <c r="AA62" i="47"/>
  <c r="AH61" i="46"/>
  <c r="AG61" i="46"/>
  <c r="AF61" i="46"/>
  <c r="AE61" i="46"/>
  <c r="AC63" i="45"/>
  <c r="AF63" i="45"/>
  <c r="AE63" i="45"/>
  <c r="AD63" i="45"/>
  <c r="AK415" i="36"/>
  <c r="AJ415" i="36"/>
  <c r="AM415" i="36"/>
  <c r="AL415" i="36"/>
  <c r="U53" i="44"/>
  <c r="U52" i="44"/>
  <c r="T52" i="44"/>
  <c r="T53" i="44"/>
  <c r="AM66" i="44"/>
  <c r="AL66" i="44"/>
  <c r="AK66" i="44"/>
  <c r="AJ66" i="44"/>
  <c r="AP196" i="40"/>
  <c r="AO196" i="40"/>
  <c r="AN196" i="40"/>
  <c r="AM196" i="40"/>
  <c r="AI331" i="38"/>
  <c r="AH331" i="38"/>
  <c r="AG331" i="38"/>
  <c r="AF331" i="38"/>
  <c r="AU97" i="27"/>
  <c r="AX97" i="27"/>
  <c r="AW97" i="27"/>
  <c r="AV97" i="27"/>
  <c r="AT174" i="25"/>
  <c r="AS174" i="25"/>
  <c r="AR174" i="25"/>
  <c r="D14" i="118" l="1"/>
  <c r="D13" i="118"/>
  <c r="D12" i="118"/>
  <c r="D11" i="118"/>
  <c r="D10" i="118"/>
  <c r="D9" i="118"/>
  <c r="AM292" i="38"/>
  <c r="AM291" i="38"/>
  <c r="AM271" i="38"/>
  <c r="AM270" i="38"/>
  <c r="AM247" i="38"/>
  <c r="AM246" i="38"/>
  <c r="AM226" i="38"/>
  <c r="AM225" i="38"/>
  <c r="AM197" i="38"/>
  <c r="AM196" i="38"/>
  <c r="AM176" i="38"/>
  <c r="AM175" i="38"/>
  <c r="AM152" i="38"/>
  <c r="AM151" i="38"/>
  <c r="AM131" i="38"/>
  <c r="AM130" i="38"/>
  <c r="AM104" i="38"/>
  <c r="AM103" i="38"/>
  <c r="AM83" i="38"/>
  <c r="AM82" i="38"/>
  <c r="AM59" i="38"/>
  <c r="AM58" i="38"/>
  <c r="AM38" i="38"/>
  <c r="AM37" i="38"/>
  <c r="AQ118" i="36"/>
  <c r="AQ336" i="36"/>
  <c r="AQ335" i="36"/>
  <c r="AQ330" i="36"/>
  <c r="AQ329" i="36"/>
  <c r="AQ321" i="36"/>
  <c r="AQ320" i="36"/>
  <c r="AQ315" i="36"/>
  <c r="AQ314" i="36"/>
  <c r="AQ302" i="36"/>
  <c r="AQ301" i="36"/>
  <c r="AQ296" i="36"/>
  <c r="AQ295" i="36"/>
  <c r="AQ287" i="36"/>
  <c r="AQ286" i="36"/>
  <c r="AQ281" i="36"/>
  <c r="AQ280" i="36"/>
  <c r="AQ266" i="36"/>
  <c r="AQ265" i="36"/>
  <c r="AQ260" i="36"/>
  <c r="AQ259" i="36"/>
  <c r="AQ251" i="36"/>
  <c r="AQ250" i="36"/>
  <c r="AQ245" i="36"/>
  <c r="AQ244" i="36"/>
  <c r="AQ233" i="36"/>
  <c r="AQ232" i="36"/>
  <c r="AQ227" i="36"/>
  <c r="AQ226" i="36"/>
  <c r="AQ218" i="36"/>
  <c r="AQ217" i="36"/>
  <c r="AQ119" i="36"/>
  <c r="AQ393" i="36" l="1"/>
  <c r="W15" i="35" s="1"/>
  <c r="AQ382" i="36"/>
  <c r="AQ372" i="36"/>
  <c r="AQ394" i="36"/>
  <c r="W16" i="35" s="1"/>
  <c r="E9" i="118" s="1"/>
  <c r="AM308" i="38"/>
  <c r="AQ363" i="36"/>
  <c r="AM311" i="38"/>
  <c r="AM309" i="38"/>
  <c r="AQ366" i="36"/>
  <c r="AQ397" i="36"/>
  <c r="W18" i="35" s="1"/>
  <c r="AQ337" i="36"/>
  <c r="AM294" i="38"/>
  <c r="AQ367" i="36"/>
  <c r="AQ398" i="36"/>
  <c r="W19" i="35" s="1"/>
  <c r="F9" i="122" s="1"/>
  <c r="AM310" i="38"/>
  <c r="AQ234" i="36"/>
  <c r="AM198" i="38"/>
  <c r="AM293" i="38"/>
  <c r="AM106" i="38"/>
  <c r="AM154" i="38"/>
  <c r="AM249" i="38"/>
  <c r="AM105" i="38"/>
  <c r="AM153" i="38"/>
  <c r="AM248" i="38"/>
  <c r="AM199" i="38"/>
  <c r="AQ362" i="36"/>
  <c r="AQ377" i="36"/>
  <c r="AQ387" i="36"/>
  <c r="AQ235" i="36"/>
  <c r="AQ253" i="36"/>
  <c r="AQ289" i="36"/>
  <c r="AQ338" i="36"/>
  <c r="AQ376" i="36"/>
  <c r="AQ386" i="36"/>
  <c r="AM61" i="38"/>
  <c r="AM60" i="38"/>
  <c r="AQ252" i="36"/>
  <c r="AQ288" i="36"/>
  <c r="AQ219" i="36"/>
  <c r="AQ267" i="36"/>
  <c r="AQ271" i="36"/>
  <c r="AQ303" i="36"/>
  <c r="AQ322" i="36"/>
  <c r="AQ352" i="36"/>
  <c r="AQ220" i="36"/>
  <c r="AQ268" i="36"/>
  <c r="AQ304" i="36"/>
  <c r="AQ323" i="36"/>
  <c r="AQ353" i="36"/>
  <c r="AQ373" i="36"/>
  <c r="AQ383" i="36"/>
  <c r="AQ354" i="36"/>
  <c r="AQ355" i="36"/>
  <c r="F15" i="109"/>
  <c r="F9" i="109"/>
  <c r="F8" i="122" l="1"/>
  <c r="AQ270" i="36"/>
  <c r="AQ339" i="36"/>
  <c r="E10" i="118"/>
  <c r="AM296" i="38"/>
  <c r="AM325" i="38" s="1"/>
  <c r="W22" i="35" s="1"/>
  <c r="AM201" i="38"/>
  <c r="AM321" i="38" s="1"/>
  <c r="AM306" i="38"/>
  <c r="AM304" i="38"/>
  <c r="AM200" i="38"/>
  <c r="AM320" i="38" s="1"/>
  <c r="AM305" i="38"/>
  <c r="AQ340" i="36"/>
  <c r="AM295" i="38"/>
  <c r="AM324" i="38" s="1"/>
  <c r="W21" i="35" s="1"/>
  <c r="AM303" i="38"/>
  <c r="AQ237" i="36"/>
  <c r="AQ272" i="36" s="1"/>
  <c r="AQ306" i="36"/>
  <c r="AQ349" i="36"/>
  <c r="AQ348" i="36"/>
  <c r="AM107" i="38"/>
  <c r="AM108" i="38"/>
  <c r="AQ347" i="36"/>
  <c r="AQ236" i="36"/>
  <c r="AQ305" i="36"/>
  <c r="AQ350" i="36"/>
  <c r="AQ269" i="36"/>
  <c r="S21" i="117"/>
  <c r="AB16" i="117"/>
  <c r="AA16" i="117"/>
  <c r="Z16" i="117"/>
  <c r="Y16" i="117"/>
  <c r="X16" i="117"/>
  <c r="W16" i="117"/>
  <c r="V16" i="117"/>
  <c r="AB23" i="117"/>
  <c r="AA23" i="117"/>
  <c r="Z23" i="117"/>
  <c r="Y23" i="117"/>
  <c r="X23" i="117"/>
  <c r="W23" i="117"/>
  <c r="V23" i="117"/>
  <c r="AB34" i="117"/>
  <c r="AA34" i="117"/>
  <c r="Z34" i="117"/>
  <c r="Y34" i="117"/>
  <c r="X34" i="117"/>
  <c r="W34" i="117"/>
  <c r="V34" i="117"/>
  <c r="AB41" i="117"/>
  <c r="AA41" i="117"/>
  <c r="Z41" i="117"/>
  <c r="Y41" i="117"/>
  <c r="X41" i="117"/>
  <c r="W41" i="117"/>
  <c r="V41" i="117"/>
  <c r="AB52" i="117"/>
  <c r="AA52" i="117"/>
  <c r="Z52" i="117"/>
  <c r="Y52" i="117"/>
  <c r="X52" i="117"/>
  <c r="W52" i="117"/>
  <c r="V52" i="117"/>
  <c r="AB59" i="117"/>
  <c r="AA59" i="117"/>
  <c r="AA189" i="117" s="1"/>
  <c r="Z59" i="117"/>
  <c r="Z189" i="117" s="1"/>
  <c r="Y59" i="117"/>
  <c r="Y189" i="117" s="1"/>
  <c r="X59" i="117"/>
  <c r="X189" i="117" s="1"/>
  <c r="W59" i="117"/>
  <c r="W189" i="117" s="1"/>
  <c r="V59" i="117"/>
  <c r="V189" i="117" s="1"/>
  <c r="R59" i="117"/>
  <c r="Q59" i="117"/>
  <c r="P59" i="117"/>
  <c r="K59" i="117"/>
  <c r="K60" i="117"/>
  <c r="K52" i="117"/>
  <c r="K41" i="117"/>
  <c r="R52" i="117"/>
  <c r="Q52" i="117"/>
  <c r="P52" i="117"/>
  <c r="R41" i="117"/>
  <c r="Q41" i="117"/>
  <c r="P41" i="117"/>
  <c r="K42" i="117"/>
  <c r="R34" i="117"/>
  <c r="Q34" i="117"/>
  <c r="P34" i="117"/>
  <c r="K35" i="117"/>
  <c r="K34" i="117"/>
  <c r="K16" i="117"/>
  <c r="AB60" i="117"/>
  <c r="AB190" i="117" s="1"/>
  <c r="AA60" i="117"/>
  <c r="AA190" i="117" s="1"/>
  <c r="Z60" i="117"/>
  <c r="Z190" i="117" s="1"/>
  <c r="Y60" i="117"/>
  <c r="Y190" i="117" s="1"/>
  <c r="X60" i="117"/>
  <c r="X190" i="117" s="1"/>
  <c r="W60" i="117"/>
  <c r="W190" i="117" s="1"/>
  <c r="V60" i="117"/>
  <c r="V190" i="117" s="1"/>
  <c r="AD58" i="117"/>
  <c r="AC58" i="117"/>
  <c r="U58" i="117"/>
  <c r="AD57" i="117"/>
  <c r="AC57" i="117"/>
  <c r="U57" i="117"/>
  <c r="AD56" i="117"/>
  <c r="AC56" i="117"/>
  <c r="U56" i="117"/>
  <c r="AB53" i="117"/>
  <c r="AA53" i="117"/>
  <c r="Z53" i="117"/>
  <c r="Z63" i="117" s="1"/>
  <c r="Y53" i="117"/>
  <c r="X53" i="117"/>
  <c r="W53" i="117"/>
  <c r="V53" i="117"/>
  <c r="AD51" i="117"/>
  <c r="AC51" i="117"/>
  <c r="U51" i="117"/>
  <c r="AD50" i="117"/>
  <c r="AD52" i="117" s="1"/>
  <c r="AC50" i="117"/>
  <c r="AC52" i="117" s="1"/>
  <c r="U50" i="117"/>
  <c r="U52" i="117" s="1"/>
  <c r="AD49" i="117"/>
  <c r="AC49" i="117"/>
  <c r="U49" i="117"/>
  <c r="R60" i="117"/>
  <c r="Q60" i="117"/>
  <c r="P60" i="117"/>
  <c r="S58" i="117"/>
  <c r="O58" i="117"/>
  <c r="S57" i="117"/>
  <c r="O57" i="117"/>
  <c r="S56" i="117"/>
  <c r="O56" i="117"/>
  <c r="R53" i="117"/>
  <c r="Q53" i="117"/>
  <c r="P53" i="117"/>
  <c r="K53" i="117"/>
  <c r="S51" i="117"/>
  <c r="O51" i="117"/>
  <c r="S50" i="117"/>
  <c r="S52" i="117" s="1"/>
  <c r="O50" i="117"/>
  <c r="S49" i="117"/>
  <c r="O49" i="117"/>
  <c r="AB42" i="117"/>
  <c r="AA42" i="117"/>
  <c r="Z42" i="117"/>
  <c r="Y42" i="117"/>
  <c r="X42" i="117"/>
  <c r="W42" i="117"/>
  <c r="V42" i="117"/>
  <c r="R42" i="117"/>
  <c r="Q42" i="117"/>
  <c r="P42" i="117"/>
  <c r="AD40" i="117"/>
  <c r="AC40" i="117"/>
  <c r="U40" i="117"/>
  <c r="S40" i="117"/>
  <c r="O40" i="117"/>
  <c r="AD39" i="117"/>
  <c r="AC39" i="117"/>
  <c r="U39" i="117"/>
  <c r="S39" i="117"/>
  <c r="O39" i="117"/>
  <c r="AD38" i="117"/>
  <c r="AC38" i="117"/>
  <c r="U38" i="117"/>
  <c r="S38" i="117"/>
  <c r="O38" i="117"/>
  <c r="AB35" i="117"/>
  <c r="AA35" i="117"/>
  <c r="Z35" i="117"/>
  <c r="Y35" i="117"/>
  <c r="X35" i="117"/>
  <c r="W35" i="117"/>
  <c r="V35" i="117"/>
  <c r="R35" i="117"/>
  <c r="Q35" i="117"/>
  <c r="P35" i="117"/>
  <c r="AD33" i="117"/>
  <c r="AC33" i="117"/>
  <c r="U33" i="117"/>
  <c r="S33" i="117"/>
  <c r="O33" i="117"/>
  <c r="AD32" i="117"/>
  <c r="AD34" i="117" s="1"/>
  <c r="AC32" i="117"/>
  <c r="AC34" i="117" s="1"/>
  <c r="U32" i="117"/>
  <c r="U34" i="117" s="1"/>
  <c r="S32" i="117"/>
  <c r="S34" i="117" s="1"/>
  <c r="O32" i="117"/>
  <c r="AD31" i="117"/>
  <c r="AC31" i="117"/>
  <c r="U31" i="117"/>
  <c r="S31" i="117"/>
  <c r="O31" i="117"/>
  <c r="AB24" i="117"/>
  <c r="AA24" i="117"/>
  <c r="Z24" i="117"/>
  <c r="Y24" i="117"/>
  <c r="X24" i="117"/>
  <c r="W24" i="117"/>
  <c r="V24" i="117"/>
  <c r="R24" i="117"/>
  <c r="Q24" i="117"/>
  <c r="K24" i="117"/>
  <c r="R23" i="117"/>
  <c r="Q23" i="117"/>
  <c r="K23" i="117"/>
  <c r="AD22" i="117"/>
  <c r="AC22" i="117"/>
  <c r="U22" i="117"/>
  <c r="S22" i="117"/>
  <c r="O22" i="117"/>
  <c r="AD21" i="117"/>
  <c r="AC21" i="117"/>
  <c r="U21" i="117"/>
  <c r="O21" i="117"/>
  <c r="AD20" i="117"/>
  <c r="AC20" i="117"/>
  <c r="U20" i="117"/>
  <c r="O20" i="117"/>
  <c r="AB17" i="117"/>
  <c r="AA17" i="117"/>
  <c r="Z17" i="117"/>
  <c r="Y17" i="117"/>
  <c r="X17" i="117"/>
  <c r="W17" i="117"/>
  <c r="V17" i="117"/>
  <c r="R17" i="117"/>
  <c r="Q17" i="117"/>
  <c r="K17" i="117"/>
  <c r="R16" i="117"/>
  <c r="Q16" i="117"/>
  <c r="AD15" i="117"/>
  <c r="AC15" i="117"/>
  <c r="U15" i="117"/>
  <c r="S15" i="117"/>
  <c r="O15" i="117"/>
  <c r="AD14" i="117"/>
  <c r="AD16" i="117" s="1"/>
  <c r="AC14" i="117"/>
  <c r="AC16" i="117" s="1"/>
  <c r="U14" i="117"/>
  <c r="U16" i="117" s="1"/>
  <c r="P16" i="117"/>
  <c r="O14" i="117"/>
  <c r="AD13" i="117"/>
  <c r="AC13" i="117"/>
  <c r="U13" i="117"/>
  <c r="S13" i="117"/>
  <c r="O13" i="117"/>
  <c r="AQ342" i="36" l="1"/>
  <c r="V63" i="117"/>
  <c r="AA63" i="117"/>
  <c r="W63" i="117"/>
  <c r="AB62" i="117"/>
  <c r="AB189" i="117"/>
  <c r="R63" i="117"/>
  <c r="X62" i="117"/>
  <c r="AA62" i="117"/>
  <c r="AC23" i="117"/>
  <c r="AC26" i="117" s="1"/>
  <c r="R62" i="117"/>
  <c r="Q63" i="117"/>
  <c r="W62" i="117"/>
  <c r="K62" i="117"/>
  <c r="Z62" i="117"/>
  <c r="Y62" i="117"/>
  <c r="P62" i="117"/>
  <c r="V44" i="117"/>
  <c r="AB80" i="117"/>
  <c r="AB63" i="117"/>
  <c r="Q62" i="117"/>
  <c r="K63" i="117"/>
  <c r="X80" i="117"/>
  <c r="X63" i="117"/>
  <c r="AD23" i="117"/>
  <c r="AD26" i="117" s="1"/>
  <c r="Y80" i="117"/>
  <c r="Y63" i="117"/>
  <c r="V62" i="117"/>
  <c r="X44" i="117"/>
  <c r="P63" i="117"/>
  <c r="AD59" i="117"/>
  <c r="P45" i="117"/>
  <c r="P80" i="117"/>
  <c r="Y44" i="117"/>
  <c r="R80" i="117"/>
  <c r="S60" i="117"/>
  <c r="Q45" i="117"/>
  <c r="AB45" i="117"/>
  <c r="S41" i="117"/>
  <c r="S44" i="117" s="1"/>
  <c r="U59" i="117"/>
  <c r="U189" i="117" s="1"/>
  <c r="AC59" i="117"/>
  <c r="AC189" i="117" s="1"/>
  <c r="U41" i="117"/>
  <c r="U44" i="117" s="1"/>
  <c r="Z44" i="117"/>
  <c r="U23" i="117"/>
  <c r="U26" i="117" s="1"/>
  <c r="X45" i="117"/>
  <c r="AD53" i="117"/>
  <c r="K44" i="117"/>
  <c r="K79" i="117"/>
  <c r="Y45" i="117"/>
  <c r="K26" i="117"/>
  <c r="AQ343" i="36"/>
  <c r="AC41" i="117"/>
  <c r="AC44" i="117" s="1"/>
  <c r="AD41" i="117"/>
  <c r="AD44" i="117" s="1"/>
  <c r="AD35" i="117"/>
  <c r="P44" i="117"/>
  <c r="K45" i="117"/>
  <c r="E11" i="118"/>
  <c r="F10" i="122"/>
  <c r="U60" i="117"/>
  <c r="U190" i="117" s="1"/>
  <c r="AC53" i="117"/>
  <c r="AC60" i="117"/>
  <c r="AC190" i="117" s="1"/>
  <c r="S59" i="117"/>
  <c r="AM317" i="38"/>
  <c r="AM203" i="38"/>
  <c r="AM299" i="38" s="1"/>
  <c r="AM202" i="38"/>
  <c r="AM298" i="38" s="1"/>
  <c r="AM316" i="38"/>
  <c r="AB44" i="117"/>
  <c r="Q79" i="117"/>
  <c r="Z79" i="117"/>
  <c r="AD42" i="117"/>
  <c r="AD45" i="117" s="1"/>
  <c r="W44" i="117"/>
  <c r="AA44" i="117"/>
  <c r="W45" i="117"/>
  <c r="AA45" i="117"/>
  <c r="R79" i="117"/>
  <c r="W80" i="117"/>
  <c r="AA80" i="117"/>
  <c r="W79" i="117"/>
  <c r="AA79" i="117"/>
  <c r="V79" i="117"/>
  <c r="U35" i="117"/>
  <c r="V45" i="117"/>
  <c r="Z45" i="117"/>
  <c r="S42" i="117"/>
  <c r="Q44" i="117"/>
  <c r="S53" i="117"/>
  <c r="Q80" i="117"/>
  <c r="U53" i="117"/>
  <c r="X79" i="117"/>
  <c r="AB79" i="117"/>
  <c r="AC35" i="117"/>
  <c r="R44" i="117"/>
  <c r="R45" i="117"/>
  <c r="P79" i="117"/>
  <c r="AD60" i="117"/>
  <c r="AD190" i="117" s="1"/>
  <c r="Y79" i="117"/>
  <c r="V80" i="117"/>
  <c r="Z80" i="117"/>
  <c r="S35" i="117"/>
  <c r="U42" i="117"/>
  <c r="AC42" i="117"/>
  <c r="Q26" i="117"/>
  <c r="V27" i="117"/>
  <c r="Z27" i="117"/>
  <c r="W26" i="117"/>
  <c r="AA26" i="117"/>
  <c r="V26" i="117"/>
  <c r="Z26" i="117"/>
  <c r="Q27" i="117"/>
  <c r="R26" i="117"/>
  <c r="Y26" i="117"/>
  <c r="AC17" i="117"/>
  <c r="S14" i="117"/>
  <c r="S16" i="117" s="1"/>
  <c r="AD17" i="117"/>
  <c r="P23" i="117"/>
  <c r="P26" i="117" s="1"/>
  <c r="U17" i="117"/>
  <c r="X26" i="117"/>
  <c r="AB26" i="117"/>
  <c r="P17" i="117"/>
  <c r="S20" i="117"/>
  <c r="S23" i="117" s="1"/>
  <c r="P24" i="117"/>
  <c r="U24" i="117"/>
  <c r="AC24" i="117"/>
  <c r="R27" i="117"/>
  <c r="W27" i="117"/>
  <c r="AA27" i="117"/>
  <c r="AD24" i="117"/>
  <c r="K27" i="117"/>
  <c r="X27" i="117"/>
  <c r="AB27" i="117"/>
  <c r="Y27" i="117"/>
  <c r="F4" i="5"/>
  <c r="F4" i="4"/>
  <c r="F5" i="5"/>
  <c r="AD62" i="117" l="1"/>
  <c r="AD189" i="117"/>
  <c r="AC63" i="117"/>
  <c r="AD80" i="117"/>
  <c r="U63" i="117"/>
  <c r="AC79" i="117"/>
  <c r="AC156" i="117" s="1"/>
  <c r="AC62" i="117"/>
  <c r="AD79" i="117"/>
  <c r="AD156" i="117" s="1"/>
  <c r="S79" i="117"/>
  <c r="S62" i="117"/>
  <c r="AD63" i="117"/>
  <c r="U79" i="117"/>
  <c r="U156" i="117" s="1"/>
  <c r="U62" i="117"/>
  <c r="AB157" i="117"/>
  <c r="S63" i="117"/>
  <c r="Y157" i="117"/>
  <c r="S80" i="117"/>
  <c r="AC80" i="117"/>
  <c r="X157" i="117"/>
  <c r="K156" i="117"/>
  <c r="S45" i="117"/>
  <c r="U45" i="117"/>
  <c r="AC45" i="117"/>
  <c r="R157" i="117"/>
  <c r="U80" i="117"/>
  <c r="Y156" i="117"/>
  <c r="AB156" i="117"/>
  <c r="R156" i="117"/>
  <c r="Q156" i="117"/>
  <c r="K157" i="117"/>
  <c r="Z157" i="117"/>
  <c r="Q157" i="117"/>
  <c r="AA157" i="117"/>
  <c r="V157" i="117"/>
  <c r="P156" i="117"/>
  <c r="W157" i="117"/>
  <c r="X156" i="117"/>
  <c r="AA156" i="117"/>
  <c r="Z156" i="117"/>
  <c r="V156" i="117"/>
  <c r="W156" i="117"/>
  <c r="AD27" i="117"/>
  <c r="S17" i="117"/>
  <c r="U27" i="117"/>
  <c r="P27" i="117"/>
  <c r="P157" i="117" s="1"/>
  <c r="AC27" i="117"/>
  <c r="S24" i="117"/>
  <c r="S26" i="117"/>
  <c r="AD157" i="117" l="1"/>
  <c r="S156" i="117"/>
  <c r="AC157" i="117"/>
  <c r="U157" i="117"/>
  <c r="S27" i="117"/>
  <c r="S157" i="117" s="1"/>
  <c r="J10" i="115" l="1"/>
  <c r="J18" i="115"/>
  <c r="O20" i="115"/>
  <c r="Q168" i="104" s="1"/>
  <c r="K20" i="115"/>
  <c r="M168" i="104" s="1"/>
  <c r="L20" i="115"/>
  <c r="N168" i="104" s="1"/>
  <c r="R20" i="115"/>
  <c r="T168" i="104" s="1"/>
  <c r="Q20" i="115"/>
  <c r="S168" i="104" s="1"/>
  <c r="P20" i="115"/>
  <c r="R168" i="104" s="1"/>
  <c r="N20" i="115"/>
  <c r="P168" i="104" s="1"/>
  <c r="M20" i="115"/>
  <c r="O168" i="104" s="1"/>
  <c r="I162" i="104"/>
  <c r="J162" i="104" s="1"/>
  <c r="K162" i="104" s="1"/>
  <c r="I163" i="104"/>
  <c r="I20" i="115"/>
  <c r="H168" i="104" s="1"/>
  <c r="J163" i="104" l="1"/>
  <c r="K163" i="104" s="1"/>
  <c r="I168" i="104"/>
  <c r="J168" i="104" s="1"/>
  <c r="K168" i="104" s="1"/>
  <c r="AB167" i="114" l="1"/>
  <c r="AA167" i="114"/>
  <c r="Z167" i="114"/>
  <c r="Y167" i="114"/>
  <c r="X167" i="114"/>
  <c r="W167" i="114"/>
  <c r="V167" i="114"/>
  <c r="U167" i="114"/>
  <c r="T167" i="114"/>
  <c r="S167" i="114"/>
  <c r="R167" i="114"/>
  <c r="Q167" i="114"/>
  <c r="P167" i="114"/>
  <c r="O167" i="114"/>
  <c r="N167" i="114"/>
  <c r="M167" i="114"/>
  <c r="L167" i="114"/>
  <c r="K167" i="114"/>
  <c r="J167" i="114"/>
  <c r="I167" i="114"/>
  <c r="H164" i="114"/>
  <c r="G164" i="114"/>
  <c r="F164" i="114"/>
  <c r="E164" i="114"/>
  <c r="H162" i="114"/>
  <c r="G162" i="114"/>
  <c r="F162" i="114"/>
  <c r="E162" i="114"/>
  <c r="H161" i="114"/>
  <c r="G161" i="114"/>
  <c r="F161" i="114"/>
  <c r="E161" i="114"/>
  <c r="H160" i="114"/>
  <c r="G160" i="114"/>
  <c r="F160" i="114"/>
  <c r="E160" i="114"/>
  <c r="H159" i="114"/>
  <c r="G159" i="114"/>
  <c r="F159" i="114"/>
  <c r="E159" i="114"/>
  <c r="AB158" i="114"/>
  <c r="AA158" i="114"/>
  <c r="Z158" i="114"/>
  <c r="Y158" i="114"/>
  <c r="X158" i="114"/>
  <c r="W158" i="114"/>
  <c r="V158" i="114"/>
  <c r="U158" i="114"/>
  <c r="T158" i="114"/>
  <c r="S158" i="114"/>
  <c r="R158" i="114"/>
  <c r="Q158" i="114"/>
  <c r="P158" i="114"/>
  <c r="O158" i="114"/>
  <c r="N158" i="114"/>
  <c r="M158" i="114"/>
  <c r="L158" i="114"/>
  <c r="K158" i="114"/>
  <c r="J158" i="114"/>
  <c r="I158" i="114"/>
  <c r="H157" i="114"/>
  <c r="G157" i="114"/>
  <c r="F157" i="114"/>
  <c r="E157" i="114"/>
  <c r="H156" i="114"/>
  <c r="G156" i="114"/>
  <c r="F156" i="114"/>
  <c r="E156" i="114"/>
  <c r="H155" i="114"/>
  <c r="G155" i="114"/>
  <c r="F155" i="114"/>
  <c r="E155" i="114"/>
  <c r="H154" i="114"/>
  <c r="G154" i="114"/>
  <c r="F154" i="114"/>
  <c r="E154" i="114"/>
  <c r="H153" i="114"/>
  <c r="G153" i="114"/>
  <c r="F153" i="114"/>
  <c r="E153" i="114"/>
  <c r="H152" i="114"/>
  <c r="G152" i="114"/>
  <c r="F152" i="114"/>
  <c r="E152" i="114"/>
  <c r="H151" i="114"/>
  <c r="G151" i="114"/>
  <c r="F151" i="114"/>
  <c r="E151" i="114"/>
  <c r="AB150" i="114"/>
  <c r="AA150" i="114"/>
  <c r="Z150" i="114"/>
  <c r="Y150" i="114"/>
  <c r="X150" i="114"/>
  <c r="W150" i="114"/>
  <c r="V150" i="114"/>
  <c r="U150" i="114"/>
  <c r="T150" i="114"/>
  <c r="S150" i="114"/>
  <c r="R150" i="114"/>
  <c r="Q150" i="114"/>
  <c r="P150" i="114"/>
  <c r="O150" i="114"/>
  <c r="N150" i="114"/>
  <c r="M150" i="114"/>
  <c r="L150" i="114"/>
  <c r="K150" i="114"/>
  <c r="J150" i="114"/>
  <c r="I150" i="114"/>
  <c r="H149" i="114"/>
  <c r="G149" i="114"/>
  <c r="F149" i="114"/>
  <c r="E149" i="114"/>
  <c r="H148" i="114"/>
  <c r="G148" i="114"/>
  <c r="F148" i="114"/>
  <c r="E148" i="114"/>
  <c r="H147" i="114"/>
  <c r="G147" i="114"/>
  <c r="F147" i="114"/>
  <c r="E147" i="114"/>
  <c r="H146" i="114"/>
  <c r="G146" i="114"/>
  <c r="F146" i="114"/>
  <c r="E146" i="114"/>
  <c r="H145" i="114"/>
  <c r="G145" i="114"/>
  <c r="F145" i="114"/>
  <c r="E145" i="114"/>
  <c r="H144" i="114"/>
  <c r="G144" i="114"/>
  <c r="F144" i="114"/>
  <c r="E144" i="114"/>
  <c r="H143" i="114"/>
  <c r="G143" i="114"/>
  <c r="F143" i="114"/>
  <c r="E143" i="114"/>
  <c r="AB142" i="114"/>
  <c r="AA142" i="114"/>
  <c r="Z142" i="114"/>
  <c r="Y142" i="114"/>
  <c r="X142" i="114"/>
  <c r="W142" i="114"/>
  <c r="V142" i="114"/>
  <c r="U142" i="114"/>
  <c r="T142" i="114"/>
  <c r="S142" i="114"/>
  <c r="R142" i="114"/>
  <c r="Q142" i="114"/>
  <c r="P142" i="114"/>
  <c r="O142" i="114"/>
  <c r="N142" i="114"/>
  <c r="M142" i="114"/>
  <c r="L142" i="114"/>
  <c r="K142" i="114"/>
  <c r="J142" i="114"/>
  <c r="H141" i="114"/>
  <c r="G141" i="114"/>
  <c r="F141" i="114"/>
  <c r="E141" i="114"/>
  <c r="H140" i="114"/>
  <c r="G140" i="114"/>
  <c r="F140" i="114"/>
  <c r="E140" i="114"/>
  <c r="H139" i="114"/>
  <c r="G139" i="114"/>
  <c r="F139" i="114"/>
  <c r="E139" i="114"/>
  <c r="H138" i="114"/>
  <c r="G138" i="114"/>
  <c r="F138" i="114"/>
  <c r="E138" i="114"/>
  <c r="H137" i="114"/>
  <c r="G137" i="114"/>
  <c r="F137" i="114"/>
  <c r="E137" i="114"/>
  <c r="H136" i="114"/>
  <c r="G136" i="114"/>
  <c r="F136" i="114"/>
  <c r="E136" i="114"/>
  <c r="H135" i="114"/>
  <c r="G135" i="114"/>
  <c r="F135" i="114"/>
  <c r="E135" i="114"/>
  <c r="AB134" i="114"/>
  <c r="AA134" i="114"/>
  <c r="Z134" i="114"/>
  <c r="Y134" i="114"/>
  <c r="X134" i="114"/>
  <c r="W134" i="114"/>
  <c r="V134" i="114"/>
  <c r="U134" i="114"/>
  <c r="T134" i="114"/>
  <c r="S134" i="114"/>
  <c r="R134" i="114"/>
  <c r="Q134" i="114"/>
  <c r="P134" i="114"/>
  <c r="O134" i="114"/>
  <c r="N134" i="114"/>
  <c r="M134" i="114"/>
  <c r="L134" i="114"/>
  <c r="K134" i="114"/>
  <c r="J134" i="114"/>
  <c r="I134" i="114"/>
  <c r="H133" i="114"/>
  <c r="G133" i="114"/>
  <c r="F133" i="114"/>
  <c r="E133" i="114"/>
  <c r="H132" i="114"/>
  <c r="G132" i="114"/>
  <c r="F132" i="114"/>
  <c r="E132" i="114"/>
  <c r="H131" i="114"/>
  <c r="G131" i="114"/>
  <c r="F131" i="114"/>
  <c r="E131" i="114"/>
  <c r="H130" i="114"/>
  <c r="G130" i="114"/>
  <c r="F130" i="114"/>
  <c r="E130" i="114"/>
  <c r="H129" i="114"/>
  <c r="G129" i="114"/>
  <c r="F129" i="114"/>
  <c r="E129" i="114"/>
  <c r="H128" i="114"/>
  <c r="G128" i="114"/>
  <c r="F128" i="114"/>
  <c r="E128" i="114"/>
  <c r="H127" i="114"/>
  <c r="G127" i="114"/>
  <c r="F127" i="114"/>
  <c r="E127" i="114"/>
  <c r="H126" i="114"/>
  <c r="G126" i="114"/>
  <c r="F126" i="114"/>
  <c r="E126" i="114"/>
  <c r="AB125" i="114"/>
  <c r="AA125" i="114"/>
  <c r="Z125" i="114"/>
  <c r="Y125" i="114"/>
  <c r="X125" i="114"/>
  <c r="W125" i="114"/>
  <c r="V125" i="114"/>
  <c r="U125" i="114"/>
  <c r="T125" i="114"/>
  <c r="S125" i="114"/>
  <c r="R125" i="114"/>
  <c r="Q125" i="114"/>
  <c r="P125" i="114"/>
  <c r="O125" i="114"/>
  <c r="N125" i="114"/>
  <c r="M125" i="114"/>
  <c r="L125" i="114"/>
  <c r="K125" i="114"/>
  <c r="J125" i="114"/>
  <c r="I125" i="114"/>
  <c r="H124" i="114"/>
  <c r="G124" i="114"/>
  <c r="F124" i="114"/>
  <c r="E124" i="114"/>
  <c r="H123" i="114"/>
  <c r="G123" i="114"/>
  <c r="F123" i="114"/>
  <c r="E123" i="114"/>
  <c r="H122" i="114"/>
  <c r="G122" i="114"/>
  <c r="F122" i="114"/>
  <c r="E122" i="114"/>
  <c r="H121" i="114"/>
  <c r="G121" i="114"/>
  <c r="F121" i="114"/>
  <c r="E121" i="114"/>
  <c r="H120" i="114"/>
  <c r="G120" i="114"/>
  <c r="F120" i="114"/>
  <c r="E120" i="114"/>
  <c r="H119" i="114"/>
  <c r="G119" i="114"/>
  <c r="F119" i="114"/>
  <c r="E119" i="114"/>
  <c r="AB118" i="114"/>
  <c r="AA118" i="114"/>
  <c r="Z118" i="114"/>
  <c r="Y118" i="114"/>
  <c r="X118" i="114"/>
  <c r="W118" i="114"/>
  <c r="V118" i="114"/>
  <c r="U118" i="114"/>
  <c r="T118" i="114"/>
  <c r="S118" i="114"/>
  <c r="R118" i="114"/>
  <c r="Q118" i="114"/>
  <c r="P118" i="114"/>
  <c r="O118" i="114"/>
  <c r="N118" i="114"/>
  <c r="M118" i="114"/>
  <c r="L118" i="114"/>
  <c r="K118" i="114"/>
  <c r="J118" i="114"/>
  <c r="I118" i="114"/>
  <c r="H117" i="114"/>
  <c r="G117" i="114"/>
  <c r="F117" i="114"/>
  <c r="E117" i="114"/>
  <c r="H116" i="114"/>
  <c r="G116" i="114"/>
  <c r="F116" i="114"/>
  <c r="E116" i="114"/>
  <c r="H115" i="114"/>
  <c r="G115" i="114"/>
  <c r="F115" i="114"/>
  <c r="E115" i="114"/>
  <c r="H114" i="114"/>
  <c r="G114" i="114"/>
  <c r="F114" i="114"/>
  <c r="E114" i="114"/>
  <c r="H113" i="114"/>
  <c r="G113" i="114"/>
  <c r="F113" i="114"/>
  <c r="E113" i="114"/>
  <c r="H112" i="114"/>
  <c r="G112" i="114"/>
  <c r="F112" i="114"/>
  <c r="E112" i="114"/>
  <c r="H111" i="114"/>
  <c r="G111" i="114"/>
  <c r="F111" i="114"/>
  <c r="E111" i="114"/>
  <c r="H110" i="114"/>
  <c r="G110" i="114"/>
  <c r="F110" i="114"/>
  <c r="E110" i="114"/>
  <c r="AB109" i="114"/>
  <c r="AA109" i="114"/>
  <c r="Z109" i="114"/>
  <c r="Y109" i="114"/>
  <c r="X109" i="114"/>
  <c r="W109" i="114"/>
  <c r="V109" i="114"/>
  <c r="U109" i="114"/>
  <c r="T109" i="114"/>
  <c r="S109" i="114"/>
  <c r="R109" i="114"/>
  <c r="Q109" i="114"/>
  <c r="P109" i="114"/>
  <c r="O109" i="114"/>
  <c r="N109" i="114"/>
  <c r="M109" i="114"/>
  <c r="L109" i="114"/>
  <c r="K109" i="114"/>
  <c r="J109" i="114"/>
  <c r="I109" i="114"/>
  <c r="H108" i="114"/>
  <c r="G108" i="114"/>
  <c r="F108" i="114"/>
  <c r="E108" i="114"/>
  <c r="H107" i="114"/>
  <c r="G107" i="114"/>
  <c r="F107" i="114"/>
  <c r="E107" i="114"/>
  <c r="H106" i="114"/>
  <c r="G106" i="114"/>
  <c r="F106" i="114"/>
  <c r="E106" i="114"/>
  <c r="H105" i="114"/>
  <c r="G105" i="114"/>
  <c r="F105" i="114"/>
  <c r="E105" i="114"/>
  <c r="H104" i="114"/>
  <c r="G104" i="114"/>
  <c r="F104" i="114"/>
  <c r="E104" i="114"/>
  <c r="H103" i="114"/>
  <c r="G103" i="114"/>
  <c r="F103" i="114"/>
  <c r="E103" i="114"/>
  <c r="H102" i="114"/>
  <c r="G102" i="114"/>
  <c r="F102" i="114"/>
  <c r="E102" i="114"/>
  <c r="H101" i="114"/>
  <c r="G101" i="114"/>
  <c r="F101" i="114"/>
  <c r="E101" i="114"/>
  <c r="AB100" i="114"/>
  <c r="AA100" i="114"/>
  <c r="Z100" i="114"/>
  <c r="Y100" i="114"/>
  <c r="X100" i="114"/>
  <c r="W100" i="114"/>
  <c r="V100" i="114"/>
  <c r="U100" i="114"/>
  <c r="T100" i="114"/>
  <c r="S100" i="114"/>
  <c r="R100" i="114"/>
  <c r="Q100" i="114"/>
  <c r="P100" i="114"/>
  <c r="O100" i="114"/>
  <c r="N100" i="114"/>
  <c r="M100" i="114"/>
  <c r="L100" i="114"/>
  <c r="K100" i="114"/>
  <c r="J100" i="114"/>
  <c r="I100" i="114"/>
  <c r="H99" i="114"/>
  <c r="G99" i="114"/>
  <c r="F99" i="114"/>
  <c r="E99" i="114"/>
  <c r="H98" i="114"/>
  <c r="G98" i="114"/>
  <c r="F98" i="114"/>
  <c r="E98" i="114"/>
  <c r="H97" i="114"/>
  <c r="G97" i="114"/>
  <c r="F97" i="114"/>
  <c r="E97" i="114"/>
  <c r="H96" i="114"/>
  <c r="G96" i="114"/>
  <c r="F96" i="114"/>
  <c r="E96" i="114"/>
  <c r="H95" i="114"/>
  <c r="G95" i="114"/>
  <c r="F95" i="114"/>
  <c r="E95" i="114"/>
  <c r="H94" i="114"/>
  <c r="G94" i="114"/>
  <c r="F94" i="114"/>
  <c r="E94" i="114"/>
  <c r="H93" i="114"/>
  <c r="G93" i="114"/>
  <c r="F93" i="114"/>
  <c r="E93" i="114"/>
  <c r="H92" i="114"/>
  <c r="G92" i="114"/>
  <c r="F92" i="114"/>
  <c r="E92" i="114"/>
  <c r="H91" i="114"/>
  <c r="G91" i="114"/>
  <c r="F91" i="114"/>
  <c r="E91" i="114"/>
  <c r="AB90" i="114"/>
  <c r="AA90" i="114"/>
  <c r="Z90" i="114"/>
  <c r="Y90" i="114"/>
  <c r="X90" i="114"/>
  <c r="W90" i="114"/>
  <c r="V90" i="114"/>
  <c r="U90" i="114"/>
  <c r="T90" i="114"/>
  <c r="S90" i="114"/>
  <c r="R90" i="114"/>
  <c r="Q90" i="114"/>
  <c r="P90" i="114"/>
  <c r="O90" i="114"/>
  <c r="N90" i="114"/>
  <c r="M90" i="114"/>
  <c r="L90" i="114"/>
  <c r="K90" i="114"/>
  <c r="J90" i="114"/>
  <c r="I90" i="114"/>
  <c r="H89" i="114"/>
  <c r="G89" i="114"/>
  <c r="F89" i="114"/>
  <c r="E89" i="114"/>
  <c r="H88" i="114"/>
  <c r="G88" i="114"/>
  <c r="F88" i="114"/>
  <c r="E88" i="114"/>
  <c r="H86" i="114"/>
  <c r="G86" i="114"/>
  <c r="F86" i="114"/>
  <c r="E86" i="114"/>
  <c r="H85" i="114"/>
  <c r="G85" i="114"/>
  <c r="F85" i="114"/>
  <c r="E85" i="114"/>
  <c r="H84" i="114"/>
  <c r="G84" i="114"/>
  <c r="F84" i="114"/>
  <c r="E84" i="114"/>
  <c r="H83" i="114"/>
  <c r="G83" i="114"/>
  <c r="F83" i="114"/>
  <c r="E83" i="114"/>
  <c r="H82" i="114"/>
  <c r="G82" i="114"/>
  <c r="F82" i="114"/>
  <c r="E82" i="114"/>
  <c r="AB81" i="114"/>
  <c r="AA81" i="114"/>
  <c r="Z81" i="114"/>
  <c r="Y81" i="114"/>
  <c r="X81" i="114"/>
  <c r="W81" i="114"/>
  <c r="V81" i="114"/>
  <c r="U81" i="114"/>
  <c r="T81" i="114"/>
  <c r="S81" i="114"/>
  <c r="R81" i="114"/>
  <c r="Q81" i="114"/>
  <c r="P81" i="114"/>
  <c r="O81" i="114"/>
  <c r="N81" i="114"/>
  <c r="M81" i="114"/>
  <c r="L81" i="114"/>
  <c r="K81" i="114"/>
  <c r="J81" i="114"/>
  <c r="H80" i="114"/>
  <c r="G80" i="114"/>
  <c r="F80" i="114"/>
  <c r="E80" i="114"/>
  <c r="H79" i="114"/>
  <c r="G79" i="114"/>
  <c r="F79" i="114"/>
  <c r="E79" i="114"/>
  <c r="H78" i="114"/>
  <c r="G78" i="114"/>
  <c r="F78" i="114"/>
  <c r="E78" i="114"/>
  <c r="H77" i="114"/>
  <c r="G77" i="114"/>
  <c r="F77" i="114"/>
  <c r="E77" i="114"/>
  <c r="H76" i="114"/>
  <c r="G76" i="114"/>
  <c r="F76" i="114"/>
  <c r="E76" i="114"/>
  <c r="H75" i="114"/>
  <c r="G75" i="114"/>
  <c r="F75" i="114"/>
  <c r="E75" i="114"/>
  <c r="H74" i="114"/>
  <c r="G74" i="114"/>
  <c r="F74" i="114"/>
  <c r="E74" i="114"/>
  <c r="AB73" i="114"/>
  <c r="AA73" i="114"/>
  <c r="Z73" i="114"/>
  <c r="Y73" i="114"/>
  <c r="X73" i="114"/>
  <c r="W73" i="114"/>
  <c r="V73" i="114"/>
  <c r="U73" i="114"/>
  <c r="T73" i="114"/>
  <c r="S73" i="114"/>
  <c r="R73" i="114"/>
  <c r="Q73" i="114"/>
  <c r="P73" i="114"/>
  <c r="O73" i="114"/>
  <c r="N73" i="114"/>
  <c r="M73" i="114"/>
  <c r="L73" i="114"/>
  <c r="K73" i="114"/>
  <c r="J73" i="114"/>
  <c r="I73" i="114"/>
  <c r="H72" i="114"/>
  <c r="G72" i="114"/>
  <c r="F72" i="114"/>
  <c r="E72" i="114"/>
  <c r="H71" i="114"/>
  <c r="G71" i="114"/>
  <c r="F71" i="114"/>
  <c r="E71" i="114"/>
  <c r="H70" i="114"/>
  <c r="G70" i="114"/>
  <c r="F70" i="114"/>
  <c r="E70" i="114"/>
  <c r="H69" i="114"/>
  <c r="G69" i="114"/>
  <c r="F69" i="114"/>
  <c r="E69" i="114"/>
  <c r="H68" i="114"/>
  <c r="G68" i="114"/>
  <c r="F68" i="114"/>
  <c r="E68" i="114"/>
  <c r="H67" i="114"/>
  <c r="G67" i="114"/>
  <c r="F67" i="114"/>
  <c r="E67" i="114"/>
  <c r="H66" i="114"/>
  <c r="G66" i="114"/>
  <c r="F66" i="114"/>
  <c r="E66" i="114"/>
  <c r="AB65" i="114"/>
  <c r="AA65" i="114"/>
  <c r="Z65" i="114"/>
  <c r="Y65" i="114"/>
  <c r="X65" i="114"/>
  <c r="W65" i="114"/>
  <c r="V65" i="114"/>
  <c r="U65" i="114"/>
  <c r="T65" i="114"/>
  <c r="S65" i="114"/>
  <c r="R65" i="114"/>
  <c r="Q65" i="114"/>
  <c r="P65" i="114"/>
  <c r="O65" i="114"/>
  <c r="N65" i="114"/>
  <c r="M65" i="114"/>
  <c r="L65" i="114"/>
  <c r="K65" i="114"/>
  <c r="J65" i="114"/>
  <c r="I65" i="114"/>
  <c r="H64" i="114"/>
  <c r="G64" i="114"/>
  <c r="F64" i="114"/>
  <c r="E64" i="114"/>
  <c r="H63" i="114"/>
  <c r="G63" i="114"/>
  <c r="F63" i="114"/>
  <c r="E63" i="114"/>
  <c r="H62" i="114"/>
  <c r="G62" i="114"/>
  <c r="F62" i="114"/>
  <c r="E62" i="114"/>
  <c r="H61" i="114"/>
  <c r="G61" i="114"/>
  <c r="F61" i="114"/>
  <c r="E61" i="114"/>
  <c r="H60" i="114"/>
  <c r="G60" i="114"/>
  <c r="F60" i="114"/>
  <c r="E60" i="114"/>
  <c r="H59" i="114"/>
  <c r="G59" i="114"/>
  <c r="F59" i="114"/>
  <c r="E59" i="114"/>
  <c r="H58" i="114"/>
  <c r="G58" i="114"/>
  <c r="F58" i="114"/>
  <c r="E58" i="114"/>
  <c r="H57" i="114"/>
  <c r="G57" i="114"/>
  <c r="F57" i="114"/>
  <c r="E57" i="114"/>
  <c r="H56" i="114"/>
  <c r="G56" i="114"/>
  <c r="F56" i="114"/>
  <c r="E56" i="114"/>
  <c r="H55" i="114"/>
  <c r="G55" i="114"/>
  <c r="F55" i="114"/>
  <c r="E55" i="114"/>
  <c r="AB54" i="114"/>
  <c r="AA54" i="114"/>
  <c r="Z54" i="114"/>
  <c r="Y54" i="114"/>
  <c r="X54" i="114"/>
  <c r="W54" i="114"/>
  <c r="V54" i="114"/>
  <c r="U54" i="114"/>
  <c r="T54" i="114"/>
  <c r="S54" i="114"/>
  <c r="R54" i="114"/>
  <c r="Q54" i="114"/>
  <c r="P54" i="114"/>
  <c r="O54" i="114"/>
  <c r="N54" i="114"/>
  <c r="M54" i="114"/>
  <c r="L54" i="114"/>
  <c r="K54" i="114"/>
  <c r="J54" i="114"/>
  <c r="I54" i="114"/>
  <c r="H53" i="114"/>
  <c r="G53" i="114"/>
  <c r="F53" i="114"/>
  <c r="E53" i="114"/>
  <c r="H52" i="114"/>
  <c r="G52" i="114"/>
  <c r="F52" i="114"/>
  <c r="E52" i="114"/>
  <c r="H50" i="114"/>
  <c r="G50" i="114"/>
  <c r="F50" i="114"/>
  <c r="E50" i="114"/>
  <c r="H49" i="114"/>
  <c r="G49" i="114"/>
  <c r="F49" i="114"/>
  <c r="E49" i="114"/>
  <c r="H48" i="114"/>
  <c r="G48" i="114"/>
  <c r="F48" i="114"/>
  <c r="E48" i="114"/>
  <c r="H47" i="114"/>
  <c r="G47" i="114"/>
  <c r="F47" i="114"/>
  <c r="E47" i="114"/>
  <c r="AB46" i="114"/>
  <c r="AA46" i="114"/>
  <c r="Z46" i="114"/>
  <c r="Y46" i="114"/>
  <c r="X46" i="114"/>
  <c r="W46" i="114"/>
  <c r="V46" i="114"/>
  <c r="U46" i="114"/>
  <c r="T46" i="114"/>
  <c r="S46" i="114"/>
  <c r="R46" i="114"/>
  <c r="Q46" i="114"/>
  <c r="P46" i="114"/>
  <c r="O46" i="114"/>
  <c r="N46" i="114"/>
  <c r="M46" i="114"/>
  <c r="L46" i="114"/>
  <c r="K46" i="114"/>
  <c r="J46" i="114"/>
  <c r="H45" i="114"/>
  <c r="G45" i="114"/>
  <c r="F45" i="114"/>
  <c r="E45" i="114"/>
  <c r="H44" i="114"/>
  <c r="G44" i="114"/>
  <c r="F44" i="114"/>
  <c r="E44" i="114"/>
  <c r="H42" i="114"/>
  <c r="G42" i="114"/>
  <c r="F42" i="114"/>
  <c r="E42" i="114"/>
  <c r="H41" i="114"/>
  <c r="G41" i="114"/>
  <c r="F41" i="114"/>
  <c r="E41" i="114"/>
  <c r="H40" i="114"/>
  <c r="G40" i="114"/>
  <c r="F40" i="114"/>
  <c r="E40" i="114"/>
  <c r="AB39" i="114"/>
  <c r="AA39" i="114"/>
  <c r="Z39" i="114"/>
  <c r="Y39" i="114"/>
  <c r="X39" i="114"/>
  <c r="W39" i="114"/>
  <c r="V39" i="114"/>
  <c r="U39" i="114"/>
  <c r="T39" i="114"/>
  <c r="S39" i="114"/>
  <c r="R39" i="114"/>
  <c r="Q39" i="114"/>
  <c r="P39" i="114"/>
  <c r="O39" i="114"/>
  <c r="N39" i="114"/>
  <c r="M39" i="114"/>
  <c r="L39" i="114"/>
  <c r="H39" i="114" s="1"/>
  <c r="K39" i="114"/>
  <c r="J39" i="114"/>
  <c r="I39" i="114"/>
  <c r="H38" i="114"/>
  <c r="G38" i="114"/>
  <c r="F38" i="114"/>
  <c r="E38" i="114"/>
  <c r="H37" i="114"/>
  <c r="G37" i="114"/>
  <c r="F37" i="114"/>
  <c r="E37" i="114"/>
  <c r="H36" i="114"/>
  <c r="G36" i="114"/>
  <c r="F36" i="114"/>
  <c r="E36" i="114"/>
  <c r="H35" i="114"/>
  <c r="G35" i="114"/>
  <c r="F35" i="114"/>
  <c r="E35" i="114"/>
  <c r="H34" i="114"/>
  <c r="G34" i="114"/>
  <c r="F34" i="114"/>
  <c r="E34" i="114"/>
  <c r="H33" i="114"/>
  <c r="G33" i="114"/>
  <c r="F33" i="114"/>
  <c r="E33" i="114"/>
  <c r="H32" i="114"/>
  <c r="G32" i="114"/>
  <c r="F32" i="114"/>
  <c r="E32" i="114"/>
  <c r="H31" i="114"/>
  <c r="G31" i="114"/>
  <c r="F31" i="114"/>
  <c r="E31" i="114"/>
  <c r="AB30" i="114"/>
  <c r="AA30" i="114"/>
  <c r="Z30" i="114"/>
  <c r="Y30" i="114"/>
  <c r="X30" i="114"/>
  <c r="W30" i="114"/>
  <c r="V30" i="114"/>
  <c r="U30" i="114"/>
  <c r="T30" i="114"/>
  <c r="S30" i="114"/>
  <c r="R30" i="114"/>
  <c r="Q30" i="114"/>
  <c r="P30" i="114"/>
  <c r="O30" i="114"/>
  <c r="N30" i="114"/>
  <c r="M30" i="114"/>
  <c r="L30" i="114"/>
  <c r="K30" i="114"/>
  <c r="J30" i="114"/>
  <c r="G29" i="114"/>
  <c r="F29" i="114"/>
  <c r="H27" i="114"/>
  <c r="G27" i="114"/>
  <c r="F27" i="114"/>
  <c r="H26" i="114"/>
  <c r="G26" i="114"/>
  <c r="F26" i="114"/>
  <c r="H25" i="114"/>
  <c r="G25" i="114"/>
  <c r="F25" i="114"/>
  <c r="H24" i="114"/>
  <c r="G24" i="114"/>
  <c r="F24" i="114"/>
  <c r="E24" i="114"/>
  <c r="H23" i="114"/>
  <c r="G23" i="114"/>
  <c r="F23" i="114"/>
  <c r="E23" i="114"/>
  <c r="H22" i="114"/>
  <c r="G22" i="114"/>
  <c r="F22" i="114"/>
  <c r="E22" i="114"/>
  <c r="H21" i="114"/>
  <c r="G21" i="114"/>
  <c r="F21" i="114"/>
  <c r="E21" i="114"/>
  <c r="H20" i="114"/>
  <c r="G20" i="114"/>
  <c r="F20" i="114"/>
  <c r="E20" i="114"/>
  <c r="H19" i="114"/>
  <c r="G19" i="114"/>
  <c r="F19" i="114"/>
  <c r="E19" i="114"/>
  <c r="H18" i="114"/>
  <c r="G18" i="114"/>
  <c r="F18" i="114"/>
  <c r="E18" i="114"/>
  <c r="H17" i="114"/>
  <c r="G17" i="114"/>
  <c r="F17" i="114"/>
  <c r="E17" i="114"/>
  <c r="H16" i="114"/>
  <c r="G16" i="114"/>
  <c r="F16" i="114"/>
  <c r="E16" i="114"/>
  <c r="H15" i="114"/>
  <c r="G15" i="114"/>
  <c r="F15" i="114"/>
  <c r="E15" i="114"/>
  <c r="H14" i="114"/>
  <c r="G14" i="114"/>
  <c r="F14" i="114"/>
  <c r="E14" i="114"/>
  <c r="H13" i="114"/>
  <c r="G13" i="114"/>
  <c r="F13" i="114"/>
  <c r="E13" i="114"/>
  <c r="H12" i="114"/>
  <c r="G12" i="114"/>
  <c r="F12" i="114"/>
  <c r="E12" i="114"/>
  <c r="AB11" i="114"/>
  <c r="AA11" i="114"/>
  <c r="Z11" i="114"/>
  <c r="Y11" i="114"/>
  <c r="X11" i="114"/>
  <c r="W11" i="114"/>
  <c r="V11" i="114"/>
  <c r="U11" i="114"/>
  <c r="T11" i="114"/>
  <c r="S11" i="114"/>
  <c r="R11" i="114"/>
  <c r="Q11" i="114"/>
  <c r="P11" i="114"/>
  <c r="O11" i="114"/>
  <c r="N11" i="114"/>
  <c r="F10" i="114"/>
  <c r="G10" i="114" s="1"/>
  <c r="H10" i="114" s="1"/>
  <c r="I10" i="114" s="1"/>
  <c r="J10" i="114" s="1"/>
  <c r="K10" i="114" s="1"/>
  <c r="L10" i="114" s="1"/>
  <c r="M10" i="114" s="1"/>
  <c r="N10" i="114" s="1"/>
  <c r="O10" i="114" s="1"/>
  <c r="P10" i="114" s="1"/>
  <c r="Q10" i="114" s="1"/>
  <c r="R10" i="114" s="1"/>
  <c r="S10" i="114" s="1"/>
  <c r="T10" i="114" s="1"/>
  <c r="U10" i="114" s="1"/>
  <c r="V10" i="114" s="1"/>
  <c r="W10" i="114" s="1"/>
  <c r="X10" i="114" s="1"/>
  <c r="Y10" i="114" s="1"/>
  <c r="Z10" i="114" s="1"/>
  <c r="AA10" i="114" s="1"/>
  <c r="AB10" i="114" s="1"/>
  <c r="BO20" i="112"/>
  <c r="BN20" i="112"/>
  <c r="BM20" i="112"/>
  <c r="BL20" i="112"/>
  <c r="BJ20" i="112"/>
  <c r="BI20" i="112"/>
  <c r="BH20" i="112"/>
  <c r="BG20" i="112"/>
  <c r="BF20" i="112"/>
  <c r="BE20" i="112"/>
  <c r="BD20" i="112"/>
  <c r="BB20" i="112"/>
  <c r="BA20" i="112"/>
  <c r="AZ20" i="112"/>
  <c r="AY20" i="112"/>
  <c r="AX20" i="112"/>
  <c r="AW20" i="112"/>
  <c r="AV20" i="112"/>
  <c r="AT20" i="112"/>
  <c r="AS20" i="112"/>
  <c r="AR20" i="112"/>
  <c r="AQ20" i="112"/>
  <c r="AP20" i="112"/>
  <c r="AO20" i="112"/>
  <c r="AN20" i="112"/>
  <c r="AL20" i="112"/>
  <c r="AK20" i="112"/>
  <c r="AJ20" i="112"/>
  <c r="AI20" i="112"/>
  <c r="AH20" i="112"/>
  <c r="AG20" i="112"/>
  <c r="AF20" i="112"/>
  <c r="AD20" i="112"/>
  <c r="AC20" i="112"/>
  <c r="AB20" i="112"/>
  <c r="AA20" i="112"/>
  <c r="Z20" i="112"/>
  <c r="Y20" i="112"/>
  <c r="W20" i="112"/>
  <c r="V20" i="112"/>
  <c r="U20" i="112"/>
  <c r="T20" i="112"/>
  <c r="S20" i="112"/>
  <c r="R20" i="112"/>
  <c r="Q20" i="112"/>
  <c r="O20" i="112"/>
  <c r="N20" i="112"/>
  <c r="L19" i="112"/>
  <c r="K19" i="112"/>
  <c r="J19" i="112"/>
  <c r="I19" i="112"/>
  <c r="G19" i="112"/>
  <c r="F19" i="112"/>
  <c r="E19" i="112"/>
  <c r="L18" i="112"/>
  <c r="K18" i="112"/>
  <c r="J18" i="112"/>
  <c r="I18" i="112"/>
  <c r="G18" i="112"/>
  <c r="F18" i="112"/>
  <c r="E18" i="112"/>
  <c r="L17" i="112"/>
  <c r="K17" i="112"/>
  <c r="J17" i="112"/>
  <c r="I17" i="112"/>
  <c r="G17" i="112"/>
  <c r="F17" i="112"/>
  <c r="E17" i="112"/>
  <c r="L16" i="112"/>
  <c r="K16" i="112"/>
  <c r="J16" i="112"/>
  <c r="I16" i="112"/>
  <c r="G16" i="112"/>
  <c r="F16" i="112"/>
  <c r="E16" i="112"/>
  <c r="L15" i="112"/>
  <c r="K15" i="112"/>
  <c r="J15" i="112"/>
  <c r="I15" i="112"/>
  <c r="G15" i="112"/>
  <c r="F15" i="112"/>
  <c r="E15" i="112"/>
  <c r="L14" i="112"/>
  <c r="K14" i="112"/>
  <c r="J14" i="112"/>
  <c r="I14" i="112"/>
  <c r="G14" i="112"/>
  <c r="F14" i="112"/>
  <c r="E14" i="112"/>
  <c r="L13" i="112"/>
  <c r="K13" i="112"/>
  <c r="J13" i="112"/>
  <c r="I13" i="112"/>
  <c r="G13" i="112"/>
  <c r="F13" i="112"/>
  <c r="E13" i="112"/>
  <c r="L12" i="112"/>
  <c r="K12" i="112"/>
  <c r="J12" i="112"/>
  <c r="I12" i="112"/>
  <c r="F12" i="112"/>
  <c r="E12" i="112"/>
  <c r="F54" i="114" l="1"/>
  <c r="E142" i="114"/>
  <c r="H54" i="114"/>
  <c r="G142" i="114"/>
  <c r="G150" i="114"/>
  <c r="H150" i="114"/>
  <c r="H158" i="114"/>
  <c r="G167" i="114"/>
  <c r="H100" i="114"/>
  <c r="H118" i="114"/>
  <c r="H109" i="114"/>
  <c r="H125" i="114"/>
  <c r="E100" i="114"/>
  <c r="E118" i="114"/>
  <c r="E134" i="114"/>
  <c r="E30" i="114"/>
  <c r="F46" i="114"/>
  <c r="E65" i="114"/>
  <c r="G39" i="114"/>
  <c r="F30" i="114"/>
  <c r="G46" i="114"/>
  <c r="H30" i="114"/>
  <c r="H90" i="114"/>
  <c r="F39" i="114"/>
  <c r="E73" i="114"/>
  <c r="F81" i="114"/>
  <c r="F118" i="114"/>
  <c r="E150" i="114"/>
  <c r="E167" i="114"/>
  <c r="E11" i="114"/>
  <c r="F65" i="114"/>
  <c r="G100" i="114"/>
  <c r="G118" i="114"/>
  <c r="G125" i="114"/>
  <c r="F142" i="114"/>
  <c r="F158" i="114"/>
  <c r="H65" i="114"/>
  <c r="E109" i="114"/>
  <c r="E125" i="114"/>
  <c r="H142" i="114"/>
  <c r="H167" i="114"/>
  <c r="E158" i="114"/>
  <c r="H73" i="114"/>
  <c r="E90" i="114"/>
  <c r="G109" i="114"/>
  <c r="H134" i="114"/>
  <c r="G90" i="114"/>
  <c r="F125" i="114"/>
  <c r="G65" i="114"/>
  <c r="G73" i="114"/>
  <c r="F150" i="114"/>
  <c r="G54" i="114"/>
  <c r="H18" i="112"/>
  <c r="H15" i="112"/>
  <c r="H14" i="112"/>
  <c r="H12" i="112"/>
  <c r="H19" i="112"/>
  <c r="H17" i="112"/>
  <c r="H16" i="112"/>
  <c r="H13" i="112"/>
  <c r="F20" i="112"/>
  <c r="H11" i="114"/>
  <c r="E54" i="114"/>
  <c r="F134" i="114"/>
  <c r="G158" i="114"/>
  <c r="G134" i="114"/>
  <c r="R166" i="114"/>
  <c r="Z166" i="114"/>
  <c r="K20" i="112"/>
  <c r="F73" i="114"/>
  <c r="G81" i="114"/>
  <c r="F90" i="114"/>
  <c r="F109" i="114"/>
  <c r="G30" i="114"/>
  <c r="E46" i="114"/>
  <c r="E81" i="114"/>
  <c r="F100" i="114"/>
  <c r="F167" i="114"/>
  <c r="E20" i="112"/>
  <c r="V166" i="114"/>
  <c r="E39" i="114"/>
  <c r="I166" i="114"/>
  <c r="J20" i="112"/>
  <c r="H81" i="114"/>
  <c r="G20" i="112"/>
  <c r="L20" i="112"/>
  <c r="L166" i="114"/>
  <c r="H46" i="114"/>
  <c r="N166" i="114"/>
  <c r="F11" i="114"/>
  <c r="J166" i="114"/>
  <c r="O166" i="114"/>
  <c r="G11" i="114"/>
  <c r="S166" i="114"/>
  <c r="W166" i="114"/>
  <c r="AA166" i="114"/>
  <c r="P166" i="114"/>
  <c r="T166" i="114"/>
  <c r="X166" i="114"/>
  <c r="AB166" i="114"/>
  <c r="I20" i="112"/>
  <c r="M166" i="114"/>
  <c r="Q166" i="114"/>
  <c r="U166" i="114"/>
  <c r="Y166" i="114"/>
  <c r="K166" i="114"/>
  <c r="H20" i="112" l="1"/>
  <c r="E166" i="114"/>
  <c r="H166" i="114"/>
  <c r="F166" i="114"/>
  <c r="G166" i="114"/>
  <c r="AA81" i="40"/>
  <c r="AA80" i="40"/>
  <c r="AA79" i="40"/>
  <c r="AA74" i="40"/>
  <c r="AA73" i="40"/>
  <c r="X105" i="40"/>
  <c r="X104" i="40"/>
  <c r="X103" i="40"/>
  <c r="X99" i="40"/>
  <c r="X98" i="40"/>
  <c r="X97" i="40"/>
  <c r="X93" i="40"/>
  <c r="X92" i="40"/>
  <c r="X91" i="40"/>
  <c r="X68" i="40"/>
  <c r="X67" i="40"/>
  <c r="X66" i="40"/>
  <c r="X62" i="40"/>
  <c r="X61" i="40"/>
  <c r="X60" i="40"/>
  <c r="X56" i="40"/>
  <c r="X55" i="40"/>
  <c r="X54" i="40"/>
  <c r="X33" i="40"/>
  <c r="X32" i="40"/>
  <c r="X31" i="40"/>
  <c r="X27" i="40"/>
  <c r="X26" i="40"/>
  <c r="X25" i="40"/>
  <c r="X21" i="40"/>
  <c r="X20" i="40"/>
  <c r="X19" i="40"/>
  <c r="AE19" i="40"/>
  <c r="AO19" i="40"/>
  <c r="AA82" i="40" l="1"/>
  <c r="W17" i="41"/>
  <c r="W37" i="41" s="1"/>
  <c r="W23" i="41"/>
  <c r="W41" i="41" s="1"/>
  <c r="W29" i="41"/>
  <c r="W45" i="41" s="1"/>
  <c r="AC30" i="41"/>
  <c r="AC46" i="41" s="1"/>
  <c r="AB30" i="41"/>
  <c r="AB46" i="41" s="1"/>
  <c r="AA30" i="41"/>
  <c r="Z30" i="41"/>
  <c r="Z46" i="41" s="1"/>
  <c r="Y30" i="41"/>
  <c r="Y46" i="41" s="1"/>
  <c r="X30" i="41"/>
  <c r="X46" i="41" s="1"/>
  <c r="W30" i="41"/>
  <c r="AC29" i="41"/>
  <c r="AC45" i="41" s="1"/>
  <c r="AB29" i="41"/>
  <c r="AB45" i="41" s="1"/>
  <c r="AA29" i="41"/>
  <c r="AA45" i="41" s="1"/>
  <c r="Z29" i="41"/>
  <c r="Z45" i="41" s="1"/>
  <c r="Y29" i="41"/>
  <c r="Y45" i="41" s="1"/>
  <c r="X29" i="41"/>
  <c r="X45" i="41" s="1"/>
  <c r="AC24" i="41"/>
  <c r="AC42" i="41" s="1"/>
  <c r="AB24" i="41"/>
  <c r="AB42" i="41" s="1"/>
  <c r="AA24" i="41"/>
  <c r="AA42" i="41" s="1"/>
  <c r="Z24" i="41"/>
  <c r="Z42" i="41" s="1"/>
  <c r="Y24" i="41"/>
  <c r="X24" i="41"/>
  <c r="X42" i="41" s="1"/>
  <c r="W24" i="41"/>
  <c r="W42" i="41" s="1"/>
  <c r="AC23" i="41"/>
  <c r="AC41" i="41" s="1"/>
  <c r="AB23" i="41"/>
  <c r="AB41" i="41" s="1"/>
  <c r="AA23" i="41"/>
  <c r="AA41" i="41" s="1"/>
  <c r="Z23" i="41"/>
  <c r="Z41" i="41" s="1"/>
  <c r="Y23" i="41"/>
  <c r="Y41" i="41" s="1"/>
  <c r="X23" i="41"/>
  <c r="X41" i="41" s="1"/>
  <c r="AC18" i="41"/>
  <c r="AC38" i="41" s="1"/>
  <c r="AB18" i="41"/>
  <c r="AB38" i="41" s="1"/>
  <c r="AA18" i="41"/>
  <c r="AA38" i="41" s="1"/>
  <c r="Z18" i="41"/>
  <c r="Z38" i="41" s="1"/>
  <c r="Y18" i="41"/>
  <c r="Y38" i="41" s="1"/>
  <c r="X18" i="41"/>
  <c r="X38" i="41" s="1"/>
  <c r="W18" i="41"/>
  <c r="W38" i="41" s="1"/>
  <c r="AC17" i="41"/>
  <c r="AC37" i="41" s="1"/>
  <c r="AB17" i="41"/>
  <c r="AB37" i="41" s="1"/>
  <c r="AA17" i="41"/>
  <c r="AA37" i="41" s="1"/>
  <c r="Z17" i="41"/>
  <c r="Y17" i="41"/>
  <c r="Y37" i="41" s="1"/>
  <c r="X17" i="41"/>
  <c r="X37" i="41" s="1"/>
  <c r="O17" i="41"/>
  <c r="AE28" i="41"/>
  <c r="AE27" i="41"/>
  <c r="AE26" i="41"/>
  <c r="AE22" i="41"/>
  <c r="AE21" i="41"/>
  <c r="AE20" i="41"/>
  <c r="AE16" i="41"/>
  <c r="AE15" i="41"/>
  <c r="AE14" i="41"/>
  <c r="V28" i="41"/>
  <c r="V27" i="41"/>
  <c r="V26" i="41"/>
  <c r="V22" i="41"/>
  <c r="V21" i="41"/>
  <c r="V20" i="41"/>
  <c r="V16" i="41"/>
  <c r="V15" i="41"/>
  <c r="V14" i="41"/>
  <c r="AD28" i="41"/>
  <c r="AD27" i="41"/>
  <c r="AD26" i="41"/>
  <c r="AD22" i="41"/>
  <c r="AD21" i="41"/>
  <c r="AD20" i="41"/>
  <c r="AD16" i="41"/>
  <c r="AD15" i="41"/>
  <c r="AD14" i="41"/>
  <c r="T14" i="41"/>
  <c r="AH47" i="40"/>
  <c r="O89" i="58"/>
  <c r="P89" i="58"/>
  <c r="P88" i="58"/>
  <c r="O88" i="58"/>
  <c r="O86" i="58"/>
  <c r="O85" i="58"/>
  <c r="O83" i="58"/>
  <c r="O82" i="58"/>
  <c r="V29" i="41" l="1"/>
  <c r="V45" i="41" s="1"/>
  <c r="AD17" i="41"/>
  <c r="AD29" i="41"/>
  <c r="AD45" i="41" s="1"/>
  <c r="Y32" i="41"/>
  <c r="M64" i="33" s="1"/>
  <c r="AD18" i="41"/>
  <c r="AD38" i="41" s="1"/>
  <c r="AD23" i="41"/>
  <c r="AD41" i="41" s="1"/>
  <c r="V30" i="41"/>
  <c r="V46" i="41" s="1"/>
  <c r="AE17" i="41"/>
  <c r="Z31" i="41"/>
  <c r="N63" i="33" s="1"/>
  <c r="W32" i="41"/>
  <c r="K64" i="33" s="1"/>
  <c r="AA32" i="41"/>
  <c r="O64" i="33" s="1"/>
  <c r="V17" i="41"/>
  <c r="V37" i="41" s="1"/>
  <c r="AE23" i="41"/>
  <c r="AE41" i="41" s="1"/>
  <c r="AE30" i="41"/>
  <c r="AE46" i="41" s="1"/>
  <c r="AB31" i="41"/>
  <c r="P63" i="33" s="1"/>
  <c r="AC32" i="41"/>
  <c r="Q64" i="33" s="1"/>
  <c r="Y42" i="41"/>
  <c r="AA46" i="41"/>
  <c r="AD30" i="41"/>
  <c r="AD46" i="41" s="1"/>
  <c r="AE29" i="41"/>
  <c r="AE45" i="41" s="1"/>
  <c r="Y31" i="41"/>
  <c r="M63" i="33" s="1"/>
  <c r="AC31" i="41"/>
  <c r="Q63" i="33" s="1"/>
  <c r="Z32" i="41"/>
  <c r="N64" i="33" s="1"/>
  <c r="W31" i="41"/>
  <c r="K63" i="33" s="1"/>
  <c r="AA31" i="41"/>
  <c r="O63" i="33" s="1"/>
  <c r="X32" i="41"/>
  <c r="L64" i="33" s="1"/>
  <c r="AB32" i="41"/>
  <c r="P64" i="33" s="1"/>
  <c r="X31" i="41"/>
  <c r="L63" i="33" s="1"/>
  <c r="Z37" i="41"/>
  <c r="W46" i="41"/>
  <c r="AD24" i="41"/>
  <c r="AD42" i="41" s="1"/>
  <c r="V23" i="41"/>
  <c r="V41" i="41" s="1"/>
  <c r="AE24" i="41"/>
  <c r="AE42" i="41" s="1"/>
  <c r="AE18" i="41"/>
  <c r="AE38" i="41" s="1"/>
  <c r="V24" i="41"/>
  <c r="V42" i="41" s="1"/>
  <c r="V18" i="41"/>
  <c r="V38" i="41" s="1"/>
  <c r="AD37" i="41"/>
  <c r="L22" i="111"/>
  <c r="K16" i="90" s="1"/>
  <c r="K22" i="111"/>
  <c r="J16" i="90" s="1"/>
  <c r="J22" i="111"/>
  <c r="I16" i="90" s="1"/>
  <c r="G22" i="111"/>
  <c r="F22" i="111"/>
  <c r="E22" i="111"/>
  <c r="H21" i="111"/>
  <c r="H20" i="111"/>
  <c r="H19" i="111"/>
  <c r="H18" i="111"/>
  <c r="H17" i="111"/>
  <c r="H16" i="111"/>
  <c r="H15" i="111"/>
  <c r="H14" i="111"/>
  <c r="H13" i="111"/>
  <c r="H12" i="111"/>
  <c r="AL336" i="36"/>
  <c r="AK336" i="36"/>
  <c r="AJ336" i="36"/>
  <c r="AI336" i="36"/>
  <c r="AH336" i="36"/>
  <c r="AL335" i="36"/>
  <c r="AK335" i="36"/>
  <c r="AJ335" i="36"/>
  <c r="AI335" i="36"/>
  <c r="AH335" i="36"/>
  <c r="AL330" i="36"/>
  <c r="AK330" i="36"/>
  <c r="AJ330" i="36"/>
  <c r="AI330" i="36"/>
  <c r="AH330" i="36"/>
  <c r="AL329" i="36"/>
  <c r="AK329" i="36"/>
  <c r="AJ329" i="36"/>
  <c r="AI329" i="36"/>
  <c r="AH329" i="36"/>
  <c r="AL321" i="36"/>
  <c r="AK321" i="36"/>
  <c r="AJ321" i="36"/>
  <c r="AI321" i="36"/>
  <c r="AH321" i="36"/>
  <c r="AL320" i="36"/>
  <c r="AK320" i="36"/>
  <c r="AJ320" i="36"/>
  <c r="AI320" i="36"/>
  <c r="AH320" i="36"/>
  <c r="AL315" i="36"/>
  <c r="AK315" i="36"/>
  <c r="AJ315" i="36"/>
  <c r="AI315" i="36"/>
  <c r="AH315" i="36"/>
  <c r="AL314" i="36"/>
  <c r="AK314" i="36"/>
  <c r="AJ314" i="36"/>
  <c r="AI314" i="36"/>
  <c r="AH314" i="36"/>
  <c r="AL302" i="36"/>
  <c r="AK302" i="36"/>
  <c r="AJ302" i="36"/>
  <c r="AI302" i="36"/>
  <c r="AH302" i="36"/>
  <c r="AL301" i="36"/>
  <c r="AK301" i="36"/>
  <c r="AJ301" i="36"/>
  <c r="AI301" i="36"/>
  <c r="AH301" i="36"/>
  <c r="AL296" i="36"/>
  <c r="AK296" i="36"/>
  <c r="AJ296" i="36"/>
  <c r="AI296" i="36"/>
  <c r="AH296" i="36"/>
  <c r="AL295" i="36"/>
  <c r="AK295" i="36"/>
  <c r="AJ295" i="36"/>
  <c r="AI295" i="36"/>
  <c r="AH295" i="36"/>
  <c r="AL287" i="36"/>
  <c r="AK287" i="36"/>
  <c r="AJ287" i="36"/>
  <c r="AI287" i="36"/>
  <c r="AH287" i="36"/>
  <c r="AL286" i="36"/>
  <c r="AK286" i="36"/>
  <c r="AJ286" i="36"/>
  <c r="AI286" i="36"/>
  <c r="AH286" i="36"/>
  <c r="AL281" i="36"/>
  <c r="AK281" i="36"/>
  <c r="AJ281" i="36"/>
  <c r="AI281" i="36"/>
  <c r="AH281" i="36"/>
  <c r="AL280" i="36"/>
  <c r="AK280" i="36"/>
  <c r="AJ280" i="36"/>
  <c r="AI280" i="36"/>
  <c r="AH280" i="36"/>
  <c r="AL266" i="36"/>
  <c r="AK266" i="36"/>
  <c r="AJ266" i="36"/>
  <c r="AI266" i="36"/>
  <c r="AH266" i="36"/>
  <c r="AL265" i="36"/>
  <c r="AK265" i="36"/>
  <c r="AJ265" i="36"/>
  <c r="AI265" i="36"/>
  <c r="AH265" i="36"/>
  <c r="AL260" i="36"/>
  <c r="AK260" i="36"/>
  <c r="AJ260" i="36"/>
  <c r="AI260" i="36"/>
  <c r="AH260" i="36"/>
  <c r="AL259" i="36"/>
  <c r="AK259" i="36"/>
  <c r="AJ259" i="36"/>
  <c r="AI259" i="36"/>
  <c r="AH259" i="36"/>
  <c r="AL251" i="36"/>
  <c r="AK251" i="36"/>
  <c r="AJ251" i="36"/>
  <c r="AI251" i="36"/>
  <c r="AH251" i="36"/>
  <c r="AL250" i="36"/>
  <c r="AK250" i="36"/>
  <c r="AJ250" i="36"/>
  <c r="AI250" i="36"/>
  <c r="AH250" i="36"/>
  <c r="AL245" i="36"/>
  <c r="AK245" i="36"/>
  <c r="AJ245" i="36"/>
  <c r="AI245" i="36"/>
  <c r="AH245" i="36"/>
  <c r="AL244" i="36"/>
  <c r="AK244" i="36"/>
  <c r="AJ244" i="36"/>
  <c r="AI244" i="36"/>
  <c r="AH244" i="36"/>
  <c r="AL233" i="36"/>
  <c r="AK233" i="36"/>
  <c r="AJ233" i="36"/>
  <c r="AI233" i="36"/>
  <c r="AH233" i="36"/>
  <c r="AL232" i="36"/>
  <c r="AK232" i="36"/>
  <c r="AJ232" i="36"/>
  <c r="AI232" i="36"/>
  <c r="AH232" i="36"/>
  <c r="AL227" i="36"/>
  <c r="AK227" i="36"/>
  <c r="AJ227" i="36"/>
  <c r="AI227" i="36"/>
  <c r="AH227" i="36"/>
  <c r="AL226" i="36"/>
  <c r="AK226" i="36"/>
  <c r="AJ226" i="36"/>
  <c r="AI226" i="36"/>
  <c r="AH226" i="36"/>
  <c r="AL218" i="36"/>
  <c r="AK218" i="36"/>
  <c r="AJ218" i="36"/>
  <c r="AI218" i="36"/>
  <c r="AH218" i="36"/>
  <c r="AL217" i="36"/>
  <c r="AK217" i="36"/>
  <c r="AJ217" i="36"/>
  <c r="AI217" i="36"/>
  <c r="AH217" i="36"/>
  <c r="AK119" i="36"/>
  <c r="AJ119" i="36"/>
  <c r="AI119" i="36"/>
  <c r="AH119" i="36"/>
  <c r="AK118" i="36"/>
  <c r="AJ118" i="36"/>
  <c r="AI118" i="36"/>
  <c r="AH118" i="36"/>
  <c r="AH292" i="38"/>
  <c r="AG292" i="38"/>
  <c r="AF292" i="38"/>
  <c r="AE292" i="38"/>
  <c r="AH291" i="38"/>
  <c r="AG291" i="38"/>
  <c r="AF291" i="38"/>
  <c r="AE291" i="38"/>
  <c r="AG271" i="38"/>
  <c r="AF271" i="38"/>
  <c r="AE271" i="38"/>
  <c r="AG270" i="38"/>
  <c r="AF270" i="38"/>
  <c r="AE270" i="38"/>
  <c r="AG247" i="38"/>
  <c r="AF247" i="38"/>
  <c r="AE247" i="38"/>
  <c r="AD247" i="38"/>
  <c r="AG246" i="38"/>
  <c r="AF246" i="38"/>
  <c r="AE246" i="38"/>
  <c r="AD246" i="38"/>
  <c r="AG226" i="38"/>
  <c r="AF226" i="38"/>
  <c r="AE226" i="38"/>
  <c r="AD226" i="38"/>
  <c r="AC226" i="38"/>
  <c r="AG225" i="38"/>
  <c r="AF225" i="38"/>
  <c r="AE225" i="38"/>
  <c r="AD225" i="38"/>
  <c r="AC225" i="38"/>
  <c r="AG197" i="38"/>
  <c r="AF197" i="38"/>
  <c r="AE197" i="38"/>
  <c r="AG196" i="38"/>
  <c r="AF196" i="38"/>
  <c r="AE196" i="38"/>
  <c r="AG176" i="38"/>
  <c r="AF176" i="38"/>
  <c r="AE176" i="38"/>
  <c r="AD176" i="38"/>
  <c r="AG175" i="38"/>
  <c r="AF175" i="38"/>
  <c r="AE175" i="38"/>
  <c r="AD175" i="38"/>
  <c r="AG152" i="38"/>
  <c r="AF152" i="38"/>
  <c r="AE152" i="38"/>
  <c r="AG151" i="38"/>
  <c r="AF151" i="38"/>
  <c r="AE151" i="38"/>
  <c r="AG59" i="38"/>
  <c r="AF59" i="38"/>
  <c r="AG58" i="38"/>
  <c r="AF58" i="38"/>
  <c r="AG83" i="38"/>
  <c r="AF83" i="38"/>
  <c r="AE83" i="38"/>
  <c r="AG82" i="38"/>
  <c r="AF82" i="38"/>
  <c r="AE82" i="38"/>
  <c r="AG104" i="38"/>
  <c r="AF104" i="38"/>
  <c r="AG103" i="38"/>
  <c r="AF103" i="38"/>
  <c r="AG131" i="38"/>
  <c r="AF131" i="38"/>
  <c r="AE131" i="38"/>
  <c r="AG130" i="38"/>
  <c r="AF130" i="38"/>
  <c r="AE130" i="38"/>
  <c r="AE104" i="38"/>
  <c r="AD104" i="38"/>
  <c r="AC104" i="38"/>
  <c r="AE103" i="38"/>
  <c r="AD103" i="38"/>
  <c r="AC103" i="38"/>
  <c r="AE59" i="38"/>
  <c r="AE58" i="38"/>
  <c r="AF37" i="38"/>
  <c r="AN29" i="40"/>
  <c r="Q28" i="33" s="1"/>
  <c r="AM29" i="40"/>
  <c r="P28" i="33" s="1"/>
  <c r="AL29" i="40"/>
  <c r="O28" i="33" s="1"/>
  <c r="AK29" i="40"/>
  <c r="AJ29" i="40"/>
  <c r="M28" i="33" s="1"/>
  <c r="AI29" i="40"/>
  <c r="L28" i="33" s="1"/>
  <c r="AH29" i="40"/>
  <c r="K28" i="33" s="1"/>
  <c r="AN28" i="40"/>
  <c r="Q27" i="33" s="1"/>
  <c r="AM28" i="40"/>
  <c r="P27" i="33" s="1"/>
  <c r="AL28" i="40"/>
  <c r="O27" i="33" s="1"/>
  <c r="AK28" i="40"/>
  <c r="N27" i="33" s="1"/>
  <c r="AJ28" i="40"/>
  <c r="M27" i="33" s="1"/>
  <c r="AI28" i="40"/>
  <c r="L27" i="33" s="1"/>
  <c r="AH28" i="40"/>
  <c r="K27" i="33" s="1"/>
  <c r="AN35" i="40"/>
  <c r="Q31" i="33" s="1"/>
  <c r="AM35" i="40"/>
  <c r="P31" i="33" s="1"/>
  <c r="AL35" i="40"/>
  <c r="O31" i="33" s="1"/>
  <c r="AK35" i="40"/>
  <c r="AK152" i="40" s="1"/>
  <c r="AJ35" i="40"/>
  <c r="M31" i="33" s="1"/>
  <c r="AI35" i="40"/>
  <c r="L31" i="33" s="1"/>
  <c r="AH35" i="40"/>
  <c r="K31" i="33" s="1"/>
  <c r="AN34" i="40"/>
  <c r="Q30" i="33" s="1"/>
  <c r="AM34" i="40"/>
  <c r="P30" i="33" s="1"/>
  <c r="AL34" i="40"/>
  <c r="O30" i="33" s="1"/>
  <c r="AK34" i="40"/>
  <c r="AJ34" i="40"/>
  <c r="M30" i="33" s="1"/>
  <c r="AI34" i="40"/>
  <c r="L30" i="33" s="1"/>
  <c r="AH34" i="40"/>
  <c r="K30" i="33" s="1"/>
  <c r="AN42" i="40"/>
  <c r="AM42" i="40"/>
  <c r="AL42" i="40"/>
  <c r="AK42" i="40"/>
  <c r="AJ42" i="40"/>
  <c r="AI42" i="40"/>
  <c r="AH42" i="40"/>
  <c r="AN41" i="40"/>
  <c r="AM41" i="40"/>
  <c r="AL41" i="40"/>
  <c r="AK41" i="40"/>
  <c r="AJ41" i="40"/>
  <c r="AI41" i="40"/>
  <c r="AH41" i="40"/>
  <c r="K33" i="33" s="1"/>
  <c r="AN48" i="40"/>
  <c r="AM48" i="40"/>
  <c r="AL48" i="40"/>
  <c r="AK48" i="40"/>
  <c r="AJ48" i="40"/>
  <c r="AI48" i="40"/>
  <c r="AH48" i="40"/>
  <c r="AN47" i="40"/>
  <c r="AM47" i="40"/>
  <c r="AL47" i="40"/>
  <c r="AK47" i="40"/>
  <c r="AJ47" i="40"/>
  <c r="AI47" i="40"/>
  <c r="AN58" i="40"/>
  <c r="AM58" i="40"/>
  <c r="AL58" i="40"/>
  <c r="AK58" i="40"/>
  <c r="N49" i="33" s="1"/>
  <c r="AJ58" i="40"/>
  <c r="AI58" i="40"/>
  <c r="AH58" i="40"/>
  <c r="AN57" i="40"/>
  <c r="AM57" i="40"/>
  <c r="P48" i="33" s="1"/>
  <c r="AL57" i="40"/>
  <c r="AK57" i="40"/>
  <c r="AJ57" i="40"/>
  <c r="AI57" i="40"/>
  <c r="L48" i="33" s="1"/>
  <c r="AH57" i="40"/>
  <c r="AN64" i="40"/>
  <c r="Q52" i="33" s="1"/>
  <c r="AM64" i="40"/>
  <c r="P52" i="33" s="1"/>
  <c r="AL64" i="40"/>
  <c r="O52" i="33" s="1"/>
  <c r="AK64" i="40"/>
  <c r="AJ64" i="40"/>
  <c r="M52" i="33" s="1"/>
  <c r="AI64" i="40"/>
  <c r="L52" i="33" s="1"/>
  <c r="AH64" i="40"/>
  <c r="K52" i="33" s="1"/>
  <c r="AN63" i="40"/>
  <c r="Q51" i="33" s="1"/>
  <c r="AM63" i="40"/>
  <c r="AL63" i="40"/>
  <c r="O51" i="33" s="1"/>
  <c r="AK63" i="40"/>
  <c r="N51" i="33" s="1"/>
  <c r="AJ63" i="40"/>
  <c r="M51" i="33" s="1"/>
  <c r="AI63" i="40"/>
  <c r="L51" i="33" s="1"/>
  <c r="AH63" i="40"/>
  <c r="K51" i="33" s="1"/>
  <c r="AN70" i="40"/>
  <c r="AM70" i="40"/>
  <c r="AL70" i="40"/>
  <c r="AK70" i="40"/>
  <c r="N55" i="33" s="1"/>
  <c r="AJ70" i="40"/>
  <c r="AI70" i="40"/>
  <c r="AH70" i="40"/>
  <c r="AN69" i="40"/>
  <c r="AM69" i="40"/>
  <c r="P54" i="33" s="1"/>
  <c r="AL69" i="40"/>
  <c r="AK69" i="40"/>
  <c r="AJ69" i="40"/>
  <c r="AI69" i="40"/>
  <c r="L54" i="33" s="1"/>
  <c r="AH69" i="40"/>
  <c r="AN77" i="40"/>
  <c r="AM77" i="40"/>
  <c r="AL77" i="40"/>
  <c r="AK77" i="40"/>
  <c r="AJ77" i="40"/>
  <c r="AI77" i="40"/>
  <c r="AH77" i="40"/>
  <c r="AN76" i="40"/>
  <c r="AM76" i="40"/>
  <c r="AL76" i="40"/>
  <c r="AK76" i="40"/>
  <c r="AJ76" i="40"/>
  <c r="AI76" i="40"/>
  <c r="AH76" i="40"/>
  <c r="AN83" i="40"/>
  <c r="AM83" i="40"/>
  <c r="AL83" i="40"/>
  <c r="AK83" i="40"/>
  <c r="AJ83" i="40"/>
  <c r="AI83" i="40"/>
  <c r="AH83" i="40"/>
  <c r="AN82" i="40"/>
  <c r="AM82" i="40"/>
  <c r="AL82" i="40"/>
  <c r="AK82" i="40"/>
  <c r="AJ82" i="40"/>
  <c r="AI82" i="40"/>
  <c r="AH82" i="40"/>
  <c r="AN95" i="40"/>
  <c r="Q25" i="35" s="1"/>
  <c r="AM95" i="40"/>
  <c r="P25" i="35" s="1"/>
  <c r="AL95" i="40"/>
  <c r="O25" i="35" s="1"/>
  <c r="AK95" i="40"/>
  <c r="N25" i="35" s="1"/>
  <c r="AJ95" i="40"/>
  <c r="M25" i="35" s="1"/>
  <c r="AI95" i="40"/>
  <c r="L25" i="35" s="1"/>
  <c r="AH95" i="40"/>
  <c r="K25" i="35" s="1"/>
  <c r="AN94" i="40"/>
  <c r="Q24" i="35" s="1"/>
  <c r="AM94" i="40"/>
  <c r="P24" i="35" s="1"/>
  <c r="AL94" i="40"/>
  <c r="O24" i="35" s="1"/>
  <c r="AK94" i="40"/>
  <c r="N24" i="35" s="1"/>
  <c r="AJ94" i="40"/>
  <c r="M24" i="35" s="1"/>
  <c r="AI94" i="40"/>
  <c r="L24" i="35" s="1"/>
  <c r="AH94" i="40"/>
  <c r="K24" i="35" s="1"/>
  <c r="AH100" i="40"/>
  <c r="K27" i="35" s="1"/>
  <c r="AN101" i="40"/>
  <c r="Q28" i="35" s="1"/>
  <c r="AM101" i="40"/>
  <c r="P28" i="35" s="1"/>
  <c r="AL101" i="40"/>
  <c r="O28" i="35" s="1"/>
  <c r="AK101" i="40"/>
  <c r="N28" i="35" s="1"/>
  <c r="AJ101" i="40"/>
  <c r="M28" i="35" s="1"/>
  <c r="AI101" i="40"/>
  <c r="L28" i="35" s="1"/>
  <c r="AH101" i="40"/>
  <c r="K28" i="35" s="1"/>
  <c r="AN100" i="40"/>
  <c r="Q27" i="35" s="1"/>
  <c r="AM100" i="40"/>
  <c r="AL100" i="40"/>
  <c r="O27" i="35" s="1"/>
  <c r="AK100" i="40"/>
  <c r="N27" i="35" s="1"/>
  <c r="AJ100" i="40"/>
  <c r="M27" i="35" s="1"/>
  <c r="AI100" i="40"/>
  <c r="L27" i="35" s="1"/>
  <c r="AN107" i="40"/>
  <c r="AM107" i="40"/>
  <c r="AL107" i="40"/>
  <c r="AK107" i="40"/>
  <c r="AJ107" i="40"/>
  <c r="AI107" i="40"/>
  <c r="AH107" i="40"/>
  <c r="AN106" i="40"/>
  <c r="AM106" i="40"/>
  <c r="AL106" i="40"/>
  <c r="AK106" i="40"/>
  <c r="AJ106" i="40"/>
  <c r="AI106" i="40"/>
  <c r="AH106" i="40"/>
  <c r="AN114" i="40"/>
  <c r="Q34" i="35" s="1"/>
  <c r="AM114" i="40"/>
  <c r="P34" i="35" s="1"/>
  <c r="AL114" i="40"/>
  <c r="O34" i="35" s="1"/>
  <c r="AK114" i="40"/>
  <c r="N34" i="35" s="1"/>
  <c r="AJ114" i="40"/>
  <c r="M34" i="35" s="1"/>
  <c r="AI114" i="40"/>
  <c r="L34" i="35" s="1"/>
  <c r="AH114" i="40"/>
  <c r="K34" i="35" s="1"/>
  <c r="AN113" i="40"/>
  <c r="Q33" i="35" s="1"/>
  <c r="AM113" i="40"/>
  <c r="P33" i="35" s="1"/>
  <c r="AL113" i="40"/>
  <c r="O33" i="35" s="1"/>
  <c r="AK113" i="40"/>
  <c r="N33" i="35" s="1"/>
  <c r="AJ113" i="40"/>
  <c r="M33" i="35" s="1"/>
  <c r="AI113" i="40"/>
  <c r="L33" i="35" s="1"/>
  <c r="AH113" i="40"/>
  <c r="K33" i="35" s="1"/>
  <c r="AN120" i="40"/>
  <c r="AM120" i="40"/>
  <c r="AL120" i="40"/>
  <c r="AK120" i="40"/>
  <c r="AJ120" i="40"/>
  <c r="AI120" i="40"/>
  <c r="AH120" i="40"/>
  <c r="AN119" i="40"/>
  <c r="AM119" i="40"/>
  <c r="AL119" i="40"/>
  <c r="AK119" i="40"/>
  <c r="AJ119" i="40"/>
  <c r="AI119" i="40"/>
  <c r="AH119" i="40"/>
  <c r="AP118" i="40"/>
  <c r="AO118" i="40"/>
  <c r="AG118" i="40"/>
  <c r="AP117" i="40"/>
  <c r="AO117" i="40"/>
  <c r="AG117" i="40"/>
  <c r="AP116" i="40"/>
  <c r="AO116" i="40"/>
  <c r="AG116" i="40"/>
  <c r="AP112" i="40"/>
  <c r="AO112" i="40"/>
  <c r="AG112" i="40"/>
  <c r="AP111" i="40"/>
  <c r="AO111" i="40"/>
  <c r="AG111" i="40"/>
  <c r="AP110" i="40"/>
  <c r="AO110" i="40"/>
  <c r="AG110" i="40"/>
  <c r="AP105" i="40"/>
  <c r="AO105" i="40"/>
  <c r="AG105" i="40"/>
  <c r="AP104" i="40"/>
  <c r="AO104" i="40"/>
  <c r="AG104" i="40"/>
  <c r="AP103" i="40"/>
  <c r="AO103" i="40"/>
  <c r="AG103" i="40"/>
  <c r="AP99" i="40"/>
  <c r="AO99" i="40"/>
  <c r="AG99" i="40"/>
  <c r="AP98" i="40"/>
  <c r="AO98" i="40"/>
  <c r="AG98" i="40"/>
  <c r="AP97" i="40"/>
  <c r="AO97" i="40"/>
  <c r="AG97" i="40"/>
  <c r="AP93" i="40"/>
  <c r="AO93" i="40"/>
  <c r="AG93" i="40"/>
  <c r="AP92" i="40"/>
  <c r="AO92" i="40"/>
  <c r="AG92" i="40"/>
  <c r="AP91" i="40"/>
  <c r="AO91" i="40"/>
  <c r="AG91" i="40"/>
  <c r="AP81" i="40"/>
  <c r="AO81" i="40"/>
  <c r="AG81" i="40"/>
  <c r="AP80" i="40"/>
  <c r="AO80" i="40"/>
  <c r="AG80" i="40"/>
  <c r="AP79" i="40"/>
  <c r="AO79" i="40"/>
  <c r="AG79" i="40"/>
  <c r="AP75" i="40"/>
  <c r="AO75" i="40"/>
  <c r="AG75" i="40"/>
  <c r="AP74" i="40"/>
  <c r="AO74" i="40"/>
  <c r="AG74" i="40"/>
  <c r="AP73" i="40"/>
  <c r="AO73" i="40"/>
  <c r="AG73" i="40"/>
  <c r="AP68" i="40"/>
  <c r="AO68" i="40"/>
  <c r="AG68" i="40"/>
  <c r="AP67" i="40"/>
  <c r="AO67" i="40"/>
  <c r="AG67" i="40"/>
  <c r="AP66" i="40"/>
  <c r="AO66" i="40"/>
  <c r="AG66" i="40"/>
  <c r="AP62" i="40"/>
  <c r="AO62" i="40"/>
  <c r="AG62" i="40"/>
  <c r="AP61" i="40"/>
  <c r="AO61" i="40"/>
  <c r="AG61" i="40"/>
  <c r="AP60" i="40"/>
  <c r="AO60" i="40"/>
  <c r="AG60" i="40"/>
  <c r="AP56" i="40"/>
  <c r="AO56" i="40"/>
  <c r="AG56" i="40"/>
  <c r="AP55" i="40"/>
  <c r="AO55" i="40"/>
  <c r="AG55" i="40"/>
  <c r="AP54" i="40"/>
  <c r="AO54" i="40"/>
  <c r="AG54" i="40"/>
  <c r="AP46" i="40"/>
  <c r="AO46" i="40"/>
  <c r="AG46" i="40"/>
  <c r="AP45" i="40"/>
  <c r="AO45" i="40"/>
  <c r="AG45" i="40"/>
  <c r="AP44" i="40"/>
  <c r="AO44" i="40"/>
  <c r="AG44" i="40"/>
  <c r="AP40" i="40"/>
  <c r="AO40" i="40"/>
  <c r="AG40" i="40"/>
  <c r="AP39" i="40"/>
  <c r="AO39" i="40"/>
  <c r="AG39" i="40"/>
  <c r="AP38" i="40"/>
  <c r="AO38" i="40"/>
  <c r="AG38" i="40"/>
  <c r="AP33" i="40"/>
  <c r="AO33" i="40"/>
  <c r="AG33" i="40"/>
  <c r="AP32" i="40"/>
  <c r="AO32" i="40"/>
  <c r="AG32" i="40"/>
  <c r="AP31" i="40"/>
  <c r="AO31" i="40"/>
  <c r="AG31" i="40"/>
  <c r="AP27" i="40"/>
  <c r="AO27" i="40"/>
  <c r="AG27" i="40"/>
  <c r="AP26" i="40"/>
  <c r="AO26" i="40"/>
  <c r="AG26" i="40"/>
  <c r="AP25" i="40"/>
  <c r="AO25" i="40"/>
  <c r="AG25" i="40"/>
  <c r="AN23" i="40"/>
  <c r="AM23" i="40"/>
  <c r="AL23" i="40"/>
  <c r="AK23" i="40"/>
  <c r="N25" i="33" s="1"/>
  <c r="AJ23" i="40"/>
  <c r="AI23" i="40"/>
  <c r="AH23" i="40"/>
  <c r="AN22" i="40"/>
  <c r="AM22" i="40"/>
  <c r="P24" i="33" s="1"/>
  <c r="AL22" i="40"/>
  <c r="AK22" i="40"/>
  <c r="AJ22" i="40"/>
  <c r="AI22" i="40"/>
  <c r="L24" i="33" s="1"/>
  <c r="AH22" i="40"/>
  <c r="AD22" i="40"/>
  <c r="AP21" i="40"/>
  <c r="AO21" i="40"/>
  <c r="AG21" i="40"/>
  <c r="AP20" i="40"/>
  <c r="AO20" i="40"/>
  <c r="AG20" i="40"/>
  <c r="AP19" i="40"/>
  <c r="AG19" i="40"/>
  <c r="G30" i="97"/>
  <c r="G29" i="97"/>
  <c r="G28" i="97"/>
  <c r="AP151" i="25"/>
  <c r="AE76" i="25"/>
  <c r="AE75" i="25"/>
  <c r="AE152" i="25" s="1"/>
  <c r="AE151" i="25"/>
  <c r="AE112" i="25"/>
  <c r="AE162" i="25" s="1"/>
  <c r="AE111" i="25"/>
  <c r="AE154" i="25" s="1"/>
  <c r="AE150" i="25"/>
  <c r="AE144" i="25"/>
  <c r="AE157" i="25" s="1"/>
  <c r="AE143" i="25"/>
  <c r="AE156" i="25" s="1"/>
  <c r="AQ144" i="25"/>
  <c r="AP144" i="25"/>
  <c r="AP157" i="25" s="1"/>
  <c r="AQ143" i="25"/>
  <c r="AP143" i="25"/>
  <c r="AQ112" i="25"/>
  <c r="AQ162" i="25" s="1"/>
  <c r="AP112" i="25"/>
  <c r="AP155" i="25" s="1"/>
  <c r="AQ111" i="25"/>
  <c r="AQ154" i="25" s="1"/>
  <c r="AP111" i="25"/>
  <c r="AP154" i="25" s="1"/>
  <c r="AQ76" i="25"/>
  <c r="AQ163" i="25" s="1"/>
  <c r="AP76" i="25"/>
  <c r="AQ75" i="25"/>
  <c r="AQ152" i="25" s="1"/>
  <c r="AP75" i="25"/>
  <c r="AP152" i="25" s="1"/>
  <c r="AQ150" i="25"/>
  <c r="AP150" i="25"/>
  <c r="AW13" i="27"/>
  <c r="AU39" i="27"/>
  <c r="AU83" i="27" s="1"/>
  <c r="AT39" i="27"/>
  <c r="AT83" i="27" s="1"/>
  <c r="AU38" i="27"/>
  <c r="AT38" i="27"/>
  <c r="AU76" i="27"/>
  <c r="AT76" i="27"/>
  <c r="AT84" i="27" s="1"/>
  <c r="AU75" i="27"/>
  <c r="AT75" i="27"/>
  <c r="AW74" i="27"/>
  <c r="AW73" i="27"/>
  <c r="AW72" i="27"/>
  <c r="AW71" i="27"/>
  <c r="AW70" i="27"/>
  <c r="AW69" i="27"/>
  <c r="AW68" i="27"/>
  <c r="AW67" i="27"/>
  <c r="AW66" i="27"/>
  <c r="AW65" i="27"/>
  <c r="AW64" i="27"/>
  <c r="AW63" i="27"/>
  <c r="AW62" i="27"/>
  <c r="AW61" i="27"/>
  <c r="AW60" i="27"/>
  <c r="AW59" i="27"/>
  <c r="AW58" i="27"/>
  <c r="AW57" i="27"/>
  <c r="AW56" i="27"/>
  <c r="AW55" i="27"/>
  <c r="AW54" i="27"/>
  <c r="AW53" i="27"/>
  <c r="AW52" i="27"/>
  <c r="AW51" i="27"/>
  <c r="AW50" i="27"/>
  <c r="AW49" i="27"/>
  <c r="AW48" i="27"/>
  <c r="AW47" i="27"/>
  <c r="AW46" i="27"/>
  <c r="AW45" i="27"/>
  <c r="AW44" i="27"/>
  <c r="AW43" i="27"/>
  <c r="AW42" i="27"/>
  <c r="AW37" i="27"/>
  <c r="AW36" i="27"/>
  <c r="AW35" i="27"/>
  <c r="AW34" i="27"/>
  <c r="AW33" i="27"/>
  <c r="AW32" i="27"/>
  <c r="AW31" i="27"/>
  <c r="AW30" i="27"/>
  <c r="AW29" i="27"/>
  <c r="AW28" i="27"/>
  <c r="AW27" i="27"/>
  <c r="AW26" i="27"/>
  <c r="AW25" i="27"/>
  <c r="AW24" i="27"/>
  <c r="AW23" i="27"/>
  <c r="AW22" i="27"/>
  <c r="AW21" i="27"/>
  <c r="AW20" i="27"/>
  <c r="AW19" i="27"/>
  <c r="AW18" i="27"/>
  <c r="AW17" i="27"/>
  <c r="AW16" i="27"/>
  <c r="AW15" i="27"/>
  <c r="AW14" i="27"/>
  <c r="U336" i="36"/>
  <c r="U335" i="36"/>
  <c r="U330" i="36"/>
  <c r="U329" i="36"/>
  <c r="U321" i="36"/>
  <c r="U320" i="36"/>
  <c r="U315" i="36"/>
  <c r="U314" i="36"/>
  <c r="U302" i="36"/>
  <c r="U301" i="36"/>
  <c r="U296" i="36"/>
  <c r="U295" i="36"/>
  <c r="U287" i="36"/>
  <c r="U286" i="36"/>
  <c r="U281" i="36"/>
  <c r="U280" i="36"/>
  <c r="U266" i="36"/>
  <c r="U265" i="36"/>
  <c r="U260" i="36"/>
  <c r="U259" i="36"/>
  <c r="U251" i="36"/>
  <c r="U250" i="36"/>
  <c r="U245" i="36"/>
  <c r="U244" i="36"/>
  <c r="U233" i="36"/>
  <c r="U232" i="36"/>
  <c r="U227" i="36"/>
  <c r="U226" i="36"/>
  <c r="U218" i="36"/>
  <c r="U217" i="36"/>
  <c r="U119" i="36"/>
  <c r="U118" i="36"/>
  <c r="AL20" i="36"/>
  <c r="AL19" i="36"/>
  <c r="AL18" i="36"/>
  <c r="AH269" i="38"/>
  <c r="AH268" i="38"/>
  <c r="AH267" i="38"/>
  <c r="AH265" i="38"/>
  <c r="AH264" i="38"/>
  <c r="AH263" i="38"/>
  <c r="AH260" i="38"/>
  <c r="AH259" i="38"/>
  <c r="AH258" i="38"/>
  <c r="AH256" i="38"/>
  <c r="AH255" i="38"/>
  <c r="AH254" i="38"/>
  <c r="AH245" i="38"/>
  <c r="AH244" i="38"/>
  <c r="AH243" i="38"/>
  <c r="AH241" i="38"/>
  <c r="AH240" i="38"/>
  <c r="AH239" i="38"/>
  <c r="AH236" i="38"/>
  <c r="AH235" i="38"/>
  <c r="AH234" i="38"/>
  <c r="AH232" i="38"/>
  <c r="AH231" i="38"/>
  <c r="AH230" i="38"/>
  <c r="AH224" i="38"/>
  <c r="AH223" i="38"/>
  <c r="AH222" i="38"/>
  <c r="AH220" i="38"/>
  <c r="AH219" i="38"/>
  <c r="AH218" i="38"/>
  <c r="AH215" i="38"/>
  <c r="AH214" i="38"/>
  <c r="AH213" i="38"/>
  <c r="AH211" i="38"/>
  <c r="AH210" i="38"/>
  <c r="AH209" i="38"/>
  <c r="AH195" i="38"/>
  <c r="AH194" i="38"/>
  <c r="AH193" i="38"/>
  <c r="AH191" i="38"/>
  <c r="AH190" i="38"/>
  <c r="AH189" i="38"/>
  <c r="AH186" i="38"/>
  <c r="AH185" i="38"/>
  <c r="AH184" i="38"/>
  <c r="AH182" i="38"/>
  <c r="AH181" i="38"/>
  <c r="AH180" i="38"/>
  <c r="AH174" i="38"/>
  <c r="AH173" i="38"/>
  <c r="AH172" i="38"/>
  <c r="AH170" i="38"/>
  <c r="AH169" i="38"/>
  <c r="AH168" i="38"/>
  <c r="AH165" i="38"/>
  <c r="AH164" i="38"/>
  <c r="AH163" i="38"/>
  <c r="AH161" i="38"/>
  <c r="AH160" i="38"/>
  <c r="AH159" i="38"/>
  <c r="AH150" i="38"/>
  <c r="AH149" i="38"/>
  <c r="AH148" i="38"/>
  <c r="AH146" i="38"/>
  <c r="AH145" i="38"/>
  <c r="AH144" i="38"/>
  <c r="AH141" i="38"/>
  <c r="AH140" i="38"/>
  <c r="AH139" i="38"/>
  <c r="AH137" i="38"/>
  <c r="AH136" i="38"/>
  <c r="AH135" i="38"/>
  <c r="AH129" i="38"/>
  <c r="AH128" i="38"/>
  <c r="AH127" i="38"/>
  <c r="AH125" i="38"/>
  <c r="AH124" i="38"/>
  <c r="AH123" i="38"/>
  <c r="AH120" i="38"/>
  <c r="AH119" i="38"/>
  <c r="AH118" i="38"/>
  <c r="AH116" i="38"/>
  <c r="AH115" i="38"/>
  <c r="AH114" i="38"/>
  <c r="AH102" i="38"/>
  <c r="AH101" i="38"/>
  <c r="AH100" i="38"/>
  <c r="AH98" i="38"/>
  <c r="AH97" i="38"/>
  <c r="AH96" i="38"/>
  <c r="AH93" i="38"/>
  <c r="AH92" i="38"/>
  <c r="AH91" i="38"/>
  <c r="AH89" i="38"/>
  <c r="AH88" i="38"/>
  <c r="AH87" i="38"/>
  <c r="AH81" i="38"/>
  <c r="AH80" i="38"/>
  <c r="AH79" i="38"/>
  <c r="AH77" i="38"/>
  <c r="AH76" i="38"/>
  <c r="AH75" i="38"/>
  <c r="AH72" i="38"/>
  <c r="AH71" i="38"/>
  <c r="AH70" i="38"/>
  <c r="AH68" i="38"/>
  <c r="AH67" i="38"/>
  <c r="AH66" i="38"/>
  <c r="AH57" i="38"/>
  <c r="AH56" i="38"/>
  <c r="AH55" i="38"/>
  <c r="AH53" i="38"/>
  <c r="AH52" i="38"/>
  <c r="AH51" i="38"/>
  <c r="AH48" i="38"/>
  <c r="AH47" i="38"/>
  <c r="AH46" i="38"/>
  <c r="AH44" i="38"/>
  <c r="AH43" i="38"/>
  <c r="AH42" i="38"/>
  <c r="AF38" i="38"/>
  <c r="AE38" i="38"/>
  <c r="AE37" i="38"/>
  <c r="AH36" i="38"/>
  <c r="AH35" i="38"/>
  <c r="AH34" i="38"/>
  <c r="AH32" i="38"/>
  <c r="AH31" i="38"/>
  <c r="AH30" i="38"/>
  <c r="AH27" i="38"/>
  <c r="AH26" i="38"/>
  <c r="AH25" i="38"/>
  <c r="AH23" i="38"/>
  <c r="AH22" i="38"/>
  <c r="AH21" i="38"/>
  <c r="AB49" i="57"/>
  <c r="P42" i="43" s="1"/>
  <c r="L72" i="58" s="1"/>
  <c r="J123" i="4" s="1"/>
  <c r="AB48" i="57"/>
  <c r="P41" i="43" s="1"/>
  <c r="L71" i="58" s="1"/>
  <c r="AC49" i="57"/>
  <c r="Q42" i="43" s="1"/>
  <c r="M72" i="58" s="1"/>
  <c r="AC48" i="57"/>
  <c r="Q41" i="43" s="1"/>
  <c r="M71" i="58" s="1"/>
  <c r="AE47" i="57"/>
  <c r="AE46" i="57"/>
  <c r="AE45" i="57"/>
  <c r="AE44" i="57"/>
  <c r="AE43" i="57"/>
  <c r="AE42" i="57"/>
  <c r="AE41" i="57"/>
  <c r="AE40" i="57"/>
  <c r="AE39" i="57"/>
  <c r="AE38" i="57"/>
  <c r="AE37" i="57"/>
  <c r="AE36" i="57"/>
  <c r="AE35" i="57"/>
  <c r="AE34" i="57"/>
  <c r="AE33" i="57"/>
  <c r="AE32" i="57"/>
  <c r="AE31" i="57"/>
  <c r="AE30" i="57"/>
  <c r="AE29" i="57"/>
  <c r="AE28" i="57"/>
  <c r="AE27" i="57"/>
  <c r="AE26" i="57"/>
  <c r="AE25" i="57"/>
  <c r="AE24" i="57"/>
  <c r="AE23" i="57"/>
  <c r="AE22" i="57"/>
  <c r="AE21" i="57"/>
  <c r="AE20" i="57"/>
  <c r="AE19" i="57"/>
  <c r="AE18" i="57"/>
  <c r="AE17" i="57"/>
  <c r="AE16" i="57"/>
  <c r="AE15" i="57"/>
  <c r="AE46" i="56"/>
  <c r="AC49" i="56"/>
  <c r="Q40" i="43" s="1"/>
  <c r="M70" i="58" s="1"/>
  <c r="AB49" i="56"/>
  <c r="P40" i="43" s="1"/>
  <c r="L70" i="58" s="1"/>
  <c r="J122" i="4" s="1"/>
  <c r="AC48" i="56"/>
  <c r="Q39" i="43" s="1"/>
  <c r="M69" i="58" s="1"/>
  <c r="AB48" i="56"/>
  <c r="P39" i="43" s="1"/>
  <c r="L69" i="58" s="1"/>
  <c r="AE47" i="56"/>
  <c r="AE45" i="56"/>
  <c r="AE44" i="56"/>
  <c r="AE43" i="56"/>
  <c r="AE42" i="56"/>
  <c r="AE41" i="56"/>
  <c r="AE40" i="56"/>
  <c r="AE39" i="56"/>
  <c r="AE38" i="56"/>
  <c r="AE37" i="56"/>
  <c r="AE36" i="56"/>
  <c r="AE35" i="56"/>
  <c r="AE34" i="56"/>
  <c r="AE33" i="56"/>
  <c r="AE32" i="56"/>
  <c r="AE31" i="56"/>
  <c r="AE30" i="56"/>
  <c r="AE29" i="56"/>
  <c r="AE28" i="56"/>
  <c r="AE27" i="56"/>
  <c r="AE26" i="56"/>
  <c r="AE25" i="56"/>
  <c r="AE24" i="56"/>
  <c r="AE23" i="56"/>
  <c r="AE22" i="56"/>
  <c r="AE21" i="56"/>
  <c r="AE20" i="56"/>
  <c r="AE19" i="56"/>
  <c r="AE18" i="56"/>
  <c r="AE17" i="56"/>
  <c r="AE16" i="56"/>
  <c r="AE15" i="56"/>
  <c r="AI46" i="55"/>
  <c r="AG48" i="55"/>
  <c r="Q38" i="43" s="1"/>
  <c r="M68" i="58" s="1"/>
  <c r="AG47" i="55"/>
  <c r="Q37" i="43" s="1"/>
  <c r="M67" i="58" s="1"/>
  <c r="AF48" i="55"/>
  <c r="P38" i="43" s="1"/>
  <c r="L68" i="58" s="1"/>
  <c r="J121" i="4" s="1"/>
  <c r="AF47" i="55"/>
  <c r="P37" i="43" s="1"/>
  <c r="L67" i="58" s="1"/>
  <c r="AI45" i="55"/>
  <c r="AI44" i="55"/>
  <c r="AI43" i="55"/>
  <c r="AI42" i="55"/>
  <c r="AI41" i="55"/>
  <c r="AI40" i="55"/>
  <c r="AI39" i="55"/>
  <c r="AI38" i="55"/>
  <c r="AI37" i="55"/>
  <c r="AI36" i="55"/>
  <c r="AI35" i="55"/>
  <c r="AI34" i="55"/>
  <c r="AI33" i="55"/>
  <c r="AI32" i="55"/>
  <c r="AI31" i="55"/>
  <c r="AI30" i="55"/>
  <c r="AI29" i="55"/>
  <c r="AI28" i="55"/>
  <c r="AI27" i="55"/>
  <c r="AI26" i="55"/>
  <c r="AI25" i="55"/>
  <c r="AI24" i="55"/>
  <c r="AI23" i="55"/>
  <c r="AI22" i="55"/>
  <c r="AI21" i="55"/>
  <c r="AI20" i="55"/>
  <c r="AI19" i="55"/>
  <c r="AI18" i="55"/>
  <c r="AI17" i="55"/>
  <c r="AI16" i="55"/>
  <c r="AI15" i="55"/>
  <c r="AI14" i="55"/>
  <c r="AE49" i="54"/>
  <c r="P35" i="43" s="1"/>
  <c r="L65" i="58" s="1"/>
  <c r="AF50" i="54"/>
  <c r="Q36" i="43" s="1"/>
  <c r="M66" i="58" s="1"/>
  <c r="AE50" i="54"/>
  <c r="P36" i="43" s="1"/>
  <c r="L66" i="58" s="1"/>
  <c r="J120" i="4" s="1"/>
  <c r="AF49" i="54"/>
  <c r="Q35" i="43" s="1"/>
  <c r="M65" i="58" s="1"/>
  <c r="AH48" i="54"/>
  <c r="AH47" i="54"/>
  <c r="AH46" i="54"/>
  <c r="AH45" i="54"/>
  <c r="AH44" i="54"/>
  <c r="AH43" i="54"/>
  <c r="AH42" i="54"/>
  <c r="AH41" i="54"/>
  <c r="AH40" i="54"/>
  <c r="AH39" i="54"/>
  <c r="AH38" i="54"/>
  <c r="AH37" i="54"/>
  <c r="AH36" i="54"/>
  <c r="AH35" i="54"/>
  <c r="AH34" i="54"/>
  <c r="AH33" i="54"/>
  <c r="AH32" i="54"/>
  <c r="AH31" i="54"/>
  <c r="AH30" i="54"/>
  <c r="AH29" i="54"/>
  <c r="AH28" i="54"/>
  <c r="AH27" i="54"/>
  <c r="AH26" i="54"/>
  <c r="AH25" i="54"/>
  <c r="AH24" i="54"/>
  <c r="AH23" i="54"/>
  <c r="AH22" i="54"/>
  <c r="AH21" i="54"/>
  <c r="AH20" i="54"/>
  <c r="AH19" i="54"/>
  <c r="AH18" i="54"/>
  <c r="AH17" i="54"/>
  <c r="AH16" i="54"/>
  <c r="AC50" i="53"/>
  <c r="Q24" i="43" s="1"/>
  <c r="M56" i="58" s="1"/>
  <c r="AC49" i="53"/>
  <c r="Q23" i="43" s="1"/>
  <c r="M55" i="58" s="1"/>
  <c r="AB50" i="53"/>
  <c r="P24" i="43" s="1"/>
  <c r="L56" i="58" s="1"/>
  <c r="J115" i="4" s="1"/>
  <c r="AB49" i="53"/>
  <c r="P23" i="43" s="1"/>
  <c r="L55" i="58" s="1"/>
  <c r="AE48" i="53"/>
  <c r="AE47" i="53"/>
  <c r="AE46" i="53"/>
  <c r="AE45" i="53"/>
  <c r="AE44" i="53"/>
  <c r="AE43" i="53"/>
  <c r="AE42" i="53"/>
  <c r="AE41" i="53"/>
  <c r="AE40" i="53"/>
  <c r="AE39" i="53"/>
  <c r="AE38" i="53"/>
  <c r="AE37" i="53"/>
  <c r="AE36" i="53"/>
  <c r="AE35" i="53"/>
  <c r="AE34" i="53"/>
  <c r="AE33" i="53"/>
  <c r="AE32" i="53"/>
  <c r="AE31" i="53"/>
  <c r="AE30" i="53"/>
  <c r="AE29" i="53"/>
  <c r="AE28" i="53"/>
  <c r="AE27" i="53"/>
  <c r="AE26" i="53"/>
  <c r="AE25" i="53"/>
  <c r="AE24" i="53"/>
  <c r="AE23" i="53"/>
  <c r="AE22" i="53"/>
  <c r="AE21" i="53"/>
  <c r="AE20" i="53"/>
  <c r="AE19" i="53"/>
  <c r="AE18" i="53"/>
  <c r="AE17" i="53"/>
  <c r="AE16" i="53"/>
  <c r="AK48" i="52"/>
  <c r="P33" i="43" s="1"/>
  <c r="L63" i="58" s="1"/>
  <c r="AL49" i="52"/>
  <c r="Q34" i="43" s="1"/>
  <c r="M64" i="58" s="1"/>
  <c r="AK49" i="52"/>
  <c r="P34" i="43" s="1"/>
  <c r="L64" i="58" s="1"/>
  <c r="J119" i="4" s="1"/>
  <c r="AL48" i="52"/>
  <c r="Q33" i="43" s="1"/>
  <c r="M63" i="58" s="1"/>
  <c r="AN47" i="52"/>
  <c r="AN46" i="52"/>
  <c r="AN45" i="52"/>
  <c r="AN44" i="52"/>
  <c r="AN43" i="52"/>
  <c r="AN42" i="52"/>
  <c r="AN41" i="52"/>
  <c r="AN40" i="52"/>
  <c r="AN39" i="52"/>
  <c r="AN38" i="52"/>
  <c r="AN37" i="52"/>
  <c r="AN36" i="52"/>
  <c r="AN35" i="52"/>
  <c r="AN34" i="52"/>
  <c r="AN33" i="52"/>
  <c r="AN32" i="52"/>
  <c r="AN31" i="52"/>
  <c r="AN30" i="52"/>
  <c r="AN29" i="52"/>
  <c r="AN28" i="52"/>
  <c r="AN27" i="52"/>
  <c r="AN26" i="52"/>
  <c r="AN25" i="52"/>
  <c r="AN24" i="52"/>
  <c r="AN23" i="52"/>
  <c r="AN22" i="52"/>
  <c r="AN21" i="52"/>
  <c r="AN20" i="52"/>
  <c r="AN19" i="52"/>
  <c r="AN18" i="52"/>
  <c r="AN17" i="52"/>
  <c r="AN16" i="52"/>
  <c r="AN15" i="52"/>
  <c r="AC49" i="51"/>
  <c r="P31" i="43" s="1"/>
  <c r="L61" i="58" s="1"/>
  <c r="AD50" i="51"/>
  <c r="Q32" i="43" s="1"/>
  <c r="M62" i="58" s="1"/>
  <c r="AC50" i="51"/>
  <c r="P32" i="43" s="1"/>
  <c r="L62" i="58" s="1"/>
  <c r="J118" i="4" s="1"/>
  <c r="AD49" i="51"/>
  <c r="Q31" i="43" s="1"/>
  <c r="M61" i="58" s="1"/>
  <c r="AF48" i="51"/>
  <c r="AF47" i="51"/>
  <c r="AF46" i="51"/>
  <c r="AF45" i="51"/>
  <c r="AF44" i="51"/>
  <c r="AF43" i="51"/>
  <c r="AF42" i="51"/>
  <c r="AF41" i="51"/>
  <c r="AF40" i="51"/>
  <c r="AF39" i="51"/>
  <c r="AF38" i="51"/>
  <c r="AF37" i="51"/>
  <c r="AF36" i="51"/>
  <c r="AF35" i="51"/>
  <c r="AF34" i="51"/>
  <c r="AF33" i="51"/>
  <c r="AF32" i="51"/>
  <c r="AF31" i="51"/>
  <c r="AF30" i="51"/>
  <c r="AF29" i="51"/>
  <c r="AF28" i="51"/>
  <c r="AF27" i="51"/>
  <c r="AF26" i="51"/>
  <c r="AF25" i="51"/>
  <c r="AF24" i="51"/>
  <c r="AF23" i="51"/>
  <c r="AF22" i="51"/>
  <c r="AF21" i="51"/>
  <c r="AF20" i="51"/>
  <c r="AF19" i="51"/>
  <c r="AF18" i="51"/>
  <c r="AF17" i="51"/>
  <c r="AF16" i="51"/>
  <c r="AG48" i="50"/>
  <c r="Q29" i="43" s="1"/>
  <c r="AG49" i="50"/>
  <c r="Q30" i="43" s="1"/>
  <c r="AF49" i="50"/>
  <c r="P30" i="43" s="1"/>
  <c r="AF48" i="50"/>
  <c r="P29" i="43" s="1"/>
  <c r="AI47" i="50"/>
  <c r="AI46" i="50"/>
  <c r="AI45" i="50"/>
  <c r="AI44" i="50"/>
  <c r="AI43" i="50"/>
  <c r="AI42" i="50"/>
  <c r="AI41" i="50"/>
  <c r="AI40" i="50"/>
  <c r="AI39" i="50"/>
  <c r="AI38" i="50"/>
  <c r="AI37" i="50"/>
  <c r="AI36" i="50"/>
  <c r="AI35" i="50"/>
  <c r="AI34" i="50"/>
  <c r="AI33" i="50"/>
  <c r="AI32" i="50"/>
  <c r="AI31" i="50"/>
  <c r="AI30" i="50"/>
  <c r="AI29" i="50"/>
  <c r="AI28" i="50"/>
  <c r="AI27" i="50"/>
  <c r="AI26" i="50"/>
  <c r="AI25" i="50"/>
  <c r="AI24" i="50"/>
  <c r="AI23" i="50"/>
  <c r="AI22" i="50"/>
  <c r="AI21" i="50"/>
  <c r="AI20" i="50"/>
  <c r="AI19" i="50"/>
  <c r="AI18" i="50"/>
  <c r="AI17" i="50"/>
  <c r="AI16" i="50"/>
  <c r="AI15" i="50"/>
  <c r="AF47" i="49"/>
  <c r="AD50" i="49"/>
  <c r="Q26" i="43" s="1"/>
  <c r="M58" i="58" s="1"/>
  <c r="AC50" i="49"/>
  <c r="P26" i="43" s="1"/>
  <c r="L58" i="58" s="1"/>
  <c r="J116" i="4" s="1"/>
  <c r="AD49" i="49"/>
  <c r="Q25" i="43" s="1"/>
  <c r="M57" i="58" s="1"/>
  <c r="AC49" i="49"/>
  <c r="P25" i="43" s="1"/>
  <c r="L57" i="58" s="1"/>
  <c r="AF48" i="49"/>
  <c r="AF46" i="49"/>
  <c r="AF45" i="49"/>
  <c r="AF44" i="49"/>
  <c r="AF43" i="49"/>
  <c r="AF42" i="49"/>
  <c r="AF41" i="49"/>
  <c r="AF40" i="49"/>
  <c r="AF39" i="49"/>
  <c r="AF38" i="49"/>
  <c r="AF37" i="49"/>
  <c r="AF36" i="49"/>
  <c r="AF35" i="49"/>
  <c r="AF34" i="49"/>
  <c r="AF33" i="49"/>
  <c r="AF32" i="49"/>
  <c r="AF31" i="49"/>
  <c r="AF30" i="49"/>
  <c r="AF29" i="49"/>
  <c r="AF28" i="49"/>
  <c r="AF27" i="49"/>
  <c r="AF26" i="49"/>
  <c r="AF25" i="49"/>
  <c r="AF24" i="49"/>
  <c r="AF23" i="49"/>
  <c r="AF22" i="49"/>
  <c r="AF21" i="49"/>
  <c r="AF20" i="49"/>
  <c r="AF19" i="49"/>
  <c r="AF18" i="49"/>
  <c r="AF17" i="49"/>
  <c r="AF16" i="49"/>
  <c r="AF50" i="48"/>
  <c r="Q22" i="43" s="1"/>
  <c r="M54" i="58" s="1"/>
  <c r="AF49" i="48"/>
  <c r="Q21" i="43" s="1"/>
  <c r="M53" i="58" s="1"/>
  <c r="AE50" i="48"/>
  <c r="P22" i="43" s="1"/>
  <c r="L54" i="58" s="1"/>
  <c r="J114" i="4" s="1"/>
  <c r="AE49" i="48"/>
  <c r="P21" i="43" s="1"/>
  <c r="L53" i="58" s="1"/>
  <c r="AH47" i="48"/>
  <c r="AH48" i="48"/>
  <c r="AH46" i="48"/>
  <c r="AH45" i="48"/>
  <c r="AH44" i="48"/>
  <c r="AH43" i="48"/>
  <c r="AH42" i="48"/>
  <c r="AH41" i="48"/>
  <c r="AH40" i="48"/>
  <c r="AH39" i="48"/>
  <c r="AH38" i="48"/>
  <c r="AH37" i="48"/>
  <c r="AH36" i="48"/>
  <c r="AH35" i="48"/>
  <c r="AH34" i="48"/>
  <c r="AH33" i="48"/>
  <c r="AH32" i="48"/>
  <c r="AH31" i="48"/>
  <c r="AH30" i="48"/>
  <c r="AH29" i="48"/>
  <c r="AH28" i="48"/>
  <c r="AH27" i="48"/>
  <c r="AH26" i="48"/>
  <c r="AH25" i="48"/>
  <c r="AH24" i="48"/>
  <c r="AH23" i="48"/>
  <c r="AH22" i="48"/>
  <c r="AH21" i="48"/>
  <c r="AH20" i="48"/>
  <c r="AH19" i="48"/>
  <c r="AH18" i="48"/>
  <c r="AH17" i="48"/>
  <c r="AH16" i="48"/>
  <c r="AH15" i="48"/>
  <c r="AF48" i="47"/>
  <c r="AD50" i="47"/>
  <c r="Q20" i="43" s="1"/>
  <c r="M52" i="58" s="1"/>
  <c r="AD49" i="47"/>
  <c r="Q19" i="43" s="1"/>
  <c r="M51" i="58" s="1"/>
  <c r="AC50" i="47"/>
  <c r="P20" i="43" s="1"/>
  <c r="L52" i="58" s="1"/>
  <c r="J113" i="4" s="1"/>
  <c r="AC49" i="47"/>
  <c r="P19" i="43" s="1"/>
  <c r="L51" i="58" s="1"/>
  <c r="AF47" i="47"/>
  <c r="AF46" i="47"/>
  <c r="AF45" i="47"/>
  <c r="AF44" i="47"/>
  <c r="AF43" i="47"/>
  <c r="AF42" i="47"/>
  <c r="AF41" i="47"/>
  <c r="AF40" i="47"/>
  <c r="AF39" i="47"/>
  <c r="AF38" i="47"/>
  <c r="AF37" i="47"/>
  <c r="AF36" i="47"/>
  <c r="AF35" i="47"/>
  <c r="AF34" i="47"/>
  <c r="AF33" i="47"/>
  <c r="AF32" i="47"/>
  <c r="AF31" i="47"/>
  <c r="AF30" i="47"/>
  <c r="AF29" i="47"/>
  <c r="AF28" i="47"/>
  <c r="AF27" i="47"/>
  <c r="AF26" i="47"/>
  <c r="AF25" i="47"/>
  <c r="AF24" i="47"/>
  <c r="AF23" i="47"/>
  <c r="AF22" i="47"/>
  <c r="AF21" i="47"/>
  <c r="AF20" i="47"/>
  <c r="AF19" i="47"/>
  <c r="AF18" i="47"/>
  <c r="AF17" i="47"/>
  <c r="AF16" i="47"/>
  <c r="AG49" i="46"/>
  <c r="Q18" i="43" s="1"/>
  <c r="M50" i="58" s="1"/>
  <c r="AF49" i="46"/>
  <c r="P18" i="43" s="1"/>
  <c r="L50" i="58" s="1"/>
  <c r="J112" i="4" s="1"/>
  <c r="AG48" i="46"/>
  <c r="Q17" i="43" s="1"/>
  <c r="M49" i="58" s="1"/>
  <c r="AF48" i="46"/>
  <c r="P17" i="43" s="1"/>
  <c r="L49" i="58" s="1"/>
  <c r="AI47" i="46"/>
  <c r="AI46" i="46"/>
  <c r="AI45" i="46"/>
  <c r="AI44" i="46"/>
  <c r="AI43" i="46"/>
  <c r="AI42" i="46"/>
  <c r="AI41" i="46"/>
  <c r="AI40" i="46"/>
  <c r="AI39" i="46"/>
  <c r="AI38" i="46"/>
  <c r="AI37" i="46"/>
  <c r="AI36" i="46"/>
  <c r="AI35" i="46"/>
  <c r="AI34" i="46"/>
  <c r="AI33" i="46"/>
  <c r="AI32" i="46"/>
  <c r="AI31" i="46"/>
  <c r="AI30" i="46"/>
  <c r="AI29" i="46"/>
  <c r="AI28" i="46"/>
  <c r="AI27" i="46"/>
  <c r="AI26" i="46"/>
  <c r="AI25" i="46"/>
  <c r="AI24" i="46"/>
  <c r="AI23" i="46"/>
  <c r="AI22" i="46"/>
  <c r="AI21" i="46"/>
  <c r="AI20" i="46"/>
  <c r="AI19" i="46"/>
  <c r="AI18" i="46"/>
  <c r="AI17" i="46"/>
  <c r="AI16" i="46"/>
  <c r="AD50" i="45"/>
  <c r="Q16" i="43" s="1"/>
  <c r="M48" i="58" s="1"/>
  <c r="AC50" i="45"/>
  <c r="P16" i="43" s="1"/>
  <c r="L48" i="58" s="1"/>
  <c r="J111" i="4" s="1"/>
  <c r="AD49" i="45"/>
  <c r="Q15" i="43" s="1"/>
  <c r="M47" i="58" s="1"/>
  <c r="AC49" i="45"/>
  <c r="P15" i="43" s="1"/>
  <c r="L47" i="58" s="1"/>
  <c r="AF48" i="45"/>
  <c r="AF21" i="45"/>
  <c r="AF20" i="45"/>
  <c r="AF19" i="45"/>
  <c r="AF18" i="45"/>
  <c r="AF17" i="45"/>
  <c r="AF47" i="45"/>
  <c r="AF46" i="45"/>
  <c r="AF45" i="45"/>
  <c r="AF44" i="45"/>
  <c r="AF43" i="45"/>
  <c r="AF42" i="45"/>
  <c r="AF41" i="45"/>
  <c r="AF40" i="45"/>
  <c r="AF39" i="45"/>
  <c r="AF38" i="45"/>
  <c r="AF37" i="45"/>
  <c r="AF36" i="45"/>
  <c r="AF35" i="45"/>
  <c r="AF34" i="45"/>
  <c r="AF33" i="45"/>
  <c r="AF32" i="45"/>
  <c r="AF31" i="45"/>
  <c r="AF30" i="45"/>
  <c r="AF29" i="45"/>
  <c r="AF28" i="45"/>
  <c r="AF27" i="45"/>
  <c r="AF26" i="45"/>
  <c r="AF25" i="45"/>
  <c r="AF24" i="45"/>
  <c r="AF23" i="45"/>
  <c r="AF22" i="45"/>
  <c r="AF16" i="45"/>
  <c r="AJ53" i="44"/>
  <c r="P14" i="43" s="1"/>
  <c r="AJ52" i="44"/>
  <c r="P13" i="43" s="1"/>
  <c r="AK53" i="44"/>
  <c r="Q14" i="43" s="1"/>
  <c r="AK52" i="44"/>
  <c r="Q13" i="43" s="1"/>
  <c r="AL53" i="44"/>
  <c r="AL52" i="44"/>
  <c r="AM50" i="44"/>
  <c r="AM51" i="44"/>
  <c r="AM49" i="44"/>
  <c r="AM48" i="44"/>
  <c r="AM47" i="44"/>
  <c r="AM46" i="44"/>
  <c r="AM45" i="44"/>
  <c r="AM44" i="44"/>
  <c r="AM43" i="44"/>
  <c r="AM42" i="44"/>
  <c r="AM41" i="44"/>
  <c r="AM40" i="44"/>
  <c r="AM39" i="44"/>
  <c r="AM38" i="44"/>
  <c r="AM37" i="44"/>
  <c r="AM36" i="44"/>
  <c r="AM35" i="44"/>
  <c r="AM34" i="44"/>
  <c r="AM33" i="44"/>
  <c r="AM32" i="44"/>
  <c r="AM31" i="44"/>
  <c r="AM30" i="44"/>
  <c r="AM29" i="44"/>
  <c r="AM28" i="44"/>
  <c r="AM27" i="44"/>
  <c r="AM26" i="44"/>
  <c r="AM25" i="44"/>
  <c r="AM24" i="44"/>
  <c r="AM23" i="44"/>
  <c r="AM22" i="44"/>
  <c r="AM21" i="44"/>
  <c r="AM20" i="44"/>
  <c r="AM19" i="44"/>
  <c r="AM18" i="44"/>
  <c r="AM17" i="44"/>
  <c r="AJ394" i="36" l="1"/>
  <c r="P16" i="35" s="1"/>
  <c r="M34" i="58" s="1"/>
  <c r="AP163" i="25"/>
  <c r="AH235" i="36"/>
  <c r="AH338" i="36"/>
  <c r="AG106" i="38"/>
  <c r="AP162" i="25"/>
  <c r="R28" i="33"/>
  <c r="R64" i="33"/>
  <c r="R34" i="35"/>
  <c r="AL382" i="36"/>
  <c r="R63" i="33"/>
  <c r="AG76" i="40"/>
  <c r="AH366" i="36"/>
  <c r="AK398" i="36"/>
  <c r="AH372" i="36"/>
  <c r="AK373" i="36"/>
  <c r="AE154" i="38"/>
  <c r="AK363" i="36"/>
  <c r="AJ367" i="36"/>
  <c r="P19" i="33" s="1"/>
  <c r="M26" i="58" s="1"/>
  <c r="AI382" i="36"/>
  <c r="Q15" i="34" s="1"/>
  <c r="L39" i="58" s="1"/>
  <c r="AL383" i="36"/>
  <c r="AE31" i="41"/>
  <c r="V31" i="41"/>
  <c r="R33" i="35"/>
  <c r="R28" i="35"/>
  <c r="R24" i="35"/>
  <c r="R25" i="35"/>
  <c r="AD31" i="41"/>
  <c r="AI377" i="36"/>
  <c r="O43" i="33" s="1"/>
  <c r="L30" i="58" s="1"/>
  <c r="AH382" i="36"/>
  <c r="AK383" i="36"/>
  <c r="AI387" i="36"/>
  <c r="Q20" i="34" s="1"/>
  <c r="L42" i="58" s="1"/>
  <c r="AH393" i="36"/>
  <c r="AK394" i="36"/>
  <c r="AT78" i="27"/>
  <c r="L19" i="58" s="1"/>
  <c r="AR62" i="40"/>
  <c r="AE37" i="41"/>
  <c r="U366" i="36"/>
  <c r="U376" i="36"/>
  <c r="U386" i="36"/>
  <c r="U397" i="36"/>
  <c r="AU78" i="27"/>
  <c r="M19" i="58" s="1"/>
  <c r="AM52" i="44"/>
  <c r="AE48" i="56"/>
  <c r="U367" i="36"/>
  <c r="U377" i="36"/>
  <c r="U387" i="36"/>
  <c r="U398" i="36"/>
  <c r="AI122" i="40"/>
  <c r="AU79" i="27"/>
  <c r="M20" i="58" s="1"/>
  <c r="AP41" i="40"/>
  <c r="AG57" i="40"/>
  <c r="AP100" i="40"/>
  <c r="AG113" i="40"/>
  <c r="AL366" i="36"/>
  <c r="AI373" i="36"/>
  <c r="O40" i="33" s="1"/>
  <c r="L28" i="58" s="1"/>
  <c r="AL376" i="36"/>
  <c r="AI383" i="36"/>
  <c r="Q16" i="34" s="1"/>
  <c r="L40" i="58" s="1"/>
  <c r="AL386" i="36"/>
  <c r="AI394" i="36"/>
  <c r="O16" i="35" s="1"/>
  <c r="L34" i="58" s="1"/>
  <c r="AL397" i="36"/>
  <c r="M45" i="58"/>
  <c r="Q44" i="43"/>
  <c r="M46" i="58"/>
  <c r="Q45" i="43"/>
  <c r="L45" i="58"/>
  <c r="P44" i="43"/>
  <c r="L46" i="58"/>
  <c r="J110" i="4" s="1"/>
  <c r="P45" i="43"/>
  <c r="AG100" i="40"/>
  <c r="AH179" i="40"/>
  <c r="K30" i="35"/>
  <c r="AI179" i="40"/>
  <c r="L30" i="35"/>
  <c r="AJ179" i="40"/>
  <c r="M30" i="35"/>
  <c r="AK179" i="40"/>
  <c r="N30" i="35"/>
  <c r="AL179" i="40"/>
  <c r="O30" i="35"/>
  <c r="P30" i="35"/>
  <c r="AM179" i="40"/>
  <c r="AN179" i="40"/>
  <c r="Q30" i="35"/>
  <c r="AH180" i="40"/>
  <c r="K31" i="35"/>
  <c r="AI180" i="40"/>
  <c r="L31" i="35"/>
  <c r="AJ180" i="40"/>
  <c r="M31" i="35"/>
  <c r="AK180" i="40"/>
  <c r="N31" i="35"/>
  <c r="AL180" i="40"/>
  <c r="O31" i="35"/>
  <c r="AM180" i="40"/>
  <c r="P31" i="35"/>
  <c r="AN180" i="40"/>
  <c r="Q31" i="35"/>
  <c r="AM175" i="40"/>
  <c r="P27" i="35"/>
  <c r="R27" i="35" s="1"/>
  <c r="R27" i="33"/>
  <c r="L59" i="58"/>
  <c r="L60" i="58"/>
  <c r="J117" i="4" s="1"/>
  <c r="M60" i="58"/>
  <c r="M59" i="58"/>
  <c r="AR33" i="40"/>
  <c r="AR55" i="40"/>
  <c r="AE153" i="38"/>
  <c r="R31" i="33"/>
  <c r="R30" i="33"/>
  <c r="AO22" i="40"/>
  <c r="AG69" i="40"/>
  <c r="AG165" i="40" s="1"/>
  <c r="AP113" i="40"/>
  <c r="AK170" i="40"/>
  <c r="AM139" i="40"/>
  <c r="AJ184" i="40"/>
  <c r="AP34" i="40"/>
  <c r="AP151" i="40" s="1"/>
  <c r="AG47" i="40"/>
  <c r="AP94" i="40"/>
  <c r="AG106" i="40"/>
  <c r="AG179" i="40" s="1"/>
  <c r="AK184" i="40"/>
  <c r="U362" i="36"/>
  <c r="AU84" i="27"/>
  <c r="AJ176" i="40"/>
  <c r="AK322" i="36"/>
  <c r="AJ338" i="36"/>
  <c r="AP153" i="25"/>
  <c r="AP48" i="40"/>
  <c r="AK166" i="40"/>
  <c r="AF248" i="38"/>
  <c r="AP64" i="40"/>
  <c r="AG77" i="40"/>
  <c r="AP120" i="40"/>
  <c r="AI183" i="40"/>
  <c r="AI176" i="40"/>
  <c r="AG29" i="40"/>
  <c r="AM49" i="40"/>
  <c r="AK337" i="36"/>
  <c r="AO29" i="40"/>
  <c r="AG35" i="40"/>
  <c r="AG152" i="40" s="1"/>
  <c r="AN184" i="40"/>
  <c r="AF154" i="38"/>
  <c r="AJ372" i="36"/>
  <c r="P39" i="33" s="1"/>
  <c r="M27" i="58" s="1"/>
  <c r="AH376" i="36"/>
  <c r="AK377" i="36"/>
  <c r="AJ382" i="36"/>
  <c r="R15" i="34" s="1"/>
  <c r="M39" i="58" s="1"/>
  <c r="AH386" i="36"/>
  <c r="AK387" i="36"/>
  <c r="AJ393" i="36"/>
  <c r="P15" i="35" s="1"/>
  <c r="M33" i="58" s="1"/>
  <c r="AH397" i="36"/>
  <c r="AT79" i="27"/>
  <c r="L20" i="58" s="1"/>
  <c r="AO35" i="40"/>
  <c r="AO152" i="40" s="1"/>
  <c r="AG42" i="40"/>
  <c r="AP63" i="40"/>
  <c r="AO69" i="40"/>
  <c r="AO165" i="40" s="1"/>
  <c r="AP119" i="40"/>
  <c r="AM122" i="40"/>
  <c r="AF153" i="38"/>
  <c r="AK393" i="36"/>
  <c r="AG28" i="40"/>
  <c r="AP35" i="40"/>
  <c r="AP152" i="40" s="1"/>
  <c r="AO42" i="40"/>
  <c r="AG48" i="40"/>
  <c r="AP69" i="40"/>
  <c r="AP165" i="40" s="1"/>
  <c r="AO76" i="40"/>
  <c r="AG82" i="40"/>
  <c r="AP95" i="40"/>
  <c r="AO101" i="40"/>
  <c r="AG107" i="40"/>
  <c r="AG180" i="40" s="1"/>
  <c r="AM176" i="40"/>
  <c r="AI147" i="40"/>
  <c r="AL372" i="36"/>
  <c r="AJ376" i="36"/>
  <c r="P42" i="33" s="1"/>
  <c r="M29" i="58" s="1"/>
  <c r="AJ386" i="36"/>
  <c r="R19" i="34" s="1"/>
  <c r="M41" i="58" s="1"/>
  <c r="AL393" i="36"/>
  <c r="U353" i="36"/>
  <c r="AQ160" i="25"/>
  <c r="AR80" i="40"/>
  <c r="AN176" i="40"/>
  <c r="AI49" i="40"/>
  <c r="AI165" i="40"/>
  <c r="AE248" i="38"/>
  <c r="AK362" i="36"/>
  <c r="AK366" i="36"/>
  <c r="AI234" i="36"/>
  <c r="AL235" i="36"/>
  <c r="AH383" i="36"/>
  <c r="AI337" i="36"/>
  <c r="AI49" i="46"/>
  <c r="AH176" i="38"/>
  <c r="AH197" i="38"/>
  <c r="AH122" i="40"/>
  <c r="AL122" i="40"/>
  <c r="AM183" i="40"/>
  <c r="AJ85" i="40"/>
  <c r="AN85" i="40"/>
  <c r="R52" i="33"/>
  <c r="AG105" i="38"/>
  <c r="AE249" i="38"/>
  <c r="AF249" i="38"/>
  <c r="AH83" i="38"/>
  <c r="AH226" i="38"/>
  <c r="AG23" i="40"/>
  <c r="AP22" i="40"/>
  <c r="AG34" i="40"/>
  <c r="AG151" i="40" s="1"/>
  <c r="AP42" i="40"/>
  <c r="AP47" i="40"/>
  <c r="AG58" i="40"/>
  <c r="AP58" i="40"/>
  <c r="AG63" i="40"/>
  <c r="AP70" i="40"/>
  <c r="AP166" i="40" s="1"/>
  <c r="AG83" i="40"/>
  <c r="AG170" i="40" s="1"/>
  <c r="AP83" i="40"/>
  <c r="AG94" i="40"/>
  <c r="AG175" i="40" s="1"/>
  <c r="AP101" i="40"/>
  <c r="AP176" i="40" s="1"/>
  <c r="AP106" i="40"/>
  <c r="AP179" i="40" s="1"/>
  <c r="AG114" i="40"/>
  <c r="AG119" i="40"/>
  <c r="AJ121" i="40"/>
  <c r="AN121" i="40"/>
  <c r="AK175" i="40"/>
  <c r="AK176" i="40"/>
  <c r="AJ49" i="40"/>
  <c r="AN49" i="40"/>
  <c r="AK132" i="40"/>
  <c r="AI161" i="40"/>
  <c r="AG248" i="38"/>
  <c r="AE293" i="38"/>
  <c r="AH362" i="36"/>
  <c r="AH234" i="36"/>
  <c r="AL234" i="36"/>
  <c r="AK235" i="36"/>
  <c r="AI338" i="36"/>
  <c r="AG22" i="40"/>
  <c r="AK121" i="40"/>
  <c r="AH175" i="40"/>
  <c r="AL175" i="40"/>
  <c r="AH84" i="40"/>
  <c r="AL84" i="40"/>
  <c r="AI169" i="40"/>
  <c r="AH50" i="40"/>
  <c r="AL50" i="40"/>
  <c r="AM135" i="40"/>
  <c r="AM161" i="40"/>
  <c r="AD249" i="38"/>
  <c r="N34" i="33"/>
  <c r="AK140" i="40"/>
  <c r="AK156" i="40"/>
  <c r="AM53" i="44"/>
  <c r="AH58" i="38"/>
  <c r="AH59" i="38"/>
  <c r="L25" i="33"/>
  <c r="AI148" i="40"/>
  <c r="AI132" i="40"/>
  <c r="P25" i="33"/>
  <c r="AM148" i="40"/>
  <c r="AM132" i="40"/>
  <c r="AG70" i="40"/>
  <c r="AG166" i="40" s="1"/>
  <c r="AO95" i="40"/>
  <c r="AP114" i="40"/>
  <c r="AO120" i="40"/>
  <c r="AH121" i="40"/>
  <c r="AL121" i="40"/>
  <c r="AG101" i="40"/>
  <c r="L58" i="33"/>
  <c r="AI170" i="40"/>
  <c r="P58" i="33"/>
  <c r="AM170" i="40"/>
  <c r="L55" i="33"/>
  <c r="AI166" i="40"/>
  <c r="AM85" i="40"/>
  <c r="P55" i="33"/>
  <c r="AM166" i="40"/>
  <c r="AI85" i="40"/>
  <c r="L49" i="33"/>
  <c r="AI162" i="40"/>
  <c r="P49" i="33"/>
  <c r="AM162" i="40"/>
  <c r="AI48" i="46"/>
  <c r="AR19" i="40"/>
  <c r="AP23" i="40"/>
  <c r="N24" i="33"/>
  <c r="AK147" i="40"/>
  <c r="AK131" i="40"/>
  <c r="AR26" i="40"/>
  <c r="AO28" i="40"/>
  <c r="AR44" i="40"/>
  <c r="AO48" i="40"/>
  <c r="AR73" i="40"/>
  <c r="AO77" i="40"/>
  <c r="AP76" i="40"/>
  <c r="AP77" i="40"/>
  <c r="AR93" i="40"/>
  <c r="AO94" i="40"/>
  <c r="AR103" i="40"/>
  <c r="AO107" i="40"/>
  <c r="AO180" i="40" s="1"/>
  <c r="AR111" i="40"/>
  <c r="AO113" i="40"/>
  <c r="AR118" i="40"/>
  <c r="AO119" i="40"/>
  <c r="AJ122" i="40"/>
  <c r="AN122" i="40"/>
  <c r="AO82" i="40"/>
  <c r="N57" i="33"/>
  <c r="AK169" i="40"/>
  <c r="N54" i="33"/>
  <c r="AK165" i="40"/>
  <c r="AO63" i="40"/>
  <c r="N48" i="33"/>
  <c r="AK161" i="40"/>
  <c r="AO57" i="40"/>
  <c r="AF61" i="38"/>
  <c r="AH196" i="38"/>
  <c r="N31" i="33"/>
  <c r="AK136" i="40"/>
  <c r="N28" i="33"/>
  <c r="AK148" i="40"/>
  <c r="AP57" i="40"/>
  <c r="AG64" i="40"/>
  <c r="AP82" i="40"/>
  <c r="AG95" i="40"/>
  <c r="AP107" i="40"/>
  <c r="AP180" i="40" s="1"/>
  <c r="AG120" i="40"/>
  <c r="AH183" i="40"/>
  <c r="AL183" i="40"/>
  <c r="AI175" i="40"/>
  <c r="AP160" i="25"/>
  <c r="M24" i="33"/>
  <c r="AJ147" i="40"/>
  <c r="AJ131" i="40"/>
  <c r="Q24" i="33"/>
  <c r="AN147" i="40"/>
  <c r="AN131" i="40"/>
  <c r="K25" i="33"/>
  <c r="AH148" i="40"/>
  <c r="AH132" i="40"/>
  <c r="O25" i="33"/>
  <c r="AL148" i="40"/>
  <c r="AL132" i="40"/>
  <c r="AR27" i="40"/>
  <c r="AR38" i="40"/>
  <c r="AR45" i="40"/>
  <c r="AR56" i="40"/>
  <c r="AR66" i="40"/>
  <c r="AR74" i="40"/>
  <c r="AR81" i="40"/>
  <c r="AR97" i="40"/>
  <c r="AR104" i="40"/>
  <c r="AR112" i="40"/>
  <c r="AK183" i="40"/>
  <c r="AI184" i="40"/>
  <c r="AM184" i="40"/>
  <c r="AO106" i="40"/>
  <c r="AO179" i="40" s="1"/>
  <c r="M57" i="33"/>
  <c r="AJ169" i="40"/>
  <c r="Q57" i="33"/>
  <c r="AN169" i="40"/>
  <c r="K58" i="33"/>
  <c r="AH170" i="40"/>
  <c r="O58" i="33"/>
  <c r="AL170" i="40"/>
  <c r="M54" i="33"/>
  <c r="AJ165" i="40"/>
  <c r="Q54" i="33"/>
  <c r="AN165" i="40"/>
  <c r="AH85" i="40"/>
  <c r="K55" i="33"/>
  <c r="AH166" i="40"/>
  <c r="AL85" i="40"/>
  <c r="O55" i="33"/>
  <c r="AL166" i="40"/>
  <c r="M48" i="33"/>
  <c r="AJ161" i="40"/>
  <c r="Q48" i="33"/>
  <c r="AN161" i="40"/>
  <c r="K49" i="33"/>
  <c r="AH162" i="40"/>
  <c r="O49" i="33"/>
  <c r="AL162" i="40"/>
  <c r="AK50" i="40"/>
  <c r="AI139" i="40"/>
  <c r="AM155" i="40"/>
  <c r="AE61" i="38"/>
  <c r="AE294" i="38"/>
  <c r="AH103" i="38"/>
  <c r="AH131" i="38"/>
  <c r="AH130" i="38"/>
  <c r="AH152" i="38"/>
  <c r="AH151" i="38"/>
  <c r="AH175" i="38"/>
  <c r="AH225" i="38"/>
  <c r="AH247" i="38"/>
  <c r="AH246" i="38"/>
  <c r="AH271" i="38"/>
  <c r="AH294" i="38" s="1"/>
  <c r="AH270" i="38"/>
  <c r="AH293" i="38" s="1"/>
  <c r="U323" i="36"/>
  <c r="AR21" i="40"/>
  <c r="K24" i="33"/>
  <c r="AH49" i="40"/>
  <c r="AH147" i="40"/>
  <c r="AH131" i="40"/>
  <c r="O24" i="33"/>
  <c r="AL147" i="40"/>
  <c r="AL131" i="40"/>
  <c r="M25" i="33"/>
  <c r="AJ148" i="40"/>
  <c r="AJ132" i="40"/>
  <c r="Q25" i="33"/>
  <c r="AN148" i="40"/>
  <c r="AN132" i="40"/>
  <c r="AR25" i="40"/>
  <c r="AP28" i="40"/>
  <c r="AR32" i="40"/>
  <c r="AO34" i="40"/>
  <c r="AG41" i="40"/>
  <c r="AR40" i="40"/>
  <c r="AR54" i="40"/>
  <c r="AR61" i="40"/>
  <c r="AR68" i="40"/>
  <c r="AR79" i="40"/>
  <c r="AR92" i="40"/>
  <c r="AR99" i="40"/>
  <c r="AR110" i="40"/>
  <c r="AR117" i="40"/>
  <c r="AI121" i="40"/>
  <c r="AM121" i="40"/>
  <c r="AK122" i="40"/>
  <c r="AO114" i="40"/>
  <c r="K57" i="33"/>
  <c r="AH169" i="40"/>
  <c r="O57" i="33"/>
  <c r="AL169" i="40"/>
  <c r="M58" i="33"/>
  <c r="AJ170" i="40"/>
  <c r="Q58" i="33"/>
  <c r="AN170" i="40"/>
  <c r="K54" i="33"/>
  <c r="AH165" i="40"/>
  <c r="O54" i="33"/>
  <c r="AL165" i="40"/>
  <c r="M55" i="33"/>
  <c r="AJ166" i="40"/>
  <c r="Q55" i="33"/>
  <c r="AN166" i="40"/>
  <c r="K48" i="33"/>
  <c r="AH161" i="40"/>
  <c r="O48" i="33"/>
  <c r="AL161" i="40"/>
  <c r="M49" i="33"/>
  <c r="AJ162" i="40"/>
  <c r="Q49" i="33"/>
  <c r="AN162" i="40"/>
  <c r="AK49" i="40"/>
  <c r="AO47" i="40"/>
  <c r="AI50" i="40"/>
  <c r="AM50" i="40"/>
  <c r="AI131" i="40"/>
  <c r="AM147" i="40"/>
  <c r="AI151" i="40"/>
  <c r="AM165" i="40"/>
  <c r="AH104" i="38"/>
  <c r="AH82" i="38"/>
  <c r="AE160" i="25"/>
  <c r="AR20" i="40"/>
  <c r="AO23" i="40"/>
  <c r="AP29" i="40"/>
  <c r="AR31" i="40"/>
  <c r="AR39" i="40"/>
  <c r="AO41" i="40"/>
  <c r="AR46" i="40"/>
  <c r="AR60" i="40"/>
  <c r="AR67" i="40"/>
  <c r="AR75" i="40"/>
  <c r="AR91" i="40"/>
  <c r="AR98" i="40"/>
  <c r="AR105" i="40"/>
  <c r="AR116" i="40"/>
  <c r="AJ183" i="40"/>
  <c r="AN183" i="40"/>
  <c r="AH184" i="40"/>
  <c r="AL184" i="40"/>
  <c r="AO100" i="40"/>
  <c r="AJ175" i="40"/>
  <c r="AN175" i="40"/>
  <c r="AH176" i="40"/>
  <c r="AL176" i="40"/>
  <c r="AO83" i="40"/>
  <c r="L57" i="33"/>
  <c r="P57" i="33"/>
  <c r="N58" i="33"/>
  <c r="AO70" i="40"/>
  <c r="AO166" i="40" s="1"/>
  <c r="AM84" i="40"/>
  <c r="P51" i="33"/>
  <c r="R51" i="33" s="1"/>
  <c r="AK85" i="40"/>
  <c r="N52" i="33"/>
  <c r="AO64" i="40"/>
  <c r="AO58" i="40"/>
  <c r="AL49" i="40"/>
  <c r="AJ50" i="40"/>
  <c r="AN50" i="40"/>
  <c r="L33" i="33"/>
  <c r="P33" i="33"/>
  <c r="AM131" i="40"/>
  <c r="AI135" i="40"/>
  <c r="AM151" i="40"/>
  <c r="AI155" i="40"/>
  <c r="AK162" i="40"/>
  <c r="AM169" i="40"/>
  <c r="M33" i="33"/>
  <c r="Q33" i="33"/>
  <c r="K34" i="33"/>
  <c r="O34" i="33"/>
  <c r="AJ135" i="40"/>
  <c r="AN135" i="40"/>
  <c r="AH136" i="40"/>
  <c r="AL136" i="40"/>
  <c r="AJ139" i="40"/>
  <c r="AN139" i="40"/>
  <c r="AH140" i="40"/>
  <c r="AL140" i="40"/>
  <c r="AJ151" i="40"/>
  <c r="AN151" i="40"/>
  <c r="AH152" i="40"/>
  <c r="AL152" i="40"/>
  <c r="AJ155" i="40"/>
  <c r="AN155" i="40"/>
  <c r="AH156" i="40"/>
  <c r="AL156" i="40"/>
  <c r="AE105" i="38"/>
  <c r="AF60" i="38"/>
  <c r="AF308" i="38"/>
  <c r="AE198" i="38"/>
  <c r="AE199" i="38"/>
  <c r="AD248" i="38"/>
  <c r="AG249" i="38"/>
  <c r="AF293" i="38"/>
  <c r="AF294" i="38"/>
  <c r="N33" i="33"/>
  <c r="L34" i="33"/>
  <c r="P34" i="33"/>
  <c r="AK86" i="40"/>
  <c r="N30" i="33"/>
  <c r="AK135" i="40"/>
  <c r="AI136" i="40"/>
  <c r="AM136" i="40"/>
  <c r="AK139" i="40"/>
  <c r="AI140" i="40"/>
  <c r="AM140" i="40"/>
  <c r="AK151" i="40"/>
  <c r="AI152" i="40"/>
  <c r="AM152" i="40"/>
  <c r="AK155" i="40"/>
  <c r="AI156" i="40"/>
  <c r="AM156" i="40"/>
  <c r="AF309" i="38"/>
  <c r="AF198" i="38"/>
  <c r="AF199" i="38"/>
  <c r="AG293" i="38"/>
  <c r="AG294" i="38"/>
  <c r="AD32" i="41"/>
  <c r="O33" i="33"/>
  <c r="M34" i="33"/>
  <c r="Q34" i="33"/>
  <c r="AH135" i="40"/>
  <c r="AL135" i="40"/>
  <c r="AJ136" i="40"/>
  <c r="AN136" i="40"/>
  <c r="AH139" i="40"/>
  <c r="AL139" i="40"/>
  <c r="AJ140" i="40"/>
  <c r="AN140" i="40"/>
  <c r="AH151" i="40"/>
  <c r="AL151" i="40"/>
  <c r="AJ152" i="40"/>
  <c r="AN152" i="40"/>
  <c r="AH155" i="40"/>
  <c r="AL155" i="40"/>
  <c r="AJ156" i="40"/>
  <c r="AN156" i="40"/>
  <c r="AE60" i="38"/>
  <c r="AG198" i="38"/>
  <c r="AG199" i="38"/>
  <c r="AF310" i="38"/>
  <c r="H22" i="111"/>
  <c r="G16" i="90" s="1"/>
  <c r="AH363" i="36"/>
  <c r="AI362" i="36"/>
  <c r="O15" i="33" s="1"/>
  <c r="L23" i="58" s="1"/>
  <c r="AI363" i="36"/>
  <c r="O16" i="33" s="1"/>
  <c r="L24" i="58" s="1"/>
  <c r="AL253" i="36"/>
  <c r="AI288" i="36"/>
  <c r="AK382" i="36"/>
  <c r="AJ383" i="36"/>
  <c r="R16" i="34" s="1"/>
  <c r="M40" i="58" s="1"/>
  <c r="AL338" i="36"/>
  <c r="U322" i="36"/>
  <c r="AJ362" i="36"/>
  <c r="P15" i="33" s="1"/>
  <c r="M23" i="58" s="1"/>
  <c r="AQ146" i="25"/>
  <c r="M17" i="58" s="1"/>
  <c r="AP145" i="25"/>
  <c r="L16" i="58" s="1"/>
  <c r="AE159" i="25"/>
  <c r="AE163" i="25"/>
  <c r="AQ151" i="25"/>
  <c r="AQ153" i="25"/>
  <c r="AQ155" i="25"/>
  <c r="AQ157" i="25"/>
  <c r="AQ145" i="25"/>
  <c r="M16" i="58" s="1"/>
  <c r="AE155" i="25"/>
  <c r="AP156" i="25"/>
  <c r="AP159" i="25"/>
  <c r="AP146" i="25"/>
  <c r="L17" i="58" s="1"/>
  <c r="AQ156" i="25"/>
  <c r="AQ159" i="25"/>
  <c r="U373" i="36"/>
  <c r="U383" i="36"/>
  <c r="AJ219" i="36"/>
  <c r="AI220" i="36"/>
  <c r="AJ220" i="36"/>
  <c r="AH267" i="36"/>
  <c r="AL267" i="36"/>
  <c r="AK268" i="36"/>
  <c r="AJ303" i="36"/>
  <c r="AI304" i="36"/>
  <c r="AJ304" i="36"/>
  <c r="AH337" i="36"/>
  <c r="AL337" i="36"/>
  <c r="AK338" i="36"/>
  <c r="U234" i="36"/>
  <c r="U337" i="36"/>
  <c r="AJ234" i="36"/>
  <c r="AI235" i="36"/>
  <c r="AK372" i="36"/>
  <c r="AJ373" i="36"/>
  <c r="P40" i="33" s="1"/>
  <c r="M28" i="58" s="1"/>
  <c r="AJ322" i="36"/>
  <c r="AI323" i="36"/>
  <c r="U235" i="36"/>
  <c r="U338" i="36"/>
  <c r="AK367" i="36"/>
  <c r="AK234" i="36"/>
  <c r="AJ235" i="36"/>
  <c r="AI372" i="36"/>
  <c r="O39" i="33" s="1"/>
  <c r="L27" i="58" s="1"/>
  <c r="AH373" i="36"/>
  <c r="AL373" i="36"/>
  <c r="AJ267" i="36"/>
  <c r="AI268" i="36"/>
  <c r="AH303" i="36"/>
  <c r="AL303" i="36"/>
  <c r="AK304" i="36"/>
  <c r="AJ337" i="36"/>
  <c r="U372" i="36"/>
  <c r="U382" i="36"/>
  <c r="U393" i="36"/>
  <c r="AL289" i="36"/>
  <c r="AE32" i="41"/>
  <c r="V32" i="41"/>
  <c r="AI267" i="36"/>
  <c r="AI376" i="36"/>
  <c r="O42" i="33" s="1"/>
  <c r="L29" i="58" s="1"/>
  <c r="AH377" i="36"/>
  <c r="AH268" i="36"/>
  <c r="AL268" i="36"/>
  <c r="AL377" i="36"/>
  <c r="AK267" i="36"/>
  <c r="AK386" i="36"/>
  <c r="AK288" i="36"/>
  <c r="AJ387" i="36"/>
  <c r="R20" i="34" s="1"/>
  <c r="M42" i="58" s="1"/>
  <c r="AJ289" i="36"/>
  <c r="AH289" i="36"/>
  <c r="AI393" i="36"/>
  <c r="O15" i="35" s="1"/>
  <c r="L33" i="58" s="1"/>
  <c r="AH394" i="36"/>
  <c r="AL394" i="36"/>
  <c r="AK397" i="36"/>
  <c r="AJ398" i="36"/>
  <c r="P19" i="35" s="1"/>
  <c r="M36" i="58" s="1"/>
  <c r="AJ323" i="36"/>
  <c r="AJ363" i="36"/>
  <c r="P16" i="33" s="1"/>
  <c r="M24" i="58" s="1"/>
  <c r="AJ353" i="36"/>
  <c r="AI219" i="36"/>
  <c r="AI366" i="36"/>
  <c r="O18" i="33" s="1"/>
  <c r="L25" i="58" s="1"/>
  <c r="AI354" i="36"/>
  <c r="AH355" i="36"/>
  <c r="AH220" i="36"/>
  <c r="AH367" i="36"/>
  <c r="AL367" i="36"/>
  <c r="AL355" i="36"/>
  <c r="AI252" i="36"/>
  <c r="AJ268" i="36"/>
  <c r="AK271" i="36"/>
  <c r="AI303" i="36"/>
  <c r="AI386" i="36"/>
  <c r="Q19" i="34" s="1"/>
  <c r="L41" i="58" s="1"/>
  <c r="AH304" i="36"/>
  <c r="AH387" i="36"/>
  <c r="AL387" i="36"/>
  <c r="AL304" i="36"/>
  <c r="AK219" i="36"/>
  <c r="AK376" i="36"/>
  <c r="AK252" i="36"/>
  <c r="AJ377" i="36"/>
  <c r="P43" i="33" s="1"/>
  <c r="M30" i="58" s="1"/>
  <c r="AJ253" i="36"/>
  <c r="AH253" i="36"/>
  <c r="AK303" i="36"/>
  <c r="AI322" i="36"/>
  <c r="AI397" i="36"/>
  <c r="O18" i="35" s="1"/>
  <c r="L35" i="58" s="1"/>
  <c r="AH398" i="36"/>
  <c r="AH323" i="36"/>
  <c r="AH340" i="36" s="1"/>
  <c r="AL323" i="36"/>
  <c r="AL398" i="36"/>
  <c r="AK352" i="36"/>
  <c r="AH219" i="36"/>
  <c r="AK220" i="36"/>
  <c r="AJ252" i="36"/>
  <c r="AI253" i="36"/>
  <c r="AH271" i="36"/>
  <c r="AJ288" i="36"/>
  <c r="AI289" i="36"/>
  <c r="AH322" i="36"/>
  <c r="AL322" i="36"/>
  <c r="AK323" i="36"/>
  <c r="AH352" i="36"/>
  <c r="AK353" i="36"/>
  <c r="AJ354" i="36"/>
  <c r="AI355" i="36"/>
  <c r="AJ366" i="36"/>
  <c r="P18" i="33" s="1"/>
  <c r="M25" i="58" s="1"/>
  <c r="AI367" i="36"/>
  <c r="O19" i="33" s="1"/>
  <c r="L26" i="58" s="1"/>
  <c r="AJ397" i="36"/>
  <c r="P18" i="35" s="1"/>
  <c r="M35" i="58" s="1"/>
  <c r="AI398" i="36"/>
  <c r="O19" i="35" s="1"/>
  <c r="L36" i="58" s="1"/>
  <c r="AI271" i="36"/>
  <c r="AI352" i="36"/>
  <c r="AH353" i="36"/>
  <c r="AK354" i="36"/>
  <c r="AJ355" i="36"/>
  <c r="AH252" i="36"/>
  <c r="AL252" i="36"/>
  <c r="AK253" i="36"/>
  <c r="AJ271" i="36"/>
  <c r="AH288" i="36"/>
  <c r="AL288" i="36"/>
  <c r="AK289" i="36"/>
  <c r="AJ352" i="36"/>
  <c r="AI353" i="36"/>
  <c r="AH354" i="36"/>
  <c r="AL354" i="36"/>
  <c r="AK355" i="36"/>
  <c r="AE309" i="38"/>
  <c r="AE311" i="38"/>
  <c r="AE308" i="38"/>
  <c r="AE106" i="38"/>
  <c r="AF106" i="38"/>
  <c r="AF105" i="38"/>
  <c r="AF311" i="38"/>
  <c r="AN86" i="40"/>
  <c r="AJ86" i="40"/>
  <c r="AI86" i="40"/>
  <c r="AI84" i="40"/>
  <c r="AM86" i="40"/>
  <c r="AJ84" i="40"/>
  <c r="AN84" i="40"/>
  <c r="AK84" i="40"/>
  <c r="AH86" i="40"/>
  <c r="AL86" i="40"/>
  <c r="AE146" i="25"/>
  <c r="AE153" i="25"/>
  <c r="AE145" i="25"/>
  <c r="U220" i="36"/>
  <c r="U363" i="36"/>
  <c r="U394" i="36"/>
  <c r="U252" i="36"/>
  <c r="U288" i="36"/>
  <c r="U354" i="36"/>
  <c r="U219" i="36"/>
  <c r="U267" i="36"/>
  <c r="U271" i="36"/>
  <c r="U303" i="36"/>
  <c r="U352" i="36"/>
  <c r="U268" i="36"/>
  <c r="U304" i="36"/>
  <c r="U253" i="36"/>
  <c r="U289" i="36"/>
  <c r="U355" i="36"/>
  <c r="AE310" i="38"/>
  <c r="AL124" i="40" l="1"/>
  <c r="U339" i="36"/>
  <c r="AF295" i="38"/>
  <c r="AF324" i="38" s="1"/>
  <c r="P21" i="35" s="1"/>
  <c r="M79" i="58" s="1"/>
  <c r="AG161" i="40"/>
  <c r="AH249" i="38"/>
  <c r="AH296" i="38" s="1"/>
  <c r="AI340" i="36"/>
  <c r="AR63" i="40"/>
  <c r="AO156" i="40"/>
  <c r="AH87" i="40"/>
  <c r="AH125" i="40" s="1"/>
  <c r="AE201" i="38"/>
  <c r="AE321" i="38" s="1"/>
  <c r="O46" i="33" s="1"/>
  <c r="L78" i="58" s="1"/>
  <c r="AN87" i="40"/>
  <c r="AR34" i="40"/>
  <c r="AP161" i="40"/>
  <c r="AG169" i="40"/>
  <c r="AH199" i="38"/>
  <c r="AP175" i="40"/>
  <c r="AE107" i="38"/>
  <c r="AE316" i="38" s="1"/>
  <c r="O21" i="33" s="1"/>
  <c r="L75" i="58" s="1"/>
  <c r="AF108" i="38"/>
  <c r="AF317" i="38" s="1"/>
  <c r="P22" i="33" s="1"/>
  <c r="M76" i="58" s="1"/>
  <c r="AM87" i="40"/>
  <c r="AM125" i="40" s="1"/>
  <c r="AR119" i="40"/>
  <c r="J109" i="4"/>
  <c r="AG183" i="40"/>
  <c r="AE296" i="38"/>
  <c r="AE325" i="38" s="1"/>
  <c r="O22" i="35" s="1"/>
  <c r="L80" i="58" s="1"/>
  <c r="AE304" i="38"/>
  <c r="AK339" i="36"/>
  <c r="AG148" i="40"/>
  <c r="AM124" i="40"/>
  <c r="AP183" i="40"/>
  <c r="AJ124" i="40"/>
  <c r="AG140" i="40"/>
  <c r="AE200" i="38"/>
  <c r="Q23" i="34"/>
  <c r="AE303" i="38"/>
  <c r="AF303" i="38"/>
  <c r="AR64" i="40"/>
  <c r="AR22" i="40"/>
  <c r="R48" i="33"/>
  <c r="AF107" i="38"/>
  <c r="AF316" i="38" s="1"/>
  <c r="P21" i="33" s="1"/>
  <c r="P36" i="33" s="1"/>
  <c r="AP121" i="40"/>
  <c r="AK87" i="40"/>
  <c r="AK125" i="40" s="1"/>
  <c r="R54" i="33"/>
  <c r="AF201" i="38"/>
  <c r="AF321" i="38" s="1"/>
  <c r="P46" i="33" s="1"/>
  <c r="M78" i="58" s="1"/>
  <c r="R22" i="34"/>
  <c r="AF200" i="38"/>
  <c r="AF320" i="38" s="1"/>
  <c r="P45" i="33" s="1"/>
  <c r="M77" i="58" s="1"/>
  <c r="AJ87" i="40"/>
  <c r="AJ125" i="40" s="1"/>
  <c r="AP85" i="40"/>
  <c r="AP155" i="40"/>
  <c r="AR82" i="40"/>
  <c r="AJ340" i="36"/>
  <c r="AL87" i="40"/>
  <c r="AL125" i="40" s="1"/>
  <c r="AI305" i="36"/>
  <c r="AR69" i="40"/>
  <c r="AR165" i="40" s="1"/>
  <c r="AP162" i="40"/>
  <c r="AE295" i="38"/>
  <c r="AE324" i="38" s="1"/>
  <c r="O21" i="35" s="1"/>
  <c r="L79" i="58" s="1"/>
  <c r="AG296" i="38"/>
  <c r="AG295" i="38"/>
  <c r="AR57" i="40"/>
  <c r="AP139" i="40"/>
  <c r="AK124" i="40"/>
  <c r="AH339" i="36"/>
  <c r="AR83" i="40"/>
  <c r="U269" i="36"/>
  <c r="AG147" i="40"/>
  <c r="AP156" i="40"/>
  <c r="R31" i="35"/>
  <c r="R30" i="35"/>
  <c r="AN125" i="40"/>
  <c r="AF296" i="38"/>
  <c r="AF325" i="38" s="1"/>
  <c r="P22" i="35" s="1"/>
  <c r="AG84" i="40"/>
  <c r="AJ305" i="36"/>
  <c r="AF304" i="38"/>
  <c r="AG121" i="40"/>
  <c r="AH305" i="36"/>
  <c r="AR100" i="40"/>
  <c r="W27" i="35" s="1"/>
  <c r="AG162" i="40"/>
  <c r="AO183" i="40"/>
  <c r="AI124" i="40"/>
  <c r="AR35" i="40"/>
  <c r="AR152" i="40" s="1"/>
  <c r="AG131" i="40"/>
  <c r="AO140" i="40"/>
  <c r="AR58" i="40"/>
  <c r="AG50" i="40"/>
  <c r="AI270" i="36"/>
  <c r="AP184" i="40"/>
  <c r="AR120" i="40"/>
  <c r="AP135" i="40"/>
  <c r="AR113" i="40"/>
  <c r="AG176" i="40"/>
  <c r="AP170" i="40"/>
  <c r="AO176" i="40"/>
  <c r="AK270" i="36"/>
  <c r="AI339" i="36"/>
  <c r="AL306" i="36"/>
  <c r="AO184" i="40"/>
  <c r="AP86" i="40"/>
  <c r="AG156" i="40"/>
  <c r="AN124" i="40"/>
  <c r="AE108" i="38"/>
  <c r="AE317" i="38" s="1"/>
  <c r="O22" i="33" s="1"/>
  <c r="L76" i="58" s="1"/>
  <c r="R33" i="33"/>
  <c r="AR29" i="40"/>
  <c r="AO161" i="40"/>
  <c r="AG135" i="40"/>
  <c r="AH124" i="40"/>
  <c r="AG86" i="40"/>
  <c r="AJ349" i="36"/>
  <c r="R24" i="33"/>
  <c r="AI237" i="36"/>
  <c r="AI272" i="36" s="1"/>
  <c r="AE305" i="38"/>
  <c r="AO162" i="40"/>
  <c r="AO84" i="40"/>
  <c r="AG184" i="40"/>
  <c r="AI87" i="40"/>
  <c r="AI125" i="40" s="1"/>
  <c r="AR23" i="40"/>
  <c r="AF306" i="38"/>
  <c r="AK350" i="36"/>
  <c r="AL349" i="36"/>
  <c r="AR41" i="40"/>
  <c r="AP140" i="40"/>
  <c r="AO131" i="40"/>
  <c r="AP131" i="40"/>
  <c r="AK340" i="36"/>
  <c r="U340" i="36"/>
  <c r="AR95" i="40"/>
  <c r="AR94" i="40"/>
  <c r="AR151" i="40"/>
  <c r="AH248" i="38"/>
  <c r="AH295" i="38" s="1"/>
  <c r="R49" i="33"/>
  <c r="R55" i="33"/>
  <c r="AR47" i="40"/>
  <c r="AP136" i="40"/>
  <c r="AG122" i="40"/>
  <c r="AG85" i="40"/>
  <c r="AH198" i="38"/>
  <c r="AO121" i="40"/>
  <c r="AO175" i="40"/>
  <c r="AO170" i="40"/>
  <c r="AR48" i="40"/>
  <c r="AO147" i="40"/>
  <c r="AP148" i="40"/>
  <c r="AP132" i="40"/>
  <c r="AG136" i="40"/>
  <c r="AO136" i="40"/>
  <c r="R25" i="33"/>
  <c r="R34" i="33"/>
  <c r="AO85" i="40"/>
  <c r="R57" i="33"/>
  <c r="AR114" i="40"/>
  <c r="AG155" i="40"/>
  <c r="AG139" i="40"/>
  <c r="R58" i="33"/>
  <c r="AR106" i="40"/>
  <c r="AR70" i="40"/>
  <c r="AR166" i="40" s="1"/>
  <c r="AP49" i="40"/>
  <c r="AR28" i="40"/>
  <c r="AP147" i="40"/>
  <c r="AO122" i="40"/>
  <c r="AG49" i="40"/>
  <c r="AG132" i="40"/>
  <c r="AO155" i="40"/>
  <c r="AO139" i="40"/>
  <c r="AR76" i="40"/>
  <c r="AO169" i="40"/>
  <c r="AR77" i="40"/>
  <c r="AP122" i="40"/>
  <c r="AO86" i="40"/>
  <c r="AI306" i="36"/>
  <c r="AO132" i="40"/>
  <c r="AO148" i="40"/>
  <c r="AO49" i="40"/>
  <c r="AO151" i="40"/>
  <c r="AO135" i="40"/>
  <c r="AR101" i="40"/>
  <c r="W28" i="35" s="1"/>
  <c r="F12" i="122" s="1"/>
  <c r="AR42" i="40"/>
  <c r="AP84" i="40"/>
  <c r="AR107" i="40"/>
  <c r="AP169" i="40"/>
  <c r="AO50" i="40"/>
  <c r="AP50" i="40"/>
  <c r="U305" i="36"/>
  <c r="U342" i="36" s="1"/>
  <c r="U270" i="36"/>
  <c r="AJ269" i="36"/>
  <c r="AJ347" i="36"/>
  <c r="AL305" i="36"/>
  <c r="AH349" i="36"/>
  <c r="U348" i="36"/>
  <c r="AH269" i="36"/>
  <c r="R23" i="34"/>
  <c r="AI350" i="36"/>
  <c r="AJ306" i="36"/>
  <c r="AK306" i="36"/>
  <c r="AL340" i="36"/>
  <c r="AJ270" i="36"/>
  <c r="AJ339" i="36"/>
  <c r="AJ236" i="36"/>
  <c r="AL270" i="36"/>
  <c r="Q22" i="34"/>
  <c r="AJ237" i="36"/>
  <c r="AL269" i="36"/>
  <c r="AH347" i="36"/>
  <c r="AK349" i="36"/>
  <c r="AL339" i="36"/>
  <c r="P60" i="33"/>
  <c r="AK347" i="36"/>
  <c r="AK236" i="36"/>
  <c r="AH348" i="36"/>
  <c r="AI347" i="36"/>
  <c r="AK305" i="36"/>
  <c r="AL350" i="36"/>
  <c r="AI349" i="36"/>
  <c r="AI348" i="36"/>
  <c r="AH306" i="36"/>
  <c r="AI269" i="36"/>
  <c r="AI236" i="36"/>
  <c r="AK348" i="36"/>
  <c r="AK237" i="36"/>
  <c r="AH236" i="36"/>
  <c r="AJ350" i="36"/>
  <c r="AK269" i="36"/>
  <c r="AH270" i="36"/>
  <c r="AH350" i="36"/>
  <c r="AH237" i="36"/>
  <c r="AJ348" i="36"/>
  <c r="AF305" i="38"/>
  <c r="U237" i="36"/>
  <c r="U350" i="36"/>
  <c r="U306" i="36"/>
  <c r="U347" i="36"/>
  <c r="U349" i="36"/>
  <c r="U236" i="36"/>
  <c r="AE306" i="38"/>
  <c r="AK272" i="36" l="1"/>
  <c r="AK343" i="36" s="1"/>
  <c r="AR161" i="40"/>
  <c r="AG124" i="40"/>
  <c r="O36" i="33"/>
  <c r="AF203" i="38"/>
  <c r="AF299" i="38" s="1"/>
  <c r="AR169" i="40"/>
  <c r="P37" i="33"/>
  <c r="P61" i="33"/>
  <c r="O61" i="33"/>
  <c r="AK342" i="36"/>
  <c r="AR183" i="40"/>
  <c r="AE202" i="38"/>
  <c r="AE298" i="38" s="1"/>
  <c r="AP124" i="40"/>
  <c r="AE320" i="38"/>
  <c r="O45" i="33" s="1"/>
  <c r="L77" i="58" s="1"/>
  <c r="L90" i="58" s="1"/>
  <c r="K129" i="4" s="1"/>
  <c r="W33" i="35"/>
  <c r="AI342" i="36"/>
  <c r="AP87" i="40"/>
  <c r="AP125" i="40" s="1"/>
  <c r="AR162" i="40"/>
  <c r="M75" i="58"/>
  <c r="M90" i="58" s="1"/>
  <c r="AF202" i="38"/>
  <c r="AF298" i="38" s="1"/>
  <c r="P36" i="35"/>
  <c r="O36" i="35"/>
  <c r="AJ342" i="36"/>
  <c r="AH342" i="36"/>
  <c r="AR155" i="40"/>
  <c r="AR148" i="40"/>
  <c r="O37" i="33"/>
  <c r="AG87" i="40"/>
  <c r="AG125" i="40" s="1"/>
  <c r="AO124" i="40"/>
  <c r="AE203" i="38"/>
  <c r="AE299" i="38" s="1"/>
  <c r="AR170" i="40"/>
  <c r="AR50" i="40"/>
  <c r="U272" i="36"/>
  <c r="U343" i="36" s="1"/>
  <c r="AR86" i="40"/>
  <c r="AR147" i="40"/>
  <c r="AR136" i="40"/>
  <c r="AR184" i="40"/>
  <c r="W34" i="35"/>
  <c r="W24" i="35"/>
  <c r="AR121" i="40"/>
  <c r="AR175" i="40"/>
  <c r="AI343" i="36"/>
  <c r="AR180" i="40"/>
  <c r="W31" i="35"/>
  <c r="AR49" i="40"/>
  <c r="AR156" i="40"/>
  <c r="AR140" i="40"/>
  <c r="AR132" i="40"/>
  <c r="AR131" i="40"/>
  <c r="W25" i="35"/>
  <c r="AR176" i="40"/>
  <c r="AR122" i="40"/>
  <c r="AR139" i="40"/>
  <c r="AR179" i="40"/>
  <c r="W30" i="35"/>
  <c r="AR135" i="40"/>
  <c r="AR84" i="40"/>
  <c r="AO87" i="40"/>
  <c r="AO125" i="40" s="1"/>
  <c r="AR85" i="40"/>
  <c r="AJ272" i="36"/>
  <c r="AJ343" i="36" s="1"/>
  <c r="P66" i="33"/>
  <c r="P37" i="35"/>
  <c r="M80" i="58"/>
  <c r="M91" i="58" s="1"/>
  <c r="L91" i="58"/>
  <c r="AH272" i="36"/>
  <c r="AH343" i="36" s="1"/>
  <c r="O37" i="35"/>
  <c r="P67" i="33" l="1"/>
  <c r="O60" i="33"/>
  <c r="O66" i="33" s="1"/>
  <c r="O67" i="33"/>
  <c r="M129" i="4"/>
  <c r="K93" i="4"/>
  <c r="AR87" i="40"/>
  <c r="AR125" i="40" s="1"/>
  <c r="AR124" i="40"/>
  <c r="F11" i="122"/>
  <c r="E12" i="118"/>
  <c r="W37" i="35"/>
  <c r="W36" i="35"/>
  <c r="E14" i="118"/>
  <c r="F14" i="122"/>
  <c r="E13" i="118"/>
  <c r="F13" i="122"/>
  <c r="J18" i="90"/>
  <c r="H22" i="90" s="1"/>
  <c r="I18" i="90"/>
  <c r="G22" i="90" s="1"/>
  <c r="G18" i="90"/>
  <c r="K11" i="90"/>
  <c r="K13" i="90"/>
  <c r="K14" i="90"/>
  <c r="K15" i="90"/>
  <c r="K12" i="90"/>
  <c r="G17" i="90"/>
  <c r="I17" i="90"/>
  <c r="G21" i="90" s="1"/>
  <c r="L29" i="110"/>
  <c r="H29" i="110"/>
  <c r="L20" i="110"/>
  <c r="H20" i="110"/>
  <c r="L18" i="110"/>
  <c r="H18" i="110"/>
  <c r="L12" i="110"/>
  <c r="L10" i="110"/>
  <c r="H12" i="110"/>
  <c r="H10" i="110"/>
  <c r="O31" i="110"/>
  <c r="P20" i="59" s="1"/>
  <c r="N31" i="110"/>
  <c r="O30" i="110"/>
  <c r="P19" i="59" s="1"/>
  <c r="O14" i="110"/>
  <c r="O22" i="110"/>
  <c r="N14" i="110"/>
  <c r="N22" i="110"/>
  <c r="O13" i="110"/>
  <c r="O21" i="110"/>
  <c r="N13" i="110"/>
  <c r="N21" i="110"/>
  <c r="L30" i="110"/>
  <c r="N19" i="59" s="1"/>
  <c r="K30" i="110"/>
  <c r="M19" i="59" s="1"/>
  <c r="J30" i="110"/>
  <c r="L19" i="59" s="1"/>
  <c r="I30" i="110"/>
  <c r="K19" i="59" s="1"/>
  <c r="H30" i="110"/>
  <c r="J19" i="59" s="1"/>
  <c r="G30" i="110"/>
  <c r="I19" i="59" s="1"/>
  <c r="F30" i="110"/>
  <c r="H19" i="59" s="1"/>
  <c r="L21" i="110"/>
  <c r="L13" i="110"/>
  <c r="K31" i="110"/>
  <c r="M20" i="59" s="1"/>
  <c r="L134" i="4" s="1"/>
  <c r="J31" i="110"/>
  <c r="L20" i="59" s="1"/>
  <c r="K134" i="4" s="1"/>
  <c r="I31" i="110"/>
  <c r="K20" i="59" s="1"/>
  <c r="J134" i="4" s="1"/>
  <c r="G31" i="110"/>
  <c r="I20" i="59" s="1"/>
  <c r="F31" i="110"/>
  <c r="H20" i="59" s="1"/>
  <c r="K14" i="110"/>
  <c r="K22" i="110"/>
  <c r="J14" i="110"/>
  <c r="J22" i="110"/>
  <c r="I14" i="110"/>
  <c r="I22" i="110"/>
  <c r="G14" i="110"/>
  <c r="G22" i="110"/>
  <c r="F14" i="110"/>
  <c r="F22" i="110"/>
  <c r="E25" i="110"/>
  <c r="K13" i="110"/>
  <c r="K21" i="110"/>
  <c r="J13" i="110"/>
  <c r="J21" i="110"/>
  <c r="I13" i="110"/>
  <c r="I21" i="110"/>
  <c r="H13" i="110"/>
  <c r="H21" i="110"/>
  <c r="G13" i="110"/>
  <c r="G21" i="110"/>
  <c r="F13" i="110"/>
  <c r="F21" i="110"/>
  <c r="F18" i="109"/>
  <c r="H161" i="104"/>
  <c r="H29" i="104"/>
  <c r="H32" i="104"/>
  <c r="H35" i="104"/>
  <c r="H38" i="104"/>
  <c r="H41" i="104"/>
  <c r="I25" i="104"/>
  <c r="J25" i="104" s="1"/>
  <c r="I17" i="104"/>
  <c r="J17" i="104" s="1"/>
  <c r="I16" i="104"/>
  <c r="J16" i="104" s="1"/>
  <c r="H97" i="104"/>
  <c r="H144" i="104"/>
  <c r="H145" i="104"/>
  <c r="F13" i="109"/>
  <c r="F10" i="109"/>
  <c r="AY168" i="108"/>
  <c r="AY154" i="108"/>
  <c r="AY137" i="108"/>
  <c r="AY132" i="108"/>
  <c r="AY128" i="108"/>
  <c r="AY94" i="108"/>
  <c r="AY97" i="108"/>
  <c r="AY100" i="108"/>
  <c r="AY103" i="108"/>
  <c r="AY106" i="108"/>
  <c r="AY121" i="108"/>
  <c r="AY82" i="108"/>
  <c r="AY65" i="108"/>
  <c r="AY59" i="108"/>
  <c r="AY43" i="108"/>
  <c r="AY48" i="108"/>
  <c r="AY55" i="108"/>
  <c r="AY36" i="108"/>
  <c r="AY33" i="108"/>
  <c r="AY29" i="108"/>
  <c r="AY25" i="108"/>
  <c r="AY20" i="108"/>
  <c r="AY13" i="108"/>
  <c r="AY244" i="108"/>
  <c r="AY238" i="108"/>
  <c r="AY234" i="108"/>
  <c r="AY222" i="108"/>
  <c r="AY219" i="108" s="1"/>
  <c r="AY209" i="108"/>
  <c r="AY201" i="108"/>
  <c r="AY194" i="108"/>
  <c r="AY187" i="108"/>
  <c r="AY184" i="108"/>
  <c r="AY179" i="108"/>
  <c r="I168" i="108"/>
  <c r="I154" i="108"/>
  <c r="I137" i="108"/>
  <c r="I132" i="108"/>
  <c r="I128" i="108"/>
  <c r="I94" i="108"/>
  <c r="I97" i="108"/>
  <c r="I100" i="108"/>
  <c r="I103" i="108"/>
  <c r="I106" i="108"/>
  <c r="I121" i="108"/>
  <c r="I82" i="108"/>
  <c r="I65" i="108"/>
  <c r="I59" i="108"/>
  <c r="I43" i="108"/>
  <c r="I48" i="108"/>
  <c r="I55" i="108"/>
  <c r="I36" i="108"/>
  <c r="I33" i="108"/>
  <c r="I29" i="108"/>
  <c r="I25" i="108"/>
  <c r="I20" i="108"/>
  <c r="I13" i="108"/>
  <c r="I244" i="108"/>
  <c r="I238" i="108"/>
  <c r="I234" i="108"/>
  <c r="I222" i="108"/>
  <c r="I219" i="108" s="1"/>
  <c r="I209" i="108"/>
  <c r="I201" i="108"/>
  <c r="I194" i="108"/>
  <c r="I187" i="108"/>
  <c r="I184" i="108"/>
  <c r="I179" i="108"/>
  <c r="J168" i="108"/>
  <c r="J154" i="108"/>
  <c r="J137" i="108"/>
  <c r="J132" i="108"/>
  <c r="J128" i="108"/>
  <c r="J94" i="108"/>
  <c r="J97" i="108"/>
  <c r="J100" i="108"/>
  <c r="J103" i="108"/>
  <c r="J106" i="108"/>
  <c r="J121" i="108"/>
  <c r="J82" i="108"/>
  <c r="J65" i="108"/>
  <c r="J59" i="108"/>
  <c r="J43" i="108"/>
  <c r="J48" i="108"/>
  <c r="J55" i="108"/>
  <c r="J36" i="108"/>
  <c r="J33" i="108"/>
  <c r="J29" i="108"/>
  <c r="J25" i="108"/>
  <c r="J20" i="108"/>
  <c r="J13" i="108"/>
  <c r="J244" i="108"/>
  <c r="J238" i="108"/>
  <c r="J234" i="108"/>
  <c r="J222" i="108"/>
  <c r="J219" i="108" s="1"/>
  <c r="J209" i="108"/>
  <c r="J201" i="108"/>
  <c r="J194" i="108"/>
  <c r="J187" i="108"/>
  <c r="J184" i="108"/>
  <c r="J179" i="108"/>
  <c r="J256" i="108"/>
  <c r="K168" i="108"/>
  <c r="K154" i="108"/>
  <c r="K137" i="108"/>
  <c r="K132" i="108"/>
  <c r="K128" i="108"/>
  <c r="K94" i="108"/>
  <c r="K97" i="108"/>
  <c r="K100" i="108"/>
  <c r="K103" i="108"/>
  <c r="K106" i="108"/>
  <c r="K121" i="108"/>
  <c r="K82" i="108"/>
  <c r="K65" i="108"/>
  <c r="K59" i="108"/>
  <c r="K43" i="108"/>
  <c r="K48" i="108"/>
  <c r="K55" i="108"/>
  <c r="K36" i="108"/>
  <c r="K33" i="108"/>
  <c r="K29" i="108"/>
  <c r="K25" i="108"/>
  <c r="K20" i="108"/>
  <c r="K13" i="108"/>
  <c r="K244" i="108"/>
  <c r="K238" i="108"/>
  <c r="K234" i="108"/>
  <c r="K222" i="108"/>
  <c r="K219" i="108" s="1"/>
  <c r="K209" i="108"/>
  <c r="K201" i="108"/>
  <c r="K194" i="108"/>
  <c r="K187" i="108"/>
  <c r="K184" i="108"/>
  <c r="K179" i="108"/>
  <c r="K256" i="108"/>
  <c r="L168" i="108"/>
  <c r="L154" i="108"/>
  <c r="L137" i="108"/>
  <c r="L132" i="108"/>
  <c r="L128" i="108"/>
  <c r="L94" i="108"/>
  <c r="L97" i="108"/>
  <c r="L100" i="108"/>
  <c r="L103" i="108"/>
  <c r="L106" i="108"/>
  <c r="L121" i="108"/>
  <c r="L82" i="108"/>
  <c r="L65" i="108"/>
  <c r="L59" i="108"/>
  <c r="L43" i="108"/>
  <c r="L48" i="108"/>
  <c r="L55" i="108"/>
  <c r="L36" i="108"/>
  <c r="L33" i="108"/>
  <c r="L29" i="108"/>
  <c r="L25" i="108"/>
  <c r="L20" i="108"/>
  <c r="L13" i="108"/>
  <c r="L244" i="108"/>
  <c r="L238" i="108"/>
  <c r="L234" i="108"/>
  <c r="L222" i="108"/>
  <c r="L209" i="108"/>
  <c r="L201" i="108"/>
  <c r="L194" i="108"/>
  <c r="L187" i="108"/>
  <c r="L184" i="108"/>
  <c r="L179" i="108"/>
  <c r="L256" i="108"/>
  <c r="M168" i="108"/>
  <c r="M154" i="108"/>
  <c r="M137" i="108"/>
  <c r="M132" i="108"/>
  <c r="M128" i="108"/>
  <c r="M94" i="108"/>
  <c r="M97" i="108"/>
  <c r="M100" i="108"/>
  <c r="M103" i="108"/>
  <c r="M106" i="108"/>
  <c r="M121" i="108"/>
  <c r="M82" i="108"/>
  <c r="M65" i="108"/>
  <c r="M59" i="108"/>
  <c r="M43" i="108"/>
  <c r="M48" i="108"/>
  <c r="M55" i="108"/>
  <c r="M36" i="108"/>
  <c r="M33" i="108"/>
  <c r="M29" i="108"/>
  <c r="M25" i="108"/>
  <c r="M20" i="108"/>
  <c r="M13" i="108"/>
  <c r="M244" i="108"/>
  <c r="M238" i="108"/>
  <c r="M234" i="108"/>
  <c r="M222" i="108"/>
  <c r="M219" i="108" s="1"/>
  <c r="M209" i="108"/>
  <c r="M201" i="108"/>
  <c r="M194" i="108"/>
  <c r="M187" i="108"/>
  <c r="M184" i="108"/>
  <c r="M179" i="108"/>
  <c r="M256" i="108"/>
  <c r="N168" i="108"/>
  <c r="N154" i="108"/>
  <c r="N137" i="108"/>
  <c r="N132" i="108"/>
  <c r="N128" i="108"/>
  <c r="N94" i="108"/>
  <c r="N97" i="108"/>
  <c r="N100" i="108"/>
  <c r="N103" i="108"/>
  <c r="N106" i="108"/>
  <c r="N121" i="108"/>
  <c r="N82" i="108"/>
  <c r="N65" i="108"/>
  <c r="N59" i="108"/>
  <c r="N43" i="108"/>
  <c r="N48" i="108"/>
  <c r="N55" i="108"/>
  <c r="N36" i="108"/>
  <c r="N33" i="108"/>
  <c r="N29" i="108"/>
  <c r="N25" i="108"/>
  <c r="N20" i="108"/>
  <c r="N13" i="108"/>
  <c r="N244" i="108"/>
  <c r="N238" i="108"/>
  <c r="N234" i="108"/>
  <c r="N222" i="108"/>
  <c r="N219" i="108" s="1"/>
  <c r="N209" i="108"/>
  <c r="N201" i="108"/>
  <c r="N194" i="108"/>
  <c r="N187" i="108"/>
  <c r="N184" i="108"/>
  <c r="N179" i="108"/>
  <c r="N256" i="108"/>
  <c r="O168" i="108"/>
  <c r="O154" i="108"/>
  <c r="O137" i="108"/>
  <c r="O132" i="108"/>
  <c r="O128" i="108"/>
  <c r="O94" i="108"/>
  <c r="O97" i="108"/>
  <c r="O100" i="108"/>
  <c r="O103" i="108"/>
  <c r="O106" i="108"/>
  <c r="O121" i="108"/>
  <c r="O82" i="108"/>
  <c r="O65" i="108"/>
  <c r="O59" i="108"/>
  <c r="O43" i="108"/>
  <c r="O48" i="108"/>
  <c r="O55" i="108"/>
  <c r="O36" i="108"/>
  <c r="O33" i="108"/>
  <c r="O29" i="108"/>
  <c r="O25" i="108"/>
  <c r="O20" i="108"/>
  <c r="O13" i="108"/>
  <c r="O244" i="108"/>
  <c r="O238" i="108"/>
  <c r="O234" i="108"/>
  <c r="O222" i="108"/>
  <c r="O219" i="108" s="1"/>
  <c r="O209" i="108"/>
  <c r="O201" i="108"/>
  <c r="O194" i="108"/>
  <c r="O187" i="108"/>
  <c r="O184" i="108"/>
  <c r="O179" i="108"/>
  <c r="O256" i="108"/>
  <c r="P168" i="108"/>
  <c r="P154" i="108"/>
  <c r="P137" i="108"/>
  <c r="P132" i="108"/>
  <c r="P128" i="108"/>
  <c r="P94" i="108"/>
  <c r="P97" i="108"/>
  <c r="P100" i="108"/>
  <c r="P103" i="108"/>
  <c r="P106" i="108"/>
  <c r="P121" i="108"/>
  <c r="P82" i="108"/>
  <c r="P65" i="108"/>
  <c r="P59" i="108"/>
  <c r="P43" i="108"/>
  <c r="P48" i="108"/>
  <c r="P55" i="108"/>
  <c r="P36" i="108"/>
  <c r="P33" i="108"/>
  <c r="P29" i="108"/>
  <c r="P25" i="108"/>
  <c r="P20" i="108"/>
  <c r="P13" i="108"/>
  <c r="P244" i="108"/>
  <c r="P238" i="108"/>
  <c r="P234" i="108"/>
  <c r="P222" i="108"/>
  <c r="P219" i="108" s="1"/>
  <c r="P209" i="108"/>
  <c r="P201" i="108"/>
  <c r="P194" i="108"/>
  <c r="P187" i="108"/>
  <c r="P184" i="108"/>
  <c r="P179" i="108"/>
  <c r="P256" i="108"/>
  <c r="Q168" i="108"/>
  <c r="Q154" i="108"/>
  <c r="Q137" i="108"/>
  <c r="Q132" i="108"/>
  <c r="Q128" i="108"/>
  <c r="Q94" i="108"/>
  <c r="Q97" i="108"/>
  <c r="Q100" i="108"/>
  <c r="Q103" i="108"/>
  <c r="Q106" i="108"/>
  <c r="Q121" i="108"/>
  <c r="Q82" i="108"/>
  <c r="Q65" i="108"/>
  <c r="Q59" i="108"/>
  <c r="Q43" i="108"/>
  <c r="Q48" i="108"/>
  <c r="Q55" i="108"/>
  <c r="Q36" i="108"/>
  <c r="Q33" i="108"/>
  <c r="Q29" i="108"/>
  <c r="Q25" i="108"/>
  <c r="Q20" i="108"/>
  <c r="Q13" i="108"/>
  <c r="Q244" i="108"/>
  <c r="Q238" i="108"/>
  <c r="Q234" i="108"/>
  <c r="Q222" i="108"/>
  <c r="Q219" i="108" s="1"/>
  <c r="Q209" i="108"/>
  <c r="Q201" i="108"/>
  <c r="Q194" i="108"/>
  <c r="Q187" i="108"/>
  <c r="Q184" i="108"/>
  <c r="Q179" i="108"/>
  <c r="Q256" i="108"/>
  <c r="R168" i="108"/>
  <c r="R154" i="108"/>
  <c r="R137" i="108"/>
  <c r="R132" i="108"/>
  <c r="R128" i="108"/>
  <c r="R94" i="108"/>
  <c r="R97" i="108"/>
  <c r="R100" i="108"/>
  <c r="R103" i="108"/>
  <c r="R106" i="108"/>
  <c r="R121" i="108"/>
  <c r="R82" i="108"/>
  <c r="R65" i="108"/>
  <c r="R59" i="108"/>
  <c r="R43" i="108"/>
  <c r="R48" i="108"/>
  <c r="R55" i="108"/>
  <c r="R36" i="108"/>
  <c r="R33" i="108"/>
  <c r="R29" i="108"/>
  <c r="R25" i="108"/>
  <c r="R20" i="108"/>
  <c r="R13" i="108"/>
  <c r="R244" i="108"/>
  <c r="R238" i="108"/>
  <c r="R234" i="108"/>
  <c r="R222" i="108"/>
  <c r="R219" i="108" s="1"/>
  <c r="R209" i="108"/>
  <c r="R201" i="108"/>
  <c r="R194" i="108"/>
  <c r="R187" i="108"/>
  <c r="R184" i="108"/>
  <c r="R179" i="108"/>
  <c r="R256" i="108"/>
  <c r="S168" i="108"/>
  <c r="S154" i="108"/>
  <c r="S137" i="108"/>
  <c r="S132" i="108"/>
  <c r="S128" i="108"/>
  <c r="S94" i="108"/>
  <c r="S97" i="108"/>
  <c r="S100" i="108"/>
  <c r="S103" i="108"/>
  <c r="S106" i="108"/>
  <c r="S121" i="108"/>
  <c r="S82" i="108"/>
  <c r="S65" i="108"/>
  <c r="S59" i="108"/>
  <c r="S43" i="108"/>
  <c r="S48" i="108"/>
  <c r="S55" i="108"/>
  <c r="S36" i="108"/>
  <c r="S33" i="108"/>
  <c r="S29" i="108"/>
  <c r="S25" i="108"/>
  <c r="S20" i="108"/>
  <c r="S13" i="108"/>
  <c r="S244" i="108"/>
  <c r="S238" i="108"/>
  <c r="S234" i="108"/>
  <c r="S222" i="108"/>
  <c r="S219" i="108" s="1"/>
  <c r="S209" i="108"/>
  <c r="S201" i="108"/>
  <c r="S194" i="108"/>
  <c r="S187" i="108"/>
  <c r="S184" i="108"/>
  <c r="S179" i="108"/>
  <c r="S256" i="108"/>
  <c r="T168" i="108"/>
  <c r="T154" i="108"/>
  <c r="T137" i="108"/>
  <c r="T132" i="108"/>
  <c r="T128" i="108"/>
  <c r="T94" i="108"/>
  <c r="T97" i="108"/>
  <c r="T100" i="108"/>
  <c r="T103" i="108"/>
  <c r="T106" i="108"/>
  <c r="T121" i="108"/>
  <c r="T82" i="108"/>
  <c r="T65" i="108"/>
  <c r="T59" i="108"/>
  <c r="T43" i="108"/>
  <c r="T48" i="108"/>
  <c r="T55" i="108"/>
  <c r="T36" i="108"/>
  <c r="T33" i="108"/>
  <c r="T29" i="108"/>
  <c r="T25" i="108"/>
  <c r="T20" i="108"/>
  <c r="T13" i="108"/>
  <c r="T244" i="108"/>
  <c r="T238" i="108"/>
  <c r="T234" i="108"/>
  <c r="T222" i="108"/>
  <c r="T219" i="108" s="1"/>
  <c r="T209" i="108"/>
  <c r="T201" i="108"/>
  <c r="T194" i="108"/>
  <c r="T187" i="108"/>
  <c r="T184" i="108"/>
  <c r="T179" i="108"/>
  <c r="T256" i="108"/>
  <c r="U168" i="108"/>
  <c r="U154" i="108"/>
  <c r="U137" i="108"/>
  <c r="U132" i="108"/>
  <c r="U128" i="108"/>
  <c r="U94" i="108"/>
  <c r="U97" i="108"/>
  <c r="U100" i="108"/>
  <c r="U103" i="108"/>
  <c r="U106" i="108"/>
  <c r="U121" i="108"/>
  <c r="U82" i="108"/>
  <c r="U65" i="108"/>
  <c r="U59" i="108"/>
  <c r="U43" i="108"/>
  <c r="U48" i="108"/>
  <c r="U55" i="108"/>
  <c r="U36" i="108"/>
  <c r="U33" i="108"/>
  <c r="U29" i="108"/>
  <c r="U25" i="108"/>
  <c r="U20" i="108"/>
  <c r="U13" i="108"/>
  <c r="U244" i="108"/>
  <c r="U238" i="108"/>
  <c r="U234" i="108"/>
  <c r="U222" i="108"/>
  <c r="U219" i="108" s="1"/>
  <c r="U209" i="108"/>
  <c r="U201" i="108"/>
  <c r="U194" i="108"/>
  <c r="U187" i="108"/>
  <c r="U184" i="108"/>
  <c r="U179" i="108"/>
  <c r="U256" i="108"/>
  <c r="V168" i="108"/>
  <c r="V154" i="108"/>
  <c r="V137" i="108"/>
  <c r="V132" i="108"/>
  <c r="V128" i="108"/>
  <c r="V94" i="108"/>
  <c r="V97" i="108"/>
  <c r="V100" i="108"/>
  <c r="V103" i="108"/>
  <c r="V106" i="108"/>
  <c r="V121" i="108"/>
  <c r="V82" i="108"/>
  <c r="V65" i="108"/>
  <c r="V59" i="108"/>
  <c r="V43" i="108"/>
  <c r="V48" i="108"/>
  <c r="V55" i="108"/>
  <c r="V36" i="108"/>
  <c r="V33" i="108"/>
  <c r="V29" i="108"/>
  <c r="V25" i="108"/>
  <c r="V20" i="108"/>
  <c r="V13" i="108"/>
  <c r="V244" i="108"/>
  <c r="V238" i="108"/>
  <c r="V234" i="108"/>
  <c r="V222" i="108"/>
  <c r="V219" i="108" s="1"/>
  <c r="V209" i="108"/>
  <c r="V201" i="108"/>
  <c r="V194" i="108"/>
  <c r="V187" i="108"/>
  <c r="V184" i="108"/>
  <c r="V179" i="108"/>
  <c r="V256" i="108"/>
  <c r="W168" i="108"/>
  <c r="W154" i="108"/>
  <c r="W137" i="108"/>
  <c r="W132" i="108"/>
  <c r="W128" i="108"/>
  <c r="W94" i="108"/>
  <c r="W97" i="108"/>
  <c r="W100" i="108"/>
  <c r="W103" i="108"/>
  <c r="W106" i="108"/>
  <c r="W121" i="108"/>
  <c r="W82" i="108"/>
  <c r="W65" i="108"/>
  <c r="W59" i="108"/>
  <c r="W43" i="108"/>
  <c r="W48" i="108"/>
  <c r="W55" i="108"/>
  <c r="W36" i="108"/>
  <c r="W33" i="108"/>
  <c r="W29" i="108"/>
  <c r="W25" i="108"/>
  <c r="W20" i="108"/>
  <c r="W13" i="108"/>
  <c r="W244" i="108"/>
  <c r="W238" i="108"/>
  <c r="W234" i="108"/>
  <c r="W222" i="108"/>
  <c r="W219" i="108" s="1"/>
  <c r="W209" i="108"/>
  <c r="W201" i="108"/>
  <c r="W194" i="108"/>
  <c r="W187" i="108"/>
  <c r="W184" i="108"/>
  <c r="W179" i="108"/>
  <c r="W256" i="108"/>
  <c r="X168" i="108"/>
  <c r="X154" i="108"/>
  <c r="X137" i="108"/>
  <c r="X132" i="108"/>
  <c r="X128" i="108"/>
  <c r="X94" i="108"/>
  <c r="X97" i="108"/>
  <c r="X100" i="108"/>
  <c r="X103" i="108"/>
  <c r="X106" i="108"/>
  <c r="X121" i="108"/>
  <c r="X82" i="108"/>
  <c r="X65" i="108"/>
  <c r="X59" i="108"/>
  <c r="X43" i="108"/>
  <c r="X48" i="108"/>
  <c r="X55" i="108"/>
  <c r="X36" i="108"/>
  <c r="X33" i="108"/>
  <c r="X29" i="108"/>
  <c r="X25" i="108"/>
  <c r="X20" i="108"/>
  <c r="X13" i="108"/>
  <c r="X244" i="108"/>
  <c r="X238" i="108"/>
  <c r="X234" i="108"/>
  <c r="X222" i="108"/>
  <c r="X219" i="108" s="1"/>
  <c r="X209" i="108"/>
  <c r="X201" i="108"/>
  <c r="X194" i="108"/>
  <c r="X187" i="108"/>
  <c r="X184" i="108"/>
  <c r="X179" i="108"/>
  <c r="X256" i="108"/>
  <c r="Y168" i="108"/>
  <c r="Y154" i="108"/>
  <c r="Y137" i="108"/>
  <c r="Y132" i="108"/>
  <c r="Y128" i="108"/>
  <c r="Y94" i="108"/>
  <c r="Y97" i="108"/>
  <c r="Y100" i="108"/>
  <c r="Y103" i="108"/>
  <c r="Y106" i="108"/>
  <c r="Y121" i="108"/>
  <c r="Y82" i="108"/>
  <c r="Y65" i="108"/>
  <c r="Y59" i="108"/>
  <c r="Y43" i="108"/>
  <c r="Y48" i="108"/>
  <c r="Y55" i="108"/>
  <c r="Y36" i="108"/>
  <c r="Y33" i="108"/>
  <c r="Y29" i="108"/>
  <c r="Y25" i="108"/>
  <c r="Y20" i="108"/>
  <c r="Y13" i="108"/>
  <c r="Y244" i="108"/>
  <c r="Y238" i="108"/>
  <c r="Y234" i="108"/>
  <c r="Y222" i="108"/>
  <c r="Y219" i="108" s="1"/>
  <c r="Y209" i="108"/>
  <c r="Y201" i="108"/>
  <c r="Y194" i="108"/>
  <c r="Y187" i="108"/>
  <c r="Y184" i="108"/>
  <c r="Y179" i="108"/>
  <c r="Y256" i="108"/>
  <c r="Z168" i="108"/>
  <c r="Z154" i="108"/>
  <c r="Z137" i="108"/>
  <c r="Z132" i="108"/>
  <c r="Z128" i="108"/>
  <c r="Z94" i="108"/>
  <c r="Z97" i="108"/>
  <c r="Z100" i="108"/>
  <c r="Z103" i="108"/>
  <c r="Z106" i="108"/>
  <c r="Z121" i="108"/>
  <c r="Z82" i="108"/>
  <c r="Z65" i="108"/>
  <c r="Z59" i="108"/>
  <c r="Z43" i="108"/>
  <c r="Z48" i="108"/>
  <c r="Z55" i="108"/>
  <c r="Z36" i="108"/>
  <c r="Z33" i="108"/>
  <c r="Z29" i="108"/>
  <c r="Z25" i="108"/>
  <c r="Z20" i="108"/>
  <c r="Z13" i="108"/>
  <c r="Z244" i="108"/>
  <c r="Z238" i="108"/>
  <c r="Z234" i="108"/>
  <c r="Z222" i="108"/>
  <c r="Z219" i="108" s="1"/>
  <c r="Z209" i="108"/>
  <c r="Z201" i="108"/>
  <c r="Z194" i="108"/>
  <c r="Z187" i="108"/>
  <c r="Z184" i="108"/>
  <c r="Z179" i="108"/>
  <c r="Z256" i="108"/>
  <c r="AA168" i="108"/>
  <c r="AA154" i="108"/>
  <c r="AA137" i="108"/>
  <c r="AA132" i="108"/>
  <c r="AA128" i="108"/>
  <c r="AA94" i="108"/>
  <c r="AA97" i="108"/>
  <c r="AA100" i="108"/>
  <c r="AA103" i="108"/>
  <c r="AA106" i="108"/>
  <c r="AA121" i="108"/>
  <c r="AA82" i="108"/>
  <c r="AA65" i="108"/>
  <c r="AA59" i="108"/>
  <c r="AA43" i="108"/>
  <c r="AA48" i="108"/>
  <c r="AA55" i="108"/>
  <c r="AA36" i="108"/>
  <c r="AA33" i="108"/>
  <c r="AA29" i="108"/>
  <c r="AA25" i="108"/>
  <c r="AA20" i="108"/>
  <c r="AA13" i="108"/>
  <c r="AA244" i="108"/>
  <c r="AA238" i="108"/>
  <c r="AA234" i="108"/>
  <c r="AA222" i="108"/>
  <c r="AA219" i="108" s="1"/>
  <c r="AA209" i="108"/>
  <c r="AA201" i="108"/>
  <c r="AA194" i="108"/>
  <c r="AA187" i="108"/>
  <c r="AA184" i="108"/>
  <c r="AA179" i="108"/>
  <c r="AA256" i="108"/>
  <c r="AB168" i="108"/>
  <c r="AB154" i="108"/>
  <c r="AB137" i="108"/>
  <c r="AB132" i="108"/>
  <c r="AB128" i="108"/>
  <c r="AB94" i="108"/>
  <c r="AB97" i="108"/>
  <c r="AB100" i="108"/>
  <c r="AB103" i="108"/>
  <c r="AB106" i="108"/>
  <c r="AB121" i="108"/>
  <c r="AB82" i="108"/>
  <c r="AB65" i="108"/>
  <c r="AB59" i="108"/>
  <c r="AB43" i="108"/>
  <c r="AB48" i="108"/>
  <c r="AB55" i="108"/>
  <c r="AB36" i="108"/>
  <c r="AB33" i="108"/>
  <c r="AB29" i="108"/>
  <c r="AB25" i="108"/>
  <c r="AB20" i="108"/>
  <c r="AB13" i="108"/>
  <c r="AB244" i="108"/>
  <c r="AB238" i="108"/>
  <c r="AB234" i="108"/>
  <c r="AB222" i="108"/>
  <c r="AB219" i="108" s="1"/>
  <c r="AB209" i="108"/>
  <c r="AB201" i="108"/>
  <c r="AB194" i="108"/>
  <c r="AB187" i="108"/>
  <c r="AB184" i="108"/>
  <c r="AB179" i="108"/>
  <c r="AB256" i="108"/>
  <c r="AC168" i="108"/>
  <c r="AC154" i="108"/>
  <c r="AC137" i="108"/>
  <c r="AC132" i="108"/>
  <c r="AC128" i="108"/>
  <c r="AC94" i="108"/>
  <c r="AC97" i="108"/>
  <c r="AC100" i="108"/>
  <c r="AC103" i="108"/>
  <c r="AC106" i="108"/>
  <c r="AC121" i="108"/>
  <c r="AC82" i="108"/>
  <c r="AC65" i="108"/>
  <c r="AC59" i="108"/>
  <c r="AC43" i="108"/>
  <c r="AC48" i="108"/>
  <c r="AC55" i="108"/>
  <c r="AC36" i="108"/>
  <c r="AC33" i="108"/>
  <c r="AC29" i="108"/>
  <c r="AC25" i="108"/>
  <c r="AC20" i="108"/>
  <c r="AC13" i="108"/>
  <c r="AC244" i="108"/>
  <c r="AC238" i="108"/>
  <c r="AC234" i="108"/>
  <c r="AC222" i="108"/>
  <c r="AC219" i="108" s="1"/>
  <c r="AC209" i="108"/>
  <c r="AC201" i="108"/>
  <c r="AC194" i="108"/>
  <c r="AC187" i="108"/>
  <c r="AC184" i="108"/>
  <c r="AC179" i="108"/>
  <c r="AC256" i="108"/>
  <c r="AD168" i="108"/>
  <c r="AD154" i="108"/>
  <c r="AD137" i="108"/>
  <c r="AD132" i="108"/>
  <c r="AD128" i="108"/>
  <c r="AD94" i="108"/>
  <c r="AD97" i="108"/>
  <c r="AD100" i="108"/>
  <c r="AD103" i="108"/>
  <c r="AD106" i="108"/>
  <c r="AD121" i="108"/>
  <c r="AD82" i="108"/>
  <c r="AD65" i="108"/>
  <c r="AD59" i="108"/>
  <c r="AD43" i="108"/>
  <c r="AD48" i="108"/>
  <c r="AD55" i="108"/>
  <c r="AD36" i="108"/>
  <c r="AD33" i="108"/>
  <c r="AD29" i="108"/>
  <c r="AD25" i="108"/>
  <c r="AD20" i="108"/>
  <c r="AD13" i="108"/>
  <c r="AD244" i="108"/>
  <c r="AD238" i="108"/>
  <c r="AD234" i="108"/>
  <c r="AD222" i="108"/>
  <c r="AD219" i="108" s="1"/>
  <c r="AD209" i="108"/>
  <c r="AD201" i="108"/>
  <c r="AD194" i="108"/>
  <c r="AD187" i="108"/>
  <c r="AD184" i="108"/>
  <c r="AD179" i="108"/>
  <c r="AD256" i="108"/>
  <c r="AE168" i="108"/>
  <c r="AE154" i="108"/>
  <c r="AE137" i="108"/>
  <c r="AE132" i="108"/>
  <c r="AE128" i="108"/>
  <c r="AE94" i="108"/>
  <c r="AE97" i="108"/>
  <c r="AE100" i="108"/>
  <c r="AE103" i="108"/>
  <c r="AE106" i="108"/>
  <c r="AE121" i="108"/>
  <c r="AE82" i="108"/>
  <c r="AE65" i="108"/>
  <c r="AE59" i="108"/>
  <c r="AE43" i="108"/>
  <c r="AE48" i="108"/>
  <c r="AE55" i="108"/>
  <c r="AE36" i="108"/>
  <c r="AE33" i="108"/>
  <c r="AE29" i="108"/>
  <c r="AE25" i="108"/>
  <c r="AE20" i="108"/>
  <c r="AE13" i="108"/>
  <c r="AE244" i="108"/>
  <c r="AE238" i="108"/>
  <c r="AE234" i="108"/>
  <c r="AE222" i="108"/>
  <c r="AE219" i="108" s="1"/>
  <c r="AE209" i="108"/>
  <c r="AE201" i="108"/>
  <c r="AE194" i="108"/>
  <c r="AE187" i="108"/>
  <c r="AE184" i="108"/>
  <c r="AE179" i="108"/>
  <c r="AE256" i="108"/>
  <c r="AF168" i="108"/>
  <c r="AF154" i="108"/>
  <c r="AF137" i="108"/>
  <c r="AF132" i="108"/>
  <c r="AF128" i="108"/>
  <c r="AF94" i="108"/>
  <c r="AF97" i="108"/>
  <c r="AF100" i="108"/>
  <c r="AF103" i="108"/>
  <c r="AF106" i="108"/>
  <c r="AF121" i="108"/>
  <c r="AF82" i="108"/>
  <c r="AF65" i="108"/>
  <c r="AF59" i="108"/>
  <c r="AF43" i="108"/>
  <c r="AF48" i="108"/>
  <c r="AF55" i="108"/>
  <c r="AF36" i="108"/>
  <c r="AF33" i="108"/>
  <c r="AF29" i="108"/>
  <c r="AF25" i="108"/>
  <c r="AF20" i="108"/>
  <c r="AF13" i="108"/>
  <c r="AF244" i="108"/>
  <c r="AF238" i="108"/>
  <c r="AF234" i="108"/>
  <c r="AF222" i="108"/>
  <c r="AF219" i="108" s="1"/>
  <c r="AF209" i="108"/>
  <c r="AF201" i="108"/>
  <c r="AF194" i="108"/>
  <c r="AF187" i="108"/>
  <c r="AF184" i="108"/>
  <c r="AF179" i="108"/>
  <c r="AF256" i="108"/>
  <c r="AG168" i="108"/>
  <c r="AG154" i="108"/>
  <c r="AG137" i="108"/>
  <c r="AG132" i="108"/>
  <c r="AG128" i="108"/>
  <c r="AG94" i="108"/>
  <c r="AG97" i="108"/>
  <c r="AG100" i="108"/>
  <c r="AG103" i="108"/>
  <c r="AG106" i="108"/>
  <c r="AG121" i="108"/>
  <c r="AG82" i="108"/>
  <c r="AG65" i="108"/>
  <c r="AG59" i="108"/>
  <c r="AG43" i="108"/>
  <c r="AG48" i="108"/>
  <c r="AG55" i="108"/>
  <c r="AG36" i="108"/>
  <c r="AG33" i="108"/>
  <c r="AG29" i="108"/>
  <c r="AG25" i="108"/>
  <c r="AG20" i="108"/>
  <c r="AG13" i="108"/>
  <c r="AG244" i="108"/>
  <c r="AG238" i="108"/>
  <c r="AG234" i="108"/>
  <c r="AG222" i="108"/>
  <c r="AG219" i="108" s="1"/>
  <c r="AG209" i="108"/>
  <c r="AG201" i="108"/>
  <c r="AG194" i="108"/>
  <c r="AG187" i="108"/>
  <c r="AG184" i="108"/>
  <c r="AG179" i="108"/>
  <c r="AG256" i="108"/>
  <c r="AH168" i="108"/>
  <c r="AH154" i="108"/>
  <c r="AH137" i="108"/>
  <c r="AH132" i="108"/>
  <c r="AH128" i="108"/>
  <c r="AH94" i="108"/>
  <c r="AH97" i="108"/>
  <c r="AH100" i="108"/>
  <c r="AH103" i="108"/>
  <c r="AH106" i="108"/>
  <c r="AH121" i="108"/>
  <c r="AH82" i="108"/>
  <c r="AH65" i="108"/>
  <c r="AH59" i="108"/>
  <c r="AH43" i="108"/>
  <c r="AH48" i="108"/>
  <c r="AH55" i="108"/>
  <c r="AH36" i="108"/>
  <c r="AH33" i="108"/>
  <c r="AH29" i="108"/>
  <c r="AH25" i="108"/>
  <c r="AH20" i="108"/>
  <c r="AH13" i="108"/>
  <c r="AH244" i="108"/>
  <c r="AH238" i="108"/>
  <c r="AH234" i="108"/>
  <c r="AH222" i="108"/>
  <c r="AH219" i="108" s="1"/>
  <c r="AH209" i="108"/>
  <c r="AH201" i="108"/>
  <c r="AH194" i="108"/>
  <c r="AH187" i="108"/>
  <c r="AH184" i="108"/>
  <c r="AH179" i="108"/>
  <c r="AH256" i="108"/>
  <c r="AI168" i="108"/>
  <c r="AI154" i="108"/>
  <c r="AI137" i="108"/>
  <c r="AI132" i="108"/>
  <c r="AI128" i="108"/>
  <c r="AI94" i="108"/>
  <c r="AI97" i="108"/>
  <c r="AI100" i="108"/>
  <c r="AI103" i="108"/>
  <c r="AI106" i="108"/>
  <c r="AI121" i="108"/>
  <c r="AI82" i="108"/>
  <c r="AI65" i="108"/>
  <c r="AI59" i="108"/>
  <c r="AI43" i="108"/>
  <c r="AI48" i="108"/>
  <c r="AI55" i="108"/>
  <c r="AI36" i="108"/>
  <c r="AI33" i="108"/>
  <c r="AI29" i="108"/>
  <c r="AI25" i="108"/>
  <c r="AI20" i="108"/>
  <c r="AI13" i="108"/>
  <c r="AI244" i="108"/>
  <c r="AI238" i="108"/>
  <c r="AI234" i="108"/>
  <c r="AI222" i="108"/>
  <c r="AI219" i="108" s="1"/>
  <c r="AI209" i="108"/>
  <c r="AI201" i="108"/>
  <c r="AI194" i="108"/>
  <c r="AI187" i="108"/>
  <c r="AI184" i="108"/>
  <c r="AI179" i="108"/>
  <c r="AI256" i="108"/>
  <c r="AJ168" i="108"/>
  <c r="AJ154" i="108"/>
  <c r="AJ137" i="108"/>
  <c r="AJ132" i="108"/>
  <c r="AJ128" i="108"/>
  <c r="AJ94" i="108"/>
  <c r="AJ97" i="108"/>
  <c r="AJ100" i="108"/>
  <c r="AJ103" i="108"/>
  <c r="AJ106" i="108"/>
  <c r="AJ121" i="108"/>
  <c r="AJ82" i="108"/>
  <c r="AJ65" i="108"/>
  <c r="AJ59" i="108"/>
  <c r="AJ43" i="108"/>
  <c r="AJ48" i="108"/>
  <c r="AJ55" i="108"/>
  <c r="AJ36" i="108"/>
  <c r="AJ33" i="108"/>
  <c r="AJ29" i="108"/>
  <c r="AJ25" i="108"/>
  <c r="AJ20" i="108"/>
  <c r="AJ13" i="108"/>
  <c r="AJ244" i="108"/>
  <c r="AJ238" i="108"/>
  <c r="AJ234" i="108"/>
  <c r="AJ222" i="108"/>
  <c r="AJ219" i="108" s="1"/>
  <c r="AJ209" i="108"/>
  <c r="AJ201" i="108"/>
  <c r="AJ194" i="108"/>
  <c r="AJ187" i="108"/>
  <c r="AJ184" i="108"/>
  <c r="AJ179" i="108"/>
  <c r="AJ256" i="108"/>
  <c r="AK168" i="108"/>
  <c r="AK154" i="108"/>
  <c r="AK137" i="108"/>
  <c r="AK132" i="108"/>
  <c r="AK128" i="108"/>
  <c r="AK94" i="108"/>
  <c r="AK97" i="108"/>
  <c r="AK100" i="108"/>
  <c r="AK103" i="108"/>
  <c r="AK106" i="108"/>
  <c r="AK121" i="108"/>
  <c r="AK82" i="108"/>
  <c r="AK65" i="108"/>
  <c r="AK59" i="108"/>
  <c r="AK43" i="108"/>
  <c r="AK48" i="108"/>
  <c r="AK55" i="108"/>
  <c r="AK36" i="108"/>
  <c r="AK33" i="108"/>
  <c r="AK29" i="108"/>
  <c r="AK25" i="108"/>
  <c r="AK20" i="108"/>
  <c r="AK13" i="108"/>
  <c r="AK244" i="108"/>
  <c r="AK238" i="108"/>
  <c r="AK234" i="108"/>
  <c r="AK222" i="108"/>
  <c r="AK219" i="108" s="1"/>
  <c r="AK209" i="108"/>
  <c r="AK201" i="108"/>
  <c r="AK194" i="108"/>
  <c r="AK187" i="108"/>
  <c r="AK184" i="108"/>
  <c r="AK179" i="108"/>
  <c r="AK256" i="108"/>
  <c r="AL168" i="108"/>
  <c r="AL154" i="108"/>
  <c r="AL137" i="108"/>
  <c r="AL132" i="108"/>
  <c r="AL128" i="108"/>
  <c r="AL94" i="108"/>
  <c r="AL97" i="108"/>
  <c r="AL100" i="108"/>
  <c r="AL103" i="108"/>
  <c r="AL106" i="108"/>
  <c r="AL121" i="108"/>
  <c r="AL82" i="108"/>
  <c r="AL65" i="108"/>
  <c r="AL59" i="108"/>
  <c r="AL43" i="108"/>
  <c r="AL48" i="108"/>
  <c r="AL55" i="108"/>
  <c r="AL36" i="108"/>
  <c r="AL33" i="108"/>
  <c r="AL29" i="108"/>
  <c r="AL25" i="108"/>
  <c r="AL20" i="108"/>
  <c r="AL13" i="108"/>
  <c r="AL244" i="108"/>
  <c r="AL238" i="108"/>
  <c r="AL234" i="108"/>
  <c r="AL222" i="108"/>
  <c r="AL219" i="108" s="1"/>
  <c r="AL209" i="108"/>
  <c r="AL201" i="108"/>
  <c r="AL194" i="108"/>
  <c r="AL187" i="108"/>
  <c r="AL184" i="108"/>
  <c r="AL179" i="108"/>
  <c r="AL256" i="108"/>
  <c r="AM168" i="108"/>
  <c r="AM154" i="108"/>
  <c r="AM137" i="108"/>
  <c r="AM132" i="108"/>
  <c r="AM128" i="108"/>
  <c r="AM94" i="108"/>
  <c r="AM97" i="108"/>
  <c r="AM100" i="108"/>
  <c r="AM103" i="108"/>
  <c r="AM106" i="108"/>
  <c r="AM121" i="108"/>
  <c r="AM82" i="108"/>
  <c r="AM65" i="108"/>
  <c r="AM59" i="108"/>
  <c r="AM43" i="108"/>
  <c r="AM48" i="108"/>
  <c r="AM55" i="108"/>
  <c r="AM36" i="108"/>
  <c r="AM33" i="108"/>
  <c r="AM29" i="108"/>
  <c r="AM25" i="108"/>
  <c r="AM20" i="108"/>
  <c r="AM13" i="108"/>
  <c r="AM244" i="108"/>
  <c r="AM238" i="108"/>
  <c r="AM234" i="108"/>
  <c r="AM222" i="108"/>
  <c r="AM219" i="108" s="1"/>
  <c r="AM209" i="108"/>
  <c r="AM201" i="108"/>
  <c r="AM194" i="108"/>
  <c r="AM187" i="108"/>
  <c r="AM184" i="108"/>
  <c r="AM179" i="108"/>
  <c r="AM256" i="108"/>
  <c r="AN168" i="108"/>
  <c r="AN154" i="108"/>
  <c r="AN137" i="108"/>
  <c r="AN132" i="108"/>
  <c r="AN128" i="108"/>
  <c r="AN94" i="108"/>
  <c r="AN97" i="108"/>
  <c r="AN100" i="108"/>
  <c r="AN103" i="108"/>
  <c r="AN106" i="108"/>
  <c r="AN121" i="108"/>
  <c r="AN82" i="108"/>
  <c r="AN65" i="108"/>
  <c r="AN59" i="108"/>
  <c r="AN43" i="108"/>
  <c r="AN48" i="108"/>
  <c r="AN55" i="108"/>
  <c r="AN36" i="108"/>
  <c r="AN33" i="108"/>
  <c r="AN29" i="108"/>
  <c r="AN25" i="108"/>
  <c r="AN20" i="108"/>
  <c r="AN13" i="108"/>
  <c r="AN244" i="108"/>
  <c r="AN238" i="108"/>
  <c r="AN234" i="108"/>
  <c r="AN222" i="108"/>
  <c r="AN219" i="108" s="1"/>
  <c r="AN209" i="108"/>
  <c r="AN201" i="108"/>
  <c r="AN194" i="108"/>
  <c r="AN187" i="108"/>
  <c r="AN184" i="108"/>
  <c r="AN179" i="108"/>
  <c r="AN256" i="108"/>
  <c r="AO168" i="108"/>
  <c r="AO154" i="108"/>
  <c r="AO137" i="108"/>
  <c r="AO132" i="108"/>
  <c r="AO128" i="108"/>
  <c r="AO94" i="108"/>
  <c r="AO97" i="108"/>
  <c r="AO100" i="108"/>
  <c r="AO103" i="108"/>
  <c r="AO106" i="108"/>
  <c r="AO121" i="108"/>
  <c r="AO82" i="108"/>
  <c r="AO65" i="108"/>
  <c r="AO59" i="108"/>
  <c r="AO43" i="108"/>
  <c r="AO48" i="108"/>
  <c r="AO55" i="108"/>
  <c r="AO36" i="108"/>
  <c r="AO33" i="108"/>
  <c r="AO29" i="108"/>
  <c r="AO25" i="108"/>
  <c r="AO20" i="108"/>
  <c r="AO13" i="108"/>
  <c r="AO244" i="108"/>
  <c r="AO238" i="108"/>
  <c r="AO234" i="108"/>
  <c r="AO222" i="108"/>
  <c r="AO219" i="108" s="1"/>
  <c r="AO209" i="108"/>
  <c r="AO201" i="108"/>
  <c r="AO194" i="108"/>
  <c r="AO187" i="108"/>
  <c r="AO184" i="108"/>
  <c r="AO179" i="108"/>
  <c r="AO256" i="108"/>
  <c r="AP168" i="108"/>
  <c r="AP154" i="108"/>
  <c r="AP137" i="108"/>
  <c r="AP132" i="108"/>
  <c r="AP128" i="108"/>
  <c r="AP94" i="108"/>
  <c r="AP97" i="108"/>
  <c r="AP100" i="108"/>
  <c r="AP103" i="108"/>
  <c r="AP106" i="108"/>
  <c r="AP121" i="108"/>
  <c r="AP82" i="108"/>
  <c r="AP65" i="108"/>
  <c r="AP59" i="108"/>
  <c r="AP43" i="108"/>
  <c r="AP48" i="108"/>
  <c r="AP55" i="108"/>
  <c r="AP36" i="108"/>
  <c r="AP33" i="108"/>
  <c r="AP29" i="108"/>
  <c r="AP25" i="108"/>
  <c r="AP20" i="108"/>
  <c r="AP13" i="108"/>
  <c r="AP244" i="108"/>
  <c r="AP238" i="108"/>
  <c r="AP234" i="108"/>
  <c r="AP222" i="108"/>
  <c r="AP219" i="108" s="1"/>
  <c r="AP209" i="108"/>
  <c r="AP201" i="108"/>
  <c r="AP194" i="108"/>
  <c r="AP187" i="108"/>
  <c r="AP184" i="108"/>
  <c r="AP179" i="108"/>
  <c r="AP256" i="108"/>
  <c r="AQ168" i="108"/>
  <c r="AQ154" i="108"/>
  <c r="AQ137" i="108"/>
  <c r="AQ132" i="108"/>
  <c r="AQ128" i="108"/>
  <c r="AQ94" i="108"/>
  <c r="AQ97" i="108"/>
  <c r="AQ100" i="108"/>
  <c r="AQ103" i="108"/>
  <c r="AQ106" i="108"/>
  <c r="AQ121" i="108"/>
  <c r="AQ82" i="108"/>
  <c r="AQ65" i="108"/>
  <c r="AQ59" i="108"/>
  <c r="AQ43" i="108"/>
  <c r="AQ48" i="108"/>
  <c r="AQ55" i="108"/>
  <c r="AQ36" i="108"/>
  <c r="AQ33" i="108"/>
  <c r="AQ29" i="108"/>
  <c r="AQ25" i="108"/>
  <c r="AQ20" i="108"/>
  <c r="AQ13" i="108"/>
  <c r="AQ244" i="108"/>
  <c r="AQ238" i="108"/>
  <c r="AQ234" i="108"/>
  <c r="AQ222" i="108"/>
  <c r="AQ219" i="108" s="1"/>
  <c r="AQ209" i="108"/>
  <c r="AQ201" i="108"/>
  <c r="AQ194" i="108"/>
  <c r="AQ187" i="108"/>
  <c r="AQ184" i="108"/>
  <c r="AQ179" i="108"/>
  <c r="AQ256" i="108"/>
  <c r="AR168" i="108"/>
  <c r="AR154" i="108"/>
  <c r="AR137" i="108"/>
  <c r="AR132" i="108"/>
  <c r="AR128" i="108"/>
  <c r="AR94" i="108"/>
  <c r="AR97" i="108"/>
  <c r="AR100" i="108"/>
  <c r="AR103" i="108"/>
  <c r="AR106" i="108"/>
  <c r="AR121" i="108"/>
  <c r="AR82" i="108"/>
  <c r="AR65" i="108"/>
  <c r="AR59" i="108"/>
  <c r="AR43" i="108"/>
  <c r="AR48" i="108"/>
  <c r="AR55" i="108"/>
  <c r="AR36" i="108"/>
  <c r="AR33" i="108"/>
  <c r="AR29" i="108"/>
  <c r="AR25" i="108"/>
  <c r="AR20" i="108"/>
  <c r="AR13" i="108"/>
  <c r="AR244" i="108"/>
  <c r="AR238" i="108"/>
  <c r="AR234" i="108"/>
  <c r="AR222" i="108"/>
  <c r="AR219" i="108" s="1"/>
  <c r="AR209" i="108"/>
  <c r="AR201" i="108"/>
  <c r="AR194" i="108"/>
  <c r="AR187" i="108"/>
  <c r="AR184" i="108"/>
  <c r="AR179" i="108"/>
  <c r="AR256" i="108"/>
  <c r="AS168" i="108"/>
  <c r="AS154" i="108"/>
  <c r="AS137" i="108"/>
  <c r="AS132" i="108"/>
  <c r="AS128" i="108"/>
  <c r="AS94" i="108"/>
  <c r="AS97" i="108"/>
  <c r="AS100" i="108"/>
  <c r="AS103" i="108"/>
  <c r="AS106" i="108"/>
  <c r="AS121" i="108"/>
  <c r="AS82" i="108"/>
  <c r="AS65" i="108"/>
  <c r="AS59" i="108"/>
  <c r="AS43" i="108"/>
  <c r="AS48" i="108"/>
  <c r="AS55" i="108"/>
  <c r="AS36" i="108"/>
  <c r="AS33" i="108"/>
  <c r="AS29" i="108"/>
  <c r="AS25" i="108"/>
  <c r="AS20" i="108"/>
  <c r="AS13" i="108"/>
  <c r="AS244" i="108"/>
  <c r="AS238" i="108"/>
  <c r="AS234" i="108"/>
  <c r="AS222" i="108"/>
  <c r="AS219" i="108" s="1"/>
  <c r="AS209" i="108"/>
  <c r="AS201" i="108"/>
  <c r="AS194" i="108"/>
  <c r="AS187" i="108"/>
  <c r="AS184" i="108"/>
  <c r="AS179" i="108"/>
  <c r="AS256" i="108"/>
  <c r="AT168" i="108"/>
  <c r="AT154" i="108"/>
  <c r="AT137" i="108"/>
  <c r="AT132" i="108"/>
  <c r="AT128" i="108"/>
  <c r="AT94" i="108"/>
  <c r="AT97" i="108"/>
  <c r="AT100" i="108"/>
  <c r="AT103" i="108"/>
  <c r="AT106" i="108"/>
  <c r="AT121" i="108"/>
  <c r="AT82" i="108"/>
  <c r="AT65" i="108"/>
  <c r="AT59" i="108"/>
  <c r="AT43" i="108"/>
  <c r="AT48" i="108"/>
  <c r="AT55" i="108"/>
  <c r="AT36" i="108"/>
  <c r="AT33" i="108"/>
  <c r="AT29" i="108"/>
  <c r="AT25" i="108"/>
  <c r="AT20" i="108"/>
  <c r="AT13" i="108"/>
  <c r="AT244" i="108"/>
  <c r="AT238" i="108"/>
  <c r="AT234" i="108"/>
  <c r="AT222" i="108"/>
  <c r="AT219" i="108" s="1"/>
  <c r="AT209" i="108"/>
  <c r="AT201" i="108"/>
  <c r="AT194" i="108"/>
  <c r="AT187" i="108"/>
  <c r="AT184" i="108"/>
  <c r="AT179" i="108"/>
  <c r="AT256" i="108"/>
  <c r="AU168" i="108"/>
  <c r="AU154" i="108"/>
  <c r="AU137" i="108"/>
  <c r="AU132" i="108"/>
  <c r="AU128" i="108"/>
  <c r="AU94" i="108"/>
  <c r="AU97" i="108"/>
  <c r="AU100" i="108"/>
  <c r="AU103" i="108"/>
  <c r="AU106" i="108"/>
  <c r="AU121" i="108"/>
  <c r="AU82" i="108"/>
  <c r="AU65" i="108"/>
  <c r="AU59" i="108"/>
  <c r="AU43" i="108"/>
  <c r="AU48" i="108"/>
  <c r="AU55" i="108"/>
  <c r="AU36" i="108"/>
  <c r="AU33" i="108"/>
  <c r="AU29" i="108"/>
  <c r="AU25" i="108"/>
  <c r="AU20" i="108"/>
  <c r="AU13" i="108"/>
  <c r="AU244" i="108"/>
  <c r="AU238" i="108"/>
  <c r="AU234" i="108"/>
  <c r="AU222" i="108"/>
  <c r="AU219" i="108" s="1"/>
  <c r="AU209" i="108"/>
  <c r="AU201" i="108"/>
  <c r="AU194" i="108"/>
  <c r="AU187" i="108"/>
  <c r="AU184" i="108"/>
  <c r="AU179" i="108"/>
  <c r="AU256" i="108"/>
  <c r="AV168" i="108"/>
  <c r="AV154" i="108"/>
  <c r="AV137" i="108"/>
  <c r="AV132" i="108"/>
  <c r="AV128" i="108"/>
  <c r="AV94" i="108"/>
  <c r="AV97" i="108"/>
  <c r="AV100" i="108"/>
  <c r="AV103" i="108"/>
  <c r="AV106" i="108"/>
  <c r="AV121" i="108"/>
  <c r="AV82" i="108"/>
  <c r="AV65" i="108"/>
  <c r="AV59" i="108"/>
  <c r="AV43" i="108"/>
  <c r="AV48" i="108"/>
  <c r="AV55" i="108"/>
  <c r="AV36" i="108"/>
  <c r="AV33" i="108"/>
  <c r="AV29" i="108"/>
  <c r="AV25" i="108"/>
  <c r="AV20" i="108"/>
  <c r="AV13" i="108"/>
  <c r="AV244" i="108"/>
  <c r="AV238" i="108"/>
  <c r="AV234" i="108"/>
  <c r="AV222" i="108"/>
  <c r="AV219" i="108" s="1"/>
  <c r="AV209" i="108"/>
  <c r="AV201" i="108"/>
  <c r="AV194" i="108"/>
  <c r="AV187" i="108"/>
  <c r="AV184" i="108"/>
  <c r="AV179" i="108"/>
  <c r="AV256" i="108"/>
  <c r="AW255" i="108"/>
  <c r="AW254" i="108"/>
  <c r="AW253" i="108"/>
  <c r="AW252" i="108"/>
  <c r="AW258" i="108"/>
  <c r="AW247" i="108"/>
  <c r="AW246" i="108"/>
  <c r="AW245" i="108"/>
  <c r="AW243" i="108"/>
  <c r="AW242" i="108"/>
  <c r="AW241" i="108"/>
  <c r="AW240" i="108"/>
  <c r="AW239" i="108"/>
  <c r="AW237" i="108"/>
  <c r="AW236" i="108"/>
  <c r="AW235" i="108"/>
  <c r="AW233" i="108"/>
  <c r="AW232" i="108"/>
  <c r="AW231" i="108"/>
  <c r="AW230" i="108"/>
  <c r="AW229" i="108"/>
  <c r="AW227" i="108"/>
  <c r="AW226" i="108"/>
  <c r="AW225" i="108"/>
  <c r="AW224" i="108"/>
  <c r="AW223" i="108"/>
  <c r="AW221" i="108"/>
  <c r="AW220" i="108"/>
  <c r="AW218" i="108"/>
  <c r="AW217" i="108"/>
  <c r="AW216" i="108"/>
  <c r="AW215" i="108"/>
  <c r="AW214" i="108"/>
  <c r="AW213" i="108"/>
  <c r="AW212" i="108"/>
  <c r="AW211" i="108"/>
  <c r="AW210" i="108"/>
  <c r="AW208" i="108"/>
  <c r="AW207" i="108"/>
  <c r="AW206" i="108"/>
  <c r="AW205" i="108"/>
  <c r="AW204" i="108"/>
  <c r="AW203" i="108"/>
  <c r="AW202" i="108"/>
  <c r="AW200" i="108"/>
  <c r="AW199" i="108"/>
  <c r="AW198" i="108"/>
  <c r="AW197" i="108"/>
  <c r="AW196" i="108"/>
  <c r="AW195" i="108"/>
  <c r="AW193" i="108"/>
  <c r="AW192" i="108"/>
  <c r="AW191" i="108"/>
  <c r="AW190" i="108"/>
  <c r="AW189" i="108"/>
  <c r="AW188" i="108"/>
  <c r="AW186" i="108"/>
  <c r="AW185" i="108"/>
  <c r="AW183" i="108"/>
  <c r="AW182" i="108"/>
  <c r="AW181" i="108"/>
  <c r="AW180" i="108"/>
  <c r="AW178" i="108"/>
  <c r="AW177" i="108"/>
  <c r="AW176" i="108"/>
  <c r="AW171" i="108"/>
  <c r="AW170" i="108"/>
  <c r="AW169" i="108"/>
  <c r="AW167" i="108"/>
  <c r="AW165" i="108"/>
  <c r="AW164" i="108"/>
  <c r="AW161" i="108"/>
  <c r="AW160" i="108"/>
  <c r="AW159" i="108"/>
  <c r="AW158" i="108"/>
  <c r="AW157" i="108"/>
  <c r="AW156" i="108"/>
  <c r="AW155" i="108"/>
  <c r="AW153" i="108"/>
  <c r="AW152" i="108"/>
  <c r="AW151" i="108"/>
  <c r="AW150" i="108"/>
  <c r="AW149" i="108"/>
  <c r="AW148" i="108"/>
  <c r="AW147" i="108"/>
  <c r="AW146" i="108"/>
  <c r="AW145" i="108"/>
  <c r="AW144" i="108"/>
  <c r="AW143" i="108"/>
  <c r="AW142" i="108"/>
  <c r="AW141" i="108"/>
  <c r="AW140" i="108"/>
  <c r="AW139" i="108"/>
  <c r="AW138" i="108"/>
  <c r="AW136" i="108"/>
  <c r="AW135" i="108"/>
  <c r="AW134" i="108"/>
  <c r="AW133" i="108"/>
  <c r="AW131" i="108"/>
  <c r="AW130" i="108"/>
  <c r="AW129" i="108"/>
  <c r="AW127" i="108"/>
  <c r="AW126" i="108"/>
  <c r="AW125" i="108"/>
  <c r="AW124" i="108"/>
  <c r="AW123" i="108"/>
  <c r="AW122" i="108"/>
  <c r="AW120" i="108"/>
  <c r="AW119" i="108"/>
  <c r="AW118" i="108"/>
  <c r="AW117" i="108"/>
  <c r="AW116" i="108"/>
  <c r="AW115" i="108"/>
  <c r="AW114" i="108"/>
  <c r="AW113" i="108"/>
  <c r="AW112" i="108"/>
  <c r="AW111" i="108"/>
  <c r="AW110" i="108"/>
  <c r="AW109" i="108"/>
  <c r="AW108" i="108"/>
  <c r="AW107" i="108"/>
  <c r="AW105" i="108"/>
  <c r="AW104" i="108"/>
  <c r="AW102" i="108"/>
  <c r="AW101" i="108"/>
  <c r="AW99" i="108"/>
  <c r="AW98" i="108"/>
  <c r="AW96" i="108"/>
  <c r="AW95" i="108"/>
  <c r="AW92" i="108"/>
  <c r="AW91" i="108"/>
  <c r="AW89" i="108"/>
  <c r="AW88" i="108"/>
  <c r="AW87" i="108"/>
  <c r="AW86" i="108"/>
  <c r="AW85" i="108"/>
  <c r="AW84" i="108"/>
  <c r="AW83" i="108"/>
  <c r="AW81" i="108"/>
  <c r="AW80" i="108"/>
  <c r="AW79" i="108"/>
  <c r="AW78" i="108"/>
  <c r="AW77" i="108"/>
  <c r="AW76" i="108"/>
  <c r="AW75" i="108"/>
  <c r="AW74" i="108"/>
  <c r="AW73" i="108"/>
  <c r="AW72" i="108"/>
  <c r="AW71" i="108"/>
  <c r="AW70" i="108"/>
  <c r="AW69" i="108"/>
  <c r="AW68" i="108"/>
  <c r="AW67" i="108"/>
  <c r="AW66" i="108"/>
  <c r="AW64" i="108"/>
  <c r="AW63" i="108"/>
  <c r="AW62" i="108"/>
  <c r="AW61" i="108"/>
  <c r="AW60" i="108"/>
  <c r="AW58" i="108"/>
  <c r="AW57" i="108"/>
  <c r="AW56" i="108"/>
  <c r="AW54" i="108"/>
  <c r="AW53" i="108"/>
  <c r="AW52" i="108"/>
  <c r="AW51" i="108"/>
  <c r="AW50" i="108"/>
  <c r="AW49" i="108"/>
  <c r="AW47" i="108"/>
  <c r="AW46" i="108"/>
  <c r="AW45" i="108"/>
  <c r="AW44" i="108"/>
  <c r="AW41" i="108"/>
  <c r="AW40" i="108"/>
  <c r="AW39" i="108"/>
  <c r="AW38" i="108"/>
  <c r="AW37" i="108"/>
  <c r="AW35" i="108"/>
  <c r="AW34" i="108"/>
  <c r="AW32" i="108"/>
  <c r="AW31" i="108"/>
  <c r="AW30" i="108"/>
  <c r="AW28" i="108"/>
  <c r="AW27" i="108"/>
  <c r="AW26" i="108"/>
  <c r="AW24" i="108"/>
  <c r="AW23" i="108"/>
  <c r="AW22" i="108"/>
  <c r="AW21" i="108"/>
  <c r="AW19" i="108"/>
  <c r="AW18" i="108"/>
  <c r="AW17" i="108"/>
  <c r="AW16" i="108"/>
  <c r="AW15" i="108"/>
  <c r="AW14" i="108"/>
  <c r="V16" i="47"/>
  <c r="AF50" i="47"/>
  <c r="AF49" i="47"/>
  <c r="M50" i="47"/>
  <c r="M49" i="47"/>
  <c r="AS128" i="25"/>
  <c r="AS127" i="25"/>
  <c r="AS126" i="25"/>
  <c r="AS125" i="25"/>
  <c r="AS124" i="25"/>
  <c r="AS123" i="25"/>
  <c r="AS122" i="25"/>
  <c r="AS121" i="25"/>
  <c r="AS120" i="25"/>
  <c r="AS119" i="25"/>
  <c r="AS118" i="25"/>
  <c r="AS117" i="25"/>
  <c r="AS116" i="25"/>
  <c r="AS142" i="25"/>
  <c r="AS141" i="25"/>
  <c r="AS140" i="25"/>
  <c r="AS139" i="25"/>
  <c r="AS138" i="25"/>
  <c r="AS137" i="25"/>
  <c r="AS136" i="25"/>
  <c r="AS135" i="25"/>
  <c r="AS134" i="25"/>
  <c r="AS133" i="25"/>
  <c r="AS132" i="25"/>
  <c r="AS131" i="25"/>
  <c r="AS130" i="25"/>
  <c r="AS129" i="25"/>
  <c r="AS115" i="25"/>
  <c r="AS107" i="25"/>
  <c r="AS92" i="25"/>
  <c r="AS91" i="25"/>
  <c r="AS90" i="25"/>
  <c r="AS89" i="25"/>
  <c r="AS88" i="25"/>
  <c r="AS87" i="25"/>
  <c r="AS86" i="25"/>
  <c r="AS85" i="25"/>
  <c r="AS110" i="25"/>
  <c r="AS109" i="25"/>
  <c r="AS108" i="25"/>
  <c r="AS106" i="25"/>
  <c r="AS105" i="25"/>
  <c r="AS104" i="25"/>
  <c r="AS103" i="25"/>
  <c r="AS102" i="25"/>
  <c r="AS101" i="25"/>
  <c r="AS100" i="25"/>
  <c r="AS99" i="25"/>
  <c r="AS98" i="25"/>
  <c r="AS97" i="25"/>
  <c r="AS96" i="25"/>
  <c r="AS95" i="25"/>
  <c r="AS94" i="25"/>
  <c r="AS93" i="25"/>
  <c r="AS84" i="25"/>
  <c r="AS83" i="25"/>
  <c r="AS82" i="25"/>
  <c r="AS81" i="25"/>
  <c r="AS80" i="25"/>
  <c r="AS79" i="25"/>
  <c r="AS50" i="25"/>
  <c r="AS49" i="25"/>
  <c r="AS74" i="25"/>
  <c r="AS73" i="25"/>
  <c r="AS72" i="25"/>
  <c r="AS71" i="25"/>
  <c r="AS70" i="25"/>
  <c r="AS69" i="25"/>
  <c r="AS68" i="25"/>
  <c r="AS67" i="25"/>
  <c r="AS66" i="25"/>
  <c r="AS65" i="25"/>
  <c r="AS64" i="25"/>
  <c r="AS63" i="25"/>
  <c r="AS62" i="25"/>
  <c r="AS61" i="25"/>
  <c r="AS60" i="25"/>
  <c r="AS59" i="25"/>
  <c r="AS58" i="25"/>
  <c r="AS57" i="25"/>
  <c r="AS56" i="25"/>
  <c r="AS55" i="25"/>
  <c r="AS54" i="25"/>
  <c r="AS53" i="25"/>
  <c r="AS52" i="25"/>
  <c r="AS51" i="25"/>
  <c r="AS48" i="25"/>
  <c r="AI13" i="25"/>
  <c r="AS31" i="25"/>
  <c r="AT31" i="25"/>
  <c r="AS30" i="25"/>
  <c r="AS29" i="25"/>
  <c r="AS28" i="25"/>
  <c r="AS27" i="25"/>
  <c r="AS26" i="25"/>
  <c r="AS25" i="25"/>
  <c r="AS24" i="25"/>
  <c r="AS23" i="25"/>
  <c r="AS22" i="25"/>
  <c r="AS21" i="25"/>
  <c r="AS20" i="25"/>
  <c r="AS19" i="25"/>
  <c r="AS18" i="25"/>
  <c r="AS17" i="25"/>
  <c r="AS16" i="25"/>
  <c r="AS15" i="25"/>
  <c r="AS14" i="25"/>
  <c r="AO151" i="25"/>
  <c r="AR151" i="25"/>
  <c r="AS39" i="27"/>
  <c r="AS83" i="27" s="1"/>
  <c r="AS76" i="27"/>
  <c r="AS84" i="27" s="1"/>
  <c r="AV39" i="27"/>
  <c r="AV83" i="27" s="1"/>
  <c r="AV76" i="27"/>
  <c r="AF76" i="25"/>
  <c r="AF153" i="25" s="1"/>
  <c r="J17" i="90"/>
  <c r="I49" i="5"/>
  <c r="AJ13" i="27"/>
  <c r="AM13" i="27" s="1"/>
  <c r="AJ14" i="27"/>
  <c r="AM14" i="27" s="1"/>
  <c r="AM38" i="27" s="1"/>
  <c r="AJ15" i="27"/>
  <c r="AM15" i="27" s="1"/>
  <c r="AJ16" i="27"/>
  <c r="AJ17" i="27"/>
  <c r="AM17" i="27" s="1"/>
  <c r="AJ18" i="27"/>
  <c r="AJ19" i="27"/>
  <c r="AJ20" i="27"/>
  <c r="AM20" i="27" s="1"/>
  <c r="AJ21" i="27"/>
  <c r="AM21" i="27" s="1"/>
  <c r="AJ22" i="27"/>
  <c r="AM22" i="27" s="1"/>
  <c r="AJ23" i="27"/>
  <c r="AM23" i="27" s="1"/>
  <c r="AJ24" i="27"/>
  <c r="AM24" i="27" s="1"/>
  <c r="AJ25" i="27"/>
  <c r="AM25" i="27" s="1"/>
  <c r="AJ26" i="27"/>
  <c r="AM26" i="27" s="1"/>
  <c r="AJ27" i="27"/>
  <c r="AM27" i="27" s="1"/>
  <c r="AJ28" i="27"/>
  <c r="AM28" i="27" s="1"/>
  <c r="AJ29" i="27"/>
  <c r="AM29" i="27" s="1"/>
  <c r="AJ30" i="27"/>
  <c r="AM30" i="27" s="1"/>
  <c r="AJ31" i="27"/>
  <c r="AM31" i="27" s="1"/>
  <c r="AJ32" i="27"/>
  <c r="AM32" i="27" s="1"/>
  <c r="AJ33" i="27"/>
  <c r="AM33" i="27" s="1"/>
  <c r="AJ35" i="27"/>
  <c r="AJ36" i="27"/>
  <c r="AM36" i="27" s="1"/>
  <c r="AJ37" i="27"/>
  <c r="AM37" i="27" s="1"/>
  <c r="AJ42" i="27"/>
  <c r="AM42" i="27" s="1"/>
  <c r="AJ43" i="27"/>
  <c r="AM43" i="27" s="1"/>
  <c r="AJ44" i="27"/>
  <c r="AM44" i="27" s="1"/>
  <c r="AJ45" i="27"/>
  <c r="AM45" i="27" s="1"/>
  <c r="AJ46" i="27"/>
  <c r="AM46" i="27" s="1"/>
  <c r="AJ47" i="27"/>
  <c r="AM47" i="27" s="1"/>
  <c r="AJ48" i="27"/>
  <c r="AM48" i="27" s="1"/>
  <c r="AJ49" i="27"/>
  <c r="AM49" i="27" s="1"/>
  <c r="AJ50" i="27"/>
  <c r="AM50" i="27" s="1"/>
  <c r="AJ51" i="27"/>
  <c r="AM51" i="27" s="1"/>
  <c r="AJ52" i="27"/>
  <c r="AM52" i="27" s="1"/>
  <c r="AJ53" i="27"/>
  <c r="AM53" i="27" s="1"/>
  <c r="AJ54" i="27"/>
  <c r="AM54" i="27" s="1"/>
  <c r="AJ55" i="27"/>
  <c r="AM55" i="27" s="1"/>
  <c r="AJ56" i="27"/>
  <c r="AM56" i="27" s="1"/>
  <c r="AJ57" i="27"/>
  <c r="AM57" i="27" s="1"/>
  <c r="AJ58" i="27"/>
  <c r="AM58" i="27" s="1"/>
  <c r="AJ59" i="27"/>
  <c r="AM59" i="27" s="1"/>
  <c r="AJ60" i="27"/>
  <c r="AM60" i="27" s="1"/>
  <c r="AJ61" i="27"/>
  <c r="AM61" i="27" s="1"/>
  <c r="AJ62" i="27"/>
  <c r="AJ63" i="27"/>
  <c r="AJ64" i="27"/>
  <c r="AM64" i="27" s="1"/>
  <c r="AJ65" i="27"/>
  <c r="AM65" i="27" s="1"/>
  <c r="AJ66" i="27"/>
  <c r="AM66" i="27" s="1"/>
  <c r="AJ67" i="27"/>
  <c r="AM67" i="27" s="1"/>
  <c r="AJ68" i="27"/>
  <c r="AM68" i="27" s="1"/>
  <c r="AJ69" i="27"/>
  <c r="AM69" i="27" s="1"/>
  <c r="AJ70" i="27"/>
  <c r="AJ71" i="27"/>
  <c r="AJ72" i="27"/>
  <c r="AM72" i="27" s="1"/>
  <c r="AJ73" i="27"/>
  <c r="AM73" i="27" s="1"/>
  <c r="AJ74" i="27"/>
  <c r="AM74" i="27" s="1"/>
  <c r="W281" i="36"/>
  <c r="W280" i="36"/>
  <c r="V31" i="24"/>
  <c r="V144" i="24" s="1"/>
  <c r="W31" i="24"/>
  <c r="W144" i="24" s="1"/>
  <c r="X31" i="24"/>
  <c r="X144" i="24" s="1"/>
  <c r="V52" i="24"/>
  <c r="V146" i="24" s="1"/>
  <c r="W52" i="24"/>
  <c r="W146" i="24" s="1"/>
  <c r="X52" i="24"/>
  <c r="X146" i="24" s="1"/>
  <c r="V73" i="24"/>
  <c r="V148" i="24" s="1"/>
  <c r="W73" i="24"/>
  <c r="W148" i="24" s="1"/>
  <c r="X73" i="24"/>
  <c r="X148" i="24" s="1"/>
  <c r="V94" i="24"/>
  <c r="V150" i="24" s="1"/>
  <c r="W94" i="24"/>
  <c r="W150" i="24" s="1"/>
  <c r="X94" i="24"/>
  <c r="X150" i="24" s="1"/>
  <c r="V115" i="24"/>
  <c r="V152" i="24" s="1"/>
  <c r="W115" i="24"/>
  <c r="W152" i="24" s="1"/>
  <c r="X115" i="24"/>
  <c r="X152" i="24" s="1"/>
  <c r="V136" i="24"/>
  <c r="V154" i="24" s="1"/>
  <c r="W136" i="24"/>
  <c r="W154" i="24" s="1"/>
  <c r="X136" i="24"/>
  <c r="X154" i="24" s="1"/>
  <c r="AF151" i="25"/>
  <c r="AG151" i="25"/>
  <c r="AH151" i="25"/>
  <c r="AG76" i="25"/>
  <c r="AG153" i="25" s="1"/>
  <c r="AH76" i="25"/>
  <c r="AH153" i="25" s="1"/>
  <c r="AF112" i="25"/>
  <c r="AF155" i="25" s="1"/>
  <c r="AG112" i="25"/>
  <c r="AG155" i="25" s="1"/>
  <c r="AH112" i="25"/>
  <c r="AH155" i="25" s="1"/>
  <c r="AF144" i="25"/>
  <c r="AF157" i="25" s="1"/>
  <c r="AG144" i="25"/>
  <c r="AG157" i="25" s="1"/>
  <c r="AH144" i="25"/>
  <c r="AH157" i="25" s="1"/>
  <c r="S50" i="51"/>
  <c r="D32" i="43" s="1"/>
  <c r="J78" i="4" s="1"/>
  <c r="T50" i="51"/>
  <c r="E32" i="43" s="1"/>
  <c r="K78" i="4" s="1"/>
  <c r="U50" i="51"/>
  <c r="F32" i="43" s="1"/>
  <c r="L78" i="4" s="1"/>
  <c r="AA49" i="52"/>
  <c r="D34" i="43" s="1"/>
  <c r="J79" i="4" s="1"/>
  <c r="AB49" i="52"/>
  <c r="E34" i="43" s="1"/>
  <c r="K79" i="4" s="1"/>
  <c r="AC49" i="52"/>
  <c r="F34" i="43" s="1"/>
  <c r="L79" i="4" s="1"/>
  <c r="U50" i="54"/>
  <c r="D36" i="43" s="1"/>
  <c r="J80" i="4" s="1"/>
  <c r="V50" i="54"/>
  <c r="E36" i="43" s="1"/>
  <c r="K80" i="4" s="1"/>
  <c r="W50" i="54"/>
  <c r="F36" i="43" s="1"/>
  <c r="D38" i="43"/>
  <c r="J81" i="4" s="1"/>
  <c r="U48" i="55"/>
  <c r="E38" i="43" s="1"/>
  <c r="K81" i="4" s="1"/>
  <c r="V48" i="55"/>
  <c r="F38" i="43" s="1"/>
  <c r="L81" i="4" s="1"/>
  <c r="R49" i="56"/>
  <c r="D40" i="43" s="1"/>
  <c r="J82" i="4" s="1"/>
  <c r="S49" i="56"/>
  <c r="E40" i="43" s="1"/>
  <c r="K82" i="4" s="1"/>
  <c r="T49" i="56"/>
  <c r="F40" i="43" s="1"/>
  <c r="L82" i="4" s="1"/>
  <c r="R49" i="57"/>
  <c r="D42" i="43" s="1"/>
  <c r="J83" i="4" s="1"/>
  <c r="S49" i="57"/>
  <c r="E42" i="43" s="1"/>
  <c r="K83" i="4" s="1"/>
  <c r="T49" i="57"/>
  <c r="F42" i="43" s="1"/>
  <c r="AL49" i="46"/>
  <c r="I18" i="43" s="1"/>
  <c r="AI50" i="47"/>
  <c r="I20" i="43" s="1"/>
  <c r="AI50" i="51"/>
  <c r="I32" i="43" s="1"/>
  <c r="AH50" i="53"/>
  <c r="I24" i="43" s="1"/>
  <c r="AI50" i="45"/>
  <c r="I16" i="43" s="1"/>
  <c r="AI50" i="49"/>
  <c r="I26" i="43" s="1"/>
  <c r="AL49" i="50"/>
  <c r="I30" i="43" s="1"/>
  <c r="AQ49" i="52"/>
  <c r="I34" i="43" s="1"/>
  <c r="AK50" i="48"/>
  <c r="I22" i="43" s="1"/>
  <c r="AK50" i="54"/>
  <c r="I36" i="43" s="1"/>
  <c r="AL48" i="55"/>
  <c r="I38" i="43" s="1"/>
  <c r="AH49" i="56"/>
  <c r="I40" i="43" s="1"/>
  <c r="AH49" i="57"/>
  <c r="I42" i="43" s="1"/>
  <c r="AP53" i="44"/>
  <c r="I14" i="43" s="1"/>
  <c r="S50" i="45"/>
  <c r="D16" i="43" s="1"/>
  <c r="J70" i="4" s="1"/>
  <c r="T50" i="45"/>
  <c r="E16" i="43" s="1"/>
  <c r="K70" i="4" s="1"/>
  <c r="U50" i="45"/>
  <c r="F16" i="43" s="1"/>
  <c r="L70" i="4" s="1"/>
  <c r="V49" i="46"/>
  <c r="D18" i="43" s="1"/>
  <c r="J71" i="4" s="1"/>
  <c r="W49" i="46"/>
  <c r="E18" i="43" s="1"/>
  <c r="K71" i="4" s="1"/>
  <c r="X49" i="46"/>
  <c r="F18" i="43" s="1"/>
  <c r="L71" i="4" s="1"/>
  <c r="S50" i="47"/>
  <c r="D20" i="43" s="1"/>
  <c r="J72" i="4" s="1"/>
  <c r="T50" i="47"/>
  <c r="E20" i="43" s="1"/>
  <c r="K72" i="4" s="1"/>
  <c r="U50" i="47"/>
  <c r="F20" i="43" s="1"/>
  <c r="L72" i="4" s="1"/>
  <c r="U50" i="48"/>
  <c r="D22" i="43" s="1"/>
  <c r="J73" i="4" s="1"/>
  <c r="V50" i="48"/>
  <c r="E22" i="43" s="1"/>
  <c r="K73" i="4" s="1"/>
  <c r="W50" i="48"/>
  <c r="F22" i="43" s="1"/>
  <c r="L73" i="4" s="1"/>
  <c r="R50" i="53"/>
  <c r="D24" i="43" s="1"/>
  <c r="J75" i="4" s="1"/>
  <c r="S50" i="53"/>
  <c r="E24" i="43" s="1"/>
  <c r="K75" i="4" s="1"/>
  <c r="T50" i="53"/>
  <c r="F24" i="43" s="1"/>
  <c r="S50" i="49"/>
  <c r="D26" i="43" s="1"/>
  <c r="J76" i="4" s="1"/>
  <c r="T50" i="49"/>
  <c r="E26" i="43" s="1"/>
  <c r="K76" i="4" s="1"/>
  <c r="U50" i="49"/>
  <c r="F26" i="43" s="1"/>
  <c r="L76" i="4" s="1"/>
  <c r="V49" i="50"/>
  <c r="D30" i="43" s="1"/>
  <c r="J77" i="4" s="1"/>
  <c r="W49" i="50"/>
  <c r="E30" i="43" s="1"/>
  <c r="K77" i="4" s="1"/>
  <c r="X49" i="50"/>
  <c r="F30" i="43" s="1"/>
  <c r="L77" i="4" s="1"/>
  <c r="Z53" i="44"/>
  <c r="D14" i="43" s="1"/>
  <c r="J69" i="4" s="1"/>
  <c r="AA53" i="44"/>
  <c r="E14" i="43" s="1"/>
  <c r="K69" i="4" s="1"/>
  <c r="AB53" i="44"/>
  <c r="F14" i="43" s="1"/>
  <c r="L69" i="4" s="1"/>
  <c r="W321" i="36"/>
  <c r="W336" i="36"/>
  <c r="X321" i="36"/>
  <c r="X336" i="36"/>
  <c r="Y321" i="36"/>
  <c r="Y336" i="36"/>
  <c r="AO315" i="36"/>
  <c r="AO330" i="36"/>
  <c r="U19" i="35"/>
  <c r="AK292" i="38"/>
  <c r="W315" i="36"/>
  <c r="W330" i="36"/>
  <c r="X315" i="36"/>
  <c r="X330" i="36"/>
  <c r="Y315" i="36"/>
  <c r="Y330" i="36"/>
  <c r="N19" i="33"/>
  <c r="K26" i="58" s="1"/>
  <c r="J99" i="4" s="1"/>
  <c r="Q19" i="33"/>
  <c r="N40" i="33"/>
  <c r="K28" i="58" s="1"/>
  <c r="J101" i="4" s="1"/>
  <c r="Q40" i="33"/>
  <c r="R40" i="33" s="1"/>
  <c r="N43" i="33"/>
  <c r="Q43" i="33"/>
  <c r="N16" i="35"/>
  <c r="K34" i="58" s="1"/>
  <c r="J104" i="4" s="1"/>
  <c r="Q16" i="35"/>
  <c r="N19" i="35"/>
  <c r="K36" i="58" s="1"/>
  <c r="J105" i="4" s="1"/>
  <c r="Q19" i="35"/>
  <c r="P16" i="34"/>
  <c r="K40" i="58" s="1"/>
  <c r="J107" i="4" s="1"/>
  <c r="S16" i="34"/>
  <c r="P20" i="34"/>
  <c r="S20" i="34"/>
  <c r="AI53" i="44"/>
  <c r="O14" i="43" s="1"/>
  <c r="R14" i="43"/>
  <c r="AB50" i="45"/>
  <c r="O16" i="43" s="1"/>
  <c r="AE50" i="45"/>
  <c r="R16" i="43" s="1"/>
  <c r="N48" i="58" s="1"/>
  <c r="L111" i="4" s="1"/>
  <c r="M111" i="4" s="1"/>
  <c r="AE49" i="46"/>
  <c r="O18" i="43" s="1"/>
  <c r="K50" i="58" s="1"/>
  <c r="AH49" i="46"/>
  <c r="R18" i="43" s="1"/>
  <c r="AB50" i="47"/>
  <c r="O20" i="43" s="1"/>
  <c r="K52" i="58" s="1"/>
  <c r="J55" i="13" s="1"/>
  <c r="AE50" i="47"/>
  <c r="R20" i="43" s="1"/>
  <c r="N52" i="58" s="1"/>
  <c r="AD50" i="48"/>
  <c r="O22" i="43" s="1"/>
  <c r="K54" i="58" s="1"/>
  <c r="AG50" i="48"/>
  <c r="R22" i="43" s="1"/>
  <c r="N54" i="58" s="1"/>
  <c r="L114" i="4" s="1"/>
  <c r="M114" i="4" s="1"/>
  <c r="AA50" i="53"/>
  <c r="O24" i="43" s="1"/>
  <c r="K56" i="58" s="1"/>
  <c r="AD50" i="53"/>
  <c r="R24" i="43" s="1"/>
  <c r="N56" i="58" s="1"/>
  <c r="AB50" i="49"/>
  <c r="O26" i="43" s="1"/>
  <c r="K58" i="58" s="1"/>
  <c r="AE50" i="49"/>
  <c r="R26" i="43" s="1"/>
  <c r="N58" i="58" s="1"/>
  <c r="AE49" i="50"/>
  <c r="O30" i="43" s="1"/>
  <c r="AH49" i="50"/>
  <c r="R30" i="43" s="1"/>
  <c r="AB50" i="51"/>
  <c r="O32" i="43" s="1"/>
  <c r="K62" i="58" s="1"/>
  <c r="J60" i="13" s="1"/>
  <c r="AE50" i="51"/>
  <c r="R32" i="43" s="1"/>
  <c r="N62" i="58" s="1"/>
  <c r="L118" i="4" s="1"/>
  <c r="M118" i="4" s="1"/>
  <c r="AJ49" i="52"/>
  <c r="O34" i="43" s="1"/>
  <c r="K64" i="58" s="1"/>
  <c r="AM49" i="52"/>
  <c r="R34" i="43" s="1"/>
  <c r="N64" i="58" s="1"/>
  <c r="L119" i="4" s="1"/>
  <c r="M119" i="4" s="1"/>
  <c r="AD50" i="54"/>
  <c r="O36" i="43" s="1"/>
  <c r="K66" i="58" s="1"/>
  <c r="AG50" i="54"/>
  <c r="R36" i="43" s="1"/>
  <c r="N66" i="58" s="1"/>
  <c r="L120" i="4" s="1"/>
  <c r="M120" i="4" s="1"/>
  <c r="AE48" i="55"/>
  <c r="O38" i="43" s="1"/>
  <c r="AH48" i="55"/>
  <c r="R38" i="43" s="1"/>
  <c r="N68" i="58" s="1"/>
  <c r="AA49" i="56"/>
  <c r="O40" i="43" s="1"/>
  <c r="K70" i="58" s="1"/>
  <c r="AD49" i="56"/>
  <c r="R40" i="43" s="1"/>
  <c r="N70" i="58" s="1"/>
  <c r="AA49" i="57"/>
  <c r="O42" i="43" s="1"/>
  <c r="K72" i="58" s="1"/>
  <c r="AD49" i="57"/>
  <c r="R42" i="43" s="1"/>
  <c r="N72" i="58" s="1"/>
  <c r="L123" i="4" s="1"/>
  <c r="M123" i="4" s="1"/>
  <c r="AD292" i="38"/>
  <c r="AK39" i="27"/>
  <c r="AK83" i="27" s="1"/>
  <c r="AL39" i="27"/>
  <c r="AL83" i="27" s="1"/>
  <c r="AK76" i="27"/>
  <c r="AK84" i="27" s="1"/>
  <c r="AL76" i="27"/>
  <c r="AL84" i="27" s="1"/>
  <c r="O34" i="29"/>
  <c r="O51" i="29"/>
  <c r="M34" i="29"/>
  <c r="M51" i="29"/>
  <c r="P64" i="30"/>
  <c r="P116" i="30"/>
  <c r="N64" i="30"/>
  <c r="N116" i="30"/>
  <c r="X34" i="29"/>
  <c r="X51" i="29"/>
  <c r="Y64" i="30"/>
  <c r="Y116" i="30"/>
  <c r="Z34" i="29"/>
  <c r="Z51" i="29"/>
  <c r="AA64" i="30"/>
  <c r="AA116" i="30"/>
  <c r="L34" i="29"/>
  <c r="L51" i="29"/>
  <c r="N34" i="29"/>
  <c r="N51" i="29"/>
  <c r="M64" i="30"/>
  <c r="M116" i="30"/>
  <c r="O64" i="30"/>
  <c r="O116" i="30"/>
  <c r="W34" i="29"/>
  <c r="W51" i="29"/>
  <c r="X64" i="30"/>
  <c r="X116" i="30"/>
  <c r="Y34" i="29"/>
  <c r="Y51" i="29"/>
  <c r="Z64" i="30"/>
  <c r="Z116" i="30"/>
  <c r="P34" i="29"/>
  <c r="P51" i="29"/>
  <c r="Q64" i="30"/>
  <c r="Q116" i="30"/>
  <c r="I29" i="31"/>
  <c r="I46" i="31"/>
  <c r="J30" i="32"/>
  <c r="J45" i="32"/>
  <c r="H29" i="31"/>
  <c r="H46" i="31"/>
  <c r="I30" i="32"/>
  <c r="I45" i="32"/>
  <c r="K29" i="31"/>
  <c r="K46" i="31"/>
  <c r="L30" i="32"/>
  <c r="L45" i="32"/>
  <c r="J29" i="31"/>
  <c r="J46" i="31"/>
  <c r="K30" i="32"/>
  <c r="K45" i="32"/>
  <c r="L29" i="31"/>
  <c r="L46" i="31"/>
  <c r="M30" i="32"/>
  <c r="M45" i="32"/>
  <c r="W119" i="36"/>
  <c r="W227" i="36"/>
  <c r="X119" i="36"/>
  <c r="X227" i="36"/>
  <c r="Y119" i="36"/>
  <c r="Y227" i="36"/>
  <c r="W218" i="36"/>
  <c r="W233" i="36"/>
  <c r="X218" i="36"/>
  <c r="X233" i="36"/>
  <c r="Y218" i="36"/>
  <c r="Y233" i="36"/>
  <c r="W245" i="36"/>
  <c r="W260" i="36"/>
  <c r="X245" i="36"/>
  <c r="X260" i="36"/>
  <c r="Y245" i="36"/>
  <c r="Y260" i="36"/>
  <c r="W251" i="36"/>
  <c r="W266" i="36"/>
  <c r="X251" i="36"/>
  <c r="X266" i="36"/>
  <c r="Y251" i="36"/>
  <c r="Y266" i="36"/>
  <c r="W296" i="36"/>
  <c r="X281" i="36"/>
  <c r="X296" i="36"/>
  <c r="Y281" i="36"/>
  <c r="Y296" i="36"/>
  <c r="V281" i="36"/>
  <c r="V296" i="36"/>
  <c r="W287" i="36"/>
  <c r="W302" i="36"/>
  <c r="X287" i="36"/>
  <c r="X289" i="36" s="1"/>
  <c r="X302" i="36"/>
  <c r="Y287" i="36"/>
  <c r="Y289" i="36" s="1"/>
  <c r="Y302" i="36"/>
  <c r="V287" i="36"/>
  <c r="V302" i="36"/>
  <c r="V304" i="36" s="1"/>
  <c r="AO281" i="36"/>
  <c r="AO296" i="36"/>
  <c r="AO287" i="36"/>
  <c r="AO302" i="36"/>
  <c r="AD27" i="60"/>
  <c r="J138" i="4" s="1"/>
  <c r="AE27" i="60"/>
  <c r="K138" i="4" s="1"/>
  <c r="AF27" i="60"/>
  <c r="L138" i="4" s="1"/>
  <c r="AD42" i="60"/>
  <c r="J139" i="4" s="1"/>
  <c r="AE42" i="60"/>
  <c r="K139" i="4" s="1"/>
  <c r="AF42" i="60"/>
  <c r="L139" i="4" s="1"/>
  <c r="N26" i="61"/>
  <c r="J140" i="4" s="1"/>
  <c r="O26" i="61"/>
  <c r="K140" i="4" s="1"/>
  <c r="P26" i="61"/>
  <c r="L140" i="4" s="1"/>
  <c r="P29" i="31"/>
  <c r="P46" i="31"/>
  <c r="N29" i="31"/>
  <c r="N46" i="31"/>
  <c r="Q30" i="32"/>
  <c r="Q45" i="32"/>
  <c r="O30" i="32"/>
  <c r="O45" i="32"/>
  <c r="M29" i="31"/>
  <c r="M46" i="31"/>
  <c r="O29" i="31"/>
  <c r="O46" i="31"/>
  <c r="N30" i="32"/>
  <c r="N45" i="32"/>
  <c r="P30" i="32"/>
  <c r="P45" i="32"/>
  <c r="Q29" i="31"/>
  <c r="Q46" i="31"/>
  <c r="R30" i="32"/>
  <c r="R45" i="32"/>
  <c r="J23" i="5"/>
  <c r="J22" i="5" s="1"/>
  <c r="N21" i="82"/>
  <c r="O21" i="82"/>
  <c r="O62" i="82" s="1"/>
  <c r="J55" i="5" s="1"/>
  <c r="N29" i="82"/>
  <c r="N63" i="82" s="1"/>
  <c r="I56" i="5" s="1"/>
  <c r="O29" i="82"/>
  <c r="O63" i="82" s="1"/>
  <c r="J56" i="5" s="1"/>
  <c r="N38" i="82"/>
  <c r="N46" i="82"/>
  <c r="N67" i="82" s="1"/>
  <c r="N54" i="82"/>
  <c r="O38" i="82"/>
  <c r="O66" i="82" s="1"/>
  <c r="O46" i="82"/>
  <c r="O67" i="82" s="1"/>
  <c r="O54" i="82"/>
  <c r="O68" i="82" s="1"/>
  <c r="J49" i="5"/>
  <c r="I45" i="5"/>
  <c r="J45" i="5"/>
  <c r="I46" i="5"/>
  <c r="J46" i="5"/>
  <c r="I47" i="5"/>
  <c r="J47" i="5"/>
  <c r="I48" i="5"/>
  <c r="J48" i="5"/>
  <c r="L85" i="5"/>
  <c r="L84" i="5"/>
  <c r="L86" i="5"/>
  <c r="O86" i="5" s="1"/>
  <c r="P86" i="5" s="1"/>
  <c r="L87" i="5"/>
  <c r="O87" i="5" s="1"/>
  <c r="P87" i="5" s="1"/>
  <c r="L88" i="5"/>
  <c r="L89" i="5"/>
  <c r="O89" i="5" s="1"/>
  <c r="P89" i="5" s="1"/>
  <c r="L90" i="5"/>
  <c r="O90" i="5" s="1"/>
  <c r="P90" i="5" s="1"/>
  <c r="L92" i="5"/>
  <c r="L93" i="5"/>
  <c r="O93" i="5" s="1"/>
  <c r="P93" i="5" s="1"/>
  <c r="L97" i="5"/>
  <c r="O97" i="5" s="1"/>
  <c r="P97" i="5" s="1"/>
  <c r="L99" i="5"/>
  <c r="L100" i="5"/>
  <c r="O100" i="5" s="1"/>
  <c r="P100" i="5" s="1"/>
  <c r="L101" i="5"/>
  <c r="O101" i="5" s="1"/>
  <c r="P101" i="5" s="1"/>
  <c r="L102" i="5"/>
  <c r="O102" i="5" s="1"/>
  <c r="P102" i="5" s="1"/>
  <c r="L103" i="5"/>
  <c r="E15" i="109" s="1"/>
  <c r="G15" i="109" s="1"/>
  <c r="J15" i="109" s="1"/>
  <c r="L104" i="5"/>
  <c r="O104" i="5" s="1"/>
  <c r="P104" i="5" s="1"/>
  <c r="M98" i="5"/>
  <c r="M108" i="5" s="1"/>
  <c r="L105" i="5"/>
  <c r="O105" i="5" s="1"/>
  <c r="P105" i="5" s="1"/>
  <c r="L106" i="5"/>
  <c r="O106" i="5" s="1"/>
  <c r="P106" i="5" s="1"/>
  <c r="L107" i="5"/>
  <c r="K98" i="5"/>
  <c r="J98" i="5"/>
  <c r="L61" i="5"/>
  <c r="O61" i="5" s="1"/>
  <c r="P61" i="5" s="1"/>
  <c r="L63" i="5"/>
  <c r="O63" i="5" s="1"/>
  <c r="P63" i="5" s="1"/>
  <c r="L65" i="5"/>
  <c r="O65" i="5" s="1"/>
  <c r="P65" i="5" s="1"/>
  <c r="I71" i="5"/>
  <c r="J71" i="5"/>
  <c r="I72" i="5"/>
  <c r="J72" i="5"/>
  <c r="I73" i="5"/>
  <c r="J73" i="5"/>
  <c r="H14" i="98"/>
  <c r="I74" i="5" s="1"/>
  <c r="I14" i="98"/>
  <c r="J74" i="5" s="1"/>
  <c r="Z288" i="38"/>
  <c r="Z290" i="38"/>
  <c r="Z284" i="38"/>
  <c r="Z286" i="38"/>
  <c r="Z279" i="38"/>
  <c r="Z281" i="38"/>
  <c r="Z275" i="38"/>
  <c r="Z277" i="38"/>
  <c r="AK291" i="38"/>
  <c r="U18" i="35"/>
  <c r="AO314" i="36"/>
  <c r="AO329" i="36"/>
  <c r="E100" i="21"/>
  <c r="F100" i="21"/>
  <c r="N100" i="21"/>
  <c r="M100" i="21"/>
  <c r="L100" i="21"/>
  <c r="K100" i="21"/>
  <c r="J100" i="21"/>
  <c r="I100" i="21"/>
  <c r="H100" i="21"/>
  <c r="G100" i="21"/>
  <c r="O99" i="21"/>
  <c r="E91" i="21"/>
  <c r="E90" i="21"/>
  <c r="E89" i="21"/>
  <c r="E88" i="21"/>
  <c r="E87" i="21"/>
  <c r="E86" i="21"/>
  <c r="E85" i="21"/>
  <c r="E84" i="21"/>
  <c r="N18" i="21"/>
  <c r="M18" i="21"/>
  <c r="L18" i="21"/>
  <c r="K18" i="21"/>
  <c r="J18" i="21"/>
  <c r="I18" i="21"/>
  <c r="H18" i="21"/>
  <c r="G18" i="21"/>
  <c r="F18" i="21"/>
  <c r="E18" i="21"/>
  <c r="O17" i="21"/>
  <c r="O16" i="21"/>
  <c r="O93" i="21"/>
  <c r="O12" i="21"/>
  <c r="J45" i="15"/>
  <c r="K45" i="15"/>
  <c r="L45" i="15"/>
  <c r="M45" i="15"/>
  <c r="N45" i="15"/>
  <c r="I45" i="15"/>
  <c r="H45" i="15"/>
  <c r="G42" i="15"/>
  <c r="I30" i="5" s="1"/>
  <c r="G43" i="15"/>
  <c r="I31" i="5" s="1"/>
  <c r="L31" i="5" s="1"/>
  <c r="O31" i="5" s="1"/>
  <c r="P31" i="5" s="1"/>
  <c r="N37" i="15"/>
  <c r="N41" i="15" s="1"/>
  <c r="M37" i="15"/>
  <c r="M41" i="15" s="1"/>
  <c r="L37" i="15"/>
  <c r="L41" i="15" s="1"/>
  <c r="K37" i="15"/>
  <c r="K41" i="15" s="1"/>
  <c r="J37" i="15"/>
  <c r="J41" i="15" s="1"/>
  <c r="I37" i="15"/>
  <c r="I41" i="15" s="1"/>
  <c r="H37" i="15"/>
  <c r="H41" i="15" s="1"/>
  <c r="G46" i="15"/>
  <c r="G40" i="15"/>
  <c r="G39" i="15"/>
  <c r="G38" i="15"/>
  <c r="G36" i="15"/>
  <c r="G35" i="15"/>
  <c r="G34" i="15"/>
  <c r="G33" i="15"/>
  <c r="G8" i="15"/>
  <c r="I48" i="14"/>
  <c r="I90" i="14" s="1"/>
  <c r="M48" i="14"/>
  <c r="M90" i="14" s="1"/>
  <c r="M93" i="14" s="1"/>
  <c r="J48" i="14"/>
  <c r="J90" i="14" s="1"/>
  <c r="J93" i="14" s="1"/>
  <c r="K48" i="14"/>
  <c r="K90" i="14" s="1"/>
  <c r="K93" i="14" s="1"/>
  <c r="L48" i="14"/>
  <c r="L90" i="14" s="1"/>
  <c r="L93" i="14" s="1"/>
  <c r="N48" i="14"/>
  <c r="N90" i="14" s="1"/>
  <c r="N93" i="14" s="1"/>
  <c r="H15" i="14"/>
  <c r="H16" i="14"/>
  <c r="H9" i="14"/>
  <c r="H10" i="14"/>
  <c r="M60" i="106"/>
  <c r="L60" i="106"/>
  <c r="J60" i="106"/>
  <c r="I60" i="106"/>
  <c r="I70" i="101"/>
  <c r="E12" i="18" s="1"/>
  <c r="I17" i="5" s="1"/>
  <c r="L17" i="5" s="1"/>
  <c r="O17" i="5" s="1"/>
  <c r="P17" i="5" s="1"/>
  <c r="H70" i="101"/>
  <c r="G70" i="101"/>
  <c r="I69" i="101"/>
  <c r="H69" i="101"/>
  <c r="G69" i="101"/>
  <c r="I10" i="20"/>
  <c r="AA46" i="55"/>
  <c r="AA45" i="55"/>
  <c r="AA44" i="55"/>
  <c r="AA43" i="55"/>
  <c r="AA42" i="55"/>
  <c r="AA41" i="55"/>
  <c r="AA40" i="55"/>
  <c r="AA39" i="55"/>
  <c r="AA38"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O286" i="36"/>
  <c r="AO301" i="36"/>
  <c r="AO280" i="36"/>
  <c r="AO295" i="36"/>
  <c r="Z247" i="36"/>
  <c r="Z249" i="36"/>
  <c r="Z241" i="36"/>
  <c r="Z243" i="36"/>
  <c r="Z242" i="36"/>
  <c r="Y250" i="36"/>
  <c r="Y244" i="36"/>
  <c r="X250" i="36"/>
  <c r="X244" i="36"/>
  <c r="W250" i="36"/>
  <c r="W244" i="36"/>
  <c r="AD47" i="52"/>
  <c r="AD46" i="52"/>
  <c r="AD45" i="52"/>
  <c r="AD44" i="52"/>
  <c r="AD43" i="52"/>
  <c r="AD42" i="52"/>
  <c r="AD41" i="52"/>
  <c r="AD40" i="52"/>
  <c r="AD39" i="52"/>
  <c r="AD38" i="52"/>
  <c r="AD37" i="52"/>
  <c r="AD36" i="52"/>
  <c r="AD35" i="52"/>
  <c r="AD34" i="52"/>
  <c r="AD33" i="52"/>
  <c r="AD32" i="52"/>
  <c r="AD31" i="52"/>
  <c r="AD30" i="52"/>
  <c r="AD29" i="52"/>
  <c r="AD28" i="52"/>
  <c r="AD27" i="52"/>
  <c r="AD26" i="52"/>
  <c r="AD25" i="52"/>
  <c r="AD24" i="52"/>
  <c r="AD23" i="52"/>
  <c r="AD22" i="52"/>
  <c r="AD21" i="52"/>
  <c r="AD20" i="52"/>
  <c r="AD19" i="52"/>
  <c r="AD18" i="52"/>
  <c r="AD17" i="52"/>
  <c r="AD16" i="52"/>
  <c r="K15" i="42"/>
  <c r="K16" i="42"/>
  <c r="K17" i="42"/>
  <c r="K18" i="42"/>
  <c r="K19" i="42"/>
  <c r="K20" i="42"/>
  <c r="K21" i="42"/>
  <c r="K22" i="42"/>
  <c r="K23" i="42"/>
  <c r="K24" i="42"/>
  <c r="K25" i="42"/>
  <c r="K26" i="42"/>
  <c r="K27" i="42"/>
  <c r="K30" i="42"/>
  <c r="K31" i="42"/>
  <c r="K32" i="42"/>
  <c r="K33" i="42"/>
  <c r="K34" i="42"/>
  <c r="K35" i="42"/>
  <c r="J37" i="42"/>
  <c r="I37" i="42"/>
  <c r="H37" i="42"/>
  <c r="K36" i="42"/>
  <c r="J36" i="42"/>
  <c r="I36" i="42"/>
  <c r="Q119" i="36"/>
  <c r="Q118" i="36"/>
  <c r="P15" i="82"/>
  <c r="P16" i="82"/>
  <c r="P17" i="82"/>
  <c r="P18" i="82"/>
  <c r="P19" i="82"/>
  <c r="P20" i="82"/>
  <c r="P23" i="82"/>
  <c r="P24" i="82"/>
  <c r="P25" i="82"/>
  <c r="P26" i="82"/>
  <c r="P27" i="82"/>
  <c r="P32" i="82"/>
  <c r="P33" i="82"/>
  <c r="P34" i="82"/>
  <c r="P35" i="82"/>
  <c r="P36" i="82"/>
  <c r="P40" i="82"/>
  <c r="P41" i="82"/>
  <c r="P42" i="82"/>
  <c r="P43" i="82"/>
  <c r="P44" i="82"/>
  <c r="P48" i="82"/>
  <c r="P49" i="82"/>
  <c r="P50" i="82"/>
  <c r="P51" i="82"/>
  <c r="P52" i="82"/>
  <c r="M21" i="82"/>
  <c r="M62" i="82" s="1"/>
  <c r="M29" i="82"/>
  <c r="M38" i="82"/>
  <c r="M66" i="82" s="1"/>
  <c r="M46" i="82"/>
  <c r="M67" i="82" s="1"/>
  <c r="M54" i="82"/>
  <c r="M68" i="82" s="1"/>
  <c r="L21" i="82"/>
  <c r="L62" i="82" s="1"/>
  <c r="L29" i="82"/>
  <c r="L63" i="82" s="1"/>
  <c r="L38" i="82"/>
  <c r="L66" i="82" s="1"/>
  <c r="L46" i="82"/>
  <c r="L67" i="82" s="1"/>
  <c r="L54" i="82"/>
  <c r="O20" i="82"/>
  <c r="O28" i="82"/>
  <c r="O37" i="82"/>
  <c r="O45" i="82"/>
  <c r="O53" i="82"/>
  <c r="N20" i="82"/>
  <c r="N28" i="82"/>
  <c r="N37" i="82"/>
  <c r="N45" i="82"/>
  <c r="N53" i="82"/>
  <c r="M20" i="82"/>
  <c r="M28" i="82"/>
  <c r="M37" i="82"/>
  <c r="M45" i="82"/>
  <c r="M53" i="82"/>
  <c r="L28" i="82"/>
  <c r="L20" i="82"/>
  <c r="L37" i="82"/>
  <c r="L45" i="82"/>
  <c r="L53" i="82"/>
  <c r="I19" i="81"/>
  <c r="I18" i="81"/>
  <c r="I17" i="81"/>
  <c r="I16" i="81"/>
  <c r="I15" i="81"/>
  <c r="I14" i="81"/>
  <c r="I13" i="81"/>
  <c r="X18" i="32"/>
  <c r="AC18" i="32" s="1"/>
  <c r="X19" i="32"/>
  <c r="AC19" i="32" s="1"/>
  <c r="X20" i="32"/>
  <c r="AC20" i="32" s="1"/>
  <c r="X21" i="32"/>
  <c r="AC21" i="32" s="1"/>
  <c r="X22" i="32"/>
  <c r="AC22" i="32" s="1"/>
  <c r="X24" i="32"/>
  <c r="AC24" i="32" s="1"/>
  <c r="X25" i="32"/>
  <c r="AC25" i="32" s="1"/>
  <c r="X26" i="32"/>
  <c r="AC26" i="32" s="1"/>
  <c r="X27" i="32"/>
  <c r="AC27" i="32" s="1"/>
  <c r="X28" i="32"/>
  <c r="AC28" i="32" s="1"/>
  <c r="X33" i="32"/>
  <c r="AC33" i="32" s="1"/>
  <c r="X34" i="32"/>
  <c r="AC34" i="32" s="1"/>
  <c r="X35" i="32"/>
  <c r="X36" i="32"/>
  <c r="AC36" i="32" s="1"/>
  <c r="X37" i="32"/>
  <c r="AC37" i="32" s="1"/>
  <c r="X39" i="32"/>
  <c r="AC39" i="32" s="1"/>
  <c r="X40" i="32"/>
  <c r="AC40" i="32" s="1"/>
  <c r="X41" i="32"/>
  <c r="AC41" i="32" s="1"/>
  <c r="X42" i="32"/>
  <c r="AC42" i="32" s="1"/>
  <c r="X43" i="32"/>
  <c r="AC43" i="32" s="1"/>
  <c r="Y66" i="31"/>
  <c r="X66" i="31"/>
  <c r="V58" i="32"/>
  <c r="Y30" i="32"/>
  <c r="Y45" i="32"/>
  <c r="Z30" i="32"/>
  <c r="Z45" i="32"/>
  <c r="AC17" i="32"/>
  <c r="AC23" i="32"/>
  <c r="W58" i="32"/>
  <c r="AA30" i="32"/>
  <c r="AA45" i="32"/>
  <c r="AB30" i="32"/>
  <c r="AB45" i="32"/>
  <c r="AP52" i="44"/>
  <c r="I13" i="43" s="1"/>
  <c r="AI49" i="45"/>
  <c r="I15" i="43" s="1"/>
  <c r="AL48" i="46"/>
  <c r="I17" i="43" s="1"/>
  <c r="AI49" i="47"/>
  <c r="I19" i="43" s="1"/>
  <c r="AK49" i="48"/>
  <c r="I21" i="43" s="1"/>
  <c r="AI49" i="49"/>
  <c r="I25" i="43" s="1"/>
  <c r="AL48" i="50"/>
  <c r="I29" i="43" s="1"/>
  <c r="AI49" i="51"/>
  <c r="I31" i="43" s="1"/>
  <c r="AQ48" i="52"/>
  <c r="I33" i="43" s="1"/>
  <c r="AH49" i="53"/>
  <c r="I23" i="43" s="1"/>
  <c r="AK49" i="54"/>
  <c r="I35" i="43" s="1"/>
  <c r="AL47" i="55"/>
  <c r="I37" i="43" s="1"/>
  <c r="AH48" i="56"/>
  <c r="I39" i="43" s="1"/>
  <c r="AH48" i="57"/>
  <c r="I41" i="43" s="1"/>
  <c r="W45" i="32"/>
  <c r="V45" i="32"/>
  <c r="U45" i="32"/>
  <c r="T45" i="32"/>
  <c r="S45" i="32"/>
  <c r="H45" i="32"/>
  <c r="G45" i="32"/>
  <c r="F45" i="32"/>
  <c r="AB44" i="32"/>
  <c r="AA44" i="32"/>
  <c r="Z44" i="32"/>
  <c r="Y44" i="32"/>
  <c r="W44" i="32"/>
  <c r="V44" i="32"/>
  <c r="U44" i="32"/>
  <c r="T44" i="32"/>
  <c r="S44" i="32"/>
  <c r="R44" i="32"/>
  <c r="Q44" i="32"/>
  <c r="P44" i="32"/>
  <c r="O44" i="32"/>
  <c r="N44" i="32"/>
  <c r="M44" i="32"/>
  <c r="L44" i="32"/>
  <c r="K44" i="32"/>
  <c r="J44" i="32"/>
  <c r="I44" i="32"/>
  <c r="H44" i="32"/>
  <c r="G44" i="32"/>
  <c r="F44" i="32"/>
  <c r="Z53" i="31"/>
  <c r="W14" i="31"/>
  <c r="AB14" i="31" s="1"/>
  <c r="W15" i="31"/>
  <c r="AB15" i="31" s="1"/>
  <c r="W16" i="31"/>
  <c r="AB16" i="31" s="1"/>
  <c r="W17" i="31"/>
  <c r="AB17" i="31" s="1"/>
  <c r="W18" i="31"/>
  <c r="AB18" i="31" s="1"/>
  <c r="W19" i="31"/>
  <c r="AB19" i="31" s="1"/>
  <c r="W20" i="31"/>
  <c r="AB20" i="31" s="1"/>
  <c r="W21" i="31"/>
  <c r="AB21" i="31" s="1"/>
  <c r="W22" i="31"/>
  <c r="AB22" i="31" s="1"/>
  <c r="W23" i="31"/>
  <c r="AB23" i="31" s="1"/>
  <c r="W24" i="31"/>
  <c r="AB24" i="31" s="1"/>
  <c r="W25" i="31"/>
  <c r="AB25" i="31" s="1"/>
  <c r="W26" i="31"/>
  <c r="AB26" i="31" s="1"/>
  <c r="W27" i="31"/>
  <c r="AB27" i="31" s="1"/>
  <c r="W31" i="31"/>
  <c r="AB31" i="31" s="1"/>
  <c r="W32" i="31"/>
  <c r="AB32" i="31" s="1"/>
  <c r="W33" i="31"/>
  <c r="AB33" i="31" s="1"/>
  <c r="W34" i="31"/>
  <c r="AB34" i="31" s="1"/>
  <c r="W35" i="31"/>
  <c r="W36" i="31"/>
  <c r="AB36" i="31" s="1"/>
  <c r="W37" i="31"/>
  <c r="AB37" i="31" s="1"/>
  <c r="W38" i="31"/>
  <c r="AB38" i="31" s="1"/>
  <c r="W39" i="31"/>
  <c r="AB39" i="31" s="1"/>
  <c r="W40" i="31"/>
  <c r="AB40" i="31" s="1"/>
  <c r="W41" i="31"/>
  <c r="AB41" i="31" s="1"/>
  <c r="W42" i="31"/>
  <c r="AB42" i="31" s="1"/>
  <c r="W43" i="31"/>
  <c r="AB43" i="31" s="1"/>
  <c r="W44" i="31"/>
  <c r="AB44" i="31" s="1"/>
  <c r="X58" i="31"/>
  <c r="X29" i="31"/>
  <c r="X46" i="31"/>
  <c r="Y29" i="31"/>
  <c r="Y46" i="31"/>
  <c r="AA28" i="31"/>
  <c r="Z28" i="31"/>
  <c r="Y28" i="31"/>
  <c r="X28" i="31"/>
  <c r="V28" i="31"/>
  <c r="U28" i="31"/>
  <c r="T28" i="31"/>
  <c r="S28" i="31"/>
  <c r="R28" i="31"/>
  <c r="Q28" i="31"/>
  <c r="P28" i="31"/>
  <c r="O28" i="31"/>
  <c r="N28" i="31"/>
  <c r="M28" i="31"/>
  <c r="L28" i="31"/>
  <c r="K28" i="31"/>
  <c r="J28" i="31"/>
  <c r="I28" i="31"/>
  <c r="H28" i="31"/>
  <c r="G28" i="31"/>
  <c r="O39" i="27"/>
  <c r="O83" i="27" s="1"/>
  <c r="O38" i="27"/>
  <c r="O76" i="27"/>
  <c r="O84" i="27" s="1"/>
  <c r="O75" i="27"/>
  <c r="W18" i="30"/>
  <c r="AB18" i="30" s="1"/>
  <c r="W19" i="30"/>
  <c r="AB19" i="30" s="1"/>
  <c r="W20" i="30"/>
  <c r="AB20" i="30" s="1"/>
  <c r="W21" i="30"/>
  <c r="AB21" i="30" s="1"/>
  <c r="W22" i="30"/>
  <c r="AB22" i="30" s="1"/>
  <c r="W23" i="30"/>
  <c r="AB23" i="30" s="1"/>
  <c r="W24" i="30"/>
  <c r="AB24" i="30" s="1"/>
  <c r="W25" i="30"/>
  <c r="AB25" i="30" s="1"/>
  <c r="W26" i="30"/>
  <c r="AB26" i="30" s="1"/>
  <c r="W27" i="30"/>
  <c r="AB27" i="30" s="1"/>
  <c r="W28" i="30"/>
  <c r="AB28" i="30" s="1"/>
  <c r="W29" i="30"/>
  <c r="AB29" i="30" s="1"/>
  <c r="W30" i="30"/>
  <c r="AB30" i="30" s="1"/>
  <c r="W31" i="30"/>
  <c r="AB31" i="30" s="1"/>
  <c r="W32" i="30"/>
  <c r="AB32" i="30" s="1"/>
  <c r="W33" i="30"/>
  <c r="AB33" i="30" s="1"/>
  <c r="W34" i="30"/>
  <c r="AB34" i="30" s="1"/>
  <c r="W35" i="30"/>
  <c r="AB35" i="30" s="1"/>
  <c r="W37" i="30"/>
  <c r="AB37" i="30" s="1"/>
  <c r="W38" i="30"/>
  <c r="AB38" i="30" s="1"/>
  <c r="W39" i="30"/>
  <c r="AB39" i="30" s="1"/>
  <c r="W40" i="30"/>
  <c r="AB40" i="30" s="1"/>
  <c r="W41" i="30"/>
  <c r="AB41" i="30" s="1"/>
  <c r="W42" i="30"/>
  <c r="AB42" i="30" s="1"/>
  <c r="W43" i="30"/>
  <c r="AB43" i="30" s="1"/>
  <c r="W44" i="30"/>
  <c r="AB44" i="30" s="1"/>
  <c r="W45" i="30"/>
  <c r="AB45" i="30" s="1"/>
  <c r="W46" i="30"/>
  <c r="AB46" i="30" s="1"/>
  <c r="W47" i="30"/>
  <c r="AB47" i="30" s="1"/>
  <c r="W48" i="30"/>
  <c r="AB48" i="30" s="1"/>
  <c r="W49" i="30"/>
  <c r="AB49" i="30" s="1"/>
  <c r="W50" i="30"/>
  <c r="AB50" i="30" s="1"/>
  <c r="W51" i="30"/>
  <c r="AB51" i="30" s="1"/>
  <c r="W52" i="30"/>
  <c r="AB52" i="30" s="1"/>
  <c r="W53" i="30"/>
  <c r="AB53" i="30" s="1"/>
  <c r="W54" i="30"/>
  <c r="AB54" i="30" s="1"/>
  <c r="W55" i="30"/>
  <c r="AB55" i="30" s="1"/>
  <c r="W56" i="30"/>
  <c r="AB56" i="30" s="1"/>
  <c r="W57" i="30"/>
  <c r="AB57" i="30" s="1"/>
  <c r="W58" i="30"/>
  <c r="AB58" i="30" s="1"/>
  <c r="W59" i="30"/>
  <c r="AB59" i="30" s="1"/>
  <c r="W60" i="30"/>
  <c r="AB60" i="30" s="1"/>
  <c r="W61" i="30"/>
  <c r="AB61" i="30" s="1"/>
  <c r="W62" i="30"/>
  <c r="AB62" i="30" s="1"/>
  <c r="W91" i="30"/>
  <c r="AB91" i="30" s="1"/>
  <c r="W92" i="30"/>
  <c r="AB92" i="30" s="1"/>
  <c r="W93" i="30"/>
  <c r="AB93" i="30" s="1"/>
  <c r="W94" i="30"/>
  <c r="AB94" i="30" s="1"/>
  <c r="W95" i="30"/>
  <c r="AB95" i="30" s="1"/>
  <c r="W96" i="30"/>
  <c r="AB96" i="30" s="1"/>
  <c r="W97" i="30"/>
  <c r="AB97" i="30" s="1"/>
  <c r="W98" i="30"/>
  <c r="AB98" i="30" s="1"/>
  <c r="W99" i="30"/>
  <c r="AB99" i="30" s="1"/>
  <c r="W100" i="30"/>
  <c r="AB100" i="30" s="1"/>
  <c r="W101" i="30"/>
  <c r="AB101" i="30" s="1"/>
  <c r="W102" i="30"/>
  <c r="AB102" i="30" s="1"/>
  <c r="W103" i="30"/>
  <c r="AB103" i="30" s="1"/>
  <c r="W104" i="30"/>
  <c r="AB104" i="30" s="1"/>
  <c r="W105" i="30"/>
  <c r="AB105" i="30" s="1"/>
  <c r="W106" i="30"/>
  <c r="AB106" i="30" s="1"/>
  <c r="W107" i="30"/>
  <c r="AB107" i="30" s="1"/>
  <c r="W108" i="30"/>
  <c r="AB108" i="30" s="1"/>
  <c r="W109" i="30"/>
  <c r="AB109" i="30" s="1"/>
  <c r="W110" i="30"/>
  <c r="AB110" i="30" s="1"/>
  <c r="W111" i="30"/>
  <c r="AB111" i="30" s="1"/>
  <c r="W112" i="30"/>
  <c r="AB112" i="30" s="1"/>
  <c r="W113" i="30"/>
  <c r="AB113" i="30" s="1"/>
  <c r="W114" i="30"/>
  <c r="AB114" i="30" s="1"/>
  <c r="W67" i="30"/>
  <c r="AB67" i="30" s="1"/>
  <c r="W68" i="30"/>
  <c r="W69" i="30"/>
  <c r="AB69" i="30" s="1"/>
  <c r="W70" i="30"/>
  <c r="AB70" i="30" s="1"/>
  <c r="W71" i="30"/>
  <c r="AB71" i="30" s="1"/>
  <c r="W72" i="30"/>
  <c r="AB72" i="30" s="1"/>
  <c r="W73" i="30"/>
  <c r="AB73" i="30" s="1"/>
  <c r="W74" i="30"/>
  <c r="AB74" i="30" s="1"/>
  <c r="W75" i="30"/>
  <c r="AB75" i="30" s="1"/>
  <c r="W76" i="30"/>
  <c r="AB76" i="30" s="1"/>
  <c r="W77" i="30"/>
  <c r="AB77" i="30" s="1"/>
  <c r="W78" i="30"/>
  <c r="AB78" i="30" s="1"/>
  <c r="W79" i="30"/>
  <c r="AB79" i="30" s="1"/>
  <c r="W80" i="30"/>
  <c r="AB80" i="30" s="1"/>
  <c r="W81" i="30"/>
  <c r="AB81" i="30" s="1"/>
  <c r="W82" i="30"/>
  <c r="AB82" i="30" s="1"/>
  <c r="W83" i="30"/>
  <c r="AB83" i="30" s="1"/>
  <c r="W84" i="30"/>
  <c r="AB84" i="30" s="1"/>
  <c r="W85" i="30"/>
  <c r="AB85" i="30" s="1"/>
  <c r="W86" i="30"/>
  <c r="AB86" i="30" s="1"/>
  <c r="W87" i="30"/>
  <c r="AB87" i="30" s="1"/>
  <c r="W88" i="30"/>
  <c r="AB88" i="30" s="1"/>
  <c r="W90" i="30"/>
  <c r="AB90" i="30" s="1"/>
  <c r="V64" i="30"/>
  <c r="V116" i="30"/>
  <c r="U64" i="30"/>
  <c r="U116" i="30"/>
  <c r="T64" i="30"/>
  <c r="T116" i="30"/>
  <c r="S64" i="30"/>
  <c r="S116" i="30"/>
  <c r="R64" i="30"/>
  <c r="R116" i="30"/>
  <c r="L64" i="30"/>
  <c r="L116" i="30"/>
  <c r="K64" i="30"/>
  <c r="K116" i="30"/>
  <c r="J64" i="30"/>
  <c r="J116" i="30"/>
  <c r="I64" i="30"/>
  <c r="I116" i="30"/>
  <c r="H64" i="30"/>
  <c r="H116" i="30"/>
  <c r="G64" i="30"/>
  <c r="G116" i="30"/>
  <c r="AA63" i="30"/>
  <c r="AA115" i="30"/>
  <c r="Z63" i="30"/>
  <c r="Z115" i="30"/>
  <c r="Y63" i="30"/>
  <c r="Y115" i="30"/>
  <c r="X63" i="30"/>
  <c r="X115" i="30"/>
  <c r="V63" i="30"/>
  <c r="V115" i="30"/>
  <c r="U63" i="30"/>
  <c r="U115" i="30"/>
  <c r="T63" i="30"/>
  <c r="T115" i="30"/>
  <c r="S63" i="30"/>
  <c r="S115" i="30"/>
  <c r="R63" i="30"/>
  <c r="R115" i="30"/>
  <c r="Q63" i="30"/>
  <c r="Q115" i="30"/>
  <c r="P63" i="30"/>
  <c r="P115" i="30"/>
  <c r="O63" i="30"/>
  <c r="O115" i="30"/>
  <c r="N63" i="30"/>
  <c r="N115" i="30"/>
  <c r="M63" i="30"/>
  <c r="M115" i="30"/>
  <c r="L63" i="30"/>
  <c r="L115" i="30"/>
  <c r="K63" i="30"/>
  <c r="K115" i="30"/>
  <c r="J63" i="30"/>
  <c r="J115" i="30"/>
  <c r="I63" i="30"/>
  <c r="I115" i="30"/>
  <c r="H63" i="30"/>
  <c r="H115" i="30"/>
  <c r="G63" i="30"/>
  <c r="G115" i="30"/>
  <c r="F64" i="30"/>
  <c r="F116" i="30"/>
  <c r="F63" i="30"/>
  <c r="F115" i="30"/>
  <c r="H34" i="29"/>
  <c r="H51" i="29"/>
  <c r="V39" i="29"/>
  <c r="AA39" i="29" s="1"/>
  <c r="V40" i="29"/>
  <c r="AA40" i="29" s="1"/>
  <c r="V41" i="29"/>
  <c r="AA41" i="29" s="1"/>
  <c r="V42" i="29"/>
  <c r="AA42" i="29" s="1"/>
  <c r="V43" i="29"/>
  <c r="AA43" i="29" s="1"/>
  <c r="V44" i="29"/>
  <c r="AA44" i="29" s="1"/>
  <c r="V45" i="29"/>
  <c r="AA45" i="29" s="1"/>
  <c r="V46" i="29"/>
  <c r="AA46" i="29" s="1"/>
  <c r="V47" i="29"/>
  <c r="AA47" i="29" s="1"/>
  <c r="V48" i="29"/>
  <c r="AA48" i="29" s="1"/>
  <c r="V49" i="29"/>
  <c r="AA49" i="29" s="1"/>
  <c r="V36" i="29"/>
  <c r="AA36" i="29" s="1"/>
  <c r="V37" i="29"/>
  <c r="AA37" i="29" s="1"/>
  <c r="V38" i="29"/>
  <c r="AA38" i="29" s="1"/>
  <c r="U51" i="29"/>
  <c r="T51" i="29"/>
  <c r="S51" i="29"/>
  <c r="R51" i="29"/>
  <c r="Q51" i="29"/>
  <c r="K51" i="29"/>
  <c r="J51" i="29"/>
  <c r="I51" i="29"/>
  <c r="Z50" i="29"/>
  <c r="Y50" i="29"/>
  <c r="X50" i="29"/>
  <c r="W50" i="29"/>
  <c r="U50" i="29"/>
  <c r="T50" i="29"/>
  <c r="S50" i="29"/>
  <c r="R50" i="29"/>
  <c r="Q50" i="29"/>
  <c r="P50" i="29"/>
  <c r="O50" i="29"/>
  <c r="N50" i="29"/>
  <c r="M50" i="29"/>
  <c r="M53" i="29" s="1"/>
  <c r="L50" i="29"/>
  <c r="K50" i="29"/>
  <c r="J50" i="29"/>
  <c r="I50" i="29"/>
  <c r="H50" i="29"/>
  <c r="U34" i="29"/>
  <c r="T34" i="29"/>
  <c r="S34" i="29"/>
  <c r="R34" i="29"/>
  <c r="Q34" i="29"/>
  <c r="K34" i="29"/>
  <c r="J34" i="29"/>
  <c r="I34" i="29"/>
  <c r="H33" i="29"/>
  <c r="AX13" i="27"/>
  <c r="AX14" i="27"/>
  <c r="AX38" i="27" s="1"/>
  <c r="AX15" i="27"/>
  <c r="AX16" i="27"/>
  <c r="AX17" i="27"/>
  <c r="AX18" i="27"/>
  <c r="AX19" i="27"/>
  <c r="AX20" i="27"/>
  <c r="AX21" i="27"/>
  <c r="AX22" i="27"/>
  <c r="AX23" i="27"/>
  <c r="AX24" i="27"/>
  <c r="AX25" i="27"/>
  <c r="AX26" i="27"/>
  <c r="AX27" i="27"/>
  <c r="AX28" i="27"/>
  <c r="AX29" i="27"/>
  <c r="AX30" i="27"/>
  <c r="AX31" i="27"/>
  <c r="AX32" i="27"/>
  <c r="AX33" i="27"/>
  <c r="AX34" i="27"/>
  <c r="AX35" i="27"/>
  <c r="AX36" i="27"/>
  <c r="AX37" i="27"/>
  <c r="AW39" i="27"/>
  <c r="AW83" i="27" s="1"/>
  <c r="AR39" i="27"/>
  <c r="AQ39" i="27"/>
  <c r="AQ83" i="27" s="1"/>
  <c r="AP39" i="27"/>
  <c r="AP83" i="27" s="1"/>
  <c r="AO13" i="27"/>
  <c r="AO14" i="27"/>
  <c r="AO38" i="27" s="1"/>
  <c r="AO15" i="27"/>
  <c r="AO16" i="27"/>
  <c r="AO17" i="27"/>
  <c r="AO18" i="27"/>
  <c r="AO19" i="27"/>
  <c r="AO20" i="27"/>
  <c r="AO21" i="27"/>
  <c r="AO22" i="27"/>
  <c r="AO23" i="27"/>
  <c r="AO24" i="27"/>
  <c r="AO25" i="27"/>
  <c r="AO26" i="27"/>
  <c r="AO27" i="27"/>
  <c r="AO28" i="27"/>
  <c r="AO29" i="27"/>
  <c r="AO30" i="27"/>
  <c r="AO31" i="27"/>
  <c r="AO32" i="27"/>
  <c r="AO33" i="27"/>
  <c r="AO34" i="27"/>
  <c r="AO35" i="27"/>
  <c r="AO36" i="27"/>
  <c r="AO37" i="27"/>
  <c r="AW38" i="27"/>
  <c r="AV38" i="27"/>
  <c r="AS38" i="27"/>
  <c r="AR38" i="27"/>
  <c r="AQ38" i="27"/>
  <c r="AP38" i="27"/>
  <c r="AX42" i="27"/>
  <c r="AX43" i="27"/>
  <c r="AX44" i="27"/>
  <c r="AX45" i="27"/>
  <c r="AX46" i="27"/>
  <c r="AX47" i="27"/>
  <c r="AX48" i="27"/>
  <c r="AX49" i="27"/>
  <c r="AX50" i="27"/>
  <c r="AX51" i="27"/>
  <c r="AX52" i="27"/>
  <c r="AX53" i="27"/>
  <c r="AX54" i="27"/>
  <c r="AX55" i="27"/>
  <c r="AX56" i="27"/>
  <c r="AX57" i="27"/>
  <c r="AX58" i="27"/>
  <c r="AX59" i="27"/>
  <c r="AX60" i="27"/>
  <c r="AX61" i="27"/>
  <c r="AX62" i="27"/>
  <c r="AX63" i="27"/>
  <c r="AX64" i="27"/>
  <c r="AX65" i="27"/>
  <c r="AX66" i="27"/>
  <c r="AX67" i="27"/>
  <c r="AX68" i="27"/>
  <c r="AX69" i="27"/>
  <c r="AX70" i="27"/>
  <c r="AX71" i="27"/>
  <c r="AX72" i="27"/>
  <c r="AX73" i="27"/>
  <c r="AX74" i="27"/>
  <c r="AW76" i="27"/>
  <c r="AW84" i="27" s="1"/>
  <c r="AR76" i="27"/>
  <c r="AR84" i="27" s="1"/>
  <c r="AQ76" i="27"/>
  <c r="AP76" i="27"/>
  <c r="AP84" i="27" s="1"/>
  <c r="AO42" i="27"/>
  <c r="AO43" i="27"/>
  <c r="AO44" i="27"/>
  <c r="AO45" i="27"/>
  <c r="AO46" i="27"/>
  <c r="AO47" i="27"/>
  <c r="AO48" i="27"/>
  <c r="AO49" i="27"/>
  <c r="AO50" i="27"/>
  <c r="AO51" i="27"/>
  <c r="AO52" i="27"/>
  <c r="AO53" i="27"/>
  <c r="AO54" i="27"/>
  <c r="AO55" i="27"/>
  <c r="AO56" i="27"/>
  <c r="AO57" i="27"/>
  <c r="AO58" i="27"/>
  <c r="AO59" i="27"/>
  <c r="AO60" i="27"/>
  <c r="AO61" i="27"/>
  <c r="AO62" i="27"/>
  <c r="AO63" i="27"/>
  <c r="AO64" i="27"/>
  <c r="AO65" i="27"/>
  <c r="AO66" i="27"/>
  <c r="AO67" i="27"/>
  <c r="AO68" i="27"/>
  <c r="AO69" i="27"/>
  <c r="AO70" i="27"/>
  <c r="AO71" i="27"/>
  <c r="AO72" i="27"/>
  <c r="AO73" i="27"/>
  <c r="AO74" i="27"/>
  <c r="AW75" i="27"/>
  <c r="AV75" i="27"/>
  <c r="AS75" i="27"/>
  <c r="AR75" i="27"/>
  <c r="AQ75" i="27"/>
  <c r="AP75" i="27"/>
  <c r="T38" i="27"/>
  <c r="T75" i="27"/>
  <c r="AM62" i="27"/>
  <c r="AM63" i="27"/>
  <c r="AM70" i="27"/>
  <c r="AM71" i="27"/>
  <c r="AD76" i="27"/>
  <c r="AD84" i="27" s="1"/>
  <c r="AC76" i="27"/>
  <c r="AB76" i="27"/>
  <c r="AB84" i="27" s="1"/>
  <c r="AA76" i="27"/>
  <c r="AA84" i="27" s="1"/>
  <c r="Z76" i="27"/>
  <c r="Y76" i="27"/>
  <c r="Y84" i="27" s="1"/>
  <c r="X76" i="27"/>
  <c r="X84" i="27" s="1"/>
  <c r="W76" i="27"/>
  <c r="W84" i="27" s="1"/>
  <c r="V76" i="27"/>
  <c r="U76" i="27"/>
  <c r="U84" i="27" s="1"/>
  <c r="T76" i="27"/>
  <c r="T84" i="27" s="1"/>
  <c r="AL75" i="27"/>
  <c r="AK75" i="27"/>
  <c r="AD75" i="27"/>
  <c r="AC75" i="27"/>
  <c r="AB75" i="27"/>
  <c r="AA75" i="27"/>
  <c r="Z75" i="27"/>
  <c r="Y75" i="27"/>
  <c r="X75" i="27"/>
  <c r="W75" i="27"/>
  <c r="V75" i="27"/>
  <c r="U75" i="27"/>
  <c r="AI76" i="27"/>
  <c r="AI84" i="27" s="1"/>
  <c r="AI75" i="27"/>
  <c r="AM18" i="27"/>
  <c r="AM19" i="27"/>
  <c r="AM34" i="27"/>
  <c r="AM35" i="27"/>
  <c r="AL38" i="27"/>
  <c r="AK38" i="27"/>
  <c r="AI39" i="27"/>
  <c r="AI83" i="27" s="1"/>
  <c r="AI38" i="27"/>
  <c r="AD39" i="27"/>
  <c r="AD83" i="27" s="1"/>
  <c r="AC39" i="27"/>
  <c r="AC83" i="27" s="1"/>
  <c r="AB39" i="27"/>
  <c r="AB83" i="27" s="1"/>
  <c r="AA39" i="27"/>
  <c r="Z39" i="27"/>
  <c r="Z83" i="27" s="1"/>
  <c r="Y39" i="27"/>
  <c r="Y83" i="27" s="1"/>
  <c r="X39" i="27"/>
  <c r="W39" i="27"/>
  <c r="W83" i="27" s="1"/>
  <c r="V39" i="27"/>
  <c r="V83" i="27" s="1"/>
  <c r="U39" i="27"/>
  <c r="U83" i="27" s="1"/>
  <c r="T39" i="27"/>
  <c r="AD38" i="27"/>
  <c r="AC38" i="27"/>
  <c r="AB38" i="27"/>
  <c r="AA38" i="27"/>
  <c r="Z38" i="27"/>
  <c r="Y38" i="27"/>
  <c r="X38" i="27"/>
  <c r="W38" i="27"/>
  <c r="V38" i="27"/>
  <c r="U38" i="27"/>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13" i="28"/>
  <c r="K14" i="28"/>
  <c r="S13" i="27"/>
  <c r="S28" i="74"/>
  <c r="AE218" i="36"/>
  <c r="AE233" i="36"/>
  <c r="K49" i="57"/>
  <c r="K48" i="57"/>
  <c r="AE49" i="57"/>
  <c r="Z49" i="57"/>
  <c r="N42" i="43" s="1"/>
  <c r="J72" i="58" s="1"/>
  <c r="I65" i="13" s="1"/>
  <c r="Y49" i="57"/>
  <c r="M42" i="43" s="1"/>
  <c r="I72" i="58" s="1"/>
  <c r="X49" i="57"/>
  <c r="L42" i="43" s="1"/>
  <c r="H72" i="58" s="1"/>
  <c r="AF15" i="57"/>
  <c r="AE48" i="57"/>
  <c r="AD48" i="57"/>
  <c r="R41" i="43" s="1"/>
  <c r="N71" i="58" s="1"/>
  <c r="O71" i="58" s="1"/>
  <c r="AA48" i="57"/>
  <c r="O41" i="43" s="1"/>
  <c r="Z48" i="57"/>
  <c r="N41" i="43" s="1"/>
  <c r="J71" i="58" s="1"/>
  <c r="Y48" i="57"/>
  <c r="M41" i="43" s="1"/>
  <c r="I71" i="58" s="1"/>
  <c r="X48" i="57"/>
  <c r="L41" i="43" s="1"/>
  <c r="W15" i="57"/>
  <c r="P49" i="57"/>
  <c r="O49" i="57"/>
  <c r="N49" i="57"/>
  <c r="M49" i="57"/>
  <c r="U15" i="57"/>
  <c r="T48" i="57"/>
  <c r="F41" i="43" s="1"/>
  <c r="S48" i="57"/>
  <c r="E41" i="43" s="1"/>
  <c r="R48" i="57"/>
  <c r="P48" i="57"/>
  <c r="O48" i="57"/>
  <c r="N48" i="57"/>
  <c r="M48" i="57"/>
  <c r="AF47" i="57"/>
  <c r="W47" i="57"/>
  <c r="U47" i="57"/>
  <c r="AF46" i="57"/>
  <c r="W46" i="57"/>
  <c r="U46" i="57"/>
  <c r="AF45" i="57"/>
  <c r="W45" i="57"/>
  <c r="U45" i="57"/>
  <c r="AF44" i="57"/>
  <c r="W44" i="57"/>
  <c r="U44" i="57"/>
  <c r="AF43" i="57"/>
  <c r="W43" i="57"/>
  <c r="U43" i="57"/>
  <c r="AF42" i="57"/>
  <c r="W42" i="57"/>
  <c r="U42" i="57"/>
  <c r="AF41" i="57"/>
  <c r="W41" i="57"/>
  <c r="U41" i="57"/>
  <c r="AF40" i="57"/>
  <c r="W40" i="57"/>
  <c r="U40" i="57"/>
  <c r="AF39" i="57"/>
  <c r="W39" i="57"/>
  <c r="U39" i="57"/>
  <c r="AF38" i="57"/>
  <c r="W38" i="57"/>
  <c r="U38" i="57"/>
  <c r="AF37" i="57"/>
  <c r="W37" i="57"/>
  <c r="U37" i="57"/>
  <c r="AF36" i="57"/>
  <c r="W36" i="57"/>
  <c r="U36" i="57"/>
  <c r="AF35" i="57"/>
  <c r="W35" i="57"/>
  <c r="U35" i="57"/>
  <c r="AF34" i="57"/>
  <c r="W34" i="57"/>
  <c r="U34" i="57"/>
  <c r="AF33" i="57"/>
  <c r="W33" i="57"/>
  <c r="U33" i="57"/>
  <c r="AF32" i="57"/>
  <c r="W32" i="57"/>
  <c r="U32" i="57"/>
  <c r="AF31" i="57"/>
  <c r="W31" i="57"/>
  <c r="U31" i="57"/>
  <c r="AF30" i="57"/>
  <c r="W30" i="57"/>
  <c r="U30" i="57"/>
  <c r="AF29" i="57"/>
  <c r="W29" i="57"/>
  <c r="U29" i="57"/>
  <c r="AF28" i="57"/>
  <c r="W28" i="57"/>
  <c r="U28" i="57"/>
  <c r="AF27" i="57"/>
  <c r="W27" i="57"/>
  <c r="U27" i="57"/>
  <c r="AF26" i="57"/>
  <c r="W26" i="57"/>
  <c r="U26" i="57"/>
  <c r="AF25" i="57"/>
  <c r="W25" i="57"/>
  <c r="U25" i="57"/>
  <c r="AF24" i="57"/>
  <c r="W24" i="57"/>
  <c r="U24" i="57"/>
  <c r="AF23" i="57"/>
  <c r="W23" i="57"/>
  <c r="U23" i="57"/>
  <c r="AF22" i="57"/>
  <c r="W22" i="57"/>
  <c r="U22" i="57"/>
  <c r="AF21" i="57"/>
  <c r="W21" i="57"/>
  <c r="U21" i="57"/>
  <c r="AF20" i="57"/>
  <c r="W20" i="57"/>
  <c r="U20" i="57"/>
  <c r="AF19" i="57"/>
  <c r="W19" i="57"/>
  <c r="U19" i="57"/>
  <c r="AF18" i="57"/>
  <c r="AF17" i="57"/>
  <c r="AF16" i="57"/>
  <c r="W18" i="57"/>
  <c r="W17" i="57"/>
  <c r="W16" i="57"/>
  <c r="U18" i="57"/>
  <c r="U17" i="57"/>
  <c r="U16" i="57"/>
  <c r="U20" i="56"/>
  <c r="AF47" i="56"/>
  <c r="W47" i="56"/>
  <c r="U47" i="56"/>
  <c r="AF46" i="56"/>
  <c r="W46" i="56"/>
  <c r="U46" i="56"/>
  <c r="AF45" i="56"/>
  <c r="W45" i="56"/>
  <c r="U45" i="56"/>
  <c r="AF44" i="56"/>
  <c r="W44" i="56"/>
  <c r="U44" i="56"/>
  <c r="AF43" i="56"/>
  <c r="W43" i="56"/>
  <c r="U43" i="56"/>
  <c r="AF42" i="56"/>
  <c r="W42" i="56"/>
  <c r="U42" i="56"/>
  <c r="AF41" i="56"/>
  <c r="W41" i="56"/>
  <c r="U41" i="56"/>
  <c r="AF40" i="56"/>
  <c r="W40" i="56"/>
  <c r="U40" i="56"/>
  <c r="AF39" i="56"/>
  <c r="W39" i="56"/>
  <c r="U39" i="56"/>
  <c r="AF38" i="56"/>
  <c r="W38" i="56"/>
  <c r="U38" i="56"/>
  <c r="AF37" i="56"/>
  <c r="W37" i="56"/>
  <c r="U37" i="56"/>
  <c r="AF36" i="56"/>
  <c r="W36" i="56"/>
  <c r="U36" i="56"/>
  <c r="AF35" i="56"/>
  <c r="W35" i="56"/>
  <c r="U35" i="56"/>
  <c r="AF34" i="56"/>
  <c r="W34" i="56"/>
  <c r="U34" i="56"/>
  <c r="AF33" i="56"/>
  <c r="W33" i="56"/>
  <c r="U33" i="56"/>
  <c r="AF32" i="56"/>
  <c r="W32" i="56"/>
  <c r="U32" i="56"/>
  <c r="AF31" i="56"/>
  <c r="W31" i="56"/>
  <c r="U31" i="56"/>
  <c r="AF30" i="56"/>
  <c r="W30" i="56"/>
  <c r="U30" i="56"/>
  <c r="AF29" i="56"/>
  <c r="W29" i="56"/>
  <c r="U29" i="56"/>
  <c r="AF28" i="56"/>
  <c r="W28" i="56"/>
  <c r="U28" i="56"/>
  <c r="AF27" i="56"/>
  <c r="W27" i="56"/>
  <c r="U27" i="56"/>
  <c r="AF26" i="56"/>
  <c r="W26" i="56"/>
  <c r="U26" i="56"/>
  <c r="AF25" i="56"/>
  <c r="W25" i="56"/>
  <c r="U25" i="56"/>
  <c r="AF24" i="56"/>
  <c r="W24" i="56"/>
  <c r="U24" i="56"/>
  <c r="AF23" i="56"/>
  <c r="W23" i="56"/>
  <c r="U23" i="56"/>
  <c r="AF22" i="56"/>
  <c r="W22" i="56"/>
  <c r="U22" i="56"/>
  <c r="AF21" i="56"/>
  <c r="W21" i="56"/>
  <c r="U21" i="56"/>
  <c r="AF20" i="56"/>
  <c r="W20" i="56"/>
  <c r="AF19" i="56"/>
  <c r="W19" i="56"/>
  <c r="U19" i="56"/>
  <c r="AF18" i="56"/>
  <c r="W18" i="56"/>
  <c r="U18" i="56"/>
  <c r="Z49" i="56"/>
  <c r="N40" i="43" s="1"/>
  <c r="J70" i="58" s="1"/>
  <c r="I64" i="13" s="1"/>
  <c r="Y49" i="56"/>
  <c r="M40" i="43" s="1"/>
  <c r="X49" i="56"/>
  <c r="L40" i="43" s="1"/>
  <c r="H70" i="58" s="1"/>
  <c r="AF15" i="56"/>
  <c r="AD48" i="56"/>
  <c r="R39" i="43" s="1"/>
  <c r="N69" i="58" s="1"/>
  <c r="O69" i="58" s="1"/>
  <c r="AA48" i="56"/>
  <c r="O39" i="43" s="1"/>
  <c r="K69" i="58" s="1"/>
  <c r="Z48" i="56"/>
  <c r="N39" i="43" s="1"/>
  <c r="J69" i="58" s="1"/>
  <c r="Y48" i="56"/>
  <c r="M39" i="43" s="1"/>
  <c r="I69" i="58" s="1"/>
  <c r="X48" i="56"/>
  <c r="L39" i="43" s="1"/>
  <c r="W15" i="56"/>
  <c r="P49" i="56"/>
  <c r="O49" i="56"/>
  <c r="N49" i="56"/>
  <c r="M49" i="56"/>
  <c r="U15" i="56"/>
  <c r="T48" i="56"/>
  <c r="F39" i="43" s="1"/>
  <c r="S48" i="56"/>
  <c r="E39" i="43" s="1"/>
  <c r="R48" i="56"/>
  <c r="D39" i="43" s="1"/>
  <c r="P48" i="56"/>
  <c r="O48" i="56"/>
  <c r="N48" i="56"/>
  <c r="M48" i="56"/>
  <c r="J49" i="56"/>
  <c r="J48" i="56"/>
  <c r="AD48" i="55"/>
  <c r="N38" i="43" s="1"/>
  <c r="J68" i="58" s="1"/>
  <c r="I63" i="13" s="1"/>
  <c r="AC48" i="55"/>
  <c r="AB48" i="55"/>
  <c r="L38" i="43" s="1"/>
  <c r="H68" i="58" s="1"/>
  <c r="AH47" i="55"/>
  <c r="R37" i="43" s="1"/>
  <c r="N67" i="58" s="1"/>
  <c r="O67" i="58" s="1"/>
  <c r="AE47" i="55"/>
  <c r="O37" i="43" s="1"/>
  <c r="K67" i="58" s="1"/>
  <c r="AD47" i="55"/>
  <c r="N37" i="43" s="1"/>
  <c r="J67" i="58" s="1"/>
  <c r="AC47" i="55"/>
  <c r="M37" i="43" s="1"/>
  <c r="I67" i="58" s="1"/>
  <c r="AB47" i="55"/>
  <c r="L37" i="43" s="1"/>
  <c r="H67" i="58" s="1"/>
  <c r="R48" i="55"/>
  <c r="Q48" i="55"/>
  <c r="P48" i="55"/>
  <c r="O48" i="55"/>
  <c r="V47" i="55"/>
  <c r="U47" i="55"/>
  <c r="E37" i="43" s="1"/>
  <c r="D37" i="43"/>
  <c r="R47" i="55"/>
  <c r="Q47" i="55"/>
  <c r="P47" i="55"/>
  <c r="O47" i="55"/>
  <c r="M48" i="55"/>
  <c r="M47" i="55"/>
  <c r="L48" i="55"/>
  <c r="L47" i="55"/>
  <c r="AJ46" i="55"/>
  <c r="W46" i="55"/>
  <c r="AJ45" i="55"/>
  <c r="W45" i="55"/>
  <c r="AJ44" i="55"/>
  <c r="W44" i="55"/>
  <c r="AJ43" i="55"/>
  <c r="W43" i="55"/>
  <c r="AJ42" i="55"/>
  <c r="W42" i="55"/>
  <c r="AJ41" i="55"/>
  <c r="W41" i="55"/>
  <c r="AJ40" i="55"/>
  <c r="W40" i="55"/>
  <c r="AJ39" i="55"/>
  <c r="W39" i="55"/>
  <c r="AJ38" i="55"/>
  <c r="W38" i="55"/>
  <c r="AJ37" i="55"/>
  <c r="W37" i="55"/>
  <c r="AJ36" i="55"/>
  <c r="W36" i="55"/>
  <c r="AJ35" i="55"/>
  <c r="W35" i="55"/>
  <c r="AJ34" i="55"/>
  <c r="W34" i="55"/>
  <c r="AJ33" i="55"/>
  <c r="W33" i="55"/>
  <c r="AJ32" i="55"/>
  <c r="W32" i="55"/>
  <c r="AJ31" i="55"/>
  <c r="W31" i="55"/>
  <c r="AJ30" i="55"/>
  <c r="W30" i="55"/>
  <c r="AJ29" i="55"/>
  <c r="W29" i="55"/>
  <c r="AJ28" i="55"/>
  <c r="W28" i="55"/>
  <c r="AJ27" i="55"/>
  <c r="W27" i="55"/>
  <c r="AJ26" i="55"/>
  <c r="W26" i="55"/>
  <c r="AJ25" i="55"/>
  <c r="W25" i="55"/>
  <c r="AJ24" i="55"/>
  <c r="W24" i="55"/>
  <c r="AJ23" i="55"/>
  <c r="W23" i="55"/>
  <c r="AJ22" i="55"/>
  <c r="W22" i="55"/>
  <c r="AJ21" i="55"/>
  <c r="W21" i="55"/>
  <c r="AJ20" i="55"/>
  <c r="W20" i="55"/>
  <c r="AJ19" i="55"/>
  <c r="W19" i="55"/>
  <c r="AJ18" i="55"/>
  <c r="W18" i="55"/>
  <c r="AJ17" i="55"/>
  <c r="W17" i="55"/>
  <c r="AC50" i="54"/>
  <c r="N36" i="43" s="1"/>
  <c r="J66" i="58" s="1"/>
  <c r="AB50" i="54"/>
  <c r="M36" i="43" s="1"/>
  <c r="I66" i="58" s="1"/>
  <c r="AA50" i="54"/>
  <c r="L36" i="43" s="1"/>
  <c r="H66" i="58" s="1"/>
  <c r="AG49" i="54"/>
  <c r="R35" i="43" s="1"/>
  <c r="N65" i="58" s="1"/>
  <c r="O65" i="58" s="1"/>
  <c r="AD49" i="54"/>
  <c r="O35" i="43" s="1"/>
  <c r="K65" i="58" s="1"/>
  <c r="AC49" i="54"/>
  <c r="N35" i="43" s="1"/>
  <c r="J65" i="58" s="1"/>
  <c r="AB49" i="54"/>
  <c r="M35" i="43" s="1"/>
  <c r="I65" i="58" s="1"/>
  <c r="AA49" i="54"/>
  <c r="L35" i="43" s="1"/>
  <c r="Z18" i="54"/>
  <c r="Z19" i="54"/>
  <c r="Z20" i="54"/>
  <c r="Z21" i="54"/>
  <c r="Z22" i="54"/>
  <c r="Z23" i="54"/>
  <c r="Z24" i="54"/>
  <c r="Z25" i="54"/>
  <c r="Z26" i="54"/>
  <c r="Z27" i="54"/>
  <c r="Z28" i="54"/>
  <c r="Z29" i="54"/>
  <c r="Z30" i="54"/>
  <c r="Z31" i="54"/>
  <c r="Z32" i="54"/>
  <c r="Z33" i="54"/>
  <c r="Z34" i="54"/>
  <c r="Z35" i="54"/>
  <c r="Z36" i="54"/>
  <c r="Z37" i="54"/>
  <c r="Z38" i="54"/>
  <c r="Z39" i="54"/>
  <c r="Z40" i="54"/>
  <c r="Z41" i="54"/>
  <c r="Z42" i="54"/>
  <c r="Z43" i="54"/>
  <c r="Z44" i="54"/>
  <c r="Z45" i="54"/>
  <c r="Z46" i="54"/>
  <c r="Z47" i="54"/>
  <c r="Z48" i="54"/>
  <c r="Z16" i="54"/>
  <c r="S50" i="54"/>
  <c r="R50" i="54"/>
  <c r="Q50" i="54"/>
  <c r="W49" i="54"/>
  <c r="F35" i="43" s="1"/>
  <c r="V49" i="54"/>
  <c r="E35" i="43" s="1"/>
  <c r="U49" i="54"/>
  <c r="D35" i="43" s="1"/>
  <c r="S49" i="54"/>
  <c r="R49" i="54"/>
  <c r="Q49" i="54"/>
  <c r="N50" i="54"/>
  <c r="N49" i="54"/>
  <c r="AI48" i="54"/>
  <c r="X48" i="54"/>
  <c r="AI47" i="54"/>
  <c r="X47" i="54"/>
  <c r="AI46" i="54"/>
  <c r="X46" i="54"/>
  <c r="AI45" i="54"/>
  <c r="X45" i="54"/>
  <c r="AI44" i="54"/>
  <c r="X44" i="54"/>
  <c r="AI43" i="54"/>
  <c r="X43" i="54"/>
  <c r="AI42" i="54"/>
  <c r="X42" i="54"/>
  <c r="AI41" i="54"/>
  <c r="X41" i="54"/>
  <c r="AI40" i="54"/>
  <c r="X40" i="54"/>
  <c r="AI39" i="54"/>
  <c r="X39" i="54"/>
  <c r="AI38" i="54"/>
  <c r="X38" i="54"/>
  <c r="AI37" i="54"/>
  <c r="X37" i="54"/>
  <c r="AI36" i="54"/>
  <c r="X36" i="54"/>
  <c r="AI35" i="54"/>
  <c r="X35" i="54"/>
  <c r="AI34" i="54"/>
  <c r="X34" i="54"/>
  <c r="AI33" i="54"/>
  <c r="X33" i="54"/>
  <c r="AI32" i="54"/>
  <c r="X32" i="54"/>
  <c r="AI31" i="54"/>
  <c r="X31" i="54"/>
  <c r="AI30" i="54"/>
  <c r="X30" i="54"/>
  <c r="AI29" i="54"/>
  <c r="X29" i="54"/>
  <c r="AI28" i="54"/>
  <c r="X28" i="54"/>
  <c r="AI27" i="54"/>
  <c r="X27" i="54"/>
  <c r="AI26" i="54"/>
  <c r="X26" i="54"/>
  <c r="AI25" i="54"/>
  <c r="X25" i="54"/>
  <c r="AI24" i="54"/>
  <c r="X24" i="54"/>
  <c r="AI23" i="54"/>
  <c r="X23" i="54"/>
  <c r="AI22" i="54"/>
  <c r="X22" i="54"/>
  <c r="AI21" i="54"/>
  <c r="X21" i="54"/>
  <c r="AI20" i="54"/>
  <c r="X20" i="54"/>
  <c r="AI19" i="54"/>
  <c r="AI18" i="54"/>
  <c r="AI16" i="54"/>
  <c r="AI17" i="54"/>
  <c r="AH49" i="54"/>
  <c r="Z17" i="54"/>
  <c r="X19" i="54"/>
  <c r="X18" i="54"/>
  <c r="X16" i="54"/>
  <c r="AE50" i="53"/>
  <c r="Z50" i="53"/>
  <c r="N24" i="43" s="1"/>
  <c r="J56" i="58" s="1"/>
  <c r="I57" i="13" s="1"/>
  <c r="Y50" i="53"/>
  <c r="M24" i="43" s="1"/>
  <c r="I56" i="58" s="1"/>
  <c r="X50" i="53"/>
  <c r="L24" i="43" s="1"/>
  <c r="H56" i="58" s="1"/>
  <c r="G57" i="13" s="1"/>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16" i="53"/>
  <c r="W17" i="53"/>
  <c r="AE49" i="53"/>
  <c r="AD49" i="53"/>
  <c r="R23" i="43" s="1"/>
  <c r="N55" i="58" s="1"/>
  <c r="O55" i="58" s="1"/>
  <c r="AA49" i="53"/>
  <c r="O23" i="43" s="1"/>
  <c r="K55" i="58" s="1"/>
  <c r="Z49" i="53"/>
  <c r="N23" i="43" s="1"/>
  <c r="J55" i="58" s="1"/>
  <c r="Y49" i="53"/>
  <c r="M23" i="43" s="1"/>
  <c r="X49" i="53"/>
  <c r="L23" i="43" s="1"/>
  <c r="H55" i="58" s="1"/>
  <c r="P50" i="53"/>
  <c r="O50" i="53"/>
  <c r="N50" i="53"/>
  <c r="M50" i="53"/>
  <c r="T49" i="53"/>
  <c r="F23" i="43" s="1"/>
  <c r="S49" i="53"/>
  <c r="R49" i="53"/>
  <c r="D23" i="43" s="1"/>
  <c r="P49" i="53"/>
  <c r="O49" i="53"/>
  <c r="N49" i="53"/>
  <c r="M49" i="53"/>
  <c r="K50" i="53"/>
  <c r="K49" i="53"/>
  <c r="AF48" i="53"/>
  <c r="U48" i="53"/>
  <c r="AF47" i="53"/>
  <c r="U47" i="53"/>
  <c r="AF46" i="53"/>
  <c r="U46" i="53"/>
  <c r="AF45" i="53"/>
  <c r="U45" i="53"/>
  <c r="AF44" i="53"/>
  <c r="U44" i="53"/>
  <c r="AF43" i="53"/>
  <c r="U43" i="53"/>
  <c r="AF42" i="53"/>
  <c r="U42" i="53"/>
  <c r="AF41" i="53"/>
  <c r="U41" i="53"/>
  <c r="AF40" i="53"/>
  <c r="U40" i="53"/>
  <c r="AF39" i="53"/>
  <c r="U39" i="53"/>
  <c r="AF38" i="53"/>
  <c r="U38" i="53"/>
  <c r="AF37" i="53"/>
  <c r="U37" i="53"/>
  <c r="AF36" i="53"/>
  <c r="U36" i="53"/>
  <c r="AF35" i="53"/>
  <c r="U35" i="53"/>
  <c r="AF34" i="53"/>
  <c r="U34" i="53"/>
  <c r="AF33" i="53"/>
  <c r="U33" i="53"/>
  <c r="AF32" i="53"/>
  <c r="U32" i="53"/>
  <c r="AF31" i="53"/>
  <c r="U31" i="53"/>
  <c r="AF30" i="53"/>
  <c r="U30" i="53"/>
  <c r="AF29" i="53"/>
  <c r="U29" i="53"/>
  <c r="AF28" i="53"/>
  <c r="U28" i="53"/>
  <c r="AF27" i="53"/>
  <c r="U27" i="53"/>
  <c r="AF26" i="53"/>
  <c r="U26" i="53"/>
  <c r="AF25" i="53"/>
  <c r="U25" i="53"/>
  <c r="AF24" i="53"/>
  <c r="U24" i="53"/>
  <c r="AF23" i="53"/>
  <c r="U23" i="53"/>
  <c r="AF22" i="53"/>
  <c r="U22" i="53"/>
  <c r="AF21" i="53"/>
  <c r="U21" i="53"/>
  <c r="AF20" i="53"/>
  <c r="U20" i="53"/>
  <c r="AF19" i="53"/>
  <c r="AF18" i="53"/>
  <c r="AF16" i="53"/>
  <c r="AF17" i="53"/>
  <c r="U19" i="53"/>
  <c r="U18" i="53"/>
  <c r="U16" i="53"/>
  <c r="U17" i="53"/>
  <c r="N49" i="52"/>
  <c r="N48" i="52"/>
  <c r="K49" i="52"/>
  <c r="K48" i="52"/>
  <c r="AI49" i="52"/>
  <c r="N34" i="43" s="1"/>
  <c r="J64" i="58" s="1"/>
  <c r="I61" i="13" s="1"/>
  <c r="AH49" i="52"/>
  <c r="M34" i="43" s="1"/>
  <c r="AG49" i="52"/>
  <c r="L34" i="43" s="1"/>
  <c r="H64" i="58" s="1"/>
  <c r="AM48" i="52"/>
  <c r="R33" i="43" s="1"/>
  <c r="N63" i="58" s="1"/>
  <c r="O63" i="58" s="1"/>
  <c r="AJ48" i="52"/>
  <c r="O33" i="43" s="1"/>
  <c r="AI48" i="52"/>
  <c r="N33" i="43" s="1"/>
  <c r="J63" i="58" s="1"/>
  <c r="AH48" i="52"/>
  <c r="M33" i="43" s="1"/>
  <c r="I63" i="58" s="1"/>
  <c r="AG48" i="52"/>
  <c r="L33" i="43" s="1"/>
  <c r="H63" i="58" s="1"/>
  <c r="AD15" i="52"/>
  <c r="Y49" i="52"/>
  <c r="X49" i="52"/>
  <c r="W49" i="52"/>
  <c r="V49" i="52"/>
  <c r="U49" i="52"/>
  <c r="T49" i="52"/>
  <c r="S49" i="52"/>
  <c r="R49" i="52"/>
  <c r="AC48" i="52"/>
  <c r="F33" i="43" s="1"/>
  <c r="AB48" i="52"/>
  <c r="AA48" i="52"/>
  <c r="D33" i="43" s="1"/>
  <c r="Y48" i="52"/>
  <c r="X48" i="52"/>
  <c r="W48" i="52"/>
  <c r="V48" i="52"/>
  <c r="U48" i="52"/>
  <c r="T48" i="52"/>
  <c r="S48" i="52"/>
  <c r="R48" i="52"/>
  <c r="O49" i="52"/>
  <c r="O48" i="52"/>
  <c r="AO47" i="52"/>
  <c r="AF47" i="52"/>
  <c r="AO46" i="52"/>
  <c r="AF46" i="52"/>
  <c r="AO45" i="52"/>
  <c r="AF45" i="52"/>
  <c r="AO44" i="52"/>
  <c r="AF44" i="52"/>
  <c r="AO43" i="52"/>
  <c r="AF43" i="52"/>
  <c r="AO42" i="52"/>
  <c r="AF42" i="52"/>
  <c r="AO41" i="52"/>
  <c r="AF41" i="52"/>
  <c r="AO40" i="52"/>
  <c r="AF40" i="52"/>
  <c r="AO39" i="52"/>
  <c r="AF39" i="52"/>
  <c r="AO38" i="52"/>
  <c r="AF38" i="52"/>
  <c r="AO37" i="52"/>
  <c r="AF37" i="52"/>
  <c r="AO36" i="52"/>
  <c r="AF36" i="52"/>
  <c r="AO35" i="52"/>
  <c r="AF35" i="52"/>
  <c r="AO34" i="52"/>
  <c r="AF34" i="52"/>
  <c r="AO33" i="52"/>
  <c r="AF33" i="52"/>
  <c r="AO32" i="52"/>
  <c r="AF32" i="52"/>
  <c r="AO31" i="52"/>
  <c r="AF31" i="52"/>
  <c r="AO30" i="52"/>
  <c r="AF30" i="52"/>
  <c r="AO29" i="52"/>
  <c r="AF29" i="52"/>
  <c r="AO28" i="52"/>
  <c r="AF28" i="52"/>
  <c r="AO27" i="52"/>
  <c r="AF27" i="52"/>
  <c r="AO26" i="52"/>
  <c r="AF26" i="52"/>
  <c r="AO25" i="52"/>
  <c r="AF25" i="52"/>
  <c r="AO24" i="52"/>
  <c r="AF24" i="52"/>
  <c r="AO23" i="52"/>
  <c r="AF23" i="52"/>
  <c r="AO22" i="52"/>
  <c r="AF22" i="52"/>
  <c r="AO21" i="52"/>
  <c r="AN49" i="52"/>
  <c r="AF21" i="52"/>
  <c r="AO20" i="52"/>
  <c r="AF20" i="52"/>
  <c r="AO19" i="52"/>
  <c r="AF19" i="52"/>
  <c r="AO18" i="52"/>
  <c r="AO17" i="52"/>
  <c r="AO15" i="52"/>
  <c r="AO16" i="52"/>
  <c r="AF18" i="52"/>
  <c r="AF17" i="52"/>
  <c r="AF15" i="52"/>
  <c r="AF16" i="52"/>
  <c r="V19" i="51"/>
  <c r="V18" i="51"/>
  <c r="V20" i="51"/>
  <c r="V21" i="51"/>
  <c r="V22" i="51"/>
  <c r="V23" i="51"/>
  <c r="V24" i="51"/>
  <c r="V25" i="51"/>
  <c r="V26" i="51"/>
  <c r="V27" i="51"/>
  <c r="V28" i="51"/>
  <c r="V29" i="51"/>
  <c r="V30" i="51"/>
  <c r="V31" i="51"/>
  <c r="V32" i="51"/>
  <c r="V33" i="51"/>
  <c r="V34" i="51"/>
  <c r="V35" i="51"/>
  <c r="V36" i="51"/>
  <c r="V37" i="51"/>
  <c r="V38" i="51"/>
  <c r="V39" i="51"/>
  <c r="V40" i="51"/>
  <c r="V41" i="51"/>
  <c r="V42" i="51"/>
  <c r="V43" i="51"/>
  <c r="V44" i="51"/>
  <c r="V45" i="51"/>
  <c r="V46" i="51"/>
  <c r="V47" i="51"/>
  <c r="V48" i="51"/>
  <c r="V16" i="51"/>
  <c r="V17" i="51"/>
  <c r="AA50" i="51"/>
  <c r="Z50" i="51"/>
  <c r="M32" i="43" s="1"/>
  <c r="I62" i="58" s="1"/>
  <c r="H60" i="13" s="1"/>
  <c r="Y50" i="51"/>
  <c r="L32" i="43" s="1"/>
  <c r="H62" i="58" s="1"/>
  <c r="G60" i="13" s="1"/>
  <c r="AE49" i="51"/>
  <c r="R31" i="43" s="1"/>
  <c r="N61" i="58" s="1"/>
  <c r="O61" i="58" s="1"/>
  <c r="AB49" i="51"/>
  <c r="O31" i="43" s="1"/>
  <c r="K61" i="58" s="1"/>
  <c r="AA49" i="51"/>
  <c r="N31" i="43" s="1"/>
  <c r="J61" i="58" s="1"/>
  <c r="Z49" i="51"/>
  <c r="M31" i="43" s="1"/>
  <c r="Y49" i="51"/>
  <c r="L31" i="43" s="1"/>
  <c r="H61" i="58" s="1"/>
  <c r="Q50" i="51"/>
  <c r="P50" i="51"/>
  <c r="O50" i="51"/>
  <c r="U49" i="51"/>
  <c r="F31" i="43" s="1"/>
  <c r="T49" i="51"/>
  <c r="E31" i="43" s="1"/>
  <c r="S49" i="51"/>
  <c r="D31" i="43" s="1"/>
  <c r="Q49" i="51"/>
  <c r="P49" i="51"/>
  <c r="O49" i="51"/>
  <c r="L50" i="51"/>
  <c r="L49" i="51"/>
  <c r="AG48" i="51"/>
  <c r="X48" i="51"/>
  <c r="AG47" i="51"/>
  <c r="X47" i="51"/>
  <c r="AG46" i="51"/>
  <c r="X46" i="51"/>
  <c r="AG45" i="51"/>
  <c r="X45" i="51"/>
  <c r="AG44" i="51"/>
  <c r="X44" i="51"/>
  <c r="AG43" i="51"/>
  <c r="X43" i="51"/>
  <c r="AG42" i="51"/>
  <c r="X42" i="51"/>
  <c r="AG41" i="51"/>
  <c r="X41" i="51"/>
  <c r="AG40" i="51"/>
  <c r="X40" i="51"/>
  <c r="AG39" i="51"/>
  <c r="X39" i="51"/>
  <c r="AG38" i="51"/>
  <c r="X38" i="51"/>
  <c r="AG37" i="51"/>
  <c r="X37" i="51"/>
  <c r="AG36" i="51"/>
  <c r="X36" i="51"/>
  <c r="AG35" i="51"/>
  <c r="X35" i="51"/>
  <c r="AG34" i="51"/>
  <c r="X34" i="51"/>
  <c r="AG33" i="51"/>
  <c r="X33" i="51"/>
  <c r="AG32" i="51"/>
  <c r="X32" i="51"/>
  <c r="AG31" i="51"/>
  <c r="X31" i="51"/>
  <c r="AG30" i="51"/>
  <c r="X30" i="51"/>
  <c r="AG29" i="51"/>
  <c r="X29" i="51"/>
  <c r="AG28" i="51"/>
  <c r="X28" i="51"/>
  <c r="AG27" i="51"/>
  <c r="X27" i="51"/>
  <c r="AG26" i="51"/>
  <c r="X26" i="51"/>
  <c r="AG25" i="51"/>
  <c r="X25" i="51"/>
  <c r="AG24" i="51"/>
  <c r="X24" i="51"/>
  <c r="AG23" i="51"/>
  <c r="X23" i="51"/>
  <c r="AG22" i="51"/>
  <c r="X22" i="51"/>
  <c r="AG21" i="51"/>
  <c r="X21" i="51"/>
  <c r="AG20" i="51"/>
  <c r="X20" i="51"/>
  <c r="AG19" i="51"/>
  <c r="AG18" i="51"/>
  <c r="AG16" i="51"/>
  <c r="AG17" i="51"/>
  <c r="AF50" i="51"/>
  <c r="X19" i="51"/>
  <c r="X18" i="51"/>
  <c r="X16" i="51"/>
  <c r="X17" i="51"/>
  <c r="AI49" i="50"/>
  <c r="AD49" i="50"/>
  <c r="N30" i="43" s="1"/>
  <c r="AC49" i="50"/>
  <c r="M30" i="43" s="1"/>
  <c r="AB49" i="50"/>
  <c r="L30" i="43" s="1"/>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15" i="50"/>
  <c r="AA16" i="50"/>
  <c r="AI48" i="50"/>
  <c r="AH48" i="50"/>
  <c r="R29" i="43" s="1"/>
  <c r="AE48" i="50"/>
  <c r="O29" i="43" s="1"/>
  <c r="AD48" i="50"/>
  <c r="N29" i="43" s="1"/>
  <c r="AC48" i="50"/>
  <c r="M29" i="43" s="1"/>
  <c r="AB48" i="50"/>
  <c r="T49" i="50"/>
  <c r="S49" i="50"/>
  <c r="R49" i="50"/>
  <c r="Q49" i="50"/>
  <c r="X48" i="50"/>
  <c r="F29" i="43" s="1"/>
  <c r="W48" i="50"/>
  <c r="E29" i="43" s="1"/>
  <c r="V48" i="50"/>
  <c r="D29" i="43" s="1"/>
  <c r="T48" i="50"/>
  <c r="S48" i="50"/>
  <c r="R48" i="50"/>
  <c r="Q48" i="50"/>
  <c r="O49" i="50"/>
  <c r="O48" i="50"/>
  <c r="AJ47" i="50"/>
  <c r="Y47" i="50"/>
  <c r="AJ46" i="50"/>
  <c r="Y46" i="50"/>
  <c r="AJ45" i="50"/>
  <c r="Y45" i="50"/>
  <c r="AJ44" i="50"/>
  <c r="Y44" i="50"/>
  <c r="AJ43" i="50"/>
  <c r="Y43" i="50"/>
  <c r="AJ42" i="50"/>
  <c r="Y42" i="50"/>
  <c r="AJ41" i="50"/>
  <c r="Y41" i="50"/>
  <c r="AJ40" i="50"/>
  <c r="Y40" i="50"/>
  <c r="AJ39" i="50"/>
  <c r="Y39" i="50"/>
  <c r="AJ38" i="50"/>
  <c r="Y38" i="50"/>
  <c r="AJ37" i="50"/>
  <c r="Y37" i="50"/>
  <c r="AJ36" i="50"/>
  <c r="Y36" i="50"/>
  <c r="AJ35" i="50"/>
  <c r="Y35" i="50"/>
  <c r="AJ34" i="50"/>
  <c r="Y34" i="50"/>
  <c r="AJ33" i="50"/>
  <c r="Y33" i="50"/>
  <c r="AJ32" i="50"/>
  <c r="Y32" i="50"/>
  <c r="AJ31" i="50"/>
  <c r="Y31" i="50"/>
  <c r="AJ30" i="50"/>
  <c r="Y30" i="50"/>
  <c r="AJ29" i="50"/>
  <c r="Y29" i="50"/>
  <c r="AJ28" i="50"/>
  <c r="Y28" i="50"/>
  <c r="AJ27" i="50"/>
  <c r="Y27" i="50"/>
  <c r="AJ26" i="50"/>
  <c r="Y26" i="50"/>
  <c r="AJ25" i="50"/>
  <c r="Y25" i="50"/>
  <c r="AJ24" i="50"/>
  <c r="Y24" i="50"/>
  <c r="AJ23" i="50"/>
  <c r="Y23" i="50"/>
  <c r="AJ22" i="50"/>
  <c r="Y22" i="50"/>
  <c r="AJ21" i="50"/>
  <c r="Y21" i="50"/>
  <c r="AJ20" i="50"/>
  <c r="Y20" i="50"/>
  <c r="AJ19" i="50"/>
  <c r="Y19" i="50"/>
  <c r="AJ18" i="50"/>
  <c r="AJ17" i="50"/>
  <c r="AJ15" i="50"/>
  <c r="AJ16" i="50"/>
  <c r="Y18" i="50"/>
  <c r="Y17" i="50"/>
  <c r="Y15" i="50"/>
  <c r="Y16" i="50"/>
  <c r="AE49" i="49"/>
  <c r="AB49" i="49"/>
  <c r="O25" i="43" s="1"/>
  <c r="K57" i="58" s="1"/>
  <c r="Z50" i="49"/>
  <c r="M26" i="43" s="1"/>
  <c r="Z49" i="49"/>
  <c r="M25" i="43" s="1"/>
  <c r="Y50" i="49"/>
  <c r="L26" i="43" s="1"/>
  <c r="H58" i="58" s="1"/>
  <c r="Y49" i="49"/>
  <c r="L25" i="43" s="1"/>
  <c r="H57" i="58" s="1"/>
  <c r="AA50" i="49"/>
  <c r="N26" i="43" s="1"/>
  <c r="J58" i="58" s="1"/>
  <c r="I58" i="13" s="1"/>
  <c r="AA49" i="49"/>
  <c r="N25" i="43" s="1"/>
  <c r="J57" i="58" s="1"/>
  <c r="Q50" i="49"/>
  <c r="P50" i="49"/>
  <c r="U49" i="49"/>
  <c r="F25" i="43" s="1"/>
  <c r="T49" i="49"/>
  <c r="E25" i="43" s="1"/>
  <c r="S49" i="49"/>
  <c r="D25" i="43" s="1"/>
  <c r="Q49" i="49"/>
  <c r="P49" i="49"/>
  <c r="O50" i="49"/>
  <c r="O49" i="49"/>
  <c r="AG48" i="49"/>
  <c r="X48" i="49"/>
  <c r="AG47" i="49"/>
  <c r="X47" i="49"/>
  <c r="AG46" i="49"/>
  <c r="X46" i="49"/>
  <c r="AG45" i="49"/>
  <c r="X45" i="49"/>
  <c r="AG44" i="49"/>
  <c r="X44" i="49"/>
  <c r="AG43" i="49"/>
  <c r="X43" i="49"/>
  <c r="AG42" i="49"/>
  <c r="X42" i="49"/>
  <c r="AG41" i="49"/>
  <c r="X41" i="49"/>
  <c r="AG40" i="49"/>
  <c r="X40" i="49"/>
  <c r="AG39" i="49"/>
  <c r="X39" i="49"/>
  <c r="AG38" i="49"/>
  <c r="X38" i="49"/>
  <c r="AG37" i="49"/>
  <c r="X37" i="49"/>
  <c r="AG36" i="49"/>
  <c r="X36" i="49"/>
  <c r="AG35" i="49"/>
  <c r="X35" i="49"/>
  <c r="AG34" i="49"/>
  <c r="X34" i="49"/>
  <c r="AG33" i="49"/>
  <c r="X33" i="49"/>
  <c r="AG32" i="49"/>
  <c r="X32" i="49"/>
  <c r="AG31" i="49"/>
  <c r="X31" i="49"/>
  <c r="AG30" i="49"/>
  <c r="X30" i="49"/>
  <c r="AG29" i="49"/>
  <c r="X29" i="49"/>
  <c r="AG28" i="49"/>
  <c r="X28" i="49"/>
  <c r="AG27" i="49"/>
  <c r="X27" i="49"/>
  <c r="AG26" i="49"/>
  <c r="X26" i="49"/>
  <c r="AG25" i="49"/>
  <c r="X25" i="49"/>
  <c r="AG24" i="49"/>
  <c r="X24" i="49"/>
  <c r="AG23" i="49"/>
  <c r="X23" i="49"/>
  <c r="AG22" i="49"/>
  <c r="AF49" i="49"/>
  <c r="X22" i="49"/>
  <c r="AG21" i="49"/>
  <c r="X21" i="49"/>
  <c r="X19" i="49"/>
  <c r="X20" i="49"/>
  <c r="X16" i="49"/>
  <c r="X17" i="49"/>
  <c r="X18" i="49"/>
  <c r="AG20" i="49"/>
  <c r="AG19" i="49"/>
  <c r="AG16" i="49"/>
  <c r="AG17" i="49"/>
  <c r="AG18" i="49"/>
  <c r="AF50" i="49"/>
  <c r="V48" i="49"/>
  <c r="V47" i="49"/>
  <c r="V46" i="49"/>
  <c r="V45" i="49"/>
  <c r="V44" i="49"/>
  <c r="V43" i="49"/>
  <c r="V42" i="49"/>
  <c r="V41" i="49"/>
  <c r="V40" i="49"/>
  <c r="V39" i="49"/>
  <c r="V38" i="49"/>
  <c r="V37" i="49"/>
  <c r="V36" i="49"/>
  <c r="V35" i="49"/>
  <c r="V34" i="49"/>
  <c r="V33" i="49"/>
  <c r="V32" i="49"/>
  <c r="V31" i="49"/>
  <c r="V30" i="49"/>
  <c r="V29" i="49"/>
  <c r="V28" i="49"/>
  <c r="V27" i="49"/>
  <c r="V26" i="49"/>
  <c r="V25" i="49"/>
  <c r="V24" i="49"/>
  <c r="V23" i="49"/>
  <c r="V22" i="49"/>
  <c r="V21" i="49"/>
  <c r="V20" i="49"/>
  <c r="V19" i="49"/>
  <c r="V16" i="49"/>
  <c r="V17" i="49"/>
  <c r="V18" i="49"/>
  <c r="J49" i="48"/>
  <c r="AI16" i="48"/>
  <c r="AI17" i="48"/>
  <c r="AA50" i="48"/>
  <c r="L22" i="43" s="1"/>
  <c r="H54" i="58" s="1"/>
  <c r="AA49" i="48"/>
  <c r="L21" i="43" s="1"/>
  <c r="H53" i="58" s="1"/>
  <c r="AC50" i="48"/>
  <c r="N22" i="43" s="1"/>
  <c r="J54" i="58" s="1"/>
  <c r="I56" i="13" s="1"/>
  <c r="AB50" i="48"/>
  <c r="M22" i="43" s="1"/>
  <c r="Z16" i="48"/>
  <c r="Z17" i="48"/>
  <c r="AH49" i="48"/>
  <c r="AG49" i="48"/>
  <c r="AD49" i="48"/>
  <c r="O21" i="43" s="1"/>
  <c r="K53" i="58" s="1"/>
  <c r="AC49" i="48"/>
  <c r="N21" i="43" s="1"/>
  <c r="J53" i="58" s="1"/>
  <c r="AB49" i="48"/>
  <c r="X16" i="48"/>
  <c r="X17" i="48"/>
  <c r="L50" i="48"/>
  <c r="L49" i="48"/>
  <c r="P50" i="48"/>
  <c r="O50" i="48"/>
  <c r="N50" i="48"/>
  <c r="M50" i="48"/>
  <c r="W49" i="48"/>
  <c r="F21" i="43" s="1"/>
  <c r="V49" i="48"/>
  <c r="E21" i="43" s="1"/>
  <c r="U49" i="48"/>
  <c r="D21" i="43" s="1"/>
  <c r="P49" i="48"/>
  <c r="O49" i="48"/>
  <c r="N49" i="48"/>
  <c r="M49" i="48"/>
  <c r="J50" i="48"/>
  <c r="AI48" i="48"/>
  <c r="Z48" i="48"/>
  <c r="X48" i="48"/>
  <c r="AI47" i="48"/>
  <c r="Z47" i="48"/>
  <c r="X47" i="48"/>
  <c r="AI46" i="48"/>
  <c r="Z46" i="48"/>
  <c r="X46" i="48"/>
  <c r="AI45" i="48"/>
  <c r="Z45" i="48"/>
  <c r="X45" i="48"/>
  <c r="AI44" i="48"/>
  <c r="Z44" i="48"/>
  <c r="X44" i="48"/>
  <c r="Z43" i="48"/>
  <c r="X43" i="48"/>
  <c r="AI42" i="48"/>
  <c r="Z42" i="48"/>
  <c r="X42" i="48"/>
  <c r="AI41" i="48"/>
  <c r="Z41" i="48"/>
  <c r="X41" i="48"/>
  <c r="AI40" i="48"/>
  <c r="Z40" i="48"/>
  <c r="X40" i="48"/>
  <c r="AI39" i="48"/>
  <c r="Z39" i="48"/>
  <c r="X39" i="48"/>
  <c r="AI38" i="48"/>
  <c r="Z38" i="48"/>
  <c r="X38" i="48"/>
  <c r="AI37" i="48"/>
  <c r="Z37" i="48"/>
  <c r="X37" i="48"/>
  <c r="AI36" i="48"/>
  <c r="Z36" i="48"/>
  <c r="X36" i="48"/>
  <c r="AI35" i="48"/>
  <c r="Z35" i="48"/>
  <c r="X35" i="48"/>
  <c r="AI34" i="48"/>
  <c r="Z34" i="48"/>
  <c r="X34" i="48"/>
  <c r="AI33" i="48"/>
  <c r="Z33" i="48"/>
  <c r="X33" i="48"/>
  <c r="AI32" i="48"/>
  <c r="Z32" i="48"/>
  <c r="X32" i="48"/>
  <c r="AI31" i="48"/>
  <c r="Z31" i="48"/>
  <c r="X31" i="48"/>
  <c r="AI30" i="48"/>
  <c r="Z30" i="48"/>
  <c r="X30" i="48"/>
  <c r="AI29" i="48"/>
  <c r="Z29" i="48"/>
  <c r="X29" i="48"/>
  <c r="AI28" i="48"/>
  <c r="Z28" i="48"/>
  <c r="X28" i="48"/>
  <c r="AI27" i="48"/>
  <c r="Z27" i="48"/>
  <c r="X27" i="48"/>
  <c r="AI26" i="48"/>
  <c r="Z26" i="48"/>
  <c r="X26" i="48"/>
  <c r="AI25" i="48"/>
  <c r="Z25" i="48"/>
  <c r="X25" i="48"/>
  <c r="AI24" i="48"/>
  <c r="Z24" i="48"/>
  <c r="X24" i="48"/>
  <c r="AI23" i="48"/>
  <c r="Z23" i="48"/>
  <c r="X23" i="48"/>
  <c r="AI22" i="48"/>
  <c r="Z22" i="48"/>
  <c r="X22" i="48"/>
  <c r="AI21" i="48"/>
  <c r="AI18" i="48"/>
  <c r="AI19" i="48"/>
  <c r="AI20" i="48"/>
  <c r="AI15" i="48"/>
  <c r="Z21" i="48"/>
  <c r="X21" i="48"/>
  <c r="Z20" i="48"/>
  <c r="Z18" i="48"/>
  <c r="Z19" i="48"/>
  <c r="Z15" i="48"/>
  <c r="AH50" i="48"/>
  <c r="X20" i="48"/>
  <c r="X19" i="48"/>
  <c r="X18" i="48"/>
  <c r="AA50" i="47"/>
  <c r="Z50" i="47"/>
  <c r="M20" i="43" s="1"/>
  <c r="Y50" i="47"/>
  <c r="L20" i="43" s="1"/>
  <c r="H52" i="58" s="1"/>
  <c r="G55" i="13" s="1"/>
  <c r="AE49" i="47"/>
  <c r="R19" i="43" s="1"/>
  <c r="AB49" i="47"/>
  <c r="O19" i="43" s="1"/>
  <c r="K51" i="58" s="1"/>
  <c r="AA49" i="47"/>
  <c r="N19" i="43" s="1"/>
  <c r="J51" i="58" s="1"/>
  <c r="Z49" i="47"/>
  <c r="M19" i="43" s="1"/>
  <c r="I51" i="58" s="1"/>
  <c r="Y49" i="47"/>
  <c r="L19" i="43" s="1"/>
  <c r="H51" i="58" s="1"/>
  <c r="Q50" i="47"/>
  <c r="P50" i="47"/>
  <c r="O50" i="47"/>
  <c r="N50" i="47"/>
  <c r="U49" i="47"/>
  <c r="F19" i="43" s="1"/>
  <c r="T49" i="47"/>
  <c r="E19" i="43" s="1"/>
  <c r="S49" i="47"/>
  <c r="D19" i="43" s="1"/>
  <c r="Q49" i="47"/>
  <c r="P49" i="47"/>
  <c r="O49" i="47"/>
  <c r="N49" i="47"/>
  <c r="K49" i="47"/>
  <c r="K50" i="47"/>
  <c r="AG48" i="47"/>
  <c r="X48" i="47"/>
  <c r="V48" i="47"/>
  <c r="AG47" i="47"/>
  <c r="X47" i="47"/>
  <c r="V47" i="47"/>
  <c r="AG46" i="47"/>
  <c r="X46" i="47"/>
  <c r="V46" i="47"/>
  <c r="AG45" i="47"/>
  <c r="X45" i="47"/>
  <c r="V45" i="47"/>
  <c r="AG44" i="47"/>
  <c r="X44" i="47"/>
  <c r="V44" i="47"/>
  <c r="AG43" i="47"/>
  <c r="X43" i="47"/>
  <c r="V43" i="47"/>
  <c r="AG42" i="47"/>
  <c r="X42" i="47"/>
  <c r="V42" i="47"/>
  <c r="AG41" i="47"/>
  <c r="X41" i="47"/>
  <c r="V41" i="47"/>
  <c r="AG40" i="47"/>
  <c r="X40" i="47"/>
  <c r="V40" i="47"/>
  <c r="AG39" i="47"/>
  <c r="X39" i="47"/>
  <c r="V39" i="47"/>
  <c r="AG38" i="47"/>
  <c r="X38" i="47"/>
  <c r="V38" i="47"/>
  <c r="AG37" i="47"/>
  <c r="X37" i="47"/>
  <c r="V37" i="47"/>
  <c r="AG36" i="47"/>
  <c r="X36" i="47"/>
  <c r="V36" i="47"/>
  <c r="AG35" i="47"/>
  <c r="X35" i="47"/>
  <c r="V35" i="47"/>
  <c r="AG34" i="47"/>
  <c r="X34" i="47"/>
  <c r="V34" i="47"/>
  <c r="AG33" i="47"/>
  <c r="X33" i="47"/>
  <c r="V33" i="47"/>
  <c r="AG32" i="47"/>
  <c r="X32" i="47"/>
  <c r="V32" i="47"/>
  <c r="AG31" i="47"/>
  <c r="X31" i="47"/>
  <c r="V31" i="47"/>
  <c r="AG30" i="47"/>
  <c r="X30" i="47"/>
  <c r="V30" i="47"/>
  <c r="AG29" i="47"/>
  <c r="X29" i="47"/>
  <c r="V29" i="47"/>
  <c r="AG28" i="47"/>
  <c r="X28" i="47"/>
  <c r="V28" i="47"/>
  <c r="AG27" i="47"/>
  <c r="X27" i="47"/>
  <c r="V27" i="47"/>
  <c r="AG26" i="47"/>
  <c r="X26" i="47"/>
  <c r="V26" i="47"/>
  <c r="AG25" i="47"/>
  <c r="X25" i="47"/>
  <c r="V25" i="47"/>
  <c r="AG24" i="47"/>
  <c r="X24" i="47"/>
  <c r="V24" i="47"/>
  <c r="AG23" i="47"/>
  <c r="X23" i="47"/>
  <c r="V23" i="47"/>
  <c r="AG22" i="47"/>
  <c r="X22" i="47"/>
  <c r="V22" i="47"/>
  <c r="AG21" i="47"/>
  <c r="X21" i="47"/>
  <c r="V21" i="47"/>
  <c r="AG20" i="47"/>
  <c r="X20" i="47"/>
  <c r="V20" i="47"/>
  <c r="AG19" i="47"/>
  <c r="X19" i="47"/>
  <c r="V19" i="47"/>
  <c r="AD49" i="46"/>
  <c r="N18" i="43" s="1"/>
  <c r="J50" i="58" s="1"/>
  <c r="I54" i="13" s="1"/>
  <c r="AC49" i="46"/>
  <c r="M18" i="43" s="1"/>
  <c r="AB49" i="46"/>
  <c r="L18" i="43" s="1"/>
  <c r="H50" i="58" s="1"/>
  <c r="AH48" i="46"/>
  <c r="R17" i="43" s="1"/>
  <c r="N49" i="58" s="1"/>
  <c r="O49" i="58" s="1"/>
  <c r="AE48" i="46"/>
  <c r="O17" i="43" s="1"/>
  <c r="K49" i="58" s="1"/>
  <c r="AD48" i="46"/>
  <c r="N17" i="43" s="1"/>
  <c r="J49" i="58" s="1"/>
  <c r="AC48" i="46"/>
  <c r="M17" i="43" s="1"/>
  <c r="I49" i="58" s="1"/>
  <c r="AB48" i="46"/>
  <c r="L17" i="43" s="1"/>
  <c r="H49" i="58" s="1"/>
  <c r="T49" i="46"/>
  <c r="S49" i="46"/>
  <c r="R49" i="46"/>
  <c r="Q49" i="46"/>
  <c r="X48" i="46"/>
  <c r="F17" i="43" s="1"/>
  <c r="W48" i="46"/>
  <c r="E17" i="43" s="1"/>
  <c r="V48" i="46"/>
  <c r="D17" i="43" s="1"/>
  <c r="T48" i="46"/>
  <c r="S48" i="46"/>
  <c r="R48" i="46"/>
  <c r="Q48" i="46"/>
  <c r="M49" i="46"/>
  <c r="M48" i="46"/>
  <c r="AJ47" i="46"/>
  <c r="AA47" i="46"/>
  <c r="Y47" i="46"/>
  <c r="AJ46" i="46"/>
  <c r="AA46" i="46"/>
  <c r="Y46" i="46"/>
  <c r="AJ45" i="46"/>
  <c r="AA45" i="46"/>
  <c r="Y45" i="46"/>
  <c r="AJ44" i="46"/>
  <c r="AA44" i="46"/>
  <c r="Y44" i="46"/>
  <c r="AJ43" i="46"/>
  <c r="AA43" i="46"/>
  <c r="Y43" i="46"/>
  <c r="AJ42" i="46"/>
  <c r="AA42" i="46"/>
  <c r="Y42" i="46"/>
  <c r="AJ41" i="46"/>
  <c r="AA41" i="46"/>
  <c r="Y41" i="46"/>
  <c r="AJ40" i="46"/>
  <c r="AA40" i="46"/>
  <c r="Y40" i="46"/>
  <c r="AJ39" i="46"/>
  <c r="AA39" i="46"/>
  <c r="Y39" i="46"/>
  <c r="AJ38" i="46"/>
  <c r="AA38" i="46"/>
  <c r="Y38" i="46"/>
  <c r="AJ37" i="46"/>
  <c r="AA37" i="46"/>
  <c r="Y37" i="46"/>
  <c r="AJ36" i="46"/>
  <c r="AA36" i="46"/>
  <c r="Y36" i="46"/>
  <c r="AJ35" i="46"/>
  <c r="AA35" i="46"/>
  <c r="Y35" i="46"/>
  <c r="AJ34" i="46"/>
  <c r="AA34" i="46"/>
  <c r="Y34" i="46"/>
  <c r="AJ33" i="46"/>
  <c r="AA33" i="46"/>
  <c r="Y33" i="46"/>
  <c r="AJ32" i="46"/>
  <c r="AA32" i="46"/>
  <c r="Y32" i="46"/>
  <c r="AJ31" i="46"/>
  <c r="AA31" i="46"/>
  <c r="Y31" i="46"/>
  <c r="AJ30" i="46"/>
  <c r="AA30" i="46"/>
  <c r="Y30" i="46"/>
  <c r="AJ29" i="46"/>
  <c r="AA29" i="46"/>
  <c r="Y29" i="46"/>
  <c r="AJ28" i="46"/>
  <c r="AA28" i="46"/>
  <c r="Y28" i="46"/>
  <c r="AJ27" i="46"/>
  <c r="AA27" i="46"/>
  <c r="Y27" i="46"/>
  <c r="AJ26" i="46"/>
  <c r="AA26" i="46"/>
  <c r="Y26" i="46"/>
  <c r="AJ25" i="46"/>
  <c r="AA25" i="46"/>
  <c r="Y25" i="46"/>
  <c r="AJ24" i="46"/>
  <c r="AA24" i="46"/>
  <c r="Y24" i="46"/>
  <c r="AJ23" i="46"/>
  <c r="AA23" i="46"/>
  <c r="Y23" i="46"/>
  <c r="AJ22" i="46"/>
  <c r="AA22" i="46"/>
  <c r="Y22" i="46"/>
  <c r="AJ21" i="46"/>
  <c r="AA21" i="46"/>
  <c r="Y21" i="46"/>
  <c r="AJ20" i="46"/>
  <c r="AA20" i="46"/>
  <c r="Y20" i="46"/>
  <c r="AJ19" i="46"/>
  <c r="AA19" i="46"/>
  <c r="Y19" i="46"/>
  <c r="AJ18" i="46"/>
  <c r="AA18" i="46"/>
  <c r="Y18" i="46"/>
  <c r="AG48" i="45"/>
  <c r="X48" i="45"/>
  <c r="V48" i="45"/>
  <c r="AG47" i="45"/>
  <c r="X47" i="45"/>
  <c r="V47" i="45"/>
  <c r="AG46" i="45"/>
  <c r="X46" i="45"/>
  <c r="V46" i="45"/>
  <c r="AG45" i="45"/>
  <c r="X45" i="45"/>
  <c r="V45" i="45"/>
  <c r="AG44" i="45"/>
  <c r="X44" i="45"/>
  <c r="V44" i="45"/>
  <c r="AG43" i="45"/>
  <c r="X43" i="45"/>
  <c r="V43" i="45"/>
  <c r="AG42" i="45"/>
  <c r="X42" i="45"/>
  <c r="V42" i="45"/>
  <c r="AG41" i="45"/>
  <c r="X41" i="45"/>
  <c r="V41" i="45"/>
  <c r="AG40" i="45"/>
  <c r="X40" i="45"/>
  <c r="V40" i="45"/>
  <c r="AG39" i="45"/>
  <c r="X39" i="45"/>
  <c r="V39" i="45"/>
  <c r="AG38" i="45"/>
  <c r="X38" i="45"/>
  <c r="V38" i="45"/>
  <c r="AG37" i="45"/>
  <c r="X37" i="45"/>
  <c r="V37" i="45"/>
  <c r="AG36" i="45"/>
  <c r="X36" i="45"/>
  <c r="V36" i="45"/>
  <c r="AG35" i="45"/>
  <c r="X35" i="45"/>
  <c r="V35" i="45"/>
  <c r="AG34" i="45"/>
  <c r="X34" i="45"/>
  <c r="V34" i="45"/>
  <c r="AG33" i="45"/>
  <c r="X33" i="45"/>
  <c r="V33" i="45"/>
  <c r="AG32" i="45"/>
  <c r="X32" i="45"/>
  <c r="V32" i="45"/>
  <c r="AG31" i="45"/>
  <c r="X31" i="45"/>
  <c r="V31" i="45"/>
  <c r="AG30" i="45"/>
  <c r="X30" i="45"/>
  <c r="V30" i="45"/>
  <c r="AG29" i="45"/>
  <c r="X29" i="45"/>
  <c r="V29" i="45"/>
  <c r="AG28" i="45"/>
  <c r="X28" i="45"/>
  <c r="V28" i="45"/>
  <c r="AG27" i="45"/>
  <c r="X27" i="45"/>
  <c r="V27" i="45"/>
  <c r="AG26" i="45"/>
  <c r="X26" i="45"/>
  <c r="V26" i="45"/>
  <c r="AG25" i="45"/>
  <c r="X25" i="45"/>
  <c r="V25" i="45"/>
  <c r="AG24" i="45"/>
  <c r="X24" i="45"/>
  <c r="V24" i="45"/>
  <c r="AG23" i="45"/>
  <c r="X23" i="45"/>
  <c r="V23" i="45"/>
  <c r="AG22" i="45"/>
  <c r="X22" i="45"/>
  <c r="V22" i="45"/>
  <c r="AG21" i="45"/>
  <c r="X21" i="45"/>
  <c r="V21" i="45"/>
  <c r="AG20" i="45"/>
  <c r="X20" i="45"/>
  <c r="V20" i="45"/>
  <c r="AG19" i="45"/>
  <c r="X19" i="45"/>
  <c r="V19" i="45"/>
  <c r="AA50" i="45"/>
  <c r="N16" i="43" s="1"/>
  <c r="J48" i="58" s="1"/>
  <c r="I53" i="13" s="1"/>
  <c r="Z50" i="45"/>
  <c r="M16" i="43" s="1"/>
  <c r="I48" i="58" s="1"/>
  <c r="Y50" i="45"/>
  <c r="L16" i="43" s="1"/>
  <c r="AE49" i="45"/>
  <c r="R15" i="43" s="1"/>
  <c r="N47" i="58" s="1"/>
  <c r="O47" i="58" s="1"/>
  <c r="AB49" i="45"/>
  <c r="O15" i="43" s="1"/>
  <c r="AA49" i="45"/>
  <c r="Z49" i="45"/>
  <c r="M15" i="43" s="1"/>
  <c r="Y49" i="45"/>
  <c r="L15" i="43" s="1"/>
  <c r="H47" i="58" s="1"/>
  <c r="Q50" i="45"/>
  <c r="P50" i="45"/>
  <c r="O50" i="45"/>
  <c r="N50" i="45"/>
  <c r="U49" i="45"/>
  <c r="F15" i="43" s="1"/>
  <c r="T49" i="45"/>
  <c r="E15" i="43" s="1"/>
  <c r="S49" i="45"/>
  <c r="D15" i="43" s="1"/>
  <c r="Q49" i="45"/>
  <c r="P49" i="45"/>
  <c r="O49" i="45"/>
  <c r="N49" i="45"/>
  <c r="K49" i="45"/>
  <c r="K50" i="45"/>
  <c r="AH53" i="44"/>
  <c r="AG53" i="44"/>
  <c r="M14" i="43" s="1"/>
  <c r="AF53" i="44"/>
  <c r="L14" i="43" s="1"/>
  <c r="R13" i="43"/>
  <c r="AI52" i="44"/>
  <c r="O13" i="43" s="1"/>
  <c r="AH52" i="44"/>
  <c r="N13" i="43" s="1"/>
  <c r="AG52" i="44"/>
  <c r="M13" i="43" s="1"/>
  <c r="AF52" i="44"/>
  <c r="L13" i="43" s="1"/>
  <c r="X53" i="44"/>
  <c r="W53" i="44"/>
  <c r="V53" i="44"/>
  <c r="AB52" i="44"/>
  <c r="F13" i="43" s="1"/>
  <c r="AA52" i="44"/>
  <c r="E13" i="43" s="1"/>
  <c r="Z52" i="44"/>
  <c r="D13" i="43" s="1"/>
  <c r="X52" i="44"/>
  <c r="W52" i="44"/>
  <c r="V52" i="44"/>
  <c r="S53" i="44"/>
  <c r="S52" i="44"/>
  <c r="AN51" i="44"/>
  <c r="AE51" i="44"/>
  <c r="AC51" i="44"/>
  <c r="AN50" i="44"/>
  <c r="AE50" i="44"/>
  <c r="AC50" i="44"/>
  <c r="AN49" i="44"/>
  <c r="AE49" i="44"/>
  <c r="AC49" i="44"/>
  <c r="AN48" i="44"/>
  <c r="AE48" i="44"/>
  <c r="AC48" i="44"/>
  <c r="AN47" i="44"/>
  <c r="AE47" i="44"/>
  <c r="AC47" i="44"/>
  <c r="AN46" i="44"/>
  <c r="AE46" i="44"/>
  <c r="AC46" i="44"/>
  <c r="AN45" i="44"/>
  <c r="AE45" i="44"/>
  <c r="AC45" i="44"/>
  <c r="AN44" i="44"/>
  <c r="AE44" i="44"/>
  <c r="AC44" i="44"/>
  <c r="AN43" i="44"/>
  <c r="AE43" i="44"/>
  <c r="AC43" i="44"/>
  <c r="AN42" i="44"/>
  <c r="AE42" i="44"/>
  <c r="AC42" i="44"/>
  <c r="AN41" i="44"/>
  <c r="AE41" i="44"/>
  <c r="AC41" i="44"/>
  <c r="AN40" i="44"/>
  <c r="AE40" i="44"/>
  <c r="AC40" i="44"/>
  <c r="AN39" i="44"/>
  <c r="AE39" i="44"/>
  <c r="AC39" i="44"/>
  <c r="AN38" i="44"/>
  <c r="AE38" i="44"/>
  <c r="AC38" i="44"/>
  <c r="AN37" i="44"/>
  <c r="AE37" i="44"/>
  <c r="AC37" i="44"/>
  <c r="AN36" i="44"/>
  <c r="AE36" i="44"/>
  <c r="AC36" i="44"/>
  <c r="AN35" i="44"/>
  <c r="AE35" i="44"/>
  <c r="AC35" i="44"/>
  <c r="AN34" i="44"/>
  <c r="AE34" i="44"/>
  <c r="AC34" i="44"/>
  <c r="AN33" i="44"/>
  <c r="AE33" i="44"/>
  <c r="AC33" i="44"/>
  <c r="AN32" i="44"/>
  <c r="AE32" i="44"/>
  <c r="AC32" i="44"/>
  <c r="AN31" i="44"/>
  <c r="AE31" i="44"/>
  <c r="AC31" i="44"/>
  <c r="AN30" i="44"/>
  <c r="AE30" i="44"/>
  <c r="AC30" i="44"/>
  <c r="AN29" i="44"/>
  <c r="AE29" i="44"/>
  <c r="AC29" i="44"/>
  <c r="AN28" i="44"/>
  <c r="AE28" i="44"/>
  <c r="AC28" i="44"/>
  <c r="AN27" i="44"/>
  <c r="AE27" i="44"/>
  <c r="AC27" i="44"/>
  <c r="AN26" i="44"/>
  <c r="AE26" i="44"/>
  <c r="AC26" i="44"/>
  <c r="AN25" i="44"/>
  <c r="AE25" i="44"/>
  <c r="AC25" i="44"/>
  <c r="AN24" i="44"/>
  <c r="AE24" i="44"/>
  <c r="AC24" i="44"/>
  <c r="AN23" i="44"/>
  <c r="AE23" i="44"/>
  <c r="AC23" i="44"/>
  <c r="AN22" i="44"/>
  <c r="AE22" i="44"/>
  <c r="AC22" i="44"/>
  <c r="AN21" i="44"/>
  <c r="AE21" i="44"/>
  <c r="AC21" i="44"/>
  <c r="AN20" i="44"/>
  <c r="AE20" i="44"/>
  <c r="AC20" i="44"/>
  <c r="AN19" i="44"/>
  <c r="AE19" i="44"/>
  <c r="AC19" i="44"/>
  <c r="AO218" i="36"/>
  <c r="AO217" i="36"/>
  <c r="AG218" i="36"/>
  <c r="AF218" i="36"/>
  <c r="AG217" i="36"/>
  <c r="AF217" i="36"/>
  <c r="AE217" i="36"/>
  <c r="V218" i="36"/>
  <c r="T218" i="36"/>
  <c r="S218" i="36"/>
  <c r="R218" i="36"/>
  <c r="Y217" i="36"/>
  <c r="X217" i="36"/>
  <c r="W217" i="36"/>
  <c r="V217" i="36"/>
  <c r="T217" i="36"/>
  <c r="S217" i="36"/>
  <c r="R217" i="36"/>
  <c r="P218" i="36"/>
  <c r="P217" i="36"/>
  <c r="O217" i="36"/>
  <c r="O218" i="36"/>
  <c r="AM216" i="36"/>
  <c r="AD216" i="36"/>
  <c r="Z216" i="36"/>
  <c r="AM215" i="36"/>
  <c r="AD215" i="36"/>
  <c r="Z215" i="36"/>
  <c r="AM214" i="36"/>
  <c r="AD214" i="36"/>
  <c r="Z214" i="36"/>
  <c r="AM213" i="36"/>
  <c r="AD213" i="36"/>
  <c r="Z213" i="36"/>
  <c r="AM212" i="36"/>
  <c r="AD212" i="36"/>
  <c r="Z212" i="36"/>
  <c r="AM211" i="36"/>
  <c r="AD211" i="36"/>
  <c r="Z211" i="36"/>
  <c r="AM210" i="36"/>
  <c r="AD210" i="36"/>
  <c r="Z210" i="36"/>
  <c r="AM209" i="36"/>
  <c r="AD209" i="36"/>
  <c r="Z209" i="36"/>
  <c r="AM208" i="36"/>
  <c r="AD208" i="36"/>
  <c r="Z208" i="36"/>
  <c r="AM207" i="36"/>
  <c r="AD207" i="36"/>
  <c r="Z207" i="36"/>
  <c r="AM206" i="36"/>
  <c r="AD206" i="36"/>
  <c r="Z206" i="36"/>
  <c r="AM205" i="36"/>
  <c r="AD205" i="36"/>
  <c r="Z205" i="36"/>
  <c r="AM204" i="36"/>
  <c r="AD204" i="36"/>
  <c r="Z204" i="36"/>
  <c r="AM203" i="36"/>
  <c r="AD203" i="36"/>
  <c r="Z203" i="36"/>
  <c r="AM202" i="36"/>
  <c r="AD202" i="36"/>
  <c r="Z202" i="36"/>
  <c r="AM201" i="36"/>
  <c r="AD201" i="36"/>
  <c r="Z201" i="36"/>
  <c r="AM200" i="36"/>
  <c r="AD200" i="36"/>
  <c r="Z200" i="36"/>
  <c r="AM199" i="36"/>
  <c r="AD199" i="36"/>
  <c r="Z199" i="36"/>
  <c r="AM198" i="36"/>
  <c r="AD198" i="36"/>
  <c r="Z198" i="36"/>
  <c r="AM197" i="36"/>
  <c r="AD197" i="36"/>
  <c r="Z197" i="36"/>
  <c r="AM196" i="36"/>
  <c r="AD196" i="36"/>
  <c r="Z196" i="36"/>
  <c r="AM195" i="36"/>
  <c r="AD195" i="36"/>
  <c r="Z195" i="36"/>
  <c r="AM194" i="36"/>
  <c r="AD194" i="36"/>
  <c r="Z194" i="36"/>
  <c r="AM193" i="36"/>
  <c r="AD193" i="36"/>
  <c r="Z193" i="36"/>
  <c r="AM192" i="36"/>
  <c r="AD192" i="36"/>
  <c r="Z192" i="36"/>
  <c r="AM191" i="36"/>
  <c r="AD191" i="36"/>
  <c r="Z191" i="36"/>
  <c r="AM190" i="36"/>
  <c r="AD190" i="36"/>
  <c r="Z190" i="36"/>
  <c r="AM189" i="36"/>
  <c r="AD189" i="36"/>
  <c r="Z189" i="36"/>
  <c r="AM188" i="36"/>
  <c r="AD188" i="36"/>
  <c r="Z188" i="36"/>
  <c r="AM187" i="36"/>
  <c r="AD187" i="36"/>
  <c r="Z187" i="36"/>
  <c r="AM186" i="36"/>
  <c r="AD186" i="36"/>
  <c r="Z186" i="36"/>
  <c r="AM185" i="36"/>
  <c r="AD185" i="36"/>
  <c r="Z185" i="36"/>
  <c r="AM184" i="36"/>
  <c r="AD184" i="36"/>
  <c r="Z184" i="36"/>
  <c r="AM183" i="36"/>
  <c r="AD183" i="36"/>
  <c r="Z183" i="36"/>
  <c r="AM182" i="36"/>
  <c r="AD182" i="36"/>
  <c r="Z182" i="36"/>
  <c r="AM181" i="36"/>
  <c r="AD181" i="36"/>
  <c r="Z181" i="36"/>
  <c r="AM180" i="36"/>
  <c r="AD180" i="36"/>
  <c r="Z180" i="36"/>
  <c r="AM179" i="36"/>
  <c r="AD179" i="36"/>
  <c r="Z179" i="36"/>
  <c r="AM178" i="36"/>
  <c r="AD178" i="36"/>
  <c r="Z178" i="36"/>
  <c r="AM177" i="36"/>
  <c r="AD177" i="36"/>
  <c r="Z177" i="36"/>
  <c r="AM176" i="36"/>
  <c r="AD176" i="36"/>
  <c r="Z176" i="36"/>
  <c r="AM175" i="36"/>
  <c r="AD175" i="36"/>
  <c r="Z175" i="36"/>
  <c r="AM174" i="36"/>
  <c r="AD174" i="36"/>
  <c r="Z174" i="36"/>
  <c r="AM173" i="36"/>
  <c r="AD173" i="36"/>
  <c r="Z173" i="36"/>
  <c r="AM172" i="36"/>
  <c r="AD172" i="36"/>
  <c r="Z172" i="36"/>
  <c r="AM171" i="36"/>
  <c r="AD171" i="36"/>
  <c r="Z171" i="36"/>
  <c r="AM170" i="36"/>
  <c r="AD170" i="36"/>
  <c r="Z170" i="36"/>
  <c r="AM169" i="36"/>
  <c r="AD169" i="36"/>
  <c r="Z169" i="36"/>
  <c r="AM168" i="36"/>
  <c r="AD168" i="36"/>
  <c r="Z168" i="36"/>
  <c r="AM167" i="36"/>
  <c r="AD167" i="36"/>
  <c r="Z167" i="36"/>
  <c r="AM166" i="36"/>
  <c r="AD166" i="36"/>
  <c r="Z166" i="36"/>
  <c r="AM165" i="36"/>
  <c r="AD165" i="36"/>
  <c r="Z165" i="36"/>
  <c r="AM164" i="36"/>
  <c r="AD164" i="36"/>
  <c r="Z164" i="36"/>
  <c r="AM163" i="36"/>
  <c r="AD163" i="36"/>
  <c r="Z163" i="36"/>
  <c r="AM162" i="36"/>
  <c r="AD162" i="36"/>
  <c r="Z162" i="36"/>
  <c r="AM161" i="36"/>
  <c r="AD161" i="36"/>
  <c r="Z161" i="36"/>
  <c r="AM160" i="36"/>
  <c r="AD160" i="36"/>
  <c r="Z160" i="36"/>
  <c r="AM159" i="36"/>
  <c r="AD159" i="36"/>
  <c r="Z159" i="36"/>
  <c r="AM158" i="36"/>
  <c r="AD158" i="36"/>
  <c r="Z158" i="36"/>
  <c r="AM157" i="36"/>
  <c r="AD157" i="36"/>
  <c r="Z157" i="36"/>
  <c r="AM156" i="36"/>
  <c r="AD156" i="36"/>
  <c r="Z156" i="36"/>
  <c r="AM155" i="36"/>
  <c r="AD155" i="36"/>
  <c r="Z155" i="36"/>
  <c r="AM154" i="36"/>
  <c r="AD154" i="36"/>
  <c r="Z154" i="36"/>
  <c r="AM153" i="36"/>
  <c r="AD153" i="36"/>
  <c r="Z153" i="36"/>
  <c r="AM152" i="36"/>
  <c r="AD152" i="36"/>
  <c r="Z152" i="36"/>
  <c r="AM151" i="36"/>
  <c r="AD151" i="36"/>
  <c r="Z151" i="36"/>
  <c r="AM150" i="36"/>
  <c r="AD150" i="36"/>
  <c r="Z150" i="36"/>
  <c r="AM149" i="36"/>
  <c r="AD149" i="36"/>
  <c r="Z149" i="36"/>
  <c r="AM148" i="36"/>
  <c r="AD148" i="36"/>
  <c r="Z148" i="36"/>
  <c r="AM147" i="36"/>
  <c r="AD147" i="36"/>
  <c r="Z147" i="36"/>
  <c r="AM146" i="36"/>
  <c r="AD146" i="36"/>
  <c r="Z146" i="36"/>
  <c r="AM145" i="36"/>
  <c r="AD145" i="36"/>
  <c r="Z145" i="36"/>
  <c r="AM144" i="36"/>
  <c r="AD144" i="36"/>
  <c r="Z144" i="36"/>
  <c r="AM143" i="36"/>
  <c r="AD143" i="36"/>
  <c r="Z143" i="36"/>
  <c r="AM142" i="36"/>
  <c r="AD142" i="36"/>
  <c r="Z142" i="36"/>
  <c r="AM141" i="36"/>
  <c r="AD141" i="36"/>
  <c r="Z141" i="36"/>
  <c r="AM140" i="36"/>
  <c r="AD140" i="36"/>
  <c r="Z140" i="36"/>
  <c r="AM139" i="36"/>
  <c r="AD139" i="36"/>
  <c r="Z139" i="36"/>
  <c r="AM138" i="36"/>
  <c r="AD138" i="36"/>
  <c r="Z138" i="36"/>
  <c r="AM137" i="36"/>
  <c r="AD137" i="36"/>
  <c r="Z137" i="36"/>
  <c r="AM136" i="36"/>
  <c r="AD136" i="36"/>
  <c r="Z136" i="36"/>
  <c r="AM135" i="36"/>
  <c r="AD135" i="36"/>
  <c r="Z135" i="36"/>
  <c r="AM134" i="36"/>
  <c r="AD134" i="36"/>
  <c r="Z134" i="36"/>
  <c r="AM133" i="36"/>
  <c r="AD133" i="36"/>
  <c r="Z133" i="36"/>
  <c r="AM132" i="36"/>
  <c r="AD132" i="36"/>
  <c r="Z132" i="36"/>
  <c r="AM131" i="36"/>
  <c r="AD131" i="36"/>
  <c r="Z131" i="36"/>
  <c r="AM130" i="36"/>
  <c r="AD130" i="36"/>
  <c r="Z130" i="36"/>
  <c r="AM129" i="36"/>
  <c r="AD129" i="36"/>
  <c r="Z129" i="36"/>
  <c r="AM128" i="36"/>
  <c r="AD128" i="36"/>
  <c r="Z128" i="36"/>
  <c r="AM127" i="36"/>
  <c r="AD127" i="36"/>
  <c r="Z127" i="36"/>
  <c r="AM126" i="36"/>
  <c r="AD126" i="36"/>
  <c r="Z126" i="36"/>
  <c r="AM125" i="36"/>
  <c r="AD125" i="36"/>
  <c r="Z125" i="36"/>
  <c r="AM124" i="36"/>
  <c r="AD124" i="36"/>
  <c r="Z124" i="36"/>
  <c r="AO119" i="36"/>
  <c r="AO118" i="36"/>
  <c r="N16" i="33"/>
  <c r="AG119" i="36"/>
  <c r="AF119" i="36"/>
  <c r="AE119" i="36"/>
  <c r="AG118" i="36"/>
  <c r="AF118" i="36"/>
  <c r="AE118" i="36"/>
  <c r="AM117" i="36"/>
  <c r="AL117" i="36"/>
  <c r="AD117" i="36"/>
  <c r="AM116" i="36"/>
  <c r="AL116" i="36"/>
  <c r="AD116" i="36"/>
  <c r="AM115" i="36"/>
  <c r="AL115" i="36"/>
  <c r="AD115" i="36"/>
  <c r="AM114" i="36"/>
  <c r="AL114" i="36"/>
  <c r="AD114" i="36"/>
  <c r="AM113" i="36"/>
  <c r="AL113" i="36"/>
  <c r="AD113" i="36"/>
  <c r="AM112" i="36"/>
  <c r="AL112" i="36"/>
  <c r="AD112" i="36"/>
  <c r="AM111" i="36"/>
  <c r="AL111" i="36"/>
  <c r="AD111" i="36"/>
  <c r="AM110" i="36"/>
  <c r="AL110" i="36"/>
  <c r="AD110" i="36"/>
  <c r="AM109" i="36"/>
  <c r="AL109" i="36"/>
  <c r="AD109" i="36"/>
  <c r="AM108" i="36"/>
  <c r="AL108" i="36"/>
  <c r="AD108" i="36"/>
  <c r="AM107" i="36"/>
  <c r="AL107" i="36"/>
  <c r="AD107" i="36"/>
  <c r="AM106" i="36"/>
  <c r="AL106" i="36"/>
  <c r="AD106" i="36"/>
  <c r="AM105" i="36"/>
  <c r="AL105" i="36"/>
  <c r="AD105" i="36"/>
  <c r="AM104" i="36"/>
  <c r="AL104" i="36"/>
  <c r="AD104" i="36"/>
  <c r="AM103" i="36"/>
  <c r="AL103" i="36"/>
  <c r="AD103" i="36"/>
  <c r="AM102" i="36"/>
  <c r="AL102" i="36"/>
  <c r="AD102" i="36"/>
  <c r="AM101" i="36"/>
  <c r="AL101" i="36"/>
  <c r="AD101" i="36"/>
  <c r="AM100" i="36"/>
  <c r="AL100" i="36"/>
  <c r="AD100" i="36"/>
  <c r="AM99" i="36"/>
  <c r="AL99" i="36"/>
  <c r="AD99" i="36"/>
  <c r="AM98" i="36"/>
  <c r="AL98" i="36"/>
  <c r="AD98" i="36"/>
  <c r="AM97" i="36"/>
  <c r="AL97" i="36"/>
  <c r="AD97" i="36"/>
  <c r="AM96" i="36"/>
  <c r="AL96" i="36"/>
  <c r="AD96" i="36"/>
  <c r="AM95" i="36"/>
  <c r="AL95" i="36"/>
  <c r="AD95" i="36"/>
  <c r="AM94" i="36"/>
  <c r="AL94" i="36"/>
  <c r="AD94" i="36"/>
  <c r="AM93" i="36"/>
  <c r="AL93" i="36"/>
  <c r="AD93" i="36"/>
  <c r="AM92" i="36"/>
  <c r="AL92" i="36"/>
  <c r="AD92" i="36"/>
  <c r="AM91" i="36"/>
  <c r="AL91" i="36"/>
  <c r="AD91" i="36"/>
  <c r="AM90" i="36"/>
  <c r="AL90" i="36"/>
  <c r="AD90" i="36"/>
  <c r="AM89" i="36"/>
  <c r="AL89" i="36"/>
  <c r="AD89" i="36"/>
  <c r="AM88" i="36"/>
  <c r="AL88" i="36"/>
  <c r="AD88" i="36"/>
  <c r="AM87" i="36"/>
  <c r="AL87" i="36"/>
  <c r="AD87" i="36"/>
  <c r="AM86" i="36"/>
  <c r="AL86" i="36"/>
  <c r="AD86" i="36"/>
  <c r="AM85" i="36"/>
  <c r="AL85" i="36"/>
  <c r="AD85" i="36"/>
  <c r="AM84" i="36"/>
  <c r="AL84" i="36"/>
  <c r="AD84" i="36"/>
  <c r="AM83" i="36"/>
  <c r="AL83" i="36"/>
  <c r="AD83" i="36"/>
  <c r="AM82" i="36"/>
  <c r="AL82" i="36"/>
  <c r="AD82" i="36"/>
  <c r="AM81" i="36"/>
  <c r="AL81" i="36"/>
  <c r="AD81" i="36"/>
  <c r="AM80" i="36"/>
  <c r="AL80" i="36"/>
  <c r="AD80" i="36"/>
  <c r="AM79" i="36"/>
  <c r="AL79" i="36"/>
  <c r="AD79" i="36"/>
  <c r="AM78" i="36"/>
  <c r="AL78" i="36"/>
  <c r="AD78" i="36"/>
  <c r="AM77" i="36"/>
  <c r="AL77" i="36"/>
  <c r="AD77" i="36"/>
  <c r="AM76" i="36"/>
  <c r="AL76" i="36"/>
  <c r="AD76" i="36"/>
  <c r="AM75" i="36"/>
  <c r="AL75" i="36"/>
  <c r="AD75" i="36"/>
  <c r="AM74" i="36"/>
  <c r="AL74" i="36"/>
  <c r="AD74" i="36"/>
  <c r="AM73" i="36"/>
  <c r="AL73" i="36"/>
  <c r="AD73" i="36"/>
  <c r="AM72" i="36"/>
  <c r="AL72" i="36"/>
  <c r="AD72" i="36"/>
  <c r="AM71" i="36"/>
  <c r="AL71" i="36"/>
  <c r="AD71" i="36"/>
  <c r="AM70" i="36"/>
  <c r="AL70" i="36"/>
  <c r="AD70" i="36"/>
  <c r="AM69" i="36"/>
  <c r="AL69" i="36"/>
  <c r="AD69" i="36"/>
  <c r="AM68" i="36"/>
  <c r="AL68" i="36"/>
  <c r="AD68" i="36"/>
  <c r="AM67" i="36"/>
  <c r="AL67" i="36"/>
  <c r="AD67" i="36"/>
  <c r="AM66" i="36"/>
  <c r="AL66" i="36"/>
  <c r="AD66" i="36"/>
  <c r="AM65" i="36"/>
  <c r="AL65" i="36"/>
  <c r="AD65" i="36"/>
  <c r="AM64" i="36"/>
  <c r="AL64" i="36"/>
  <c r="AD64" i="36"/>
  <c r="AM63" i="36"/>
  <c r="AL63" i="36"/>
  <c r="AD63" i="36"/>
  <c r="AM62" i="36"/>
  <c r="AL62" i="36"/>
  <c r="AD62" i="36"/>
  <c r="AM61" i="36"/>
  <c r="AL61" i="36"/>
  <c r="AD61" i="36"/>
  <c r="AM60" i="36"/>
  <c r="AL60" i="36"/>
  <c r="AD60" i="36"/>
  <c r="AM59" i="36"/>
  <c r="AL59" i="36"/>
  <c r="AD59" i="36"/>
  <c r="AM58" i="36"/>
  <c r="AL58" i="36"/>
  <c r="AD58" i="36"/>
  <c r="AM57" i="36"/>
  <c r="AL57" i="36"/>
  <c r="AD57" i="36"/>
  <c r="AM56" i="36"/>
  <c r="AL56" i="36"/>
  <c r="AD56" i="36"/>
  <c r="AM55" i="36"/>
  <c r="AL55" i="36"/>
  <c r="AD55" i="36"/>
  <c r="AM54" i="36"/>
  <c r="AL54" i="36"/>
  <c r="AD54" i="36"/>
  <c r="AM53" i="36"/>
  <c r="AL53" i="36"/>
  <c r="AD53" i="36"/>
  <c r="AM52" i="36"/>
  <c r="AL52" i="36"/>
  <c r="AD52" i="36"/>
  <c r="AM51" i="36"/>
  <c r="AL51" i="36"/>
  <c r="AD51" i="36"/>
  <c r="AM50" i="36"/>
  <c r="AL50" i="36"/>
  <c r="AD50" i="36"/>
  <c r="AM49" i="36"/>
  <c r="AL49" i="36"/>
  <c r="AD49" i="36"/>
  <c r="AM48" i="36"/>
  <c r="AL48" i="36"/>
  <c r="AD48" i="36"/>
  <c r="AM47" i="36"/>
  <c r="AL47" i="36"/>
  <c r="AD47" i="36"/>
  <c r="AM46" i="36"/>
  <c r="AL46" i="36"/>
  <c r="AD46" i="36"/>
  <c r="AM45" i="36"/>
  <c r="AL45" i="36"/>
  <c r="AD45" i="36"/>
  <c r="AM44" i="36"/>
  <c r="AL44" i="36"/>
  <c r="AD44" i="36"/>
  <c r="AM43" i="36"/>
  <c r="AL43" i="36"/>
  <c r="AD43" i="36"/>
  <c r="AM42" i="36"/>
  <c r="AL42" i="36"/>
  <c r="AD42" i="36"/>
  <c r="AM41" i="36"/>
  <c r="AL41" i="36"/>
  <c r="AD41" i="36"/>
  <c r="AM40" i="36"/>
  <c r="AL40" i="36"/>
  <c r="AD40" i="36"/>
  <c r="AM39" i="36"/>
  <c r="AL39" i="36"/>
  <c r="AD39" i="36"/>
  <c r="AM38" i="36"/>
  <c r="AL38" i="36"/>
  <c r="AD38" i="36"/>
  <c r="AM37" i="36"/>
  <c r="AL37" i="36"/>
  <c r="AD37" i="36"/>
  <c r="AM36" i="36"/>
  <c r="AL36" i="36"/>
  <c r="AD36" i="36"/>
  <c r="AM35" i="36"/>
  <c r="AL35" i="36"/>
  <c r="AD35" i="36"/>
  <c r="AM34" i="36"/>
  <c r="AL34" i="36"/>
  <c r="AD34" i="36"/>
  <c r="AM33" i="36"/>
  <c r="AL33" i="36"/>
  <c r="AD33" i="36"/>
  <c r="AM32" i="36"/>
  <c r="AL32" i="36"/>
  <c r="AD32" i="36"/>
  <c r="AM31" i="36"/>
  <c r="AL31" i="36"/>
  <c r="AD31" i="36"/>
  <c r="AM30" i="36"/>
  <c r="AL30" i="36"/>
  <c r="AD30" i="36"/>
  <c r="AM29" i="36"/>
  <c r="AL29" i="36"/>
  <c r="AD29" i="36"/>
  <c r="AM28" i="36"/>
  <c r="AL28" i="36"/>
  <c r="AD28" i="36"/>
  <c r="AM27" i="36"/>
  <c r="AL27" i="36"/>
  <c r="AD27" i="36"/>
  <c r="AM26" i="36"/>
  <c r="AL26" i="36"/>
  <c r="AD26" i="36"/>
  <c r="AM25" i="36"/>
  <c r="AL25" i="36"/>
  <c r="AD25" i="36"/>
  <c r="AM24" i="36"/>
  <c r="AL24" i="36"/>
  <c r="AD24" i="36"/>
  <c r="AM23" i="36"/>
  <c r="AL23" i="36"/>
  <c r="AD23" i="36"/>
  <c r="AM22" i="36"/>
  <c r="AL22" i="36"/>
  <c r="AD22" i="36"/>
  <c r="AM21" i="36"/>
  <c r="AL21" i="36"/>
  <c r="AD21" i="36"/>
  <c r="V119" i="36"/>
  <c r="T119" i="36"/>
  <c r="S119" i="36"/>
  <c r="R119" i="36"/>
  <c r="Y118" i="36"/>
  <c r="X118" i="36"/>
  <c r="W118" i="36"/>
  <c r="V118" i="36"/>
  <c r="T118" i="36"/>
  <c r="S118" i="36"/>
  <c r="R118" i="36"/>
  <c r="P119" i="36"/>
  <c r="P118" i="36"/>
  <c r="O119" i="36"/>
  <c r="O118" i="36"/>
  <c r="Z117" i="36"/>
  <c r="Z116" i="36"/>
  <c r="Z115" i="36"/>
  <c r="Z114" i="36"/>
  <c r="Z113" i="36"/>
  <c r="Z112" i="36"/>
  <c r="Z111" i="36"/>
  <c r="Z110" i="36"/>
  <c r="Z109" i="36"/>
  <c r="Z108" i="36"/>
  <c r="Z107" i="36"/>
  <c r="Z106" i="36"/>
  <c r="Z105" i="36"/>
  <c r="Z104" i="36"/>
  <c r="Z103" i="36"/>
  <c r="Z102" i="36"/>
  <c r="Z101" i="36"/>
  <c r="Z100" i="36"/>
  <c r="Z99" i="36"/>
  <c r="Z98" i="36"/>
  <c r="Z97" i="36"/>
  <c r="Z96" i="36"/>
  <c r="Z95" i="36"/>
  <c r="Z94" i="36"/>
  <c r="Z93" i="36"/>
  <c r="Z92" i="36"/>
  <c r="Z91" i="36"/>
  <c r="Z90" i="36"/>
  <c r="Z89" i="36"/>
  <c r="Z88" i="36"/>
  <c r="Z87" i="36"/>
  <c r="Z86" i="36"/>
  <c r="Z85" i="36"/>
  <c r="Z84" i="36"/>
  <c r="Z83" i="36"/>
  <c r="Z82" i="36"/>
  <c r="Z81" i="36"/>
  <c r="Z80" i="36"/>
  <c r="Z79" i="36"/>
  <c r="Z78" i="36"/>
  <c r="Z77" i="36"/>
  <c r="Z76" i="36"/>
  <c r="Z75" i="36"/>
  <c r="Z74" i="36"/>
  <c r="Z73" i="36"/>
  <c r="Z72" i="36"/>
  <c r="Z71" i="36"/>
  <c r="Z70" i="36"/>
  <c r="Z69" i="36"/>
  <c r="Z68" i="36"/>
  <c r="Z67" i="36"/>
  <c r="Z66" i="36"/>
  <c r="Z65" i="36"/>
  <c r="Z64" i="36"/>
  <c r="Z63" i="36"/>
  <c r="Z62" i="36"/>
  <c r="Z61" i="36"/>
  <c r="Z60" i="36"/>
  <c r="Z59" i="36"/>
  <c r="Z58" i="36"/>
  <c r="Z57" i="36"/>
  <c r="Z56" i="36"/>
  <c r="Z55" i="36"/>
  <c r="Z54" i="36"/>
  <c r="Z53" i="36"/>
  <c r="Z52" i="36"/>
  <c r="Z51" i="36"/>
  <c r="Z50" i="36"/>
  <c r="Z49" i="36"/>
  <c r="Z48" i="36"/>
  <c r="Z47" i="36"/>
  <c r="Z46" i="36"/>
  <c r="Z45" i="36"/>
  <c r="Z44" i="36"/>
  <c r="Z43" i="36"/>
  <c r="Z42" i="36"/>
  <c r="Z41" i="36"/>
  <c r="Z40" i="36"/>
  <c r="Z39" i="36"/>
  <c r="Z38" i="36"/>
  <c r="Z37" i="36"/>
  <c r="Z36" i="36"/>
  <c r="Z35" i="36"/>
  <c r="Z34" i="36"/>
  <c r="Z33" i="36"/>
  <c r="Z32" i="36"/>
  <c r="Z31" i="36"/>
  <c r="Z30" i="36"/>
  <c r="Z29" i="36"/>
  <c r="Z28" i="36"/>
  <c r="Z27" i="36"/>
  <c r="Z26" i="36"/>
  <c r="Z25" i="36"/>
  <c r="Z24" i="36"/>
  <c r="Z23" i="36"/>
  <c r="Z22" i="36"/>
  <c r="Z21" i="36"/>
  <c r="W30" i="32"/>
  <c r="V30" i="32"/>
  <c r="U30" i="32"/>
  <c r="U48" i="32" s="1"/>
  <c r="T30" i="32"/>
  <c r="S30" i="32"/>
  <c r="S48" i="32" s="1"/>
  <c r="H30" i="32"/>
  <c r="G30" i="32"/>
  <c r="AB29" i="32"/>
  <c r="AA29" i="32"/>
  <c r="Z29" i="32"/>
  <c r="Y29" i="32"/>
  <c r="W29" i="32"/>
  <c r="V29" i="32"/>
  <c r="U29" i="32"/>
  <c r="T29" i="32"/>
  <c r="S29" i="32"/>
  <c r="R29" i="32"/>
  <c r="Q29" i="32"/>
  <c r="P29" i="32"/>
  <c r="O29" i="32"/>
  <c r="N29" i="32"/>
  <c r="M29" i="32"/>
  <c r="L29" i="32"/>
  <c r="K29" i="32"/>
  <c r="J29" i="32"/>
  <c r="I29" i="32"/>
  <c r="H29" i="32"/>
  <c r="G29" i="32"/>
  <c r="F29" i="32"/>
  <c r="F30" i="32"/>
  <c r="AA46" i="31"/>
  <c r="Z46" i="31"/>
  <c r="V46" i="31"/>
  <c r="U46" i="31"/>
  <c r="T46" i="31"/>
  <c r="S46" i="31"/>
  <c r="R46" i="31"/>
  <c r="G46" i="31"/>
  <c r="AA45" i="31"/>
  <c r="Z45" i="31"/>
  <c r="Y45" i="31"/>
  <c r="X45" i="31"/>
  <c r="V45" i="31"/>
  <c r="U45" i="31"/>
  <c r="T45" i="31"/>
  <c r="S45" i="31"/>
  <c r="R45" i="31"/>
  <c r="Q45" i="31"/>
  <c r="P45" i="31"/>
  <c r="O45" i="31"/>
  <c r="N45" i="31"/>
  <c r="M45" i="31"/>
  <c r="L45" i="31"/>
  <c r="K45" i="31"/>
  <c r="J45" i="31"/>
  <c r="I45" i="31"/>
  <c r="H45" i="31"/>
  <c r="G45" i="31"/>
  <c r="F46" i="31"/>
  <c r="F45" i="31"/>
  <c r="AA29" i="31"/>
  <c r="Z29" i="31"/>
  <c r="V29" i="31"/>
  <c r="U29" i="31"/>
  <c r="T29" i="31"/>
  <c r="S29" i="31"/>
  <c r="R29" i="31"/>
  <c r="G29" i="31"/>
  <c r="F28" i="31"/>
  <c r="Q33" i="29"/>
  <c r="F33" i="29"/>
  <c r="F50" i="29"/>
  <c r="G54" i="29"/>
  <c r="G55" i="29" s="1"/>
  <c r="U33" i="29"/>
  <c r="S33" i="29"/>
  <c r="G50" i="29"/>
  <c r="G33" i="29"/>
  <c r="F54" i="29"/>
  <c r="Z33" i="29"/>
  <c r="Y33" i="29"/>
  <c r="X33" i="29"/>
  <c r="W33" i="29"/>
  <c r="T33" i="29"/>
  <c r="R33" i="29"/>
  <c r="P33" i="29"/>
  <c r="O33" i="29"/>
  <c r="N33" i="29"/>
  <c r="M33" i="29"/>
  <c r="L33" i="29"/>
  <c r="K33" i="29"/>
  <c r="J33" i="29"/>
  <c r="I33" i="29"/>
  <c r="V32" i="29"/>
  <c r="AA32" i="29" s="1"/>
  <c r="V31" i="29"/>
  <c r="AA31" i="29" s="1"/>
  <c r="V30" i="29"/>
  <c r="AA30" i="29" s="1"/>
  <c r="V29" i="29"/>
  <c r="AA29" i="29" s="1"/>
  <c r="V28" i="29"/>
  <c r="AA28" i="29" s="1"/>
  <c r="V27" i="29"/>
  <c r="AA27" i="29" s="1"/>
  <c r="V26" i="29"/>
  <c r="AA26" i="29" s="1"/>
  <c r="V25" i="29"/>
  <c r="AA25" i="29" s="1"/>
  <c r="V24" i="29"/>
  <c r="AA24" i="29" s="1"/>
  <c r="V23" i="29"/>
  <c r="AA23" i="29" s="1"/>
  <c r="V22" i="29"/>
  <c r="AA22" i="29" s="1"/>
  <c r="V21" i="29"/>
  <c r="AA21" i="29" s="1"/>
  <c r="T44" i="28"/>
  <c r="Q44" i="28"/>
  <c r="N44" i="28"/>
  <c r="M44" i="28"/>
  <c r="L44" i="28"/>
  <c r="I44" i="28"/>
  <c r="S43" i="28"/>
  <c r="U43" i="28" s="1"/>
  <c r="O43" i="28"/>
  <c r="S42" i="28"/>
  <c r="U42" i="28" s="1"/>
  <c r="O42" i="28"/>
  <c r="S41" i="28"/>
  <c r="U41" i="28" s="1"/>
  <c r="O41" i="28"/>
  <c r="S40" i="28"/>
  <c r="U40" i="28" s="1"/>
  <c r="O40" i="28"/>
  <c r="S39" i="28"/>
  <c r="U39" i="28" s="1"/>
  <c r="O39" i="28"/>
  <c r="S38" i="28"/>
  <c r="U38" i="28" s="1"/>
  <c r="O38" i="28"/>
  <c r="S37" i="28"/>
  <c r="U37" i="28" s="1"/>
  <c r="O37" i="28"/>
  <c r="S36" i="28"/>
  <c r="U36" i="28" s="1"/>
  <c r="O36" i="28"/>
  <c r="S35" i="28"/>
  <c r="U35" i="28" s="1"/>
  <c r="O35" i="28"/>
  <c r="S34" i="28"/>
  <c r="U34" i="28" s="1"/>
  <c r="O34" i="28"/>
  <c r="S33" i="28"/>
  <c r="U33" i="28" s="1"/>
  <c r="O33" i="28"/>
  <c r="S32" i="28"/>
  <c r="U32" i="28" s="1"/>
  <c r="O32" i="28"/>
  <c r="S31" i="28"/>
  <c r="U31" i="28" s="1"/>
  <c r="O31" i="28"/>
  <c r="S30" i="28"/>
  <c r="U30" i="28" s="1"/>
  <c r="O30" i="28"/>
  <c r="S29" i="28"/>
  <c r="U29" i="28" s="1"/>
  <c r="O29" i="28"/>
  <c r="S28" i="28"/>
  <c r="U28" i="28" s="1"/>
  <c r="O28" i="28"/>
  <c r="S27" i="28"/>
  <c r="U27" i="28" s="1"/>
  <c r="O27" i="28"/>
  <c r="S26" i="28"/>
  <c r="U26" i="28" s="1"/>
  <c r="O26" i="28"/>
  <c r="S25" i="28"/>
  <c r="U25" i="28" s="1"/>
  <c r="O25" i="28"/>
  <c r="S24" i="28"/>
  <c r="U24" i="28" s="1"/>
  <c r="O24" i="28"/>
  <c r="S23" i="28"/>
  <c r="U23" i="28" s="1"/>
  <c r="O23" i="28"/>
  <c r="S22" i="28"/>
  <c r="U22" i="28" s="1"/>
  <c r="O22" i="28"/>
  <c r="S21" i="28"/>
  <c r="U21" i="28" s="1"/>
  <c r="O21" i="28"/>
  <c r="S20" i="28"/>
  <c r="U20" i="28" s="1"/>
  <c r="O20" i="28"/>
  <c r="S19" i="28"/>
  <c r="U19" i="28" s="1"/>
  <c r="O19" i="28"/>
  <c r="S18" i="28"/>
  <c r="U18" i="28" s="1"/>
  <c r="O18" i="28"/>
  <c r="S17" i="28"/>
  <c r="U17" i="28" s="1"/>
  <c r="O17" i="28"/>
  <c r="S16" i="28"/>
  <c r="U16" i="28" s="1"/>
  <c r="S15" i="28"/>
  <c r="U15" i="28" s="1"/>
  <c r="S13" i="28"/>
  <c r="S14" i="28"/>
  <c r="U14" i="28" s="1"/>
  <c r="O16" i="28"/>
  <c r="S74" i="27"/>
  <c r="S73" i="27"/>
  <c r="S72" i="27"/>
  <c r="S71" i="27"/>
  <c r="S70" i="27"/>
  <c r="S69" i="27"/>
  <c r="S68" i="27"/>
  <c r="S67" i="27"/>
  <c r="S66" i="27"/>
  <c r="S65" i="27"/>
  <c r="S64" i="27"/>
  <c r="S63" i="27"/>
  <c r="S62" i="27"/>
  <c r="S61" i="27"/>
  <c r="S60" i="27"/>
  <c r="S59" i="27"/>
  <c r="S58" i="27"/>
  <c r="S57" i="27"/>
  <c r="S56" i="27"/>
  <c r="S55" i="27"/>
  <c r="S54" i="27"/>
  <c r="S53" i="27"/>
  <c r="S52" i="27"/>
  <c r="S51" i="27"/>
  <c r="S50" i="27"/>
  <c r="S49" i="27"/>
  <c r="S48" i="27"/>
  <c r="S47" i="27"/>
  <c r="S46" i="27"/>
  <c r="S45" i="27"/>
  <c r="S37" i="27"/>
  <c r="S36" i="27"/>
  <c r="S35" i="27"/>
  <c r="S34" i="27"/>
  <c r="S33" i="27"/>
  <c r="S32" i="27"/>
  <c r="S31" i="27"/>
  <c r="S30" i="27"/>
  <c r="S29" i="27"/>
  <c r="S28" i="27"/>
  <c r="S27" i="27"/>
  <c r="S26" i="27"/>
  <c r="S25" i="27"/>
  <c r="S24" i="27"/>
  <c r="S23" i="27"/>
  <c r="S22" i="27"/>
  <c r="S21" i="27"/>
  <c r="S20" i="27"/>
  <c r="S19" i="27"/>
  <c r="S18" i="27"/>
  <c r="S17" i="27"/>
  <c r="S16" i="27"/>
  <c r="T70" i="26"/>
  <c r="R70" i="26"/>
  <c r="Q70" i="26"/>
  <c r="I70" i="26"/>
  <c r="T39" i="26"/>
  <c r="R39" i="26"/>
  <c r="Q39" i="26"/>
  <c r="I39" i="26"/>
  <c r="S69" i="26"/>
  <c r="U69" i="26" s="1"/>
  <c r="O69" i="26"/>
  <c r="K69" i="26"/>
  <c r="S68" i="26"/>
  <c r="U68" i="26" s="1"/>
  <c r="O68" i="26"/>
  <c r="K68" i="26"/>
  <c r="S67" i="26"/>
  <c r="U67" i="26" s="1"/>
  <c r="O67" i="26"/>
  <c r="K67" i="26"/>
  <c r="S66" i="26"/>
  <c r="U66" i="26" s="1"/>
  <c r="O66" i="26"/>
  <c r="K66" i="26"/>
  <c r="S65" i="26"/>
  <c r="U65" i="26" s="1"/>
  <c r="O65" i="26"/>
  <c r="K65" i="26"/>
  <c r="S64" i="26"/>
  <c r="U64" i="26" s="1"/>
  <c r="O64" i="26"/>
  <c r="K64" i="26"/>
  <c r="S63" i="26"/>
  <c r="U63" i="26" s="1"/>
  <c r="O63" i="26"/>
  <c r="K63" i="26"/>
  <c r="S62" i="26"/>
  <c r="U62" i="26" s="1"/>
  <c r="O62" i="26"/>
  <c r="K62" i="26"/>
  <c r="S61" i="26"/>
  <c r="U61" i="26" s="1"/>
  <c r="O61" i="26"/>
  <c r="K61" i="26"/>
  <c r="S60" i="26"/>
  <c r="U60" i="26" s="1"/>
  <c r="O60" i="26"/>
  <c r="K60" i="26"/>
  <c r="S59" i="26"/>
  <c r="U59" i="26" s="1"/>
  <c r="O59" i="26"/>
  <c r="K59" i="26"/>
  <c r="S58" i="26"/>
  <c r="U58" i="26" s="1"/>
  <c r="O58" i="26"/>
  <c r="K58" i="26"/>
  <c r="S57" i="26"/>
  <c r="U57" i="26" s="1"/>
  <c r="O57" i="26"/>
  <c r="K57" i="26"/>
  <c r="S56" i="26"/>
  <c r="U56" i="26" s="1"/>
  <c r="O56" i="26"/>
  <c r="K56" i="26"/>
  <c r="S55" i="26"/>
  <c r="U55" i="26" s="1"/>
  <c r="O55" i="26"/>
  <c r="K55" i="26"/>
  <c r="S54" i="26"/>
  <c r="U54" i="26" s="1"/>
  <c r="O54" i="26"/>
  <c r="K54" i="26"/>
  <c r="S53" i="26"/>
  <c r="U53" i="26" s="1"/>
  <c r="O53" i="26"/>
  <c r="K53" i="26"/>
  <c r="S52" i="26"/>
  <c r="U52" i="26" s="1"/>
  <c r="O52" i="26"/>
  <c r="K52" i="26"/>
  <c r="S51" i="26"/>
  <c r="U51" i="26" s="1"/>
  <c r="O51" i="26"/>
  <c r="K51" i="26"/>
  <c r="S50" i="26"/>
  <c r="U50" i="26" s="1"/>
  <c r="O50" i="26"/>
  <c r="K50" i="26"/>
  <c r="S49" i="26"/>
  <c r="U49" i="26" s="1"/>
  <c r="O49" i="26"/>
  <c r="K49" i="26"/>
  <c r="S48" i="26"/>
  <c r="U48" i="26" s="1"/>
  <c r="O48" i="26"/>
  <c r="K48" i="26"/>
  <c r="S47" i="26"/>
  <c r="U47" i="26" s="1"/>
  <c r="O47" i="26"/>
  <c r="K47" i="26"/>
  <c r="S46" i="26"/>
  <c r="U46" i="26" s="1"/>
  <c r="O46" i="26"/>
  <c r="K46" i="26"/>
  <c r="S45" i="26"/>
  <c r="U45" i="26" s="1"/>
  <c r="O45" i="26"/>
  <c r="K45" i="26"/>
  <c r="S44" i="26"/>
  <c r="U44" i="26" s="1"/>
  <c r="S43" i="26"/>
  <c r="U43" i="26" s="1"/>
  <c r="S41" i="26"/>
  <c r="S42" i="26"/>
  <c r="U42" i="26" s="1"/>
  <c r="O44" i="26"/>
  <c r="K44" i="26"/>
  <c r="S38" i="26"/>
  <c r="U38" i="26" s="1"/>
  <c r="O38" i="26"/>
  <c r="K38" i="26"/>
  <c r="S37" i="26"/>
  <c r="U37" i="26" s="1"/>
  <c r="O37" i="26"/>
  <c r="K37" i="26"/>
  <c r="S36" i="26"/>
  <c r="U36" i="26" s="1"/>
  <c r="O36" i="26"/>
  <c r="K36" i="26"/>
  <c r="S35" i="26"/>
  <c r="U35" i="26" s="1"/>
  <c r="O35" i="26"/>
  <c r="K35" i="26"/>
  <c r="S34" i="26"/>
  <c r="U34" i="26" s="1"/>
  <c r="O34" i="26"/>
  <c r="K34" i="26"/>
  <c r="S33" i="26"/>
  <c r="U33" i="26" s="1"/>
  <c r="O33" i="26"/>
  <c r="K33" i="26"/>
  <c r="S32" i="26"/>
  <c r="U32" i="26" s="1"/>
  <c r="O32" i="26"/>
  <c r="K32" i="26"/>
  <c r="S31" i="26"/>
  <c r="U31" i="26" s="1"/>
  <c r="O31" i="26"/>
  <c r="K31" i="26"/>
  <c r="S30" i="26"/>
  <c r="U30" i="26" s="1"/>
  <c r="O30" i="26"/>
  <c r="K30" i="26"/>
  <c r="S29" i="26"/>
  <c r="U29" i="26" s="1"/>
  <c r="O29" i="26"/>
  <c r="K29" i="26"/>
  <c r="S28" i="26"/>
  <c r="U28" i="26" s="1"/>
  <c r="O28" i="26"/>
  <c r="K28" i="26"/>
  <c r="S27" i="26"/>
  <c r="U27" i="26" s="1"/>
  <c r="O27" i="26"/>
  <c r="K27" i="26"/>
  <c r="S26" i="26"/>
  <c r="U26" i="26" s="1"/>
  <c r="O26" i="26"/>
  <c r="K26" i="26"/>
  <c r="S25" i="26"/>
  <c r="U25" i="26" s="1"/>
  <c r="O25" i="26"/>
  <c r="K25" i="26"/>
  <c r="S24" i="26"/>
  <c r="U24" i="26" s="1"/>
  <c r="O24" i="26"/>
  <c r="K24" i="26"/>
  <c r="S23" i="26"/>
  <c r="U23" i="26" s="1"/>
  <c r="O23" i="26"/>
  <c r="K23" i="26"/>
  <c r="S22" i="26"/>
  <c r="U22" i="26" s="1"/>
  <c r="O22" i="26"/>
  <c r="K22" i="26"/>
  <c r="S21" i="26"/>
  <c r="U21" i="26" s="1"/>
  <c r="O21" i="26"/>
  <c r="K21" i="26"/>
  <c r="S20" i="26"/>
  <c r="U20" i="26" s="1"/>
  <c r="O20" i="26"/>
  <c r="K20" i="26"/>
  <c r="S19" i="26"/>
  <c r="U19" i="26" s="1"/>
  <c r="O19" i="26"/>
  <c r="K19" i="26"/>
  <c r="S18" i="26"/>
  <c r="U18" i="26" s="1"/>
  <c r="O18" i="26"/>
  <c r="K18" i="26"/>
  <c r="S17" i="26"/>
  <c r="O17" i="26"/>
  <c r="K17" i="26"/>
  <c r="S16" i="26"/>
  <c r="U16" i="26" s="1"/>
  <c r="S15" i="26"/>
  <c r="U15" i="26" s="1"/>
  <c r="S14" i="26"/>
  <c r="U14" i="26" s="1"/>
  <c r="S13" i="26"/>
  <c r="U13" i="26" s="1"/>
  <c r="O16" i="26"/>
  <c r="K16" i="26"/>
  <c r="AR144" i="25"/>
  <c r="AR157" i="25" s="1"/>
  <c r="AO144" i="25"/>
  <c r="AN144" i="25"/>
  <c r="AN157" i="25" s="1"/>
  <c r="AM144" i="25"/>
  <c r="AM157" i="25" s="1"/>
  <c r="AL144" i="25"/>
  <c r="AL157" i="25" s="1"/>
  <c r="AR143" i="25"/>
  <c r="AO143" i="25"/>
  <c r="AO156" i="25" s="1"/>
  <c r="AN143" i="25"/>
  <c r="AN156" i="25" s="1"/>
  <c r="AM143" i="25"/>
  <c r="AM156" i="25" s="1"/>
  <c r="AL143" i="25"/>
  <c r="AR112" i="25"/>
  <c r="AR155" i="25" s="1"/>
  <c r="AO112" i="25"/>
  <c r="AO162" i="25" s="1"/>
  <c r="AN112" i="25"/>
  <c r="AN155" i="25" s="1"/>
  <c r="AM112" i="25"/>
  <c r="AL112" i="25"/>
  <c r="AR111" i="25"/>
  <c r="AR154" i="25" s="1"/>
  <c r="AO111" i="25"/>
  <c r="AO154" i="25" s="1"/>
  <c r="AN111" i="25"/>
  <c r="AM111" i="25"/>
  <c r="AM154" i="25" s="1"/>
  <c r="AL111" i="25"/>
  <c r="AL154" i="25" s="1"/>
  <c r="AR76" i="25"/>
  <c r="AR159" i="25" s="1"/>
  <c r="AO76" i="25"/>
  <c r="AN76" i="25"/>
  <c r="AM76" i="25"/>
  <c r="AM159" i="25" s="1"/>
  <c r="AL76" i="25"/>
  <c r="AL153" i="25" s="1"/>
  <c r="AT49" i="25"/>
  <c r="AT75" i="25" s="1"/>
  <c r="AT152" i="25" s="1"/>
  <c r="AR75" i="25"/>
  <c r="AR152" i="25" s="1"/>
  <c r="AO75" i="25"/>
  <c r="AO152" i="25" s="1"/>
  <c r="AN75" i="25"/>
  <c r="AN152" i="25" s="1"/>
  <c r="AM75" i="25"/>
  <c r="AM152" i="25" s="1"/>
  <c r="AL75" i="25"/>
  <c r="AL152" i="25" s="1"/>
  <c r="AK49" i="25"/>
  <c r="M144" i="25"/>
  <c r="M143" i="25"/>
  <c r="M112" i="25"/>
  <c r="M162" i="25" s="1"/>
  <c r="M111" i="25"/>
  <c r="AH75" i="25"/>
  <c r="AH152" i="25" s="1"/>
  <c r="AG75" i="25"/>
  <c r="AG152" i="25" s="1"/>
  <c r="M76" i="25"/>
  <c r="M75" i="25"/>
  <c r="AG150" i="25"/>
  <c r="AT142" i="25"/>
  <c r="AK142" i="25"/>
  <c r="AI142" i="25"/>
  <c r="AT141" i="25"/>
  <c r="AK141" i="25"/>
  <c r="AT140" i="25"/>
  <c r="AK140" i="25"/>
  <c r="AT139" i="25"/>
  <c r="AK139" i="25"/>
  <c r="AT138" i="25"/>
  <c r="AK138" i="25"/>
  <c r="AK117" i="25"/>
  <c r="AK118" i="25"/>
  <c r="AK119" i="25"/>
  <c r="AK120" i="25"/>
  <c r="AK121" i="25"/>
  <c r="AK122" i="25"/>
  <c r="AK123" i="25"/>
  <c r="AK124" i="25"/>
  <c r="AK125" i="25"/>
  <c r="AK126" i="25"/>
  <c r="AK127" i="25"/>
  <c r="AK128" i="25"/>
  <c r="AK129" i="25"/>
  <c r="AK130" i="25"/>
  <c r="AK131" i="25"/>
  <c r="AK132" i="25"/>
  <c r="AK133" i="25"/>
  <c r="AK134" i="25"/>
  <c r="AK135" i="25"/>
  <c r="AK136" i="25"/>
  <c r="AK137" i="25"/>
  <c r="AK115" i="25"/>
  <c r="AK116" i="25"/>
  <c r="AI138" i="25"/>
  <c r="AT137" i="25"/>
  <c r="AT136" i="25"/>
  <c r="AT135" i="25"/>
  <c r="AT134" i="25"/>
  <c r="AI134" i="25"/>
  <c r="AT133" i="25"/>
  <c r="AT132" i="25"/>
  <c r="AT131" i="25"/>
  <c r="AT130" i="25"/>
  <c r="AI130" i="25"/>
  <c r="AT129" i="25"/>
  <c r="AT128" i="25"/>
  <c r="AT127" i="25"/>
  <c r="AT126" i="25"/>
  <c r="AI126" i="25"/>
  <c r="AT125" i="25"/>
  <c r="AT124" i="25"/>
  <c r="AT123" i="25"/>
  <c r="AT122" i="25"/>
  <c r="AI122" i="25"/>
  <c r="AT121" i="25"/>
  <c r="AT120" i="25"/>
  <c r="AT119" i="25"/>
  <c r="AT118" i="25"/>
  <c r="AT117" i="25"/>
  <c r="AT115" i="25"/>
  <c r="AT116" i="25"/>
  <c r="AI118" i="25"/>
  <c r="AT110" i="25"/>
  <c r="AK110" i="25"/>
  <c r="AT109" i="25"/>
  <c r="AK109" i="25"/>
  <c r="AI109" i="25"/>
  <c r="AT108" i="25"/>
  <c r="AK108" i="25"/>
  <c r="AT107" i="25"/>
  <c r="AK107" i="25"/>
  <c r="AT106" i="25"/>
  <c r="AK106" i="25"/>
  <c r="AT105" i="25"/>
  <c r="AK105" i="25"/>
  <c r="AI105" i="25"/>
  <c r="AT104" i="25"/>
  <c r="AK104" i="25"/>
  <c r="AT103" i="25"/>
  <c r="AK103" i="25"/>
  <c r="AT102" i="25"/>
  <c r="AK102" i="25"/>
  <c r="AT101" i="25"/>
  <c r="AK101" i="25"/>
  <c r="AI101" i="25"/>
  <c r="AT100" i="25"/>
  <c r="AK100" i="25"/>
  <c r="AT99" i="25"/>
  <c r="AK99" i="25"/>
  <c r="AT98" i="25"/>
  <c r="AK98" i="25"/>
  <c r="AT97" i="25"/>
  <c r="AK97" i="25"/>
  <c r="AI97" i="25"/>
  <c r="AT96" i="25"/>
  <c r="AK96" i="25"/>
  <c r="AT95" i="25"/>
  <c r="AK95" i="25"/>
  <c r="AT94" i="25"/>
  <c r="AK94" i="25"/>
  <c r="AT93" i="25"/>
  <c r="AK93" i="25"/>
  <c r="AI93" i="25"/>
  <c r="AT92" i="25"/>
  <c r="AK92" i="25"/>
  <c r="AT91" i="25"/>
  <c r="AK91" i="25"/>
  <c r="AT90" i="25"/>
  <c r="AK90" i="25"/>
  <c r="AT89" i="25"/>
  <c r="AK89" i="25"/>
  <c r="AI89" i="25"/>
  <c r="AT88" i="25"/>
  <c r="AK88" i="25"/>
  <c r="AT87" i="25"/>
  <c r="AK87" i="25"/>
  <c r="AT86" i="25"/>
  <c r="AK86" i="25"/>
  <c r="AT85" i="25"/>
  <c r="AK85" i="25"/>
  <c r="AI85" i="25"/>
  <c r="AT84" i="25"/>
  <c r="AK84" i="25"/>
  <c r="AT83" i="25"/>
  <c r="AK83" i="25"/>
  <c r="AT82" i="25"/>
  <c r="AT81" i="25"/>
  <c r="AT79" i="25"/>
  <c r="AT80" i="25"/>
  <c r="AK82" i="25"/>
  <c r="AK81" i="25"/>
  <c r="AK79" i="25"/>
  <c r="AK80" i="25"/>
  <c r="AT74" i="25"/>
  <c r="AK74" i="25"/>
  <c r="AI74" i="25"/>
  <c r="AT73" i="25"/>
  <c r="AK73" i="25"/>
  <c r="AT72" i="25"/>
  <c r="AK72" i="25"/>
  <c r="AT71" i="25"/>
  <c r="AK71" i="25"/>
  <c r="AT70" i="25"/>
  <c r="AK70" i="25"/>
  <c r="AI70" i="25"/>
  <c r="AT69" i="25"/>
  <c r="AK69" i="25"/>
  <c r="AT68" i="25"/>
  <c r="AK68" i="25"/>
  <c r="AT67" i="25"/>
  <c r="AK67" i="25"/>
  <c r="AT66" i="25"/>
  <c r="AK66" i="25"/>
  <c r="AI66" i="25"/>
  <c r="AT65" i="25"/>
  <c r="AK65" i="25"/>
  <c r="AT64" i="25"/>
  <c r="AK64" i="25"/>
  <c r="AT63" i="25"/>
  <c r="AK63" i="25"/>
  <c r="AT62" i="25"/>
  <c r="AK62" i="25"/>
  <c r="AI62" i="25"/>
  <c r="AT61" i="25"/>
  <c r="AK61" i="25"/>
  <c r="AT60" i="25"/>
  <c r="AK60" i="25"/>
  <c r="AT59" i="25"/>
  <c r="AK59" i="25"/>
  <c r="AT58" i="25"/>
  <c r="AK58" i="25"/>
  <c r="AI58" i="25"/>
  <c r="AT57" i="25"/>
  <c r="AK57" i="25"/>
  <c r="AT56" i="25"/>
  <c r="AK56" i="25"/>
  <c r="AT55" i="25"/>
  <c r="AK55" i="25"/>
  <c r="AT54" i="25"/>
  <c r="AK54" i="25"/>
  <c r="AI54" i="25"/>
  <c r="AT53" i="25"/>
  <c r="AK53" i="25"/>
  <c r="AT52" i="25"/>
  <c r="AK52" i="25"/>
  <c r="AT51" i="25"/>
  <c r="AT50" i="25"/>
  <c r="AT48" i="25"/>
  <c r="AK51" i="25"/>
  <c r="AK50" i="25"/>
  <c r="AK48" i="25"/>
  <c r="AK31" i="25"/>
  <c r="AI31" i="25"/>
  <c r="AT30" i="25"/>
  <c r="AK30" i="25"/>
  <c r="AI30" i="25"/>
  <c r="AT29" i="25"/>
  <c r="AK29" i="25"/>
  <c r="AI29" i="25"/>
  <c r="AT28" i="25"/>
  <c r="AK28" i="25"/>
  <c r="AI28" i="25"/>
  <c r="AT27" i="25"/>
  <c r="AK27" i="25"/>
  <c r="AI27" i="25"/>
  <c r="AT26" i="25"/>
  <c r="AK26" i="25"/>
  <c r="AI26" i="25"/>
  <c r="AT25" i="25"/>
  <c r="AK25" i="25"/>
  <c r="AI25" i="25"/>
  <c r="AT24" i="25"/>
  <c r="AK24" i="25"/>
  <c r="AI24" i="25"/>
  <c r="AT23" i="25"/>
  <c r="AK23" i="25"/>
  <c r="AI23" i="25"/>
  <c r="AT22" i="25"/>
  <c r="AK22" i="25"/>
  <c r="AI22" i="25"/>
  <c r="AT21" i="25"/>
  <c r="AK21" i="25"/>
  <c r="AI21" i="25"/>
  <c r="AT20" i="25"/>
  <c r="AK20" i="25"/>
  <c r="AI20" i="25"/>
  <c r="AT19" i="25"/>
  <c r="AK19" i="25"/>
  <c r="AI19" i="25"/>
  <c r="AT18" i="25"/>
  <c r="AK18" i="25"/>
  <c r="AI18" i="25"/>
  <c r="AT17" i="25"/>
  <c r="AK17" i="25"/>
  <c r="AI17" i="25"/>
  <c r="AT16" i="25"/>
  <c r="AT15" i="25"/>
  <c r="AK16" i="25"/>
  <c r="AK15" i="25"/>
  <c r="AK13" i="25"/>
  <c r="AK14" i="25"/>
  <c r="AI16" i="25"/>
  <c r="Y134" i="24"/>
  <c r="Y133" i="24"/>
  <c r="Y132" i="24"/>
  <c r="Y131" i="24"/>
  <c r="Y130" i="24"/>
  <c r="Y129" i="24"/>
  <c r="Y128" i="24"/>
  <c r="Y127" i="24"/>
  <c r="Y126" i="24"/>
  <c r="Y125" i="24"/>
  <c r="Y124" i="24"/>
  <c r="Y123" i="24"/>
  <c r="Y122" i="24"/>
  <c r="Y121" i="24"/>
  <c r="Y120" i="24"/>
  <c r="Y119" i="24"/>
  <c r="Y113" i="24"/>
  <c r="Y112" i="24"/>
  <c r="Y111" i="24"/>
  <c r="Y110" i="24"/>
  <c r="Y109" i="24"/>
  <c r="Y108" i="24"/>
  <c r="Y107" i="24"/>
  <c r="Y106" i="24"/>
  <c r="Y105" i="24"/>
  <c r="Y104" i="24"/>
  <c r="Y103" i="24"/>
  <c r="Y102" i="24"/>
  <c r="Y101" i="24"/>
  <c r="Y100" i="24"/>
  <c r="Y99" i="24"/>
  <c r="Y92" i="24"/>
  <c r="Y91" i="24"/>
  <c r="Y90" i="24"/>
  <c r="Y89" i="24"/>
  <c r="Y88" i="24"/>
  <c r="Y87" i="24"/>
  <c r="Y86" i="24"/>
  <c r="Y85" i="24"/>
  <c r="Y84" i="24"/>
  <c r="Y83" i="24"/>
  <c r="Y82" i="24"/>
  <c r="Y81" i="24"/>
  <c r="Y80" i="24"/>
  <c r="Y79" i="24"/>
  <c r="Y78" i="24"/>
  <c r="Y77" i="24"/>
  <c r="Y71" i="24"/>
  <c r="Y70" i="24"/>
  <c r="Y69" i="24"/>
  <c r="Y68" i="24"/>
  <c r="Y67" i="24"/>
  <c r="Y66" i="24"/>
  <c r="Y65" i="24"/>
  <c r="Y64" i="24"/>
  <c r="Y63" i="24"/>
  <c r="Y62" i="24"/>
  <c r="Y61" i="24"/>
  <c r="Y60" i="24"/>
  <c r="Y59" i="24"/>
  <c r="Y58" i="24"/>
  <c r="Y50" i="24"/>
  <c r="Y49" i="24"/>
  <c r="Y48" i="24"/>
  <c r="Y47" i="24"/>
  <c r="Y46" i="24"/>
  <c r="Y45" i="24"/>
  <c r="Y44" i="24"/>
  <c r="Y43" i="24"/>
  <c r="Y42" i="24"/>
  <c r="Y41" i="24"/>
  <c r="Y40" i="24"/>
  <c r="Y39" i="24"/>
  <c r="Y38" i="24"/>
  <c r="Y37" i="24"/>
  <c r="Y29" i="24"/>
  <c r="Y28" i="24"/>
  <c r="Y27" i="24"/>
  <c r="Y26" i="24"/>
  <c r="Y25" i="24"/>
  <c r="Y24" i="24"/>
  <c r="Y23" i="24"/>
  <c r="Y22" i="24"/>
  <c r="Y21" i="24"/>
  <c r="Y20" i="24"/>
  <c r="Y19" i="24"/>
  <c r="Y18" i="24"/>
  <c r="Y17" i="24"/>
  <c r="Y16" i="24"/>
  <c r="Q23" i="61"/>
  <c r="I23" i="61"/>
  <c r="Q22" i="61"/>
  <c r="I22" i="61"/>
  <c r="Q21" i="61"/>
  <c r="I21" i="61"/>
  <c r="Q20" i="61"/>
  <c r="I20" i="61"/>
  <c r="Q19" i="61"/>
  <c r="I19" i="61"/>
  <c r="Q18" i="61"/>
  <c r="I18" i="61"/>
  <c r="Q17" i="61"/>
  <c r="I17" i="61"/>
  <c r="Q16" i="61"/>
  <c r="I16" i="61"/>
  <c r="AG39" i="60"/>
  <c r="AC39" i="60"/>
  <c r="Z39" i="60"/>
  <c r="W39" i="60"/>
  <c r="T39" i="60"/>
  <c r="I39" i="60"/>
  <c r="AG38" i="60"/>
  <c r="AC38" i="60"/>
  <c r="Z38" i="60"/>
  <c r="W38" i="60"/>
  <c r="T38" i="60"/>
  <c r="I38" i="60"/>
  <c r="AG37" i="60"/>
  <c r="AC37" i="60"/>
  <c r="Z37" i="60"/>
  <c r="W37" i="60"/>
  <c r="T37" i="60"/>
  <c r="I37" i="60"/>
  <c r="AG36" i="60"/>
  <c r="AC36" i="60"/>
  <c r="Z36" i="60"/>
  <c r="W36" i="60"/>
  <c r="T36" i="60"/>
  <c r="I36" i="60"/>
  <c r="AG35" i="60"/>
  <c r="AC35" i="60"/>
  <c r="Z35" i="60"/>
  <c r="W35" i="60"/>
  <c r="T35" i="60"/>
  <c r="I35" i="60"/>
  <c r="AG34" i="60"/>
  <c r="AC34" i="60"/>
  <c r="Z34" i="60"/>
  <c r="W34" i="60"/>
  <c r="T34" i="60"/>
  <c r="I34" i="60"/>
  <c r="AG33" i="60"/>
  <c r="AC33" i="60"/>
  <c r="Z33" i="60"/>
  <c r="W33" i="60"/>
  <c r="T33" i="60"/>
  <c r="I33" i="60"/>
  <c r="AG32" i="60"/>
  <c r="AC32" i="60"/>
  <c r="Z32" i="60"/>
  <c r="W32" i="60"/>
  <c r="T32" i="60"/>
  <c r="I32" i="60"/>
  <c r="AG31" i="60"/>
  <c r="AC31" i="60"/>
  <c r="Z31" i="60"/>
  <c r="W31" i="60"/>
  <c r="T31" i="60"/>
  <c r="I31" i="60"/>
  <c r="AG24" i="60"/>
  <c r="AC24" i="60"/>
  <c r="Z24" i="60"/>
  <c r="W24" i="60"/>
  <c r="T24" i="60"/>
  <c r="I24" i="60"/>
  <c r="AG23" i="60"/>
  <c r="AC23" i="60"/>
  <c r="Z23" i="60"/>
  <c r="W23" i="60"/>
  <c r="T23" i="60"/>
  <c r="I23" i="60"/>
  <c r="AG22" i="60"/>
  <c r="AC22" i="60"/>
  <c r="Z22" i="60"/>
  <c r="W22" i="60"/>
  <c r="T22" i="60"/>
  <c r="I22" i="60"/>
  <c r="AG21" i="60"/>
  <c r="AC21" i="60"/>
  <c r="Z21" i="60"/>
  <c r="W21" i="60"/>
  <c r="T21" i="60"/>
  <c r="I21" i="60"/>
  <c r="AG20" i="60"/>
  <c r="AC20" i="60"/>
  <c r="Z20" i="60"/>
  <c r="W20" i="60"/>
  <c r="T20" i="60"/>
  <c r="I20" i="60"/>
  <c r="AG19" i="60"/>
  <c r="AC19" i="60"/>
  <c r="Z19" i="60"/>
  <c r="W19" i="60"/>
  <c r="T19" i="60"/>
  <c r="I19" i="60"/>
  <c r="AG18" i="60"/>
  <c r="AC18" i="60"/>
  <c r="Z18" i="60"/>
  <c r="W18" i="60"/>
  <c r="T18" i="60"/>
  <c r="I18" i="60"/>
  <c r="AG17" i="60"/>
  <c r="AC17" i="60"/>
  <c r="Z17" i="60"/>
  <c r="W17" i="60"/>
  <c r="T17" i="60"/>
  <c r="I17" i="60"/>
  <c r="V70" i="66"/>
  <c r="L70" i="66"/>
  <c r="V69" i="66"/>
  <c r="L69" i="66"/>
  <c r="V68" i="66"/>
  <c r="L68" i="66"/>
  <c r="V67" i="66"/>
  <c r="L67" i="66"/>
  <c r="V66" i="66"/>
  <c r="L66" i="66"/>
  <c r="V65" i="66"/>
  <c r="L65" i="66"/>
  <c r="V64" i="66"/>
  <c r="L64" i="66"/>
  <c r="V63" i="66"/>
  <c r="L63" i="66"/>
  <c r="V62" i="66"/>
  <c r="L62" i="66"/>
  <c r="V61" i="66"/>
  <c r="L61" i="66"/>
  <c r="V60" i="66"/>
  <c r="L60" i="66"/>
  <c r="V59" i="66"/>
  <c r="L59" i="66"/>
  <c r="V58" i="66"/>
  <c r="L58" i="66"/>
  <c r="V57" i="66"/>
  <c r="L57" i="66"/>
  <c r="V56" i="66"/>
  <c r="L56" i="66"/>
  <c r="V55" i="66"/>
  <c r="L55" i="66"/>
  <c r="V54" i="66"/>
  <c r="L54" i="66"/>
  <c r="V53" i="66"/>
  <c r="L53" i="66"/>
  <c r="V52" i="66"/>
  <c r="L52" i="66"/>
  <c r="V28" i="66"/>
  <c r="L28" i="66"/>
  <c r="V27" i="66"/>
  <c r="L27" i="66"/>
  <c r="V26" i="66"/>
  <c r="L26" i="66"/>
  <c r="V25" i="66"/>
  <c r="L25" i="66"/>
  <c r="V24" i="66"/>
  <c r="L24" i="66"/>
  <c r="V23" i="66"/>
  <c r="L23" i="66"/>
  <c r="V22" i="66"/>
  <c r="L22" i="66"/>
  <c r="V21" i="66"/>
  <c r="L21" i="66"/>
  <c r="V20" i="66"/>
  <c r="L20" i="66"/>
  <c r="V19" i="66"/>
  <c r="L19" i="66"/>
  <c r="V18" i="66"/>
  <c r="L18" i="66"/>
  <c r="V17" i="66"/>
  <c r="L17" i="66"/>
  <c r="V16" i="66"/>
  <c r="L16" i="66"/>
  <c r="V15" i="66"/>
  <c r="L15" i="66"/>
  <c r="V48" i="66"/>
  <c r="L48" i="66"/>
  <c r="V47" i="66"/>
  <c r="L47" i="66"/>
  <c r="V46" i="66"/>
  <c r="L46" i="66"/>
  <c r="V45" i="66"/>
  <c r="L45" i="66"/>
  <c r="V44" i="66"/>
  <c r="L44" i="66"/>
  <c r="V43" i="66"/>
  <c r="L43" i="66"/>
  <c r="V42" i="66"/>
  <c r="L42" i="66"/>
  <c r="V41" i="66"/>
  <c r="L41" i="66"/>
  <c r="V40" i="66"/>
  <c r="L40" i="66"/>
  <c r="V39" i="66"/>
  <c r="L39" i="66"/>
  <c r="V38" i="66"/>
  <c r="L38" i="66"/>
  <c r="V37" i="66"/>
  <c r="L37" i="66"/>
  <c r="V36" i="66"/>
  <c r="L36" i="66"/>
  <c r="V35" i="66"/>
  <c r="L35" i="66"/>
  <c r="V34" i="66"/>
  <c r="L34" i="66"/>
  <c r="V33" i="66"/>
  <c r="L33" i="66"/>
  <c r="AH63" i="64"/>
  <c r="R15" i="62" s="1"/>
  <c r="AF63" i="64"/>
  <c r="P15" i="62" s="1"/>
  <c r="AD63" i="64"/>
  <c r="N15" i="62" s="1"/>
  <c r="AC63" i="64"/>
  <c r="M15" i="62" s="1"/>
  <c r="AB63" i="64"/>
  <c r="L15" i="62" s="1"/>
  <c r="AA63" i="64"/>
  <c r="K15" i="62" s="1"/>
  <c r="Y63" i="64"/>
  <c r="I15" i="62" s="1"/>
  <c r="V63" i="64"/>
  <c r="F15" i="62" s="1"/>
  <c r="U63" i="64"/>
  <c r="E15" i="62" s="1"/>
  <c r="T63" i="64"/>
  <c r="D15" i="62" s="1"/>
  <c r="R63" i="64"/>
  <c r="Q63" i="64"/>
  <c r="P63" i="64"/>
  <c r="AE61" i="64"/>
  <c r="AE60" i="64"/>
  <c r="AE59" i="64"/>
  <c r="W59" i="64"/>
  <c r="S59" i="64"/>
  <c r="AE58" i="64"/>
  <c r="W58" i="64"/>
  <c r="S58" i="64"/>
  <c r="AE57" i="64"/>
  <c r="W57" i="64"/>
  <c r="S57" i="64"/>
  <c r="AE56" i="64"/>
  <c r="W56" i="64"/>
  <c r="S56" i="64"/>
  <c r="AE55" i="64"/>
  <c r="W55" i="64"/>
  <c r="S55" i="64"/>
  <c r="AE54" i="64"/>
  <c r="W54" i="64"/>
  <c r="S54" i="64"/>
  <c r="AE37" i="64"/>
  <c r="W37" i="64"/>
  <c r="S37" i="64"/>
  <c r="AE36" i="64"/>
  <c r="W36" i="64"/>
  <c r="S36" i="64"/>
  <c r="AE35" i="64"/>
  <c r="W35" i="64"/>
  <c r="S35" i="64"/>
  <c r="AE34" i="64"/>
  <c r="W34" i="64"/>
  <c r="S34" i="64"/>
  <c r="AE33" i="64"/>
  <c r="W33" i="64"/>
  <c r="S33" i="64"/>
  <c r="AE32" i="64"/>
  <c r="W32" i="64"/>
  <c r="S32" i="64"/>
  <c r="AE31" i="64"/>
  <c r="W31" i="64"/>
  <c r="S31" i="64"/>
  <c r="AE30" i="64"/>
  <c r="W30" i="64"/>
  <c r="S30" i="64"/>
  <c r="AE25" i="64"/>
  <c r="W25" i="64"/>
  <c r="S25" i="64"/>
  <c r="AE24" i="64"/>
  <c r="W24" i="64"/>
  <c r="S24" i="64"/>
  <c r="AE23" i="64"/>
  <c r="W23" i="64"/>
  <c r="S23" i="64"/>
  <c r="AE22" i="64"/>
  <c r="W22" i="64"/>
  <c r="S22" i="64"/>
  <c r="AE21" i="64"/>
  <c r="W21" i="64"/>
  <c r="S21" i="64"/>
  <c r="AE20" i="64"/>
  <c r="W20" i="64"/>
  <c r="S20" i="64"/>
  <c r="AE19" i="64"/>
  <c r="W19" i="64"/>
  <c r="S19" i="64"/>
  <c r="AE18" i="64"/>
  <c r="W18" i="64"/>
  <c r="S18" i="64"/>
  <c r="P14" i="62"/>
  <c r="N14" i="62"/>
  <c r="M14" i="62"/>
  <c r="K14" i="62"/>
  <c r="D14" i="62"/>
  <c r="R13" i="62"/>
  <c r="M13" i="62"/>
  <c r="F13" i="62"/>
  <c r="E13" i="62"/>
  <c r="D13" i="62"/>
  <c r="X33" i="63"/>
  <c r="R33" i="63"/>
  <c r="X32" i="63"/>
  <c r="R32" i="63"/>
  <c r="X31" i="63"/>
  <c r="R31" i="63"/>
  <c r="X30" i="63"/>
  <c r="R30" i="63"/>
  <c r="X29" i="63"/>
  <c r="R29" i="63"/>
  <c r="X28" i="63"/>
  <c r="R28" i="63"/>
  <c r="X27" i="63"/>
  <c r="R27" i="63"/>
  <c r="X26" i="63"/>
  <c r="R26" i="63"/>
  <c r="X25" i="63"/>
  <c r="R25" i="63"/>
  <c r="X24" i="63"/>
  <c r="R24" i="63"/>
  <c r="X23" i="63"/>
  <c r="R23" i="63"/>
  <c r="X22" i="63"/>
  <c r="R22" i="63"/>
  <c r="X21" i="63"/>
  <c r="R21" i="63"/>
  <c r="X20" i="63"/>
  <c r="R20" i="63"/>
  <c r="X19" i="63"/>
  <c r="R19" i="63"/>
  <c r="X18" i="63"/>
  <c r="R18" i="63"/>
  <c r="X17" i="63"/>
  <c r="R17" i="63"/>
  <c r="X16" i="63"/>
  <c r="R16" i="63"/>
  <c r="X15" i="63"/>
  <c r="R15" i="63"/>
  <c r="S34" i="71"/>
  <c r="S33" i="71"/>
  <c r="S32" i="71"/>
  <c r="S31" i="71"/>
  <c r="S30" i="71"/>
  <c r="S29" i="71"/>
  <c r="S28" i="71"/>
  <c r="S27" i="71"/>
  <c r="S26" i="71"/>
  <c r="S25" i="71"/>
  <c r="S24" i="71"/>
  <c r="S23" i="71"/>
  <c r="S22" i="71"/>
  <c r="S21" i="71"/>
  <c r="S20" i="71"/>
  <c r="S19" i="71"/>
  <c r="S18" i="71"/>
  <c r="S17" i="71"/>
  <c r="S16" i="71"/>
  <c r="U51" i="72"/>
  <c r="T51" i="72"/>
  <c r="E16" i="70" s="1"/>
  <c r="K162" i="4" s="1"/>
  <c r="S51" i="72"/>
  <c r="D16" i="70" s="1"/>
  <c r="J162" i="4" s="1"/>
  <c r="Q51" i="72"/>
  <c r="P51" i="72"/>
  <c r="O51" i="72"/>
  <c r="Y51" i="72"/>
  <c r="K16" i="70" s="1"/>
  <c r="X51" i="72"/>
  <c r="I16" i="70" s="1"/>
  <c r="J163" i="4" s="1"/>
  <c r="M163" i="4" s="1"/>
  <c r="Y50" i="72"/>
  <c r="K15" i="70" s="1"/>
  <c r="X50" i="72"/>
  <c r="I15" i="70" s="1"/>
  <c r="U50" i="72"/>
  <c r="F15" i="70" s="1"/>
  <c r="T50" i="72"/>
  <c r="E15" i="70" s="1"/>
  <c r="S50" i="72"/>
  <c r="D15" i="70" s="1"/>
  <c r="Q50" i="72"/>
  <c r="P50" i="72"/>
  <c r="O50" i="72"/>
  <c r="V48" i="72"/>
  <c r="R48" i="72"/>
  <c r="V47" i="72"/>
  <c r="R47" i="72"/>
  <c r="V46" i="72"/>
  <c r="R46" i="72"/>
  <c r="V45" i="72"/>
  <c r="R45" i="72"/>
  <c r="V44" i="72"/>
  <c r="R44" i="72"/>
  <c r="V43" i="72"/>
  <c r="R43" i="72"/>
  <c r="V42" i="72"/>
  <c r="R42" i="72"/>
  <c r="V41" i="72"/>
  <c r="R41" i="72"/>
  <c r="V40" i="72"/>
  <c r="R40" i="72"/>
  <c r="V36" i="72"/>
  <c r="R36" i="72"/>
  <c r="V35" i="72"/>
  <c r="R35" i="72"/>
  <c r="V34" i="72"/>
  <c r="R34" i="72"/>
  <c r="V33" i="72"/>
  <c r="R33" i="72"/>
  <c r="V32" i="72"/>
  <c r="R32" i="72"/>
  <c r="V31" i="72"/>
  <c r="R31" i="72"/>
  <c r="V30" i="72"/>
  <c r="R30" i="72"/>
  <c r="V29" i="72"/>
  <c r="R29" i="72"/>
  <c r="V28" i="72"/>
  <c r="R28" i="72"/>
  <c r="V24" i="72"/>
  <c r="R24" i="72"/>
  <c r="V23" i="72"/>
  <c r="R23" i="72"/>
  <c r="V22" i="72"/>
  <c r="R22" i="72"/>
  <c r="V21" i="72"/>
  <c r="R21" i="72"/>
  <c r="V20" i="72"/>
  <c r="R20" i="72"/>
  <c r="V19" i="72"/>
  <c r="R19" i="72"/>
  <c r="V18" i="72"/>
  <c r="R18" i="72"/>
  <c r="V17" i="72"/>
  <c r="R17" i="72"/>
  <c r="V16" i="72"/>
  <c r="R16" i="72"/>
  <c r="V15" i="72"/>
  <c r="R15" i="72"/>
  <c r="W35" i="74"/>
  <c r="V35" i="74"/>
  <c r="E19" i="70" s="1"/>
  <c r="U35" i="74"/>
  <c r="D19" i="70" s="1"/>
  <c r="T35" i="74"/>
  <c r="X28" i="74"/>
  <c r="X20" i="74"/>
  <c r="X13" i="74"/>
  <c r="V42" i="73"/>
  <c r="V41" i="73"/>
  <c r="V40" i="73"/>
  <c r="V39" i="73"/>
  <c r="V38" i="73"/>
  <c r="V37" i="73"/>
  <c r="V36" i="73"/>
  <c r="V35" i="73"/>
  <c r="V34" i="73"/>
  <c r="V33" i="73"/>
  <c r="V30" i="73"/>
  <c r="V29" i="73"/>
  <c r="V28" i="73"/>
  <c r="V27" i="73"/>
  <c r="V26" i="73"/>
  <c r="V25" i="73"/>
  <c r="V24" i="73"/>
  <c r="V23" i="73"/>
  <c r="V22" i="73"/>
  <c r="V21" i="73"/>
  <c r="V20" i="73"/>
  <c r="V19" i="73"/>
  <c r="V18" i="73"/>
  <c r="V17" i="73"/>
  <c r="P35" i="74"/>
  <c r="X33" i="74"/>
  <c r="S33" i="74"/>
  <c r="X32" i="74"/>
  <c r="S32" i="74"/>
  <c r="X31" i="74"/>
  <c r="S31" i="74"/>
  <c r="X30" i="74"/>
  <c r="S30" i="74"/>
  <c r="X25" i="74"/>
  <c r="S25" i="74"/>
  <c r="X24" i="74"/>
  <c r="S24" i="74"/>
  <c r="X23" i="74"/>
  <c r="S23" i="74"/>
  <c r="X22" i="74"/>
  <c r="S22" i="74"/>
  <c r="X18" i="74"/>
  <c r="S18" i="74"/>
  <c r="X17" i="74"/>
  <c r="S17" i="74"/>
  <c r="X16" i="74"/>
  <c r="S16" i="74"/>
  <c r="X15" i="74"/>
  <c r="S15" i="74"/>
  <c r="Q35" i="74"/>
  <c r="N101" i="76"/>
  <c r="N100" i="76"/>
  <c r="N99" i="76"/>
  <c r="N98" i="76"/>
  <c r="N97" i="76"/>
  <c r="N96" i="76"/>
  <c r="N95" i="76"/>
  <c r="N94" i="76"/>
  <c r="N93" i="76"/>
  <c r="N92" i="76"/>
  <c r="N91" i="76"/>
  <c r="N90" i="76"/>
  <c r="N89" i="76"/>
  <c r="N88" i="76"/>
  <c r="N87" i="76"/>
  <c r="N86" i="76"/>
  <c r="N85" i="76"/>
  <c r="N84" i="76"/>
  <c r="N83" i="76"/>
  <c r="N82" i="76"/>
  <c r="N81" i="76"/>
  <c r="N80" i="76"/>
  <c r="N79" i="76"/>
  <c r="N78" i="76"/>
  <c r="N73" i="76"/>
  <c r="N72" i="76"/>
  <c r="N71" i="76"/>
  <c r="N70" i="76"/>
  <c r="N69" i="76"/>
  <c r="N68" i="76"/>
  <c r="N67" i="76"/>
  <c r="N66" i="76"/>
  <c r="N65" i="76"/>
  <c r="N64" i="76"/>
  <c r="N63" i="76"/>
  <c r="N62" i="76"/>
  <c r="N61" i="76"/>
  <c r="N60" i="76"/>
  <c r="N59" i="76"/>
  <c r="N58" i="76"/>
  <c r="N57" i="76"/>
  <c r="N56" i="76"/>
  <c r="N55" i="76"/>
  <c r="N54" i="76"/>
  <c r="N53" i="76"/>
  <c r="N52" i="76"/>
  <c r="N51" i="76"/>
  <c r="N50" i="76"/>
  <c r="N49" i="76"/>
  <c r="N48" i="76"/>
  <c r="N47" i="76"/>
  <c r="N42" i="76"/>
  <c r="N41" i="76"/>
  <c r="N40" i="76"/>
  <c r="N39" i="76"/>
  <c r="N38" i="76"/>
  <c r="N37" i="76"/>
  <c r="N36" i="76"/>
  <c r="N35" i="76"/>
  <c r="N34" i="76"/>
  <c r="N33" i="76"/>
  <c r="N32" i="76"/>
  <c r="N31" i="76"/>
  <c r="N30" i="76"/>
  <c r="N29" i="76"/>
  <c r="N28" i="76"/>
  <c r="N27" i="76"/>
  <c r="N26" i="76"/>
  <c r="N25" i="76"/>
  <c r="N24" i="76"/>
  <c r="N23" i="76"/>
  <c r="N22" i="76"/>
  <c r="N21" i="76"/>
  <c r="N20" i="76"/>
  <c r="N19" i="76"/>
  <c r="N18" i="76"/>
  <c r="N17" i="76"/>
  <c r="N16" i="76"/>
  <c r="Q67" i="77"/>
  <c r="Q66" i="77"/>
  <c r="Q65" i="77"/>
  <c r="Q64" i="77"/>
  <c r="Q63" i="77"/>
  <c r="Q62" i="77"/>
  <c r="Q61" i="77"/>
  <c r="Q60" i="77"/>
  <c r="Q59" i="77"/>
  <c r="Q58" i="77"/>
  <c r="Q57" i="77"/>
  <c r="Q56" i="77"/>
  <c r="Q55" i="77"/>
  <c r="Q54" i="77"/>
  <c r="Q53" i="77"/>
  <c r="Q52" i="77"/>
  <c r="Q51" i="77"/>
  <c r="Q50" i="77"/>
  <c r="Q49" i="77"/>
  <c r="Q48" i="77"/>
  <c r="Q47" i="77"/>
  <c r="Q46" i="77"/>
  <c r="Q45" i="77"/>
  <c r="Q44" i="77"/>
  <c r="Q43" i="77"/>
  <c r="Q42" i="77"/>
  <c r="Q41" i="77"/>
  <c r="Q40" i="77"/>
  <c r="Q39" i="77"/>
  <c r="Q38" i="77"/>
  <c r="Q37" i="77"/>
  <c r="Q36" i="77"/>
  <c r="Q35" i="77"/>
  <c r="Q34" i="77"/>
  <c r="Q33" i="77"/>
  <c r="Q32" i="77"/>
  <c r="Q31" i="77"/>
  <c r="Q30" i="77"/>
  <c r="Q29" i="77"/>
  <c r="Q28" i="77"/>
  <c r="Q27" i="77"/>
  <c r="Q26" i="77"/>
  <c r="Q25" i="77"/>
  <c r="Q24" i="77"/>
  <c r="Q23" i="77"/>
  <c r="Q22" i="77"/>
  <c r="Q21" i="77"/>
  <c r="Q20" i="77"/>
  <c r="Q19" i="77"/>
  <c r="Q18" i="77"/>
  <c r="M75" i="78"/>
  <c r="L75" i="78"/>
  <c r="K75" i="78"/>
  <c r="J75" i="78"/>
  <c r="M74" i="78"/>
  <c r="L74" i="78"/>
  <c r="K74" i="78"/>
  <c r="J74" i="78"/>
  <c r="I75" i="78"/>
  <c r="I74" i="78"/>
  <c r="N73" i="78"/>
  <c r="N72" i="78"/>
  <c r="N71" i="78"/>
  <c r="N70" i="78"/>
  <c r="N69" i="78"/>
  <c r="N68" i="78"/>
  <c r="N67" i="78"/>
  <c r="N66" i="78"/>
  <c r="N65" i="78"/>
  <c r="N64" i="78"/>
  <c r="N63" i="78"/>
  <c r="N62" i="78"/>
  <c r="N61" i="78"/>
  <c r="N60" i="78"/>
  <c r="N59" i="78"/>
  <c r="N58" i="78"/>
  <c r="N57" i="78"/>
  <c r="N56" i="78"/>
  <c r="N55" i="78"/>
  <c r="N54" i="78"/>
  <c r="N53" i="78"/>
  <c r="N52" i="78"/>
  <c r="N51" i="78"/>
  <c r="N50" i="78"/>
  <c r="N49" i="78"/>
  <c r="N48" i="78"/>
  <c r="N47" i="78"/>
  <c r="N46" i="78"/>
  <c r="N45" i="78"/>
  <c r="N44" i="78"/>
  <c r="N43" i="78"/>
  <c r="N42" i="78"/>
  <c r="N41" i="78"/>
  <c r="N40" i="78"/>
  <c r="N39" i="78"/>
  <c r="N38" i="78"/>
  <c r="N37" i="78"/>
  <c r="N36" i="78"/>
  <c r="N35" i="78"/>
  <c r="N34" i="78"/>
  <c r="N33" i="78"/>
  <c r="N32" i="78"/>
  <c r="N31" i="78"/>
  <c r="N30" i="78"/>
  <c r="N29" i="78"/>
  <c r="N28" i="78"/>
  <c r="N27" i="78"/>
  <c r="N26" i="78"/>
  <c r="N25" i="78"/>
  <c r="N24" i="78"/>
  <c r="N23" i="78"/>
  <c r="N22" i="78"/>
  <c r="N21" i="78"/>
  <c r="N20" i="78"/>
  <c r="N19" i="78"/>
  <c r="N18" i="78"/>
  <c r="Q35" i="80"/>
  <c r="Q34" i="80"/>
  <c r="Q33" i="80"/>
  <c r="Q32" i="80"/>
  <c r="Q31" i="80"/>
  <c r="Q27" i="80"/>
  <c r="Q26" i="80"/>
  <c r="Q25" i="80"/>
  <c r="Q24" i="80"/>
  <c r="Q19" i="80"/>
  <c r="Q18" i="80"/>
  <c r="Q17" i="80"/>
  <c r="Q16" i="80"/>
  <c r="G28" i="82"/>
  <c r="G20" i="82"/>
  <c r="P37" i="83"/>
  <c r="O37" i="83"/>
  <c r="N37" i="83"/>
  <c r="M37" i="83"/>
  <c r="L37" i="83"/>
  <c r="O30" i="83"/>
  <c r="O46" i="83" s="1"/>
  <c r="J78" i="5" s="1"/>
  <c r="N30" i="83"/>
  <c r="M30" i="83"/>
  <c r="M46" i="83" s="1"/>
  <c r="L30" i="83"/>
  <c r="L46" i="83" s="1"/>
  <c r="P29" i="83"/>
  <c r="O29" i="83"/>
  <c r="N29" i="83"/>
  <c r="M29" i="83"/>
  <c r="L29" i="83"/>
  <c r="O22" i="83"/>
  <c r="O45" i="83" s="1"/>
  <c r="J77" i="5" s="1"/>
  <c r="N22" i="83"/>
  <c r="N45" i="83" s="1"/>
  <c r="I77" i="5" s="1"/>
  <c r="M22" i="83"/>
  <c r="M45" i="83" s="1"/>
  <c r="L22" i="83"/>
  <c r="L45" i="83" s="1"/>
  <c r="P21" i="83"/>
  <c r="O21" i="83"/>
  <c r="N21" i="83"/>
  <c r="M21" i="83"/>
  <c r="L21" i="83"/>
  <c r="P36" i="83"/>
  <c r="P35" i="83"/>
  <c r="P34" i="83"/>
  <c r="P33" i="83"/>
  <c r="P28" i="83"/>
  <c r="P27" i="83"/>
  <c r="P26" i="83"/>
  <c r="P25" i="83"/>
  <c r="P20" i="83"/>
  <c r="P19" i="83"/>
  <c r="P18" i="83"/>
  <c r="P17" i="83"/>
  <c r="P16" i="83"/>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I13" i="84"/>
  <c r="I12" i="84"/>
  <c r="N51" i="85"/>
  <c r="M53" i="85"/>
  <c r="G58" i="85" s="1"/>
  <c r="J26" i="5" s="1"/>
  <c r="M52" i="85"/>
  <c r="G57" i="85" s="1"/>
  <c r="L53" i="85"/>
  <c r="F58" i="85" s="1"/>
  <c r="I26" i="5" s="1"/>
  <c r="L52" i="85"/>
  <c r="F57" i="85" s="1"/>
  <c r="K53" i="85"/>
  <c r="K52" i="85"/>
  <c r="F53" i="85"/>
  <c r="F52" i="85"/>
  <c r="N50" i="85"/>
  <c r="N49" i="85"/>
  <c r="N48" i="85"/>
  <c r="N47" i="85"/>
  <c r="N46" i="85"/>
  <c r="N45" i="85"/>
  <c r="N44" i="85"/>
  <c r="N43" i="85"/>
  <c r="N42" i="85"/>
  <c r="N41" i="85"/>
  <c r="N40" i="85"/>
  <c r="N39" i="85"/>
  <c r="N38" i="85"/>
  <c r="N37" i="85"/>
  <c r="N36" i="85"/>
  <c r="N35" i="85"/>
  <c r="N34" i="85"/>
  <c r="N33" i="85"/>
  <c r="N32" i="85"/>
  <c r="N31" i="85"/>
  <c r="N30" i="85"/>
  <c r="N29" i="85"/>
  <c r="N28" i="85"/>
  <c r="N27" i="85"/>
  <c r="N26" i="85"/>
  <c r="N25" i="85"/>
  <c r="N24" i="85"/>
  <c r="N23" i="85"/>
  <c r="N22" i="85"/>
  <c r="N21" i="85"/>
  <c r="N20" i="85"/>
  <c r="N19" i="85"/>
  <c r="N18" i="85"/>
  <c r="N17" i="85"/>
  <c r="N16" i="85"/>
  <c r="N15" i="85"/>
  <c r="N14" i="85"/>
  <c r="N13" i="85"/>
  <c r="N12" i="85"/>
  <c r="N53" i="86"/>
  <c r="G59" i="86" s="1"/>
  <c r="J28" i="5" s="1"/>
  <c r="M53" i="86"/>
  <c r="F59" i="86" s="1"/>
  <c r="I28" i="5" s="1"/>
  <c r="L53" i="86"/>
  <c r="K53" i="86"/>
  <c r="G53" i="86"/>
  <c r="N52" i="86"/>
  <c r="G58" i="86" s="1"/>
  <c r="M52" i="86"/>
  <c r="F58" i="86" s="1"/>
  <c r="L52" i="86"/>
  <c r="K52" i="86"/>
  <c r="G52" i="86"/>
  <c r="O49" i="86"/>
  <c r="O48" i="86"/>
  <c r="O47" i="86"/>
  <c r="O46" i="86"/>
  <c r="O45" i="86"/>
  <c r="O44" i="86"/>
  <c r="O43" i="86"/>
  <c r="O42" i="86"/>
  <c r="O41" i="86"/>
  <c r="O40" i="86"/>
  <c r="O39" i="86"/>
  <c r="O38" i="86"/>
  <c r="O37" i="86"/>
  <c r="O36" i="86"/>
  <c r="O35" i="86"/>
  <c r="O34" i="86"/>
  <c r="O33" i="86"/>
  <c r="O32" i="86"/>
  <c r="O31" i="86"/>
  <c r="O30" i="86"/>
  <c r="O29" i="86"/>
  <c r="O28" i="86"/>
  <c r="O27" i="86"/>
  <c r="O26" i="86"/>
  <c r="O25" i="86"/>
  <c r="O24" i="86"/>
  <c r="O23" i="86"/>
  <c r="O22" i="86"/>
  <c r="O21" i="86"/>
  <c r="O20" i="86"/>
  <c r="O19" i="86"/>
  <c r="O18" i="86"/>
  <c r="O17" i="86"/>
  <c r="O16" i="86"/>
  <c r="O15" i="86"/>
  <c r="O14" i="86"/>
  <c r="O13" i="86"/>
  <c r="O12" i="86"/>
  <c r="F52" i="87"/>
  <c r="J52" i="87"/>
  <c r="K52" i="87"/>
  <c r="L52" i="87"/>
  <c r="G57" i="87" s="1"/>
  <c r="J27" i="5" s="1"/>
  <c r="L51" i="87"/>
  <c r="G56" i="87" s="1"/>
  <c r="K51" i="87"/>
  <c r="F56" i="87" s="1"/>
  <c r="J51" i="87"/>
  <c r="F51" i="87"/>
  <c r="T110" i="40"/>
  <c r="T111" i="40"/>
  <c r="T112" i="40"/>
  <c r="T116" i="40"/>
  <c r="T117" i="40"/>
  <c r="T118" i="40"/>
  <c r="R113" i="40"/>
  <c r="R114" i="40"/>
  <c r="T79" i="40"/>
  <c r="T80" i="40"/>
  <c r="T81" i="40"/>
  <c r="T73" i="40"/>
  <c r="T74" i="40"/>
  <c r="T75" i="40"/>
  <c r="R76" i="40"/>
  <c r="R77" i="40"/>
  <c r="T38" i="40"/>
  <c r="T39" i="40"/>
  <c r="T40" i="40"/>
  <c r="T44" i="40"/>
  <c r="T45" i="40"/>
  <c r="T46" i="40"/>
  <c r="R41" i="40"/>
  <c r="R42" i="40"/>
  <c r="Y15" i="24"/>
  <c r="Y36" i="24"/>
  <c r="Y57" i="24"/>
  <c r="Y14" i="24"/>
  <c r="Y35" i="24"/>
  <c r="Y56" i="24"/>
  <c r="AH50" i="54"/>
  <c r="X17" i="54"/>
  <c r="AN48" i="52"/>
  <c r="AF49" i="51"/>
  <c r="AT14" i="25"/>
  <c r="AI120" i="25"/>
  <c r="AI121" i="25"/>
  <c r="AI124" i="25"/>
  <c r="AI125" i="25"/>
  <c r="AI128" i="25"/>
  <c r="AI129" i="25"/>
  <c r="AI132" i="25"/>
  <c r="AI133" i="25"/>
  <c r="AI136" i="25"/>
  <c r="AI137" i="25"/>
  <c r="AI140" i="25"/>
  <c r="AI141" i="25"/>
  <c r="AI94" i="25"/>
  <c r="AI110" i="25"/>
  <c r="AI90" i="25"/>
  <c r="AI92" i="25"/>
  <c r="AI106" i="25"/>
  <c r="AI108" i="25"/>
  <c r="AI86" i="25"/>
  <c r="AI102" i="25"/>
  <c r="AI84" i="25"/>
  <c r="AI98" i="25"/>
  <c r="AI100" i="25"/>
  <c r="AI99" i="25"/>
  <c r="AI52" i="25"/>
  <c r="AI53" i="25"/>
  <c r="AI56" i="25"/>
  <c r="AI57" i="25"/>
  <c r="AI60" i="25"/>
  <c r="AI61" i="25"/>
  <c r="AI64" i="25"/>
  <c r="AI65" i="25"/>
  <c r="AI68" i="25"/>
  <c r="AI69" i="25"/>
  <c r="AI72" i="25"/>
  <c r="AI73" i="25"/>
  <c r="S42" i="75"/>
  <c r="M50" i="87"/>
  <c r="M49" i="87"/>
  <c r="M48" i="87"/>
  <c r="M47" i="87"/>
  <c r="M46" i="87"/>
  <c r="M45" i="87"/>
  <c r="M44" i="87"/>
  <c r="M43" i="87"/>
  <c r="M42" i="87"/>
  <c r="M41" i="87"/>
  <c r="M40" i="87"/>
  <c r="M39"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N47" i="88"/>
  <c r="H53" i="88" s="1"/>
  <c r="J33" i="5" s="1"/>
  <c r="M47" i="88"/>
  <c r="G53" i="88" s="1"/>
  <c r="I33" i="5" s="1"/>
  <c r="L47" i="88"/>
  <c r="N46" i="88"/>
  <c r="H52" i="88" s="1"/>
  <c r="M46" i="88"/>
  <c r="G52" i="88" s="1"/>
  <c r="L46" i="88"/>
  <c r="H47" i="88"/>
  <c r="H46" i="88"/>
  <c r="O45" i="88"/>
  <c r="O44" i="88"/>
  <c r="O43" i="88"/>
  <c r="O42" i="88"/>
  <c r="O41" i="88"/>
  <c r="O40" i="88"/>
  <c r="O39" i="88"/>
  <c r="O38" i="88"/>
  <c r="O37" i="88"/>
  <c r="O36" i="88"/>
  <c r="O35" i="88"/>
  <c r="O34" i="88"/>
  <c r="O33" i="88"/>
  <c r="O32" i="88"/>
  <c r="O31" i="88"/>
  <c r="O30" i="88"/>
  <c r="O29" i="88"/>
  <c r="O28" i="88"/>
  <c r="O27" i="88"/>
  <c r="O26" i="88"/>
  <c r="O25" i="88"/>
  <c r="O24" i="88"/>
  <c r="O23" i="88"/>
  <c r="O22" i="88"/>
  <c r="O21" i="88"/>
  <c r="O20" i="88"/>
  <c r="O19" i="88"/>
  <c r="O18" i="88"/>
  <c r="O17" i="88"/>
  <c r="O16" i="88"/>
  <c r="O15" i="88"/>
  <c r="O14" i="88"/>
  <c r="L55" i="91"/>
  <c r="L54" i="91"/>
  <c r="H55" i="91"/>
  <c r="G60" i="91" s="1"/>
  <c r="J51" i="5" s="1"/>
  <c r="H54" i="91"/>
  <c r="G59" i="91" s="1"/>
  <c r="G55" i="91"/>
  <c r="F60" i="91" s="1"/>
  <c r="I51" i="5" s="1"/>
  <c r="G54" i="91"/>
  <c r="F59" i="91" s="1"/>
  <c r="F55" i="91"/>
  <c r="F54" i="91"/>
  <c r="I53" i="91"/>
  <c r="I52" i="91"/>
  <c r="I51" i="91"/>
  <c r="I50" i="91"/>
  <c r="I49" i="91"/>
  <c r="I48" i="91"/>
  <c r="I47" i="91"/>
  <c r="I46" i="91"/>
  <c r="I45" i="91"/>
  <c r="I44" i="91"/>
  <c r="I43" i="91"/>
  <c r="I42" i="91"/>
  <c r="I41" i="91"/>
  <c r="I40" i="91"/>
  <c r="I39" i="91"/>
  <c r="I38" i="91"/>
  <c r="I37" i="91"/>
  <c r="I36" i="91"/>
  <c r="I35" i="91"/>
  <c r="I34" i="91"/>
  <c r="I33" i="91"/>
  <c r="I32" i="91"/>
  <c r="I31" i="91"/>
  <c r="I30" i="91"/>
  <c r="I29" i="91"/>
  <c r="I28" i="91"/>
  <c r="I27" i="91"/>
  <c r="I26" i="91"/>
  <c r="I25" i="91"/>
  <c r="I24" i="91"/>
  <c r="I23" i="91"/>
  <c r="I22" i="91"/>
  <c r="I21" i="91"/>
  <c r="I20" i="91"/>
  <c r="I19" i="91"/>
  <c r="I18" i="91"/>
  <c r="I17" i="91"/>
  <c r="I16" i="91"/>
  <c r="I15" i="91"/>
  <c r="I14" i="91"/>
  <c r="K58" i="92"/>
  <c r="I58" i="92"/>
  <c r="G58" i="92"/>
  <c r="F58" i="92"/>
  <c r="F69" i="92" s="1"/>
  <c r="I52" i="5" s="1"/>
  <c r="H32" i="92"/>
  <c r="H31" i="92"/>
  <c r="H30" i="92"/>
  <c r="H29" i="92"/>
  <c r="H28" i="92"/>
  <c r="H27" i="92"/>
  <c r="H26" i="92"/>
  <c r="H25" i="92"/>
  <c r="H24" i="92"/>
  <c r="H23" i="92"/>
  <c r="H22" i="92"/>
  <c r="H21" i="92"/>
  <c r="H57" i="92"/>
  <c r="H56" i="92"/>
  <c r="H55" i="92"/>
  <c r="H54" i="92"/>
  <c r="H53" i="92"/>
  <c r="H52" i="92"/>
  <c r="H51" i="92"/>
  <c r="H50" i="92"/>
  <c r="H49" i="92"/>
  <c r="H48" i="92"/>
  <c r="H47" i="92"/>
  <c r="H46" i="92"/>
  <c r="H45" i="92"/>
  <c r="H44" i="92"/>
  <c r="H43" i="92"/>
  <c r="H42" i="92"/>
  <c r="H41" i="92"/>
  <c r="H40" i="92"/>
  <c r="H39" i="92"/>
  <c r="H38" i="92"/>
  <c r="H37" i="92"/>
  <c r="H36" i="92"/>
  <c r="H35" i="92"/>
  <c r="H34" i="92"/>
  <c r="H33" i="92"/>
  <c r="H20" i="92"/>
  <c r="H19" i="92"/>
  <c r="H18" i="92"/>
  <c r="H17" i="92"/>
  <c r="H16" i="92"/>
  <c r="H15" i="92"/>
  <c r="H14" i="92"/>
  <c r="I57" i="93"/>
  <c r="L57" i="93"/>
  <c r="L56" i="93"/>
  <c r="I56" i="93"/>
  <c r="L55" i="93"/>
  <c r="I55" i="93"/>
  <c r="L54" i="93"/>
  <c r="I54" i="93"/>
  <c r="L53" i="93"/>
  <c r="I53" i="93"/>
  <c r="L52" i="93"/>
  <c r="I52" i="93"/>
  <c r="L51" i="93"/>
  <c r="I51" i="93"/>
  <c r="L50" i="93"/>
  <c r="I50" i="93"/>
  <c r="L49" i="93"/>
  <c r="I49" i="93"/>
  <c r="L48" i="93"/>
  <c r="I48" i="93"/>
  <c r="L47" i="93"/>
  <c r="I47" i="93"/>
  <c r="L46" i="93"/>
  <c r="I46" i="93"/>
  <c r="L45" i="93"/>
  <c r="I45" i="93"/>
  <c r="L44" i="93"/>
  <c r="I44" i="93"/>
  <c r="L43" i="93"/>
  <c r="I43" i="93"/>
  <c r="L42" i="93"/>
  <c r="I42" i="93"/>
  <c r="L41" i="93"/>
  <c r="I41" i="93"/>
  <c r="L40" i="93"/>
  <c r="I40" i="93"/>
  <c r="L39" i="93"/>
  <c r="I39" i="93"/>
  <c r="L38" i="93"/>
  <c r="I38" i="93"/>
  <c r="L37" i="93"/>
  <c r="I37" i="93"/>
  <c r="L36" i="93"/>
  <c r="I36" i="93"/>
  <c r="L35" i="93"/>
  <c r="I35" i="93"/>
  <c r="L34" i="93"/>
  <c r="I34" i="93"/>
  <c r="L33" i="93"/>
  <c r="I33" i="93"/>
  <c r="L32" i="93"/>
  <c r="I32" i="93"/>
  <c r="L31" i="93"/>
  <c r="I31" i="93"/>
  <c r="L30" i="93"/>
  <c r="I30" i="93"/>
  <c r="L29" i="93"/>
  <c r="I29" i="93"/>
  <c r="L28" i="93"/>
  <c r="I28" i="93"/>
  <c r="L27" i="93"/>
  <c r="I27" i="93"/>
  <c r="L26" i="93"/>
  <c r="I26" i="93"/>
  <c r="L25" i="93"/>
  <c r="I25" i="93"/>
  <c r="L24" i="93"/>
  <c r="I24" i="93"/>
  <c r="L23" i="93"/>
  <c r="I23" i="93"/>
  <c r="L22" i="93"/>
  <c r="I22" i="93"/>
  <c r="L21" i="93"/>
  <c r="I21" i="93"/>
  <c r="L20" i="93"/>
  <c r="I20" i="93"/>
  <c r="L19" i="93"/>
  <c r="I19" i="93"/>
  <c r="L18" i="93"/>
  <c r="I18" i="93"/>
  <c r="L17" i="93"/>
  <c r="I17" i="93"/>
  <c r="L16" i="93"/>
  <c r="I16" i="93"/>
  <c r="L15" i="93"/>
  <c r="I15" i="93"/>
  <c r="L14" i="93"/>
  <c r="I14" i="93"/>
  <c r="I52" i="94"/>
  <c r="G57" i="94" s="1"/>
  <c r="J59" i="5" s="1"/>
  <c r="H52" i="94"/>
  <c r="F57" i="94" s="1"/>
  <c r="I59" i="5" s="1"/>
  <c r="F52" i="94"/>
  <c r="I51" i="94"/>
  <c r="G56" i="94" s="1"/>
  <c r="H51" i="94"/>
  <c r="F56" i="94" s="1"/>
  <c r="F51" i="94"/>
  <c r="E52" i="94"/>
  <c r="E51" i="94"/>
  <c r="J50" i="94"/>
  <c r="J49" i="94"/>
  <c r="J48" i="94"/>
  <c r="J47" i="94"/>
  <c r="J46" i="94"/>
  <c r="J45" i="94"/>
  <c r="J44" i="94"/>
  <c r="J43" i="94"/>
  <c r="J42" i="94"/>
  <c r="J41" i="94"/>
  <c r="J40" i="94"/>
  <c r="J39" i="94"/>
  <c r="J38" i="94"/>
  <c r="J37" i="94"/>
  <c r="J36" i="94"/>
  <c r="J35" i="94"/>
  <c r="J34" i="94"/>
  <c r="J33" i="94"/>
  <c r="J32" i="94"/>
  <c r="J31" i="94"/>
  <c r="J30" i="94"/>
  <c r="J29" i="94"/>
  <c r="J28" i="94"/>
  <c r="J27" i="94"/>
  <c r="J26" i="94"/>
  <c r="J25" i="94"/>
  <c r="J24" i="94"/>
  <c r="J23" i="94"/>
  <c r="J22" i="94"/>
  <c r="J21" i="94"/>
  <c r="J20" i="94"/>
  <c r="J19" i="94"/>
  <c r="J18" i="94"/>
  <c r="J17" i="94"/>
  <c r="J16" i="94"/>
  <c r="J15" i="94"/>
  <c r="J14" i="94"/>
  <c r="H42" i="95"/>
  <c r="H41" i="95"/>
  <c r="H40" i="95"/>
  <c r="H39" i="95"/>
  <c r="H38" i="95"/>
  <c r="H37" i="95"/>
  <c r="H36" i="95"/>
  <c r="H35" i="95"/>
  <c r="H34" i="95"/>
  <c r="H33" i="95"/>
  <c r="H32" i="95"/>
  <c r="H31" i="95"/>
  <c r="H30" i="95"/>
  <c r="H55" i="95"/>
  <c r="H54" i="95"/>
  <c r="H53" i="95"/>
  <c r="H52" i="95"/>
  <c r="H51" i="95"/>
  <c r="H50" i="95"/>
  <c r="H49" i="95"/>
  <c r="H48" i="95"/>
  <c r="H47" i="95"/>
  <c r="H46" i="95"/>
  <c r="H45" i="95"/>
  <c r="H44" i="95"/>
  <c r="H43" i="95"/>
  <c r="H29" i="95"/>
  <c r="H28" i="95"/>
  <c r="H27" i="95"/>
  <c r="H26" i="95"/>
  <c r="H25" i="95"/>
  <c r="H24" i="95"/>
  <c r="H23" i="95"/>
  <c r="H22" i="95"/>
  <c r="H21" i="95"/>
  <c r="H20" i="95"/>
  <c r="H19" i="95"/>
  <c r="H18" i="95"/>
  <c r="H17" i="95"/>
  <c r="H16" i="95"/>
  <c r="H15" i="95"/>
  <c r="H14" i="95"/>
  <c r="I57" i="96"/>
  <c r="I61" i="96" s="1"/>
  <c r="J64" i="5" s="1"/>
  <c r="H57" i="96"/>
  <c r="G55" i="96" s="1"/>
  <c r="I56" i="96"/>
  <c r="H56" i="96"/>
  <c r="H60" i="96" s="1"/>
  <c r="F57" i="96"/>
  <c r="F56" i="96"/>
  <c r="J55" i="96"/>
  <c r="J54" i="96"/>
  <c r="J53" i="96"/>
  <c r="J52" i="96"/>
  <c r="J51" i="96"/>
  <c r="J50" i="96"/>
  <c r="J49" i="96"/>
  <c r="J48" i="96"/>
  <c r="J47" i="96"/>
  <c r="J46" i="96"/>
  <c r="J45" i="96"/>
  <c r="J44" i="96"/>
  <c r="J43" i="96"/>
  <c r="J42" i="96"/>
  <c r="J41" i="96"/>
  <c r="J40" i="96"/>
  <c r="J39" i="96"/>
  <c r="J38" i="96"/>
  <c r="J37" i="96"/>
  <c r="J36" i="96"/>
  <c r="J35" i="96"/>
  <c r="J34" i="96"/>
  <c r="J33" i="96"/>
  <c r="J32" i="96"/>
  <c r="J31" i="96"/>
  <c r="J30" i="96"/>
  <c r="J29" i="96"/>
  <c r="J28" i="96"/>
  <c r="J27" i="96"/>
  <c r="J26" i="96"/>
  <c r="J25" i="96"/>
  <c r="J24" i="96"/>
  <c r="J23" i="96"/>
  <c r="J22" i="96"/>
  <c r="J21" i="96"/>
  <c r="J20" i="96"/>
  <c r="J19" i="96"/>
  <c r="J18" i="96"/>
  <c r="J17" i="96"/>
  <c r="J16" i="96"/>
  <c r="J15" i="96"/>
  <c r="J14" i="96"/>
  <c r="F17" i="98"/>
  <c r="F16" i="98"/>
  <c r="O39" i="99"/>
  <c r="O38" i="99"/>
  <c r="O37" i="99"/>
  <c r="O36" i="99"/>
  <c r="O35" i="99"/>
  <c r="O34" i="99"/>
  <c r="O33" i="99"/>
  <c r="O32" i="99"/>
  <c r="O31" i="99"/>
  <c r="O30" i="99"/>
  <c r="O29" i="99"/>
  <c r="O28" i="99"/>
  <c r="O27" i="99"/>
  <c r="O26" i="99"/>
  <c r="O25" i="99"/>
  <c r="O24" i="99"/>
  <c r="O23" i="99"/>
  <c r="O22" i="99"/>
  <c r="O21" i="99"/>
  <c r="O20" i="99"/>
  <c r="O19" i="99"/>
  <c r="O18" i="99"/>
  <c r="O17" i="99"/>
  <c r="O16" i="99"/>
  <c r="O15" i="99"/>
  <c r="O14" i="99"/>
  <c r="O13" i="99"/>
  <c r="AI82" i="25"/>
  <c r="AI104" i="25"/>
  <c r="AI127" i="25"/>
  <c r="AI123" i="25"/>
  <c r="AI83" i="25"/>
  <c r="AI119" i="25"/>
  <c r="AI135" i="25"/>
  <c r="AI139" i="25"/>
  <c r="AI131" i="25"/>
  <c r="AI88" i="25"/>
  <c r="AI96" i="25"/>
  <c r="AI87" i="25"/>
  <c r="AI107" i="25"/>
  <c r="AI91" i="25"/>
  <c r="AI103" i="25"/>
  <c r="AI95" i="25"/>
  <c r="AI71" i="25"/>
  <c r="AI59" i="25"/>
  <c r="AI63" i="25"/>
  <c r="AI55" i="25"/>
  <c r="AI67" i="25"/>
  <c r="O46" i="88"/>
  <c r="I52" i="88" s="1"/>
  <c r="AI51" i="25"/>
  <c r="F156" i="25"/>
  <c r="F157" i="25" s="1"/>
  <c r="F154" i="25"/>
  <c r="F155" i="25" s="1"/>
  <c r="F152" i="25"/>
  <c r="F153" i="25" s="1"/>
  <c r="F150" i="25"/>
  <c r="F151" i="25" s="1"/>
  <c r="AI116" i="25"/>
  <c r="AI80" i="25"/>
  <c r="AN151" i="25"/>
  <c r="M159" i="25"/>
  <c r="AO150" i="25"/>
  <c r="AM150" i="25"/>
  <c r="AH150" i="25"/>
  <c r="AI15" i="25"/>
  <c r="AF143" i="25"/>
  <c r="AF156" i="25" s="1"/>
  <c r="AI79" i="25"/>
  <c r="AF111" i="25"/>
  <c r="AF154" i="25" s="1"/>
  <c r="AF75" i="25"/>
  <c r="AF152" i="25" s="1"/>
  <c r="AF150" i="25"/>
  <c r="AI49" i="25"/>
  <c r="AI75" i="25" s="1"/>
  <c r="AI152" i="25" s="1"/>
  <c r="AI14" i="25"/>
  <c r="AI117" i="25"/>
  <c r="AN150" i="25"/>
  <c r="AL150" i="25"/>
  <c r="AR150" i="25"/>
  <c r="AI48" i="25"/>
  <c r="AM151" i="25"/>
  <c r="AI115" i="25"/>
  <c r="AL151" i="25"/>
  <c r="AH143" i="25"/>
  <c r="AH156" i="25" s="1"/>
  <c r="AG143" i="25"/>
  <c r="AG111" i="25"/>
  <c r="AG154" i="25" s="1"/>
  <c r="AI81" i="25"/>
  <c r="AF163" i="25"/>
  <c r="AF159" i="25"/>
  <c r="AH111" i="25"/>
  <c r="AH154" i="25" s="1"/>
  <c r="AI50" i="25"/>
  <c r="AH160" i="25"/>
  <c r="AH162" i="25"/>
  <c r="I53" i="5"/>
  <c r="L53" i="5" s="1"/>
  <c r="O53" i="5" s="1"/>
  <c r="P53" i="5" s="1"/>
  <c r="T167" i="104"/>
  <c r="T169" i="104" s="1"/>
  <c r="S167" i="104"/>
  <c r="S169" i="104" s="1"/>
  <c r="R167" i="104"/>
  <c r="R169" i="104" s="1"/>
  <c r="Q167" i="104"/>
  <c r="Q169" i="104" s="1"/>
  <c r="P167" i="104"/>
  <c r="P169" i="104" s="1"/>
  <c r="O167" i="104"/>
  <c r="O169" i="104" s="1"/>
  <c r="N167" i="104"/>
  <c r="N169" i="104" s="1"/>
  <c r="M167" i="104"/>
  <c r="M169" i="104" s="1"/>
  <c r="I164" i="104"/>
  <c r="I157" i="104"/>
  <c r="I156" i="104"/>
  <c r="I155" i="104"/>
  <c r="I154" i="104"/>
  <c r="J154" i="104" s="1"/>
  <c r="K154" i="104" s="1"/>
  <c r="I153" i="104"/>
  <c r="J153" i="104" s="1"/>
  <c r="K153" i="104" s="1"/>
  <c r="I152" i="104"/>
  <c r="J152" i="104" s="1"/>
  <c r="K152" i="104" s="1"/>
  <c r="I151" i="104"/>
  <c r="J151" i="104" s="1"/>
  <c r="K151" i="104" s="1"/>
  <c r="I150" i="104"/>
  <c r="J150" i="104" s="1"/>
  <c r="K150" i="104" s="1"/>
  <c r="I149" i="104"/>
  <c r="J149" i="104" s="1"/>
  <c r="K149" i="104" s="1"/>
  <c r="I148" i="104"/>
  <c r="J148" i="104" s="1"/>
  <c r="K148" i="104" s="1"/>
  <c r="I147" i="104"/>
  <c r="J147" i="104" s="1"/>
  <c r="K147" i="104" s="1"/>
  <c r="I146" i="104"/>
  <c r="J146" i="104" s="1"/>
  <c r="K146" i="104" s="1"/>
  <c r="I144" i="104"/>
  <c r="I143" i="104"/>
  <c r="J143" i="104" s="1"/>
  <c r="K143" i="104" s="1"/>
  <c r="I142" i="104"/>
  <c r="J142" i="104" s="1"/>
  <c r="K142" i="104" s="1"/>
  <c r="I141" i="104"/>
  <c r="J141" i="104" s="1"/>
  <c r="K141" i="104" s="1"/>
  <c r="I140" i="104"/>
  <c r="J140" i="104" s="1"/>
  <c r="K140" i="104" s="1"/>
  <c r="I139" i="104"/>
  <c r="J139" i="104" s="1"/>
  <c r="K139" i="104" s="1"/>
  <c r="I138" i="104"/>
  <c r="J138" i="104" s="1"/>
  <c r="K138" i="104" s="1"/>
  <c r="I137" i="104"/>
  <c r="J137" i="104" s="1"/>
  <c r="K137" i="104" s="1"/>
  <c r="I136" i="104"/>
  <c r="J136" i="104" s="1"/>
  <c r="K136" i="104" s="1"/>
  <c r="I135" i="104"/>
  <c r="J135" i="104" s="1"/>
  <c r="K135" i="104" s="1"/>
  <c r="I134" i="104"/>
  <c r="J134" i="104" s="1"/>
  <c r="K134" i="104" s="1"/>
  <c r="I133" i="104"/>
  <c r="J133" i="104" s="1"/>
  <c r="K133" i="104" s="1"/>
  <c r="I132" i="104"/>
  <c r="J132" i="104" s="1"/>
  <c r="K132" i="104" s="1"/>
  <c r="I131" i="104"/>
  <c r="J131" i="104" s="1"/>
  <c r="K131" i="104" s="1"/>
  <c r="I130" i="104"/>
  <c r="J130" i="104" s="1"/>
  <c r="K130" i="104" s="1"/>
  <c r="I129" i="104"/>
  <c r="J129" i="104" s="1"/>
  <c r="K129" i="104" s="1"/>
  <c r="I128" i="104"/>
  <c r="J128" i="104" s="1"/>
  <c r="K128" i="104" s="1"/>
  <c r="I127" i="104"/>
  <c r="J127" i="104" s="1"/>
  <c r="K127" i="104" s="1"/>
  <c r="I126" i="104"/>
  <c r="J126" i="104" s="1"/>
  <c r="K126" i="104" s="1"/>
  <c r="I125" i="104"/>
  <c r="J125" i="104" s="1"/>
  <c r="K125" i="104" s="1"/>
  <c r="I124" i="104"/>
  <c r="J124" i="104" s="1"/>
  <c r="K124" i="104" s="1"/>
  <c r="I123" i="104"/>
  <c r="J123" i="104" s="1"/>
  <c r="K123" i="104" s="1"/>
  <c r="I122" i="104"/>
  <c r="J122" i="104" s="1"/>
  <c r="K122" i="104" s="1"/>
  <c r="I121" i="104"/>
  <c r="J121" i="104" s="1"/>
  <c r="K121" i="104" s="1"/>
  <c r="I120" i="104"/>
  <c r="J120" i="104" s="1"/>
  <c r="K120" i="104" s="1"/>
  <c r="I119" i="104"/>
  <c r="J119" i="104" s="1"/>
  <c r="K119" i="104" s="1"/>
  <c r="I118" i="104"/>
  <c r="J118" i="104" s="1"/>
  <c r="K118" i="104" s="1"/>
  <c r="I117" i="104"/>
  <c r="J117" i="104" s="1"/>
  <c r="K117" i="104" s="1"/>
  <c r="I116" i="104"/>
  <c r="J116" i="104" s="1"/>
  <c r="K116" i="104" s="1"/>
  <c r="I115" i="104"/>
  <c r="J115" i="104" s="1"/>
  <c r="K115" i="104" s="1"/>
  <c r="I114" i="104"/>
  <c r="J114" i="104" s="1"/>
  <c r="K114" i="104" s="1"/>
  <c r="I113" i="104"/>
  <c r="J113" i="104" s="1"/>
  <c r="K113" i="104" s="1"/>
  <c r="I112" i="104"/>
  <c r="J112" i="104" s="1"/>
  <c r="K112" i="104" s="1"/>
  <c r="I111" i="104"/>
  <c r="J111" i="104" s="1"/>
  <c r="K111" i="104" s="1"/>
  <c r="I110" i="104"/>
  <c r="J110" i="104" s="1"/>
  <c r="K110" i="104" s="1"/>
  <c r="I109" i="104"/>
  <c r="J109" i="104" s="1"/>
  <c r="K109" i="104" s="1"/>
  <c r="I105" i="104"/>
  <c r="J105" i="104" s="1"/>
  <c r="K105" i="104" s="1"/>
  <c r="I104" i="104"/>
  <c r="J104" i="104" s="1"/>
  <c r="K104" i="104" s="1"/>
  <c r="I103" i="104"/>
  <c r="J103" i="104" s="1"/>
  <c r="K103" i="104" s="1"/>
  <c r="I102" i="104"/>
  <c r="J102" i="104" s="1"/>
  <c r="K102" i="104" s="1"/>
  <c r="I101" i="104"/>
  <c r="J101" i="104" s="1"/>
  <c r="K101" i="104" s="1"/>
  <c r="I100" i="104"/>
  <c r="J100" i="104" s="1"/>
  <c r="K100" i="104" s="1"/>
  <c r="I99" i="104"/>
  <c r="J99" i="104" s="1"/>
  <c r="K99" i="104" s="1"/>
  <c r="I98" i="104"/>
  <c r="J98" i="104" s="1"/>
  <c r="K98" i="104" s="1"/>
  <c r="I96" i="104"/>
  <c r="J96" i="104" s="1"/>
  <c r="K96" i="104" s="1"/>
  <c r="I95" i="104"/>
  <c r="J95" i="104" s="1"/>
  <c r="K95" i="104" s="1"/>
  <c r="I94" i="104"/>
  <c r="J94" i="104" s="1"/>
  <c r="K94" i="104" s="1"/>
  <c r="I93" i="104"/>
  <c r="J93" i="104" s="1"/>
  <c r="K93" i="104" s="1"/>
  <c r="I92" i="104"/>
  <c r="J92" i="104" s="1"/>
  <c r="K92" i="104" s="1"/>
  <c r="I90" i="104"/>
  <c r="I88" i="104"/>
  <c r="J88" i="104" s="1"/>
  <c r="K88" i="104" s="1"/>
  <c r="E18" i="109"/>
  <c r="I81" i="104"/>
  <c r="J81" i="104" s="1"/>
  <c r="K81" i="104" s="1"/>
  <c r="I80" i="104"/>
  <c r="J80" i="104" s="1"/>
  <c r="K80" i="104" s="1"/>
  <c r="I79" i="104"/>
  <c r="J79" i="104" s="1"/>
  <c r="K79" i="104" s="1"/>
  <c r="I78" i="104"/>
  <c r="J78" i="104" s="1"/>
  <c r="K78" i="104" s="1"/>
  <c r="I77" i="104"/>
  <c r="J77" i="104" s="1"/>
  <c r="K77" i="104" s="1"/>
  <c r="I76" i="104"/>
  <c r="I70" i="104"/>
  <c r="J70" i="104" s="1"/>
  <c r="I69" i="104"/>
  <c r="I68" i="104"/>
  <c r="I67" i="104"/>
  <c r="I66" i="104"/>
  <c r="I65" i="104"/>
  <c r="I62" i="104"/>
  <c r="I61" i="104"/>
  <c r="I60" i="104"/>
  <c r="I59" i="104"/>
  <c r="I58" i="104"/>
  <c r="I56" i="104"/>
  <c r="I55" i="104"/>
  <c r="I54" i="104"/>
  <c r="I53" i="104"/>
  <c r="I52" i="104"/>
  <c r="I51" i="104"/>
  <c r="I50" i="104"/>
  <c r="I49" i="104"/>
  <c r="I48" i="104"/>
  <c r="I47" i="104"/>
  <c r="I46" i="104"/>
  <c r="I45" i="104"/>
  <c r="I44" i="104"/>
  <c r="I43" i="104"/>
  <c r="I42" i="104"/>
  <c r="I40" i="104"/>
  <c r="I39" i="104"/>
  <c r="I37" i="104"/>
  <c r="I36" i="104"/>
  <c r="I34" i="104"/>
  <c r="I33" i="104"/>
  <c r="I31" i="104"/>
  <c r="I30" i="104"/>
  <c r="I27" i="104"/>
  <c r="I24" i="104"/>
  <c r="J24" i="104" s="1"/>
  <c r="I23" i="104"/>
  <c r="J23" i="104" s="1"/>
  <c r="I22" i="104"/>
  <c r="J22" i="104" s="1"/>
  <c r="I20" i="104"/>
  <c r="J20" i="104" s="1"/>
  <c r="I19" i="104"/>
  <c r="I14" i="104"/>
  <c r="J14" i="104" s="1"/>
  <c r="K14" i="104" s="1"/>
  <c r="H92" i="14"/>
  <c r="H91" i="14"/>
  <c r="H89" i="14"/>
  <c r="H88" i="14"/>
  <c r="H86" i="14"/>
  <c r="H85" i="14"/>
  <c r="H83" i="14"/>
  <c r="H82" i="14"/>
  <c r="H81" i="14"/>
  <c r="H80" i="14"/>
  <c r="H79" i="14"/>
  <c r="H77" i="14"/>
  <c r="H76" i="14"/>
  <c r="H74" i="14"/>
  <c r="H73" i="14"/>
  <c r="H72" i="14"/>
  <c r="H71" i="14"/>
  <c r="H70" i="14"/>
  <c r="H69" i="14"/>
  <c r="H68" i="14"/>
  <c r="H67" i="14"/>
  <c r="H66" i="14"/>
  <c r="H65" i="14"/>
  <c r="H64" i="14"/>
  <c r="H63" i="14"/>
  <c r="H61" i="14"/>
  <c r="H60" i="14"/>
  <c r="H58" i="14"/>
  <c r="H57" i="14"/>
  <c r="H56" i="14"/>
  <c r="H55" i="14"/>
  <c r="H54" i="14"/>
  <c r="H53" i="14"/>
  <c r="H52" i="14"/>
  <c r="H51" i="14"/>
  <c r="H50" i="14"/>
  <c r="H49" i="14"/>
  <c r="Q48" i="14"/>
  <c r="Q90" i="14" s="1"/>
  <c r="Q93" i="14" s="1"/>
  <c r="P48" i="14"/>
  <c r="P90" i="14" s="1"/>
  <c r="P93" i="14" s="1"/>
  <c r="O48" i="14"/>
  <c r="O90" i="14" s="1"/>
  <c r="O93" i="14" s="1"/>
  <c r="H47" i="14"/>
  <c r="H46" i="14"/>
  <c r="H44" i="14"/>
  <c r="H43" i="14"/>
  <c r="H42" i="14"/>
  <c r="H41" i="14"/>
  <c r="H40" i="14"/>
  <c r="H37" i="14"/>
  <c r="H38" i="14"/>
  <c r="H39" i="14"/>
  <c r="H35" i="14"/>
  <c r="H34" i="14"/>
  <c r="H32" i="14"/>
  <c r="H31" i="14"/>
  <c r="H29" i="14"/>
  <c r="H28" i="14"/>
  <c r="H26" i="14"/>
  <c r="H25" i="14"/>
  <c r="H24" i="14"/>
  <c r="H22" i="14"/>
  <c r="H21" i="14"/>
  <c r="H19" i="14"/>
  <c r="H18" i="14"/>
  <c r="H13" i="14"/>
  <c r="H11" i="14" s="1"/>
  <c r="E11" i="18"/>
  <c r="I16" i="5" s="1"/>
  <c r="L16" i="5" s="1"/>
  <c r="O16" i="5" s="1"/>
  <c r="P16" i="5" s="1"/>
  <c r="N43" i="99"/>
  <c r="J35" i="5" s="1"/>
  <c r="M43" i="99"/>
  <c r="L43" i="99"/>
  <c r="H43" i="99"/>
  <c r="N42" i="99"/>
  <c r="H48" i="99" s="1"/>
  <c r="M42" i="99"/>
  <c r="G48" i="99" s="1"/>
  <c r="L42" i="99"/>
  <c r="H42" i="99"/>
  <c r="O41" i="99"/>
  <c r="O40" i="99"/>
  <c r="O12" i="99"/>
  <c r="G15" i="15"/>
  <c r="F66" i="6"/>
  <c r="F64" i="6"/>
  <c r="F63" i="6"/>
  <c r="F57" i="6"/>
  <c r="F56" i="6"/>
  <c r="F55" i="6"/>
  <c r="F51" i="6"/>
  <c r="F50" i="6"/>
  <c r="F49" i="6"/>
  <c r="F48" i="6"/>
  <c r="F47" i="6"/>
  <c r="F46" i="6"/>
  <c r="F45" i="6"/>
  <c r="F43" i="6"/>
  <c r="F42" i="6"/>
  <c r="F41" i="6"/>
  <c r="F39" i="6"/>
  <c r="F38" i="6"/>
  <c r="F37" i="6"/>
  <c r="F36" i="6"/>
  <c r="F35" i="6"/>
  <c r="F33" i="6"/>
  <c r="F32" i="6"/>
  <c r="F31" i="6"/>
  <c r="F30" i="6"/>
  <c r="F29" i="6"/>
  <c r="F28" i="6"/>
  <c r="F27" i="6"/>
  <c r="F26" i="6"/>
  <c r="F25" i="6"/>
  <c r="F24" i="6"/>
  <c r="F23" i="6"/>
  <c r="F21" i="6"/>
  <c r="F18" i="6" s="1"/>
  <c r="F17" i="6"/>
  <c r="F16" i="6"/>
  <c r="F15" i="6"/>
  <c r="Z20" i="36"/>
  <c r="Z19" i="36"/>
  <c r="Z18" i="36"/>
  <c r="AF302" i="36"/>
  <c r="N20" i="43"/>
  <c r="J52" i="58" s="1"/>
  <c r="I55" i="13" s="1"/>
  <c r="AK271" i="38"/>
  <c r="AK270" i="38"/>
  <c r="AK247" i="38"/>
  <c r="AK246" i="38"/>
  <c r="AK226" i="38"/>
  <c r="AK225" i="38"/>
  <c r="AK197" i="38"/>
  <c r="AK196" i="38"/>
  <c r="AK176" i="38"/>
  <c r="AK175" i="38"/>
  <c r="AK152" i="38"/>
  <c r="AK151" i="38"/>
  <c r="AK131" i="38"/>
  <c r="AK130" i="38"/>
  <c r="AK104" i="38"/>
  <c r="AK103" i="38"/>
  <c r="AK83" i="38"/>
  <c r="AK82" i="38"/>
  <c r="AK59" i="38"/>
  <c r="AK58" i="38"/>
  <c r="AK38" i="38"/>
  <c r="AK37" i="38"/>
  <c r="AO336" i="36"/>
  <c r="AO335" i="36"/>
  <c r="AO321" i="36"/>
  <c r="AO320" i="36"/>
  <c r="AO266" i="36"/>
  <c r="AO265" i="36"/>
  <c r="AO260" i="36"/>
  <c r="AO259" i="36"/>
  <c r="AO251" i="36"/>
  <c r="AO250" i="36"/>
  <c r="AO245" i="36"/>
  <c r="AO244" i="36"/>
  <c r="AO233" i="36"/>
  <c r="AO232" i="36"/>
  <c r="AO227" i="36"/>
  <c r="AO226" i="36"/>
  <c r="R21" i="43"/>
  <c r="M21" i="43"/>
  <c r="N15" i="43"/>
  <c r="J47" i="58" s="1"/>
  <c r="W73" i="66"/>
  <c r="P20" i="62" s="1"/>
  <c r="W72" i="66"/>
  <c r="P19" i="62" s="1"/>
  <c r="L51" i="66"/>
  <c r="K72" i="66"/>
  <c r="F19" i="62" s="1"/>
  <c r="J72" i="66"/>
  <c r="E19" i="62" s="1"/>
  <c r="I72" i="66"/>
  <c r="D19" i="62" s="1"/>
  <c r="AF64" i="64"/>
  <c r="P16" i="62" s="1"/>
  <c r="AE53" i="64"/>
  <c r="AE52" i="64"/>
  <c r="AE29" i="64"/>
  <c r="AE28" i="64"/>
  <c r="AE27" i="64"/>
  <c r="AE17" i="64"/>
  <c r="AE16" i="64"/>
  <c r="AE15" i="64"/>
  <c r="Y64" i="64"/>
  <c r="I16" i="62" s="1"/>
  <c r="V64" i="64"/>
  <c r="F16" i="62" s="1"/>
  <c r="U64" i="64"/>
  <c r="E16" i="62" s="1"/>
  <c r="T64" i="64"/>
  <c r="D16" i="62" s="1"/>
  <c r="R64" i="64"/>
  <c r="Q64" i="64"/>
  <c r="P64" i="64"/>
  <c r="W53" i="64"/>
  <c r="W52" i="64"/>
  <c r="W29" i="64"/>
  <c r="W28" i="64"/>
  <c r="W27" i="64"/>
  <c r="W17" i="64"/>
  <c r="W16" i="64"/>
  <c r="W15" i="64"/>
  <c r="R14" i="62"/>
  <c r="P13" i="62"/>
  <c r="L14" i="62"/>
  <c r="N13" i="62"/>
  <c r="L13" i="62"/>
  <c r="K13" i="62"/>
  <c r="F14" i="62"/>
  <c r="E14" i="62"/>
  <c r="AG30" i="60"/>
  <c r="AG16" i="60"/>
  <c r="AG15" i="60"/>
  <c r="AG26" i="60" s="1"/>
  <c r="AC292" i="38"/>
  <c r="AB292" i="38"/>
  <c r="AA292" i="38"/>
  <c r="AD291" i="38"/>
  <c r="AC291" i="38"/>
  <c r="AB291" i="38"/>
  <c r="AA291" i="38"/>
  <c r="G18" i="62"/>
  <c r="Y17" i="46"/>
  <c r="Y16" i="46"/>
  <c r="O37" i="41"/>
  <c r="AE118" i="40"/>
  <c r="AA118" i="40"/>
  <c r="AE117" i="40"/>
  <c r="AA117" i="40"/>
  <c r="AE116" i="40"/>
  <c r="AA116" i="40"/>
  <c r="AE112" i="40"/>
  <c r="AA112" i="40"/>
  <c r="AE111" i="40"/>
  <c r="AA111" i="40"/>
  <c r="AE110" i="40"/>
  <c r="AA110" i="40"/>
  <c r="AE79" i="40"/>
  <c r="AE81" i="40"/>
  <c r="AE80" i="40"/>
  <c r="AE75" i="40"/>
  <c r="AA75" i="40"/>
  <c r="AE74" i="40"/>
  <c r="AE73" i="40"/>
  <c r="AE46" i="40"/>
  <c r="AA46" i="40"/>
  <c r="AE45" i="40"/>
  <c r="AA45" i="40"/>
  <c r="AE44" i="40"/>
  <c r="AA44" i="40"/>
  <c r="AE38" i="40"/>
  <c r="AA40" i="40"/>
  <c r="AA39" i="40"/>
  <c r="AA38" i="40"/>
  <c r="AE40" i="40"/>
  <c r="AE39" i="40"/>
  <c r="AE105" i="40"/>
  <c r="AA105" i="40"/>
  <c r="T105" i="40"/>
  <c r="AE104" i="40"/>
  <c r="AA104" i="40"/>
  <c r="T104" i="40"/>
  <c r="AE103" i="40"/>
  <c r="AA103" i="40"/>
  <c r="T103" i="40"/>
  <c r="AE99" i="40"/>
  <c r="AA99" i="40"/>
  <c r="T99" i="40"/>
  <c r="AE98" i="40"/>
  <c r="AA98" i="40"/>
  <c r="T98" i="40"/>
  <c r="AE97" i="40"/>
  <c r="AA97" i="40"/>
  <c r="T97" i="40"/>
  <c r="AE93" i="40"/>
  <c r="AA93" i="40"/>
  <c r="T93" i="40"/>
  <c r="AE92" i="40"/>
  <c r="AA92" i="40"/>
  <c r="T92" i="40"/>
  <c r="AE91" i="40"/>
  <c r="AA91" i="40"/>
  <c r="T91" i="40"/>
  <c r="AE68" i="40"/>
  <c r="AA68" i="40"/>
  <c r="T68" i="40"/>
  <c r="AE67" i="40"/>
  <c r="AA67" i="40"/>
  <c r="T67" i="40"/>
  <c r="AE66" i="40"/>
  <c r="AA66" i="40"/>
  <c r="T66" i="40"/>
  <c r="AE62" i="40"/>
  <c r="AA62" i="40"/>
  <c r="T62" i="40"/>
  <c r="AE61" i="40"/>
  <c r="AA61" i="40"/>
  <c r="T61" i="40"/>
  <c r="AE60" i="40"/>
  <c r="AA60" i="40"/>
  <c r="T60" i="40"/>
  <c r="T54" i="40"/>
  <c r="AE56" i="40"/>
  <c r="AA56" i="40"/>
  <c r="T56" i="40"/>
  <c r="AE55" i="40"/>
  <c r="AA55" i="40"/>
  <c r="T55" i="40"/>
  <c r="AE54" i="40"/>
  <c r="AA54" i="40"/>
  <c r="AE33" i="40"/>
  <c r="AA33" i="40"/>
  <c r="T33" i="40"/>
  <c r="AE32" i="40"/>
  <c r="AA32" i="40"/>
  <c r="T32" i="40"/>
  <c r="AE31" i="40"/>
  <c r="AA31" i="40"/>
  <c r="T31" i="40"/>
  <c r="AE27" i="40"/>
  <c r="AA27" i="40"/>
  <c r="T27" i="40"/>
  <c r="AE26" i="40"/>
  <c r="AA26" i="40"/>
  <c r="T26" i="40"/>
  <c r="AE25" i="40"/>
  <c r="AA25" i="40"/>
  <c r="T25" i="40"/>
  <c r="AA21" i="40"/>
  <c r="AA20" i="40"/>
  <c r="AA19" i="40"/>
  <c r="T20" i="40"/>
  <c r="T21" i="40"/>
  <c r="T19" i="40"/>
  <c r="AI288" i="38"/>
  <c r="AI289" i="38"/>
  <c r="AI290" i="38"/>
  <c r="AI284" i="38"/>
  <c r="AI285" i="38"/>
  <c r="AI286" i="38"/>
  <c r="AI279" i="38"/>
  <c r="AI280" i="38"/>
  <c r="AI281" i="38"/>
  <c r="AI275" i="38"/>
  <c r="AI276" i="38"/>
  <c r="AI277" i="38"/>
  <c r="Z289" i="38"/>
  <c r="Z285" i="38"/>
  <c r="Z280" i="38"/>
  <c r="Z276" i="38"/>
  <c r="AH311" i="38"/>
  <c r="AG311" i="38"/>
  <c r="AH310" i="38"/>
  <c r="AG310" i="38"/>
  <c r="F29" i="31"/>
  <c r="W66" i="32"/>
  <c r="V66" i="32"/>
  <c r="X48" i="31"/>
  <c r="Y58" i="31"/>
  <c r="S42" i="27"/>
  <c r="H70" i="13"/>
  <c r="H69" i="13"/>
  <c r="G70" i="13"/>
  <c r="G69" i="13"/>
  <c r="K70" i="13"/>
  <c r="J70" i="13"/>
  <c r="I70" i="13"/>
  <c r="K69" i="13"/>
  <c r="J69" i="13"/>
  <c r="I69" i="13"/>
  <c r="L66" i="13"/>
  <c r="G68" i="13"/>
  <c r="G67" i="13"/>
  <c r="Z264" i="36"/>
  <c r="Z262" i="36"/>
  <c r="Z263" i="36"/>
  <c r="W292" i="38"/>
  <c r="W291" i="38"/>
  <c r="V292" i="38"/>
  <c r="V291" i="38"/>
  <c r="U292" i="38"/>
  <c r="U291" i="38"/>
  <c r="G291" i="38"/>
  <c r="AD271" i="38"/>
  <c r="AD270" i="38"/>
  <c r="AC271" i="38"/>
  <c r="AC270" i="38"/>
  <c r="AB271" i="38"/>
  <c r="AB270" i="38"/>
  <c r="AA271" i="38"/>
  <c r="AA270" i="38"/>
  <c r="W271" i="38"/>
  <c r="V271" i="38"/>
  <c r="U271" i="38"/>
  <c r="W270" i="38"/>
  <c r="V270" i="38"/>
  <c r="U270" i="38"/>
  <c r="G270" i="38"/>
  <c r="G246" i="38"/>
  <c r="G225" i="38"/>
  <c r="G196" i="38"/>
  <c r="AC176" i="38"/>
  <c r="AC175" i="38"/>
  <c r="AB176" i="38"/>
  <c r="AB175" i="38"/>
  <c r="AA176" i="38"/>
  <c r="AA175" i="38"/>
  <c r="W176" i="38"/>
  <c r="V176" i="38"/>
  <c r="U176" i="38"/>
  <c r="W175" i="38"/>
  <c r="V175" i="38"/>
  <c r="U175" i="38"/>
  <c r="G175" i="38"/>
  <c r="AD131" i="38"/>
  <c r="AD130" i="38"/>
  <c r="AC131" i="38"/>
  <c r="AC130" i="38"/>
  <c r="AB131" i="38"/>
  <c r="AB130" i="38"/>
  <c r="AA131" i="38"/>
  <c r="AA130" i="38"/>
  <c r="W131" i="38"/>
  <c r="W130" i="38"/>
  <c r="V131" i="38"/>
  <c r="V130" i="38"/>
  <c r="U131" i="38"/>
  <c r="U130" i="38"/>
  <c r="G130" i="38"/>
  <c r="AB104" i="38"/>
  <c r="AB103" i="38"/>
  <c r="AA104" i="38"/>
  <c r="AA103" i="38"/>
  <c r="W104" i="38"/>
  <c r="V104" i="38"/>
  <c r="U104" i="38"/>
  <c r="W103" i="38"/>
  <c r="V103" i="38"/>
  <c r="U103" i="38"/>
  <c r="G103" i="38"/>
  <c r="AD83" i="38"/>
  <c r="AD106" i="38" s="1"/>
  <c r="AD82" i="38"/>
  <c r="AD105" i="38" s="1"/>
  <c r="AC83" i="38"/>
  <c r="AC106" i="38" s="1"/>
  <c r="AC82" i="38"/>
  <c r="AC105" i="38" s="1"/>
  <c r="AB83" i="38"/>
  <c r="AB82" i="38"/>
  <c r="AA83" i="38"/>
  <c r="AA82" i="38"/>
  <c r="W83" i="38"/>
  <c r="V83" i="38"/>
  <c r="U83" i="38"/>
  <c r="U82" i="38"/>
  <c r="G82" i="38"/>
  <c r="AD58" i="38"/>
  <c r="V58" i="38"/>
  <c r="AA59" i="38"/>
  <c r="W59" i="38"/>
  <c r="W58" i="38"/>
  <c r="V59" i="38"/>
  <c r="U59" i="38"/>
  <c r="U58" i="38"/>
  <c r="G58" i="38"/>
  <c r="G37" i="38"/>
  <c r="AG38" i="38"/>
  <c r="AG61" i="38" s="1"/>
  <c r="AG108" i="38" s="1"/>
  <c r="AD38" i="38"/>
  <c r="AC38" i="38"/>
  <c r="AB38" i="38"/>
  <c r="AA38" i="38"/>
  <c r="W38" i="38"/>
  <c r="V38" i="38"/>
  <c r="U38" i="38"/>
  <c r="W226" i="38"/>
  <c r="V226" i="38"/>
  <c r="U226" i="38"/>
  <c r="U225" i="38"/>
  <c r="F26" i="39"/>
  <c r="U18" i="39"/>
  <c r="W18" i="39" s="1"/>
  <c r="R27" i="38"/>
  <c r="R26" i="38"/>
  <c r="R25" i="38"/>
  <c r="R23" i="38"/>
  <c r="R22" i="38"/>
  <c r="R21" i="38"/>
  <c r="U37" i="38"/>
  <c r="Z57" i="38"/>
  <c r="Z56" i="38"/>
  <c r="Z55" i="38"/>
  <c r="Z53" i="38"/>
  <c r="Z52" i="38"/>
  <c r="Z51" i="38"/>
  <c r="Z48" i="38"/>
  <c r="Z47" i="38"/>
  <c r="Z46" i="38"/>
  <c r="Z44" i="38"/>
  <c r="Z43" i="38"/>
  <c r="Z42" i="38"/>
  <c r="Z34" i="38"/>
  <c r="AA37" i="38"/>
  <c r="Z36" i="38"/>
  <c r="Z35" i="38"/>
  <c r="Z32" i="38"/>
  <c r="Z31" i="38"/>
  <c r="Z30" i="38"/>
  <c r="Z27" i="38"/>
  <c r="Z26" i="38"/>
  <c r="Z25" i="38"/>
  <c r="Z23" i="38"/>
  <c r="Z22" i="38"/>
  <c r="Z21" i="38"/>
  <c r="AI21" i="38"/>
  <c r="O15" i="21"/>
  <c r="O14" i="21"/>
  <c r="O13" i="21"/>
  <c r="O11" i="21"/>
  <c r="Q19" i="15"/>
  <c r="P19" i="15"/>
  <c r="P22" i="15" s="1"/>
  <c r="L19" i="15"/>
  <c r="L22" i="15" s="1"/>
  <c r="H19" i="15"/>
  <c r="H22" i="15" s="1"/>
  <c r="I19" i="15"/>
  <c r="I22" i="15" s="1"/>
  <c r="J19" i="15"/>
  <c r="J22" i="15" s="1"/>
  <c r="M19" i="15"/>
  <c r="M22" i="15" s="1"/>
  <c r="G18" i="15"/>
  <c r="G17" i="15"/>
  <c r="G16" i="15"/>
  <c r="G14" i="15"/>
  <c r="G13" i="15"/>
  <c r="G12" i="15"/>
  <c r="G11" i="15"/>
  <c r="G10" i="15"/>
  <c r="G9" i="15"/>
  <c r="AF17" i="56"/>
  <c r="AF16" i="56"/>
  <c r="AE49" i="56"/>
  <c r="W17" i="56"/>
  <c r="W16" i="56"/>
  <c r="U17" i="56"/>
  <c r="U16" i="56"/>
  <c r="AJ16" i="55"/>
  <c r="AJ15" i="55"/>
  <c r="AJ14" i="55"/>
  <c r="AA14" i="55"/>
  <c r="Y329" i="36"/>
  <c r="AI47" i="55"/>
  <c r="AI48" i="55"/>
  <c r="I44" i="6"/>
  <c r="I53" i="6" s="1"/>
  <c r="H47" i="6"/>
  <c r="G47" i="6"/>
  <c r="J30" i="24"/>
  <c r="J143" i="24" s="1"/>
  <c r="I69" i="5"/>
  <c r="I68" i="5"/>
  <c r="H30" i="97"/>
  <c r="J69" i="5" s="1"/>
  <c r="H28" i="97"/>
  <c r="J67" i="5" s="1"/>
  <c r="I67" i="5"/>
  <c r="H29" i="97"/>
  <c r="J68" i="5" s="1"/>
  <c r="J43" i="5"/>
  <c r="J42" i="5"/>
  <c r="J41" i="5"/>
  <c r="J40" i="5"/>
  <c r="J39" i="5"/>
  <c r="J38" i="5"/>
  <c r="J37" i="5"/>
  <c r="I43" i="5"/>
  <c r="I42" i="5"/>
  <c r="I41" i="5"/>
  <c r="I40" i="5"/>
  <c r="I39" i="5"/>
  <c r="I38" i="5"/>
  <c r="I37" i="5"/>
  <c r="F5" i="26"/>
  <c r="E5" i="132" s="1"/>
  <c r="AN18" i="44"/>
  <c r="AN17" i="44"/>
  <c r="AE18" i="44"/>
  <c r="K76" i="13"/>
  <c r="J76" i="13"/>
  <c r="I76" i="13"/>
  <c r="H76" i="13"/>
  <c r="K75" i="13"/>
  <c r="J75" i="13"/>
  <c r="I75" i="13"/>
  <c r="H75" i="13"/>
  <c r="G75" i="13"/>
  <c r="G76" i="13"/>
  <c r="K68" i="13"/>
  <c r="J68" i="13"/>
  <c r="I68" i="13"/>
  <c r="H68" i="13"/>
  <c r="K67" i="13"/>
  <c r="J67" i="13"/>
  <c r="I67" i="13"/>
  <c r="H67" i="13"/>
  <c r="AC246" i="38"/>
  <c r="AC248" i="38" s="1"/>
  <c r="AB246" i="38"/>
  <c r="AA246" i="38"/>
  <c r="W246" i="38"/>
  <c r="V246" i="38"/>
  <c r="U246" i="38"/>
  <c r="M66" i="13"/>
  <c r="O66" i="13" s="1"/>
  <c r="M50" i="13"/>
  <c r="O50" i="13" s="1"/>
  <c r="L50" i="13"/>
  <c r="M48" i="13"/>
  <c r="O48" i="13" s="1"/>
  <c r="L48" i="13"/>
  <c r="M46" i="13"/>
  <c r="O46" i="13" s="1"/>
  <c r="L46" i="13"/>
  <c r="F66" i="13"/>
  <c r="F50" i="13"/>
  <c r="F48" i="13"/>
  <c r="F46" i="13"/>
  <c r="P173" i="4"/>
  <c r="Q173" i="4" s="1"/>
  <c r="P172" i="4"/>
  <c r="Q172" i="4" s="1"/>
  <c r="P171" i="4"/>
  <c r="Q171" i="4" s="1"/>
  <c r="P170" i="4"/>
  <c r="Q170" i="4" s="1"/>
  <c r="P154" i="4"/>
  <c r="Q154" i="4" s="1"/>
  <c r="P164" i="4"/>
  <c r="Q164" i="4" s="1"/>
  <c r="P159" i="4"/>
  <c r="Q159" i="4" s="1"/>
  <c r="P153" i="4"/>
  <c r="Q153" i="4" s="1"/>
  <c r="P151" i="4"/>
  <c r="Q151" i="4" s="1"/>
  <c r="AB225" i="38"/>
  <c r="AA225" i="38"/>
  <c r="W225" i="38"/>
  <c r="V225" i="38"/>
  <c r="AD196" i="38"/>
  <c r="AC196" i="38"/>
  <c r="AB196" i="38"/>
  <c r="AA196" i="38"/>
  <c r="W196" i="38"/>
  <c r="V196" i="38"/>
  <c r="U196" i="38"/>
  <c r="AD151" i="38"/>
  <c r="AC151" i="38"/>
  <c r="AB151" i="38"/>
  <c r="AA151" i="38"/>
  <c r="W151" i="38"/>
  <c r="V151" i="38"/>
  <c r="U151" i="38"/>
  <c r="AG153" i="38"/>
  <c r="AG200" i="38" s="1"/>
  <c r="W82" i="38"/>
  <c r="V82" i="38"/>
  <c r="X290" i="38"/>
  <c r="T290" i="38"/>
  <c r="R290" i="38"/>
  <c r="X289" i="38"/>
  <c r="T289" i="38"/>
  <c r="R289" i="38"/>
  <c r="X288" i="38"/>
  <c r="T288" i="38"/>
  <c r="R288" i="38"/>
  <c r="X286" i="38"/>
  <c r="T286" i="38"/>
  <c r="R286" i="38"/>
  <c r="X285" i="38"/>
  <c r="T285" i="38"/>
  <c r="R285" i="38"/>
  <c r="X284" i="38"/>
  <c r="T284" i="38"/>
  <c r="R284" i="38"/>
  <c r="X281" i="38"/>
  <c r="T281" i="38"/>
  <c r="R281" i="38"/>
  <c r="X280" i="38"/>
  <c r="T280" i="38"/>
  <c r="R280" i="38"/>
  <c r="X279" i="38"/>
  <c r="T279" i="38"/>
  <c r="R279" i="38"/>
  <c r="X277" i="38"/>
  <c r="T277" i="38"/>
  <c r="R277" i="38"/>
  <c r="X276" i="38"/>
  <c r="T276" i="38"/>
  <c r="R276" i="38"/>
  <c r="X275" i="38"/>
  <c r="T275" i="38"/>
  <c r="R275" i="38"/>
  <c r="AI269" i="38"/>
  <c r="Z269" i="38"/>
  <c r="X269" i="38"/>
  <c r="T269" i="38"/>
  <c r="R269" i="38"/>
  <c r="AI268" i="38"/>
  <c r="Z268" i="38"/>
  <c r="X268" i="38"/>
  <c r="T268" i="38"/>
  <c r="R268" i="38"/>
  <c r="AI267" i="38"/>
  <c r="Z267" i="38"/>
  <c r="X267" i="38"/>
  <c r="T267" i="38"/>
  <c r="R267" i="38"/>
  <c r="AI265" i="38"/>
  <c r="Z265" i="38"/>
  <c r="X265" i="38"/>
  <c r="T265" i="38"/>
  <c r="R265" i="38"/>
  <c r="AI264" i="38"/>
  <c r="Z264" i="38"/>
  <c r="X264" i="38"/>
  <c r="T264" i="38"/>
  <c r="R264" i="38"/>
  <c r="AI263" i="38"/>
  <c r="Z263" i="38"/>
  <c r="X263" i="38"/>
  <c r="T263" i="38"/>
  <c r="R263" i="38"/>
  <c r="AI260" i="38"/>
  <c r="Z260" i="38"/>
  <c r="X260" i="38"/>
  <c r="T260" i="38"/>
  <c r="R260" i="38"/>
  <c r="AI259" i="38"/>
  <c r="Z259" i="38"/>
  <c r="X259" i="38"/>
  <c r="T259" i="38"/>
  <c r="R259" i="38"/>
  <c r="AI258" i="38"/>
  <c r="Z258" i="38"/>
  <c r="X258" i="38"/>
  <c r="T258" i="38"/>
  <c r="R258" i="38"/>
  <c r="AI256" i="38"/>
  <c r="Z256" i="38"/>
  <c r="X256" i="38"/>
  <c r="T256" i="38"/>
  <c r="R256" i="38"/>
  <c r="AI255" i="38"/>
  <c r="Z255" i="38"/>
  <c r="X255" i="38"/>
  <c r="T255" i="38"/>
  <c r="R255" i="38"/>
  <c r="AI254" i="38"/>
  <c r="Z254" i="38"/>
  <c r="X254" i="38"/>
  <c r="T254" i="38"/>
  <c r="R254" i="38"/>
  <c r="AC247" i="38"/>
  <c r="AC249" i="38" s="1"/>
  <c r="AB247" i="38"/>
  <c r="AA247" i="38"/>
  <c r="W247" i="38"/>
  <c r="V247" i="38"/>
  <c r="U247" i="38"/>
  <c r="AI245" i="38"/>
  <c r="Z245" i="38"/>
  <c r="X245" i="38"/>
  <c r="T245" i="38"/>
  <c r="R245" i="38"/>
  <c r="AI244" i="38"/>
  <c r="Z244" i="38"/>
  <c r="X244" i="38"/>
  <c r="T244" i="38"/>
  <c r="R244" i="38"/>
  <c r="AI243" i="38"/>
  <c r="Z243" i="38"/>
  <c r="X243" i="38"/>
  <c r="T243" i="38"/>
  <c r="R243" i="38"/>
  <c r="AI241" i="38"/>
  <c r="Z241" i="38"/>
  <c r="X241" i="38"/>
  <c r="T241" i="38"/>
  <c r="R241" i="38"/>
  <c r="AI240" i="38"/>
  <c r="Z240" i="38"/>
  <c r="X240" i="38"/>
  <c r="T240" i="38"/>
  <c r="R240" i="38"/>
  <c r="AI239" i="38"/>
  <c r="Z239" i="38"/>
  <c r="X239" i="38"/>
  <c r="T239" i="38"/>
  <c r="R239" i="38"/>
  <c r="AI236" i="38"/>
  <c r="Z236" i="38"/>
  <c r="X236" i="38"/>
  <c r="T236" i="38"/>
  <c r="R236" i="38"/>
  <c r="AI235" i="38"/>
  <c r="Z235" i="38"/>
  <c r="X235" i="38"/>
  <c r="T235" i="38"/>
  <c r="R235" i="38"/>
  <c r="AI234" i="38"/>
  <c r="Z234" i="38"/>
  <c r="X234" i="38"/>
  <c r="T234" i="38"/>
  <c r="R234" i="38"/>
  <c r="AI232" i="38"/>
  <c r="Z232" i="38"/>
  <c r="X232" i="38"/>
  <c r="T232" i="38"/>
  <c r="R232" i="38"/>
  <c r="AI231" i="38"/>
  <c r="Z231" i="38"/>
  <c r="X231" i="38"/>
  <c r="T231" i="38"/>
  <c r="R231" i="38"/>
  <c r="AI230" i="38"/>
  <c r="Z230" i="38"/>
  <c r="X230" i="38"/>
  <c r="T230" i="38"/>
  <c r="R230" i="38"/>
  <c r="AB226" i="38"/>
  <c r="AA226" i="38"/>
  <c r="AI224" i="38"/>
  <c r="Z224" i="38"/>
  <c r="X224" i="38"/>
  <c r="T224" i="38"/>
  <c r="R224" i="38"/>
  <c r="AI223" i="38"/>
  <c r="Z223" i="38"/>
  <c r="X223" i="38"/>
  <c r="T223" i="38"/>
  <c r="R223" i="38"/>
  <c r="AI222" i="38"/>
  <c r="Z222" i="38"/>
  <c r="X222" i="38"/>
  <c r="T222" i="38"/>
  <c r="R222" i="38"/>
  <c r="AI220" i="38"/>
  <c r="Z220" i="38"/>
  <c r="X220" i="38"/>
  <c r="T220" i="38"/>
  <c r="R220" i="38"/>
  <c r="AI219" i="38"/>
  <c r="Z219" i="38"/>
  <c r="X219" i="38"/>
  <c r="T219" i="38"/>
  <c r="R219" i="38"/>
  <c r="AI218" i="38"/>
  <c r="Z218" i="38"/>
  <c r="X218" i="38"/>
  <c r="T218" i="38"/>
  <c r="R218" i="38"/>
  <c r="AI215" i="38"/>
  <c r="Z215" i="38"/>
  <c r="X215" i="38"/>
  <c r="T215" i="38"/>
  <c r="R215" i="38"/>
  <c r="AI214" i="38"/>
  <c r="Z214" i="38"/>
  <c r="X214" i="38"/>
  <c r="T214" i="38"/>
  <c r="R214" i="38"/>
  <c r="AI213" i="38"/>
  <c r="Z213" i="38"/>
  <c r="X213" i="38"/>
  <c r="T213" i="38"/>
  <c r="R213" i="38"/>
  <c r="AI211" i="38"/>
  <c r="Z211" i="38"/>
  <c r="X211" i="38"/>
  <c r="T211" i="38"/>
  <c r="R211" i="38"/>
  <c r="AI210" i="38"/>
  <c r="Z210" i="38"/>
  <c r="X210" i="38"/>
  <c r="T210" i="38"/>
  <c r="R210" i="38"/>
  <c r="AI209" i="38"/>
  <c r="Z209" i="38"/>
  <c r="X209" i="38"/>
  <c r="T209" i="38"/>
  <c r="R209" i="38"/>
  <c r="AD197" i="38"/>
  <c r="AD199" i="38" s="1"/>
  <c r="AC197" i="38"/>
  <c r="AB197" i="38"/>
  <c r="AA197" i="38"/>
  <c r="W197" i="38"/>
  <c r="V197" i="38"/>
  <c r="U197" i="38"/>
  <c r="AI195" i="38"/>
  <c r="Z195" i="38"/>
  <c r="X195" i="38"/>
  <c r="T195" i="38"/>
  <c r="R195" i="38"/>
  <c r="AI194" i="38"/>
  <c r="Z194" i="38"/>
  <c r="X194" i="38"/>
  <c r="T194" i="38"/>
  <c r="R194" i="38"/>
  <c r="AI193" i="38"/>
  <c r="Z193" i="38"/>
  <c r="X193" i="38"/>
  <c r="T193" i="38"/>
  <c r="R193" i="38"/>
  <c r="AI191" i="38"/>
  <c r="Z191" i="38"/>
  <c r="X191" i="38"/>
  <c r="T191" i="38"/>
  <c r="R191" i="38"/>
  <c r="AI190" i="38"/>
  <c r="Z190" i="38"/>
  <c r="X190" i="38"/>
  <c r="T190" i="38"/>
  <c r="R190" i="38"/>
  <c r="AI189" i="38"/>
  <c r="Z189" i="38"/>
  <c r="X189" i="38"/>
  <c r="T189" i="38"/>
  <c r="R189" i="38"/>
  <c r="AI186" i="38"/>
  <c r="Z186" i="38"/>
  <c r="X186" i="38"/>
  <c r="T186" i="38"/>
  <c r="R186" i="38"/>
  <c r="AI185" i="38"/>
  <c r="Z185" i="38"/>
  <c r="X185" i="38"/>
  <c r="T185" i="38"/>
  <c r="R185" i="38"/>
  <c r="AI184" i="38"/>
  <c r="Z184" i="38"/>
  <c r="X184" i="38"/>
  <c r="T184" i="38"/>
  <c r="R184" i="38"/>
  <c r="AI182" i="38"/>
  <c r="Z182" i="38"/>
  <c r="X182" i="38"/>
  <c r="T182" i="38"/>
  <c r="R182" i="38"/>
  <c r="AI181" i="38"/>
  <c r="Z181" i="38"/>
  <c r="X181" i="38"/>
  <c r="T181" i="38"/>
  <c r="R181" i="38"/>
  <c r="AI180" i="38"/>
  <c r="Z180" i="38"/>
  <c r="X180" i="38"/>
  <c r="T180" i="38"/>
  <c r="R180" i="38"/>
  <c r="AI174" i="38"/>
  <c r="Z174" i="38"/>
  <c r="X174" i="38"/>
  <c r="T174" i="38"/>
  <c r="R174" i="38"/>
  <c r="AI173" i="38"/>
  <c r="Z173" i="38"/>
  <c r="X173" i="38"/>
  <c r="T173" i="38"/>
  <c r="R173" i="38"/>
  <c r="AI172" i="38"/>
  <c r="Z172" i="38"/>
  <c r="X172" i="38"/>
  <c r="T172" i="38"/>
  <c r="R172" i="38"/>
  <c r="AI170" i="38"/>
  <c r="Z170" i="38"/>
  <c r="X170" i="38"/>
  <c r="T170" i="38"/>
  <c r="R170" i="38"/>
  <c r="AI169" i="38"/>
  <c r="Z169" i="38"/>
  <c r="X169" i="38"/>
  <c r="T169" i="38"/>
  <c r="R169" i="38"/>
  <c r="AI168" i="38"/>
  <c r="Z168" i="38"/>
  <c r="X168" i="38"/>
  <c r="T168" i="38"/>
  <c r="R168" i="38"/>
  <c r="AI165" i="38"/>
  <c r="Z165" i="38"/>
  <c r="X165" i="38"/>
  <c r="T165" i="38"/>
  <c r="R165" i="38"/>
  <c r="AI164" i="38"/>
  <c r="Z164" i="38"/>
  <c r="X164" i="38"/>
  <c r="T164" i="38"/>
  <c r="R164" i="38"/>
  <c r="AI163" i="38"/>
  <c r="Z163" i="38"/>
  <c r="X163" i="38"/>
  <c r="T163" i="38"/>
  <c r="R163" i="38"/>
  <c r="AI161" i="38"/>
  <c r="Z161" i="38"/>
  <c r="X161" i="38"/>
  <c r="T161" i="38"/>
  <c r="R161" i="38"/>
  <c r="AI160" i="38"/>
  <c r="Z160" i="38"/>
  <c r="X160" i="38"/>
  <c r="T160" i="38"/>
  <c r="R160" i="38"/>
  <c r="AI159" i="38"/>
  <c r="Z159" i="38"/>
  <c r="X159" i="38"/>
  <c r="T159" i="38"/>
  <c r="R159" i="38"/>
  <c r="AD152" i="38"/>
  <c r="AC152" i="38"/>
  <c r="AB152" i="38"/>
  <c r="AA152" i="38"/>
  <c r="W152" i="38"/>
  <c r="V152" i="38"/>
  <c r="U152" i="38"/>
  <c r="G151" i="38"/>
  <c r="AI150" i="38"/>
  <c r="Z150" i="38"/>
  <c r="X150" i="38"/>
  <c r="T150" i="38"/>
  <c r="R150" i="38"/>
  <c r="AI149" i="38"/>
  <c r="Z149" i="38"/>
  <c r="X149" i="38"/>
  <c r="T149" i="38"/>
  <c r="R149" i="38"/>
  <c r="AI148" i="38"/>
  <c r="Z148" i="38"/>
  <c r="X148" i="38"/>
  <c r="T148" i="38"/>
  <c r="R148" i="38"/>
  <c r="AI146" i="38"/>
  <c r="Z146" i="38"/>
  <c r="X146" i="38"/>
  <c r="T146" i="38"/>
  <c r="R146" i="38"/>
  <c r="AI145" i="38"/>
  <c r="Z145" i="38"/>
  <c r="X145" i="38"/>
  <c r="T145" i="38"/>
  <c r="R145" i="38"/>
  <c r="AI144" i="38"/>
  <c r="Z144" i="38"/>
  <c r="X144" i="38"/>
  <c r="T144" i="38"/>
  <c r="R144" i="38"/>
  <c r="AI141" i="38"/>
  <c r="Z141" i="38"/>
  <c r="X141" i="38"/>
  <c r="T141" i="38"/>
  <c r="R141" i="38"/>
  <c r="AI140" i="38"/>
  <c r="Z140" i="38"/>
  <c r="X140" i="38"/>
  <c r="T140" i="38"/>
  <c r="R140" i="38"/>
  <c r="AI139" i="38"/>
  <c r="Z139" i="38"/>
  <c r="X139" i="38"/>
  <c r="T139" i="38"/>
  <c r="R139" i="38"/>
  <c r="AI137" i="38"/>
  <c r="Z137" i="38"/>
  <c r="X137" i="38"/>
  <c r="T137" i="38"/>
  <c r="R137" i="38"/>
  <c r="AI136" i="38"/>
  <c r="Z136" i="38"/>
  <c r="X136" i="38"/>
  <c r="T136" i="38"/>
  <c r="R136" i="38"/>
  <c r="AI135" i="38"/>
  <c r="Z135" i="38"/>
  <c r="X135" i="38"/>
  <c r="T135" i="38"/>
  <c r="R135" i="38"/>
  <c r="AI129" i="38"/>
  <c r="Z129" i="38"/>
  <c r="X129" i="38"/>
  <c r="T129" i="38"/>
  <c r="R129" i="38"/>
  <c r="AI128" i="38"/>
  <c r="Z128" i="38"/>
  <c r="X128" i="38"/>
  <c r="T128" i="38"/>
  <c r="R128" i="38"/>
  <c r="AI127" i="38"/>
  <c r="Z127" i="38"/>
  <c r="X127" i="38"/>
  <c r="T127" i="38"/>
  <c r="R127" i="38"/>
  <c r="AI125" i="38"/>
  <c r="Z125" i="38"/>
  <c r="X125" i="38"/>
  <c r="T125" i="38"/>
  <c r="R125" i="38"/>
  <c r="AI124" i="38"/>
  <c r="Z124" i="38"/>
  <c r="X124" i="38"/>
  <c r="T124" i="38"/>
  <c r="R124" i="38"/>
  <c r="AI123" i="38"/>
  <c r="Z123" i="38"/>
  <c r="X123" i="38"/>
  <c r="T123" i="38"/>
  <c r="R123" i="38"/>
  <c r="AI120" i="38"/>
  <c r="Z120" i="38"/>
  <c r="X120" i="38"/>
  <c r="T120" i="38"/>
  <c r="R120" i="38"/>
  <c r="AI119" i="38"/>
  <c r="Z119" i="38"/>
  <c r="X119" i="38"/>
  <c r="T119" i="38"/>
  <c r="R119" i="38"/>
  <c r="AI118" i="38"/>
  <c r="Z118" i="38"/>
  <c r="X118" i="38"/>
  <c r="T118" i="38"/>
  <c r="R118" i="38"/>
  <c r="AI116" i="38"/>
  <c r="Z116" i="38"/>
  <c r="X116" i="38"/>
  <c r="T116" i="38"/>
  <c r="R116" i="38"/>
  <c r="AI115" i="38"/>
  <c r="Z115" i="38"/>
  <c r="X115" i="38"/>
  <c r="T115" i="38"/>
  <c r="R115" i="38"/>
  <c r="AI114" i="38"/>
  <c r="Z114" i="38"/>
  <c r="X114" i="38"/>
  <c r="T114" i="38"/>
  <c r="R114" i="38"/>
  <c r="AI102" i="38"/>
  <c r="Z102" i="38"/>
  <c r="X102" i="38"/>
  <c r="T102" i="38"/>
  <c r="R102" i="38"/>
  <c r="AI101" i="38"/>
  <c r="Z101" i="38"/>
  <c r="X101" i="38"/>
  <c r="T101" i="38"/>
  <c r="R101" i="38"/>
  <c r="AI100" i="38"/>
  <c r="Z100" i="38"/>
  <c r="X100" i="38"/>
  <c r="T100" i="38"/>
  <c r="R100" i="38"/>
  <c r="AI98" i="38"/>
  <c r="Z98" i="38"/>
  <c r="X98" i="38"/>
  <c r="T98" i="38"/>
  <c r="R98" i="38"/>
  <c r="AI97" i="38"/>
  <c r="Z97" i="38"/>
  <c r="X97" i="38"/>
  <c r="T97" i="38"/>
  <c r="R97" i="38"/>
  <c r="AI96" i="38"/>
  <c r="Z96" i="38"/>
  <c r="X96" i="38"/>
  <c r="T96" i="38"/>
  <c r="R96" i="38"/>
  <c r="AI93" i="38"/>
  <c r="Z93" i="38"/>
  <c r="X93" i="38"/>
  <c r="T93" i="38"/>
  <c r="R93" i="38"/>
  <c r="AI92" i="38"/>
  <c r="Z92" i="38"/>
  <c r="X92" i="38"/>
  <c r="T92" i="38"/>
  <c r="R92" i="38"/>
  <c r="AI91" i="38"/>
  <c r="Z91" i="38"/>
  <c r="X91" i="38"/>
  <c r="T91" i="38"/>
  <c r="R91" i="38"/>
  <c r="AI89" i="38"/>
  <c r="Z89" i="38"/>
  <c r="X89" i="38"/>
  <c r="T89" i="38"/>
  <c r="R89" i="38"/>
  <c r="AI88" i="38"/>
  <c r="Z88" i="38"/>
  <c r="X88" i="38"/>
  <c r="T88" i="38"/>
  <c r="R88" i="38"/>
  <c r="AI87" i="38"/>
  <c r="Z87" i="38"/>
  <c r="X87" i="38"/>
  <c r="T87" i="38"/>
  <c r="R87" i="38"/>
  <c r="AI81" i="38"/>
  <c r="Z81" i="38"/>
  <c r="X81" i="38"/>
  <c r="T81" i="38"/>
  <c r="R81" i="38"/>
  <c r="AI80" i="38"/>
  <c r="Z80" i="38"/>
  <c r="X80" i="38"/>
  <c r="T80" i="38"/>
  <c r="R80" i="38"/>
  <c r="AI79" i="38"/>
  <c r="Z79" i="38"/>
  <c r="X79" i="38"/>
  <c r="T79" i="38"/>
  <c r="R79" i="38"/>
  <c r="AI77" i="38"/>
  <c r="Z77" i="38"/>
  <c r="X77" i="38"/>
  <c r="T77" i="38"/>
  <c r="R77" i="38"/>
  <c r="AI76" i="38"/>
  <c r="Z76" i="38"/>
  <c r="X76" i="38"/>
  <c r="T76" i="38"/>
  <c r="R76" i="38"/>
  <c r="AI75" i="38"/>
  <c r="Z75" i="38"/>
  <c r="X75" i="38"/>
  <c r="T75" i="38"/>
  <c r="R75" i="38"/>
  <c r="AI72" i="38"/>
  <c r="Z72" i="38"/>
  <c r="X72" i="38"/>
  <c r="T72" i="38"/>
  <c r="R72" i="38"/>
  <c r="AI71" i="38"/>
  <c r="Z71" i="38"/>
  <c r="X71" i="38"/>
  <c r="T71" i="38"/>
  <c r="R71" i="38"/>
  <c r="AI70" i="38"/>
  <c r="Z70" i="38"/>
  <c r="X70" i="38"/>
  <c r="T70" i="38"/>
  <c r="R70" i="38"/>
  <c r="AI68" i="38"/>
  <c r="Z68" i="38"/>
  <c r="X68" i="38"/>
  <c r="T68" i="38"/>
  <c r="R68" i="38"/>
  <c r="AI67" i="38"/>
  <c r="Z67" i="38"/>
  <c r="X67" i="38"/>
  <c r="T67" i="38"/>
  <c r="R67" i="38"/>
  <c r="AI66" i="38"/>
  <c r="Z66" i="38"/>
  <c r="X66" i="38"/>
  <c r="T66" i="38"/>
  <c r="R66" i="38"/>
  <c r="AD198" i="38"/>
  <c r="AG154" i="38"/>
  <c r="AG201" i="38" s="1"/>
  <c r="AG321" i="38" s="1"/>
  <c r="Q46" i="33" s="1"/>
  <c r="AG325" i="38"/>
  <c r="Q22" i="35" s="1"/>
  <c r="AG306" i="38"/>
  <c r="AH154" i="38"/>
  <c r="AH201" i="38" s="1"/>
  <c r="AH321" i="38" s="1"/>
  <c r="P51" i="100"/>
  <c r="O51" i="100"/>
  <c r="N51" i="100"/>
  <c r="M51" i="100"/>
  <c r="L51" i="100"/>
  <c r="K51" i="100"/>
  <c r="E56" i="100" s="1"/>
  <c r="J51" i="100"/>
  <c r="I51" i="100"/>
  <c r="E55" i="100" s="1"/>
  <c r="H51" i="100"/>
  <c r="G51" i="100"/>
  <c r="E51" i="100"/>
  <c r="I7" i="100" s="1"/>
  <c r="L7" i="100" s="1"/>
  <c r="G89" i="58"/>
  <c r="G88" i="58"/>
  <c r="P86" i="58"/>
  <c r="M41" i="119" s="1"/>
  <c r="P85" i="58"/>
  <c r="P83" i="58"/>
  <c r="M39" i="119" s="1"/>
  <c r="G83" i="58"/>
  <c r="P82" i="58"/>
  <c r="G82" i="58"/>
  <c r="E53" i="11"/>
  <c r="P14" i="11"/>
  <c r="P16" i="11" s="1"/>
  <c r="P18" i="11" s="1"/>
  <c r="P21" i="11" s="1"/>
  <c r="R14" i="11"/>
  <c r="R16" i="11" s="1"/>
  <c r="R18" i="11" s="1"/>
  <c r="R21" i="11" s="1"/>
  <c r="E17" i="8"/>
  <c r="E13" i="8"/>
  <c r="E21" i="8"/>
  <c r="H15" i="6"/>
  <c r="H13" i="6"/>
  <c r="H12" i="6"/>
  <c r="H11" i="6"/>
  <c r="AH153" i="38"/>
  <c r="AH200" i="38" s="1"/>
  <c r="AH105" i="38"/>
  <c r="AH106" i="38"/>
  <c r="F4" i="26"/>
  <c r="E4" i="104" s="1"/>
  <c r="F4" i="24"/>
  <c r="AD59" i="38"/>
  <c r="AC59" i="38"/>
  <c r="AB59" i="38"/>
  <c r="AC58" i="38"/>
  <c r="AB58" i="38"/>
  <c r="AA58" i="38"/>
  <c r="AI57" i="38"/>
  <c r="X57" i="38"/>
  <c r="T57" i="38"/>
  <c r="R57" i="38"/>
  <c r="AI56" i="38"/>
  <c r="X56" i="38"/>
  <c r="T56" i="38"/>
  <c r="R56" i="38"/>
  <c r="AI55" i="38"/>
  <c r="X55" i="38"/>
  <c r="T55" i="38"/>
  <c r="R55" i="38"/>
  <c r="AI53" i="38"/>
  <c r="X53" i="38"/>
  <c r="T53" i="38"/>
  <c r="R53" i="38"/>
  <c r="AI52" i="38"/>
  <c r="X52" i="38"/>
  <c r="T52" i="38"/>
  <c r="R52" i="38"/>
  <c r="AI51" i="38"/>
  <c r="X51" i="38"/>
  <c r="T51" i="38"/>
  <c r="R51" i="38"/>
  <c r="AI48" i="38"/>
  <c r="X48" i="38"/>
  <c r="T48" i="38"/>
  <c r="R48" i="38"/>
  <c r="AI47" i="38"/>
  <c r="X47" i="38"/>
  <c r="T47" i="38"/>
  <c r="R47" i="38"/>
  <c r="AI46" i="38"/>
  <c r="X46" i="38"/>
  <c r="T46" i="38"/>
  <c r="R46" i="38"/>
  <c r="AI44" i="38"/>
  <c r="X44" i="38"/>
  <c r="T44" i="38"/>
  <c r="R44" i="38"/>
  <c r="AI43" i="38"/>
  <c r="X43" i="38"/>
  <c r="T43" i="38"/>
  <c r="R43" i="38"/>
  <c r="AI42" i="38"/>
  <c r="X42" i="38"/>
  <c r="T42" i="38"/>
  <c r="R42" i="38"/>
  <c r="AG37" i="38"/>
  <c r="AG60" i="38" s="1"/>
  <c r="AG107" i="38" s="1"/>
  <c r="AD37" i="38"/>
  <c r="AC37" i="38"/>
  <c r="AB37" i="38"/>
  <c r="W37" i="38"/>
  <c r="V37" i="38"/>
  <c r="AI23" i="38"/>
  <c r="X23" i="38"/>
  <c r="T23" i="38"/>
  <c r="AI22" i="38"/>
  <c r="X22" i="38"/>
  <c r="T22" i="38"/>
  <c r="X21" i="38"/>
  <c r="T21" i="38"/>
  <c r="AI27" i="38"/>
  <c r="X27" i="38"/>
  <c r="T27" i="38"/>
  <c r="AI26" i="38"/>
  <c r="X26" i="38"/>
  <c r="T26" i="38"/>
  <c r="AI25" i="38"/>
  <c r="X25" i="38"/>
  <c r="T25" i="38"/>
  <c r="AI32" i="38"/>
  <c r="X32" i="38"/>
  <c r="T32" i="38"/>
  <c r="R32" i="38"/>
  <c r="AI31" i="38"/>
  <c r="X31" i="38"/>
  <c r="T31" i="38"/>
  <c r="R31" i="38"/>
  <c r="AI30" i="38"/>
  <c r="X30" i="38"/>
  <c r="T30" i="38"/>
  <c r="R30" i="38"/>
  <c r="AI35" i="38"/>
  <c r="X35" i="38"/>
  <c r="T35" i="38"/>
  <c r="R35" i="38"/>
  <c r="AI34" i="38"/>
  <c r="X34" i="38"/>
  <c r="T34" i="38"/>
  <c r="R34" i="38"/>
  <c r="V20" i="29"/>
  <c r="AA20" i="29" s="1"/>
  <c r="V19" i="29"/>
  <c r="AA19" i="29" s="1"/>
  <c r="V17" i="29"/>
  <c r="AA17" i="29" s="1"/>
  <c r="AA33" i="29" s="1"/>
  <c r="V18" i="29"/>
  <c r="Z30" i="60"/>
  <c r="Z16" i="60"/>
  <c r="G107" i="10"/>
  <c r="G106" i="10"/>
  <c r="G105" i="10"/>
  <c r="G104" i="10"/>
  <c r="G103" i="10"/>
  <c r="G102" i="10"/>
  <c r="G101" i="10"/>
  <c r="G100" i="10"/>
  <c r="G99" i="10"/>
  <c r="G98" i="10"/>
  <c r="G97" i="10"/>
  <c r="G92" i="10"/>
  <c r="J13" i="98"/>
  <c r="J12" i="98"/>
  <c r="J11" i="98"/>
  <c r="H25" i="97"/>
  <c r="H32" i="97" s="1"/>
  <c r="G25" i="97"/>
  <c r="G32" i="97" s="1"/>
  <c r="F25" i="97"/>
  <c r="H24" i="97"/>
  <c r="H31" i="97" s="1"/>
  <c r="G24" i="97"/>
  <c r="G31" i="97" s="1"/>
  <c r="F24" i="97"/>
  <c r="I23" i="97"/>
  <c r="I30" i="97" s="1"/>
  <c r="I22" i="97"/>
  <c r="I21" i="97"/>
  <c r="I20" i="97"/>
  <c r="I19" i="97"/>
  <c r="I18" i="97"/>
  <c r="I17" i="97"/>
  <c r="I16" i="97"/>
  <c r="I14" i="97"/>
  <c r="I13" i="97"/>
  <c r="I12" i="97"/>
  <c r="J13" i="96"/>
  <c r="J12" i="96"/>
  <c r="J11" i="96"/>
  <c r="G57" i="95"/>
  <c r="G61" i="95" s="1"/>
  <c r="J62" i="5" s="1"/>
  <c r="F57" i="95"/>
  <c r="F61" i="95" s="1"/>
  <c r="I62" i="5" s="1"/>
  <c r="E57" i="95"/>
  <c r="G56" i="95"/>
  <c r="G60" i="95" s="1"/>
  <c r="F56" i="95"/>
  <c r="F60" i="95" s="1"/>
  <c r="E56" i="95"/>
  <c r="H13" i="95"/>
  <c r="H12" i="95"/>
  <c r="H11" i="95"/>
  <c r="J13" i="94"/>
  <c r="J12" i="94"/>
  <c r="J11" i="94"/>
  <c r="G11" i="94"/>
  <c r="G52" i="94" s="1"/>
  <c r="K59" i="93"/>
  <c r="K64" i="93" s="1"/>
  <c r="J58" i="5" s="1"/>
  <c r="J59" i="93"/>
  <c r="J64" i="93" s="1"/>
  <c r="I58" i="5" s="1"/>
  <c r="H59" i="93"/>
  <c r="G59" i="93"/>
  <c r="K58" i="93"/>
  <c r="K63" i="93" s="1"/>
  <c r="J58" i="93"/>
  <c r="J63" i="93" s="1"/>
  <c r="H58" i="93"/>
  <c r="G58" i="93"/>
  <c r="L13" i="93"/>
  <c r="I13" i="93"/>
  <c r="L12" i="93"/>
  <c r="I12" i="93"/>
  <c r="L11" i="93"/>
  <c r="I11" i="93"/>
  <c r="H13" i="92"/>
  <c r="H12" i="92"/>
  <c r="H11" i="92"/>
  <c r="I13" i="91"/>
  <c r="I12" i="91"/>
  <c r="I11" i="91"/>
  <c r="O13" i="88"/>
  <c r="O12" i="88"/>
  <c r="O11" i="88"/>
  <c r="H34" i="89"/>
  <c r="J29" i="89"/>
  <c r="J35" i="89" s="1"/>
  <c r="J34" i="5" s="1"/>
  <c r="I29" i="89"/>
  <c r="I35" i="89" s="1"/>
  <c r="I34" i="5" s="1"/>
  <c r="H29" i="89"/>
  <c r="J28" i="89"/>
  <c r="J34" i="89" s="1"/>
  <c r="I28" i="89"/>
  <c r="I34" i="89" s="1"/>
  <c r="H28" i="89"/>
  <c r="J27" i="89"/>
  <c r="J33" i="89" s="1"/>
  <c r="I27" i="89"/>
  <c r="H27" i="89"/>
  <c r="K26" i="89"/>
  <c r="K25" i="89"/>
  <c r="K23" i="89"/>
  <c r="K22" i="89"/>
  <c r="K20" i="89"/>
  <c r="K19" i="89"/>
  <c r="K17" i="89"/>
  <c r="K16" i="89"/>
  <c r="K15" i="89"/>
  <c r="K14" i="89"/>
  <c r="K13" i="89"/>
  <c r="K11" i="89"/>
  <c r="O51" i="86"/>
  <c r="O50" i="86"/>
  <c r="O11" i="86"/>
  <c r="M13" i="87"/>
  <c r="M12" i="87"/>
  <c r="M11" i="87"/>
  <c r="N11" i="85"/>
  <c r="H53" i="84"/>
  <c r="J24" i="5" s="1"/>
  <c r="G53" i="84"/>
  <c r="I24" i="5" s="1"/>
  <c r="E53" i="84"/>
  <c r="H52" i="84"/>
  <c r="G52" i="84"/>
  <c r="E52" i="84"/>
  <c r="I51" i="84"/>
  <c r="I50" i="84"/>
  <c r="I11" i="84"/>
  <c r="AB58" i="6"/>
  <c r="U58" i="6"/>
  <c r="N58" i="6"/>
  <c r="AB44" i="6"/>
  <c r="AB53" i="6" s="1"/>
  <c r="U44" i="6"/>
  <c r="U53" i="6" s="1"/>
  <c r="N44" i="6"/>
  <c r="N53" i="6" s="1"/>
  <c r="J94" i="17"/>
  <c r="K94" i="17"/>
  <c r="S14" i="27"/>
  <c r="S44" i="27"/>
  <c r="S43" i="27"/>
  <c r="AD334" i="36"/>
  <c r="AD333" i="36"/>
  <c r="AD332" i="36"/>
  <c r="AD328" i="36"/>
  <c r="AD327" i="36"/>
  <c r="AD326" i="36"/>
  <c r="AD319" i="36"/>
  <c r="AD318" i="36"/>
  <c r="AD317" i="36"/>
  <c r="AD313" i="36"/>
  <c r="AD312" i="36"/>
  <c r="AD311" i="36"/>
  <c r="AD300" i="36"/>
  <c r="AD299" i="36"/>
  <c r="AD298" i="36"/>
  <c r="AD294" i="36"/>
  <c r="AD293" i="36"/>
  <c r="AD292" i="36"/>
  <c r="AD285" i="36"/>
  <c r="AD284" i="36"/>
  <c r="AD283" i="36"/>
  <c r="AD279" i="36"/>
  <c r="AD278" i="36"/>
  <c r="AD277" i="36"/>
  <c r="AD264" i="36"/>
  <c r="AD263" i="36"/>
  <c r="AD262" i="36"/>
  <c r="AD258" i="36"/>
  <c r="AD257" i="36"/>
  <c r="AD256" i="36"/>
  <c r="AD249" i="36"/>
  <c r="AD248" i="36"/>
  <c r="AD247" i="36"/>
  <c r="AD243" i="36"/>
  <c r="AD242" i="36"/>
  <c r="AD241" i="36"/>
  <c r="AD231" i="36"/>
  <c r="AD230" i="36"/>
  <c r="AD229" i="36"/>
  <c r="AD225" i="36"/>
  <c r="AD224" i="36"/>
  <c r="AD223" i="36"/>
  <c r="AD123" i="36"/>
  <c r="AD122" i="36"/>
  <c r="AD121" i="36"/>
  <c r="AM334" i="36"/>
  <c r="AM333" i="36"/>
  <c r="AM332" i="36"/>
  <c r="AM328" i="36"/>
  <c r="AM327" i="36"/>
  <c r="AM326" i="36"/>
  <c r="AM319" i="36"/>
  <c r="AM318" i="36"/>
  <c r="AM317" i="36"/>
  <c r="AM313" i="36"/>
  <c r="AM312" i="36"/>
  <c r="AM311" i="36"/>
  <c r="AM300" i="36"/>
  <c r="AM299" i="36"/>
  <c r="AM298" i="36"/>
  <c r="AM294" i="36"/>
  <c r="AM293" i="36"/>
  <c r="AM292" i="36"/>
  <c r="AM285" i="36"/>
  <c r="AM284" i="36"/>
  <c r="AM283" i="36"/>
  <c r="AM279" i="36"/>
  <c r="AM278" i="36"/>
  <c r="AM277" i="36"/>
  <c r="AM264" i="36"/>
  <c r="AM263" i="36"/>
  <c r="AM262" i="36"/>
  <c r="AM258" i="36"/>
  <c r="AM257" i="36"/>
  <c r="AM256" i="36"/>
  <c r="AM249" i="36"/>
  <c r="AM248" i="36"/>
  <c r="AM247" i="36"/>
  <c r="AM243" i="36"/>
  <c r="AM242" i="36"/>
  <c r="AM241" i="36"/>
  <c r="AM231" i="36"/>
  <c r="AM230" i="36"/>
  <c r="AM229" i="36"/>
  <c r="AM225" i="36"/>
  <c r="AM224" i="36"/>
  <c r="AM223" i="36"/>
  <c r="AM123" i="36"/>
  <c r="AM122" i="36"/>
  <c r="AM121" i="36"/>
  <c r="AM20" i="36"/>
  <c r="AM19" i="36"/>
  <c r="AM18" i="36"/>
  <c r="AD20" i="36"/>
  <c r="AD19" i="36"/>
  <c r="AD18" i="36"/>
  <c r="AI36" i="38"/>
  <c r="AH38" i="38"/>
  <c r="AH61" i="38" s="1"/>
  <c r="Q53" i="39"/>
  <c r="Q52" i="39"/>
  <c r="Q51" i="39"/>
  <c r="O54" i="39"/>
  <c r="N54" i="39"/>
  <c r="O49" i="39"/>
  <c r="N49" i="39"/>
  <c r="Q48" i="39"/>
  <c r="Q47" i="39"/>
  <c r="Q46" i="39"/>
  <c r="O40" i="39"/>
  <c r="N40" i="39"/>
  <c r="Q39" i="39"/>
  <c r="Q38" i="39"/>
  <c r="Q37" i="39"/>
  <c r="Q34" i="39"/>
  <c r="Q33" i="39"/>
  <c r="Q32" i="39"/>
  <c r="Q25" i="39"/>
  <c r="Q24" i="39"/>
  <c r="Q23" i="39"/>
  <c r="Q20" i="39"/>
  <c r="Q19" i="39"/>
  <c r="O35" i="39"/>
  <c r="N35" i="39"/>
  <c r="O26" i="39"/>
  <c r="N26" i="39"/>
  <c r="O21" i="39"/>
  <c r="N21" i="39"/>
  <c r="Q18" i="39"/>
  <c r="T28" i="41"/>
  <c r="T27" i="41"/>
  <c r="T26" i="41"/>
  <c r="T22" i="41"/>
  <c r="T21" i="41"/>
  <c r="T20" i="41"/>
  <c r="T16" i="41"/>
  <c r="T15" i="41"/>
  <c r="AE21" i="40"/>
  <c r="AE20" i="40"/>
  <c r="AH37" i="38"/>
  <c r="AH60" i="38" s="1"/>
  <c r="Q15" i="77"/>
  <c r="R44" i="73"/>
  <c r="R43" i="73"/>
  <c r="P32" i="83"/>
  <c r="P24" i="83"/>
  <c r="P15" i="83"/>
  <c r="Q23" i="80"/>
  <c r="Q15" i="80"/>
  <c r="O22" i="62"/>
  <c r="E63" i="9"/>
  <c r="E21" i="9"/>
  <c r="C69" i="10"/>
  <c r="C70" i="10" s="1"/>
  <c r="C71" i="10" s="1"/>
  <c r="C72" i="10" s="1"/>
  <c r="C73" i="10" s="1"/>
  <c r="C74" i="10" s="1"/>
  <c r="C75" i="10" s="1"/>
  <c r="C76" i="10" s="1"/>
  <c r="C77" i="10" s="1"/>
  <c r="C78" i="10" s="1"/>
  <c r="C79" i="10" s="1"/>
  <c r="C80" i="10" s="1"/>
  <c r="C81" i="10" s="1"/>
  <c r="C82" i="10" s="1"/>
  <c r="C83" i="10" s="1"/>
  <c r="C84" i="10" s="1"/>
  <c r="C85" i="10" s="1"/>
  <c r="F58" i="17"/>
  <c r="E49" i="11"/>
  <c r="E48" i="11"/>
  <c r="E47" i="11"/>
  <c r="E46" i="11"/>
  <c r="E45" i="11"/>
  <c r="E36" i="11"/>
  <c r="E35" i="11"/>
  <c r="E33" i="11"/>
  <c r="E31" i="11"/>
  <c r="E29" i="11"/>
  <c r="E28" i="11"/>
  <c r="F26" i="11"/>
  <c r="G41" i="10" s="1"/>
  <c r="E25" i="11"/>
  <c r="E24" i="11"/>
  <c r="E23" i="11"/>
  <c r="E20" i="11"/>
  <c r="E19" i="11"/>
  <c r="E17" i="11"/>
  <c r="E15" i="11"/>
  <c r="Q14" i="11"/>
  <c r="Q16" i="11" s="1"/>
  <c r="Q18" i="11" s="1"/>
  <c r="Q21" i="11" s="1"/>
  <c r="F14" i="11"/>
  <c r="F16" i="11" s="1"/>
  <c r="F18" i="11" s="1"/>
  <c r="F21" i="11" s="1"/>
  <c r="E13" i="11"/>
  <c r="E12" i="11"/>
  <c r="Q30" i="24"/>
  <c r="Q143" i="24" s="1"/>
  <c r="P30" i="24"/>
  <c r="P143" i="24" s="1"/>
  <c r="O30" i="24"/>
  <c r="O143" i="24" s="1"/>
  <c r="N30" i="24"/>
  <c r="N143" i="24" s="1"/>
  <c r="M30" i="24"/>
  <c r="M143" i="24" s="1"/>
  <c r="L30" i="24"/>
  <c r="L143" i="24" s="1"/>
  <c r="K30" i="24"/>
  <c r="K143" i="24" s="1"/>
  <c r="C92" i="10"/>
  <c r="C93" i="10" s="1"/>
  <c r="C94" i="10" s="1"/>
  <c r="C95" i="10" s="1"/>
  <c r="C97" i="10" s="1"/>
  <c r="C98" i="10" s="1"/>
  <c r="C99" i="10" s="1"/>
  <c r="C100" i="10" s="1"/>
  <c r="C101" i="10" s="1"/>
  <c r="C102" i="10" s="1"/>
  <c r="C103" i="10" s="1"/>
  <c r="C104" i="10" s="1"/>
  <c r="C105" i="10" s="1"/>
  <c r="C106" i="10" s="1"/>
  <c r="C107" i="10" s="1"/>
  <c r="C108" i="10" s="1"/>
  <c r="C110" i="10" s="1"/>
  <c r="C111" i="10" s="1"/>
  <c r="C112" i="10" s="1"/>
  <c r="C113" i="10" s="1"/>
  <c r="C114" i="10" s="1"/>
  <c r="C115" i="10" s="1"/>
  <c r="C117" i="10" s="1"/>
  <c r="C118" i="10" s="1"/>
  <c r="C119" i="10" s="1"/>
  <c r="C120" i="10" s="1"/>
  <c r="C121" i="10" s="1"/>
  <c r="C122" i="10" s="1"/>
  <c r="C123" i="10" s="1"/>
  <c r="C124" i="10" s="1"/>
  <c r="K89" i="10"/>
  <c r="K90" i="10" s="1"/>
  <c r="J89" i="10"/>
  <c r="J90" i="10" s="1"/>
  <c r="I89" i="10"/>
  <c r="I90" i="10" s="1"/>
  <c r="H89" i="10"/>
  <c r="H90" i="10" s="1"/>
  <c r="P149" i="4"/>
  <c r="Q149" i="4" s="1"/>
  <c r="P147" i="4"/>
  <c r="Q147" i="4" s="1"/>
  <c r="P145" i="4"/>
  <c r="Q145" i="4" s="1"/>
  <c r="P144" i="4"/>
  <c r="Q144" i="4" s="1"/>
  <c r="P41" i="4"/>
  <c r="Q41" i="4" s="1"/>
  <c r="P38" i="4"/>
  <c r="Q38" i="4" s="1"/>
  <c r="K140" i="13"/>
  <c r="H143" i="13" s="1"/>
  <c r="H145" i="13" s="1"/>
  <c r="J140" i="13"/>
  <c r="I140" i="13"/>
  <c r="H140" i="13"/>
  <c r="G140" i="13"/>
  <c r="F140" i="13"/>
  <c r="J139" i="13"/>
  <c r="I139" i="13"/>
  <c r="H139" i="13"/>
  <c r="G139" i="13"/>
  <c r="F139" i="13"/>
  <c r="K138" i="13"/>
  <c r="K137" i="13"/>
  <c r="K136" i="13"/>
  <c r="K135" i="13"/>
  <c r="K134" i="13"/>
  <c r="K133" i="13"/>
  <c r="K132" i="13"/>
  <c r="K131" i="13"/>
  <c r="K130" i="13"/>
  <c r="S34" i="35"/>
  <c r="J34" i="35"/>
  <c r="S33" i="35"/>
  <c r="J33" i="35"/>
  <c r="S31" i="35"/>
  <c r="J31" i="35"/>
  <c r="S30" i="35"/>
  <c r="J30" i="35"/>
  <c r="S28" i="35"/>
  <c r="J28" i="35"/>
  <c r="S27" i="35"/>
  <c r="J27" i="35"/>
  <c r="S25" i="35"/>
  <c r="J25" i="35"/>
  <c r="S24" i="35"/>
  <c r="J24" i="35"/>
  <c r="S64" i="33"/>
  <c r="J64" i="33"/>
  <c r="S63" i="33"/>
  <c r="J63" i="33"/>
  <c r="S58" i="33"/>
  <c r="J58" i="33"/>
  <c r="S57" i="33"/>
  <c r="J57" i="33"/>
  <c r="S55" i="33"/>
  <c r="J55" i="33"/>
  <c r="S54" i="33"/>
  <c r="J54" i="33"/>
  <c r="S52" i="33"/>
  <c r="J52" i="33"/>
  <c r="S51" i="33"/>
  <c r="J51" i="33"/>
  <c r="S49" i="33"/>
  <c r="J49" i="33"/>
  <c r="S48" i="33"/>
  <c r="J48" i="33"/>
  <c r="S34" i="33"/>
  <c r="J34" i="33"/>
  <c r="S33" i="33"/>
  <c r="J33" i="33"/>
  <c r="S31" i="33"/>
  <c r="J31" i="33"/>
  <c r="S30" i="33"/>
  <c r="J30" i="33"/>
  <c r="S28" i="33"/>
  <c r="J28" i="33"/>
  <c r="S27" i="33"/>
  <c r="J27" i="33"/>
  <c r="S25" i="33"/>
  <c r="J25" i="33"/>
  <c r="S24" i="33"/>
  <c r="J24" i="33"/>
  <c r="S30" i="41"/>
  <c r="R30" i="41"/>
  <c r="R46" i="41" s="1"/>
  <c r="Q30" i="41"/>
  <c r="P30" i="41"/>
  <c r="O30" i="41"/>
  <c r="O46" i="41" s="1"/>
  <c r="S29" i="41"/>
  <c r="S45" i="41" s="1"/>
  <c r="R29" i="41"/>
  <c r="Q29" i="41"/>
  <c r="Q45" i="41" s="1"/>
  <c r="P29" i="41"/>
  <c r="P45" i="41" s="1"/>
  <c r="O29" i="41"/>
  <c r="G29" i="41"/>
  <c r="S24" i="41"/>
  <c r="S42" i="41" s="1"/>
  <c r="R24" i="41"/>
  <c r="R42" i="41" s="1"/>
  <c r="Q24" i="41"/>
  <c r="Q42" i="41" s="1"/>
  <c r="P24" i="41"/>
  <c r="P42" i="41" s="1"/>
  <c r="O24" i="41"/>
  <c r="O42" i="41" s="1"/>
  <c r="S23" i="41"/>
  <c r="R23" i="41"/>
  <c r="R41" i="41" s="1"/>
  <c r="Q23" i="41"/>
  <c r="Q41" i="41" s="1"/>
  <c r="P23" i="41"/>
  <c r="P41" i="41" s="1"/>
  <c r="O23" i="41"/>
  <c r="O41" i="41" s="1"/>
  <c r="G23" i="41"/>
  <c r="S18" i="41"/>
  <c r="S38" i="41" s="1"/>
  <c r="R18" i="41"/>
  <c r="R38" i="41" s="1"/>
  <c r="Q18" i="41"/>
  <c r="Q38" i="41" s="1"/>
  <c r="P18" i="41"/>
  <c r="P38" i="41" s="1"/>
  <c r="O18" i="41"/>
  <c r="O38" i="41" s="1"/>
  <c r="S17" i="41"/>
  <c r="S37" i="41" s="1"/>
  <c r="R17" i="41"/>
  <c r="R37" i="41" s="1"/>
  <c r="Q17" i="41"/>
  <c r="P17" i="41"/>
  <c r="G17" i="41"/>
  <c r="AD120" i="40"/>
  <c r="AC120" i="40"/>
  <c r="AB120" i="40"/>
  <c r="AD119" i="40"/>
  <c r="AC119" i="40"/>
  <c r="AB119" i="40"/>
  <c r="G119" i="40"/>
  <c r="AD114" i="40"/>
  <c r="AC114" i="40"/>
  <c r="AB114" i="40"/>
  <c r="AD113" i="40"/>
  <c r="AC113" i="40"/>
  <c r="AB113" i="40"/>
  <c r="G113" i="40"/>
  <c r="AD107" i="40"/>
  <c r="AC107" i="40"/>
  <c r="AB107" i="40"/>
  <c r="E31" i="35" s="1"/>
  <c r="J91" i="4" s="1"/>
  <c r="AD106" i="40"/>
  <c r="AD179" i="40" s="1"/>
  <c r="AC106" i="40"/>
  <c r="AB106" i="40"/>
  <c r="G106" i="40"/>
  <c r="AD101" i="40"/>
  <c r="G28" i="35" s="1"/>
  <c r="AC101" i="40"/>
  <c r="F28" i="35" s="1"/>
  <c r="AB101" i="40"/>
  <c r="E28" i="35" s="1"/>
  <c r="AD100" i="40"/>
  <c r="G27" i="35" s="1"/>
  <c r="AC100" i="40"/>
  <c r="F27" i="35" s="1"/>
  <c r="AB100" i="40"/>
  <c r="E27" i="35" s="1"/>
  <c r="G100" i="40"/>
  <c r="AD95" i="40"/>
  <c r="AC95" i="40"/>
  <c r="AB95" i="40"/>
  <c r="AD94" i="40"/>
  <c r="AC94" i="40"/>
  <c r="AB94" i="40"/>
  <c r="G94" i="40"/>
  <c r="AD83" i="40"/>
  <c r="AC83" i="40"/>
  <c r="AB83" i="40"/>
  <c r="AD82" i="40"/>
  <c r="AC82" i="40"/>
  <c r="AB82" i="40"/>
  <c r="G82" i="40"/>
  <c r="AD77" i="40"/>
  <c r="AC77" i="40"/>
  <c r="AB77" i="40"/>
  <c r="AD76" i="40"/>
  <c r="AC76" i="40"/>
  <c r="AB76" i="40"/>
  <c r="G76" i="40"/>
  <c r="AD70" i="40"/>
  <c r="AD166" i="40" s="1"/>
  <c r="AC70" i="40"/>
  <c r="F55" i="33" s="1"/>
  <c r="K59" i="4" s="1"/>
  <c r="AB70" i="40"/>
  <c r="AD69" i="40"/>
  <c r="G54" i="33" s="1"/>
  <c r="AC69" i="40"/>
  <c r="AB69" i="40"/>
  <c r="G69" i="40"/>
  <c r="AD64" i="40"/>
  <c r="AC64" i="40"/>
  <c r="F52" i="33" s="1"/>
  <c r="AB64" i="40"/>
  <c r="E52" i="33" s="1"/>
  <c r="AD63" i="40"/>
  <c r="G51" i="33" s="1"/>
  <c r="AC63" i="40"/>
  <c r="AB63" i="40"/>
  <c r="E51" i="33" s="1"/>
  <c r="G63" i="40"/>
  <c r="AD58" i="40"/>
  <c r="AC58" i="40"/>
  <c r="F49" i="33" s="1"/>
  <c r="AB58" i="40"/>
  <c r="AD57" i="40"/>
  <c r="AC57" i="40"/>
  <c r="AB57" i="40"/>
  <c r="G57" i="40"/>
  <c r="AD48" i="40"/>
  <c r="AC48" i="40"/>
  <c r="AB48" i="40"/>
  <c r="AD47" i="40"/>
  <c r="AC47" i="40"/>
  <c r="AB47" i="40"/>
  <c r="G47" i="40"/>
  <c r="AD42" i="40"/>
  <c r="AC42" i="40"/>
  <c r="AB42" i="40"/>
  <c r="AD41" i="40"/>
  <c r="AC41" i="40"/>
  <c r="AB41" i="40"/>
  <c r="G41" i="40"/>
  <c r="AD35" i="40"/>
  <c r="AC35" i="40"/>
  <c r="AB35" i="40"/>
  <c r="AD34" i="40"/>
  <c r="G30" i="33" s="1"/>
  <c r="AC34" i="40"/>
  <c r="F30" i="33" s="1"/>
  <c r="AB34" i="40"/>
  <c r="AB151" i="40" s="1"/>
  <c r="G34" i="40"/>
  <c r="AD29" i="40"/>
  <c r="AC29" i="40"/>
  <c r="F28" i="33" s="1"/>
  <c r="AB29" i="40"/>
  <c r="E28" i="33" s="1"/>
  <c r="AD28" i="40"/>
  <c r="AC28" i="40"/>
  <c r="F27" i="33" s="1"/>
  <c r="AB28" i="40"/>
  <c r="E27" i="33" s="1"/>
  <c r="G28" i="40"/>
  <c r="AD23" i="40"/>
  <c r="G25" i="33" s="1"/>
  <c r="AC23" i="40"/>
  <c r="AB23" i="40"/>
  <c r="G24" i="33"/>
  <c r="AC22" i="40"/>
  <c r="AB22" i="40"/>
  <c r="G22" i="40"/>
  <c r="V54" i="39"/>
  <c r="S54" i="39"/>
  <c r="P54" i="39"/>
  <c r="F54" i="39"/>
  <c r="U53" i="39"/>
  <c r="W53" i="39" s="1"/>
  <c r="M53" i="39"/>
  <c r="I53" i="39"/>
  <c r="U52" i="39"/>
  <c r="W52" i="39" s="1"/>
  <c r="M52" i="39"/>
  <c r="I52" i="39"/>
  <c r="U51" i="39"/>
  <c r="W51" i="39" s="1"/>
  <c r="M51" i="39"/>
  <c r="I51" i="39"/>
  <c r="V49" i="39"/>
  <c r="S49" i="39"/>
  <c r="P49" i="39"/>
  <c r="F49" i="39"/>
  <c r="U48" i="39"/>
  <c r="W48" i="39" s="1"/>
  <c r="M48" i="39"/>
  <c r="I48" i="39"/>
  <c r="U47" i="39"/>
  <c r="W47" i="39" s="1"/>
  <c r="M47" i="39"/>
  <c r="I47" i="39"/>
  <c r="U46" i="39"/>
  <c r="M46" i="39"/>
  <c r="I46" i="39"/>
  <c r="V40" i="39"/>
  <c r="S40" i="39"/>
  <c r="P40" i="39"/>
  <c r="F40" i="39"/>
  <c r="U39" i="39"/>
  <c r="W39" i="39" s="1"/>
  <c r="M39" i="39"/>
  <c r="I39" i="39"/>
  <c r="U38" i="39"/>
  <c r="W38" i="39" s="1"/>
  <c r="M38" i="39"/>
  <c r="I38" i="39"/>
  <c r="U37" i="39"/>
  <c r="M37" i="39"/>
  <c r="I37" i="39"/>
  <c r="V35" i="39"/>
  <c r="S35" i="39"/>
  <c r="P35" i="39"/>
  <c r="F35" i="39"/>
  <c r="U34" i="39"/>
  <c r="W34" i="39" s="1"/>
  <c r="M34" i="39"/>
  <c r="I34" i="39"/>
  <c r="U33" i="39"/>
  <c r="W33" i="39" s="1"/>
  <c r="M33" i="39"/>
  <c r="I33" i="39"/>
  <c r="U32" i="39"/>
  <c r="M32" i="39"/>
  <c r="I32" i="39"/>
  <c r="V26" i="39"/>
  <c r="S26" i="39"/>
  <c r="P26" i="39"/>
  <c r="U25" i="39"/>
  <c r="W25" i="39" s="1"/>
  <c r="M25" i="39"/>
  <c r="I25" i="39"/>
  <c r="U24" i="39"/>
  <c r="W24" i="39" s="1"/>
  <c r="M24" i="39"/>
  <c r="I24" i="39"/>
  <c r="U23" i="39"/>
  <c r="W23" i="39" s="1"/>
  <c r="M23" i="39"/>
  <c r="I23" i="39"/>
  <c r="V21" i="39"/>
  <c r="S21" i="39"/>
  <c r="P21" i="39"/>
  <c r="F21" i="39"/>
  <c r="U20" i="39"/>
  <c r="M20" i="39"/>
  <c r="I20" i="39"/>
  <c r="U19" i="39"/>
  <c r="W19" i="39" s="1"/>
  <c r="M19" i="39"/>
  <c r="I19" i="39"/>
  <c r="M18" i="39"/>
  <c r="I18" i="39"/>
  <c r="X36" i="38"/>
  <c r="T36" i="38"/>
  <c r="R36" i="38"/>
  <c r="AA65" i="37"/>
  <c r="X65" i="37"/>
  <c r="U65" i="37"/>
  <c r="T65" i="37"/>
  <c r="S65" i="37"/>
  <c r="O65" i="37"/>
  <c r="N65" i="37"/>
  <c r="J65" i="37"/>
  <c r="F65" i="37"/>
  <c r="F66" i="37" s="1"/>
  <c r="Z64" i="37"/>
  <c r="AB64" i="37" s="1"/>
  <c r="V64" i="37"/>
  <c r="P64" i="37"/>
  <c r="R64" i="37" s="1"/>
  <c r="M64" i="37"/>
  <c r="I64" i="37"/>
  <c r="Z63" i="37"/>
  <c r="AB63" i="37" s="1"/>
  <c r="V63" i="37"/>
  <c r="P63" i="37"/>
  <c r="M63" i="37"/>
  <c r="I63" i="37"/>
  <c r="Z62" i="37"/>
  <c r="V62" i="37"/>
  <c r="P62" i="37"/>
  <c r="R62" i="37" s="1"/>
  <c r="M62" i="37"/>
  <c r="I62" i="37"/>
  <c r="AA60" i="37"/>
  <c r="AA66" i="37" s="1"/>
  <c r="X60" i="37"/>
  <c r="X66" i="37" s="1"/>
  <c r="U60" i="37"/>
  <c r="T60" i="37"/>
  <c r="T66" i="37" s="1"/>
  <c r="S60" i="37"/>
  <c r="S66" i="37" s="1"/>
  <c r="O60" i="37"/>
  <c r="O66" i="37" s="1"/>
  <c r="N60" i="37"/>
  <c r="J60" i="37"/>
  <c r="Z59" i="37"/>
  <c r="AB59" i="37" s="1"/>
  <c r="V59" i="37"/>
  <c r="P59" i="37"/>
  <c r="M59" i="37"/>
  <c r="I59" i="37"/>
  <c r="Z58" i="37"/>
  <c r="V58" i="37"/>
  <c r="P58" i="37"/>
  <c r="R58" i="37" s="1"/>
  <c r="M58" i="37"/>
  <c r="I58" i="37"/>
  <c r="Z57" i="37"/>
  <c r="AB57" i="37" s="1"/>
  <c r="V57" i="37"/>
  <c r="P57" i="37"/>
  <c r="R57" i="37" s="1"/>
  <c r="M57" i="37"/>
  <c r="I57" i="37"/>
  <c r="AA52" i="37"/>
  <c r="X52" i="37"/>
  <c r="U52" i="37"/>
  <c r="T52" i="37"/>
  <c r="S52" i="37"/>
  <c r="O52" i="37"/>
  <c r="N52" i="37"/>
  <c r="J52" i="37"/>
  <c r="F52" i="37"/>
  <c r="Z51" i="37"/>
  <c r="AB51" i="37" s="1"/>
  <c r="V51" i="37"/>
  <c r="P51" i="37"/>
  <c r="R51" i="37" s="1"/>
  <c r="M51" i="37"/>
  <c r="I51" i="37"/>
  <c r="Z50" i="37"/>
  <c r="AB50" i="37" s="1"/>
  <c r="V50" i="37"/>
  <c r="P50" i="37"/>
  <c r="R50" i="37" s="1"/>
  <c r="M50" i="37"/>
  <c r="I50" i="37"/>
  <c r="Z49" i="37"/>
  <c r="AB49" i="37" s="1"/>
  <c r="V49" i="37"/>
  <c r="P49" i="37"/>
  <c r="R49" i="37" s="1"/>
  <c r="M49" i="37"/>
  <c r="I49" i="37"/>
  <c r="AA47" i="37"/>
  <c r="AA53" i="37" s="1"/>
  <c r="X47" i="37"/>
  <c r="U47" i="37"/>
  <c r="T47" i="37"/>
  <c r="S47" i="37"/>
  <c r="O47" i="37"/>
  <c r="N47" i="37"/>
  <c r="N53" i="37" s="1"/>
  <c r="J47" i="37"/>
  <c r="F47" i="37"/>
  <c r="Z46" i="37"/>
  <c r="V46" i="37"/>
  <c r="P46" i="37"/>
  <c r="R46" i="37" s="1"/>
  <c r="M46" i="37"/>
  <c r="I46" i="37"/>
  <c r="Z45" i="37"/>
  <c r="AB45" i="37" s="1"/>
  <c r="V45" i="37"/>
  <c r="P45" i="37"/>
  <c r="R45" i="37" s="1"/>
  <c r="M45" i="37"/>
  <c r="I45" i="37"/>
  <c r="Z44" i="37"/>
  <c r="AB44" i="37" s="1"/>
  <c r="V44" i="37"/>
  <c r="P44" i="37"/>
  <c r="M44" i="37"/>
  <c r="I44" i="37"/>
  <c r="AA38" i="37"/>
  <c r="AA39" i="37" s="1"/>
  <c r="X38" i="37"/>
  <c r="U38" i="37"/>
  <c r="T38" i="37"/>
  <c r="S38" i="37"/>
  <c r="O38" i="37"/>
  <c r="O39" i="37" s="1"/>
  <c r="N38" i="37"/>
  <c r="N39" i="37" s="1"/>
  <c r="J38" i="37"/>
  <c r="F38" i="37"/>
  <c r="Z37" i="37"/>
  <c r="AB37" i="37" s="1"/>
  <c r="V37" i="37"/>
  <c r="P37" i="37"/>
  <c r="R37" i="37" s="1"/>
  <c r="M37" i="37"/>
  <c r="I37" i="37"/>
  <c r="Z36" i="37"/>
  <c r="AB36" i="37" s="1"/>
  <c r="V36" i="37"/>
  <c r="P36" i="37"/>
  <c r="R36" i="37" s="1"/>
  <c r="M36" i="37"/>
  <c r="I36" i="37"/>
  <c r="Z35" i="37"/>
  <c r="AB35" i="37" s="1"/>
  <c r="V35" i="37"/>
  <c r="P35" i="37"/>
  <c r="R35" i="37" s="1"/>
  <c r="M35" i="37"/>
  <c r="I35" i="37"/>
  <c r="AA33" i="37"/>
  <c r="X33" i="37"/>
  <c r="U33" i="37"/>
  <c r="T33" i="37"/>
  <c r="S33" i="37"/>
  <c r="O33" i="37"/>
  <c r="N33" i="37"/>
  <c r="J33" i="37"/>
  <c r="F33" i="37"/>
  <c r="F39" i="37" s="1"/>
  <c r="Z32" i="37"/>
  <c r="AB32" i="37" s="1"/>
  <c r="V32" i="37"/>
  <c r="P32" i="37"/>
  <c r="R32" i="37" s="1"/>
  <c r="M32" i="37"/>
  <c r="I32" i="37"/>
  <c r="Z31" i="37"/>
  <c r="AB31" i="37" s="1"/>
  <c r="V31" i="37"/>
  <c r="P31" i="37"/>
  <c r="R31" i="37" s="1"/>
  <c r="M31" i="37"/>
  <c r="I31" i="37"/>
  <c r="Z30" i="37"/>
  <c r="V30" i="37"/>
  <c r="P30" i="37"/>
  <c r="R30" i="37" s="1"/>
  <c r="M30" i="37"/>
  <c r="I30" i="37"/>
  <c r="AA25" i="37"/>
  <c r="AA26" i="37" s="1"/>
  <c r="X25" i="37"/>
  <c r="U25" i="37"/>
  <c r="T25" i="37"/>
  <c r="S25" i="37"/>
  <c r="O25" i="37"/>
  <c r="O26" i="37" s="1"/>
  <c r="N25" i="37"/>
  <c r="N26" i="37" s="1"/>
  <c r="N40" i="37" s="1"/>
  <c r="J25" i="37"/>
  <c r="F25" i="37"/>
  <c r="Z24" i="37"/>
  <c r="AB24" i="37" s="1"/>
  <c r="V24" i="37"/>
  <c r="P24" i="37"/>
  <c r="R24" i="37" s="1"/>
  <c r="M24" i="37"/>
  <c r="I24" i="37"/>
  <c r="Z23" i="37"/>
  <c r="AB23" i="37" s="1"/>
  <c r="V23" i="37"/>
  <c r="P23" i="37"/>
  <c r="R23" i="37" s="1"/>
  <c r="M23" i="37"/>
  <c r="I23" i="37"/>
  <c r="Z22" i="37"/>
  <c r="AB22" i="37" s="1"/>
  <c r="V22" i="37"/>
  <c r="P22" i="37"/>
  <c r="R22" i="37" s="1"/>
  <c r="M22" i="37"/>
  <c r="I22" i="37"/>
  <c r="AA20" i="37"/>
  <c r="X20" i="37"/>
  <c r="U20" i="37"/>
  <c r="T20" i="37"/>
  <c r="S20" i="37"/>
  <c r="O20" i="37"/>
  <c r="N20" i="37"/>
  <c r="J20" i="37"/>
  <c r="F20" i="37"/>
  <c r="Z19" i="37"/>
  <c r="AB19" i="37" s="1"/>
  <c r="V19" i="37"/>
  <c r="P19" i="37"/>
  <c r="R19" i="37" s="1"/>
  <c r="M19" i="37"/>
  <c r="I19" i="37"/>
  <c r="Z18" i="37"/>
  <c r="AB18" i="37" s="1"/>
  <c r="V18" i="37"/>
  <c r="P18" i="37"/>
  <c r="R18" i="37" s="1"/>
  <c r="M18" i="37"/>
  <c r="I18" i="37"/>
  <c r="Z17" i="37"/>
  <c r="V17" i="37"/>
  <c r="P17" i="37"/>
  <c r="M17" i="37"/>
  <c r="I17" i="37"/>
  <c r="AG336" i="36"/>
  <c r="AF336" i="36"/>
  <c r="AE336" i="36"/>
  <c r="V336" i="36"/>
  <c r="T336" i="36"/>
  <c r="S336" i="36"/>
  <c r="R336" i="36"/>
  <c r="P336" i="36"/>
  <c r="O336" i="36"/>
  <c r="AG335" i="36"/>
  <c r="AF335" i="36"/>
  <c r="AE335" i="36"/>
  <c r="Y335" i="36"/>
  <c r="X335" i="36"/>
  <c r="W335" i="36"/>
  <c r="V335" i="36"/>
  <c r="T335" i="36"/>
  <c r="S335" i="36"/>
  <c r="R335" i="36"/>
  <c r="P335" i="36"/>
  <c r="O335" i="36"/>
  <c r="Z334" i="36"/>
  <c r="Z333" i="36"/>
  <c r="Z332" i="36"/>
  <c r="AG330" i="36"/>
  <c r="AF330" i="36"/>
  <c r="AE330" i="36"/>
  <c r="V330" i="36"/>
  <c r="T330" i="36"/>
  <c r="S330" i="36"/>
  <c r="R330" i="36"/>
  <c r="P330" i="36"/>
  <c r="O330" i="36"/>
  <c r="AG329" i="36"/>
  <c r="AF329" i="36"/>
  <c r="AE329" i="36"/>
  <c r="X329" i="36"/>
  <c r="W329" i="36"/>
  <c r="V329" i="36"/>
  <c r="T329" i="36"/>
  <c r="S329" i="36"/>
  <c r="R329" i="36"/>
  <c r="P329" i="36"/>
  <c r="O329" i="36"/>
  <c r="Z328" i="36"/>
  <c r="Z327" i="36"/>
  <c r="Z326" i="36"/>
  <c r="AG321" i="36"/>
  <c r="AF321" i="36"/>
  <c r="AE321" i="36"/>
  <c r="V321" i="36"/>
  <c r="T321" i="36"/>
  <c r="S321" i="36"/>
  <c r="R321" i="36"/>
  <c r="P321" i="36"/>
  <c r="O321" i="36"/>
  <c r="AG320" i="36"/>
  <c r="AF320" i="36"/>
  <c r="AE320" i="36"/>
  <c r="Y320" i="36"/>
  <c r="X320" i="36"/>
  <c r="W320" i="36"/>
  <c r="V320" i="36"/>
  <c r="T320" i="36"/>
  <c r="S320" i="36"/>
  <c r="R320" i="36"/>
  <c r="P320" i="36"/>
  <c r="O320" i="36"/>
  <c r="Z319" i="36"/>
  <c r="Z318" i="36"/>
  <c r="Z317" i="36"/>
  <c r="AG315" i="36"/>
  <c r="AF315" i="36"/>
  <c r="AF323" i="36" s="1"/>
  <c r="AE315" i="36"/>
  <c r="V315" i="36"/>
  <c r="T315" i="36"/>
  <c r="S315" i="36"/>
  <c r="R315" i="36"/>
  <c r="P315" i="36"/>
  <c r="O315" i="36"/>
  <c r="AG314" i="36"/>
  <c r="AF314" i="36"/>
  <c r="AE314" i="36"/>
  <c r="Y314" i="36"/>
  <c r="X314" i="36"/>
  <c r="W314" i="36"/>
  <c r="V314" i="36"/>
  <c r="T314" i="36"/>
  <c r="S314" i="36"/>
  <c r="R314" i="36"/>
  <c r="P314" i="36"/>
  <c r="O314" i="36"/>
  <c r="Z313" i="36"/>
  <c r="Z312" i="36"/>
  <c r="Z311" i="36"/>
  <c r="AG302" i="36"/>
  <c r="AE302" i="36"/>
  <c r="T302" i="36"/>
  <c r="S302" i="36"/>
  <c r="R302" i="36"/>
  <c r="P302" i="36"/>
  <c r="O302" i="36"/>
  <c r="AG301" i="36"/>
  <c r="AF301" i="36"/>
  <c r="AE301" i="36"/>
  <c r="Y301" i="36"/>
  <c r="X301" i="36"/>
  <c r="W301" i="36"/>
  <c r="V301" i="36"/>
  <c r="T301" i="36"/>
  <c r="S301" i="36"/>
  <c r="R301" i="36"/>
  <c r="P301" i="36"/>
  <c r="O301" i="36"/>
  <c r="Z300" i="36"/>
  <c r="Z299" i="36"/>
  <c r="Z298" i="36"/>
  <c r="AG296" i="36"/>
  <c r="AF296" i="36"/>
  <c r="AE296" i="36"/>
  <c r="T296" i="36"/>
  <c r="S296" i="36"/>
  <c r="R296" i="36"/>
  <c r="P296" i="36"/>
  <c r="O296" i="36"/>
  <c r="AG295" i="36"/>
  <c r="AF295" i="36"/>
  <c r="AE295" i="36"/>
  <c r="Y295" i="36"/>
  <c r="X295" i="36"/>
  <c r="W295" i="36"/>
  <c r="V295" i="36"/>
  <c r="T295" i="36"/>
  <c r="S295" i="36"/>
  <c r="R295" i="36"/>
  <c r="P295" i="36"/>
  <c r="O295" i="36"/>
  <c r="Z294" i="36"/>
  <c r="Z293" i="36"/>
  <c r="Z292" i="36"/>
  <c r="AG287" i="36"/>
  <c r="AF287" i="36"/>
  <c r="AE287" i="36"/>
  <c r="T287" i="36"/>
  <c r="S287" i="36"/>
  <c r="R287" i="36"/>
  <c r="P287" i="36"/>
  <c r="O287" i="36"/>
  <c r="S19" i="34"/>
  <c r="P19" i="34"/>
  <c r="AG286" i="36"/>
  <c r="AF286" i="36"/>
  <c r="AE286" i="36"/>
  <c r="Y286" i="36"/>
  <c r="X286" i="36"/>
  <c r="W286" i="36"/>
  <c r="V286" i="36"/>
  <c r="T286" i="36"/>
  <c r="S286" i="36"/>
  <c r="R286" i="36"/>
  <c r="P286" i="36"/>
  <c r="O286" i="36"/>
  <c r="Z285" i="36"/>
  <c r="Z284" i="36"/>
  <c r="Z283" i="36"/>
  <c r="AG281" i="36"/>
  <c r="AF281" i="36"/>
  <c r="AE281" i="36"/>
  <c r="T281" i="36"/>
  <c r="S281" i="36"/>
  <c r="R281" i="36"/>
  <c r="P281" i="36"/>
  <c r="O281" i="36"/>
  <c r="S15" i="34"/>
  <c r="P15" i="34"/>
  <c r="K39" i="58" s="1"/>
  <c r="AG280" i="36"/>
  <c r="AF280" i="36"/>
  <c r="AE280" i="36"/>
  <c r="Y280" i="36"/>
  <c r="X280" i="36"/>
  <c r="V280" i="36"/>
  <c r="T280" i="36"/>
  <c r="S280" i="36"/>
  <c r="R280" i="36"/>
  <c r="P280" i="36"/>
  <c r="O280" i="36"/>
  <c r="Z279" i="36"/>
  <c r="Z278" i="36"/>
  <c r="Z277" i="36"/>
  <c r="AG266" i="36"/>
  <c r="AF266" i="36"/>
  <c r="AE266" i="36"/>
  <c r="V266" i="36"/>
  <c r="T266" i="36"/>
  <c r="S266" i="36"/>
  <c r="R266" i="36"/>
  <c r="P266" i="36"/>
  <c r="O266" i="36"/>
  <c r="AG265" i="36"/>
  <c r="AF265" i="36"/>
  <c r="AE265" i="36"/>
  <c r="Y265" i="36"/>
  <c r="X265" i="36"/>
  <c r="W265" i="36"/>
  <c r="V265" i="36"/>
  <c r="T265" i="36"/>
  <c r="S265" i="36"/>
  <c r="R265" i="36"/>
  <c r="P265" i="36"/>
  <c r="O265" i="36"/>
  <c r="AG260" i="36"/>
  <c r="AF260" i="36"/>
  <c r="AE260" i="36"/>
  <c r="V260" i="36"/>
  <c r="T260" i="36"/>
  <c r="S260" i="36"/>
  <c r="R260" i="36"/>
  <c r="P260" i="36"/>
  <c r="O260" i="36"/>
  <c r="AG259" i="36"/>
  <c r="AF259" i="36"/>
  <c r="AE259" i="36"/>
  <c r="Y259" i="36"/>
  <c r="X259" i="36"/>
  <c r="W259" i="36"/>
  <c r="W372" i="36" s="1"/>
  <c r="E39" i="33" s="1"/>
  <c r="V259" i="36"/>
  <c r="T259" i="36"/>
  <c r="S259" i="36"/>
  <c r="R259" i="36"/>
  <c r="P259" i="36"/>
  <c r="O259" i="36"/>
  <c r="Z258" i="36"/>
  <c r="Z257" i="36"/>
  <c r="Z256" i="36"/>
  <c r="AG251" i="36"/>
  <c r="AF251" i="36"/>
  <c r="AE251" i="36"/>
  <c r="V251" i="36"/>
  <c r="T251" i="36"/>
  <c r="S251" i="36"/>
  <c r="R251" i="36"/>
  <c r="P251" i="36"/>
  <c r="O251" i="36"/>
  <c r="Q42" i="33"/>
  <c r="N42" i="33"/>
  <c r="AG250" i="36"/>
  <c r="AF250" i="36"/>
  <c r="AE250" i="36"/>
  <c r="V250" i="36"/>
  <c r="T250" i="36"/>
  <c r="S250" i="36"/>
  <c r="R250" i="36"/>
  <c r="P250" i="36"/>
  <c r="O250" i="36"/>
  <c r="Z248" i="36"/>
  <c r="AG245" i="36"/>
  <c r="AF245" i="36"/>
  <c r="AE245" i="36"/>
  <c r="V245" i="36"/>
  <c r="T245" i="36"/>
  <c r="S245" i="36"/>
  <c r="R245" i="36"/>
  <c r="P245" i="36"/>
  <c r="O245" i="36"/>
  <c r="AG244" i="36"/>
  <c r="AF244" i="36"/>
  <c r="AE244" i="36"/>
  <c r="V244" i="36"/>
  <c r="T244" i="36"/>
  <c r="S244" i="36"/>
  <c r="R244" i="36"/>
  <c r="P244" i="36"/>
  <c r="O244" i="36"/>
  <c r="AG233" i="36"/>
  <c r="AG367" i="36" s="1"/>
  <c r="M19" i="33" s="1"/>
  <c r="J26" i="58" s="1"/>
  <c r="I32" i="13" s="1"/>
  <c r="AF233" i="36"/>
  <c r="V233" i="36"/>
  <c r="T233" i="36"/>
  <c r="S233" i="36"/>
  <c r="R233" i="36"/>
  <c r="P233" i="36"/>
  <c r="P367" i="36" s="1"/>
  <c r="O233" i="36"/>
  <c r="O367" i="36" s="1"/>
  <c r="AG232" i="36"/>
  <c r="AF232" i="36"/>
  <c r="AE232" i="36"/>
  <c r="Y232" i="36"/>
  <c r="X232" i="36"/>
  <c r="W232" i="36"/>
  <c r="V232" i="36"/>
  <c r="T232" i="36"/>
  <c r="S232" i="36"/>
  <c r="R232" i="36"/>
  <c r="P232" i="36"/>
  <c r="O232" i="36"/>
  <c r="Z231" i="36"/>
  <c r="Z230" i="36"/>
  <c r="Z229" i="36"/>
  <c r="AG227" i="36"/>
  <c r="AF227" i="36"/>
  <c r="AE227" i="36"/>
  <c r="V227" i="36"/>
  <c r="T227" i="36"/>
  <c r="T363" i="36" s="1"/>
  <c r="S227" i="36"/>
  <c r="R227" i="36"/>
  <c r="P227" i="36"/>
  <c r="O227" i="36"/>
  <c r="AG226" i="36"/>
  <c r="AF226" i="36"/>
  <c r="AE226" i="36"/>
  <c r="Y226" i="36"/>
  <c r="X226" i="36"/>
  <c r="W226" i="36"/>
  <c r="W234" i="36" s="1"/>
  <c r="V226" i="36"/>
  <c r="T226" i="36"/>
  <c r="S226" i="36"/>
  <c r="S362" i="36" s="1"/>
  <c r="R226" i="36"/>
  <c r="P226" i="36"/>
  <c r="O226" i="36"/>
  <c r="Z225" i="36"/>
  <c r="Z224" i="36"/>
  <c r="Z223" i="36"/>
  <c r="N18" i="33"/>
  <c r="Z123" i="36"/>
  <c r="Z122" i="36"/>
  <c r="Z121" i="36"/>
  <c r="Q16" i="33"/>
  <c r="Q18" i="33"/>
  <c r="N15" i="33"/>
  <c r="K23" i="58" s="1"/>
  <c r="N15" i="35"/>
  <c r="K33" i="58" s="1"/>
  <c r="Q15" i="33"/>
  <c r="N18" i="35"/>
  <c r="K35" i="58" s="1"/>
  <c r="Q39" i="33"/>
  <c r="Q15" i="35"/>
  <c r="N39" i="33"/>
  <c r="K27" i="58" s="1"/>
  <c r="Q18" i="35"/>
  <c r="V289" i="36"/>
  <c r="W304" i="36"/>
  <c r="O38" i="83"/>
  <c r="O47" i="83" s="1"/>
  <c r="J79" i="5" s="1"/>
  <c r="N38" i="83"/>
  <c r="N47" i="83" s="1"/>
  <c r="I79" i="5" s="1"/>
  <c r="M38" i="83"/>
  <c r="M47" i="83" s="1"/>
  <c r="L38" i="83"/>
  <c r="N46" i="83"/>
  <c r="I78" i="5" s="1"/>
  <c r="N68" i="82"/>
  <c r="L68" i="82"/>
  <c r="G53" i="82"/>
  <c r="G45" i="82"/>
  <c r="N66" i="82"/>
  <c r="G37" i="82"/>
  <c r="M63" i="82"/>
  <c r="E20" i="81"/>
  <c r="F20" i="81"/>
  <c r="G20" i="81"/>
  <c r="H20" i="81"/>
  <c r="P37" i="80"/>
  <c r="P46" i="80" s="1"/>
  <c r="O37" i="80"/>
  <c r="N37" i="80"/>
  <c r="N46" i="80" s="1"/>
  <c r="M37" i="80"/>
  <c r="L37" i="80"/>
  <c r="P36" i="80"/>
  <c r="O36" i="80"/>
  <c r="N36" i="80"/>
  <c r="M36" i="80"/>
  <c r="L36" i="80"/>
  <c r="P29" i="80"/>
  <c r="P45" i="80" s="1"/>
  <c r="O29" i="80"/>
  <c r="O45" i="80" s="1"/>
  <c r="N29" i="80"/>
  <c r="N45" i="80" s="1"/>
  <c r="M29" i="80"/>
  <c r="M45" i="80" s="1"/>
  <c r="L29" i="80"/>
  <c r="L45" i="80" s="1"/>
  <c r="P28" i="80"/>
  <c r="O28" i="80"/>
  <c r="N28" i="80"/>
  <c r="M28" i="80"/>
  <c r="L28" i="80"/>
  <c r="P21" i="80"/>
  <c r="P44" i="80" s="1"/>
  <c r="O21" i="80"/>
  <c r="O44" i="80" s="1"/>
  <c r="N21" i="80"/>
  <c r="N44" i="80" s="1"/>
  <c r="M21" i="80"/>
  <c r="M44" i="80" s="1"/>
  <c r="L21" i="80"/>
  <c r="L44" i="80" s="1"/>
  <c r="Q20" i="80"/>
  <c r="P20" i="80"/>
  <c r="O20" i="80"/>
  <c r="N20" i="80"/>
  <c r="M20" i="80"/>
  <c r="L20" i="80"/>
  <c r="E12" i="79"/>
  <c r="E15" i="79" s="1"/>
  <c r="N17" i="78"/>
  <c r="N16" i="78"/>
  <c r="N15" i="78"/>
  <c r="N73" i="77"/>
  <c r="M73" i="77"/>
  <c r="L73" i="77"/>
  <c r="Q17" i="77"/>
  <c r="Q16" i="77"/>
  <c r="M103" i="76"/>
  <c r="L103" i="76"/>
  <c r="K103" i="76"/>
  <c r="J103" i="76"/>
  <c r="I103" i="76"/>
  <c r="M102" i="76"/>
  <c r="L102" i="76"/>
  <c r="K102" i="76"/>
  <c r="J102" i="76"/>
  <c r="I102" i="76"/>
  <c r="N77" i="76"/>
  <c r="N76" i="76"/>
  <c r="N75" i="76"/>
  <c r="N46" i="76"/>
  <c r="N45" i="76"/>
  <c r="N44" i="76"/>
  <c r="N15" i="76"/>
  <c r="N14" i="76"/>
  <c r="N13" i="76"/>
  <c r="L167" i="4"/>
  <c r="K167" i="4"/>
  <c r="J167" i="4"/>
  <c r="S43" i="75"/>
  <c r="W36" i="74"/>
  <c r="F20" i="70" s="1"/>
  <c r="L166" i="4" s="1"/>
  <c r="V36" i="74"/>
  <c r="E20" i="70" s="1"/>
  <c r="K166" i="4" s="1"/>
  <c r="U36" i="74"/>
  <c r="D20" i="70" s="1"/>
  <c r="J166" i="4" s="1"/>
  <c r="T36" i="74"/>
  <c r="R36" i="74"/>
  <c r="Q36" i="74"/>
  <c r="P36" i="74"/>
  <c r="F19" i="70"/>
  <c r="R35" i="74"/>
  <c r="X29" i="74"/>
  <c r="S29" i="74"/>
  <c r="X21" i="74"/>
  <c r="S21" i="74"/>
  <c r="X14" i="74"/>
  <c r="S14" i="74"/>
  <c r="U44" i="73"/>
  <c r="F18" i="70" s="1"/>
  <c r="L165" i="4" s="1"/>
  <c r="T44" i="73"/>
  <c r="E18" i="70" s="1"/>
  <c r="K165" i="4" s="1"/>
  <c r="S44" i="73"/>
  <c r="D18" i="70" s="1"/>
  <c r="J165" i="4" s="1"/>
  <c r="Q44" i="73"/>
  <c r="U43" i="73"/>
  <c r="F17" i="70" s="1"/>
  <c r="T43" i="73"/>
  <c r="E17" i="70" s="1"/>
  <c r="S43" i="73"/>
  <c r="D17" i="70" s="1"/>
  <c r="Q43" i="73"/>
  <c r="V16" i="73"/>
  <c r="F16" i="70"/>
  <c r="L162" i="4" s="1"/>
  <c r="V39" i="72"/>
  <c r="R39" i="72"/>
  <c r="V38" i="72"/>
  <c r="V27" i="72"/>
  <c r="R27" i="72"/>
  <c r="V26" i="72"/>
  <c r="V14" i="72"/>
  <c r="R14" i="72"/>
  <c r="V13" i="72"/>
  <c r="U37" i="71"/>
  <c r="K14" i="70" s="1"/>
  <c r="R37" i="71"/>
  <c r="F14" i="70" s="1"/>
  <c r="L161" i="4" s="1"/>
  <c r="Q37" i="71"/>
  <c r="E14" i="70" s="1"/>
  <c r="K161" i="4" s="1"/>
  <c r="P37" i="71"/>
  <c r="D14" i="70" s="1"/>
  <c r="J161" i="4" s="1"/>
  <c r="O37" i="71"/>
  <c r="U36" i="71"/>
  <c r="K13" i="70" s="1"/>
  <c r="R36" i="71"/>
  <c r="F13" i="70" s="1"/>
  <c r="Q36" i="71"/>
  <c r="E13" i="70" s="1"/>
  <c r="P36" i="71"/>
  <c r="D13" i="70" s="1"/>
  <c r="O36" i="71"/>
  <c r="S15" i="71"/>
  <c r="O26" i="62"/>
  <c r="G26" i="62"/>
  <c r="O24" i="62"/>
  <c r="G24" i="62"/>
  <c r="L29" i="66"/>
  <c r="V29" i="66"/>
  <c r="L32" i="66"/>
  <c r="V32" i="66"/>
  <c r="V51" i="66"/>
  <c r="E72" i="66"/>
  <c r="F72" i="66"/>
  <c r="P72" i="66"/>
  <c r="I19" i="62" s="1"/>
  <c r="R72" i="66"/>
  <c r="K19" i="62" s="1"/>
  <c r="S72" i="66"/>
  <c r="L19" i="62" s="1"/>
  <c r="T72" i="66"/>
  <c r="M19" i="62" s="1"/>
  <c r="U72" i="66"/>
  <c r="N19" i="62" s="1"/>
  <c r="Y72" i="66"/>
  <c r="R19" i="62" s="1"/>
  <c r="F73" i="66"/>
  <c r="I73" i="66"/>
  <c r="D20" i="62" s="1"/>
  <c r="J73" i="66"/>
  <c r="E20" i="62" s="1"/>
  <c r="K73" i="66"/>
  <c r="F20" i="62" s="1"/>
  <c r="P73" i="66"/>
  <c r="I20" i="62" s="1"/>
  <c r="R73" i="66"/>
  <c r="K20" i="62" s="1"/>
  <c r="S73" i="66"/>
  <c r="L20" i="62" s="1"/>
  <c r="T73" i="66"/>
  <c r="M20" i="62" s="1"/>
  <c r="U73" i="66"/>
  <c r="N20" i="62" s="1"/>
  <c r="Y73" i="66"/>
  <c r="R20" i="62" s="1"/>
  <c r="O18" i="62"/>
  <c r="AH64" i="64"/>
  <c r="R16" i="62" s="1"/>
  <c r="AD64" i="64"/>
  <c r="N16" i="62" s="1"/>
  <c r="AC64" i="64"/>
  <c r="M16" i="62" s="1"/>
  <c r="AB64" i="64"/>
  <c r="L16" i="62" s="1"/>
  <c r="AA64" i="64"/>
  <c r="K16" i="62" s="1"/>
  <c r="S53" i="64"/>
  <c r="S52" i="64"/>
  <c r="S29" i="64"/>
  <c r="S28" i="64"/>
  <c r="S17" i="64"/>
  <c r="S16" i="64"/>
  <c r="X14" i="63"/>
  <c r="R14" i="63"/>
  <c r="K26" i="61"/>
  <c r="H26" i="61"/>
  <c r="P25" i="61"/>
  <c r="O25" i="61"/>
  <c r="N25" i="61"/>
  <c r="K25" i="61"/>
  <c r="H25" i="61"/>
  <c r="Q15" i="61"/>
  <c r="I15" i="61"/>
  <c r="Q14" i="61"/>
  <c r="Q25" i="61" s="1"/>
  <c r="I14" i="61"/>
  <c r="I25" i="61" s="1"/>
  <c r="M26" i="61"/>
  <c r="M25" i="61"/>
  <c r="AF41" i="60"/>
  <c r="AE41" i="60"/>
  <c r="AD41" i="60"/>
  <c r="AC30" i="60"/>
  <c r="W30" i="60"/>
  <c r="T30" i="60"/>
  <c r="I30" i="60"/>
  <c r="AF45" i="60"/>
  <c r="AF26" i="60"/>
  <c r="AE26" i="60"/>
  <c r="AD26" i="60"/>
  <c r="AC16" i="60"/>
  <c r="W16" i="60"/>
  <c r="T16" i="60"/>
  <c r="I16" i="60"/>
  <c r="AC15" i="60"/>
  <c r="AC26" i="60" s="1"/>
  <c r="W15" i="60"/>
  <c r="W26" i="60" s="1"/>
  <c r="T15" i="60"/>
  <c r="I15" i="60"/>
  <c r="D41" i="43"/>
  <c r="M38" i="43"/>
  <c r="I68" i="58" s="1"/>
  <c r="H63" i="13" s="1"/>
  <c r="F37" i="43"/>
  <c r="W16" i="55"/>
  <c r="W15" i="55"/>
  <c r="W14" i="55"/>
  <c r="E30" i="18"/>
  <c r="E28" i="18"/>
  <c r="O31" i="18"/>
  <c r="N31" i="18"/>
  <c r="N14" i="18"/>
  <c r="N33" i="18" s="1"/>
  <c r="Q14" i="18"/>
  <c r="Q33" i="18" s="1"/>
  <c r="E13" i="18"/>
  <c r="I18" i="5" s="1"/>
  <c r="L18" i="5" s="1"/>
  <c r="O18" i="5" s="1"/>
  <c r="P18" i="5" s="1"/>
  <c r="E9" i="18"/>
  <c r="I15" i="5" s="1"/>
  <c r="O14" i="18"/>
  <c r="O33" i="18" s="1"/>
  <c r="E33" i="43"/>
  <c r="N32" i="43"/>
  <c r="J62" i="58" s="1"/>
  <c r="I60" i="13" s="1"/>
  <c r="L29" i="43"/>
  <c r="R25" i="43"/>
  <c r="N57" i="58" s="1"/>
  <c r="O57" i="58" s="1"/>
  <c r="E23" i="43"/>
  <c r="AG18" i="47"/>
  <c r="X18" i="47"/>
  <c r="V18" i="47"/>
  <c r="AG17" i="47"/>
  <c r="X17" i="47"/>
  <c r="V17" i="47"/>
  <c r="AG16" i="47"/>
  <c r="X16" i="47"/>
  <c r="AA16" i="46"/>
  <c r="AJ16" i="46"/>
  <c r="AA17" i="46"/>
  <c r="AJ17" i="46"/>
  <c r="AG18" i="45"/>
  <c r="X18" i="45"/>
  <c r="V18" i="45"/>
  <c r="AG17" i="45"/>
  <c r="X17" i="45"/>
  <c r="V16" i="45"/>
  <c r="AF50" i="45"/>
  <c r="AF49" i="45"/>
  <c r="AC18" i="44"/>
  <c r="AC17" i="44"/>
  <c r="N14" i="43"/>
  <c r="O15" i="28"/>
  <c r="O14" i="28"/>
  <c r="O13" i="28"/>
  <c r="L84" i="27"/>
  <c r="L83" i="27"/>
  <c r="AV84" i="27"/>
  <c r="O79" i="27"/>
  <c r="S15" i="27"/>
  <c r="AR83" i="27"/>
  <c r="AL79" i="27"/>
  <c r="K43" i="26"/>
  <c r="O42" i="26"/>
  <c r="K42" i="26"/>
  <c r="K41" i="26"/>
  <c r="K15" i="26"/>
  <c r="K14" i="26"/>
  <c r="K13" i="26"/>
  <c r="O43" i="26"/>
  <c r="L70" i="26"/>
  <c r="O14" i="26"/>
  <c r="L39" i="26"/>
  <c r="N70" i="26"/>
  <c r="M70" i="26"/>
  <c r="O15" i="26"/>
  <c r="M39" i="26"/>
  <c r="O41" i="26"/>
  <c r="N39" i="26"/>
  <c r="O13" i="26"/>
  <c r="F153" i="24"/>
  <c r="F154" i="24" s="1"/>
  <c r="F151" i="24"/>
  <c r="F152" i="24" s="1"/>
  <c r="F149" i="24"/>
  <c r="F150" i="24" s="1"/>
  <c r="F147" i="24"/>
  <c r="F148" i="24" s="1"/>
  <c r="F145" i="24"/>
  <c r="F146" i="24" s="1"/>
  <c r="F144" i="24"/>
  <c r="F143" i="24" s="1"/>
  <c r="U136" i="24"/>
  <c r="U154" i="24" s="1"/>
  <c r="T136" i="24"/>
  <c r="T154" i="24" s="1"/>
  <c r="S136" i="24"/>
  <c r="S154" i="24" s="1"/>
  <c r="R136" i="24"/>
  <c r="R154" i="24" s="1"/>
  <c r="Q136" i="24"/>
  <c r="Q154" i="24" s="1"/>
  <c r="P136" i="24"/>
  <c r="P154" i="24" s="1"/>
  <c r="O136" i="24"/>
  <c r="O154" i="24" s="1"/>
  <c r="N136" i="24"/>
  <c r="N154" i="24" s="1"/>
  <c r="M136" i="24"/>
  <c r="M154" i="24" s="1"/>
  <c r="L136" i="24"/>
  <c r="L154" i="24" s="1"/>
  <c r="K136" i="24"/>
  <c r="K154" i="24" s="1"/>
  <c r="J136" i="24"/>
  <c r="J154" i="24" s="1"/>
  <c r="X135" i="24"/>
  <c r="X153" i="24" s="1"/>
  <c r="W135" i="24"/>
  <c r="W153" i="24" s="1"/>
  <c r="V135" i="24"/>
  <c r="U135" i="24"/>
  <c r="U153" i="24" s="1"/>
  <c r="T135" i="24"/>
  <c r="T153" i="24" s="1"/>
  <c r="S135" i="24"/>
  <c r="S153" i="24" s="1"/>
  <c r="R135" i="24"/>
  <c r="R153" i="24" s="1"/>
  <c r="Q135" i="24"/>
  <c r="Q153" i="24" s="1"/>
  <c r="P135" i="24"/>
  <c r="P153" i="24" s="1"/>
  <c r="O135" i="24"/>
  <c r="O153" i="24" s="1"/>
  <c r="N135" i="24"/>
  <c r="N153" i="24" s="1"/>
  <c r="M135" i="24"/>
  <c r="M153" i="24" s="1"/>
  <c r="L135" i="24"/>
  <c r="L153" i="24" s="1"/>
  <c r="K135" i="24"/>
  <c r="K153" i="24" s="1"/>
  <c r="J153" i="24"/>
  <c r="Y118" i="24"/>
  <c r="U115" i="24"/>
  <c r="U152" i="24" s="1"/>
  <c r="T115" i="24"/>
  <c r="T152" i="24" s="1"/>
  <c r="S115" i="24"/>
  <c r="S152" i="24" s="1"/>
  <c r="R115" i="24"/>
  <c r="R152" i="24" s="1"/>
  <c r="Q115" i="24"/>
  <c r="Q152" i="24" s="1"/>
  <c r="P115" i="24"/>
  <c r="P152" i="24" s="1"/>
  <c r="O115" i="24"/>
  <c r="O152" i="24" s="1"/>
  <c r="N115" i="24"/>
  <c r="N152" i="24" s="1"/>
  <c r="M115" i="24"/>
  <c r="M152" i="24" s="1"/>
  <c r="L115" i="24"/>
  <c r="L152" i="24" s="1"/>
  <c r="K115" i="24"/>
  <c r="K152" i="24" s="1"/>
  <c r="J115" i="24"/>
  <c r="J152" i="24" s="1"/>
  <c r="Y98" i="24"/>
  <c r="Y114" i="24" s="1"/>
  <c r="Y151" i="24" s="1"/>
  <c r="X114" i="24"/>
  <c r="X151" i="24" s="1"/>
  <c r="W114" i="24"/>
  <c r="W151" i="24" s="1"/>
  <c r="V114" i="24"/>
  <c r="V151" i="24" s="1"/>
  <c r="U114" i="24"/>
  <c r="U151" i="24" s="1"/>
  <c r="T114" i="24"/>
  <c r="T151" i="24" s="1"/>
  <c r="S114" i="24"/>
  <c r="S151" i="24" s="1"/>
  <c r="R114" i="24"/>
  <c r="R151" i="24" s="1"/>
  <c r="Q114" i="24"/>
  <c r="Q151" i="24" s="1"/>
  <c r="P114" i="24"/>
  <c r="P151" i="24" s="1"/>
  <c r="O114" i="24"/>
  <c r="O151" i="24" s="1"/>
  <c r="N114" i="24"/>
  <c r="N151" i="24" s="1"/>
  <c r="M114" i="24"/>
  <c r="M151" i="24" s="1"/>
  <c r="L114" i="24"/>
  <c r="L151" i="24" s="1"/>
  <c r="K114" i="24"/>
  <c r="K151" i="24" s="1"/>
  <c r="J114" i="24"/>
  <c r="J151" i="24" s="1"/>
  <c r="Y97" i="24"/>
  <c r="U94" i="24"/>
  <c r="U150" i="24" s="1"/>
  <c r="T94" i="24"/>
  <c r="T150" i="24" s="1"/>
  <c r="J12" i="4" s="1"/>
  <c r="S94" i="24"/>
  <c r="S150" i="24" s="1"/>
  <c r="R94" i="24"/>
  <c r="R150" i="24" s="1"/>
  <c r="Q94" i="24"/>
  <c r="Q150" i="24" s="1"/>
  <c r="P94" i="24"/>
  <c r="P150" i="24" s="1"/>
  <c r="O94" i="24"/>
  <c r="O150" i="24" s="1"/>
  <c r="N94" i="24"/>
  <c r="N150" i="24" s="1"/>
  <c r="M94" i="24"/>
  <c r="M150" i="24" s="1"/>
  <c r="L94" i="24"/>
  <c r="L150" i="24" s="1"/>
  <c r="K94" i="24"/>
  <c r="K150" i="24" s="1"/>
  <c r="J94" i="24"/>
  <c r="J150" i="24" s="1"/>
  <c r="X93" i="24"/>
  <c r="X149" i="24" s="1"/>
  <c r="W93" i="24"/>
  <c r="W149" i="24" s="1"/>
  <c r="V93" i="24"/>
  <c r="V149" i="24" s="1"/>
  <c r="U93" i="24"/>
  <c r="U149" i="24" s="1"/>
  <c r="T93" i="24"/>
  <c r="T149" i="24" s="1"/>
  <c r="S93" i="24"/>
  <c r="S149" i="24" s="1"/>
  <c r="R93" i="24"/>
  <c r="R149" i="24" s="1"/>
  <c r="Q93" i="24"/>
  <c r="Q149" i="24" s="1"/>
  <c r="P93" i="24"/>
  <c r="P149" i="24" s="1"/>
  <c r="O93" i="24"/>
  <c r="O149" i="24" s="1"/>
  <c r="N93" i="24"/>
  <c r="N149" i="24" s="1"/>
  <c r="M93" i="24"/>
  <c r="M149" i="24" s="1"/>
  <c r="L93" i="24"/>
  <c r="L149" i="24" s="1"/>
  <c r="K93" i="24"/>
  <c r="K149" i="24" s="1"/>
  <c r="J93" i="24"/>
  <c r="J149" i="24" s="1"/>
  <c r="U73" i="24"/>
  <c r="U148" i="24" s="1"/>
  <c r="T73" i="24"/>
  <c r="T148" i="24" s="1"/>
  <c r="S73" i="24"/>
  <c r="S148" i="24" s="1"/>
  <c r="R73" i="24"/>
  <c r="R148" i="24" s="1"/>
  <c r="Q73" i="24"/>
  <c r="Q148" i="24" s="1"/>
  <c r="P73" i="24"/>
  <c r="P148" i="24" s="1"/>
  <c r="O73" i="24"/>
  <c r="O148" i="24" s="1"/>
  <c r="N73" i="24"/>
  <c r="N148" i="24" s="1"/>
  <c r="M73" i="24"/>
  <c r="M148" i="24" s="1"/>
  <c r="L73" i="24"/>
  <c r="L148" i="24" s="1"/>
  <c r="K73" i="24"/>
  <c r="K148" i="24" s="1"/>
  <c r="J73" i="24"/>
  <c r="J148" i="24" s="1"/>
  <c r="U72" i="24"/>
  <c r="U147" i="24" s="1"/>
  <c r="T72" i="24"/>
  <c r="T147" i="24" s="1"/>
  <c r="S72" i="24"/>
  <c r="S147" i="24" s="1"/>
  <c r="R72" i="24"/>
  <c r="R147" i="24" s="1"/>
  <c r="Q72" i="24"/>
  <c r="P72" i="24"/>
  <c r="P147" i="24" s="1"/>
  <c r="O72" i="24"/>
  <c r="O147" i="24" s="1"/>
  <c r="N72" i="24"/>
  <c r="N147" i="24" s="1"/>
  <c r="M72" i="24"/>
  <c r="L72" i="24"/>
  <c r="L147" i="24" s="1"/>
  <c r="K72" i="24"/>
  <c r="J72" i="24"/>
  <c r="J147" i="24" s="1"/>
  <c r="U52" i="24"/>
  <c r="U146" i="24" s="1"/>
  <c r="T52" i="24"/>
  <c r="T146" i="24" s="1"/>
  <c r="S52" i="24"/>
  <c r="S146" i="24" s="1"/>
  <c r="R52" i="24"/>
  <c r="R146" i="24" s="1"/>
  <c r="Q52" i="24"/>
  <c r="Q146" i="24" s="1"/>
  <c r="P52" i="24"/>
  <c r="O52" i="24"/>
  <c r="O146" i="24" s="1"/>
  <c r="N52" i="24"/>
  <c r="M52" i="24"/>
  <c r="M146" i="24" s="1"/>
  <c r="L52" i="24"/>
  <c r="L146" i="24" s="1"/>
  <c r="K52" i="24"/>
  <c r="K146" i="24" s="1"/>
  <c r="J52" i="24"/>
  <c r="J146" i="24" s="1"/>
  <c r="X51" i="24"/>
  <c r="X145" i="24" s="1"/>
  <c r="U51" i="24"/>
  <c r="T51" i="24"/>
  <c r="T145" i="24" s="1"/>
  <c r="S51" i="24"/>
  <c r="S145" i="24" s="1"/>
  <c r="R51" i="24"/>
  <c r="R145" i="24" s="1"/>
  <c r="Q51" i="24"/>
  <c r="Q145" i="24" s="1"/>
  <c r="P51" i="24"/>
  <c r="O51" i="24"/>
  <c r="O145" i="24" s="1"/>
  <c r="N51" i="24"/>
  <c r="N145" i="24" s="1"/>
  <c r="M51" i="24"/>
  <c r="M145" i="24" s="1"/>
  <c r="L51" i="24"/>
  <c r="L145" i="24" s="1"/>
  <c r="K51" i="24"/>
  <c r="K145" i="24" s="1"/>
  <c r="J51" i="24"/>
  <c r="J145" i="24" s="1"/>
  <c r="U31" i="24"/>
  <c r="U144" i="24" s="1"/>
  <c r="T31" i="24"/>
  <c r="T144" i="24" s="1"/>
  <c r="S31" i="24"/>
  <c r="S144" i="24" s="1"/>
  <c r="R31" i="24"/>
  <c r="R144" i="24" s="1"/>
  <c r="Q31" i="24"/>
  <c r="Q144" i="24" s="1"/>
  <c r="P31" i="24"/>
  <c r="P144" i="24" s="1"/>
  <c r="O31" i="24"/>
  <c r="O144" i="24" s="1"/>
  <c r="N31" i="24"/>
  <c r="N144" i="24" s="1"/>
  <c r="M31" i="24"/>
  <c r="M144" i="24" s="1"/>
  <c r="L31" i="24"/>
  <c r="L144" i="24" s="1"/>
  <c r="K31" i="24"/>
  <c r="K144" i="24" s="1"/>
  <c r="J31" i="24"/>
  <c r="J144" i="24" s="1"/>
  <c r="U30" i="24"/>
  <c r="U143" i="24" s="1"/>
  <c r="T30" i="24"/>
  <c r="T143" i="24" s="1"/>
  <c r="S30" i="24"/>
  <c r="S143" i="24" s="1"/>
  <c r="R30" i="24"/>
  <c r="R143" i="24" s="1"/>
  <c r="V72" i="24"/>
  <c r="V147" i="24" s="1"/>
  <c r="X72" i="24"/>
  <c r="X147" i="24" s="1"/>
  <c r="V30" i="24"/>
  <c r="V143" i="24" s="1"/>
  <c r="Y13" i="24"/>
  <c r="V51" i="24"/>
  <c r="V145" i="24" s="1"/>
  <c r="Y55" i="24"/>
  <c r="W30" i="24"/>
  <c r="W143" i="24" s="1"/>
  <c r="Y76" i="24"/>
  <c r="W72" i="24"/>
  <c r="W147" i="24" s="1"/>
  <c r="W51" i="24"/>
  <c r="W145" i="24" s="1"/>
  <c r="Y34" i="24"/>
  <c r="X30" i="24"/>
  <c r="X143" i="24" s="1"/>
  <c r="F63" i="9"/>
  <c r="F59" i="9"/>
  <c r="E59" i="9"/>
  <c r="F55" i="9"/>
  <c r="E55" i="9"/>
  <c r="F49" i="9"/>
  <c r="E49" i="9"/>
  <c r="F45" i="9"/>
  <c r="E45" i="9"/>
  <c r="F41" i="9"/>
  <c r="E41" i="9"/>
  <c r="F35" i="9"/>
  <c r="E35" i="9"/>
  <c r="F31" i="9"/>
  <c r="E31" i="9"/>
  <c r="F27" i="9"/>
  <c r="E27" i="9"/>
  <c r="F21" i="9"/>
  <c r="F17" i="9"/>
  <c r="E17" i="9"/>
  <c r="F13" i="9"/>
  <c r="E13" i="9"/>
  <c r="E77" i="8"/>
  <c r="E73" i="8"/>
  <c r="E69" i="8"/>
  <c r="E91" i="8"/>
  <c r="E87" i="8"/>
  <c r="E83" i="8"/>
  <c r="E63" i="8"/>
  <c r="E59" i="8"/>
  <c r="E55" i="8"/>
  <c r="E49" i="8"/>
  <c r="E45" i="8"/>
  <c r="E41" i="8"/>
  <c r="E35" i="8"/>
  <c r="E31" i="8"/>
  <c r="E27" i="8"/>
  <c r="O98" i="21"/>
  <c r="O97" i="21"/>
  <c r="O96" i="21"/>
  <c r="O95" i="21"/>
  <c r="O94" i="21"/>
  <c r="N91" i="21"/>
  <c r="M91" i="21"/>
  <c r="L91" i="21"/>
  <c r="K91" i="21"/>
  <c r="J91" i="21"/>
  <c r="I91" i="21"/>
  <c r="H91" i="21"/>
  <c r="G91" i="21"/>
  <c r="F91" i="21"/>
  <c r="N90" i="21"/>
  <c r="M90" i="21"/>
  <c r="L90" i="21"/>
  <c r="K90" i="21"/>
  <c r="J90" i="21"/>
  <c r="I90" i="21"/>
  <c r="H90" i="21"/>
  <c r="G90" i="21"/>
  <c r="F90" i="21"/>
  <c r="N89" i="21"/>
  <c r="M89" i="21"/>
  <c r="L89" i="21"/>
  <c r="K89" i="21"/>
  <c r="J89" i="21"/>
  <c r="I89" i="21"/>
  <c r="H89" i="21"/>
  <c r="G89" i="21"/>
  <c r="F89" i="21"/>
  <c r="N88" i="21"/>
  <c r="M88" i="21"/>
  <c r="L88" i="21"/>
  <c r="K88" i="21"/>
  <c r="J88" i="21"/>
  <c r="I88" i="21"/>
  <c r="H88" i="21"/>
  <c r="G88" i="21"/>
  <c r="F88" i="21"/>
  <c r="N87" i="21"/>
  <c r="M87" i="21"/>
  <c r="L87" i="21"/>
  <c r="K87" i="21"/>
  <c r="J87" i="21"/>
  <c r="I87" i="21"/>
  <c r="H87" i="21"/>
  <c r="G87" i="21"/>
  <c r="F87" i="21"/>
  <c r="N86" i="21"/>
  <c r="M86" i="21"/>
  <c r="L86" i="21"/>
  <c r="K86" i="21"/>
  <c r="J86" i="21"/>
  <c r="I86" i="21"/>
  <c r="H86" i="21"/>
  <c r="G86" i="21"/>
  <c r="F86" i="21"/>
  <c r="N85" i="21"/>
  <c r="M85" i="21"/>
  <c r="L85" i="21"/>
  <c r="K85" i="21"/>
  <c r="J85" i="21"/>
  <c r="I85" i="21"/>
  <c r="H85" i="21"/>
  <c r="G85" i="21"/>
  <c r="F85" i="21"/>
  <c r="N84" i="21"/>
  <c r="M84" i="21"/>
  <c r="L84" i="21"/>
  <c r="K84" i="21"/>
  <c r="J84" i="21"/>
  <c r="I84" i="21"/>
  <c r="H84" i="21"/>
  <c r="G84" i="21"/>
  <c r="F84" i="21"/>
  <c r="O82" i="21"/>
  <c r="O81" i="21"/>
  <c r="O80" i="21"/>
  <c r="O79" i="21"/>
  <c r="O78" i="21"/>
  <c r="O77" i="21"/>
  <c r="O76" i="21"/>
  <c r="O75" i="21"/>
  <c r="O73" i="21"/>
  <c r="O72" i="21"/>
  <c r="O71" i="21"/>
  <c r="O70" i="21"/>
  <c r="O69" i="21"/>
  <c r="O68" i="21"/>
  <c r="O67" i="21"/>
  <c r="O66" i="21"/>
  <c r="O64" i="21"/>
  <c r="O63" i="21"/>
  <c r="O62" i="21"/>
  <c r="O61" i="21"/>
  <c r="O60" i="21"/>
  <c r="O59" i="21"/>
  <c r="O58" i="21"/>
  <c r="O57" i="21"/>
  <c r="O55" i="21"/>
  <c r="O54" i="21"/>
  <c r="O53" i="21"/>
  <c r="O52" i="21"/>
  <c r="O51" i="21"/>
  <c r="O50" i="21"/>
  <c r="O49" i="21"/>
  <c r="O48" i="21"/>
  <c r="O46" i="21"/>
  <c r="O45" i="21"/>
  <c r="O44" i="21"/>
  <c r="O43" i="21"/>
  <c r="O42" i="21"/>
  <c r="O41" i="21"/>
  <c r="O40" i="21"/>
  <c r="O39" i="21"/>
  <c r="O37" i="21"/>
  <c r="O36" i="21"/>
  <c r="O35" i="21"/>
  <c r="O34" i="21"/>
  <c r="O33" i="21"/>
  <c r="O32" i="21"/>
  <c r="O31" i="21"/>
  <c r="O30" i="21"/>
  <c r="O28" i="21"/>
  <c r="O27" i="21"/>
  <c r="O26" i="21"/>
  <c r="O25" i="21"/>
  <c r="O24" i="21"/>
  <c r="O23" i="21"/>
  <c r="O22" i="21"/>
  <c r="O21" i="21"/>
  <c r="K30" i="20"/>
  <c r="J30" i="20"/>
  <c r="H30" i="20"/>
  <c r="G30" i="20"/>
  <c r="L29" i="20"/>
  <c r="I29" i="20"/>
  <c r="L28" i="20"/>
  <c r="I28" i="20"/>
  <c r="L27" i="20"/>
  <c r="I27" i="20"/>
  <c r="L26" i="20"/>
  <c r="I26" i="20"/>
  <c r="L25" i="20"/>
  <c r="I25" i="20"/>
  <c r="L24" i="20"/>
  <c r="I24" i="20"/>
  <c r="L23" i="20"/>
  <c r="I23" i="20"/>
  <c r="L22" i="20"/>
  <c r="I22" i="20"/>
  <c r="L21" i="20"/>
  <c r="I21" i="20"/>
  <c r="L20" i="20"/>
  <c r="I20" i="20"/>
  <c r="L19" i="20"/>
  <c r="I19" i="20"/>
  <c r="L18" i="20"/>
  <c r="I18" i="20"/>
  <c r="L17" i="20"/>
  <c r="I17" i="20"/>
  <c r="L16" i="20"/>
  <c r="I16" i="20"/>
  <c r="L15" i="20"/>
  <c r="I15" i="20"/>
  <c r="L14" i="20"/>
  <c r="I14" i="20"/>
  <c r="L13" i="20"/>
  <c r="I13" i="20"/>
  <c r="L12" i="20"/>
  <c r="I12" i="20"/>
  <c r="L11" i="20"/>
  <c r="I11" i="20"/>
  <c r="L10" i="20"/>
  <c r="E38" i="18"/>
  <c r="E36" i="18"/>
  <c r="E35" i="18"/>
  <c r="E34" i="18"/>
  <c r="E32" i="18"/>
  <c r="S31" i="18"/>
  <c r="R31" i="18"/>
  <c r="Q31" i="18"/>
  <c r="P31" i="18"/>
  <c r="M31" i="18"/>
  <c r="L31" i="18"/>
  <c r="K31" i="18"/>
  <c r="J31" i="18"/>
  <c r="I31" i="18"/>
  <c r="H31" i="18"/>
  <c r="G31" i="18"/>
  <c r="F31" i="18"/>
  <c r="E29" i="18"/>
  <c r="E15" i="18"/>
  <c r="S14" i="18"/>
  <c r="S33" i="18" s="1"/>
  <c r="R14" i="18"/>
  <c r="R33" i="18" s="1"/>
  <c r="P14" i="18"/>
  <c r="P33" i="18" s="1"/>
  <c r="M14" i="18"/>
  <c r="M33" i="18" s="1"/>
  <c r="L14" i="18"/>
  <c r="L33" i="18" s="1"/>
  <c r="K14" i="18"/>
  <c r="K33" i="18" s="1"/>
  <c r="J14" i="18"/>
  <c r="J33" i="18" s="1"/>
  <c r="I14" i="18"/>
  <c r="I33" i="18" s="1"/>
  <c r="H14" i="18"/>
  <c r="H33" i="18" s="1"/>
  <c r="G14" i="18"/>
  <c r="G33" i="18" s="1"/>
  <c r="F14" i="18"/>
  <c r="F33" i="18" s="1"/>
  <c r="I94" i="17"/>
  <c r="I32" i="5" s="1"/>
  <c r="L32" i="5" s="1"/>
  <c r="O32" i="5" s="1"/>
  <c r="P32" i="5" s="1"/>
  <c r="H94" i="17"/>
  <c r="I13" i="5" s="1"/>
  <c r="G94" i="17"/>
  <c r="F94" i="17"/>
  <c r="I93" i="17"/>
  <c r="H93" i="17"/>
  <c r="G93" i="17"/>
  <c r="F93" i="17"/>
  <c r="I92" i="17"/>
  <c r="H92" i="17"/>
  <c r="G92" i="17"/>
  <c r="F92" i="17"/>
  <c r="C92" i="17"/>
  <c r="C93" i="17" s="1"/>
  <c r="C94" i="17" s="1"/>
  <c r="F68" i="17"/>
  <c r="F67" i="17"/>
  <c r="N66" i="17"/>
  <c r="N69" i="17" s="1"/>
  <c r="M66" i="17"/>
  <c r="M69" i="17" s="1"/>
  <c r="L66" i="17"/>
  <c r="L69" i="17" s="1"/>
  <c r="K66" i="17"/>
  <c r="K69" i="17" s="1"/>
  <c r="J66" i="17"/>
  <c r="J69" i="17" s="1"/>
  <c r="I66" i="17"/>
  <c r="I69" i="17" s="1"/>
  <c r="H66" i="17"/>
  <c r="H69" i="17" s="1"/>
  <c r="G66" i="17"/>
  <c r="G69" i="17" s="1"/>
  <c r="F65" i="17"/>
  <c r="F64" i="17"/>
  <c r="F63" i="17"/>
  <c r="F62" i="17"/>
  <c r="F61" i="17"/>
  <c r="F60" i="17"/>
  <c r="F59" i="17"/>
  <c r="F57" i="17"/>
  <c r="C57" i="17"/>
  <c r="C58" i="17" s="1"/>
  <c r="C59" i="17" s="1"/>
  <c r="C60" i="17" s="1"/>
  <c r="C61" i="17" s="1"/>
  <c r="C62" i="17" s="1"/>
  <c r="C63" i="17" s="1"/>
  <c r="C64" i="17" s="1"/>
  <c r="C65" i="17" s="1"/>
  <c r="C66" i="17" s="1"/>
  <c r="C67" i="17" s="1"/>
  <c r="C68" i="17" s="1"/>
  <c r="C69" i="17" s="1"/>
  <c r="F56" i="17"/>
  <c r="J49" i="17"/>
  <c r="I49" i="17"/>
  <c r="H49" i="17"/>
  <c r="G49" i="17"/>
  <c r="F49" i="17"/>
  <c r="E49" i="17"/>
  <c r="K25" i="17"/>
  <c r="G21" i="15"/>
  <c r="G20" i="15"/>
  <c r="O19" i="15"/>
  <c r="O22" i="15" s="1"/>
  <c r="N19" i="15"/>
  <c r="N22" i="15" s="1"/>
  <c r="G45" i="6"/>
  <c r="H45" i="6"/>
  <c r="Q54" i="11"/>
  <c r="P54" i="11"/>
  <c r="Q50" i="11"/>
  <c r="P50" i="11"/>
  <c r="Q41" i="11"/>
  <c r="P41" i="11"/>
  <c r="Q40" i="11"/>
  <c r="P40" i="11"/>
  <c r="Q30" i="11"/>
  <c r="Q32" i="11" s="1"/>
  <c r="Q34" i="11" s="1"/>
  <c r="P30" i="11"/>
  <c r="P32" i="11" s="1"/>
  <c r="P34" i="11" s="1"/>
  <c r="Q26" i="11"/>
  <c r="P26" i="11"/>
  <c r="N14" i="11"/>
  <c r="N16" i="11" s="1"/>
  <c r="N18" i="11" s="1"/>
  <c r="N21" i="11" s="1"/>
  <c r="S54" i="11"/>
  <c r="O54" i="11"/>
  <c r="N54" i="11"/>
  <c r="L54" i="11"/>
  <c r="K54" i="11"/>
  <c r="J54" i="11"/>
  <c r="I54" i="11"/>
  <c r="H54" i="11"/>
  <c r="G54" i="11"/>
  <c r="F54" i="11"/>
  <c r="S50" i="11"/>
  <c r="R50" i="11"/>
  <c r="O50" i="11"/>
  <c r="N50" i="11"/>
  <c r="M50" i="11"/>
  <c r="L50" i="11"/>
  <c r="K50" i="11"/>
  <c r="J50" i="11"/>
  <c r="I50" i="11"/>
  <c r="H50" i="11"/>
  <c r="G50" i="11"/>
  <c r="F50" i="11"/>
  <c r="S41" i="11"/>
  <c r="X10" i="6" s="1"/>
  <c r="X22" i="6" s="1"/>
  <c r="R41" i="11"/>
  <c r="W10" i="6" s="1"/>
  <c r="W22" i="6" s="1"/>
  <c r="O41" i="11"/>
  <c r="N41" i="11"/>
  <c r="M41" i="11"/>
  <c r="L41" i="11"/>
  <c r="K41" i="11"/>
  <c r="J41" i="11"/>
  <c r="I41" i="11"/>
  <c r="H41" i="11"/>
  <c r="G41" i="11"/>
  <c r="F41" i="11"/>
  <c r="Y10" i="6" s="1"/>
  <c r="Y22" i="6" s="1"/>
  <c r="S40" i="11"/>
  <c r="Q10" i="6" s="1"/>
  <c r="Q22" i="6" s="1"/>
  <c r="R40" i="11"/>
  <c r="P10" i="6" s="1"/>
  <c r="P22" i="6" s="1"/>
  <c r="O40" i="11"/>
  <c r="N40" i="11"/>
  <c r="M40" i="11"/>
  <c r="L40" i="11"/>
  <c r="K40" i="11"/>
  <c r="J40" i="11"/>
  <c r="I40" i="11"/>
  <c r="H40" i="11"/>
  <c r="G40" i="11"/>
  <c r="F40" i="11"/>
  <c r="R10" i="6" s="1"/>
  <c r="R22" i="6" s="1"/>
  <c r="S30" i="11"/>
  <c r="S32" i="11" s="1"/>
  <c r="S34" i="11" s="1"/>
  <c r="S37" i="11" s="1"/>
  <c r="R30" i="11"/>
  <c r="R32" i="11" s="1"/>
  <c r="R34" i="11" s="1"/>
  <c r="O30" i="11"/>
  <c r="O32" i="11" s="1"/>
  <c r="O34" i="11" s="1"/>
  <c r="N30" i="11"/>
  <c r="N32" i="11" s="1"/>
  <c r="N34" i="11" s="1"/>
  <c r="M30" i="11"/>
  <c r="M32" i="11" s="1"/>
  <c r="M34" i="11" s="1"/>
  <c r="L30" i="11"/>
  <c r="L32" i="11" s="1"/>
  <c r="L34" i="11" s="1"/>
  <c r="K30" i="11"/>
  <c r="K32" i="11" s="1"/>
  <c r="K34" i="11" s="1"/>
  <c r="J30" i="11"/>
  <c r="J32" i="11" s="1"/>
  <c r="J34" i="11" s="1"/>
  <c r="I30" i="11"/>
  <c r="I32" i="11" s="1"/>
  <c r="I34" i="11" s="1"/>
  <c r="H30" i="11"/>
  <c r="H32" i="11" s="1"/>
  <c r="H34" i="11" s="1"/>
  <c r="G30" i="11"/>
  <c r="G32" i="11" s="1"/>
  <c r="G34" i="11" s="1"/>
  <c r="F30" i="11"/>
  <c r="F32" i="11" s="1"/>
  <c r="F34" i="11" s="1"/>
  <c r="S26" i="11"/>
  <c r="R26" i="11"/>
  <c r="O26" i="11"/>
  <c r="N26" i="11"/>
  <c r="M26" i="11"/>
  <c r="L26" i="11"/>
  <c r="K26" i="11"/>
  <c r="J26" i="11"/>
  <c r="I26" i="11"/>
  <c r="H26" i="11"/>
  <c r="G26" i="11"/>
  <c r="S14" i="11"/>
  <c r="S16" i="11" s="1"/>
  <c r="S18" i="11" s="1"/>
  <c r="O14" i="11"/>
  <c r="O16" i="11" s="1"/>
  <c r="O18" i="11" s="1"/>
  <c r="O21" i="11" s="1"/>
  <c r="M14" i="11"/>
  <c r="M16" i="11" s="1"/>
  <c r="M18" i="11" s="1"/>
  <c r="M21" i="11" s="1"/>
  <c r="L14" i="11"/>
  <c r="L16" i="11" s="1"/>
  <c r="L18" i="11" s="1"/>
  <c r="L21" i="11" s="1"/>
  <c r="K14" i="11"/>
  <c r="K16" i="11" s="1"/>
  <c r="K18" i="11" s="1"/>
  <c r="K21" i="11" s="1"/>
  <c r="J14" i="11"/>
  <c r="J16" i="11" s="1"/>
  <c r="J18" i="11" s="1"/>
  <c r="J21" i="11" s="1"/>
  <c r="I14" i="11"/>
  <c r="I16" i="11" s="1"/>
  <c r="I18" i="11" s="1"/>
  <c r="I21" i="11" s="1"/>
  <c r="H14" i="11"/>
  <c r="H16" i="11" s="1"/>
  <c r="H18" i="11" s="1"/>
  <c r="H21" i="11" s="1"/>
  <c r="G14" i="11"/>
  <c r="G16" i="11" s="1"/>
  <c r="G18" i="11" s="1"/>
  <c r="G21" i="11" s="1"/>
  <c r="H66" i="6"/>
  <c r="G66" i="6"/>
  <c r="H65" i="6"/>
  <c r="G65" i="6"/>
  <c r="F65" i="6"/>
  <c r="H64" i="6"/>
  <c r="G64" i="6"/>
  <c r="H63" i="6"/>
  <c r="G63" i="6"/>
  <c r="AC58" i="6"/>
  <c r="AA58" i="6"/>
  <c r="Z58" i="6"/>
  <c r="Y58" i="6"/>
  <c r="X58" i="6"/>
  <c r="W58" i="6"/>
  <c r="V58" i="6"/>
  <c r="T58" i="6"/>
  <c r="S58" i="6"/>
  <c r="R58" i="6"/>
  <c r="Q58" i="6"/>
  <c r="P58" i="6"/>
  <c r="O58" i="6"/>
  <c r="M58" i="6"/>
  <c r="L58" i="6"/>
  <c r="K58" i="6"/>
  <c r="J58" i="6"/>
  <c r="I58" i="6"/>
  <c r="H57" i="6"/>
  <c r="G57" i="6"/>
  <c r="H56" i="6"/>
  <c r="G56" i="6"/>
  <c r="H55" i="6"/>
  <c r="G55" i="6"/>
  <c r="H51" i="6"/>
  <c r="G51" i="6"/>
  <c r="H50" i="6"/>
  <c r="G50" i="6"/>
  <c r="H49" i="6"/>
  <c r="G49" i="6"/>
  <c r="H48" i="6"/>
  <c r="G48" i="6"/>
  <c r="H46" i="6"/>
  <c r="G46" i="6"/>
  <c r="AC44" i="6"/>
  <c r="AC53" i="6" s="1"/>
  <c r="AA44" i="6"/>
  <c r="AA53" i="6" s="1"/>
  <c r="Z44" i="6"/>
  <c r="Z53" i="6" s="1"/>
  <c r="Y44" i="6"/>
  <c r="Y53" i="6" s="1"/>
  <c r="X44" i="6"/>
  <c r="X53" i="6" s="1"/>
  <c r="W44" i="6"/>
  <c r="W53" i="6" s="1"/>
  <c r="V44" i="6"/>
  <c r="V53" i="6" s="1"/>
  <c r="T44" i="6"/>
  <c r="T53" i="6" s="1"/>
  <c r="S44" i="6"/>
  <c r="S53" i="6" s="1"/>
  <c r="R44" i="6"/>
  <c r="R53" i="6" s="1"/>
  <c r="Q44" i="6"/>
  <c r="Q53" i="6" s="1"/>
  <c r="P44" i="6"/>
  <c r="O44" i="6"/>
  <c r="O53" i="6" s="1"/>
  <c r="M44" i="6"/>
  <c r="M53" i="6" s="1"/>
  <c r="L44" i="6"/>
  <c r="L53" i="6" s="1"/>
  <c r="K44" i="6"/>
  <c r="K53" i="6" s="1"/>
  <c r="J44" i="6"/>
  <c r="J53" i="6" s="1"/>
  <c r="H43" i="6"/>
  <c r="G43" i="6"/>
  <c r="H42" i="6"/>
  <c r="G42" i="6"/>
  <c r="H41" i="6"/>
  <c r="G41" i="6"/>
  <c r="H39" i="6"/>
  <c r="G39" i="6"/>
  <c r="H38" i="6"/>
  <c r="G38" i="6"/>
  <c r="H37" i="6"/>
  <c r="G37" i="6"/>
  <c r="H36" i="6"/>
  <c r="G36" i="6"/>
  <c r="H35" i="6"/>
  <c r="G35" i="6"/>
  <c r="H33" i="6"/>
  <c r="G33" i="6"/>
  <c r="H32" i="6"/>
  <c r="G32" i="6"/>
  <c r="H31" i="6"/>
  <c r="G31" i="6"/>
  <c r="H30" i="6"/>
  <c r="G30" i="6"/>
  <c r="H29" i="6"/>
  <c r="G29" i="6"/>
  <c r="H28" i="6"/>
  <c r="G28" i="6"/>
  <c r="H27" i="6"/>
  <c r="G27" i="6"/>
  <c r="H26" i="6"/>
  <c r="G26" i="6"/>
  <c r="H25" i="6"/>
  <c r="G25" i="6"/>
  <c r="H24" i="6"/>
  <c r="G24" i="6"/>
  <c r="H23" i="6"/>
  <c r="G23" i="6"/>
  <c r="H21" i="6"/>
  <c r="G21" i="6"/>
  <c r="H20" i="6"/>
  <c r="G20" i="6"/>
  <c r="H19" i="6"/>
  <c r="G19" i="6"/>
  <c r="H17" i="6"/>
  <c r="G17" i="6"/>
  <c r="H16" i="6"/>
  <c r="G16" i="6"/>
  <c r="G15" i="6"/>
  <c r="G13" i="6"/>
  <c r="F13" i="6"/>
  <c r="G12" i="6"/>
  <c r="F12" i="6"/>
  <c r="G11" i="6"/>
  <c r="F11" i="6"/>
  <c r="P150" i="4"/>
  <c r="Q150" i="4" s="1"/>
  <c r="P146" i="4"/>
  <c r="Q146" i="4" s="1"/>
  <c r="P169" i="4"/>
  <c r="Q169" i="4" s="1"/>
  <c r="I50" i="5"/>
  <c r="J50" i="5"/>
  <c r="H21" i="90"/>
  <c r="T48" i="32" l="1"/>
  <c r="S53" i="29"/>
  <c r="AF304" i="36"/>
  <c r="AE44" i="60"/>
  <c r="X304" i="36"/>
  <c r="U66" i="37"/>
  <c r="J66" i="37"/>
  <c r="R220" i="36"/>
  <c r="N47" i="15"/>
  <c r="W268" i="36"/>
  <c r="Y235" i="36"/>
  <c r="O220" i="36"/>
  <c r="G48" i="31"/>
  <c r="P47" i="32"/>
  <c r="Y47" i="32"/>
  <c r="H47" i="32"/>
  <c r="O47" i="32"/>
  <c r="I47" i="32"/>
  <c r="Z47" i="32"/>
  <c r="AJ38" i="27"/>
  <c r="N66" i="37"/>
  <c r="T338" i="36"/>
  <c r="V303" i="36"/>
  <c r="AG220" i="36"/>
  <c r="S219" i="36"/>
  <c r="T220" i="36"/>
  <c r="AR160" i="25"/>
  <c r="N48" i="31"/>
  <c r="V48" i="31"/>
  <c r="I14" i="111"/>
  <c r="I21" i="111"/>
  <c r="I20" i="111"/>
  <c r="I12" i="111"/>
  <c r="I19" i="111"/>
  <c r="I17" i="111"/>
  <c r="I15" i="111"/>
  <c r="I16" i="111"/>
  <c r="I13" i="111"/>
  <c r="I18" i="111"/>
  <c r="K53" i="29"/>
  <c r="O48" i="31"/>
  <c r="I48" i="31"/>
  <c r="Q48" i="31"/>
  <c r="Z48" i="31"/>
  <c r="R363" i="36"/>
  <c r="J144" i="104"/>
  <c r="K144" i="104" s="1"/>
  <c r="AR162" i="25"/>
  <c r="AP78" i="27"/>
  <c r="H19" i="58" s="1"/>
  <c r="G74" i="13" s="1"/>
  <c r="AQ79" i="27"/>
  <c r="I20" i="58" s="1"/>
  <c r="H73" i="13" s="1"/>
  <c r="S49" i="31"/>
  <c r="P220" i="36"/>
  <c r="N47" i="32"/>
  <c r="U53" i="29"/>
  <c r="J47" i="32"/>
  <c r="R47" i="32"/>
  <c r="O107" i="5"/>
  <c r="P107" i="5" s="1"/>
  <c r="U78" i="27"/>
  <c r="AC78" i="27"/>
  <c r="AG366" i="36"/>
  <c r="M18" i="33" s="1"/>
  <c r="J25" i="58" s="1"/>
  <c r="O219" i="36"/>
  <c r="F14" i="6"/>
  <c r="G34" i="35"/>
  <c r="L92" i="4" s="1"/>
  <c r="V153" i="38"/>
  <c r="R71" i="26"/>
  <c r="G48" i="32"/>
  <c r="AC199" i="38"/>
  <c r="AO367" i="36"/>
  <c r="N39" i="83"/>
  <c r="Y78" i="27"/>
  <c r="N37" i="18"/>
  <c r="H61" i="96"/>
  <c r="I64" i="5" s="1"/>
  <c r="L64" i="5" s="1"/>
  <c r="O64" i="5" s="1"/>
  <c r="P64" i="5" s="1"/>
  <c r="AC153" i="38"/>
  <c r="G108" i="10"/>
  <c r="R48" i="31"/>
  <c r="X338" i="36"/>
  <c r="L47" i="32"/>
  <c r="T47" i="32"/>
  <c r="I54" i="29"/>
  <c r="H53" i="29"/>
  <c r="L48" i="31"/>
  <c r="T48" i="31"/>
  <c r="AO304" i="36"/>
  <c r="O53" i="29"/>
  <c r="K48" i="31"/>
  <c r="S48" i="31"/>
  <c r="F48" i="32"/>
  <c r="F47" i="32"/>
  <c r="V47" i="32"/>
  <c r="X235" i="36"/>
  <c r="T120" i="40"/>
  <c r="G47" i="32"/>
  <c r="W47" i="32"/>
  <c r="R49" i="31"/>
  <c r="S220" i="36"/>
  <c r="W154" i="38"/>
  <c r="T69" i="40"/>
  <c r="T165" i="40" s="1"/>
  <c r="U79" i="27"/>
  <c r="T367" i="36"/>
  <c r="AG162" i="25"/>
  <c r="W323" i="36"/>
  <c r="AD154" i="38"/>
  <c r="AD201" i="38" s="1"/>
  <c r="AD321" i="38" s="1"/>
  <c r="N46" i="33" s="1"/>
  <c r="U199" i="38"/>
  <c r="AG160" i="25"/>
  <c r="M47" i="32"/>
  <c r="U47" i="32"/>
  <c r="X219" i="36"/>
  <c r="AO219" i="36"/>
  <c r="T79" i="27"/>
  <c r="AB79" i="27"/>
  <c r="W289" i="36"/>
  <c r="W306" i="36" s="1"/>
  <c r="AA60" i="38"/>
  <c r="T23" i="41"/>
  <c r="T41" i="41" s="1"/>
  <c r="V60" i="38"/>
  <c r="U249" i="38"/>
  <c r="AO337" i="36"/>
  <c r="P53" i="29"/>
  <c r="Y53" i="29"/>
  <c r="V49" i="31"/>
  <c r="K24" i="70"/>
  <c r="S35" i="74"/>
  <c r="I19" i="70" s="1"/>
  <c r="I24" i="70" s="1"/>
  <c r="AL163" i="25"/>
  <c r="M161" i="4"/>
  <c r="P161" i="4" s="1"/>
  <c r="Q161" i="4" s="1"/>
  <c r="R38" i="63"/>
  <c r="R37" i="63"/>
  <c r="X37" i="63"/>
  <c r="X38" i="63"/>
  <c r="M166" i="4"/>
  <c r="P166" i="4" s="1"/>
  <c r="Q166" i="4" s="1"/>
  <c r="AK199" i="38"/>
  <c r="M139" i="4"/>
  <c r="P139" i="4" s="1"/>
  <c r="Q139" i="4" s="1"/>
  <c r="M79" i="4"/>
  <c r="M78" i="4"/>
  <c r="K68" i="4"/>
  <c r="M81" i="4"/>
  <c r="AA63" i="40"/>
  <c r="M140" i="4"/>
  <c r="P140" i="4" s="1"/>
  <c r="Q140" i="4" s="1"/>
  <c r="L80" i="4"/>
  <c r="M134" i="4"/>
  <c r="P134" i="4" s="1"/>
  <c r="Q134" i="4" s="1"/>
  <c r="K160" i="4"/>
  <c r="O70" i="58"/>
  <c r="L122" i="4"/>
  <c r="M122" i="4" s="1"/>
  <c r="L160" i="4"/>
  <c r="E34" i="35"/>
  <c r="J92" i="4" s="1"/>
  <c r="J103" i="4"/>
  <c r="L75" i="4"/>
  <c r="K58" i="4"/>
  <c r="O68" i="58"/>
  <c r="L121" i="4"/>
  <c r="M121" i="4" s="1"/>
  <c r="T28" i="40"/>
  <c r="L137" i="4"/>
  <c r="M82" i="4"/>
  <c r="M165" i="4"/>
  <c r="P165" i="4" s="1"/>
  <c r="Q165" i="4" s="1"/>
  <c r="K137" i="4"/>
  <c r="M138" i="4"/>
  <c r="P138" i="4" s="1"/>
  <c r="Q138" i="4" s="1"/>
  <c r="J137" i="4"/>
  <c r="M162" i="4"/>
  <c r="P162" i="4" s="1"/>
  <c r="Q162" i="4" s="1"/>
  <c r="O56" i="58"/>
  <c r="L115" i="4"/>
  <c r="M115" i="4" s="1"/>
  <c r="M77" i="4"/>
  <c r="O58" i="58"/>
  <c r="L116" i="4"/>
  <c r="M116" i="4" s="1"/>
  <c r="M76" i="4"/>
  <c r="M73" i="4"/>
  <c r="O52" i="58"/>
  <c r="L113" i="4"/>
  <c r="M113" i="4" s="1"/>
  <c r="M72" i="4"/>
  <c r="M167" i="4"/>
  <c r="P167" i="4" s="1"/>
  <c r="Q167" i="4" s="1"/>
  <c r="J160" i="4"/>
  <c r="M71" i="4"/>
  <c r="M70" i="4"/>
  <c r="L83" i="4"/>
  <c r="F71" i="120" s="1"/>
  <c r="M69" i="4"/>
  <c r="AE323" i="36"/>
  <c r="AA42" i="40"/>
  <c r="O39" i="83"/>
  <c r="M163" i="25"/>
  <c r="AA49" i="31"/>
  <c r="S54" i="29"/>
  <c r="J48" i="31"/>
  <c r="AA48" i="31"/>
  <c r="L24" i="4"/>
  <c r="K24" i="4"/>
  <c r="L23" i="4"/>
  <c r="K23" i="4"/>
  <c r="L21" i="4"/>
  <c r="K21" i="4"/>
  <c r="J21" i="4"/>
  <c r="L20" i="4"/>
  <c r="K20" i="4"/>
  <c r="J20" i="4"/>
  <c r="L19" i="4"/>
  <c r="K19" i="4"/>
  <c r="L18" i="4"/>
  <c r="K18" i="4"/>
  <c r="J18" i="4"/>
  <c r="L16" i="4"/>
  <c r="K16" i="4"/>
  <c r="J16" i="4"/>
  <c r="L15" i="4"/>
  <c r="K15" i="4"/>
  <c r="J15" i="4"/>
  <c r="L14" i="4"/>
  <c r="K14" i="4"/>
  <c r="J14" i="4"/>
  <c r="L13" i="4"/>
  <c r="K13" i="4"/>
  <c r="J13" i="4"/>
  <c r="L12" i="4"/>
  <c r="K12" i="4"/>
  <c r="L11" i="4"/>
  <c r="K11" i="4"/>
  <c r="J11" i="4"/>
  <c r="J19" i="4"/>
  <c r="Y79" i="27"/>
  <c r="T366" i="36"/>
  <c r="O303" i="36"/>
  <c r="Y303" i="36"/>
  <c r="J57" i="96"/>
  <c r="J61" i="96" s="1"/>
  <c r="AA154" i="38"/>
  <c r="AA153" i="38"/>
  <c r="AB198" i="38"/>
  <c r="W293" i="38"/>
  <c r="W53" i="29"/>
  <c r="W138" i="24"/>
  <c r="V105" i="38"/>
  <c r="X53" i="29"/>
  <c r="R50" i="72"/>
  <c r="O362" i="36"/>
  <c r="W105" i="38"/>
  <c r="AL159" i="25"/>
  <c r="R54" i="29"/>
  <c r="AA199" i="38"/>
  <c r="J44" i="5"/>
  <c r="V367" i="36"/>
  <c r="U198" i="38"/>
  <c r="W248" i="38"/>
  <c r="AK293" i="38"/>
  <c r="N53" i="29"/>
  <c r="T10" i="6"/>
  <c r="T22" i="6" s="1"/>
  <c r="T54" i="6" s="1"/>
  <c r="T59" i="6" s="1"/>
  <c r="R338" i="36"/>
  <c r="Q21" i="39"/>
  <c r="AD295" i="36"/>
  <c r="AA28" i="40"/>
  <c r="T57" i="40"/>
  <c r="AE106" i="40"/>
  <c r="AE179" i="40" s="1"/>
  <c r="L39" i="83"/>
  <c r="V72" i="66"/>
  <c r="AG27" i="60"/>
  <c r="Y93" i="24"/>
  <c r="Y149" i="24" s="1"/>
  <c r="Q47" i="32"/>
  <c r="F53" i="37"/>
  <c r="AE289" i="36"/>
  <c r="AD280" i="36"/>
  <c r="Z78" i="27"/>
  <c r="S37" i="18"/>
  <c r="Y337" i="36"/>
  <c r="AN162" i="25"/>
  <c r="AA78" i="27"/>
  <c r="I37" i="18"/>
  <c r="Y393" i="36"/>
  <c r="G15" i="35" s="1"/>
  <c r="AR153" i="25"/>
  <c r="K29" i="43"/>
  <c r="W48" i="55"/>
  <c r="H49" i="99"/>
  <c r="AR163" i="25"/>
  <c r="T53" i="29"/>
  <c r="P37" i="18"/>
  <c r="T41" i="60"/>
  <c r="I58" i="93"/>
  <c r="O42" i="99"/>
  <c r="I48" i="99" s="1"/>
  <c r="G57" i="33"/>
  <c r="AC170" i="40"/>
  <c r="AB105" i="38"/>
  <c r="O398" i="36"/>
  <c r="AE355" i="36"/>
  <c r="P303" i="36"/>
  <c r="AO338" i="36"/>
  <c r="Y366" i="36"/>
  <c r="G18" i="33" s="1"/>
  <c r="V288" i="36"/>
  <c r="V252" i="36"/>
  <c r="AF367" i="36"/>
  <c r="L19" i="33" s="1"/>
  <c r="I26" i="58" s="1"/>
  <c r="H32" i="13" s="1"/>
  <c r="W382" i="36"/>
  <c r="G15" i="34" s="1"/>
  <c r="AE394" i="36"/>
  <c r="K16" i="35" s="1"/>
  <c r="H34" i="58" s="1"/>
  <c r="G40" i="13" s="1"/>
  <c r="AG362" i="36"/>
  <c r="M15" i="33" s="1"/>
  <c r="J23" i="58" s="1"/>
  <c r="T304" i="36"/>
  <c r="T234" i="36"/>
  <c r="AF235" i="36"/>
  <c r="AE29" i="40"/>
  <c r="AO387" i="36"/>
  <c r="W20" i="34" s="1"/>
  <c r="AF393" i="36"/>
  <c r="L15" i="35" s="1"/>
  <c r="I33" i="58" s="1"/>
  <c r="P33" i="58" s="1"/>
  <c r="AE58" i="40"/>
  <c r="AK78" i="27"/>
  <c r="T30" i="41"/>
  <c r="T46" i="41" s="1"/>
  <c r="AD265" i="36"/>
  <c r="V78" i="27"/>
  <c r="AD78" i="27"/>
  <c r="AB78" i="27"/>
  <c r="O78" i="27"/>
  <c r="M47" i="15"/>
  <c r="AO289" i="36"/>
  <c r="Y268" i="36"/>
  <c r="X268" i="36"/>
  <c r="W235" i="36"/>
  <c r="Y54" i="6"/>
  <c r="Y59" i="6" s="1"/>
  <c r="Q54" i="6"/>
  <c r="Q59" i="6" s="1"/>
  <c r="G34" i="6"/>
  <c r="T38" i="38"/>
  <c r="AA198" i="38"/>
  <c r="W78" i="27"/>
  <c r="T71" i="26"/>
  <c r="W79" i="27"/>
  <c r="T83" i="27"/>
  <c r="X78" i="27"/>
  <c r="AI79" i="27"/>
  <c r="AL78" i="27"/>
  <c r="N71" i="26"/>
  <c r="O267" i="36"/>
  <c r="P386" i="36"/>
  <c r="E19" i="34" s="1"/>
  <c r="S337" i="36"/>
  <c r="AD170" i="40"/>
  <c r="AE63" i="40"/>
  <c r="AI49" i="48"/>
  <c r="I60" i="37"/>
  <c r="AB154" i="38"/>
  <c r="AB106" i="38"/>
  <c r="U293" i="38"/>
  <c r="AP79" i="27"/>
  <c r="H20" i="58" s="1"/>
  <c r="G73" i="13" s="1"/>
  <c r="AB10" i="6"/>
  <c r="AB22" i="6" s="1"/>
  <c r="AB54" i="6" s="1"/>
  <c r="AB59" i="6" s="1"/>
  <c r="S253" i="36"/>
  <c r="I28" i="97"/>
  <c r="U105" i="38"/>
  <c r="Y323" i="36"/>
  <c r="V20" i="37"/>
  <c r="AE22" i="40"/>
  <c r="T29" i="41"/>
  <c r="T45" i="41" s="1"/>
  <c r="O86" i="21"/>
  <c r="W106" i="38"/>
  <c r="Z49" i="31"/>
  <c r="X49" i="45"/>
  <c r="U48" i="56"/>
  <c r="AA79" i="27"/>
  <c r="J37" i="18"/>
  <c r="W47" i="55"/>
  <c r="E58" i="33"/>
  <c r="J60" i="4" s="1"/>
  <c r="I27" i="60"/>
  <c r="AD250" i="36"/>
  <c r="M39" i="83"/>
  <c r="Q71" i="26"/>
  <c r="Z49" i="48"/>
  <c r="I47" i="15"/>
  <c r="I48" i="32"/>
  <c r="U54" i="32" s="1"/>
  <c r="X54" i="32" s="1"/>
  <c r="I49" i="31"/>
  <c r="AM153" i="25"/>
  <c r="AK79" i="27"/>
  <c r="N45" i="43"/>
  <c r="AE45" i="60"/>
  <c r="O383" i="36"/>
  <c r="V386" i="36"/>
  <c r="F19" i="34" s="1"/>
  <c r="V41" i="39"/>
  <c r="U49" i="39"/>
  <c r="D28" i="62"/>
  <c r="G13" i="62"/>
  <c r="L47" i="15"/>
  <c r="W383" i="36"/>
  <c r="G16" i="34" s="1"/>
  <c r="J63" i="4" s="1"/>
  <c r="Y72" i="24"/>
  <c r="Y147" i="24" s="1"/>
  <c r="T27" i="60"/>
  <c r="P387" i="36"/>
  <c r="E20" i="34" s="1"/>
  <c r="P304" i="36"/>
  <c r="AC166" i="40"/>
  <c r="AB153" i="38"/>
  <c r="U106" i="38"/>
  <c r="X49" i="48"/>
  <c r="AR78" i="27"/>
  <c r="J19" i="58" s="1"/>
  <c r="I74" i="13" s="1"/>
  <c r="K37" i="18"/>
  <c r="E31" i="18"/>
  <c r="I30" i="20"/>
  <c r="M71" i="26"/>
  <c r="AA83" i="27"/>
  <c r="V366" i="36"/>
  <c r="R377" i="36"/>
  <c r="AE382" i="36"/>
  <c r="M15" i="34" s="1"/>
  <c r="H39" i="58" s="1"/>
  <c r="S383" i="36"/>
  <c r="O386" i="36"/>
  <c r="F27" i="39"/>
  <c r="AB180" i="40"/>
  <c r="AB308" i="38"/>
  <c r="H87" i="14"/>
  <c r="AH159" i="25"/>
  <c r="L53" i="29"/>
  <c r="M48" i="31"/>
  <c r="U48" i="31"/>
  <c r="J49" i="31"/>
  <c r="W56" i="31" s="1"/>
  <c r="L54" i="29"/>
  <c r="Z251" i="36"/>
  <c r="S377" i="36"/>
  <c r="X372" i="36"/>
  <c r="F39" i="33" s="1"/>
  <c r="S268" i="36"/>
  <c r="R382" i="36"/>
  <c r="T383" i="36"/>
  <c r="AK308" i="38"/>
  <c r="AH163" i="25"/>
  <c r="AF48" i="56"/>
  <c r="S26" i="37"/>
  <c r="Y94" i="24"/>
  <c r="Y150" i="24" s="1"/>
  <c r="Y31" i="24"/>
  <c r="Y144" i="24" s="1"/>
  <c r="U153" i="38"/>
  <c r="V198" i="38"/>
  <c r="AA248" i="38"/>
  <c r="L41" i="5"/>
  <c r="O41" i="5" s="1"/>
  <c r="P41" i="5" s="1"/>
  <c r="AE28" i="40"/>
  <c r="AE64" i="40"/>
  <c r="AA70" i="40"/>
  <c r="AA166" i="40" s="1"/>
  <c r="AH146" i="25"/>
  <c r="X50" i="54"/>
  <c r="W48" i="56"/>
  <c r="J54" i="29"/>
  <c r="J47" i="15"/>
  <c r="L71" i="26"/>
  <c r="AQ84" i="27"/>
  <c r="AG49" i="47"/>
  <c r="AE377" i="36"/>
  <c r="K43" i="33" s="1"/>
  <c r="H30" i="58" s="1"/>
  <c r="M47" i="37"/>
  <c r="M60" i="37"/>
  <c r="S41" i="39"/>
  <c r="F55" i="39"/>
  <c r="F58" i="33"/>
  <c r="K60" i="4" s="1"/>
  <c r="AB199" i="38"/>
  <c r="AA22" i="40"/>
  <c r="AE57" i="40"/>
  <c r="G53" i="29"/>
  <c r="U49" i="31"/>
  <c r="K54" i="29"/>
  <c r="AM93" i="108"/>
  <c r="AM90" i="108" s="1"/>
  <c r="O93" i="108"/>
  <c r="O90" i="108" s="1"/>
  <c r="R54" i="6"/>
  <c r="R59" i="6" s="1"/>
  <c r="O84" i="21"/>
  <c r="O85" i="21"/>
  <c r="O70" i="26"/>
  <c r="I46" i="58"/>
  <c r="H52" i="13" s="1"/>
  <c r="M45" i="43"/>
  <c r="I45" i="58"/>
  <c r="M44" i="43"/>
  <c r="H46" i="58"/>
  <c r="L45" i="43"/>
  <c r="AG49" i="45"/>
  <c r="T253" i="36"/>
  <c r="R267" i="36"/>
  <c r="AE268" i="36"/>
  <c r="Z301" i="36"/>
  <c r="S338" i="36"/>
  <c r="T26" i="37"/>
  <c r="T39" i="37"/>
  <c r="X39" i="37"/>
  <c r="AB62" i="37"/>
  <c r="AB65" i="37" s="1"/>
  <c r="Z65" i="37"/>
  <c r="P148" i="4"/>
  <c r="Q148" i="4" s="1"/>
  <c r="P158" i="4"/>
  <c r="Q158" i="4" s="1"/>
  <c r="Q49" i="39"/>
  <c r="AM314" i="36"/>
  <c r="AD232" i="36"/>
  <c r="X59" i="38"/>
  <c r="AI59" i="38"/>
  <c r="X58" i="38"/>
  <c r="AI58" i="38"/>
  <c r="Z175" i="38"/>
  <c r="R196" i="38"/>
  <c r="AB249" i="38"/>
  <c r="P176" i="4"/>
  <c r="Q176" i="4" s="1"/>
  <c r="P177" i="4"/>
  <c r="Q177" i="4" s="1"/>
  <c r="P152" i="4"/>
  <c r="Q152" i="4" s="1"/>
  <c r="P156" i="4"/>
  <c r="Q156" i="4" s="1"/>
  <c r="P178" i="4"/>
  <c r="Q178" i="4" s="1"/>
  <c r="AB61" i="38"/>
  <c r="AA61" i="38"/>
  <c r="V106" i="38"/>
  <c r="AA106" i="38"/>
  <c r="AD153" i="38"/>
  <c r="AD200" i="38" s="1"/>
  <c r="AD320" i="38" s="1"/>
  <c r="N45" i="33" s="1"/>
  <c r="W198" i="38"/>
  <c r="T22" i="40"/>
  <c r="AE94" i="40"/>
  <c r="T106" i="40"/>
  <c r="T179" i="40" s="1"/>
  <c r="AA106" i="40"/>
  <c r="AA179" i="40" s="1"/>
  <c r="AE77" i="40"/>
  <c r="AO373" i="36"/>
  <c r="AK61" i="38"/>
  <c r="H17" i="14"/>
  <c r="P38" i="83"/>
  <c r="P47" i="83" s="1"/>
  <c r="P39" i="83"/>
  <c r="Q21" i="80"/>
  <c r="Q44" i="80" s="1"/>
  <c r="Y30" i="24"/>
  <c r="Y143" i="24" s="1"/>
  <c r="AM163" i="25"/>
  <c r="F53" i="29"/>
  <c r="T49" i="31"/>
  <c r="D44" i="43"/>
  <c r="E44" i="43"/>
  <c r="F44" i="43"/>
  <c r="L44" i="43"/>
  <c r="N44" i="43"/>
  <c r="K45" i="58"/>
  <c r="O44" i="43"/>
  <c r="R44" i="43"/>
  <c r="Y48" i="50"/>
  <c r="AI49" i="54"/>
  <c r="U48" i="57"/>
  <c r="W48" i="57"/>
  <c r="AF48" i="57"/>
  <c r="AE367" i="36"/>
  <c r="K19" i="33" s="1"/>
  <c r="H26" i="58" s="1"/>
  <c r="G32" i="13" s="1"/>
  <c r="U54" i="29"/>
  <c r="H118" i="30"/>
  <c r="N118" i="30"/>
  <c r="R118" i="30"/>
  <c r="AA118" i="30"/>
  <c r="J119" i="30"/>
  <c r="H48" i="31"/>
  <c r="P48" i="31"/>
  <c r="Y48" i="31"/>
  <c r="X49" i="31"/>
  <c r="K47" i="32"/>
  <c r="S47" i="32"/>
  <c r="AB47" i="32"/>
  <c r="W48" i="32"/>
  <c r="Z48" i="32"/>
  <c r="H14" i="14"/>
  <c r="E13" i="109"/>
  <c r="G13" i="109" s="1"/>
  <c r="J13" i="109" s="1"/>
  <c r="Y373" i="36"/>
  <c r="G40" i="33" s="1"/>
  <c r="L55" i="4" s="1"/>
  <c r="X367" i="36"/>
  <c r="F19" i="33" s="1"/>
  <c r="K51" i="4" s="1"/>
  <c r="W363" i="36"/>
  <c r="E16" i="33" s="1"/>
  <c r="J50" i="4" s="1"/>
  <c r="K48" i="32"/>
  <c r="U56" i="32" s="1"/>
  <c r="X56" i="32" s="1"/>
  <c r="K49" i="31"/>
  <c r="W55" i="31" s="1"/>
  <c r="Q119" i="30"/>
  <c r="T125" i="30" s="1"/>
  <c r="W125" i="30" s="1"/>
  <c r="X119" i="30"/>
  <c r="U123" i="30" s="1"/>
  <c r="N54" i="29"/>
  <c r="Y119" i="30"/>
  <c r="U124" i="30" s="1"/>
  <c r="M54" i="29"/>
  <c r="N46" i="58"/>
  <c r="R45" i="43"/>
  <c r="K46" i="58"/>
  <c r="O45" i="43"/>
  <c r="S23" i="34"/>
  <c r="AO394" i="36"/>
  <c r="U16" i="35" s="1"/>
  <c r="F45" i="43"/>
  <c r="E45" i="43"/>
  <c r="D45" i="43"/>
  <c r="AS76" i="25"/>
  <c r="AS153" i="25" s="1"/>
  <c r="AS112" i="25"/>
  <c r="AS155" i="25" s="1"/>
  <c r="AS144" i="25"/>
  <c r="AS157" i="25" s="1"/>
  <c r="I93" i="108"/>
  <c r="I90" i="108" s="1"/>
  <c r="I45" i="43"/>
  <c r="I44" i="43"/>
  <c r="J59" i="58"/>
  <c r="J60" i="58"/>
  <c r="I59" i="13" s="1"/>
  <c r="I60" i="58"/>
  <c r="H59" i="13" s="1"/>
  <c r="H59" i="58"/>
  <c r="N59" i="58"/>
  <c r="O59" i="58" s="1"/>
  <c r="N60" i="58"/>
  <c r="O60" i="58" s="1"/>
  <c r="S22" i="43"/>
  <c r="T26" i="43"/>
  <c r="T34" i="43"/>
  <c r="K41" i="43"/>
  <c r="S41" i="43"/>
  <c r="T20" i="43"/>
  <c r="AC27" i="60"/>
  <c r="AD44" i="60"/>
  <c r="O62" i="58"/>
  <c r="K60" i="13"/>
  <c r="V44" i="73"/>
  <c r="G19" i="70"/>
  <c r="P163" i="4"/>
  <c r="Q163" i="4" s="1"/>
  <c r="V50" i="47"/>
  <c r="F67" i="13"/>
  <c r="F68" i="13"/>
  <c r="M67" i="13"/>
  <c r="O67" i="13" s="1"/>
  <c r="S25" i="43"/>
  <c r="AC41" i="60"/>
  <c r="AC42" i="60"/>
  <c r="O366" i="36"/>
  <c r="O234" i="36"/>
  <c r="R288" i="36"/>
  <c r="AG322" i="36"/>
  <c r="AC147" i="40"/>
  <c r="AN159" i="25"/>
  <c r="AN146" i="25"/>
  <c r="J17" i="58" s="1"/>
  <c r="I71" i="13" s="1"/>
  <c r="AN153" i="25"/>
  <c r="AL160" i="25"/>
  <c r="AL155" i="25"/>
  <c r="AL146" i="25"/>
  <c r="H17" i="58" s="1"/>
  <c r="G71" i="13" s="1"/>
  <c r="AL162" i="25"/>
  <c r="M46" i="80"/>
  <c r="M39" i="80"/>
  <c r="X83" i="27"/>
  <c r="X79" i="27"/>
  <c r="U138" i="24"/>
  <c r="W46" i="39"/>
  <c r="W49" i="39" s="1"/>
  <c r="I60" i="96"/>
  <c r="J56" i="96"/>
  <c r="J60" i="96" s="1"/>
  <c r="R44" i="37"/>
  <c r="R47" i="37" s="1"/>
  <c r="P47" i="37"/>
  <c r="W26" i="39"/>
  <c r="W54" i="39"/>
  <c r="R63" i="37"/>
  <c r="R65" i="37" s="1"/>
  <c r="P65" i="37"/>
  <c r="Q36" i="80"/>
  <c r="Q37" i="80"/>
  <c r="Q46" i="80" s="1"/>
  <c r="N38" i="80"/>
  <c r="V268" i="36"/>
  <c r="AF337" i="36"/>
  <c r="AE338" i="36"/>
  <c r="AB30" i="37"/>
  <c r="AB33" i="37" s="1"/>
  <c r="Z33" i="37"/>
  <c r="AC84" i="27"/>
  <c r="AC79" i="27"/>
  <c r="X271" i="36"/>
  <c r="S235" i="36"/>
  <c r="P25" i="37"/>
  <c r="P26" i="37" s="1"/>
  <c r="M38" i="37"/>
  <c r="G49" i="99"/>
  <c r="I35" i="5"/>
  <c r="L35" i="5" s="1"/>
  <c r="O35" i="5" s="1"/>
  <c r="P35" i="5" s="1"/>
  <c r="J14" i="98"/>
  <c r="F75" i="13"/>
  <c r="U49" i="56"/>
  <c r="AO155" i="25"/>
  <c r="AS111" i="25"/>
  <c r="AS154" i="25" s="1"/>
  <c r="AG50" i="51"/>
  <c r="G118" i="30"/>
  <c r="Q49" i="31"/>
  <c r="W65" i="31" s="1"/>
  <c r="Z65" i="31" s="1"/>
  <c r="H58" i="6"/>
  <c r="J76" i="5"/>
  <c r="M65" i="37"/>
  <c r="U40" i="39"/>
  <c r="H37" i="18"/>
  <c r="L30" i="20"/>
  <c r="AG50" i="45"/>
  <c r="AD45" i="60"/>
  <c r="E29" i="62"/>
  <c r="P38" i="80"/>
  <c r="AG267" i="36"/>
  <c r="X26" i="37"/>
  <c r="U39" i="37"/>
  <c r="V38" i="37"/>
  <c r="P27" i="39"/>
  <c r="I35" i="39"/>
  <c r="V55" i="39"/>
  <c r="AD165" i="40"/>
  <c r="Z82" i="38"/>
  <c r="Z130" i="38"/>
  <c r="AD309" i="38"/>
  <c r="V154" i="38"/>
  <c r="V199" i="38"/>
  <c r="V294" i="38"/>
  <c r="W294" i="38"/>
  <c r="AO145" i="25"/>
  <c r="K16" i="58" s="1"/>
  <c r="J72" i="13" s="1"/>
  <c r="G49" i="31"/>
  <c r="X50" i="49"/>
  <c r="T118" i="30"/>
  <c r="AA48" i="32"/>
  <c r="P48" i="32"/>
  <c r="O40" i="83"/>
  <c r="AE387" i="36"/>
  <c r="M20" i="34" s="1"/>
  <c r="H42" i="58" s="1"/>
  <c r="G38" i="13" s="1"/>
  <c r="U26" i="37"/>
  <c r="Y51" i="24"/>
  <c r="Y145" i="24" s="1"/>
  <c r="V49" i="47"/>
  <c r="K25" i="70"/>
  <c r="G16" i="70"/>
  <c r="Z38" i="37"/>
  <c r="V52" i="37"/>
  <c r="I54" i="39"/>
  <c r="W49" i="56"/>
  <c r="Z58" i="38"/>
  <c r="W153" i="38"/>
  <c r="W199" i="38"/>
  <c r="M56" i="82"/>
  <c r="AD49" i="52"/>
  <c r="M37" i="18"/>
  <c r="D24" i="70"/>
  <c r="AE366" i="36"/>
  <c r="K18" i="33" s="1"/>
  <c r="H25" i="58" s="1"/>
  <c r="AE304" i="36"/>
  <c r="AA48" i="46"/>
  <c r="F24" i="70"/>
  <c r="O363" i="36"/>
  <c r="Y376" i="36"/>
  <c r="G42" i="33" s="1"/>
  <c r="S394" i="36"/>
  <c r="X337" i="36"/>
  <c r="I49" i="39"/>
  <c r="AD184" i="40"/>
  <c r="Q40" i="39"/>
  <c r="AD251" i="36"/>
  <c r="AA51" i="29"/>
  <c r="X38" i="38"/>
  <c r="AC308" i="38"/>
  <c r="X151" i="38"/>
  <c r="AA47" i="55"/>
  <c r="AG159" i="25"/>
  <c r="M146" i="25"/>
  <c r="AS75" i="25"/>
  <c r="AS152" i="25" s="1"/>
  <c r="I71" i="26"/>
  <c r="AJ75" i="27"/>
  <c r="M118" i="30"/>
  <c r="Q118" i="30"/>
  <c r="O56" i="82"/>
  <c r="Z226" i="38"/>
  <c r="Z271" i="38"/>
  <c r="M68" i="13"/>
  <c r="O68" i="13" s="1"/>
  <c r="AG146" i="25"/>
  <c r="AT144" i="25"/>
  <c r="AT157" i="25" s="1"/>
  <c r="M160" i="25"/>
  <c r="I53" i="29"/>
  <c r="AX39" i="27"/>
  <c r="AX83" i="27" s="1"/>
  <c r="K47" i="15"/>
  <c r="O88" i="5"/>
  <c r="P88" i="5" s="1"/>
  <c r="T24" i="41"/>
  <c r="T42" i="41" s="1"/>
  <c r="Q26" i="39"/>
  <c r="AD260" i="36"/>
  <c r="AA48" i="55"/>
  <c r="AF49" i="56"/>
  <c r="AG163" i="25"/>
  <c r="N52" i="85"/>
  <c r="H57" i="85" s="1"/>
  <c r="M119" i="30"/>
  <c r="Z54" i="29"/>
  <c r="U59" i="29" s="1"/>
  <c r="AS79" i="27"/>
  <c r="K20" i="58" s="1"/>
  <c r="J95" i="4" s="1"/>
  <c r="Q35" i="39"/>
  <c r="X37" i="38"/>
  <c r="Q53" i="29"/>
  <c r="AR79" i="27"/>
  <c r="J20" i="58" s="1"/>
  <c r="I73" i="13" s="1"/>
  <c r="R48" i="32"/>
  <c r="U65" i="32" s="1"/>
  <c r="X65" i="32" s="1"/>
  <c r="F39" i="11"/>
  <c r="K10" i="6" s="1"/>
  <c r="F37" i="11"/>
  <c r="G42" i="10" s="1"/>
  <c r="E25" i="70"/>
  <c r="AD311" i="38"/>
  <c r="AD61" i="38"/>
  <c r="AD108" i="38" s="1"/>
  <c r="AC10" i="6"/>
  <c r="AC22" i="6" s="1"/>
  <c r="AC54" i="6" s="1"/>
  <c r="AC59" i="6" s="1"/>
  <c r="G22" i="15"/>
  <c r="S36" i="74"/>
  <c r="I20" i="70" s="1"/>
  <c r="I25" i="70" s="1"/>
  <c r="Z25" i="37"/>
  <c r="W20" i="39"/>
  <c r="W21" i="39" s="1"/>
  <c r="U21" i="39"/>
  <c r="Y115" i="24"/>
  <c r="Y152" i="24" s="1"/>
  <c r="I28" i="62"/>
  <c r="P39" i="80"/>
  <c r="AF376" i="36"/>
  <c r="L42" i="33" s="1"/>
  <c r="I29" i="58" s="1"/>
  <c r="AF252" i="36"/>
  <c r="S39" i="37"/>
  <c r="T37" i="38"/>
  <c r="X104" i="38"/>
  <c r="AC154" i="38"/>
  <c r="E28" i="62"/>
  <c r="W303" i="36"/>
  <c r="AB46" i="37"/>
  <c r="AB47" i="37" s="1"/>
  <c r="Z47" i="37"/>
  <c r="Q29" i="80"/>
  <c r="Q45" i="80" s="1"/>
  <c r="Q28" i="80"/>
  <c r="O397" i="36"/>
  <c r="O322" i="36"/>
  <c r="F28" i="62"/>
  <c r="O87" i="21"/>
  <c r="O88" i="21"/>
  <c r="O89" i="21"/>
  <c r="O90" i="21"/>
  <c r="R352" i="36"/>
  <c r="M49" i="39"/>
  <c r="AC176" i="40"/>
  <c r="L59" i="93"/>
  <c r="L64" i="93" s="1"/>
  <c r="L58" i="93"/>
  <c r="L63" i="93" s="1"/>
  <c r="AE100" i="40"/>
  <c r="F66" i="17"/>
  <c r="F69" i="17" s="1"/>
  <c r="I12" i="5" s="1"/>
  <c r="L12" i="5" s="1"/>
  <c r="E10" i="109" s="1"/>
  <c r="G10" i="109" s="1"/>
  <c r="H44" i="6"/>
  <c r="G37" i="18"/>
  <c r="O37" i="18"/>
  <c r="I26" i="60"/>
  <c r="E14" i="79"/>
  <c r="M38" i="80"/>
  <c r="L47" i="83"/>
  <c r="L40" i="83"/>
  <c r="E55" i="33"/>
  <c r="J59" i="4" s="1"/>
  <c r="AB166" i="40"/>
  <c r="V338" i="36"/>
  <c r="R58" i="38"/>
  <c r="R59" i="38"/>
  <c r="K70" i="26"/>
  <c r="T42" i="60"/>
  <c r="V73" i="66"/>
  <c r="S37" i="71"/>
  <c r="S36" i="71"/>
  <c r="V43" i="73"/>
  <c r="G18" i="70"/>
  <c r="O387" i="36"/>
  <c r="O304" i="36"/>
  <c r="O40" i="37"/>
  <c r="M33" i="37"/>
  <c r="V65" i="37"/>
  <c r="F31" i="33"/>
  <c r="AC152" i="40"/>
  <c r="P46" i="41"/>
  <c r="P32" i="41"/>
  <c r="T17" i="41"/>
  <c r="T18" i="41"/>
  <c r="T38" i="41" s="1"/>
  <c r="R38" i="38"/>
  <c r="X50" i="45"/>
  <c r="AG50" i="47"/>
  <c r="I26" i="61"/>
  <c r="O38" i="80"/>
  <c r="R17" i="37"/>
  <c r="R20" i="37" s="1"/>
  <c r="P20" i="37"/>
  <c r="I26" i="39"/>
  <c r="S41" i="41"/>
  <c r="S31" i="41"/>
  <c r="G63" i="33" s="1"/>
  <c r="O45" i="41"/>
  <c r="O31" i="41"/>
  <c r="Q46" i="41"/>
  <c r="Q32" i="41"/>
  <c r="E64" i="33" s="1"/>
  <c r="J61" i="4" s="1"/>
  <c r="AA76" i="40"/>
  <c r="AA169" i="40" s="1"/>
  <c r="AA77" i="40"/>
  <c r="F26" i="37"/>
  <c r="F40" i="37" s="1"/>
  <c r="I47" i="37"/>
  <c r="U53" i="37"/>
  <c r="Z52" i="37"/>
  <c r="M26" i="39"/>
  <c r="S55" i="39"/>
  <c r="AC151" i="40"/>
  <c r="O27" i="39"/>
  <c r="AD308" i="38"/>
  <c r="AA308" i="38"/>
  <c r="AO235" i="36"/>
  <c r="AK154" i="38"/>
  <c r="H59" i="14"/>
  <c r="H48" i="14" s="1"/>
  <c r="AM145" i="25"/>
  <c r="I16" i="58" s="1"/>
  <c r="H72" i="13" s="1"/>
  <c r="O14" i="62"/>
  <c r="AE219" i="36"/>
  <c r="AQ78" i="27"/>
  <c r="I19" i="58" s="1"/>
  <c r="H74" i="13" s="1"/>
  <c r="H54" i="29"/>
  <c r="K118" i="30"/>
  <c r="X118" i="30"/>
  <c r="G119" i="30"/>
  <c r="K119" i="30"/>
  <c r="L73" i="5"/>
  <c r="O73" i="5" s="1"/>
  <c r="P73" i="5" s="1"/>
  <c r="AI78" i="27"/>
  <c r="L118" i="30"/>
  <c r="P118" i="30"/>
  <c r="O48" i="32"/>
  <c r="X377" i="36"/>
  <c r="F43" i="33" s="1"/>
  <c r="K56" i="4" s="1"/>
  <c r="W373" i="36"/>
  <c r="E40" i="33" s="1"/>
  <c r="J55" i="4" s="1"/>
  <c r="Y363" i="36"/>
  <c r="G16" i="33" s="1"/>
  <c r="L50" i="4" s="1"/>
  <c r="M48" i="32"/>
  <c r="U57" i="32" s="1"/>
  <c r="X57" i="32" s="1"/>
  <c r="J48" i="32"/>
  <c r="U53" i="32" s="1"/>
  <c r="X53" i="32" s="1"/>
  <c r="W54" i="29"/>
  <c r="T58" i="29" s="1"/>
  <c r="R33" i="37"/>
  <c r="R25" i="37"/>
  <c r="R38" i="37"/>
  <c r="I40" i="39"/>
  <c r="M54" i="39"/>
  <c r="AB175" i="40"/>
  <c r="N41" i="39"/>
  <c r="K27" i="89"/>
  <c r="K33" i="89" s="1"/>
  <c r="AB60" i="38"/>
  <c r="Z83" i="38"/>
  <c r="AI104" i="38"/>
  <c r="X103" i="38"/>
  <c r="R131" i="38"/>
  <c r="Z131" i="38"/>
  <c r="X152" i="38"/>
  <c r="Z151" i="38"/>
  <c r="U248" i="38"/>
  <c r="V310" i="38"/>
  <c r="I29" i="62"/>
  <c r="AO372" i="36"/>
  <c r="P130" i="4"/>
  <c r="Q130" i="4" s="1"/>
  <c r="H78" i="14"/>
  <c r="AR146" i="25"/>
  <c r="N17" i="58" s="1"/>
  <c r="L94" i="4" s="1"/>
  <c r="R53" i="29"/>
  <c r="U49" i="53"/>
  <c r="H119" i="30"/>
  <c r="L119" i="30"/>
  <c r="I15" i="98"/>
  <c r="N48" i="32"/>
  <c r="Q48" i="32"/>
  <c r="X54" i="29"/>
  <c r="T59" i="29" s="1"/>
  <c r="O54" i="29"/>
  <c r="R37" i="38"/>
  <c r="M40" i="39"/>
  <c r="U54" i="39"/>
  <c r="O41" i="39"/>
  <c r="U154" i="38"/>
  <c r="Z59" i="38"/>
  <c r="AN160" i="25"/>
  <c r="AN163" i="25"/>
  <c r="AG49" i="51"/>
  <c r="AD48" i="52"/>
  <c r="AV78" i="27"/>
  <c r="N19" i="58" s="1"/>
  <c r="K74" i="13" s="1"/>
  <c r="AX76" i="27"/>
  <c r="AX84" i="27" s="1"/>
  <c r="V51" i="29"/>
  <c r="M55" i="82"/>
  <c r="M64" i="82" s="1"/>
  <c r="H15" i="98"/>
  <c r="L49" i="31"/>
  <c r="W57" i="31" s="1"/>
  <c r="AA119" i="30"/>
  <c r="V124" i="30" s="1"/>
  <c r="Z232" i="36"/>
  <c r="O53" i="37"/>
  <c r="X53" i="37"/>
  <c r="S27" i="39"/>
  <c r="AC132" i="40"/>
  <c r="AI38" i="38"/>
  <c r="W308" i="38"/>
  <c r="W309" i="38"/>
  <c r="F49" i="31"/>
  <c r="AE35" i="40"/>
  <c r="AE152" i="40" s="1"/>
  <c r="T63" i="40"/>
  <c r="AE70" i="40"/>
  <c r="AE166" i="40" s="1"/>
  <c r="AE107" i="40"/>
  <c r="AE180" i="40" s="1"/>
  <c r="AE47" i="40"/>
  <c r="Y49" i="46"/>
  <c r="AK198" i="38"/>
  <c r="AG50" i="49"/>
  <c r="X49" i="49"/>
  <c r="AG49" i="49"/>
  <c r="T54" i="29"/>
  <c r="V50" i="29"/>
  <c r="Q54" i="29"/>
  <c r="V119" i="30"/>
  <c r="H47" i="15"/>
  <c r="N49" i="31"/>
  <c r="N119" i="30"/>
  <c r="AB25" i="37"/>
  <c r="AB26" i="37" s="1"/>
  <c r="T267" i="36"/>
  <c r="P268" i="36"/>
  <c r="Z335" i="36"/>
  <c r="S53" i="37"/>
  <c r="W37" i="39"/>
  <c r="W40" i="39" s="1"/>
  <c r="M35" i="39"/>
  <c r="F41" i="39"/>
  <c r="P55" i="39"/>
  <c r="O55" i="39"/>
  <c r="M51" i="87"/>
  <c r="H56" i="87" s="1"/>
  <c r="Z225" i="38"/>
  <c r="AA249" i="38"/>
  <c r="T247" i="38"/>
  <c r="W249" i="38"/>
  <c r="AC198" i="38"/>
  <c r="U308" i="38"/>
  <c r="U61" i="38"/>
  <c r="Y48" i="46"/>
  <c r="AO377" i="36"/>
  <c r="AK106" i="38"/>
  <c r="H33" i="14"/>
  <c r="AA49" i="50"/>
  <c r="U49" i="57"/>
  <c r="S119" i="30"/>
  <c r="AG203" i="38"/>
  <c r="AG299" i="38" s="1"/>
  <c r="AI82" i="38"/>
  <c r="X83" i="38"/>
  <c r="Z104" i="38"/>
  <c r="AI131" i="38"/>
  <c r="Z152" i="38"/>
  <c r="T151" i="38"/>
  <c r="G16" i="62"/>
  <c r="AJ48" i="50"/>
  <c r="W63" i="30"/>
  <c r="W29" i="31"/>
  <c r="P38" i="82"/>
  <c r="P66" i="82" s="1"/>
  <c r="G45" i="15"/>
  <c r="Q93" i="108"/>
  <c r="Q90" i="108" s="1"/>
  <c r="R28" i="62"/>
  <c r="F29" i="62"/>
  <c r="O13" i="62"/>
  <c r="N28" i="62"/>
  <c r="M29" i="62"/>
  <c r="P28" i="62"/>
  <c r="P29" i="62"/>
  <c r="AC44" i="60"/>
  <c r="AG41" i="60"/>
  <c r="AG44" i="60" s="1"/>
  <c r="AG42" i="60"/>
  <c r="I248" i="108"/>
  <c r="J248" i="108"/>
  <c r="AS42" i="108"/>
  <c r="AR93" i="108"/>
  <c r="AR90" i="108" s="1"/>
  <c r="AV42" i="108"/>
  <c r="AW179" i="108"/>
  <c r="Y42" i="108"/>
  <c r="W42" i="108"/>
  <c r="S42" i="108"/>
  <c r="Q42" i="108"/>
  <c r="I42" i="108"/>
  <c r="AY93" i="108"/>
  <c r="AY90" i="108" s="1"/>
  <c r="AS93" i="108"/>
  <c r="AS90" i="108" s="1"/>
  <c r="AR42" i="108"/>
  <c r="AL248" i="108"/>
  <c r="AW82" i="108"/>
  <c r="AD248" i="108"/>
  <c r="AV93" i="108"/>
  <c r="AV90" i="108" s="1"/>
  <c r="AW187" i="108"/>
  <c r="AN93" i="108"/>
  <c r="AN90" i="108" s="1"/>
  <c r="AJ93" i="108"/>
  <c r="AJ90" i="108" s="1"/>
  <c r="AH248" i="108"/>
  <c r="Y93" i="108"/>
  <c r="Y90" i="108" s="1"/>
  <c r="Y173" i="108" s="1"/>
  <c r="W93" i="108"/>
  <c r="W90" i="108" s="1"/>
  <c r="W173" i="108" s="1"/>
  <c r="AU93" i="108"/>
  <c r="AU90" i="108" s="1"/>
  <c r="AT42" i="108"/>
  <c r="AP93" i="108"/>
  <c r="AP90" i="108" s="1"/>
  <c r="AJ42" i="108"/>
  <c r="Z248" i="108"/>
  <c r="R248" i="108"/>
  <c r="AO42" i="108"/>
  <c r="AM42" i="108"/>
  <c r="AB42" i="108"/>
  <c r="AB93" i="108"/>
  <c r="AB90" i="108" s="1"/>
  <c r="V248" i="108"/>
  <c r="V93" i="108"/>
  <c r="V90" i="108" s="1"/>
  <c r="T93" i="108"/>
  <c r="T90" i="108" s="1"/>
  <c r="J42" i="108"/>
  <c r="AU42" i="108"/>
  <c r="AT93" i="108"/>
  <c r="AT90" i="108" s="1"/>
  <c r="AP42" i="108"/>
  <c r="AK93" i="108"/>
  <c r="AK90" i="108" s="1"/>
  <c r="AI93" i="108"/>
  <c r="AI90" i="108" s="1"/>
  <c r="AG42" i="108"/>
  <c r="AG93" i="108"/>
  <c r="AG90" i="108" s="1"/>
  <c r="AE42" i="108"/>
  <c r="AE93" i="108"/>
  <c r="AE90" i="108" s="1"/>
  <c r="N248" i="108"/>
  <c r="N93" i="108"/>
  <c r="N90" i="108" s="1"/>
  <c r="L93" i="108"/>
  <c r="L90" i="108" s="1"/>
  <c r="G19" i="62"/>
  <c r="P53" i="6"/>
  <c r="P54" i="6" s="1"/>
  <c r="P59" i="6" s="1"/>
  <c r="G44" i="6"/>
  <c r="N29" i="62"/>
  <c r="V10" i="6"/>
  <c r="V22" i="6" s="1"/>
  <c r="V54" i="6" s="1"/>
  <c r="V59" i="6" s="1"/>
  <c r="AA49" i="46"/>
  <c r="R29" i="62"/>
  <c r="K29" i="62"/>
  <c r="D29" i="62"/>
  <c r="M20" i="37"/>
  <c r="V25" i="37"/>
  <c r="V26" i="37" s="1"/>
  <c r="P33" i="37"/>
  <c r="P38" i="37"/>
  <c r="M52" i="37"/>
  <c r="V60" i="37"/>
  <c r="I65" i="37"/>
  <c r="AC161" i="40"/>
  <c r="Q54" i="39"/>
  <c r="K29" i="89"/>
  <c r="K35" i="89" s="1"/>
  <c r="I33" i="89"/>
  <c r="O47" i="88"/>
  <c r="I53" i="88" s="1"/>
  <c r="H57" i="95"/>
  <c r="H61" i="95" s="1"/>
  <c r="I29" i="97"/>
  <c r="E57" i="100"/>
  <c r="Z270" i="38"/>
  <c r="T292" i="38"/>
  <c r="T291" i="38"/>
  <c r="G19" i="15"/>
  <c r="U309" i="38"/>
  <c r="AB309" i="38"/>
  <c r="AA311" i="38"/>
  <c r="V293" i="38"/>
  <c r="AG308" i="38"/>
  <c r="AI291" i="38"/>
  <c r="G14" i="62"/>
  <c r="S10" i="6"/>
  <c r="S22" i="6" s="1"/>
  <c r="S54" i="6" s="1"/>
  <c r="S59" i="6" s="1"/>
  <c r="Y52" i="24"/>
  <c r="Y146" i="24" s="1"/>
  <c r="X50" i="47"/>
  <c r="H71" i="58"/>
  <c r="G71" i="58" s="1"/>
  <c r="W27" i="60"/>
  <c r="X36" i="74"/>
  <c r="N39" i="80"/>
  <c r="V47" i="37"/>
  <c r="P52" i="37"/>
  <c r="I21" i="39"/>
  <c r="M21" i="39"/>
  <c r="P41" i="39"/>
  <c r="AA50" i="29"/>
  <c r="AA53" i="29" s="1"/>
  <c r="Z176" i="38"/>
  <c r="T176" i="38"/>
  <c r="R197" i="38"/>
  <c r="Z197" i="38"/>
  <c r="X197" i="38"/>
  <c r="T196" i="38"/>
  <c r="AB248" i="38"/>
  <c r="V249" i="38"/>
  <c r="V311" i="38"/>
  <c r="AE83" i="40"/>
  <c r="AA293" i="38"/>
  <c r="AA294" i="38"/>
  <c r="T76" i="40"/>
  <c r="T119" i="40"/>
  <c r="O53" i="86"/>
  <c r="H59" i="86" s="1"/>
  <c r="Q68" i="77"/>
  <c r="Y135" i="24"/>
  <c r="Y153" i="24" s="1"/>
  <c r="AK111" i="25"/>
  <c r="AK154" i="25" s="1"/>
  <c r="AA10" i="6"/>
  <c r="AA22" i="6" s="1"/>
  <c r="AA54" i="6" s="1"/>
  <c r="AA59" i="6" s="1"/>
  <c r="E50" i="11"/>
  <c r="O39" i="26"/>
  <c r="O15" i="62"/>
  <c r="F25" i="70"/>
  <c r="R51" i="72"/>
  <c r="G15" i="70"/>
  <c r="E24" i="70"/>
  <c r="AB52" i="37"/>
  <c r="AB53" i="37" s="1"/>
  <c r="S304" i="36"/>
  <c r="P397" i="36"/>
  <c r="V397" i="36"/>
  <c r="J26" i="37"/>
  <c r="I38" i="37"/>
  <c r="R52" i="37"/>
  <c r="K139" i="13"/>
  <c r="G143" i="13" s="1"/>
  <c r="E14" i="11"/>
  <c r="I59" i="93"/>
  <c r="V33" i="29"/>
  <c r="W60" i="38"/>
  <c r="X82" i="38"/>
  <c r="AJ48" i="55"/>
  <c r="U60" i="38"/>
  <c r="F69" i="13"/>
  <c r="U311" i="38"/>
  <c r="T23" i="40"/>
  <c r="AK309" i="38"/>
  <c r="H62" i="14"/>
  <c r="H14" i="6"/>
  <c r="H34" i="6"/>
  <c r="H40" i="6"/>
  <c r="E26" i="11"/>
  <c r="O91" i="21"/>
  <c r="K33" i="43"/>
  <c r="Q37" i="18"/>
  <c r="Q26" i="61"/>
  <c r="L29" i="62"/>
  <c r="L38" i="80"/>
  <c r="L79" i="5"/>
  <c r="O79" i="5" s="1"/>
  <c r="P79" i="5" s="1"/>
  <c r="I25" i="37"/>
  <c r="V33" i="37"/>
  <c r="AB38" i="37"/>
  <c r="AB39" i="37" s="1"/>
  <c r="I52" i="37"/>
  <c r="T53" i="37"/>
  <c r="S32" i="41"/>
  <c r="G64" i="33" s="1"/>
  <c r="L61" i="4" s="1"/>
  <c r="N27" i="39"/>
  <c r="N55" i="39"/>
  <c r="AM251" i="36"/>
  <c r="AM265" i="36"/>
  <c r="AM287" i="36"/>
  <c r="AM320" i="36"/>
  <c r="AD259" i="36"/>
  <c r="AD296" i="36"/>
  <c r="L24" i="5"/>
  <c r="O24" i="5" s="1"/>
  <c r="P24" i="5" s="1"/>
  <c r="K28" i="89"/>
  <c r="K34" i="89" s="1"/>
  <c r="H56" i="95"/>
  <c r="H60" i="95" s="1"/>
  <c r="D4" i="122"/>
  <c r="D4" i="125" s="1"/>
  <c r="D4" i="129" s="1"/>
  <c r="E4" i="133" s="1"/>
  <c r="E4" i="132"/>
  <c r="M76" i="13"/>
  <c r="O76" i="13" s="1"/>
  <c r="AJ47" i="55"/>
  <c r="W310" i="38"/>
  <c r="AA105" i="38"/>
  <c r="U294" i="38"/>
  <c r="U296" i="38" s="1"/>
  <c r="U325" i="38" s="1"/>
  <c r="E22" i="35" s="1"/>
  <c r="J88" i="4" s="1"/>
  <c r="L69" i="13"/>
  <c r="G15" i="62"/>
  <c r="AE64" i="64"/>
  <c r="AK60" i="38"/>
  <c r="AK105" i="38"/>
  <c r="O43" i="99"/>
  <c r="I49" i="99" s="1"/>
  <c r="H20" i="14"/>
  <c r="H84" i="14"/>
  <c r="AH145" i="25"/>
  <c r="G51" i="94"/>
  <c r="AI50" i="48"/>
  <c r="Y49" i="50"/>
  <c r="V50" i="51"/>
  <c r="J53" i="29"/>
  <c r="Z53" i="29"/>
  <c r="AA47" i="32"/>
  <c r="H48" i="32"/>
  <c r="V48" i="32"/>
  <c r="O55" i="82"/>
  <c r="O57" i="82" s="1"/>
  <c r="L48" i="32"/>
  <c r="U55" i="32" s="1"/>
  <c r="H49" i="31"/>
  <c r="W54" i="31" s="1"/>
  <c r="AW25" i="108"/>
  <c r="AW59" i="108"/>
  <c r="AO248" i="108"/>
  <c r="AI42" i="108"/>
  <c r="AF248" i="108"/>
  <c r="AF93" i="108"/>
  <c r="AF90" i="108" s="1"/>
  <c r="AC93" i="108"/>
  <c r="AC90" i="108" s="1"/>
  <c r="AA42" i="108"/>
  <c r="AA93" i="108"/>
  <c r="AA90" i="108" s="1"/>
  <c r="X248" i="108"/>
  <c r="X93" i="108"/>
  <c r="X90" i="108" s="1"/>
  <c r="U93" i="108"/>
  <c r="U90" i="108" s="1"/>
  <c r="S93" i="108"/>
  <c r="S90" i="108" s="1"/>
  <c r="P248" i="108"/>
  <c r="P93" i="108"/>
  <c r="P90" i="108" s="1"/>
  <c r="AW128" i="108"/>
  <c r="M93" i="108"/>
  <c r="M90" i="108" s="1"/>
  <c r="K42" i="108"/>
  <c r="F48" i="31"/>
  <c r="X50" i="48"/>
  <c r="Z50" i="48"/>
  <c r="F119" i="30"/>
  <c r="O118" i="30"/>
  <c r="V118" i="30"/>
  <c r="Z118" i="30"/>
  <c r="I119" i="30"/>
  <c r="U119" i="30"/>
  <c r="AB48" i="32"/>
  <c r="Y48" i="32"/>
  <c r="I20" i="81"/>
  <c r="N55" i="82"/>
  <c r="N64" i="82" s="1"/>
  <c r="I57" i="5" s="1"/>
  <c r="O49" i="31"/>
  <c r="P49" i="31"/>
  <c r="AW244" i="108"/>
  <c r="AL93" i="108"/>
  <c r="AL90" i="108" s="1"/>
  <c r="AD93" i="108"/>
  <c r="AD90" i="108" s="1"/>
  <c r="AY248" i="108"/>
  <c r="E20" i="118"/>
  <c r="K44" i="28"/>
  <c r="AS78" i="27"/>
  <c r="K19" i="58" s="1"/>
  <c r="AX75" i="27"/>
  <c r="AX78" i="27" s="1"/>
  <c r="F118" i="30"/>
  <c r="J118" i="30"/>
  <c r="S118" i="30"/>
  <c r="U118" i="30"/>
  <c r="Y118" i="30"/>
  <c r="R119" i="30"/>
  <c r="T119" i="30"/>
  <c r="W28" i="31"/>
  <c r="Y49" i="31"/>
  <c r="L55" i="82"/>
  <c r="L64" i="82" s="1"/>
  <c r="P119" i="30"/>
  <c r="L49" i="5"/>
  <c r="O49" i="5" s="1"/>
  <c r="P49" i="5" s="1"/>
  <c r="AS248" i="108"/>
  <c r="AJ248" i="108"/>
  <c r="AB248" i="108"/>
  <c r="T248" i="108"/>
  <c r="T42" i="108"/>
  <c r="O42" i="108"/>
  <c r="L42" i="108"/>
  <c r="K93" i="108"/>
  <c r="K90" i="108" s="1"/>
  <c r="AT143" i="25"/>
  <c r="AT156" i="25" s="1"/>
  <c r="M145" i="25"/>
  <c r="V50" i="49"/>
  <c r="V49" i="49"/>
  <c r="AF48" i="52"/>
  <c r="AI50" i="54"/>
  <c r="X49" i="54"/>
  <c r="T78" i="27"/>
  <c r="I118" i="30"/>
  <c r="H8" i="14"/>
  <c r="G41" i="15"/>
  <c r="M49" i="31"/>
  <c r="P54" i="29"/>
  <c r="S60" i="29" s="1"/>
  <c r="O119" i="30"/>
  <c r="AK42" i="108"/>
  <c r="AH42" i="108"/>
  <c r="AH93" i="108"/>
  <c r="AH90" i="108" s="1"/>
  <c r="AG248" i="108"/>
  <c r="AC42" i="108"/>
  <c r="Z42" i="108"/>
  <c r="Z93" i="108"/>
  <c r="Z90" i="108" s="1"/>
  <c r="Y248" i="108"/>
  <c r="U42" i="108"/>
  <c r="R42" i="108"/>
  <c r="R93" i="108"/>
  <c r="R90" i="108" s="1"/>
  <c r="F58" i="6"/>
  <c r="G58" i="6"/>
  <c r="W54" i="6"/>
  <c r="W59" i="6" s="1"/>
  <c r="F40" i="6"/>
  <c r="G40" i="6"/>
  <c r="H53" i="6"/>
  <c r="G18" i="6"/>
  <c r="F34" i="6"/>
  <c r="G14" i="6"/>
  <c r="H18" i="6"/>
  <c r="M37" i="11"/>
  <c r="M42" i="11" s="1"/>
  <c r="G49" i="10" s="1"/>
  <c r="M39" i="11"/>
  <c r="S21" i="11"/>
  <c r="S42" i="11" s="1"/>
  <c r="G39" i="10" s="1"/>
  <c r="S39" i="11"/>
  <c r="J10" i="6" s="1"/>
  <c r="G14" i="70"/>
  <c r="D25" i="70"/>
  <c r="U41" i="26"/>
  <c r="U70" i="26" s="1"/>
  <c r="S70" i="26"/>
  <c r="Z84" i="27"/>
  <c r="Z79" i="27"/>
  <c r="G43" i="10"/>
  <c r="E40" i="11"/>
  <c r="E18" i="11"/>
  <c r="L39" i="11"/>
  <c r="P39" i="11"/>
  <c r="P37" i="11"/>
  <c r="P42" i="11" s="1"/>
  <c r="G53" i="10" s="1"/>
  <c r="AD79" i="27"/>
  <c r="T26" i="60"/>
  <c r="W42" i="60"/>
  <c r="W41" i="60"/>
  <c r="W44" i="60" s="1"/>
  <c r="O16" i="62"/>
  <c r="G20" i="62"/>
  <c r="G13" i="70"/>
  <c r="N40" i="83"/>
  <c r="Z20" i="37"/>
  <c r="AB17" i="37"/>
  <c r="AB20" i="37" s="1"/>
  <c r="AA40" i="37"/>
  <c r="AA67" i="37" s="1"/>
  <c r="J53" i="37"/>
  <c r="AI225" i="38"/>
  <c r="AI226" i="38"/>
  <c r="X225" i="38"/>
  <c r="X226" i="38"/>
  <c r="X247" i="38"/>
  <c r="X246" i="38"/>
  <c r="R246" i="38"/>
  <c r="R247" i="38"/>
  <c r="AI246" i="38"/>
  <c r="AI247" i="38"/>
  <c r="AI249" i="38" s="1"/>
  <c r="Z247" i="38"/>
  <c r="Z246" i="38"/>
  <c r="R271" i="38"/>
  <c r="R270" i="38"/>
  <c r="AI271" i="38"/>
  <c r="AI270" i="38"/>
  <c r="X271" i="38"/>
  <c r="X270" i="38"/>
  <c r="T271" i="38"/>
  <c r="T270" i="38"/>
  <c r="R292" i="38"/>
  <c r="R291" i="38"/>
  <c r="X292" i="38"/>
  <c r="X291" i="38"/>
  <c r="Z38" i="38"/>
  <c r="Z37" i="38"/>
  <c r="V309" i="38"/>
  <c r="AC309" i="38"/>
  <c r="AC61" i="38"/>
  <c r="AC108" i="38" s="1"/>
  <c r="V61" i="38"/>
  <c r="K39" i="11"/>
  <c r="K37" i="11"/>
  <c r="K42" i="11" s="1"/>
  <c r="E41" i="11"/>
  <c r="Z10" i="6"/>
  <c r="Z22" i="6" s="1"/>
  <c r="Z54" i="6" s="1"/>
  <c r="Z59" i="6" s="1"/>
  <c r="E54" i="11"/>
  <c r="L72" i="66"/>
  <c r="L73" i="66"/>
  <c r="U35" i="39"/>
  <c r="W32" i="39"/>
  <c r="W35" i="39" s="1"/>
  <c r="S44" i="28"/>
  <c r="U13" i="28"/>
  <c r="U44" i="28" s="1"/>
  <c r="V84" i="27"/>
  <c r="V79" i="27"/>
  <c r="X54" i="6"/>
  <c r="X59" i="6" s="1"/>
  <c r="L37" i="11"/>
  <c r="L42" i="11" s="1"/>
  <c r="G46" i="10" s="1"/>
  <c r="E30" i="11"/>
  <c r="G37" i="11"/>
  <c r="G39" i="11"/>
  <c r="E34" i="11"/>
  <c r="J39" i="11"/>
  <c r="J37" i="11"/>
  <c r="J42" i="11" s="1"/>
  <c r="G48" i="10" s="1"/>
  <c r="O39" i="11"/>
  <c r="O37" i="11"/>
  <c r="O42" i="11" s="1"/>
  <c r="G50" i="10" s="1"/>
  <c r="Q39" i="11"/>
  <c r="Q37" i="11"/>
  <c r="Q42" i="11" s="1"/>
  <c r="G51" i="10" s="1"/>
  <c r="K39" i="26"/>
  <c r="O44" i="28"/>
  <c r="V50" i="45"/>
  <c r="V49" i="45"/>
  <c r="AJ49" i="46"/>
  <c r="AJ48" i="46"/>
  <c r="X49" i="47"/>
  <c r="AF44" i="60"/>
  <c r="I42" i="60"/>
  <c r="I41" i="60"/>
  <c r="O20" i="62"/>
  <c r="M28" i="62"/>
  <c r="O19" i="62"/>
  <c r="G17" i="70"/>
  <c r="G20" i="70"/>
  <c r="N103" i="76"/>
  <c r="N75" i="78"/>
  <c r="N74" i="78"/>
  <c r="M25" i="37"/>
  <c r="J39" i="37"/>
  <c r="AB58" i="37"/>
  <c r="AB60" i="37" s="1"/>
  <c r="Z60" i="37"/>
  <c r="R59" i="37"/>
  <c r="R60" i="37" s="1"/>
  <c r="P60" i="37"/>
  <c r="E30" i="35"/>
  <c r="AB179" i="40"/>
  <c r="G40" i="10"/>
  <c r="I39" i="11"/>
  <c r="I37" i="11"/>
  <c r="I42" i="11" s="1"/>
  <c r="N39" i="11"/>
  <c r="N37" i="11"/>
  <c r="N42" i="11" s="1"/>
  <c r="G52" i="10" s="1"/>
  <c r="E21" i="11"/>
  <c r="E32" i="11"/>
  <c r="G44" i="10"/>
  <c r="H39" i="11"/>
  <c r="H37" i="11"/>
  <c r="H42" i="11" s="1"/>
  <c r="R39" i="11"/>
  <c r="I10" i="6" s="1"/>
  <c r="R37" i="11"/>
  <c r="R42" i="11" s="1"/>
  <c r="G38" i="10" s="1"/>
  <c r="L37" i="18"/>
  <c r="R37" i="18"/>
  <c r="L39" i="80"/>
  <c r="L46" i="80"/>
  <c r="O39" i="80"/>
  <c r="O46" i="80"/>
  <c r="AE235" i="36"/>
  <c r="AE363" i="36"/>
  <c r="K16" i="33" s="1"/>
  <c r="H24" i="58" s="1"/>
  <c r="G31" i="13" s="1"/>
  <c r="T373" i="36"/>
  <c r="W376" i="36"/>
  <c r="E42" i="33" s="1"/>
  <c r="W267" i="36"/>
  <c r="T386" i="36"/>
  <c r="T288" i="36"/>
  <c r="Y386" i="36"/>
  <c r="I19" i="34" s="1"/>
  <c r="Y354" i="36"/>
  <c r="X303" i="36"/>
  <c r="Z314" i="36"/>
  <c r="Z315" i="36"/>
  <c r="V393" i="36"/>
  <c r="V322" i="36"/>
  <c r="O323" i="36"/>
  <c r="T398" i="36"/>
  <c r="T323" i="36"/>
  <c r="T340" i="36" s="1"/>
  <c r="AG323" i="36"/>
  <c r="I20" i="37"/>
  <c r="I33" i="37"/>
  <c r="N67" i="37"/>
  <c r="F53" i="6"/>
  <c r="T25" i="43"/>
  <c r="S63" i="64"/>
  <c r="N102" i="76"/>
  <c r="Z259" i="36"/>
  <c r="P373" i="36"/>
  <c r="T382" i="36"/>
  <c r="V394" i="36"/>
  <c r="AE322" i="36"/>
  <c r="V323" i="36"/>
  <c r="P337" i="36"/>
  <c r="V337" i="36"/>
  <c r="Z336" i="36"/>
  <c r="E54" i="33"/>
  <c r="AB135" i="40"/>
  <c r="AK153" i="38"/>
  <c r="AK310" i="38"/>
  <c r="AK249" i="38"/>
  <c r="AK311" i="38"/>
  <c r="I50" i="58"/>
  <c r="P50" i="58" s="1"/>
  <c r="M28" i="119" s="1"/>
  <c r="T18" i="43"/>
  <c r="F44" i="6"/>
  <c r="E16" i="11"/>
  <c r="G25" i="43"/>
  <c r="S29" i="43"/>
  <c r="S64" i="64"/>
  <c r="M40" i="83"/>
  <c r="R353" i="36"/>
  <c r="AE373" i="36"/>
  <c r="K40" i="33" s="1"/>
  <c r="H28" i="58" s="1"/>
  <c r="AF372" i="36"/>
  <c r="L39" i="33" s="1"/>
  <c r="S39" i="33" s="1"/>
  <c r="Z281" i="36"/>
  <c r="S382" i="36"/>
  <c r="Y288" i="36"/>
  <c r="AG288" i="36"/>
  <c r="P383" i="36"/>
  <c r="E16" i="34" s="1"/>
  <c r="R386" i="36"/>
  <c r="AF288" i="36"/>
  <c r="R322" i="36"/>
  <c r="W397" i="36"/>
  <c r="E18" i="35" s="1"/>
  <c r="AE398" i="36"/>
  <c r="K19" i="35" s="1"/>
  <c r="H36" i="58" s="1"/>
  <c r="G41" i="13" s="1"/>
  <c r="S398" i="36"/>
  <c r="AF398" i="36"/>
  <c r="L19" i="35" s="1"/>
  <c r="I36" i="58" s="1"/>
  <c r="H41" i="13" s="1"/>
  <c r="AD175" i="40"/>
  <c r="AD148" i="40"/>
  <c r="AB165" i="40"/>
  <c r="AB131" i="40"/>
  <c r="AB49" i="40"/>
  <c r="AB156" i="40"/>
  <c r="P37" i="41"/>
  <c r="P31" i="41"/>
  <c r="R45" i="41"/>
  <c r="R31" i="41"/>
  <c r="F63" i="33" s="1"/>
  <c r="AO352" i="36"/>
  <c r="AO362" i="36"/>
  <c r="AO397" i="36"/>
  <c r="AO322" i="36"/>
  <c r="U10" i="6"/>
  <c r="U22" i="6" s="1"/>
  <c r="U54" i="6" s="1"/>
  <c r="U59" i="6" s="1"/>
  <c r="O100" i="21"/>
  <c r="V51" i="72"/>
  <c r="V50" i="72"/>
  <c r="P353" i="36"/>
  <c r="P271" i="36"/>
  <c r="O271" i="36"/>
  <c r="T377" i="36"/>
  <c r="R289" i="36"/>
  <c r="X288" i="36"/>
  <c r="AG386" i="36"/>
  <c r="O19" i="34" s="1"/>
  <c r="J41" i="58" s="1"/>
  <c r="AF303" i="36"/>
  <c r="O393" i="36"/>
  <c r="T393" i="36"/>
  <c r="O337" i="36"/>
  <c r="T337" i="36"/>
  <c r="V27" i="39"/>
  <c r="U26" i="39"/>
  <c r="F24" i="33"/>
  <c r="AC49" i="40"/>
  <c r="E31" i="33"/>
  <c r="AB152" i="40"/>
  <c r="AC140" i="40"/>
  <c r="E48" i="33"/>
  <c r="AB84" i="40"/>
  <c r="AB161" i="40"/>
  <c r="E49" i="33"/>
  <c r="J58" i="4" s="1"/>
  <c r="AB162" i="40"/>
  <c r="G52" i="33"/>
  <c r="H52" i="33" s="1"/>
  <c r="AD85" i="40"/>
  <c r="G31" i="35"/>
  <c r="L91" i="4" s="1"/>
  <c r="AD180" i="40"/>
  <c r="G33" i="35"/>
  <c r="AD183" i="40"/>
  <c r="AB35" i="31"/>
  <c r="AB45" i="31" s="1"/>
  <c r="W45" i="31"/>
  <c r="AD49" i="40"/>
  <c r="AD136" i="40"/>
  <c r="AD84" i="40"/>
  <c r="F33" i="35"/>
  <c r="O32" i="41"/>
  <c r="L34" i="5"/>
  <c r="O34" i="5" s="1"/>
  <c r="P34" i="5" s="1"/>
  <c r="L58" i="5"/>
  <c r="O58" i="5" s="1"/>
  <c r="P58" i="5" s="1"/>
  <c r="AA18" i="29"/>
  <c r="AA34" i="29" s="1"/>
  <c r="V34" i="29"/>
  <c r="AI103" i="38"/>
  <c r="AI83" i="38"/>
  <c r="W61" i="38"/>
  <c r="W311" i="38"/>
  <c r="AK248" i="38"/>
  <c r="V49" i="51"/>
  <c r="Q31" i="41"/>
  <c r="E63" i="33" s="1"/>
  <c r="Q37" i="41"/>
  <c r="J51" i="94"/>
  <c r="H56" i="94" s="1"/>
  <c r="J52" i="94"/>
  <c r="H57" i="94" s="1"/>
  <c r="T59" i="38"/>
  <c r="T58" i="38"/>
  <c r="R83" i="38"/>
  <c r="R82" i="38"/>
  <c r="R104" i="38"/>
  <c r="R103" i="38"/>
  <c r="X131" i="38"/>
  <c r="X130" i="38"/>
  <c r="R152" i="38"/>
  <c r="R151" i="38"/>
  <c r="AI151" i="38"/>
  <c r="AI152" i="38"/>
  <c r="R176" i="38"/>
  <c r="R175" i="38"/>
  <c r="AI176" i="38"/>
  <c r="AI175" i="38"/>
  <c r="X176" i="38"/>
  <c r="X175" i="38"/>
  <c r="AI197" i="38"/>
  <c r="AI196" i="38"/>
  <c r="T226" i="38"/>
  <c r="T225" i="38"/>
  <c r="R226" i="38"/>
  <c r="R225" i="38"/>
  <c r="T246" i="38"/>
  <c r="S46" i="41"/>
  <c r="X35" i="74"/>
  <c r="U17" i="26"/>
  <c r="U39" i="26" s="1"/>
  <c r="S39" i="26"/>
  <c r="Z50" i="54"/>
  <c r="F34" i="33"/>
  <c r="F48" i="33"/>
  <c r="AC84" i="40"/>
  <c r="AD169" i="40"/>
  <c r="AB122" i="40"/>
  <c r="R32" i="41"/>
  <c r="F64" i="33" s="1"/>
  <c r="K61" i="4" s="1"/>
  <c r="I25" i="97"/>
  <c r="I32" i="97" s="1"/>
  <c r="I24" i="97"/>
  <c r="I31" i="97" s="1"/>
  <c r="AI37" i="38"/>
  <c r="AC60" i="38"/>
  <c r="AI130" i="38"/>
  <c r="R130" i="38"/>
  <c r="X196" i="38"/>
  <c r="T82" i="38"/>
  <c r="T104" i="38"/>
  <c r="Z103" i="38"/>
  <c r="T130" i="38"/>
  <c r="T152" i="38"/>
  <c r="T175" i="38"/>
  <c r="T197" i="38"/>
  <c r="Z196" i="38"/>
  <c r="V248" i="38"/>
  <c r="AA309" i="38"/>
  <c r="U310" i="38"/>
  <c r="AE42" i="40"/>
  <c r="H58" i="92"/>
  <c r="H69" i="92" s="1"/>
  <c r="G69" i="92"/>
  <c r="J52" i="5" s="1"/>
  <c r="L52" i="5" s="1"/>
  <c r="O52" i="5" s="1"/>
  <c r="P52" i="5" s="1"/>
  <c r="AT112" i="25"/>
  <c r="AT155" i="25" s="1"/>
  <c r="AT111" i="25"/>
  <c r="AT154" i="25" s="1"/>
  <c r="AK143" i="25"/>
  <c r="AK156" i="25" s="1"/>
  <c r="P22" i="83"/>
  <c r="P45" i="83" s="1"/>
  <c r="AE23" i="40"/>
  <c r="L33" i="5"/>
  <c r="O33" i="5" s="1"/>
  <c r="P33" i="5" s="1"/>
  <c r="L59" i="5"/>
  <c r="O59" i="5" s="1"/>
  <c r="P59" i="5" s="1"/>
  <c r="AE53" i="44"/>
  <c r="AB293" i="38"/>
  <c r="AB294" i="38"/>
  <c r="AO163" i="25"/>
  <c r="AO159" i="25"/>
  <c r="AO153" i="25"/>
  <c r="AO146" i="25"/>
  <c r="K17" i="58" s="1"/>
  <c r="J94" i="4" s="1"/>
  <c r="AN154" i="25"/>
  <c r="AN145" i="25"/>
  <c r="J16" i="58" s="1"/>
  <c r="I72" i="13" s="1"/>
  <c r="AM155" i="25"/>
  <c r="AM162" i="25"/>
  <c r="AM146" i="25"/>
  <c r="I17" i="58" s="1"/>
  <c r="AM160" i="25"/>
  <c r="AL156" i="25"/>
  <c r="AL145" i="25"/>
  <c r="H16" i="58" s="1"/>
  <c r="AR156" i="25"/>
  <c r="AR145" i="25"/>
  <c r="N16" i="58" s="1"/>
  <c r="K72" i="13" s="1"/>
  <c r="AO157" i="25"/>
  <c r="AO160" i="25"/>
  <c r="AA48" i="50"/>
  <c r="I93" i="14"/>
  <c r="H93" i="14" s="1"/>
  <c r="H90" i="14"/>
  <c r="O54" i="58"/>
  <c r="AW103" i="108"/>
  <c r="AW168" i="108"/>
  <c r="P30" i="83"/>
  <c r="P46" i="83" s="1"/>
  <c r="Q69" i="77"/>
  <c r="O73" i="77" s="1"/>
  <c r="T131" i="38"/>
  <c r="T103" i="38"/>
  <c r="T83" i="38"/>
  <c r="AG202" i="38"/>
  <c r="AG298" i="38" s="1"/>
  <c r="J66" i="5"/>
  <c r="O18" i="21"/>
  <c r="V308" i="38"/>
  <c r="AG309" i="38"/>
  <c r="AE76" i="40"/>
  <c r="AA114" i="40"/>
  <c r="AA113" i="40"/>
  <c r="AC293" i="38"/>
  <c r="AC295" i="38" s="1"/>
  <c r="AC294" i="38"/>
  <c r="W63" i="64"/>
  <c r="W64" i="64"/>
  <c r="S21" i="43"/>
  <c r="N53" i="85"/>
  <c r="H58" i="85" s="1"/>
  <c r="AK44" i="25"/>
  <c r="AK150" i="25" s="1"/>
  <c r="AK45" i="25"/>
  <c r="AK151" i="25" s="1"/>
  <c r="AK75" i="25"/>
  <c r="AK152" i="25" s="1"/>
  <c r="AK76" i="25"/>
  <c r="AK153" i="25" s="1"/>
  <c r="X50" i="51"/>
  <c r="X49" i="51"/>
  <c r="AF49" i="52"/>
  <c r="AO49" i="52"/>
  <c r="AO48" i="52"/>
  <c r="Z49" i="54"/>
  <c r="AO76" i="27"/>
  <c r="AO84" i="27" s="1"/>
  <c r="AO39" i="27"/>
  <c r="AB68" i="30"/>
  <c r="W115" i="30"/>
  <c r="W116" i="30"/>
  <c r="AB64" i="30"/>
  <c r="AB63" i="30"/>
  <c r="AB29" i="31"/>
  <c r="AB28" i="31"/>
  <c r="AM226" i="36"/>
  <c r="AM245" i="36"/>
  <c r="AM259" i="36"/>
  <c r="AM280" i="36"/>
  <c r="AM295" i="36"/>
  <c r="AM315" i="36"/>
  <c r="AM329" i="36"/>
  <c r="AD217" i="36"/>
  <c r="AD266" i="36"/>
  <c r="AD281" i="36"/>
  <c r="AD286" i="36"/>
  <c r="AD301" i="36"/>
  <c r="AD320" i="36"/>
  <c r="AD335" i="36"/>
  <c r="I55" i="91"/>
  <c r="H60" i="91" s="1"/>
  <c r="I54" i="91"/>
  <c r="H59" i="91" s="1"/>
  <c r="AD60" i="38"/>
  <c r="AD107" i="38" s="1"/>
  <c r="F70" i="13"/>
  <c r="AD310" i="38"/>
  <c r="T29" i="40"/>
  <c r="T34" i="40"/>
  <c r="T151" i="40" s="1"/>
  <c r="T58" i="40"/>
  <c r="T70" i="40"/>
  <c r="T166" i="40" s="1"/>
  <c r="AA69" i="40"/>
  <c r="AA165" i="40" s="1"/>
  <c r="T94" i="40"/>
  <c r="AE101" i="40"/>
  <c r="AA41" i="40"/>
  <c r="AA47" i="40"/>
  <c r="AE114" i="40"/>
  <c r="AE113" i="40"/>
  <c r="AE119" i="40"/>
  <c r="K19" i="43"/>
  <c r="AD293" i="38"/>
  <c r="AD295" i="38" s="1"/>
  <c r="AD324" i="38" s="1"/>
  <c r="N21" i="35" s="1"/>
  <c r="K79" i="58" s="1"/>
  <c r="AE63" i="64"/>
  <c r="H75" i="14"/>
  <c r="AI111" i="25"/>
  <c r="AI154" i="25" s="1"/>
  <c r="M52" i="87"/>
  <c r="H57" i="87" s="1"/>
  <c r="AJ49" i="50"/>
  <c r="AM76" i="27"/>
  <c r="AM84" i="27" s="1"/>
  <c r="AM75" i="27"/>
  <c r="AM78" i="27" s="1"/>
  <c r="AO75" i="27"/>
  <c r="AO78" i="27" s="1"/>
  <c r="AC29" i="32"/>
  <c r="P46" i="82"/>
  <c r="P67" i="82" s="1"/>
  <c r="P45" i="82"/>
  <c r="P37" i="82"/>
  <c r="AJ39" i="27"/>
  <c r="AM16" i="27"/>
  <c r="AM39" i="27" s="1"/>
  <c r="AN248" i="108"/>
  <c r="H27" i="14"/>
  <c r="H36" i="14"/>
  <c r="T41" i="40"/>
  <c r="T82" i="40"/>
  <c r="T113" i="40"/>
  <c r="F57" i="87"/>
  <c r="I27" i="5" s="1"/>
  <c r="L27" i="5" s="1"/>
  <c r="O27" i="5" s="1"/>
  <c r="P27" i="5" s="1"/>
  <c r="O52" i="86"/>
  <c r="H58" i="86" s="1"/>
  <c r="AK144" i="25"/>
  <c r="AK157" i="25" s="1"/>
  <c r="W49" i="53"/>
  <c r="P53" i="82"/>
  <c r="P54" i="82"/>
  <c r="P68" i="82" s="1"/>
  <c r="G37" i="15"/>
  <c r="Z119" i="30"/>
  <c r="V123" i="30" s="1"/>
  <c r="K65" i="13"/>
  <c r="O72" i="58"/>
  <c r="K62" i="13"/>
  <c r="O66" i="58"/>
  <c r="AU248" i="108"/>
  <c r="AT248" i="108"/>
  <c r="AQ248" i="108"/>
  <c r="AQ42" i="108"/>
  <c r="AW48" i="108"/>
  <c r="AP248" i="108"/>
  <c r="AW106" i="108"/>
  <c r="AW184" i="108"/>
  <c r="AW209" i="108"/>
  <c r="J93" i="108"/>
  <c r="AW97" i="108"/>
  <c r="AW137" i="108"/>
  <c r="H23" i="14"/>
  <c r="AG145" i="25"/>
  <c r="T48" i="40"/>
  <c r="T47" i="40"/>
  <c r="AT76" i="25"/>
  <c r="AT153" i="25" s="1"/>
  <c r="AK112" i="25"/>
  <c r="AK155" i="25" s="1"/>
  <c r="Z119" i="36"/>
  <c r="P362" i="36"/>
  <c r="AO363" i="36"/>
  <c r="W366" i="36"/>
  <c r="E18" i="33" s="1"/>
  <c r="AF219" i="36"/>
  <c r="W49" i="57"/>
  <c r="AF49" i="57"/>
  <c r="AW78" i="27"/>
  <c r="W64" i="30"/>
  <c r="W46" i="31"/>
  <c r="X30" i="32"/>
  <c r="X29" i="32"/>
  <c r="N56" i="82"/>
  <c r="P21" i="82"/>
  <c r="AJ76" i="27"/>
  <c r="AJ84" i="27" s="1"/>
  <c r="AV79" i="27"/>
  <c r="N20" i="58" s="1"/>
  <c r="AW13" i="108"/>
  <c r="AW33" i="108"/>
  <c r="L219" i="108"/>
  <c r="AW222" i="108"/>
  <c r="AW29" i="108"/>
  <c r="AW256" i="108"/>
  <c r="I25" i="5" s="1"/>
  <c r="L25" i="5" s="1"/>
  <c r="O25" i="5" s="1"/>
  <c r="P25" i="5" s="1"/>
  <c r="AW20" i="108"/>
  <c r="AW36" i="108"/>
  <c r="AW194" i="108"/>
  <c r="H30" i="14"/>
  <c r="H45" i="14"/>
  <c r="AI143" i="25"/>
  <c r="AI156" i="25" s="1"/>
  <c r="AF50" i="53"/>
  <c r="W50" i="53"/>
  <c r="AC30" i="32"/>
  <c r="X45" i="32"/>
  <c r="AC35" i="32"/>
  <c r="X44" i="32"/>
  <c r="L56" i="82"/>
  <c r="P28" i="82"/>
  <c r="P29" i="82"/>
  <c r="P63" i="82" s="1"/>
  <c r="L56" i="5"/>
  <c r="O56" i="5" s="1"/>
  <c r="P56" i="5" s="1"/>
  <c r="N62" i="82"/>
  <c r="I55" i="5" s="1"/>
  <c r="Y54" i="29"/>
  <c r="U58" i="29" s="1"/>
  <c r="AK294" i="38"/>
  <c r="AV248" i="108"/>
  <c r="AR248" i="108"/>
  <c r="AW201" i="108"/>
  <c r="AW234" i="108"/>
  <c r="AW94" i="108"/>
  <c r="AQ93" i="108"/>
  <c r="AQ90" i="108" s="1"/>
  <c r="AW154" i="108"/>
  <c r="AW121" i="108"/>
  <c r="AW132" i="108"/>
  <c r="Q248" i="108"/>
  <c r="AW238" i="108"/>
  <c r="AW55" i="108"/>
  <c r="AW65" i="108"/>
  <c r="M42" i="108"/>
  <c r="AW43" i="108"/>
  <c r="AW100" i="108"/>
  <c r="Z250" i="36"/>
  <c r="AO288" i="36"/>
  <c r="Y377" i="36"/>
  <c r="G43" i="33" s="1"/>
  <c r="W377" i="36"/>
  <c r="E43" i="33" s="1"/>
  <c r="J56" i="4" s="1"/>
  <c r="AS45" i="25"/>
  <c r="AS44" i="25"/>
  <c r="AI44" i="25"/>
  <c r="AS143" i="25"/>
  <c r="AS156" i="25" s="1"/>
  <c r="AI248" i="108"/>
  <c r="AA248" i="108"/>
  <c r="S248" i="108"/>
  <c r="K248" i="108"/>
  <c r="AY42" i="108"/>
  <c r="AO303" i="36"/>
  <c r="L74" i="5"/>
  <c r="O74" i="5" s="1"/>
  <c r="P74" i="5" s="1"/>
  <c r="E22" i="118"/>
  <c r="F38" i="122"/>
  <c r="O84" i="5"/>
  <c r="P84" i="5" s="1"/>
  <c r="L83" i="5"/>
  <c r="G59" i="10" s="1"/>
  <c r="AT44" i="25"/>
  <c r="AT45" i="25"/>
  <c r="AN42" i="108"/>
  <c r="AL42" i="108"/>
  <c r="AK248" i="108"/>
  <c r="AD42" i="108"/>
  <c r="AC248" i="108"/>
  <c r="V42" i="108"/>
  <c r="U248" i="108"/>
  <c r="N42" i="108"/>
  <c r="M248" i="108"/>
  <c r="Z291" i="38"/>
  <c r="Y355" i="36"/>
  <c r="W355" i="36"/>
  <c r="AD294" i="38"/>
  <c r="AD296" i="38" s="1"/>
  <c r="AD325" i="38" s="1"/>
  <c r="N22" i="35" s="1"/>
  <c r="K80" i="58" s="1"/>
  <c r="J127" i="4" s="1"/>
  <c r="X323" i="36"/>
  <c r="Y338" i="36"/>
  <c r="W338" i="36"/>
  <c r="AO93" i="108"/>
  <c r="AO90" i="108" s="1"/>
  <c r="AM248" i="108"/>
  <c r="AF42" i="108"/>
  <c r="AE248" i="108"/>
  <c r="X42" i="108"/>
  <c r="W248" i="108"/>
  <c r="P42" i="108"/>
  <c r="O248" i="108"/>
  <c r="K18" i="90"/>
  <c r="I22" i="90" s="1"/>
  <c r="L24" i="110"/>
  <c r="N15" i="59" s="1"/>
  <c r="N26" i="59" s="1"/>
  <c r="K17" i="90"/>
  <c r="I21" i="90" s="1"/>
  <c r="F36" i="122"/>
  <c r="I52" i="84"/>
  <c r="I53" i="84"/>
  <c r="E14" i="18"/>
  <c r="F37" i="18"/>
  <c r="E33" i="18"/>
  <c r="K48" i="58"/>
  <c r="P48" i="58" s="1"/>
  <c r="M27" i="119" s="1"/>
  <c r="T16" i="43"/>
  <c r="S16" i="43"/>
  <c r="H31" i="110"/>
  <c r="J20" i="59" s="1"/>
  <c r="H22" i="110"/>
  <c r="L22" i="110"/>
  <c r="L31" i="110"/>
  <c r="N20" i="59" s="1"/>
  <c r="G15" i="59"/>
  <c r="G26" i="59" s="1"/>
  <c r="J25" i="110"/>
  <c r="L16" i="59" s="1"/>
  <c r="F24" i="110"/>
  <c r="H15" i="59" s="1"/>
  <c r="H26" i="59" s="1"/>
  <c r="H24" i="110"/>
  <c r="J15" i="59" s="1"/>
  <c r="J26" i="59" s="1"/>
  <c r="J24" i="110"/>
  <c r="L15" i="59" s="1"/>
  <c r="L26" i="59" s="1"/>
  <c r="I25" i="110"/>
  <c r="K16" i="59" s="1"/>
  <c r="G25" i="110"/>
  <c r="I16" i="59" s="1"/>
  <c r="I27" i="59" s="1"/>
  <c r="G24" i="110"/>
  <c r="I15" i="59" s="1"/>
  <c r="I26" i="59" s="1"/>
  <c r="I24" i="110"/>
  <c r="K15" i="59" s="1"/>
  <c r="K26" i="59" s="1"/>
  <c r="K24" i="110"/>
  <c r="M15" i="59" s="1"/>
  <c r="M26" i="59" s="1"/>
  <c r="K25" i="110"/>
  <c r="M16" i="59" s="1"/>
  <c r="L133" i="4" s="1"/>
  <c r="L132" i="4" s="1"/>
  <c r="F84" i="120" s="1"/>
  <c r="F25" i="110"/>
  <c r="H16" i="59" s="1"/>
  <c r="H27" i="59" s="1"/>
  <c r="H14" i="110"/>
  <c r="L14" i="110"/>
  <c r="G16" i="59"/>
  <c r="G27" i="59" s="1"/>
  <c r="O24" i="110"/>
  <c r="P15" i="59" s="1"/>
  <c r="P26" i="59" s="1"/>
  <c r="N24" i="110"/>
  <c r="N25" i="110"/>
  <c r="O25" i="110"/>
  <c r="P16" i="59" s="1"/>
  <c r="P128" i="4"/>
  <c r="Q128" i="4" s="1"/>
  <c r="L28" i="5"/>
  <c r="O28" i="5" s="1"/>
  <c r="P28" i="5" s="1"/>
  <c r="L39" i="5"/>
  <c r="O39" i="5" s="1"/>
  <c r="P39" i="5" s="1"/>
  <c r="L43" i="5"/>
  <c r="O43" i="5" s="1"/>
  <c r="P43" i="5" s="1"/>
  <c r="L67" i="5"/>
  <c r="I66" i="5"/>
  <c r="I29" i="5"/>
  <c r="L71" i="5"/>
  <c r="I44" i="5"/>
  <c r="L15" i="5"/>
  <c r="L14" i="5" s="1"/>
  <c r="O14" i="5" s="1"/>
  <c r="P14" i="5" s="1"/>
  <c r="I14" i="5"/>
  <c r="L26" i="5"/>
  <c r="O26" i="5" s="1"/>
  <c r="P26" i="5" s="1"/>
  <c r="L51" i="5"/>
  <c r="O51" i="5" s="1"/>
  <c r="P51" i="5" s="1"/>
  <c r="L62" i="5"/>
  <c r="O62" i="5" s="1"/>
  <c r="P62" i="5" s="1"/>
  <c r="J36" i="5"/>
  <c r="I76" i="5"/>
  <c r="I36" i="5"/>
  <c r="L13" i="5"/>
  <c r="O13" i="5" s="1"/>
  <c r="P13" i="5" s="1"/>
  <c r="P155" i="4"/>
  <c r="Q155" i="4" s="1"/>
  <c r="V137" i="24"/>
  <c r="V153" i="24"/>
  <c r="S137" i="24"/>
  <c r="J138" i="24"/>
  <c r="Y136" i="24"/>
  <c r="Y154" i="24" s="1"/>
  <c r="V138" i="24"/>
  <c r="K138" i="24"/>
  <c r="O138" i="24"/>
  <c r="X137" i="24"/>
  <c r="T137" i="24"/>
  <c r="J137" i="24"/>
  <c r="P137" i="24"/>
  <c r="Q138" i="24"/>
  <c r="L137" i="24"/>
  <c r="N137" i="24"/>
  <c r="S138" i="24"/>
  <c r="M137" i="24"/>
  <c r="Q137" i="24"/>
  <c r="T138" i="24"/>
  <c r="K137" i="24"/>
  <c r="R138" i="24"/>
  <c r="X138" i="24"/>
  <c r="Y73" i="24"/>
  <c r="K147" i="24"/>
  <c r="M147" i="24"/>
  <c r="Q147" i="24"/>
  <c r="P138" i="24"/>
  <c r="U137" i="24"/>
  <c r="N138" i="24"/>
  <c r="W137" i="24"/>
  <c r="P175" i="4"/>
  <c r="Q175" i="4" s="1"/>
  <c r="U145" i="24"/>
  <c r="R137" i="24"/>
  <c r="P145" i="24"/>
  <c r="O137" i="24"/>
  <c r="M138" i="24"/>
  <c r="L138" i="24"/>
  <c r="N146" i="24"/>
  <c r="P146" i="24"/>
  <c r="O99" i="5"/>
  <c r="P99" i="5" s="1"/>
  <c r="O103" i="5"/>
  <c r="P103" i="5" s="1"/>
  <c r="L98" i="5"/>
  <c r="O92" i="5"/>
  <c r="P92" i="5" s="1"/>
  <c r="L40" i="5"/>
  <c r="O40" i="5" s="1"/>
  <c r="P40" i="5" s="1"/>
  <c r="L78" i="5"/>
  <c r="O78" i="5" s="1"/>
  <c r="P78" i="5" s="1"/>
  <c r="L38" i="5"/>
  <c r="O38" i="5" s="1"/>
  <c r="P38" i="5" s="1"/>
  <c r="L42" i="5"/>
  <c r="O42" i="5" s="1"/>
  <c r="P42" i="5" s="1"/>
  <c r="O85" i="5"/>
  <c r="P85" i="5" s="1"/>
  <c r="L48" i="5"/>
  <c r="O48" i="5" s="1"/>
  <c r="P48" i="5" s="1"/>
  <c r="L46" i="5"/>
  <c r="O46" i="5" s="1"/>
  <c r="P46" i="5" s="1"/>
  <c r="L69" i="5"/>
  <c r="O69" i="5" s="1"/>
  <c r="P69" i="5" s="1"/>
  <c r="L72" i="5"/>
  <c r="O72" i="5" s="1"/>
  <c r="P72" i="5" s="1"/>
  <c r="L47" i="5"/>
  <c r="O47" i="5" s="1"/>
  <c r="P47" i="5" s="1"/>
  <c r="M109" i="5"/>
  <c r="L30" i="5"/>
  <c r="L29" i="5" s="1"/>
  <c r="L77" i="5"/>
  <c r="L37" i="5"/>
  <c r="L68" i="5"/>
  <c r="O68" i="5" s="1"/>
  <c r="P68" i="5" s="1"/>
  <c r="L45" i="5"/>
  <c r="D4" i="110"/>
  <c r="E4" i="60" s="1"/>
  <c r="E4" i="61" s="1"/>
  <c r="D4" i="6"/>
  <c r="D4" i="7" s="1"/>
  <c r="D4" i="8" s="1"/>
  <c r="D4" i="9" s="1"/>
  <c r="D4" i="10" s="1"/>
  <c r="D4" i="29"/>
  <c r="E4" i="118"/>
  <c r="F4" i="119"/>
  <c r="D4" i="106"/>
  <c r="F4" i="115"/>
  <c r="C3" i="121" s="1"/>
  <c r="D4" i="120"/>
  <c r="F4" i="108"/>
  <c r="D4" i="109"/>
  <c r="F4" i="117"/>
  <c r="E5" i="118"/>
  <c r="J19" i="104"/>
  <c r="I18" i="104"/>
  <c r="J18" i="104" s="1"/>
  <c r="J33" i="104"/>
  <c r="L17" i="119"/>
  <c r="L28" i="119"/>
  <c r="J44" i="104"/>
  <c r="L36" i="119"/>
  <c r="J52" i="104"/>
  <c r="L49" i="119"/>
  <c r="N49" i="119" s="1"/>
  <c r="J61" i="104"/>
  <c r="K20" i="104"/>
  <c r="J27" i="104"/>
  <c r="L11" i="119"/>
  <c r="J34" i="104"/>
  <c r="L18" i="119"/>
  <c r="J40" i="104"/>
  <c r="L24" i="119"/>
  <c r="L29" i="119"/>
  <c r="J45" i="104"/>
  <c r="L33" i="119"/>
  <c r="J49" i="104"/>
  <c r="L37" i="119"/>
  <c r="J53" i="104"/>
  <c r="L46" i="119"/>
  <c r="N46" i="119" s="1"/>
  <c r="J58" i="104"/>
  <c r="L50" i="119"/>
  <c r="N50" i="119" s="1"/>
  <c r="J62" i="104"/>
  <c r="L55" i="119"/>
  <c r="M55" i="119" s="1"/>
  <c r="J68" i="104"/>
  <c r="J157" i="104"/>
  <c r="K157" i="104" s="1"/>
  <c r="K17" i="104"/>
  <c r="K24" i="104"/>
  <c r="J39" i="104"/>
  <c r="L23" i="119"/>
  <c r="L32" i="119"/>
  <c r="J48" i="104"/>
  <c r="L40" i="119"/>
  <c r="J56" i="104"/>
  <c r="I74" i="104"/>
  <c r="J74" i="104" s="1"/>
  <c r="K74" i="104" s="1"/>
  <c r="J76" i="104"/>
  <c r="K76" i="104" s="1"/>
  <c r="J156" i="104"/>
  <c r="K156" i="104" s="1"/>
  <c r="K22" i="104"/>
  <c r="J30" i="104"/>
  <c r="L14" i="119"/>
  <c r="J36" i="104"/>
  <c r="L20" i="119"/>
  <c r="L26" i="119"/>
  <c r="J42" i="104"/>
  <c r="L30" i="119"/>
  <c r="J46" i="104"/>
  <c r="K46" i="104" s="1"/>
  <c r="L34" i="119"/>
  <c r="J50" i="104"/>
  <c r="L38" i="119"/>
  <c r="J54" i="104"/>
  <c r="L47" i="119"/>
  <c r="N47" i="119" s="1"/>
  <c r="J59" i="104"/>
  <c r="L52" i="119"/>
  <c r="M52" i="119" s="1"/>
  <c r="J65" i="104"/>
  <c r="L41" i="119"/>
  <c r="N41" i="119" s="1"/>
  <c r="J69" i="104"/>
  <c r="J164" i="104"/>
  <c r="K164" i="104" s="1"/>
  <c r="I161" i="104"/>
  <c r="J161" i="104" s="1"/>
  <c r="K161" i="104" s="1"/>
  <c r="H158" i="104"/>
  <c r="K25" i="104"/>
  <c r="L54" i="119"/>
  <c r="M54" i="119" s="1"/>
  <c r="J67" i="104"/>
  <c r="I89" i="104"/>
  <c r="J89" i="104" s="1"/>
  <c r="K89" i="104" s="1"/>
  <c r="J90" i="104"/>
  <c r="K90" i="104" s="1"/>
  <c r="K16" i="104"/>
  <c r="K23" i="104"/>
  <c r="J31" i="104"/>
  <c r="L15" i="119"/>
  <c r="J37" i="104"/>
  <c r="L21" i="119"/>
  <c r="L27" i="119"/>
  <c r="J43" i="104"/>
  <c r="L31" i="119"/>
  <c r="J47" i="104"/>
  <c r="K47" i="104" s="1"/>
  <c r="L35" i="119"/>
  <c r="J51" i="104"/>
  <c r="L39" i="119"/>
  <c r="N39" i="119" s="1"/>
  <c r="J55" i="104"/>
  <c r="L48" i="119"/>
  <c r="N48" i="119" s="1"/>
  <c r="J60" i="104"/>
  <c r="L53" i="119"/>
  <c r="M53" i="119" s="1"/>
  <c r="J66" i="104"/>
  <c r="K70" i="104"/>
  <c r="J155" i="104"/>
  <c r="K155" i="104" s="1"/>
  <c r="H28" i="104"/>
  <c r="H26" i="104" s="1"/>
  <c r="H71" i="104" s="1"/>
  <c r="K37" i="42"/>
  <c r="D33" i="42"/>
  <c r="D32" i="42"/>
  <c r="D31" i="42"/>
  <c r="D35" i="42"/>
  <c r="D34" i="42"/>
  <c r="D30" i="42"/>
  <c r="S31" i="43"/>
  <c r="R304" i="36"/>
  <c r="X355" i="36"/>
  <c r="X353" i="36"/>
  <c r="AF338" i="36"/>
  <c r="AF340" i="36" s="1"/>
  <c r="T235" i="36"/>
  <c r="X306" i="36"/>
  <c r="P219" i="36"/>
  <c r="T354" i="36"/>
  <c r="P372" i="36"/>
  <c r="V372" i="36"/>
  <c r="AM244" i="36"/>
  <c r="O382" i="36"/>
  <c r="AM281" i="36"/>
  <c r="AD287" i="36"/>
  <c r="AD321" i="36"/>
  <c r="AD118" i="36"/>
  <c r="AM217" i="36"/>
  <c r="AM227" i="36"/>
  <c r="AM233" i="36"/>
  <c r="AM296" i="36"/>
  <c r="AM330" i="36"/>
  <c r="AD233" i="36"/>
  <c r="AD302" i="36"/>
  <c r="AD315" i="36"/>
  <c r="AD336" i="36"/>
  <c r="AO355" i="36"/>
  <c r="AO220" i="36"/>
  <c r="Z245" i="36"/>
  <c r="P267" i="36"/>
  <c r="AF268" i="36"/>
  <c r="V306" i="36"/>
  <c r="O235" i="36"/>
  <c r="T303" i="36"/>
  <c r="W322" i="36"/>
  <c r="Y382" i="36"/>
  <c r="I15" i="34" s="1"/>
  <c r="O253" i="36"/>
  <c r="AM260" i="36"/>
  <c r="T397" i="36"/>
  <c r="S323" i="36"/>
  <c r="R394" i="36"/>
  <c r="V398" i="36"/>
  <c r="AO398" i="36"/>
  <c r="AD218" i="36"/>
  <c r="Y304" i="36"/>
  <c r="Y306" i="36" s="1"/>
  <c r="T353" i="36"/>
  <c r="T268" i="36"/>
  <c r="T270" i="36" s="1"/>
  <c r="AE220" i="36"/>
  <c r="Y322" i="36"/>
  <c r="Y397" i="36"/>
  <c r="G18" i="35" s="1"/>
  <c r="Z226" i="36"/>
  <c r="V271" i="36"/>
  <c r="AE234" i="36"/>
  <c r="Y234" i="36"/>
  <c r="S372" i="36"/>
  <c r="S303" i="36"/>
  <c r="R303" i="36"/>
  <c r="AO253" i="36"/>
  <c r="AO271" i="36"/>
  <c r="AO267" i="36"/>
  <c r="S376" i="36"/>
  <c r="S354" i="36"/>
  <c r="V267" i="36"/>
  <c r="V376" i="36"/>
  <c r="O268" i="36"/>
  <c r="O289" i="36"/>
  <c r="T289" i="36"/>
  <c r="AE253" i="36"/>
  <c r="Z233" i="36"/>
  <c r="O355" i="36"/>
  <c r="S252" i="36"/>
  <c r="P252" i="36"/>
  <c r="S288" i="36"/>
  <c r="R362" i="36"/>
  <c r="R372" i="36"/>
  <c r="R252" i="36"/>
  <c r="AE267" i="36"/>
  <c r="R253" i="36"/>
  <c r="AF355" i="36"/>
  <c r="Z260" i="36"/>
  <c r="V234" i="36"/>
  <c r="O377" i="36"/>
  <c r="AE352" i="36"/>
  <c r="S355" i="36"/>
  <c r="S367" i="36"/>
  <c r="P376" i="36"/>
  <c r="AF362" i="36"/>
  <c r="L15" i="33" s="1"/>
  <c r="I23" i="58" s="1"/>
  <c r="P23" i="58" s="1"/>
  <c r="AF234" i="36"/>
  <c r="AF271" i="36"/>
  <c r="P234" i="36"/>
  <c r="P366" i="36"/>
  <c r="P354" i="36"/>
  <c r="V354" i="36"/>
  <c r="S387" i="36"/>
  <c r="S289" i="36"/>
  <c r="AF387" i="36"/>
  <c r="N20" i="34" s="1"/>
  <c r="I42" i="58" s="1"/>
  <c r="H38" i="13" s="1"/>
  <c r="AF289" i="36"/>
  <c r="AF306" i="36" s="1"/>
  <c r="Z227" i="36"/>
  <c r="W354" i="36"/>
  <c r="AF377" i="36"/>
  <c r="L43" i="33" s="1"/>
  <c r="I30" i="58" s="1"/>
  <c r="H35" i="13" s="1"/>
  <c r="S267" i="36"/>
  <c r="AF267" i="36"/>
  <c r="Z280" i="36"/>
  <c r="W337" i="36"/>
  <c r="R354" i="36"/>
  <c r="P289" i="36"/>
  <c r="T322" i="36"/>
  <c r="O288" i="36"/>
  <c r="R373" i="36"/>
  <c r="V373" i="36"/>
  <c r="P355" i="36"/>
  <c r="AG377" i="36"/>
  <c r="M43" i="33" s="1"/>
  <c r="J30" i="58" s="1"/>
  <c r="I35" i="13" s="1"/>
  <c r="X382" i="36"/>
  <c r="H15" i="34" s="1"/>
  <c r="AF382" i="36"/>
  <c r="N15" i="34" s="1"/>
  <c r="U15" i="34" s="1"/>
  <c r="AF383" i="36"/>
  <c r="N16" i="34" s="1"/>
  <c r="I40" i="58" s="1"/>
  <c r="H37" i="13" s="1"/>
  <c r="R387" i="36"/>
  <c r="AD314" i="36"/>
  <c r="AF394" i="36"/>
  <c r="L16" i="35" s="1"/>
  <c r="I34" i="58" s="1"/>
  <c r="H40" i="13" s="1"/>
  <c r="AO382" i="36"/>
  <c r="W15" i="34" s="1"/>
  <c r="AO383" i="36"/>
  <c r="W16" i="34" s="1"/>
  <c r="Y398" i="36"/>
  <c r="G19" i="35" s="1"/>
  <c r="L87" i="4" s="1"/>
  <c r="W398" i="36"/>
  <c r="E19" i="35" s="1"/>
  <c r="J87" i="4" s="1"/>
  <c r="R393" i="36"/>
  <c r="W393" i="36"/>
  <c r="E15" i="35" s="1"/>
  <c r="AE393" i="36"/>
  <c r="K15" i="35" s="1"/>
  <c r="H33" i="58" s="1"/>
  <c r="AO393" i="36"/>
  <c r="U15" i="35" s="1"/>
  <c r="X373" i="36"/>
  <c r="F40" i="33" s="1"/>
  <c r="K55" i="4" s="1"/>
  <c r="Y367" i="36"/>
  <c r="G19" i="33" s="1"/>
  <c r="L51" i="4" s="1"/>
  <c r="W367" i="36"/>
  <c r="E19" i="33" s="1"/>
  <c r="J51" i="4" s="1"/>
  <c r="S386" i="36"/>
  <c r="X386" i="36"/>
  <c r="H19" i="34" s="1"/>
  <c r="AF386" i="36"/>
  <c r="N19" i="34" s="1"/>
  <c r="I41" i="58" s="1"/>
  <c r="Z302" i="36"/>
  <c r="AE303" i="36"/>
  <c r="S393" i="36"/>
  <c r="X393" i="36"/>
  <c r="F15" i="35" s="1"/>
  <c r="AG394" i="36"/>
  <c r="M16" i="35" s="1"/>
  <c r="J34" i="58" s="1"/>
  <c r="I40" i="13" s="1"/>
  <c r="AF397" i="36"/>
  <c r="L18" i="35" s="1"/>
  <c r="I35" i="58" s="1"/>
  <c r="P35" i="58" s="1"/>
  <c r="AO323" i="36"/>
  <c r="Z118" i="36"/>
  <c r="V362" i="36"/>
  <c r="AM119" i="36"/>
  <c r="Z244" i="36"/>
  <c r="AO386" i="36"/>
  <c r="W19" i="34" s="1"/>
  <c r="P363" i="36"/>
  <c r="P235" i="36"/>
  <c r="V235" i="36"/>
  <c r="V353" i="36"/>
  <c r="AE372" i="36"/>
  <c r="K39" i="33" s="1"/>
  <c r="AE252" i="36"/>
  <c r="O373" i="36"/>
  <c r="O353" i="36"/>
  <c r="P393" i="36"/>
  <c r="P322" i="36"/>
  <c r="AO354" i="36"/>
  <c r="AO366" i="36"/>
  <c r="AO234" i="36"/>
  <c r="AO252" i="36"/>
  <c r="AO376" i="36"/>
  <c r="S352" i="36"/>
  <c r="S271" i="36"/>
  <c r="X362" i="36"/>
  <c r="F15" i="33" s="1"/>
  <c r="X352" i="36"/>
  <c r="O352" i="36"/>
  <c r="AF373" i="36"/>
  <c r="L40" i="33" s="1"/>
  <c r="I28" i="58" s="1"/>
  <c r="H34" i="13" s="1"/>
  <c r="AF253" i="36"/>
  <c r="O376" i="36"/>
  <c r="O354" i="36"/>
  <c r="O252" i="36"/>
  <c r="T376" i="36"/>
  <c r="T252" i="36"/>
  <c r="AG383" i="36"/>
  <c r="O16" i="34" s="1"/>
  <c r="J40" i="58" s="1"/>
  <c r="I37" i="13" s="1"/>
  <c r="AG289" i="36"/>
  <c r="Z287" i="36"/>
  <c r="Z286" i="36"/>
  <c r="W386" i="36"/>
  <c r="G19" i="34" s="1"/>
  <c r="W288" i="36"/>
  <c r="AE386" i="36"/>
  <c r="M19" i="34" s="1"/>
  <c r="H41" i="58" s="1"/>
  <c r="AE288" i="36"/>
  <c r="AE354" i="36"/>
  <c r="T387" i="36"/>
  <c r="T355" i="36"/>
  <c r="O394" i="36"/>
  <c r="O338" i="36"/>
  <c r="Z265" i="36"/>
  <c r="Z266" i="36"/>
  <c r="S366" i="36"/>
  <c r="S234" i="36"/>
  <c r="X354" i="36"/>
  <c r="X366" i="36"/>
  <c r="F18" i="33" s="1"/>
  <c r="X234" i="36"/>
  <c r="AF366" i="36"/>
  <c r="L18" i="33" s="1"/>
  <c r="I25" i="58" s="1"/>
  <c r="AF354" i="36"/>
  <c r="R367" i="36"/>
  <c r="R235" i="36"/>
  <c r="R237" i="36" s="1"/>
  <c r="R355" i="36"/>
  <c r="T372" i="36"/>
  <c r="X376" i="36"/>
  <c r="F42" i="33" s="1"/>
  <c r="X267" i="36"/>
  <c r="R268" i="36"/>
  <c r="P382" i="36"/>
  <c r="E15" i="34" s="1"/>
  <c r="P352" i="36"/>
  <c r="P288" i="36"/>
  <c r="V382" i="36"/>
  <c r="F15" i="34" s="1"/>
  <c r="AE383" i="36"/>
  <c r="M16" i="34" s="1"/>
  <c r="H40" i="58" s="1"/>
  <c r="G37" i="13" s="1"/>
  <c r="AE353" i="36"/>
  <c r="Z321" i="36"/>
  <c r="Z320" i="36"/>
  <c r="S397" i="36"/>
  <c r="S322" i="36"/>
  <c r="X397" i="36"/>
  <c r="F18" i="35" s="1"/>
  <c r="X322" i="36"/>
  <c r="R398" i="36"/>
  <c r="R323" i="36"/>
  <c r="Z330" i="36"/>
  <c r="Z329" i="36"/>
  <c r="AG398" i="36"/>
  <c r="M19" i="35" s="1"/>
  <c r="J36" i="58" s="1"/>
  <c r="I41" i="13" s="1"/>
  <c r="AG338" i="36"/>
  <c r="AG235" i="36"/>
  <c r="AG237" i="36" s="1"/>
  <c r="AG363" i="36"/>
  <c r="M16" i="33" s="1"/>
  <c r="AG353" i="36"/>
  <c r="S373" i="36"/>
  <c r="S353" i="36"/>
  <c r="AG376" i="36"/>
  <c r="M42" i="33" s="1"/>
  <c r="J29" i="58" s="1"/>
  <c r="AG271" i="36"/>
  <c r="AG252" i="36"/>
  <c r="P377" i="36"/>
  <c r="P253" i="36"/>
  <c r="V377" i="36"/>
  <c r="V253" i="36"/>
  <c r="V355" i="36"/>
  <c r="Y372" i="36"/>
  <c r="G39" i="33" s="1"/>
  <c r="Y267" i="36"/>
  <c r="Z295" i="36"/>
  <c r="Z296" i="36"/>
  <c r="P394" i="36"/>
  <c r="P323" i="36"/>
  <c r="R337" i="36"/>
  <c r="R397" i="36"/>
  <c r="AE397" i="36"/>
  <c r="K18" i="35" s="1"/>
  <c r="H35" i="58" s="1"/>
  <c r="AE337" i="36"/>
  <c r="P398" i="36"/>
  <c r="P338" i="36"/>
  <c r="AM302" i="36"/>
  <c r="AM301" i="36"/>
  <c r="AM335" i="36"/>
  <c r="AM336" i="36"/>
  <c r="AD226" i="36"/>
  <c r="AD227" i="36"/>
  <c r="AD244" i="36"/>
  <c r="AD245" i="36"/>
  <c r="AD329" i="36"/>
  <c r="AD330" i="36"/>
  <c r="AO268" i="36"/>
  <c r="AO353" i="36"/>
  <c r="R366" i="36"/>
  <c r="Z218" i="36"/>
  <c r="AG373" i="36"/>
  <c r="M40" i="33" s="1"/>
  <c r="J28" i="58" s="1"/>
  <c r="I34" i="13" s="1"/>
  <c r="R383" i="36"/>
  <c r="R234" i="36"/>
  <c r="V219" i="36"/>
  <c r="V352" i="36"/>
  <c r="R376" i="36"/>
  <c r="AE376" i="36"/>
  <c r="K42" i="33" s="1"/>
  <c r="H29" i="58" s="1"/>
  <c r="Y387" i="36"/>
  <c r="I20" i="34" s="1"/>
  <c r="L65" i="4" s="1"/>
  <c r="W387" i="36"/>
  <c r="G20" i="34" s="1"/>
  <c r="J65" i="4" s="1"/>
  <c r="Y383" i="36"/>
  <c r="I16" i="34" s="1"/>
  <c r="L63" i="4" s="1"/>
  <c r="O372" i="36"/>
  <c r="T394" i="36"/>
  <c r="AD119" i="36"/>
  <c r="AM118" i="36"/>
  <c r="X252" i="36"/>
  <c r="X253" i="36" s="1"/>
  <c r="W394" i="36"/>
  <c r="E16" i="35" s="1"/>
  <c r="J86" i="4" s="1"/>
  <c r="V387" i="36"/>
  <c r="F20" i="34" s="1"/>
  <c r="X387" i="36"/>
  <c r="H20" i="34" s="1"/>
  <c r="K65" i="4" s="1"/>
  <c r="V383" i="36"/>
  <c r="F16" i="34" s="1"/>
  <c r="X383" i="36"/>
  <c r="H16" i="34" s="1"/>
  <c r="K63" i="4" s="1"/>
  <c r="X394" i="36"/>
  <c r="F16" i="35" s="1"/>
  <c r="K86" i="4" s="1"/>
  <c r="AI144" i="25"/>
  <c r="AI157" i="25" s="1"/>
  <c r="G37" i="43"/>
  <c r="U50" i="53"/>
  <c r="AF49" i="53"/>
  <c r="K61" i="13"/>
  <c r="O64" i="58"/>
  <c r="K32" i="43"/>
  <c r="K30" i="43"/>
  <c r="G26" i="43"/>
  <c r="I57" i="58"/>
  <c r="P57" i="58" s="1"/>
  <c r="G19" i="43"/>
  <c r="S20" i="43"/>
  <c r="K18" i="43"/>
  <c r="G18" i="43"/>
  <c r="O48" i="58"/>
  <c r="AG156" i="25"/>
  <c r="AI112" i="25"/>
  <c r="O16" i="58"/>
  <c r="AG268" i="36"/>
  <c r="AG387" i="36"/>
  <c r="O20" i="34" s="1"/>
  <c r="J42" i="58" s="1"/>
  <c r="I38" i="13" s="1"/>
  <c r="AG393" i="36"/>
  <c r="M15" i="35" s="1"/>
  <c r="J33" i="58" s="1"/>
  <c r="AL118" i="36"/>
  <c r="AL119" i="36"/>
  <c r="AG382" i="36"/>
  <c r="O15" i="34" s="1"/>
  <c r="J39" i="58" s="1"/>
  <c r="AG337" i="36"/>
  <c r="W252" i="36"/>
  <c r="W253" i="36" s="1"/>
  <c r="Y252" i="36"/>
  <c r="Y253" i="36" s="1"/>
  <c r="Y394" i="36"/>
  <c r="G16" i="35" s="1"/>
  <c r="L86" i="4" s="1"/>
  <c r="X398" i="36"/>
  <c r="F19" i="35" s="1"/>
  <c r="K87" i="4" s="1"/>
  <c r="Z217" i="36"/>
  <c r="AG234" i="36"/>
  <c r="AE271" i="36"/>
  <c r="AF363" i="36"/>
  <c r="L16" i="33" s="1"/>
  <c r="I24" i="58" s="1"/>
  <c r="H31" i="13" s="1"/>
  <c r="AG354" i="36"/>
  <c r="F11" i="109"/>
  <c r="G18" i="109"/>
  <c r="J18" i="109" s="1"/>
  <c r="F5" i="24"/>
  <c r="I97" i="104"/>
  <c r="J97" i="104" s="1"/>
  <c r="K97" i="104" s="1"/>
  <c r="I38" i="104"/>
  <c r="I32" i="104"/>
  <c r="I64" i="104"/>
  <c r="I145" i="104"/>
  <c r="J145" i="104" s="1"/>
  <c r="K145" i="104" s="1"/>
  <c r="I29" i="104"/>
  <c r="I35" i="104"/>
  <c r="I57" i="104"/>
  <c r="L62" i="104" s="1"/>
  <c r="H106" i="104"/>
  <c r="I15" i="104"/>
  <c r="J15" i="104" s="1"/>
  <c r="I41" i="104"/>
  <c r="L55" i="104" s="1"/>
  <c r="D5" i="29"/>
  <c r="F5" i="28"/>
  <c r="F5" i="27"/>
  <c r="D5" i="32"/>
  <c r="D5" i="31"/>
  <c r="D5" i="30"/>
  <c r="F4" i="27"/>
  <c r="D4" i="31"/>
  <c r="F4" i="28"/>
  <c r="D4" i="30"/>
  <c r="D4" i="32"/>
  <c r="AA107" i="40"/>
  <c r="AA180" i="40" s="1"/>
  <c r="AA100" i="40"/>
  <c r="AA64" i="40"/>
  <c r="L75" i="13"/>
  <c r="L76" i="13"/>
  <c r="M75" i="13"/>
  <c r="O75" i="13" s="1"/>
  <c r="L68" i="13"/>
  <c r="F76" i="13"/>
  <c r="L70" i="13"/>
  <c r="M69" i="13"/>
  <c r="O69" i="13" s="1"/>
  <c r="G51" i="58"/>
  <c r="P51" i="58"/>
  <c r="L67" i="13"/>
  <c r="M70" i="13"/>
  <c r="O70" i="13" s="1"/>
  <c r="L50" i="5"/>
  <c r="O50" i="5" s="1"/>
  <c r="P50" i="5" s="1"/>
  <c r="H16" i="90"/>
  <c r="N29" i="58"/>
  <c r="O29" i="58" s="1"/>
  <c r="R42" i="33"/>
  <c r="AG253" i="36"/>
  <c r="AG352" i="36"/>
  <c r="AG372" i="36"/>
  <c r="M39" i="33" s="1"/>
  <c r="J27" i="58" s="1"/>
  <c r="AG397" i="36"/>
  <c r="M18" i="35" s="1"/>
  <c r="J35" i="58" s="1"/>
  <c r="AM232" i="36"/>
  <c r="AM250" i="36"/>
  <c r="AM266" i="36"/>
  <c r="N39" i="58"/>
  <c r="O39" i="58" s="1"/>
  <c r="T15" i="34"/>
  <c r="AM321" i="36"/>
  <c r="AG219" i="36"/>
  <c r="N40" i="58"/>
  <c r="L107" i="4" s="1"/>
  <c r="M107" i="4" s="1"/>
  <c r="T16" i="34"/>
  <c r="N34" i="58"/>
  <c r="R16" i="35"/>
  <c r="AG304" i="36"/>
  <c r="AF322" i="36"/>
  <c r="N35" i="58"/>
  <c r="O35" i="58" s="1"/>
  <c r="R18" i="35"/>
  <c r="N27" i="58"/>
  <c r="O27" i="58" s="1"/>
  <c r="R39" i="33"/>
  <c r="N25" i="58"/>
  <c r="O25" i="58" s="1"/>
  <c r="R18" i="33"/>
  <c r="AM218" i="36"/>
  <c r="AM286" i="36"/>
  <c r="N33" i="58"/>
  <c r="O33" i="58" s="1"/>
  <c r="R15" i="35"/>
  <c r="AG355" i="36"/>
  <c r="AG303" i="36"/>
  <c r="AF352" i="36"/>
  <c r="N24" i="58"/>
  <c r="L98" i="4" s="1"/>
  <c r="R16" i="33"/>
  <c r="N41" i="58"/>
  <c r="O41" i="58" s="1"/>
  <c r="T19" i="34"/>
  <c r="N42" i="58"/>
  <c r="L108" i="4" s="1"/>
  <c r="T20" i="34"/>
  <c r="N36" i="58"/>
  <c r="R19" i="35"/>
  <c r="N30" i="58"/>
  <c r="L102" i="4" s="1"/>
  <c r="R43" i="33"/>
  <c r="N26" i="58"/>
  <c r="R19" i="33"/>
  <c r="N80" i="58"/>
  <c r="L127" i="4" s="1"/>
  <c r="R22" i="35"/>
  <c r="N78" i="58"/>
  <c r="R46" i="33"/>
  <c r="AF160" i="25"/>
  <c r="AF162" i="25"/>
  <c r="AF146" i="25"/>
  <c r="AI76" i="25"/>
  <c r="AF145" i="25"/>
  <c r="AW79" i="27"/>
  <c r="T362" i="36"/>
  <c r="Y362" i="36"/>
  <c r="G15" i="33" s="1"/>
  <c r="V363" i="36"/>
  <c r="X220" i="36"/>
  <c r="R271" i="36"/>
  <c r="W352" i="36"/>
  <c r="S363" i="36"/>
  <c r="K42" i="58"/>
  <c r="J108" i="4" s="1"/>
  <c r="P23" i="34"/>
  <c r="J42" i="13"/>
  <c r="K25" i="58"/>
  <c r="AC310" i="38"/>
  <c r="AB311" i="38"/>
  <c r="AA310" i="38"/>
  <c r="AH306" i="38"/>
  <c r="AH325" i="38"/>
  <c r="AC311" i="38"/>
  <c r="AB310" i="38"/>
  <c r="Z292" i="38"/>
  <c r="AH324" i="38"/>
  <c r="AI292" i="38"/>
  <c r="AG305" i="38"/>
  <c r="AG324" i="38"/>
  <c r="Q21" i="35" s="1"/>
  <c r="AG303" i="38"/>
  <c r="AH305" i="38"/>
  <c r="AH320" i="38"/>
  <c r="AG320" i="38"/>
  <c r="Q45" i="33" s="1"/>
  <c r="AG316" i="38"/>
  <c r="Q21" i="33" s="1"/>
  <c r="Q36" i="33" s="1"/>
  <c r="R36" i="33" s="1"/>
  <c r="AG317" i="38"/>
  <c r="Q22" i="33" s="1"/>
  <c r="Q37" i="33" s="1"/>
  <c r="R37" i="33" s="1"/>
  <c r="AG304" i="38"/>
  <c r="AH303" i="38"/>
  <c r="AH107" i="38"/>
  <c r="AH202" i="38" s="1"/>
  <c r="AH298" i="38" s="1"/>
  <c r="AH304" i="38"/>
  <c r="AH108" i="38"/>
  <c r="AH203" i="38" s="1"/>
  <c r="AH299" i="38" s="1"/>
  <c r="AH309" i="38"/>
  <c r="AH308" i="38"/>
  <c r="G42" i="43"/>
  <c r="S42" i="43"/>
  <c r="G39" i="43"/>
  <c r="P69" i="58"/>
  <c r="G38" i="43"/>
  <c r="S37" i="43"/>
  <c r="P65" i="58"/>
  <c r="G35" i="43"/>
  <c r="T36" i="43"/>
  <c r="I62" i="13"/>
  <c r="G62" i="13"/>
  <c r="K36" i="43"/>
  <c r="S35" i="43"/>
  <c r="T23" i="43"/>
  <c r="S23" i="43"/>
  <c r="G23" i="43"/>
  <c r="T24" i="43"/>
  <c r="K24" i="43"/>
  <c r="S24" i="43"/>
  <c r="I64" i="58"/>
  <c r="H61" i="13" s="1"/>
  <c r="G63" i="58"/>
  <c r="G33" i="43"/>
  <c r="S34" i="43"/>
  <c r="T33" i="43"/>
  <c r="S32" i="43"/>
  <c r="T31" i="43"/>
  <c r="K59" i="58"/>
  <c r="H60" i="58"/>
  <c r="S30" i="43"/>
  <c r="I58" i="58"/>
  <c r="G58" i="58" s="1"/>
  <c r="N53" i="58"/>
  <c r="O53" i="58" s="1"/>
  <c r="K56" i="13"/>
  <c r="G58" i="13"/>
  <c r="G61" i="13"/>
  <c r="H65" i="13"/>
  <c r="P72" i="58"/>
  <c r="K58" i="13"/>
  <c r="K57" i="13"/>
  <c r="P67" i="58"/>
  <c r="G67" i="58"/>
  <c r="K55" i="13"/>
  <c r="L55" i="13" s="1"/>
  <c r="H57" i="13"/>
  <c r="F57" i="13" s="1"/>
  <c r="G56" i="58"/>
  <c r="P56" i="58"/>
  <c r="M31" i="119" s="1"/>
  <c r="K64" i="13"/>
  <c r="J58" i="13"/>
  <c r="J57" i="13"/>
  <c r="G63" i="13"/>
  <c r="F63" i="13" s="1"/>
  <c r="G68" i="58"/>
  <c r="T32" i="43"/>
  <c r="S33" i="43"/>
  <c r="G21" i="43"/>
  <c r="K26" i="43"/>
  <c r="I61" i="58"/>
  <c r="K34" i="43"/>
  <c r="S36" i="43"/>
  <c r="K38" i="43"/>
  <c r="G29" i="43"/>
  <c r="G31" i="43"/>
  <c r="K63" i="58"/>
  <c r="P63" i="58" s="1"/>
  <c r="T35" i="43"/>
  <c r="T37" i="43"/>
  <c r="T38" i="43"/>
  <c r="G41" i="43"/>
  <c r="S39" i="43"/>
  <c r="T39" i="43"/>
  <c r="S40" i="43"/>
  <c r="K16" i="43"/>
  <c r="S26" i="43"/>
  <c r="K31" i="43"/>
  <c r="K22" i="43"/>
  <c r="T19" i="43"/>
  <c r="G15" i="43"/>
  <c r="G30" i="43"/>
  <c r="G17" i="43"/>
  <c r="K25" i="43"/>
  <c r="K23" i="43"/>
  <c r="H62" i="13"/>
  <c r="G66" i="58"/>
  <c r="P66" i="58"/>
  <c r="M36" i="119" s="1"/>
  <c r="T41" i="43"/>
  <c r="K71" i="58"/>
  <c r="N51" i="58"/>
  <c r="O51" i="58" s="1"/>
  <c r="S19" i="43"/>
  <c r="I70" i="58"/>
  <c r="G70" i="58" s="1"/>
  <c r="K40" i="43"/>
  <c r="T40" i="43"/>
  <c r="J64" i="13"/>
  <c r="K68" i="58"/>
  <c r="S38" i="43"/>
  <c r="J61" i="13"/>
  <c r="J56" i="13"/>
  <c r="N50" i="58"/>
  <c r="S18" i="43"/>
  <c r="G56" i="13"/>
  <c r="G64" i="13"/>
  <c r="G34" i="43"/>
  <c r="T29" i="43"/>
  <c r="I59" i="58"/>
  <c r="P62" i="58"/>
  <c r="M34" i="119" s="1"/>
  <c r="K37" i="43"/>
  <c r="H65" i="58"/>
  <c r="G65" i="58" s="1"/>
  <c r="K35" i="43"/>
  <c r="T42" i="43"/>
  <c r="K42" i="43"/>
  <c r="G62" i="58"/>
  <c r="I54" i="58"/>
  <c r="G54" i="58" s="1"/>
  <c r="T22" i="43"/>
  <c r="J62" i="13"/>
  <c r="K60" i="58"/>
  <c r="J59" i="13" s="1"/>
  <c r="T30" i="43"/>
  <c r="G24" i="43"/>
  <c r="G22" i="43"/>
  <c r="G16" i="43"/>
  <c r="G65" i="13"/>
  <c r="G72" i="58"/>
  <c r="S15" i="43"/>
  <c r="K47" i="58"/>
  <c r="G32" i="43"/>
  <c r="I55" i="58"/>
  <c r="P55" i="58" s="1"/>
  <c r="I52" i="58"/>
  <c r="K20" i="43"/>
  <c r="T21" i="43"/>
  <c r="I53" i="58"/>
  <c r="K21" i="43"/>
  <c r="H69" i="58"/>
  <c r="G69" i="58" s="1"/>
  <c r="K39" i="43"/>
  <c r="J65" i="13"/>
  <c r="K63" i="13"/>
  <c r="G20" i="43"/>
  <c r="G40" i="43"/>
  <c r="G36" i="43"/>
  <c r="T15" i="43"/>
  <c r="T17" i="43"/>
  <c r="J54" i="13"/>
  <c r="P49" i="58"/>
  <c r="G49" i="58"/>
  <c r="G54" i="13"/>
  <c r="K17" i="43"/>
  <c r="S17" i="43"/>
  <c r="I47" i="58"/>
  <c r="G47" i="58" s="1"/>
  <c r="K53" i="13"/>
  <c r="K15" i="43"/>
  <c r="H48" i="58"/>
  <c r="G53" i="13" s="1"/>
  <c r="H53" i="13"/>
  <c r="J46" i="58"/>
  <c r="I52" i="13" s="1"/>
  <c r="H45" i="58"/>
  <c r="AE52" i="44"/>
  <c r="AC52" i="44"/>
  <c r="K14" i="43"/>
  <c r="AN53" i="44"/>
  <c r="AC53" i="44"/>
  <c r="AN52" i="44"/>
  <c r="G13" i="43"/>
  <c r="J45" i="58"/>
  <c r="S13" i="43"/>
  <c r="N45" i="58"/>
  <c r="O45" i="58" s="1"/>
  <c r="K13" i="43"/>
  <c r="T13" i="43"/>
  <c r="J52" i="13"/>
  <c r="T14" i="43"/>
  <c r="G14" i="43"/>
  <c r="S14" i="43"/>
  <c r="AC50" i="40"/>
  <c r="AB121" i="40"/>
  <c r="AD50" i="40"/>
  <c r="AC162" i="40"/>
  <c r="AD152" i="40"/>
  <c r="AB170" i="40"/>
  <c r="AC156" i="40"/>
  <c r="AB136" i="40"/>
  <c r="AC131" i="40"/>
  <c r="AB184" i="40"/>
  <c r="AE34" i="40"/>
  <c r="AE151" i="40" s="1"/>
  <c r="AE82" i="40"/>
  <c r="F51" i="33"/>
  <c r="H51" i="33" s="1"/>
  <c r="E24" i="35"/>
  <c r="AB85" i="40"/>
  <c r="AC85" i="40"/>
  <c r="AD135" i="40"/>
  <c r="AB140" i="40"/>
  <c r="AC155" i="40"/>
  <c r="AD140" i="40"/>
  <c r="G58" i="33"/>
  <c r="L60" i="4" s="1"/>
  <c r="AE95" i="40"/>
  <c r="AA101" i="40"/>
  <c r="T107" i="40"/>
  <c r="T180" i="40" s="1"/>
  <c r="AE48" i="40"/>
  <c r="G55" i="33"/>
  <c r="E25" i="35"/>
  <c r="J90" i="4" s="1"/>
  <c r="T77" i="40"/>
  <c r="E34" i="33"/>
  <c r="G30" i="35"/>
  <c r="AB132" i="40"/>
  <c r="AD151" i="40"/>
  <c r="T114" i="40"/>
  <c r="AC148" i="40"/>
  <c r="AD131" i="40"/>
  <c r="E33" i="33"/>
  <c r="AD162" i="40"/>
  <c r="AB176" i="40"/>
  <c r="F34" i="35"/>
  <c r="K92" i="4" s="1"/>
  <c r="AA23" i="40"/>
  <c r="AA35" i="40"/>
  <c r="AA152" i="40" s="1"/>
  <c r="AE69" i="40"/>
  <c r="AE165" i="40" s="1"/>
  <c r="T100" i="40"/>
  <c r="AE41" i="40"/>
  <c r="G31" i="33"/>
  <c r="F25" i="35"/>
  <c r="K90" i="4" s="1"/>
  <c r="T83" i="40"/>
  <c r="H27" i="35"/>
  <c r="AB86" i="40"/>
  <c r="AB147" i="40"/>
  <c r="AD155" i="40"/>
  <c r="AD139" i="40"/>
  <c r="AD161" i="40"/>
  <c r="G48" i="33"/>
  <c r="E57" i="33"/>
  <c r="AB169" i="40"/>
  <c r="AC184" i="40"/>
  <c r="AA83" i="40"/>
  <c r="AA119" i="40"/>
  <c r="AA120" i="40"/>
  <c r="E24" i="33"/>
  <c r="G27" i="33"/>
  <c r="H27" i="33" s="1"/>
  <c r="G49" i="33"/>
  <c r="E25" i="33"/>
  <c r="AB148" i="40"/>
  <c r="G28" i="33"/>
  <c r="AD132" i="40"/>
  <c r="AC165" i="40"/>
  <c r="AC135" i="40"/>
  <c r="G24" i="35"/>
  <c r="AD121" i="40"/>
  <c r="AD176" i="40"/>
  <c r="G25" i="35"/>
  <c r="L90" i="4" s="1"/>
  <c r="AD122" i="40"/>
  <c r="H28" i="35"/>
  <c r="AC180" i="40"/>
  <c r="AC122" i="40"/>
  <c r="AA48" i="40"/>
  <c r="AA156" i="40" s="1"/>
  <c r="AB139" i="40"/>
  <c r="AC136" i="40"/>
  <c r="F33" i="33"/>
  <c r="AC139" i="40"/>
  <c r="F57" i="33"/>
  <c r="AC169" i="40"/>
  <c r="AC179" i="40"/>
  <c r="F30" i="35"/>
  <c r="E33" i="35"/>
  <c r="AB183" i="40"/>
  <c r="AA29" i="40"/>
  <c r="T35" i="40"/>
  <c r="AA34" i="40"/>
  <c r="AA57" i="40"/>
  <c r="AA58" i="40"/>
  <c r="T95" i="40"/>
  <c r="AA94" i="40"/>
  <c r="AA95" i="40"/>
  <c r="T101" i="40"/>
  <c r="AE120" i="40"/>
  <c r="F54" i="33"/>
  <c r="F31" i="35"/>
  <c r="K91" i="4" s="1"/>
  <c r="AB50" i="40"/>
  <c r="AD86" i="40"/>
  <c r="AC121" i="40"/>
  <c r="T64" i="40"/>
  <c r="T42" i="40"/>
  <c r="AB155" i="40"/>
  <c r="G34" i="33"/>
  <c r="AC175" i="40"/>
  <c r="F24" i="35"/>
  <c r="AC183" i="40"/>
  <c r="F25" i="33"/>
  <c r="E30" i="33"/>
  <c r="H30" i="33" s="1"/>
  <c r="G33" i="33"/>
  <c r="AC86" i="40"/>
  <c r="AD156" i="40"/>
  <c r="AD147" i="40"/>
  <c r="AF353" i="36"/>
  <c r="AF220" i="36"/>
  <c r="W219" i="36"/>
  <c r="W362" i="36"/>
  <c r="E15" i="33" s="1"/>
  <c r="W353" i="36"/>
  <c r="R219" i="36"/>
  <c r="W271" i="36"/>
  <c r="K24" i="58"/>
  <c r="J98" i="4" s="1"/>
  <c r="P22" i="34"/>
  <c r="V220" i="36"/>
  <c r="Y220" i="36"/>
  <c r="Y271" i="36"/>
  <c r="W220" i="36"/>
  <c r="K42" i="13"/>
  <c r="Y219" i="36"/>
  <c r="AE362" i="36"/>
  <c r="K15" i="33" s="1"/>
  <c r="K41" i="58"/>
  <c r="Y353" i="36"/>
  <c r="T271" i="36"/>
  <c r="T219" i="36"/>
  <c r="Y352" i="36"/>
  <c r="T352" i="36"/>
  <c r="X363" i="36"/>
  <c r="F16" i="33" s="1"/>
  <c r="K50" i="4" s="1"/>
  <c r="Q37" i="35"/>
  <c r="S22" i="34"/>
  <c r="J40" i="13"/>
  <c r="J41" i="13"/>
  <c r="J37" i="13"/>
  <c r="J34" i="13"/>
  <c r="K29" i="58"/>
  <c r="N28" i="58"/>
  <c r="Q61" i="33"/>
  <c r="P157" i="4"/>
  <c r="Q157" i="4" s="1"/>
  <c r="J32" i="13"/>
  <c r="N23" i="58"/>
  <c r="O23" i="58" s="1"/>
  <c r="K30" i="58"/>
  <c r="J102" i="4" s="1"/>
  <c r="AC200" i="38" l="1"/>
  <c r="AC320" i="38" s="1"/>
  <c r="M45" i="33" s="1"/>
  <c r="J77" i="58" s="1"/>
  <c r="Q27" i="39"/>
  <c r="H54" i="33"/>
  <c r="AE162" i="40"/>
  <c r="M91" i="4"/>
  <c r="V305" i="36"/>
  <c r="O237" i="36"/>
  <c r="AC306" i="38"/>
  <c r="AO306" i="36"/>
  <c r="W270" i="36"/>
  <c r="T184" i="40"/>
  <c r="T237" i="36"/>
  <c r="T272" i="36" s="1"/>
  <c r="AC201" i="38"/>
  <c r="AC321" i="38" s="1"/>
  <c r="M46" i="33" s="1"/>
  <c r="J78" i="58" s="1"/>
  <c r="I47" i="13" s="1"/>
  <c r="I27" i="58"/>
  <c r="P27" i="58" s="1"/>
  <c r="AE147" i="40"/>
  <c r="Y59" i="31"/>
  <c r="V107" i="38"/>
  <c r="T249" i="38"/>
  <c r="AD306" i="38"/>
  <c r="R53" i="37"/>
  <c r="AD382" i="36"/>
  <c r="AO340" i="36"/>
  <c r="T306" i="36"/>
  <c r="O236" i="36"/>
  <c r="AJ78" i="27"/>
  <c r="X61" i="38"/>
  <c r="Y270" i="36"/>
  <c r="AE340" i="36"/>
  <c r="L58" i="4"/>
  <c r="M58" i="4" s="1"/>
  <c r="I26" i="37"/>
  <c r="AG269" i="36"/>
  <c r="AM173" i="108"/>
  <c r="AM250" i="108" s="1"/>
  <c r="AM260" i="108" s="1"/>
  <c r="Y305" i="36"/>
  <c r="S237" i="36"/>
  <c r="X237" i="36"/>
  <c r="F5" i="25"/>
  <c r="E5" i="133"/>
  <c r="D5" i="120"/>
  <c r="C4" i="121"/>
  <c r="D4" i="140"/>
  <c r="F5" i="117"/>
  <c r="F5" i="119"/>
  <c r="D5" i="129"/>
  <c r="F5" i="115"/>
  <c r="D5" i="122"/>
  <c r="E5" i="104"/>
  <c r="D5" i="109"/>
  <c r="E8" i="109" s="1"/>
  <c r="F8" i="109" s="1"/>
  <c r="D5" i="125"/>
  <c r="F5" i="108"/>
  <c r="D5" i="106"/>
  <c r="I45" i="60"/>
  <c r="K71" i="26"/>
  <c r="AE148" i="40"/>
  <c r="F73" i="13"/>
  <c r="AD303" i="36"/>
  <c r="V42" i="39"/>
  <c r="V56" i="39" s="1"/>
  <c r="F74" i="13"/>
  <c r="I55" i="39"/>
  <c r="P45" i="58"/>
  <c r="F42" i="39"/>
  <c r="F56" i="39" s="1"/>
  <c r="V200" i="38"/>
  <c r="V320" i="38" s="1"/>
  <c r="F45" i="33" s="1"/>
  <c r="F60" i="33" s="1"/>
  <c r="M83" i="4"/>
  <c r="G71" i="120" s="1"/>
  <c r="M21" i="4"/>
  <c r="P21" i="4" s="1"/>
  <c r="Q21" i="4" s="1"/>
  <c r="AC303" i="38"/>
  <c r="S59" i="29"/>
  <c r="V59" i="29" s="1"/>
  <c r="S306" i="36"/>
  <c r="N42" i="39"/>
  <c r="N56" i="39" s="1"/>
  <c r="AE175" i="40"/>
  <c r="P306" i="36"/>
  <c r="M56" i="4"/>
  <c r="P56" i="4" s="1"/>
  <c r="Q56" i="4" s="1"/>
  <c r="L173" i="108"/>
  <c r="G46" i="58"/>
  <c r="AM387" i="36"/>
  <c r="P46" i="58"/>
  <c r="M26" i="119" s="1"/>
  <c r="N26" i="119" s="1"/>
  <c r="R269" i="36"/>
  <c r="AE270" i="36"/>
  <c r="AM289" i="36"/>
  <c r="AR173" i="108"/>
  <c r="AR250" i="108" s="1"/>
  <c r="AR260" i="108" s="1"/>
  <c r="V303" i="38"/>
  <c r="T40" i="37"/>
  <c r="T67" i="37" s="1"/>
  <c r="AB201" i="38"/>
  <c r="AB321" i="38" s="1"/>
  <c r="L46" i="33" s="1"/>
  <c r="I78" i="58" s="1"/>
  <c r="X339" i="36"/>
  <c r="Z293" i="38"/>
  <c r="M57" i="82"/>
  <c r="V53" i="29"/>
  <c r="S42" i="39"/>
  <c r="S56" i="39" s="1"/>
  <c r="AT173" i="108"/>
  <c r="AT250" i="108" s="1"/>
  <c r="AT260" i="108" s="1"/>
  <c r="X153" i="38"/>
  <c r="I27" i="39"/>
  <c r="AG340" i="36"/>
  <c r="H54" i="13"/>
  <c r="AM372" i="36"/>
  <c r="AI105" i="38"/>
  <c r="AA295" i="38"/>
  <c r="AA324" i="38" s="1"/>
  <c r="K21" i="35" s="1"/>
  <c r="H79" i="58" s="1"/>
  <c r="Z154" i="38"/>
  <c r="W306" i="38"/>
  <c r="AD366" i="36"/>
  <c r="X154" i="38"/>
  <c r="O306" i="36"/>
  <c r="X340" i="36"/>
  <c r="K71" i="13"/>
  <c r="X350" i="36"/>
  <c r="AA200" i="38"/>
  <c r="AA320" i="38" s="1"/>
  <c r="K45" i="33" s="1"/>
  <c r="H77" i="58" s="1"/>
  <c r="O17" i="58"/>
  <c r="J53" i="4"/>
  <c r="R305" i="36"/>
  <c r="G17" i="58"/>
  <c r="AE161" i="40"/>
  <c r="S270" i="36"/>
  <c r="AO339" i="36"/>
  <c r="V59" i="32"/>
  <c r="I23" i="5"/>
  <c r="L23" i="5" s="1"/>
  <c r="O23" i="5" s="1"/>
  <c r="P23" i="5" s="1"/>
  <c r="AM394" i="36"/>
  <c r="AE173" i="108"/>
  <c r="AE250" i="108" s="1"/>
  <c r="AE260" i="108" s="1"/>
  <c r="AO236" i="36"/>
  <c r="Y339" i="36"/>
  <c r="AA201" i="38"/>
  <c r="AA321" i="38" s="1"/>
  <c r="K46" i="33" s="1"/>
  <c r="H78" i="58" s="1"/>
  <c r="G47" i="13" s="1"/>
  <c r="G52" i="13"/>
  <c r="F52" i="13" s="1"/>
  <c r="H15" i="35"/>
  <c r="U107" i="38"/>
  <c r="U316" i="38" s="1"/>
  <c r="E21" i="33" s="1"/>
  <c r="E36" i="33" s="1"/>
  <c r="AE170" i="40"/>
  <c r="AA303" i="38"/>
  <c r="T269" i="36"/>
  <c r="F67" i="37"/>
  <c r="P339" i="36"/>
  <c r="R154" i="38"/>
  <c r="G30" i="13"/>
  <c r="AD288" i="36"/>
  <c r="W107" i="38"/>
  <c r="W316" i="38" s="1"/>
  <c r="G21" i="33" s="1"/>
  <c r="G36" i="33" s="1"/>
  <c r="AA147" i="40"/>
  <c r="M14" i="4"/>
  <c r="P14" i="4" s="1"/>
  <c r="Q14" i="4" s="1"/>
  <c r="T147" i="40"/>
  <c r="K78" i="58"/>
  <c r="N61" i="33"/>
  <c r="O305" i="36"/>
  <c r="AE156" i="40"/>
  <c r="K53" i="4"/>
  <c r="Q55" i="39"/>
  <c r="R60" i="38"/>
  <c r="T135" i="40"/>
  <c r="Z234" i="36"/>
  <c r="AO237" i="36"/>
  <c r="W350" i="36"/>
  <c r="AM288" i="36"/>
  <c r="R340" i="36"/>
  <c r="Y340" i="36"/>
  <c r="AT145" i="25"/>
  <c r="AK296" i="38"/>
  <c r="AK325" i="38" s="1"/>
  <c r="U22" i="35" s="1"/>
  <c r="U37" i="35" s="1"/>
  <c r="J89" i="4" s="1"/>
  <c r="M89" i="4" s="1"/>
  <c r="AK200" i="38"/>
  <c r="AK320" i="38" s="1"/>
  <c r="AM322" i="36"/>
  <c r="I53" i="37"/>
  <c r="AB303" i="38"/>
  <c r="P42" i="39"/>
  <c r="P56" i="39" s="1"/>
  <c r="I66" i="37"/>
  <c r="T45" i="60"/>
  <c r="F22" i="34"/>
  <c r="AK201" i="38"/>
  <c r="AK321" i="38" s="1"/>
  <c r="AE350" i="36"/>
  <c r="AA107" i="38"/>
  <c r="AA316" i="38" s="1"/>
  <c r="K21" i="33" s="1"/>
  <c r="H75" i="58" s="1"/>
  <c r="AA183" i="40"/>
  <c r="H39" i="33"/>
  <c r="AO173" i="108"/>
  <c r="AO250" i="108" s="1"/>
  <c r="AO260" i="108" s="1"/>
  <c r="AI154" i="38"/>
  <c r="AB108" i="38"/>
  <c r="AB317" i="38" s="1"/>
  <c r="L22" i="33" s="1"/>
  <c r="I76" i="58" s="1"/>
  <c r="H45" i="13" s="1"/>
  <c r="H44" i="13" s="1"/>
  <c r="H43" i="13" s="1"/>
  <c r="I22" i="34"/>
  <c r="AB296" i="38"/>
  <c r="AB325" i="38" s="1"/>
  <c r="L22" i="35" s="1"/>
  <c r="Z198" i="38"/>
  <c r="AD267" i="36"/>
  <c r="M39" i="37"/>
  <c r="AF339" i="36"/>
  <c r="AM303" i="36"/>
  <c r="T44" i="60"/>
  <c r="T123" i="30"/>
  <c r="W123" i="30" s="1"/>
  <c r="V66" i="37"/>
  <c r="W305" i="38"/>
  <c r="G20" i="58"/>
  <c r="AD234" i="36"/>
  <c r="U71" i="26"/>
  <c r="S19" i="35"/>
  <c r="G45" i="58"/>
  <c r="N34" i="119"/>
  <c r="J71" i="13"/>
  <c r="V269" i="36"/>
  <c r="AE237" i="36"/>
  <c r="AD219" i="36"/>
  <c r="AS159" i="25"/>
  <c r="AD268" i="36"/>
  <c r="T124" i="30"/>
  <c r="V39" i="37"/>
  <c r="V40" i="37" s="1"/>
  <c r="AA296" i="38"/>
  <c r="AA325" i="38" s="1"/>
  <c r="K22" i="35" s="1"/>
  <c r="K37" i="35" s="1"/>
  <c r="AG45" i="60"/>
  <c r="U201" i="38"/>
  <c r="U321" i="38" s="1"/>
  <c r="E46" i="33" s="1"/>
  <c r="J57" i="4" s="1"/>
  <c r="J54" i="4" s="1"/>
  <c r="AD304" i="38"/>
  <c r="X60" i="38"/>
  <c r="S58" i="29"/>
  <c r="U200" i="38"/>
  <c r="U320" i="38" s="1"/>
  <c r="E45" i="33" s="1"/>
  <c r="E60" i="33" s="1"/>
  <c r="M12" i="4"/>
  <c r="P12" i="4" s="1"/>
  <c r="Q12" i="4" s="1"/>
  <c r="W23" i="34"/>
  <c r="J67" i="4" s="1"/>
  <c r="M67" i="4" s="1"/>
  <c r="P67" i="4" s="1"/>
  <c r="Q67" i="4" s="1"/>
  <c r="M108" i="4"/>
  <c r="E23" i="34"/>
  <c r="M102" i="4"/>
  <c r="S19" i="33"/>
  <c r="G29" i="62"/>
  <c r="M160" i="4"/>
  <c r="M19" i="4"/>
  <c r="P19" i="4" s="1"/>
  <c r="Q19" i="4" s="1"/>
  <c r="W295" i="38"/>
  <c r="W324" i="38" s="1"/>
  <c r="G21" i="35" s="1"/>
  <c r="G36" i="35" s="1"/>
  <c r="L62" i="4"/>
  <c r="M137" i="4"/>
  <c r="P137" i="4" s="1"/>
  <c r="Q137" i="4" s="1"/>
  <c r="M15" i="4"/>
  <c r="P15" i="4" s="1"/>
  <c r="Q15" i="4" s="1"/>
  <c r="T106" i="38"/>
  <c r="M75" i="4"/>
  <c r="G45" i="120" s="1"/>
  <c r="F45" i="120"/>
  <c r="M80" i="4"/>
  <c r="G58" i="120" s="1"/>
  <c r="F58" i="120"/>
  <c r="L53" i="4"/>
  <c r="M90" i="4"/>
  <c r="M86" i="4"/>
  <c r="M16" i="4"/>
  <c r="P16" i="4" s="1"/>
  <c r="Q16" i="4" s="1"/>
  <c r="M20" i="4"/>
  <c r="P20" i="4" s="1"/>
  <c r="Q20" i="4" s="1"/>
  <c r="D6" i="142"/>
  <c r="K73" i="13"/>
  <c r="L95" i="4"/>
  <c r="M95" i="4" s="1"/>
  <c r="P95" i="4" s="1"/>
  <c r="Q95" i="4" s="1"/>
  <c r="M98" i="4"/>
  <c r="J97" i="4"/>
  <c r="O28" i="58"/>
  <c r="L101" i="4"/>
  <c r="K32" i="13"/>
  <c r="L32" i="13" s="1"/>
  <c r="L99" i="4"/>
  <c r="M99" i="4" s="1"/>
  <c r="Z268" i="36"/>
  <c r="M87" i="4"/>
  <c r="M61" i="4"/>
  <c r="P61" i="4" s="1"/>
  <c r="Q61" i="4" s="1"/>
  <c r="M51" i="4"/>
  <c r="P51" i="4" s="1"/>
  <c r="Q51" i="4" s="1"/>
  <c r="L27" i="59"/>
  <c r="K133" i="4"/>
  <c r="K132" i="4" s="1"/>
  <c r="M94" i="4"/>
  <c r="P94" i="4" s="1"/>
  <c r="Q94" i="4" s="1"/>
  <c r="M55" i="4"/>
  <c r="P55" i="4" s="1"/>
  <c r="Q55" i="4" s="1"/>
  <c r="M50" i="4"/>
  <c r="P50" i="4" s="1"/>
  <c r="Q50" i="4" s="1"/>
  <c r="M60" i="4"/>
  <c r="P60" i="4" s="1"/>
  <c r="Q60" i="4" s="1"/>
  <c r="K10" i="4"/>
  <c r="M92" i="4"/>
  <c r="K62" i="4"/>
  <c r="L10" i="4"/>
  <c r="K17" i="4"/>
  <c r="L68" i="4"/>
  <c r="O34" i="58"/>
  <c r="L104" i="4"/>
  <c r="J64" i="4"/>
  <c r="M64" i="4" s="1"/>
  <c r="P64" i="4" s="1"/>
  <c r="Q64" i="4" s="1"/>
  <c r="L17" i="4"/>
  <c r="J100" i="4"/>
  <c r="L59" i="4"/>
  <c r="M59" i="4" s="1"/>
  <c r="P59" i="4" s="1"/>
  <c r="Q59" i="4" s="1"/>
  <c r="K47" i="13"/>
  <c r="L126" i="4"/>
  <c r="D3" i="140"/>
  <c r="D5" i="142"/>
  <c r="K22" i="4"/>
  <c r="K41" i="13"/>
  <c r="L41" i="13" s="1"/>
  <c r="L105" i="4"/>
  <c r="M105" i="4" s="1"/>
  <c r="P105" i="4" s="1"/>
  <c r="Q105" i="4" s="1"/>
  <c r="M127" i="4"/>
  <c r="P127" i="4" s="1"/>
  <c r="Q127" i="4" s="1"/>
  <c r="L106" i="4"/>
  <c r="J66" i="4"/>
  <c r="M66" i="4" s="1"/>
  <c r="P66" i="4" s="1"/>
  <c r="Q66" i="4" s="1"/>
  <c r="M65" i="4"/>
  <c r="P65" i="4" s="1"/>
  <c r="Q65" i="4" s="1"/>
  <c r="K27" i="59"/>
  <c r="J133" i="4"/>
  <c r="M63" i="4"/>
  <c r="M13" i="4"/>
  <c r="P13" i="4" s="1"/>
  <c r="Q13" i="4" s="1"/>
  <c r="L22" i="4"/>
  <c r="J106" i="4"/>
  <c r="K59" i="13"/>
  <c r="L59" i="13" s="1"/>
  <c r="L117" i="4"/>
  <c r="M117" i="4" s="1"/>
  <c r="O50" i="58"/>
  <c r="L112" i="4"/>
  <c r="M112" i="4" s="1"/>
  <c r="J84" i="4"/>
  <c r="O46" i="58"/>
  <c r="L110" i="4"/>
  <c r="H24" i="33"/>
  <c r="L37" i="4"/>
  <c r="J24" i="4"/>
  <c r="M24" i="4" s="1"/>
  <c r="P24" i="4" s="1"/>
  <c r="Q24" i="4" s="1"/>
  <c r="J40" i="4"/>
  <c r="J44" i="4"/>
  <c r="M44" i="4" s="1"/>
  <c r="P44" i="4" s="1"/>
  <c r="Q44" i="4" s="1"/>
  <c r="AM267" i="36"/>
  <c r="Z57" i="31"/>
  <c r="J47" i="4"/>
  <c r="M47" i="4" s="1"/>
  <c r="P47" i="4" s="1"/>
  <c r="Q47" i="4" s="1"/>
  <c r="K36" i="4"/>
  <c r="K37" i="4"/>
  <c r="J43" i="4"/>
  <c r="V340" i="36"/>
  <c r="L36" i="4"/>
  <c r="Z55" i="31"/>
  <c r="J45" i="4"/>
  <c r="M45" i="4" s="1"/>
  <c r="Z56" i="31"/>
  <c r="J46" i="4"/>
  <c r="M46" i="4" s="1"/>
  <c r="P46" i="4" s="1"/>
  <c r="Q46" i="4" s="1"/>
  <c r="AE306" i="36"/>
  <c r="AB200" i="38"/>
  <c r="AB320" i="38" s="1"/>
  <c r="L45" i="33" s="1"/>
  <c r="I77" i="58" s="1"/>
  <c r="M11" i="4"/>
  <c r="J10" i="4"/>
  <c r="M18" i="4"/>
  <c r="P18" i="4" s="1"/>
  <c r="Q18" i="4" s="1"/>
  <c r="J17" i="4"/>
  <c r="P174" i="4"/>
  <c r="Q174" i="4" s="1"/>
  <c r="AM268" i="36"/>
  <c r="V350" i="36"/>
  <c r="Z337" i="36"/>
  <c r="X199" i="38"/>
  <c r="M53" i="37"/>
  <c r="I173" i="108"/>
  <c r="I250" i="108" s="1"/>
  <c r="I260" i="108" s="1"/>
  <c r="Z105" i="38"/>
  <c r="T161" i="40"/>
  <c r="S15" i="35"/>
  <c r="AI248" i="38"/>
  <c r="AA306" i="38"/>
  <c r="AE155" i="40"/>
  <c r="U64" i="32"/>
  <c r="X64" i="32" s="1"/>
  <c r="T175" i="40"/>
  <c r="K52" i="13"/>
  <c r="L52" i="13" s="1"/>
  <c r="W49" i="31"/>
  <c r="W59" i="31" s="1"/>
  <c r="G33" i="58"/>
  <c r="U27" i="39"/>
  <c r="AK108" i="38"/>
  <c r="AK317" i="38" s="1"/>
  <c r="U55" i="39"/>
  <c r="T183" i="40"/>
  <c r="AU173" i="108"/>
  <c r="AU250" i="108" s="1"/>
  <c r="AU260" i="108" s="1"/>
  <c r="U63" i="32"/>
  <c r="X63" i="32" s="1"/>
  <c r="Z153" i="38"/>
  <c r="AC45" i="60"/>
  <c r="AA108" i="38"/>
  <c r="AA317" i="38" s="1"/>
  <c r="K22" i="33" s="1"/>
  <c r="AE131" i="40"/>
  <c r="U305" i="38"/>
  <c r="H42" i="33"/>
  <c r="Z289" i="36"/>
  <c r="AF269" i="36"/>
  <c r="AB305" i="38"/>
  <c r="O64" i="82"/>
  <c r="J57" i="5" s="1"/>
  <c r="L57" i="5" s="1"/>
  <c r="O57" i="5" s="1"/>
  <c r="P57" i="5" s="1"/>
  <c r="M26" i="37"/>
  <c r="U41" i="39"/>
  <c r="G47" i="15"/>
  <c r="H33" i="35"/>
  <c r="R199" i="38"/>
  <c r="O339" i="36"/>
  <c r="V305" i="38"/>
  <c r="AT163" i="25"/>
  <c r="X59" i="31"/>
  <c r="AI61" i="38"/>
  <c r="M41" i="39"/>
  <c r="R306" i="36"/>
  <c r="O19" i="58"/>
  <c r="AC304" i="38"/>
  <c r="AB107" i="38"/>
  <c r="AB316" i="38" s="1"/>
  <c r="L21" i="33" s="1"/>
  <c r="L36" i="33" s="1"/>
  <c r="X40" i="37"/>
  <c r="X67" i="37" s="1"/>
  <c r="AA170" i="40"/>
  <c r="Z323" i="36"/>
  <c r="AE236" i="36"/>
  <c r="P25" i="4"/>
  <c r="Q25" i="4" s="1"/>
  <c r="W118" i="30"/>
  <c r="I44" i="60"/>
  <c r="AB306" i="38"/>
  <c r="AM397" i="36"/>
  <c r="V270" i="36"/>
  <c r="Y137" i="24"/>
  <c r="P143" i="4"/>
  <c r="Q143" i="4" s="1"/>
  <c r="AB66" i="37"/>
  <c r="W27" i="39"/>
  <c r="S40" i="37"/>
  <c r="S67" i="37" s="1"/>
  <c r="AE50" i="40"/>
  <c r="AE85" i="40"/>
  <c r="AE176" i="40"/>
  <c r="AE136" i="40"/>
  <c r="AE183" i="40"/>
  <c r="AE169" i="40"/>
  <c r="T155" i="40"/>
  <c r="AI294" i="38"/>
  <c r="AI296" i="38" s="1"/>
  <c r="AA304" i="38"/>
  <c r="R248" i="38"/>
  <c r="X198" i="38"/>
  <c r="V296" i="38"/>
  <c r="V325" i="38" s="1"/>
  <c r="F22" i="35" s="1"/>
  <c r="K88" i="4" s="1"/>
  <c r="K85" i="4" s="1"/>
  <c r="Z249" i="38"/>
  <c r="W303" i="38"/>
  <c r="AC107" i="38"/>
  <c r="AC316" i="38" s="1"/>
  <c r="M21" i="33" s="1"/>
  <c r="AI106" i="38"/>
  <c r="AD305" i="38"/>
  <c r="Z311" i="38"/>
  <c r="R198" i="38"/>
  <c r="U108" i="38"/>
  <c r="U295" i="38"/>
  <c r="U324" i="38" s="1"/>
  <c r="E21" i="35" s="1"/>
  <c r="E36" i="35" s="1"/>
  <c r="AB304" i="38"/>
  <c r="Z248" i="38"/>
  <c r="Z310" i="38"/>
  <c r="W296" i="38"/>
  <c r="W325" i="38" s="1"/>
  <c r="G22" i="35" s="1"/>
  <c r="G37" i="35" s="1"/>
  <c r="V201" i="38"/>
  <c r="V321" i="38" s="1"/>
  <c r="F46" i="33" s="1"/>
  <c r="U19" i="34"/>
  <c r="P41" i="58"/>
  <c r="H19" i="33"/>
  <c r="M34" i="13"/>
  <c r="O34" i="13" s="1"/>
  <c r="AM337" i="36"/>
  <c r="S350" i="36"/>
  <c r="F32" i="13"/>
  <c r="AG270" i="36"/>
  <c r="AG272" i="36" s="1"/>
  <c r="G41" i="58"/>
  <c r="AD289" i="36"/>
  <c r="AM373" i="36"/>
  <c r="AD376" i="36"/>
  <c r="T23" i="34"/>
  <c r="G26" i="58"/>
  <c r="E22" i="34"/>
  <c r="W305" i="36"/>
  <c r="AM393" i="36"/>
  <c r="P26" i="58"/>
  <c r="M15" i="119" s="1"/>
  <c r="N15" i="119" s="1"/>
  <c r="G25" i="58"/>
  <c r="Z252" i="36"/>
  <c r="Z253" i="36" s="1"/>
  <c r="L19" i="34"/>
  <c r="J40" i="33"/>
  <c r="J19" i="33"/>
  <c r="H18" i="35"/>
  <c r="K77" i="58"/>
  <c r="N60" i="33"/>
  <c r="Z53" i="37"/>
  <c r="AM338" i="36"/>
  <c r="Z376" i="36"/>
  <c r="W340" i="36"/>
  <c r="Z363" i="36"/>
  <c r="X305" i="36"/>
  <c r="AI293" i="38"/>
  <c r="S173" i="108"/>
  <c r="S250" i="108" s="1"/>
  <c r="S260" i="108" s="1"/>
  <c r="V306" i="38"/>
  <c r="S40" i="33"/>
  <c r="R339" i="36"/>
  <c r="R270" i="36"/>
  <c r="R272" i="36" s="1"/>
  <c r="V339" i="36"/>
  <c r="M27" i="39"/>
  <c r="AS173" i="108"/>
  <c r="AS250" i="108" s="1"/>
  <c r="AS260" i="108" s="1"/>
  <c r="AK303" i="38"/>
  <c r="I39" i="37"/>
  <c r="L16" i="34"/>
  <c r="I39" i="58"/>
  <c r="P39" i="58" s="1"/>
  <c r="AD354" i="36"/>
  <c r="O42" i="39"/>
  <c r="O56" i="39" s="1"/>
  <c r="AM367" i="36"/>
  <c r="T199" i="38"/>
  <c r="T294" i="38"/>
  <c r="M66" i="37"/>
  <c r="G19" i="58"/>
  <c r="P19" i="58"/>
  <c r="J74" i="13"/>
  <c r="L74" i="13" s="1"/>
  <c r="O71" i="26"/>
  <c r="AT160" i="25"/>
  <c r="U303" i="38"/>
  <c r="Z308" i="38"/>
  <c r="W59" i="32"/>
  <c r="O83" i="5"/>
  <c r="P83" i="5" s="1"/>
  <c r="Z60" i="38"/>
  <c r="U306" i="38"/>
  <c r="AB40" i="37"/>
  <c r="W45" i="60"/>
  <c r="W55" i="39"/>
  <c r="W200" i="38"/>
  <c r="W320" i="38" s="1"/>
  <c r="G45" i="33" s="1"/>
  <c r="T169" i="40"/>
  <c r="S15" i="33"/>
  <c r="N31" i="119"/>
  <c r="AC296" i="38"/>
  <c r="AC325" i="38" s="1"/>
  <c r="M22" i="35" s="1"/>
  <c r="Z398" i="36"/>
  <c r="P66" i="37"/>
  <c r="G53" i="6"/>
  <c r="O20" i="58"/>
  <c r="AA54" i="29"/>
  <c r="AX79" i="27"/>
  <c r="I41" i="39"/>
  <c r="Q38" i="80"/>
  <c r="J16" i="35"/>
  <c r="U58" i="32"/>
  <c r="AK305" i="38"/>
  <c r="W201" i="38"/>
  <c r="W321" i="38" s="1"/>
  <c r="G46" i="33" s="1"/>
  <c r="L57" i="4" s="1"/>
  <c r="U40" i="37"/>
  <c r="U67" i="37" s="1"/>
  <c r="T45" i="43"/>
  <c r="T44" i="43"/>
  <c r="AM304" i="36"/>
  <c r="AB124" i="40"/>
  <c r="W339" i="36"/>
  <c r="AF236" i="36"/>
  <c r="W48" i="31"/>
  <c r="Z106" i="38"/>
  <c r="AS146" i="25"/>
  <c r="M72" i="13"/>
  <c r="O72" i="13" s="1"/>
  <c r="P16" i="58"/>
  <c r="AI163" i="25"/>
  <c r="N57" i="82"/>
  <c r="AB46" i="31"/>
  <c r="AB49" i="31" s="1"/>
  <c r="T293" i="38"/>
  <c r="U304" i="38"/>
  <c r="AB295" i="38"/>
  <c r="AB324" i="38" s="1"/>
  <c r="L21" i="35" s="1"/>
  <c r="AD367" i="36"/>
  <c r="AK107" i="38"/>
  <c r="AK316" i="38" s="1"/>
  <c r="S44" i="43"/>
  <c r="G42" i="58"/>
  <c r="H31" i="33"/>
  <c r="S45" i="43"/>
  <c r="G44" i="43"/>
  <c r="H64" i="33"/>
  <c r="T198" i="38"/>
  <c r="F42" i="11"/>
  <c r="AG339" i="36"/>
  <c r="AM383" i="36"/>
  <c r="T348" i="36"/>
  <c r="AD383" i="36"/>
  <c r="Z26" i="37"/>
  <c r="AS160" i="25"/>
  <c r="G45" i="43"/>
  <c r="E37" i="18"/>
  <c r="W119" i="30"/>
  <c r="AB48" i="31"/>
  <c r="Q39" i="80"/>
  <c r="X311" i="38"/>
  <c r="W63" i="31"/>
  <c r="Z63" i="31" s="1"/>
  <c r="P53" i="37"/>
  <c r="Q41" i="39"/>
  <c r="Q42" i="39" s="1"/>
  <c r="AS163" i="25"/>
  <c r="K44" i="43"/>
  <c r="K45" i="43"/>
  <c r="AD235" i="36"/>
  <c r="AD304" i="36"/>
  <c r="E23" i="118"/>
  <c r="AK304" i="38"/>
  <c r="J40" i="37"/>
  <c r="J67" i="37" s="1"/>
  <c r="M10" i="6"/>
  <c r="M22" i="6" s="1"/>
  <c r="M54" i="6" s="1"/>
  <c r="M59" i="6" s="1"/>
  <c r="G121" i="10" s="1"/>
  <c r="O173" i="108"/>
  <c r="O250" i="108" s="1"/>
  <c r="O260" i="108" s="1"/>
  <c r="V53" i="37"/>
  <c r="I39" i="13"/>
  <c r="N27" i="119"/>
  <c r="AC45" i="32"/>
  <c r="AC48" i="32" s="1"/>
  <c r="AC44" i="32"/>
  <c r="AC47" i="32" s="1"/>
  <c r="N28" i="119"/>
  <c r="R66" i="37"/>
  <c r="U126" i="30"/>
  <c r="U127" i="30" s="1"/>
  <c r="Z66" i="37"/>
  <c r="G50" i="58"/>
  <c r="L62" i="13"/>
  <c r="L65" i="13"/>
  <c r="J53" i="13"/>
  <c r="L53" i="13" s="1"/>
  <c r="P77" i="4"/>
  <c r="Q77" i="4" s="1"/>
  <c r="P82" i="4"/>
  <c r="Q82" i="4" s="1"/>
  <c r="P81" i="4"/>
  <c r="Q81" i="4" s="1"/>
  <c r="P20" i="58"/>
  <c r="J73" i="13"/>
  <c r="G36" i="13"/>
  <c r="P28" i="58"/>
  <c r="M17" i="119" s="1"/>
  <c r="N17" i="119" s="1"/>
  <c r="G60" i="58"/>
  <c r="G59" i="13"/>
  <c r="F59" i="13" s="1"/>
  <c r="G39" i="13"/>
  <c r="I51" i="13"/>
  <c r="M52" i="13"/>
  <c r="O52" i="13" s="1"/>
  <c r="P114" i="4"/>
  <c r="Q114" i="4" s="1"/>
  <c r="P113" i="4"/>
  <c r="Q113" i="4" s="1"/>
  <c r="P119" i="4"/>
  <c r="Q119" i="4" s="1"/>
  <c r="P123" i="4"/>
  <c r="Q123" i="4" s="1"/>
  <c r="P76" i="4"/>
  <c r="Q76" i="4" s="1"/>
  <c r="P73" i="4"/>
  <c r="Q73" i="4" s="1"/>
  <c r="P72" i="4"/>
  <c r="Q72" i="4" s="1"/>
  <c r="P71" i="4"/>
  <c r="Q71" i="4" s="1"/>
  <c r="P70" i="4"/>
  <c r="Q70" i="4" s="1"/>
  <c r="AI309" i="38"/>
  <c r="I21" i="104"/>
  <c r="J21" i="104" s="1"/>
  <c r="K21" i="104" s="1"/>
  <c r="Y269" i="36"/>
  <c r="Y349" i="36"/>
  <c r="R106" i="38"/>
  <c r="W64" i="31"/>
  <c r="Z64" i="31" s="1"/>
  <c r="X105" i="38"/>
  <c r="X293" i="38"/>
  <c r="O67" i="37"/>
  <c r="Z39" i="37"/>
  <c r="AO305" i="36"/>
  <c r="AI198" i="38"/>
  <c r="AD338" i="36"/>
  <c r="T105" i="38"/>
  <c r="AI199" i="38"/>
  <c r="AI201" i="38" s="1"/>
  <c r="AI321" i="38" s="1"/>
  <c r="N10" i="6"/>
  <c r="N22" i="6" s="1"/>
  <c r="N54" i="6" s="1"/>
  <c r="N59" i="6" s="1"/>
  <c r="G122" i="10" s="1"/>
  <c r="R173" i="108"/>
  <c r="R250" i="108" s="1"/>
  <c r="R260" i="108" s="1"/>
  <c r="AH173" i="108"/>
  <c r="AH250" i="108" s="1"/>
  <c r="AH260" i="108" s="1"/>
  <c r="AE140" i="40"/>
  <c r="R153" i="38"/>
  <c r="AM253" i="36"/>
  <c r="T61" i="29"/>
  <c r="T62" i="29" s="1"/>
  <c r="G16" i="58"/>
  <c r="G72" i="13"/>
  <c r="F72" i="13" s="1"/>
  <c r="AG348" i="36"/>
  <c r="AE135" i="40"/>
  <c r="G48" i="58"/>
  <c r="AA305" i="38"/>
  <c r="AG306" i="36"/>
  <c r="AY173" i="108"/>
  <c r="AY250" i="108" s="1"/>
  <c r="AY260" i="108" s="1"/>
  <c r="AJ173" i="108"/>
  <c r="AJ250" i="108" s="1"/>
  <c r="AJ260" i="108" s="1"/>
  <c r="S71" i="26"/>
  <c r="P39" i="37"/>
  <c r="P40" i="37" s="1"/>
  <c r="AI173" i="108"/>
  <c r="AI250" i="108" s="1"/>
  <c r="AI260" i="108" s="1"/>
  <c r="AP173" i="108"/>
  <c r="AP250" i="108" s="1"/>
  <c r="AP260" i="108" s="1"/>
  <c r="T32" i="41"/>
  <c r="T339" i="36"/>
  <c r="W250" i="108"/>
  <c r="W260" i="108" s="1"/>
  <c r="Q173" i="108"/>
  <c r="Q250" i="108" s="1"/>
  <c r="Q260" i="108" s="1"/>
  <c r="AC305" i="38"/>
  <c r="Z294" i="38"/>
  <c r="AG305" i="36"/>
  <c r="AI145" i="25"/>
  <c r="AV173" i="108"/>
  <c r="AV250" i="108" s="1"/>
  <c r="AV260" i="108" s="1"/>
  <c r="T153" i="38"/>
  <c r="J15" i="35"/>
  <c r="AD87" i="40"/>
  <c r="AD125" i="40" s="1"/>
  <c r="P36" i="58"/>
  <c r="M21" i="119" s="1"/>
  <c r="N21" i="119" s="1"/>
  <c r="G57" i="58"/>
  <c r="AT150" i="25"/>
  <c r="P173" i="108"/>
  <c r="P250" i="108" s="1"/>
  <c r="P260" i="108" s="1"/>
  <c r="AQ173" i="108"/>
  <c r="AQ250" i="108" s="1"/>
  <c r="AQ260" i="108" s="1"/>
  <c r="P56" i="82"/>
  <c r="R311" i="38"/>
  <c r="Z54" i="31"/>
  <c r="K173" i="108"/>
  <c r="K250" i="108" s="1"/>
  <c r="K260" i="108" s="1"/>
  <c r="Z199" i="38"/>
  <c r="R39" i="37"/>
  <c r="R26" i="37"/>
  <c r="R61" i="38"/>
  <c r="M55" i="39"/>
  <c r="X106" i="38"/>
  <c r="X108" i="38" s="1"/>
  <c r="S42" i="33"/>
  <c r="T173" i="108"/>
  <c r="T250" i="108" s="1"/>
  <c r="T260" i="108" s="1"/>
  <c r="R308" i="38"/>
  <c r="W58" i="31"/>
  <c r="V54" i="29"/>
  <c r="Y250" i="108"/>
  <c r="Y260" i="108" s="1"/>
  <c r="AG347" i="36"/>
  <c r="AE339" i="36"/>
  <c r="H18" i="33"/>
  <c r="AF270" i="36"/>
  <c r="AD398" i="36"/>
  <c r="I21" i="5"/>
  <c r="L21" i="5" s="1"/>
  <c r="O21" i="5" s="1"/>
  <c r="P21" i="5" s="1"/>
  <c r="I75" i="5"/>
  <c r="J15" i="98"/>
  <c r="H17" i="98"/>
  <c r="H16" i="98"/>
  <c r="H20" i="98" s="1"/>
  <c r="T37" i="41"/>
  <c r="T31" i="41"/>
  <c r="J19" i="35"/>
  <c r="AI160" i="25"/>
  <c r="AD387" i="36"/>
  <c r="AT146" i="25"/>
  <c r="T148" i="40"/>
  <c r="Z173" i="108"/>
  <c r="Z250" i="108" s="1"/>
  <c r="Z260" i="108" s="1"/>
  <c r="AA173" i="108"/>
  <c r="AA250" i="108" s="1"/>
  <c r="AA260" i="108" s="1"/>
  <c r="AG173" i="108"/>
  <c r="AG250" i="108" s="1"/>
  <c r="AG260" i="108" s="1"/>
  <c r="I16" i="98"/>
  <c r="I20" i="98" s="1"/>
  <c r="I17" i="98"/>
  <c r="I21" i="98" s="1"/>
  <c r="J75" i="5"/>
  <c r="J70" i="5" s="1"/>
  <c r="G28" i="62"/>
  <c r="AN173" i="108"/>
  <c r="AN250" i="108" s="1"/>
  <c r="AN260" i="108" s="1"/>
  <c r="AC173" i="108"/>
  <c r="AC250" i="108" s="1"/>
  <c r="AC260" i="108" s="1"/>
  <c r="X173" i="108"/>
  <c r="X250" i="108" s="1"/>
  <c r="X260" i="108" s="1"/>
  <c r="V173" i="108"/>
  <c r="V250" i="108" s="1"/>
  <c r="V260" i="108" s="1"/>
  <c r="AF173" i="108"/>
  <c r="AF250" i="108" s="1"/>
  <c r="AF260" i="108" s="1"/>
  <c r="AK173" i="108"/>
  <c r="AK250" i="108" s="1"/>
  <c r="AK260" i="108" s="1"/>
  <c r="AD173" i="108"/>
  <c r="AD250" i="108" s="1"/>
  <c r="AD260" i="108" s="1"/>
  <c r="M173" i="108"/>
  <c r="M250" i="108" s="1"/>
  <c r="M260" i="108" s="1"/>
  <c r="N173" i="108"/>
  <c r="N250" i="108" s="1"/>
  <c r="N260" i="108" s="1"/>
  <c r="AL173" i="108"/>
  <c r="AL250" i="108" s="1"/>
  <c r="AL260" i="108" s="1"/>
  <c r="U173" i="108"/>
  <c r="U250" i="108" s="1"/>
  <c r="U260" i="108" s="1"/>
  <c r="AB173" i="108"/>
  <c r="AB250" i="108" s="1"/>
  <c r="AB260" i="108" s="1"/>
  <c r="F39" i="122"/>
  <c r="H63" i="33"/>
  <c r="AE84" i="40"/>
  <c r="X248" i="38"/>
  <c r="T85" i="40"/>
  <c r="Z304" i="36"/>
  <c r="T350" i="36"/>
  <c r="S348" i="36"/>
  <c r="J15" i="34"/>
  <c r="AA155" i="40"/>
  <c r="AD386" i="36"/>
  <c r="AK295" i="38"/>
  <c r="AK324" i="38" s="1"/>
  <c r="U21" i="35" s="1"/>
  <c r="U36" i="35" s="1"/>
  <c r="T49" i="40"/>
  <c r="X309" i="38"/>
  <c r="R310" i="38"/>
  <c r="V60" i="29"/>
  <c r="L57" i="82"/>
  <c r="T131" i="40"/>
  <c r="P236" i="36"/>
  <c r="V295" i="38"/>
  <c r="V324" i="38" s="1"/>
  <c r="F21" i="35" s="1"/>
  <c r="F36" i="35" s="1"/>
  <c r="G94" i="10"/>
  <c r="G145" i="13"/>
  <c r="G95" i="10" s="1"/>
  <c r="N36" i="119"/>
  <c r="AS145" i="25"/>
  <c r="AK160" i="25"/>
  <c r="T139" i="40"/>
  <c r="AD397" i="36"/>
  <c r="X310" i="38"/>
  <c r="O29" i="62"/>
  <c r="X55" i="32"/>
  <c r="X58" i="32" s="1"/>
  <c r="I20" i="5"/>
  <c r="AD202" i="38"/>
  <c r="AD298" i="38" s="1"/>
  <c r="AD316" i="38"/>
  <c r="N21" i="33" s="1"/>
  <c r="K75" i="58" s="1"/>
  <c r="AI60" i="38"/>
  <c r="AI308" i="38"/>
  <c r="H43" i="33"/>
  <c r="M23" i="34"/>
  <c r="N23" i="34"/>
  <c r="U23" i="34" s="1"/>
  <c r="P17" i="58"/>
  <c r="M11" i="119" s="1"/>
  <c r="N11" i="119" s="1"/>
  <c r="AT162" i="25"/>
  <c r="AM353" i="36"/>
  <c r="S269" i="36"/>
  <c r="Z373" i="36"/>
  <c r="P269" i="36"/>
  <c r="AF350" i="36"/>
  <c r="AM235" i="36"/>
  <c r="AD323" i="36"/>
  <c r="S340" i="36"/>
  <c r="O98" i="5"/>
  <c r="P98" i="5" s="1"/>
  <c r="AI45" i="25"/>
  <c r="AI146" i="25" s="1"/>
  <c r="AQ174" i="25" s="1"/>
  <c r="U61" i="29"/>
  <c r="U62" i="29" s="1"/>
  <c r="H71" i="13"/>
  <c r="AM382" i="36"/>
  <c r="AI153" i="38"/>
  <c r="T310" i="38"/>
  <c r="AD317" i="38"/>
  <c r="N22" i="33" s="1"/>
  <c r="AD203" i="38"/>
  <c r="AD299" i="38" s="1"/>
  <c r="AI310" i="38"/>
  <c r="AE49" i="40"/>
  <c r="T84" i="40"/>
  <c r="T309" i="38"/>
  <c r="T60" i="38"/>
  <c r="V304" i="38"/>
  <c r="V108" i="38"/>
  <c r="X294" i="38"/>
  <c r="G25" i="70"/>
  <c r="T308" i="38"/>
  <c r="P55" i="82"/>
  <c r="P64" i="82" s="1"/>
  <c r="AO79" i="27"/>
  <c r="AO83" i="27"/>
  <c r="J22" i="6"/>
  <c r="H10" i="6"/>
  <c r="AA84" i="40"/>
  <c r="AA140" i="40"/>
  <c r="H48" i="33"/>
  <c r="L56" i="13"/>
  <c r="AM234" i="36"/>
  <c r="AD363" i="36"/>
  <c r="AT159" i="25"/>
  <c r="AM362" i="36"/>
  <c r="AD377" i="36"/>
  <c r="AD362" i="36"/>
  <c r="AD322" i="36"/>
  <c r="Y350" i="36"/>
  <c r="AK159" i="25"/>
  <c r="AW42" i="108"/>
  <c r="L155" i="104"/>
  <c r="X47" i="32"/>
  <c r="T154" i="38"/>
  <c r="AD303" i="38"/>
  <c r="R249" i="38"/>
  <c r="T311" i="38"/>
  <c r="R309" i="38"/>
  <c r="X308" i="38"/>
  <c r="L10" i="6"/>
  <c r="L22" i="6" s="1"/>
  <c r="L54" i="6" s="1"/>
  <c r="L59" i="6" s="1"/>
  <c r="K22" i="6"/>
  <c r="V316" i="38"/>
  <c r="F21" i="33" s="1"/>
  <c r="F36" i="33" s="1"/>
  <c r="R293" i="38"/>
  <c r="G24" i="70"/>
  <c r="O10" i="6"/>
  <c r="O22" i="6" s="1"/>
  <c r="O54" i="6" s="1"/>
  <c r="O59" i="6" s="1"/>
  <c r="J90" i="108"/>
  <c r="AW93" i="108"/>
  <c r="AJ83" i="27"/>
  <c r="AJ79" i="27"/>
  <c r="AC317" i="38"/>
  <c r="M22" i="33" s="1"/>
  <c r="J76" i="58" s="1"/>
  <c r="I45" i="13" s="1"/>
  <c r="I44" i="13" s="1"/>
  <c r="I43" i="13" s="1"/>
  <c r="P40" i="83"/>
  <c r="G36" i="58"/>
  <c r="AC124" i="40"/>
  <c r="AA49" i="40"/>
  <c r="AA184" i="40"/>
  <c r="T121" i="40"/>
  <c r="U16" i="34"/>
  <c r="AK163" i="25"/>
  <c r="AK146" i="25"/>
  <c r="AD220" i="36"/>
  <c r="AD271" i="36"/>
  <c r="Z362" i="36"/>
  <c r="O349" i="36"/>
  <c r="V349" i="36"/>
  <c r="AD355" i="36"/>
  <c r="O12" i="5"/>
  <c r="P12" i="5" s="1"/>
  <c r="L36" i="5"/>
  <c r="O36" i="5" s="1"/>
  <c r="P36" i="5" s="1"/>
  <c r="AS151" i="25"/>
  <c r="AS162" i="25"/>
  <c r="I54" i="5"/>
  <c r="L55" i="5"/>
  <c r="L248" i="108"/>
  <c r="AW248" i="108" s="1"/>
  <c r="J194" i="117" s="1"/>
  <c r="K194" i="117" s="1"/>
  <c r="AW219" i="108"/>
  <c r="P62" i="82"/>
  <c r="X48" i="32"/>
  <c r="U59" i="32" s="1"/>
  <c r="V126" i="30"/>
  <c r="V127" i="30" s="1"/>
  <c r="AM83" i="27"/>
  <c r="AM79" i="27"/>
  <c r="AB115" i="30"/>
  <c r="AB118" i="30" s="1"/>
  <c r="AB116" i="30"/>
  <c r="AB119" i="30" s="1"/>
  <c r="T61" i="38"/>
  <c r="AK306" i="38"/>
  <c r="T248" i="38"/>
  <c r="R105" i="38"/>
  <c r="W304" i="38"/>
  <c r="W108" i="38"/>
  <c r="AF305" i="36"/>
  <c r="I22" i="6"/>
  <c r="I54" i="6" s="1"/>
  <c r="I59" i="6" s="1"/>
  <c r="G10" i="6"/>
  <c r="G42" i="11"/>
  <c r="G45" i="10"/>
  <c r="G47" i="10" s="1"/>
  <c r="G54" i="10" s="1"/>
  <c r="E37" i="11"/>
  <c r="W41" i="39"/>
  <c r="W42" i="39" s="1"/>
  <c r="E39" i="11"/>
  <c r="Z309" i="38"/>
  <c r="Z61" i="38"/>
  <c r="R294" i="38"/>
  <c r="X249" i="38"/>
  <c r="P27" i="59"/>
  <c r="J136" i="4" s="1"/>
  <c r="M136" i="4" s="1"/>
  <c r="M27" i="59"/>
  <c r="L25" i="110"/>
  <c r="N16" i="59" s="1"/>
  <c r="N27" i="59" s="1"/>
  <c r="H25" i="110"/>
  <c r="J16" i="59" s="1"/>
  <c r="J27" i="59" s="1"/>
  <c r="O45" i="5"/>
  <c r="P45" i="5" s="1"/>
  <c r="L44" i="5"/>
  <c r="O44" i="5" s="1"/>
  <c r="P44" i="5" s="1"/>
  <c r="O71" i="5"/>
  <c r="P71" i="5" s="1"/>
  <c r="L76" i="5"/>
  <c r="O15" i="5"/>
  <c r="P15" i="5" s="1"/>
  <c r="O67" i="5"/>
  <c r="P67" i="5" s="1"/>
  <c r="L66" i="5"/>
  <c r="O66" i="5" s="1"/>
  <c r="P74" i="4"/>
  <c r="Q74" i="4" s="1"/>
  <c r="P129" i="4"/>
  <c r="Q129" i="4" s="1"/>
  <c r="AK145" i="25"/>
  <c r="AS150" i="25"/>
  <c r="AT151" i="25"/>
  <c r="AK162" i="25"/>
  <c r="P78" i="4"/>
  <c r="Q78" i="4" s="1"/>
  <c r="M110" i="5"/>
  <c r="Y138" i="24"/>
  <c r="Y148" i="24"/>
  <c r="O77" i="5"/>
  <c r="P77" i="5" s="1"/>
  <c r="O30" i="5"/>
  <c r="P30" i="5" s="1"/>
  <c r="O29" i="5"/>
  <c r="P29" i="5" s="1"/>
  <c r="O37" i="5"/>
  <c r="P37" i="5" s="1"/>
  <c r="H71" i="10"/>
  <c r="H68" i="10"/>
  <c r="H64" i="10"/>
  <c r="H75" i="10"/>
  <c r="H63" i="10"/>
  <c r="H62" i="10"/>
  <c r="H74" i="10"/>
  <c r="H80" i="10"/>
  <c r="H67" i="10"/>
  <c r="H83" i="10"/>
  <c r="H65" i="10"/>
  <c r="H69" i="10"/>
  <c r="H72" i="10"/>
  <c r="H66" i="10"/>
  <c r="H76" i="10"/>
  <c r="H78" i="10"/>
  <c r="H82" i="10"/>
  <c r="H85" i="10"/>
  <c r="H73" i="10"/>
  <c r="H81" i="10"/>
  <c r="H70" i="10"/>
  <c r="H84" i="10"/>
  <c r="H79" i="10"/>
  <c r="H77" i="10"/>
  <c r="D5" i="110"/>
  <c r="E5" i="60" s="1"/>
  <c r="E5" i="61" s="1"/>
  <c r="D5" i="6"/>
  <c r="D5" i="7" s="1"/>
  <c r="D5" i="8" s="1"/>
  <c r="D5" i="9" s="1"/>
  <c r="D5" i="10" s="1"/>
  <c r="K15" i="104"/>
  <c r="K51" i="104"/>
  <c r="K36" i="104"/>
  <c r="K52" i="104"/>
  <c r="J38" i="104"/>
  <c r="L22" i="119"/>
  <c r="K66" i="104"/>
  <c r="K31" i="104"/>
  <c r="K69" i="104"/>
  <c r="K59" i="104"/>
  <c r="K50" i="104"/>
  <c r="K42" i="104"/>
  <c r="K56" i="104"/>
  <c r="K68" i="104"/>
  <c r="K34" i="104"/>
  <c r="K33" i="104"/>
  <c r="I28" i="104"/>
  <c r="I26" i="104" s="1"/>
  <c r="J26" i="104" s="1"/>
  <c r="J29" i="104"/>
  <c r="L13" i="119"/>
  <c r="K43" i="104"/>
  <c r="K62" i="104"/>
  <c r="K53" i="104"/>
  <c r="K45" i="104"/>
  <c r="I158" i="104"/>
  <c r="L45" i="119"/>
  <c r="N45" i="119" s="1"/>
  <c r="J57" i="104"/>
  <c r="L51" i="119"/>
  <c r="M51" i="119" s="1"/>
  <c r="J64" i="104"/>
  <c r="K55" i="104"/>
  <c r="K67" i="104"/>
  <c r="K30" i="104"/>
  <c r="K39" i="104"/>
  <c r="K58" i="104"/>
  <c r="K49" i="104"/>
  <c r="K61" i="104"/>
  <c r="K44" i="104"/>
  <c r="K18" i="104"/>
  <c r="L25" i="119"/>
  <c r="J41" i="104"/>
  <c r="J35" i="104"/>
  <c r="L19" i="119"/>
  <c r="J32" i="104"/>
  <c r="L16" i="119"/>
  <c r="K60" i="104"/>
  <c r="K37" i="104"/>
  <c r="K65" i="104"/>
  <c r="K54" i="104"/>
  <c r="K48" i="104"/>
  <c r="K40" i="104"/>
  <c r="K27" i="104"/>
  <c r="K19" i="104"/>
  <c r="S16" i="35"/>
  <c r="J18" i="35"/>
  <c r="N22" i="34"/>
  <c r="U22" i="34" s="1"/>
  <c r="J24" i="58"/>
  <c r="I31" i="13" s="1"/>
  <c r="I30" i="13" s="1"/>
  <c r="P34" i="58"/>
  <c r="M20" i="119" s="1"/>
  <c r="H39" i="13"/>
  <c r="AM363" i="36"/>
  <c r="S18" i="33"/>
  <c r="AO349" i="36"/>
  <c r="S305" i="36"/>
  <c r="O270" i="36"/>
  <c r="AG236" i="36"/>
  <c r="Z355" i="36"/>
  <c r="AF348" i="36"/>
  <c r="P25" i="58"/>
  <c r="J18" i="33"/>
  <c r="L15" i="34"/>
  <c r="S18" i="35"/>
  <c r="M40" i="13"/>
  <c r="O40" i="13" s="1"/>
  <c r="H15" i="33"/>
  <c r="AM398" i="36"/>
  <c r="AE348" i="36"/>
  <c r="AM352" i="36"/>
  <c r="Z267" i="36"/>
  <c r="Z387" i="36"/>
  <c r="Z377" i="36"/>
  <c r="AE305" i="36"/>
  <c r="T349" i="36"/>
  <c r="T305" i="36"/>
  <c r="H23" i="34"/>
  <c r="H22" i="34"/>
  <c r="W22" i="34"/>
  <c r="M22" i="34"/>
  <c r="G35" i="58"/>
  <c r="I33" i="13"/>
  <c r="H33" i="13"/>
  <c r="H40" i="33"/>
  <c r="U20" i="34"/>
  <c r="L20" i="34"/>
  <c r="P40" i="58"/>
  <c r="M23" i="119" s="1"/>
  <c r="N23" i="119" s="1"/>
  <c r="J16" i="34"/>
  <c r="J42" i="33"/>
  <c r="J43" i="33"/>
  <c r="H27" i="58"/>
  <c r="G29" i="58"/>
  <c r="M37" i="13"/>
  <c r="O37" i="13" s="1"/>
  <c r="G40" i="58"/>
  <c r="S43" i="33"/>
  <c r="H16" i="35"/>
  <c r="AF237" i="36"/>
  <c r="AO348" i="36"/>
  <c r="P349" i="36"/>
  <c r="J20" i="34"/>
  <c r="Z353" i="36"/>
  <c r="R348" i="36"/>
  <c r="Z220" i="36"/>
  <c r="R349" i="36"/>
  <c r="Z352" i="36"/>
  <c r="AD352" i="36"/>
  <c r="P340" i="36"/>
  <c r="AF349" i="36"/>
  <c r="Z372" i="36"/>
  <c r="W349" i="36"/>
  <c r="AF347" i="36"/>
  <c r="J19" i="34"/>
  <c r="Z235" i="36"/>
  <c r="O348" i="36"/>
  <c r="X270" i="36"/>
  <c r="X272" i="36" s="1"/>
  <c r="X348" i="36"/>
  <c r="Z303" i="36"/>
  <c r="Z382" i="36"/>
  <c r="O340" i="36"/>
  <c r="O350" i="36"/>
  <c r="I23" i="34"/>
  <c r="AM219" i="36"/>
  <c r="AM386" i="36"/>
  <c r="X269" i="36"/>
  <c r="I36" i="13"/>
  <c r="Z367" i="36"/>
  <c r="AD353" i="36"/>
  <c r="AD394" i="36"/>
  <c r="P348" i="36"/>
  <c r="P270" i="36"/>
  <c r="Z394" i="36"/>
  <c r="Z338" i="36"/>
  <c r="S236" i="36"/>
  <c r="S349" i="36"/>
  <c r="Z288" i="36"/>
  <c r="Z386" i="36"/>
  <c r="AE349" i="36"/>
  <c r="AO269" i="36"/>
  <c r="AO347" i="36"/>
  <c r="W269" i="36"/>
  <c r="X347" i="36"/>
  <c r="AO270" i="36"/>
  <c r="AO350" i="36"/>
  <c r="AD373" i="36"/>
  <c r="AD253" i="36"/>
  <c r="Z397" i="36"/>
  <c r="Z322" i="36"/>
  <c r="P305" i="36"/>
  <c r="P347" i="36"/>
  <c r="R350" i="36"/>
  <c r="X349" i="36"/>
  <c r="X236" i="36"/>
  <c r="AD337" i="36"/>
  <c r="AD393" i="36"/>
  <c r="S339" i="36"/>
  <c r="S347" i="36"/>
  <c r="Z393" i="36"/>
  <c r="F23" i="34"/>
  <c r="J39" i="33"/>
  <c r="V236" i="36"/>
  <c r="V347" i="36"/>
  <c r="AD372" i="36"/>
  <c r="AD252" i="36"/>
  <c r="Z383" i="36"/>
  <c r="O269" i="36"/>
  <c r="O347" i="36"/>
  <c r="AE269" i="36"/>
  <c r="AE347" i="36"/>
  <c r="P350" i="36"/>
  <c r="P237" i="36"/>
  <c r="H16" i="33"/>
  <c r="H34" i="33"/>
  <c r="AI150" i="25"/>
  <c r="L72" i="13"/>
  <c r="AI155" i="25"/>
  <c r="H58" i="33"/>
  <c r="H25" i="35"/>
  <c r="E37" i="35"/>
  <c r="O23" i="34"/>
  <c r="O22" i="34"/>
  <c r="S16" i="33"/>
  <c r="K40" i="13"/>
  <c r="L40" i="13" s="1"/>
  <c r="J16" i="33"/>
  <c r="H19" i="35"/>
  <c r="AL363" i="36"/>
  <c r="AL220" i="36"/>
  <c r="AL353" i="36"/>
  <c r="AM354" i="36"/>
  <c r="AM366" i="36"/>
  <c r="AL362" i="36"/>
  <c r="AL271" i="36"/>
  <c r="AL342" i="36" s="1"/>
  <c r="AL219" i="36"/>
  <c r="AL352" i="36"/>
  <c r="Z366" i="36"/>
  <c r="Z354" i="36"/>
  <c r="Z219" i="36"/>
  <c r="Z271" i="36"/>
  <c r="O30" i="58"/>
  <c r="O42" i="58"/>
  <c r="K31" i="13"/>
  <c r="O24" i="58"/>
  <c r="K35" i="13"/>
  <c r="O26" i="58"/>
  <c r="O36" i="58"/>
  <c r="K37" i="13"/>
  <c r="L37" i="13" s="1"/>
  <c r="O40" i="58"/>
  <c r="I106" i="104"/>
  <c r="E5" i="35"/>
  <c r="E5" i="34"/>
  <c r="E5" i="33"/>
  <c r="E4" i="35"/>
  <c r="E4" i="33"/>
  <c r="E4" i="34"/>
  <c r="H24" i="35"/>
  <c r="H30" i="35"/>
  <c r="H34" i="35"/>
  <c r="O80" i="58"/>
  <c r="N37" i="35"/>
  <c r="O78" i="58"/>
  <c r="F65" i="13"/>
  <c r="P47" i="58"/>
  <c r="P64" i="58"/>
  <c r="M35" i="119" s="1"/>
  <c r="N35" i="119" s="1"/>
  <c r="G24" i="58"/>
  <c r="K49" i="13"/>
  <c r="K38" i="13"/>
  <c r="F61" i="13"/>
  <c r="M60" i="33"/>
  <c r="AM220" i="36"/>
  <c r="AM377" i="36"/>
  <c r="AM271" i="36"/>
  <c r="AM355" i="36"/>
  <c r="AM323" i="36"/>
  <c r="AM376" i="36"/>
  <c r="AM252" i="36"/>
  <c r="AG350" i="36"/>
  <c r="P29" i="58"/>
  <c r="F41" i="13"/>
  <c r="R61" i="33"/>
  <c r="AG349" i="36"/>
  <c r="N79" i="58"/>
  <c r="O79" i="58" s="1"/>
  <c r="R21" i="35"/>
  <c r="R36" i="35" s="1"/>
  <c r="N77" i="58"/>
  <c r="O77" i="58" s="1"/>
  <c r="R45" i="33"/>
  <c r="R60" i="33" s="1"/>
  <c r="R66" i="33" s="1"/>
  <c r="N76" i="58"/>
  <c r="L125" i="4" s="1"/>
  <c r="R22" i="33"/>
  <c r="N75" i="58"/>
  <c r="R21" i="33"/>
  <c r="AI153" i="25"/>
  <c r="J38" i="13"/>
  <c r="J36" i="13" s="1"/>
  <c r="P42" i="58"/>
  <c r="M24" i="119" s="1"/>
  <c r="N24" i="119" s="1"/>
  <c r="J49" i="13"/>
  <c r="L42" i="13"/>
  <c r="AI311" i="38"/>
  <c r="Q36" i="35"/>
  <c r="AC324" i="38"/>
  <c r="M21" i="35" s="1"/>
  <c r="N36" i="35"/>
  <c r="Q60" i="33"/>
  <c r="Q66" i="33" s="1"/>
  <c r="AH317" i="38"/>
  <c r="AH316" i="38"/>
  <c r="M54" i="13"/>
  <c r="O54" i="13" s="1"/>
  <c r="M57" i="13"/>
  <c r="O57" i="13" s="1"/>
  <c r="L57" i="13"/>
  <c r="G64" i="58"/>
  <c r="P58" i="58"/>
  <c r="M32" i="119" s="1"/>
  <c r="N32" i="119" s="1"/>
  <c r="H58" i="13"/>
  <c r="F58" i="13" s="1"/>
  <c r="P61" i="58"/>
  <c r="G61" i="58"/>
  <c r="L64" i="13"/>
  <c r="L58" i="13"/>
  <c r="H55" i="13"/>
  <c r="P52" i="58"/>
  <c r="M29" i="119" s="1"/>
  <c r="N29" i="119" s="1"/>
  <c r="G52" i="58"/>
  <c r="G53" i="58"/>
  <c r="P53" i="58"/>
  <c r="K54" i="13"/>
  <c r="L54" i="13" s="1"/>
  <c r="M61" i="13"/>
  <c r="O61" i="13" s="1"/>
  <c r="L61" i="13"/>
  <c r="M65" i="13"/>
  <c r="O65" i="13" s="1"/>
  <c r="M59" i="13"/>
  <c r="O59" i="13" s="1"/>
  <c r="L60" i="13"/>
  <c r="P59" i="58"/>
  <c r="G59" i="58"/>
  <c r="P68" i="58"/>
  <c r="M38" i="119" s="1"/>
  <c r="N38" i="119" s="1"/>
  <c r="J63" i="13"/>
  <c r="P71" i="58"/>
  <c r="F62" i="13"/>
  <c r="M62" i="13"/>
  <c r="O62" i="13" s="1"/>
  <c r="G55" i="58"/>
  <c r="P60" i="58"/>
  <c r="M33" i="119" s="1"/>
  <c r="N33" i="119" s="1"/>
  <c r="H56" i="13"/>
  <c r="M56" i="13" s="1"/>
  <c r="O56" i="13" s="1"/>
  <c r="P54" i="58"/>
  <c r="M30" i="119" s="1"/>
  <c r="N30" i="119" s="1"/>
  <c r="P70" i="58"/>
  <c r="M37" i="119" s="1"/>
  <c r="N37" i="119" s="1"/>
  <c r="H64" i="13"/>
  <c r="M64" i="13" s="1"/>
  <c r="O64" i="13" s="1"/>
  <c r="F60" i="13"/>
  <c r="M60" i="13"/>
  <c r="O60" i="13" s="1"/>
  <c r="F54" i="13"/>
  <c r="F53" i="13"/>
  <c r="H55" i="33"/>
  <c r="AB87" i="40"/>
  <c r="AB125" i="40" s="1"/>
  <c r="AE86" i="40"/>
  <c r="T132" i="40"/>
  <c r="AE132" i="40"/>
  <c r="T50" i="40"/>
  <c r="AE184" i="40"/>
  <c r="AA136" i="40"/>
  <c r="T170" i="40"/>
  <c r="AC87" i="40"/>
  <c r="AC125" i="40" s="1"/>
  <c r="AA50" i="40"/>
  <c r="H57" i="33"/>
  <c r="H25" i="33"/>
  <c r="AE121" i="40"/>
  <c r="AA139" i="40"/>
  <c r="H49" i="33"/>
  <c r="AA161" i="40"/>
  <c r="AA131" i="40"/>
  <c r="AA86" i="40"/>
  <c r="AE139" i="40"/>
  <c r="H33" i="33"/>
  <c r="AA176" i="40"/>
  <c r="AA122" i="40"/>
  <c r="T156" i="40"/>
  <c r="T140" i="40"/>
  <c r="AA148" i="40"/>
  <c r="AA175" i="40"/>
  <c r="AA121" i="40"/>
  <c r="AA135" i="40"/>
  <c r="AA151" i="40"/>
  <c r="AE122" i="40"/>
  <c r="T162" i="40"/>
  <c r="AA85" i="40"/>
  <c r="AA162" i="40"/>
  <c r="AA132" i="40"/>
  <c r="H28" i="33"/>
  <c r="AD124" i="40"/>
  <c r="T122" i="40"/>
  <c r="T176" i="40"/>
  <c r="T152" i="40"/>
  <c r="T136" i="40"/>
  <c r="H31" i="35"/>
  <c r="R236" i="36"/>
  <c r="R347" i="36"/>
  <c r="Q67" i="33"/>
  <c r="R37" i="35"/>
  <c r="W236" i="36"/>
  <c r="W347" i="36"/>
  <c r="G35" i="13"/>
  <c r="F35" i="13" s="1"/>
  <c r="G30" i="58"/>
  <c r="J15" i="33"/>
  <c r="H23" i="58"/>
  <c r="W348" i="36"/>
  <c r="W237" i="36"/>
  <c r="W272" i="36" s="1"/>
  <c r="V348" i="36"/>
  <c r="V237" i="36"/>
  <c r="T347" i="36"/>
  <c r="T236" i="36"/>
  <c r="G34" i="58"/>
  <c r="Y347" i="36"/>
  <c r="Y236" i="36"/>
  <c r="T22" i="34"/>
  <c r="F31" i="13"/>
  <c r="F40" i="13"/>
  <c r="Y348" i="36"/>
  <c r="Y237" i="36"/>
  <c r="Y272" i="36" s="1"/>
  <c r="J31" i="13"/>
  <c r="P24" i="58"/>
  <c r="M14" i="119" s="1"/>
  <c r="J39" i="13"/>
  <c r="M41" i="13"/>
  <c r="O41" i="13" s="1"/>
  <c r="F37" i="13"/>
  <c r="H36" i="13"/>
  <c r="F38" i="13"/>
  <c r="H30" i="13"/>
  <c r="G34" i="13"/>
  <c r="G28" i="58"/>
  <c r="K34" i="13"/>
  <c r="M32" i="13"/>
  <c r="O32" i="13" s="1"/>
  <c r="J35" i="13"/>
  <c r="P30" i="58"/>
  <c r="M18" i="119" s="1"/>
  <c r="N18" i="119" s="1"/>
  <c r="V342" i="36" l="1"/>
  <c r="O272" i="36"/>
  <c r="AI159" i="25"/>
  <c r="Y343" i="36"/>
  <c r="T296" i="38"/>
  <c r="S272" i="36"/>
  <c r="S343" i="36" s="1"/>
  <c r="X107" i="38"/>
  <c r="T343" i="36"/>
  <c r="I42" i="39"/>
  <c r="I56" i="39" s="1"/>
  <c r="M61" i="33"/>
  <c r="AC203" i="38"/>
  <c r="AC299" i="38" s="1"/>
  <c r="AE272" i="36"/>
  <c r="AE343" i="36" s="1"/>
  <c r="G27" i="58"/>
  <c r="AD305" i="36"/>
  <c r="AI304" i="38"/>
  <c r="G77" i="58"/>
  <c r="AI151" i="25"/>
  <c r="M19" i="119"/>
  <c r="N19" i="119" s="1"/>
  <c r="L124" i="4"/>
  <c r="P83" i="4"/>
  <c r="Q83" i="4" s="1"/>
  <c r="V202" i="38"/>
  <c r="V298" i="38" s="1"/>
  <c r="AI162" i="25"/>
  <c r="X343" i="36"/>
  <c r="Z270" i="36"/>
  <c r="I40" i="37"/>
  <c r="I67" i="37" s="1"/>
  <c r="U42" i="39"/>
  <c r="U56" i="39" s="1"/>
  <c r="Z340" i="36"/>
  <c r="Y342" i="36"/>
  <c r="AA202" i="38"/>
  <c r="AA298" i="38" s="1"/>
  <c r="K36" i="33"/>
  <c r="L22" i="5"/>
  <c r="O22" i="5" s="1"/>
  <c r="P22" i="5" s="1"/>
  <c r="Z200" i="38"/>
  <c r="Z320" i="38" s="1"/>
  <c r="S46" i="33"/>
  <c r="S61" i="33" s="1"/>
  <c r="K90" i="58"/>
  <c r="K60" i="33"/>
  <c r="S45" i="33"/>
  <c r="S60" i="33" s="1"/>
  <c r="Z201" i="38"/>
  <c r="Z321" i="38" s="1"/>
  <c r="X200" i="38"/>
  <c r="X320" i="38" s="1"/>
  <c r="AI108" i="38"/>
  <c r="AI317" i="38" s="1"/>
  <c r="M53" i="4"/>
  <c r="W342" i="36"/>
  <c r="V272" i="36"/>
  <c r="V343" i="36" s="1"/>
  <c r="L73" i="13"/>
  <c r="N36" i="33"/>
  <c r="N66" i="33" s="1"/>
  <c r="L61" i="33"/>
  <c r="J36" i="4"/>
  <c r="M36" i="4" s="1"/>
  <c r="P36" i="4" s="1"/>
  <c r="Q36" i="4" s="1"/>
  <c r="S61" i="29"/>
  <c r="S62" i="29" s="1"/>
  <c r="AM305" i="36"/>
  <c r="P77" i="58"/>
  <c r="W202" i="38"/>
  <c r="W298" i="38" s="1"/>
  <c r="X342" i="36"/>
  <c r="E61" i="33"/>
  <c r="I22" i="5"/>
  <c r="J54" i="5"/>
  <c r="J80" i="5" s="1"/>
  <c r="X304" i="38"/>
  <c r="Z295" i="38"/>
  <c r="Z324" i="38" s="1"/>
  <c r="AG343" i="36"/>
  <c r="R295" i="38"/>
  <c r="R324" i="38" s="1"/>
  <c r="Z305" i="38"/>
  <c r="K57" i="4"/>
  <c r="K54" i="4" s="1"/>
  <c r="M74" i="13"/>
  <c r="O74" i="13" s="1"/>
  <c r="O76" i="5"/>
  <c r="P76" i="5" s="1"/>
  <c r="P160" i="4"/>
  <c r="Q160" i="4" s="1"/>
  <c r="M17" i="4"/>
  <c r="P17" i="4" s="1"/>
  <c r="Q17" i="4" s="1"/>
  <c r="AM306" i="36"/>
  <c r="L71" i="13"/>
  <c r="AD306" i="36"/>
  <c r="G22" i="34"/>
  <c r="J22" i="34" s="1"/>
  <c r="X201" i="38"/>
  <c r="X321" i="38" s="1"/>
  <c r="Z339" i="36"/>
  <c r="P80" i="4"/>
  <c r="Q80" i="4" s="1"/>
  <c r="L54" i="4"/>
  <c r="R342" i="36"/>
  <c r="R304" i="38"/>
  <c r="J45" i="33"/>
  <c r="J60" i="33" s="1"/>
  <c r="AM339" i="36"/>
  <c r="AF272" i="36"/>
  <c r="AF343" i="36" s="1"/>
  <c r="F61" i="33"/>
  <c r="R200" i="38"/>
  <c r="R320" i="38" s="1"/>
  <c r="T305" i="38"/>
  <c r="K36" i="35"/>
  <c r="AO342" i="36"/>
  <c r="AO272" i="36"/>
  <c r="AO343" i="36" s="1"/>
  <c r="L60" i="33"/>
  <c r="L66" i="33" s="1"/>
  <c r="AB202" i="38"/>
  <c r="AB298" i="38" s="1"/>
  <c r="R201" i="38"/>
  <c r="R321" i="38" s="1"/>
  <c r="AI295" i="38"/>
  <c r="AI324" i="38" s="1"/>
  <c r="T200" i="38"/>
  <c r="T320" i="38" s="1"/>
  <c r="G78" i="58"/>
  <c r="AK203" i="38"/>
  <c r="AK299" i="38" s="1"/>
  <c r="P342" i="36"/>
  <c r="AC202" i="38"/>
  <c r="AC298" i="38" s="1"/>
  <c r="J46" i="33"/>
  <c r="J61" i="33" s="1"/>
  <c r="AD236" i="36"/>
  <c r="X59" i="32"/>
  <c r="T126" i="30"/>
  <c r="T127" i="30" s="1"/>
  <c r="U202" i="38"/>
  <c r="U298" i="38" s="1"/>
  <c r="AM270" i="36"/>
  <c r="AA203" i="38"/>
  <c r="AA299" i="38" s="1"/>
  <c r="W124" i="30"/>
  <c r="W126" i="30" s="1"/>
  <c r="W127" i="30" s="1"/>
  <c r="H45" i="33"/>
  <c r="H60" i="33" s="1"/>
  <c r="X66" i="32"/>
  <c r="AM269" i="36"/>
  <c r="K61" i="33"/>
  <c r="AI306" i="38"/>
  <c r="Z306" i="36"/>
  <c r="AM236" i="36"/>
  <c r="E42" i="11"/>
  <c r="AK202" i="38"/>
  <c r="AK298" i="38" s="1"/>
  <c r="Z66" i="31"/>
  <c r="J37" i="4"/>
  <c r="P75" i="4"/>
  <c r="Q75" i="4" s="1"/>
  <c r="Z58" i="31"/>
  <c r="G60" i="33"/>
  <c r="G66" i="33" s="1"/>
  <c r="V58" i="29"/>
  <c r="V61" i="29" s="1"/>
  <c r="V62" i="29" s="1"/>
  <c r="AD350" i="36"/>
  <c r="H47" i="13"/>
  <c r="AM340" i="36"/>
  <c r="L37" i="33"/>
  <c r="Z304" i="38"/>
  <c r="T295" i="38"/>
  <c r="T324" i="38" s="1"/>
  <c r="Q56" i="39"/>
  <c r="O342" i="36"/>
  <c r="R303" i="38"/>
  <c r="AD237" i="36"/>
  <c r="X303" i="38"/>
  <c r="Z107" i="38"/>
  <c r="M42" i="39"/>
  <c r="M56" i="39" s="1"/>
  <c r="M40" i="37"/>
  <c r="M67" i="37" s="1"/>
  <c r="F37" i="35"/>
  <c r="G23" i="34"/>
  <c r="J23" i="34" s="1"/>
  <c r="T342" i="36"/>
  <c r="AF342" i="36"/>
  <c r="H42" i="13" s="1"/>
  <c r="M42" i="13" s="1"/>
  <c r="O42" i="13" s="1"/>
  <c r="U66" i="32"/>
  <c r="U67" i="32" s="1"/>
  <c r="AB203" i="38"/>
  <c r="AB299" i="38" s="1"/>
  <c r="R343" i="36"/>
  <c r="J126" i="4"/>
  <c r="M126" i="4" s="1"/>
  <c r="J47" i="13"/>
  <c r="L47" i="13" s="1"/>
  <c r="K30" i="13"/>
  <c r="L97" i="4"/>
  <c r="M97" i="4" s="1"/>
  <c r="J62" i="4"/>
  <c r="M62" i="4" s="1"/>
  <c r="P62" i="4" s="1"/>
  <c r="Q62" i="4" s="1"/>
  <c r="J96" i="4"/>
  <c r="M133" i="4"/>
  <c r="J132" i="4"/>
  <c r="L103" i="4"/>
  <c r="M103" i="4" s="1"/>
  <c r="M104" i="4"/>
  <c r="W66" i="31"/>
  <c r="W67" i="31" s="1"/>
  <c r="L35" i="4"/>
  <c r="J85" i="4"/>
  <c r="L88" i="4"/>
  <c r="M106" i="4"/>
  <c r="L100" i="4"/>
  <c r="M101" i="4"/>
  <c r="L109" i="4"/>
  <c r="M110" i="4"/>
  <c r="P110" i="4" s="1"/>
  <c r="Q110" i="4" s="1"/>
  <c r="M84" i="4"/>
  <c r="P84" i="4" s="1"/>
  <c r="Q84" i="4" s="1"/>
  <c r="J68" i="4"/>
  <c r="M68" i="4" s="1"/>
  <c r="J23" i="4"/>
  <c r="AE87" i="40"/>
  <c r="AE125" i="40" s="1"/>
  <c r="M10" i="4"/>
  <c r="P10" i="4" s="1"/>
  <c r="Q10" i="4" s="1"/>
  <c r="P11" i="4"/>
  <c r="Q11" i="4" s="1"/>
  <c r="M43" i="4"/>
  <c r="P43" i="4" s="1"/>
  <c r="Q43" i="4" s="1"/>
  <c r="J42" i="4"/>
  <c r="M42" i="4" s="1"/>
  <c r="K35" i="4"/>
  <c r="M40" i="4"/>
  <c r="J39" i="4"/>
  <c r="M39" i="4" s="1"/>
  <c r="P78" i="58"/>
  <c r="W343" i="36"/>
  <c r="T87" i="40"/>
  <c r="T125" i="40" s="1"/>
  <c r="G39" i="58"/>
  <c r="H22" i="35"/>
  <c r="H37" i="35" s="1"/>
  <c r="W56" i="39"/>
  <c r="H21" i="35"/>
  <c r="H36" i="35" s="1"/>
  <c r="AG342" i="36"/>
  <c r="I42" i="13" s="1"/>
  <c r="Z59" i="31"/>
  <c r="AB67" i="37"/>
  <c r="Z303" i="38"/>
  <c r="T306" i="38"/>
  <c r="G61" i="33"/>
  <c r="O343" i="36"/>
  <c r="L22" i="34"/>
  <c r="AM349" i="36"/>
  <c r="T201" i="38"/>
  <c r="T321" i="38" s="1"/>
  <c r="M73" i="13"/>
  <c r="O73" i="13" s="1"/>
  <c r="Z296" i="38"/>
  <c r="Z325" i="38" s="1"/>
  <c r="T86" i="40"/>
  <c r="T124" i="40" s="1"/>
  <c r="AI200" i="38"/>
  <c r="AI320" i="38" s="1"/>
  <c r="X305" i="38"/>
  <c r="U317" i="38"/>
  <c r="E22" i="33" s="1"/>
  <c r="J52" i="4" s="1"/>
  <c r="U203" i="38"/>
  <c r="U299" i="38" s="1"/>
  <c r="AI305" i="38"/>
  <c r="J22" i="35"/>
  <c r="J37" i="35" s="1"/>
  <c r="H80" i="58"/>
  <c r="G49" i="13" s="1"/>
  <c r="Z306" i="38"/>
  <c r="T304" i="38"/>
  <c r="E66" i="33"/>
  <c r="AE342" i="36"/>
  <c r="G42" i="13" s="1"/>
  <c r="L23" i="34"/>
  <c r="AM350" i="36"/>
  <c r="AD340" i="36"/>
  <c r="AM347" i="36"/>
  <c r="Z269" i="36"/>
  <c r="V67" i="37"/>
  <c r="P57" i="82"/>
  <c r="Z40" i="37"/>
  <c r="Z67" i="37" s="1"/>
  <c r="R108" i="38"/>
  <c r="R317" i="38" s="1"/>
  <c r="P67" i="37"/>
  <c r="X306" i="38"/>
  <c r="H46" i="33"/>
  <c r="H61" i="33" s="1"/>
  <c r="Z349" i="36"/>
  <c r="X295" i="38"/>
  <c r="X324" i="38" s="1"/>
  <c r="AE124" i="40"/>
  <c r="I77" i="13"/>
  <c r="M53" i="13"/>
  <c r="O53" i="13" s="1"/>
  <c r="J51" i="13"/>
  <c r="G51" i="13"/>
  <c r="P86" i="4"/>
  <c r="Q86" i="4" s="1"/>
  <c r="P92" i="4"/>
  <c r="Q92" i="4" s="1"/>
  <c r="P79" i="4"/>
  <c r="Q79" i="4" s="1"/>
  <c r="P91" i="4"/>
  <c r="Q91" i="4" s="1"/>
  <c r="P90" i="4"/>
  <c r="Q90" i="4" s="1"/>
  <c r="P89" i="4"/>
  <c r="Q89" i="4" s="1"/>
  <c r="N20" i="119"/>
  <c r="K51" i="13"/>
  <c r="H51" i="13"/>
  <c r="F71" i="13"/>
  <c r="P121" i="4"/>
  <c r="Q121" i="4" s="1"/>
  <c r="P122" i="4"/>
  <c r="Q122" i="4" s="1"/>
  <c r="P115" i="4"/>
  <c r="Q115" i="4" s="1"/>
  <c r="P120" i="4"/>
  <c r="Q120" i="4" s="1"/>
  <c r="P116" i="4"/>
  <c r="Q116" i="4" s="1"/>
  <c r="P118" i="4"/>
  <c r="Q118" i="4" s="1"/>
  <c r="P117" i="4"/>
  <c r="Q117" i="4" s="1"/>
  <c r="P112" i="4"/>
  <c r="Q112" i="4" s="1"/>
  <c r="P136" i="4"/>
  <c r="Q136" i="4" s="1"/>
  <c r="P69" i="4"/>
  <c r="Q69" i="4" s="1"/>
  <c r="K39" i="13"/>
  <c r="L39" i="13" s="1"/>
  <c r="L31" i="13"/>
  <c r="I29" i="13"/>
  <c r="H21" i="98"/>
  <c r="G14" i="98"/>
  <c r="G15" i="98"/>
  <c r="G13" i="98"/>
  <c r="G12" i="98"/>
  <c r="G11" i="98"/>
  <c r="J16" i="98"/>
  <c r="J20" i="98" s="1"/>
  <c r="J17" i="98"/>
  <c r="J21" i="98" s="1"/>
  <c r="AM348" i="36"/>
  <c r="L75" i="5"/>
  <c r="I70" i="5"/>
  <c r="L250" i="108"/>
  <c r="L260" i="108" s="1"/>
  <c r="R40" i="37"/>
  <c r="R67" i="37" s="1"/>
  <c r="J173" i="108"/>
  <c r="J250" i="108" s="1"/>
  <c r="AW90" i="108"/>
  <c r="Z305" i="36"/>
  <c r="AI303" i="38"/>
  <c r="L20" i="5"/>
  <c r="I19" i="5"/>
  <c r="S342" i="36"/>
  <c r="T303" i="38"/>
  <c r="F10" i="6"/>
  <c r="G111" i="10" s="1"/>
  <c r="F66" i="33"/>
  <c r="S21" i="33"/>
  <c r="S36" i="33" s="1"/>
  <c r="F39" i="13"/>
  <c r="L157" i="104"/>
  <c r="L156" i="104"/>
  <c r="J75" i="58"/>
  <c r="M36" i="33"/>
  <c r="M66" i="33" s="1"/>
  <c r="M37" i="33"/>
  <c r="T325" i="38"/>
  <c r="S22" i="33"/>
  <c r="S37" i="33" s="1"/>
  <c r="N37" i="33"/>
  <c r="N67" i="33" s="1"/>
  <c r="K76" i="58"/>
  <c r="J125" i="4" s="1"/>
  <c r="H21" i="33"/>
  <c r="H36" i="33" s="1"/>
  <c r="Z108" i="38"/>
  <c r="H29" i="13"/>
  <c r="R296" i="38"/>
  <c r="X316" i="38"/>
  <c r="R306" i="38"/>
  <c r="G120" i="10"/>
  <c r="M71" i="13"/>
  <c r="X296" i="38"/>
  <c r="H22" i="6"/>
  <c r="J54" i="6"/>
  <c r="V317" i="38"/>
  <c r="F22" i="33" s="1"/>
  <c r="K52" i="4" s="1"/>
  <c r="K49" i="4" s="1"/>
  <c r="V203" i="38"/>
  <c r="V299" i="38" s="1"/>
  <c r="I75" i="58"/>
  <c r="G75" i="58" s="1"/>
  <c r="J21" i="33"/>
  <c r="J36" i="33" s="1"/>
  <c r="AM237" i="36"/>
  <c r="H76" i="58"/>
  <c r="K37" i="33"/>
  <c r="J22" i="33"/>
  <c r="J37" i="33" s="1"/>
  <c r="G22" i="6"/>
  <c r="W317" i="38"/>
  <c r="G22" i="33" s="1"/>
  <c r="L52" i="4" s="1"/>
  <c r="L49" i="4" s="1"/>
  <c r="W203" i="38"/>
  <c r="W299" i="38" s="1"/>
  <c r="R305" i="38"/>
  <c r="R107" i="38"/>
  <c r="R316" i="38" s="1"/>
  <c r="L54" i="5"/>
  <c r="O54" i="5" s="1"/>
  <c r="P54" i="5" s="1"/>
  <c r="O55" i="5"/>
  <c r="P55" i="5" s="1"/>
  <c r="T107" i="38"/>
  <c r="T316" i="38" s="1"/>
  <c r="G123" i="10"/>
  <c r="F22" i="6"/>
  <c r="K54" i="6"/>
  <c r="AI107" i="38"/>
  <c r="X317" i="38"/>
  <c r="X203" i="38"/>
  <c r="T108" i="38"/>
  <c r="T317" i="38" s="1"/>
  <c r="P87" i="4"/>
  <c r="Q87" i="4" s="1"/>
  <c r="J158" i="104"/>
  <c r="K158" i="104" s="1"/>
  <c r="K35" i="104"/>
  <c r="J28" i="104"/>
  <c r="L12" i="119"/>
  <c r="K41" i="104"/>
  <c r="K64" i="104"/>
  <c r="K32" i="104"/>
  <c r="K26" i="104"/>
  <c r="K57" i="104"/>
  <c r="K29" i="104"/>
  <c r="K38" i="104"/>
  <c r="J106" i="104"/>
  <c r="K106" i="104" s="1"/>
  <c r="L105" i="104"/>
  <c r="I71" i="104"/>
  <c r="L10" i="119"/>
  <c r="L42" i="119" s="1"/>
  <c r="L56" i="119" s="1"/>
  <c r="P108" i="4"/>
  <c r="Q108" i="4" s="1"/>
  <c r="P63" i="4"/>
  <c r="Q63" i="4" s="1"/>
  <c r="Z237" i="36"/>
  <c r="Z348" i="36"/>
  <c r="P272" i="36"/>
  <c r="P343" i="36" s="1"/>
  <c r="AD347" i="36"/>
  <c r="AD269" i="36"/>
  <c r="AD339" i="36"/>
  <c r="AD342" i="36" s="1"/>
  <c r="AD349" i="36"/>
  <c r="AD270" i="36"/>
  <c r="AD348" i="36"/>
  <c r="Z350" i="36"/>
  <c r="M25" i="119"/>
  <c r="N25" i="119" s="1"/>
  <c r="P99" i="4"/>
  <c r="Q99" i="4" s="1"/>
  <c r="M16" i="119"/>
  <c r="N16" i="119" s="1"/>
  <c r="N14" i="119"/>
  <c r="M13" i="119"/>
  <c r="M22" i="119"/>
  <c r="N22" i="119" s="1"/>
  <c r="Z236" i="36"/>
  <c r="Z347" i="36"/>
  <c r="AL236" i="36"/>
  <c r="AL347" i="36"/>
  <c r="AL237" i="36"/>
  <c r="AL272" i="36" s="1"/>
  <c r="AL343" i="36" s="1"/>
  <c r="AL348" i="36"/>
  <c r="K36" i="13"/>
  <c r="L36" i="13" s="1"/>
  <c r="D5" i="62"/>
  <c r="E5" i="137" s="1"/>
  <c r="D5" i="70"/>
  <c r="D5" i="71" s="1"/>
  <c r="D5" i="72" s="1"/>
  <c r="D5" i="73" s="1"/>
  <c r="D5" i="74" s="1"/>
  <c r="D5" i="47"/>
  <c r="D5" i="55"/>
  <c r="D5" i="39"/>
  <c r="D5" i="43"/>
  <c r="D5" i="36"/>
  <c r="D5" i="52"/>
  <c r="D5" i="38"/>
  <c r="D5" i="49"/>
  <c r="D5" i="81" s="1"/>
  <c r="D5" i="126" s="1"/>
  <c r="D5" i="128" s="1"/>
  <c r="D5" i="42"/>
  <c r="D5" i="51"/>
  <c r="D5" i="45"/>
  <c r="D5" i="53"/>
  <c r="D5" i="41"/>
  <c r="D5" i="57"/>
  <c r="D5" i="44"/>
  <c r="D5" i="59"/>
  <c r="D5" i="46"/>
  <c r="D5" i="40"/>
  <c r="D5" i="48"/>
  <c r="D5" i="50"/>
  <c r="D5" i="54"/>
  <c r="D5" i="56"/>
  <c r="D5" i="37"/>
  <c r="F5" i="58"/>
  <c r="D4" i="62"/>
  <c r="D4" i="70"/>
  <c r="D4" i="71" s="1"/>
  <c r="D4" i="72" s="1"/>
  <c r="D4" i="73" s="1"/>
  <c r="D4" i="74" s="1"/>
  <c r="D4" i="75" s="1"/>
  <c r="D4" i="76" s="1"/>
  <c r="D5" i="77" s="1"/>
  <c r="D4" i="78" s="1"/>
  <c r="D4" i="38"/>
  <c r="D4" i="46"/>
  <c r="D4" i="52"/>
  <c r="D4" i="43"/>
  <c r="D4" i="41"/>
  <c r="D4" i="57"/>
  <c r="D4" i="54"/>
  <c r="D4" i="37"/>
  <c r="D4" i="36"/>
  <c r="D4" i="51"/>
  <c r="D4" i="47"/>
  <c r="D4" i="39"/>
  <c r="D4" i="55"/>
  <c r="D4" i="42"/>
  <c r="D4" i="45"/>
  <c r="D4" i="53"/>
  <c r="D4" i="48"/>
  <c r="D4" i="44"/>
  <c r="F4" i="58"/>
  <c r="D4" i="40"/>
  <c r="D4" i="56"/>
  <c r="D4" i="50"/>
  <c r="D4" i="59"/>
  <c r="D4" i="49"/>
  <c r="AA87" i="40"/>
  <c r="AA125" i="40" s="1"/>
  <c r="N90" i="58"/>
  <c r="O75" i="58"/>
  <c r="O90" i="58" s="1"/>
  <c r="K45" i="13"/>
  <c r="K44" i="13" s="1"/>
  <c r="N91" i="58"/>
  <c r="O76" i="58"/>
  <c r="O91" i="58" s="1"/>
  <c r="L49" i="13"/>
  <c r="L38" i="13"/>
  <c r="M38" i="13"/>
  <c r="O38" i="13" s="1"/>
  <c r="J30" i="13"/>
  <c r="P66" i="5"/>
  <c r="F30" i="13"/>
  <c r="M36" i="13"/>
  <c r="O36" i="13" s="1"/>
  <c r="J79" i="58"/>
  <c r="M36" i="35"/>
  <c r="J80" i="58"/>
  <c r="M37" i="35"/>
  <c r="AI325" i="38"/>
  <c r="I80" i="58"/>
  <c r="L37" i="35"/>
  <c r="S22" i="35"/>
  <c r="S37" i="35" s="1"/>
  <c r="I79" i="58"/>
  <c r="L36" i="35"/>
  <c r="S21" i="35"/>
  <c r="S36" i="35" s="1"/>
  <c r="J21" i="35"/>
  <c r="J36" i="35" s="1"/>
  <c r="R67" i="33"/>
  <c r="M58" i="13"/>
  <c r="O58" i="13" s="1"/>
  <c r="F56" i="13"/>
  <c r="M63" i="13"/>
  <c r="O63" i="13" s="1"/>
  <c r="L63" i="13"/>
  <c r="F64" i="13"/>
  <c r="M55" i="13"/>
  <c r="O55" i="13" s="1"/>
  <c r="F55" i="13"/>
  <c r="AA124" i="40"/>
  <c r="P58" i="4"/>
  <c r="Q58" i="4" s="1"/>
  <c r="M31" i="13"/>
  <c r="O31" i="13" s="1"/>
  <c r="G23" i="58"/>
  <c r="H90" i="58"/>
  <c r="M39" i="13"/>
  <c r="O39" i="13" s="1"/>
  <c r="F36" i="13"/>
  <c r="P107" i="4"/>
  <c r="Q107" i="4" s="1"/>
  <c r="F34" i="13"/>
  <c r="G33" i="13"/>
  <c r="P102" i="4"/>
  <c r="Q102" i="4" s="1"/>
  <c r="L35" i="13"/>
  <c r="J33" i="13"/>
  <c r="M35" i="13"/>
  <c r="O35" i="13" s="1"/>
  <c r="L34" i="13"/>
  <c r="K33" i="13"/>
  <c r="X202" i="38" l="1"/>
  <c r="M67" i="33"/>
  <c r="K29" i="13"/>
  <c r="AM342" i="36"/>
  <c r="K66" i="33"/>
  <c r="AI203" i="38"/>
  <c r="AI299" i="38" s="1"/>
  <c r="Z202" i="38"/>
  <c r="Z298" i="38" s="1"/>
  <c r="Z272" i="36"/>
  <c r="Z343" i="36" s="1"/>
  <c r="L67" i="33"/>
  <c r="AM272" i="36"/>
  <c r="AM343" i="36" s="1"/>
  <c r="Z342" i="36"/>
  <c r="J35" i="4"/>
  <c r="M35" i="4" s="1"/>
  <c r="P35" i="4" s="1"/>
  <c r="Q35" i="4" s="1"/>
  <c r="F42" i="13"/>
  <c r="F78" i="13" s="1"/>
  <c r="K48" i="4"/>
  <c r="K179" i="4" s="1"/>
  <c r="J94" i="5" s="1"/>
  <c r="J91" i="5" s="1"/>
  <c r="J108" i="5" s="1"/>
  <c r="J109" i="5" s="1"/>
  <c r="M54" i="4"/>
  <c r="P54" i="4" s="1"/>
  <c r="Q54" i="4" s="1"/>
  <c r="M57" i="4"/>
  <c r="P57" i="4" s="1"/>
  <c r="Q57" i="4" s="1"/>
  <c r="R203" i="38"/>
  <c r="R299" i="38" s="1"/>
  <c r="K67" i="33"/>
  <c r="M37" i="4"/>
  <c r="P37" i="4" s="1"/>
  <c r="Q37" i="4" s="1"/>
  <c r="I80" i="5"/>
  <c r="I109" i="5" s="1"/>
  <c r="M132" i="4"/>
  <c r="G84" i="120" s="1"/>
  <c r="L48" i="4"/>
  <c r="X298" i="38"/>
  <c r="S67" i="33"/>
  <c r="M47" i="13"/>
  <c r="O47" i="13" s="1"/>
  <c r="F47" i="13"/>
  <c r="G80" i="58"/>
  <c r="AD272" i="36"/>
  <c r="AD343" i="36" s="1"/>
  <c r="Z316" i="38"/>
  <c r="M52" i="4"/>
  <c r="J49" i="4"/>
  <c r="M49" i="4" s="1"/>
  <c r="L96" i="4"/>
  <c r="M96" i="4" s="1"/>
  <c r="M100" i="4"/>
  <c r="L85" i="4"/>
  <c r="M85" i="4" s="1"/>
  <c r="P85" i="4" s="1"/>
  <c r="Q85" i="4" s="1"/>
  <c r="M88" i="4"/>
  <c r="P88" i="4" s="1"/>
  <c r="Q88" i="4" s="1"/>
  <c r="M125" i="4"/>
  <c r="J124" i="4"/>
  <c r="M124" i="4" s="1"/>
  <c r="M51" i="13"/>
  <c r="M109" i="4"/>
  <c r="P109" i="4" s="1"/>
  <c r="Q109" i="4" s="1"/>
  <c r="M23" i="4"/>
  <c r="P23" i="4" s="1"/>
  <c r="Q23" i="4" s="1"/>
  <c r="J22" i="4"/>
  <c r="M22" i="4" s="1"/>
  <c r="P22" i="4" s="1"/>
  <c r="Q22" i="4" s="1"/>
  <c r="J67" i="33"/>
  <c r="S66" i="33"/>
  <c r="E37" i="33"/>
  <c r="E67" i="33" s="1"/>
  <c r="L51" i="13"/>
  <c r="H77" i="13"/>
  <c r="P68" i="4"/>
  <c r="Q68" i="4" s="1"/>
  <c r="F51" i="13"/>
  <c r="L30" i="13"/>
  <c r="G29" i="13"/>
  <c r="F29" i="13" s="1"/>
  <c r="K77" i="13"/>
  <c r="O71" i="13"/>
  <c r="P111" i="4"/>
  <c r="Q111" i="4" s="1"/>
  <c r="H66" i="33"/>
  <c r="T202" i="38"/>
  <c r="T298" i="38" s="1"/>
  <c r="O75" i="5"/>
  <c r="P75" i="5" s="1"/>
  <c r="L70" i="5"/>
  <c r="G110" i="10"/>
  <c r="J260" i="108"/>
  <c r="AW260" i="108" s="1"/>
  <c r="AW250" i="108"/>
  <c r="J142" i="4" s="1"/>
  <c r="M142" i="4" s="1"/>
  <c r="AW173" i="108"/>
  <c r="J193" i="117" s="1"/>
  <c r="K193" i="117" s="1"/>
  <c r="P39" i="4"/>
  <c r="Q39" i="4" s="1"/>
  <c r="P40" i="4"/>
  <c r="Q40" i="4" s="1"/>
  <c r="L19" i="5"/>
  <c r="O19" i="5" s="1"/>
  <c r="P19" i="5" s="1"/>
  <c r="O20" i="5"/>
  <c r="P20" i="5" s="1"/>
  <c r="J90" i="58"/>
  <c r="J66" i="33"/>
  <c r="P45" i="4"/>
  <c r="Q45" i="4" s="1"/>
  <c r="P42" i="4"/>
  <c r="Q42" i="4" s="1"/>
  <c r="G37" i="33"/>
  <c r="G67" i="33" s="1"/>
  <c r="X325" i="38"/>
  <c r="X299" i="38"/>
  <c r="R325" i="38"/>
  <c r="F54" i="6"/>
  <c r="K59" i="6"/>
  <c r="F59" i="6" s="1"/>
  <c r="G45" i="13"/>
  <c r="G76" i="58"/>
  <c r="H91" i="58"/>
  <c r="P75" i="58"/>
  <c r="AI316" i="38"/>
  <c r="AI202" i="38"/>
  <c r="AI298" i="38" s="1"/>
  <c r="G54" i="6"/>
  <c r="H22" i="33"/>
  <c r="H37" i="33" s="1"/>
  <c r="H67" i="33" s="1"/>
  <c r="F37" i="33"/>
  <c r="F67" i="33" s="1"/>
  <c r="Z317" i="38"/>
  <c r="Z203" i="38"/>
  <c r="Z299" i="38" s="1"/>
  <c r="R202" i="38"/>
  <c r="R298" i="38" s="1"/>
  <c r="J45" i="13"/>
  <c r="L45" i="13" s="1"/>
  <c r="K91" i="58"/>
  <c r="P76" i="58"/>
  <c r="L11" i="5"/>
  <c r="G58" i="10" s="1"/>
  <c r="J59" i="6"/>
  <c r="H54" i="6"/>
  <c r="T203" i="38"/>
  <c r="T299" i="38" s="1"/>
  <c r="P133" i="4"/>
  <c r="Q133" i="4" s="1"/>
  <c r="D4" i="63"/>
  <c r="D4" i="64" s="1"/>
  <c r="D4" i="66" s="1"/>
  <c r="E4" i="123"/>
  <c r="E4" i="124"/>
  <c r="D5" i="63"/>
  <c r="D5" i="64" s="1"/>
  <c r="D5" i="66" s="1"/>
  <c r="E5" i="123"/>
  <c r="E5" i="124"/>
  <c r="P104" i="4"/>
  <c r="Q104" i="4" s="1"/>
  <c r="P103" i="4"/>
  <c r="Q103" i="4" s="1"/>
  <c r="P126" i="4"/>
  <c r="Q126" i="4" s="1"/>
  <c r="P106" i="4"/>
  <c r="Q106" i="4" s="1"/>
  <c r="K28" i="104"/>
  <c r="I159" i="104"/>
  <c r="I167" i="104" s="1"/>
  <c r="I169" i="104" s="1"/>
  <c r="L70" i="104"/>
  <c r="M12" i="119"/>
  <c r="N13" i="119"/>
  <c r="D6" i="79"/>
  <c r="D5" i="80"/>
  <c r="D5" i="75"/>
  <c r="D5" i="76" s="1"/>
  <c r="D6" i="77" s="1"/>
  <c r="D5" i="78" s="1"/>
  <c r="D4" i="81"/>
  <c r="D4" i="126" s="1"/>
  <c r="D5" i="79"/>
  <c r="D4" i="80"/>
  <c r="M30" i="13"/>
  <c r="O30" i="13" s="1"/>
  <c r="K43" i="13"/>
  <c r="P79" i="58"/>
  <c r="G79" i="58"/>
  <c r="G90" i="58" s="1"/>
  <c r="I90" i="58"/>
  <c r="P80" i="58"/>
  <c r="H49" i="13"/>
  <c r="M49" i="13" s="1"/>
  <c r="O49" i="13" s="1"/>
  <c r="I91" i="58"/>
  <c r="I49" i="13"/>
  <c r="J91" i="58"/>
  <c r="P53" i="4"/>
  <c r="Q53" i="4" s="1"/>
  <c r="F33" i="13"/>
  <c r="L33" i="13"/>
  <c r="M33" i="13"/>
  <c r="O33" i="13" s="1"/>
  <c r="J29" i="13"/>
  <c r="L29" i="13" s="1"/>
  <c r="P101" i="4"/>
  <c r="Q101" i="4" s="1"/>
  <c r="J93" i="4" l="1"/>
  <c r="O70" i="5"/>
  <c r="P70" i="5" s="1"/>
  <c r="L80" i="5"/>
  <c r="O80" i="5" s="1"/>
  <c r="G91" i="58"/>
  <c r="J48" i="4"/>
  <c r="M48" i="4" s="1"/>
  <c r="L93" i="4"/>
  <c r="P90" i="58"/>
  <c r="P142" i="4"/>
  <c r="Q142" i="4" s="1"/>
  <c r="O51" i="13"/>
  <c r="F49" i="13"/>
  <c r="E9" i="109"/>
  <c r="G9" i="109" s="1"/>
  <c r="G11" i="109" s="1"/>
  <c r="O11" i="5"/>
  <c r="G117" i="10"/>
  <c r="G59" i="6"/>
  <c r="G44" i="13"/>
  <c r="G77" i="13" s="1"/>
  <c r="F45" i="13"/>
  <c r="D5" i="127"/>
  <c r="G118" i="10"/>
  <c r="H59" i="6"/>
  <c r="M45" i="13"/>
  <c r="O45" i="13" s="1"/>
  <c r="J44" i="13"/>
  <c r="J77" i="13" s="1"/>
  <c r="G124" i="10"/>
  <c r="G119" i="10"/>
  <c r="D4" i="127"/>
  <c r="D4" i="128"/>
  <c r="P132" i="4"/>
  <c r="Q132" i="4" s="1"/>
  <c r="P98" i="4"/>
  <c r="Q98" i="4" s="1"/>
  <c r="P97" i="4"/>
  <c r="Q97" i="4" s="1"/>
  <c r="P91" i="58"/>
  <c r="M40" i="119"/>
  <c r="N40" i="119" s="1"/>
  <c r="N12" i="119"/>
  <c r="M10" i="119"/>
  <c r="N10" i="119" s="1"/>
  <c r="D4" i="83"/>
  <c r="D4" i="84" s="1"/>
  <c r="D4" i="85" s="1"/>
  <c r="D4" i="82"/>
  <c r="D5" i="83"/>
  <c r="D5" i="84" s="1"/>
  <c r="D5" i="85" s="1"/>
  <c r="D5" i="82"/>
  <c r="F5" i="114"/>
  <c r="P124" i="4"/>
  <c r="Q124" i="4" s="1"/>
  <c r="P125" i="4"/>
  <c r="Q125" i="4" s="1"/>
  <c r="P100" i="4"/>
  <c r="Q100" i="4" s="1"/>
  <c r="M29" i="13"/>
  <c r="O29" i="13" s="1"/>
  <c r="G57" i="10" l="1"/>
  <c r="M93" i="4"/>
  <c r="M179" i="4" s="1"/>
  <c r="G88" i="10" s="1"/>
  <c r="L179" i="4"/>
  <c r="J179" i="4"/>
  <c r="J11" i="109"/>
  <c r="E11" i="109"/>
  <c r="P52" i="4"/>
  <c r="Q52" i="4" s="1"/>
  <c r="J43" i="13"/>
  <c r="L44" i="13"/>
  <c r="L77" i="13" s="1"/>
  <c r="M44" i="13"/>
  <c r="G43" i="13"/>
  <c r="F44" i="13"/>
  <c r="F77" i="13" s="1"/>
  <c r="P11" i="5"/>
  <c r="P80" i="5"/>
  <c r="M42" i="119"/>
  <c r="M56" i="119" s="1"/>
  <c r="N42" i="119"/>
  <c r="N56" i="119" s="1"/>
  <c r="D5" i="86"/>
  <c r="D5" i="88" s="1"/>
  <c r="E5" i="89" s="1"/>
  <c r="D5" i="90" s="1"/>
  <c r="D5" i="111" s="1"/>
  <c r="D5" i="91" s="1"/>
  <c r="D5" i="92" s="1"/>
  <c r="D5" i="93" s="1"/>
  <c r="D5" i="94" s="1"/>
  <c r="D5" i="95" s="1"/>
  <c r="D5" i="96" s="1"/>
  <c r="E5" i="97" s="1"/>
  <c r="D5" i="87"/>
  <c r="D4" i="86"/>
  <c r="D4" i="88" s="1"/>
  <c r="E4" i="89" s="1"/>
  <c r="D4" i="90" s="1"/>
  <c r="D4" i="111" s="1"/>
  <c r="D4" i="91" s="1"/>
  <c r="D4" i="92" s="1"/>
  <c r="D4" i="93" s="1"/>
  <c r="D4" i="94" s="1"/>
  <c r="D4" i="95" s="1"/>
  <c r="D4" i="96" s="1"/>
  <c r="D4" i="87"/>
  <c r="P96" i="4"/>
  <c r="Q96" i="4" s="1"/>
  <c r="G87" i="10" l="1"/>
  <c r="G89" i="10" s="1"/>
  <c r="G90" i="10" s="1"/>
  <c r="K94" i="5"/>
  <c r="O44" i="13"/>
  <c r="O77" i="13" s="1"/>
  <c r="I9" i="13" s="1"/>
  <c r="M77" i="13"/>
  <c r="M43" i="13"/>
  <c r="O43" i="13" s="1"/>
  <c r="L43" i="13"/>
  <c r="F43" i="13"/>
  <c r="P49" i="4"/>
  <c r="Q49" i="4" s="1"/>
  <c r="D5" i="99"/>
  <c r="D5" i="100" s="1"/>
  <c r="D5" i="101" s="1"/>
  <c r="E5" i="147" s="1"/>
  <c r="E5" i="146" s="1"/>
  <c r="E5" i="98"/>
  <c r="D4" i="99"/>
  <c r="D4" i="100" s="1"/>
  <c r="D4" i="101" s="1"/>
  <c r="E4" i="147" s="1"/>
  <c r="E4" i="146" s="1"/>
  <c r="E4" i="97"/>
  <c r="E4" i="98" s="1"/>
  <c r="P93" i="4"/>
  <c r="Q93" i="4" s="1"/>
  <c r="L94" i="5" l="1"/>
  <c r="K91" i="5"/>
  <c r="K78" i="13"/>
  <c r="N78" i="13"/>
  <c r="O78" i="13"/>
  <c r="J78" i="13"/>
  <c r="I14" i="13"/>
  <c r="G93" i="10" s="1"/>
  <c r="P48" i="4"/>
  <c r="Q48" i="4" s="1"/>
  <c r="G78" i="13"/>
  <c r="I78" i="13"/>
  <c r="H78" i="13"/>
  <c r="J16" i="115"/>
  <c r="J19" i="115"/>
  <c r="J11" i="115"/>
  <c r="J13" i="115"/>
  <c r="J17" i="115"/>
  <c r="J12" i="115"/>
  <c r="J14" i="115"/>
  <c r="J15" i="115"/>
  <c r="K108" i="5" l="1"/>
  <c r="K109" i="5" s="1"/>
  <c r="O94" i="5"/>
  <c r="P94" i="5" s="1"/>
  <c r="L91" i="5"/>
  <c r="L108" i="5" s="1"/>
  <c r="L78" i="13"/>
  <c r="M78" i="13" s="1"/>
  <c r="J9" i="13" s="1"/>
  <c r="J14" i="13" s="1"/>
  <c r="G80" i="10"/>
  <c r="G56" i="10"/>
  <c r="G76" i="10"/>
  <c r="G67" i="10"/>
  <c r="G64" i="10"/>
  <c r="G75" i="10"/>
  <c r="G72" i="10"/>
  <c r="G71" i="10"/>
  <c r="G78" i="10"/>
  <c r="G82" i="10"/>
  <c r="P179" i="4"/>
  <c r="Q179" i="4" s="1"/>
  <c r="G83" i="10"/>
  <c r="G66" i="10"/>
  <c r="G65" i="10"/>
  <c r="G79" i="10"/>
  <c r="G85" i="10"/>
  <c r="G73" i="10"/>
  <c r="G62" i="10"/>
  <c r="G63" i="10"/>
  <c r="G84" i="10"/>
  <c r="G77" i="10"/>
  <c r="G69" i="10"/>
  <c r="G74" i="10"/>
  <c r="G70" i="10"/>
  <c r="G81" i="10"/>
  <c r="G68" i="10"/>
  <c r="J20" i="115"/>
  <c r="J63" i="104"/>
  <c r="J71" i="104"/>
  <c r="K71" i="104" s="1"/>
  <c r="O91" i="5" l="1"/>
  <c r="G60" i="10"/>
  <c r="K63" i="104"/>
  <c r="H159" i="104"/>
  <c r="L109" i="5" l="1"/>
  <c r="O109" i="5" s="1"/>
  <c r="P109" i="5" s="1"/>
  <c r="O108" i="5"/>
  <c r="P108" i="5" s="1"/>
  <c r="P91" i="5"/>
  <c r="H167" i="104"/>
  <c r="J159" i="104"/>
  <c r="K159" i="104" s="1"/>
  <c r="L110" i="5" l="1"/>
  <c r="H169" i="104"/>
  <c r="J169" i="104" s="1"/>
  <c r="K169" i="104" s="1"/>
  <c r="J167" i="104"/>
  <c r="K167" i="104" s="1"/>
  <c r="O17" i="62" l="1"/>
  <c r="O28" i="62" s="1"/>
  <c r="L28" i="62"/>
  <c r="K28" i="62"/>
</calcChain>
</file>

<file path=xl/sharedStrings.xml><?xml version="1.0" encoding="utf-8"?>
<sst xmlns="http://schemas.openxmlformats.org/spreadsheetml/2006/main" count="18080" uniqueCount="5338">
  <si>
    <t>Life/MBA's/Trust Division</t>
  </si>
  <si>
    <t>Index</t>
  </si>
  <si>
    <t>Summary of Changes</t>
  </si>
  <si>
    <t>Life Annual Statement</t>
  </si>
  <si>
    <t>No.</t>
  </si>
  <si>
    <t>UPDATED TABS/SHEETS</t>
  </si>
  <si>
    <t>PARTICULARS</t>
  </si>
  <si>
    <t>REMARKS</t>
  </si>
  <si>
    <t>Other Division</t>
  </si>
  <si>
    <t>All Tab Sheets Except Page 1 and Page 1 Annex</t>
  </si>
  <si>
    <t>Revised "Page Number" and Change of cell position for "Index"</t>
  </si>
  <si>
    <t>Changes were made to the page number of each tab/sheet to eliminate the redundancy of word "Page" across the template. Change the cell position of "Index" to upper right position of sheet.</t>
  </si>
  <si>
    <t>Column E</t>
  </si>
  <si>
    <t>Updated the wordings under "Title" to reflect neccesary changes below</t>
  </si>
  <si>
    <t>Page 2</t>
  </si>
  <si>
    <t>Row 6 Column J to M</t>
  </si>
  <si>
    <t>Added cell with word "Financial Reporting Framework"</t>
  </si>
  <si>
    <t>Row 179 Column J to N</t>
  </si>
  <si>
    <t>Changed the formula from previous Sumif function to Sum function of all general ledger/account cells</t>
  </si>
  <si>
    <t>Row 179 Column C</t>
  </si>
  <si>
    <t>Deleted the number "25" to reflect appropriate numbering in FRF CL 2016-65</t>
  </si>
  <si>
    <t>Page 3</t>
  </si>
  <si>
    <t>Column C</t>
  </si>
  <si>
    <t>Updated the numbering to start with the number "25" to reflect appropriate numbering in FRF CL 2016-65</t>
  </si>
  <si>
    <t>Row 7 Column K</t>
  </si>
  <si>
    <t>Changed the headings to "Non-Admitted Balances"</t>
  </si>
  <si>
    <t>Row 94 Column J</t>
  </si>
  <si>
    <t>Linked to Page 2 Cell K179 Total Non-Ledger Assets</t>
  </si>
  <si>
    <t>Row 94 Column K</t>
  </si>
  <si>
    <t>Linked to Sum of Page 2 Cell K179 - Total Non-Admitted Assets, and Page 3 Cell J80 - Total Non-Ledger Liability</t>
  </si>
  <si>
    <t>Column C to E</t>
  </si>
  <si>
    <t>Deleted the word "Equity" and retained/changed to "Net Worth"</t>
  </si>
  <si>
    <t>Page 7</t>
  </si>
  <si>
    <t>Column E and G for Lines 1 to 26; and 95 to 98</t>
  </si>
  <si>
    <t>Updated formulas to reflect appropriate columns due to changes in tab X15 (Exhibit 15)</t>
  </si>
  <si>
    <t>X1B/Page 9</t>
  </si>
  <si>
    <t>Revised whole tab</t>
  </si>
  <si>
    <t>Revised format created by IC Statistics and Research Division SRD</t>
  </si>
  <si>
    <t>SRD</t>
  </si>
  <si>
    <t>X6-7/Page 12</t>
  </si>
  <si>
    <t>Row 25 Column C</t>
  </si>
  <si>
    <t>From: "1) Entries in this column are transferred to page 3 item 16" 
Changed to "1) Entries in this column are transferred to page 3 item 41"</t>
  </si>
  <si>
    <t>X15/Page 18</t>
  </si>
  <si>
    <t>Insured Lives was split into Male and Female</t>
  </si>
  <si>
    <t>Revision created by IC SRD: Insured Lives was split into Male and Female</t>
  </si>
  <si>
    <t>Tab C/ Page 22</t>
  </si>
  <si>
    <t>Added Columns H and I</t>
  </si>
  <si>
    <t>Added columns for "Currency" and " Country of Domicile"</t>
  </si>
  <si>
    <t>ISD</t>
  </si>
  <si>
    <t>Tab K.1/ Page 31</t>
  </si>
  <si>
    <t>Added column " Country of Domicile"</t>
  </si>
  <si>
    <t>Tab L.1/ Page 33</t>
  </si>
  <si>
    <t>Column D &amp; E</t>
  </si>
  <si>
    <t>M/Page 34</t>
  </si>
  <si>
    <t>Column O &amp; P</t>
  </si>
  <si>
    <t>Row 12 Column S, T, and U</t>
  </si>
  <si>
    <t>Changed the heading to reflect beginning balance plus purchases less redeemed units</t>
  </si>
  <si>
    <t>P.3/Page 40</t>
  </si>
  <si>
    <t>Added Columns 8,9, 12,and 13</t>
  </si>
  <si>
    <t>Added columns: "Period of Guaranty From To", "With IC Approval? (Y/N)", and "Date Approved"</t>
  </si>
  <si>
    <t>BC/Page 99</t>
  </si>
  <si>
    <t>Revised format created by IC SRD</t>
  </si>
  <si>
    <t>CA/Page 101</t>
  </si>
  <si>
    <t>Notes were added at the right portion of the template</t>
  </si>
  <si>
    <t>Additional notes created by IC SRD</t>
  </si>
  <si>
    <t>CG/Page 107</t>
  </si>
  <si>
    <t>Row 9 Column H, and Row 9 Column K</t>
  </si>
  <si>
    <t>Interchanged the the subheadings words of "FRF Liability Account" and "FRF Asset Account".</t>
  </si>
  <si>
    <t>CH/Page 108</t>
  </si>
  <si>
    <t>Row 8 Column AY</t>
  </si>
  <si>
    <t>Changed header from "December 31, 20xx" to "Prior Year Balance"</t>
  </si>
  <si>
    <t>CK/Page 111</t>
  </si>
  <si>
    <t>Column G</t>
  </si>
  <si>
    <t>Inserted drop-down list for column "Opinion"</t>
  </si>
  <si>
    <t>WTB vs AFS vs AS/Page 116</t>
  </si>
  <si>
    <t>Row 5 Column O to Q</t>
  </si>
  <si>
    <t xml:space="preserve">Heading changed "Annual Statement (AS) (Ledger Balances from Page 2 and Page 3)" </t>
  </si>
  <si>
    <t>SURVEY/Page 118</t>
  </si>
  <si>
    <t>Survey on Sustainable Insurance Products</t>
  </si>
  <si>
    <t>Revised and additional survey questions created by IC SRD</t>
  </si>
  <si>
    <t>INDEX</t>
  </si>
  <si>
    <t>Legend:</t>
  </si>
  <si>
    <t xml:space="preserve">&gt;&gt;&gt;&gt;&gt;Links </t>
  </si>
  <si>
    <t>&gt;&gt;&gt;&gt;&gt;Formula</t>
  </si>
  <si>
    <t>&gt;&gt;&gt;&gt;&gt;For Input</t>
  </si>
  <si>
    <t>OTHER PAGES:</t>
  </si>
  <si>
    <t>EXCEL TAB</t>
  </si>
  <si>
    <t>TITLE</t>
  </si>
  <si>
    <t>Page 1</t>
  </si>
  <si>
    <t>General Information</t>
  </si>
  <si>
    <t>Page 1 Annex</t>
  </si>
  <si>
    <t>Annex</t>
  </si>
  <si>
    <t>Asset Accounts</t>
  </si>
  <si>
    <t>Liabilities And Net Worth Accounts</t>
  </si>
  <si>
    <t>Page 4</t>
  </si>
  <si>
    <t>Analysis Of Operations By Business Line</t>
  </si>
  <si>
    <t>Page 5</t>
  </si>
  <si>
    <t>General Interrogatories</t>
  </si>
  <si>
    <t>Page 6A</t>
  </si>
  <si>
    <t>Summary Of Insurance Policies &amp; Amount - Individual Life</t>
  </si>
  <si>
    <t>Page 6B</t>
  </si>
  <si>
    <t>Summary Of Insurance Policies &amp; Amount - Group Life, Health &amp; Accident</t>
  </si>
  <si>
    <t>5- Year Historical Data</t>
  </si>
  <si>
    <t>EXHIBITS:</t>
  </si>
  <si>
    <t>PAGES</t>
  </si>
  <si>
    <t>X1A</t>
  </si>
  <si>
    <t>Page 8</t>
  </si>
  <si>
    <t>1A- Premiums By Type And Business Line</t>
  </si>
  <si>
    <t>X1B</t>
  </si>
  <si>
    <t>Page 9</t>
  </si>
  <si>
    <t>1B-Business By Distribution Method &amp; Business Line (Direct Business)</t>
  </si>
  <si>
    <t>X2-4</t>
  </si>
  <si>
    <t>Page 10</t>
  </si>
  <si>
    <t>2 - Net Investment Income</t>
  </si>
  <si>
    <t>3 - Interest, Dividends And Real Estate Income</t>
  </si>
  <si>
    <t>4 - Gains And Losses On Investment And Other Assets</t>
  </si>
  <si>
    <t>X5</t>
  </si>
  <si>
    <t>Page 11</t>
  </si>
  <si>
    <t xml:space="preserve">5 - Expenses </t>
  </si>
  <si>
    <t>X6-7</t>
  </si>
  <si>
    <t>Page 12</t>
  </si>
  <si>
    <t>6 - Taxes, Licenses, And Fees (Candidate For Deletion Since It Has Been Integrated Into Ex 5)</t>
  </si>
  <si>
    <t>7 - Dividends/Experience Refunds To Policyholders</t>
  </si>
  <si>
    <t>X8</t>
  </si>
  <si>
    <t>Page 13</t>
  </si>
  <si>
    <t>8- Aggregate Reserve For Life Policies And Contracts</t>
  </si>
  <si>
    <t>X8a,9,10</t>
  </si>
  <si>
    <t>Page 14</t>
  </si>
  <si>
    <t>8A-Changes In Reserves Due To Discount Rates</t>
  </si>
  <si>
    <t>9 - Aggregate Reserve For Accident And Health Polices</t>
  </si>
  <si>
    <t xml:space="preserve"> 10 - Supplementary Contracts Without Life Contingencies And Dividend Accumulations </t>
  </si>
  <si>
    <t>X11</t>
  </si>
  <si>
    <t>Page 15</t>
  </si>
  <si>
    <t>11-Policy And Contract Claims</t>
  </si>
  <si>
    <t>X13</t>
  </si>
  <si>
    <t>Page 16</t>
  </si>
  <si>
    <t>13 - Analysis Of Non-Admitted Assets And Related Items</t>
  </si>
  <si>
    <t>X14</t>
  </si>
  <si>
    <t>Page 17</t>
  </si>
  <si>
    <t>14 - Statement Of Premiums And Benefits</t>
  </si>
  <si>
    <t>X15</t>
  </si>
  <si>
    <t>Page 18</t>
  </si>
  <si>
    <t>15- Life, Accident, And Health Insurance Policies</t>
  </si>
  <si>
    <t>X16</t>
  </si>
  <si>
    <t>Page 19</t>
  </si>
  <si>
    <t>16 - Annuities (Paid-For Basis) And Supplementary Contracts With Life Contingencies</t>
  </si>
  <si>
    <t>SCHEDULES:</t>
  </si>
  <si>
    <t>A</t>
  </si>
  <si>
    <t>Page 20</t>
  </si>
  <si>
    <t xml:space="preserve"> Cash on Hand</t>
  </si>
  <si>
    <t>B</t>
  </si>
  <si>
    <t>Page 21</t>
  </si>
  <si>
    <t>Cash in Bank</t>
  </si>
  <si>
    <t>C</t>
  </si>
  <si>
    <t>Page 22</t>
  </si>
  <si>
    <t>Time Deposits</t>
  </si>
  <si>
    <t>D</t>
  </si>
  <si>
    <t>Page 23</t>
  </si>
  <si>
    <t>Reinsurance Assumed for Life and Related Benefits</t>
  </si>
  <si>
    <t>E</t>
  </si>
  <si>
    <t>Page 24</t>
  </si>
  <si>
    <t>Reinsurance Assumed for Accident and Health Benefits</t>
  </si>
  <si>
    <t>F</t>
  </si>
  <si>
    <t>Page 25</t>
  </si>
  <si>
    <t>Reinsurance Ceded for Life and Related Benefits</t>
  </si>
  <si>
    <t>G</t>
  </si>
  <si>
    <t>Page 26</t>
  </si>
  <si>
    <t>Reinsurance Ceded for Accident and Health Benefits</t>
  </si>
  <si>
    <t>H</t>
  </si>
  <si>
    <t>Page 27</t>
  </si>
  <si>
    <t>Financial Assets at Fair Value Through Profit or Loss</t>
  </si>
  <si>
    <t>I</t>
  </si>
  <si>
    <t>Page 28</t>
  </si>
  <si>
    <t>Held to Maturity Securities</t>
  </si>
  <si>
    <t>J</t>
  </si>
  <si>
    <t>Page 29</t>
  </si>
  <si>
    <t>Available for Sale Securities</t>
  </si>
  <si>
    <t>K</t>
  </si>
  <si>
    <t>Page 30</t>
  </si>
  <si>
    <t>Debt Securities</t>
  </si>
  <si>
    <t>K.1</t>
  </si>
  <si>
    <t>Page 31</t>
  </si>
  <si>
    <t>Debt Securities- Foreign Accounts</t>
  </si>
  <si>
    <t>L</t>
  </si>
  <si>
    <t>Page 32</t>
  </si>
  <si>
    <t>Equity Securities</t>
  </si>
  <si>
    <t>L.1</t>
  </si>
  <si>
    <t>Page 33</t>
  </si>
  <si>
    <t>Equity Securities- Foreign Accounts</t>
  </si>
  <si>
    <t>M</t>
  </si>
  <si>
    <t>Page 34</t>
  </si>
  <si>
    <t>Mutual Funds, Unit Investment Trusts, Real Estate Investment Trusts and Other Funds</t>
  </si>
  <si>
    <t>N</t>
  </si>
  <si>
    <t>Page 35</t>
  </si>
  <si>
    <t>Derivative Asset - FAFVPL</t>
  </si>
  <si>
    <t>O</t>
  </si>
  <si>
    <t>Page 36</t>
  </si>
  <si>
    <t>Other Assets</t>
  </si>
  <si>
    <t>P</t>
  </si>
  <si>
    <t>Page 37</t>
  </si>
  <si>
    <t>Summary of Loans and Receivable Accounts</t>
  </si>
  <si>
    <t>P.1</t>
  </si>
  <si>
    <t>Page 38</t>
  </si>
  <si>
    <t>Loans and Receivables- Real Estate Mortgage Loan</t>
  </si>
  <si>
    <t>P.2</t>
  </si>
  <si>
    <t>Page 39</t>
  </si>
  <si>
    <t>Loans and Receivables-Collateral Loans</t>
  </si>
  <si>
    <t>P.3</t>
  </si>
  <si>
    <t>Page 40</t>
  </si>
  <si>
    <t>Loans and Receivables-Guaranteed Loans</t>
  </si>
  <si>
    <t>P.4</t>
  </si>
  <si>
    <t>Page 41</t>
  </si>
  <si>
    <t>Loans and Receivables-Chattel Mortgage Loans</t>
  </si>
  <si>
    <t>P.5</t>
  </si>
  <si>
    <t>Page 42</t>
  </si>
  <si>
    <t>Loans and Receivables-Policy Loans</t>
  </si>
  <si>
    <t>P.6</t>
  </si>
  <si>
    <t>Page 43</t>
  </si>
  <si>
    <t>Loans and Receivables-Housing Loans</t>
  </si>
  <si>
    <t>P.7</t>
  </si>
  <si>
    <t>Page 44</t>
  </si>
  <si>
    <t>Loans and Receivables-Car Loans</t>
  </si>
  <si>
    <t>P.8</t>
  </si>
  <si>
    <t>Page 45</t>
  </si>
  <si>
    <t>Loans and Receivables-Low Cost Housing</t>
  </si>
  <si>
    <t>P.9</t>
  </si>
  <si>
    <t>Page 46</t>
  </si>
  <si>
    <t>Loans and Receivables-Purchase Money Mortgages</t>
  </si>
  <si>
    <t>P.10</t>
  </si>
  <si>
    <t>Page 47</t>
  </si>
  <si>
    <t>Loans and Receivables-Notes Receivable</t>
  </si>
  <si>
    <t>P.11</t>
  </si>
  <si>
    <t>Page 48</t>
  </si>
  <si>
    <t>Loans and Receivables-Sales Contract Receivable</t>
  </si>
  <si>
    <t>P.12</t>
  </si>
  <si>
    <t>Page 49</t>
  </si>
  <si>
    <t>Loans and Receivables-Unquoted Debt Securities</t>
  </si>
  <si>
    <t>P.13</t>
  </si>
  <si>
    <t>Page 50</t>
  </si>
  <si>
    <t>Loans and Receivables-Salary Loans</t>
  </si>
  <si>
    <t>P.14</t>
  </si>
  <si>
    <t>Page 51</t>
  </si>
  <si>
    <t>Loans and Receivables-Other Loan Receivables</t>
  </si>
  <si>
    <t>Q</t>
  </si>
  <si>
    <t>Page 52</t>
  </si>
  <si>
    <t>Investment Income Due and Accrued</t>
  </si>
  <si>
    <t>R</t>
  </si>
  <si>
    <t>Page 53</t>
  </si>
  <si>
    <t>Accounts Receivable</t>
  </si>
  <si>
    <t>R.1</t>
  </si>
  <si>
    <t>Page 54</t>
  </si>
  <si>
    <t>Accounts Receivable- Breakdown</t>
  </si>
  <si>
    <t>S</t>
  </si>
  <si>
    <t>Page 55</t>
  </si>
  <si>
    <t>Investment in Subsidiaries and Associates</t>
  </si>
  <si>
    <t>T</t>
  </si>
  <si>
    <t>Page 56</t>
  </si>
  <si>
    <t>Investment in Joint Ventures</t>
  </si>
  <si>
    <t>U</t>
  </si>
  <si>
    <t>Page 57</t>
  </si>
  <si>
    <t>Summary of Property and Equipment Accounts</t>
  </si>
  <si>
    <t>U.1</t>
  </si>
  <si>
    <t>Page 58</t>
  </si>
  <si>
    <t>Property and Equipment Non-Admitted accounts</t>
  </si>
  <si>
    <t>U.2</t>
  </si>
  <si>
    <t>Page 59</t>
  </si>
  <si>
    <t>Property and Equipment- Land</t>
  </si>
  <si>
    <t>U.3</t>
  </si>
  <si>
    <t>Page 60</t>
  </si>
  <si>
    <t>Property and Equipment- Building and Building Improvements</t>
  </si>
  <si>
    <t>U.4</t>
  </si>
  <si>
    <t>Page 61</t>
  </si>
  <si>
    <t>Property and Equipment- IT Equipment</t>
  </si>
  <si>
    <t>V</t>
  </si>
  <si>
    <t>Page 62</t>
  </si>
  <si>
    <t>Summary of Investment Property Accounts</t>
  </si>
  <si>
    <t>V.1</t>
  </si>
  <si>
    <t>Page 63</t>
  </si>
  <si>
    <t>Investment Property- Land at Cost</t>
  </si>
  <si>
    <t>V.2</t>
  </si>
  <si>
    <t>Page 64</t>
  </si>
  <si>
    <t>Investment Property- Building and Building Improvements at Cost</t>
  </si>
  <si>
    <t>V.3</t>
  </si>
  <si>
    <t>Page 65</t>
  </si>
  <si>
    <t>Investment Property- Land at Fair Value</t>
  </si>
  <si>
    <t>V.4</t>
  </si>
  <si>
    <t>Page 66</t>
  </si>
  <si>
    <t>Investment Property- Building and Building Improvements at Fair Value</t>
  </si>
  <si>
    <t>V.5</t>
  </si>
  <si>
    <t>Page 67</t>
  </si>
  <si>
    <t>Foreclosed Properties</t>
  </si>
  <si>
    <t>X</t>
  </si>
  <si>
    <t>Page 68</t>
  </si>
  <si>
    <t>Right-of-Use Asset and Lease Liability</t>
  </si>
  <si>
    <t>Y</t>
  </si>
  <si>
    <t>Page 69</t>
  </si>
  <si>
    <t>Non-Current Assets Held for Sale</t>
  </si>
  <si>
    <t>Z</t>
  </si>
  <si>
    <t>Page 70</t>
  </si>
  <si>
    <t>Receivable from Life Insurance Pools</t>
  </si>
  <si>
    <t>AA</t>
  </si>
  <si>
    <t>Page 71</t>
  </si>
  <si>
    <t>Subscription Receivable</t>
  </si>
  <si>
    <t>AB</t>
  </si>
  <si>
    <t>Page 72</t>
  </si>
  <si>
    <t>Pension Asset/Pension Liability</t>
  </si>
  <si>
    <t>AC</t>
  </si>
  <si>
    <t>Page 73</t>
  </si>
  <si>
    <t>Derivative Assets Held for Hedging</t>
  </si>
  <si>
    <t>AD</t>
  </si>
  <si>
    <t>Page 74</t>
  </si>
  <si>
    <t>Taxes Payable</t>
  </si>
  <si>
    <t>AE</t>
  </si>
  <si>
    <t>Page 75</t>
  </si>
  <si>
    <t>Summary Of Taxes, Total Fees, And Licenses Paid</t>
  </si>
  <si>
    <t>AF</t>
  </si>
  <si>
    <t>Page 76</t>
  </si>
  <si>
    <t>Computation Of Premium Tax</t>
  </si>
  <si>
    <t>AG</t>
  </si>
  <si>
    <t>Page 77</t>
  </si>
  <si>
    <t>Computation Of Dst Tax</t>
  </si>
  <si>
    <t>AH</t>
  </si>
  <si>
    <t>Page 78</t>
  </si>
  <si>
    <t>Financial Liabilities at Fair Value Through Profit or Loss</t>
  </si>
  <si>
    <t>AI</t>
  </si>
  <si>
    <t>Page 79</t>
  </si>
  <si>
    <t>Derivative Liabilities Held for Hedging</t>
  </si>
  <si>
    <t>AJ</t>
  </si>
  <si>
    <t>Page 80</t>
  </si>
  <si>
    <t>Life Insurance Deposit/ Applicant's Deposit</t>
  </si>
  <si>
    <t>AK</t>
  </si>
  <si>
    <t>Page 81</t>
  </si>
  <si>
    <t>Premium Deposit Fund</t>
  </si>
  <si>
    <t>AL</t>
  </si>
  <si>
    <t>Page 82</t>
  </si>
  <si>
    <t>Remittances Unapplied Deposit</t>
  </si>
  <si>
    <t>AM</t>
  </si>
  <si>
    <t>Page 83</t>
  </si>
  <si>
    <t>Premium Received in Advance</t>
  </si>
  <si>
    <t>AN</t>
  </si>
  <si>
    <t>Page 84</t>
  </si>
  <si>
    <t>Maturities &amp; Surrenders Payables</t>
  </si>
  <si>
    <t>AO</t>
  </si>
  <si>
    <t>Page 85</t>
  </si>
  <si>
    <t>Commissions Payable</t>
  </si>
  <si>
    <t>AP</t>
  </si>
  <si>
    <t>Page 86</t>
  </si>
  <si>
    <t>Accounts Payable</t>
  </si>
  <si>
    <t>AQ</t>
  </si>
  <si>
    <t>Page 87</t>
  </si>
  <si>
    <t>Other Accounts Payable</t>
  </si>
  <si>
    <t>AR</t>
  </si>
  <si>
    <t>Page 88</t>
  </si>
  <si>
    <t>Deposit for Real Estate under Contract to Sell</t>
  </si>
  <si>
    <t>AS</t>
  </si>
  <si>
    <t>Page 89</t>
  </si>
  <si>
    <t>Dividends Payable</t>
  </si>
  <si>
    <t>AT</t>
  </si>
  <si>
    <t>Page 90</t>
  </si>
  <si>
    <t>Notes Payable</t>
  </si>
  <si>
    <t>AU</t>
  </si>
  <si>
    <t>Page 91</t>
  </si>
  <si>
    <t>Finance Lease Liability</t>
  </si>
  <si>
    <t>AV</t>
  </si>
  <si>
    <t>Page 92</t>
  </si>
  <si>
    <t>Accrual for Other Long-Term Employee Benefits</t>
  </si>
  <si>
    <t>AW</t>
  </si>
  <si>
    <t>Page 93</t>
  </si>
  <si>
    <t>Provisions</t>
  </si>
  <si>
    <t>AX</t>
  </si>
  <si>
    <t>Page 94</t>
  </si>
  <si>
    <t>Accrued Expenses</t>
  </si>
  <si>
    <t>AY</t>
  </si>
  <si>
    <t>Page 95</t>
  </si>
  <si>
    <t>Other Liabilities</t>
  </si>
  <si>
    <t>AZ</t>
  </si>
  <si>
    <t>Page 96</t>
  </si>
  <si>
    <t>Return Premiums Payable</t>
  </si>
  <si>
    <t>BA</t>
  </si>
  <si>
    <t>Page 97</t>
  </si>
  <si>
    <t>Networth Accounts</t>
  </si>
  <si>
    <t>BB</t>
  </si>
  <si>
    <t>Page 98</t>
  </si>
  <si>
    <t>Resisted and Compromised Claims</t>
  </si>
  <si>
    <t>BC</t>
  </si>
  <si>
    <t>Page 99</t>
  </si>
  <si>
    <t>Premiums and Claims by Market Segment (Inst. Segment) Region</t>
  </si>
  <si>
    <t>BD</t>
  </si>
  <si>
    <t>Page 100</t>
  </si>
  <si>
    <t>Reserves for AFS Securities</t>
  </si>
  <si>
    <t>STATEMENTS:</t>
  </si>
  <si>
    <t>CA</t>
  </si>
  <si>
    <t>Page 101</t>
  </si>
  <si>
    <t>Statutory Income Statement</t>
  </si>
  <si>
    <t>CB</t>
  </si>
  <si>
    <t>Page 102</t>
  </si>
  <si>
    <t>Statement of Comprehensive Income</t>
  </si>
  <si>
    <t>CC</t>
  </si>
  <si>
    <t>Page 103</t>
  </si>
  <si>
    <t>Other Comprehensive Income</t>
  </si>
  <si>
    <t>CD</t>
  </si>
  <si>
    <t>Page 104</t>
  </si>
  <si>
    <t>Statement of Comprehensive Income - Others</t>
  </si>
  <si>
    <t>CE</t>
  </si>
  <si>
    <t>Page 105</t>
  </si>
  <si>
    <t>Investment Income Breakdown</t>
  </si>
  <si>
    <t>CF</t>
  </si>
  <si>
    <t>Page 106</t>
  </si>
  <si>
    <t>Ageing</t>
  </si>
  <si>
    <t>CG</t>
  </si>
  <si>
    <t>Page 107</t>
  </si>
  <si>
    <t xml:space="preserve">Receivable/Payable from/To officers/stockholders </t>
  </si>
  <si>
    <t>CH</t>
  </si>
  <si>
    <t>Page 108</t>
  </si>
  <si>
    <t>Segregated Fund Assets and Liabilities</t>
  </si>
  <si>
    <t>CI</t>
  </si>
  <si>
    <t>Page 109</t>
  </si>
  <si>
    <t>GPV Monitoring</t>
  </si>
  <si>
    <t>CJ</t>
  </si>
  <si>
    <t>Page 110</t>
  </si>
  <si>
    <t>Reserve for AFS Securities Breakdown</t>
  </si>
  <si>
    <t>CK</t>
  </si>
  <si>
    <t>Page 111</t>
  </si>
  <si>
    <t>External Audit History</t>
  </si>
  <si>
    <t>CL</t>
  </si>
  <si>
    <t>Page 112</t>
  </si>
  <si>
    <t>Board of Directors</t>
  </si>
  <si>
    <t>CM</t>
  </si>
  <si>
    <t>Page 113</t>
  </si>
  <si>
    <t>Summary of VUL Accounts</t>
  </si>
  <si>
    <t>CN</t>
  </si>
  <si>
    <t>Page 114</t>
  </si>
  <si>
    <t>List of Agents and Commission paid</t>
  </si>
  <si>
    <t>TRIAL BALANCE</t>
  </si>
  <si>
    <t>Page 115</t>
  </si>
  <si>
    <t>Adjusted Trial Balance</t>
  </si>
  <si>
    <t>WTB vs AFS vs AS</t>
  </si>
  <si>
    <t>Page 116</t>
  </si>
  <si>
    <t>Reconciliation Between Trial Balance, Audited Financial Statements (Afs) And Annual Statement</t>
  </si>
  <si>
    <t>LIST OF PRODUCTS</t>
  </si>
  <si>
    <t>Page 117</t>
  </si>
  <si>
    <t>List of Approved/Existing Products</t>
  </si>
  <si>
    <t>SURVEY</t>
  </si>
  <si>
    <t>Page 118</t>
  </si>
  <si>
    <t>Survey on Sustainable Insurance Product</t>
  </si>
  <si>
    <t>NOTES &amp; INSTRUCTIONS:</t>
  </si>
  <si>
    <t>1. For unprotected tabs please manually add rows</t>
  </si>
  <si>
    <t>2. For protected tabs please unhide for additional rows</t>
  </si>
  <si>
    <t>3. Last page: Notarized sworn statement w/ Doc Stamp worth Php30.00</t>
  </si>
  <si>
    <t>Rate of Exchange</t>
  </si>
  <si>
    <t>Denomination</t>
  </si>
  <si>
    <t>Amount</t>
  </si>
  <si>
    <t>USD</t>
  </si>
  <si>
    <t>JPY</t>
  </si>
  <si>
    <t>ANNUAL STATEMENT FOR THE YEAR ENDED:</t>
  </si>
  <si>
    <t>31 December 202x</t>
  </si>
  <si>
    <t>OF</t>
  </si>
  <si>
    <t>ABC Company</t>
  </si>
  <si>
    <t>Certificate of Authority No…………………………..……..</t>
  </si>
  <si>
    <t>Tax Identification:</t>
  </si>
  <si>
    <t>Date of Original Issue…………………………….…….…….</t>
  </si>
  <si>
    <t>Registered Trade Name:</t>
  </si>
  <si>
    <t>Date of Latest Renewal……………………...……………………………</t>
  </si>
  <si>
    <t>Organized under the Laws of the Republic of the Philippines</t>
  </si>
  <si>
    <t xml:space="preserve"> </t>
  </si>
  <si>
    <t xml:space="preserve">               </t>
  </si>
  <si>
    <t>Incorporated on…………………….……………………………….</t>
  </si>
  <si>
    <t>Telephone no.:</t>
  </si>
  <si>
    <t>Commenced business on………………………………..….</t>
  </si>
  <si>
    <t>Fax no.:</t>
  </si>
  <si>
    <t>Incorporated in the Philippines as:</t>
  </si>
  <si>
    <t xml:space="preserve"> Domestic</t>
  </si>
  <si>
    <t>SEC Cert. of Registration No.:</t>
  </si>
  <si>
    <r>
      <t xml:space="preserve">(please put a </t>
    </r>
    <r>
      <rPr>
        <b/>
        <sz val="10"/>
        <color rgb="FFFF0000"/>
        <rFont val="Wingdings"/>
        <charset val="2"/>
      </rPr>
      <t>ü</t>
    </r>
    <r>
      <rPr>
        <b/>
        <i/>
        <sz val="10"/>
        <color rgb="FFFF0000"/>
        <rFont val="Times New Roman"/>
        <family val="1"/>
      </rPr>
      <t xml:space="preserve"> in the box)</t>
    </r>
  </si>
  <si>
    <t xml:space="preserve"> Domestically Incorporated</t>
  </si>
  <si>
    <t xml:space="preserve"> Foreign  Branch</t>
  </si>
  <si>
    <t>Home Office address……………………………….……</t>
  </si>
  <si>
    <t>Mail address</t>
  </si>
  <si>
    <t>Corporate Residence Certificate No……………………………………………...……</t>
  </si>
  <si>
    <t>Email address</t>
  </si>
  <si>
    <t>Issued at</t>
  </si>
  <si>
    <t>on</t>
  </si>
  <si>
    <t>Website</t>
  </si>
  <si>
    <t>MEMBERS OF THE BOARD,</t>
  </si>
  <si>
    <t>Members of the Board and Officers were elected on:</t>
  </si>
  <si>
    <t>OFFICERS AND EMPLOYEES</t>
  </si>
  <si>
    <t>Term of office to expire on:</t>
  </si>
  <si>
    <t>TERM OF OFFICE</t>
  </si>
  <si>
    <t xml:space="preserve">POSITION  </t>
  </si>
  <si>
    <t>NAME</t>
  </si>
  <si>
    <t>TO</t>
  </si>
  <si>
    <t>FROM</t>
  </si>
  <si>
    <t>NATIONALITY</t>
  </si>
  <si>
    <t># SHARES OWNED</t>
  </si>
  <si>
    <t>AMOUNT</t>
  </si>
  <si>
    <t>Chairman………………………………………………………..</t>
  </si>
  <si>
    <t>Vice-Chairman………………………………..…………..</t>
  </si>
  <si>
    <r>
      <t xml:space="preserve">Directors </t>
    </r>
    <r>
      <rPr>
        <b/>
        <sz val="10"/>
        <color rgb="FFC00000"/>
        <rFont val="Times New Roman"/>
        <family val="1"/>
      </rPr>
      <t>(Note 1)</t>
    </r>
    <r>
      <rPr>
        <b/>
        <sz val="10"/>
        <rFont val="Times New Roman"/>
        <family val="1"/>
      </rPr>
      <t>……………………………………..…………………….</t>
    </r>
  </si>
  <si>
    <t>Member…………………………………..…………………….</t>
  </si>
  <si>
    <t>Independent Director .......................................................</t>
  </si>
  <si>
    <t>President and Chief Executive Officer……………..</t>
  </si>
  <si>
    <t>Chief Financial Officer………………………………………………….</t>
  </si>
  <si>
    <t>Actuary……………………………………………………</t>
  </si>
  <si>
    <t>AMLA Compliance Officer……………………………………………………</t>
  </si>
  <si>
    <t>Corporate Governance Compliance Officer……………………………………………………</t>
  </si>
  <si>
    <r>
      <t xml:space="preserve">Other Officers </t>
    </r>
    <r>
      <rPr>
        <b/>
        <sz val="10"/>
        <color rgb="FFC00000"/>
        <rFont val="Times New Roman"/>
        <family val="1"/>
      </rPr>
      <t>(Note 2)</t>
    </r>
  </si>
  <si>
    <t>Chief Human Resource Officer</t>
  </si>
  <si>
    <t>Chief Legal Officer</t>
  </si>
  <si>
    <t>Chief Technology</t>
  </si>
  <si>
    <t>Chief Distribution Officer</t>
  </si>
  <si>
    <t>Chief Strategy Officer</t>
  </si>
  <si>
    <t>VP Operations</t>
  </si>
  <si>
    <t>VP Corporate Care</t>
  </si>
  <si>
    <t>Distribution Head of Operations</t>
  </si>
  <si>
    <t>Assistant Corporate Secretary</t>
  </si>
  <si>
    <r>
      <t xml:space="preserve">POSITION  </t>
    </r>
    <r>
      <rPr>
        <b/>
        <sz val="10"/>
        <color rgb="FFFF0000"/>
        <rFont val="Times New Roman"/>
        <family val="1"/>
      </rPr>
      <t>(note 2)</t>
    </r>
  </si>
  <si>
    <t>Chief Accountant………………………………………….……………………</t>
  </si>
  <si>
    <t>Auditor: Internal…………………………………...……………...……….</t>
  </si>
  <si>
    <t>Auditor: External………………………..………………..</t>
  </si>
  <si>
    <r>
      <t xml:space="preserve">Names and Contact details of the Company Representative from Accounting and Actuarial Unit/Division/Department: </t>
    </r>
    <r>
      <rPr>
        <b/>
        <sz val="10"/>
        <color rgb="FFFF0000"/>
        <rFont val="Times New Roman"/>
        <family val="1"/>
      </rPr>
      <t>(notes 1 &amp; 3)</t>
    </r>
  </si>
  <si>
    <t>Particulars</t>
  </si>
  <si>
    <t>Accounting Unit/Division/Department:</t>
  </si>
  <si>
    <t>Actuarial Unit/Division/Department:</t>
  </si>
  <si>
    <t>Full name:</t>
  </si>
  <si>
    <t>Designation:</t>
  </si>
  <si>
    <t>Official Telephone Number:</t>
  </si>
  <si>
    <t>Official Fax Number</t>
  </si>
  <si>
    <t>Official E-mail Address</t>
  </si>
  <si>
    <r>
      <t xml:space="preserve">Names and Contact details of Company Representatives assigned to upload the regulatory submission: </t>
    </r>
    <r>
      <rPr>
        <b/>
        <sz val="10"/>
        <color rgb="FFFF0000"/>
        <rFont val="Times New Roman"/>
        <family val="1"/>
      </rPr>
      <t>(notes 1 &amp; 3)</t>
    </r>
  </si>
  <si>
    <t>Uploader 1</t>
  </si>
  <si>
    <t>Uploader 2</t>
  </si>
  <si>
    <t>Number of Salaried Officers…………………………………..……….</t>
  </si>
  <si>
    <t>Number of Salaried Employees</t>
  </si>
  <si>
    <t>Number of Insurance Agents………………………………….……….</t>
  </si>
  <si>
    <t>Number of General Agents</t>
  </si>
  <si>
    <r>
      <t xml:space="preserve">Names and Address of General Agents; Certificate of Authority Number and Date of Issue: </t>
    </r>
    <r>
      <rPr>
        <b/>
        <sz val="10"/>
        <color rgb="FFFF0000"/>
        <rFont val="Times New Roman"/>
        <family val="1"/>
      </rPr>
      <t>(notes 1 &amp; 3)</t>
    </r>
  </si>
  <si>
    <t xml:space="preserve">Name  </t>
  </si>
  <si>
    <t>Address</t>
  </si>
  <si>
    <t>City/Mun</t>
  </si>
  <si>
    <t>Province</t>
  </si>
  <si>
    <t>Zip code</t>
  </si>
  <si>
    <t>C/A No.</t>
  </si>
  <si>
    <t>Date Issued/Renewed</t>
  </si>
  <si>
    <r>
      <t>Number of Branches:</t>
    </r>
    <r>
      <rPr>
        <b/>
        <sz val="10"/>
        <color rgb="FFFF0000"/>
        <rFont val="Times New Roman"/>
        <family val="1"/>
      </rPr>
      <t xml:space="preserve"> (note 3)</t>
    </r>
  </si>
  <si>
    <t>Total</t>
  </si>
  <si>
    <t>Domestic/Local</t>
  </si>
  <si>
    <t>Foreign</t>
  </si>
  <si>
    <t xml:space="preserve">Domestic/foreign  </t>
  </si>
  <si>
    <t>Branch Office Address</t>
  </si>
  <si>
    <t>Name of Manager</t>
  </si>
  <si>
    <t>NUMBER OF SHARES</t>
  </si>
  <si>
    <t>Capital Stock</t>
  </si>
  <si>
    <t xml:space="preserve">Percentage of </t>
  </si>
  <si>
    <r>
      <t>Subsidiaries &amp; Affiliates</t>
    </r>
    <r>
      <rPr>
        <b/>
        <sz val="10"/>
        <color rgb="FFFF0000"/>
        <rFont val="Times New Roman"/>
        <family val="1"/>
      </rPr>
      <t xml:space="preserve"> (note 3)</t>
    </r>
  </si>
  <si>
    <t>Authorized</t>
  </si>
  <si>
    <t>Paid-Up</t>
  </si>
  <si>
    <t>Company Owned</t>
  </si>
  <si>
    <t>Ownership</t>
  </si>
  <si>
    <t>1. Subsidiaries</t>
  </si>
  <si>
    <t xml:space="preserve">   a.</t>
  </si>
  <si>
    <t xml:space="preserve">   b.</t>
  </si>
  <si>
    <t xml:space="preserve">  (add rows if necessary)</t>
  </si>
  <si>
    <t>2. Affiliates</t>
  </si>
  <si>
    <t>1. Please add rows if necessary</t>
  </si>
  <si>
    <t>2. Please specify position in Column 1</t>
  </si>
  <si>
    <t>3. If presented in separate sheet, please follow the same format</t>
  </si>
  <si>
    <t>Page 1 ANNEX - Number of Branches and Offices, Deployed Officers, Employees and Agents</t>
  </si>
  <si>
    <t>I. Within the Country</t>
  </si>
  <si>
    <t>Provinces by Region</t>
  </si>
  <si>
    <t>Number of</t>
  </si>
  <si>
    <t>Domestic Branches</t>
  </si>
  <si>
    <t xml:space="preserve"> Extension Office</t>
  </si>
  <si>
    <t>Service Office</t>
  </si>
  <si>
    <t>Satellite Office</t>
  </si>
  <si>
    <t>Salaried Officers</t>
  </si>
  <si>
    <t>Salaried Employees</t>
  </si>
  <si>
    <t>Insurance Agents</t>
  </si>
  <si>
    <t>General Agents</t>
  </si>
  <si>
    <t>NCR</t>
  </si>
  <si>
    <t>1.     Manila</t>
  </si>
  <si>
    <t>2.     Mandaluyong</t>
  </si>
  <si>
    <t>3.     Marikina</t>
  </si>
  <si>
    <t>4.     Pasig</t>
  </si>
  <si>
    <t>5.     San Juan</t>
  </si>
  <si>
    <t>6.     Quezon City</t>
  </si>
  <si>
    <t>7.     Caloocan City</t>
  </si>
  <si>
    <t>8.     Malabon</t>
  </si>
  <si>
    <t>9.     Navotas</t>
  </si>
  <si>
    <t>10.  Valenzuela</t>
  </si>
  <si>
    <t>11.   Las Pinas</t>
  </si>
  <si>
    <t>12.   Makati</t>
  </si>
  <si>
    <t>13.   Muntinlupa</t>
  </si>
  <si>
    <t>14.   Pasay City</t>
  </si>
  <si>
    <t>15.   Taguig City</t>
  </si>
  <si>
    <t>16.    Pateros</t>
  </si>
  <si>
    <t>17.    Parañaque</t>
  </si>
  <si>
    <t>CAR</t>
  </si>
  <si>
    <t>1.     Abra</t>
  </si>
  <si>
    <t>2.     Apayao</t>
  </si>
  <si>
    <t>3.     Benguet</t>
  </si>
  <si>
    <t>4.    Baguio City</t>
  </si>
  <si>
    <t>5.     Ifugao</t>
  </si>
  <si>
    <t>6.     Kalinga</t>
  </si>
  <si>
    <t>7.     Mountain Province</t>
  </si>
  <si>
    <t>Region I</t>
  </si>
  <si>
    <t>1.     Ilocos Norte</t>
  </si>
  <si>
    <t>2.     Ilocos Sur</t>
  </si>
  <si>
    <t>3.     La Union</t>
  </si>
  <si>
    <t>4.     Pangasinan</t>
  </si>
  <si>
    <t>5.    Dagupan City</t>
  </si>
  <si>
    <t>Region II</t>
  </si>
  <si>
    <t>1.     Batanes</t>
  </si>
  <si>
    <t>2.     Cagayan</t>
  </si>
  <si>
    <t>3.     Isabela</t>
  </si>
  <si>
    <t>4.     Nueva Vizcaya</t>
  </si>
  <si>
    <t>5.     Quirino</t>
  </si>
  <si>
    <t>6.    Santiago</t>
  </si>
  <si>
    <t>Region III</t>
  </si>
  <si>
    <t>1.    Aurora</t>
  </si>
  <si>
    <t>2.    Bataan</t>
  </si>
  <si>
    <t>3.    Bulacan</t>
  </si>
  <si>
    <t>4.    Nueva Ecija</t>
  </si>
  <si>
    <t>5.     Pampanga</t>
  </si>
  <si>
    <t>6.    Angeles City</t>
  </si>
  <si>
    <t>7.    Tarlac</t>
  </si>
  <si>
    <t>8.     Zambales</t>
  </si>
  <si>
    <t>9.     Olongapo City</t>
  </si>
  <si>
    <t>Region IV-A</t>
  </si>
  <si>
    <t>1.     Batangas</t>
  </si>
  <si>
    <t>2.     Cavite</t>
  </si>
  <si>
    <t>3.     Laguna</t>
  </si>
  <si>
    <t>4.     Quezon</t>
  </si>
  <si>
    <t>5.     Lucena City</t>
  </si>
  <si>
    <t>6.     Rizal</t>
  </si>
  <si>
    <t>MIMAROPA</t>
  </si>
  <si>
    <t>1.     Marinduque</t>
  </si>
  <si>
    <t>2.     Occidental Mindoro</t>
  </si>
  <si>
    <t>3.     Oriental Mindoro</t>
  </si>
  <si>
    <t>4.     Palawan</t>
  </si>
  <si>
    <t>5.     Puerto Princesa City</t>
  </si>
  <si>
    <t>6.     Romblon</t>
  </si>
  <si>
    <t>Region V</t>
  </si>
  <si>
    <t>1.     Albay</t>
  </si>
  <si>
    <t>2.     Camarines Norte</t>
  </si>
  <si>
    <t>3.     Camarines Sur</t>
  </si>
  <si>
    <t>4.     Catanduanes</t>
  </si>
  <si>
    <t>5.     Masbate</t>
  </si>
  <si>
    <t>6.    Naga City</t>
  </si>
  <si>
    <t>7.     Sorsogon</t>
  </si>
  <si>
    <t>Region VI</t>
  </si>
  <si>
    <t>1.     Aklan</t>
  </si>
  <si>
    <t>2.     Antique</t>
  </si>
  <si>
    <t>3.     Capiz</t>
  </si>
  <si>
    <t>4.     Negros Occidental</t>
  </si>
  <si>
    <t>5.     Bacolod City</t>
  </si>
  <si>
    <t>6.     Guimaras</t>
  </si>
  <si>
    <t>7.     Iloilo</t>
  </si>
  <si>
    <t>8.     Iloilo City</t>
  </si>
  <si>
    <t>Region VII</t>
  </si>
  <si>
    <t>1.     Bohol</t>
  </si>
  <si>
    <t>2.     Cebu</t>
  </si>
  <si>
    <t>3.     Cebu City</t>
  </si>
  <si>
    <t>4.     Lapu-Lapu</t>
  </si>
  <si>
    <t>5.    Mandaue City</t>
  </si>
  <si>
    <t>6.     Negros Oriental</t>
  </si>
  <si>
    <t>7.     Siquijor</t>
  </si>
  <si>
    <t>Region VIII</t>
  </si>
  <si>
    <t>1.     Biliran</t>
  </si>
  <si>
    <t>2.     Eastern Samar</t>
  </si>
  <si>
    <t>3.     Leyte</t>
  </si>
  <si>
    <t>4.     Tacloban City</t>
  </si>
  <si>
    <t>5.     Northern Samar</t>
  </si>
  <si>
    <t>6.     Southern Leyte</t>
  </si>
  <si>
    <t>7.     Samar (Western Samar)</t>
  </si>
  <si>
    <t>8.     Ormoc City</t>
  </si>
  <si>
    <t>Region IX</t>
  </si>
  <si>
    <t>1.     Zamboanga del Norte</t>
  </si>
  <si>
    <t>2.     Zamboanga del Sur</t>
  </si>
  <si>
    <t>3.     Zamboanga City</t>
  </si>
  <si>
    <t>4.     Zamboanga Sibugay</t>
  </si>
  <si>
    <t>5.     City of Isabela</t>
  </si>
  <si>
    <t xml:space="preserve"> Region X</t>
  </si>
  <si>
    <t>1.     Bukidnon</t>
  </si>
  <si>
    <t>2.     Camiguin</t>
  </si>
  <si>
    <t>3.     Lanao del Norte</t>
  </si>
  <si>
    <t>4.     Iligan City</t>
  </si>
  <si>
    <t>5.     Misamis Occidental</t>
  </si>
  <si>
    <t>6.     Misamis Oriental</t>
  </si>
  <si>
    <t>7.     Cagayan de Oro City</t>
  </si>
  <si>
    <t xml:space="preserve"> Region XI</t>
  </si>
  <si>
    <t>1.     Davao del Norte</t>
  </si>
  <si>
    <t>2.     Davao del Sur</t>
  </si>
  <si>
    <t>3.     Davao City</t>
  </si>
  <si>
    <t>4.     Davao Oriental</t>
  </si>
  <si>
    <t>5.     Compostela Valley</t>
  </si>
  <si>
    <t>6.     Davao Occidental</t>
  </si>
  <si>
    <t>Region XII</t>
  </si>
  <si>
    <t>1.     North Cotabato</t>
  </si>
  <si>
    <t>2.     Sarangani</t>
  </si>
  <si>
    <t>3.     South Cotabato</t>
  </si>
  <si>
    <t>4.     General Santos City</t>
  </si>
  <si>
    <t>5.     Sultan Kudarat</t>
  </si>
  <si>
    <t>Region XIII</t>
  </si>
  <si>
    <t>1.    Agusan del Norte</t>
  </si>
  <si>
    <t>2.    Butuan City</t>
  </si>
  <si>
    <t>3.    Agusan del Sur</t>
  </si>
  <si>
    <t>4.    Surigao del Norte</t>
  </si>
  <si>
    <t>5.     Surigao del Sur</t>
  </si>
  <si>
    <t>6.     Dinagat Islands</t>
  </si>
  <si>
    <t>ARMM</t>
  </si>
  <si>
    <t>1.     Basilan</t>
  </si>
  <si>
    <t>2.     Lanao del Sur</t>
  </si>
  <si>
    <t>3.     Maguindanao</t>
  </si>
  <si>
    <t>4.     Sulu</t>
  </si>
  <si>
    <t>5.     Tawi-tawi</t>
  </si>
  <si>
    <t>6.     Cotabato City</t>
  </si>
  <si>
    <t>TOTALS</t>
  </si>
  <si>
    <t>II. Outside the  Philippine Territory*</t>
  </si>
  <si>
    <t>Name of Country</t>
  </si>
  <si>
    <t>Foreign Branches</t>
  </si>
  <si>
    <t>*Add rows if necessary</t>
  </si>
  <si>
    <t>1. Totals should tally with accounts required on page 1</t>
  </si>
  <si>
    <t>ASSET ACCOUNTS</t>
  </si>
  <si>
    <t>COMPANY:</t>
  </si>
  <si>
    <t>YEAR ENDED:</t>
  </si>
  <si>
    <t>Financial Reporting Framework</t>
  </si>
  <si>
    <t>Change</t>
  </si>
  <si>
    <t>LEDGER ASSETS</t>
  </si>
  <si>
    <t>NON-LEDGER ASSETS</t>
  </si>
  <si>
    <t>NON-ADMITTED ASSETS</t>
  </si>
  <si>
    <t>ADMITTED ASSETS             CURRENT YEAR</t>
  </si>
  <si>
    <t>ADMITTED ASSETS          PRIOR YEAR 
AS RESTATED/AUDITED</t>
  </si>
  <si>
    <t>IN AMOUNT</t>
  </si>
  <si>
    <t>%</t>
  </si>
  <si>
    <t>(1)</t>
  </si>
  <si>
    <t>(2)</t>
  </si>
  <si>
    <t>(3)</t>
  </si>
  <si>
    <t>(4)=(1)+(2)-(3)</t>
  </si>
  <si>
    <t>(5)</t>
  </si>
  <si>
    <t>(6)=(4)-(5)</t>
  </si>
  <si>
    <t>(7) = (6)/(5) * 100%</t>
  </si>
  <si>
    <t>ASSETS</t>
  </si>
  <si>
    <t xml:space="preserve">Cash on Hand </t>
  </si>
  <si>
    <t>Undeposited Collections</t>
  </si>
  <si>
    <t>Petty Cash Fund</t>
  </si>
  <si>
    <t>Commission Fund</t>
  </si>
  <si>
    <t>Policy Loan Fund</t>
  </si>
  <si>
    <t>Documentary Stamps Fund</t>
  </si>
  <si>
    <t>Other Funds</t>
  </si>
  <si>
    <t xml:space="preserve">Cash in Banks </t>
  </si>
  <si>
    <t>Current - Peso</t>
  </si>
  <si>
    <t>Current - Foreign</t>
  </si>
  <si>
    <t>Savings - Peso</t>
  </si>
  <si>
    <t>Savings - Foreign</t>
  </si>
  <si>
    <t xml:space="preserve">Peso Currency </t>
  </si>
  <si>
    <t>Foreign Currency</t>
  </si>
  <si>
    <t>Premiums Due and Uncollected</t>
  </si>
  <si>
    <t>loading</t>
  </si>
  <si>
    <t>gross of loading</t>
  </si>
  <si>
    <r>
      <t xml:space="preserve">Migrant Workers uncollected, excluding loading </t>
    </r>
    <r>
      <rPr>
        <sz val="10"/>
        <color rgb="FFFF0000"/>
        <rFont val="Times New Roman"/>
        <family val="1"/>
      </rPr>
      <t>(already included in 4.2-4.5, 4.7-8.xx)</t>
    </r>
  </si>
  <si>
    <r>
      <t xml:space="preserve">Ordinary net uncollected- 1st yr. - excluding loading amounting to Php ==&gt; </t>
    </r>
    <r>
      <rPr>
        <sz val="10"/>
        <color rgb="FFFF0000"/>
        <rFont val="Times New Roman"/>
        <family val="1"/>
      </rPr>
      <t>(Note 1)</t>
    </r>
  </si>
  <si>
    <r>
      <t xml:space="preserve">Ordinary net uncollected - renewal - excluding loading amounting to Php ==&gt; </t>
    </r>
    <r>
      <rPr>
        <sz val="10"/>
        <color rgb="FFFF0000"/>
        <rFont val="Times New Roman"/>
        <family val="1"/>
      </rPr>
      <t>(Note 1)</t>
    </r>
  </si>
  <si>
    <r>
      <t xml:space="preserve">Group &amp; industrial life net uncollected, excluding loading amounting to Php ==&gt; </t>
    </r>
    <r>
      <rPr>
        <sz val="10"/>
        <color rgb="FFFF0000"/>
        <rFont val="Times New Roman"/>
        <family val="1"/>
      </rPr>
      <t>(Note 1)</t>
    </r>
  </si>
  <si>
    <r>
      <t xml:space="preserve">Group annuity uncollected, excluding loading amounting to Php ==&gt; </t>
    </r>
    <r>
      <rPr>
        <sz val="10"/>
        <color rgb="FFFF0000"/>
        <rFont val="Times New Roman"/>
        <family val="1"/>
      </rPr>
      <t>(Note 1)</t>
    </r>
  </si>
  <si>
    <r>
      <t xml:space="preserve">Microinsurance uncollected, excluding loading </t>
    </r>
    <r>
      <rPr>
        <sz val="10"/>
        <color rgb="FFFF0000"/>
        <rFont val="Times New Roman"/>
        <family val="1"/>
      </rPr>
      <t>(already included in 4.2-4.5, 4.7-8.xx)</t>
    </r>
  </si>
  <si>
    <r>
      <t xml:space="preserve">Variable Life net uncollected- 1st yr. - excluding loading amounting to Php ==&gt; </t>
    </r>
    <r>
      <rPr>
        <sz val="10"/>
        <color rgb="FFFF0000"/>
        <rFont val="Times New Roman"/>
        <family val="1"/>
      </rPr>
      <t>(Note 1)</t>
    </r>
  </si>
  <si>
    <r>
      <t xml:space="preserve">Variable Life net uncollected - renewal - excluding loading amounting to Php ==&gt; </t>
    </r>
    <r>
      <rPr>
        <sz val="10"/>
        <color rgb="FFFF0000"/>
        <rFont val="Times New Roman"/>
        <family val="1"/>
      </rPr>
      <t>(Note 1)</t>
    </r>
  </si>
  <si>
    <r>
      <t xml:space="preserve">Accident &amp; health premiums due and uncollected, excl. loading amounting to PHP ==&gt; </t>
    </r>
    <r>
      <rPr>
        <sz val="10"/>
        <color rgb="FFFF0000"/>
        <rFont val="Times New Roman"/>
        <family val="1"/>
      </rPr>
      <t>(Note 1)</t>
    </r>
  </si>
  <si>
    <t>Due from Ceding Companies, net</t>
  </si>
  <si>
    <t>Premiums Due from Ceding Companies - Treaty</t>
  </si>
  <si>
    <t>Premiums Due from Ceding Companies - Facultative</t>
  </si>
  <si>
    <t>Allowance for Impairment Losses</t>
  </si>
  <si>
    <t>Funds Held By Ceding Companies, net</t>
  </si>
  <si>
    <t>Funds Held By Ceding Companies</t>
  </si>
  <si>
    <t>Amounts Recoverable from Reinsurers, net</t>
  </si>
  <si>
    <t>Reinsurance Recoverable on Paid Losses - Treaty</t>
  </si>
  <si>
    <t>Reinsurance Recoverable on Paid Losses - Facultative</t>
  </si>
  <si>
    <t>Reinsurance Recoverable on Unpaid Losses - Treaty</t>
  </si>
  <si>
    <t>Reinsurance Recoverable on Unpaid Losses - Facultative</t>
  </si>
  <si>
    <t>Securities Held for Trading</t>
  </si>
  <si>
    <t>8.1.1</t>
  </si>
  <si>
    <t>Trading Debt Securities - Government</t>
  </si>
  <si>
    <t>8.1.2</t>
  </si>
  <si>
    <t>Trading Debt Securities - Private</t>
  </si>
  <si>
    <t>8.1.3</t>
  </si>
  <si>
    <t>Trading Equity Securities</t>
  </si>
  <si>
    <t>8.1.4</t>
  </si>
  <si>
    <t>Mutual, Unit Investment Trust, Real Estate Investment Trusts and Other Funds</t>
  </si>
  <si>
    <t>Financial Assets Designated at Fair Value Through Profit or Loss (FVPL)</t>
  </si>
  <si>
    <t>8.2.1</t>
  </si>
  <si>
    <t>Debt Securities - Government</t>
  </si>
  <si>
    <t>8.2.2</t>
  </si>
  <si>
    <t>Debt Securities - Private</t>
  </si>
  <si>
    <t>8.2.3</t>
  </si>
  <si>
    <t>8.2.4</t>
  </si>
  <si>
    <t>Mutual Funds and Unit Investment Trusts</t>
  </si>
  <si>
    <t>8.2.5</t>
  </si>
  <si>
    <t>Real Estate Investment Trusts</t>
  </si>
  <si>
    <t>8.2.6</t>
  </si>
  <si>
    <t>Derivative Assets</t>
  </si>
  <si>
    <t>Held-to-Maturity (HTM) Investments</t>
  </si>
  <si>
    <t>HTM Debt Securities - Government</t>
  </si>
  <si>
    <t>9.1.a.</t>
  </si>
  <si>
    <t>Unamortized (Discount)/Premium</t>
  </si>
  <si>
    <t>HTM Debt Securities - Private</t>
  </si>
  <si>
    <t>9.2.a.</t>
  </si>
  <si>
    <t>Loans and Receivables</t>
  </si>
  <si>
    <t>Real Estate Mortgage Loans</t>
  </si>
  <si>
    <t>Collateral Loans</t>
  </si>
  <si>
    <t>Guaranteed Loans</t>
  </si>
  <si>
    <t>Chattel Mortgage Loans</t>
  </si>
  <si>
    <t>Policy Loans</t>
  </si>
  <si>
    <t>Unearned interest Income</t>
  </si>
  <si>
    <t>Notes Receivable</t>
  </si>
  <si>
    <t>Housing Loans</t>
  </si>
  <si>
    <t>Car Loans</t>
  </si>
  <si>
    <t>Low Cost Housing</t>
  </si>
  <si>
    <t>Purchase Money Mortgages</t>
  </si>
  <si>
    <t>Sales Contract Receivables</t>
  </si>
  <si>
    <t>Unquoted Debt Securities</t>
  </si>
  <si>
    <t>Salary Loans</t>
  </si>
  <si>
    <t>Other Loans Receivables</t>
  </si>
  <si>
    <t>Available-for-Sale (AFS) Financial Assets</t>
  </si>
  <si>
    <t>AFS Debt Securities - Government</t>
  </si>
  <si>
    <t>AFS Debt Securities - Private</t>
  </si>
  <si>
    <t>AFS Equity Securities</t>
  </si>
  <si>
    <t>Investments Income Due and Accrued</t>
  </si>
  <si>
    <t>Accrued Interest Income - Cash In Banks</t>
  </si>
  <si>
    <t>Accrued Interest Income - Time Deposits</t>
  </si>
  <si>
    <t>Accrued Interest Income - Financial Assets at FVPL</t>
  </si>
  <si>
    <t>12.3.1</t>
  </si>
  <si>
    <t>12.3.1.1</t>
  </si>
  <si>
    <t>12.3.1.2</t>
  </si>
  <si>
    <t>12.3.2</t>
  </si>
  <si>
    <t>Financial Assets Designated at FVPL</t>
  </si>
  <si>
    <t>12.3.2.1</t>
  </si>
  <si>
    <t>12.3.2.2</t>
  </si>
  <si>
    <t>Accrued Interest Income - AFS Financial Assets</t>
  </si>
  <si>
    <t>12.4.1</t>
  </si>
  <si>
    <t>12.4.2</t>
  </si>
  <si>
    <t>Accrued Interest Income - HTM Investments</t>
  </si>
  <si>
    <t>12.5.1</t>
  </si>
  <si>
    <t>12.5.2</t>
  </si>
  <si>
    <t>Accrued Interest Income - Loans and Receivables</t>
  </si>
  <si>
    <t>12.6.1</t>
  </si>
  <si>
    <t>12.6.2</t>
  </si>
  <si>
    <t>12.6.3</t>
  </si>
  <si>
    <t>12.6.4</t>
  </si>
  <si>
    <t>12.6.5</t>
  </si>
  <si>
    <t>12.6.6</t>
  </si>
  <si>
    <t>12.6.7</t>
  </si>
  <si>
    <t>12.6.8</t>
  </si>
  <si>
    <t>12.6.9</t>
  </si>
  <si>
    <t>Low Cost Housing Loans</t>
  </si>
  <si>
    <t>12.6.10</t>
  </si>
  <si>
    <t>12.6.11</t>
  </si>
  <si>
    <t>Sales Contract Receivable</t>
  </si>
  <si>
    <t>12.6.12</t>
  </si>
  <si>
    <t>12.6.13</t>
  </si>
  <si>
    <t>12.6.14</t>
  </si>
  <si>
    <t>Others</t>
  </si>
  <si>
    <t>Accrued Dividends Receivable</t>
  </si>
  <si>
    <t>12.7.1</t>
  </si>
  <si>
    <t>FVPL Equity Securities</t>
  </si>
  <si>
    <t>12.7.2</t>
  </si>
  <si>
    <t>DVPL Equity Securities</t>
  </si>
  <si>
    <t>12.7.3</t>
  </si>
  <si>
    <t>Accrued Investment Income on Security Fund Contribution</t>
  </si>
  <si>
    <t>Accrued Investment Income on Investment Properties</t>
  </si>
  <si>
    <t>Accrued Investment Income - Others</t>
  </si>
  <si>
    <t>Advances to Agents (Agents Accounts) / Employees</t>
  </si>
  <si>
    <t>Operating Lease Receivables</t>
  </si>
  <si>
    <t>13.2-a</t>
  </si>
  <si>
    <t>Other Accounts Receivable</t>
  </si>
  <si>
    <t>Investments in Subsidiaries, Associates and Joint Ventures</t>
  </si>
  <si>
    <t>Investment in Subsidiaries</t>
  </si>
  <si>
    <t>Investment in Associates</t>
  </si>
  <si>
    <t>Segregated Fund Assets</t>
  </si>
  <si>
    <t>Property and Equipment</t>
  </si>
  <si>
    <t>Land - At Cost</t>
  </si>
  <si>
    <t>Building and Building Improvements - At Cost</t>
  </si>
  <si>
    <t>16.2.a</t>
  </si>
  <si>
    <t>Accumulate Depreciation - Building and Building Improvements</t>
  </si>
  <si>
    <t>Leasehold Improvements - At Cost</t>
  </si>
  <si>
    <t>16.3.a</t>
  </si>
  <si>
    <t>Accumulated Depreciation - Leasehold Improvements</t>
  </si>
  <si>
    <t>IT Equipment - At Cost</t>
  </si>
  <si>
    <t>16.4.a</t>
  </si>
  <si>
    <t>Accumulated Depreciation - IT Equipment</t>
  </si>
  <si>
    <t>Transportation Equipment - At Cost</t>
  </si>
  <si>
    <t>16.5.a</t>
  </si>
  <si>
    <t>Accumulated Depreciation - Transportation Equipment</t>
  </si>
  <si>
    <t>Office Furniture, Fixtures and Equipment - At Cost</t>
  </si>
  <si>
    <t>16.6.a</t>
  </si>
  <si>
    <t>Accumulated Depreciation – Office Furniture, Fixtures and Equipment</t>
  </si>
  <si>
    <t>Property and Equipment Under Finance Lease</t>
  </si>
  <si>
    <t>16.7.a</t>
  </si>
  <si>
    <t>Accumulated Depreciation</t>
  </si>
  <si>
    <t>Revaluation Increment</t>
  </si>
  <si>
    <t>16.8.a</t>
  </si>
  <si>
    <t>Accumulated Depreciation - Revaluation Increment</t>
  </si>
  <si>
    <t>Accumulated Impairment Losses</t>
  </si>
  <si>
    <t>Investment Property</t>
  </si>
  <si>
    <t>17.2.a</t>
  </si>
  <si>
    <t>Land - At Fair Value</t>
  </si>
  <si>
    <t>Building and Building Improvements - At Fair Value</t>
  </si>
  <si>
    <t>17-A</t>
  </si>
  <si>
    <t>Right-of-Use Asset</t>
  </si>
  <si>
    <t>Non-current Assets Held for Sale</t>
  </si>
  <si>
    <t>Security Fund Contribution</t>
  </si>
  <si>
    <t>Pension Asset</t>
  </si>
  <si>
    <t>Fair Value Hedge</t>
  </si>
  <si>
    <t>Cash Flow Hedge</t>
  </si>
  <si>
    <t>Hedges of a Net Investment in Foreign Operation</t>
  </si>
  <si>
    <t>Other Assets </t>
  </si>
  <si>
    <t>TOTAL ASSETS</t>
  </si>
  <si>
    <t>1) Non-micro, non-migrant business only</t>
  </si>
  <si>
    <t>LIABILITIES AND NET WORTH ACCOUNTS</t>
  </si>
  <si>
    <t xml:space="preserve">LEDGER LIABILITIES/
NET WORTH </t>
  </si>
  <si>
    <t>NON-LEDGER LIABILITIES</t>
  </si>
  <si>
    <t>NON-ADMITTED BALANCES</t>
  </si>
  <si>
    <t>LIABILITY/
NET WORTH PER AS</t>
  </si>
  <si>
    <t>PRIOR YEAR AMOUNT 
AS RESTATED/AUDITED</t>
  </si>
  <si>
    <t>LIABILITIES</t>
  </si>
  <si>
    <t>Aggregate Reserve for Life Policies</t>
  </si>
  <si>
    <t>Aggregate Reserve for Accident and Health Policies</t>
  </si>
  <si>
    <t>Reserve for Supplementary Contracts Without Life Contingencies</t>
  </si>
  <si>
    <t>Policy and Contract Claims Payable</t>
  </si>
  <si>
    <t>Claims Due and Unpaid</t>
  </si>
  <si>
    <t>Outstanding Claims Reserve</t>
  </si>
  <si>
    <t>Claims Resisted</t>
  </si>
  <si>
    <t>Claims Incurred but not yet Reported</t>
  </si>
  <si>
    <t>Due to Reinsurers</t>
  </si>
  <si>
    <t>Premiums Due to Reinsurers - Treaty</t>
  </si>
  <si>
    <t>Premiums Due to Reinsurers - Facultative</t>
  </si>
  <si>
    <t>Funds Held for Reinsurers</t>
  </si>
  <si>
    <t>Premiums Reserve Withheld for Reinsurers - Treaty</t>
  </si>
  <si>
    <t>Life Insurance Deposit/Applicant's Deposit</t>
  </si>
  <si>
    <t>Segregated Fund Liabilities</t>
  </si>
  <si>
    <t>Policyholders' Dividends Due and Unpaid</t>
  </si>
  <si>
    <t>Dividends payable to policyholders</t>
  </si>
  <si>
    <t>Experience refunds</t>
  </si>
  <si>
    <t>Policyholders' Dividends Accumulations/ Dividends Held on Deposit</t>
  </si>
  <si>
    <t>Maturities and Surrenders Payables</t>
  </si>
  <si>
    <t>Premiums Tax Payable</t>
  </si>
  <si>
    <t>Documentary Stamps Tax Payable</t>
  </si>
  <si>
    <t>Value-added Tax (VAT) Payable</t>
  </si>
  <si>
    <t>Income Tax Payable</t>
  </si>
  <si>
    <t>Withholding Tax Payable</t>
  </si>
  <si>
    <t>Fire Service Tax Payable</t>
  </si>
  <si>
    <t>Other Taxes and Licenses Payable</t>
  </si>
  <si>
    <t>SSS Premiums Payable</t>
  </si>
  <si>
    <t>SSS Loans Payable</t>
  </si>
  <si>
    <t>Pag-ibig Premiums Payable</t>
  </si>
  <si>
    <t>Pag-ibig Loans Payable</t>
  </si>
  <si>
    <t>Operating Lease Liability</t>
  </si>
  <si>
    <t>Deposit for Real Estate Under Contract to Sell</t>
  </si>
  <si>
    <t>Liability on Life insurance Pool Business</t>
  </si>
  <si>
    <t>Financial Liabilities Held for Trading</t>
  </si>
  <si>
    <t>Financial Liabilities Designated at Fair Value Through Profit or Loss</t>
  </si>
  <si>
    <t>Derivative Liabilities</t>
  </si>
  <si>
    <t>48-A</t>
  </si>
  <si>
    <t>Lease Liability</t>
  </si>
  <si>
    <t>Pension Obligation</t>
  </si>
  <si>
    <t>Accrual for Long-Term Employee Benefits</t>
  </si>
  <si>
    <r>
      <t>Deferred Tax Liability</t>
    </r>
    <r>
      <rPr>
        <sz val="10"/>
        <color theme="1"/>
        <rFont val="Times New Roman"/>
        <family val="1"/>
      </rPr>
      <t> </t>
    </r>
  </si>
  <si>
    <t>Cash-Settled Share-Based Payment</t>
  </si>
  <si>
    <t>Accrued Utilities</t>
  </si>
  <si>
    <t>Accrued Services</t>
  </si>
  <si>
    <t>Accrual for Unused Compensated Absences</t>
  </si>
  <si>
    <t>Deferred Income</t>
  </si>
  <si>
    <t>Agency Retirement Plan</t>
  </si>
  <si>
    <t>Agency Group Hospitalization Plan</t>
  </si>
  <si>
    <t>Agency Group Term Plan</t>
  </si>
  <si>
    <t>Agency Cash Bond Deposit</t>
  </si>
  <si>
    <t>TOTAL LIABILITIES</t>
  </si>
  <si>
    <t>NET WORTH</t>
  </si>
  <si>
    <t>Preferred Stock</t>
  </si>
  <si>
    <t>Common Stock</t>
  </si>
  <si>
    <t>Statutory Deposit</t>
  </si>
  <si>
    <t>Capital Stock Subscribed</t>
  </si>
  <si>
    <t>Contributed Surplus</t>
  </si>
  <si>
    <t>Contingency Surplus / Home Office Inward Remittances</t>
  </si>
  <si>
    <t>Capital Paid In Excess of Par</t>
  </si>
  <si>
    <t>Retained Earnings / Home Office Account</t>
  </si>
  <si>
    <t>Retained Earnings - Appropriated for Negative Reserve</t>
  </si>
  <si>
    <t>Retained Earnings - Appropriated Others</t>
  </si>
  <si>
    <t>Retained Earnings - Unappropriated</t>
  </si>
  <si>
    <t>Retained Earnings - Transition Adjustments</t>
  </si>
  <si>
    <t>Retained Earnings - VUL Seed Capital</t>
  </si>
  <si>
    <t>Cost of Share-Based Payment</t>
  </si>
  <si>
    <t>Reserve Accounts</t>
  </si>
  <si>
    <t>Reserve for AFS Securities</t>
  </si>
  <si>
    <t>Reserve for Cash Flow Hedge</t>
  </si>
  <si>
    <t>Reserve for Hedge of a Net Investment in Foreign Operation</t>
  </si>
  <si>
    <t>Cumulative Foreign Currency Translation</t>
  </si>
  <si>
    <t>Remeasurement on Life Insurance Reserves</t>
  </si>
  <si>
    <t>Reserve for Investment in Associates</t>
  </si>
  <si>
    <t>Reserve for Appraisal Increment - Property and Equipment</t>
  </si>
  <si>
    <t>Remeasurement Gains (Losses) on Retirement Pension Asset (Obligation)</t>
  </si>
  <si>
    <t>Treasury Stock</t>
  </si>
  <si>
    <t>TOTAL NET WORTH</t>
  </si>
  <si>
    <t>TOTAL LIABILITIES AND NET WORTH</t>
  </si>
  <si>
    <t>Check Digit</t>
  </si>
  <si>
    <t>ANALYSIS OF OPERATIONS BY BUSINESS LINE</t>
  </si>
  <si>
    <t>TOTAL</t>
  </si>
  <si>
    <t>DIRECT</t>
  </si>
  <si>
    <t>DIRECT BUSINESS (TOTAL BUSINESS)</t>
  </si>
  <si>
    <t>ASSUMED</t>
  </si>
  <si>
    <t xml:space="preserve">     REINSURANCE ASSUMED (TOTAL BUSINESS)</t>
  </si>
  <si>
    <t>CEDED</t>
  </si>
  <si>
    <t xml:space="preserve">    REINSURANCE CEDED (TOTAL BUSINESS)</t>
  </si>
  <si>
    <t>#</t>
  </si>
  <si>
    <t>COMMENTS</t>
  </si>
  <si>
    <t>∑(cols 6-10, 13-17) less ∑(cols 20-24)</t>
  </si>
  <si>
    <t xml:space="preserve">MICRO INSURANCE </t>
  </si>
  <si>
    <t>MIGRANT WORKERS</t>
  </si>
  <si>
    <t xml:space="preserve">VARIABLE LIFE </t>
  </si>
  <si>
    <t>ORDINARY</t>
  </si>
  <si>
    <t>GROUP &amp; INDUSTRIAL LIFE</t>
  </si>
  <si>
    <t xml:space="preserve">ACCIDENT </t>
  </si>
  <si>
    <t>HEALTH</t>
  </si>
  <si>
    <t>ACCIDENT</t>
  </si>
  <si>
    <t xml:space="preserve"> HEALTH</t>
  </si>
  <si>
    <t>Premium and annuity considerations</t>
  </si>
  <si>
    <t>Link w/ X1A Part 1 Lines 25, 26, 27</t>
  </si>
  <si>
    <t>Considerations for supplementary contracts with life contingencies</t>
  </si>
  <si>
    <t>Considerations for supplementary contracts without life contingencies and dividend accumulations</t>
  </si>
  <si>
    <t>Net investment income</t>
  </si>
  <si>
    <r>
      <t xml:space="preserve">ALL other </t>
    </r>
    <r>
      <rPr>
        <b/>
        <u/>
        <sz val="10"/>
        <rFont val="Times New Roman"/>
        <family val="1"/>
      </rPr>
      <t>underwriting</t>
    </r>
    <r>
      <rPr>
        <b/>
        <sz val="10"/>
        <rFont val="Times New Roman"/>
        <family val="1"/>
      </rPr>
      <t xml:space="preserve"> income (please specify) </t>
    </r>
  </si>
  <si>
    <t>Other underwriting income</t>
  </si>
  <si>
    <t>Please specify</t>
  </si>
  <si>
    <r>
      <t xml:space="preserve">Other underwriting income </t>
    </r>
    <r>
      <rPr>
        <i/>
        <sz val="10"/>
        <rFont val="Times New Roman"/>
        <family val="1"/>
      </rPr>
      <t>(e.g. mgt. fee for vul)</t>
    </r>
  </si>
  <si>
    <r>
      <t xml:space="preserve">ALL </t>
    </r>
    <r>
      <rPr>
        <b/>
        <u/>
        <sz val="10"/>
        <rFont val="Times New Roman"/>
        <family val="1"/>
      </rPr>
      <t xml:space="preserve">other </t>
    </r>
    <r>
      <rPr>
        <b/>
        <sz val="10"/>
        <rFont val="Times New Roman"/>
        <family val="1"/>
      </rPr>
      <t xml:space="preserve">income (please specify) </t>
    </r>
  </si>
  <si>
    <t>Capital Gain</t>
  </si>
  <si>
    <t>Other  income</t>
  </si>
  <si>
    <t>TOTAL INCOME</t>
  </si>
  <si>
    <t>∑(lines 1-6)</t>
  </si>
  <si>
    <t>Death benefits</t>
  </si>
  <si>
    <t>Matured endowments</t>
  </si>
  <si>
    <t>Annuity benefits</t>
  </si>
  <si>
    <t>Disability benefits</t>
  </si>
  <si>
    <t>Surrender benefits</t>
  </si>
  <si>
    <t>12A</t>
  </si>
  <si>
    <t>Group conversions</t>
  </si>
  <si>
    <t>12B</t>
  </si>
  <si>
    <t>Transfer on account of group package policies and contracts</t>
  </si>
  <si>
    <t>Benefits under accident and health policies</t>
  </si>
  <si>
    <t>Interest on policy or contract funds</t>
  </si>
  <si>
    <t>Payments on supplementary contracts with life contingencies</t>
  </si>
  <si>
    <t>Payments on supplementary contracts without life contingencies and of dividend accumulations</t>
  </si>
  <si>
    <r>
      <t xml:space="preserve">Other </t>
    </r>
    <r>
      <rPr>
        <b/>
        <u/>
        <sz val="10"/>
        <rFont val="Times New Roman"/>
        <family val="1"/>
      </rPr>
      <t>benefit</t>
    </r>
    <r>
      <rPr>
        <b/>
        <sz val="10"/>
        <rFont val="Times New Roman"/>
        <family val="1"/>
      </rPr>
      <t xml:space="preserve"> payments:</t>
    </r>
  </si>
  <si>
    <t>Other benefits</t>
  </si>
  <si>
    <t>Increase in aggregate reserve for policies and contract with life contingencies</t>
  </si>
  <si>
    <t>Increase in reserves for supplementary contracts without life contingencies and for dividend accumulations</t>
  </si>
  <si>
    <t>19A</t>
  </si>
  <si>
    <r>
      <t xml:space="preserve">Other </t>
    </r>
    <r>
      <rPr>
        <b/>
        <u/>
        <sz val="10"/>
        <rFont val="Times New Roman"/>
        <family val="1"/>
      </rPr>
      <t>claims expenses</t>
    </r>
    <r>
      <rPr>
        <b/>
        <sz val="10"/>
        <rFont val="Times New Roman"/>
        <family val="1"/>
      </rPr>
      <t xml:space="preserve">: </t>
    </r>
  </si>
  <si>
    <t>(e.g. mgt. fee on vul)</t>
  </si>
  <si>
    <t>TOTAL CLAIMS EXPENSES</t>
  </si>
  <si>
    <t>∑ (Item 8 to 19)</t>
  </si>
  <si>
    <t>Commissions on premiums and annuity considerations on X5</t>
  </si>
  <si>
    <t>X5 code 7-CommDB (direct), 7-CommAB (assumed), X1 for ceded</t>
  </si>
  <si>
    <t>Collection, service fees, and other selling expenses on X5</t>
  </si>
  <si>
    <t>General expenses listed in X5, code "GE"</t>
  </si>
  <si>
    <t>24A</t>
  </si>
  <si>
    <t>Premium tax (X5)</t>
  </si>
  <si>
    <t>24B</t>
  </si>
  <si>
    <t>Other Taxes, licenses, and fees (X5)</t>
  </si>
  <si>
    <t>Increase in loading on cost of collections in excess of loading on uncollected premiums</t>
  </si>
  <si>
    <r>
      <t xml:space="preserve">All other </t>
    </r>
    <r>
      <rPr>
        <b/>
        <u/>
        <sz val="10"/>
        <rFont val="Times New Roman"/>
        <family val="1"/>
      </rPr>
      <t>underwriting</t>
    </r>
    <r>
      <rPr>
        <b/>
        <sz val="10"/>
        <rFont val="Times New Roman"/>
        <family val="1"/>
      </rPr>
      <t xml:space="preserve"> expenses not included above</t>
    </r>
  </si>
  <si>
    <t>26B</t>
  </si>
  <si>
    <t>Capital Loss</t>
  </si>
  <si>
    <t>OPERATING EXPENSES</t>
  </si>
  <si>
    <t>∑(Items 20 to 26b)</t>
  </si>
  <si>
    <r>
      <t xml:space="preserve">Net gain from operations BEFORE dividends to policyholders and </t>
    </r>
    <r>
      <rPr>
        <b/>
        <u/>
        <sz val="11"/>
        <rFont val="Times New Roman"/>
        <family val="1"/>
      </rPr>
      <t>including</t>
    </r>
    <r>
      <rPr>
        <b/>
        <sz val="11"/>
        <rFont val="Times New Roman"/>
        <family val="1"/>
      </rPr>
      <t xml:space="preserve"> capital gains and losses</t>
    </r>
  </si>
  <si>
    <t xml:space="preserve"> (Item 7 minus item 27)</t>
  </si>
  <si>
    <t>Dividends/experience refunds to life policyholders</t>
  </si>
  <si>
    <t>Totals should agree with X7</t>
  </si>
  <si>
    <t>Dividends/experience refunds on accident and health policies</t>
  </si>
  <si>
    <t>Increase in amounts provisionally held for deferred dividend policies</t>
  </si>
  <si>
    <t>Dividend/Experience Refund Expenses</t>
  </si>
  <si>
    <t>∑ (Item 29 to 31)</t>
  </si>
  <si>
    <t>Net gain/(loss) from operations after dividend to policyholders and including capital gains and losses</t>
  </si>
  <si>
    <t xml:space="preserve"> Item 28 minus item 32</t>
  </si>
  <si>
    <t>PAGE 4 PART II: Beginning and Ending reserves by line of business and split by direct/assumed/ceded business:</t>
  </si>
  <si>
    <t>BEGINNING aggregate reserve for policies and contract with life contingencies</t>
  </si>
  <si>
    <t>BEGINNING reserves for supplementary contracts without life contingencies and for dividend accumulations</t>
  </si>
  <si>
    <t>ENDING aggregate reserve for policies and contract with life contingencies</t>
  </si>
  <si>
    <t>ENDING reserves for supplementary contracts without life contingencies and for dividend accumulations</t>
  </si>
  <si>
    <t>GENERAL INTERROGATORIES</t>
  </si>
  <si>
    <t>1. Have all the transactions of the company of which notice was received at the home office on or before the close of business December 31, been truthfully and accurately entered on its books?</t>
  </si>
  <si>
    <t>Answer:</t>
  </si>
  <si>
    <t xml:space="preserve">2. Except as shown in the next succeeding question, does this statement show the condition of the company as shown by the books, records and data at the home office at the close of business December 31? </t>
  </si>
  <si>
    <t>3. Have there been included in this statement proper reserves to cover liabilities which may have been actually incurred on or before December 31, but of which no notice was received by the company until subsequently?</t>
  </si>
  <si>
    <t>3A. In all cases where the company has assumed accidental and health risks form another company, there should be charged in this statement on account of such reinsurances a reserve equal to that which the original company has been required to charged had it retained the risks. Has this been done?</t>
  </si>
  <si>
    <t>4. Is the business of the company conducted upon the mutual, mixed or strictly proprietary plan.</t>
  </si>
  <si>
    <t>5.What dividends and what proportion of the profits of the company may be paid to the stockholders  or the policyholders?</t>
  </si>
  <si>
    <t>6. State total amount of advances not repaid (Mutual Companies only) Php____________</t>
  </si>
  <si>
    <t>7. Is the unassigned surplus, per item 1, page 3 of this statement , held for the stockholders or the policyholders?</t>
  </si>
  <si>
    <t>8. If any part of such unassigned surplus is held for the stockholders, what was the amount thereof on December 31 of current year. Answer? Php_________</t>
  </si>
  <si>
    <t>9. Total dividends paid to stockholders since organization of the company, cash Php______  ;stock, Php______</t>
  </si>
  <si>
    <t>10. What interest, direct or indirect, has this company in the capital stock of any other company?</t>
  </si>
  <si>
    <t xml:space="preserve">10A. Are personnel or facilities of this company used by another company or companies or are personnel or facilities of another company used by this company (except for activities such as administration of jointly underwriters group contracts and joint mortality or morbidity studies)? </t>
  </si>
  <si>
    <t>Answer: ___________ . Net reimbursement of such expenses between companies; paid P____, received P____</t>
  </si>
  <si>
    <t xml:space="preserve">11. Is the company directly or indirectly owned or controlled by any other company, corporation, group of companies, partnership or individual?     Answer:________     If so, give full particulars. </t>
  </si>
  <si>
    <t>12. If company has outstanding bonds, debentures, guaranty capital notes, etc. furnish pertinent information concerning redemption price, interest features, etc.</t>
  </si>
  <si>
    <t>13. Does the company own any securities of a real estate holding or otherwise hold real estate indirectly? Answer: _________. If so explain Name of real estate holding company No. of parcels involved ____Total book value Php__________</t>
  </si>
  <si>
    <t>14. Did any person while an officer, director or trustee of the company receive directly or indirectly, during the period covered by this statement, any commission on the business transactions of the company?</t>
  </si>
  <si>
    <t xml:space="preserve">14A. Has the company established procedure for disclosure to its board of directors or trustees of any material interest or affiliation on the part of any of its officers, directors, trustees, or responsible employees which is in likely to conflict with the official duties of such person? </t>
  </si>
  <si>
    <t>15. Amount  of compensation, if any, received during the year by any representative, officer trustee or director of the company for services rendered as a member of any bondholders' or stockholders' reorganization or protective committee with which the company has deposited any securities.</t>
  </si>
  <si>
    <t xml:space="preserve">15A. Amount of such compensation retained by the representative. </t>
  </si>
  <si>
    <t>16. Does the company has a retirement plan (a) for agents; (b)for staff employees Answer: (a)No (b). If so, in what items are the reserves included?</t>
  </si>
  <si>
    <t>Answer,(a)______(b)_______.</t>
  </si>
  <si>
    <t>17. Total amount loaned during the year to directors or other officers, _______ to stockholders not officers, ____. Total amount of loan outstanding at end of year to directors or other officers, ___________ to stockholders not officers, _______________ (exclusive of policy loans)</t>
  </si>
  <si>
    <t xml:space="preserve">18. Have the future loadings on the premiums, or any part thereof, been assigned or hypothecated in any way? </t>
  </si>
  <si>
    <t>Answer:_________. If so, give full information Answer: -___________</t>
  </si>
  <si>
    <t>19. What proportion of premium on policies issued by the company may be taken in notes, or other form of lien, on the polices?</t>
  </si>
  <si>
    <t>20. Were any of the stocks, bonds or other assets of the company loaned during the year covered by this statement?</t>
  </si>
  <si>
    <t>Answer: ____ If so, give full and complete information relating thereto:</t>
  </si>
  <si>
    <t xml:space="preserve">21. State as of what date the latest examination of the company was made or is being made by the Insurance Commission? </t>
  </si>
  <si>
    <t xml:space="preserve">22. Has any change been made during the year of this statement in the charter, articles of incorporation or by-laws of the corporation. </t>
  </si>
  <si>
    <t xml:space="preserve">23. What changes have been made during the year in the position of Philippine manager or the Philippine Trustee of the company? </t>
  </si>
  <si>
    <t>24. Does this statement contain all business transacted for the company through its Philippine Branch on risks wherever located?</t>
  </si>
  <si>
    <t xml:space="preserve">25- What officials and heads of departments of the company supervised the making of this report? </t>
  </si>
  <si>
    <t xml:space="preserve">26. In what states, territories or foreign countries is the company authorized to transact business? </t>
  </si>
  <si>
    <t>27. Is the purchase or sale of all investment of the company passed upon either by the Board of Directors or a subordinate committee thereof?</t>
  </si>
  <si>
    <t xml:space="preserve">28. Does the company keep a complete permanent record of the proceedings of  its Board of Directors and all subordinate committee thereof? </t>
  </si>
  <si>
    <t xml:space="preserve">29. Have the instructions accompanying the blank furnished by the insurance commission been followed in every detail? </t>
  </si>
  <si>
    <t xml:space="preserve">30. Is the company issuing microinsurance products? If , what microinsurance products in particular is it selling? </t>
  </si>
  <si>
    <t xml:space="preserve">31. What portion (%) of the company's premium income is derived from microinsurance? </t>
  </si>
  <si>
    <t xml:space="preserve">32. Has the company assumed business from an MBA/microMBA? Since when has the company been assuming business from MBAs? </t>
  </si>
  <si>
    <t xml:space="preserve">Under what form of reinsurance agreement? </t>
  </si>
  <si>
    <t>SUMMARY OF INSURANCE POLICIES &amp; AMOUNT (Direct Business Only, By Insurance Plan, In force)</t>
  </si>
  <si>
    <t>INDIVIDUAL INSURANCE</t>
  </si>
  <si>
    <t>A. WHOLE LIFE</t>
  </si>
  <si>
    <t>Policies</t>
  </si>
  <si>
    <t>Net Amount at Risk</t>
  </si>
  <si>
    <t>A.1</t>
  </si>
  <si>
    <r>
      <t xml:space="preserve">TOTAL business </t>
    </r>
    <r>
      <rPr>
        <b/>
        <sz val="10"/>
        <color rgb="FFC00000"/>
        <rFont val="Times New Roman"/>
        <family val="1"/>
      </rPr>
      <t>(Notes 1)</t>
    </r>
  </si>
  <si>
    <t>A.1.999</t>
  </si>
  <si>
    <t>TOTAL BUSINESS Whole Life</t>
  </si>
  <si>
    <t>A.2</t>
  </si>
  <si>
    <r>
      <t>Micro insurance</t>
    </r>
    <r>
      <rPr>
        <b/>
        <sz val="10"/>
        <color rgb="FFC00000"/>
        <rFont val="Times New Roman"/>
        <family val="1"/>
      </rPr>
      <t xml:space="preserve"> (Notes 1)</t>
    </r>
  </si>
  <si>
    <t>A.2.999</t>
  </si>
  <si>
    <t>Sub-Total Microinsurance Whole Life</t>
  </si>
  <si>
    <t>A.3</t>
  </si>
  <si>
    <r>
      <t xml:space="preserve">Micro Migrant Workers </t>
    </r>
    <r>
      <rPr>
        <b/>
        <sz val="10"/>
        <color rgb="FFC00000"/>
        <rFont val="Times New Roman"/>
        <family val="1"/>
      </rPr>
      <t>(Notes 1)</t>
    </r>
  </si>
  <si>
    <t>A.3.999</t>
  </si>
  <si>
    <t>Sub-Total Migrant Workers Whole Life</t>
  </si>
  <si>
    <t>B. ENDOWMENT</t>
  </si>
  <si>
    <t>B.1</t>
  </si>
  <si>
    <t>B.1.999</t>
  </si>
  <si>
    <t>TOTAL BUSINESS Endowment</t>
  </si>
  <si>
    <t>B.2</t>
  </si>
  <si>
    <t>B.2.999</t>
  </si>
  <si>
    <t>Sub-Total Microinsurance Endowment</t>
  </si>
  <si>
    <t>B.3</t>
  </si>
  <si>
    <t>B.3.999</t>
  </si>
  <si>
    <t>Sub-Total Migrant Workers Endowment</t>
  </si>
  <si>
    <t>C. INDIVIDUAL TERM</t>
  </si>
  <si>
    <t>C.1</t>
  </si>
  <si>
    <t>C.1.999</t>
  </si>
  <si>
    <t>TOTAL BUSINESS Individual Term</t>
  </si>
  <si>
    <t>C.2</t>
  </si>
  <si>
    <t>C.2.999</t>
  </si>
  <si>
    <t>Sub-Total Microinsurance Individual Term</t>
  </si>
  <si>
    <t>C.3</t>
  </si>
  <si>
    <t>C.3.999</t>
  </si>
  <si>
    <t>Sub-Total Migrant workers Individual Term</t>
  </si>
  <si>
    <t>D. INDIVIDUAL ACCIDENT</t>
  </si>
  <si>
    <t>D.1</t>
  </si>
  <si>
    <t>D.1.999</t>
  </si>
  <si>
    <t xml:space="preserve">TOTAL BUSINESS Individual Accident </t>
  </si>
  <si>
    <t>D.2</t>
  </si>
  <si>
    <t>D.2.999</t>
  </si>
  <si>
    <t xml:space="preserve">Sub-Total Microinsurance Individual Accident </t>
  </si>
  <si>
    <t>D.3</t>
  </si>
  <si>
    <t>D.3.999</t>
  </si>
  <si>
    <t xml:space="preserve">Sub-Total Migrant workers Individual Accident </t>
  </si>
  <si>
    <t>E. INDIVIDUAL HEALTH</t>
  </si>
  <si>
    <t>E.1</t>
  </si>
  <si>
    <t>E.1.999</t>
  </si>
  <si>
    <t>TOTAL BUSINESS Individual Health</t>
  </si>
  <si>
    <t>E.2</t>
  </si>
  <si>
    <t>E.2.999</t>
  </si>
  <si>
    <t>Sub-Total Microinsurance Individual Health</t>
  </si>
  <si>
    <t>E.3</t>
  </si>
  <si>
    <t>E.3.999</t>
  </si>
  <si>
    <t>Sub-Total Migrant workers Individual Health</t>
  </si>
  <si>
    <t>F. Variable Life</t>
  </si>
  <si>
    <t>F.1</t>
  </si>
  <si>
    <t>F.1.999</t>
  </si>
  <si>
    <t>TOTAL BUSINESS Variable Life</t>
  </si>
  <si>
    <t>F.2</t>
  </si>
  <si>
    <t>F.2.999</t>
  </si>
  <si>
    <t>Sub-Total Microinsurance Variable Life</t>
  </si>
  <si>
    <t>F.3</t>
  </si>
  <si>
    <t>F.3.999</t>
  </si>
  <si>
    <t>Sub-Total Migrant workers Variable Life</t>
  </si>
  <si>
    <t>1) Amounts for microinsurance and migrant workers are a subset of the total business.</t>
  </si>
  <si>
    <t>GROUP &amp; INDUSTRIAL INSURANCE</t>
  </si>
  <si>
    <t>G. Group Permanent</t>
  </si>
  <si>
    <t>Certificates</t>
  </si>
  <si>
    <t>G.1</t>
  </si>
  <si>
    <t>G.1.999</t>
  </si>
  <si>
    <t>TOTAL BUSINESS Group Permanent</t>
  </si>
  <si>
    <t>G.2</t>
  </si>
  <si>
    <t>G.2.999</t>
  </si>
  <si>
    <t>Sub-Total Microinsurance Group Permanent</t>
  </si>
  <si>
    <t>G.3</t>
  </si>
  <si>
    <t>G.3.999</t>
  </si>
  <si>
    <t>Sub-Total Migrant Workers Group Permanent</t>
  </si>
  <si>
    <t>H. Group Term</t>
  </si>
  <si>
    <t>H.1</t>
  </si>
  <si>
    <t>H.1.999</t>
  </si>
  <si>
    <t>TOTAL BUSINESS Group Term</t>
  </si>
  <si>
    <t>H.2</t>
  </si>
  <si>
    <t>H.2.999</t>
  </si>
  <si>
    <t>Sub-Total Microinsurance Group Term</t>
  </si>
  <si>
    <t>H.3</t>
  </si>
  <si>
    <t>H.3.999</t>
  </si>
  <si>
    <t>Sub-Total Migrant Workers Group Term</t>
  </si>
  <si>
    <t>I. Group Accident</t>
  </si>
  <si>
    <t>I.1</t>
  </si>
  <si>
    <t>I.1.999</t>
  </si>
  <si>
    <t>TOTAL BUSINESS Group Accident</t>
  </si>
  <si>
    <t>I.2</t>
  </si>
  <si>
    <t>I.2.999</t>
  </si>
  <si>
    <t xml:space="preserve">Sub-Total Microinsurance Group Accident </t>
  </si>
  <si>
    <t>I.3</t>
  </si>
  <si>
    <t>I.3.999</t>
  </si>
  <si>
    <t xml:space="preserve">Sub-Total Migrant workers Group Accident </t>
  </si>
  <si>
    <t>J. Group Health</t>
  </si>
  <si>
    <t>J.1</t>
  </si>
  <si>
    <t>J.1.999</t>
  </si>
  <si>
    <t>TOTAL BUSINESS Group Health</t>
  </si>
  <si>
    <t>J.2</t>
  </si>
  <si>
    <t>J.2.999</t>
  </si>
  <si>
    <t>Sub-Total Microinsurance Group Health</t>
  </si>
  <si>
    <t>J.3</t>
  </si>
  <si>
    <t>J.3.999</t>
  </si>
  <si>
    <t>Sub-Total Migrant workers Group Health</t>
  </si>
  <si>
    <t>5- YEAR HISTORICAL DATA</t>
  </si>
  <si>
    <t>TAB</t>
  </si>
  <si>
    <t>20xx</t>
  </si>
  <si>
    <t>No</t>
  </si>
  <si>
    <t>DESCRIPTION</t>
  </si>
  <si>
    <t>REFERENCE AND FORMULAS</t>
  </si>
  <si>
    <t>Reference</t>
  </si>
  <si>
    <t>(4)</t>
  </si>
  <si>
    <t>Insurance in Force, Exhibit 15</t>
  </si>
  <si>
    <t>Microinsurance</t>
  </si>
  <si>
    <t>Line 24, col 85</t>
  </si>
  <si>
    <t>Migrant Workers</t>
  </si>
  <si>
    <t>Line 24, col 90</t>
  </si>
  <si>
    <t>Variable life</t>
  </si>
  <si>
    <t>Line 24, col 45</t>
  </si>
  <si>
    <t>Ordinary -Term</t>
  </si>
  <si>
    <t>Line 24, col 20</t>
  </si>
  <si>
    <t>Ordinary - Non-Term</t>
  </si>
  <si>
    <t>Line 24, col 10  + col 15</t>
  </si>
  <si>
    <t>Group &amp; Industrial - Term</t>
  </si>
  <si>
    <t>Line 24, col 35</t>
  </si>
  <si>
    <t>Group &amp; Industrial - Permanent</t>
  </si>
  <si>
    <t>Line 24, col 30</t>
  </si>
  <si>
    <t>TOTAL Life in Force</t>
  </si>
  <si>
    <t>∑items 1 to 7</t>
  </si>
  <si>
    <t>Annuities in Force</t>
  </si>
  <si>
    <t>Line 24, col 50</t>
  </si>
  <si>
    <t>Accidental - Group</t>
  </si>
  <si>
    <t>Line 24, col 60</t>
  </si>
  <si>
    <t>Health - Group</t>
  </si>
  <si>
    <t>Line 24, col 75</t>
  </si>
  <si>
    <t>Accidental - Individual</t>
  </si>
  <si>
    <t>Line 24, col 55</t>
  </si>
  <si>
    <t>Health - Individual</t>
  </si>
  <si>
    <t>Line 24, Col 70</t>
  </si>
  <si>
    <t>New Business Issued, Exhibit 15</t>
  </si>
  <si>
    <t>Line 2, col 85</t>
  </si>
  <si>
    <t>Line 2, col 90</t>
  </si>
  <si>
    <t>Line 2, col 45</t>
  </si>
  <si>
    <t>Line 2, col 20</t>
  </si>
  <si>
    <t>Line 2, col 10  + col 15</t>
  </si>
  <si>
    <t>Line 2, col 35</t>
  </si>
  <si>
    <t>Line 2, col 30</t>
  </si>
  <si>
    <t>TOTAL Life new business issued</t>
  </si>
  <si>
    <t>∑items 14 to 20</t>
  </si>
  <si>
    <t>Annuities</t>
  </si>
  <si>
    <t>Line 2, col 50</t>
  </si>
  <si>
    <t>Line 2, col 60</t>
  </si>
  <si>
    <t>Line 2, col 75</t>
  </si>
  <si>
    <t>Line 2, col 55</t>
  </si>
  <si>
    <t>Line 2, Col 70</t>
  </si>
  <si>
    <t>Premium Income (Exhibit 1A, Part 1 Page7)</t>
  </si>
  <si>
    <t>Line 28, col 14</t>
  </si>
  <si>
    <t>Line 28, col 15</t>
  </si>
  <si>
    <t>Variable life - first year</t>
  </si>
  <si>
    <t>Line 10, col 2</t>
  </si>
  <si>
    <t>Variable life - single</t>
  </si>
  <si>
    <t>Line 14, col 2</t>
  </si>
  <si>
    <t>Variable life - renewal</t>
  </si>
  <si>
    <t>Line 24, col 2</t>
  </si>
  <si>
    <t>Ordinary (not incl indiv annuities)- first year</t>
  </si>
  <si>
    <t>Line 10, col 3,4,5,7</t>
  </si>
  <si>
    <t>Ordinary (not incl indiv annuities)- single</t>
  </si>
  <si>
    <t>Line 14, col 3,4,5,7</t>
  </si>
  <si>
    <t>Ordinary (not incl indiv annuities)- renewal</t>
  </si>
  <si>
    <t>Line 24, col 3,4,5,7</t>
  </si>
  <si>
    <t>Group &amp; Industrial</t>
  </si>
  <si>
    <t>Line 28, col 8</t>
  </si>
  <si>
    <t>TOTAL life premium income</t>
  </si>
  <si>
    <t>∑ lines 27 to 36</t>
  </si>
  <si>
    <t>Annuities - individual</t>
  </si>
  <si>
    <t>Line 28, col 6</t>
  </si>
  <si>
    <t>Annuities - group</t>
  </si>
  <si>
    <t>Line 28, col 9</t>
  </si>
  <si>
    <t>Accidental  - individual</t>
  </si>
  <si>
    <t>Line 28, col 11</t>
  </si>
  <si>
    <t>Health - individual</t>
  </si>
  <si>
    <t>Line 28, col 13</t>
  </si>
  <si>
    <t>Accidental  - group</t>
  </si>
  <si>
    <t>Line 28, col 10</t>
  </si>
  <si>
    <t xml:space="preserve"> Health - group</t>
  </si>
  <si>
    <t>Line 28, col 12</t>
  </si>
  <si>
    <t>TOTAL premium income</t>
  </si>
  <si>
    <t>∑ lines 36 to 42</t>
  </si>
  <si>
    <t>Balance Sheet Items (Pages 2 and 3)</t>
  </si>
  <si>
    <t>Total Admitted Assets</t>
  </si>
  <si>
    <t>Line 25, col 1</t>
  </si>
  <si>
    <t>Total Liabilities</t>
  </si>
  <si>
    <t xml:space="preserve"> Line 57, col 4</t>
  </si>
  <si>
    <t>Aggregate Reserves for Life, Accident and Health</t>
  </si>
  <si>
    <t>Lines 25+26, col 4</t>
  </si>
  <si>
    <t>Capital</t>
  </si>
  <si>
    <t>Line 58+59+60+63+69, col 4</t>
  </si>
  <si>
    <t>Surplus</t>
  </si>
  <si>
    <t>Line 61+62+64 to 68, col 4</t>
  </si>
  <si>
    <t>Percentage Distribution of Admitted Assets (linked to page 2)</t>
  </si>
  <si>
    <t>Cash on Hand</t>
  </si>
  <si>
    <t>Line 1, col 1</t>
  </si>
  <si>
    <t>Cash in Banks</t>
  </si>
  <si>
    <t>Line 2, col 1</t>
  </si>
  <si>
    <t>Time deposits</t>
  </si>
  <si>
    <t>Line 3, col 1</t>
  </si>
  <si>
    <t>Line 4, col 1</t>
  </si>
  <si>
    <t>Line 5, col 1</t>
  </si>
  <si>
    <t>Line 6, col 1</t>
  </si>
  <si>
    <t>Line 7, col 1</t>
  </si>
  <si>
    <t>Line 8, col 1</t>
  </si>
  <si>
    <t>Line 9, col 1</t>
  </si>
  <si>
    <t>Line 10, col 1</t>
  </si>
  <si>
    <t>Line 11, col 1</t>
  </si>
  <si>
    <t>Line 12, col 1</t>
  </si>
  <si>
    <t>Line 13, col 1</t>
  </si>
  <si>
    <t>Line 14, col 1</t>
  </si>
  <si>
    <t>Line 15, col 1</t>
  </si>
  <si>
    <t>Line 16, col 1</t>
  </si>
  <si>
    <t>Line 17, col 1</t>
  </si>
  <si>
    <t>Line 18, col 1</t>
  </si>
  <si>
    <t>Line 19, col 1</t>
  </si>
  <si>
    <t>Line 20, col 1</t>
  </si>
  <si>
    <t>Line 21, col 1</t>
  </si>
  <si>
    <t>Line 22, col 1</t>
  </si>
  <si>
    <t>Line 23, col 1</t>
  </si>
  <si>
    <t>Line 24, col 1</t>
  </si>
  <si>
    <t>Total Non-Admitted Assets and Admitted Assets (from Page 2)</t>
  </si>
  <si>
    <t>Total Non-Admitted Assets</t>
  </si>
  <si>
    <t>Page 2, Line 25, Col.3</t>
  </si>
  <si>
    <t xml:space="preserve">Total Admitted Assets </t>
  </si>
  <si>
    <t>Page 2, Line 25, Col.4</t>
  </si>
  <si>
    <t>(73) + (74)</t>
  </si>
  <si>
    <t>Admitted Assets to Total Assets</t>
  </si>
  <si>
    <t>(74) / (75)</t>
  </si>
  <si>
    <t>Investment Data (Exhibit 2, 4 on Page 12)</t>
  </si>
  <si>
    <t>Ratio of Net Investment Income to Mean Assets</t>
  </si>
  <si>
    <t>Exhibit 2, Line 8, col 1 to two decimals</t>
  </si>
  <si>
    <t>Net Investment Income</t>
  </si>
  <si>
    <t>Exhibit 2, Line 6, col 1</t>
  </si>
  <si>
    <t>Net Realized Gains or Losses</t>
  </si>
  <si>
    <t>Exhibit 4, Line 17 - line 17.1</t>
  </si>
  <si>
    <t>Net Unrealized Gains or Losses</t>
  </si>
  <si>
    <t>Exhibit 4, Line 18</t>
  </si>
  <si>
    <t>Benefits and Reserve Increases (Page 4)</t>
  </si>
  <si>
    <t>Total Policy Benefits - Microinsurance</t>
  </si>
  <si>
    <t>Lines 8-17, Cols. 4+11-18</t>
  </si>
  <si>
    <t>Total Policy Benefits - Migrant Life</t>
  </si>
  <si>
    <t>Lines 8-17, Cols. 5+12-19</t>
  </si>
  <si>
    <t>Total Policy Benefits - Variable Life</t>
  </si>
  <si>
    <t>Lines 8-17, Cols. 6+13-20</t>
  </si>
  <si>
    <t>Total Policy Benefits - Ordinary, Group, and Industrial Life</t>
  </si>
  <si>
    <t>Lines 8-17, Cols. 7+8+14+15-21-22</t>
  </si>
  <si>
    <t>Total Policy Benefits - Accident &amp; Health</t>
  </si>
  <si>
    <t>Lines 8-17, Cols. 9+10+16+17-23-24</t>
  </si>
  <si>
    <t>Increase in Reserves - Microinsurance</t>
  </si>
  <si>
    <t>Line 18 &amp;19,  Cols. 4+11-18</t>
  </si>
  <si>
    <t>Increase in Reserves - Migrant Life</t>
  </si>
  <si>
    <t>Line 18 &amp;19, Cols. 5+11-17</t>
  </si>
  <si>
    <t>Increase in Reserves - Variable Life</t>
  </si>
  <si>
    <t>Line 18 &amp;19, Cols. 6+13-20</t>
  </si>
  <si>
    <t>Increase in Reserves - Ordinary, Group, and Industrial Life</t>
  </si>
  <si>
    <t>Line 18 &amp;19, Cols. 7+8+14+15-21-22</t>
  </si>
  <si>
    <t xml:space="preserve">Increase in Reserves - Accident </t>
  </si>
  <si>
    <t>Line 18 &amp;19, Cols. 9+16-23</t>
  </si>
  <si>
    <t>Increase in Reserves - Health</t>
  </si>
  <si>
    <t>Line 18 &amp;19, Cols.10+17-24</t>
  </si>
  <si>
    <t>Dividends/Experience Refunds to policyholders</t>
  </si>
  <si>
    <t>Line 29+30, Col.1</t>
  </si>
  <si>
    <t>Operating Ratios</t>
  </si>
  <si>
    <t>Commission Expense Ratio</t>
  </si>
  <si>
    <t>Page 4, (Line 21, Col.1) ÷ (Line 1, Col.1) in 00.0%</t>
  </si>
  <si>
    <t>Insurance Expense Ratio (not incl comm, other collection costs, other UW costs, taxes)</t>
  </si>
  <si>
    <t>Page 4, (Line 23, Col.1) /( Line 1, Col.1) in 00.0%</t>
  </si>
  <si>
    <t>Surrender ratio- variable life policies</t>
  </si>
  <si>
    <t>Ex 15, col.35: Line 15÷½(Lines 1+24)x100</t>
  </si>
  <si>
    <t>Surrender ratio - ordinary life policies</t>
  </si>
  <si>
    <t>Ex 15, col.20: Line 15÷½(Lines 1+24)x100</t>
  </si>
  <si>
    <t>Lapse ratio- variable life policies</t>
  </si>
  <si>
    <t>Ex 15, col.28: Line 16÷½(Lines 1+24)x100</t>
  </si>
  <si>
    <t>Lapse ratio - ordinary life policies</t>
  </si>
  <si>
    <t>Ex 15, col.16: Line 16÷½(Lines 1+24)x100</t>
  </si>
  <si>
    <t>Net Gain from Operations by Lines of Business, before subtracting investment returns on capital (Page 4)</t>
  </si>
  <si>
    <t>Line 33 Cols. 4+11-18</t>
  </si>
  <si>
    <t>Line 33 Cols. 5+12-19</t>
  </si>
  <si>
    <t>Variable Life</t>
  </si>
  <si>
    <t>Line 33 Cols. 6+13-20</t>
  </si>
  <si>
    <t>Ordinary</t>
  </si>
  <si>
    <t>Line 33 col 7+14-21</t>
  </si>
  <si>
    <t>Line 33 col 8+15-22</t>
  </si>
  <si>
    <t xml:space="preserve">Accident </t>
  </si>
  <si>
    <t>Line 33 col 9+16-23</t>
  </si>
  <si>
    <t>Health</t>
  </si>
  <si>
    <t>Line 33 col 10+17-24</t>
  </si>
  <si>
    <t>Line 33 col 1</t>
  </si>
  <si>
    <t xml:space="preserve">    EXHIBIT I5 - LIFE, ACCIDENT, AND HEALTH INSURANCE POLICIES</t>
  </si>
  <si>
    <t>LIFE INSURANCE</t>
  </si>
  <si>
    <t>MICROINSURANCE</t>
  </si>
  <si>
    <t>MIGRANT INSURANCE</t>
  </si>
  <si>
    <t>ORDINARY INSURANCE</t>
  </si>
  <si>
    <t>VARIABLE LIFE</t>
  </si>
  <si>
    <t>ANNUITIES</t>
  </si>
  <si>
    <t>(note 12)</t>
  </si>
  <si>
    <t>Whole Life</t>
  </si>
  <si>
    <t>Endowment</t>
  </si>
  <si>
    <t>Term</t>
  </si>
  <si>
    <t>Sub - Total</t>
  </si>
  <si>
    <t>Permanent</t>
  </si>
  <si>
    <t>INDIVDUAL</t>
  </si>
  <si>
    <t>GROUP</t>
  </si>
  <si>
    <t xml:space="preserve">No of </t>
  </si>
  <si>
    <t>Insured</t>
  </si>
  <si>
    <t xml:space="preserve">Sum </t>
  </si>
  <si>
    <t>Net Amount</t>
  </si>
  <si>
    <t>No. of</t>
  </si>
  <si>
    <t>Annual</t>
  </si>
  <si>
    <t>Lives</t>
  </si>
  <si>
    <t>Assured</t>
  </si>
  <si>
    <t xml:space="preserve"> at Risk</t>
  </si>
  <si>
    <t>Income</t>
  </si>
  <si>
    <t>(note 11)</t>
  </si>
  <si>
    <t>(insureds)</t>
  </si>
  <si>
    <t>At the end of Prior year (note 2)</t>
  </si>
  <si>
    <r>
      <t xml:space="preserve">Issued during the year </t>
    </r>
    <r>
      <rPr>
        <b/>
        <sz val="10"/>
        <color rgb="FFC00000"/>
        <rFont val="Times New Roman"/>
        <family val="1"/>
      </rPr>
      <t>(notes 2, 5)</t>
    </r>
  </si>
  <si>
    <t>2A</t>
  </si>
  <si>
    <r>
      <t xml:space="preserve">Reinsurance assumed </t>
    </r>
    <r>
      <rPr>
        <b/>
        <sz val="10"/>
        <color rgb="FFC00000"/>
        <rFont val="Times New Roman"/>
        <family val="1"/>
      </rPr>
      <t>(notes 5, 6)</t>
    </r>
  </si>
  <si>
    <t>Revived during the year</t>
  </si>
  <si>
    <r>
      <t>Increased during the year</t>
    </r>
    <r>
      <rPr>
        <b/>
        <sz val="10"/>
        <color theme="1"/>
        <rFont val="Times New Roman"/>
        <family val="1"/>
      </rPr>
      <t xml:space="preserve"> </t>
    </r>
    <r>
      <rPr>
        <b/>
        <sz val="10"/>
        <color rgb="FFC00000"/>
        <rFont val="Times New Roman"/>
        <family val="1"/>
      </rPr>
      <t>(note 7)</t>
    </r>
  </si>
  <si>
    <t>Additions by dividends</t>
  </si>
  <si>
    <t>5A</t>
  </si>
  <si>
    <t>Total 2 to 5 inclusive</t>
  </si>
  <si>
    <t>Totals before transfers</t>
  </si>
  <si>
    <t>TRANSFERS</t>
  </si>
  <si>
    <t>Deductions</t>
  </si>
  <si>
    <t>Additions</t>
  </si>
  <si>
    <t>Balance of transfers</t>
  </si>
  <si>
    <t>Totals after transfer</t>
  </si>
  <si>
    <t>DEDUCT CEASED BY</t>
  </si>
  <si>
    <t>Death</t>
  </si>
  <si>
    <t>Maturity</t>
  </si>
  <si>
    <t>Disability</t>
  </si>
  <si>
    <t>Expiry</t>
  </si>
  <si>
    <t>Surrender</t>
  </si>
  <si>
    <t>Lapse</t>
  </si>
  <si>
    <t>Conversion</t>
  </si>
  <si>
    <t>Decrease</t>
  </si>
  <si>
    <r>
      <t>Withdrawal</t>
    </r>
    <r>
      <rPr>
        <sz val="10"/>
        <color rgb="FFC00000"/>
        <rFont val="Times New Roman"/>
        <family val="1"/>
      </rPr>
      <t xml:space="preserve"> </t>
    </r>
    <r>
      <rPr>
        <b/>
        <sz val="10"/>
        <color rgb="FFC00000"/>
        <rFont val="Times New Roman"/>
        <family val="1"/>
      </rPr>
      <t>(note 7)</t>
    </r>
  </si>
  <si>
    <r>
      <t>Reinsurance ceded</t>
    </r>
    <r>
      <rPr>
        <b/>
        <sz val="10"/>
        <color theme="1"/>
        <rFont val="Times New Roman"/>
        <family val="1"/>
      </rPr>
      <t xml:space="preserve"> </t>
    </r>
    <r>
      <rPr>
        <b/>
        <sz val="10"/>
        <color rgb="FFC00000"/>
        <rFont val="Times New Roman"/>
        <family val="1"/>
      </rPr>
      <t>(note 8)</t>
    </r>
  </si>
  <si>
    <t>Totals terminated (lines 11-20)</t>
  </si>
  <si>
    <r>
      <t xml:space="preserve">Balance end of year- line 10 - 21 </t>
    </r>
    <r>
      <rPr>
        <b/>
        <sz val="10"/>
        <color rgb="FFC00000"/>
        <rFont val="Times New Roman"/>
        <family val="1"/>
      </rPr>
      <t>(notes 1, 4)</t>
    </r>
  </si>
  <si>
    <t xml:space="preserve">                (10-21)</t>
  </si>
  <si>
    <r>
      <t>Pool business</t>
    </r>
    <r>
      <rPr>
        <sz val="10"/>
        <color rgb="FFC00000"/>
        <rFont val="Times New Roman"/>
        <family val="1"/>
      </rPr>
      <t xml:space="preserve"> </t>
    </r>
    <r>
      <rPr>
        <b/>
        <sz val="10"/>
        <color rgb="FFC00000"/>
        <rFont val="Times New Roman"/>
        <family val="1"/>
      </rPr>
      <t>(Schedule W) (note 10)</t>
    </r>
  </si>
  <si>
    <t>TOTALS INCLUDING POOLS</t>
  </si>
  <si>
    <r>
      <t xml:space="preserve">Policies reinsured </t>
    </r>
    <r>
      <rPr>
        <b/>
        <sz val="10"/>
        <color rgb="FFC00000"/>
        <rFont val="Times New Roman"/>
        <family val="1"/>
      </rPr>
      <t>(note 9)</t>
    </r>
  </si>
  <si>
    <t>25A</t>
  </si>
  <si>
    <t>OUTSTANDING AT YEAREND (24-25)</t>
  </si>
  <si>
    <r>
      <t xml:space="preserve">UNIQUE INSURED LIVES </t>
    </r>
    <r>
      <rPr>
        <b/>
        <sz val="10"/>
        <color rgb="FFFF0000"/>
        <rFont val="Times New Roman"/>
        <family val="1"/>
      </rPr>
      <t>(note 13)</t>
    </r>
    <r>
      <rPr>
        <b/>
        <sz val="10"/>
        <color theme="0"/>
        <rFont val="Times New Roman"/>
        <family val="1"/>
      </rPr>
      <t xml:space="preserve">
</t>
    </r>
    <r>
      <rPr>
        <sz val="10"/>
        <color rgb="FFFFC000"/>
        <rFont val="Times New Roman"/>
        <family val="1"/>
      </rPr>
      <t>(Outstanding as of Year-End)</t>
    </r>
  </si>
  <si>
    <t>Types of Insurance</t>
  </si>
  <si>
    <t>Male</t>
  </si>
  <si>
    <t>Female</t>
  </si>
  <si>
    <t xml:space="preserve">Ordinary </t>
  </si>
  <si>
    <t>Variable</t>
  </si>
  <si>
    <t>Accident</t>
  </si>
  <si>
    <t>Migrant Insurance</t>
  </si>
  <si>
    <t xml:space="preserve">  1) Paid-up insurance included in the final totals of line 22 (including additions to policies), Number of ORDINARY policies:</t>
  </si>
  <si>
    <t>Amount =</t>
  </si>
  <si>
    <t xml:space="preserve">  2) Line 1 is Line 25A of Prior year.</t>
  </si>
  <si>
    <t xml:space="preserve">  3) Additional Accidental Death Benefits provided in life policies must NOT be included in the above.</t>
  </si>
  <si>
    <t xml:space="preserve">      State the amount of such outstanding at end of year: Php</t>
  </si>
  <si>
    <t xml:space="preserve">  4) Installment policies and others involving supplementary contracts should be entered and deducted in above Exhibit for the commuted value of installments only.</t>
  </si>
  <si>
    <t xml:space="preserve">     State the amount of (A) decreasing term insurance contained in Family Income, Mortgage Protection, etc. policies and riders;  (B) additional insurance under</t>
  </si>
  <si>
    <r>
      <t xml:space="preserve">      non-decreasing term riders;  and (C) term insurance on wife and children under Family, Parent and Children, etc. policies and riders included in line 2 and 22, </t>
    </r>
    <r>
      <rPr>
        <b/>
        <sz val="10"/>
        <color rgb="FFC00000"/>
        <rFont val="Times New Roman"/>
        <family val="1"/>
      </rPr>
      <t>on a separate sheet.</t>
    </r>
  </si>
  <si>
    <t>line 2 A):</t>
  </si>
  <si>
    <t>line 2, B):</t>
  </si>
  <si>
    <t>line 2, C):</t>
  </si>
  <si>
    <t>line 22 A):</t>
  </si>
  <si>
    <t>line 22, B):</t>
  </si>
  <si>
    <t>line 22, C):</t>
  </si>
  <si>
    <t xml:space="preserve">     State basis of calculation under A), B), C)</t>
  </si>
  <si>
    <t>5) In this line should be included bona fide direct new business only.  In case of Group policies, the initial coverage should be entered in this line.  Paid-up</t>
  </si>
  <si>
    <t xml:space="preserve">   and extended term insurance in lieu of other insurance should be treated as policy change.  Has this been done?</t>
  </si>
  <si>
    <t>6) To be filled in if the company accepts cessions from other life insurance or reinsurance companies.  Where the assumption of a block business is involved</t>
  </si>
  <si>
    <t xml:space="preserve">     include such transaction herein, attaching exhibit indicating figures included in each line and column.</t>
  </si>
  <si>
    <t>7) In case of group policies, enter net of increase and withdrawals as positive figure in either line 4 or line 19.</t>
  </si>
  <si>
    <t>8) This is include cession by reinsurance of the entire business of a company, or of its business in a section of the country, but is not to include reinsurance</t>
  </si>
  <si>
    <t>9) In this line should be reported all cessions by reinsurance of direct business, as well as reinsurance assumed and subsequently ceded.</t>
  </si>
  <si>
    <t>10) For Line 23:  Enter proportionate share of pool business in columns 15 &amp; 18 and column 29.</t>
  </si>
  <si>
    <t>11) Insured lives includes both principal insured and all dependent insured lives. Persons with multiple policies should only be counted once.</t>
  </si>
  <si>
    <t>12) Amounts for microinsurance and migrant workers are a subset of amounts in the other</t>
  </si>
  <si>
    <t xml:space="preserve">       four  product categories (VL, ORDINARY, GROUP, HEALTH &amp; ACCIDENT)</t>
  </si>
  <si>
    <t>13) Unique Insured Lives pertain to the count of an Individual as one (1) whether the person has one or multiple insurance policies, with reference to the first/original  insurance product purchased in the company</t>
  </si>
  <si>
    <t>EXHIBIT I A - PREMIUM BY TYPE &amp; BUSINESS LINE</t>
  </si>
  <si>
    <t>ORDINARY LIFE</t>
  </si>
  <si>
    <t>(cols 2-13)</t>
  </si>
  <si>
    <t>life</t>
  </si>
  <si>
    <t>total and</t>
  </si>
  <si>
    <t>accidental</t>
  </si>
  <si>
    <t>individual</t>
  </si>
  <si>
    <t>supplementary</t>
  </si>
  <si>
    <t>annuities</t>
  </si>
  <si>
    <t>group</t>
  </si>
  <si>
    <t>insurance</t>
  </si>
  <si>
    <t>permanent</t>
  </si>
  <si>
    <t>death</t>
  </si>
  <si>
    <t>contracts</t>
  </si>
  <si>
    <t>disability</t>
  </si>
  <si>
    <t>benefits</t>
  </si>
  <si>
    <t>(note 1)</t>
  </si>
  <si>
    <t>(6)</t>
  </si>
  <si>
    <t>(7)</t>
  </si>
  <si>
    <t>(8)</t>
  </si>
  <si>
    <t>(9)</t>
  </si>
  <si>
    <t>(10)</t>
  </si>
  <si>
    <t>(11)</t>
  </si>
  <si>
    <t>(12)</t>
  </si>
  <si>
    <t>(13)</t>
  </si>
  <si>
    <t>(14)</t>
  </si>
  <si>
    <t>(15)</t>
  </si>
  <si>
    <t>EXHIBIT I PART I - PREMIUMS AND ANNUITY CONSIDERATIONS</t>
  </si>
  <si>
    <t>FIRST YEAR (Other Than Single)</t>
  </si>
  <si>
    <t>Uncollected</t>
  </si>
  <si>
    <t>Advance</t>
  </si>
  <si>
    <t>Line(1) - Line(2)</t>
  </si>
  <si>
    <t>Collected during year on direct business</t>
  </si>
  <si>
    <t>Line(3) + Line(4)</t>
  </si>
  <si>
    <t>Prior year (uncollected-advance). Line(3)</t>
  </si>
  <si>
    <t>First year premiums and considerations, direct business, Line (5) - Line (6)</t>
  </si>
  <si>
    <t>First year reinsurance premiums assumed</t>
  </si>
  <si>
    <t>First year reinsurance premiums ceded</t>
  </si>
  <si>
    <t>First year premiums and considerations: Line (7) + Line (8)-Line (9)</t>
  </si>
  <si>
    <t>SINGLE</t>
  </si>
  <si>
    <t>Single premiums and considerations, direct business</t>
  </si>
  <si>
    <t>Reinsurance premiums assumed</t>
  </si>
  <si>
    <t>Reinsurance premiums ceded</t>
  </si>
  <si>
    <t>Single premiums an considerations, Line(11)+Line (12) -Line (13)</t>
  </si>
  <si>
    <t>RENEWAL</t>
  </si>
  <si>
    <t>Line(15) - Line(16)</t>
  </si>
  <si>
    <t>Line(17) + Line(18)</t>
  </si>
  <si>
    <t>Prior year(uncollected-advance). Line(17)</t>
  </si>
  <si>
    <t>Renewal premiums and considerations, direct business, Line(19)- Line (20)</t>
  </si>
  <si>
    <t>Renewal reinsurance premiums assumed</t>
  </si>
  <si>
    <t>Renewal reinsurance premiums ceded</t>
  </si>
  <si>
    <t>Renewal premiums and considerations Line(21)+ Line(22)-Line(23)</t>
  </si>
  <si>
    <r>
      <t xml:space="preserve">Total premiums and considerations on direct business, Line(7) + Line(11) + Line(21) </t>
    </r>
    <r>
      <rPr>
        <b/>
        <sz val="10"/>
        <rFont val="Times New Roman"/>
        <family val="1"/>
      </rPr>
      <t>(note 2)</t>
    </r>
  </si>
  <si>
    <t>Reinsurance premiums assumed, line (8) + Line(12)+Line(22)</t>
  </si>
  <si>
    <t>Reinsurance premiums ceded, Line (9) + Line (13) + Line(23)</t>
  </si>
  <si>
    <t>Total premiums and considerations…</t>
  </si>
  <si>
    <t>EXHIBIT 1 PART 2- COMMISSION INCURRED</t>
  </si>
  <si>
    <t>First year, direct business</t>
  </si>
  <si>
    <t>Single, direct business</t>
  </si>
  <si>
    <t>Renewal, direct business</t>
  </si>
  <si>
    <t>Reinsurance assumed</t>
  </si>
  <si>
    <t>Reinsurance  ceded</t>
  </si>
  <si>
    <t>Total lines (29)+(30)+(31)+(32)-(33)(to agree with Item 21, Page 4)</t>
  </si>
  <si>
    <t>EXHIBIT 1 PART 3- GROSS DIRECT PREMIUM COLLECTED (for SEGURO)</t>
  </si>
  <si>
    <t>EXHIBIT 1 PART 3- GROSS DIRECT PREMIUM COLLECTED (for SEGUROS ratios)</t>
  </si>
  <si>
    <t>Premiums collected, PREVIOUS  year (items 4+11+18 Prior year)</t>
  </si>
  <si>
    <t>Premiums collected, current year (items 4+11+18 current year)</t>
  </si>
  <si>
    <t>1) Amounts allocated to microinsurance and migrant workers are</t>
  </si>
  <si>
    <t xml:space="preserve">      a subset of the amounts distributed between total insurance business lines.</t>
  </si>
  <si>
    <t xml:space="preserve">      That is, Micro and Migrant should also be included in cols 2-11</t>
  </si>
  <si>
    <t xml:space="preserve">      Variable, Ordinary, Group, Acc &amp; Health.</t>
  </si>
  <si>
    <t>2) Line(10)+ Line(14)+Line(24) MUST AGREE WITH Item 1, page 4</t>
  </si>
  <si>
    <t>Appendix A - Life Insurance</t>
  </si>
  <si>
    <t>EXHIBIT  I B - BUSINESS BY DISTRIBUTION METHOD &amp; BUSINESS LINE (Direct Business)</t>
  </si>
  <si>
    <t>EXHIBIT IB - BUSINESS BY DISTRIBUTION METHOD &amp; BUSINESS LINE (Direct Business)</t>
  </si>
  <si>
    <r>
      <t xml:space="preserve">DISTRIBUTION METHOD / CHANNEL </t>
    </r>
    <r>
      <rPr>
        <b/>
        <sz val="10"/>
        <color rgb="FFFF0000"/>
        <rFont val="Arial"/>
        <family val="2"/>
      </rPr>
      <t>(Note 1)</t>
    </r>
  </si>
  <si>
    <t>TOTAL BUSINESS</t>
  </si>
  <si>
    <t>GROUP LIFE AND INDUSTRIAL</t>
  </si>
  <si>
    <r>
      <t xml:space="preserve">MICROINSURANCE  </t>
    </r>
    <r>
      <rPr>
        <b/>
        <sz val="12"/>
        <color theme="7"/>
        <rFont val="Arial"/>
        <family val="2"/>
      </rPr>
      <t>(note 3)</t>
    </r>
  </si>
  <si>
    <r>
      <t xml:space="preserve">MIGRANT WORKERS </t>
    </r>
    <r>
      <rPr>
        <b/>
        <sz val="10"/>
        <color theme="7"/>
        <rFont val="Arial"/>
        <family val="2"/>
      </rPr>
      <t>(note 3)</t>
    </r>
  </si>
  <si>
    <t>Inforce/Active at year end</t>
  </si>
  <si>
    <t>Inforce/Active at year end
Inforce/active at year end</t>
  </si>
  <si>
    <t>Premiums on Direct Business</t>
  </si>
  <si>
    <t>Number of Policies</t>
  </si>
  <si>
    <t>Number of Certificates</t>
  </si>
  <si>
    <t>Number of Insured Lives</t>
  </si>
  <si>
    <t>Sum Insured</t>
  </si>
  <si>
    <t>(Note 2)</t>
  </si>
  <si>
    <t>FIRST YEAR PREMIUMS</t>
  </si>
  <si>
    <t>Ordinary Agents</t>
  </si>
  <si>
    <t>1.1 Traditional Selling</t>
  </si>
  <si>
    <t>1.2 Digital Channel</t>
  </si>
  <si>
    <t xml:space="preserve">     1.2.1 Partial Digital Channel</t>
  </si>
  <si>
    <t xml:space="preserve">     1.2.2 Full Digital Channel</t>
  </si>
  <si>
    <t xml:space="preserve"> General Agents</t>
  </si>
  <si>
    <t>2.1 Traditional Selling</t>
  </si>
  <si>
    <t>2.2 Digital Channel</t>
  </si>
  <si>
    <t xml:space="preserve">      2.2.1 Partial Digital Channel</t>
  </si>
  <si>
    <t xml:space="preserve">      2.2.2 Full Digital Channel</t>
  </si>
  <si>
    <t>Brokers</t>
  </si>
  <si>
    <t>3.1 Traditional Selling</t>
  </si>
  <si>
    <t>3.2 Digital Channel</t>
  </si>
  <si>
    <t xml:space="preserve">      3.2.1 Partial Digital Channel</t>
  </si>
  <si>
    <t xml:space="preserve">      3.2.2 Full Digital Channel</t>
  </si>
  <si>
    <t>Bancassurance (Commercial Banks)</t>
  </si>
  <si>
    <t>4.1 Traditional Selling</t>
  </si>
  <si>
    <t>4.2 Digital Channel</t>
  </si>
  <si>
    <t xml:space="preserve">      4.2.1 Partial Digital Channel</t>
  </si>
  <si>
    <t xml:space="preserve">      4.2.2 Full Digital Channel</t>
  </si>
  <si>
    <t>Bancassurance (Cooperative,  Rural, and Thrift Banks)</t>
  </si>
  <si>
    <t>5.1 Traditional Selling</t>
  </si>
  <si>
    <t>5.2 Digital Channel</t>
  </si>
  <si>
    <t xml:space="preserve">      5.2.1 Partial Digital Channel</t>
  </si>
  <si>
    <t xml:space="preserve">      5.2.2 Full Digital Channel</t>
  </si>
  <si>
    <t>Direct Marketing</t>
  </si>
  <si>
    <t>6.1 Traditional Selling</t>
  </si>
  <si>
    <t>6.2 Digital Channel</t>
  </si>
  <si>
    <t xml:space="preserve">      6.2.1 Partial Digital Channel</t>
  </si>
  <si>
    <t xml:space="preserve">      6.2.2 Full Digital Channel</t>
  </si>
  <si>
    <t>Others (Please specify)</t>
  </si>
  <si>
    <t>TOTAL FIRST YEAR PREMIUMS</t>
  </si>
  <si>
    <t>SINGLE PREMIUMS</t>
  </si>
  <si>
    <t>TOTAL SINGLE PREMIUMS</t>
  </si>
  <si>
    <t>RENEWAL PREMIUMS</t>
  </si>
  <si>
    <t>TOTAL RENEWAL PREMIUMS</t>
  </si>
  <si>
    <t>TOTAL PREMIUMS</t>
  </si>
  <si>
    <t>Bancassurance (Cooperative, Rural, and Thrift Banks)</t>
  </si>
  <si>
    <t xml:space="preserve">GRAND TOTAL </t>
  </si>
  <si>
    <t>1) Distribution methods will vary by company.</t>
  </si>
  <si>
    <t>2) 'Number of Insured Lives' includes both principal insured and all dependents</t>
  </si>
  <si>
    <t xml:space="preserve">    'Number of Certificates' refer only to the principal insured under GROUP Number of Policies.</t>
  </si>
  <si>
    <t>3) Amounts allocated to microinsurance and migrant workers are subsets of the amounts distributed between total insurance business lines.</t>
  </si>
  <si>
    <t xml:space="preserve">    That is, Micro and Migrant should also be included in cols 6-30  (Variable, Ordinary, Group, Acc &amp; Health)</t>
  </si>
  <si>
    <t>4) Figures should tally with similar accounts in other templates, e.g., Exhibit 1A - Premiums By Type and Business Line and Exhibit 15 - Life, Accident and Health Insurance Policies.</t>
  </si>
  <si>
    <t>5) Group Insurance - First year Premiums under Group Insurance refers to the premiums incurred in the first year of the group policy.</t>
  </si>
  <si>
    <t xml:space="preserve">    For the succeeding years, only the premiums of the new members on the same policy will be accounted as first year premiums; </t>
  </si>
  <si>
    <t xml:space="preserve">    The existing policy will be reported under renewal as well as the premiums of the existing members.</t>
  </si>
  <si>
    <t>6) Cells in BLUE-GRAY have formulas and should NOT be altered. Input is required for cells colored WHITE as necessary</t>
  </si>
  <si>
    <t>7) Alteration/revision of forms is subject to penalties as specified under CL 2014-15.</t>
  </si>
  <si>
    <t>In force/active at year end</t>
  </si>
  <si>
    <t>single</t>
  </si>
  <si>
    <t>first year</t>
  </si>
  <si>
    <t>renewal</t>
  </si>
  <si>
    <t>policies</t>
  </si>
  <si>
    <t>insured</t>
  </si>
  <si>
    <t>sum</t>
  </si>
  <si>
    <t>lives</t>
  </si>
  <si>
    <t>(note 2)</t>
  </si>
  <si>
    <r>
      <t xml:space="preserve">DISTRIBUTION METHOD / CHANNEL </t>
    </r>
    <r>
      <rPr>
        <b/>
        <sz val="10"/>
        <color rgb="FFFFC000"/>
        <rFont val="Times New Roman"/>
        <family val="1"/>
      </rPr>
      <t>(note 3)</t>
    </r>
  </si>
  <si>
    <t>Agency</t>
  </si>
  <si>
    <t>Bancassurance (commercial banks)</t>
  </si>
  <si>
    <t>Electronic Commerce/Online/Digital</t>
  </si>
  <si>
    <t>Mobile Phones</t>
  </si>
  <si>
    <t>OTHER RELEVANT INFORMATION: (put "x" on the applicable box/es)</t>
  </si>
  <si>
    <t>What are the available mode/s of business transactions for the  company's insurance agents?</t>
  </si>
  <si>
    <t xml:space="preserve">     a.  Mobile Application/Apps</t>
  </si>
  <si>
    <t xml:space="preserve">     b.  Email</t>
  </si>
  <si>
    <t xml:space="preserve">     c.  Mail courier services </t>
  </si>
  <si>
    <t xml:space="preserve">     d. Others (please specify below)</t>
  </si>
  <si>
    <t xml:space="preserve">      That is, Micro and Migrant should also be included in cols 8-34</t>
  </si>
  <si>
    <t xml:space="preserve">      (Variable, Ordinary, Group, Acc &amp; Health)</t>
  </si>
  <si>
    <t>2) 'Insured lives' includes both principal insured and all dependent insured lives.</t>
  </si>
  <si>
    <t xml:space="preserve">    'Certificates' refers only to the principal insureds under GROUP policies.</t>
  </si>
  <si>
    <t xml:space="preserve">    Persons with multiple policies should only be counted once.</t>
  </si>
  <si>
    <t>3) Distribution methods will vary by company.</t>
  </si>
  <si>
    <t>EXHIBIT 2 - NET INVESTMENT INCOME</t>
  </si>
  <si>
    <t>(Accrued basis)</t>
  </si>
  <si>
    <t>OVERALL</t>
  </si>
  <si>
    <t>MICRO</t>
  </si>
  <si>
    <t>INSURANCE</t>
  </si>
  <si>
    <t>Total interest, dividends and real estate income (X3, col. 8, Lines 9)</t>
  </si>
  <si>
    <t>Investment expenses (X5, code 100-IE less codes 11-FinalTax, 14-REDep in cols 7, 9)</t>
  </si>
  <si>
    <t xml:space="preserve">Taxes, Licenses and fees allocated to investments  (X5, code 11-FinalTax cols 7, 9) </t>
  </si>
  <si>
    <t>Depreciation on real estate (X5, code 14-REdep cols 1, 9)</t>
  </si>
  <si>
    <t>Total (Lines 2 to 4 inclusive)</t>
  </si>
  <si>
    <t>NET INVESTMENT INCOME -Line 1 less Line 5 (note 1)</t>
  </si>
  <si>
    <t>Ratio of net investment income to mean assets</t>
  </si>
  <si>
    <t>Ratio of net investment income to mean assets before income tax, if any included in line 3</t>
  </si>
  <si>
    <t>1) Should agree with totals in Item 4, page 4</t>
  </si>
  <si>
    <t>EXHIBIT 3 - INTEREST, DIVIDENDS AND REAL ESTATE INCOME</t>
  </si>
  <si>
    <t xml:space="preserve">Earned </t>
  </si>
  <si>
    <t>Earned</t>
  </si>
  <si>
    <t>Final Tax</t>
  </si>
  <si>
    <t>Gross of Tax</t>
  </si>
  <si>
    <t>Collected</t>
  </si>
  <si>
    <t>Prior year(s)</t>
  </si>
  <si>
    <t xml:space="preserve">Earned during </t>
  </si>
  <si>
    <t>Non</t>
  </si>
  <si>
    <t>Admitted</t>
  </si>
  <si>
    <t>during</t>
  </si>
  <si>
    <t>During the</t>
  </si>
  <si>
    <t>and collected</t>
  </si>
  <si>
    <t>but not yet</t>
  </si>
  <si>
    <t>the year but not</t>
  </si>
  <si>
    <t>Assets</t>
  </si>
  <si>
    <t>the year</t>
  </si>
  <si>
    <t>Year</t>
  </si>
  <si>
    <t>during the year</t>
  </si>
  <si>
    <t>During the year</t>
  </si>
  <si>
    <t>collected</t>
  </si>
  <si>
    <t>yet collected</t>
  </si>
  <si>
    <t>(1)=(2)+(3)</t>
  </si>
  <si>
    <t>(NON-ADMITTED)</t>
  </si>
  <si>
    <t>(7)=(5)-(6)</t>
  </si>
  <si>
    <t>(8)=(3)+(5)</t>
  </si>
  <si>
    <t>notes</t>
  </si>
  <si>
    <t>1.1 Interest on Financial Assets at Fair Value Through Profit or Loss</t>
  </si>
  <si>
    <t xml:space="preserve">     1.1.1 Securities Held for Trading</t>
  </si>
  <si>
    <t xml:space="preserve">          1.1.1.1 Trading Debt Securities - Government</t>
  </si>
  <si>
    <t xml:space="preserve">          1.1.1.2 Trading Debt Securities - Private</t>
  </si>
  <si>
    <t xml:space="preserve">    1.1.2 Financial Assets Designated at Fair Value Through Profit or Loss (FVPL)</t>
  </si>
  <si>
    <t xml:space="preserve">         1.1.2.1 Debt Securities - Government</t>
  </si>
  <si>
    <t xml:space="preserve">         1.1.2.2 Debt Securities - Private</t>
  </si>
  <si>
    <t>1.2 Interest on Held-to-Maturity (HTM) Investments</t>
  </si>
  <si>
    <t xml:space="preserve">     1.2.1 HTM Debt Securities - Government</t>
  </si>
  <si>
    <t xml:space="preserve">     1.2.2 HTM Debt Securities - Private</t>
  </si>
  <si>
    <t>1.3 Interest on Available-for-Sale (AFS) Financial Assets</t>
  </si>
  <si>
    <t xml:space="preserve">     1.3.1 AFS Debt Securities - Government</t>
  </si>
  <si>
    <t xml:space="preserve">     1.3.2 AFS Debt Securities - Private</t>
  </si>
  <si>
    <t>…amount allocated to microinsurance (Schedule Q)</t>
  </si>
  <si>
    <t>2.1 Financial Assets at Fair Value Through Profit or Loss</t>
  </si>
  <si>
    <t xml:space="preserve">     2.1.1 Securities Held for Trading</t>
  </si>
  <si>
    <t xml:space="preserve">          2.1.1.1 Trading Equity Securities</t>
  </si>
  <si>
    <t xml:space="preserve">    2.1.2 Financial Assets Designated at Fair Value Through Profit or Loss (FVPL)</t>
  </si>
  <si>
    <t xml:space="preserve">         2.1.2.1 Equity Securities </t>
  </si>
  <si>
    <t>2.2 Available-for-Sale (AFS) Financial Assets</t>
  </si>
  <si>
    <t xml:space="preserve">     2.2.1 AFS Equity Securities </t>
  </si>
  <si>
    <t>3.1 Real Estate Mortgage Loans</t>
  </si>
  <si>
    <t>3.2 Collateral Loans</t>
  </si>
  <si>
    <t>3.3 Guaranteed Loans</t>
  </si>
  <si>
    <t>3.4 Chattel Mortgage Loans</t>
  </si>
  <si>
    <t>3.5 Policy Loans</t>
  </si>
  <si>
    <t>3.6 Notes Receivable</t>
  </si>
  <si>
    <t>3.7 Housing Loans</t>
  </si>
  <si>
    <t>3.8 Car Loans</t>
  </si>
  <si>
    <t>3.9 Low Cost Housing Loans</t>
  </si>
  <si>
    <t>3.10 Purchase Money Mortgages</t>
  </si>
  <si>
    <t>3.11 Sales Contract Receivable</t>
  </si>
  <si>
    <t>3.12 Unquoted Debt Securities</t>
  </si>
  <si>
    <t>3.13 Salary Loans</t>
  </si>
  <si>
    <t>3.14 Others</t>
  </si>
  <si>
    <t>Accrued Investment on Security Fund Contribution</t>
  </si>
  <si>
    <t>Accrued Investment on Investment Properties</t>
  </si>
  <si>
    <t>…amount allocated to microinsurance</t>
  </si>
  <si>
    <t>Interest on Cash in Banks</t>
  </si>
  <si>
    <t>Interest on Time Deposits</t>
  </si>
  <si>
    <t>Other Income</t>
  </si>
  <si>
    <t>GRAND TOTALS</t>
  </si>
  <si>
    <t>Sub-totals Microinsurance</t>
  </si>
  <si>
    <t>1) Income allocated to Microinsurance</t>
  </si>
  <si>
    <r>
      <t>EXHIBIT 4 - GAINS AND LOSSES ON INVESTMENT AND OTHER ASSETS</t>
    </r>
    <r>
      <rPr>
        <b/>
        <sz val="12"/>
        <color indexed="60"/>
        <rFont val="Times New Roman"/>
        <family val="1"/>
      </rPr>
      <t xml:space="preserve"> (note 2)</t>
    </r>
  </si>
  <si>
    <t>Net Gain(+) or</t>
  </si>
  <si>
    <t>Increase</t>
  </si>
  <si>
    <t>Profit</t>
  </si>
  <si>
    <t>Loss</t>
  </si>
  <si>
    <t>Loss(-) from</t>
  </si>
  <si>
    <t>Net Gains(+)</t>
  </si>
  <si>
    <t>in Book</t>
  </si>
  <si>
    <t>on Sale</t>
  </si>
  <si>
    <t>Change in</t>
  </si>
  <si>
    <t>Or Loss(-)</t>
  </si>
  <si>
    <t>Value</t>
  </si>
  <si>
    <t>or</t>
  </si>
  <si>
    <t>Difference</t>
  </si>
  <si>
    <t>(1+2-3-4+5)</t>
  </si>
  <si>
    <t>between Book &amp;</t>
  </si>
  <si>
    <t>Values</t>
  </si>
  <si>
    <t>1.1 Financial Assets at Fair Value Through Profit or Loss</t>
  </si>
  <si>
    <t>1.2 Held-to-Maturity (HTM) Investments</t>
  </si>
  <si>
    <t>1.3 Available-for-Sale (AFS) Financial Assets</t>
  </si>
  <si>
    <t>Interest on Security Fund Contribution</t>
  </si>
  <si>
    <t>Comments</t>
  </si>
  <si>
    <t>Net realized gains(+) or losses(-) on assets disposed of during the year, amounting to:</t>
  </si>
  <si>
    <t>...less amounts reflected in Prior years' statements:</t>
  </si>
  <si>
    <t>Net unrealized gain(+) or losses (-) of the year.</t>
  </si>
  <si>
    <t>1) Allocated to Microinsurance</t>
  </si>
  <si>
    <t xml:space="preserve">2) Please insert column for other assets or investments which has gains or losses </t>
  </si>
  <si>
    <t>EXHIBIT 5 - EXPENSES</t>
  </si>
  <si>
    <r>
      <t xml:space="preserve">      EXPENSES ALLOCATED TO INSURANCE </t>
    </r>
    <r>
      <rPr>
        <b/>
        <sz val="12"/>
        <color rgb="FFFF0000"/>
        <rFont val="Times New Roman"/>
        <family val="1"/>
      </rPr>
      <t>(Note 1)</t>
    </r>
  </si>
  <si>
    <r>
      <t xml:space="preserve">ALLOCATED TO INVESTMENTS 
</t>
    </r>
    <r>
      <rPr>
        <b/>
        <sz val="12"/>
        <color rgb="FFFF0000"/>
        <rFont val="Times New Roman"/>
        <family val="1"/>
      </rPr>
      <t>(Note 1)</t>
    </r>
  </si>
  <si>
    <t>MICROINSURANCE (note 1)</t>
  </si>
  <si>
    <r>
      <t xml:space="preserve">MIGRANT WORKERS 
</t>
    </r>
    <r>
      <rPr>
        <b/>
        <sz val="10"/>
        <color rgb="FFFF0000"/>
        <rFont val="Times New Roman"/>
        <family val="1"/>
      </rPr>
      <t>(Note 1)</t>
    </r>
  </si>
  <si>
    <t>EXP. CODE</t>
  </si>
  <si>
    <t xml:space="preserve">insurance </t>
  </si>
  <si>
    <t>investments</t>
  </si>
  <si>
    <t xml:space="preserve">DESCRIPTION </t>
  </si>
  <si>
    <t xml:space="preserve">Rent, light, and water </t>
  </si>
  <si>
    <t>Rent, light, and water</t>
  </si>
  <si>
    <t>1-RLW</t>
  </si>
  <si>
    <t>…detailed breakdown as desired</t>
  </si>
  <si>
    <t>Salaries and Wages</t>
  </si>
  <si>
    <t>2-SAL</t>
  </si>
  <si>
    <t>Allowances to employees</t>
  </si>
  <si>
    <t>3-EA</t>
  </si>
  <si>
    <t>Allowances to Directors and other officers</t>
  </si>
  <si>
    <t>Directors Fees and Allowances</t>
  </si>
  <si>
    <t>4-OA</t>
  </si>
  <si>
    <t>Other officers fees and allowances</t>
  </si>
  <si>
    <t>SSS and other like contributions</t>
  </si>
  <si>
    <t>5-SSS</t>
  </si>
  <si>
    <t>Employee welfare (other than SSS, PhilHealth, etc. included in Ex 6)</t>
  </si>
  <si>
    <t>Contributions for benefit plan for employees</t>
  </si>
  <si>
    <t>6-EW</t>
  </si>
  <si>
    <t>Payment to employees under non-funded benefit programs</t>
  </si>
  <si>
    <t>Other employee's welfare</t>
  </si>
  <si>
    <t>7A</t>
  </si>
  <si>
    <t>Commissions on direct business</t>
  </si>
  <si>
    <t>Commissions</t>
  </si>
  <si>
    <t>7-CommDB</t>
  </si>
  <si>
    <t>7B</t>
  </si>
  <si>
    <t>Commissions on assumed business</t>
  </si>
  <si>
    <t>7-CommAB</t>
  </si>
  <si>
    <t>Collection, service fees, and other selling expenses</t>
  </si>
  <si>
    <t>8-OSE</t>
  </si>
  <si>
    <t>Other underwriting expenses</t>
  </si>
  <si>
    <t>Agency expense allowances</t>
  </si>
  <si>
    <t>9-OUE</t>
  </si>
  <si>
    <t>Agency Conferences and Promotions</t>
  </si>
  <si>
    <t>Agency Training</t>
  </si>
  <si>
    <t>Medical examination fees</t>
  </si>
  <si>
    <t>Inspection report fees</t>
  </si>
  <si>
    <t>Expenses of investigation and settlement of policy claims</t>
  </si>
  <si>
    <t>Advertising expenses</t>
  </si>
  <si>
    <t>10-IL</t>
  </si>
  <si>
    <t>Taxes, licenses, and fees</t>
  </si>
  <si>
    <t>11-TAX</t>
  </si>
  <si>
    <t>Real estate taxes</t>
  </si>
  <si>
    <t>11-RETax</t>
  </si>
  <si>
    <t>Licenses and fees</t>
  </si>
  <si>
    <t>11-LicFEES</t>
  </si>
  <si>
    <t>Assessment fees</t>
  </si>
  <si>
    <t>11-AFees</t>
  </si>
  <si>
    <t>Premium taxes</t>
  </si>
  <si>
    <t>11-PremTax</t>
  </si>
  <si>
    <t>Documentary stamps</t>
  </si>
  <si>
    <t>11-DocStamps</t>
  </si>
  <si>
    <t>Income Tax</t>
  </si>
  <si>
    <t>11-IncomeTax</t>
  </si>
  <si>
    <t>Deferred income tax</t>
  </si>
  <si>
    <t>VAT and fringe benefit taxes</t>
  </si>
  <si>
    <t>11-VAT</t>
  </si>
  <si>
    <t>Corporate Residence Certificate</t>
  </si>
  <si>
    <t>11-CRC</t>
  </si>
  <si>
    <t>11.10</t>
  </si>
  <si>
    <t>Final taxes</t>
  </si>
  <si>
    <t>11-FinalTax</t>
  </si>
  <si>
    <t>11.11</t>
  </si>
  <si>
    <t>Other taxes</t>
  </si>
  <si>
    <t>11.12</t>
  </si>
  <si>
    <t>11-OtherTax</t>
  </si>
  <si>
    <t>General expenses</t>
  </si>
  <si>
    <t>12-GE</t>
  </si>
  <si>
    <t>Amortization of asset acquisition premium</t>
  </si>
  <si>
    <t>Amortization of bond premium</t>
  </si>
  <si>
    <t>13-AAAP</t>
  </si>
  <si>
    <t>Real estate expenses - Depreciation</t>
  </si>
  <si>
    <t>14-REDep</t>
  </si>
  <si>
    <t>Investment expenses not included elsewhere</t>
  </si>
  <si>
    <t>15-OtherInvExp</t>
  </si>
  <si>
    <t>ALL OTHER EXPENSES</t>
  </si>
  <si>
    <t>Forex realized</t>
  </si>
  <si>
    <t>16-AllOtherExp</t>
  </si>
  <si>
    <t>EXPENSES INCURRED</t>
  </si>
  <si>
    <t>100-IE</t>
  </si>
  <si>
    <t>Expenses unpaid December 31, current year</t>
  </si>
  <si>
    <t>101-UE</t>
  </si>
  <si>
    <t>Expense unpaid December 31, Prior year</t>
  </si>
  <si>
    <t>General expense paid during the year (lines 10-11 +12)</t>
  </si>
  <si>
    <t>ADDITIONAL INFORMATION:</t>
  </si>
  <si>
    <t>ITEM A</t>
  </si>
  <si>
    <t>ITEM B</t>
  </si>
  <si>
    <t>ITEM C</t>
  </si>
  <si>
    <t>A.</t>
  </si>
  <si>
    <t>Compensation to agents on a plan other than commissions included in Col. 2-5</t>
  </si>
  <si>
    <t>Description</t>
  </si>
  <si>
    <t>Line no.</t>
  </si>
  <si>
    <t>B.</t>
  </si>
  <si>
    <t>Agency supervision, except Home Office, included in Col 2-5</t>
  </si>
  <si>
    <t>First year</t>
  </si>
  <si>
    <t>line xx</t>
  </si>
  <si>
    <t>C.</t>
  </si>
  <si>
    <t>Branch office expenses other than those included in Col 2-5:</t>
  </si>
  <si>
    <t>Renewal</t>
  </si>
  <si>
    <t>other (describe)</t>
  </si>
  <si>
    <t>All other lines</t>
  </si>
  <si>
    <t>D.</t>
  </si>
  <si>
    <t xml:space="preserve"> These items include the following amount on account of prior service:</t>
  </si>
  <si>
    <t>1) Expenses allocated to microinsurance and migrant workers are a subset of  expenses allocated to investments and insurance business (i.e. cols 3-7)</t>
  </si>
  <si>
    <t>EXHIBIT 6 - TAXES, LICENSES, AND FEES (accrual basis)</t>
  </si>
  <si>
    <t xml:space="preserve">      EXPENSES ALLOCATED TO INSURANCE</t>
  </si>
  <si>
    <t>ALLOCATED TO INVESTMENTS</t>
  </si>
  <si>
    <t>TOTAL Accrued</t>
  </si>
  <si>
    <r>
      <t xml:space="preserve">Accrued Tax Liability </t>
    </r>
    <r>
      <rPr>
        <b/>
        <sz val="10"/>
        <color rgb="FFFF0000"/>
        <rFont val="Times New Roman"/>
        <family val="1"/>
      </rPr>
      <t>(Note 1)</t>
    </r>
  </si>
  <si>
    <t>GRAND TOTAL - TAXES, LICENSES, AND FEES</t>
  </si>
  <si>
    <t>Taxes, licenses and fees unpaid December 31, current year</t>
  </si>
  <si>
    <t>Taxes, licenses and fees unpaid December 31, Prior year</t>
  </si>
  <si>
    <t>Taxes, licenses and fees paid during the year (Lines 20-21+22)</t>
  </si>
  <si>
    <t>1) Entries in this column are transferred to page 3 item 41</t>
  </si>
  <si>
    <t>EXHIBIT 7 - DIVIDENDS/EXPERIENCE REFUNDS TO POLICYHOLDERS</t>
  </si>
  <si>
    <t>Micro</t>
  </si>
  <si>
    <t>Migrant</t>
  </si>
  <si>
    <t>Group &amp;</t>
  </si>
  <si>
    <t>Insurance</t>
  </si>
  <si>
    <t>Workers</t>
  </si>
  <si>
    <t>Industrial Life</t>
  </si>
  <si>
    <t>Applied to pay renewal premiums</t>
  </si>
  <si>
    <t>Applied to shorten the endowment or premium paying period</t>
  </si>
  <si>
    <t>Applied to provide paid-up additions</t>
  </si>
  <si>
    <t>Applied to provide paid-up annuities</t>
  </si>
  <si>
    <t>TOTAL LINES 1 TO 4</t>
  </si>
  <si>
    <t>Paid in cash</t>
  </si>
  <si>
    <t>Left on deposit with the company</t>
  </si>
  <si>
    <t>Other</t>
  </si>
  <si>
    <t>TOTAL LINES 5 TO 8</t>
  </si>
  <si>
    <t>Amount due and unpaid (Item 36.1, Page 3)</t>
  </si>
  <si>
    <t>Experience refunds (item 36.2, Page 3)</t>
  </si>
  <si>
    <t>TOTAL LINES 10 TO 11</t>
  </si>
  <si>
    <t>Line 13 of Prior year</t>
  </si>
  <si>
    <t>TOTAL DIVIDENDS/EXPERIENCE REFUNDS TO POLICYHOLDERS (Lines 9 + 12-13)</t>
  </si>
  <si>
    <t>1) Amounts allocated to microinsurance and migrant workers should also be included in the amounts distributed between total insurance business lines (cols 2-6)</t>
  </si>
  <si>
    <t>EXHIBIT 8-AGGREGATE RESERVE FOR LIFE POLICIES AND CONTRACTS</t>
  </si>
  <si>
    <t>VALUATION STANDARD</t>
  </si>
  <si>
    <t>TOTALS (VL, ORDINARY, and GROUP)</t>
  </si>
  <si>
    <t xml:space="preserve">           GROUP</t>
  </si>
  <si>
    <r>
      <t xml:space="preserve">MICROINSURANCE </t>
    </r>
    <r>
      <rPr>
        <b/>
        <sz val="10"/>
        <color rgb="FFFF0000"/>
        <rFont val="Times New Roman"/>
        <family val="1"/>
      </rPr>
      <t>(Note 3)</t>
    </r>
  </si>
  <si>
    <r>
      <t xml:space="preserve">MIGRANT WORKERS </t>
    </r>
    <r>
      <rPr>
        <b/>
        <sz val="10"/>
        <color rgb="FFFF0000"/>
        <rFont val="Times New Roman"/>
        <family val="1"/>
      </rPr>
      <t>(Note 1)</t>
    </r>
  </si>
  <si>
    <t>Indicate mortality and interest bases and valuation method by years of issue and in the case of annuities indicate whether immediate, deferred or both.</t>
  </si>
  <si>
    <t>Sum Assured</t>
  </si>
  <si>
    <t>Reserves</t>
  </si>
  <si>
    <t>A. LIFE INSURANCE</t>
  </si>
  <si>
    <t xml:space="preserve">   1.  GPV using discount rates per IC-CL 2018-75 dated 28 December 2018</t>
  </si>
  <si>
    <t xml:space="preserve">   2.  Unearned Premium Reserve</t>
  </si>
  <si>
    <t>Total(Gross)</t>
  </si>
  <si>
    <t>Reinsurance Assumed (individual non-par, code C2inp)</t>
  </si>
  <si>
    <t>Reinsurance Assumed (individual par, code C2ip)</t>
  </si>
  <si>
    <t>Reinsurance Assumed (group, code C2g)</t>
  </si>
  <si>
    <t>Reinsurance Assumed (All Other)</t>
  </si>
  <si>
    <t>Reinsurance ceded (individual non-par)</t>
  </si>
  <si>
    <t>Reinsurance ceded (individual par)</t>
  </si>
  <si>
    <t>Reinsurance ceded (group)</t>
  </si>
  <si>
    <t>Reinsurance ceded (all other)</t>
  </si>
  <si>
    <t>Total(Net)</t>
  </si>
  <si>
    <t xml:space="preserve">B. ANNUITIES (Excluding supplementary contracts with life contingencies) </t>
  </si>
  <si>
    <t>Reinsurance Assumed (life annuities, code C2la)</t>
  </si>
  <si>
    <t>Reinsurance Assumed (other annuities)</t>
  </si>
  <si>
    <t>Reinsurance ceded (life annuities, code C2la)</t>
  </si>
  <si>
    <t>Reinsurance ceded (other annuities)</t>
  </si>
  <si>
    <t xml:space="preserve">C. SUPPLEMENTARY CONTRACTS WITH LIFE CONTINGENCIES </t>
  </si>
  <si>
    <t xml:space="preserve">   1.  1980 CSO Table 6% Full Preliminary Term</t>
  </si>
  <si>
    <t>Reinsurance Assumed</t>
  </si>
  <si>
    <t>Reinsurance Ceded</t>
  </si>
  <si>
    <t xml:space="preserve">D. ACCIDENT BENEFITS </t>
  </si>
  <si>
    <t xml:space="preserve">   1.  100% 1959 ADB Table combined with</t>
  </si>
  <si>
    <t xml:space="preserve">            1980 CSO Table 6%</t>
  </si>
  <si>
    <t xml:space="preserve">   2.  Net Level Premium</t>
  </si>
  <si>
    <t xml:space="preserve">   3.  Unearned Premium Reserve</t>
  </si>
  <si>
    <t xml:space="preserve">E.DISABILITY-ACTIVE LIVES  </t>
  </si>
  <si>
    <t xml:space="preserve">   1.  100% 1952 Disability Study; Period 2; </t>
  </si>
  <si>
    <t xml:space="preserve">            Benefit 5; w/ 6 month waiting period; </t>
  </si>
  <si>
    <t xml:space="preserve">            combined with 1958 CSO Table 3 1/2%</t>
  </si>
  <si>
    <t xml:space="preserve">F.DISABILITY DISABLED LIVES </t>
  </si>
  <si>
    <t>not sure</t>
  </si>
  <si>
    <t xml:space="preserve">G. MISCELLANEOUS RESERVES </t>
  </si>
  <si>
    <t xml:space="preserve">   1.  For excess of valuation net premiums</t>
  </si>
  <si>
    <t xml:space="preserve">       over corresponding gross premium on</t>
  </si>
  <si>
    <t xml:space="preserve">       respective policies</t>
  </si>
  <si>
    <t xml:space="preserve">   2.  For non-deduction of deferred frac-</t>
  </si>
  <si>
    <t xml:space="preserve">       tional premiums or return of premiums</t>
  </si>
  <si>
    <t xml:space="preserve">       at death of the insured</t>
  </si>
  <si>
    <t xml:space="preserve">   3.  For surrender values in excess of</t>
  </si>
  <si>
    <t xml:space="preserve">       reserves</t>
  </si>
  <si>
    <t xml:space="preserve">   4. </t>
  </si>
  <si>
    <t xml:space="preserve">   5. </t>
  </si>
  <si>
    <t>H. TOTAL- A TO G</t>
  </si>
  <si>
    <t>I. GRAND TOTAL(Net)-Item 25, Page 3</t>
  </si>
  <si>
    <t>1) Amounts allocated to microinsurance and migrant workers should also be included  in the amounts distributed between total insurance business lines (cols 5 -14)</t>
  </si>
  <si>
    <r>
      <t xml:space="preserve">EXHIBIT 8A- CHANGES IN RESERVES DUE TO DISCOUNT RATES </t>
    </r>
    <r>
      <rPr>
        <b/>
        <sz val="12"/>
        <color rgb="FFFF0000"/>
        <rFont val="Times New Roman"/>
        <family val="1"/>
      </rPr>
      <t>(Notes 1)</t>
    </r>
  </si>
  <si>
    <t>VALUATION BASES</t>
  </si>
  <si>
    <t>Increase in Actuarial Reserve due to change in discount rates</t>
  </si>
  <si>
    <t>DESCRIPTION OF VALUATION CLASS</t>
  </si>
  <si>
    <t>Changed from</t>
  </si>
  <si>
    <t>Changed To</t>
  </si>
  <si>
    <r>
      <t>TOTAL</t>
    </r>
    <r>
      <rPr>
        <b/>
        <sz val="10"/>
        <color rgb="FFC00000"/>
        <rFont val="Times New Roman"/>
        <family val="1"/>
      </rPr>
      <t xml:space="preserve"> (Note 2)</t>
    </r>
  </si>
  <si>
    <t>1) Including supplementary contracts set up on a basis  other than that used to determine benefits</t>
  </si>
  <si>
    <t>2) TOTAL INCREASE should agree with ANNEX B of the Actuarial Valuation Report (AVR) column C item # 1</t>
  </si>
  <si>
    <t>a)</t>
  </si>
  <si>
    <t>Does the company at present issue both participating and non-participating policies?</t>
  </si>
  <si>
    <t>Answers:</t>
  </si>
  <si>
    <t>If not, state which kind is issued.</t>
  </si>
  <si>
    <t>b)</t>
  </si>
  <si>
    <t>Does the company  issue  any insurance for which the gross premiums are less than the net premiums?</t>
  </si>
  <si>
    <t>The additional reserve to cover deficiencies in gross premiums must be included in Exhibit 8.</t>
  </si>
  <si>
    <t>c)</t>
  </si>
  <si>
    <t>Does the Company waive deduction of deferred fractional premiums at death on any of its business?</t>
  </si>
  <si>
    <t>d)</t>
  </si>
  <si>
    <t xml:space="preserve">Is any surrender value promised in excess of the reserve as legally computed? </t>
  </si>
  <si>
    <t>If so, the amount of such excess must be indicated in G.3 of Exhibit 8.</t>
  </si>
  <si>
    <t>e)</t>
  </si>
  <si>
    <r>
      <t xml:space="preserve">State the number of policies, the amount of insurance in force under each of the following plans </t>
    </r>
    <r>
      <rPr>
        <b/>
        <sz val="10"/>
        <rFont val="Times New Roman"/>
        <family val="1"/>
      </rPr>
      <t>(note 1):</t>
    </r>
  </si>
  <si>
    <t>NON-PARTICIPATING</t>
  </si>
  <si>
    <t>PARTICIPATING</t>
  </si>
  <si>
    <t xml:space="preserve">         Annual Dividend</t>
  </si>
  <si>
    <t>Deferred Dividend</t>
  </si>
  <si>
    <t xml:space="preserve">Category </t>
  </si>
  <si>
    <t>No. of Polices</t>
  </si>
  <si>
    <r>
      <t xml:space="preserve">Microinsurance </t>
    </r>
    <r>
      <rPr>
        <sz val="10"/>
        <color rgb="FFC00000"/>
        <rFont val="Times New Roman"/>
        <family val="1"/>
      </rPr>
      <t>(Note 1)</t>
    </r>
  </si>
  <si>
    <r>
      <t xml:space="preserve">Migrant Workers </t>
    </r>
    <r>
      <rPr>
        <sz val="10"/>
        <color rgb="FFC00000"/>
        <rFont val="Times New Roman"/>
        <family val="1"/>
      </rPr>
      <t>(Note 1)</t>
    </r>
  </si>
  <si>
    <t>1) Amounts for microinsurance and migrant workers should also be included in</t>
  </si>
  <si>
    <t xml:space="preserve">     in the total insurance business lines (Variable, Ordinary, Group, and others)</t>
  </si>
  <si>
    <t>Group and Industrial Life</t>
  </si>
  <si>
    <t xml:space="preserve">EXHIBIT 9 - AGGREGATE RESERVE FOR ACCIDENT AND HEALTH POLICES </t>
  </si>
  <si>
    <t>I N D I V I D U A L   P O L I C I E S</t>
  </si>
  <si>
    <t>Group Accident and Health</t>
  </si>
  <si>
    <t>Accident only</t>
  </si>
  <si>
    <t>Accident and Health</t>
  </si>
  <si>
    <t>Non-cancellable Accident and Health</t>
  </si>
  <si>
    <t>Hospital and medical expenses</t>
  </si>
  <si>
    <t>All others</t>
  </si>
  <si>
    <r>
      <t xml:space="preserve">Micro insurance </t>
    </r>
    <r>
      <rPr>
        <b/>
        <sz val="10"/>
        <color rgb="FFFF0000"/>
        <rFont val="Times New Roman"/>
        <family val="1"/>
      </rPr>
      <t>(Note 1)</t>
    </r>
  </si>
  <si>
    <r>
      <t xml:space="preserve">Migrant Workers </t>
    </r>
    <r>
      <rPr>
        <b/>
        <sz val="10"/>
        <color rgb="FFFF0000"/>
        <rFont val="Times New Roman"/>
        <family val="1"/>
      </rPr>
      <t>(Note 1)</t>
    </r>
  </si>
  <si>
    <t xml:space="preserve">Description </t>
  </si>
  <si>
    <t>Reinsurance ceded</t>
  </si>
  <si>
    <t>TOTAL (net)(to item 26,page 3)</t>
  </si>
  <si>
    <t>1) Amounts for microinsurance and migrant workers should also be included in the total accident and health business lines (columns 2-7)</t>
  </si>
  <si>
    <t xml:space="preserve">EXHIBIT 10 - RESERVE FOR SUPPLEMENTARY CONTRACTS WITHOUT LIFE CONTINGENCIES AND POLICYHOLDERS' DIVIDENDS ACCUMULATIONS/DIVIDENDS HELD ON DEPOSIT </t>
  </si>
  <si>
    <t>SUPPLEMENTARY CONTRACTS WITHOUT LIFE CONTINGENCIES</t>
  </si>
  <si>
    <r>
      <t xml:space="preserve">Microinsurance </t>
    </r>
    <r>
      <rPr>
        <b/>
        <sz val="10"/>
        <color rgb="FFFF0000"/>
        <rFont val="Times New Roman"/>
        <family val="1"/>
      </rPr>
      <t>(Note 2)</t>
    </r>
  </si>
  <si>
    <r>
      <t xml:space="preserve">Migrant Workers </t>
    </r>
    <r>
      <rPr>
        <b/>
        <sz val="10"/>
        <color rgb="FFFF0000"/>
        <rFont val="Times New Roman"/>
        <family val="1"/>
      </rPr>
      <t>(Note 3)</t>
    </r>
  </si>
  <si>
    <t>Valuation Rate</t>
  </si>
  <si>
    <r>
      <t>Contract Rates</t>
    </r>
    <r>
      <rPr>
        <b/>
        <sz val="10"/>
        <color rgb="FFFFC000"/>
        <rFont val="Times New Roman"/>
        <family val="1"/>
      </rPr>
      <t xml:space="preserve"> </t>
    </r>
    <r>
      <rPr>
        <b/>
        <sz val="10"/>
        <color rgb="FFFF0000"/>
        <rFont val="Times New Roman"/>
        <family val="1"/>
      </rPr>
      <t>(Note 1)</t>
    </r>
  </si>
  <si>
    <t>Present value of Amounts Not Yet Due</t>
  </si>
  <si>
    <t>Amounts Left on Deposit</t>
  </si>
  <si>
    <t>Totals</t>
  </si>
  <si>
    <t>Dividend Accumulations</t>
  </si>
  <si>
    <t>Sub-total microinsurance only</t>
  </si>
  <si>
    <t>Sub-total Migrant Insuranc only</t>
  </si>
  <si>
    <t>TOTALS (as per Items 27 &amp; 37, page 3)</t>
  </si>
  <si>
    <t>1) Show contract rate or rates corresponding to each valuation rate.</t>
  </si>
  <si>
    <t>2) Enter True in column 7 if it is for Microinsurance</t>
  </si>
  <si>
    <t>3) Enter True in column 8 if it is for Migrant insurance</t>
  </si>
  <si>
    <t>EXHIBIT 11-POLICY AND CONTRACT CLAIMS</t>
  </si>
  <si>
    <t>PART-1 Liability End of Current Year</t>
  </si>
  <si>
    <t>GROUP &amp; INDUSTRIAL</t>
  </si>
  <si>
    <r>
      <t xml:space="preserve">Micro insurance
</t>
    </r>
    <r>
      <rPr>
        <b/>
        <sz val="10"/>
        <color rgb="FFFF0000"/>
        <rFont val="Times New Roman"/>
        <family val="1"/>
      </rPr>
      <t>(Note 3)</t>
    </r>
  </si>
  <si>
    <t>Total Business</t>
  </si>
  <si>
    <t>Life Insurance</t>
  </si>
  <si>
    <t>Total and Permanent Disability (2)</t>
  </si>
  <si>
    <t>Additional Accidental Death</t>
  </si>
  <si>
    <t>Individual Annuities</t>
  </si>
  <si>
    <t>Supplementary Contracts</t>
  </si>
  <si>
    <r>
      <t xml:space="preserve">Life Insurance </t>
    </r>
    <r>
      <rPr>
        <b/>
        <sz val="10"/>
        <color rgb="FFFF0000"/>
        <rFont val="Times New Roman"/>
        <family val="1"/>
      </rPr>
      <t>(Note 1)</t>
    </r>
  </si>
  <si>
    <t>Individual</t>
  </si>
  <si>
    <t>Due and unpaid</t>
  </si>
  <si>
    <r>
      <t xml:space="preserve">Claims in course of settlement (CICS) </t>
    </r>
    <r>
      <rPr>
        <b/>
        <sz val="10"/>
        <color rgb="FFC00000"/>
        <rFont val="Times New Roman"/>
        <family val="1"/>
      </rPr>
      <t>(note 2)</t>
    </r>
  </si>
  <si>
    <t xml:space="preserve">   2.1. Outstanding Claims Reserve</t>
  </si>
  <si>
    <t xml:space="preserve">   2.2. Claims Resisted</t>
  </si>
  <si>
    <r>
      <t xml:space="preserve">Incurred but unreported (IBNR) (less reinsurance) </t>
    </r>
    <r>
      <rPr>
        <b/>
        <sz val="10"/>
        <color rgb="FFC00000"/>
        <rFont val="Times New Roman"/>
        <family val="1"/>
      </rPr>
      <t>(note 2)</t>
    </r>
  </si>
  <si>
    <t>Net liability (col. 1 to Item 28, Page 3):</t>
  </si>
  <si>
    <t>Including matured endowments unpaid amounting to Php:</t>
  </si>
  <si>
    <t xml:space="preserve">  1) For industrial life, include total and permanent disability and accident benefits.</t>
  </si>
  <si>
    <t xml:space="preserve">   2) IBNR and CICS: Include only the portion of liability applicable to assumed "accrued" payments. </t>
  </si>
  <si>
    <t xml:space="preserve">      Reserve for unaccrued payments amounts to Php</t>
  </si>
  <si>
    <t>, which appears in Item 1, Page 3  Exhibit 8, Section F.</t>
  </si>
  <si>
    <t xml:space="preserve">  3) Amounts allocated to microinsurance and migrant workers should also be included in the amounts distributed between total insurance business lines (i.e. cols 2-11)</t>
  </si>
  <si>
    <t>PART 2 - Incurred during the Year</t>
  </si>
  <si>
    <r>
      <t xml:space="preserve">Micro insurance
</t>
    </r>
    <r>
      <rPr>
        <b/>
        <sz val="10"/>
        <color rgb="FFFFC000"/>
        <rFont val="Times New Roman"/>
        <family val="1"/>
      </rPr>
      <t xml:space="preserve"> </t>
    </r>
    <r>
      <rPr>
        <b/>
        <sz val="10"/>
        <color rgb="FFFF0000"/>
        <rFont val="Times New Roman"/>
        <family val="1"/>
      </rPr>
      <t>(Note 3)</t>
    </r>
  </si>
  <si>
    <r>
      <t>Migrant Workers</t>
    </r>
    <r>
      <rPr>
        <b/>
        <sz val="10"/>
        <color rgb="FFFFC000"/>
        <rFont val="Times New Roman"/>
        <family val="1"/>
      </rPr>
      <t xml:space="preserve"> </t>
    </r>
    <r>
      <rPr>
        <b/>
        <sz val="10"/>
        <color rgb="FFFF0000"/>
        <rFont val="Times New Roman"/>
        <family val="1"/>
      </rPr>
      <t>(Note 3)</t>
    </r>
  </si>
  <si>
    <t>Total and Permanent Disability</t>
  </si>
  <si>
    <r>
      <t>Life Insurance</t>
    </r>
    <r>
      <rPr>
        <b/>
        <sz val="10"/>
        <color rgb="FFFFC000"/>
        <rFont val="Times New Roman"/>
        <family val="1"/>
      </rPr>
      <t xml:space="preserve"> </t>
    </r>
    <r>
      <rPr>
        <b/>
        <sz val="10"/>
        <color rgb="FFFF0000"/>
        <rFont val="Times New Roman"/>
        <family val="1"/>
      </rPr>
      <t>(Notes 1)</t>
    </r>
  </si>
  <si>
    <t>Settlements during the year</t>
  </si>
  <si>
    <t>a: Direct business</t>
  </si>
  <si>
    <t>b: Reinsurance assumed</t>
  </si>
  <si>
    <t>c: Reinsurance ceded</t>
  </si>
  <si>
    <t>d. Net amount= 1.a + 1.b - 1.c (note 2)</t>
  </si>
  <si>
    <t>e. Matured endowments included in line 1.d</t>
  </si>
  <si>
    <t>Net liability Dec. 31 current year from part 1</t>
  </si>
  <si>
    <t>Amount recoverable from reinsurers December 31, Prior year</t>
  </si>
  <si>
    <t>Net liability Dec. 31 Prior year</t>
  </si>
  <si>
    <t>Amount recoverable from reinsurers December 31, current year</t>
  </si>
  <si>
    <t>Net incurred benefits = Line 1.d + Line 2 + Line 3 - Line 4- Line 5</t>
  </si>
  <si>
    <t xml:space="preserve"> Matured endowments included in line 6</t>
  </si>
  <si>
    <t xml:space="preserve">  2) Includes premiums waived under total and permanent disability benefits amounting to Php</t>
  </si>
  <si>
    <t xml:space="preserve">  3) Amounts allocated to microinsurance and migrant workers are a subset of the amounts distributed between total insurance business lines (i.e. cols 2-11)</t>
  </si>
  <si>
    <t>EXHIBIT 13 - ANALYSIS OF NON-ADMITTED ASSETS AND RELATED ITEMS</t>
  </si>
  <si>
    <t>(Excluding Investment Adjustments not Listed)</t>
  </si>
  <si>
    <t xml:space="preserve">FRF ACCOUNT </t>
  </si>
  <si>
    <t>Reference Schedule</t>
  </si>
  <si>
    <t>Changes for Year</t>
  </si>
  <si>
    <r>
      <t>MICROINSURANCE</t>
    </r>
    <r>
      <rPr>
        <b/>
        <sz val="10"/>
        <color rgb="FFFF0000"/>
        <rFont val="Times New Roman"/>
        <family val="1"/>
      </rPr>
      <t xml:space="preserve"> (Note 1)</t>
    </r>
  </si>
  <si>
    <t>End of</t>
  </si>
  <si>
    <t>Increase(-) or</t>
  </si>
  <si>
    <t>Prior year</t>
  </si>
  <si>
    <t>Current year</t>
  </si>
  <si>
    <t>Decrease (+)</t>
  </si>
  <si>
    <t>Company's stock owned</t>
  </si>
  <si>
    <t>Loans on company's stock</t>
  </si>
  <si>
    <t>Supplies, stationery, printed matter</t>
  </si>
  <si>
    <t>Furniture and Equipment</t>
  </si>
  <si>
    <t>Commuted commissions</t>
  </si>
  <si>
    <t>Agent's balances(net)</t>
  </si>
  <si>
    <t>Cash advanced to or in the hands of officers or agents</t>
  </si>
  <si>
    <t>Loans on personal security endorsed or not</t>
  </si>
  <si>
    <t>Bills receivable</t>
  </si>
  <si>
    <t>Premium notes etc., in excess of net value and other</t>
  </si>
  <si>
    <t>policy liabilities on individual policies</t>
  </si>
  <si>
    <t>Accident and health premiums due and uncollected</t>
  </si>
  <si>
    <t xml:space="preserve">Other asset ADMITTED ASSETS (itemize) </t>
  </si>
  <si>
    <t xml:space="preserve">TOTAL CHANGE </t>
  </si>
  <si>
    <t xml:space="preserve">  1) Amounts allocated to microinsurance are a subset of the overall</t>
  </si>
  <si>
    <t>EXHIBIT 14 - STATEMENT OF PREMIUMS AND BENEFITS</t>
  </si>
  <si>
    <t xml:space="preserve">DIRECT </t>
  </si>
  <si>
    <t>R E I N S U R A N C E</t>
  </si>
  <si>
    <t>Business</t>
  </si>
  <si>
    <t>ACCEPTED</t>
  </si>
  <si>
    <t>RETROCEDED</t>
  </si>
  <si>
    <t>Classification</t>
  </si>
  <si>
    <t>(gross)</t>
  </si>
  <si>
    <t>Unauthorized</t>
  </si>
  <si>
    <t>(2+3+4-5-6-7-8)</t>
  </si>
  <si>
    <t>(Note 1)</t>
  </si>
  <si>
    <t>ASEAN</t>
  </si>
  <si>
    <t>PREMIUM INCOME</t>
  </si>
  <si>
    <r>
      <t xml:space="preserve">1.1 Microinsurance </t>
    </r>
    <r>
      <rPr>
        <b/>
        <sz val="10"/>
        <color rgb="FFC00000"/>
        <rFont val="Times New Roman"/>
        <family val="1"/>
      </rPr>
      <t>(note 1)</t>
    </r>
  </si>
  <si>
    <r>
      <t>1.2 Migrant Workers</t>
    </r>
    <r>
      <rPr>
        <sz val="10"/>
        <color rgb="FFC00000"/>
        <rFont val="Times New Roman"/>
        <family val="1"/>
      </rPr>
      <t xml:space="preserve"> </t>
    </r>
    <r>
      <rPr>
        <b/>
        <sz val="10"/>
        <color rgb="FFC00000"/>
        <rFont val="Times New Roman"/>
        <family val="1"/>
      </rPr>
      <t>(note 1)</t>
    </r>
  </si>
  <si>
    <t>1.3 Variable Life</t>
  </si>
  <si>
    <t>1.4 Ordinary Life</t>
  </si>
  <si>
    <t>1.5 Group and Industrial Life</t>
  </si>
  <si>
    <t>1.6 Health</t>
  </si>
  <si>
    <t>1.7 Accident</t>
  </si>
  <si>
    <t>BENEFITS INCURRED</t>
  </si>
  <si>
    <r>
      <t xml:space="preserve">2.1 MICROINSURANCE </t>
    </r>
    <r>
      <rPr>
        <b/>
        <sz val="10"/>
        <color rgb="FFC00000"/>
        <rFont val="Times New Roman"/>
        <family val="1"/>
      </rPr>
      <t>(note 1)</t>
    </r>
  </si>
  <si>
    <t>a. Maturities</t>
  </si>
  <si>
    <t>b. Death</t>
  </si>
  <si>
    <t>c. Surrenders</t>
  </si>
  <si>
    <t>d. Annuities</t>
  </si>
  <si>
    <t>e. Dividends &amp; experience refunds</t>
  </si>
  <si>
    <t>f. Disability</t>
  </si>
  <si>
    <t>g. Hospitalization</t>
  </si>
  <si>
    <t>h. Others</t>
  </si>
  <si>
    <r>
      <t xml:space="preserve">2.2 MIGRANT WORKERS </t>
    </r>
    <r>
      <rPr>
        <b/>
        <sz val="10"/>
        <color rgb="FFC00000"/>
        <rFont val="Times New Roman"/>
        <family val="1"/>
      </rPr>
      <t>(note 1)</t>
    </r>
  </si>
  <si>
    <t>2.3 VARIABLE LIFE</t>
  </si>
  <si>
    <t>2.4 ORDINARY LIFE</t>
  </si>
  <si>
    <t>2.5 GROUP &amp; INDUSTRIAL LIFE</t>
  </si>
  <si>
    <t>2.6 ACCIDENT</t>
  </si>
  <si>
    <t>2.7 HEALTH</t>
  </si>
  <si>
    <t>2.8 TOTALS</t>
  </si>
  <si>
    <t>COMMISSIONS, INCLUDING REINSURANCE COMMISSIONS</t>
  </si>
  <si>
    <t xml:space="preserve">1.6 Health </t>
  </si>
  <si>
    <t>1) Amounts for microinsurance and migrant workers should also be included in the amounts for total business (i.e. VL, ORDINARY, GROUP, HEALTH &amp; ACCIDENT)</t>
  </si>
  <si>
    <t>3) Total in col 9 should tally with page 4 col 1</t>
  </si>
  <si>
    <t>(Note 12)</t>
  </si>
  <si>
    <t>Insured Lives (Note 11)</t>
  </si>
  <si>
    <r>
      <t>Insured Lives</t>
    </r>
    <r>
      <rPr>
        <b/>
        <sz val="10"/>
        <color rgb="FFFFC000"/>
        <rFont val="Arial"/>
        <family val="2"/>
      </rPr>
      <t xml:space="preserve"> </t>
    </r>
    <r>
      <rPr>
        <b/>
        <sz val="10"/>
        <color rgb="FFFF0000"/>
        <rFont val="Arial"/>
        <family val="2"/>
      </rPr>
      <t>(Note 11)</t>
    </r>
  </si>
  <si>
    <r>
      <t xml:space="preserve">At the end of previous year </t>
    </r>
    <r>
      <rPr>
        <b/>
        <sz val="10"/>
        <color rgb="FFC00000"/>
        <rFont val="Arial"/>
        <family val="2"/>
      </rPr>
      <t>(note 2)</t>
    </r>
  </si>
  <si>
    <r>
      <t xml:space="preserve">Issued during the year </t>
    </r>
    <r>
      <rPr>
        <b/>
        <sz val="10"/>
        <color rgb="FFC00000"/>
        <rFont val="Arial"/>
        <family val="2"/>
      </rPr>
      <t>(notes 2, 5)</t>
    </r>
  </si>
  <si>
    <r>
      <t xml:space="preserve">Reinsurance assumed </t>
    </r>
    <r>
      <rPr>
        <b/>
        <sz val="10"/>
        <color rgb="FFC00000"/>
        <rFont val="Arial"/>
        <family val="2"/>
      </rPr>
      <t>(notes 5, 6)</t>
    </r>
  </si>
  <si>
    <r>
      <t>Increased during the year</t>
    </r>
    <r>
      <rPr>
        <b/>
        <sz val="10"/>
        <color theme="1"/>
        <rFont val="Arial"/>
        <family val="2"/>
      </rPr>
      <t xml:space="preserve"> </t>
    </r>
    <r>
      <rPr>
        <b/>
        <sz val="10"/>
        <color rgb="FFC00000"/>
        <rFont val="Arial"/>
        <family val="2"/>
      </rPr>
      <t>(note 7)</t>
    </r>
  </si>
  <si>
    <r>
      <t>Withdrawal</t>
    </r>
    <r>
      <rPr>
        <sz val="10"/>
        <color rgb="FFC00000"/>
        <rFont val="Arial"/>
        <family val="2"/>
      </rPr>
      <t xml:space="preserve"> </t>
    </r>
    <r>
      <rPr>
        <b/>
        <sz val="10"/>
        <color rgb="FFC00000"/>
        <rFont val="Arial"/>
        <family val="2"/>
      </rPr>
      <t>(note 7)</t>
    </r>
  </si>
  <si>
    <r>
      <t>Reinsurance ceded</t>
    </r>
    <r>
      <rPr>
        <b/>
        <sz val="10"/>
        <color theme="1"/>
        <rFont val="Arial"/>
        <family val="2"/>
      </rPr>
      <t xml:space="preserve"> </t>
    </r>
    <r>
      <rPr>
        <b/>
        <sz val="10"/>
        <color rgb="FFC00000"/>
        <rFont val="Arial"/>
        <family val="2"/>
      </rPr>
      <t>(note 8)</t>
    </r>
  </si>
  <si>
    <r>
      <t xml:space="preserve">Balance end of year- line 10 - 21 </t>
    </r>
    <r>
      <rPr>
        <b/>
        <sz val="10"/>
        <color rgb="FFC00000"/>
        <rFont val="Arial"/>
        <family val="2"/>
      </rPr>
      <t>(notes 1, 4)</t>
    </r>
  </si>
  <si>
    <r>
      <t>Pool business</t>
    </r>
    <r>
      <rPr>
        <sz val="10"/>
        <color rgb="FFC00000"/>
        <rFont val="Arial"/>
        <family val="2"/>
      </rPr>
      <t xml:space="preserve"> </t>
    </r>
    <r>
      <rPr>
        <b/>
        <sz val="10"/>
        <color rgb="FFC00000"/>
        <rFont val="Arial"/>
        <family val="2"/>
      </rPr>
      <t>(Schedule Z) (note 10)</t>
    </r>
  </si>
  <si>
    <r>
      <t xml:space="preserve">Policies reinsured </t>
    </r>
    <r>
      <rPr>
        <b/>
        <sz val="10"/>
        <color rgb="FFC00000"/>
        <rFont val="Arial"/>
        <family val="2"/>
      </rPr>
      <t>(note 9)</t>
    </r>
  </si>
  <si>
    <r>
      <t xml:space="preserve">UNIQUE INSURED LIVES </t>
    </r>
    <r>
      <rPr>
        <b/>
        <sz val="11"/>
        <color rgb="FFFF0000"/>
        <rFont val="Arial"/>
        <family val="2"/>
      </rPr>
      <t>(Note 13)</t>
    </r>
    <r>
      <rPr>
        <b/>
        <sz val="11"/>
        <color theme="1"/>
        <rFont val="Arial"/>
        <family val="2"/>
      </rPr>
      <t xml:space="preserve">
</t>
    </r>
    <r>
      <rPr>
        <sz val="11"/>
        <color theme="1"/>
        <rFont val="Arial"/>
        <family val="2"/>
      </rPr>
      <t>(Outstanding as of Year-End)</t>
    </r>
  </si>
  <si>
    <t xml:space="preserve">  2) Line 1 is Line 25A of previous year.</t>
  </si>
  <si>
    <r>
      <t xml:space="preserve">      non-decreasing term riders;  and (C) term insurance on wife and children under Family, Parent and Children, etc. policies and riders included in line 2 and 22, </t>
    </r>
    <r>
      <rPr>
        <b/>
        <sz val="10"/>
        <color rgb="FFC00000"/>
        <rFont val="Arial"/>
        <family val="2"/>
      </rPr>
      <t>on a separate sheet.</t>
    </r>
  </si>
  <si>
    <t>5) This line should include bona fide direct new business only.  In case of Group policies, the initial coverage should be entered in this line.  Paid-up</t>
  </si>
  <si>
    <t>8) This includes cession by reinsurance of the entire business of a company, or of its business in a section of the country, but does not include reinsurance</t>
  </si>
  <si>
    <t>11) Insured lives include both principal insured and all dependent insured lives. Persons with multiple policies should only be counted once.</t>
  </si>
  <si>
    <t xml:space="preserve">       four product categories (VL, ORDINARY, GROUP, HEALTH &amp; ACCIDENT)</t>
  </si>
  <si>
    <t>EXHIBIT 16 - ANNUITIES (PAID-FOR BASIS) AND SUPPLEMENTARY CONTRACTS WITH LIFE CONTINGENCIES</t>
  </si>
  <si>
    <r>
      <t xml:space="preserve">1.  INDIVIDUAL ANNUITIES </t>
    </r>
    <r>
      <rPr>
        <b/>
        <sz val="10"/>
        <color rgb="FFFFC000"/>
        <rFont val="Times New Roman"/>
        <family val="1"/>
      </rPr>
      <t>(note 2)</t>
    </r>
  </si>
  <si>
    <t>2. GROUP ANNUITIES</t>
  </si>
  <si>
    <t>3. SUPPLEMENTARY CONTRACTS</t>
  </si>
  <si>
    <t>NO.</t>
  </si>
  <si>
    <t>ANNUAL</t>
  </si>
  <si>
    <t>CONTRACTS</t>
  </si>
  <si>
    <t>CERTIFICATES</t>
  </si>
  <si>
    <t>CLASSIFICATION</t>
  </si>
  <si>
    <t>INCOME</t>
  </si>
  <si>
    <t>A. TOTAL BUSINESS</t>
  </si>
  <si>
    <t>1a. Outstanding at end of previous year</t>
  </si>
  <si>
    <t>2a. Issued during year</t>
  </si>
  <si>
    <t>x</t>
  </si>
  <si>
    <t>3a. Transferred from Insurance account during year</t>
  </si>
  <si>
    <t>4a. Total</t>
  </si>
  <si>
    <t>5a. Other net changes during the year</t>
  </si>
  <si>
    <t>6a. Outstanding at end of current year</t>
  </si>
  <si>
    <r>
      <t xml:space="preserve">B. MICROINSURANCE </t>
    </r>
    <r>
      <rPr>
        <b/>
        <sz val="10"/>
        <color rgb="FFC00000"/>
        <rFont val="Times New Roman"/>
        <family val="1"/>
      </rPr>
      <t>(Note 1)</t>
    </r>
  </si>
  <si>
    <t>1b. Outstanding at end of previous year</t>
  </si>
  <si>
    <t>2b. Issued during year</t>
  </si>
  <si>
    <t>3b. Transferred from Insurance account during year</t>
  </si>
  <si>
    <t>4b. Total</t>
  </si>
  <si>
    <t>5b. Other net changes during the year</t>
  </si>
  <si>
    <t>6b. Outstanding at end of current year</t>
  </si>
  <si>
    <r>
      <t xml:space="preserve">C. MIGRANT WORKERS </t>
    </r>
    <r>
      <rPr>
        <b/>
        <sz val="10"/>
        <color rgb="FFC00000"/>
        <rFont val="Times New Roman"/>
        <family val="1"/>
      </rPr>
      <t>(Note 1)</t>
    </r>
  </si>
  <si>
    <t>1c. Outstanding at end of previous year</t>
  </si>
  <si>
    <t>2c. Issued during year</t>
  </si>
  <si>
    <t>3c. Transferred from Insurance account during year</t>
  </si>
  <si>
    <t>4c. Total</t>
  </si>
  <si>
    <t>5c. Other net changes during the year</t>
  </si>
  <si>
    <t>6c. Outstanding at end of current year</t>
  </si>
  <si>
    <t xml:space="preserve">2) Individual Annuities. Include here all survivorship annuities and deferred annnuities including contracts providing for deferred annuities purchased by </t>
  </si>
  <si>
    <t xml:space="preserve">         accumulations during deferred period and which provide for a death benefit during the period of deferment substantially equal to the value of non-forfeiture benefit available on lapse.</t>
  </si>
  <si>
    <t>CLASSIFICATION OF ANNUITIES AND SUPPLEMENTARY CONTRACTS WITH LIFE CONTINGENCIES OUTSTANDING AT THE END OF THE YEAR</t>
  </si>
  <si>
    <t>7a. Income now payable</t>
  </si>
  <si>
    <t>xx</t>
  </si>
  <si>
    <t>8a. Deferred; fully paid</t>
  </si>
  <si>
    <t>9a. Deferred; not fully paid</t>
  </si>
  <si>
    <t>10a. Total</t>
  </si>
  <si>
    <t>7b. Income now payable</t>
  </si>
  <si>
    <t>8b. Deferred; fully paid</t>
  </si>
  <si>
    <t>9b. Deferred; not fully paid</t>
  </si>
  <si>
    <t>10b. Total</t>
  </si>
  <si>
    <r>
      <t xml:space="preserve">C. MICROINSURANCE </t>
    </r>
    <r>
      <rPr>
        <b/>
        <sz val="10"/>
        <color rgb="FFC00000"/>
        <rFont val="Times New Roman"/>
        <family val="1"/>
      </rPr>
      <t>(Note 1)</t>
    </r>
  </si>
  <si>
    <t>7c. Income now payable</t>
  </si>
  <si>
    <t>8c. Deferred; fully paid</t>
  </si>
  <si>
    <t>9c. Deferred; not fully paid</t>
  </si>
  <si>
    <t>10c. Total</t>
  </si>
  <si>
    <t>CASH ON HAND</t>
  </si>
  <si>
    <t>DOCUMENT</t>
  </si>
  <si>
    <t>NAME OF CUSTODIAN</t>
  </si>
  <si>
    <t>JANUARY</t>
  </si>
  <si>
    <t>FEBRUARY</t>
  </si>
  <si>
    <t>MARCH</t>
  </si>
  <si>
    <t>APRIL</t>
  </si>
  <si>
    <t>MAY</t>
  </si>
  <si>
    <t>JUNE</t>
  </si>
  <si>
    <t>JULY</t>
  </si>
  <si>
    <t>AUGUST</t>
  </si>
  <si>
    <t>SEPTEMBER</t>
  </si>
  <si>
    <t>OCTOBER</t>
  </si>
  <si>
    <t>NOVEMBER</t>
  </si>
  <si>
    <t>DECEMBER</t>
  </si>
  <si>
    <t>ADMITTED ASSETS</t>
  </si>
  <si>
    <t>INDEX NO.</t>
  </si>
  <si>
    <t>(TRUE/FALSE)</t>
  </si>
  <si>
    <t>(20)=(17)+(18)-(19)</t>
  </si>
  <si>
    <t>(16)</t>
  </si>
  <si>
    <t>(17)</t>
  </si>
  <si>
    <t>(18)</t>
  </si>
  <si>
    <t>(19)</t>
  </si>
  <si>
    <t>(20)</t>
  </si>
  <si>
    <t>1.1.</t>
  </si>
  <si>
    <t>Undeposited collections</t>
  </si>
  <si>
    <t>1.1.1</t>
  </si>
  <si>
    <t>Undeposited Collections 1</t>
  </si>
  <si>
    <t>1.1.2</t>
  </si>
  <si>
    <t>Undeposited Collections 2</t>
  </si>
  <si>
    <t>1.1.3</t>
  </si>
  <si>
    <t>Undeposited Collections 3</t>
  </si>
  <si>
    <t>1.1.4</t>
  </si>
  <si>
    <t>Undeposited Collections 4</t>
  </si>
  <si>
    <t>1.1.5</t>
  </si>
  <si>
    <t>Undeposited Collections 5</t>
  </si>
  <si>
    <t>1.1.6</t>
  </si>
  <si>
    <t>Undeposited Collections 6</t>
  </si>
  <si>
    <t>1.1.7</t>
  </si>
  <si>
    <t>Undeposited Collections 7</t>
  </si>
  <si>
    <t>1.1.8</t>
  </si>
  <si>
    <t>Undeposited Collections 8</t>
  </si>
  <si>
    <t>1.1.9</t>
  </si>
  <si>
    <t>Undeposited Collections 9</t>
  </si>
  <si>
    <t>1.1.10</t>
  </si>
  <si>
    <t>Undeposited Collections 10</t>
  </si>
  <si>
    <t>1.1.11</t>
  </si>
  <si>
    <t>Undeposited Collections 11</t>
  </si>
  <si>
    <t>1.1.12</t>
  </si>
  <si>
    <t>Undeposited Collections 12</t>
  </si>
  <si>
    <t>1.1.13</t>
  </si>
  <si>
    <t>Undeposited Collections 13</t>
  </si>
  <si>
    <t>1.1.14</t>
  </si>
  <si>
    <t>Undeposited Collections 14</t>
  </si>
  <si>
    <t>1.1.15</t>
  </si>
  <si>
    <t>Undeposited Collections 15</t>
  </si>
  <si>
    <t>1.1.16</t>
  </si>
  <si>
    <t>Undeposited Collections 16</t>
  </si>
  <si>
    <t>1.1.17</t>
  </si>
  <si>
    <t>Undeposited Collections 17</t>
  </si>
  <si>
    <t>Subtotal-Microinsurance</t>
  </si>
  <si>
    <t>Total undeposited collections</t>
  </si>
  <si>
    <t>1.2.</t>
  </si>
  <si>
    <t>Petty cash fund</t>
  </si>
  <si>
    <t>1.2.1</t>
  </si>
  <si>
    <t>Petty cash fund 1</t>
  </si>
  <si>
    <t>1.2.2</t>
  </si>
  <si>
    <t>Petty cash fund 2</t>
  </si>
  <si>
    <t>1.2.3</t>
  </si>
  <si>
    <t>Petty cash fund 3</t>
  </si>
  <si>
    <t>1.2.4</t>
  </si>
  <si>
    <t>Petty cash fund 4</t>
  </si>
  <si>
    <t>1.2.5</t>
  </si>
  <si>
    <t>Petty cash fund 5</t>
  </si>
  <si>
    <t>1.2.6</t>
  </si>
  <si>
    <t>Petty cash fund 6</t>
  </si>
  <si>
    <t>1.2.7</t>
  </si>
  <si>
    <t>Petty cash fund 7</t>
  </si>
  <si>
    <t>1.2.8</t>
  </si>
  <si>
    <t>Petty cash fund 8</t>
  </si>
  <si>
    <t>1.2.9</t>
  </si>
  <si>
    <t>Petty cash fund 9</t>
  </si>
  <si>
    <t>1.2.10</t>
  </si>
  <si>
    <t>Petty cash fund 10</t>
  </si>
  <si>
    <t>1.2.11</t>
  </si>
  <si>
    <t>Petty cash fund 11</t>
  </si>
  <si>
    <t>1.2.12</t>
  </si>
  <si>
    <t>Petty cash fund 12</t>
  </si>
  <si>
    <t>1.2.13</t>
  </si>
  <si>
    <t>Petty cash fund 13</t>
  </si>
  <si>
    <t>1.2.14</t>
  </si>
  <si>
    <t>Petty cash fund 14</t>
  </si>
  <si>
    <t>1.2.15</t>
  </si>
  <si>
    <t>Petty cash fund 15</t>
  </si>
  <si>
    <t>1.2.16</t>
  </si>
  <si>
    <t>Petty cash fund 16</t>
  </si>
  <si>
    <t>1.2.17</t>
  </si>
  <si>
    <t>Petty cash fund 17</t>
  </si>
  <si>
    <t>Total petty cash fund</t>
  </si>
  <si>
    <t>1.3.</t>
  </si>
  <si>
    <t>Commission fund</t>
  </si>
  <si>
    <t>1.3.1</t>
  </si>
  <si>
    <t>Commission fund 1</t>
  </si>
  <si>
    <t>1.3.2</t>
  </si>
  <si>
    <t>Commission fund 2</t>
  </si>
  <si>
    <t>1.3.3</t>
  </si>
  <si>
    <t>Commission fund 3</t>
  </si>
  <si>
    <t>1.3.4</t>
  </si>
  <si>
    <t>Commission fund 4</t>
  </si>
  <si>
    <t>1.3.5</t>
  </si>
  <si>
    <t>Commission fund 5</t>
  </si>
  <si>
    <t>1.3.6</t>
  </si>
  <si>
    <t>Commission fund 6</t>
  </si>
  <si>
    <t>1.3.7</t>
  </si>
  <si>
    <t>Commission fund 7</t>
  </si>
  <si>
    <t>1.3.8</t>
  </si>
  <si>
    <t>Commission fund 8</t>
  </si>
  <si>
    <t>1.3.9</t>
  </si>
  <si>
    <t>Commission fund 9</t>
  </si>
  <si>
    <t>1.3.10</t>
  </si>
  <si>
    <t>Commission fund 10</t>
  </si>
  <si>
    <t>1.3.11</t>
  </si>
  <si>
    <t>Commission fund 11</t>
  </si>
  <si>
    <t>1.3.12</t>
  </si>
  <si>
    <t>Commission fund 12</t>
  </si>
  <si>
    <t>1.3.13</t>
  </si>
  <si>
    <t>Commission fund 13</t>
  </si>
  <si>
    <t>1.3.14</t>
  </si>
  <si>
    <t>Commission fund 14</t>
  </si>
  <si>
    <t>1.3.15</t>
  </si>
  <si>
    <t>Commission fund 15</t>
  </si>
  <si>
    <t>1.3.16</t>
  </si>
  <si>
    <t>Commission fund 16</t>
  </si>
  <si>
    <t>1.3.17</t>
  </si>
  <si>
    <t>Commission fund 17</t>
  </si>
  <si>
    <t>Total commission fund</t>
  </si>
  <si>
    <t>1.4.</t>
  </si>
  <si>
    <t>1.4.1</t>
  </si>
  <si>
    <t>Policy Loan Fund 1</t>
  </si>
  <si>
    <t>1.4.2</t>
  </si>
  <si>
    <t>Policy Loan Fund 2</t>
  </si>
  <si>
    <t>1.4.3</t>
  </si>
  <si>
    <t>Policy Loan Fund 3</t>
  </si>
  <si>
    <t>1.4.4</t>
  </si>
  <si>
    <t>Policy Loan Fund 4</t>
  </si>
  <si>
    <t>1.4.5</t>
  </si>
  <si>
    <t>Policy Loan Fund 5</t>
  </si>
  <si>
    <t>1.4.6</t>
  </si>
  <si>
    <t>Policy Loan Fund 6</t>
  </si>
  <si>
    <t>1.4.7</t>
  </si>
  <si>
    <t>Policy Loan Fund 7</t>
  </si>
  <si>
    <t>1.4.8</t>
  </si>
  <si>
    <t>Policy Loan Fund 8</t>
  </si>
  <si>
    <t>1.4.9</t>
  </si>
  <si>
    <t>Policy Loan Fund 9</t>
  </si>
  <si>
    <t>1.4.10</t>
  </si>
  <si>
    <t>Policy Loan Fund 10</t>
  </si>
  <si>
    <t>1.4.11</t>
  </si>
  <si>
    <t>Policy Loan Fund 11</t>
  </si>
  <si>
    <t>1.4.12</t>
  </si>
  <si>
    <t>Policy Loan Fund 12</t>
  </si>
  <si>
    <t>1.4.13</t>
  </si>
  <si>
    <t>Policy Loan Fund 13</t>
  </si>
  <si>
    <t>1.4.14</t>
  </si>
  <si>
    <t>Policy Loan Fund 14</t>
  </si>
  <si>
    <t>1.4.15</t>
  </si>
  <si>
    <t>Policy Loan Fund 15</t>
  </si>
  <si>
    <t>1.4.16</t>
  </si>
  <si>
    <t>Policy Loan Fund 16</t>
  </si>
  <si>
    <t>1.4.17</t>
  </si>
  <si>
    <t>Policy Loan Fund 17</t>
  </si>
  <si>
    <t>Total policy loan fund</t>
  </si>
  <si>
    <t>1.5.</t>
  </si>
  <si>
    <t>1.5.1</t>
  </si>
  <si>
    <t>Documentary Stamps Fund 1</t>
  </si>
  <si>
    <t>1.5.2</t>
  </si>
  <si>
    <t>Documentary Stamps Fund 2</t>
  </si>
  <si>
    <t>1.5.3</t>
  </si>
  <si>
    <t>Documentary Stamps Fund 3</t>
  </si>
  <si>
    <t>1.5.4</t>
  </si>
  <si>
    <t>Documentary Stamps Fund 4</t>
  </si>
  <si>
    <t>1.5.5</t>
  </si>
  <si>
    <t>Documentary Stamps Fund 5</t>
  </si>
  <si>
    <t>1.5.6</t>
  </si>
  <si>
    <t>Documentary Stamps Fund 6</t>
  </si>
  <si>
    <t>1.5.7</t>
  </si>
  <si>
    <t>Documentary Stamps Fund 7</t>
  </si>
  <si>
    <t>1.5.8</t>
  </si>
  <si>
    <t>Documentary Stamps Fund 8</t>
  </si>
  <si>
    <t>1.5.9</t>
  </si>
  <si>
    <t>Documentary Stamps Fund 9</t>
  </si>
  <si>
    <t>1.5.10</t>
  </si>
  <si>
    <t>Documentary Stamps Fund 10</t>
  </si>
  <si>
    <t>1.5.11</t>
  </si>
  <si>
    <t>Documentary Stamps Fund 11</t>
  </si>
  <si>
    <t>1.5.12</t>
  </si>
  <si>
    <t>Documentary Stamps Fund 12</t>
  </si>
  <si>
    <t>1.5.13</t>
  </si>
  <si>
    <t>Documentary Stamps Fund 13</t>
  </si>
  <si>
    <t>1.5.14</t>
  </si>
  <si>
    <t>Documentary Stamps Fund 14</t>
  </si>
  <si>
    <t>1.5.15</t>
  </si>
  <si>
    <t>Documentary Stamps Fund 15</t>
  </si>
  <si>
    <t>1.5.16</t>
  </si>
  <si>
    <t>Documentary Stamps Fund 16</t>
  </si>
  <si>
    <t>1.5.17</t>
  </si>
  <si>
    <t>Documentary Stamps Fund 17</t>
  </si>
  <si>
    <t>Total documentary stamps fund</t>
  </si>
  <si>
    <t>1.6.</t>
  </si>
  <si>
    <t>1.6.1</t>
  </si>
  <si>
    <t>Other Funds 1</t>
  </si>
  <si>
    <t>1.6.2</t>
  </si>
  <si>
    <t>Other Funds 2</t>
  </si>
  <si>
    <t>1.6.3</t>
  </si>
  <si>
    <t>Other Funds 3</t>
  </si>
  <si>
    <t>1.6.4</t>
  </si>
  <si>
    <t>Other Funds 4</t>
  </si>
  <si>
    <t>1.6.5</t>
  </si>
  <si>
    <t>Other Funds 5</t>
  </si>
  <si>
    <t>1.6.6</t>
  </si>
  <si>
    <t>Other Funds 6</t>
  </si>
  <si>
    <t>1.6.7</t>
  </si>
  <si>
    <t>Other Funds 7</t>
  </si>
  <si>
    <t>1.6.8</t>
  </si>
  <si>
    <t>Other Funds 8</t>
  </si>
  <si>
    <t>1.6.9</t>
  </si>
  <si>
    <t>Other Funds 9</t>
  </si>
  <si>
    <t>1.6.10</t>
  </si>
  <si>
    <t>Other Funds 10</t>
  </si>
  <si>
    <t>1.6.11</t>
  </si>
  <si>
    <t>Other Funds 11</t>
  </si>
  <si>
    <t>1.6.12</t>
  </si>
  <si>
    <t>Other Funds 12</t>
  </si>
  <si>
    <t>1.6.13</t>
  </si>
  <si>
    <t>Other Funds 13</t>
  </si>
  <si>
    <t>1.6.14</t>
  </si>
  <si>
    <t>Other Funds 14</t>
  </si>
  <si>
    <t>1.6.15</t>
  </si>
  <si>
    <t>Other Funds 15</t>
  </si>
  <si>
    <t>1.6.16</t>
  </si>
  <si>
    <t>Other Funds 16</t>
  </si>
  <si>
    <t>1.6.17</t>
  </si>
  <si>
    <t>Other Funds 17</t>
  </si>
  <si>
    <t>Total other funds</t>
  </si>
  <si>
    <t>GRAND TOTAL - MICROINSURANCE</t>
  </si>
  <si>
    <t>GRAND TOTAL - CASH ON HAND</t>
  </si>
  <si>
    <t>Summaries:</t>
  </si>
  <si>
    <t>1.1</t>
  </si>
  <si>
    <t>1.2</t>
  </si>
  <si>
    <t>1.3</t>
  </si>
  <si>
    <t>1.4</t>
  </si>
  <si>
    <t>1.5</t>
  </si>
  <si>
    <t>1.6</t>
  </si>
  <si>
    <t xml:space="preserve">1) Document Index No. should match to reference no. in the Supporting Document. </t>
  </si>
  <si>
    <t>2) If allocated to Microinsurance, enter True if not False</t>
  </si>
  <si>
    <t>CASH IN BANK</t>
  </si>
  <si>
    <t>ABC COMPANY</t>
  </si>
  <si>
    <t xml:space="preserve">
PARTICULARS
</t>
  </si>
  <si>
    <t>ACCOUNT NUMBER</t>
  </si>
  <si>
    <t>Under IMA Account</t>
  </si>
  <si>
    <t>Approved by BSP</t>
  </si>
  <si>
    <t>Rating of Investment Manager (SAFr)</t>
  </si>
  <si>
    <t xml:space="preserve">DOCUMENT INDEX NO. </t>
  </si>
  <si>
    <t xml:space="preserve">
MICROINSURANCE
(TRUE/FALSE) 
</t>
  </si>
  <si>
    <t>INCUMBRANCE (IF ANY)</t>
  </si>
  <si>
    <t>ANNUAL RATE (IF APPLICABLE)</t>
  </si>
  <si>
    <t>For Foreign Accounts</t>
  </si>
  <si>
    <t>ADJUSTED BALANCE</t>
  </si>
  <si>
    <t>UNADJUSTED BALANCE PER BANK (Per Bank Statement/Statement of Account/Certification) DECEMBER 31, 20xx</t>
  </si>
  <si>
    <t>Investment Income</t>
  </si>
  <si>
    <t>Counterparty Rating</t>
  </si>
  <si>
    <t>Foreign Currency Value</t>
  </si>
  <si>
    <t>Exchange Rate at the end of the period</t>
  </si>
  <si>
    <t>Peso Equivalent</t>
  </si>
  <si>
    <t>Collected during the year</t>
  </si>
  <si>
    <t>Earned prior year(s) and collected during the year</t>
  </si>
  <si>
    <t>Earned during the year and collected during the year</t>
  </si>
  <si>
    <t xml:space="preserve">Earned prior year(s) but not yet collected </t>
  </si>
  <si>
    <t>Earned during the  year but not yet collected</t>
  </si>
  <si>
    <t>Earned during the year</t>
  </si>
  <si>
    <t>Yes/No</t>
  </si>
  <si>
    <t>(Note 3)</t>
  </si>
  <si>
    <t>(18) = (15)+(16)-(17)</t>
  </si>
  <si>
    <t>(19) = (20) + (21)</t>
  </si>
  <si>
    <t>(27) = (24) + (25) - (26)</t>
  </si>
  <si>
    <t>(28) = (21) + (23)</t>
  </si>
  <si>
    <t>(Note 4)</t>
  </si>
  <si>
    <t>2.1.</t>
  </si>
  <si>
    <t>2.1.1</t>
  </si>
  <si>
    <t>Name of bank</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</si>
  <si>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</si>
  <si>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</si>
  <si>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</si>
  <si>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</si>
  <si>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</si>
  <si>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</si>
  <si>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</si>
  <si>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</si>
  <si>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</si>
  <si>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</si>
  <si>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</si>
  <si>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</si>
  <si>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</si>
  <si>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</si>
  <si>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</si>
  <si>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</si>
  <si>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</si>
  <si>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</si>
  <si>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</si>
  <si>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</si>
  <si>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</si>
  <si>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</si>
  <si>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</si>
  <si>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</si>
  <si>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</si>
  <si>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</si>
  <si>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</si>
  <si>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</si>
  <si>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</si>
  <si>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</si>
  <si>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Total Current - Peso</t>
  </si>
  <si>
    <t>2.2</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</si>
  <si>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</si>
  <si>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</si>
  <si>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</si>
  <si>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</si>
  <si>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</si>
  <si>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</si>
  <si>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</si>
  <si>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</si>
  <si>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</si>
  <si>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</si>
  <si>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</si>
  <si>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</si>
  <si>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</si>
  <si>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</si>
  <si>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</si>
  <si>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</si>
  <si>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</si>
  <si>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</si>
  <si>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</si>
  <si>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</si>
  <si>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</si>
  <si>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</si>
  <si>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</si>
  <si>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</si>
  <si>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</si>
  <si>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</si>
  <si>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</si>
  <si>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Total Current - Foreign</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</si>
  <si>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</si>
  <si>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</si>
  <si>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</si>
  <si>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</si>
  <si>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</si>
  <si>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</si>
  <si>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</si>
  <si>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</si>
  <si>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</si>
  <si>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</si>
  <si>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</si>
  <si>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</si>
  <si>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</si>
  <si>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</si>
  <si>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</si>
  <si>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</si>
  <si>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</si>
  <si>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</si>
  <si>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</si>
  <si>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</si>
  <si>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</si>
  <si>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</si>
  <si>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</si>
  <si>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</si>
  <si>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</si>
  <si>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</si>
  <si>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</si>
  <si>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</si>
  <si>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</si>
  <si>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</si>
  <si>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</si>
  <si>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</si>
  <si>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</si>
  <si>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Total Savings - Peso</t>
  </si>
  <si>
    <t>2.4</t>
  </si>
  <si>
    <t>2.4.1</t>
  </si>
  <si>
    <t>2.4.2</t>
  </si>
  <si>
    <t>2.4.3</t>
  </si>
  <si>
    <t>2.4.4</t>
  </si>
  <si>
    <t>2.4.5</t>
  </si>
  <si>
    <t>2.4.6</t>
  </si>
  <si>
    <t>2.4.7</t>
  </si>
  <si>
    <t>2.4.8</t>
  </si>
  <si>
    <t>2.4.9</t>
  </si>
  <si>
    <t>2.4.10</t>
  </si>
  <si>
    <t>2.4.11</t>
  </si>
  <si>
    <t>2.4.12</t>
  </si>
  <si>
    <t>2.4.13</t>
  </si>
  <si>
    <t>2.4.14</t>
  </si>
  <si>
    <t>2.4.15</t>
  </si>
  <si>
    <t>2.4.16</t>
  </si>
  <si>
    <t>2.4.17</t>
  </si>
  <si>
    <t>2.4.18</t>
  </si>
  <si>
    <t>2.4.19</t>
  </si>
  <si>
    <t>2.4.20</t>
  </si>
  <si>
    <t>2.4.21</t>
  </si>
  <si>
    <t>2.4.22</t>
  </si>
  <si>
    <t>2.4.23</t>
  </si>
  <si>
    <t>2.4.24</t>
  </si>
  <si>
    <t>2.4.25</t>
  </si>
  <si>
    <t>2.4.26</t>
  </si>
  <si>
    <t>2.4.27</t>
  </si>
  <si>
    <t>2.4.28</t>
  </si>
  <si>
    <t>Total Savings - Foreign</t>
  </si>
  <si>
    <t>GRAND TOTAL - CASH IN BANK</t>
  </si>
  <si>
    <t>2.1</t>
  </si>
  <si>
    <t>Current Account</t>
  </si>
  <si>
    <t>Savings Account</t>
  </si>
  <si>
    <t>Peso Account</t>
  </si>
  <si>
    <t>Foreign Account</t>
  </si>
  <si>
    <t>Bank Rating</t>
  </si>
  <si>
    <t>Risk Factor</t>
  </si>
  <si>
    <t>Principal</t>
  </si>
  <si>
    <t>Accrued Income</t>
  </si>
  <si>
    <t>Non-Admitted</t>
  </si>
  <si>
    <t>AAA to AA-</t>
  </si>
  <si>
    <t>A+ to A-</t>
  </si>
  <si>
    <t>BBB+ to BBB-</t>
  </si>
  <si>
    <t>BB+ to B-</t>
  </si>
  <si>
    <t>CCC or worse</t>
  </si>
  <si>
    <t xml:space="preserve">2) Document Index No. should match reference no. in the Supporting Document. </t>
  </si>
  <si>
    <t>Unrated</t>
  </si>
  <si>
    <t>3) If allocated to Microinsurance, enter True if not False</t>
  </si>
  <si>
    <t xml:space="preserve">        -in good standing</t>
  </si>
  <si>
    <t>4) Please use rating in the table</t>
  </si>
  <si>
    <t>CASH IN BANK (FOREIGN ACCOUNTS)</t>
  </si>
  <si>
    <t>PRINCIPAL</t>
  </si>
  <si>
    <t>INVESTMENT INCOME</t>
  </si>
  <si>
    <t>Account Number</t>
  </si>
  <si>
    <t>Balance at year end</t>
  </si>
  <si>
    <t>(6) = (4) * (5)</t>
  </si>
  <si>
    <t>(10)=(7)+(8)-(9)</t>
  </si>
  <si>
    <t>(13)=(11)*(13)</t>
  </si>
  <si>
    <t>(15)=(13)-(14)</t>
  </si>
  <si>
    <t>2.2.</t>
  </si>
  <si>
    <t>2.2.1.</t>
  </si>
  <si>
    <t>2.2.2.</t>
  </si>
  <si>
    <t>2.2.3.</t>
  </si>
  <si>
    <t>Subtotal - Current</t>
  </si>
  <si>
    <t>2.4.</t>
  </si>
  <si>
    <t>2.4.1.</t>
  </si>
  <si>
    <t>2.4.2.</t>
  </si>
  <si>
    <t>2.4.3.</t>
  </si>
  <si>
    <t>Subtotal - Savings</t>
  </si>
  <si>
    <t>Grand Total</t>
  </si>
  <si>
    <t>TIME DEPOSITS</t>
  </si>
  <si>
    <t>Currency</t>
  </si>
  <si>
    <t>Country of Domicile</t>
  </si>
  <si>
    <t xml:space="preserve"> DOCUMENT INDEX NO. </t>
  </si>
  <si>
    <t xml:space="preserve">
MICROINSURANCE
(TRUE/FALSE)
</t>
  </si>
  <si>
    <t xml:space="preserve">
INCUMBRANCE
(IF ANY)
</t>
  </si>
  <si>
    <t>ANNUAL RATE
 (IF APPLICABLE)</t>
  </si>
  <si>
    <t xml:space="preserve">Placement / Rollover Date </t>
  </si>
  <si>
    <t xml:space="preserve">Maturity Date </t>
  </si>
  <si>
    <t>BALANCE AS OF 31 DECEMBER 20XX</t>
  </si>
  <si>
    <t>(MM/DD/YY)</t>
  </si>
  <si>
    <t>(23)=(20)+(21)-(22)</t>
  </si>
  <si>
    <t>(24)=(25)+(26)</t>
  </si>
  <si>
    <t>(32)=(29)+(30)-(31)</t>
  </si>
  <si>
    <t>(33)=(26)+(28)</t>
  </si>
  <si>
    <t>(21)</t>
  </si>
  <si>
    <t>(22)</t>
  </si>
  <si>
    <t>(23)</t>
  </si>
  <si>
    <t>3.1.</t>
  </si>
  <si>
    <t>Peso Currency</t>
  </si>
  <si>
    <t>3.1.1.</t>
  </si>
  <si>
    <t>3.1.2.</t>
  </si>
  <si>
    <t>3.1.3.</t>
  </si>
  <si>
    <t>Total Peso</t>
  </si>
  <si>
    <t>3.2.</t>
  </si>
  <si>
    <t>3.2.1.</t>
  </si>
  <si>
    <t>3.2.2.</t>
  </si>
  <si>
    <t>3.2.3.</t>
  </si>
  <si>
    <t>Total  - Foreign</t>
  </si>
  <si>
    <t>GRAND TOTAL - TIME DEPOSITS</t>
  </si>
  <si>
    <t xml:space="preserve">1) Document Index No. should match reference no. in the Supporting Document. </t>
  </si>
  <si>
    <t>2) If allocated to Microinsurance, enter True</t>
  </si>
  <si>
    <t>3) For foreign currency cash in bank please fill in Schedule C.1</t>
  </si>
  <si>
    <t>5) 'The Company should fill-up details per time deposit certificate and not total per bank.</t>
  </si>
  <si>
    <t xml:space="preserve">        -Others</t>
  </si>
  <si>
    <t>TIME DEPOSITS (Foreign Accounts)</t>
  </si>
  <si>
    <t>Exchange Rate at the end of the current year</t>
  </si>
  <si>
    <t>(6)=(4)*(5)</t>
  </si>
  <si>
    <t>(13)=(11)*(12)</t>
  </si>
  <si>
    <t>REINSURANCE ASSUMED FOR LIFE AND RELATED BENEFITS</t>
  </si>
  <si>
    <t>Balances as of December 31 in Current Year</t>
  </si>
  <si>
    <t>Transactions Made During the Year</t>
  </si>
  <si>
    <t>Claims  Payable On</t>
  </si>
  <si>
    <t>Amounts Due from Ceding Company</t>
  </si>
  <si>
    <t>Reinsurance</t>
  </si>
  <si>
    <t>Ledger</t>
  </si>
  <si>
    <t>Non-Ledger Assets</t>
  </si>
  <si>
    <t>Non-Admitted Assets</t>
  </si>
  <si>
    <t>Name of Company</t>
  </si>
  <si>
    <t>Type</t>
  </si>
  <si>
    <t>Micro-</t>
  </si>
  <si>
    <t>Reserve</t>
  </si>
  <si>
    <t>Paid Losses (6)</t>
  </si>
  <si>
    <t>Unpaid Losses (7)</t>
  </si>
  <si>
    <t>Premium (8)</t>
  </si>
  <si>
    <t>Others (9)</t>
  </si>
  <si>
    <t xml:space="preserve">Funds </t>
  </si>
  <si>
    <t>Prem. On</t>
  </si>
  <si>
    <t>Payments</t>
  </si>
  <si>
    <t>Remittances</t>
  </si>
  <si>
    <t>insurance?</t>
  </si>
  <si>
    <t>In Force</t>
  </si>
  <si>
    <t>Credits</t>
  </si>
  <si>
    <t>Held by</t>
  </si>
  <si>
    <t>reinsurance</t>
  </si>
  <si>
    <t xml:space="preserve">on Assumed </t>
  </si>
  <si>
    <t>on Claims</t>
  </si>
  <si>
    <t>Payments/</t>
  </si>
  <si>
    <t>Made during</t>
  </si>
  <si>
    <t>True/False</t>
  </si>
  <si>
    <t>at end</t>
  </si>
  <si>
    <t xml:space="preserve">Facultative </t>
  </si>
  <si>
    <t>Treaty</t>
  </si>
  <si>
    <t>Ceding</t>
  </si>
  <si>
    <t>Assumed</t>
  </si>
  <si>
    <t>Reinsured</t>
  </si>
  <si>
    <t>(Recoveries)</t>
  </si>
  <si>
    <t>the Year</t>
  </si>
  <si>
    <t>Facultative</t>
  </si>
  <si>
    <t>of Year</t>
  </si>
  <si>
    <t>Companies</t>
  </si>
  <si>
    <r>
      <t xml:space="preserve">Year </t>
    </r>
    <r>
      <rPr>
        <b/>
        <sz val="10"/>
        <color rgb="FFFF0000"/>
        <rFont val="Times New Roman"/>
        <family val="1"/>
      </rPr>
      <t>(Note 4)</t>
    </r>
  </si>
  <si>
    <t>(Note 5)</t>
  </si>
  <si>
    <t>(18)=(15)+(16)-(17)</t>
  </si>
  <si>
    <t>I. Authorized:</t>
  </si>
  <si>
    <t>company1</t>
  </si>
  <si>
    <t>company2</t>
  </si>
  <si>
    <t>company3</t>
  </si>
  <si>
    <t>company4</t>
  </si>
  <si>
    <t>company5</t>
  </si>
  <si>
    <t>company6</t>
  </si>
  <si>
    <t>company7</t>
  </si>
  <si>
    <t>company8</t>
  </si>
  <si>
    <t>company9</t>
  </si>
  <si>
    <t>company10</t>
  </si>
  <si>
    <t>company11</t>
  </si>
  <si>
    <t>company12</t>
  </si>
  <si>
    <t>company13</t>
  </si>
  <si>
    <t>company14</t>
  </si>
  <si>
    <t>company15</t>
  </si>
  <si>
    <t>company16</t>
  </si>
  <si>
    <t>Sub-Total Microinsurance</t>
  </si>
  <si>
    <t>GRAND TOTAL</t>
  </si>
  <si>
    <t>II. Unauthorized:</t>
  </si>
  <si>
    <t>Sub-total (Microinsurance only)</t>
  </si>
  <si>
    <t>CHECK</t>
  </si>
  <si>
    <t>Non-Ledger</t>
  </si>
  <si>
    <t>1) If allocated to Microinsurance, enter True</t>
  </si>
  <si>
    <t xml:space="preserve">2) Use the following abbreviations: </t>
  </si>
  <si>
    <t>Amounts Due from Ceding Company -Facultative</t>
  </si>
  <si>
    <t>*  GP (group business coinsured);</t>
  </si>
  <si>
    <t>Amounts Due from Ceding Company -Treaty</t>
  </si>
  <si>
    <t xml:space="preserve">*  CAT (Catastrophe reinsurance of group only, individual only group and individual combined); </t>
  </si>
  <si>
    <t>Funds Held by Ceding Company</t>
  </si>
  <si>
    <t>*  GPO (reinsurance of group business other than coinsurance or catastrophe);</t>
  </si>
  <si>
    <t xml:space="preserve">*  DIS(disability benefits included in individual policies); </t>
  </si>
  <si>
    <t xml:space="preserve">*  YRT(individual life reinsured on yearly renewable term plan) </t>
  </si>
  <si>
    <t xml:space="preserve">*  M(individual life insured on modified coinsurance plan); </t>
  </si>
  <si>
    <t>*  ADB(accident death benefits included in individual policies);</t>
  </si>
  <si>
    <t xml:space="preserve">*  CO (individual life reinsured on  coinsurance plan); </t>
  </si>
  <si>
    <t xml:space="preserve">*  OTH (other reinsurance of individual life business). </t>
  </si>
  <si>
    <t>...If more than one type in same reinsuring company show separate line for each.</t>
  </si>
  <si>
    <t>3) Grand Total should tally with corresponding amounts as shown in Exhibit 8.</t>
  </si>
  <si>
    <t>4) Include all reinsurance premium booked during the year as well as premiums due in the Prior years.</t>
  </si>
  <si>
    <t>5) Include refunds, adjustments and other related reinsurance expenses.</t>
  </si>
  <si>
    <t>REINSURANCE ASSUMED FOR ACCIDENT &amp; HEALTH BENEFITS</t>
  </si>
  <si>
    <t>Reserve Credits For</t>
  </si>
  <si>
    <t>Claims Payable On</t>
  </si>
  <si>
    <t xml:space="preserve"> (Note 4)</t>
  </si>
  <si>
    <t xml:space="preserve">Name of </t>
  </si>
  <si>
    <t>Premiums In</t>
  </si>
  <si>
    <t xml:space="preserve">Unearned </t>
  </si>
  <si>
    <t>Other than</t>
  </si>
  <si>
    <t>Paid Losses (7)</t>
  </si>
  <si>
    <t>Unpaid Losses (8)</t>
  </si>
  <si>
    <t>Premium (9)</t>
  </si>
  <si>
    <t>Others (10)</t>
  </si>
  <si>
    <t>Funds</t>
  </si>
  <si>
    <t>Company</t>
  </si>
  <si>
    <t>Force at</t>
  </si>
  <si>
    <t>Premiums</t>
  </si>
  <si>
    <t>Unearned</t>
  </si>
  <si>
    <t>End of Year</t>
  </si>
  <si>
    <t xml:space="preserve">Ceding </t>
  </si>
  <si>
    <r>
      <t>Year</t>
    </r>
    <r>
      <rPr>
        <b/>
        <sz val="10"/>
        <color rgb="FFFF0000"/>
        <rFont val="Times New Roman"/>
        <family val="1"/>
      </rPr>
      <t xml:space="preserve"> (Note 5)</t>
    </r>
  </si>
  <si>
    <t>(Note 6)</t>
  </si>
  <si>
    <t>a. Accident</t>
  </si>
  <si>
    <t xml:space="preserve">b. Health </t>
  </si>
  <si>
    <t xml:space="preserve">3) This refers to the aggregate premiums (for the full term of the policy) for all policies recorded on or prior to the statement date </t>
  </si>
  <si>
    <t xml:space="preserve">      which have not expired or been cancelled as of the statement date.</t>
  </si>
  <si>
    <t>4)  Grand total should tally with corresponding amounts as shown in Exhibit 9.</t>
  </si>
  <si>
    <t>5) Include all reinsurance premium booked during the year as well as premiums due in the Prior years.</t>
  </si>
  <si>
    <t>6) Include refunds, adjustments and other related reinsurance expenses.</t>
  </si>
  <si>
    <t>REINSURANCE CEDED FOR LIFE AND RELATED BENEFITS</t>
  </si>
  <si>
    <t xml:space="preserve">  Balances as of December 31 in Current Year</t>
  </si>
  <si>
    <t>Transactions During the Year</t>
  </si>
  <si>
    <t>TYPE</t>
  </si>
  <si>
    <t xml:space="preserve">  </t>
  </si>
  <si>
    <t>Amounts Recoverable From Reinsurers</t>
  </si>
  <si>
    <t>Amounts Due to Reinsurers</t>
  </si>
  <si>
    <t>Premium on</t>
  </si>
  <si>
    <t>Recoveries</t>
  </si>
  <si>
    <t xml:space="preserve">Other </t>
  </si>
  <si>
    <t>on Ceded</t>
  </si>
  <si>
    <t>made during</t>
  </si>
  <si>
    <t>at End</t>
  </si>
  <si>
    <t>Allowance for
Impairment (8)</t>
  </si>
  <si>
    <t>Premiums (9)</t>
  </si>
  <si>
    <t>Held for</t>
  </si>
  <si>
    <t xml:space="preserve"> during</t>
  </si>
  <si>
    <t>(Payments)</t>
  </si>
  <si>
    <t>(note 3)</t>
  </si>
  <si>
    <t>Reinsurers</t>
  </si>
  <si>
    <t>(note 4)</t>
  </si>
  <si>
    <t>(16)=(6)+(7)</t>
  </si>
  <si>
    <t>(19)=(16)+(17)-(18)</t>
  </si>
  <si>
    <t>3)  Grand total should tally with corresponding amounts as shown in Exhibit 8.</t>
  </si>
  <si>
    <t>4) Include refunds, adjustments and other related reinsurance expenses.</t>
  </si>
  <si>
    <t xml:space="preserve">  * GP = group business coinsured; </t>
  </si>
  <si>
    <t xml:space="preserve">5) Based on the listed accounts  in the summary, indicate the distribution </t>
  </si>
  <si>
    <t xml:space="preserve">  * CAT = catastrophe reinsurance of group only, individual only or group and individual combined; </t>
  </si>
  <si>
    <t xml:space="preserve"> of the Non-Ledger Assets and Not-Admitted.</t>
  </si>
  <si>
    <t xml:space="preserve">  * GPO = reinsurance of group  business other than coinsurance or catastrophe; </t>
  </si>
  <si>
    <t xml:space="preserve">  * DWP = Disability Waiver of Premium; </t>
  </si>
  <si>
    <t xml:space="preserve">  * ADB =accidental death benefits included in individual policies;</t>
  </si>
  <si>
    <t xml:space="preserve">  * YRT = individual  life reinsured on yearly renewable term plan;</t>
  </si>
  <si>
    <t xml:space="preserve">  * M = individual life reinsured on modified coinsurance plan; </t>
  </si>
  <si>
    <t xml:space="preserve">  * CO = individual life reinsured on coinsurance plan; </t>
  </si>
  <si>
    <t xml:space="preserve">  * OTH =other reinsurance of individual life business; </t>
  </si>
  <si>
    <t>Liabilities</t>
  </si>
  <si>
    <t xml:space="preserve">  * CIR = Cancer Insurance Rider.  </t>
  </si>
  <si>
    <t>Due to Reinsurers- Treaty</t>
  </si>
  <si>
    <t xml:space="preserve">   If more than one type in same reinsuring company show separate line for each.</t>
  </si>
  <si>
    <t>Due to Reinsurers- Facultative</t>
  </si>
  <si>
    <t>REINSURANCE CEDED FOR ACCIDENT &amp; HEALTH BENEFITS</t>
  </si>
  <si>
    <r>
      <t xml:space="preserve">Reserve Credit For </t>
    </r>
    <r>
      <rPr>
        <b/>
        <sz val="10"/>
        <color rgb="FFFF0000"/>
        <rFont val="Times New Roman"/>
        <family val="1"/>
      </rPr>
      <t>(Note 4)</t>
    </r>
  </si>
  <si>
    <t>Amounts Recoverable from Reinsurers</t>
  </si>
  <si>
    <t>Amount Due to Reinsurer</t>
  </si>
  <si>
    <t>Premiums in</t>
  </si>
  <si>
    <t>Premiums (10)</t>
  </si>
  <si>
    <t>Others (11)</t>
  </si>
  <si>
    <t xml:space="preserve">Reinsurance </t>
  </si>
  <si>
    <t>Force at end</t>
  </si>
  <si>
    <t xml:space="preserve">Allowance </t>
  </si>
  <si>
    <t>Made During</t>
  </si>
  <si>
    <t>for Impairment</t>
  </si>
  <si>
    <t xml:space="preserve">Held for </t>
  </si>
  <si>
    <t>Claims</t>
  </si>
  <si>
    <t>(Payment)</t>
  </si>
  <si>
    <t>Ceded</t>
  </si>
  <si>
    <t>During</t>
  </si>
  <si>
    <t>xxxxxxxxxxx</t>
  </si>
  <si>
    <t>Sub-Total (Authorized)</t>
  </si>
  <si>
    <t>3) This refers to the aggregate premiums ( for full term of the policy)</t>
  </si>
  <si>
    <t xml:space="preserve"> for all policies recorded on or prior to the statement date which have</t>
  </si>
  <si>
    <t>not expired or been cancelled as of the statement</t>
  </si>
  <si>
    <t xml:space="preserve">4) Based on the listed accounts  in the summary, indicate the distribution </t>
  </si>
  <si>
    <t xml:space="preserve">  * GPO = reins of group  business other than coins or catastrophe; </t>
  </si>
  <si>
    <t>FINANCIAL ASSETS AT FAIR VALUE THROUGH PROFIT OR LOSS</t>
  </si>
  <si>
    <t>Earned prior year(s)</t>
  </si>
  <si>
    <t>Earned during the</t>
  </si>
  <si>
    <t xml:space="preserve">Earned during the </t>
  </si>
  <si>
    <t>CATEGORY</t>
  </si>
  <si>
    <t xml:space="preserve">during </t>
  </si>
  <si>
    <t xml:space="preserve">year and collected </t>
  </si>
  <si>
    <t>but not</t>
  </si>
  <si>
    <t xml:space="preserve"> year but not</t>
  </si>
  <si>
    <t>NON</t>
  </si>
  <si>
    <t>ADMITTED</t>
  </si>
  <si>
    <t xml:space="preserve">(5)=(2)+(3)-(4) </t>
  </si>
  <si>
    <t>(7)=(8)+(9)</t>
  </si>
  <si>
    <t>(15)=(12)+(13)-(14)</t>
  </si>
  <si>
    <t>(16)=(9)+(11)</t>
  </si>
  <si>
    <t>Sub-Total</t>
  </si>
  <si>
    <t xml:space="preserve">Equity Securities </t>
  </si>
  <si>
    <t xml:space="preserve">Mutual Funds </t>
  </si>
  <si>
    <t>8.1.5</t>
  </si>
  <si>
    <t>Unit Investment Trusts</t>
  </si>
  <si>
    <t>8.1.6</t>
  </si>
  <si>
    <t>8.1.7</t>
  </si>
  <si>
    <t>8.2.7</t>
  </si>
  <si>
    <t>Derivative Asset</t>
  </si>
  <si>
    <t>Grand Total Microinsurance</t>
  </si>
  <si>
    <t xml:space="preserve">Grand Total </t>
  </si>
  <si>
    <t>HELD TO MATURITY</t>
  </si>
  <si>
    <t xml:space="preserve">Accumulated </t>
  </si>
  <si>
    <t>Impairment</t>
  </si>
  <si>
    <t>Face Value</t>
  </si>
  <si>
    <t>Unamortized (Discount)</t>
  </si>
  <si>
    <t>NON-ADMITTED</t>
  </si>
  <si>
    <t>Losses</t>
  </si>
  <si>
    <t>/Premium</t>
  </si>
  <si>
    <t>12/31/20xx</t>
  </si>
  <si>
    <t xml:space="preserve">(7)=(4)+(5)-(6) </t>
  </si>
  <si>
    <t>(8)=(9)+(10)</t>
  </si>
  <si>
    <t>(16)=(13)+(14)-(15)</t>
  </si>
  <si>
    <t>(15)=(10)+(12)</t>
  </si>
  <si>
    <t>Current Year</t>
  </si>
  <si>
    <t>9.1.1</t>
  </si>
  <si>
    <t>9.1.2</t>
  </si>
  <si>
    <t>AVAILABLE FOR SALE SECURITIES</t>
  </si>
  <si>
    <t>NON-ADMITTED
ASSETS</t>
  </si>
  <si>
    <t>31/12/20xx</t>
  </si>
  <si>
    <t>11.1.1</t>
  </si>
  <si>
    <t>11.1.2</t>
  </si>
  <si>
    <t>11.1.3</t>
  </si>
  <si>
    <t>11.1.4</t>
  </si>
  <si>
    <t>11.1.5</t>
  </si>
  <si>
    <t>11.1.6</t>
  </si>
  <si>
    <t>11.1.7</t>
  </si>
  <si>
    <t>1.  Input for AFS Securities and sources of Reserve for AFS Securities</t>
  </si>
  <si>
    <t>DEBT SECURITIES</t>
  </si>
  <si>
    <t>DATE</t>
  </si>
  <si>
    <t>Unamortized</t>
  </si>
  <si>
    <t>Document</t>
  </si>
  <si>
    <t xml:space="preserve">Where </t>
  </si>
  <si>
    <t>Incumbrance</t>
  </si>
  <si>
    <t>Discount/</t>
  </si>
  <si>
    <t>Acquisition</t>
  </si>
  <si>
    <t xml:space="preserve">Fair Market </t>
  </si>
  <si>
    <t>Amortized</t>
  </si>
  <si>
    <t xml:space="preserve">(Discount)/ </t>
  </si>
  <si>
    <t>Rating</t>
  </si>
  <si>
    <t>ADMITTED 
ASSETS</t>
  </si>
  <si>
    <t>Index No.</t>
  </si>
  <si>
    <t>Kept</t>
  </si>
  <si>
    <t>Issued</t>
  </si>
  <si>
    <t>Acquired</t>
  </si>
  <si>
    <t>Serial No.</t>
  </si>
  <si>
    <t>Per Cert. (If foreign,</t>
  </si>
  <si>
    <t>In Pesos</t>
  </si>
  <si>
    <t>(if any)</t>
  </si>
  <si>
    <t>Premium</t>
  </si>
  <si>
    <t>Cost</t>
  </si>
  <si>
    <t xml:space="preserve">Value </t>
  </si>
  <si>
    <t>Rate</t>
  </si>
  <si>
    <t>use foreign face value)</t>
  </si>
  <si>
    <t>at Acquistion</t>
  </si>
  <si>
    <t>on Dec 31</t>
  </si>
  <si>
    <t xml:space="preserve">(24)=(21)+(22)-(23) </t>
  </si>
  <si>
    <t>(26)=(27)+(28)</t>
  </si>
  <si>
    <t>(35)=(32)+(33)-(34)</t>
  </si>
  <si>
    <t>(36)=(29)+(31)</t>
  </si>
  <si>
    <t>(24)</t>
  </si>
  <si>
    <t>(25)</t>
  </si>
  <si>
    <t>(26)</t>
  </si>
  <si>
    <t>(27)</t>
  </si>
  <si>
    <t>(28)</t>
  </si>
  <si>
    <t>(29)</t>
  </si>
  <si>
    <t>(30)</t>
  </si>
  <si>
    <t>(31)</t>
  </si>
  <si>
    <t>(32)</t>
  </si>
  <si>
    <t>(33)</t>
  </si>
  <si>
    <t>(34)</t>
  </si>
  <si>
    <t>(35)</t>
  </si>
  <si>
    <t>(36)</t>
  </si>
  <si>
    <t>(37)</t>
  </si>
  <si>
    <t>(38)</t>
  </si>
  <si>
    <t>(39)</t>
  </si>
  <si>
    <t>Financial Assets at Fair Value Through Profit or Loss (FVPL)</t>
  </si>
  <si>
    <t>I. Securities Held for Trading</t>
  </si>
  <si>
    <t xml:space="preserve">   A. Domestic</t>
  </si>
  <si>
    <t>1.) Government</t>
  </si>
  <si>
    <t>a. BONDS1</t>
  </si>
  <si>
    <t>b. BONDS2</t>
  </si>
  <si>
    <t>c. BONDS3</t>
  </si>
  <si>
    <t>Subtotal Government</t>
  </si>
  <si>
    <t>2.) Private</t>
  </si>
  <si>
    <t>BONDS1</t>
  </si>
  <si>
    <t>BONDS2</t>
  </si>
  <si>
    <t>BONDS3</t>
  </si>
  <si>
    <t>Subtotal Private</t>
  </si>
  <si>
    <t>Subtotal Domestic</t>
  </si>
  <si>
    <t xml:space="preserve">   B. Foreign</t>
  </si>
  <si>
    <t>Subtotal Foreign</t>
  </si>
  <si>
    <t>Subtotal Securities Held for Trading</t>
  </si>
  <si>
    <t>II. Financial Assets designated at FVPL</t>
  </si>
  <si>
    <t>Subtotal Financial Assets designated at FVPL</t>
  </si>
  <si>
    <t>Sub-Total (FVPL)</t>
  </si>
  <si>
    <t xml:space="preserve">Held to Maturity (HTM) Investments </t>
  </si>
  <si>
    <t>Sub-Total (HTM)</t>
  </si>
  <si>
    <t>Sub-Total (AFS)</t>
  </si>
  <si>
    <t>Total Microinsurance</t>
  </si>
  <si>
    <t>Total Domestic Debt Securities - Microinsurance</t>
  </si>
  <si>
    <t>Total Domestic Debt Securities</t>
  </si>
  <si>
    <t>Total Foreign Debt Securities - Microinsurance</t>
  </si>
  <si>
    <t>Total Foreign Debt Securities</t>
  </si>
  <si>
    <t>Total Government Debt Securities - Microinsurance</t>
  </si>
  <si>
    <t>Total Government Debt Securities</t>
  </si>
  <si>
    <t>Total Private Debt Securities - Microinsurance</t>
  </si>
  <si>
    <t>Total Private Debt Securities</t>
  </si>
  <si>
    <t>1. FVPL</t>
  </si>
  <si>
    <t>1.1 Securities Held For Trading</t>
  </si>
  <si>
    <t>1.1,1 Debt Securities - Government</t>
  </si>
  <si>
    <t>1.1,2 Debt Securities - Private</t>
  </si>
  <si>
    <t>1.2 Financial Assets designated at FVPL</t>
  </si>
  <si>
    <t>1.2,1 Debt Securities - Government</t>
  </si>
  <si>
    <t>1.2,2 Debt Securities - Private</t>
  </si>
  <si>
    <t>2. HTM</t>
  </si>
  <si>
    <t>2.1 Debt Securities - Government</t>
  </si>
  <si>
    <t>2,2 Debt Securities - Private</t>
  </si>
  <si>
    <t>3. AFS</t>
  </si>
  <si>
    <t>3.1 Debt Securities - Government</t>
  </si>
  <si>
    <t>3,2 Debt Securities - Private</t>
  </si>
  <si>
    <t xml:space="preserve">1) Document Index should match Document Index in the Supporting Document. </t>
  </si>
  <si>
    <t>2) Indicate Custodian (examples: Bureau of Treasury (BOT), Philippine Depository &amp; Trust Corporation (PDTC), etc.)</t>
  </si>
  <si>
    <t xml:space="preserve">Gov't Securities </t>
  </si>
  <si>
    <t>3)  If allocated to Microinsurance, indicate True if not False</t>
  </si>
  <si>
    <t>Private Securities:</t>
  </si>
  <si>
    <t>5)  Input for AFS Securities and sources of Reserve for AFS Securities</t>
  </si>
  <si>
    <t>6) Please use rating in the table</t>
  </si>
  <si>
    <t>DEBT SECURITIES (Foreign Accounts)</t>
  </si>
  <si>
    <t>ACQUISITION COST DETAILS</t>
  </si>
  <si>
    <t>MARKET VALUE DETAILS</t>
  </si>
  <si>
    <t>AMORTIZED COST DETAILS</t>
  </si>
  <si>
    <t>LEDGER</t>
  </si>
  <si>
    <t>NON-LEDGER</t>
  </si>
  <si>
    <t xml:space="preserve">Foreign Currency </t>
  </si>
  <si>
    <t xml:space="preserve">Exchange Rate </t>
  </si>
  <si>
    <t>Peso</t>
  </si>
  <si>
    <t>Country</t>
  </si>
  <si>
    <t>Price</t>
  </si>
  <si>
    <t>Acquisition Cost</t>
  </si>
  <si>
    <t>Market Value</t>
  </si>
  <si>
    <t>at end of period</t>
  </si>
  <si>
    <t>Equivalent</t>
  </si>
  <si>
    <t xml:space="preserve">of </t>
  </si>
  <si>
    <t>at Acquisition Date'</t>
  </si>
  <si>
    <t>at end of the period</t>
  </si>
  <si>
    <t>Unamortized Prem./(Disc.)</t>
  </si>
  <si>
    <t>Amortized Cost</t>
  </si>
  <si>
    <t>Domicile</t>
  </si>
  <si>
    <t>(8)=(5)*(6)*(7)</t>
  </si>
  <si>
    <t>(11)=(8)*(9)*(10)</t>
  </si>
  <si>
    <t>(14)=(12)+(13)</t>
  </si>
  <si>
    <t>(16)=(14)*(15)</t>
  </si>
  <si>
    <t>(23)=(21)*(22)</t>
  </si>
  <si>
    <t>(25)=(23)-(24)</t>
  </si>
  <si>
    <t xml:space="preserve">(4) </t>
  </si>
  <si>
    <t>Financial Assets at Fair Value Through Profit or Loss (FVTPL)</t>
  </si>
  <si>
    <t>I. Securities Held for Trading (SHT)</t>
  </si>
  <si>
    <t xml:space="preserve">   A. Foreign</t>
  </si>
  <si>
    <t>Sub-Total Government</t>
  </si>
  <si>
    <t>Sub-Total Private</t>
  </si>
  <si>
    <t>Sub-Total SHT</t>
  </si>
  <si>
    <t>II. Financial Assets designated at FVTPL (FADFVTPL)</t>
  </si>
  <si>
    <t>Sub-Total FADFVTPL</t>
  </si>
  <si>
    <t>Sub-Total FVTPL</t>
  </si>
  <si>
    <t>Sub-Total HTM</t>
  </si>
  <si>
    <t>Sub-Total AFS</t>
  </si>
  <si>
    <t>1. For columns 7,8,9 and 10 these only applies to FVTPL and AFS Debt Securities</t>
  </si>
  <si>
    <t>2. For columns 11,12,13,14 and 15 this only applies to HTM Debt Securities</t>
  </si>
  <si>
    <t xml:space="preserve">EQUITY SECURITIES </t>
  </si>
  <si>
    <t>Market</t>
  </si>
  <si>
    <t>Listed</t>
  </si>
  <si>
    <t>Certificate</t>
  </si>
  <si>
    <t>Date</t>
  </si>
  <si>
    <t>How</t>
  </si>
  <si>
    <t>Number</t>
  </si>
  <si>
    <t>Par</t>
  </si>
  <si>
    <t>per share</t>
  </si>
  <si>
    <t>Category for RBC (Listed / Unlisted)</t>
  </si>
  <si>
    <t>at acquisition date</t>
  </si>
  <si>
    <t>at CY year end</t>
  </si>
  <si>
    <t>Shares</t>
  </si>
  <si>
    <t>(16)=(13)*(15)</t>
  </si>
  <si>
    <t>(18)=(13)*(17)</t>
  </si>
  <si>
    <t>(22)=(19)+(20)-(21)</t>
  </si>
  <si>
    <t>(23)=(25)+(26)</t>
  </si>
  <si>
    <t>(31)=(29)+(30)-(31)</t>
  </si>
  <si>
    <t>(32)=(25)+(28)</t>
  </si>
  <si>
    <t>1.) Financial Institution</t>
  </si>
  <si>
    <t xml:space="preserve">         1.1. Listed</t>
  </si>
  <si>
    <t xml:space="preserve">                    1.1.1 Common Stocks</t>
  </si>
  <si>
    <t>1. STOCKS</t>
  </si>
  <si>
    <t>2. STOCKS</t>
  </si>
  <si>
    <t>3. STOCKS</t>
  </si>
  <si>
    <t xml:space="preserve">                    1.1.2 Preferred Stocks</t>
  </si>
  <si>
    <t xml:space="preserve">        1.2. Unlisted</t>
  </si>
  <si>
    <t xml:space="preserve">                    1.2.1 Common Stocks</t>
  </si>
  <si>
    <t xml:space="preserve">                    1.2.2 Preferred Stocks</t>
  </si>
  <si>
    <t>Subtotal Financial Institution</t>
  </si>
  <si>
    <t>2.) Non-Financial Institution</t>
  </si>
  <si>
    <t xml:space="preserve">         2.1. Listed</t>
  </si>
  <si>
    <t xml:space="preserve">                    2.1.1 Common Stocks</t>
  </si>
  <si>
    <t xml:space="preserve">                    2.1.2 Preferred Stocks</t>
  </si>
  <si>
    <t xml:space="preserve">        2.2.Unlisted</t>
  </si>
  <si>
    <t xml:space="preserve">                    2.2.1 Common Stocks</t>
  </si>
  <si>
    <t xml:space="preserve">                    2.2.2 Preferred Stocks</t>
  </si>
  <si>
    <t>Subtotal Non-Financial Institution</t>
  </si>
  <si>
    <t>II. Financial Assets Designated at FVPL</t>
  </si>
  <si>
    <t>Subtotal Financial Assets Designated at FVPL</t>
  </si>
  <si>
    <t>Total Domestic Equity Securities - Microinsurance</t>
  </si>
  <si>
    <t>Total Domestic Equity Securities</t>
  </si>
  <si>
    <t>Total Foreign Equity Securities - Microinsurance</t>
  </si>
  <si>
    <t>Total Foreign Equity Securities</t>
  </si>
  <si>
    <t>Total Financial Equity Securities - Microinsurance</t>
  </si>
  <si>
    <t>Total Financial Equity Securities</t>
  </si>
  <si>
    <t>Total Non-Financial Equity Securities - Microinsurance</t>
  </si>
  <si>
    <t>Total Non-Financial Equity Securities</t>
  </si>
  <si>
    <t>2. AFS</t>
  </si>
  <si>
    <t>Category</t>
  </si>
  <si>
    <t>Accrued Income / Dividend</t>
  </si>
  <si>
    <t>Unlisted</t>
  </si>
  <si>
    <t>EQUITY SECURITIES (Foreign)</t>
  </si>
  <si>
    <t>Exchange Rate at end of period</t>
  </si>
  <si>
    <t>(7) = (4)*(5)*(6)</t>
  </si>
  <si>
    <t>(11) = (8)*(9)*(10)</t>
  </si>
  <si>
    <t>(13)=(12)+(13)-(14)</t>
  </si>
  <si>
    <t>(18)=(16)*(17)</t>
  </si>
  <si>
    <t>(18)=(18)-(19)</t>
  </si>
  <si>
    <t>a. STOCKS1</t>
  </si>
  <si>
    <t>b. STOCKS2</t>
  </si>
  <si>
    <t>c. STOCKS3</t>
  </si>
  <si>
    <t>MUTUAL FUNDS, UNIT INVESTMENT TRUSTS, REAL ESTATE INVESTMENT TRUSTS AND OTHER FUNDS</t>
  </si>
  <si>
    <t>Net Asset</t>
  </si>
  <si>
    <t xml:space="preserve">Exchange </t>
  </si>
  <si>
    <t>TYPE OF FUND</t>
  </si>
  <si>
    <t>Investment</t>
  </si>
  <si>
    <t>per Unit</t>
  </si>
  <si>
    <t>of  Units</t>
  </si>
  <si>
    <t>Year-end</t>
  </si>
  <si>
    <t>Manager</t>
  </si>
  <si>
    <t>Units</t>
  </si>
  <si>
    <t xml:space="preserve">at </t>
  </si>
  <si>
    <t>at</t>
  </si>
  <si>
    <t xml:space="preserve">Purchased </t>
  </si>
  <si>
    <t>Redeemed</t>
  </si>
  <si>
    <t>value</t>
  </si>
  <si>
    <t>(Company)</t>
  </si>
  <si>
    <t>at Acquisition</t>
  </si>
  <si>
    <t xml:space="preserve">Acquisition </t>
  </si>
  <si>
    <t>Prior Year</t>
  </si>
  <si>
    <t>(18) = (15)*(16)*(17)</t>
  </si>
  <si>
    <t>(25)=(22)*(23)*(24)</t>
  </si>
  <si>
    <t>(29)=(26)+(27)-(28)</t>
  </si>
  <si>
    <t>(30)=(31)+(32)</t>
  </si>
  <si>
    <t>(36)=(35)+(36)-(37)</t>
  </si>
  <si>
    <t>(37)=(32)+(34)</t>
  </si>
  <si>
    <t>(Note 7)</t>
  </si>
  <si>
    <t>Securities Held For Trading</t>
  </si>
  <si>
    <t>Mutual Funds (MF)</t>
  </si>
  <si>
    <t xml:space="preserve">  a. MF</t>
  </si>
  <si>
    <t xml:space="preserve">  b. MF</t>
  </si>
  <si>
    <t xml:space="preserve">  c. MF</t>
  </si>
  <si>
    <t>Subtotal MF</t>
  </si>
  <si>
    <t>Unit Investment Trusts (UITF)</t>
  </si>
  <si>
    <t xml:space="preserve">  a. UITF</t>
  </si>
  <si>
    <t xml:space="preserve">  b. UITF</t>
  </si>
  <si>
    <t xml:space="preserve">  c. UITF</t>
  </si>
  <si>
    <t>Subtotal UITF</t>
  </si>
  <si>
    <t>Real Estate Investment Trusts (REIT)</t>
  </si>
  <si>
    <t xml:space="preserve">  a. REIT</t>
  </si>
  <si>
    <t xml:space="preserve">  b. REIT</t>
  </si>
  <si>
    <t xml:space="preserve">  c. REIT</t>
  </si>
  <si>
    <t>Subtotal REIT</t>
  </si>
  <si>
    <t>Other Funds (OF)</t>
  </si>
  <si>
    <t>1. IMA</t>
  </si>
  <si>
    <t xml:space="preserve">  a. IMA</t>
  </si>
  <si>
    <t xml:space="preserve">  b. IMA</t>
  </si>
  <si>
    <t xml:space="preserve">  c. IMA</t>
  </si>
  <si>
    <t>Subtotal IMA</t>
  </si>
  <si>
    <t>2. Others</t>
  </si>
  <si>
    <t xml:space="preserve">  a. OF</t>
  </si>
  <si>
    <t xml:space="preserve">  b. OF</t>
  </si>
  <si>
    <t xml:space="preserve">  c. OF</t>
  </si>
  <si>
    <t>Subtotal Others</t>
  </si>
  <si>
    <t xml:space="preserve">Subtotal Securities Held For Trading </t>
  </si>
  <si>
    <t>Financial Assets Designated at FVPL  (FADVPL)</t>
  </si>
  <si>
    <t>Subtotal FADVFPL</t>
  </si>
  <si>
    <t>Subtotal-Microinsurance - FVPL</t>
  </si>
  <si>
    <t>Subtotal FVPL</t>
  </si>
  <si>
    <t>Subtotal-Microinsurance - AFS</t>
  </si>
  <si>
    <t>Subtotal AFS</t>
  </si>
  <si>
    <t>1.1 Securities Held for Trading</t>
  </si>
  <si>
    <t>1.1.1 Mutual Funds and Unit Investment Trusts</t>
  </si>
  <si>
    <t>1.1.2 Real Estate Investment Trusts</t>
  </si>
  <si>
    <t>1.1.3 Other Funds</t>
  </si>
  <si>
    <t>1.2.1 Mutual Funds and Unit Investment Trusts</t>
  </si>
  <si>
    <t>1.2.2 Real Estate Investment Trusts</t>
  </si>
  <si>
    <t>1.2.3 Other Funds</t>
  </si>
  <si>
    <t>2.1 Mutual Funds and Unit Investment Trusts</t>
  </si>
  <si>
    <t>2.2 Real Estate Investment Trusts</t>
  </si>
  <si>
    <t>2.3 Other Funds</t>
  </si>
  <si>
    <t>Gov't Securities (Local / Foreign)</t>
  </si>
  <si>
    <t>Money Market including Cash</t>
  </si>
  <si>
    <t>Debt Securities investment grade</t>
  </si>
  <si>
    <t>Debt Securities below investment grade</t>
  </si>
  <si>
    <t>Shares/Equities</t>
  </si>
  <si>
    <t>Real Estate Investment Trust</t>
  </si>
  <si>
    <t>Balanced</t>
  </si>
  <si>
    <t>highest risk</t>
  </si>
  <si>
    <t>Other Funds/Investment</t>
  </si>
  <si>
    <t>DERIVATIVE ASSET - FAFVPL</t>
  </si>
  <si>
    <t>Non Admitted</t>
  </si>
  <si>
    <t>(19)=(20)+(21)</t>
  </si>
  <si>
    <t>(27)=(24)+(25)-(26)</t>
  </si>
  <si>
    <t>(28)=(21)+(23)</t>
  </si>
  <si>
    <t>Foreign Exchange Contracts  (FEC)</t>
  </si>
  <si>
    <t xml:space="preserve">  a. FEC</t>
  </si>
  <si>
    <t xml:space="preserve">  b. FEC</t>
  </si>
  <si>
    <t xml:space="preserve">  c. FEC</t>
  </si>
  <si>
    <t xml:space="preserve">Subtotal </t>
  </si>
  <si>
    <t>Interest Rate Contracts (IRC)</t>
  </si>
  <si>
    <t xml:space="preserve">  a. IRC</t>
  </si>
  <si>
    <t xml:space="preserve">  b. IRC</t>
  </si>
  <si>
    <t xml:space="preserve">  c. IRC</t>
  </si>
  <si>
    <t>Equity Contracts (EC)</t>
  </si>
  <si>
    <t xml:space="preserve">  a. EC</t>
  </si>
  <si>
    <t xml:space="preserve">  b. EC</t>
  </si>
  <si>
    <t xml:space="preserve">  c. EC</t>
  </si>
  <si>
    <t>Total FEC</t>
  </si>
  <si>
    <t>Total IRC</t>
  </si>
  <si>
    <t>Total EC</t>
  </si>
  <si>
    <t>OTHER ASSETS</t>
  </si>
  <si>
    <t>Description/Particulars/Nature of Account</t>
  </si>
  <si>
    <t>Percentage to Total</t>
  </si>
  <si>
    <t>Prepaid or Deferred Charges (Yes or No)</t>
  </si>
  <si>
    <t>(8)=(6)+(6)-(7)</t>
  </si>
  <si>
    <t>Goodwill</t>
  </si>
  <si>
    <t>Trade name</t>
  </si>
  <si>
    <t>Licenses</t>
  </si>
  <si>
    <t>Patents</t>
  </si>
  <si>
    <t xml:space="preserve">Copyrights </t>
  </si>
  <si>
    <t>Other Intangibles</t>
  </si>
  <si>
    <t>Deferred Tax Assets</t>
  </si>
  <si>
    <t>Prepaid Supplies or Supplies</t>
  </si>
  <si>
    <t>Non-refundable deposit/Advance rent/Prepaid rent</t>
  </si>
  <si>
    <t>Prepaid Insurance</t>
  </si>
  <si>
    <t>Prepaid Taxes</t>
  </si>
  <si>
    <t>Deferred Acquisitions Cost</t>
  </si>
  <si>
    <t>Deferred Reinsurance Premiums</t>
  </si>
  <si>
    <t>Non-refundable deposit</t>
  </si>
  <si>
    <t>Refundable deposit</t>
  </si>
  <si>
    <t>PARTICULAR1</t>
  </si>
  <si>
    <t>PARTICULAR2</t>
  </si>
  <si>
    <t>PARTICULAR3</t>
  </si>
  <si>
    <t>PARTICULAR4</t>
  </si>
  <si>
    <t>PARTICULAR5</t>
  </si>
  <si>
    <t>Others/Sundry/Suspense/Miscellaneous</t>
  </si>
  <si>
    <t>Total Prepaid or Deferred Charges</t>
  </si>
  <si>
    <t>1) No Sub-account named as Others/Sundry/Suspense/Miscellaneous should be 10% or more, if not further breakdown is required.</t>
  </si>
  <si>
    <t xml:space="preserve">2) Document Index No. should match to reference no. in the Supporting Document. </t>
  </si>
  <si>
    <t>4) Prepaid Charges pertains to expenses paid in advance but will be rendered or be consumed within one year while 
Deferred Charges Pertains to expenses paid in advance but will be rendered or be consumed in more than one year.</t>
  </si>
  <si>
    <t>SUMMARY OF LOANS AND RECEIVABLE ACCOUNTS</t>
  </si>
  <si>
    <t>(5)=(2)+(3)-(4)</t>
  </si>
  <si>
    <t>(6)=(7)+(8)</t>
  </si>
  <si>
    <t>(14)=(11)+(12)-(13)</t>
  </si>
  <si>
    <t>(15)=(8)+(10)</t>
  </si>
  <si>
    <t>Real Estate Mortgage Loans - Microinsurance</t>
  </si>
  <si>
    <t>Collateral Loans - Microinsurance</t>
  </si>
  <si>
    <t>Guaranteed Loans - Microinsurance</t>
  </si>
  <si>
    <t xml:space="preserve">Guaranteed Loans </t>
  </si>
  <si>
    <t>Chattel Mortgage Loans - Microinsurance</t>
  </si>
  <si>
    <t>Policy Loans - Microinsurance</t>
  </si>
  <si>
    <t xml:space="preserve">Policy Loans </t>
  </si>
  <si>
    <t>Notes Receivable - Microinsurance</t>
  </si>
  <si>
    <t>Housing Loans - Microinsurance</t>
  </si>
  <si>
    <t>Unearned interest Income-Microinsurance</t>
  </si>
  <si>
    <t>Car Loans - Microinsurance</t>
  </si>
  <si>
    <t>Low Cost Housing - Microinsurance</t>
  </si>
  <si>
    <t>Purchase Money Mortgages - Microinsurance</t>
  </si>
  <si>
    <t>Sales Contract Receivables - Microinsurance</t>
  </si>
  <si>
    <t>Unquoted Debt Securities - Microinsurance</t>
  </si>
  <si>
    <t xml:space="preserve"> Salary Loans - Microinsurance </t>
  </si>
  <si>
    <t>Other Loans Receivables - Microinsurance</t>
  </si>
  <si>
    <t>REAL ESTATE MORTGAGE LOAN</t>
  </si>
  <si>
    <t>Name and Address of Borrower: (If Borrower is employee, use Employee No., for confidentiality)</t>
  </si>
  <si>
    <t>Document Index No.</t>
  </si>
  <si>
    <t>TCT/CCT No., Location and Description of Property (Area, Blk and Lot No.)</t>
  </si>
  <si>
    <t>Record of Mortgage:</t>
  </si>
  <si>
    <t>TERM</t>
  </si>
  <si>
    <t xml:space="preserve">Annual Rate </t>
  </si>
  <si>
    <t>Amount of Original Loan</t>
  </si>
  <si>
    <t>Payment Method (Monthly, Quarterly, Semi-Annual, Annual)</t>
  </si>
  <si>
    <t xml:space="preserve"> Appraisal Value of Non-Agricultural Land Mortgaged at Date of Loan</t>
  </si>
  <si>
    <t>Market Value of Agricultural Land Mortgaged at Date of Loan</t>
  </si>
  <si>
    <t>Sound Value of Building</t>
  </si>
  <si>
    <t>Amount of Fire Insurance Held by Company</t>
  </si>
  <si>
    <t>Amount Unpaid  Dec 31 of Prior year</t>
  </si>
  <si>
    <t>Loaned During the Year</t>
  </si>
  <si>
    <t>Amount Paid During the Year</t>
  </si>
  <si>
    <t>Amount Unpaid  Dec 31 of Current Year</t>
  </si>
  <si>
    <t>Balance as of 31 December 20xx per Amortization Schedule</t>
  </si>
  <si>
    <t>Ledger Assets</t>
  </si>
  <si>
    <t>Admitted Assets</t>
  </si>
  <si>
    <t>Record of Mortgage</t>
  </si>
  <si>
    <t>Agricultural Land</t>
  </si>
  <si>
    <t>a). Registry No.</t>
  </si>
  <si>
    <t>a. Mortgage Loan Entry No. and Date</t>
  </si>
  <si>
    <t>a. Amount of Loan Annotated</t>
  </si>
  <si>
    <t>DATE GIVEN</t>
  </si>
  <si>
    <t>DATE DUE</t>
  </si>
  <si>
    <t>b.) City/Province</t>
  </si>
  <si>
    <t>b. SPA Entry No. and Date (if applicable)</t>
  </si>
  <si>
    <t>Non-Agricultural Land</t>
  </si>
  <si>
    <t>(28)=(29)+(30)</t>
  </si>
  <si>
    <t>(36)=(33)+(34)-(35)</t>
  </si>
  <si>
    <t>(37)=(30)+(32)</t>
  </si>
  <si>
    <t xml:space="preserve">(27)=(24)+(25)-(26) </t>
  </si>
  <si>
    <t>(Principal)</t>
  </si>
  <si>
    <t>(Accrued Income)</t>
  </si>
  <si>
    <t>(40)</t>
  </si>
  <si>
    <t>xxxx</t>
  </si>
  <si>
    <t>Total-Microinsurance</t>
  </si>
  <si>
    <t xml:space="preserve">Total </t>
  </si>
  <si>
    <t>2)  If allocated to Microinsurance, indicate True if not False</t>
  </si>
  <si>
    <t>3) Please use rating in the table</t>
  </si>
  <si>
    <t>COLLATERAL LOANS</t>
  </si>
  <si>
    <t>T E R M</t>
  </si>
  <si>
    <t>Sound Value of Collateral</t>
  </si>
  <si>
    <t xml:space="preserve">Description of </t>
  </si>
  <si>
    <t xml:space="preserve">Payment </t>
  </si>
  <si>
    <t xml:space="preserve">Earned prior </t>
  </si>
  <si>
    <t xml:space="preserve">Earned during  </t>
  </si>
  <si>
    <t>Security held</t>
  </si>
  <si>
    <t>of</t>
  </si>
  <si>
    <t>Method</t>
  </si>
  <si>
    <t>Unpaid</t>
  </si>
  <si>
    <t>Loaned</t>
  </si>
  <si>
    <t>Paid</t>
  </si>
  <si>
    <t xml:space="preserve">year(s) and </t>
  </si>
  <si>
    <t xml:space="preserve">the year and  </t>
  </si>
  <si>
    <t xml:space="preserve"> year(s) but not</t>
  </si>
  <si>
    <t xml:space="preserve">  the year but not</t>
  </si>
  <si>
    <t>as Collateral</t>
  </si>
  <si>
    <t>Original</t>
  </si>
  <si>
    <t xml:space="preserve">(Monthly, </t>
  </si>
  <si>
    <t xml:space="preserve">Dec 31 </t>
  </si>
  <si>
    <t>during the</t>
  </si>
  <si>
    <t xml:space="preserve">collected during </t>
  </si>
  <si>
    <t xml:space="preserve">yet collected </t>
  </si>
  <si>
    <t xml:space="preserve">not yet </t>
  </si>
  <si>
    <t>December 31 of</t>
  </si>
  <si>
    <t>Loan</t>
  </si>
  <si>
    <t>Quarterly,</t>
  </si>
  <si>
    <t>Prior</t>
  </si>
  <si>
    <t>Current</t>
  </si>
  <si>
    <t>Current Year
(Principal)</t>
  </si>
  <si>
    <t>Current Year
(Accrued Interest)</t>
  </si>
  <si>
    <t>Semi-Annual, Annual)</t>
  </si>
  <si>
    <t>(21)=(22)+(23)</t>
  </si>
  <si>
    <t>(30)=(23)+(25)</t>
  </si>
  <si>
    <t>xxx</t>
  </si>
  <si>
    <t>1) State if borrower is a parent, subsidiary, affiliate, officer, or director</t>
  </si>
  <si>
    <t>3) If allocated to Microinsurance, enter True</t>
  </si>
  <si>
    <t>GUARANTEED LOANS</t>
  </si>
  <si>
    <t>Period</t>
  </si>
  <si>
    <t>With</t>
  </si>
  <si>
    <t>Guaranteeing</t>
  </si>
  <si>
    <t xml:space="preserve">Date </t>
  </si>
  <si>
    <t>Guaranty</t>
  </si>
  <si>
    <t>IC</t>
  </si>
  <si>
    <t>Entity</t>
  </si>
  <si>
    <t>From</t>
  </si>
  <si>
    <t>To</t>
  </si>
  <si>
    <t>Approval?</t>
  </si>
  <si>
    <t>Approved</t>
  </si>
  <si>
    <t>(Y/N)</t>
  </si>
  <si>
    <t>Current Year
(Interest)</t>
  </si>
  <si>
    <t>(20)=(21)+(22)</t>
  </si>
  <si>
    <t>(28)=(25)+(26)-(27)</t>
  </si>
  <si>
    <t>(29)=(22)+(24)</t>
  </si>
  <si>
    <t>CHATTEL MORTGAGE LOANS</t>
  </si>
  <si>
    <t>Market Value of Security</t>
  </si>
  <si>
    <t>Securities</t>
  </si>
  <si>
    <t>(29)=(23)+(25)</t>
  </si>
  <si>
    <t>(Interest)</t>
  </si>
  <si>
    <t>POLICY LOANS</t>
  </si>
  <si>
    <t>Loan Number</t>
  </si>
  <si>
    <t>Policy Number</t>
  </si>
  <si>
    <t>Name of Plan</t>
  </si>
  <si>
    <t>Effectivity Date</t>
  </si>
  <si>
    <t>Beginning</t>
  </si>
  <si>
    <t>Cash Value</t>
  </si>
  <si>
    <t xml:space="preserve">Dividend Accumulations </t>
  </si>
  <si>
    <t>Gross Premium Reserves as of 31 December 20xx</t>
  </si>
  <si>
    <t>Policyholder/</t>
  </si>
  <si>
    <t>Balance</t>
  </si>
  <si>
    <t>Additional</t>
  </si>
  <si>
    <t>Granted</t>
  </si>
  <si>
    <t>Borrower</t>
  </si>
  <si>
    <t>of Loan</t>
  </si>
  <si>
    <t>for the Year</t>
  </si>
  <si>
    <t>During the Year</t>
  </si>
  <si>
    <t>but not yet collected</t>
  </si>
  <si>
    <t>(Note *2)</t>
  </si>
  <si>
    <t>(23)=(24)+(25)</t>
  </si>
  <si>
    <t>(31)=(28)+(29)-(30)</t>
  </si>
  <si>
    <t>(32)=(24)+(26)</t>
  </si>
  <si>
    <t>1)  If allocated to Microinsurance, indicate True if not False</t>
  </si>
  <si>
    <t>*2)  May form part of the cash value if explicitly stated in the policy contract</t>
  </si>
  <si>
    <t>HOUSING LOANS</t>
  </si>
  <si>
    <t>NAME OF BORROWER</t>
  </si>
  <si>
    <t>Payment</t>
  </si>
  <si>
    <t>through</t>
  </si>
  <si>
    <t>Date of Loan</t>
  </si>
  <si>
    <t>Date of Maturity</t>
  </si>
  <si>
    <t>Salary deductions?</t>
  </si>
  <si>
    <t>borrower</t>
  </si>
  <si>
    <t>property no.</t>
  </si>
  <si>
    <t>place</t>
  </si>
  <si>
    <t>1/21/20xx</t>
  </si>
  <si>
    <t>CAR LOANS</t>
  </si>
  <si>
    <t>Name of Borrower: (If Borrower is employee, use Employee No., for confidentiality)</t>
  </si>
  <si>
    <t>D E S C R I P T I O N</t>
  </si>
  <si>
    <t>OR</t>
  </si>
  <si>
    <t>CR</t>
  </si>
  <si>
    <t>(Yes or No)</t>
  </si>
  <si>
    <t>LOW COST HOUSING</t>
  </si>
  <si>
    <t>PURCHASE MONEY MORTGAGES</t>
  </si>
  <si>
    <t>Term of Loan</t>
  </si>
  <si>
    <t>Description of Securities-TCT/CCT No./ Area sqm /Location; state if mortgage is being foreclosed or have liens</t>
  </si>
  <si>
    <t xml:space="preserve">Entry </t>
  </si>
  <si>
    <t>Registry</t>
  </si>
  <si>
    <t xml:space="preserve">City </t>
  </si>
  <si>
    <t>Encumbrance</t>
  </si>
  <si>
    <t>Date of</t>
  </si>
  <si>
    <t xml:space="preserve">Amount </t>
  </si>
  <si>
    <t>Down</t>
  </si>
  <si>
    <t xml:space="preserve">Mode of </t>
  </si>
  <si>
    <t>Amount of</t>
  </si>
  <si>
    <t xml:space="preserve">Sound </t>
  </si>
  <si>
    <t>Fire</t>
  </si>
  <si>
    <t>Where</t>
  </si>
  <si>
    <t>Amortization</t>
  </si>
  <si>
    <t>Notated</t>
  </si>
  <si>
    <t>Interest</t>
  </si>
  <si>
    <t>(Monthly, Quarterly,</t>
  </si>
  <si>
    <t>Land</t>
  </si>
  <si>
    <t>Building</t>
  </si>
  <si>
    <t>Buidling</t>
  </si>
  <si>
    <t>(29)=(30)+(31)</t>
  </si>
  <si>
    <t>(37)=(34)+(35)-(36)</t>
  </si>
  <si>
    <t>(38)=(31)+(33)</t>
  </si>
  <si>
    <t>(41)</t>
  </si>
  <si>
    <t>NOTES RECEIVABLE</t>
  </si>
  <si>
    <t>Duly Approved</t>
  </si>
  <si>
    <t>and</t>
  </si>
  <si>
    <t>Notarized</t>
  </si>
  <si>
    <t>Promissory Notes?</t>
  </si>
  <si>
    <t>(Yes/No)</t>
  </si>
  <si>
    <t>SALES CONTRACT RECEIVABLE</t>
  </si>
  <si>
    <t xml:space="preserve">(22)=(19)+(20)-(21) </t>
  </si>
  <si>
    <t>(32)=(25)+(27)</t>
  </si>
  <si>
    <t>Current Year 
(Accrued Interest)</t>
  </si>
  <si>
    <t>UNQUOTED DEBT SECURITIES</t>
  </si>
  <si>
    <t>Value or</t>
  </si>
  <si>
    <t xml:space="preserve">Discount / </t>
  </si>
  <si>
    <t>(Premium)</t>
  </si>
  <si>
    <t xml:space="preserve">(21)=(18)+(19)-(20) </t>
  </si>
  <si>
    <t>3) If allocated to Microinsurance, indicate True if not False</t>
  </si>
  <si>
    <t>SALARY LOANS</t>
  </si>
  <si>
    <t>Approved by the Commission?</t>
  </si>
  <si>
    <t>P R I N C I P A L</t>
  </si>
  <si>
    <t xml:space="preserve">Counterparty Rating </t>
  </si>
  <si>
    <t>Monthly</t>
  </si>
  <si>
    <t>Salary</t>
  </si>
  <si>
    <t>Current Year
(Acc. Interest)</t>
  </si>
  <si>
    <t>(YES / NO)</t>
  </si>
  <si>
    <t>(28)=(21)+(33)</t>
  </si>
  <si>
    <t>(7)-a</t>
  </si>
  <si>
    <t>OTHER LOANS RECEIVABLE</t>
  </si>
  <si>
    <t>With Security?</t>
  </si>
  <si>
    <t>(28)=(24)+(25)-(26)</t>
  </si>
  <si>
    <t>INVESTMENTS INCOME DUE AND ACCRUED</t>
  </si>
  <si>
    <t>(2)=(3)+(4)</t>
  </si>
  <si>
    <t>(11)=(4)+(6)</t>
  </si>
  <si>
    <t>12.1 Accrued Interest Income - Cash in Banks - Microinsurance</t>
  </si>
  <si>
    <t>12.1 Accrued Interest Income - Cash in Banks</t>
  </si>
  <si>
    <t>12.2 Accrued Interest Income - Time Deposits - Microinsurance</t>
  </si>
  <si>
    <t>12.2 Accrued Interest Income - Time Deposits</t>
  </si>
  <si>
    <t>12.3 Accrued Interest Income - Financial Assets at FVPL</t>
  </si>
  <si>
    <t>12.3.1 Securities Held For Trading - Debt Securities - Government - Microinsurance</t>
  </si>
  <si>
    <t xml:space="preserve">12.3.1 Securities Held For Trading - Debt Securities - Government </t>
  </si>
  <si>
    <t>12.3.2 Securities Held For Trading - Debt Securities - Private - Microinsurance</t>
  </si>
  <si>
    <t xml:space="preserve">12.3.2 Securities Held For Trading - Debt Securities - Private </t>
  </si>
  <si>
    <t>12.3.3 Financial Assets Designated at FVPL- Debt Securities - Government - Microinsurance</t>
  </si>
  <si>
    <t>12.3.3 Financial Assets Designated at FVPL- Debt Securities - Government</t>
  </si>
  <si>
    <t>12.3.4 Financial Assets Designated at FVPL -Debt Securities - Private - Microinsurance</t>
  </si>
  <si>
    <t>12.3.4 Financial Assets Designated at FVPL -Debt Securities - Private</t>
  </si>
  <si>
    <t>12.4 Accrued Interest Income - AFS Financial Assets</t>
  </si>
  <si>
    <t>12.4.1 AFS - Debt Securities - Government - Microinsurance</t>
  </si>
  <si>
    <t>12.4.1 AFS - Debt Securities - Government</t>
  </si>
  <si>
    <t>12.4.2 AFS - Debt Securities - Private - Microinsurance</t>
  </si>
  <si>
    <t>12.4.2 AFS - Debt Securities - Private</t>
  </si>
  <si>
    <t>12.5 Accrued Interest Income - HTM Investments</t>
  </si>
  <si>
    <t>12.5.1 HTM - Debt Securities - Government - Microinsurance</t>
  </si>
  <si>
    <t>12.5.1 HTM - Debt Securities - Government</t>
  </si>
  <si>
    <t>12.5.2 HTM - Debt Securities - Private - Microinsurance</t>
  </si>
  <si>
    <t>12.5.2 HTM - Debt Securities - Private</t>
  </si>
  <si>
    <t>12.6 Accrued Interest Income - Loans and Receivables</t>
  </si>
  <si>
    <t>12.6.1 Real Estate Mortgage Loans - Microinsurance</t>
  </si>
  <si>
    <t>12.6.1 Real Estate Mortgage Loans</t>
  </si>
  <si>
    <t>12.6.2 Collateral Loans - Microinsurance</t>
  </si>
  <si>
    <t>12.6.2 Collateral Loans</t>
  </si>
  <si>
    <t>12.6.3 Guaranteed Loans - Microinsurance</t>
  </si>
  <si>
    <t>12.6.3 Guaranteed Loans</t>
  </si>
  <si>
    <t>12.6.4 Chattel Mortgage Loans - Microinsurance</t>
  </si>
  <si>
    <t>12.6.4 Chattel Mortgage Loans</t>
  </si>
  <si>
    <t>12.6.5 Policy Loans - Microinsurance</t>
  </si>
  <si>
    <t>12.6.5 Policy Loans</t>
  </si>
  <si>
    <t>12.6.6 Notes Receivable - Microinsurance</t>
  </si>
  <si>
    <t>12.6.6 Notes Receivable</t>
  </si>
  <si>
    <t>12.6.7 Housing Loans - Microinsurance</t>
  </si>
  <si>
    <t>12.6.7 Housing Loans</t>
  </si>
  <si>
    <t>12.6.8 Car Loans - Microinsurance</t>
  </si>
  <si>
    <t>12.6.8 Car Loans</t>
  </si>
  <si>
    <t>12.6.9 Low Cost Housing Loans - Microinsurance</t>
  </si>
  <si>
    <t>12.6.9 Low Cost Housing Loans</t>
  </si>
  <si>
    <t>12.6.10 Purchase Money Mortgages - Microinsurance</t>
  </si>
  <si>
    <t xml:space="preserve">12.6.10 Purchase Money Mortgages </t>
  </si>
  <si>
    <t>12.6.11 Sales Contract Receivables - Microinsurance</t>
  </si>
  <si>
    <t>12.6.11 Sales Contract Receivables</t>
  </si>
  <si>
    <t>12.6.12 Unquoted Debt Securities - Microinsurance</t>
  </si>
  <si>
    <t>12.6.12 Unquoted Debt Securities</t>
  </si>
  <si>
    <t>12.6.13 Salary Loans - Microinsurance</t>
  </si>
  <si>
    <t>12.6.13 Salary Loans</t>
  </si>
  <si>
    <t>12.6.14 Other Loans Receivable - Microinsurance</t>
  </si>
  <si>
    <t>12.6.14 Other Loans Receivable</t>
  </si>
  <si>
    <t>12.7 Accrued Dividends Receivable</t>
  </si>
  <si>
    <t>12.7.1 FVPL Equity Securities - Microinsurance</t>
  </si>
  <si>
    <t>12.7.1 FVPL Equity Securities</t>
  </si>
  <si>
    <t>12.7.2 DVPL Equity Securities - Microinsurance</t>
  </si>
  <si>
    <t>12.7.2 DVPL Equity Secuirites</t>
  </si>
  <si>
    <t>12.7.3 AFS Equity Securities - Microinsurance</t>
  </si>
  <si>
    <t>12.7.3 AFS Equity Securities</t>
  </si>
  <si>
    <t>12.8 Accrued Investment Income on Security Fund Contribution - Microinsurance</t>
  </si>
  <si>
    <t xml:space="preserve">12.8 Accrued Investment Income on Security Fund Contribution </t>
  </si>
  <si>
    <t>12.9 Accrued Rental Income on Investment Properties  - Microinsurance</t>
  </si>
  <si>
    <t xml:space="preserve">12.9 Accrued Rental Income on Investment Properties  </t>
  </si>
  <si>
    <t xml:space="preserve">12.10 Accrued Investment Income Others - Microinsurance </t>
  </si>
  <si>
    <t xml:space="preserve">12.10 Accrued Investment Income Others </t>
  </si>
  <si>
    <t>ACCOUNTS RECEIVABLE</t>
  </si>
  <si>
    <t>Name of Counterparty</t>
  </si>
  <si>
    <t>Allowance</t>
  </si>
  <si>
    <t>(11)=(8)+(9)-(10)</t>
  </si>
  <si>
    <t>13.1 Advances to Agents/Employees</t>
  </si>
  <si>
    <t>Sub- Total-Microinsurance</t>
  </si>
  <si>
    <t>Total  Advances to Agents/Employees</t>
  </si>
  <si>
    <t>13.2 Operating Lease Receivables</t>
  </si>
  <si>
    <t>Total  Operating Lease Receivable</t>
  </si>
  <si>
    <t>13.2-a Other Receivables</t>
  </si>
  <si>
    <t>Total  Other Receivables</t>
  </si>
  <si>
    <t>ACCOUNTS RECEIVABLE Breakdown</t>
  </si>
  <si>
    <t>Advances to Agents (Agent C.A. No.)</t>
  </si>
  <si>
    <t>Microinsurance (True or False)</t>
  </si>
  <si>
    <t>Balance End of Prior year</t>
  </si>
  <si>
    <t>Advances or Accrual during the year</t>
  </si>
  <si>
    <t>Balance End of Current Year</t>
  </si>
  <si>
    <t>Ledger Asset</t>
  </si>
  <si>
    <t>NLA</t>
  </si>
  <si>
    <t>NAA</t>
  </si>
  <si>
    <t>A A</t>
  </si>
  <si>
    <t>Allowance for Impairment PY</t>
  </si>
  <si>
    <t>Allowance for Impairment CY</t>
  </si>
  <si>
    <t>Agent1</t>
  </si>
  <si>
    <t>Agent2</t>
  </si>
  <si>
    <t>Agent3</t>
  </si>
  <si>
    <t>Total  Advances to Agents</t>
  </si>
  <si>
    <t>Advances to Employees (Employee No.)</t>
  </si>
  <si>
    <t>Employee1</t>
  </si>
  <si>
    <t>Employee2</t>
  </si>
  <si>
    <t>Employee3</t>
  </si>
  <si>
    <t>Total Advances to Employees</t>
  </si>
  <si>
    <t>Total Advances to Agents/Employees</t>
  </si>
  <si>
    <t>Operating Leases Receivables</t>
  </si>
  <si>
    <t>Lease1</t>
  </si>
  <si>
    <t>Other Receivable</t>
  </si>
  <si>
    <t>Receivable from Subsidiary A (example)</t>
  </si>
  <si>
    <t>Receivable from Subsidiary B (example)</t>
  </si>
  <si>
    <t>Receivable from Associate A (example)</t>
  </si>
  <si>
    <t>Receivable from Associate B (example)</t>
  </si>
  <si>
    <t>Receivable from Related Party A (example)</t>
  </si>
  <si>
    <t>Receivable from Related Party B (example)</t>
  </si>
  <si>
    <t>Receivable from Related Party C (example)</t>
  </si>
  <si>
    <t>Total  Other Receivable</t>
  </si>
  <si>
    <t xml:space="preserve">NOTES AND INSRUCTIONS: </t>
  </si>
  <si>
    <t>1.)</t>
  </si>
  <si>
    <t>Others/Sundry/Suspense/Miscellaneous should not be more than 10% or more of total Other  Receivable. Breakdown further if 10% or more.</t>
  </si>
  <si>
    <t>2.)</t>
  </si>
  <si>
    <t>A detailed schedule (per agent, employee,  officer/senior management and  stockholder) of advances may be requested during verification or examination.</t>
  </si>
  <si>
    <t>INVESTMENT IN SUBSIDIARIES AND ASSOCIATES</t>
  </si>
  <si>
    <t xml:space="preserve">Name of Subsidiaries &amp; Associates </t>
  </si>
  <si>
    <t>Initial Acquisition Cost</t>
  </si>
  <si>
    <t>Subsequent Transaction after initial acquisition but before the current year audit</t>
  </si>
  <si>
    <t>Transactions during the year</t>
  </si>
  <si>
    <t>Dec 31 Ownership</t>
  </si>
  <si>
    <t xml:space="preserve">Method </t>
  </si>
  <si>
    <t>Additional Paid-in Capital without Capital Shares Acquisition</t>
  </si>
  <si>
    <t>Purchased</t>
  </si>
  <si>
    <t>Sold</t>
  </si>
  <si>
    <t>Common Shares</t>
  </si>
  <si>
    <t>Percentage</t>
  </si>
  <si>
    <t>Accounted</t>
  </si>
  <si>
    <t>No. of Shares</t>
  </si>
  <si>
    <t>Selling</t>
  </si>
  <si>
    <t>No. of shares</t>
  </si>
  <si>
    <t xml:space="preserve">(Cost/ </t>
  </si>
  <si>
    <t>Approval from ISD</t>
  </si>
  <si>
    <t xml:space="preserve">per </t>
  </si>
  <si>
    <t>owned in the</t>
  </si>
  <si>
    <t>number of shares</t>
  </si>
  <si>
    <t>ownership</t>
  </si>
  <si>
    <t>Fair Value/</t>
  </si>
  <si>
    <t>per Share</t>
  </si>
  <si>
    <t>Share</t>
  </si>
  <si>
    <t>subsidiary</t>
  </si>
  <si>
    <t>of the</t>
  </si>
  <si>
    <t>/Equity Method)</t>
  </si>
  <si>
    <t>at Dec 31</t>
  </si>
  <si>
    <t>(9)=(7)*(8)</t>
  </si>
  <si>
    <t xml:space="preserve">(12)=(10)*(11) </t>
  </si>
  <si>
    <t>associates</t>
  </si>
  <si>
    <t xml:space="preserve">subsidiary </t>
  </si>
  <si>
    <t>(6) = (4)/(5)</t>
  </si>
  <si>
    <t>14.1 Investment in Subsidiaries</t>
  </si>
  <si>
    <t>Subsidiary1</t>
  </si>
  <si>
    <t>Subsidiary2</t>
  </si>
  <si>
    <t>Subsidiary3</t>
  </si>
  <si>
    <t>Subsidiary4</t>
  </si>
  <si>
    <t>Subsidiary5</t>
  </si>
  <si>
    <t>Subsidiary6</t>
  </si>
  <si>
    <t>Subsidiary7</t>
  </si>
  <si>
    <t>Subsidiary8</t>
  </si>
  <si>
    <t>Subsidiary9</t>
  </si>
  <si>
    <t>Subsidiary10</t>
  </si>
  <si>
    <t>Total  Investment in Subsidiaries</t>
  </si>
  <si>
    <t>14.2 Investment in Associates</t>
  </si>
  <si>
    <t>Associate1</t>
  </si>
  <si>
    <t>Associate2</t>
  </si>
  <si>
    <t>Associate3</t>
  </si>
  <si>
    <t>Associate4</t>
  </si>
  <si>
    <t>Associate5</t>
  </si>
  <si>
    <t>Associate6</t>
  </si>
  <si>
    <t>Associate7</t>
  </si>
  <si>
    <t>Associate8</t>
  </si>
  <si>
    <t>Associate9</t>
  </si>
  <si>
    <t>Associate10</t>
  </si>
  <si>
    <t>Total  Investment in Associates</t>
  </si>
  <si>
    <t>INVESTMENT IN JOINT VENTURES</t>
  </si>
  <si>
    <t>Name of Joint Ventures</t>
  </si>
  <si>
    <t>Share in</t>
  </si>
  <si>
    <t>Total Share in</t>
  </si>
  <si>
    <t>Initial</t>
  </si>
  <si>
    <t>the Initial Cost</t>
  </si>
  <si>
    <t xml:space="preserve">Net Assets </t>
  </si>
  <si>
    <t xml:space="preserve">Initial Cost </t>
  </si>
  <si>
    <t>(Assets-Liabilities)</t>
  </si>
  <si>
    <t>of Joint Venture</t>
  </si>
  <si>
    <t>Joint Venture</t>
  </si>
  <si>
    <t>JointVenture1</t>
  </si>
  <si>
    <t>Fair Value</t>
  </si>
  <si>
    <t>JointVenture2</t>
  </si>
  <si>
    <t>JointVenture3</t>
  </si>
  <si>
    <t>JointVenture4</t>
  </si>
  <si>
    <t>JointVenture5</t>
  </si>
  <si>
    <t>JointVenture6</t>
  </si>
  <si>
    <t>JointVenture7</t>
  </si>
  <si>
    <t>JointVenture8</t>
  </si>
  <si>
    <t>JointVenture9</t>
  </si>
  <si>
    <t>JointVenture10</t>
  </si>
  <si>
    <t>SUMMARY OF PROPERTY AND EQUIPMENT ACCOUNTS</t>
  </si>
  <si>
    <t>Accumulated</t>
  </si>
  <si>
    <t>Depreciation</t>
  </si>
  <si>
    <t>Land - At Cost - Microinsurance</t>
  </si>
  <si>
    <t xml:space="preserve">Land - At Cost </t>
  </si>
  <si>
    <t>Building and Building Improvements - At Cost - Microinsurance</t>
  </si>
  <si>
    <t>Leasehold Improvements - At Cost - Microinsurance</t>
  </si>
  <si>
    <t>IT Equipment - At Cost - Microinsurance</t>
  </si>
  <si>
    <t>Transportation Equipment - At Cost - Microinsurance</t>
  </si>
  <si>
    <t>Office Furniture, Fixtures and Equipment - At Cost - Microinsurance</t>
  </si>
  <si>
    <t>Property and Equipment Under Finance Lease -Microinsurance</t>
  </si>
  <si>
    <t>PROPERTY AND EQUIPMENT NON- ADMITTED</t>
  </si>
  <si>
    <t>Account</t>
  </si>
  <si>
    <t>Leasehold Improvement</t>
  </si>
  <si>
    <t xml:space="preserve">Transportation Equipment </t>
  </si>
  <si>
    <t xml:space="preserve">Office Furniture, Fixtures and Equipment </t>
  </si>
  <si>
    <t>December 31, 20xx</t>
  </si>
  <si>
    <t>Disposal</t>
  </si>
  <si>
    <t>Transfer</t>
  </si>
  <si>
    <t>Ending</t>
  </si>
  <si>
    <t>Accumulated Impairment</t>
  </si>
  <si>
    <t>Net Carrying Amount</t>
  </si>
  <si>
    <t>Non-Ledger Asset</t>
  </si>
  <si>
    <t>Non-Admitted Asset</t>
  </si>
  <si>
    <t>ADMITTED ASSETS Asset</t>
  </si>
  <si>
    <t>Note: Detailed schedule will be requested by assigned examiners</t>
  </si>
  <si>
    <t>LAND</t>
  </si>
  <si>
    <t>Foreclosure</t>
  </si>
  <si>
    <t>Income Generating Asset</t>
  </si>
  <si>
    <t>Market Approach</t>
  </si>
  <si>
    <t>Purchase</t>
  </si>
  <si>
    <t>Housing Development Purposes</t>
  </si>
  <si>
    <t>Income Approach</t>
  </si>
  <si>
    <t>Dacion en Pago</t>
  </si>
  <si>
    <t>Capital Appreciation</t>
  </si>
  <si>
    <t>Replacement Approach</t>
  </si>
  <si>
    <t>For Office Use</t>
  </si>
  <si>
    <t>Mode of Acquisition</t>
  </si>
  <si>
    <t>Intention for Acquiring Property</t>
  </si>
  <si>
    <t>Type of Ownership</t>
  </si>
  <si>
    <t>Name of SEC Accredited Appraiser</t>
  </si>
  <si>
    <t>Name of Vendor</t>
  </si>
  <si>
    <t>Revaluation Model</t>
  </si>
  <si>
    <t>Legal or Beneficial</t>
  </si>
  <si>
    <t xml:space="preserve">(18)=(15)+(16)-(17) </t>
  </si>
  <si>
    <t>Land1</t>
  </si>
  <si>
    <t>Land2</t>
  </si>
  <si>
    <t>Land3</t>
  </si>
  <si>
    <t>Land4</t>
  </si>
  <si>
    <t>Land5</t>
  </si>
  <si>
    <t>Land6</t>
  </si>
  <si>
    <t>Land7</t>
  </si>
  <si>
    <t>Land8</t>
  </si>
  <si>
    <t>Land9</t>
  </si>
  <si>
    <t>Land10</t>
  </si>
  <si>
    <t>Land11</t>
  </si>
  <si>
    <t>Land12</t>
  </si>
  <si>
    <t>Land13</t>
  </si>
  <si>
    <t>Land14</t>
  </si>
  <si>
    <t>Land15</t>
  </si>
  <si>
    <t>Land16</t>
  </si>
  <si>
    <t>Land17</t>
  </si>
  <si>
    <t>Land18</t>
  </si>
  <si>
    <t>Land19</t>
  </si>
  <si>
    <t>Land20</t>
  </si>
  <si>
    <t>3)  Choose from Drop-down list</t>
  </si>
  <si>
    <t>BUILDING AND IMPROVEMENTS</t>
  </si>
  <si>
    <t>Location and Description of Property</t>
  </si>
  <si>
    <t>For Property under Development</t>
  </si>
  <si>
    <t xml:space="preserve">Accumulated Cost </t>
  </si>
  <si>
    <t>Target Completion Date</t>
  </si>
  <si>
    <t>Purpose of Development
(Income Producing or Office Use)</t>
  </si>
  <si>
    <t>of Building</t>
  </si>
  <si>
    <t>Cost of</t>
  </si>
  <si>
    <t>Improvements</t>
  </si>
  <si>
    <t>Cost of Building</t>
  </si>
  <si>
    <t xml:space="preserve">(21)=(18)+(29)-(20) </t>
  </si>
  <si>
    <t>Building and Improvements</t>
  </si>
  <si>
    <t>Building1</t>
  </si>
  <si>
    <t>Buidling Improvement1.1</t>
  </si>
  <si>
    <t>Buidling Improvement1.2</t>
  </si>
  <si>
    <t>Buidling Improvement1.3</t>
  </si>
  <si>
    <t>Buidling Improvement1.4</t>
  </si>
  <si>
    <t>Buidling Improvement1.5</t>
  </si>
  <si>
    <t>Buidling Improvement1.6</t>
  </si>
  <si>
    <t>Buidling Improvement1.7</t>
  </si>
  <si>
    <t>Buidling Improvement1.8</t>
  </si>
  <si>
    <t>Buidling Improvement1.9</t>
  </si>
  <si>
    <t>Buidling Improvement1.10</t>
  </si>
  <si>
    <t>Building2</t>
  </si>
  <si>
    <t>Buidling Improvement2.1</t>
  </si>
  <si>
    <t>Buidling Improvement2.2</t>
  </si>
  <si>
    <t>Buidling Improvement2.3</t>
  </si>
  <si>
    <t>Buidling Improvement2.4</t>
  </si>
  <si>
    <t>Buidling Improvement2.5</t>
  </si>
  <si>
    <t>Buidling Improvement2.6</t>
  </si>
  <si>
    <t>Buidling Improvement2.7</t>
  </si>
  <si>
    <t>Buidling Improvement2.8</t>
  </si>
  <si>
    <t>Buidling Improvement2.9</t>
  </si>
  <si>
    <t>Buidling Improvement2.10</t>
  </si>
  <si>
    <t>Building3</t>
  </si>
  <si>
    <t>Buidling Improvement3.1</t>
  </si>
  <si>
    <t>Buidling Improvement3.2</t>
  </si>
  <si>
    <t>Buidling Improvement3.3</t>
  </si>
  <si>
    <t>Buidling Improvement3.4</t>
  </si>
  <si>
    <t>Buidling Improvement3.5</t>
  </si>
  <si>
    <t>Buidling Improvement3.6</t>
  </si>
  <si>
    <t>Buidling Improvement3.7</t>
  </si>
  <si>
    <t>Buidling Improvement3.8</t>
  </si>
  <si>
    <t>Buidling Improvement3.9</t>
  </si>
  <si>
    <t>Buidling Improvement3.10</t>
  </si>
  <si>
    <t>Property under Development</t>
  </si>
  <si>
    <t>IT EQUIPMENT</t>
  </si>
  <si>
    <t>Acquisition Details</t>
  </si>
  <si>
    <t>Remarks</t>
  </si>
  <si>
    <t>Particulars/Description</t>
  </si>
  <si>
    <t>O.R.</t>
  </si>
  <si>
    <t xml:space="preserve">Cost </t>
  </si>
  <si>
    <t>for Depreciation</t>
  </si>
  <si>
    <t>Full Depreciation</t>
  </si>
  <si>
    <t xml:space="preserve">(10)=(7)+(8)-(9) </t>
  </si>
  <si>
    <t>Computer Hardware:</t>
  </si>
  <si>
    <t>Computer Hardware 1</t>
  </si>
  <si>
    <t>Computer Hardware 2</t>
  </si>
  <si>
    <t>Computer Hardware 3</t>
  </si>
  <si>
    <t>Computer Hardware 4</t>
  </si>
  <si>
    <t>Computer Hardware 5</t>
  </si>
  <si>
    <t>Computer Hardware 6</t>
  </si>
  <si>
    <t>Computer Hardware 7</t>
  </si>
  <si>
    <t>Computer Hardware 8</t>
  </si>
  <si>
    <t>Computer Hardware 9</t>
  </si>
  <si>
    <t>Computer Hardware 10</t>
  </si>
  <si>
    <t>Computer Hardware 11</t>
  </si>
  <si>
    <t>Computer Hardware 12</t>
  </si>
  <si>
    <t>Computer Hardware 13</t>
  </si>
  <si>
    <t>Computer Hardware 14</t>
  </si>
  <si>
    <t>Computer Hardware 15</t>
  </si>
  <si>
    <t>Computer Software:</t>
  </si>
  <si>
    <t>Computer Software1</t>
  </si>
  <si>
    <t>Computer Software2</t>
  </si>
  <si>
    <t>Computer Software3</t>
  </si>
  <si>
    <t>Computer Software4</t>
  </si>
  <si>
    <t>Computer Software5</t>
  </si>
  <si>
    <t>Computer Software6</t>
  </si>
  <si>
    <t>Computer Software7</t>
  </si>
  <si>
    <t>Computer Software8</t>
  </si>
  <si>
    <t>Computer Software9</t>
  </si>
  <si>
    <t>Computer Software10</t>
  </si>
  <si>
    <t>Computer Software11</t>
  </si>
  <si>
    <t>Computer Software12</t>
  </si>
  <si>
    <t>Computer Software13</t>
  </si>
  <si>
    <t>Computer Software14</t>
  </si>
  <si>
    <t>Computer Software15</t>
  </si>
  <si>
    <t>Computer Software16</t>
  </si>
  <si>
    <t>Computer Software17</t>
  </si>
  <si>
    <t>Peripherals:</t>
  </si>
  <si>
    <t>Peripherals1</t>
  </si>
  <si>
    <t>Peripherals2</t>
  </si>
  <si>
    <t>Peripherals3</t>
  </si>
  <si>
    <t>Peripherals4</t>
  </si>
  <si>
    <t>Peripherals5</t>
  </si>
  <si>
    <t>Peripherals6</t>
  </si>
  <si>
    <t>Peripherals7</t>
  </si>
  <si>
    <t>Peripherals8</t>
  </si>
  <si>
    <t>Peripherals9</t>
  </si>
  <si>
    <t>Peripherals10</t>
  </si>
  <si>
    <t>Peripherals11</t>
  </si>
  <si>
    <t>Peripherals12</t>
  </si>
  <si>
    <t>Peripherals13</t>
  </si>
  <si>
    <t>Peripherals14</t>
  </si>
  <si>
    <t>Peripherals15</t>
  </si>
  <si>
    <t>Peripherals16</t>
  </si>
  <si>
    <t>Peripherals17</t>
  </si>
  <si>
    <t>Peripherals18</t>
  </si>
  <si>
    <t>Peripherals19</t>
  </si>
  <si>
    <t>Peripherals20</t>
  </si>
  <si>
    <t>3)  If O.R. Date is different from Date Acquired for Depreciation please provide explanation in remarks column (21)</t>
  </si>
  <si>
    <t>4)  Schedule required only in soft copy. Breakdown is required for the last five (5) years. For those more than five (5) years, totals will do.</t>
  </si>
  <si>
    <t>SUMMARY OF INVESTMENT PROPERTY ACCOUNTS</t>
  </si>
  <si>
    <t>Investment Income (Rental)</t>
  </si>
  <si>
    <t>(17)=(10)+(12)</t>
  </si>
  <si>
    <t xml:space="preserve">Land - At Fair Value - Microinsurance </t>
  </si>
  <si>
    <t>Building and Building Improvements - At Fair Value - Microinsurance</t>
  </si>
  <si>
    <t>Foreclosed Properties - Microinsurance</t>
  </si>
  <si>
    <t>INVESTMENT PROPERTY LAND-AT COST</t>
  </si>
  <si>
    <t>TCT No., Location and Description of Property (Area, Blk and Lot No.)</t>
  </si>
  <si>
    <t xml:space="preserve">(17)=(14)+(15)-(16) </t>
  </si>
  <si>
    <t>(27)=(25)+(26)-(27)</t>
  </si>
  <si>
    <t>(28)=(21)+(22)</t>
  </si>
  <si>
    <t xml:space="preserve">1) Document Index No. should match Reference in the Supporting Document. </t>
  </si>
  <si>
    <t>INVESTMENT PROPERTY BUILDING &amp; BUILDING IMPROVEMENTS</t>
  </si>
  <si>
    <t>CCT No. Location and Description of Property</t>
  </si>
  <si>
    <t xml:space="preserve">(18)=(15)+16)-(17) </t>
  </si>
  <si>
    <t>Buidling Improvement1.11</t>
  </si>
  <si>
    <t>LAND AT FAIR VALUE</t>
  </si>
  <si>
    <t>With IC Approval?</t>
  </si>
  <si>
    <t>Land at Fair Value 12/31/20xx Current Year</t>
  </si>
  <si>
    <t xml:space="preserve">(20)=(17)+(18)-(19) </t>
  </si>
  <si>
    <t>3) If with IC approval measure at FV, if no approval measure at acquisition cost.</t>
  </si>
  <si>
    <t>4) Choose from Drop-down list.</t>
  </si>
  <si>
    <t>BUILDING AND BUILDING IMPROVEMENTS</t>
  </si>
  <si>
    <t>CCT No.Location and Description of Property</t>
  </si>
  <si>
    <t>Fair Value of</t>
  </si>
  <si>
    <t>Buildings and</t>
  </si>
  <si>
    <t>Building Improvements</t>
  </si>
  <si>
    <t>FORECLOSED PROPERTIES</t>
  </si>
  <si>
    <t>Classified as Investment Property</t>
  </si>
  <si>
    <t>Classified as Property, Plant, and Equipment</t>
  </si>
  <si>
    <t xml:space="preserve">Loan </t>
  </si>
  <si>
    <t>Reclassification of Property</t>
  </si>
  <si>
    <t xml:space="preserve">Balance </t>
  </si>
  <si>
    <t>Date of Foreclosure</t>
  </si>
  <si>
    <t>Annotated</t>
  </si>
  <si>
    <t>Foreclosed Properties1</t>
  </si>
  <si>
    <t>Foreclosed Properties2</t>
  </si>
  <si>
    <t>Foreclosed Properties3</t>
  </si>
  <si>
    <t>Foreclosed Properties4</t>
  </si>
  <si>
    <t>Foreclosed Properties5</t>
  </si>
  <si>
    <t>Foreclosed Properties6</t>
  </si>
  <si>
    <t>Foreclosed Properties7</t>
  </si>
  <si>
    <t>Foreclosed Properties8</t>
  </si>
  <si>
    <t>Foreclosed Properties9</t>
  </si>
  <si>
    <t>Foreclosed Properties10</t>
  </si>
  <si>
    <t>Foreclosed Properties11</t>
  </si>
  <si>
    <t>Foreclosed Properties12</t>
  </si>
  <si>
    <t>Foreclosed Properties13</t>
  </si>
  <si>
    <t>Foreclosed Properties14</t>
  </si>
  <si>
    <t>Foreclosed Properties15</t>
  </si>
  <si>
    <t>Foreclosed Properties16</t>
  </si>
  <si>
    <t>Foreclosed Properties17</t>
  </si>
  <si>
    <t>Foreclosed Properties18</t>
  </si>
  <si>
    <t>Foreclosed Properties19</t>
  </si>
  <si>
    <t>Foreclosed Properties20</t>
  </si>
  <si>
    <t>Foreclosed Properties21</t>
  </si>
  <si>
    <t>Foreclosed Properties22</t>
  </si>
  <si>
    <t>Foreclosed Properties23</t>
  </si>
  <si>
    <t>Foreclosed Properties24</t>
  </si>
  <si>
    <t>Foreclosed Properties25</t>
  </si>
  <si>
    <t>Foreclosed Properties26</t>
  </si>
  <si>
    <t>Foreclosed Properties27</t>
  </si>
  <si>
    <t xml:space="preserve">1) Document Index No. should match to the reference no. in the Supporting Document. </t>
  </si>
  <si>
    <t>SCHEDULE OF RIGHT-OF-USE ASSET AND LEASE LIABILITY - PFRS 16</t>
  </si>
  <si>
    <t>RIGHT OF USE ASSET</t>
  </si>
  <si>
    <t>LEDGER ASSET - COST</t>
  </si>
  <si>
    <t>LEDGER ASSET - ACCUMULATED DEPRECIATION</t>
  </si>
  <si>
    <t>LEDGER ASSET - NET CARRYING AMOUNT</t>
  </si>
  <si>
    <t>NON-LEDGER ASSET</t>
  </si>
  <si>
    <t>NON-ADMITTED ASSET</t>
  </si>
  <si>
    <t>ADMITTED ASSET</t>
  </si>
  <si>
    <t>LEASE LIABILITY</t>
  </si>
  <si>
    <t>BEGINNING BALANCE</t>
  </si>
  <si>
    <t>MOVEMENT DURING THE YEAR</t>
  </si>
  <si>
    <t>ENDING BALANCE / LEDGER LIABILITY</t>
  </si>
  <si>
    <t>NON-LEDGER LIABILITY</t>
  </si>
  <si>
    <t>BALANCE PER COMPANY</t>
  </si>
  <si>
    <t>Land:</t>
  </si>
  <si>
    <t>Building:</t>
  </si>
  <si>
    <t>Equipment:</t>
  </si>
  <si>
    <t>NON-CURRENT ASSETS HELD FOR SALE</t>
  </si>
  <si>
    <t>Date Acquired</t>
  </si>
  <si>
    <t>Carrying</t>
  </si>
  <si>
    <t xml:space="preserve">Fair </t>
  </si>
  <si>
    <t>(Cost - Acc Dep)</t>
  </si>
  <si>
    <t xml:space="preserve">(12)=(9)+(10)-(11) </t>
  </si>
  <si>
    <t>Equipment1</t>
  </si>
  <si>
    <t>Equipment2</t>
  </si>
  <si>
    <t>Equipment3</t>
  </si>
  <si>
    <t xml:space="preserve">1) Document Index No. should match to the Reference No. in the Supporting Document. </t>
  </si>
  <si>
    <t>RECEIVABLE FROM LIFE INSURANCE POOLS</t>
  </si>
  <si>
    <t>INSURANCE  BUSINESS IN FORCE</t>
  </si>
  <si>
    <t>OTHER ADMITTED ASSETS</t>
  </si>
  <si>
    <t>LEGAL</t>
  </si>
  <si>
    <t>OTHER</t>
  </si>
  <si>
    <t xml:space="preserve">Number of </t>
  </si>
  <si>
    <t>Contingency</t>
  </si>
  <si>
    <t>POLICY</t>
  </si>
  <si>
    <t>Receivable</t>
  </si>
  <si>
    <t>Fund</t>
  </si>
  <si>
    <t>RESERVES</t>
  </si>
  <si>
    <t xml:space="preserve">(in the </t>
  </si>
  <si>
    <t>(Share of</t>
  </si>
  <si>
    <t>POOL</t>
  </si>
  <si>
    <t>Aggregate)</t>
  </si>
  <si>
    <t>company)</t>
  </si>
  <si>
    <t>Pool1</t>
  </si>
  <si>
    <t>Pool2</t>
  </si>
  <si>
    <t>Pool3</t>
  </si>
  <si>
    <t xml:space="preserve">1. Document Index no. should match to reference no. in the Supporting Document. </t>
  </si>
  <si>
    <t>3) Please enter; used on page 3</t>
  </si>
  <si>
    <t>Payable to life insurance pools</t>
  </si>
  <si>
    <t>SUBSCRIPTION RECEIVABLE</t>
  </si>
  <si>
    <t>Number of Shares Subscribed</t>
  </si>
  <si>
    <t>Par Value of Shares Subscribed</t>
  </si>
  <si>
    <t>Price per Share Subscribed</t>
  </si>
  <si>
    <t>Amount Already Paid</t>
  </si>
  <si>
    <t xml:space="preserve">Subscription Receivable 12/31 Current Year </t>
  </si>
  <si>
    <t>NAME OF STOCKHOLDER</t>
  </si>
  <si>
    <t xml:space="preserve">1) Document Index should match to Reference No. in the Supporting Document. </t>
  </si>
  <si>
    <t>Compound Entry to record movement in PVDBO and FVPA (indicating in the remarks if asset, liability, profit &amp; loss or other comprehensive income account): (example below)</t>
  </si>
  <si>
    <t>Pension Asset(Obligation) (Arising from Retirement and Post-Employment Benefits)</t>
  </si>
  <si>
    <t>Debit</t>
  </si>
  <si>
    <t>Credit</t>
  </si>
  <si>
    <t>Dr.</t>
  </si>
  <si>
    <t xml:space="preserve">Current service cost </t>
  </si>
  <si>
    <t>Current service cost (Profit &amp; Loss Account)</t>
  </si>
  <si>
    <t>Interest cost</t>
  </si>
  <si>
    <t>Interest cost (Profit &amp; Loss Account)</t>
  </si>
  <si>
    <t xml:space="preserve">Remeasurement of pension obligation </t>
  </si>
  <si>
    <t>Loss arising from changes in financial assumptions (Other Comprehensive Income Account)</t>
  </si>
  <si>
    <t>Remeasurement of pension obligation</t>
  </si>
  <si>
    <t>Loss arising from deviations of experience from assumptions (Other Comprehensive Income Account)</t>
  </si>
  <si>
    <t>AMOUNT (PHP)</t>
  </si>
  <si>
    <t>Loss on Plan Asset (Other Comprehensive Income Account)</t>
  </si>
  <si>
    <t>Fair value of plan assets at reporting date</t>
  </si>
  <si>
    <t>Present Value of the Defined Benefit Obligation</t>
  </si>
  <si>
    <t>Benefits paid (Liability)</t>
  </si>
  <si>
    <t>LESS: Present value of defined benefit obligation at reporting date</t>
  </si>
  <si>
    <t>Fair Value of Plan Assets</t>
  </si>
  <si>
    <t>Interest Income and Contributions paid (Asset)</t>
  </si>
  <si>
    <t>PENSION ASSET (LIABILITY)</t>
  </si>
  <si>
    <t>Cr.</t>
  </si>
  <si>
    <t>Loss on Plan Asset (Asset)</t>
  </si>
  <si>
    <t>Benefits paid (Asset)</t>
  </si>
  <si>
    <t>Current service cost , Interest cost,  Loss arising from changes in financial assumptions and Loss arising from deviations of experience from assumptions (Liability)</t>
  </si>
  <si>
    <t>Pension Liability</t>
  </si>
  <si>
    <t xml:space="preserve">Interest Income  </t>
  </si>
  <si>
    <t>Interest Income (Profit &amp; Loss Account)</t>
  </si>
  <si>
    <t>Cash</t>
  </si>
  <si>
    <t>Contributions paid (Asset)</t>
  </si>
  <si>
    <t>Type of Fund:</t>
  </si>
  <si>
    <t>(example: funded, non-contributory plan)</t>
  </si>
  <si>
    <t>Employee Contribution:</t>
  </si>
  <si>
    <t>Percentage of Employee Contribution:</t>
  </si>
  <si>
    <t>(Example: 50%)</t>
  </si>
  <si>
    <t>Employer Contribution:</t>
  </si>
  <si>
    <t>Percentage of Employer Contribution:</t>
  </si>
  <si>
    <t>Fair value of plan assets (FVPA)</t>
  </si>
  <si>
    <t>Present value of defined benefit obligation (PVDBO)</t>
  </si>
  <si>
    <t>Pension benefit asset (Liability)</t>
  </si>
  <si>
    <t>FVPA, beginning of year</t>
  </si>
  <si>
    <t>Interest income</t>
  </si>
  <si>
    <t>Employer Contribution</t>
  </si>
  <si>
    <t>Participant Contribution</t>
  </si>
  <si>
    <t>Benefits Paid</t>
  </si>
  <si>
    <t>Gain (Loss) on Plan Asset</t>
  </si>
  <si>
    <t>FVPA, end of year</t>
  </si>
  <si>
    <t>PVDBO, beginning of year</t>
  </si>
  <si>
    <t>Current Service Cost</t>
  </si>
  <si>
    <t>Past Service Cost</t>
  </si>
  <si>
    <t>Settlement benefit payments</t>
  </si>
  <si>
    <t>Benefits paid (other than settlement)</t>
  </si>
  <si>
    <t>Settlement (gain) loss</t>
  </si>
  <si>
    <t>Loss (Gain) arising from:</t>
  </si>
  <si>
    <t>changes in demographic assumptions</t>
  </si>
  <si>
    <t>changes in financial assumptions</t>
  </si>
  <si>
    <t>deviations of experience from assumptions</t>
  </si>
  <si>
    <t>PVDBO, end of year</t>
  </si>
  <si>
    <t>Method of Valuation:</t>
  </si>
  <si>
    <t>(example: Projected Unit Credit Method)</t>
  </si>
  <si>
    <t>Total Number of Employees</t>
  </si>
  <si>
    <t>_______________</t>
  </si>
  <si>
    <t>Average Age</t>
  </si>
  <si>
    <t>Average Years of Service</t>
  </si>
  <si>
    <t>Independent Actuary:</t>
  </si>
  <si>
    <t>Independent Actuarial Firm:</t>
  </si>
  <si>
    <t>DERIVATIVE ASSET HELD FOR HEDGING</t>
  </si>
  <si>
    <t>Asset</t>
  </si>
  <si>
    <t>Position</t>
  </si>
  <si>
    <t>Fair Value Hedge (FVH)</t>
  </si>
  <si>
    <t>FVH1</t>
  </si>
  <si>
    <t>FVH2</t>
  </si>
  <si>
    <t>FVH3</t>
  </si>
  <si>
    <t>FVH4</t>
  </si>
  <si>
    <t>FVH5</t>
  </si>
  <si>
    <t>Cash Flow Hedge (CFH)</t>
  </si>
  <si>
    <t>CFH1</t>
  </si>
  <si>
    <t>CFH2</t>
  </si>
  <si>
    <t>CFH3</t>
  </si>
  <si>
    <t>CFH4</t>
  </si>
  <si>
    <t>CFH5</t>
  </si>
  <si>
    <t>Hedges of Net Investment in Foreign Operation (HNFIO)</t>
  </si>
  <si>
    <t>HNFIO1</t>
  </si>
  <si>
    <t>HNFIO2</t>
  </si>
  <si>
    <t>HNFIO3</t>
  </si>
  <si>
    <t>HNFIO4</t>
  </si>
  <si>
    <t>HNFIO5</t>
  </si>
  <si>
    <t>Total FVH</t>
  </si>
  <si>
    <t>Total CFH</t>
  </si>
  <si>
    <t>Total HNFIO</t>
  </si>
  <si>
    <t xml:space="preserve">1. Document Index No. should match to Reference No. in the Supporting Document. </t>
  </si>
  <si>
    <t>2. Indicate Where certificate is kept</t>
  </si>
  <si>
    <t>3.  If allocated to Microinsurance, indicate True if not False</t>
  </si>
  <si>
    <t>TAXES PAYABLE</t>
  </si>
  <si>
    <t>Tax Payable</t>
  </si>
  <si>
    <t>Liability</t>
  </si>
  <si>
    <t xml:space="preserve">Prior </t>
  </si>
  <si>
    <t>Per Annual Statement</t>
  </si>
  <si>
    <t>(7)=(5)+(6)</t>
  </si>
  <si>
    <t>Premium Tax Payable</t>
  </si>
  <si>
    <t>Documentary Stamp Tax Payable</t>
  </si>
  <si>
    <t>Value Added Tax Payable</t>
  </si>
  <si>
    <t>Other Licenses and Taxes Payable</t>
  </si>
  <si>
    <t xml:space="preserve">1. Document Index No. should match Document Index in the Supporting Document. </t>
  </si>
  <si>
    <t>SUMMARY OF TAXES, TOTAL FEES, AND LICENSES PAID</t>
  </si>
  <si>
    <t>Type of Tax</t>
  </si>
  <si>
    <t>a</t>
  </si>
  <si>
    <t>Premium Tax</t>
  </si>
  <si>
    <t>b</t>
  </si>
  <si>
    <t>Value-Added Tax</t>
  </si>
  <si>
    <t>c</t>
  </si>
  <si>
    <t>Percentage Tax</t>
  </si>
  <si>
    <t>d</t>
  </si>
  <si>
    <t>Corporate Income Tax</t>
  </si>
  <si>
    <t>e</t>
  </si>
  <si>
    <t>Withholding Tax- Final Withholding Tax (FWT)</t>
  </si>
  <si>
    <t>f</t>
  </si>
  <si>
    <t>Withholding Tax- Expanded Withholding Tax</t>
  </si>
  <si>
    <t>g</t>
  </si>
  <si>
    <t>Withholding Tax- Withholding Tax on Compensation (WTC)</t>
  </si>
  <si>
    <t>h</t>
  </si>
  <si>
    <t>Withholding Tax- Withholding VAT (WVAT)</t>
  </si>
  <si>
    <t>i</t>
  </si>
  <si>
    <t>Documentary Stamp Tax (DST)- Insurance Policies Issued</t>
  </si>
  <si>
    <t>j</t>
  </si>
  <si>
    <t>DST- Mortgages, pledges and deeds of trust</t>
  </si>
  <si>
    <t>k</t>
  </si>
  <si>
    <t>DST- Debt Instruments</t>
  </si>
  <si>
    <t>l</t>
  </si>
  <si>
    <t>DST- Shares of Stock</t>
  </si>
  <si>
    <t>m</t>
  </si>
  <si>
    <t>DST- Sale or conveyance of real properties</t>
  </si>
  <si>
    <t>n</t>
  </si>
  <si>
    <t>DST- Foreclosure of real properties</t>
  </si>
  <si>
    <t>o</t>
  </si>
  <si>
    <t>DST- Others</t>
  </si>
  <si>
    <t>p</t>
  </si>
  <si>
    <t>Fringe Benefits tax</t>
  </si>
  <si>
    <t>q</t>
  </si>
  <si>
    <t>Local Taxes - Local Business Tax (LBT)</t>
  </si>
  <si>
    <t>r</t>
  </si>
  <si>
    <t>Local Taxes - Real Property Tax (RPT)</t>
  </si>
  <si>
    <t>s</t>
  </si>
  <si>
    <t>Community Tax Certificate (CTC) Fee</t>
  </si>
  <si>
    <t>t</t>
  </si>
  <si>
    <t>Mayor's Permit Fee (including Gross Receipts Tax)</t>
  </si>
  <si>
    <t>u</t>
  </si>
  <si>
    <t>Fire Permit Fee</t>
  </si>
  <si>
    <t>v</t>
  </si>
  <si>
    <t>Electrical Inspection Fee</t>
  </si>
  <si>
    <t>w</t>
  </si>
  <si>
    <t>Sanitation fee</t>
  </si>
  <si>
    <t>Medical/Health fee</t>
  </si>
  <si>
    <t>y</t>
  </si>
  <si>
    <t>Other Fees and Licenses</t>
  </si>
  <si>
    <t>z</t>
  </si>
  <si>
    <t>Other Taxes</t>
  </si>
  <si>
    <t>COMPUTATION OF PREMIUM TAX</t>
  </si>
  <si>
    <t>Column 1</t>
  </si>
  <si>
    <t>Column 2</t>
  </si>
  <si>
    <t>Column 1 minus</t>
  </si>
  <si>
    <t>(Total)</t>
  </si>
  <si>
    <t>(Variable)</t>
  </si>
  <si>
    <t>Exhibit 1A of the Annual Statement</t>
  </si>
  <si>
    <t>Line 4 - Collected during the year - direct business, 1st year</t>
  </si>
  <si>
    <t>Line 11 - Single Premium &amp; consideration, direct business</t>
  </si>
  <si>
    <t>Line 18 - Collected during the year - direct business, renewal</t>
  </si>
  <si>
    <t>Add/Deduct adjustments:</t>
  </si>
  <si>
    <t>1. Cost of insurance and other charges</t>
  </si>
  <si>
    <t>2. Zero Rated Premiums</t>
  </si>
  <si>
    <t>3. Other Income related to Insurance</t>
  </si>
  <si>
    <t>4.</t>
  </si>
  <si>
    <t>5.</t>
  </si>
  <si>
    <t>Total Tax Base</t>
  </si>
  <si>
    <t>Multiply by Tax Rate</t>
  </si>
  <si>
    <t>Total Premium Tax</t>
  </si>
  <si>
    <t xml:space="preserve">Premium Tax during the year </t>
  </si>
  <si>
    <t>Transaction Period</t>
  </si>
  <si>
    <t>Date Paid</t>
  </si>
  <si>
    <t>Month</t>
  </si>
  <si>
    <t xml:space="preserve"> (DD MM YY)</t>
  </si>
  <si>
    <t>December</t>
  </si>
  <si>
    <t>*</t>
  </si>
  <si>
    <t>January</t>
  </si>
  <si>
    <t>February</t>
  </si>
  <si>
    <t>March</t>
  </si>
  <si>
    <t>April</t>
  </si>
  <si>
    <t>May</t>
  </si>
  <si>
    <t>June</t>
  </si>
  <si>
    <t>July</t>
  </si>
  <si>
    <t>August</t>
  </si>
  <si>
    <t>September</t>
  </si>
  <si>
    <t>October</t>
  </si>
  <si>
    <t>November</t>
  </si>
  <si>
    <t>Total Premium Tax Payments</t>
  </si>
  <si>
    <t>Note: Please refer to your AS on Exhibit 1A lines 4,11 &amp; 18 of column 1 &amp; 2 to fill up the space provided above. All the</t>
  </si>
  <si>
    <t>adjustments are to be supported and subject to verification.</t>
  </si>
  <si>
    <t>*actual date paid based on BIR FORMS</t>
  </si>
  <si>
    <t>COMPUTATION OF DST TAX</t>
  </si>
  <si>
    <t>Bracket</t>
  </si>
  <si>
    <t>No. of Polices Issued</t>
  </si>
  <si>
    <t>DST</t>
  </si>
  <si>
    <t>If the amount of Insurance does not exceed Php 100,000.00</t>
  </si>
  <si>
    <t>Exempt</t>
  </si>
  <si>
    <t>If the amount of insurance exceeds Php 100,000.00 but does not exceed Php 300,000.00</t>
  </si>
  <si>
    <t>Php 20 00</t>
  </si>
  <si>
    <t>If the amount of insurance exceeds Php 300,000.00 but does not exceed Php 500,000.00</t>
  </si>
  <si>
    <t>Php 50 00</t>
  </si>
  <si>
    <t>If the amount of insurance exceeds Php 500,000.00 but does not exceed Php 750,000.00</t>
  </si>
  <si>
    <t>Php 100 00</t>
  </si>
  <si>
    <t>If the amount of insurance exceeds P750,000.00 but does not exceed P1,000,000.00</t>
  </si>
  <si>
    <t>Php 150 00</t>
  </si>
  <si>
    <t>If the amount of insurance exceeds P1,000,000.00</t>
  </si>
  <si>
    <t>Php 200 00</t>
  </si>
  <si>
    <t xml:space="preserve"> Note: Number of Policies issued and Total Sum insured should tally with the figures in the Annual Statement)</t>
  </si>
  <si>
    <t>FINANCIAL LIABILITIES AT FAIR VALUE THROUGH PROFIT OR LOSS</t>
  </si>
  <si>
    <t>Liability Position</t>
  </si>
  <si>
    <t>Per AS</t>
  </si>
  <si>
    <t>Financial Liabilities Held for Trading (FLHT)</t>
  </si>
  <si>
    <t>FLHT 1</t>
  </si>
  <si>
    <t>FLHT 2</t>
  </si>
  <si>
    <t>FLHT 3</t>
  </si>
  <si>
    <t>FLHT 4</t>
  </si>
  <si>
    <t>FLHT 5</t>
  </si>
  <si>
    <t>Subtotal Microinsurance</t>
  </si>
  <si>
    <t>Subtotal FLHT</t>
  </si>
  <si>
    <t>Financial Liabilities Designated at FVTPL (FLDFVPTL)</t>
  </si>
  <si>
    <t>FLDFVPTL 1</t>
  </si>
  <si>
    <t>FLDFVPTL 2</t>
  </si>
  <si>
    <t>FLDFVPTL 3</t>
  </si>
  <si>
    <t>FLDFVPTL 4</t>
  </si>
  <si>
    <t>FLDFVPTL 5</t>
  </si>
  <si>
    <t>Subtotal FLDFVTPL</t>
  </si>
  <si>
    <t xml:space="preserve"> FEC 1</t>
  </si>
  <si>
    <t xml:space="preserve"> FEC 2</t>
  </si>
  <si>
    <t xml:space="preserve"> FEC 3</t>
  </si>
  <si>
    <t xml:space="preserve"> FEC 4</t>
  </si>
  <si>
    <t xml:space="preserve"> FEC 5</t>
  </si>
  <si>
    <t>Subtotal DL-FEC</t>
  </si>
  <si>
    <t>IRC 1</t>
  </si>
  <si>
    <t>IRC 2</t>
  </si>
  <si>
    <t>IRC 3</t>
  </si>
  <si>
    <t>IRC 4</t>
  </si>
  <si>
    <t>IRC 5</t>
  </si>
  <si>
    <t>Subtotal DL-IRC</t>
  </si>
  <si>
    <t>EC 1</t>
  </si>
  <si>
    <t>EC 2</t>
  </si>
  <si>
    <t>EC 3</t>
  </si>
  <si>
    <t>EC 4</t>
  </si>
  <si>
    <t>EC 5</t>
  </si>
  <si>
    <t>Subtotal DL-EC</t>
  </si>
  <si>
    <t>Subtotal Derivative Liabilities</t>
  </si>
  <si>
    <t>Total FLHT</t>
  </si>
  <si>
    <t>Total FLDFVPTL</t>
  </si>
  <si>
    <t>Total Derivative Liabilities</t>
  </si>
  <si>
    <t>Total DL - FEC</t>
  </si>
  <si>
    <t>Total DL - IRC</t>
  </si>
  <si>
    <t>Total DL - EC</t>
  </si>
  <si>
    <t>DERIVATIVE LIABILITIES HELD FOR HEDGING</t>
  </si>
  <si>
    <t xml:space="preserve">Liability </t>
  </si>
  <si>
    <t xml:space="preserve">      FVH 1</t>
  </si>
  <si>
    <t xml:space="preserve">      FVH 2</t>
  </si>
  <si>
    <t xml:space="preserve">      FVH 3</t>
  </si>
  <si>
    <t xml:space="preserve">      FVH 4</t>
  </si>
  <si>
    <t xml:space="preserve">      FVH 5</t>
  </si>
  <si>
    <t xml:space="preserve">      FVH 6</t>
  </si>
  <si>
    <t xml:space="preserve">  CFH1</t>
  </si>
  <si>
    <t xml:space="preserve">  CFH2</t>
  </si>
  <si>
    <t xml:space="preserve">  CFH3</t>
  </si>
  <si>
    <t xml:space="preserve">  CFH4</t>
  </si>
  <si>
    <t xml:space="preserve">  CFH5</t>
  </si>
  <si>
    <t xml:space="preserve">  HNFIO1</t>
  </si>
  <si>
    <t xml:space="preserve">  HNFIO2</t>
  </si>
  <si>
    <t xml:space="preserve">  HNFIO3</t>
  </si>
  <si>
    <t xml:space="preserve">  HNFIO4</t>
  </si>
  <si>
    <t xml:space="preserve">  HNFIO5</t>
  </si>
  <si>
    <t xml:space="preserve">1. Document Index No. should match to the Reference No. in the Supporting Document. </t>
  </si>
  <si>
    <t>LIFE INSURANCE DEPOSIT/APPLICANT'S DEPOSIT</t>
  </si>
  <si>
    <t>Name of Applicant/policyholder</t>
  </si>
  <si>
    <t>MICROINSURANCE (TRUE/FALSE)</t>
  </si>
  <si>
    <t>Amount of Deposit by Applicant</t>
  </si>
  <si>
    <t>Date Receipt of Deposit</t>
  </si>
  <si>
    <t>Ledger Liability</t>
  </si>
  <si>
    <t>Non-Ledger Liability</t>
  </si>
  <si>
    <t>Liability per AS</t>
  </si>
  <si>
    <t>(11)=(9)+(10)</t>
  </si>
  <si>
    <t>PREMIUM DEPOSIT FUND</t>
  </si>
  <si>
    <t>Plan of Insurance</t>
  </si>
  <si>
    <t>Amount of Insurance</t>
  </si>
  <si>
    <t>Effectivity/Policy  Date</t>
  </si>
  <si>
    <t>Annual Premium</t>
  </si>
  <si>
    <t xml:space="preserve"> Interest earned, if any </t>
  </si>
  <si>
    <t>Outstanding PDF Balance</t>
  </si>
  <si>
    <t>Gross Premium Reserves</t>
  </si>
  <si>
    <t>(12)=(10)+(11)</t>
  </si>
  <si>
    <t xml:space="preserve">GRAND TOTAL  </t>
  </si>
  <si>
    <t>REMITTANCES UNAPPLIED DEPOSIT</t>
  </si>
  <si>
    <t>Mode of payment</t>
  </si>
  <si>
    <t>Modal premium</t>
  </si>
  <si>
    <t>Amount of cash/premium collections</t>
  </si>
  <si>
    <t>PREMIUMS RECEIVED IN ADVANCE</t>
  </si>
  <si>
    <t>Name of Policyholder</t>
  </si>
  <si>
    <t>Amount received for  premium payment</t>
  </si>
  <si>
    <t>Excess of premium payment</t>
  </si>
  <si>
    <t>(13)=(11)+(12)</t>
  </si>
  <si>
    <t>MATURITIES &amp; SURRENDERS PAYABLE</t>
  </si>
  <si>
    <t>Date of Maturity/Surrender/Cancellation</t>
  </si>
  <si>
    <t>Amount of premiums to be refunded, if any</t>
  </si>
  <si>
    <t>COMMISSIONS PAYABLE</t>
  </si>
  <si>
    <t>LINE OF BUSINESS</t>
  </si>
  <si>
    <t>MIGRANT WORKERS (TRUE/FALSE)</t>
  </si>
  <si>
    <t>RATE</t>
  </si>
  <si>
    <t>Unpaid Commission</t>
  </si>
  <si>
    <t>(8)=(6)+(7)</t>
  </si>
  <si>
    <t>1.</t>
  </si>
  <si>
    <t>2.</t>
  </si>
  <si>
    <t>Ordinary life:</t>
  </si>
  <si>
    <t xml:space="preserve">   Life insurance</t>
  </si>
  <si>
    <t xml:space="preserve">   Total and permanent disability</t>
  </si>
  <si>
    <t xml:space="preserve">   Accidental death benefits</t>
  </si>
  <si>
    <t xml:space="preserve">   Individual annuities</t>
  </si>
  <si>
    <t xml:space="preserve">   Supplementary contracts</t>
  </si>
  <si>
    <t xml:space="preserve">3. </t>
  </si>
  <si>
    <t>Group and industrial life:</t>
  </si>
  <si>
    <t xml:space="preserve">   Annuities</t>
  </si>
  <si>
    <t xml:space="preserve">4. </t>
  </si>
  <si>
    <t>Accident:</t>
  </si>
  <si>
    <t xml:space="preserve">   Group</t>
  </si>
  <si>
    <t xml:space="preserve">   Individual</t>
  </si>
  <si>
    <t xml:space="preserve">5. </t>
  </si>
  <si>
    <t>Health:</t>
  </si>
  <si>
    <t>2)  If allocated to Migrant workers, indicate True if not False</t>
  </si>
  <si>
    <t>ACCOUNTS PAYABLE</t>
  </si>
  <si>
    <t>COUNTERPARTY</t>
  </si>
  <si>
    <t>Nature and Description</t>
  </si>
  <si>
    <t>Unpaid Balance</t>
  </si>
  <si>
    <t>Operating Lease Payable</t>
  </si>
  <si>
    <t>2) If Other Accounts Payable is equivalent to 10% or more of the total Accounts Payable, please input breakdown in AQ.</t>
  </si>
  <si>
    <t>OTHER ACCOUNTS PAYABLE</t>
  </si>
  <si>
    <t>Beginning Balance</t>
  </si>
  <si>
    <t>Additional or Accrual</t>
  </si>
  <si>
    <t>(10)=(8)+(9)</t>
  </si>
  <si>
    <t>(6)=(3)+(4)-(5)</t>
  </si>
  <si>
    <t xml:space="preserve"> Others/Sundry/Suspense/Miscellaneous</t>
  </si>
  <si>
    <t>Total Other Accounts Payable</t>
  </si>
  <si>
    <t xml:space="preserve">1)  Others/Sundry/Suspense/Miscellaneous, break further until no account has 10% or more. </t>
  </si>
  <si>
    <t>DEPOSIT FOR REAL ESTATE UNDER CONTRACT TO SELL</t>
  </si>
  <si>
    <t>NAME OF BUYER OF REAL ESTATE (UNDER CONTRACT TO SELL)</t>
  </si>
  <si>
    <t>TCT No. of Real Estate under the Company's name</t>
  </si>
  <si>
    <t>AMOUNT OF DEPOSIT</t>
  </si>
  <si>
    <t>Balance prior year</t>
  </si>
  <si>
    <t>1. Name of buyer 1</t>
  </si>
  <si>
    <t>2. Name of buyer 2</t>
  </si>
  <si>
    <t>3. Name of buyer 3</t>
  </si>
  <si>
    <t>DIVIDENDS PAYABLE</t>
  </si>
  <si>
    <t>Type of Dividend (Cash, Property, others except stock)</t>
  </si>
  <si>
    <t>Amount Payable</t>
  </si>
  <si>
    <t>(6)=(4)+(5)</t>
  </si>
  <si>
    <t>Stockholder1</t>
  </si>
  <si>
    <t>Stockholder2</t>
  </si>
  <si>
    <t>Stockholder3</t>
  </si>
  <si>
    <t>5-Year Historical Dividend Payments</t>
  </si>
  <si>
    <t>YEAR (Starting  from Current Year)</t>
  </si>
  <si>
    <t>AMOUNT PAID</t>
  </si>
  <si>
    <t>202x</t>
  </si>
  <si>
    <t>NOTES PAYABLE</t>
  </si>
  <si>
    <t>NAME  OF CREDITOR</t>
  </si>
  <si>
    <t>NATURE AND DESCRIPTION OF ACCOUNT</t>
  </si>
  <si>
    <t>Interest rate, if any</t>
  </si>
  <si>
    <t>INTEREST</t>
  </si>
  <si>
    <t>CREDITOR1</t>
  </si>
  <si>
    <t>CREDITOR2</t>
  </si>
  <si>
    <t>CREDITOR3</t>
  </si>
  <si>
    <t>FINANCE LEASE LIABILITY</t>
  </si>
  <si>
    <t>(5)=(3)+(4)</t>
  </si>
  <si>
    <t>LESSOR1</t>
  </si>
  <si>
    <t>LESSOR2</t>
  </si>
  <si>
    <t>LESSOR3</t>
  </si>
  <si>
    <t>ACCRUAL FOR OTHER LONG-TERM EMPLOYEE BENEFITS</t>
  </si>
  <si>
    <t xml:space="preserve">AMOUNT </t>
  </si>
  <si>
    <t>Benefits1</t>
  </si>
  <si>
    <t>Benefits2</t>
  </si>
  <si>
    <t>Benefits3</t>
  </si>
  <si>
    <t>PROVISIONS</t>
  </si>
  <si>
    <t>NAME  OF COUNTERPARTY</t>
  </si>
  <si>
    <t>NATURE AND DESCRIPTION OF PROVISION</t>
  </si>
  <si>
    <t>OTHERS/SUNDRY/SUSPENSE/MISCELLANEOUS</t>
  </si>
  <si>
    <t>2) Others/Suspense/Sundry/Miscellaneous should be less than 10%, if not further breakdown is required.</t>
  </si>
  <si>
    <t>ACCRUED EXPENSES</t>
  </si>
  <si>
    <t>54.1 Accrued utilities:</t>
  </si>
  <si>
    <t>54.1.1 Electricity</t>
  </si>
  <si>
    <t>54.1.2 Water</t>
  </si>
  <si>
    <t>54.1.3 Communications</t>
  </si>
  <si>
    <t>54.2 Accrued services</t>
  </si>
  <si>
    <t>54.2.1 Janitorial</t>
  </si>
  <si>
    <t>54.2.2 Security</t>
  </si>
  <si>
    <t>54.2.3 Audit Fees</t>
  </si>
  <si>
    <t>54.2.4 Legal Fees</t>
  </si>
  <si>
    <t>54.2.5 Consultant Fees</t>
  </si>
  <si>
    <t>54.2.6 Other Professional Fees</t>
  </si>
  <si>
    <t>54.2.7 Other Accrued Services</t>
  </si>
  <si>
    <t>54.3 Accrual for unused compensated absences</t>
  </si>
  <si>
    <t>OTHER LIABILITIES</t>
  </si>
  <si>
    <t>(7)= (5)+(6)</t>
  </si>
  <si>
    <t>Deferred income</t>
  </si>
  <si>
    <t>Agency retirement plan</t>
  </si>
  <si>
    <t>Agency group hospitalization plan</t>
  </si>
  <si>
    <t>Agency group term plan</t>
  </si>
  <si>
    <t>Agents cash bond deposit</t>
  </si>
  <si>
    <t>RETURN PREMIUMS PAYABLE</t>
  </si>
  <si>
    <t>Date of Policy Surrender/Cancellation</t>
  </si>
  <si>
    <t>Amount of premiums to be refunded</t>
  </si>
  <si>
    <t xml:space="preserve">1)Document Index No. should match to Reference no. in the Supporting Document. </t>
  </si>
  <si>
    <t>NETWORTH ACCOUNTS</t>
  </si>
  <si>
    <t>AUTHORIZED CAPITAL STOCK:</t>
  </si>
  <si>
    <t>Dividends</t>
  </si>
  <si>
    <t>Name of Stockholder</t>
  </si>
  <si>
    <t>Citizenship</t>
  </si>
  <si>
    <t>Par Value</t>
  </si>
  <si>
    <t>Subscribed</t>
  </si>
  <si>
    <t>Subscription</t>
  </si>
  <si>
    <t>% of</t>
  </si>
  <si>
    <t>Paid in</t>
  </si>
  <si>
    <t>Payable</t>
  </si>
  <si>
    <t>Per</t>
  </si>
  <si>
    <t>Stock</t>
  </si>
  <si>
    <t>Excess of</t>
  </si>
  <si>
    <t>Contributed</t>
  </si>
  <si>
    <t xml:space="preserve">Contingency </t>
  </si>
  <si>
    <t>Previous</t>
  </si>
  <si>
    <t>Paid-up</t>
  </si>
  <si>
    <t>surplus</t>
  </si>
  <si>
    <t xml:space="preserve">1) Group according to Nationality </t>
  </si>
  <si>
    <t>Capital stock paid-up</t>
  </si>
  <si>
    <t>Capital paid in in excess of Par Value</t>
  </si>
  <si>
    <t>Dividends declared and unpaid</t>
  </si>
  <si>
    <t>RESISTED AND COMPROMISED CLAIMS</t>
  </si>
  <si>
    <t>Showing: 1) All death losses and all other policy claims resisted or compromised during the year; and 2) All claims for death losses and other policy claims resisted as of December 31 of current year.</t>
  </si>
  <si>
    <t>Include action taken on all claims listed as resisted at December 31 in prior year's statement</t>
  </si>
  <si>
    <t/>
  </si>
  <si>
    <t>Amount Paid</t>
  </si>
  <si>
    <t>Resisted</t>
  </si>
  <si>
    <t>Why the claim was compromised or resisted?</t>
  </si>
  <si>
    <t>Policy</t>
  </si>
  <si>
    <t>Reported to</t>
  </si>
  <si>
    <t>Dec 31 of</t>
  </si>
  <si>
    <t>Claimed</t>
  </si>
  <si>
    <t>Sub-total (Microinsurance)</t>
  </si>
  <si>
    <t>1 ) Claims under Accident and Health policies need not be reported in this schedule. All other claims should be classified and reported in the  following sub-divisions:</t>
  </si>
  <si>
    <t xml:space="preserve">   a) Claims disposed of during current year;  b) Claims resisted.</t>
  </si>
  <si>
    <t xml:space="preserve">    In each of the above sections, Death claims, Additional Accidental Benefit claims, Disability Benefit claims, Matured Endowment claims and Annuities with Life Contingencies claims</t>
  </si>
  <si>
    <t xml:space="preserve">    should be listed separately with sub-totals for each group.</t>
  </si>
  <si>
    <t>2. If allocated to Microinsurance, enter True if not False</t>
  </si>
  <si>
    <t>PREMIUMS &amp; CLAIMS BY MARKET SEGMENT (INST. SEGMENT) AND REGION</t>
  </si>
  <si>
    <t>PSGC Code</t>
  </si>
  <si>
    <t>NON-FINANCIAL</t>
  </si>
  <si>
    <t>FINANCIAL</t>
  </si>
  <si>
    <t>HOUSEHOLD</t>
  </si>
  <si>
    <t>GOVERNMENT</t>
  </si>
  <si>
    <t>NPISHS</t>
  </si>
  <si>
    <t>Region</t>
  </si>
  <si>
    <t>City/Municipality</t>
  </si>
  <si>
    <t>Province/City</t>
  </si>
  <si>
    <t>No. of Policies</t>
  </si>
  <si>
    <t>No. of Insured Lives</t>
  </si>
  <si>
    <t>Benefit Payments</t>
  </si>
  <si>
    <t># of Policyholders / Insured Lives *</t>
  </si>
  <si>
    <t>By Region</t>
  </si>
  <si>
    <t>13</t>
  </si>
  <si>
    <t>14</t>
  </si>
  <si>
    <t>01</t>
  </si>
  <si>
    <t>02</t>
  </si>
  <si>
    <t>03</t>
  </si>
  <si>
    <t>04</t>
  </si>
  <si>
    <t>17</t>
  </si>
  <si>
    <t>05</t>
  </si>
  <si>
    <t>06</t>
  </si>
  <si>
    <t>07</t>
  </si>
  <si>
    <t>08</t>
  </si>
  <si>
    <t>09</t>
  </si>
  <si>
    <t>10</t>
  </si>
  <si>
    <t>Region X</t>
  </si>
  <si>
    <t>11</t>
  </si>
  <si>
    <t>Region XI</t>
  </si>
  <si>
    <t>12</t>
  </si>
  <si>
    <t>16</t>
  </si>
  <si>
    <t>19</t>
  </si>
  <si>
    <t>BARMM</t>
  </si>
  <si>
    <t>By Province / HUC/ Independent Component Cities</t>
  </si>
  <si>
    <t>80</t>
  </si>
  <si>
    <t>60</t>
  </si>
  <si>
    <t>City of Manila</t>
  </si>
  <si>
    <t>50</t>
  </si>
  <si>
    <t>City of Mandaluyong</t>
  </si>
  <si>
    <t>70</t>
  </si>
  <si>
    <t>City of Marikina</t>
  </si>
  <si>
    <t>81</t>
  </si>
  <si>
    <t>20</t>
  </si>
  <si>
    <t>City of Pasig</t>
  </si>
  <si>
    <t>30</t>
  </si>
  <si>
    <t>Quezon City</t>
  </si>
  <si>
    <t>40</t>
  </si>
  <si>
    <t>City of San Juan</t>
  </si>
  <si>
    <t>City of Caloocan</t>
  </si>
  <si>
    <t>City of Malabon</t>
  </si>
  <si>
    <t>90</t>
  </si>
  <si>
    <t>City of Navotas</t>
  </si>
  <si>
    <t>City of Valenzuela</t>
  </si>
  <si>
    <t>City of Las Piñas</t>
  </si>
  <si>
    <t>City of Makati</t>
  </si>
  <si>
    <t>City of Muntinlupa</t>
  </si>
  <si>
    <t>00</t>
  </si>
  <si>
    <t>City of Parañaque</t>
  </si>
  <si>
    <t>Pasay City</t>
  </si>
  <si>
    <t>City of Taguig</t>
  </si>
  <si>
    <t>Pateros</t>
  </si>
  <si>
    <t>Abra</t>
  </si>
  <si>
    <t>Apayao</t>
  </si>
  <si>
    <t>Benguet</t>
  </si>
  <si>
    <t>Ifugao</t>
  </si>
  <si>
    <t>Kalinga</t>
  </si>
  <si>
    <t>Mountain Province</t>
  </si>
  <si>
    <t>Baguio City</t>
  </si>
  <si>
    <t>Ilocos Norte</t>
  </si>
  <si>
    <t>Ilocos Sur</t>
  </si>
  <si>
    <t>La Union</t>
  </si>
  <si>
    <t>Pangasinan</t>
  </si>
  <si>
    <t>51</t>
  </si>
  <si>
    <t>Dagupan City</t>
  </si>
  <si>
    <t>Batanes</t>
  </si>
  <si>
    <t>Cagayan</t>
  </si>
  <si>
    <t>Isabela</t>
  </si>
  <si>
    <t>Nueva Vizcaya</t>
  </si>
  <si>
    <t>Quirino</t>
  </si>
  <si>
    <t>Santiago City</t>
  </si>
  <si>
    <t>Aurora</t>
  </si>
  <si>
    <t>Bataan</t>
  </si>
  <si>
    <t>Bulacan</t>
  </si>
  <si>
    <t>Nueva Ecija</t>
  </si>
  <si>
    <t>Pampanga</t>
  </si>
  <si>
    <t>Tarlac</t>
  </si>
  <si>
    <t>Zambales</t>
  </si>
  <si>
    <t>City of Angeles</t>
  </si>
  <si>
    <t>31</t>
  </si>
  <si>
    <t>City of Olongapo</t>
  </si>
  <si>
    <t>Batangas</t>
  </si>
  <si>
    <t>Cavite</t>
  </si>
  <si>
    <t>Laguna</t>
  </si>
  <si>
    <t>Quezon</t>
  </si>
  <si>
    <t>Rizal</t>
  </si>
  <si>
    <t>City of Lucena</t>
  </si>
  <si>
    <t>Marinduque</t>
  </si>
  <si>
    <t>Occidental Mindoro</t>
  </si>
  <si>
    <t>Oriental Mindoro</t>
  </si>
  <si>
    <t>Palawan</t>
  </si>
  <si>
    <t>Romblon</t>
  </si>
  <si>
    <t>City of Puerto Princesa</t>
  </si>
  <si>
    <t>Albay</t>
  </si>
  <si>
    <t>Camarines Norte</t>
  </si>
  <si>
    <t>Camarines Sur</t>
  </si>
  <si>
    <t>Catanduanes</t>
  </si>
  <si>
    <t>Masbate</t>
  </si>
  <si>
    <t>Sorsogon</t>
  </si>
  <si>
    <t>72</t>
  </si>
  <si>
    <t>City of Naga</t>
  </si>
  <si>
    <t>Aklan</t>
  </si>
  <si>
    <t>Antique</t>
  </si>
  <si>
    <t>Capiz</t>
  </si>
  <si>
    <t>Guimaras</t>
  </si>
  <si>
    <t>Iloilo</t>
  </si>
  <si>
    <t>Negros Occidental</t>
  </si>
  <si>
    <t>City of Bacolod</t>
  </si>
  <si>
    <t>City of Iloilo</t>
  </si>
  <si>
    <t>Bohol</t>
  </si>
  <si>
    <t>Cebu</t>
  </si>
  <si>
    <t>Negros Oriental</t>
  </si>
  <si>
    <t>Siquijor</t>
  </si>
  <si>
    <t>City of Cebu</t>
  </si>
  <si>
    <t>City of Lapu-Lapu</t>
  </si>
  <si>
    <t>City of Mandaue</t>
  </si>
  <si>
    <t>Biliran</t>
  </si>
  <si>
    <t>Eastern Samar</t>
  </si>
  <si>
    <t>Leyte</t>
  </si>
  <si>
    <t>Northern Samar</t>
  </si>
  <si>
    <t>Samar</t>
  </si>
  <si>
    <t>Southern Leyte</t>
  </si>
  <si>
    <t>City of Tacloban</t>
  </si>
  <si>
    <t>73</t>
  </si>
  <si>
    <t>Ormoc City</t>
  </si>
  <si>
    <t>Zamboanga del Norte</t>
  </si>
  <si>
    <t>Zamboanga del Sur</t>
  </si>
  <si>
    <t>Zamboanga Sibugay</t>
  </si>
  <si>
    <t>City of Isabela*</t>
  </si>
  <si>
    <t>City of Zamboanga</t>
  </si>
  <si>
    <t>Bukidnon</t>
  </si>
  <si>
    <t>Camiguin</t>
  </si>
  <si>
    <t>Lanao del Norte</t>
  </si>
  <si>
    <t>Misamis Occidental</t>
  </si>
  <si>
    <t>Misamis Oriental</t>
  </si>
  <si>
    <t>City of Cagayan de Oro</t>
  </si>
  <si>
    <t>City of Iligan</t>
  </si>
  <si>
    <t>Davao de Oro</t>
  </si>
  <si>
    <t>Davao del Norte</t>
  </si>
  <si>
    <t>Davao del Sur</t>
  </si>
  <si>
    <t>Davao Occidental</t>
  </si>
  <si>
    <t>Davao Oriental</t>
  </si>
  <si>
    <t>City of Davao</t>
  </si>
  <si>
    <t>Cotabato</t>
  </si>
  <si>
    <t>Sarangani</t>
  </si>
  <si>
    <t>South Cotabato</t>
  </si>
  <si>
    <t>Sultan Kudarat</t>
  </si>
  <si>
    <t>City of General Santos</t>
  </si>
  <si>
    <t>Agusan del Norte</t>
  </si>
  <si>
    <t>Agusan del Sur</t>
  </si>
  <si>
    <t>Dinagat Islands</t>
  </si>
  <si>
    <t>Surigao del Norte</t>
  </si>
  <si>
    <t>Surigao del Sur</t>
  </si>
  <si>
    <t>City of Butuan</t>
  </si>
  <si>
    <t>Basilan</t>
  </si>
  <si>
    <t>Lanao del Sur</t>
  </si>
  <si>
    <t>Maguindanao del Norte</t>
  </si>
  <si>
    <t>Maguindanao del Sur</t>
  </si>
  <si>
    <t>Sulu</t>
  </si>
  <si>
    <t>Tawi-tawi</t>
  </si>
  <si>
    <t>City of Cotabato</t>
  </si>
  <si>
    <t>Microinsurance By Region</t>
  </si>
  <si>
    <t>NOTES AND INSTRUCTIONS</t>
  </si>
  <si>
    <t>Institutional Segments</t>
  </si>
  <si>
    <t>Non-Financial - are corporations whose principal activity is the production of market goods or non-financial services intermediation</t>
  </si>
  <si>
    <t xml:space="preserve">                (ex.: Manufacturing, agriculture, mining, marine, government-owned and controlled corporations and other corporations which are not involved in financial intermediation)</t>
  </si>
  <si>
    <t>Financial - are corporations consisting of all resident corporations that are principally engaged in providing financial services, including insurance and pension funding services, to other institutional units</t>
  </si>
  <si>
    <t xml:space="preserve">                (ex.: Banks, investment corporation, insurance corporation, pawnshops and other financial intermediations)</t>
  </si>
  <si>
    <t>Household - is a group of persons who share the same living accommodation, who pool some, or all, of their income and wealth and who consume certain type of goods and services collectively, mainly housing and food</t>
  </si>
  <si>
    <t>Government - are units with unique kinds of legal entities established by political processes that have legislative, judicial or executive authority over other institutional units within a given area. (ex: National Government , excluding GOCCs)</t>
  </si>
  <si>
    <t>NPISHs (Non-Profit Institutions Serving Households) - All provide goods and services free or at prices that are not economically significant (ex.: Red Cross, charitable institutions, NGOs, cooperatives, etc.)</t>
  </si>
  <si>
    <t>Accounts to be tallied:</t>
  </si>
  <si>
    <t>1. Total Number of Policies  shoul tally with Exhibit 15 col. 2 item 22</t>
  </si>
  <si>
    <t>2. Total Number of Insured Lives should tally with Exhibit 15 col. 3 item 22</t>
  </si>
  <si>
    <t>3. Total Sum Assured should tally with Exhibit 15 col. 4 item 25A</t>
  </si>
  <si>
    <t>4. Premium on Direct Business should tally with Exhibit 1A col 1item 25.</t>
  </si>
  <si>
    <t>5. Benefit Payments should tally with tab CA Total Benefit Payments/Claims Expense</t>
  </si>
  <si>
    <t>PSGC - Philippine Standard Geographic Code</t>
  </si>
  <si>
    <t>HUC - Highly Urbanized Cities</t>
  </si>
  <si>
    <t>The PSGC is based on published information from the Philippine Statistics Authority as of 30 September 2023.</t>
  </si>
  <si>
    <t xml:space="preserve">PSGC source: https://psa.gov.ph/classification/psgc/summary </t>
  </si>
  <si>
    <t># of Policyholders</t>
  </si>
  <si>
    <t>Sum</t>
  </si>
  <si>
    <t>Premiums on</t>
  </si>
  <si>
    <t>Benefits</t>
  </si>
  <si>
    <t>REGION</t>
  </si>
  <si>
    <t>/Insured Lives *</t>
  </si>
  <si>
    <t>Direct Business</t>
  </si>
  <si>
    <t>/Insured Lives</t>
  </si>
  <si>
    <t>total</t>
  </si>
  <si>
    <t>micro</t>
  </si>
  <si>
    <t>Region  IX</t>
  </si>
  <si>
    <t>Legends:</t>
  </si>
  <si>
    <t>Non-Financial - Manufacturing, agriculture, mining, marine, government-owned and controlled corporations and other corporations which are not involved</t>
  </si>
  <si>
    <t>Financial - banks, investment corporation, insurance corporation, pawnshops and other financial intermediations</t>
  </si>
  <si>
    <t>Household - individual insureds</t>
  </si>
  <si>
    <t>Government - National Government, excluding GOCCs</t>
  </si>
  <si>
    <t>Non-profit institutions serving households like Red Cross, Green Cross, charitable institutions, NGOs, Cooperatives, etc.</t>
  </si>
  <si>
    <t>* Please indicate the number of insured lives in case of group policies.</t>
  </si>
  <si>
    <t>RESERVE FOR AFS SECURITIES</t>
  </si>
  <si>
    <t>Source of Reserve</t>
  </si>
  <si>
    <t>Others:</t>
  </si>
  <si>
    <t>Others 1 (Please specify source other than mentioned above)</t>
  </si>
  <si>
    <t>Others 2 (Please specify source other than mentioned above)</t>
  </si>
  <si>
    <t>Others 3 (Please specify source other than mentioned above)</t>
  </si>
  <si>
    <t>Others 4 (Please specify source other than mentioned above)</t>
  </si>
  <si>
    <t xml:space="preserve">Reserve for AFS </t>
  </si>
  <si>
    <t>Difference (should be zero)</t>
  </si>
  <si>
    <t>PROFIT/(LOSS) STATEMENT</t>
  </si>
  <si>
    <t>Gross Premium Income</t>
  </si>
  <si>
    <t>₱</t>
  </si>
  <si>
    <t>Should tally with Exhibit 1</t>
  </si>
  <si>
    <t>Reinsurance Premiums</t>
  </si>
  <si>
    <t>Premium Income (Net of Reinsurance) (a-b)</t>
  </si>
  <si>
    <t xml:space="preserve">Commissions Earned and Profit Commissions </t>
  </si>
  <si>
    <t>Other Underwriting Income</t>
  </si>
  <si>
    <t xml:space="preserve">Investment Income: </t>
  </si>
  <si>
    <t>Interest Income - Cash In Banks</t>
  </si>
  <si>
    <t>f.1</t>
  </si>
  <si>
    <t>should tally with the income from tab B &amp; tab C</t>
  </si>
  <si>
    <t>Financial Assets at FVPL</t>
  </si>
  <si>
    <t>f.2</t>
  </si>
  <si>
    <t>should tally with the income from tab H except for Dividend Income</t>
  </si>
  <si>
    <t>Available for Sale Financial Assets</t>
  </si>
  <si>
    <t>f.3</t>
  </si>
  <si>
    <t>should tally with the income from tab J except for Dividend Income</t>
  </si>
  <si>
    <t xml:space="preserve">Held to Maturity Investments </t>
  </si>
  <si>
    <t>f.4</t>
  </si>
  <si>
    <t>should tally with the income from tab I</t>
  </si>
  <si>
    <t>f.5</t>
  </si>
  <si>
    <t>Dividend Income</t>
  </si>
  <si>
    <t>f.6</t>
  </si>
  <si>
    <t>Dividend Income from tabs H &amp; J</t>
  </si>
  <si>
    <t>Rental Income</t>
  </si>
  <si>
    <t>f.7</t>
  </si>
  <si>
    <t>Security Fund</t>
  </si>
  <si>
    <t>f.8</t>
  </si>
  <si>
    <t>Other Income:</t>
  </si>
  <si>
    <t>Gain on Sale on Investments</t>
  </si>
  <si>
    <t>g.1</t>
  </si>
  <si>
    <t>should tally on tab X2-4</t>
  </si>
  <si>
    <t>Gain on Sale of Property and Equipment</t>
  </si>
  <si>
    <t>g.2</t>
  </si>
  <si>
    <t>Gain on sale of IT Equipments, Vehicles etc.</t>
  </si>
  <si>
    <t>Unrealized Gain on Investments</t>
  </si>
  <si>
    <t>g.3</t>
  </si>
  <si>
    <t>Income from Variables (e.g. mgt. fees, etc.)</t>
  </si>
  <si>
    <t>g.4</t>
  </si>
  <si>
    <t>Miscellaneous Income</t>
  </si>
  <si>
    <t>g.5</t>
  </si>
  <si>
    <t>UNDERWRITING EXPENSES</t>
  </si>
  <si>
    <t>Benefit Payment/Claims Expense</t>
  </si>
  <si>
    <t>Total Benefit Payments should tally with totals of items 8 to 17 + 29+30 of Page 4</t>
  </si>
  <si>
    <t>i.1</t>
  </si>
  <si>
    <t>Maturities</t>
  </si>
  <si>
    <t>i.2</t>
  </si>
  <si>
    <t>i.3</t>
  </si>
  <si>
    <t>i.4</t>
  </si>
  <si>
    <t>i.5</t>
  </si>
  <si>
    <t>i.5.1</t>
  </si>
  <si>
    <t>Medical &amp; Health  Insurance</t>
  </si>
  <si>
    <t>i.5.2</t>
  </si>
  <si>
    <t>Dividends to Policyholders</t>
  </si>
  <si>
    <t>i.5.3</t>
  </si>
  <si>
    <t>should tally on page 4 items 29 + 30</t>
  </si>
  <si>
    <t>Other (Pls. specify)</t>
  </si>
  <si>
    <t>i.5.4</t>
  </si>
  <si>
    <t>Increase/Decrease In Aggregate Policy Reserves</t>
  </si>
  <si>
    <t>Commission Expenses/Retrocession Commission and Profit Commission Expenses</t>
  </si>
  <si>
    <t>Documentary Stamp Tax</t>
  </si>
  <si>
    <t>Expenses from Variables (e.g. mgt. exp., etc.)</t>
  </si>
  <si>
    <t>Other Underwriting Expenses</t>
  </si>
  <si>
    <t>Total Underwriting Expenses (i+j+k+l+m+n+o)</t>
  </si>
  <si>
    <t>Sub - Total (h-o)</t>
  </si>
  <si>
    <t>ADMISTRATIVE AND OTHER EXPENSES</t>
  </si>
  <si>
    <t>Salaries &amp; Wages</t>
  </si>
  <si>
    <t>r.1</t>
  </si>
  <si>
    <t>SSS, PhilHealth, Pag-ibig Contributions</t>
  </si>
  <si>
    <t>r.2</t>
  </si>
  <si>
    <t>Other similar enmployee benefits</t>
  </si>
  <si>
    <t>r.3</t>
  </si>
  <si>
    <t>Light, Water &amp; Rental Expenses</t>
  </si>
  <si>
    <t>r.4</t>
  </si>
  <si>
    <t>Investment Expenses</t>
  </si>
  <si>
    <t>r.5</t>
  </si>
  <si>
    <t>Taxes and Licenses</t>
  </si>
  <si>
    <t>r.6</t>
  </si>
  <si>
    <t>Depreciation and Amortization</t>
  </si>
  <si>
    <t>r.7</t>
  </si>
  <si>
    <t>Dividends to Shareholders</t>
  </si>
  <si>
    <t>r.8</t>
  </si>
  <si>
    <t>Captial  Losses</t>
  </si>
  <si>
    <t>r.9</t>
  </si>
  <si>
    <t>Provision for Impairment Losses</t>
  </si>
  <si>
    <t>r.10</t>
  </si>
  <si>
    <t>Loss on Sale of Investment</t>
  </si>
  <si>
    <t>r.11</t>
  </si>
  <si>
    <t>Other general expenses</t>
  </si>
  <si>
    <t>r.12</t>
  </si>
  <si>
    <t>Net Income/ (Loss) for the year (q-r)</t>
  </si>
  <si>
    <t>Provision for Income Tax</t>
  </si>
  <si>
    <t>Provision For Income Tax - Final</t>
  </si>
  <si>
    <t>Provision For Income Tax - Current</t>
  </si>
  <si>
    <t>Provision For Income Tax - Deferred</t>
  </si>
  <si>
    <t>Net Income/ (Loss) Before Income Tax (r-s)</t>
  </si>
  <si>
    <t>1) Income Statement should tally with Page 4 and Statement of Comprehensive Income until Net Income/(Loss)</t>
  </si>
  <si>
    <t>2) Do not alter/change formula on colored cells</t>
  </si>
  <si>
    <t>Health Insurance</t>
  </si>
  <si>
    <t>Medical Insurance</t>
  </si>
  <si>
    <t>Other similar employee benefits</t>
  </si>
  <si>
    <t>Net Income/ (Loss) (q-r)</t>
  </si>
  <si>
    <t>Net Income/ (Loss) Before Income Tax (s-t)</t>
  </si>
  <si>
    <t>STATEMENT OF COMPREHENSIVE INCOME</t>
  </si>
  <si>
    <t>TOTALS (12/31/20xx)</t>
  </si>
  <si>
    <t>Year to Year Change</t>
  </si>
  <si>
    <t>TYPE OF BUSINESS</t>
  </si>
  <si>
    <t xml:space="preserve">MIGRANT WORKERS </t>
  </si>
  <si>
    <t>Premium Income - First Year</t>
  </si>
  <si>
    <t>Premium Income - Renewal</t>
  </si>
  <si>
    <t>Premium Group - First Year/Renewal</t>
  </si>
  <si>
    <t>Premium Paid-up Insurance</t>
  </si>
  <si>
    <t>Gross premiums earned on insurance contracts</t>
  </si>
  <si>
    <t>Reinsurance Premiums Received - First Year</t>
  </si>
  <si>
    <t>Reinsurance Renewal Premiums Received</t>
  </si>
  <si>
    <t>Reinsurance Premiums Ceded - First Year/Renewal</t>
  </si>
  <si>
    <t>Reinsurance - First Year/Renewal - Individual Insurance</t>
  </si>
  <si>
    <t>Reinsurance - Group Insurance</t>
  </si>
  <si>
    <t>Reinsurers’ share of gross premiums earned on insurance contracts</t>
  </si>
  <si>
    <t>Profit Commissions</t>
  </si>
  <si>
    <t>Experience Refund</t>
  </si>
  <si>
    <t>Interest On Overdue Premium</t>
  </si>
  <si>
    <t>Policy Issue Fee</t>
  </si>
  <si>
    <t>Interest Income</t>
  </si>
  <si>
    <t>Interest Income - Financial Assets at FVPL</t>
  </si>
  <si>
    <t>80.2.1</t>
  </si>
  <si>
    <t>80.2.1.1</t>
  </si>
  <si>
    <t>80.2.1.2</t>
  </si>
  <si>
    <t>80.2.2</t>
  </si>
  <si>
    <t>80.2.2.1</t>
  </si>
  <si>
    <t>80.2.2.2</t>
  </si>
  <si>
    <t>Interest Income - Available-for-sale Financial Assets</t>
  </si>
  <si>
    <t>80.3.1</t>
  </si>
  <si>
    <t>AFS Debt Securities Government</t>
  </si>
  <si>
    <t>80.3.2</t>
  </si>
  <si>
    <t>Interest Income - Held-to-maturity Investments</t>
  </si>
  <si>
    <t>80.4.1</t>
  </si>
  <si>
    <t>80.4.2</t>
  </si>
  <si>
    <t>Interest Income - Loans and Receivables</t>
  </si>
  <si>
    <t>80.5.1</t>
  </si>
  <si>
    <t>80.5.2</t>
  </si>
  <si>
    <t>80.5.3</t>
  </si>
  <si>
    <t>80.5.4</t>
  </si>
  <si>
    <t>80.5.5</t>
  </si>
  <si>
    <t>80.5.6</t>
  </si>
  <si>
    <t>80.5.7</t>
  </si>
  <si>
    <t>80.5.8</t>
  </si>
  <si>
    <t>80.5.9</t>
  </si>
  <si>
    <t>80.5.10</t>
  </si>
  <si>
    <t>Purchase Mortgage Loans</t>
  </si>
  <si>
    <t>80.5.11</t>
  </si>
  <si>
    <t>Sales Contracts Receivables</t>
  </si>
  <si>
    <t>80.5.12</t>
  </si>
  <si>
    <t>80.5.13</t>
  </si>
  <si>
    <t>80.5.14</t>
  </si>
  <si>
    <t>Gain/Loss On Sale of Investments</t>
  </si>
  <si>
    <t>Financial Assets And Liabilities Held For Trading</t>
  </si>
  <si>
    <t>Financial Assets And Liabilities Designated at Fair Value Through
Profit and Loss</t>
  </si>
  <si>
    <t>Available-for-sale Financial Assets</t>
  </si>
  <si>
    <t>Investment property</t>
  </si>
  <si>
    <t>Gain On Sale Of Property and Equipment</t>
  </si>
  <si>
    <t>Financial Assets and Liabilities Held For Trading</t>
  </si>
  <si>
    <t>Financial Assets And Liabilities Designated At Fair Value Through
Profit and Loss</t>
  </si>
  <si>
    <t>Derivative Assets/Liabilities</t>
  </si>
  <si>
    <t>UNDERWRITING EXPENSE</t>
  </si>
  <si>
    <t>Claims Expense</t>
  </si>
  <si>
    <t>Death Claims</t>
  </si>
  <si>
    <t>Accidental Death Benefit</t>
  </si>
  <si>
    <t>Disability Claims</t>
  </si>
  <si>
    <t>Health Insurance Benefit</t>
  </si>
  <si>
    <t>Medical Insurance Benefit</t>
  </si>
  <si>
    <t>Endowment Maturities/Anticipated Endowment Maturities</t>
  </si>
  <si>
    <t>Cash Surrender Values</t>
  </si>
  <si>
    <t>Due to Change in Inforce File</t>
  </si>
  <si>
    <t>Due to Change in Assumptions other than Discount Rate</t>
  </si>
  <si>
    <t>Due to Change in Market Value of the Unit-Linked Funds</t>
  </si>
  <si>
    <t>Due to Change in Forex Relating to dollar issued policies</t>
  </si>
  <si>
    <t>Increase In Loading</t>
  </si>
  <si>
    <t>Retrocession Commission</t>
  </si>
  <si>
    <t>Commission Expense</t>
  </si>
  <si>
    <t>Commission First Year - Individual</t>
  </si>
  <si>
    <t>Commission First Year - Group</t>
  </si>
  <si>
    <t>Renewal Commissions</t>
  </si>
  <si>
    <t>Overriding Commissions</t>
  </si>
  <si>
    <t>Medical Fee</t>
  </si>
  <si>
    <t>Inspection Report Fee</t>
  </si>
  <si>
    <t>Documentary Stamps</t>
  </si>
  <si>
    <t>Documentary Stamps - Ordinary Business/Individual</t>
  </si>
  <si>
    <t>Documentary Stamps - Group Business</t>
  </si>
  <si>
    <t>Documentary Stamps - Stocks</t>
  </si>
  <si>
    <t>Documentary Stamps - Policy Loans</t>
  </si>
  <si>
    <t>Documentary Stamps - Others</t>
  </si>
  <si>
    <t>Agency Expense</t>
  </si>
  <si>
    <t>Prizes And Awards</t>
  </si>
  <si>
    <t>99 (A)</t>
  </si>
  <si>
    <t>Other Underwriting Expense</t>
  </si>
  <si>
    <t>TOTAL UNDERWRITING EXPENSE</t>
  </si>
  <si>
    <t>ADMINISTRATIVE EXPENSE</t>
  </si>
  <si>
    <t>SSS Contributions</t>
  </si>
  <si>
    <t>Philhealth Contributions</t>
  </si>
  <si>
    <t>Pag-Ibig Contribution</t>
  </si>
  <si>
    <t>Employees Compensation and Maternity Contributions</t>
  </si>
  <si>
    <t>Hospitalization Contribution</t>
  </si>
  <si>
    <t>Medical Supplies</t>
  </si>
  <si>
    <t>Employee's Welfare</t>
  </si>
  <si>
    <t>Employee Benefits</t>
  </si>
  <si>
    <t>Post-Employment Benefit Cost</t>
  </si>
  <si>
    <t>Professional and Technical Development</t>
  </si>
  <si>
    <t>Representation and Entertainment</t>
  </si>
  <si>
    <t>Transportation and Travel Expenses</t>
  </si>
  <si>
    <t>Investment Management Fees</t>
  </si>
  <si>
    <t>Director's Fees and Allowances</t>
  </si>
  <si>
    <t>Corporate Secretary's Fees</t>
  </si>
  <si>
    <t>Auditors' Fees</t>
  </si>
  <si>
    <t>Actuarial Fees</t>
  </si>
  <si>
    <t>Service Fees</t>
  </si>
  <si>
    <t>Legal Fees</t>
  </si>
  <si>
    <t>Association Dues</t>
  </si>
  <si>
    <t>Light and Water</t>
  </si>
  <si>
    <t>Communication and Postage</t>
  </si>
  <si>
    <t>Printing, Stationery and Supplies</t>
  </si>
  <si>
    <t>Books and Periodicals</t>
  </si>
  <si>
    <t>Advertising and Promotions</t>
  </si>
  <si>
    <t>Contributions and Donations</t>
  </si>
  <si>
    <t>Rental Expense</t>
  </si>
  <si>
    <t>Insurance Expenses</t>
  </si>
  <si>
    <t>Bank Charges</t>
  </si>
  <si>
    <t>Interest Expenses</t>
  </si>
  <si>
    <t>Repairs and Maintenance - Materials</t>
  </si>
  <si>
    <t>Repairs and Maintenance - Labor</t>
  </si>
  <si>
    <t>Share in Profit/Loss of Associates and Joint Ventures</t>
  </si>
  <si>
    <t>Due From Ceding Companies</t>
  </si>
  <si>
    <t>Amounts Recoverable from Ceding Companies</t>
  </si>
  <si>
    <t>AFS Financial Assets</t>
  </si>
  <si>
    <t>HTM Investments</t>
  </si>
  <si>
    <t>Accounts Receivables</t>
  </si>
  <si>
    <t>Intangible Assets</t>
  </si>
  <si>
    <t>136.10</t>
  </si>
  <si>
    <t>Miscellaneous Expense</t>
  </si>
  <si>
    <t>Suspense</t>
  </si>
  <si>
    <t>TOTAL ADMINISTRATIVE EXPENSE</t>
  </si>
  <si>
    <t>NET INCOME (LOSS) BEFORE INCOME TAX</t>
  </si>
  <si>
    <t>NET INCOME (LOSS)</t>
  </si>
  <si>
    <t>OTHER COMPREHENSIVE INCOME (LOSS)</t>
  </si>
  <si>
    <t>TOTAL COMPREHENSIVE INCOME (LOSS)</t>
  </si>
  <si>
    <t>1) If percentage is 10% or more please break further in SOCI-OTHERS (Page 104)</t>
  </si>
  <si>
    <t>OTHER COMPREHENSIVE INCOME</t>
  </si>
  <si>
    <t>CUT-OFF DATE:</t>
  </si>
  <si>
    <t>Account 1</t>
  </si>
  <si>
    <t>Account 2</t>
  </si>
  <si>
    <t>Account 3</t>
  </si>
  <si>
    <t>Account 4</t>
  </si>
  <si>
    <t>Account 5</t>
  </si>
  <si>
    <t>Account 6</t>
  </si>
  <si>
    <t>Account 7</t>
  </si>
  <si>
    <t>Account 8</t>
  </si>
  <si>
    <t>Account 9</t>
  </si>
  <si>
    <t>Account 10</t>
  </si>
  <si>
    <t>TOTAL COMPREHENSIVE INCOME</t>
  </si>
  <si>
    <t>SOCI - OTHERS</t>
  </si>
  <si>
    <t>Checking</t>
  </si>
  <si>
    <t>Acct No.</t>
  </si>
  <si>
    <t>Account Name</t>
  </si>
  <si>
    <t xml:space="preserve">Account Name </t>
  </si>
  <si>
    <t>Purpose of Account / Nature of Account</t>
  </si>
  <si>
    <t>Traditional</t>
  </si>
  <si>
    <t>Balance should be zero</t>
  </si>
  <si>
    <t>% should be 0.00%</t>
  </si>
  <si>
    <t>INVESTMENT INCOME BREAKDOWN</t>
  </si>
  <si>
    <t>SOURCES</t>
  </si>
  <si>
    <t>PER FRF SOCI</t>
  </si>
  <si>
    <t xml:space="preserve">From Investments </t>
  </si>
  <si>
    <t>as of 12/31/20xx</t>
  </si>
  <si>
    <t>sold/matured in 20xx</t>
  </si>
  <si>
    <t>Subtotal</t>
  </si>
  <si>
    <t>AGING OF RECEIVABLES</t>
  </si>
  <si>
    <t>Premium due and uncollected</t>
  </si>
  <si>
    <t>Age</t>
  </si>
  <si>
    <t>No. of Outstanding Policies / Receivables</t>
  </si>
  <si>
    <t>&lt; 3 mos.</t>
  </si>
  <si>
    <t>&gt; 3 mos. &amp; &lt; 6 mos.</t>
  </si>
  <si>
    <t>&gt;  6 mos. &amp; &lt;  9 mos.</t>
  </si>
  <si>
    <t>&gt; 9 mos. &amp; &lt; 12 mos.</t>
  </si>
  <si>
    <t>&gt; 12  mos. &amp; &lt; 15 mos.</t>
  </si>
  <si>
    <t>&gt; 15  mos. &amp; &lt; 18 mos.</t>
  </si>
  <si>
    <t>&gt; 18 mos.</t>
  </si>
  <si>
    <t>Unearned Interest Income</t>
  </si>
  <si>
    <t xml:space="preserve"> &lt; 3 mos.</t>
  </si>
  <si>
    <t>Other Loan Receivables</t>
  </si>
  <si>
    <t>RECEIVABLE/PAYABLE FROM/TO OFFICERS/STOCKHOLDERS</t>
  </si>
  <si>
    <t>Name</t>
  </si>
  <si>
    <t>Stockholder</t>
  </si>
  <si>
    <t>Board Director/Trustee (BOD/BOT)</t>
  </si>
  <si>
    <t>Independent Director/Trustee</t>
  </si>
  <si>
    <t>Position in BODs/BOTs</t>
  </si>
  <si>
    <t xml:space="preserve">Payable to Company </t>
  </si>
  <si>
    <t xml:space="preserve">Receivable from Company </t>
  </si>
  <si>
    <r>
      <t>TRUE/FALSE</t>
    </r>
    <r>
      <rPr>
        <b/>
        <sz val="11"/>
        <color rgb="FFFFFF00"/>
        <rFont val="Times New Roman"/>
        <family val="1"/>
      </rPr>
      <t xml:space="preserve"> </t>
    </r>
    <r>
      <rPr>
        <b/>
        <sz val="11"/>
        <color rgb="FFFF0000"/>
        <rFont val="Times New Roman"/>
        <family val="1"/>
      </rPr>
      <t>(Note 1)</t>
    </r>
  </si>
  <si>
    <t>Input Position</t>
  </si>
  <si>
    <t>FRF Asset Account</t>
  </si>
  <si>
    <t>12/31/20xx Balance</t>
  </si>
  <si>
    <t>FRF Liability Account</t>
  </si>
  <si>
    <t>1) Enter True,  If applicable</t>
  </si>
  <si>
    <t>2) Enter additional rows if more than 10</t>
  </si>
  <si>
    <t>SEGREGATED FUND ASSETS AND LIABILITIES</t>
  </si>
  <si>
    <t xml:space="preserve">COMPONENTS </t>
  </si>
  <si>
    <t>FUND NAME</t>
  </si>
  <si>
    <t>PRIOR YEAR BALANCE</t>
  </si>
  <si>
    <t>December 31, 2017</t>
  </si>
  <si>
    <t>(Input Fund name)</t>
  </si>
  <si>
    <t>8.3.1</t>
  </si>
  <si>
    <t>Foreign exchange contracts</t>
  </si>
  <si>
    <t>8.3.2</t>
  </si>
  <si>
    <t>Interest rate contracts</t>
  </si>
  <si>
    <t>8.3.3</t>
  </si>
  <si>
    <t>Equity contracts</t>
  </si>
  <si>
    <t>46.3.1</t>
  </si>
  <si>
    <t>46.3.2</t>
  </si>
  <si>
    <t>46.3.3</t>
  </si>
  <si>
    <t>Deferred Tax Liability </t>
  </si>
  <si>
    <t>SEGREGATED FUND ASSETS</t>
  </si>
  <si>
    <t>Surrender values on cancelled policies</t>
  </si>
  <si>
    <t>Interest due or accrued on policy or contract funds</t>
  </si>
  <si>
    <t>Anticipated Endowments left with the company</t>
  </si>
  <si>
    <t>Separate Variable Account - Policyholder</t>
  </si>
  <si>
    <t xml:space="preserve">SEGREGATED FUND LIABILITIES </t>
  </si>
  <si>
    <t>SEED CAPITAL</t>
  </si>
  <si>
    <t>1)  Add/hide columns as necessary.</t>
  </si>
  <si>
    <t>GPV MONITORING</t>
  </si>
  <si>
    <t>YEAR-ENDED</t>
  </si>
  <si>
    <t>Annex B Report</t>
  </si>
  <si>
    <t>VARIANCE</t>
  </si>
  <si>
    <t>Basis</t>
  </si>
  <si>
    <t>SOFP</t>
  </si>
  <si>
    <t>Table II , Column F, Line 1</t>
  </si>
  <si>
    <t>*2</t>
  </si>
  <si>
    <t>*3</t>
  </si>
  <si>
    <t>Table II , Column F, Line 6</t>
  </si>
  <si>
    <t>SOFP- OCI</t>
  </si>
  <si>
    <t>Table II , Column C, Line 1</t>
  </si>
  <si>
    <t>SOCI- OCI</t>
  </si>
  <si>
    <t>*1</t>
  </si>
  <si>
    <t>SOCI</t>
  </si>
  <si>
    <t>Table II , Column E+G, Line 1</t>
  </si>
  <si>
    <t>Manually Link in the account in the FRF SOCI tab pertaining to the movement of Remeasurement of Life Insurance Reserves, for manual linking</t>
  </si>
  <si>
    <t>Manual Input of (opposite sign) amounts from Annex B of Actuarial Valuation Report</t>
  </si>
  <si>
    <t>Provide breakdown for reconciliation (e.g. Due to forex, due to tax, due to change in discount rate, etc.) and identify the account used to record the transaction, if there is any.</t>
  </si>
  <si>
    <t>RESERVE FOR AFS SECURITIES BREAKDOWN</t>
  </si>
  <si>
    <t>YEAR-ENDED:</t>
  </si>
  <si>
    <t>Particular1</t>
  </si>
  <si>
    <t>Particular2</t>
  </si>
  <si>
    <t>Particular3</t>
  </si>
  <si>
    <t>Particular4</t>
  </si>
  <si>
    <t>Particular5</t>
  </si>
  <si>
    <t>Particular6</t>
  </si>
  <si>
    <t>Particular7</t>
  </si>
  <si>
    <t>Particular8</t>
  </si>
  <si>
    <t>Particular9</t>
  </si>
  <si>
    <t>Particular10</t>
  </si>
  <si>
    <t>Particular11</t>
  </si>
  <si>
    <t>Particular12</t>
  </si>
  <si>
    <t>Particular13</t>
  </si>
  <si>
    <t>Particular14</t>
  </si>
  <si>
    <t>Particular15</t>
  </si>
  <si>
    <t>Particular16</t>
  </si>
  <si>
    <t>Particular17</t>
  </si>
  <si>
    <t>Particular18</t>
  </si>
  <si>
    <t>Particular19</t>
  </si>
  <si>
    <t>Particular20</t>
  </si>
  <si>
    <t>Reserve for AFS per Page 3</t>
  </si>
  <si>
    <t>EXTERNAL AUDIT HISTORY</t>
  </si>
  <si>
    <t>10 Year Historical</t>
  </si>
  <si>
    <t>Audit Period</t>
  </si>
  <si>
    <t>Audit Firm</t>
  </si>
  <si>
    <t>Audit Signing Partner</t>
  </si>
  <si>
    <t>Opinion</t>
  </si>
  <si>
    <t>Current Audit Period</t>
  </si>
  <si>
    <t>Unqualified</t>
  </si>
  <si>
    <t>Qualified</t>
  </si>
  <si>
    <t>Adverse</t>
  </si>
  <si>
    <t>Disclaimer</t>
  </si>
  <si>
    <t>If Qualified, Adverse or Disclaimer write basis of qualification, adverse or disclaimer of Opinion</t>
  </si>
  <si>
    <t>BOARD OF DIRECTORS</t>
  </si>
  <si>
    <t>ADDRESS</t>
  </si>
  <si>
    <t>POSITION</t>
  </si>
  <si>
    <t>Chairman</t>
  </si>
  <si>
    <t>Vice Chairman</t>
  </si>
  <si>
    <t>Independent Director</t>
  </si>
  <si>
    <t>Executive Director</t>
  </si>
  <si>
    <t>Non-executive Director</t>
  </si>
  <si>
    <t>Remuneration Committee</t>
  </si>
  <si>
    <t>Head:</t>
  </si>
  <si>
    <t>Members:</t>
  </si>
  <si>
    <t>Nomination Committee</t>
  </si>
  <si>
    <t>Audit Committee</t>
  </si>
  <si>
    <t>(Others) Committee (add all committees other than remuneration, nomination and audit)</t>
  </si>
  <si>
    <t>COMMISSIONS PAID- DIRECT AGENTS</t>
  </si>
  <si>
    <t>Page 119</t>
  </si>
  <si>
    <t>NAME OF AGENTS (OPTIONAL FOR CONFIDENTIALITY)</t>
  </si>
  <si>
    <t>C.A. NO.</t>
  </si>
  <si>
    <t>DATE ISSUED</t>
  </si>
  <si>
    <t>DATE EXPIRED</t>
  </si>
  <si>
    <t>SUMMARY OF VUL ACCOUNTS</t>
  </si>
  <si>
    <t>ACCOUNT NUMBER/
SERIAL NUMBER</t>
  </si>
  <si>
    <t>NO. OF SHARES</t>
  </si>
  <si>
    <t>Placement / Rollover Date or
Date of Acquisition</t>
  </si>
  <si>
    <t>LEDGER
BALANCES</t>
  </si>
  <si>
    <t>NON-LEDGER 
BALANCES</t>
  </si>
  <si>
    <t>NON-ADMITTED
BALANCES</t>
  </si>
  <si>
    <t>ADMITTED
 BALANCES</t>
  </si>
  <si>
    <t>ACCOUNT TYPE</t>
  </si>
  <si>
    <t>(25)=(22)+(23)-(24)</t>
  </si>
  <si>
    <t>(34)=(31)+(32)-(33)</t>
  </si>
  <si>
    <t>(35)=(28)+(30)</t>
  </si>
  <si>
    <t>CASH ON HAND AND CASH IN BANKS</t>
  </si>
  <si>
    <t>e.g.</t>
  </si>
  <si>
    <t>Bank A</t>
  </si>
  <si>
    <t>EQUITY FUND</t>
  </si>
  <si>
    <t>Savings</t>
  </si>
  <si>
    <t>123-456-789</t>
  </si>
  <si>
    <t>Bank B</t>
  </si>
  <si>
    <t>BALANCE FUND</t>
  </si>
  <si>
    <t>143-144-175</t>
  </si>
  <si>
    <t>FUND GRAND TOTAL - MICROINSURANCE</t>
  </si>
  <si>
    <t>FUND GRAND TOTAL - Cash on Hand and Cash In Banks</t>
  </si>
  <si>
    <t>Short Term</t>
  </si>
  <si>
    <t>Lond Term</t>
  </si>
  <si>
    <t>FUND GRAND TOTAL - TIME DEPOSITS</t>
  </si>
  <si>
    <t>PESO</t>
  </si>
  <si>
    <t>Available for Sale</t>
  </si>
  <si>
    <t>PIBD……</t>
  </si>
  <si>
    <t>BOND FUND</t>
  </si>
  <si>
    <t>HTM</t>
  </si>
  <si>
    <t xml:space="preserve">b) </t>
  </si>
  <si>
    <t>FOREIGN</t>
  </si>
  <si>
    <t>PRIVATE</t>
  </si>
  <si>
    <t>EQUITY SECURITIES</t>
  </si>
  <si>
    <t>LISTED</t>
  </si>
  <si>
    <t>DOMESTIC</t>
  </si>
  <si>
    <t>FVPL</t>
  </si>
  <si>
    <t>UNLISTED</t>
  </si>
  <si>
    <t>FUND GRAND TOTAL - EQUITY  SECURITIES</t>
  </si>
  <si>
    <t>MUTUAL FUNDS, UITF, REAL ESTATE INVESTMENT TRUST FUND AND OTHER FUNDS</t>
  </si>
  <si>
    <t>MUTUAL FUNDS</t>
  </si>
  <si>
    <t>UITF</t>
  </si>
  <si>
    <t>REAL ESTATE INVESTMENT TRUST FUND</t>
  </si>
  <si>
    <t xml:space="preserve">d) </t>
  </si>
  <si>
    <t>OTHER FUNDS (IMA)</t>
  </si>
  <si>
    <t>LOANS AND RECEIVABLES</t>
  </si>
  <si>
    <t>OTHER LOANS</t>
  </si>
  <si>
    <t>Receivable from Gen Fund</t>
  </si>
  <si>
    <t>Other Receivables</t>
  </si>
  <si>
    <t>INVESTMENT INCOME DUE AND ACCRUED</t>
  </si>
  <si>
    <t xml:space="preserve">c) </t>
  </si>
  <si>
    <t>Held to Maturity</t>
  </si>
  <si>
    <t xml:space="preserve"> Miscellaneous </t>
  </si>
  <si>
    <t>GRAND TOTAL SEGREGATED FUND ASSETS</t>
  </si>
  <si>
    <t>Due to Brokers</t>
  </si>
  <si>
    <t>GRAND TOTAL LIABILITIES</t>
  </si>
  <si>
    <t>check digit</t>
  </si>
  <si>
    <t>1) Segregated Fund Asset per Page 108</t>
  </si>
  <si>
    <t>1) Segregated Fund Liabilities per Page 108</t>
  </si>
  <si>
    <t>3) Insert additional Account Ledger if necessary to complete the schedule</t>
  </si>
  <si>
    <t>4) Indicate N/A or leave blank for columns that are not related to the account/s.</t>
  </si>
  <si>
    <t>NAME OF AGENTS (LAST NAME, FIRST NAME, MIDDLE NAME)</t>
  </si>
  <si>
    <t>EXPIRY DATE</t>
  </si>
  <si>
    <t>Note:       To facilitate implementation of Insurance Commission (IC) Circular Letter (CL) No. 2017-52 dated 17 November 2017, kindly provide the names of direct</t>
  </si>
  <si>
    <t xml:space="preserve">      agents that were paid commissions in CY 20xx, together with Certificate of Authority Numbers and corresponding Expiry Dates. These disclosures shall </t>
  </si>
  <si>
    <t xml:space="preserve">      be kept in strictest confidence in view of the Data Privacy Act of 2012 and Section 6 of IC CL No. 2016-68 dated 28 December 2016.</t>
  </si>
  <si>
    <t>AVR ANALYSIS</t>
  </si>
  <si>
    <t>Per AVR Annex B</t>
  </si>
  <si>
    <t>PER AS</t>
  </si>
  <si>
    <t>Reserve end of 2024</t>
  </si>
  <si>
    <t>Reserve end of 2023</t>
  </si>
  <si>
    <t>Increase/(Decrease) in Aggregate Reserve</t>
  </si>
  <si>
    <t>Reserve end of 2022</t>
  </si>
  <si>
    <t>Reserve end of 2021</t>
  </si>
  <si>
    <t>Reserve end of 2020</t>
  </si>
  <si>
    <t>Reserve end of 2019</t>
  </si>
  <si>
    <t>Reserve end of 2018</t>
  </si>
  <si>
    <t>Reserve end of 2017</t>
  </si>
  <si>
    <t>Reserve end of 2016</t>
  </si>
  <si>
    <t>63.4 Retained Earnings - Transition Adjustments</t>
  </si>
  <si>
    <t>(ENTITY NAME)</t>
  </si>
  <si>
    <t>ADJUSTED TRIAL BALANCE</t>
  </si>
  <si>
    <t>VERIFICATION AS OF 31 DECEMBER 20XX</t>
  </si>
  <si>
    <t>ACCOUNT CODE</t>
  </si>
  <si>
    <t>ACCOUNT NAME</t>
  </si>
  <si>
    <t>DR</t>
  </si>
  <si>
    <t>Certified By:</t>
  </si>
  <si>
    <t>Chief Accountant</t>
  </si>
  <si>
    <t>RECONCILIATION BETWEEN TRIAL BALANCE, AUDITED FINANCIAL STATEMENTS (AFS) AND ANNUAL STATEMENT</t>
  </si>
  <si>
    <t>Trial Balance</t>
  </si>
  <si>
    <t>Balance Sheet</t>
  </si>
  <si>
    <t>Income Statement</t>
  </si>
  <si>
    <t>Audited Financial Statements (AFS)</t>
  </si>
  <si>
    <t>TB VS AFS Check Digit</t>
  </si>
  <si>
    <t xml:space="preserve"> Annual Statement (AS) (Ledger Balances of Page 2 and 3, Tab CB)</t>
  </si>
  <si>
    <t>AFS VS AS Check Digit</t>
  </si>
  <si>
    <t>Dr</t>
  </si>
  <si>
    <t>Cr</t>
  </si>
  <si>
    <t>Account in the Face of AFS</t>
  </si>
  <si>
    <t>Account in the Note of the AFS</t>
  </si>
  <si>
    <t>FRF/SCA Main Account</t>
  </si>
  <si>
    <t>FRF/SCA Sub-Account</t>
  </si>
  <si>
    <t>Cash &amp; Cash Equivalent</t>
  </si>
  <si>
    <t>Cash and Cash Equivalents</t>
  </si>
  <si>
    <t>Cash in Bank - SBC Savings</t>
  </si>
  <si>
    <t>Cash in banks - unrestricted</t>
  </si>
  <si>
    <t>Cash in Bank - BDO Savings</t>
  </si>
  <si>
    <t>Cash in banks - restricted</t>
  </si>
  <si>
    <t>Cash Equivalents</t>
  </si>
  <si>
    <t>Cash in Bank - PNB Savings</t>
  </si>
  <si>
    <t>Cash in Bank - Metrobank Savings</t>
  </si>
  <si>
    <t>Cash in Bank - China Bank TD</t>
  </si>
  <si>
    <t>Cash in Bank - BDO TD</t>
  </si>
  <si>
    <t>Cash in Bank - PNB TD</t>
  </si>
  <si>
    <t>1) Ensure that WTB ,AFS and AS are fully reconciled. All elements of the Financial Statement should be properly accounted in the reconciliation.</t>
  </si>
  <si>
    <t>2) All accounts presented in the Trial Balance should be properly group in the AFS and AS Columns to show that all accounts under TB are fully accounted (refer to the example given)</t>
  </si>
  <si>
    <t> </t>
  </si>
  <si>
    <t xml:space="preserve"> Page 117</t>
  </si>
  <si>
    <t>LIST OF APPROVED/EXISTING PRODUCTS</t>
  </si>
  <si>
    <t>I. INDIVIDUAL INSURANCE</t>
  </si>
  <si>
    <t>DATE OF IC APPROVAL</t>
  </si>
  <si>
    <t>F. VARIABLE LIFE</t>
  </si>
  <si>
    <t>G. MICROINSURANCE</t>
  </si>
  <si>
    <t>H. MIGRANT WORKERS</t>
  </si>
  <si>
    <t>I. OTHERS</t>
  </si>
  <si>
    <t>J. GROUP PERMANENT</t>
  </si>
  <si>
    <t>K. GROUP TERM</t>
  </si>
  <si>
    <t>L. GROUP ACCIDENT</t>
  </si>
  <si>
    <t>M. GROUP HEALTH</t>
  </si>
  <si>
    <t>N. MICROINSURANCE</t>
  </si>
  <si>
    <t>O. MIGRANT WORKERS</t>
  </si>
  <si>
    <t>P. OTHERS</t>
  </si>
  <si>
    <t xml:space="preserve"> Page 118</t>
  </si>
  <si>
    <t>SURVEY ON SUSTAINABLE INSURANCE PRODUCT</t>
  </si>
  <si>
    <t>Table A. Sustainable Insurance Products Sold within the current calendar year</t>
  </si>
  <si>
    <t>Building on the insights gained from our previous survey focused on enhancing awareness among IC-regulated entities regarding sustainable insurance products, this follow-up initiative seeks to assess, where applicable, the potential impact of these products on the Philippines' Nationally Determined Contributions (NDCs) and to explore considerations related to Environmental, Social, and Governance (ESG) factors in the context of sustainable insurance. 
To reiterate, while the Commission does not yet have formal criteria for identifying these products, it is guided by 'The Philippine Sustainable Finance Roadmap' and 'The Philippine Sustainable Finance Guiding Principles,' rooted in 'The Philippines' Nationally Determined Contributions,' which may be accessed below.</t>
  </si>
  <si>
    <t>Name of Sustainable Insurance Product</t>
  </si>
  <si>
    <t>No. of Policies Sold</t>
  </si>
  <si>
    <t>Premium Income</t>
  </si>
  <si>
    <t>Total Sum Assured</t>
  </si>
  <si>
    <t>NDC Contribution</t>
  </si>
  <si>
    <t>ESG Consideration</t>
  </si>
  <si>
    <t>Response</t>
  </si>
  <si>
    <r>
      <t xml:space="preserve">Is your company/association aware of sustainable insurance products? </t>
    </r>
    <r>
      <rPr>
        <b/>
        <sz val="12"/>
        <color theme="1"/>
        <rFont val="Arial"/>
        <family val="2"/>
      </rPr>
      <t>(Yes/No/NA)</t>
    </r>
  </si>
  <si>
    <r>
      <t xml:space="preserve">Does your company/association have an approved sustainable insurance product? </t>
    </r>
    <r>
      <rPr>
        <b/>
        <sz val="12"/>
        <color theme="1"/>
        <rFont val="Arial"/>
        <family val="2"/>
      </rPr>
      <t>(Yes/No/NA)</t>
    </r>
  </si>
  <si>
    <r>
      <t xml:space="preserve">Have you assessed how your sustainable insurance products align with environment-related goals and sustainability targets within your company? </t>
    </r>
    <r>
      <rPr>
        <b/>
        <sz val="12"/>
        <color theme="1"/>
        <rFont val="Arial"/>
        <family val="2"/>
      </rPr>
      <t>(Yes/No/NA)</t>
    </r>
  </si>
  <si>
    <r>
      <t xml:space="preserve">Does your sustainable insurance product align with nationally recognized environmental and sustainability goals, such as the Philippines' NDCs (i.e. Reduction of GHG emissions; Adaptation measures; Energy Transition; Sustainable Transport; or Sustainable Agriculture)? </t>
    </r>
    <r>
      <rPr>
        <b/>
        <sz val="12"/>
        <color theme="1"/>
        <rFont val="Arial"/>
        <family val="2"/>
      </rPr>
      <t>(Yes/No/NA)</t>
    </r>
  </si>
  <si>
    <r>
      <t xml:space="preserve">Kindly provide information on approved sustainable insurance products of the company/association in 
</t>
    </r>
    <r>
      <rPr>
        <b/>
        <sz val="12"/>
        <color theme="1"/>
        <rFont val="Arial"/>
        <family val="2"/>
      </rPr>
      <t>Table A.</t>
    </r>
  </si>
  <si>
    <t>Please encode response in Table A</t>
  </si>
  <si>
    <t>Questions 6 to 12 are applicable only to regulated entities WITHOUT sustainable insurance products.</t>
  </si>
  <si>
    <r>
      <t xml:space="preserve">Is your company/association considering to sell sustainable insurance products to your members? 
</t>
    </r>
    <r>
      <rPr>
        <b/>
        <sz val="12"/>
        <color theme="1"/>
        <rFont val="Arial"/>
        <family val="2"/>
      </rPr>
      <t>(Yes/No/NA)</t>
    </r>
  </si>
  <si>
    <t>What is/are preventing the company/association from developing/selling 'sustainable insurance products?  
Alternatively, what will push the company/association to develop and sell 'sustainable insurance products?</t>
  </si>
  <si>
    <t xml:space="preserve">
</t>
  </si>
  <si>
    <r>
      <t xml:space="preserve">Has your company received inquiries or requests from customers regarding sustainable insurance products? </t>
    </r>
    <r>
      <rPr>
        <b/>
        <sz val="12"/>
        <color theme="1"/>
        <rFont val="Arial"/>
        <family val="2"/>
      </rPr>
      <t>(Yes/No/NA)</t>
    </r>
  </si>
  <si>
    <r>
      <t xml:space="preserve">Does your company see potential benefits from offering sustainable insurance products? </t>
    </r>
    <r>
      <rPr>
        <b/>
        <sz val="12"/>
        <color theme="1"/>
        <rFont val="Arial"/>
        <family val="2"/>
      </rPr>
      <t>(Yes/No/NA)</t>
    </r>
  </si>
  <si>
    <r>
      <t xml:space="preserve">Will you consider selling sustainable insurance products if there are incentives? </t>
    </r>
    <r>
      <rPr>
        <b/>
        <sz val="12"/>
        <color theme="1"/>
        <rFont val="Arial"/>
        <family val="2"/>
      </rPr>
      <t>(Yes/No/NA)</t>
    </r>
  </si>
  <si>
    <r>
      <t xml:space="preserve">Has your company considered the regulatory landscape and requirements related to sustainable insurance offerings? </t>
    </r>
    <r>
      <rPr>
        <b/>
        <sz val="12"/>
        <color theme="1"/>
        <rFont val="Arial"/>
        <family val="2"/>
      </rPr>
      <t>(Yes/No/NA)</t>
    </r>
  </si>
  <si>
    <t>If your company/association plans to have a sustainable insurance product in the future, 
please specify the target year.</t>
  </si>
  <si>
    <t>NOTES AND INSTRUCTIONS:</t>
  </si>
  <si>
    <t>Kindly input the appropriate answers under the 'Response' column opposite the question except for # 4 where response should be encoded in Table A.</t>
  </si>
  <si>
    <t>For year format, use YYYY e.g., 2023</t>
  </si>
  <si>
    <t>For Column J on NDC Contribution in Table A, please refer to the following definitions for the drop-down list:</t>
  </si>
  <si>
    <r>
      <rPr>
        <b/>
        <sz val="12"/>
        <color rgb="FFFF0000"/>
        <rFont val="Arial"/>
        <family val="2"/>
      </rPr>
      <t>Reduction of GHG Emissions</t>
    </r>
    <r>
      <rPr>
        <sz val="12"/>
        <color rgb="FFFF0000"/>
        <rFont val="Arial"/>
        <family val="2"/>
      </rPr>
      <t xml:space="preserve">: Sustainable insurance products in this category provide coverage for businesses and individuals adopting practices that actively reduce their carbon footprint. </t>
    </r>
  </si>
  <si>
    <r>
      <rPr>
        <b/>
        <sz val="12"/>
        <color rgb="FFFF0000"/>
        <rFont val="Arial"/>
        <family val="2"/>
      </rPr>
      <t>Adaptation Measures</t>
    </r>
    <r>
      <rPr>
        <sz val="12"/>
        <color rgb="FFFF0000"/>
        <rFont val="Arial"/>
        <family val="2"/>
      </rPr>
      <t>: These insurance products focus on supporting communities and industries in adapting to the impacts of climate change. Coverage may include protection against climate-related risks such as extreme weather events, sea-level rise, and other environmental challenges.</t>
    </r>
  </si>
  <si>
    <r>
      <rPr>
        <b/>
        <sz val="12"/>
        <color rgb="FFFF0000"/>
        <rFont val="Arial"/>
        <family val="2"/>
      </rPr>
      <t>Energy Transition</t>
    </r>
    <r>
      <rPr>
        <sz val="12"/>
        <color rgb="FFFF0000"/>
        <rFont val="Arial"/>
        <family val="2"/>
      </rPr>
      <t xml:space="preserve">: Sustainable insurance products promoting energy transition offering coverage for clean energy projects, such as solar and wind farms. </t>
    </r>
  </si>
  <si>
    <r>
      <rPr>
        <b/>
        <sz val="12"/>
        <color rgb="FFFF0000"/>
        <rFont val="Arial"/>
        <family val="2"/>
      </rPr>
      <t>Sustainable Transport</t>
    </r>
    <r>
      <rPr>
        <sz val="12"/>
        <color rgb="FFFF0000"/>
        <rFont val="Arial"/>
        <family val="2"/>
      </rPr>
      <t>: Insurance products in this category encourage environmentally friendly
transportation practices such as coverage for electric/hybrid vehicles</t>
    </r>
  </si>
  <si>
    <r>
      <rPr>
        <b/>
        <sz val="12"/>
        <color rgb="FFFF0000"/>
        <rFont val="Arial"/>
        <family val="2"/>
      </rPr>
      <t>Sustainable Agriculture</t>
    </r>
    <r>
      <rPr>
        <sz val="12"/>
        <color rgb="FFFF0000"/>
        <rFont val="Arial"/>
        <family val="2"/>
      </rPr>
      <t>: These insurance products are tailored to support sustainable farming practices.</t>
    </r>
  </si>
  <si>
    <r>
      <rPr>
        <b/>
        <sz val="12"/>
        <color rgb="FFFF0000"/>
        <rFont val="Arial"/>
        <family val="2"/>
      </rPr>
      <t>NA</t>
    </r>
    <r>
      <rPr>
        <sz val="12"/>
        <color rgb="FFFF0000"/>
        <rFont val="Arial"/>
        <family val="2"/>
      </rPr>
      <t>: Not Applicable</t>
    </r>
  </si>
  <si>
    <t>For Column K on ESG Consideration in Table A, please refer to the following definitions for the drop-down list:</t>
  </si>
  <si>
    <r>
      <rPr>
        <b/>
        <sz val="12"/>
        <color rgb="FFFF0000"/>
        <rFont val="Arial"/>
        <family val="2"/>
      </rPr>
      <t>Environmental</t>
    </r>
    <r>
      <rPr>
        <sz val="12"/>
        <color rgb="FFFF0000"/>
        <rFont val="Arial"/>
        <family val="2"/>
      </rPr>
      <t>: Environmental factors in insurance products pertain to considerations of the ecological impact of insured activities. This may include policies that address risks associated with climate change, natural disasters, pollution, and other environmental challenges.</t>
    </r>
  </si>
  <si>
    <r>
      <t xml:space="preserve">Social: </t>
    </r>
    <r>
      <rPr>
        <sz val="12"/>
        <color rgb="FFFF0000"/>
        <rFont val="Arial"/>
        <family val="2"/>
      </rPr>
      <t>Social factors in insurance products focus on the societal impact of insured activities. These policies address risks related to human well-being, community development, and inclusivity.</t>
    </r>
  </si>
  <si>
    <r>
      <t xml:space="preserve">Governance: </t>
    </r>
    <r>
      <rPr>
        <sz val="12"/>
        <color rgb="FFFF0000"/>
        <rFont val="Arial"/>
        <family val="2"/>
      </rPr>
      <t>Governance factors in insurance products involve considerations of the internal and external governance practices of the insurance company. This may include cyber risk insurance and D&amp;O insurance among others</t>
    </r>
  </si>
  <si>
    <t>If there are multiple applicable options for both the drop-down lists for NDC Contribution and ESG Consideration, please select the most relevant one.</t>
  </si>
  <si>
    <t>LINKS TO THE NATIONALLY DETERMINED CONTRIBUTIONS, ROADMAP, AND GUIDING PRINCIPLES:</t>
  </si>
  <si>
    <t>Nationally Determined Contributions</t>
  </si>
  <si>
    <t>Roadmap</t>
  </si>
  <si>
    <t>Guiding Principles</t>
  </si>
  <si>
    <t>Table A. Sustainable Insurance Products Sold as of 31 December 20xx</t>
  </si>
  <si>
    <t>This survey aims to determine the awareness of IC regulated entities regarding sustainable insurance products and the current menu of sustainable insurance products of each regulated entity. While the Commission does not yet have a formal criteria in identifying these products, it is guided by 'The Philippine  Sustainable Finance Roadmap' and 'The Philippine Sustainable Finance Guiding Principles, which may be accessed below.</t>
  </si>
  <si>
    <r>
      <t xml:space="preserve">Is your company/association aware of sustainable insurance products? </t>
    </r>
    <r>
      <rPr>
        <b/>
        <sz val="12"/>
        <color theme="1"/>
        <rFont val="Times New Roman"/>
        <family val="1"/>
      </rPr>
      <t>(Yes/No/NA)</t>
    </r>
  </si>
  <si>
    <t>How does the company/association define 'sustainable insurance product'?</t>
  </si>
  <si>
    <r>
      <t xml:space="preserve">Does your company/association have an approved sustainable insurance product? </t>
    </r>
    <r>
      <rPr>
        <b/>
        <sz val="12"/>
        <color theme="1"/>
        <rFont val="Times New Roman"/>
        <family val="1"/>
      </rPr>
      <t>(Yes/No/NA)</t>
    </r>
  </si>
  <si>
    <r>
      <t xml:space="preserve">Kindly provide information on approved sustainable insurance products of the company/association in </t>
    </r>
    <r>
      <rPr>
        <b/>
        <sz val="12"/>
        <color theme="1"/>
        <rFont val="Times New Roman"/>
        <family val="1"/>
      </rPr>
      <t>Table A.</t>
    </r>
  </si>
  <si>
    <t>Questions 5 to 8 are applicable only to regulated entities WITHOUT sustainable insurance products.</t>
  </si>
  <si>
    <t>Is your company/association considering to sell sustainable insurance products to your members? 
(Yes/No/NA)</t>
  </si>
  <si>
    <t>What is/are preventing the company/association from developing/selling 'sustainable insurance products'?  
Alternatively, what will push the company/association to develop and sell 'sustainable insurance products'?</t>
  </si>
  <si>
    <r>
      <t xml:space="preserve">Will you consider selling sustainable insurance products if there are incentives? </t>
    </r>
    <r>
      <rPr>
        <b/>
        <sz val="12"/>
        <color theme="1"/>
        <rFont val="Times New Roman"/>
        <family val="1"/>
      </rPr>
      <t>(Yes/No/NA)</t>
    </r>
  </si>
  <si>
    <t>If your company/association plans to have a sustainable insurance product in the future, 
please specify the target  year.</t>
  </si>
  <si>
    <t>LINKS TO THE ROADMAP AND GUIDING PRINCIPLES:</t>
  </si>
  <si>
    <t>ANNUAL STATEMENT FOR THE YEAR ENDED _________________________</t>
  </si>
  <si>
    <t>OF _______________________________________________________________</t>
  </si>
  <si>
    <t>NOTES TO FINANCIAL STATEMENTS</t>
  </si>
  <si>
    <t>1.  Have any  of the company been pledged as security of loan?  If yes, give details:</t>
  </si>
  <si>
    <t>2.  Does the company hold deposits of reinsurers not recorded in the statement of assets and Liabilities?</t>
  </si>
  <si>
    <t xml:space="preserve">     If yes, amount of cash or securities</t>
  </si>
  <si>
    <t>3.  Were there accounts written off during the period?</t>
  </si>
  <si>
    <t xml:space="preserve">      If so, attach copy of board resolution authorizing such action, together with the list of accounts written off, indicating</t>
  </si>
  <si>
    <t xml:space="preserve">      the name of borrower, date of loan/account, original amount, balance as written off.</t>
  </si>
  <si>
    <t>4.  Does the company have any contingent assets/liabilities or contractual obligations that are material and that have not</t>
  </si>
  <si>
    <t xml:space="preserve">     otherwise been disclosed?</t>
  </si>
  <si>
    <t xml:space="preserve">    If so, enumerate.</t>
  </si>
  <si>
    <t>5.  Have there been any events subsequent to the statement date which:</t>
  </si>
  <si>
    <t xml:space="preserve">     a)  will cause significant changes to reported assets and liabilities in the subsequent period?</t>
  </si>
  <si>
    <t xml:space="preserve">     or</t>
  </si>
  <si>
    <t xml:space="preserve">     b)  will have a significant effect on the operations of the company?</t>
  </si>
  <si>
    <t xml:space="preserve">     If answers to either (a) or (b) is yes, give details.</t>
  </si>
  <si>
    <t>6.  Itemize below extraordinary items of income/expense included in page 2 and 3 and any notes to the financial statements</t>
  </si>
  <si>
    <t xml:space="preserve">     that management believes are required for a fair presentation but which are not covered by the above questions.</t>
  </si>
  <si>
    <t xml:space="preserve">    S.S.</t>
  </si>
  <si>
    <t>, President;</t>
  </si>
  <si>
    <t>, Secretary;</t>
  </si>
  <si>
    <t>, Treasurer;     and</t>
  </si>
  <si>
    <t xml:space="preserve">, Chief Actuary/Head Actuary; of </t>
  </si>
  <si>
    <t>the</t>
  </si>
  <si>
    <t>being duly sworn, each for himself deposes and says  that  they  are  the  above-described  officers of the said company, and that on the 31st day of December  20__,</t>
  </si>
  <si>
    <t>all   the  above-described  assets  were  the  absolute  property  of  the  said  company, and that the foregoing statement, with the schedules and explanations  therein</t>
  </si>
  <si>
    <t>contained,  annexed  or  referred  to  are  full  and  correct  Exhibit  of  all  the  assets,  Liabilities,  Income  and  Expenses  and  of  the condition  and  affairs of the said</t>
  </si>
  <si>
    <t>company  of  the  said  thirty-first  day  of December 20__, and for the year ended on that date, according to the best of their information, knowledge and belief.</t>
  </si>
  <si>
    <t>, President</t>
  </si>
  <si>
    <t>, Chief Operating Officer/General Manager</t>
  </si>
  <si>
    <t>, Secretary</t>
  </si>
  <si>
    <t>, Treasurer</t>
  </si>
  <si>
    <t>, Chief Actuary/Head Actuary</t>
  </si>
  <si>
    <t>, Chief Accountant</t>
  </si>
  <si>
    <t xml:space="preserve">                        Subscribed   and  sworn  to  before  me  this </t>
  </si>
  <si>
    <t>day    of</t>
  </si>
  <si>
    <t>, 20__</t>
  </si>
  <si>
    <t xml:space="preserve">Affiant    </t>
  </si>
  <si>
    <t xml:space="preserve">Exhibiting his/her Residence Certificate No. </t>
  </si>
  <si>
    <t>on ____________</t>
  </si>
  <si>
    <t xml:space="preserve">Exhibiting his/her Residence Certificate No.  </t>
  </si>
  <si>
    <t>on  ____________</t>
  </si>
  <si>
    <t>on ____________ , respectively.</t>
  </si>
  <si>
    <t>Doc. No.  _______________</t>
  </si>
  <si>
    <t>Page No.  _______________</t>
  </si>
  <si>
    <t>Book No. _______________</t>
  </si>
  <si>
    <t>Series of 20__</t>
  </si>
  <si>
    <t>1) Please refer to IC CL No. 2022-23 dated 18 May 2022, or any superseding version.</t>
  </si>
  <si>
    <t>4) Please refer to IC CL No. 2022-23 dated 18 May 2022, or any superseding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</si>
</sst>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quot;₱&quot;* #,##0.00_-;\-&quot;₱&quot;* #,##0.00_-;_-&quot;₱&quot;* &quot;-&quot;??_-;_-@_-"/>
    <numFmt numFmtId="166" formatCode="_-* #,##0.00_-;\-* #,##0.00_-;_-* &quot;-&quot;??_-;_-@_-"/>
    <numFmt numFmtId="167" formatCode="_-&quot;$&quot;* #,##0_-;\-&quot;$&quot;* #,##0_-;_-&quot;$&quot;* &quot;-&quot;_-;_-@_-"/>
    <numFmt numFmtId="168" formatCode="_-&quot;$&quot;* #,##0.00_-;\-&quot;$&quot;* #,##0.00_-;_-&quot;$&quot;* &quot;-&quot;??_-;_-@_-"/>
    <numFmt numFmtId="169" formatCode="[$-1409]d\ mmmm\ yyyy;@"/>
    <numFmt numFmtId="170" formatCode="0_);\(0\)"/>
    <numFmt numFmtId="171" formatCode="_(* #,##0_);_(* \(#,##0\);_(* \-??_);_(@_)"/>
    <numFmt numFmtId="172" formatCode="_(* #,##0_);_(* \(#,##0\);_(* &quot;-&quot;??_);_(@_)"/>
    <numFmt numFmtId="173" formatCode="_-* #,##0_-;\-* #,##0_-;_-* &quot;-&quot;??_-;_-@_-"/>
    <numFmt numFmtId="174" formatCode="_(* #,##0.0_);_(* \(#,##0.0\);_(* &quot;-&quot;??_);_(@_)"/>
    <numFmt numFmtId="175" formatCode="m/d/yyyy;@"/>
    <numFmt numFmtId="176" formatCode="#,##0.00\ ;&quot; (&quot;#,##0.00\);&quot; -&quot;#\ ;@\ "/>
    <numFmt numFmtId="177" formatCode="#,##0\ ;&quot; (&quot;#,##0\);&quot; -&quot;#\ ;@\ "/>
    <numFmt numFmtId="178" formatCode="_(* #,##0.00_);_(* \(#,##0.00\);_(* \-??_);_(@_)"/>
    <numFmt numFmtId="179" formatCode="mm/dd/yy;@"/>
    <numFmt numFmtId="180" formatCode="0.0"/>
    <numFmt numFmtId="181" formatCode="_(* #,##0.00000_);_(* \(#,##0.00000\);_(* \-??_);_(@_)"/>
    <numFmt numFmtId="182" formatCode="[$-409]mmmm\ d\,\ yyyy;@"/>
    <numFmt numFmtId="183" formatCode="_(* #,##0.0000_);_(* \(#,##0.0000\);_(* &quot;-&quot;??_);_(@_)"/>
    <numFmt numFmtId="184" formatCode="[$-3409]mmmm\ dd\,\ yyyy;@"/>
    <numFmt numFmtId="185" formatCode="_-* #,##0.000_-;\-* #,##0.000_-;_-* &quot;-&quot;??_-;_-@_-"/>
    <numFmt numFmtId="186" formatCode="0.00_ "/>
    <numFmt numFmtId="187" formatCode="General_)"/>
    <numFmt numFmtId="188" formatCode="0.0%"/>
    <numFmt numFmtId="189" formatCode="_-[$€-2]* #,##0.00_-;\-[$€-2]* #,##0.00_-;_-[$€-2]* &quot;-&quot;??_-"/>
    <numFmt numFmtId="190" formatCode="#,##0.0_);\(#,##0.0\)"/>
    <numFmt numFmtId="191" formatCode="_-* #,##0\ _D_M_-;\-* #,##0\ _D_M_-;_-* &quot;-&quot;\ _D_M_-;_-@_-"/>
    <numFmt numFmtId="192" formatCode="&quot;$&quot;#,##0.0000_);[Red]\(&quot;$&quot;#,##0.0000\)"/>
    <numFmt numFmtId="193" formatCode="#,##0.0_);[Red]\(&quot;$&quot;#,##0.0\)"/>
    <numFmt numFmtId="194" formatCode="_-* #,##0\ &quot;DM&quot;_-;\-* #,##0\ &quot;DM&quot;_-;_-* &quot;-&quot;\ &quot;DM&quot;_-;_-@_-"/>
    <numFmt numFmtId="195" formatCode="#,##0&quot;?&quot;;[Red]\-#,##0&quot;?&quot;"/>
    <numFmt numFmtId="196" formatCode="0."/>
    <numFmt numFmtId="197" formatCode="#."/>
    <numFmt numFmtId="198" formatCode="&quot;$&quot;#,##0.000000_);\(&quot;$&quot;#,##0.000000\)"/>
    <numFmt numFmtId="199" formatCode="_ * #,##0.00_ ;_ * \-#,##0.00_ ;_ * &quot;-&quot;??_ ;_ @_ "/>
    <numFmt numFmtId="200" formatCode="_-* #,##0.00\ &quot;DM&quot;_-;\-* #,##0.00\ &quot;DM&quot;_-;_-* &quot;-&quot;??\ &quot;DM&quot;_-;_-@_-"/>
    <numFmt numFmtId="201" formatCode="_-* #,##0.00\ _D_M_-;\-* #,##0.00\ _D_M_-;_-* &quot;-&quot;??\ _D_M_-;_-@_-"/>
    <numFmt numFmtId="202" formatCode="&quot;$&quot;#,##0.0"/>
    <numFmt numFmtId="203" formatCode="_ * #,##0_ ;_ * \-#,##0_ ;_ * &quot;-&quot;_ ;_ @_ "/>
    <numFmt numFmtId="204" formatCode="#,##0&quot;円&quot;;[Red]\-#,##0&quot;円&quot;"/>
    <numFmt numFmtId="205" formatCode="* #,##0_%;* \-#,##0_%;* #,##0_%;@_%"/>
    <numFmt numFmtId="206" formatCode="#,##0_ "/>
    <numFmt numFmtId="207" formatCode="00"/>
    <numFmt numFmtId="208" formatCode="&quot;$&quot;#,##0.000"/>
    <numFmt numFmtId="209" formatCode="0.00_)"/>
    <numFmt numFmtId="210" formatCode="[$-1409]dddd\,\ d\ mmmm\ yyyy;@"/>
    <numFmt numFmtId="211" formatCode="##,##0.00;\(##,##0.00\)"/>
    <numFmt numFmtId="212" formatCode="d/mm/yyyy;@"/>
    <numFmt numFmtId="213" formatCode="_-[$PHP]\ * #,##0.00_-;\-[$PHP]\ * #,##0.00_-;_-[$PHP]\ * &quot;-&quot;??_-;_-@_-"/>
    <numFmt numFmtId="214" formatCode="_-* #,##0.0_-;\-* #,##0.0_-;_-* &quot;-&quot;??_-;_-@_-"/>
  </numFmts>
  <fonts count="330">
    <font>
      <sz val="11"/>
      <color theme="1"/>
      <name val="Calibri"/>
      <family val="2"/>
      <scheme val="minor"/>
    </font>
    <font>
      <sz val="12"/>
      <color indexed="8"/>
      <name val="Times New Roman"/>
      <family val="1"/>
    </font>
    <font>
      <b/>
      <sz val="13"/>
      <color rgb="FF0000FF"/>
      <name val="Times New Roman"/>
      <family val="1"/>
    </font>
    <font>
      <sz val="10"/>
      <name val="Calibri"/>
      <family val="2"/>
    </font>
    <font>
      <sz val="10"/>
      <color theme="0"/>
      <name val="Times New Roman"/>
      <family val="1"/>
    </font>
    <font>
      <b/>
      <sz val="10"/>
      <color rgb="FF4D4D4D"/>
      <name val="Times New Roman"/>
      <family val="1"/>
    </font>
    <font>
      <b/>
      <sz val="14"/>
      <color rgb="FF333300"/>
      <name val="Times New Roman"/>
      <family val="1"/>
    </font>
    <font>
      <sz val="12"/>
      <name val="Times New Roman"/>
      <family val="1"/>
    </font>
    <font>
      <b/>
      <sz val="11"/>
      <name val="Times New Roman"/>
      <family val="1"/>
    </font>
    <font>
      <sz val="12"/>
      <name val="Calibri"/>
      <family val="2"/>
    </font>
    <font>
      <b/>
      <sz val="10"/>
      <name val="Times New Roman"/>
      <family val="1"/>
    </font>
    <font>
      <sz val="10"/>
      <color rgb="FF4D4D4D"/>
      <name val="Times New Roman"/>
      <family val="1"/>
    </font>
    <font>
      <sz val="10"/>
      <name val="Times New Roman"/>
      <family val="1"/>
    </font>
    <font>
      <b/>
      <sz val="12"/>
      <name val="Times New Roman"/>
      <family val="1"/>
    </font>
    <font>
      <b/>
      <sz val="12"/>
      <color indexed="60"/>
      <name val="Times New Roman"/>
      <family val="1"/>
    </font>
    <font>
      <b/>
      <sz val="12"/>
      <color rgb="FF0000FF"/>
      <name val="Times New Roman"/>
      <family val="1"/>
    </font>
    <font>
      <b/>
      <u/>
      <sz val="10"/>
      <color rgb="FFC00000"/>
      <name val="Times New Roman"/>
      <family val="1"/>
    </font>
    <font>
      <sz val="10"/>
      <color rgb="FFC00000"/>
      <name val="Times New Roman"/>
      <family val="1"/>
    </font>
    <font>
      <sz val="11"/>
      <color theme="0"/>
      <name val="Calibri"/>
      <family val="2"/>
    </font>
    <font>
      <sz val="10"/>
      <color theme="0"/>
      <name val="Calibri"/>
      <family val="2"/>
    </font>
    <font>
      <sz val="11"/>
      <color theme="1"/>
      <name val="Calibri"/>
      <family val="2"/>
      <scheme val="minor"/>
    </font>
    <font>
      <b/>
      <sz val="11"/>
      <color theme="1"/>
      <name val="Calibri"/>
      <family val="2"/>
      <scheme val="minor"/>
    </font>
    <font>
      <sz val="8"/>
      <color theme="1"/>
      <name val="Arial"/>
      <family val="2"/>
    </font>
    <font>
      <sz val="9"/>
      <color theme="1"/>
      <name val="Arial"/>
      <family val="2"/>
    </font>
    <font>
      <b/>
      <sz val="10"/>
      <color theme="1"/>
      <name val="Arial"/>
      <family val="2"/>
    </font>
    <font>
      <b/>
      <sz val="10"/>
      <color theme="1"/>
      <name val="Times New Roman"/>
      <family val="1"/>
    </font>
    <font>
      <sz val="10"/>
      <color theme="1"/>
      <name val="Times New Roman"/>
      <family val="1"/>
    </font>
    <font>
      <b/>
      <sz val="10"/>
      <color theme="0"/>
      <name val="Times New Roman"/>
      <family val="1"/>
    </font>
    <font>
      <b/>
      <sz val="10"/>
      <color rgb="FFFFFF00"/>
      <name val="Times New Roman"/>
      <family val="1"/>
    </font>
    <font>
      <sz val="10"/>
      <color theme="0" tint="-0.34998626667073579"/>
      <name val="Times New Roman"/>
      <family val="1"/>
    </font>
    <font>
      <b/>
      <sz val="12"/>
      <color theme="1"/>
      <name val="Times New Roman"/>
      <family val="1"/>
    </font>
    <font>
      <sz val="12"/>
      <color theme="1"/>
      <name val="Times New Roman"/>
      <family val="1"/>
    </font>
    <font>
      <b/>
      <sz val="12"/>
      <color theme="0"/>
      <name val="Times New Roman"/>
      <family val="1"/>
    </font>
    <font>
      <sz val="12"/>
      <color theme="0"/>
      <name val="Times New Roman"/>
      <family val="1"/>
    </font>
    <font>
      <sz val="11"/>
      <color indexed="8"/>
      <name val="Times New Roman"/>
      <family val="1"/>
    </font>
    <font>
      <b/>
      <sz val="11"/>
      <color indexed="8"/>
      <name val="Times New Roman"/>
      <family val="1"/>
    </font>
    <font>
      <sz val="10"/>
      <color rgb="FF333333"/>
      <name val="Times New Roman"/>
      <family val="1"/>
    </font>
    <font>
      <b/>
      <sz val="14"/>
      <color rgb="FF333333"/>
      <name val="Times New Roman"/>
      <family val="1"/>
    </font>
    <font>
      <b/>
      <sz val="10"/>
      <color rgb="FF333333"/>
      <name val="Times New Roman"/>
      <family val="1"/>
    </font>
    <font>
      <b/>
      <sz val="12"/>
      <color rgb="FF333333"/>
      <name val="Times New Roman"/>
      <family val="1"/>
    </font>
    <font>
      <b/>
      <sz val="11"/>
      <color rgb="FF333333"/>
      <name val="Times New Roman"/>
      <family val="1"/>
    </font>
    <font>
      <sz val="10"/>
      <color rgb="FF0000FF"/>
      <name val="Times New Roman"/>
      <family val="1"/>
    </font>
    <font>
      <b/>
      <sz val="11"/>
      <color rgb="FF4D4D4D"/>
      <name val="Times New Roman"/>
      <family val="1"/>
    </font>
    <font>
      <sz val="10"/>
      <color indexed="8"/>
      <name val="Times New Roman"/>
      <family val="1"/>
    </font>
    <font>
      <b/>
      <u/>
      <sz val="11"/>
      <color rgb="FF333333"/>
      <name val="Times New Roman"/>
      <family val="1"/>
    </font>
    <font>
      <sz val="11"/>
      <color rgb="FF4D4D4D"/>
      <name val="Times New Roman"/>
      <family val="1"/>
    </font>
    <font>
      <sz val="11"/>
      <color rgb="FFFF0000"/>
      <name val="Times New Roman"/>
      <family val="1"/>
    </font>
    <font>
      <sz val="12"/>
      <color rgb="FFFF0000"/>
      <name val="Times New Roman"/>
      <family val="1"/>
    </font>
    <font>
      <b/>
      <sz val="10"/>
      <color rgb="FF333300"/>
      <name val="Times New Roman"/>
      <family val="1"/>
    </font>
    <font>
      <b/>
      <sz val="16"/>
      <color rgb="FF333300"/>
      <name val="Times New Roman"/>
      <family val="1"/>
    </font>
    <font>
      <b/>
      <sz val="10"/>
      <color rgb="FF4D4D4D"/>
      <name val="Arial Narrow"/>
      <family val="2"/>
    </font>
    <font>
      <b/>
      <sz val="10"/>
      <name val="Arial Narrow"/>
      <family val="2"/>
    </font>
    <font>
      <sz val="11"/>
      <color rgb="FFC00000"/>
      <name val="Times New Roman"/>
      <family val="1"/>
    </font>
    <font>
      <b/>
      <sz val="10"/>
      <name val="Calibri"/>
      <family val="2"/>
    </font>
    <font>
      <b/>
      <sz val="12"/>
      <color rgb="FFFF0000"/>
      <name val="Times New Roman"/>
      <family val="1"/>
    </font>
    <font>
      <b/>
      <sz val="10"/>
      <color rgb="FFC00000"/>
      <name val="Times New Roman"/>
      <family val="1"/>
    </font>
    <font>
      <b/>
      <u/>
      <sz val="10"/>
      <name val="Times New Roman"/>
      <family val="1"/>
    </font>
    <font>
      <b/>
      <sz val="10"/>
      <color rgb="FFFF0000"/>
      <name val="Times New Roman"/>
      <family val="1"/>
    </font>
    <font>
      <b/>
      <sz val="18"/>
      <color rgb="FF333333"/>
      <name val="Times New Roman"/>
      <family val="1"/>
    </font>
    <font>
      <sz val="11"/>
      <color rgb="FF333333"/>
      <name val="Times New Roman"/>
      <family val="1"/>
    </font>
    <font>
      <sz val="10"/>
      <color rgb="FFFF0000"/>
      <name val="Times New Roman"/>
      <family val="1"/>
    </font>
    <font>
      <b/>
      <sz val="12"/>
      <color rgb="FF333300"/>
      <name val="Times New Roman"/>
      <family val="1"/>
    </font>
    <font>
      <b/>
      <sz val="22"/>
      <color rgb="FFFF0000"/>
      <name val="Times New Roman"/>
      <family val="1"/>
    </font>
    <font>
      <sz val="10"/>
      <color indexed="10"/>
      <name val="Times New Roman"/>
      <family val="1"/>
    </font>
    <font>
      <sz val="11"/>
      <color indexed="8"/>
      <name val="Arial Narrow"/>
      <family val="2"/>
    </font>
    <font>
      <sz val="11"/>
      <name val="Arial Narrow"/>
      <family val="2"/>
    </font>
    <font>
      <b/>
      <sz val="14"/>
      <name val="Times New Roman"/>
      <family val="1"/>
    </font>
    <font>
      <sz val="11"/>
      <name val="Times New Roman"/>
      <family val="1"/>
    </font>
    <font>
      <sz val="18"/>
      <color rgb="FFFF0000"/>
      <name val="Times New Roman"/>
      <family val="1"/>
    </font>
    <font>
      <b/>
      <sz val="16"/>
      <color rgb="FFFF0000"/>
      <name val="Times New Roman"/>
      <family val="1"/>
    </font>
    <font>
      <sz val="11"/>
      <color theme="1"/>
      <name val="Times New Roman"/>
      <family val="1"/>
    </font>
    <font>
      <sz val="12"/>
      <color theme="1"/>
      <name val="Arial "/>
    </font>
    <font>
      <sz val="12"/>
      <color theme="1"/>
      <name val="Arial"/>
      <family val="2"/>
    </font>
    <font>
      <sz val="11"/>
      <color indexed="8"/>
      <name val="Calibri"/>
      <family val="2"/>
    </font>
    <font>
      <sz val="10"/>
      <name val="Arial"/>
      <family val="2"/>
    </font>
    <font>
      <b/>
      <sz val="14"/>
      <color theme="1"/>
      <name val="Times New Roman"/>
      <family val="1"/>
    </font>
    <font>
      <b/>
      <sz val="11"/>
      <color theme="1"/>
      <name val="Times New Roman"/>
      <family val="1"/>
    </font>
    <font>
      <b/>
      <u/>
      <sz val="10"/>
      <color theme="1"/>
      <name val="Times New Roman"/>
      <family val="1"/>
    </font>
    <font>
      <sz val="11"/>
      <color theme="1"/>
      <name val="Calibri"/>
      <family val="2"/>
    </font>
    <font>
      <sz val="10"/>
      <color theme="1"/>
      <name val="Calibri"/>
      <family val="2"/>
    </font>
    <font>
      <sz val="11"/>
      <color theme="0"/>
      <name val="Times New Roman"/>
      <family val="1"/>
    </font>
    <font>
      <sz val="10"/>
      <color rgb="FFFF0000"/>
      <name val="Calibri"/>
      <family val="2"/>
    </font>
    <font>
      <sz val="12"/>
      <color rgb="FFC00000"/>
      <name val="Times New Roman"/>
      <family val="1"/>
    </font>
    <font>
      <sz val="10"/>
      <color theme="1"/>
      <name val="Arial"/>
      <family val="2"/>
    </font>
    <font>
      <b/>
      <sz val="10"/>
      <name val="Arial"/>
      <family val="2"/>
    </font>
    <font>
      <b/>
      <sz val="10"/>
      <color theme="1"/>
      <name val="Calibri"/>
      <family val="2"/>
      <scheme val="minor"/>
    </font>
    <font>
      <sz val="10"/>
      <color theme="1"/>
      <name val="Calibri"/>
      <family val="2"/>
      <scheme val="minor"/>
    </font>
    <font>
      <sz val="11"/>
      <color theme="0"/>
      <name val="Calibri"/>
      <family val="2"/>
      <scheme val="minor"/>
    </font>
    <font>
      <sz val="10"/>
      <name val="Courier"/>
      <family val="3"/>
    </font>
    <font>
      <b/>
      <sz val="10"/>
      <color rgb="FFFFC000"/>
      <name val="Times New Roman"/>
      <family val="1"/>
    </font>
    <font>
      <sz val="10"/>
      <name val="Calibri"/>
      <family val="2"/>
      <scheme val="minor"/>
    </font>
    <font>
      <sz val="11"/>
      <name val="Calibri"/>
      <family val="2"/>
      <scheme val="minor"/>
    </font>
    <font>
      <b/>
      <sz val="14"/>
      <color theme="0"/>
      <name val="Times New Roman"/>
      <family val="1"/>
    </font>
    <font>
      <b/>
      <sz val="13"/>
      <color theme="1"/>
      <name val="Times New Roman"/>
      <family val="1"/>
    </font>
    <font>
      <sz val="12"/>
      <color theme="1"/>
      <name val="Calibri"/>
      <family val="2"/>
    </font>
    <font>
      <sz val="10"/>
      <color theme="1"/>
      <name val="Arial Narrow"/>
      <family val="2"/>
    </font>
    <font>
      <sz val="12"/>
      <color theme="1"/>
      <name val="Calibri"/>
      <family val="2"/>
      <scheme val="minor"/>
    </font>
    <font>
      <b/>
      <sz val="16"/>
      <color theme="1"/>
      <name val="Times New Roman"/>
      <family val="1"/>
    </font>
    <font>
      <sz val="14"/>
      <name val="Times New Roman"/>
      <family val="1"/>
    </font>
    <font>
      <b/>
      <sz val="10"/>
      <color theme="0"/>
      <name val="Arial Narrow"/>
      <family val="2"/>
    </font>
    <font>
      <b/>
      <sz val="12"/>
      <color indexed="8"/>
      <name val="Times New Roman"/>
      <family val="1"/>
    </font>
    <font>
      <sz val="9"/>
      <name val="Times New Roman"/>
      <family val="1"/>
    </font>
    <font>
      <b/>
      <sz val="12"/>
      <color rgb="FF0070C0"/>
      <name val="Arial"/>
      <family val="2"/>
    </font>
    <font>
      <b/>
      <sz val="12"/>
      <color theme="1"/>
      <name val="Arial"/>
      <family val="2"/>
    </font>
    <font>
      <i/>
      <sz val="11"/>
      <color rgb="FFFF0000"/>
      <name val="Times New Roman"/>
      <family val="1"/>
    </font>
    <font>
      <sz val="10"/>
      <color rgb="FFFFC000"/>
      <name val="Times New Roman"/>
      <family val="1"/>
    </font>
    <font>
      <b/>
      <sz val="10"/>
      <color theme="1"/>
      <name val="Arial Narrow"/>
      <family val="2"/>
    </font>
    <font>
      <i/>
      <sz val="10"/>
      <name val="Times New Roman"/>
      <family val="1"/>
    </font>
    <font>
      <sz val="10"/>
      <color indexed="8"/>
      <name val="Arial Narrow"/>
      <family val="2"/>
    </font>
    <font>
      <sz val="8"/>
      <name val="Times New Roman"/>
      <family val="1"/>
    </font>
    <font>
      <b/>
      <u/>
      <sz val="8"/>
      <color rgb="FFC00000"/>
      <name val="Times New Roman"/>
      <family val="1"/>
    </font>
    <font>
      <sz val="8"/>
      <color rgb="FFC00000"/>
      <name val="Times New Roman"/>
      <family val="1"/>
    </font>
    <font>
      <b/>
      <sz val="8"/>
      <color rgb="FFC00000"/>
      <name val="Times New Roman"/>
      <family val="1"/>
    </font>
    <font>
      <sz val="8"/>
      <color theme="0"/>
      <name val="Times New Roman"/>
      <family val="1"/>
    </font>
    <font>
      <b/>
      <sz val="8"/>
      <color theme="0"/>
      <name val="Times New Roman"/>
      <family val="1"/>
    </font>
    <font>
      <sz val="9"/>
      <name val="Calibri"/>
      <family val="2"/>
    </font>
    <font>
      <i/>
      <sz val="10"/>
      <color theme="1"/>
      <name val="Times New Roman"/>
      <family val="1"/>
    </font>
    <font>
      <i/>
      <sz val="10"/>
      <color rgb="FFFF0000"/>
      <name val="Times New Roman"/>
      <family val="1"/>
    </font>
    <font>
      <b/>
      <sz val="10"/>
      <color rgb="FFFFFFFF"/>
      <name val="Arial Narrow"/>
      <family val="2"/>
    </font>
    <font>
      <u/>
      <sz val="11"/>
      <color theme="10"/>
      <name val="Calibri"/>
      <family val="2"/>
      <scheme val="minor"/>
    </font>
    <font>
      <b/>
      <sz val="20"/>
      <color rgb="FFFF0000"/>
      <name val="Times New Roman"/>
      <family val="1"/>
    </font>
    <font>
      <b/>
      <sz val="10"/>
      <color indexed="8"/>
      <name val="Times New Roman"/>
      <family val="1"/>
    </font>
    <font>
      <b/>
      <u/>
      <sz val="11"/>
      <color theme="10"/>
      <name val="Times New Roman"/>
      <family val="1"/>
    </font>
    <font>
      <b/>
      <u/>
      <sz val="10"/>
      <color theme="10"/>
      <name val="Times New Roman"/>
      <family val="1"/>
    </font>
    <font>
      <b/>
      <sz val="10"/>
      <name val="Calibri"/>
      <family val="2"/>
      <scheme val="minor"/>
    </font>
    <font>
      <b/>
      <i/>
      <sz val="10"/>
      <color rgb="FFFF0000"/>
      <name val="Times New Roman"/>
      <family val="1"/>
    </font>
    <font>
      <sz val="11"/>
      <color theme="1"/>
      <name val="Arial"/>
      <family val="2"/>
    </font>
    <font>
      <b/>
      <sz val="11"/>
      <color theme="1"/>
      <name val="Arial"/>
      <family val="2"/>
    </font>
    <font>
      <b/>
      <u/>
      <sz val="12"/>
      <color rgb="FFC00000"/>
      <name val="Times New Roman"/>
      <family val="1"/>
    </font>
    <font>
      <b/>
      <sz val="12"/>
      <color rgb="FFC00000"/>
      <name val="Times New Roman"/>
      <family val="1"/>
    </font>
    <font>
      <u/>
      <sz val="10"/>
      <color theme="10"/>
      <name val="Calibri"/>
      <family val="2"/>
      <scheme val="minor"/>
    </font>
    <font>
      <sz val="8"/>
      <color theme="1"/>
      <name val="Calibri"/>
      <family val="2"/>
      <scheme val="minor"/>
    </font>
    <font>
      <b/>
      <sz val="12"/>
      <color rgb="FFFF6565"/>
      <name val="Times New Roman"/>
      <family val="1"/>
    </font>
    <font>
      <b/>
      <sz val="8"/>
      <color rgb="FFFF6565"/>
      <name val="Times New Roman"/>
      <family val="1"/>
    </font>
    <font>
      <b/>
      <sz val="10"/>
      <color rgb="FFFF0000"/>
      <name val="Wingdings"/>
      <charset val="2"/>
    </font>
    <font>
      <b/>
      <i/>
      <sz val="12"/>
      <color theme="1"/>
      <name val="Times New Roman"/>
      <family val="1"/>
    </font>
    <font>
      <sz val="11"/>
      <color theme="1"/>
      <name val="Calibri"/>
      <family val="2"/>
      <scheme val="minor"/>
    </font>
    <font>
      <b/>
      <sz val="12"/>
      <name val="Arial"/>
      <family val="2"/>
    </font>
    <font>
      <b/>
      <sz val="10"/>
      <color indexed="8"/>
      <name val="Arial"/>
      <family val="2"/>
    </font>
    <font>
      <sz val="10"/>
      <color indexed="8"/>
      <name val="Arial"/>
      <family val="2"/>
    </font>
    <font>
      <b/>
      <sz val="12"/>
      <color indexed="8"/>
      <name val="Arial"/>
      <family val="2"/>
    </font>
    <font>
      <sz val="9"/>
      <color indexed="8"/>
      <name val="?? ?????"/>
      <charset val="128"/>
    </font>
    <font>
      <sz val="1"/>
      <color indexed="16"/>
      <name val="Courier"/>
      <charset val="134"/>
    </font>
    <font>
      <sz val="12"/>
      <color indexed="8"/>
      <name val="新細明體"/>
      <charset val="136"/>
    </font>
    <font>
      <sz val="11"/>
      <color indexed="9"/>
      <name val="Calibri"/>
      <family val="2"/>
    </font>
    <font>
      <b/>
      <sz val="10"/>
      <name val="MS Sans Serif"/>
      <charset val="134"/>
    </font>
    <font>
      <u/>
      <sz val="10"/>
      <color indexed="12"/>
      <name val="Arial"/>
      <family val="2"/>
    </font>
    <font>
      <sz val="11"/>
      <name val="?? ?????"/>
      <charset val="128"/>
    </font>
    <font>
      <b/>
      <sz val="11"/>
      <color indexed="56"/>
      <name val="Calibri"/>
      <family val="2"/>
    </font>
    <font>
      <sz val="12"/>
      <color indexed="9"/>
      <name val="新細明體"/>
      <charset val="136"/>
    </font>
    <font>
      <b/>
      <sz val="15"/>
      <color indexed="56"/>
      <name val="新細明體"/>
      <charset val="136"/>
    </font>
    <font>
      <b/>
      <sz val="11"/>
      <color indexed="63"/>
      <name val="Calibri"/>
      <family val="2"/>
    </font>
    <font>
      <i/>
      <sz val="11"/>
      <color indexed="23"/>
      <name val="Calibri"/>
      <family val="2"/>
    </font>
    <font>
      <b/>
      <sz val="11"/>
      <color indexed="8"/>
      <name val="Calibri"/>
      <family val="2"/>
    </font>
    <font>
      <sz val="12"/>
      <name val="CordiaUPC"/>
      <family val="2"/>
      <charset val="222"/>
    </font>
    <font>
      <sz val="11"/>
      <color indexed="8"/>
      <name val="Minion Pro"/>
      <charset val="134"/>
    </font>
    <font>
      <b/>
      <i/>
      <sz val="12"/>
      <color indexed="8"/>
      <name val="Arial"/>
      <family val="2"/>
    </font>
    <font>
      <sz val="10"/>
      <name val="Trebuchet MS"/>
      <family val="2"/>
    </font>
    <font>
      <b/>
      <sz val="18"/>
      <color indexed="56"/>
      <name val="Cambria"/>
      <family val="1"/>
    </font>
    <font>
      <sz val="14"/>
      <name val="?? ??"/>
      <charset val="128"/>
    </font>
    <font>
      <sz val="8"/>
      <name val="Arial MT"/>
      <charset val="134"/>
    </font>
    <font>
      <b/>
      <i/>
      <sz val="16"/>
      <name val="Helv"/>
      <charset val="134"/>
    </font>
    <font>
      <b/>
      <sz val="13"/>
      <color indexed="56"/>
      <name val="新細明體"/>
      <charset val="136"/>
    </font>
    <font>
      <b/>
      <sz val="11"/>
      <color indexed="56"/>
      <name val="新細明體"/>
      <charset val="136"/>
    </font>
    <font>
      <sz val="11"/>
      <name val="?? ??"/>
      <charset val="128"/>
    </font>
    <font>
      <u/>
      <sz val="10"/>
      <color indexed="36"/>
      <name val="Arial"/>
      <family val="2"/>
    </font>
    <font>
      <b/>
      <sz val="10"/>
      <name val="Helv"/>
      <charset val="134"/>
    </font>
    <font>
      <sz val="11"/>
      <name val="ＭＳ Ｐゴシック"/>
      <charset val="128"/>
    </font>
    <font>
      <sz val="10"/>
      <name val="?? ??"/>
      <charset val="128"/>
    </font>
    <font>
      <sz val="11"/>
      <color indexed="17"/>
      <name val="Calibri"/>
      <family val="2"/>
    </font>
    <font>
      <sz val="10"/>
      <name val="Helv"/>
      <charset val="134"/>
    </font>
    <font>
      <sz val="11"/>
      <color indexed="52"/>
      <name val="Calibri"/>
      <family val="2"/>
    </font>
    <font>
      <sz val="10"/>
      <color indexed="39"/>
      <name val="Arial"/>
      <family val="2"/>
    </font>
    <font>
      <sz val="10"/>
      <name val="MS Sans Serif"/>
      <charset val="134"/>
    </font>
    <font>
      <sz val="9"/>
      <name val="Arial"/>
      <family val="2"/>
    </font>
    <font>
      <b/>
      <sz val="10"/>
      <color indexed="39"/>
      <name val="Arial"/>
      <family val="2"/>
    </font>
    <font>
      <sz val="12"/>
      <name val="바탕체"/>
      <charset val="129"/>
    </font>
    <font>
      <sz val="11"/>
      <name val="돋움"/>
      <charset val="129"/>
    </font>
    <font>
      <sz val="11"/>
      <color indexed="20"/>
      <name val="Calibri"/>
      <family val="2"/>
    </font>
    <font>
      <sz val="8"/>
      <name val="Arial"/>
      <family val="2"/>
    </font>
    <font>
      <b/>
      <sz val="12"/>
      <color indexed="9"/>
      <name val="新細明體"/>
      <charset val="136"/>
    </font>
    <font>
      <sz val="12"/>
      <color indexed="17"/>
      <name val="新細明體"/>
      <charset val="136"/>
    </font>
    <font>
      <b/>
      <sz val="24"/>
      <name val="Arial"/>
      <family val="2"/>
    </font>
    <font>
      <b/>
      <sz val="13"/>
      <color indexed="56"/>
      <name val="Calibri"/>
      <family val="2"/>
    </font>
    <font>
      <b/>
      <sz val="12"/>
      <name val="Helv"/>
      <charset val="134"/>
    </font>
    <font>
      <b/>
      <sz val="15"/>
      <color indexed="56"/>
      <name val="Calibri"/>
      <family val="2"/>
    </font>
    <font>
      <sz val="10"/>
      <name val="Book Antiqua"/>
      <family val="1"/>
    </font>
    <font>
      <b/>
      <sz val="16"/>
      <color indexed="10"/>
      <name val="Times New Roman"/>
      <family val="1"/>
    </font>
    <font>
      <sz val="14"/>
      <name val="AngsanaUPC"/>
      <family val="1"/>
      <charset val="222"/>
    </font>
    <font>
      <sz val="11"/>
      <color indexed="62"/>
      <name val="Calibri"/>
      <family val="2"/>
    </font>
    <font>
      <b/>
      <sz val="12"/>
      <color indexed="8"/>
      <name val="新細明體"/>
      <charset val="136"/>
    </font>
    <font>
      <sz val="11"/>
      <color indexed="8"/>
      <name val="Tahoma"/>
      <family val="2"/>
    </font>
    <font>
      <sz val="12"/>
      <name val="宋体"/>
      <charset val="134"/>
    </font>
    <font>
      <sz val="14"/>
      <name val="ＭＳ 明朝"/>
      <charset val="128"/>
    </font>
    <font>
      <b/>
      <sz val="11"/>
      <color indexed="52"/>
      <name val="Calibri"/>
      <family val="2"/>
    </font>
    <font>
      <b/>
      <sz val="11"/>
      <color indexed="9"/>
      <name val="Calibri"/>
      <family val="2"/>
    </font>
    <font>
      <sz val="12"/>
      <name val="新細明體"/>
      <charset val="136"/>
    </font>
    <font>
      <b/>
      <sz val="11"/>
      <name val="Helv"/>
      <charset val="134"/>
    </font>
    <font>
      <sz val="8"/>
      <name val="Helv"/>
      <charset val="134"/>
    </font>
    <font>
      <sz val="11"/>
      <color indexed="60"/>
      <name val="Calibri"/>
      <family val="2"/>
    </font>
    <font>
      <sz val="8"/>
      <name val="Courier New"/>
      <family val="3"/>
    </font>
    <font>
      <sz val="10"/>
      <name val="Courier"/>
      <charset val="134"/>
    </font>
    <font>
      <b/>
      <sz val="14"/>
      <name val="Arial"/>
      <family val="2"/>
    </font>
    <font>
      <sz val="12"/>
      <color indexed="60"/>
      <name val="新細明體"/>
      <charset val="136"/>
    </font>
    <font>
      <b/>
      <sz val="18"/>
      <color indexed="56"/>
      <name val="新細明體"/>
      <charset val="136"/>
    </font>
    <font>
      <b/>
      <sz val="8"/>
      <name val="Arial"/>
      <family val="2"/>
    </font>
    <font>
      <sz val="19"/>
      <color indexed="48"/>
      <name val="Arial"/>
      <family val="2"/>
    </font>
    <font>
      <sz val="10"/>
      <color indexed="10"/>
      <name val="Arial"/>
      <family val="2"/>
    </font>
    <font>
      <b/>
      <sz val="18"/>
      <color indexed="62"/>
      <name val="Cambria"/>
      <family val="1"/>
    </font>
    <font>
      <sz val="11"/>
      <color indexed="10"/>
      <name val="Calibri"/>
      <family val="2"/>
    </font>
    <font>
      <sz val="11"/>
      <name val="ＭＳ 明朝"/>
      <charset val="128"/>
    </font>
    <font>
      <sz val="12"/>
      <color indexed="20"/>
      <name val="新細明體"/>
      <charset val="136"/>
    </font>
    <font>
      <sz val="10"/>
      <name val="ＭＳ 明朝"/>
      <charset val="128"/>
    </font>
    <font>
      <sz val="9"/>
      <color indexed="8"/>
      <name val="ＭＳ Ｐゴシック"/>
      <charset val="128"/>
    </font>
    <font>
      <b/>
      <sz val="12"/>
      <color indexed="52"/>
      <name val="新細明體"/>
      <charset val="136"/>
    </font>
    <font>
      <i/>
      <sz val="12"/>
      <color indexed="23"/>
      <name val="新細明體"/>
      <charset val="136"/>
    </font>
    <font>
      <sz val="12"/>
      <color indexed="10"/>
      <name val="新細明體"/>
      <charset val="136"/>
    </font>
    <font>
      <sz val="12"/>
      <color indexed="62"/>
      <name val="新細明體"/>
      <charset val="136"/>
    </font>
    <font>
      <b/>
      <sz val="12"/>
      <color indexed="63"/>
      <name val="新細明體"/>
      <charset val="136"/>
    </font>
    <font>
      <sz val="12"/>
      <color indexed="52"/>
      <name val="新細明體"/>
      <charset val="136"/>
    </font>
    <font>
      <b/>
      <sz val="11"/>
      <color theme="0"/>
      <name val="Times New Roman"/>
      <family val="1"/>
    </font>
    <font>
      <b/>
      <sz val="13"/>
      <color theme="0"/>
      <name val="Times New Roman"/>
      <family val="1"/>
    </font>
    <font>
      <b/>
      <sz val="11"/>
      <color rgb="FFFFFF00"/>
      <name val="Times New Roman"/>
      <family val="1"/>
    </font>
    <font>
      <b/>
      <sz val="11"/>
      <color theme="0"/>
      <name val="Arial"/>
      <family val="2"/>
    </font>
    <font>
      <i/>
      <sz val="12"/>
      <color rgb="FFFF0000"/>
      <name val="Times New Roman"/>
      <family val="1"/>
    </font>
    <font>
      <sz val="10"/>
      <color theme="1"/>
      <name val="Tahoma"/>
      <family val="2"/>
    </font>
    <font>
      <u/>
      <sz val="9"/>
      <color theme="10"/>
      <name val="Arial"/>
      <family val="2"/>
    </font>
    <font>
      <i/>
      <sz val="11"/>
      <color theme="1"/>
      <name val="Calibri"/>
      <family val="2"/>
      <scheme val="minor"/>
    </font>
    <font>
      <b/>
      <sz val="11"/>
      <color rgb="FFFF0000"/>
      <name val="Times New Roman"/>
      <family val="1"/>
    </font>
    <font>
      <b/>
      <i/>
      <sz val="12"/>
      <color rgb="FFFF0000"/>
      <name val="Times New Roman"/>
      <family val="1"/>
    </font>
    <font>
      <b/>
      <i/>
      <sz val="10"/>
      <color rgb="FFC00000"/>
      <name val="Times New Roman"/>
      <family val="1"/>
    </font>
    <font>
      <u/>
      <sz val="11"/>
      <color theme="10"/>
      <name val="Times New Roman"/>
      <family val="1"/>
    </font>
    <font>
      <u/>
      <sz val="11"/>
      <color rgb="FF0070C0"/>
      <name val="Times New Roman"/>
      <family val="1"/>
    </font>
    <font>
      <b/>
      <u/>
      <sz val="11"/>
      <color rgb="FFC00000"/>
      <name val="Times New Roman"/>
      <family val="1"/>
    </font>
    <font>
      <b/>
      <sz val="12"/>
      <color rgb="FF000000"/>
      <name val="Times New Roman"/>
      <family val="1"/>
    </font>
    <font>
      <sz val="12"/>
      <name val="Arial"/>
      <family val="2"/>
    </font>
    <font>
      <b/>
      <i/>
      <sz val="10"/>
      <name val="Arial"/>
      <family val="2"/>
    </font>
    <font>
      <i/>
      <sz val="10"/>
      <name val="Arial"/>
      <family val="2"/>
    </font>
    <font>
      <b/>
      <sz val="16"/>
      <name val="Arial"/>
      <family val="2"/>
    </font>
    <font>
      <u/>
      <sz val="12"/>
      <name val="Arial"/>
      <family val="2"/>
    </font>
    <font>
      <b/>
      <sz val="8"/>
      <color rgb="FFFF0000"/>
      <name val="Times New Roman"/>
      <family val="1"/>
    </font>
    <font>
      <b/>
      <sz val="11"/>
      <color rgb="FFFF4B4B"/>
      <name val="Calibri"/>
      <family val="2"/>
      <scheme val="minor"/>
    </font>
    <font>
      <b/>
      <u/>
      <sz val="11"/>
      <color theme="10"/>
      <name val="Arial"/>
      <family val="2"/>
    </font>
    <font>
      <b/>
      <sz val="10"/>
      <color rgb="FFFF0000"/>
      <name val="Calibri"/>
      <family val="2"/>
    </font>
    <font>
      <sz val="12"/>
      <color theme="1"/>
      <name val="Arial Narrow"/>
      <family val="2"/>
    </font>
    <font>
      <sz val="12"/>
      <name val="Arial Narrow"/>
      <family val="2"/>
    </font>
    <font>
      <b/>
      <sz val="10"/>
      <color indexed="10"/>
      <name val="Arial"/>
      <family val="2"/>
    </font>
    <font>
      <i/>
      <sz val="10"/>
      <color indexed="10"/>
      <name val="Arial"/>
      <family val="2"/>
    </font>
    <font>
      <i/>
      <sz val="10"/>
      <color indexed="18"/>
      <name val="Arial"/>
      <family val="2"/>
    </font>
    <font>
      <b/>
      <i/>
      <sz val="10"/>
      <color indexed="10"/>
      <name val="Trebuchet MS"/>
      <family val="2"/>
    </font>
    <font>
      <b/>
      <i/>
      <sz val="10"/>
      <color rgb="FFFF0000"/>
      <name val="Arial"/>
      <family val="2"/>
    </font>
    <font>
      <b/>
      <sz val="9"/>
      <color theme="0"/>
      <name val="Times New Roman"/>
      <family val="1"/>
    </font>
    <font>
      <b/>
      <sz val="9"/>
      <name val="Times New Roman"/>
      <family val="1"/>
    </font>
    <font>
      <strike/>
      <sz val="10"/>
      <name val="Arial"/>
      <family val="2"/>
    </font>
    <font>
      <sz val="10"/>
      <color rgb="FFFFFFFF"/>
      <name val="Times New Roman"/>
      <family val="1"/>
    </font>
    <font>
      <b/>
      <sz val="10"/>
      <color rgb="FFFFFFFF"/>
      <name val="Times New Roman"/>
      <family val="1"/>
    </font>
    <font>
      <b/>
      <sz val="12"/>
      <color theme="1"/>
      <name val="Times New Roman"/>
      <family val="1"/>
    </font>
    <font>
      <b/>
      <sz val="9"/>
      <color rgb="FFFFFFFF"/>
      <name val="Times New Roman"/>
      <family val="1"/>
    </font>
    <font>
      <sz val="12"/>
      <color theme="1"/>
      <name val="Times New Roman"/>
      <family val="1"/>
    </font>
    <font>
      <b/>
      <sz val="12"/>
      <color rgb="FFFFFFFF"/>
      <name val="Times New Roman"/>
      <family val="1"/>
    </font>
    <font>
      <b/>
      <sz val="16"/>
      <color theme="0"/>
      <name val="Times New Roman"/>
      <family val="1"/>
    </font>
    <font>
      <u/>
      <sz val="12"/>
      <color theme="10"/>
      <name val="Times New Roman"/>
      <family val="1"/>
    </font>
    <font>
      <sz val="11"/>
      <color rgb="FF000000"/>
      <name val="Times New Roman"/>
      <family val="1"/>
    </font>
    <font>
      <sz val="10"/>
      <color rgb="FF000000"/>
      <name val="Times New Roman"/>
      <family val="1"/>
    </font>
    <font>
      <sz val="10"/>
      <name val="Times New Roman"/>
      <family val="1"/>
    </font>
    <font>
      <sz val="11"/>
      <color theme="1"/>
      <name val="Times New Roman"/>
      <family val="1"/>
    </font>
    <font>
      <b/>
      <sz val="10"/>
      <color rgb="FF000000"/>
      <name val="Times New Roman"/>
      <family val="1"/>
    </font>
    <font>
      <b/>
      <sz val="11"/>
      <color rgb="FF000000"/>
      <name val="Times New Roman"/>
      <family val="1"/>
    </font>
    <font>
      <b/>
      <sz val="14"/>
      <color rgb="FF000000"/>
      <name val="Times New Roman"/>
      <family val="1"/>
    </font>
    <font>
      <b/>
      <sz val="10"/>
      <color indexed="10"/>
      <name val="Times New Roman"/>
      <family val="1"/>
    </font>
    <font>
      <b/>
      <sz val="10"/>
      <color theme="1"/>
      <name val="Times New Roman"/>
      <family val="1"/>
    </font>
    <font>
      <sz val="10"/>
      <color theme="1"/>
      <name val="Times New Roman"/>
      <family val="1"/>
    </font>
    <font>
      <sz val="11"/>
      <color rgb="FF000000"/>
      <name val="Arial"/>
      <family val="2"/>
    </font>
    <font>
      <b/>
      <sz val="9"/>
      <color rgb="FF000000"/>
      <name val="Times New Roman"/>
      <family val="1"/>
    </font>
    <font>
      <sz val="12"/>
      <color rgb="FF000000"/>
      <name val="Times New Roman"/>
      <family val="1"/>
    </font>
    <font>
      <sz val="10"/>
      <color theme="0" tint="-0.249977111117893"/>
      <name val="Times New Roman"/>
      <family val="1"/>
    </font>
    <font>
      <sz val="12"/>
      <color theme="0" tint="-0.249977111117893"/>
      <name val="Times New Roman"/>
      <family val="1"/>
    </font>
    <font>
      <b/>
      <sz val="10"/>
      <color theme="0" tint="-0.249977111117893"/>
      <name val="Times New Roman"/>
      <family val="1"/>
    </font>
    <font>
      <sz val="9"/>
      <name val="Arial Narrow"/>
      <family val="2"/>
    </font>
    <font>
      <b/>
      <u/>
      <sz val="11"/>
      <name val="Times New Roman"/>
      <family val="1"/>
    </font>
    <font>
      <sz val="8"/>
      <name val="Calibri"/>
      <family val="2"/>
      <scheme val="minor"/>
    </font>
    <font>
      <sz val="11"/>
      <color rgb="FFFFFF00"/>
      <name val="Times New Roman"/>
      <family val="1"/>
    </font>
    <font>
      <i/>
      <sz val="11"/>
      <color theme="0"/>
      <name val="Times New Roman"/>
      <family val="1"/>
    </font>
    <font>
      <b/>
      <u/>
      <sz val="10"/>
      <color rgb="FFFF0000"/>
      <name val="Times New Roman"/>
      <family val="1"/>
    </font>
    <font>
      <b/>
      <sz val="8"/>
      <color rgb="FFFFFF00"/>
      <name val="Times New Roman"/>
      <family val="1"/>
    </font>
    <font>
      <b/>
      <sz val="11"/>
      <name val="Arial"/>
      <family val="2"/>
    </font>
    <font>
      <b/>
      <sz val="16"/>
      <color theme="1"/>
      <name val="Arial"/>
      <family val="2"/>
    </font>
    <font>
      <b/>
      <sz val="14"/>
      <color theme="1"/>
      <name val="Arial"/>
      <family val="2"/>
    </font>
    <font>
      <b/>
      <sz val="10"/>
      <color theme="0"/>
      <name val="Arial"/>
      <family val="2"/>
    </font>
    <font>
      <b/>
      <sz val="10"/>
      <color rgb="FFFFC000"/>
      <name val="Arial"/>
      <family val="2"/>
    </font>
    <font>
      <b/>
      <sz val="12"/>
      <color theme="0"/>
      <name val="Arial"/>
      <family val="2"/>
    </font>
    <font>
      <b/>
      <sz val="12"/>
      <color theme="7"/>
      <name val="Arial"/>
      <family val="2"/>
    </font>
    <font>
      <b/>
      <sz val="10"/>
      <color theme="7"/>
      <name val="Arial"/>
      <family val="2"/>
    </font>
    <font>
      <sz val="11"/>
      <name val="Arial"/>
      <family val="2"/>
    </font>
    <font>
      <b/>
      <u/>
      <sz val="10"/>
      <name val="Arial"/>
      <family val="2"/>
    </font>
    <font>
      <b/>
      <u/>
      <sz val="11"/>
      <name val="Arial"/>
      <family val="2"/>
    </font>
    <font>
      <b/>
      <u/>
      <sz val="10"/>
      <color rgb="FFFF0000"/>
      <name val="Arial"/>
      <family val="2"/>
    </font>
    <font>
      <sz val="10"/>
      <color rgb="FFFF0000"/>
      <name val="Arial"/>
      <family val="2"/>
    </font>
    <font>
      <b/>
      <sz val="10"/>
      <color rgb="FFFFFF00"/>
      <name val="Arial"/>
      <family val="2"/>
    </font>
    <font>
      <b/>
      <sz val="10"/>
      <color rgb="FFFF0000"/>
      <name val="Arial"/>
      <family val="2"/>
    </font>
    <font>
      <u/>
      <sz val="11"/>
      <name val="Arial"/>
      <family val="2"/>
    </font>
    <font>
      <b/>
      <sz val="12"/>
      <color rgb="FF0000FF"/>
      <name val="Arial"/>
      <family val="2"/>
    </font>
    <font>
      <b/>
      <sz val="10"/>
      <color indexed="12"/>
      <name val="Arial"/>
      <family val="2"/>
    </font>
    <font>
      <b/>
      <sz val="13"/>
      <color rgb="FF0000FF"/>
      <name val="Arial"/>
      <family val="2"/>
    </font>
    <font>
      <b/>
      <sz val="12"/>
      <color rgb="FFFF0000"/>
      <name val="Arial"/>
      <family val="2"/>
    </font>
    <font>
      <sz val="12"/>
      <color rgb="FFFF0000"/>
      <name val="Arial"/>
      <family val="2"/>
    </font>
    <font>
      <b/>
      <sz val="12"/>
      <color rgb="FF333300"/>
      <name val="Arial"/>
      <family val="2"/>
    </font>
    <font>
      <sz val="10"/>
      <color theme="0"/>
      <name val="Arial"/>
      <family val="2"/>
    </font>
    <font>
      <sz val="10"/>
      <color rgb="FFFFC000"/>
      <name val="Arial"/>
      <family val="2"/>
    </font>
    <font>
      <sz val="10"/>
      <color rgb="FF4D4D4D"/>
      <name val="Arial"/>
      <family val="2"/>
    </font>
    <font>
      <b/>
      <sz val="10"/>
      <color rgb="FF4D4D4D"/>
      <name val="Arial"/>
      <family val="2"/>
    </font>
    <font>
      <b/>
      <sz val="10"/>
      <color rgb="FFC00000"/>
      <name val="Arial"/>
      <family val="2"/>
    </font>
    <font>
      <sz val="10"/>
      <color rgb="FFC00000"/>
      <name val="Arial"/>
      <family val="2"/>
    </font>
    <font>
      <b/>
      <sz val="11"/>
      <color rgb="FFFF0000"/>
      <name val="Arial"/>
      <family val="2"/>
    </font>
    <font>
      <i/>
      <sz val="10"/>
      <color theme="1"/>
      <name val="Arial"/>
      <family val="2"/>
    </font>
    <font>
      <b/>
      <u/>
      <sz val="10"/>
      <color rgb="FFC00000"/>
      <name val="Arial"/>
      <family val="2"/>
    </font>
    <font>
      <sz val="11"/>
      <color indexed="8"/>
      <name val="Arial"/>
      <family val="2"/>
    </font>
    <font>
      <sz val="18"/>
      <color rgb="FFFF0000"/>
      <name val="Arial"/>
      <family val="2"/>
    </font>
    <font>
      <b/>
      <sz val="16"/>
      <color rgb="FFFF0000"/>
      <name val="Arial"/>
      <family val="2"/>
    </font>
    <font>
      <b/>
      <sz val="14"/>
      <color rgb="FFFF0000"/>
      <name val="Arial"/>
      <family val="2"/>
    </font>
    <font>
      <sz val="10"/>
      <color rgb="FFFFFF00"/>
      <name val="Arial"/>
      <family val="2"/>
    </font>
    <font>
      <sz val="11"/>
      <color rgb="FFFF0000"/>
      <name val="Arial"/>
      <family val="2"/>
    </font>
    <font>
      <b/>
      <sz val="11"/>
      <color indexed="8"/>
      <name val="Arial"/>
      <family val="2"/>
    </font>
    <font>
      <sz val="11"/>
      <color theme="0"/>
      <name val="Arial"/>
      <family val="2"/>
    </font>
    <font>
      <u/>
      <sz val="12"/>
      <color theme="10"/>
      <name val="Arial"/>
      <family val="2"/>
    </font>
    <font>
      <sz val="12"/>
      <color theme="0"/>
      <name val="Arial"/>
      <family val="2"/>
    </font>
    <font>
      <b/>
      <sz val="16"/>
      <color theme="0"/>
      <name val="Arial"/>
      <family val="2"/>
    </font>
    <font>
      <sz val="8"/>
      <color rgb="FFFF0000"/>
      <name val="Arial"/>
      <family val="2"/>
    </font>
    <font>
      <b/>
      <sz val="10"/>
      <color rgb="FFFFFF00"/>
      <name val="Calibri"/>
      <family val="2"/>
    </font>
    <font>
      <i/>
      <sz val="11"/>
      <name val="Arial"/>
      <family val="2"/>
    </font>
  </fonts>
  <fills count="98">
    <fill>
      <patternFill patternType="none"/>
    </fill>
    <fill>
      <patternFill patternType="gray125"/>
    </fill>
    <fill>
      <patternFill patternType="solid">
        <fgColor theme="0"/>
        <bgColor indexed="64"/>
      </patternFill>
    </fill>
    <fill>
      <patternFill patternType="solid">
        <fgColor theme="0"/>
        <bgColor indexed="26"/>
      </patternFill>
    </fill>
    <fill>
      <patternFill patternType="solid">
        <fgColor indexed="9"/>
        <bgColor indexed="26"/>
      </patternFill>
    </fill>
    <fill>
      <patternFill patternType="solid">
        <fgColor theme="6" tint="0.79998168889431442"/>
        <bgColor indexed="26"/>
      </patternFill>
    </fill>
    <fill>
      <patternFill patternType="solid">
        <fgColor theme="0" tint="-0.249977111117893"/>
        <bgColor indexed="64"/>
      </patternFill>
    </fill>
    <fill>
      <patternFill patternType="solid">
        <fgColor rgb="FF002060"/>
        <bgColor indexed="64"/>
      </patternFill>
    </fill>
    <fill>
      <patternFill patternType="solid">
        <fgColor theme="7" tint="0.59999389629810485"/>
        <bgColor indexed="64"/>
      </patternFill>
    </fill>
    <fill>
      <patternFill patternType="solid">
        <fgColor theme="0" tint="-4.9989318521683403E-2"/>
        <bgColor indexed="26"/>
      </patternFill>
    </fill>
    <fill>
      <patternFill patternType="solid">
        <fgColor theme="7" tint="0.59999389629810485"/>
        <bgColor indexed="26"/>
      </patternFill>
    </fill>
    <fill>
      <patternFill patternType="solid">
        <fgColor theme="3" tint="0.59999389629810485"/>
        <bgColor indexed="64"/>
      </patternFill>
    </fill>
    <fill>
      <patternFill patternType="solid">
        <fgColor theme="8" tint="-0.499984740745262"/>
        <bgColor indexed="64"/>
      </patternFill>
    </fill>
    <fill>
      <patternFill patternType="solid">
        <fgColor theme="2" tint="-0.249977111117893"/>
        <bgColor indexed="64"/>
      </patternFill>
    </fill>
    <fill>
      <patternFill patternType="solid">
        <fgColor rgb="FF002060"/>
        <bgColor indexed="26"/>
      </patternFill>
    </fill>
    <fill>
      <patternFill patternType="solid">
        <fgColor theme="2" tint="-0.499984740745262"/>
        <bgColor indexed="64"/>
      </patternFill>
    </fill>
    <fill>
      <patternFill patternType="solid">
        <fgColor theme="2" tint="-0.499984740745262"/>
        <bgColor indexed="26"/>
      </patternFill>
    </fill>
    <fill>
      <patternFill patternType="solid">
        <fgColor theme="3" tint="0.59999389629810485"/>
        <bgColor indexed="26"/>
      </patternFill>
    </fill>
    <fill>
      <patternFill patternType="solid">
        <fgColor theme="5"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theme="4" tint="0.59999389629810485"/>
        <bgColor indexed="64"/>
      </patternFill>
    </fill>
    <fill>
      <patternFill patternType="solid">
        <fgColor theme="4" tint="-0.249977111117893"/>
        <bgColor indexed="26"/>
      </patternFill>
    </fill>
    <fill>
      <patternFill patternType="solid">
        <fgColor theme="0" tint="-4.9989318521683403E-2"/>
        <bgColor indexed="64"/>
      </patternFill>
    </fill>
    <fill>
      <patternFill patternType="solid">
        <fgColor theme="4" tint="-0.249977111117893"/>
        <bgColor indexed="64"/>
      </patternFill>
    </fill>
    <fill>
      <patternFill patternType="solid">
        <fgColor theme="0" tint="-0.14999847407452621"/>
        <bgColor indexed="26"/>
      </patternFill>
    </fill>
    <fill>
      <patternFill patternType="solid">
        <fgColor theme="1"/>
        <bgColor indexed="64"/>
      </patternFill>
    </fill>
    <fill>
      <patternFill patternType="solid">
        <fgColor theme="7" tint="0.39997558519241921"/>
        <bgColor indexed="64"/>
      </patternFill>
    </fill>
    <fill>
      <patternFill patternType="solid">
        <fgColor indexed="43"/>
        <bgColor indexed="64"/>
      </patternFill>
    </fill>
    <fill>
      <patternFill patternType="solid">
        <fgColor indexed="29"/>
        <bgColor indexed="64"/>
      </patternFill>
    </fill>
    <fill>
      <patternFill patternType="solid">
        <fgColor indexed="44"/>
        <bgColor indexed="64"/>
      </patternFill>
    </fill>
    <fill>
      <patternFill patternType="solid">
        <fgColor indexed="54"/>
        <bgColor indexed="64"/>
      </patternFill>
    </fill>
    <fill>
      <patternFill patternType="solid">
        <fgColor indexed="42"/>
        <bgColor indexed="64"/>
      </patternFill>
    </fill>
    <fill>
      <patternFill patternType="solid">
        <fgColor indexed="40"/>
        <bgColor indexed="64"/>
      </patternFill>
    </fill>
    <fill>
      <patternFill patternType="solid">
        <fgColor indexed="11"/>
        <bgColor indexed="64"/>
      </patternFill>
    </fill>
    <fill>
      <patternFill patternType="solid">
        <fgColor indexed="49"/>
        <bgColor indexed="64"/>
      </patternFill>
    </fill>
    <fill>
      <patternFill patternType="solid">
        <fgColor indexed="41"/>
        <bgColor indexed="64"/>
      </patternFill>
    </fill>
    <fill>
      <patternFill patternType="solid">
        <fgColor indexed="36"/>
        <bgColor indexed="64"/>
      </patternFill>
    </fill>
    <fill>
      <patternFill patternType="solid">
        <fgColor indexed="40"/>
        <bgColor indexed="40"/>
      </patternFill>
    </fill>
    <fill>
      <patternFill patternType="solid">
        <fgColor indexed="10"/>
        <bgColor indexed="64"/>
      </patternFill>
    </fill>
    <fill>
      <patternFill patternType="solid">
        <fgColor indexed="22"/>
        <bgColor indexed="64"/>
      </patternFill>
    </fill>
    <fill>
      <patternFill patternType="lightUp">
        <fgColor indexed="9"/>
        <bgColor indexed="12"/>
      </patternFill>
    </fill>
    <fill>
      <patternFill patternType="solid">
        <fgColor indexed="30"/>
        <bgColor indexed="64"/>
      </patternFill>
    </fill>
    <fill>
      <patternFill patternType="solid">
        <fgColor indexed="26"/>
        <bgColor indexed="64"/>
      </patternFill>
    </fill>
    <fill>
      <patternFill patternType="solid">
        <fgColor indexed="47"/>
        <bgColor indexed="64"/>
      </patternFill>
    </fill>
    <fill>
      <patternFill patternType="solid">
        <fgColor indexed="46"/>
        <bgColor indexed="64"/>
      </patternFill>
    </fill>
    <fill>
      <patternFill patternType="solid">
        <fgColor indexed="61"/>
        <bgColor indexed="61"/>
      </patternFill>
    </fill>
    <fill>
      <patternFill patternType="solid">
        <fgColor indexed="53"/>
        <bgColor indexed="64"/>
      </patternFill>
    </fill>
    <fill>
      <patternFill patternType="solid">
        <fgColor indexed="50"/>
        <bgColor indexed="50"/>
      </patternFill>
    </fill>
    <fill>
      <patternFill patternType="solid">
        <fgColor indexed="45"/>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48"/>
        <bgColor indexed="41"/>
      </patternFill>
    </fill>
    <fill>
      <patternFill patternType="solid">
        <fgColor indexed="27"/>
        <bgColor indexed="64"/>
      </patternFill>
    </fill>
    <fill>
      <patternFill patternType="solid">
        <fgColor indexed="31"/>
        <bgColor indexed="64"/>
      </patternFill>
    </fill>
    <fill>
      <patternFill patternType="solid">
        <fgColor indexed="58"/>
        <bgColor indexed="58"/>
      </patternFill>
    </fill>
    <fill>
      <patternFill patternType="solid">
        <fgColor indexed="62"/>
        <bgColor indexed="64"/>
      </patternFill>
    </fill>
    <fill>
      <patternFill patternType="lightDown">
        <fgColor theme="0" tint="-0.24994659260841701"/>
        <bgColor theme="0"/>
      </patternFill>
    </fill>
    <fill>
      <patternFill patternType="solid">
        <fgColor indexed="55"/>
        <bgColor indexed="64"/>
      </patternFill>
    </fill>
    <fill>
      <patternFill patternType="lightUp">
        <fgColor indexed="9"/>
        <bgColor indexed="57"/>
      </patternFill>
    </fill>
    <fill>
      <patternFill patternType="lightUp">
        <fgColor indexed="9"/>
        <bgColor indexed="24"/>
      </patternFill>
    </fill>
    <fill>
      <patternFill patternType="solid">
        <fgColor indexed="51"/>
        <bgColor indexed="51"/>
      </patternFill>
    </fill>
    <fill>
      <patternFill patternType="solid">
        <fgColor indexed="22"/>
        <bgColor indexed="22"/>
      </patternFill>
    </fill>
    <fill>
      <patternFill patternType="solid">
        <fgColor indexed="31"/>
        <bgColor indexed="31"/>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15"/>
        <bgColor indexed="64"/>
      </patternFill>
    </fill>
    <fill>
      <patternFill patternType="solid">
        <fgColor indexed="20"/>
        <bgColor indexed="64"/>
      </patternFill>
    </fill>
    <fill>
      <patternFill patternType="lightUp"/>
    </fill>
    <fill>
      <patternFill patternType="gray0625">
        <fgColor theme="0" tint="-0.14993743705557422"/>
        <bgColor indexed="65"/>
      </patternFill>
    </fill>
    <fill>
      <patternFill patternType="lightUp">
        <fgColor theme="0" tint="-0.14993743705557422"/>
        <bgColor indexed="65"/>
      </patternFill>
    </fill>
    <fill>
      <patternFill patternType="lightUp">
        <fgColor theme="0" tint="-0.24994659260841701"/>
        <bgColor indexed="65"/>
      </patternFill>
    </fill>
    <fill>
      <patternFill patternType="solid">
        <fgColor theme="9" tint="0.39997558519241921"/>
        <bgColor indexed="64"/>
      </patternFill>
    </fill>
    <fill>
      <patternFill patternType="solid">
        <fgColor rgb="FFFF0000"/>
        <bgColor indexed="64"/>
      </patternFill>
    </fill>
    <fill>
      <patternFill patternType="solid">
        <fgColor rgb="FFFFC000"/>
        <bgColor indexed="64"/>
      </patternFill>
    </fill>
    <fill>
      <patternFill patternType="solid">
        <fgColor theme="8" tint="0.59999389629810485"/>
        <bgColor indexed="64"/>
      </patternFill>
    </fill>
    <fill>
      <patternFill patternType="solid">
        <fgColor rgb="FFFFFF00"/>
        <bgColor indexed="26"/>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757171"/>
        <bgColor rgb="FF000000"/>
      </patternFill>
    </fill>
    <fill>
      <patternFill patternType="solid">
        <fgColor rgb="FFFFFFFF"/>
        <bgColor rgb="FF000000"/>
      </patternFill>
    </fill>
    <fill>
      <patternFill patternType="solid">
        <fgColor rgb="FF002060"/>
        <bgColor rgb="FF000000"/>
      </patternFill>
    </fill>
    <fill>
      <patternFill patternType="solid">
        <fgColor rgb="FFACB9CA"/>
        <bgColor rgb="FF000000"/>
      </patternFill>
    </fill>
    <fill>
      <patternFill patternType="solid">
        <fgColor theme="4" tint="-0.499984740745262"/>
        <bgColor indexed="64"/>
      </patternFill>
    </fill>
    <fill>
      <patternFill patternType="solid">
        <fgColor theme="8" tint="-0.249977111117893"/>
        <bgColor indexed="64"/>
      </patternFill>
    </fill>
  </fills>
  <borders count="1878">
    <border>
      <left/>
      <right/>
      <top/>
      <bottom/>
      <diagonal/>
    </border>
    <border>
      <left/>
      <right/>
      <top/>
      <bottom style="double">
        <color indexed="8"/>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right style="hair">
        <color indexed="8"/>
      </right>
      <top/>
      <bottom/>
      <diagonal/>
    </border>
    <border>
      <left style="hair">
        <color indexed="8"/>
      </left>
      <right/>
      <top/>
      <bottom/>
      <diagonal/>
    </border>
    <border>
      <left style="hair">
        <color indexed="8"/>
      </left>
      <right style="hair">
        <color indexed="8"/>
      </right>
      <top/>
      <bottom/>
      <diagonal/>
    </border>
    <border>
      <left style="hair">
        <color indexed="8"/>
      </left>
      <right style="thin">
        <color indexed="8"/>
      </right>
      <top/>
      <bottom/>
      <diagonal/>
    </border>
    <border>
      <left style="hair">
        <color indexed="8"/>
      </left>
      <right style="medium">
        <color indexed="8"/>
      </right>
      <top/>
      <bottom/>
      <diagonal/>
    </border>
    <border>
      <left/>
      <right style="medium">
        <color indexed="8"/>
      </right>
      <top/>
      <bottom/>
      <diagonal/>
    </border>
    <border>
      <left style="hair">
        <color indexed="64"/>
      </left>
      <right style="hair">
        <color indexed="64"/>
      </right>
      <top/>
      <bottom style="thin">
        <color indexed="64"/>
      </bottom>
      <diagonal/>
    </border>
    <border>
      <left style="hair">
        <color indexed="64"/>
      </left>
      <right style="thin">
        <color indexed="8"/>
      </right>
      <top/>
      <bottom style="thin">
        <color indexed="64"/>
      </bottom>
      <diagonal/>
    </border>
    <border>
      <left style="hair">
        <color indexed="64"/>
      </left>
      <right style="medium">
        <color indexed="8"/>
      </right>
      <top/>
      <bottom style="thin">
        <color indexed="64"/>
      </bottom>
      <diagonal/>
    </border>
    <border>
      <left/>
      <right style="hair">
        <color indexed="64"/>
      </right>
      <top/>
      <bottom/>
      <diagonal/>
    </border>
    <border>
      <left style="hair">
        <color indexed="64"/>
      </left>
      <right style="thin">
        <color indexed="8"/>
      </right>
      <top/>
      <bottom/>
      <diagonal/>
    </border>
    <border>
      <left style="hair">
        <color indexed="64"/>
      </left>
      <right/>
      <top/>
      <bottom style="medium">
        <color indexed="64"/>
      </bottom>
      <diagonal/>
    </border>
    <border>
      <left style="hair">
        <color indexed="64"/>
      </left>
      <right style="hair">
        <color indexed="8"/>
      </right>
      <top/>
      <bottom style="thin">
        <color indexed="64"/>
      </bottom>
      <diagonal/>
    </border>
    <border>
      <left style="hair">
        <color indexed="8"/>
      </left>
      <right style="thin">
        <color indexed="8"/>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8"/>
      </right>
      <top style="hair">
        <color indexed="64"/>
      </top>
      <bottom style="hair">
        <color indexed="64"/>
      </bottom>
      <diagonal/>
    </border>
    <border>
      <left style="medium">
        <color indexed="8"/>
      </left>
      <right style="thin">
        <color indexed="64"/>
      </right>
      <top style="thin">
        <color indexed="64"/>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medium">
        <color indexed="8"/>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medium">
        <color auto="1"/>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bottom style="thin">
        <color indexed="64"/>
      </bottom>
      <diagonal/>
    </border>
    <border>
      <left/>
      <right/>
      <top/>
      <bottom style="medium">
        <color indexed="64"/>
      </bottom>
      <diagonal/>
    </border>
    <border>
      <left style="hair">
        <color indexed="8"/>
      </left>
      <right/>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hair">
        <color indexed="8"/>
      </left>
      <right style="hair">
        <color indexed="8"/>
      </right>
      <top/>
      <bottom style="thin">
        <color indexed="64"/>
      </bottom>
      <diagonal/>
    </border>
    <border>
      <left style="hair">
        <color indexed="8"/>
      </left>
      <right style="medium">
        <color indexed="8"/>
      </right>
      <top/>
      <bottom style="thin">
        <color indexed="64"/>
      </bottom>
      <diagonal/>
    </border>
    <border>
      <left style="hair">
        <color indexed="8"/>
      </left>
      <right style="medium">
        <color indexed="64"/>
      </right>
      <top/>
      <bottom/>
      <diagonal/>
    </border>
    <border>
      <left style="hair">
        <color indexed="8"/>
      </left>
      <right style="medium">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right/>
      <top/>
      <bottom style="double">
        <color indexed="64"/>
      </bottom>
      <diagonal/>
    </border>
    <border>
      <left style="medium">
        <color indexed="64"/>
      </left>
      <right style="medium">
        <color indexed="64"/>
      </right>
      <top style="hair">
        <color indexed="64"/>
      </top>
      <bottom style="hair">
        <color indexed="64"/>
      </bottom>
      <diagonal/>
    </border>
    <border>
      <left style="medium">
        <color indexed="64"/>
      </left>
      <right/>
      <top style="double">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medium">
        <color auto="1"/>
      </left>
      <right/>
      <top style="medium">
        <color auto="1"/>
      </top>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auto="1"/>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right/>
      <top/>
      <bottom style="double">
        <color indexed="52"/>
      </bottom>
      <diagonal/>
    </border>
    <border>
      <left/>
      <right/>
      <top/>
      <bottom style="dotted">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theme="1" tint="0.499984740745262"/>
      </left>
      <right style="thin">
        <color theme="1" tint="0.499984740745262"/>
      </right>
      <top style="dotted">
        <color theme="0" tint="-0.14993743705557422"/>
      </top>
      <bottom style="dotted">
        <color theme="0" tint="-0.14993743705557422"/>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thin">
        <color auto="1"/>
      </left>
      <right style="thin">
        <color auto="1"/>
      </right>
      <top style="thin">
        <color indexed="64"/>
      </top>
      <bottom style="thin">
        <color auto="1"/>
      </bottom>
      <diagonal/>
    </border>
    <border>
      <left/>
      <right/>
      <top style="thin">
        <color indexed="64"/>
      </top>
      <bottom style="thin">
        <color indexed="64"/>
      </bottom>
      <diagonal/>
    </border>
    <border>
      <left style="medium">
        <color indexed="64"/>
      </left>
      <right/>
      <top/>
      <bottom style="dotted">
        <color theme="0" tint="-0.24994659260841701"/>
      </bottom>
      <diagonal/>
    </border>
    <border>
      <left style="medium">
        <color indexed="64"/>
      </left>
      <right/>
      <top style="dotted">
        <color theme="0" tint="-0.24994659260841701"/>
      </top>
      <bottom style="dotted">
        <color theme="0" tint="-0.24994659260841701"/>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right/>
      <top/>
      <bottom style="medium">
        <color indexed="64"/>
      </bottom>
      <diagonal/>
    </border>
    <border>
      <left style="thin">
        <color auto="1"/>
      </left>
      <right style="thin">
        <color auto="1"/>
      </right>
      <top style="thin">
        <color indexed="64"/>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indexed="64"/>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hair">
        <color indexed="64"/>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8"/>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style="medium">
        <color auto="1"/>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right style="thin">
        <color auto="1"/>
      </right>
      <top/>
      <bottom/>
      <diagonal/>
    </border>
    <border>
      <left/>
      <right style="thin">
        <color indexed="8"/>
      </right>
      <top/>
      <bottom/>
      <diagonal/>
    </border>
    <border>
      <left style="thin">
        <color auto="1"/>
      </left>
      <right/>
      <top/>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000000"/>
      </left>
      <right style="thin">
        <color rgb="FF000000"/>
      </right>
      <top style="thin">
        <color rgb="FF000000"/>
      </top>
      <bottom style="thin">
        <color rgb="FF000000"/>
      </bottom>
      <diagonal/>
    </border>
    <border>
      <left/>
      <right/>
      <top style="thin">
        <color auto="1"/>
      </top>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bottom/>
      <diagonal/>
    </border>
    <border>
      <left style="thin">
        <color indexed="8"/>
      </left>
      <right style="thin">
        <color indexed="8"/>
      </right>
      <top/>
      <bottom/>
      <diagonal/>
    </border>
    <border>
      <left style="thin">
        <color indexed="8"/>
      </left>
      <right/>
      <top/>
      <bottom/>
      <diagonal/>
    </border>
    <border>
      <left style="thin">
        <color indexed="8"/>
      </left>
      <right style="hair">
        <color indexed="8"/>
      </right>
      <top/>
      <bottom/>
      <diagonal/>
    </border>
    <border>
      <left style="thin">
        <color indexed="64"/>
      </left>
      <right style="medium">
        <color indexed="64"/>
      </right>
      <top/>
      <bottom/>
      <diagonal/>
    </border>
    <border>
      <left style="thin">
        <color indexed="64"/>
      </left>
      <right/>
      <top/>
      <bottom/>
      <diagonal/>
    </border>
    <border>
      <left style="thin">
        <color indexed="8"/>
      </left>
      <right style="medium">
        <color indexed="8"/>
      </right>
      <top/>
      <bottom/>
      <diagonal/>
    </border>
    <border>
      <left style="thin">
        <color indexed="8"/>
      </left>
      <right style="medium">
        <color indexed="64"/>
      </right>
      <top/>
      <bottom/>
      <diagonal/>
    </border>
    <border>
      <left style="thin">
        <color indexed="8"/>
      </left>
      <right style="thin">
        <color indexed="64"/>
      </right>
      <top/>
      <bottom/>
      <diagonal/>
    </border>
    <border>
      <left style="medium">
        <color rgb="FF000000"/>
      </left>
      <right style="medium">
        <color indexed="64"/>
      </right>
      <top style="hair">
        <color indexed="64"/>
      </top>
      <bottom style="hair">
        <color indexed="64"/>
      </bottom>
      <diagonal/>
    </border>
    <border>
      <left style="medium">
        <color rgb="FF000000"/>
      </left>
      <right style="medium">
        <color indexed="64"/>
      </right>
      <top/>
      <bottom/>
      <diagonal/>
    </border>
    <border>
      <left style="medium">
        <color indexed="64"/>
      </left>
      <right style="medium">
        <color rgb="FF000000"/>
      </right>
      <top style="hair">
        <color indexed="64"/>
      </top>
      <bottom style="hair">
        <color indexed="64"/>
      </bottom>
      <diagonal/>
    </border>
    <border>
      <left/>
      <right style="medium">
        <color rgb="FF000000"/>
      </right>
      <top/>
      <bottom/>
      <diagonal/>
    </border>
    <border>
      <left style="medium">
        <color rgb="FF000000"/>
      </left>
      <right style="medium">
        <color rgb="FF000000"/>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top/>
      <bottom/>
      <diagonal/>
    </border>
    <border>
      <left/>
      <right/>
      <top style="double">
        <color indexed="8"/>
      </top>
      <bottom style="thin">
        <color indexed="8"/>
      </bottom>
      <diagonal/>
    </border>
    <border>
      <left style="thin">
        <color rgb="FF000000"/>
      </left>
      <right style="thin">
        <color indexed="64"/>
      </right>
      <top/>
      <bottom/>
      <diagonal/>
    </border>
    <border>
      <left/>
      <right style="thin">
        <color rgb="FF000000"/>
      </right>
      <top/>
      <bottom/>
      <diagonal/>
    </border>
    <border>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8"/>
      </right>
      <top style="thin">
        <color indexed="64"/>
      </top>
      <bottom style="medium">
        <color indexed="64"/>
      </bottom>
      <diagonal/>
    </border>
    <border>
      <left style="medium">
        <color indexed="64"/>
      </left>
      <right style="thin">
        <color indexed="8"/>
      </right>
      <top/>
      <bottom style="thin">
        <color indexed="64"/>
      </bottom>
      <diagonal/>
    </border>
    <border>
      <left style="thin">
        <color rgb="FF000000"/>
      </left>
      <right style="thin">
        <color rgb="FF000000"/>
      </right>
      <top style="thin">
        <color rgb="FF000000"/>
      </top>
      <bottom/>
      <diagonal/>
    </border>
    <border>
      <left style="thin">
        <color indexed="64"/>
      </left>
      <right style="thin">
        <color indexed="8"/>
      </right>
      <top/>
      <bottom/>
      <diagonal/>
    </border>
    <border>
      <left style="thin">
        <color indexed="64"/>
      </left>
      <right style="thin">
        <color indexed="64"/>
      </right>
      <top/>
      <bottom/>
      <diagonal/>
    </border>
    <border>
      <left style="thin">
        <color indexed="8"/>
      </left>
      <right style="thin">
        <color rgb="FF000000"/>
      </right>
      <top/>
      <bottom/>
      <diagonal/>
    </border>
    <border>
      <left style="thin">
        <color rgb="FF000000"/>
      </left>
      <right style="thin">
        <color rgb="FF000000"/>
      </right>
      <top/>
      <bottom/>
      <diagonal/>
    </border>
    <border>
      <left style="medium">
        <color theme="0"/>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thin">
        <color auto="1"/>
      </bottom>
      <diagonal/>
    </border>
    <border>
      <left style="medium">
        <color auto="1"/>
      </left>
      <right/>
      <top/>
      <bottom/>
      <diagonal/>
    </border>
    <border>
      <left style="thin">
        <color indexed="8"/>
      </left>
      <right style="medium">
        <color indexed="64"/>
      </right>
      <top style="medium">
        <color indexed="64"/>
      </top>
      <bottom style="hair">
        <color indexed="8"/>
      </bottom>
      <diagonal/>
    </border>
    <border>
      <left style="thin">
        <color indexed="8"/>
      </left>
      <right style="thin">
        <color indexed="8"/>
      </right>
      <top style="medium">
        <color indexed="64"/>
      </top>
      <bottom style="hair">
        <color indexed="8"/>
      </bottom>
      <diagonal/>
    </border>
    <border>
      <left/>
      <right/>
      <top style="medium">
        <color indexed="64"/>
      </top>
      <bottom style="hair">
        <color indexed="8"/>
      </bottom>
      <diagonal/>
    </border>
    <border>
      <left style="medium">
        <color indexed="64"/>
      </left>
      <right style="thin">
        <color indexed="64"/>
      </right>
      <top style="medium">
        <color indexed="64"/>
      </top>
      <bottom style="hair">
        <color indexed="8"/>
      </bottom>
      <diagonal/>
    </border>
    <border>
      <left style="thin">
        <color indexed="8"/>
      </left>
      <right/>
      <top style="medium">
        <color indexed="64"/>
      </top>
      <bottom style="hair">
        <color indexed="8"/>
      </bottom>
      <diagonal/>
    </border>
    <border>
      <left/>
      <right style="thin">
        <color indexed="8"/>
      </right>
      <top style="medium">
        <color indexed="64"/>
      </top>
      <bottom style="hair">
        <color indexed="8"/>
      </bottom>
      <diagonal/>
    </border>
    <border>
      <left style="medium">
        <color auto="1"/>
      </left>
      <right style="thin">
        <color indexed="8"/>
      </right>
      <top style="medium">
        <color indexed="64"/>
      </top>
      <bottom style="hair">
        <color indexed="8"/>
      </bottom>
      <diagonal/>
    </border>
    <border>
      <left style="medium">
        <color indexed="64"/>
      </left>
      <right style="medium">
        <color indexed="64"/>
      </right>
      <top/>
      <bottom style="medium">
        <color indexed="64"/>
      </bottom>
      <diagonal/>
    </border>
    <border>
      <left/>
      <right/>
      <top style="hair">
        <color indexed="64"/>
      </top>
      <bottom style="hair">
        <color indexed="8"/>
      </bottom>
      <diagonal/>
    </border>
    <border>
      <left/>
      <right/>
      <top style="medium">
        <color auto="1"/>
      </top>
      <bottom/>
      <diagonal/>
    </border>
    <border>
      <left style="medium">
        <color indexed="64"/>
      </left>
      <right/>
      <top style="thin">
        <color indexed="64"/>
      </top>
      <bottom style="medium">
        <color indexed="64"/>
      </bottom>
      <diagonal/>
    </border>
    <border>
      <left style="medium">
        <color indexed="8"/>
      </left>
      <right/>
      <top style="thin">
        <color indexed="64"/>
      </top>
      <bottom style="medium">
        <color indexed="64"/>
      </bottom>
      <diagonal/>
    </border>
    <border>
      <left style="medium">
        <color indexed="8"/>
      </left>
      <right style="hair">
        <color indexed="8"/>
      </right>
      <top/>
      <bottom/>
      <diagonal/>
    </border>
    <border>
      <left style="medium">
        <color auto="1"/>
      </left>
      <right style="medium">
        <color theme="0"/>
      </right>
      <top/>
      <bottom/>
      <diagonal/>
    </border>
    <border>
      <left style="medium">
        <color indexed="8"/>
      </left>
      <right style="thin">
        <color indexed="8"/>
      </right>
      <top/>
      <bottom/>
      <diagonal/>
    </border>
    <border>
      <left/>
      <right/>
      <top style="hair">
        <color auto="1"/>
      </top>
      <bottom style="hair">
        <color auto="1"/>
      </bottom>
      <diagonal/>
    </border>
    <border>
      <left style="medium">
        <color indexed="64"/>
      </left>
      <right/>
      <top/>
      <bottom/>
      <diagonal/>
    </border>
    <border>
      <left style="medium">
        <color indexed="8"/>
      </left>
      <right/>
      <top/>
      <bottom/>
      <diagonal/>
    </border>
    <border>
      <left style="thin">
        <color auto="1"/>
      </left>
      <right style="thin">
        <color auto="1"/>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auto="1"/>
      </right>
      <top style="medium">
        <color indexed="64"/>
      </top>
      <bottom style="medium">
        <color rgb="FF000000"/>
      </bottom>
      <diagonal/>
    </border>
    <border>
      <left/>
      <right/>
      <top/>
      <bottom style="thin">
        <color auto="1"/>
      </bottom>
      <diagonal/>
    </border>
    <border>
      <left style="medium">
        <color auto="1"/>
      </left>
      <right style="medium">
        <color theme="0"/>
      </right>
      <top style="medium">
        <color auto="1"/>
      </top>
      <bottom style="medium">
        <color theme="0"/>
      </bottom>
      <diagonal/>
    </border>
    <border>
      <left style="medium">
        <color theme="0"/>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indexed="64"/>
      </left>
      <right style="medium">
        <color indexed="64"/>
      </right>
      <top/>
      <bottom/>
      <diagonal/>
    </border>
    <border>
      <left style="medium">
        <color rgb="FF000000"/>
      </left>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auto="1"/>
      </left>
      <right style="medium">
        <color rgb="FF000000"/>
      </right>
      <top/>
      <bottom/>
      <diagonal/>
    </border>
    <border>
      <left style="medium">
        <color indexed="64"/>
      </left>
      <right/>
      <top style="hair">
        <color indexed="64"/>
      </top>
      <bottom/>
      <diagonal/>
    </border>
    <border>
      <left style="medium">
        <color rgb="FF000000"/>
      </left>
      <right style="medium">
        <color rgb="FF000000"/>
      </right>
      <top style="medium">
        <color indexed="64"/>
      </top>
      <bottom style="medium">
        <color indexed="64"/>
      </bottom>
      <diagonal/>
    </border>
    <border>
      <left/>
      <right style="medium">
        <color indexed="64"/>
      </right>
      <top style="hair">
        <color indexed="64"/>
      </top>
      <bottom style="hair">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bottom style="hair">
        <color auto="1"/>
      </bottom>
      <diagonal/>
    </border>
    <border>
      <left/>
      <right style="hair">
        <color indexed="8"/>
      </right>
      <top/>
      <bottom style="thin">
        <color indexed="64"/>
      </bottom>
      <diagonal/>
    </border>
    <border>
      <left style="medium">
        <color indexed="8"/>
      </left>
      <right style="hair">
        <color indexed="8"/>
      </right>
      <top/>
      <bottom style="thin">
        <color indexed="8"/>
      </bottom>
      <diagonal/>
    </border>
    <border>
      <left style="thin">
        <color indexed="8"/>
      </left>
      <right style="hair">
        <color indexed="8"/>
      </right>
      <top/>
      <bottom style="thin">
        <color indexed="8"/>
      </bottom>
      <diagonal/>
    </border>
    <border>
      <left style="hair">
        <color indexed="8"/>
      </left>
      <right style="medium">
        <color indexed="8"/>
      </right>
      <top/>
      <bottom style="thin">
        <color indexed="8"/>
      </bottom>
      <diagonal/>
    </border>
    <border>
      <left style="medium">
        <color indexed="8"/>
      </left>
      <right style="hair">
        <color indexed="64"/>
      </right>
      <top/>
      <bottom style="thin">
        <color indexed="64"/>
      </bottom>
      <diagonal/>
    </border>
    <border>
      <left/>
      <right style="hair">
        <color indexed="64"/>
      </right>
      <top/>
      <bottom style="thin">
        <color indexed="8"/>
      </bottom>
      <diagonal/>
    </border>
    <border>
      <left style="hair">
        <color indexed="64"/>
      </left>
      <right style="thin">
        <color indexed="8"/>
      </right>
      <top/>
      <bottom style="thin">
        <color indexed="8"/>
      </bottom>
      <diagonal/>
    </border>
    <border>
      <left/>
      <right style="hair">
        <color indexed="64"/>
      </right>
      <top/>
      <bottom style="thin">
        <color indexed="64"/>
      </bottom>
      <diagonal/>
    </border>
    <border>
      <left style="medium">
        <color indexed="8"/>
      </left>
      <right style="hair">
        <color indexed="64"/>
      </right>
      <top/>
      <bottom style="medium">
        <color indexed="64"/>
      </bottom>
      <diagonal/>
    </border>
    <border>
      <left style="hair">
        <color indexed="64"/>
      </left>
      <right style="thin">
        <color indexed="8"/>
      </right>
      <top style="medium">
        <color indexed="64"/>
      </top>
      <bottom/>
      <diagonal/>
    </border>
    <border>
      <left style="medium">
        <color indexed="64"/>
      </left>
      <right style="thin">
        <color indexed="64"/>
      </right>
      <top/>
      <bottom style="medium">
        <color indexed="64"/>
      </bottom>
      <diagonal/>
    </border>
    <border>
      <left/>
      <right style="medium">
        <color indexed="64"/>
      </right>
      <top/>
      <bottom style="thin">
        <color indexed="8"/>
      </bottom>
      <diagonal/>
    </border>
    <border>
      <left style="medium">
        <color indexed="64"/>
      </left>
      <right/>
      <top/>
      <bottom style="medium">
        <color indexed="64"/>
      </bottom>
      <diagonal/>
    </border>
    <border>
      <left/>
      <right style="medium">
        <color indexed="64"/>
      </right>
      <top/>
      <bottom style="medium">
        <color indexed="64"/>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right/>
      <top style="hair">
        <color indexed="8"/>
      </top>
      <bottom style="hair">
        <color indexed="8"/>
      </bottom>
      <diagonal/>
    </border>
    <border>
      <left/>
      <right/>
      <top style="hair">
        <color auto="1"/>
      </top>
      <bottom style="hair">
        <color auto="1"/>
      </bottom>
      <diagonal/>
    </border>
    <border>
      <left style="medium">
        <color indexed="8"/>
      </left>
      <right style="medium">
        <color indexed="8"/>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style="medium">
        <color indexed="64"/>
      </left>
      <right style="hair">
        <color indexed="64"/>
      </right>
      <top style="hair">
        <color auto="1"/>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auto="1"/>
      </top>
      <bottom style="hair">
        <color auto="1"/>
      </bottom>
      <diagonal/>
    </border>
    <border>
      <left style="medium">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bottom style="medium">
        <color indexed="64"/>
      </bottom>
      <diagonal/>
    </border>
    <border>
      <left/>
      <right style="thin">
        <color auto="1"/>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auto="1"/>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thin">
        <color auto="1"/>
      </right>
      <top/>
      <bottom style="thin">
        <color auto="1"/>
      </bottom>
      <diagonal/>
    </border>
    <border>
      <left style="thin">
        <color auto="1"/>
      </left>
      <right style="thin">
        <color auto="1"/>
      </right>
      <top style="medium">
        <color indexed="64"/>
      </top>
      <bottom style="thin">
        <color indexed="64"/>
      </bottom>
      <diagonal/>
    </border>
    <border>
      <left style="thin">
        <color auto="1"/>
      </left>
      <right style="medium">
        <color auto="1"/>
      </right>
      <top style="medium">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auto="1"/>
      </left>
      <right/>
      <top/>
      <bottom style="medium">
        <color auto="1"/>
      </bottom>
      <diagonal/>
    </border>
    <border>
      <left style="medium">
        <color indexed="64"/>
      </left>
      <right style="thin">
        <color auto="1"/>
      </right>
      <top/>
      <bottom style="thin">
        <color auto="1"/>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8"/>
      </bottom>
      <diagonal/>
    </border>
    <border>
      <left style="thin">
        <color auto="1"/>
      </left>
      <right style="thin">
        <color auto="1"/>
      </right>
      <top style="thin">
        <color auto="1"/>
      </top>
      <bottom style="thin">
        <color auto="1"/>
      </bottom>
      <diagonal/>
    </border>
    <border>
      <left style="medium">
        <color indexed="64"/>
      </left>
      <right/>
      <top/>
      <bottom style="thin">
        <color auto="1"/>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auto="1"/>
      </left>
      <right style="medium">
        <color auto="1"/>
      </right>
      <top/>
      <bottom style="medium">
        <color auto="1"/>
      </bottom>
      <diagonal/>
    </border>
    <border>
      <left style="medium">
        <color indexed="8"/>
      </left>
      <right style="thin">
        <color indexed="8"/>
      </right>
      <top/>
      <bottom style="thin">
        <color indexed="64"/>
      </bottom>
      <diagonal/>
    </border>
    <border>
      <left style="thin">
        <color indexed="8"/>
      </left>
      <right style="medium">
        <color indexed="8"/>
      </right>
      <top/>
      <bottom style="thin">
        <color indexed="64"/>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right style="thin">
        <color indexed="8"/>
      </right>
      <top/>
      <bottom style="thin">
        <color indexed="8"/>
      </bottom>
      <diagonal/>
    </border>
    <border>
      <left/>
      <right/>
      <top style="thin">
        <color indexed="8"/>
      </top>
      <bottom/>
      <diagonal/>
    </border>
    <border>
      <left/>
      <right style="thin">
        <color indexed="8"/>
      </right>
      <top/>
      <bottom style="medium">
        <color indexed="64"/>
      </bottom>
      <diagonal/>
    </border>
    <border>
      <left style="thin">
        <color indexed="8"/>
      </left>
      <right/>
      <top/>
      <bottom style="thin">
        <color indexed="64"/>
      </bottom>
      <diagonal/>
    </border>
    <border>
      <left style="thin">
        <color indexed="8"/>
      </left>
      <right/>
      <top/>
      <bottom style="thin">
        <color indexed="8"/>
      </bottom>
      <diagonal/>
    </border>
    <border>
      <left style="medium">
        <color indexed="64"/>
      </left>
      <right/>
      <top/>
      <bottom style="thin">
        <color indexed="8"/>
      </bottom>
      <diagonal/>
    </border>
    <border>
      <left style="thin">
        <color indexed="8"/>
      </left>
      <right/>
      <top/>
      <bottom style="medium">
        <color indexed="64"/>
      </bottom>
      <diagonal/>
    </border>
    <border>
      <left style="thin">
        <color indexed="64"/>
      </left>
      <right/>
      <top style="medium">
        <color indexed="64"/>
      </top>
      <bottom/>
      <diagonal/>
    </border>
    <border>
      <left/>
      <right style="thin">
        <color auto="1"/>
      </right>
      <top style="medium">
        <color indexed="64"/>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thin">
        <color indexed="64"/>
      </bottom>
      <diagonal/>
    </border>
    <border>
      <left/>
      <right style="hair">
        <color indexed="64"/>
      </right>
      <top style="medium">
        <color indexed="64"/>
      </top>
      <bottom/>
      <diagonal/>
    </border>
    <border>
      <left/>
      <right/>
      <top/>
      <bottom style="thin">
        <color indexed="8"/>
      </bottom>
      <diagonal/>
    </border>
    <border>
      <left/>
      <right style="thin">
        <color indexed="64"/>
      </right>
      <top style="medium">
        <color indexed="64"/>
      </top>
      <bottom/>
      <diagonal/>
    </border>
    <border>
      <left/>
      <right style="medium">
        <color indexed="64"/>
      </right>
      <top style="medium">
        <color indexed="64"/>
      </top>
      <bottom/>
      <diagonal/>
    </border>
    <border>
      <left/>
      <right/>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8"/>
      </top>
      <bottom style="thin">
        <color indexed="64"/>
      </bottom>
      <diagonal/>
    </border>
    <border>
      <left/>
      <right/>
      <top style="thin">
        <color indexed="64"/>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style="thin">
        <color auto="1"/>
      </left>
      <right/>
      <top style="thin">
        <color indexed="64"/>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medium">
        <color indexed="64"/>
      </right>
      <top/>
      <bottom style="thin">
        <color indexed="8"/>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auto="1"/>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diagonal/>
    </border>
    <border>
      <left/>
      <right style="thin">
        <color indexed="8"/>
      </right>
      <top style="thin">
        <color indexed="8"/>
      </top>
      <bottom/>
      <diagonal/>
    </border>
    <border>
      <left/>
      <right/>
      <top style="thin">
        <color indexed="8"/>
      </top>
      <bottom/>
      <diagonal/>
    </border>
    <border>
      <left/>
      <right style="medium">
        <color indexed="64"/>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thin">
        <color indexed="64"/>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right style="thin">
        <color indexed="8"/>
      </right>
      <top style="thin">
        <color indexed="8"/>
      </top>
      <bottom style="thin">
        <color indexed="8"/>
      </bottom>
      <diagonal/>
    </border>
    <border>
      <left/>
      <right style="thin">
        <color indexed="8"/>
      </right>
      <top style="thin">
        <color indexed="8"/>
      </top>
      <bottom style="medium">
        <color indexed="64"/>
      </bottom>
      <diagonal/>
    </border>
    <border>
      <left style="thin">
        <color indexed="8"/>
      </left>
      <right style="medium">
        <color indexed="64"/>
      </right>
      <top/>
      <bottom style="medium">
        <color indexed="64"/>
      </bottom>
      <diagonal/>
    </border>
    <border>
      <left/>
      <right/>
      <top style="medium">
        <color indexed="64"/>
      </top>
      <bottom style="thin">
        <color indexed="64"/>
      </bottom>
      <diagonal/>
    </border>
    <border>
      <left style="medium">
        <color indexed="64"/>
      </left>
      <right/>
      <top/>
      <bottom style="thin">
        <color auto="1"/>
      </bottom>
      <diagonal/>
    </border>
    <border>
      <left style="medium">
        <color indexed="64"/>
      </left>
      <right/>
      <top style="thin">
        <color auto="1"/>
      </top>
      <bottom style="thin">
        <color indexed="8"/>
      </bottom>
      <diagonal/>
    </border>
    <border>
      <left/>
      <right style="thin">
        <color indexed="8"/>
      </right>
      <top style="thin">
        <color auto="1"/>
      </top>
      <bottom style="thin">
        <color indexed="8"/>
      </bottom>
      <diagonal/>
    </border>
    <border>
      <left style="medium">
        <color indexed="64"/>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medium">
        <color auto="1"/>
      </right>
      <top style="thin">
        <color indexed="8"/>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8"/>
      </left>
      <right style="thin">
        <color indexed="8"/>
      </right>
      <top style="medium">
        <color indexed="64"/>
      </top>
      <bottom style="thin">
        <color indexed="64"/>
      </bottom>
      <diagonal/>
    </border>
    <border>
      <left style="medium">
        <color rgb="FF000000"/>
      </left>
      <right style="medium">
        <color indexed="64"/>
      </right>
      <top/>
      <bottom style="hair">
        <color indexed="8"/>
      </bottom>
      <diagonal/>
    </border>
    <border>
      <left style="medium">
        <color indexed="64"/>
      </left>
      <right style="medium">
        <color rgb="FF000000"/>
      </right>
      <top/>
      <bottom style="hair">
        <color indexed="8"/>
      </bottom>
      <diagonal/>
    </border>
    <border>
      <left style="medium">
        <color rgb="FF000000"/>
      </left>
      <right style="medium">
        <color rgb="FF000000"/>
      </right>
      <top style="hair">
        <color indexed="8"/>
      </top>
      <bottom style="hair">
        <color indexed="8"/>
      </bottom>
      <diagonal/>
    </border>
    <border>
      <left/>
      <right/>
      <top/>
      <bottom style="hair">
        <color indexed="8"/>
      </bottom>
      <diagonal/>
    </border>
    <border>
      <left/>
      <right style="medium">
        <color rgb="FF000000"/>
      </right>
      <top style="hair">
        <color auto="1"/>
      </top>
      <bottom style="hair">
        <color auto="1"/>
      </bottom>
      <diagonal/>
    </border>
    <border>
      <left style="medium">
        <color rgb="FF000000"/>
      </left>
      <right style="medium">
        <color rgb="FF000000"/>
      </right>
      <top/>
      <bottom style="hair">
        <color indexed="8"/>
      </bottom>
      <diagonal/>
    </border>
    <border>
      <left/>
      <right style="medium">
        <color rgb="FF000000"/>
      </right>
      <top/>
      <bottom style="hair">
        <color indexed="8"/>
      </bottom>
      <diagonal/>
    </border>
    <border>
      <left/>
      <right style="medium">
        <color rgb="FF000000"/>
      </right>
      <top style="hair">
        <color indexed="8"/>
      </top>
      <bottom style="hair">
        <color indexed="8"/>
      </bottom>
      <diagonal/>
    </border>
    <border>
      <left/>
      <right style="medium">
        <color rgb="FF000000"/>
      </right>
      <top style="hair">
        <color auto="1"/>
      </top>
      <bottom style="hair">
        <color auto="1"/>
      </bottom>
      <diagonal/>
    </border>
    <border>
      <left style="medium">
        <color indexed="64"/>
      </left>
      <right style="medium">
        <color indexed="64"/>
      </right>
      <top style="hair">
        <color indexed="64"/>
      </top>
      <bottom/>
      <diagonal/>
    </border>
    <border>
      <left style="medium">
        <color rgb="FF000000"/>
      </left>
      <right style="medium">
        <color rgb="FF000000"/>
      </right>
      <top style="hair">
        <color indexed="8"/>
      </top>
      <bottom/>
      <diagonal/>
    </border>
    <border>
      <left style="medium">
        <color indexed="64"/>
      </left>
      <right style="medium">
        <color indexed="64"/>
      </right>
      <top style="medium">
        <color indexed="64"/>
      </top>
      <bottom style="medium">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64"/>
      </left>
      <right style="hair">
        <color indexed="8"/>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top style="thin">
        <color indexed="8"/>
      </top>
      <bottom style="thin">
        <color indexed="64"/>
      </bottom>
      <diagonal/>
    </border>
    <border>
      <left style="hair">
        <color indexed="8"/>
      </left>
      <right style="medium">
        <color indexed="64"/>
      </right>
      <top style="thin">
        <color indexed="8"/>
      </top>
      <bottom style="thin">
        <color indexed="64"/>
      </bottom>
      <diagonal/>
    </border>
    <border>
      <left/>
      <right style="hair">
        <color indexed="8"/>
      </right>
      <top style="thin">
        <color indexed="8"/>
      </top>
      <bottom style="thin">
        <color indexed="64"/>
      </bottom>
      <diagonal/>
    </border>
    <border>
      <left/>
      <right style="medium">
        <color auto="1"/>
      </right>
      <top style="thin">
        <color indexed="8"/>
      </top>
      <bottom style="thin">
        <color indexed="64"/>
      </bottom>
      <diagonal/>
    </border>
    <border>
      <left style="thin">
        <color indexed="8"/>
      </left>
      <right style="hair">
        <color indexed="8"/>
      </right>
      <top style="thin">
        <color indexed="8"/>
      </top>
      <bottom style="thin">
        <color indexed="64"/>
      </bottom>
      <diagonal/>
    </border>
    <border>
      <left/>
      <right style="medium">
        <color indexed="8"/>
      </right>
      <top style="thin">
        <color indexed="8"/>
      </top>
      <bottom style="thin">
        <color indexed="64"/>
      </bottom>
      <diagonal/>
    </border>
    <border>
      <left style="hair">
        <color indexed="8"/>
      </left>
      <right/>
      <top/>
      <bottom style="thin">
        <color indexed="8"/>
      </bottom>
      <diagonal/>
    </border>
    <border>
      <left style="medium">
        <color indexed="64"/>
      </left>
      <right style="hair">
        <color indexed="8"/>
      </right>
      <top/>
      <bottom style="thin">
        <color indexed="8"/>
      </bottom>
      <diagonal/>
    </border>
    <border>
      <left style="hair">
        <color indexed="8"/>
      </left>
      <right style="medium">
        <color indexed="64"/>
      </right>
      <top/>
      <bottom style="thin">
        <color indexed="8"/>
      </bottom>
      <diagonal/>
    </border>
    <border>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hair">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right style="medium">
        <color indexed="8"/>
      </right>
      <top style="thin">
        <color indexed="8"/>
      </top>
      <bottom style="thin">
        <color indexed="8"/>
      </bottom>
      <diagonal/>
    </border>
    <border>
      <left style="medium">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medium">
        <color indexed="64"/>
      </right>
      <top style="thin">
        <color indexed="8"/>
      </top>
      <bottom style="thin">
        <color indexed="8"/>
      </bottom>
      <diagonal/>
    </border>
    <border>
      <left style="medium">
        <color indexed="8"/>
      </left>
      <right style="hair">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medium">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right style="hair">
        <color indexed="8"/>
      </right>
      <top style="medium">
        <color indexed="64"/>
      </top>
      <bottom style="thin">
        <color indexed="8"/>
      </bottom>
      <diagonal/>
    </border>
    <border>
      <left/>
      <right/>
      <top style="medium">
        <color indexed="64"/>
      </top>
      <bottom style="thin">
        <color indexed="8"/>
      </bottom>
      <diagonal/>
    </border>
    <border>
      <left style="medium">
        <color indexed="64"/>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right style="thin">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top style="medium">
        <color indexed="64"/>
      </top>
      <bottom style="thin">
        <color indexed="8"/>
      </bottom>
      <diagonal/>
    </border>
    <border>
      <left style="hair">
        <color indexed="8"/>
      </left>
      <right style="medium">
        <color indexed="8"/>
      </right>
      <top style="medium">
        <color indexed="64"/>
      </top>
      <bottom style="thin">
        <color indexed="8"/>
      </bottom>
      <diagonal/>
    </border>
    <border>
      <left style="thin">
        <color indexed="8"/>
      </left>
      <right style="hair">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right style="hair">
        <color indexed="8"/>
      </right>
      <top style="thin">
        <color indexed="8"/>
      </top>
      <bottom style="medium">
        <color indexed="64"/>
      </bottom>
      <diagonal/>
    </border>
    <border>
      <left/>
      <right/>
      <top style="thin">
        <color indexed="8"/>
      </top>
      <bottom style="medium">
        <color indexed="64"/>
      </bottom>
      <diagonal/>
    </border>
    <border>
      <left style="medium">
        <color indexed="64"/>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top style="thin">
        <color indexed="8"/>
      </top>
      <bottom style="medium">
        <color indexed="64"/>
      </bottom>
      <diagonal/>
    </border>
    <border>
      <left style="hair">
        <color indexed="8"/>
      </left>
      <right style="medium">
        <color indexed="8"/>
      </right>
      <top style="thin">
        <color indexed="8"/>
      </top>
      <bottom style="medium">
        <color indexed="64"/>
      </bottom>
      <diagonal/>
    </border>
    <border>
      <left style="thin">
        <color indexed="8"/>
      </left>
      <right style="hair">
        <color indexed="8"/>
      </right>
      <top style="thin">
        <color indexed="8"/>
      </top>
      <bottom style="medium">
        <color indexed="64"/>
      </bottom>
      <diagonal/>
    </border>
    <border>
      <left style="medium">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hair">
        <color auto="1"/>
      </top>
      <bottom style="thin">
        <color indexed="64"/>
      </bottom>
      <diagonal/>
    </border>
    <border>
      <left/>
      <right/>
      <top/>
      <bottom style="thin">
        <color indexed="8"/>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medium">
        <color indexed="64"/>
      </right>
      <top style="thin">
        <color indexed="8"/>
      </top>
      <bottom style="thin">
        <color indexed="8"/>
      </bottom>
      <diagonal/>
    </border>
    <border>
      <left style="medium">
        <color indexed="64"/>
      </left>
      <right/>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8"/>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auto="1"/>
      </left>
      <right/>
      <top style="thin">
        <color indexed="64"/>
      </top>
      <bottom style="thin">
        <color auto="1"/>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style="thin">
        <color auto="1"/>
      </left>
      <right style="medium">
        <color auto="1"/>
      </right>
      <top style="thin">
        <color indexed="8"/>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medium">
        <color indexed="8"/>
      </right>
      <top style="thin">
        <color indexed="8"/>
      </top>
      <bottom style="thin">
        <color indexed="64"/>
      </bottom>
      <diagonal/>
    </border>
    <border>
      <left style="thin">
        <color auto="1"/>
      </left>
      <right style="medium">
        <color auto="1"/>
      </right>
      <top style="thin">
        <color indexed="64"/>
      </top>
      <bottom style="thin">
        <color indexed="8"/>
      </bottom>
      <diagonal/>
    </border>
    <border>
      <left style="medium">
        <color indexed="64"/>
      </left>
      <right style="thin">
        <color auto="1"/>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medium">
        <color indexed="8"/>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right style="medium">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thin">
        <color indexed="64"/>
      </left>
      <right style="medium">
        <color indexed="8"/>
      </right>
      <top style="thin">
        <color indexed="64"/>
      </top>
      <bottom style="thin">
        <color indexed="8"/>
      </bottom>
      <diagonal/>
    </border>
    <border>
      <left/>
      <right style="medium">
        <color indexed="8"/>
      </right>
      <top style="thin">
        <color indexed="64"/>
      </top>
      <bottom style="thin">
        <color indexed="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indexed="8"/>
      </top>
      <bottom style="medium">
        <color auto="1"/>
      </bottom>
      <diagonal/>
    </border>
    <border>
      <left style="thin">
        <color auto="1"/>
      </left>
      <right style="thin">
        <color auto="1"/>
      </right>
      <top style="thin">
        <color indexed="8"/>
      </top>
      <bottom style="medium">
        <color auto="1"/>
      </bottom>
      <diagonal/>
    </border>
    <border>
      <left style="thin">
        <color indexed="64"/>
      </left>
      <right style="medium">
        <color indexed="64"/>
      </right>
      <top style="thin">
        <color indexed="8"/>
      </top>
      <bottom style="medium">
        <color auto="1"/>
      </bottom>
      <diagonal/>
    </border>
    <border>
      <left style="thin">
        <color indexed="64"/>
      </left>
      <right/>
      <top style="thin">
        <color indexed="8"/>
      </top>
      <bottom style="medium">
        <color indexed="64"/>
      </bottom>
      <diagonal/>
    </border>
    <border>
      <left style="thin">
        <color indexed="64"/>
      </left>
      <right style="medium">
        <color indexed="8"/>
      </right>
      <top style="thin">
        <color indexed="8"/>
      </top>
      <bottom style="medium">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style="thin">
        <color indexed="64"/>
      </right>
      <top style="thin">
        <color indexed="64"/>
      </top>
      <bottom style="medium">
        <color indexed="64"/>
      </bottom>
      <diagonal/>
    </border>
    <border>
      <left style="medium">
        <color indexed="8"/>
      </left>
      <right style="hair">
        <color indexed="8"/>
      </right>
      <top style="medium">
        <color indexed="8"/>
      </top>
      <bottom/>
      <diagonal/>
    </border>
    <border>
      <left style="hair">
        <color indexed="8"/>
      </left>
      <right style="hair">
        <color indexed="8"/>
      </right>
      <top style="medium">
        <color indexed="8"/>
      </top>
      <bottom/>
      <diagonal/>
    </border>
    <border>
      <left style="hair">
        <color indexed="8"/>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style="thin">
        <color indexed="8"/>
      </right>
      <top style="medium">
        <color indexed="8"/>
      </top>
      <bottom style="hair">
        <color indexed="8"/>
      </bottom>
      <diagonal/>
    </border>
    <border>
      <left style="thin">
        <color indexed="8"/>
      </left>
      <right style="thin">
        <color indexed="8"/>
      </right>
      <top style="medium">
        <color indexed="8"/>
      </top>
      <bottom style="hair">
        <color indexed="8"/>
      </bottom>
      <diagonal/>
    </border>
    <border>
      <left style="thin">
        <color indexed="8"/>
      </left>
      <right style="hair">
        <color indexed="8"/>
      </right>
      <top style="medium">
        <color indexed="8"/>
      </top>
      <bottom/>
      <diagonal/>
    </border>
    <border>
      <left style="hair">
        <color indexed="8"/>
      </left>
      <right style="medium">
        <color indexed="8"/>
      </right>
      <top style="medium">
        <color indexed="8"/>
      </top>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bottom style="thin">
        <color indexed="64"/>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hair">
        <color indexed="64"/>
      </right>
      <top/>
      <bottom style="thin">
        <color indexed="64"/>
      </bottom>
      <diagonal/>
    </border>
    <border>
      <left style="medium">
        <color indexed="8"/>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right style="medium">
        <color indexed="8"/>
      </right>
      <top style="thin">
        <color indexed="64"/>
      </top>
      <bottom style="medium">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medium">
        <color indexed="8"/>
      </right>
      <top style="thin">
        <color indexed="8"/>
      </top>
      <bottom/>
      <diagonal/>
    </border>
    <border>
      <left style="medium">
        <color indexed="8"/>
      </left>
      <right style="hair">
        <color indexed="64"/>
      </right>
      <top style="thin">
        <color indexed="64"/>
      </top>
      <bottom style="medium">
        <color indexed="8"/>
      </bottom>
      <diagonal/>
    </border>
    <border>
      <left style="hair">
        <color indexed="64"/>
      </left>
      <right style="hair">
        <color indexed="64"/>
      </right>
      <top style="thin">
        <color indexed="64"/>
      </top>
      <bottom style="medium">
        <color indexed="8"/>
      </bottom>
      <diagonal/>
    </border>
    <border>
      <left style="hair">
        <color indexed="64"/>
      </left>
      <right style="hair">
        <color indexed="8"/>
      </right>
      <top style="thin">
        <color indexed="8"/>
      </top>
      <bottom style="medium">
        <color indexed="64"/>
      </bottom>
      <diagonal/>
    </border>
    <border>
      <left/>
      <right style="hair">
        <color indexed="8"/>
      </right>
      <top/>
      <bottom style="medium">
        <color indexed="8"/>
      </bottom>
      <diagonal/>
    </border>
    <border>
      <left style="hair">
        <color indexed="8"/>
      </left>
      <right style="hair">
        <color indexed="8"/>
      </right>
      <top/>
      <bottom style="medium">
        <color indexed="8"/>
      </bottom>
      <diagonal/>
    </border>
    <border>
      <left style="hair">
        <color indexed="8"/>
      </left>
      <right style="thin">
        <color indexed="8"/>
      </right>
      <top/>
      <bottom style="medium">
        <color indexed="8"/>
      </bottom>
      <diagonal/>
    </border>
    <border>
      <left style="thin">
        <color indexed="8"/>
      </left>
      <right style="hair">
        <color indexed="8"/>
      </right>
      <top/>
      <bottom style="medium">
        <color indexed="8"/>
      </bottom>
      <diagonal/>
    </border>
    <border>
      <left style="hair">
        <color indexed="8"/>
      </left>
      <right style="medium">
        <color indexed="8"/>
      </right>
      <top/>
      <bottom style="medium">
        <color indexed="8"/>
      </bottom>
      <diagonal/>
    </border>
    <border>
      <left style="medium">
        <color auto="1"/>
      </left>
      <right style="medium">
        <color theme="0"/>
      </right>
      <top style="medium">
        <color auto="1"/>
      </top>
      <bottom/>
      <diagonal/>
    </border>
    <border>
      <left style="medium">
        <color theme="0"/>
      </left>
      <right style="medium">
        <color theme="0"/>
      </right>
      <top style="medium">
        <color auto="1"/>
      </top>
      <bottom/>
      <diagonal/>
    </border>
    <border>
      <left style="medium">
        <color theme="0"/>
      </left>
      <right/>
      <top style="medium">
        <color auto="1"/>
      </top>
      <bottom style="medium">
        <color theme="0"/>
      </bottom>
      <diagonal/>
    </border>
    <border>
      <left/>
      <right/>
      <top style="medium">
        <color auto="1"/>
      </top>
      <bottom style="medium">
        <color theme="0"/>
      </bottom>
      <diagonal/>
    </border>
    <border>
      <left/>
      <right style="medium">
        <color theme="0"/>
      </right>
      <top style="medium">
        <color auto="1"/>
      </top>
      <bottom style="medium">
        <color theme="0"/>
      </bottom>
      <diagonal/>
    </border>
    <border>
      <left style="medium">
        <color auto="1"/>
      </left>
      <right style="medium">
        <color theme="0"/>
      </right>
      <top/>
      <bottom style="medium">
        <color auto="1"/>
      </bottom>
      <diagonal/>
    </border>
    <border>
      <left style="medium">
        <color theme="0"/>
      </left>
      <right style="medium">
        <color theme="0"/>
      </right>
      <top/>
      <bottom style="medium">
        <color auto="1"/>
      </bottom>
      <diagonal/>
    </border>
    <border>
      <left/>
      <right style="hair">
        <color indexed="8"/>
      </right>
      <top/>
      <bottom style="medium">
        <color auto="1"/>
      </bottom>
      <diagonal/>
    </border>
    <border>
      <left style="hair">
        <color indexed="8"/>
      </left>
      <right style="hair">
        <color indexed="8"/>
      </right>
      <top/>
      <bottom style="medium">
        <color auto="1"/>
      </bottom>
      <diagonal/>
    </border>
    <border>
      <left style="thin">
        <color auto="1"/>
      </left>
      <right style="thin">
        <color auto="1"/>
      </right>
      <top style="thin">
        <color auto="1"/>
      </top>
      <bottom style="medium">
        <color indexed="64"/>
      </bottom>
      <diagonal/>
    </border>
    <border>
      <left style="thin">
        <color auto="1"/>
      </left>
      <right style="thin">
        <color auto="1"/>
      </right>
      <top/>
      <bottom style="thin">
        <color auto="1"/>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medium">
        <color auto="1"/>
      </bottom>
      <diagonal/>
    </border>
    <border>
      <left style="medium">
        <color auto="1"/>
      </left>
      <right style="thin">
        <color auto="1"/>
      </right>
      <top style="thin">
        <color auto="1"/>
      </top>
      <bottom/>
      <diagonal/>
    </border>
    <border>
      <left style="medium">
        <color indexed="64"/>
      </left>
      <right style="thin">
        <color indexed="64"/>
      </right>
      <top/>
      <bottom style="medium">
        <color indexed="64"/>
      </bottom>
      <diagonal/>
    </border>
    <border>
      <left/>
      <right style="medium">
        <color auto="1"/>
      </right>
      <top style="thin">
        <color auto="1"/>
      </top>
      <bottom style="medium">
        <color indexed="64"/>
      </bottom>
      <diagonal/>
    </border>
    <border>
      <left style="thin">
        <color indexed="8"/>
      </left>
      <right style="thin">
        <color indexed="8"/>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top style="medium">
        <color indexed="64"/>
      </top>
      <bottom style="thin">
        <color theme="0"/>
      </bottom>
      <diagonal/>
    </border>
    <border>
      <left style="medium">
        <color indexed="64"/>
      </left>
      <right style="thin">
        <color indexed="8"/>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top/>
      <bottom style="medium">
        <color indexed="64"/>
      </bottom>
      <diagonal/>
    </border>
    <border>
      <left style="thin">
        <color indexed="8"/>
      </left>
      <right style="thin">
        <color indexed="8"/>
      </right>
      <top/>
      <bottom style="medium">
        <color indexed="8"/>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hair">
        <color indexed="8"/>
      </bottom>
      <diagonal/>
    </border>
    <border>
      <left style="thin">
        <color indexed="8"/>
      </left>
      <right/>
      <top/>
      <bottom style="hair">
        <color indexed="8"/>
      </bottom>
      <diagonal/>
    </border>
    <border>
      <left style="thin">
        <color indexed="64"/>
      </left>
      <right style="thin">
        <color indexed="64"/>
      </right>
      <top/>
      <bottom style="hair">
        <color indexed="8"/>
      </bottom>
      <diagonal/>
    </border>
    <border>
      <left style="thin">
        <color indexed="64"/>
      </left>
      <right style="medium">
        <color indexed="64"/>
      </right>
      <top/>
      <bottom style="hair">
        <color indexed="8"/>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top/>
      <bottom style="hair">
        <color indexed="64"/>
      </bottom>
      <diagonal/>
    </border>
    <border>
      <left style="thin">
        <color auto="1"/>
      </left>
      <right style="thin">
        <color auto="1"/>
      </right>
      <top style="thin">
        <color auto="1"/>
      </top>
      <bottom/>
      <diagonal/>
    </border>
    <border>
      <left style="medium">
        <color indexed="64"/>
      </left>
      <right/>
      <top style="hair">
        <color indexed="64"/>
      </top>
      <bottom style="thin">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right/>
      <top style="thin">
        <color indexed="64"/>
      </top>
      <bottom style="medium">
        <color indexed="64"/>
      </bottom>
      <diagonal/>
    </border>
    <border>
      <left/>
      <right style="medium">
        <color auto="1"/>
      </right>
      <top style="thin">
        <color auto="1"/>
      </top>
      <bottom style="medium">
        <color indexed="64"/>
      </bottom>
      <diagonal/>
    </border>
    <border>
      <left/>
      <right style="thin">
        <color indexed="8"/>
      </right>
      <top style="medium">
        <color indexed="8"/>
      </top>
      <bottom style="thin">
        <color indexed="8"/>
      </bottom>
      <diagonal/>
    </border>
    <border>
      <left style="medium">
        <color indexed="8"/>
      </left>
      <right style="thin">
        <color indexed="8"/>
      </right>
      <top/>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hair">
        <color indexed="8"/>
      </bottom>
      <diagonal/>
    </border>
    <border>
      <left/>
      <right style="thin">
        <color indexed="8"/>
      </right>
      <top/>
      <bottom style="hair">
        <color indexed="8"/>
      </bottom>
      <diagonal/>
    </border>
    <border>
      <left style="thin">
        <color indexed="8"/>
      </left>
      <right style="thin">
        <color indexed="8"/>
      </right>
      <top style="thin">
        <color indexed="8"/>
      </top>
      <bottom style="hair">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medium">
        <color indexed="8"/>
      </right>
      <top style="thin">
        <color indexed="8"/>
      </top>
      <bottom style="hair">
        <color indexed="8"/>
      </bottom>
      <diagonal/>
    </border>
    <border>
      <left style="thin">
        <color indexed="8"/>
      </left>
      <right style="medium">
        <color indexed="8"/>
      </right>
      <top/>
      <bottom style="hair">
        <color indexed="8"/>
      </bottom>
      <diagonal/>
    </border>
    <border>
      <left style="medium">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bottom style="medium">
        <color indexed="8"/>
      </bottom>
      <diagonal/>
    </border>
    <border>
      <left/>
      <right/>
      <top/>
      <bottom style="medium">
        <color indexed="8"/>
      </bottom>
      <diagonal/>
    </border>
    <border>
      <left/>
      <right style="thin">
        <color indexed="8"/>
      </right>
      <top/>
      <bottom style="medium">
        <color indexed="8"/>
      </bottom>
      <diagonal/>
    </border>
    <border>
      <left style="thin">
        <color auto="1"/>
      </left>
      <right style="thin">
        <color auto="1"/>
      </right>
      <top style="thin">
        <color indexed="64"/>
      </top>
      <bottom style="medium">
        <color indexed="8"/>
      </bottom>
      <diagonal/>
    </border>
    <border>
      <left style="thin">
        <color auto="1"/>
      </left>
      <right style="medium">
        <color indexed="8"/>
      </right>
      <top style="thin">
        <color indexed="64"/>
      </top>
      <bottom style="medium">
        <color indexed="8"/>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hair">
        <color indexed="8"/>
      </right>
      <top style="medium">
        <color indexed="8"/>
      </top>
      <bottom style="thin">
        <color indexed="8"/>
      </bottom>
      <diagonal/>
    </border>
    <border>
      <left style="hair">
        <color indexed="8"/>
      </left>
      <right style="hair">
        <color indexed="8"/>
      </right>
      <top style="medium">
        <color indexed="8"/>
      </top>
      <bottom style="thin">
        <color indexed="8"/>
      </bottom>
      <diagonal/>
    </border>
    <border>
      <left style="hair">
        <color indexed="8"/>
      </left>
      <right/>
      <top style="medium">
        <color indexed="8"/>
      </top>
      <bottom style="thin">
        <color indexed="8"/>
      </bottom>
      <diagonal/>
    </border>
    <border>
      <left style="hair">
        <color indexed="8"/>
      </left>
      <right style="thin">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hair">
        <color indexed="8"/>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medium">
        <color indexed="8"/>
      </left>
      <right style="medium">
        <color indexed="8"/>
      </right>
      <top/>
      <bottom style="thin">
        <color indexed="8"/>
      </bottom>
      <diagonal/>
    </border>
    <border>
      <left style="medium">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thin">
        <color indexed="64"/>
      </right>
      <top style="thin">
        <color indexed="8"/>
      </top>
      <bottom style="hair">
        <color indexed="8"/>
      </bottom>
      <diagonal/>
    </border>
    <border>
      <left style="thin">
        <color indexed="8"/>
      </left>
      <right style="hair">
        <color indexed="8"/>
      </right>
      <top style="hair">
        <color indexed="8"/>
      </top>
      <bottom style="hair">
        <color indexed="8"/>
      </bottom>
      <diagonal/>
    </border>
    <border>
      <left style="medium">
        <color indexed="8"/>
      </left>
      <right style="medium">
        <color indexed="8"/>
      </right>
      <top style="thin">
        <color indexed="8"/>
      </top>
      <bottom style="hair">
        <color indexed="8"/>
      </bottom>
      <diagonal/>
    </border>
    <border>
      <left style="medium">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medium">
        <color indexed="8"/>
      </left>
      <right style="medium">
        <color indexed="8"/>
      </right>
      <top style="hair">
        <color indexed="8"/>
      </top>
      <bottom style="hair">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bottom/>
      <diagonal/>
    </border>
    <border>
      <left style="medium">
        <color indexed="8"/>
      </left>
      <right style="thin">
        <color indexed="8"/>
      </right>
      <top style="hair">
        <color indexed="8"/>
      </top>
      <bottom style="medium">
        <color indexed="8"/>
      </bottom>
      <diagonal/>
    </border>
    <border>
      <left style="thin">
        <color indexed="8"/>
      </left>
      <right/>
      <top style="hair">
        <color indexed="8"/>
      </top>
      <bottom style="medium">
        <color indexed="8"/>
      </bottom>
      <diagonal/>
    </border>
    <border>
      <left/>
      <right/>
      <top style="hair">
        <color indexed="8"/>
      </top>
      <bottom style="medium">
        <color indexed="8"/>
      </bottom>
      <diagonal/>
    </border>
    <border>
      <left/>
      <right style="thin">
        <color indexed="8"/>
      </right>
      <top style="hair">
        <color indexed="8"/>
      </top>
      <bottom style="medium">
        <color indexed="8"/>
      </bottom>
      <diagonal/>
    </border>
    <border>
      <left style="thin">
        <color indexed="8"/>
      </left>
      <right style="hair">
        <color indexed="8"/>
      </right>
      <top style="thin">
        <color indexed="8"/>
      </top>
      <bottom style="medium">
        <color indexed="8"/>
      </bottom>
      <diagonal/>
    </border>
    <border>
      <left style="hair">
        <color indexed="8"/>
      </left>
      <right style="hair">
        <color indexed="8"/>
      </right>
      <top style="thin">
        <color indexed="8"/>
      </top>
      <bottom style="medium">
        <color indexed="8"/>
      </bottom>
      <diagonal/>
    </border>
    <border>
      <left style="hair">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medium">
        <color indexed="8"/>
      </right>
      <top/>
      <bottom style="medium">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hair">
        <color indexed="8"/>
      </right>
      <top style="thin">
        <color indexed="8"/>
      </top>
      <bottom style="hair">
        <color indexed="8"/>
      </bottom>
      <diagonal/>
    </border>
    <border>
      <left style="thin">
        <color indexed="64"/>
      </left>
      <right style="thin">
        <color indexed="64"/>
      </right>
      <top style="thin">
        <color indexed="8"/>
      </top>
      <bottom style="hair">
        <color indexed="64"/>
      </bottom>
      <diagonal/>
    </border>
    <border>
      <left style="thin">
        <color indexed="64"/>
      </left>
      <right style="medium">
        <color indexed="8"/>
      </right>
      <top style="thin">
        <color indexed="8"/>
      </top>
      <bottom style="hair">
        <color indexed="64"/>
      </bottom>
      <diagonal/>
    </border>
    <border>
      <left/>
      <right style="hair">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hair">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64"/>
      </left>
      <right/>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style="medium">
        <color indexed="64"/>
      </left>
      <right/>
      <top/>
      <bottom style="thin">
        <color auto="1"/>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medium">
        <color indexed="64"/>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medium">
        <color indexed="8"/>
      </right>
      <top style="hair">
        <color indexed="8"/>
      </top>
      <bottom style="hair">
        <color indexed="8"/>
      </bottom>
      <diagonal/>
    </border>
    <border>
      <left style="hair">
        <color indexed="8"/>
      </left>
      <right/>
      <top style="hair">
        <color indexed="8"/>
      </top>
      <bottom style="hair">
        <color indexed="8"/>
      </bottom>
      <diagonal/>
    </border>
    <border>
      <left style="medium">
        <color indexed="64"/>
      </left>
      <right style="hair">
        <color indexed="8"/>
      </right>
      <top style="thin">
        <color indexed="8"/>
      </top>
      <bottom style="thin">
        <color indexed="8"/>
      </bottom>
      <diagonal/>
    </border>
    <border>
      <left style="hair">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hair">
        <color indexed="8"/>
      </right>
      <top style="thin">
        <color indexed="8"/>
      </top>
      <bottom style="thin">
        <color indexed="64"/>
      </bottom>
      <diagonal/>
    </border>
    <border>
      <left style="hair">
        <color indexed="8"/>
      </left>
      <right style="medium">
        <color indexed="64"/>
      </right>
      <top style="thin">
        <color indexed="8"/>
      </top>
      <bottom style="thin">
        <color indexed="64"/>
      </bottom>
      <diagonal/>
    </border>
    <border>
      <left style="hair">
        <color indexed="8"/>
      </left>
      <right/>
      <top style="thin">
        <color indexed="8"/>
      </top>
      <bottom style="thin">
        <color indexed="64"/>
      </bottom>
      <diagonal/>
    </border>
    <border>
      <left/>
      <right style="medium">
        <color indexed="64"/>
      </right>
      <top style="thin">
        <color indexed="8"/>
      </top>
      <bottom/>
      <diagonal/>
    </border>
    <border>
      <left style="medium">
        <color indexed="64"/>
      </left>
      <right/>
      <top/>
      <bottom style="thin">
        <color indexed="8"/>
      </bottom>
      <diagonal/>
    </border>
    <border>
      <left style="medium">
        <color indexed="64"/>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top style="thin">
        <color indexed="8"/>
      </top>
      <bottom style="medium">
        <color indexed="64"/>
      </bottom>
      <diagonal/>
    </border>
    <border>
      <left style="medium">
        <color indexed="8"/>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top/>
      <bottom/>
      <diagonal/>
    </border>
    <border>
      <left style="thin">
        <color indexed="64"/>
      </left>
      <right/>
      <top style="thin">
        <color indexed="8"/>
      </top>
      <bottom style="hair">
        <color indexed="64"/>
      </bottom>
      <diagonal/>
    </border>
    <border>
      <left/>
      <right/>
      <top style="thin">
        <color indexed="8"/>
      </top>
      <bottom style="hair">
        <color indexed="64"/>
      </bottom>
      <diagonal/>
    </border>
    <border>
      <left/>
      <right style="thin">
        <color indexed="64"/>
      </right>
      <top style="thin">
        <color indexed="8"/>
      </top>
      <bottom style="hair">
        <color indexed="64"/>
      </bottom>
      <diagonal/>
    </border>
    <border>
      <left style="medium">
        <color indexed="8"/>
      </left>
      <right style="thin">
        <color indexed="64"/>
      </right>
      <top style="hair">
        <color indexed="8"/>
      </top>
      <bottom style="hair">
        <color indexed="8"/>
      </bottom>
      <diagonal/>
    </border>
    <border>
      <left/>
      <right/>
      <top style="hair">
        <color auto="1"/>
      </top>
      <bottom style="hair">
        <color auto="1"/>
      </bottom>
      <diagonal/>
    </border>
    <border>
      <left/>
      <right style="thin">
        <color indexed="64"/>
      </right>
      <top style="hair">
        <color indexed="64"/>
      </top>
      <bottom style="hair">
        <color indexed="64"/>
      </bottom>
      <diagonal/>
    </border>
    <border>
      <left style="medium">
        <color indexed="8"/>
      </left>
      <right style="thin">
        <color indexed="64"/>
      </right>
      <top style="hair">
        <color indexed="8"/>
      </top>
      <bottom style="thin">
        <color indexed="8"/>
      </bottom>
      <diagonal/>
    </border>
    <border>
      <left style="thin">
        <color indexed="64"/>
      </left>
      <right/>
      <top style="hair">
        <color indexed="64"/>
      </top>
      <bottom style="thin">
        <color indexed="8"/>
      </bottom>
      <diagonal/>
    </border>
    <border>
      <left/>
      <right/>
      <top style="hair">
        <color indexed="64"/>
      </top>
      <bottom style="thin">
        <color indexed="8"/>
      </bottom>
      <diagonal/>
    </border>
    <border>
      <left/>
      <right style="thin">
        <color indexed="64"/>
      </right>
      <top style="hair">
        <color indexed="64"/>
      </top>
      <bottom style="thin">
        <color indexed="8"/>
      </bottom>
      <diagonal/>
    </border>
    <border>
      <left style="thin">
        <color indexed="64"/>
      </left>
      <right style="thin">
        <color indexed="64"/>
      </right>
      <top style="hair">
        <color indexed="64"/>
      </top>
      <bottom style="thin">
        <color indexed="8"/>
      </bottom>
      <diagonal/>
    </border>
    <border>
      <left style="thin">
        <color indexed="64"/>
      </left>
      <right style="medium">
        <color indexed="8"/>
      </right>
      <top style="hair">
        <color indexed="64"/>
      </top>
      <bottom style="thin">
        <color indexed="8"/>
      </bottom>
      <diagonal/>
    </border>
    <border>
      <left style="medium">
        <color indexed="8"/>
      </left>
      <right/>
      <top style="thin">
        <color indexed="8"/>
      </top>
      <bottom style="medium">
        <color indexed="8"/>
      </bottom>
      <diagonal/>
    </border>
    <border>
      <left style="medium">
        <color indexed="64"/>
      </left>
      <right style="medium">
        <color indexed="64"/>
      </right>
      <top style="thin">
        <color indexed="64"/>
      </top>
      <bottom style="thin">
        <color indexed="64"/>
      </bottom>
      <diagonal/>
    </border>
    <border>
      <left/>
      <right style="medium">
        <color indexed="8"/>
      </right>
      <top style="thin">
        <color indexed="8"/>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medium">
        <color indexed="8"/>
      </right>
      <top style="thin">
        <color indexed="8"/>
      </top>
      <bottom style="hair">
        <color indexed="8"/>
      </bottom>
      <diagonal/>
    </border>
    <border>
      <left style="medium">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medium">
        <color indexed="8"/>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medium">
        <color indexed="64"/>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medium">
        <color indexed="8"/>
      </right>
      <top style="hair">
        <color indexed="8"/>
      </top>
      <bottom style="thin">
        <color indexed="8"/>
      </bottom>
      <diagonal/>
    </border>
    <border>
      <left/>
      <right/>
      <top style="medium">
        <color indexed="64"/>
      </top>
      <bottom/>
      <diagonal/>
    </border>
    <border>
      <left/>
      <right style="thin">
        <color indexed="8"/>
      </right>
      <top style="medium">
        <color indexed="64"/>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style="medium">
        <color indexed="64"/>
      </right>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thin">
        <color indexed="8"/>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medium">
        <color indexed="64"/>
      </right>
      <top style="hair">
        <color indexed="8"/>
      </top>
      <bottom style="thin">
        <color indexed="8"/>
      </bottom>
      <diagonal/>
    </border>
    <border>
      <left style="thin">
        <color indexed="8"/>
      </left>
      <right style="medium">
        <color indexed="64"/>
      </right>
      <top style="thin">
        <color indexed="8"/>
      </top>
      <bottom style="hair">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hair">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medium">
        <color indexed="8"/>
      </right>
      <top style="thin">
        <color indexed="8"/>
      </top>
      <bottom style="hair">
        <color indexed="8"/>
      </bottom>
      <diagonal/>
    </border>
    <border>
      <left style="thin">
        <color indexed="8"/>
      </left>
      <right style="medium">
        <color indexed="8"/>
      </right>
      <top style="hair">
        <color indexed="8"/>
      </top>
      <bottom style="hair">
        <color indexed="8"/>
      </bottom>
      <diagonal/>
    </border>
    <border>
      <left style="medium">
        <color indexed="8"/>
      </left>
      <right style="thin">
        <color indexed="8"/>
      </right>
      <top style="hair">
        <color indexed="8"/>
      </top>
      <bottom style="thin">
        <color indexed="8"/>
      </bottom>
      <diagonal/>
    </border>
    <border>
      <left style="thin">
        <color indexed="8"/>
      </left>
      <right style="medium">
        <color indexed="8"/>
      </right>
      <top style="hair">
        <color indexed="8"/>
      </top>
      <bottom style="thin">
        <color indexed="8"/>
      </bottom>
      <diagonal/>
    </border>
    <border>
      <left style="thin">
        <color indexed="8"/>
      </left>
      <right style="hair">
        <color indexed="8"/>
      </right>
      <top style="thin">
        <color indexed="8"/>
      </top>
      <bottom style="thin">
        <color indexed="64"/>
      </bottom>
      <diagonal/>
    </border>
    <border>
      <left style="medium">
        <color indexed="8"/>
      </left>
      <right/>
      <top/>
      <bottom style="medium">
        <color indexed="8"/>
      </bottom>
      <diagonal/>
    </border>
    <border>
      <left style="thin">
        <color indexed="8"/>
      </left>
      <right style="hair">
        <color indexed="8"/>
      </right>
      <top/>
      <bottom style="thin">
        <color indexed="8"/>
      </bottom>
      <diagonal/>
    </border>
    <border>
      <left style="medium">
        <color indexed="8"/>
      </left>
      <right/>
      <top/>
      <bottom style="thin">
        <color indexed="64"/>
      </bottom>
      <diagonal/>
    </border>
    <border>
      <left style="medium">
        <color auto="1"/>
      </left>
      <right style="medium">
        <color auto="1"/>
      </right>
      <top style="medium">
        <color auto="1"/>
      </top>
      <bottom style="medium">
        <color auto="1"/>
      </bottom>
      <diagonal/>
    </border>
    <border>
      <left style="medium">
        <color indexed="8"/>
      </left>
      <right/>
      <top style="thin">
        <color indexed="8"/>
      </top>
      <bottom/>
      <diagonal/>
    </border>
    <border>
      <left/>
      <right style="thin">
        <color indexed="8"/>
      </right>
      <top style="thin">
        <color indexed="8"/>
      </top>
      <bottom/>
      <diagonal/>
    </border>
    <border>
      <left style="medium">
        <color indexed="8"/>
      </left>
      <right/>
      <top/>
      <bottom style="thin">
        <color indexed="8"/>
      </bottom>
      <diagonal/>
    </border>
    <border>
      <left/>
      <right style="medium">
        <color indexed="8"/>
      </right>
      <top style="medium">
        <color indexed="8"/>
      </top>
      <bottom/>
      <diagonal/>
    </border>
    <border>
      <left style="thin">
        <color indexed="8"/>
      </left>
      <right style="hair">
        <color indexed="8"/>
      </right>
      <top style="thin">
        <color indexed="8"/>
      </top>
      <bottom/>
      <diagonal/>
    </border>
    <border>
      <left style="hair">
        <color indexed="8"/>
      </left>
      <right/>
      <top style="thin">
        <color indexed="8"/>
      </top>
      <bottom/>
      <diagonal/>
    </border>
    <border>
      <left/>
      <right style="medium">
        <color indexed="8"/>
      </right>
      <top/>
      <bottom style="thin">
        <color indexed="64"/>
      </bottom>
      <diagonal/>
    </border>
    <border>
      <left style="hair">
        <color indexed="8"/>
      </left>
      <right/>
      <top/>
      <bottom style="thin">
        <color indexed="8"/>
      </bottom>
      <diagonal/>
    </border>
    <border>
      <left/>
      <right style="medium">
        <color indexed="8"/>
      </right>
      <top/>
      <bottom style="thin">
        <color indexed="8"/>
      </bottom>
      <diagonal/>
    </border>
    <border>
      <left style="medium">
        <color indexed="8"/>
      </left>
      <right/>
      <top style="thin">
        <color indexed="8"/>
      </top>
      <bottom style="hair">
        <color indexed="8"/>
      </bottom>
      <diagonal/>
    </border>
    <border>
      <left style="hair">
        <color indexed="8"/>
      </left>
      <right/>
      <top style="thin">
        <color indexed="8"/>
      </top>
      <bottom style="hair">
        <color indexed="8"/>
      </bottom>
      <diagonal/>
    </border>
    <border>
      <left style="medium">
        <color indexed="8"/>
      </left>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style="hair">
        <color indexed="8"/>
      </left>
      <right/>
      <top style="thin">
        <color indexed="8"/>
      </top>
      <bottom style="medium">
        <color indexed="8"/>
      </bottom>
      <diagonal/>
    </border>
    <border>
      <left style="medium">
        <color indexed="64"/>
      </left>
      <right style="thin">
        <color auto="1"/>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indexed="64"/>
      </right>
      <top style="thin">
        <color auto="1"/>
      </top>
      <bottom style="medium">
        <color indexed="64"/>
      </bottom>
      <diagonal/>
    </border>
    <border>
      <left/>
      <right style="medium">
        <color auto="1"/>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auto="1"/>
      </right>
      <top/>
      <bottom style="medium">
        <color indexed="64"/>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style="medium">
        <color auto="1"/>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auto="1"/>
      </left>
      <right style="medium">
        <color auto="1"/>
      </right>
      <top style="thin">
        <color indexed="64"/>
      </top>
      <bottom style="thin">
        <color indexed="8"/>
      </bottom>
      <diagonal/>
    </border>
    <border>
      <left style="medium">
        <color indexed="64"/>
      </left>
      <right style="thin">
        <color auto="1"/>
      </right>
      <top style="thin">
        <color indexed="64"/>
      </top>
      <bottom style="thin">
        <color indexed="8"/>
      </bottom>
      <diagonal/>
    </border>
    <border>
      <left/>
      <right style="thin">
        <color auto="1"/>
      </right>
      <top style="thin">
        <color indexed="64"/>
      </top>
      <bottom style="thin">
        <color indexed="8"/>
      </bottom>
      <diagonal/>
    </border>
    <border>
      <left style="thin">
        <color auto="1"/>
      </left>
      <right style="thin">
        <color auto="1"/>
      </right>
      <top style="thin">
        <color indexed="64"/>
      </top>
      <bottom style="thin">
        <color indexed="8"/>
      </bottom>
      <diagonal/>
    </border>
    <border>
      <left style="thin">
        <color indexed="64"/>
      </left>
      <right/>
      <top style="thin">
        <color indexed="8"/>
      </top>
      <bottom style="thin">
        <color indexed="64"/>
      </bottom>
      <diagonal/>
    </border>
    <border>
      <left style="thin">
        <color indexed="64"/>
      </left>
      <right style="medium">
        <color indexed="8"/>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right style="medium">
        <color indexed="64"/>
      </right>
      <top style="thin">
        <color indexed="8"/>
      </top>
      <bottom/>
      <diagonal/>
    </border>
    <border>
      <left style="medium">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medium">
        <color indexed="64"/>
      </left>
      <right style="thin">
        <color auto="1"/>
      </right>
      <top style="thin">
        <color indexed="8"/>
      </top>
      <bottom style="thin">
        <color indexed="64"/>
      </bottom>
      <diagonal/>
    </border>
    <border>
      <left/>
      <right style="thin">
        <color auto="1"/>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medium">
        <color indexed="8"/>
      </right>
      <top style="thin">
        <color indexed="8"/>
      </top>
      <bottom style="thin">
        <color indexed="64"/>
      </bottom>
      <diagonal/>
    </border>
    <border>
      <left style="thin">
        <color indexed="64"/>
      </left>
      <right style="medium">
        <color indexed="8"/>
      </right>
      <top style="thin">
        <color indexed="64"/>
      </top>
      <bottom style="thin">
        <color indexed="8"/>
      </bottom>
      <diagonal/>
    </border>
    <border>
      <left/>
      <right style="thin">
        <color indexed="64"/>
      </right>
      <top style="thin">
        <color indexed="8"/>
      </top>
      <bottom/>
      <diagonal/>
    </border>
    <border>
      <left/>
      <right style="medium">
        <color indexed="8"/>
      </right>
      <top style="thin">
        <color indexed="64"/>
      </top>
      <bottom style="thin">
        <color indexed="8"/>
      </bottom>
      <diagonal/>
    </border>
    <border>
      <left/>
      <right style="thin">
        <color auto="1"/>
      </right>
      <top style="thin">
        <color auto="1"/>
      </top>
      <bottom style="medium">
        <color indexed="64"/>
      </bottom>
      <diagonal/>
    </border>
    <border>
      <left style="medium">
        <color indexed="64"/>
      </left>
      <right style="thin">
        <color auto="1"/>
      </right>
      <top style="thin">
        <color indexed="8"/>
      </top>
      <bottom style="medium">
        <color auto="1"/>
      </bottom>
      <diagonal/>
    </border>
    <border>
      <left/>
      <right style="thin">
        <color auto="1"/>
      </right>
      <top style="thin">
        <color indexed="8"/>
      </top>
      <bottom style="medium">
        <color auto="1"/>
      </bottom>
      <diagonal/>
    </border>
    <border>
      <left style="thin">
        <color auto="1"/>
      </left>
      <right style="thin">
        <color auto="1"/>
      </right>
      <top style="thin">
        <color indexed="8"/>
      </top>
      <bottom style="medium">
        <color auto="1"/>
      </bottom>
      <diagonal/>
    </border>
    <border>
      <left style="thin">
        <color indexed="64"/>
      </left>
      <right style="medium">
        <color indexed="64"/>
      </right>
      <top style="thin">
        <color indexed="8"/>
      </top>
      <bottom style="medium">
        <color auto="1"/>
      </bottom>
      <diagonal/>
    </border>
    <border>
      <left style="thin">
        <color indexed="64"/>
      </left>
      <right/>
      <top style="thin">
        <color indexed="8"/>
      </top>
      <bottom style="medium">
        <color auto="1"/>
      </bottom>
      <diagonal/>
    </border>
    <border>
      <left style="thin">
        <color indexed="64"/>
      </left>
      <right style="medium">
        <color indexed="8"/>
      </right>
      <top style="thin">
        <color indexed="8"/>
      </top>
      <bottom style="medium">
        <color auto="1"/>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medium">
        <color indexed="8"/>
      </right>
      <top style="thin">
        <color indexed="8"/>
      </top>
      <bottom style="hair">
        <color indexed="8"/>
      </bottom>
      <diagonal/>
    </border>
    <border>
      <left style="hair">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hair">
        <color indexed="8"/>
      </right>
      <top style="thin">
        <color indexed="8"/>
      </top>
      <bottom style="medium">
        <color indexed="8"/>
      </bottom>
      <diagonal/>
    </border>
    <border>
      <left style="hair">
        <color indexed="8"/>
      </left>
      <right style="thin">
        <color indexed="8"/>
      </right>
      <top style="thin">
        <color indexed="8"/>
      </top>
      <bottom style="medium">
        <color indexed="8"/>
      </bottom>
      <diagonal/>
    </border>
    <border>
      <left style="hair">
        <color indexed="8"/>
      </left>
      <right style="hair">
        <color indexed="8"/>
      </right>
      <top style="thin">
        <color indexed="8"/>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thin">
        <color indexed="8"/>
      </top>
      <bottom style="thin">
        <color indexed="8"/>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style="medium">
        <color auto="1"/>
      </left>
      <right/>
      <top style="medium">
        <color auto="1"/>
      </top>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indexed="64"/>
      </left>
      <right style="medium">
        <color rgb="FF000000"/>
      </right>
      <top style="medium">
        <color indexed="64"/>
      </top>
      <bottom style="thin">
        <color indexed="64"/>
      </bottom>
      <diagonal/>
    </border>
    <border>
      <left style="medium">
        <color indexed="64"/>
      </left>
      <right style="medium">
        <color indexed="64"/>
      </right>
      <top/>
      <bottom/>
      <diagonal/>
    </border>
    <border>
      <left style="thin">
        <color indexed="64"/>
      </left>
      <right style="medium">
        <color rgb="FF000000"/>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auto="1"/>
      </left>
      <right style="thin">
        <color auto="1"/>
      </right>
      <top style="thin">
        <color indexed="64"/>
      </top>
      <bottom/>
      <diagonal/>
    </border>
    <border>
      <left/>
      <right style="thin">
        <color indexed="8"/>
      </right>
      <top style="thin">
        <color indexed="64"/>
      </top>
      <bottom/>
      <diagonal/>
    </border>
    <border>
      <left style="thin">
        <color indexed="8"/>
      </left>
      <right style="thin">
        <color indexed="64"/>
      </right>
      <top style="thin">
        <color indexed="64"/>
      </top>
      <bottom/>
      <diagonal/>
    </border>
    <border>
      <left style="medium">
        <color indexed="64"/>
      </left>
      <right style="thin">
        <color indexed="8"/>
      </right>
      <top/>
      <bottom style="thin">
        <color indexed="8"/>
      </bottom>
      <diagonal/>
    </border>
    <border>
      <left style="thin">
        <color indexed="8"/>
      </left>
      <right style="thin">
        <color indexed="64"/>
      </right>
      <top/>
      <bottom style="thin">
        <color indexed="8"/>
      </bottom>
      <diagonal/>
    </border>
    <border>
      <left style="medium">
        <color indexed="64"/>
      </left>
      <right/>
      <top style="thin">
        <color indexed="64"/>
      </top>
      <bottom style="thin">
        <color indexed="8"/>
      </bottom>
      <diagonal/>
    </border>
    <border>
      <left style="medium">
        <color indexed="64"/>
      </left>
      <right style="medium">
        <color indexed="64"/>
      </right>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8"/>
      </left>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8"/>
      </bottom>
      <diagonal/>
    </border>
    <border>
      <left style="medium">
        <color indexed="64"/>
      </left>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8"/>
      </top>
      <bottom/>
      <diagonal/>
    </border>
    <border>
      <left style="thin">
        <color indexed="64"/>
      </left>
      <right style="thin">
        <color indexed="64"/>
      </right>
      <top style="thin">
        <color indexed="64"/>
      </top>
      <bottom/>
      <diagonal/>
    </border>
    <border>
      <left style="medium">
        <color indexed="64"/>
      </left>
      <right style="medium">
        <color indexed="64"/>
      </right>
      <top style="thin">
        <color indexed="8"/>
      </top>
      <bottom/>
      <diagonal/>
    </border>
    <border>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thin">
        <color indexed="8"/>
      </left>
      <right/>
      <top style="thin">
        <color indexed="8"/>
      </top>
      <bottom style="medium">
        <color indexed="64"/>
      </bottom>
      <diagonal/>
    </border>
    <border>
      <left style="medium">
        <color indexed="64"/>
      </left>
      <right/>
      <top style="thin">
        <color indexed="8"/>
      </top>
      <bottom style="medium">
        <color indexed="64"/>
      </bottom>
      <diagonal/>
    </border>
    <border>
      <left/>
      <right style="thin">
        <color indexed="64"/>
      </right>
      <top style="medium">
        <color indexed="64"/>
      </top>
      <bottom style="thin">
        <color indexed="8"/>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style="medium">
        <color indexed="64"/>
      </left>
      <right style="thin">
        <color auto="1"/>
      </right>
      <top style="thin">
        <color indexed="8"/>
      </top>
      <bottom style="thin">
        <color indexed="8"/>
      </bottom>
      <diagonal/>
    </border>
    <border>
      <left style="thin">
        <color auto="1"/>
      </left>
      <right style="thin">
        <color auto="1"/>
      </right>
      <top style="thin">
        <color indexed="8"/>
      </top>
      <bottom style="thin">
        <color indexed="8"/>
      </bottom>
      <diagonal/>
    </border>
    <border>
      <left style="thin">
        <color auto="1"/>
      </left>
      <right style="medium">
        <color indexed="64"/>
      </right>
      <top style="thin">
        <color indexed="8"/>
      </top>
      <bottom style="thin">
        <color indexed="8"/>
      </bottom>
      <diagonal/>
    </border>
    <border>
      <left/>
      <right style="thin">
        <color auto="1"/>
      </right>
      <top style="thin">
        <color indexed="8"/>
      </top>
      <bottom style="thin">
        <color indexed="8"/>
      </bottom>
      <diagonal/>
    </border>
    <border>
      <left/>
      <right style="thin">
        <color auto="1"/>
      </right>
      <top style="thin">
        <color indexed="8"/>
      </top>
      <bottom style="medium">
        <color auto="1"/>
      </bottom>
      <diagonal/>
    </border>
    <border>
      <left style="thin">
        <color indexed="64"/>
      </left>
      <right style="thin">
        <color indexed="64"/>
      </right>
      <top style="thin">
        <color indexed="8"/>
      </top>
      <bottom style="medium">
        <color indexed="64"/>
      </bottom>
      <diagonal/>
    </border>
    <border>
      <left style="thin">
        <color indexed="64"/>
      </left>
      <right style="medium">
        <color indexed="64"/>
      </right>
      <top style="thin">
        <color indexed="8"/>
      </top>
      <bottom style="medium">
        <color auto="1"/>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auto="1"/>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64"/>
      </right>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8"/>
      </left>
      <right/>
      <top style="thin">
        <color indexed="64"/>
      </top>
      <bottom/>
      <diagonal/>
    </border>
    <border>
      <left style="thin">
        <color auto="1"/>
      </left>
      <right style="thin">
        <color auto="1"/>
      </right>
      <top style="thin">
        <color indexed="64"/>
      </top>
      <bottom/>
      <diagonal/>
    </border>
    <border>
      <left style="thin">
        <color auto="1"/>
      </left>
      <right style="medium">
        <color indexed="64"/>
      </right>
      <top style="thin">
        <color indexed="64"/>
      </top>
      <bottom/>
      <diagonal/>
    </border>
    <border>
      <left style="thin">
        <color auto="1"/>
      </left>
      <right style="thin">
        <color auto="1"/>
      </right>
      <top style="medium">
        <color indexed="64"/>
      </top>
      <bottom style="thin">
        <color auto="1"/>
      </bottom>
      <diagonal/>
    </border>
    <border>
      <left style="thin">
        <color auto="1"/>
      </left>
      <right style="medium">
        <color auto="1"/>
      </right>
      <top style="medium">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8"/>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auto="1"/>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64"/>
      </top>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8"/>
      </right>
      <top/>
      <bottom style="medium">
        <color indexed="64"/>
      </bottom>
      <diagonal/>
    </border>
    <border>
      <left style="medium">
        <color indexed="8"/>
      </left>
      <right style="medium">
        <color indexed="8"/>
      </right>
      <top style="medium">
        <color indexed="64"/>
      </top>
      <bottom style="thin">
        <color indexed="8"/>
      </bottom>
      <diagonal/>
    </border>
    <border>
      <left style="thin">
        <color indexed="8"/>
      </left>
      <right style="medium">
        <color indexed="64"/>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8"/>
      </left>
      <right style="medium">
        <color indexed="8"/>
      </right>
      <top style="thin">
        <color indexed="8"/>
      </top>
      <bottom style="thin">
        <color indexed="8"/>
      </bottom>
      <diagonal/>
    </border>
    <border>
      <left style="medium">
        <color auto="1"/>
      </left>
      <right style="thin">
        <color auto="1"/>
      </right>
      <top/>
      <bottom style="medium">
        <color indexed="64"/>
      </bottom>
      <diagonal/>
    </border>
    <border>
      <left style="thin">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indexed="8"/>
      </left>
      <right style="medium">
        <color indexed="8"/>
      </right>
      <top style="thin">
        <color indexed="8"/>
      </top>
      <bottom style="thin">
        <color indexed="8"/>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8"/>
      </left>
      <right style="thin">
        <color indexed="64"/>
      </right>
      <top style="medium">
        <color indexed="64"/>
      </top>
      <bottom/>
      <diagonal/>
    </border>
    <border>
      <left style="thin">
        <color indexed="64"/>
      </left>
      <right/>
      <top style="thin">
        <color indexed="64"/>
      </top>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style="thin">
        <color indexed="8"/>
      </bottom>
      <diagonal/>
    </border>
    <border>
      <left/>
      <right style="medium">
        <color indexed="64"/>
      </right>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right/>
      <top style="thin">
        <color indexed="8"/>
      </top>
      <bottom/>
      <diagonal/>
    </border>
    <border>
      <left style="medium">
        <color indexed="64"/>
      </left>
      <right/>
      <top style="thin">
        <color indexed="64"/>
      </top>
      <bottom/>
      <diagonal/>
    </border>
    <border>
      <left/>
      <right style="medium">
        <color indexed="64"/>
      </right>
      <top style="thin">
        <color indexed="64"/>
      </top>
      <bottom/>
      <diagonal/>
    </border>
    <border>
      <left/>
      <right style="thin">
        <color auto="1"/>
      </right>
      <top style="thin">
        <color auto="1"/>
      </top>
      <bottom style="thin">
        <color auto="1"/>
      </bottom>
      <diagonal/>
    </border>
    <border>
      <left style="thin">
        <color indexed="8"/>
      </left>
      <right style="medium">
        <color indexed="64"/>
      </right>
      <top/>
      <bottom style="thin">
        <color indexed="8"/>
      </bottom>
      <diagonal/>
    </border>
    <border>
      <left style="medium">
        <color indexed="64"/>
      </left>
      <right style="thin">
        <color auto="1"/>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medium">
        <color indexed="64"/>
      </right>
      <top style="thin">
        <color indexed="8"/>
      </top>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64"/>
      </left>
      <right style="thin">
        <color indexed="8"/>
      </right>
      <top style="medium">
        <color indexed="64"/>
      </top>
      <bottom/>
      <diagonal/>
    </border>
    <border>
      <left style="thin">
        <color indexed="64"/>
      </left>
      <right style="thin">
        <color indexed="8"/>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style="thin">
        <color indexed="8"/>
      </top>
      <bottom/>
      <diagonal/>
    </border>
    <border>
      <left/>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top/>
      <bottom style="thin">
        <color indexed="64"/>
      </bottom>
      <diagonal/>
    </border>
    <border>
      <left style="thin">
        <color indexed="8"/>
      </left>
      <right style="medium">
        <color indexed="64"/>
      </right>
      <top style="thin">
        <color indexed="8"/>
      </top>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8"/>
      </left>
      <right/>
      <top style="thin">
        <color indexed="8"/>
      </top>
      <bottom style="thin">
        <color indexed="64"/>
      </bottom>
      <diagonal/>
    </border>
    <border>
      <left/>
      <right/>
      <top style="thin">
        <color indexed="8"/>
      </top>
      <bottom style="thin">
        <color indexed="64"/>
      </bottom>
      <diagonal/>
    </border>
    <border>
      <left/>
      <right style="medium">
        <color indexed="8"/>
      </right>
      <top style="thin">
        <color indexed="8"/>
      </top>
      <bottom style="thin">
        <color indexed="64"/>
      </bottom>
      <diagonal/>
    </border>
    <border>
      <left/>
      <right/>
      <top style="thin">
        <color indexed="64"/>
      </top>
      <bottom style="medium">
        <color indexed="64"/>
      </bottom>
      <diagonal/>
    </border>
    <border>
      <left/>
      <right style="medium">
        <color indexed="8"/>
      </right>
      <top style="thin">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style="thin">
        <color auto="1"/>
      </left>
      <right style="medium">
        <color auto="1"/>
      </right>
      <top style="medium">
        <color auto="1"/>
      </top>
      <bottom style="thin">
        <color auto="1"/>
      </bottom>
      <diagonal/>
    </border>
    <border>
      <left/>
      <right style="thin">
        <color indexed="8"/>
      </right>
      <top/>
      <bottom style="thin">
        <color indexed="64"/>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thin">
        <color auto="1"/>
      </left>
      <right style="thin">
        <color auto="1"/>
      </right>
      <top style="thin">
        <color auto="1"/>
      </top>
      <bottom/>
      <diagonal/>
    </border>
    <border>
      <left style="thin">
        <color indexed="64"/>
      </left>
      <right style="thin">
        <color indexed="8"/>
      </right>
      <top style="thin">
        <color indexed="64"/>
      </top>
      <bottom/>
      <diagonal/>
    </border>
    <border>
      <left style="thin">
        <color indexed="8"/>
      </left>
      <right style="thin">
        <color indexed="8"/>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rgb="FF000000"/>
      </left>
      <right style="thin">
        <color indexed="8"/>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auto="1"/>
      </left>
      <right style="thin">
        <color indexed="8"/>
      </right>
      <top style="thin">
        <color indexed="8"/>
      </top>
      <bottom/>
      <diagonal/>
    </border>
    <border>
      <left style="thin">
        <color indexed="8"/>
      </left>
      <right/>
      <top style="thin">
        <color indexed="8"/>
      </top>
      <bottom/>
      <diagonal/>
    </border>
    <border>
      <left/>
      <right style="medium">
        <color indexed="64"/>
      </right>
      <top style="thin">
        <color indexed="8"/>
      </top>
      <bottom/>
      <diagonal/>
    </border>
    <border>
      <left style="thin">
        <color auto="1"/>
      </left>
      <right style="thin">
        <color indexed="8"/>
      </right>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64"/>
      </left>
      <right style="thin">
        <color rgb="FF000000"/>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8"/>
      </left>
      <right style="thin">
        <color indexed="8"/>
      </right>
      <top style="medium">
        <color indexed="64"/>
      </top>
      <bottom style="thin">
        <color indexed="64"/>
      </bottom>
      <diagonal/>
    </border>
    <border>
      <left/>
      <right style="thin">
        <color indexed="8"/>
      </right>
      <top style="medium">
        <color indexed="64"/>
      </top>
      <bottom style="thin">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8"/>
      </top>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thin">
        <color indexed="64"/>
      </left>
      <right style="medium">
        <color indexed="64"/>
      </right>
      <top style="thin">
        <color indexed="8"/>
      </top>
      <bottom/>
      <diagonal/>
    </border>
    <border>
      <left style="medium">
        <color indexed="64"/>
      </left>
      <right style="medium">
        <color indexed="64"/>
      </right>
      <top style="thin">
        <color indexed="64"/>
      </top>
      <bottom/>
      <diagonal/>
    </border>
    <border>
      <left style="medium">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thin">
        <color indexed="64"/>
      </left>
      <right/>
      <top style="thin">
        <color indexed="64"/>
      </top>
      <bottom style="thin">
        <color indexed="64"/>
      </bottom>
      <diagonal/>
    </border>
    <border>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auto="1"/>
      </left>
      <right style="thin">
        <color auto="1"/>
      </right>
      <top style="thin">
        <color auto="1"/>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8"/>
      </left>
      <right style="thin">
        <color indexed="64"/>
      </right>
      <top style="thin">
        <color indexed="8"/>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bottom style="thin">
        <color indexed="64"/>
      </bottom>
      <diagonal/>
    </border>
    <border>
      <left style="thin">
        <color indexed="64"/>
      </left>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medium">
        <color indexed="64"/>
      </right>
      <top style="thin">
        <color indexed="64"/>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medium">
        <color indexed="64"/>
      </right>
      <top style="thin">
        <color indexed="8"/>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style="thin">
        <color indexed="8"/>
      </bottom>
      <diagonal/>
    </border>
    <border>
      <left style="thin">
        <color auto="1"/>
      </left>
      <right style="thin">
        <color auto="1"/>
      </right>
      <top style="medium">
        <color indexed="64"/>
      </top>
      <bottom style="thin">
        <color indexed="64"/>
      </bottom>
      <diagonal/>
    </border>
    <border>
      <left/>
      <right style="thin">
        <color indexed="8"/>
      </right>
      <top style="thin">
        <color indexed="8"/>
      </top>
      <bottom/>
      <diagonal/>
    </border>
    <border>
      <left/>
      <right/>
      <top style="thin">
        <color indexed="8"/>
      </top>
      <bottom style="thin">
        <color indexed="8"/>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diagonal/>
    </border>
    <border>
      <left style="medium">
        <color indexed="64"/>
      </left>
      <right style="thin">
        <color auto="1"/>
      </right>
      <top style="thin">
        <color auto="1"/>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64"/>
      </bottom>
      <diagonal/>
    </border>
    <border>
      <left style="medium">
        <color indexed="64"/>
      </left>
      <right style="thin">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style="thin">
        <color indexed="8"/>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medium">
        <color indexed="64"/>
      </right>
      <top/>
      <bottom style="thin">
        <color indexed="8"/>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64"/>
      </bottom>
      <diagonal/>
    </border>
    <border>
      <left style="medium">
        <color indexed="64"/>
      </left>
      <right/>
      <top style="thin">
        <color indexed="8"/>
      </top>
      <bottom/>
      <diagonal/>
    </border>
    <border>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right/>
      <top style="medium">
        <color indexed="64"/>
      </top>
      <bottom style="thin">
        <color indexed="64"/>
      </bottom>
      <diagonal/>
    </border>
    <border>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style="medium">
        <color indexed="64"/>
      </left>
      <right/>
      <top/>
      <bottom style="thin">
        <color indexed="8"/>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medium">
        <color indexed="64"/>
      </bottom>
      <diagonal/>
    </border>
    <border>
      <left style="thin">
        <color auto="1"/>
      </left>
      <right/>
      <top/>
      <bottom style="medium">
        <color auto="1"/>
      </bottom>
      <diagonal/>
    </border>
    <border>
      <left style="medium">
        <color auto="1"/>
      </left>
      <right style="thin">
        <color auto="1"/>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medium">
        <color indexed="64"/>
      </right>
      <top style="thin">
        <color indexed="8"/>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medium">
        <color indexed="64"/>
      </left>
      <right style="medium">
        <color indexed="64"/>
      </right>
      <top style="thin">
        <color indexed="8"/>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8"/>
      </right>
      <top style="thin">
        <color indexed="64"/>
      </top>
      <bottom style="medium">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8"/>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right style="medium">
        <color indexed="64"/>
      </right>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8"/>
      </left>
      <right style="medium">
        <color indexed="64"/>
      </right>
      <top style="thin">
        <color indexed="64"/>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style="thin">
        <color indexed="8"/>
      </left>
      <right/>
      <top/>
      <bottom style="thin">
        <color indexed="8"/>
      </bottom>
      <diagonal/>
    </border>
    <border>
      <left/>
      <right style="thin">
        <color indexed="8"/>
      </right>
      <top/>
      <bottom style="thin">
        <color indexed="8"/>
      </bottom>
      <diagonal/>
    </border>
    <border>
      <left style="medium">
        <color rgb="FF000000"/>
      </left>
      <right style="thin">
        <color indexed="64"/>
      </right>
      <top style="thin">
        <color indexed="64"/>
      </top>
      <bottom style="thin">
        <color indexed="64"/>
      </bottom>
      <diagonal/>
    </border>
    <border>
      <left style="thin">
        <color auto="1"/>
      </left>
      <right/>
      <top style="thin">
        <color indexed="64"/>
      </top>
      <bottom style="thin">
        <color auto="1"/>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rgb="FF000000"/>
      </left>
      <right style="thin">
        <color indexed="8"/>
      </right>
      <top style="thin">
        <color indexed="8"/>
      </top>
      <bottom style="thin">
        <color indexed="64"/>
      </bottom>
      <diagonal/>
    </border>
    <border>
      <left style="thin">
        <color indexed="8"/>
      </left>
      <right style="medium">
        <color rgb="FF000000"/>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rgb="FF000000"/>
      </left>
      <right style="thin">
        <color auto="1"/>
      </right>
      <top style="thin">
        <color auto="1"/>
      </top>
      <bottom style="medium">
        <color indexed="64"/>
      </bottom>
      <diagonal/>
    </border>
    <border>
      <left style="thin">
        <color auto="1"/>
      </left>
      <right style="medium">
        <color rgb="FF000000"/>
      </right>
      <top style="thin">
        <color auto="1"/>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top/>
      <bottom style="thin">
        <color auto="1"/>
      </bottom>
      <diagonal/>
    </border>
    <border>
      <left style="thin">
        <color auto="1"/>
      </left>
      <right/>
      <top style="thin">
        <color indexed="64"/>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auto="1"/>
      </left>
      <right style="medium">
        <color auto="1"/>
      </right>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medium">
        <color indexed="8"/>
      </right>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auto="1"/>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right/>
      <top/>
      <bottom style="thin">
        <color indexed="8"/>
      </bottom>
      <diagonal/>
    </border>
    <border>
      <left/>
      <right style="thin">
        <color indexed="8"/>
      </right>
      <top/>
      <bottom style="thin">
        <color indexed="8"/>
      </bottom>
      <diagonal/>
    </border>
    <border>
      <left/>
      <right/>
      <top style="thin">
        <color indexed="8"/>
      </top>
      <bottom/>
      <diagonal/>
    </border>
    <border>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medium">
        <color auto="1"/>
      </left>
      <right style="thin">
        <color indexed="8"/>
      </right>
      <top style="thin">
        <color indexed="8"/>
      </top>
      <bottom style="hair">
        <color indexed="8"/>
      </bottom>
      <diagonal/>
    </border>
    <border>
      <left style="thin">
        <color indexed="8"/>
      </left>
      <right style="medium">
        <color indexed="64"/>
      </right>
      <top style="thin">
        <color indexed="8"/>
      </top>
      <bottom style="hair">
        <color indexed="8"/>
      </bottom>
      <diagonal/>
    </border>
    <border>
      <left/>
      <right style="thin">
        <color indexed="64"/>
      </right>
      <top style="thin">
        <color indexed="8"/>
      </top>
      <bottom style="hair">
        <color indexed="8"/>
      </bottom>
      <diagonal/>
    </border>
    <border>
      <left/>
      <right/>
      <top style="thin">
        <color indexed="8"/>
      </top>
      <bottom style="hair">
        <color indexed="8"/>
      </bottom>
      <diagonal/>
    </border>
    <border>
      <left style="medium">
        <color auto="1"/>
      </left>
      <right style="thin">
        <color indexed="8"/>
      </right>
      <top style="hair">
        <color indexed="8"/>
      </top>
      <bottom style="hair">
        <color indexed="8"/>
      </bottom>
      <diagonal/>
    </border>
    <border>
      <left style="thin">
        <color indexed="8"/>
      </left>
      <right style="medium">
        <color auto="1"/>
      </right>
      <top style="hair">
        <color indexed="8"/>
      </top>
      <bottom style="hair">
        <color indexed="8"/>
      </bottom>
      <diagonal/>
    </border>
    <border>
      <left/>
      <right style="thin">
        <color indexed="64"/>
      </right>
      <top style="hair">
        <color indexed="8"/>
      </top>
      <bottom style="hair">
        <color indexed="8"/>
      </bottom>
      <diagonal/>
    </border>
    <border>
      <left style="medium">
        <color auto="1"/>
      </left>
      <right style="thin">
        <color indexed="8"/>
      </right>
      <top/>
      <bottom style="hair">
        <color indexed="8"/>
      </bottom>
      <diagonal/>
    </border>
    <border>
      <left/>
      <right style="thin">
        <color indexed="64"/>
      </right>
      <top/>
      <bottom style="hair">
        <color indexed="8"/>
      </bottom>
      <diagonal/>
    </border>
    <border>
      <left style="medium">
        <color auto="1"/>
      </left>
      <right style="thin">
        <color indexed="8"/>
      </right>
      <top style="thin">
        <color indexed="8"/>
      </top>
      <bottom/>
      <diagonal/>
    </border>
    <border>
      <left/>
      <right/>
      <top style="thin">
        <color indexed="8"/>
      </top>
      <bottom/>
      <diagonal/>
    </border>
    <border>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medium">
        <color auto="1"/>
      </left>
      <right style="thin">
        <color indexed="8"/>
      </right>
      <top style="thin">
        <color indexed="8"/>
      </top>
      <bottom style="hair">
        <color indexed="8"/>
      </bottom>
      <diagonal/>
    </border>
    <border>
      <left style="thin">
        <color indexed="8"/>
      </left>
      <right style="medium">
        <color indexed="64"/>
      </right>
      <top style="thin">
        <color indexed="8"/>
      </top>
      <bottom style="hair">
        <color indexed="8"/>
      </bottom>
      <diagonal/>
    </border>
    <border>
      <left/>
      <right style="thin">
        <color indexed="64"/>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thin">
        <color indexed="8"/>
      </bottom>
      <diagonal/>
    </border>
    <border>
      <left style="medium">
        <color indexed="64"/>
      </left>
      <right style="thin">
        <color indexed="64"/>
      </right>
      <top style="hair">
        <color indexed="8"/>
      </top>
      <bottom style="hair">
        <color indexed="8"/>
      </bottom>
      <diagonal/>
    </border>
    <border>
      <left style="medium">
        <color indexed="64"/>
      </left>
      <right style="thin">
        <color indexed="8"/>
      </right>
      <top style="thin">
        <color indexed="8"/>
      </top>
      <bottom style="medium">
        <color indexed="64"/>
      </bottom>
      <diagonal/>
    </border>
    <border>
      <left style="medium">
        <color indexed="64"/>
      </left>
      <right/>
      <top style="thin">
        <color indexed="8"/>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style="thin">
        <color indexed="8"/>
      </left>
      <right/>
      <top/>
      <bottom style="thin">
        <color indexed="8"/>
      </bottom>
      <diagonal/>
    </border>
    <border>
      <left style="medium">
        <color indexed="64"/>
      </left>
      <right/>
      <top/>
      <bottom style="thin">
        <color indexed="8"/>
      </bottom>
      <diagonal/>
    </border>
    <border>
      <left style="thin">
        <color indexed="8"/>
      </left>
      <right style="medium">
        <color indexed="8"/>
      </right>
      <top style="thin">
        <color indexed="8"/>
      </top>
      <bottom style="hair">
        <color indexed="8"/>
      </bottom>
      <diagonal/>
    </border>
    <border>
      <left style="thin">
        <color indexed="8"/>
      </left>
      <right/>
      <top style="hair">
        <color indexed="8"/>
      </top>
      <bottom/>
      <diagonal/>
    </border>
    <border>
      <left/>
      <right/>
      <top style="hair">
        <color indexed="8"/>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medium">
        <color indexed="64"/>
      </right>
      <top/>
      <bottom style="hair">
        <color indexed="64"/>
      </bottom>
      <diagonal/>
    </border>
    <border>
      <left/>
      <right/>
      <top style="hair">
        <color indexed="64"/>
      </top>
      <bottom/>
      <diagonal/>
    </border>
    <border>
      <left style="medium">
        <color indexed="64"/>
      </left>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auto="1"/>
      </left>
      <right style="thin">
        <color auto="1"/>
      </right>
      <top style="thin">
        <color auto="1"/>
      </top>
      <bottom style="thin">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auto="1"/>
      </left>
      <right style="thin">
        <color auto="1"/>
      </right>
      <top style="thin">
        <color auto="1"/>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hair">
        <color indexed="64"/>
      </top>
      <bottom style="medium">
        <color indexed="64"/>
      </bottom>
      <diagonal/>
    </border>
    <border>
      <left/>
      <right style="medium">
        <color rgb="FF000000"/>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rgb="FF000000"/>
      </right>
      <top style="medium">
        <color auto="1"/>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10"/>
      </left>
      <right style="medium">
        <color indexed="10"/>
      </right>
      <top style="medium">
        <color indexed="10"/>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style="medium">
        <color indexed="10"/>
      </left>
      <right style="medium">
        <color indexed="10"/>
      </right>
      <top/>
      <bottom style="medium">
        <color indexed="10"/>
      </bottom>
      <diagonal/>
    </border>
    <border>
      <left/>
      <right style="medium">
        <color rgb="FF000000"/>
      </right>
      <top style="medium">
        <color indexed="64"/>
      </top>
      <bottom style="medium">
        <color indexed="64"/>
      </bottom>
      <diagonal/>
    </border>
    <border>
      <left/>
      <right style="medium">
        <color rgb="FF000000"/>
      </right>
      <top style="medium">
        <color auto="1"/>
      </top>
      <bottom/>
      <diagonal/>
    </border>
    <border>
      <left style="medium">
        <color indexed="64"/>
      </left>
      <right style="hair">
        <color indexed="64"/>
      </right>
      <top style="medium">
        <color indexed="64"/>
      </top>
      <bottom style="thin">
        <color indexed="64"/>
      </bottom>
      <diagonal/>
    </border>
    <border>
      <left/>
      <right style="hair">
        <color indexed="64"/>
      </right>
      <top style="medium">
        <color indexed="64"/>
      </top>
      <bottom/>
      <diagonal/>
    </border>
    <border>
      <left/>
      <right/>
      <top/>
      <bottom style="thin">
        <color indexed="8"/>
      </bottom>
      <diagonal/>
    </border>
    <border>
      <left/>
      <right/>
      <top style="thin">
        <color indexed="8"/>
      </top>
      <bottom style="thin">
        <color indexed="8"/>
      </bottom>
      <diagonal/>
    </border>
  </borders>
  <cellStyleXfs count="1244">
    <xf numFmtId="0" fontId="0" fillId="0" borderId="0"/>
    <xf numFmtId="166" fontId="20" fillId="0" borderId="0" applyFont="0" applyFill="0" applyBorder="0" applyAlignment="0" applyProtection="0"/>
    <xf numFmtId="9" fontId="20" fillId="0" borderId="0" applyFont="0" applyFill="0" applyBorder="0" applyAlignment="0" applyProtection="0"/>
    <xf numFmtId="0" fontId="20" fillId="0" borderId="0"/>
    <xf numFmtId="0" fontId="23" fillId="0" borderId="0"/>
    <xf numFmtId="43" fontId="23" fillId="0" borderId="0" applyFont="0" applyFill="0" applyBorder="0" applyAlignment="0" applyProtection="0"/>
    <xf numFmtId="43" fontId="20" fillId="0" borderId="0" applyFont="0" applyFill="0" applyBorder="0" applyAlignment="0" applyProtection="0"/>
    <xf numFmtId="9" fontId="23" fillId="0" borderId="0" applyFont="0" applyFill="0" applyBorder="0" applyAlignment="0" applyProtection="0"/>
    <xf numFmtId="0" fontId="73" fillId="0" borderId="0"/>
    <xf numFmtId="0" fontId="74" fillId="0" borderId="0"/>
    <xf numFmtId="176" fontId="73" fillId="0" borderId="0"/>
    <xf numFmtId="0" fontId="73" fillId="0" borderId="0"/>
    <xf numFmtId="178" fontId="73" fillId="0" borderId="0" applyFill="0" applyBorder="0" applyAlignment="0" applyProtection="0"/>
    <xf numFmtId="9" fontId="73" fillId="0" borderId="0" applyFill="0" applyBorder="0" applyAlignment="0" applyProtection="0"/>
    <xf numFmtId="0" fontId="88" fillId="0" borderId="0"/>
    <xf numFmtId="9" fontId="73" fillId="0" borderId="0" applyFill="0" applyBorder="0" applyAlignment="0" applyProtection="0"/>
    <xf numFmtId="43" fontId="73" fillId="0" borderId="0" applyFont="0" applyFill="0" applyBorder="0" applyAlignment="0" applyProtection="0"/>
    <xf numFmtId="43" fontId="74" fillId="0" borderId="0" applyFont="0" applyFill="0" applyBorder="0" applyAlignment="0" applyProtection="0"/>
    <xf numFmtId="0" fontId="119" fillId="0" borderId="0" applyNumberFormat="0" applyFill="0" applyBorder="0" applyAlignment="0" applyProtection="0"/>
    <xf numFmtId="0" fontId="20" fillId="0" borderId="0"/>
    <xf numFmtId="0" fontId="23" fillId="0" borderId="0"/>
    <xf numFmtId="43" fontId="74" fillId="0" borderId="0" applyFont="0" applyFill="0" applyBorder="0" applyAlignment="0" applyProtection="0"/>
    <xf numFmtId="43" fontId="74" fillId="0" borderId="0" applyFont="0" applyFill="0" applyBorder="0" applyAlignment="0" applyProtection="0"/>
    <xf numFmtId="166" fontId="20" fillId="0" borderId="0" applyFont="0" applyFill="0" applyBorder="0" applyAlignment="0" applyProtection="0"/>
    <xf numFmtId="166" fontId="73" fillId="0" borderId="0" applyFont="0" applyFill="0" applyBorder="0" applyAlignment="0" applyProtection="0"/>
    <xf numFmtId="43" fontId="23" fillId="0" borderId="0" applyFont="0" applyFill="0" applyBorder="0" applyAlignment="0" applyProtection="0"/>
    <xf numFmtId="0" fontId="136" fillId="0" borderId="0"/>
    <xf numFmtId="44" fontId="141" fillId="0" borderId="0" applyFont="0" applyFill="0" applyBorder="0" applyAlignment="0" applyProtection="0"/>
    <xf numFmtId="0" fontId="74" fillId="0" borderId="0"/>
    <xf numFmtId="0" fontId="74" fillId="0" borderId="0"/>
    <xf numFmtId="0" fontId="139" fillId="35" borderId="73" applyNumberFormat="0" applyProtection="0">
      <alignment horizontal="left" vertical="top" indent="1"/>
    </xf>
    <xf numFmtId="0" fontId="138" fillId="30" borderId="73" applyNumberFormat="0" applyProtection="0">
      <alignment horizontal="left" vertical="top" indent="1"/>
    </xf>
    <xf numFmtId="0" fontId="74" fillId="0" borderId="0"/>
    <xf numFmtId="0" fontId="146" fillId="0" borderId="0" applyNumberFormat="0" applyFill="0" applyBorder="0" applyAlignment="0" applyProtection="0">
      <alignment vertical="top"/>
      <protection locked="0"/>
    </xf>
    <xf numFmtId="206" fontId="147"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3" fillId="40" borderId="0" applyNumberFormat="0" applyBorder="0" applyAlignment="0" applyProtection="0"/>
    <xf numFmtId="0" fontId="74" fillId="0" borderId="0"/>
    <xf numFmtId="0" fontId="144" fillId="41" borderId="0" applyNumberFormat="0" applyBorder="0" applyAlignment="0" applyProtection="0"/>
    <xf numFmtId="0" fontId="74" fillId="0" borderId="0" applyNumberFormat="0" applyFill="0" applyBorder="0" applyAlignment="0" applyProtection="0"/>
    <xf numFmtId="0" fontId="150" fillId="0" borderId="75" applyNumberFormat="0" applyFill="0" applyAlignment="0" applyProtection="0">
      <alignment vertical="center"/>
    </xf>
    <xf numFmtId="0" fontId="149" fillId="39" borderId="0" applyNumberFormat="0" applyBorder="0" applyAlignment="0" applyProtection="0">
      <alignment vertical="center"/>
    </xf>
    <xf numFmtId="0" fontId="74" fillId="0" borderId="0"/>
    <xf numFmtId="0" fontId="83" fillId="0" borderId="0"/>
    <xf numFmtId="0" fontId="73" fillId="34" borderId="0" applyNumberFormat="0" applyBorder="0" applyAlignment="0" applyProtection="0"/>
    <xf numFmtId="0" fontId="74" fillId="0" borderId="0"/>
    <xf numFmtId="0" fontId="73" fillId="34" borderId="0" applyNumberFormat="0" applyBorder="0" applyAlignment="0" applyProtection="0"/>
    <xf numFmtId="9" fontId="73" fillId="0" borderId="0" applyFont="0" applyFill="0" applyBorder="0" applyAlignment="0" applyProtection="0"/>
    <xf numFmtId="0" fontId="149" fillId="36" borderId="0" applyNumberFormat="0" applyBorder="0" applyAlignment="0" applyProtection="0">
      <alignment vertical="center"/>
    </xf>
    <xf numFmtId="0" fontId="74" fillId="0" borderId="0"/>
    <xf numFmtId="0" fontId="74" fillId="0" borderId="0"/>
    <xf numFmtId="0" fontId="73" fillId="48" borderId="0" applyNumberFormat="0" applyBorder="0" applyAlignment="0" applyProtection="0"/>
    <xf numFmtId="0" fontId="145" fillId="0" borderId="48">
      <alignment horizontal="center"/>
    </xf>
    <xf numFmtId="166" fontId="155" fillId="0" borderId="0" applyFont="0" applyFill="0" applyBorder="0" applyAlignment="0" applyProtection="0"/>
    <xf numFmtId="0" fontId="144" fillId="36" borderId="0" applyNumberFormat="0" applyBorder="0" applyAlignment="0" applyProtection="0"/>
    <xf numFmtId="0" fontId="74" fillId="0" borderId="0"/>
    <xf numFmtId="0" fontId="74" fillId="0" borderId="0"/>
    <xf numFmtId="0" fontId="74" fillId="0" borderId="0"/>
    <xf numFmtId="0" fontId="73" fillId="46" borderId="0" applyNumberFormat="0" applyBorder="0" applyAlignment="0" applyProtection="0"/>
    <xf numFmtId="0" fontId="74" fillId="0" borderId="0" applyNumberFormat="0" applyFill="0" applyBorder="0" applyAlignment="0" applyProtection="0"/>
    <xf numFmtId="38" fontId="147" fillId="0" borderId="0" applyFont="0" applyFill="0" applyBorder="0" applyAlignment="0" applyProtection="0"/>
    <xf numFmtId="0" fontId="74" fillId="0" borderId="0"/>
    <xf numFmtId="4" fontId="139" fillId="41" borderId="73" applyNumberFormat="0" applyProtection="0">
      <alignment horizontal="right" vertical="center"/>
    </xf>
    <xf numFmtId="9" fontId="73" fillId="0" borderId="0" applyFont="0" applyFill="0" applyBorder="0" applyAlignment="0" applyProtection="0"/>
    <xf numFmtId="0" fontId="74" fillId="0" borderId="0"/>
    <xf numFmtId="0" fontId="157" fillId="0" borderId="0" applyNumberFormat="0" applyFont="0" applyFill="0" applyBorder="0" applyAlignment="0" applyProtection="0"/>
    <xf numFmtId="0" fontId="74" fillId="0" borderId="0" applyNumberFormat="0" applyFill="0" applyBorder="0" applyAlignment="0" applyProtection="0"/>
    <xf numFmtId="0" fontId="74" fillId="0" borderId="0"/>
    <xf numFmtId="0" fontId="158" fillId="0" borderId="0" applyNumberFormat="0" applyFill="0" applyBorder="0" applyAlignment="0" applyProtection="0"/>
    <xf numFmtId="9" fontId="20" fillId="0" borderId="0" applyFont="0" applyFill="0" applyBorder="0" applyAlignment="0" applyProtection="0"/>
    <xf numFmtId="194" fontId="74" fillId="0" borderId="0" applyFont="0" applyFill="0" applyBorder="0" applyAlignment="0" applyProtection="0"/>
    <xf numFmtId="0" fontId="144" fillId="50" borderId="0" applyNumberFormat="0" applyBorder="0" applyAlignment="0" applyProtection="0"/>
    <xf numFmtId="0" fontId="159" fillId="0" borderId="0"/>
    <xf numFmtId="0" fontId="74" fillId="0" borderId="0"/>
    <xf numFmtId="0" fontId="74" fillId="0" borderId="0"/>
    <xf numFmtId="166" fontId="74" fillId="0" borderId="0" applyFont="0" applyFill="0" applyBorder="0" applyAlignment="0" applyProtection="0"/>
    <xf numFmtId="0" fontId="74" fillId="0" borderId="0"/>
    <xf numFmtId="4" fontId="139" fillId="51" borderId="73" applyNumberFormat="0" applyProtection="0">
      <alignment horizontal="right" vertical="center"/>
    </xf>
    <xf numFmtId="4" fontId="139" fillId="31" borderId="73" applyNumberFormat="0" applyProtection="0">
      <alignment horizontal="right" vertical="center"/>
    </xf>
    <xf numFmtId="0" fontId="160" fillId="0" borderId="0"/>
    <xf numFmtId="209" fontId="161" fillId="0" borderId="0"/>
    <xf numFmtId="0" fontId="74" fillId="0" borderId="0" applyNumberFormat="0" applyFill="0" applyBorder="0" applyAlignment="0" applyProtection="0"/>
    <xf numFmtId="191" fontId="74" fillId="0" borderId="0" applyFont="0" applyFill="0" applyBorder="0" applyAlignment="0" applyProtection="0"/>
    <xf numFmtId="0" fontId="74" fillId="0" borderId="0"/>
    <xf numFmtId="0" fontId="162" fillId="0" borderId="78" applyNumberFormat="0" applyFill="0" applyAlignment="0" applyProtection="0">
      <alignment vertical="center"/>
    </xf>
    <xf numFmtId="0" fontId="144" fillId="39" borderId="0" applyNumberFormat="0" applyBorder="0" applyAlignment="0" applyProtection="0"/>
    <xf numFmtId="0" fontId="163" fillId="0" borderId="74" applyNumberFormat="0" applyFill="0" applyAlignment="0" applyProtection="0">
      <alignment vertical="center"/>
    </xf>
    <xf numFmtId="195" fontId="164" fillId="0" borderId="0" applyFont="0" applyFill="0" applyBorder="0" applyProtection="0">
      <alignment vertical="center"/>
      <protection locked="0"/>
    </xf>
    <xf numFmtId="0" fontId="165" fillId="0" borderId="0" applyNumberFormat="0" applyFill="0" applyBorder="0" applyAlignment="0" applyProtection="0">
      <alignment vertical="top"/>
      <protection locked="0"/>
    </xf>
    <xf numFmtId="0" fontId="74" fillId="0" borderId="0"/>
    <xf numFmtId="0" fontId="166" fillId="0" borderId="0"/>
    <xf numFmtId="206" fontId="167" fillId="0" borderId="0" applyFont="0" applyFill="0" applyBorder="0" applyAlignment="0" applyProtection="0"/>
    <xf numFmtId="202" fontId="74" fillId="0" borderId="0" applyFill="0" applyBorder="0" applyAlignment="0"/>
    <xf numFmtId="0" fontId="168" fillId="0" borderId="0">
      <alignment vertical="center"/>
    </xf>
    <xf numFmtId="0" fontId="74" fillId="0" borderId="0"/>
    <xf numFmtId="0" fontId="74" fillId="0" borderId="0"/>
    <xf numFmtId="0" fontId="12" fillId="0" borderId="0"/>
    <xf numFmtId="0" fontId="74" fillId="0" borderId="0" applyNumberFormat="0" applyFill="0" applyBorder="0" applyAlignment="0" applyProtection="0"/>
    <xf numFmtId="0" fontId="73" fillId="57" borderId="0" applyNumberFormat="0" applyBorder="0" applyAlignment="0" applyProtection="0"/>
    <xf numFmtId="0" fontId="152" fillId="0" borderId="0" applyNumberFormat="0" applyFill="0" applyBorder="0" applyAlignment="0" applyProtection="0"/>
    <xf numFmtId="0" fontId="170" fillId="0" borderId="0"/>
    <xf numFmtId="0" fontId="143" fillId="58" borderId="0" applyNumberFormat="0" applyBorder="0" applyAlignment="0" applyProtection="0">
      <alignment vertical="center"/>
    </xf>
    <xf numFmtId="0" fontId="74" fillId="0" borderId="0"/>
    <xf numFmtId="0" fontId="74" fillId="0" borderId="0"/>
    <xf numFmtId="0" fontId="74" fillId="0" borderId="0"/>
    <xf numFmtId="4" fontId="139" fillId="45" borderId="73" applyNumberFormat="0" applyProtection="0">
      <alignment horizontal="left" vertical="center" indent="1"/>
    </xf>
    <xf numFmtId="0" fontId="74" fillId="0" borderId="0" applyNumberFormat="0" applyFill="0" applyBorder="0" applyAlignment="0" applyProtection="0"/>
    <xf numFmtId="0" fontId="74" fillId="0" borderId="0"/>
    <xf numFmtId="0" fontId="74" fillId="0" borderId="0" applyNumberFormat="0" applyFill="0" applyBorder="0" applyAlignment="0" applyProtection="0"/>
    <xf numFmtId="0" fontId="73"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xf numFmtId="164" fontId="74" fillId="0" borderId="0" applyFont="0" applyFill="0" applyBorder="0" applyAlignment="0" applyProtection="0"/>
    <xf numFmtId="0" fontId="74" fillId="46" borderId="0" applyNumberFormat="0" applyFont="0" applyBorder="0" applyAlignment="0"/>
    <xf numFmtId="1" fontId="74" fillId="0" borderId="0" applyFont="0" applyFill="0" applyBorder="0" applyAlignment="0" applyProtection="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84" fillId="0" borderId="70">
      <alignment horizontal="left" wrapText="1"/>
    </xf>
    <xf numFmtId="0" fontId="73" fillId="46" borderId="0" applyNumberFormat="0" applyBorder="0" applyAlignment="0" applyProtection="0"/>
    <xf numFmtId="0" fontId="73" fillId="57" borderId="0" applyNumberFormat="0" applyBorder="0" applyAlignment="0" applyProtection="0"/>
    <xf numFmtId="0" fontId="74" fillId="0" borderId="0"/>
    <xf numFmtId="0" fontId="74" fillId="0" borderId="0"/>
    <xf numFmtId="0" fontId="74" fillId="0" borderId="0"/>
    <xf numFmtId="0" fontId="74" fillId="0" borderId="0"/>
    <xf numFmtId="0" fontId="170" fillId="0" borderId="0"/>
    <xf numFmtId="202" fontId="74" fillId="0" borderId="0" applyFill="0" applyBorder="0" applyAlignment="0"/>
    <xf numFmtId="0" fontId="74" fillId="0" borderId="0"/>
    <xf numFmtId="0" fontId="74" fillId="0" borderId="0"/>
    <xf numFmtId="0" fontId="74" fillId="0" borderId="0"/>
    <xf numFmtId="197" fontId="142" fillId="0" borderId="0">
      <protection locked="0"/>
    </xf>
    <xf numFmtId="0" fontId="74" fillId="0" borderId="0"/>
    <xf numFmtId="192" fontId="74" fillId="0" borderId="0" applyFill="0" applyBorder="0" applyAlignment="0"/>
    <xf numFmtId="0" fontId="74" fillId="0" borderId="0"/>
    <xf numFmtId="0" fontId="74" fillId="0" borderId="0"/>
    <xf numFmtId="0" fontId="10" fillId="45" borderId="72">
      <alignment horizontal="center" vertical="center" wrapText="1"/>
    </xf>
    <xf numFmtId="0" fontId="74" fillId="0" borderId="0"/>
    <xf numFmtId="0" fontId="74" fillId="0" borderId="0" applyNumberFormat="0" applyFill="0" applyBorder="0" applyAlignment="0" applyProtection="0"/>
    <xf numFmtId="0" fontId="74" fillId="0" borderId="0"/>
    <xf numFmtId="0" fontId="73" fillId="51" borderId="0" applyNumberFormat="0" applyBorder="0" applyAlignment="0" applyProtection="0"/>
    <xf numFmtId="0" fontId="74" fillId="0" borderId="0"/>
    <xf numFmtId="0" fontId="74" fillId="0" borderId="0"/>
    <xf numFmtId="0" fontId="171" fillId="0" borderId="80" applyNumberFormat="0" applyFill="0" applyAlignment="0" applyProtection="0"/>
    <xf numFmtId="0" fontId="74" fillId="0" borderId="0" applyNumberFormat="0" applyFill="0" applyBorder="0" applyAlignment="0" applyProtection="0"/>
    <xf numFmtId="0" fontId="74" fillId="0" borderId="0"/>
    <xf numFmtId="0" fontId="74" fillId="0" borderId="0"/>
    <xf numFmtId="9" fontId="74" fillId="0" borderId="0" applyFont="0" applyFill="0" applyBorder="0" applyAlignment="0" applyProtection="0"/>
    <xf numFmtId="0" fontId="74" fillId="0" borderId="0"/>
    <xf numFmtId="0" fontId="74" fillId="0" borderId="0"/>
    <xf numFmtId="0" fontId="144" fillId="59" borderId="0" applyNumberFormat="0" applyBorder="0" applyAlignment="0" applyProtection="0"/>
    <xf numFmtId="0" fontId="83" fillId="0" borderId="0"/>
    <xf numFmtId="0" fontId="74" fillId="0" borderId="0"/>
    <xf numFmtId="0" fontId="83" fillId="0" borderId="0"/>
    <xf numFmtId="1" fontId="154" fillId="0" borderId="0" applyFont="0" applyFill="0" applyBorder="0" applyAlignment="0" applyProtection="0"/>
    <xf numFmtId="0" fontId="74" fillId="0" borderId="0"/>
    <xf numFmtId="192" fontId="74" fillId="0" borderId="0" applyFill="0" applyBorder="0" applyAlignment="0"/>
    <xf numFmtId="0" fontId="74" fillId="0" borderId="0"/>
    <xf numFmtId="0" fontId="74" fillId="0" borderId="0"/>
    <xf numFmtId="44"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10" fillId="42" borderId="0">
      <alignment vertical="top"/>
    </xf>
    <xf numFmtId="0" fontId="74" fillId="0" borderId="0"/>
    <xf numFmtId="0" fontId="74" fillId="0" borderId="0"/>
    <xf numFmtId="0" fontId="149" fillId="60" borderId="0" applyNumberFormat="0" applyBorder="0" applyAlignment="0" applyProtection="0">
      <alignment vertical="center"/>
    </xf>
    <xf numFmtId="202" fontId="74" fillId="0" borderId="0" applyFont="0" applyFill="0" applyBorder="0" applyAlignment="0" applyProtection="0"/>
    <xf numFmtId="0" fontId="74" fillId="0" borderId="0"/>
    <xf numFmtId="166"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203" fontId="176" fillId="0" borderId="0" applyFont="0" applyFill="0" applyBorder="0" applyAlignment="0" applyProtection="0"/>
    <xf numFmtId="0" fontId="74" fillId="0" borderId="0"/>
    <xf numFmtId="0" fontId="74" fillId="0" borderId="0"/>
    <xf numFmtId="9" fontId="83" fillId="0" borderId="0" applyFont="0" applyFill="0" applyBorder="0" applyAlignment="0" applyProtection="0"/>
    <xf numFmtId="0" fontId="74" fillId="0" borderId="0"/>
    <xf numFmtId="0" fontId="74" fillId="0" borderId="0"/>
    <xf numFmtId="0" fontId="74" fillId="0" borderId="0"/>
    <xf numFmtId="4" fontId="139" fillId="36" borderId="73" applyNumberFormat="0" applyProtection="0">
      <alignment horizontal="right" vertical="center"/>
    </xf>
    <xf numFmtId="0" fontId="12" fillId="0" borderId="0"/>
    <xf numFmtId="9" fontId="83" fillId="0" borderId="0" applyFont="0" applyFill="0" applyBorder="0" applyAlignment="0" applyProtection="0"/>
    <xf numFmtId="193" fontId="74" fillId="0" borderId="0" applyFill="0" applyBorder="0" applyAlignment="0"/>
    <xf numFmtId="0" fontId="74" fillId="0" borderId="0" applyNumberFormat="0" applyFill="0" applyBorder="0" applyAlignment="0" applyProtection="0"/>
    <xf numFmtId="0" fontId="144" fillId="60" borderId="0" applyNumberFormat="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88" fontId="20" fillId="61" borderId="82">
      <alignment horizontal="center"/>
    </xf>
    <xf numFmtId="0" fontId="74" fillId="0" borderId="0"/>
    <xf numFmtId="0" fontId="74" fillId="0" borderId="0" applyNumberFormat="0" applyFill="0" applyBorder="0" applyAlignment="0" applyProtection="0"/>
    <xf numFmtId="0" fontId="178" fillId="51" borderId="0" applyNumberFormat="0" applyBorder="0" applyAlignment="0" applyProtection="0"/>
    <xf numFmtId="0" fontId="74" fillId="0" borderId="0"/>
    <xf numFmtId="0" fontId="74" fillId="0" borderId="0"/>
    <xf numFmtId="0" fontId="74" fillId="0" borderId="0"/>
    <xf numFmtId="0" fontId="74" fillId="0" borderId="0" applyNumberFormat="0" applyFill="0" applyBorder="0" applyAlignment="0" applyProtection="0"/>
    <xf numFmtId="0" fontId="74" fillId="0" borderId="0" applyNumberFormat="0" applyFill="0" applyBorder="0" applyAlignment="0" applyProtection="0"/>
    <xf numFmtId="0" fontId="180" fillId="62" borderId="83" applyNumberFormat="0" applyAlignment="0" applyProtection="0">
      <alignment vertical="center"/>
    </xf>
    <xf numFmtId="0" fontId="74" fillId="0" borderId="0" applyNumberFormat="0" applyFill="0" applyBorder="0" applyAlignment="0" applyProtection="0"/>
    <xf numFmtId="0" fontId="153" fillId="63" borderId="0" applyNumberFormat="0" applyBorder="0" applyAlignment="0" applyProtection="0"/>
    <xf numFmtId="0" fontId="74"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4" fontId="139" fillId="52" borderId="73" applyNumberFormat="0" applyProtection="0">
      <alignment horizontal="right" vertical="center"/>
    </xf>
    <xf numFmtId="1" fontId="74" fillId="0" borderId="0" applyFont="0" applyFill="0" applyBorder="0" applyAlignment="0" applyProtection="0"/>
    <xf numFmtId="0" fontId="74" fillId="0" borderId="0" applyNumberFormat="0" applyFill="0" applyBorder="0" applyAlignment="0" applyProtection="0"/>
    <xf numFmtId="0" fontId="73" fillId="32" borderId="0" applyNumberFormat="0" applyBorder="0" applyAlignment="0" applyProtection="0"/>
    <xf numFmtId="0" fontId="74" fillId="0" borderId="0" applyNumberFormat="0" applyFill="0" applyBorder="0" applyAlignment="0" applyProtection="0"/>
    <xf numFmtId="0" fontId="156" fillId="42" borderId="0">
      <alignment horizontal="center"/>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xf numFmtId="0" fontId="74" fillId="0" borderId="0"/>
    <xf numFmtId="0" fontId="74" fillId="0" borderId="0"/>
    <xf numFmtId="0" fontId="181" fillId="34" borderId="0" applyNumberFormat="0" applyBorder="0" applyAlignment="0" applyProtection="0">
      <alignment vertical="center"/>
    </xf>
    <xf numFmtId="0" fontId="74" fillId="0" borderId="0"/>
    <xf numFmtId="0" fontId="74" fillId="0" borderId="0"/>
    <xf numFmtId="0" fontId="74" fillId="0" borderId="0"/>
    <xf numFmtId="0" fontId="83" fillId="0" borderId="0"/>
    <xf numFmtId="192" fontId="74" fillId="0" borderId="0" applyFill="0" applyBorder="0" applyAlignment="0"/>
    <xf numFmtId="0" fontId="74" fillId="0" borderId="0"/>
    <xf numFmtId="0" fontId="182" fillId="0" borderId="0" applyBorder="0">
      <alignment horizontal="centerContinuous"/>
    </xf>
    <xf numFmtId="0" fontId="74" fillId="0" borderId="0"/>
    <xf numFmtId="0" fontId="73" fillId="32" borderId="0" applyNumberFormat="0" applyBorder="0" applyAlignment="0" applyProtection="0"/>
    <xf numFmtId="0" fontId="74" fillId="0" borderId="0"/>
    <xf numFmtId="0" fontId="74" fillId="0" borderId="0"/>
    <xf numFmtId="0" fontId="144" fillId="54" borderId="0" applyNumberFormat="0" applyBorder="0" applyAlignment="0" applyProtection="0"/>
    <xf numFmtId="0" fontId="74" fillId="0" borderId="0"/>
    <xf numFmtId="200"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xf numFmtId="0" fontId="74" fillId="0" borderId="0"/>
    <xf numFmtId="4" fontId="139" fillId="38" borderId="73" applyNumberFormat="0" applyProtection="0">
      <alignment horizontal="right" vertical="center"/>
    </xf>
    <xf numFmtId="4" fontId="138" fillId="30" borderId="73" applyNumberFormat="0" applyProtection="0">
      <alignment vertical="center"/>
    </xf>
    <xf numFmtId="0" fontId="144" fillId="65" borderId="0" applyNumberFormat="0" applyBorder="0" applyAlignment="0" applyProtection="0"/>
    <xf numFmtId="0" fontId="74" fillId="0" borderId="0"/>
    <xf numFmtId="4" fontId="139" fillId="38" borderId="0" applyNumberFormat="0" applyProtection="0">
      <alignment horizontal="left" vertical="center" indent="1"/>
    </xf>
    <xf numFmtId="0" fontId="74" fillId="0" borderId="0"/>
    <xf numFmtId="0" fontId="74" fillId="0" borderId="0"/>
    <xf numFmtId="166" fontId="74" fillId="0" borderId="0" applyFont="0" applyFill="0" applyBorder="0" applyAlignment="0" applyProtection="0"/>
    <xf numFmtId="0" fontId="74" fillId="0" borderId="0" applyNumberFormat="0" applyFill="0" applyBorder="0" applyAlignment="0" applyProtection="0"/>
    <xf numFmtId="0" fontId="74"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74" fillId="0" borderId="0" applyFont="0" applyFill="0" applyBorder="0" applyAlignment="0" applyProtection="0"/>
    <xf numFmtId="0" fontId="74" fillId="0" borderId="0" applyNumberForma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51" borderId="0" applyNumberFormat="0" applyBorder="0" applyAlignment="0" applyProtection="0"/>
    <xf numFmtId="0" fontId="74" fillId="0" borderId="0"/>
    <xf numFmtId="4" fontId="138" fillId="35" borderId="0" applyNumberFormat="0" applyProtection="0">
      <alignment horizontal="left" vertical="center" indent="1"/>
    </xf>
    <xf numFmtId="0" fontId="74" fillId="0" borderId="0" applyNumberFormat="0" applyFill="0" applyBorder="0" applyAlignment="0" applyProtection="0"/>
    <xf numFmtId="0" fontId="186" fillId="0" borderId="63" applyNumberFormat="0" applyFont="0" applyFill="0" applyBorder="0" applyAlignment="0"/>
    <xf numFmtId="0" fontId="73" fillId="58" borderId="0" applyNumberFormat="0" applyBorder="0" applyAlignment="0" applyProtection="0"/>
    <xf numFmtId="190" fontId="157" fillId="0" borderId="0">
      <alignment horizontal="right"/>
    </xf>
    <xf numFmtId="0" fontId="73" fillId="58" borderId="0" applyNumberFormat="0" applyBorder="0" applyAlignment="0" applyProtection="0"/>
    <xf numFmtId="199" fontId="176" fillId="0" borderId="0" applyFont="0" applyFill="0" applyBorder="0" applyAlignment="0" applyProtection="0"/>
    <xf numFmtId="187" fontId="187" fillId="0" borderId="0">
      <alignment horizontal="centerContinuous"/>
    </xf>
    <xf numFmtId="0" fontId="73" fillId="47" borderId="0" applyNumberFormat="0" applyBorder="0" applyAlignment="0" applyProtection="0"/>
    <xf numFmtId="0" fontId="73" fillId="47" borderId="0" applyNumberFormat="0" applyBorder="0" applyAlignment="0" applyProtection="0"/>
    <xf numFmtId="164" fontId="74" fillId="0" borderId="0" applyFont="0" applyFill="0" applyBorder="0" applyAlignment="0" applyProtection="0"/>
    <xf numFmtId="0" fontId="143" fillId="51" borderId="0" applyNumberFormat="0" applyBorder="0" applyAlignment="0" applyProtection="0">
      <alignment vertical="center"/>
    </xf>
    <xf numFmtId="3" fontId="188" fillId="0" borderId="70"/>
    <xf numFmtId="0" fontId="143" fillId="34" borderId="0" applyNumberFormat="0" applyBorder="0" applyAlignment="0" applyProtection="0">
      <alignment vertical="center"/>
    </xf>
    <xf numFmtId="0" fontId="189" fillId="46" borderId="86" applyNumberFormat="0" applyAlignment="0" applyProtection="0"/>
    <xf numFmtId="198" fontId="74" fillId="0" borderId="0" applyFill="0" applyBorder="0" applyAlignment="0"/>
    <xf numFmtId="0" fontId="143" fillId="47" borderId="0" applyNumberFormat="0" applyBorder="0" applyAlignment="0" applyProtection="0">
      <alignment vertical="center"/>
    </xf>
    <xf numFmtId="0" fontId="143" fillId="57" borderId="0" applyNumberFormat="0" applyBorder="0" applyAlignment="0" applyProtection="0">
      <alignment vertical="center"/>
    </xf>
    <xf numFmtId="0" fontId="190" fillId="0" borderId="87" applyNumberFormat="0" applyFill="0" applyAlignment="0" applyProtection="0">
      <alignment vertical="center"/>
    </xf>
    <xf numFmtId="0" fontId="143" fillId="46" borderId="0" applyNumberFormat="0" applyBorder="0" applyAlignment="0" applyProtection="0">
      <alignment vertical="center"/>
    </xf>
    <xf numFmtId="0" fontId="73" fillId="32" borderId="0" applyNumberFormat="0" applyBorder="0" applyAlignment="0" applyProtection="0"/>
    <xf numFmtId="0" fontId="143" fillId="47" borderId="0" applyNumberFormat="0" applyBorder="0" applyAlignment="0" applyProtection="0">
      <alignment vertical="center"/>
    </xf>
    <xf numFmtId="0" fontId="73" fillId="31" borderId="0" applyNumberFormat="0" applyBorder="0" applyAlignment="0" applyProtection="0"/>
    <xf numFmtId="0" fontId="143" fillId="32" borderId="0" applyNumberFormat="0" applyBorder="0" applyAlignment="0" applyProtection="0">
      <alignment vertical="center"/>
    </xf>
    <xf numFmtId="0" fontId="73" fillId="31"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47" borderId="0" applyNumberFormat="0" applyBorder="0" applyAlignment="0" applyProtection="0"/>
    <xf numFmtId="9" fontId="74" fillId="0" borderId="0" applyFont="0" applyFill="0" applyBorder="0" applyAlignment="0" applyProtection="0"/>
    <xf numFmtId="0" fontId="73" fillId="47" borderId="0" applyNumberFormat="0" applyBorder="0" applyAlignment="0" applyProtection="0"/>
    <xf numFmtId="0" fontId="73" fillId="3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143" fillId="32" borderId="0" applyNumberFormat="0" applyBorder="0" applyAlignment="0" applyProtection="0">
      <alignment vertical="center"/>
    </xf>
    <xf numFmtId="0" fontId="143" fillId="31" borderId="0" applyNumberFormat="0" applyBorder="0" applyAlignment="0" applyProtection="0">
      <alignment vertical="center"/>
    </xf>
    <xf numFmtId="0" fontId="143" fillId="36" borderId="0" applyNumberFormat="0" applyBorder="0" applyAlignment="0" applyProtection="0">
      <alignment vertical="center"/>
    </xf>
    <xf numFmtId="0" fontId="143" fillId="52" borderId="0" applyNumberFormat="0" applyBorder="0" applyAlignment="0" applyProtection="0">
      <alignment vertical="center"/>
    </xf>
    <xf numFmtId="0" fontId="184" fillId="0" borderId="0">
      <alignment horizontal="left"/>
    </xf>
    <xf numFmtId="0" fontId="144" fillId="44" borderId="0" applyNumberFormat="0" applyBorder="0" applyAlignment="0" applyProtection="0"/>
    <xf numFmtId="44" fontId="74" fillId="0" borderId="0" applyFont="0" applyFill="0" applyBorder="0" applyAlignment="0" applyProtection="0"/>
    <xf numFmtId="0" fontId="144" fillId="31" borderId="0" applyNumberFormat="0" applyBorder="0" applyAlignment="0" applyProtection="0"/>
    <xf numFmtId="0" fontId="144" fillId="39" borderId="0" applyNumberFormat="0" applyBorder="0" applyAlignment="0" applyProtection="0"/>
    <xf numFmtId="0" fontId="144" fillId="37" borderId="0" applyNumberFormat="0" applyBorder="0" applyAlignment="0" applyProtection="0"/>
    <xf numFmtId="9" fontId="191" fillId="0" borderId="0" applyFont="0" applyFill="0" applyBorder="0" applyAlignment="0" applyProtection="0"/>
    <xf numFmtId="0" fontId="144" fillId="53" borderId="0" applyNumberFormat="0" applyBorder="0" applyAlignment="0" applyProtection="0"/>
    <xf numFmtId="0" fontId="149" fillId="44" borderId="0" applyNumberFormat="0" applyBorder="0" applyAlignment="0" applyProtection="0">
      <alignment vertical="center"/>
    </xf>
    <xf numFmtId="0" fontId="149" fillId="31" borderId="0" applyNumberFormat="0" applyBorder="0" applyAlignment="0" applyProtection="0">
      <alignment vertical="center"/>
    </xf>
    <xf numFmtId="197" fontId="142" fillId="0" borderId="0">
      <protection locked="0"/>
    </xf>
    <xf numFmtId="0" fontId="144" fillId="59" borderId="0" applyNumberFormat="0" applyBorder="0" applyAlignment="0" applyProtection="0"/>
    <xf numFmtId="0" fontId="149" fillId="37" borderId="0" applyNumberFormat="0" applyBorder="0" applyAlignment="0" applyProtection="0">
      <alignment vertical="center"/>
    </xf>
    <xf numFmtId="0" fontId="192" fillId="0" borderId="0"/>
    <xf numFmtId="0" fontId="177" fillId="0" borderId="0"/>
    <xf numFmtId="0" fontId="149" fillId="53" borderId="0" applyNumberFormat="0" applyBorder="0" applyAlignment="0" applyProtection="0">
      <alignment vertical="center"/>
    </xf>
    <xf numFmtId="0" fontId="73" fillId="66" borderId="0" applyNumberFormat="0" applyBorder="0" applyAlignment="0" applyProtection="0"/>
    <xf numFmtId="0" fontId="73" fillId="67" borderId="0" applyNumberFormat="0" applyBorder="0" applyAlignment="0" applyProtection="0"/>
    <xf numFmtId="0" fontId="144" fillId="68" borderId="0" applyNumberFormat="0" applyBorder="0" applyAlignment="0" applyProtection="0"/>
    <xf numFmtId="0" fontId="74" fillId="0" borderId="0"/>
    <xf numFmtId="0" fontId="144" fillId="37" borderId="0" applyNumberFormat="0" applyBorder="0" applyAlignment="0" applyProtection="0"/>
    <xf numFmtId="0" fontId="73" fillId="69" borderId="0" applyNumberFormat="0" applyBorder="0" applyAlignment="0" applyProtection="0"/>
    <xf numFmtId="0" fontId="73" fillId="70" borderId="0" applyNumberFormat="0" applyBorder="0" applyAlignment="0" applyProtection="0"/>
    <xf numFmtId="0" fontId="73" fillId="67" borderId="0" applyNumberFormat="0" applyBorder="0" applyAlignment="0" applyProtection="0"/>
    <xf numFmtId="4" fontId="139" fillId="49" borderId="73" applyNumberFormat="0" applyProtection="0">
      <alignment horizontal="right" vertical="center"/>
    </xf>
    <xf numFmtId="0" fontId="73" fillId="71" borderId="0" applyNumberFormat="0" applyBorder="0" applyAlignment="0" applyProtection="0"/>
    <xf numFmtId="0" fontId="144" fillId="40" borderId="0" applyNumberFormat="0" applyBorder="0" applyAlignment="0" applyProtection="0"/>
    <xf numFmtId="0" fontId="73" fillId="72" borderId="0" applyNumberFormat="0" applyBorder="0" applyAlignment="0" applyProtection="0"/>
    <xf numFmtId="0" fontId="73" fillId="73" borderId="0" applyNumberFormat="0" applyBorder="0" applyAlignment="0" applyProtection="0"/>
    <xf numFmtId="4" fontId="138" fillId="56" borderId="79" applyNumberFormat="0" applyProtection="0">
      <alignment horizontal="left" vertical="center" indent="1"/>
    </xf>
    <xf numFmtId="1" fontId="74" fillId="0" borderId="0" applyFont="0" applyFill="0" applyBorder="0" applyAlignment="0" applyProtection="0"/>
    <xf numFmtId="0" fontId="73" fillId="74" borderId="0" applyNumberFormat="0" applyBorder="0" applyAlignment="0" applyProtection="0"/>
    <xf numFmtId="0" fontId="73" fillId="75" borderId="0" applyNumberFormat="0" applyBorder="0" applyAlignment="0" applyProtection="0"/>
    <xf numFmtId="0" fontId="144" fillId="49" borderId="0" applyNumberFormat="0" applyBorder="0" applyAlignment="0" applyProtection="0"/>
    <xf numFmtId="202" fontId="74" fillId="0" borderId="0" applyFill="0" applyBorder="0" applyAlignment="0"/>
    <xf numFmtId="208" fontId="74" fillId="0" borderId="0" applyFill="0" applyBorder="0" applyAlignment="0"/>
    <xf numFmtId="192" fontId="74" fillId="0" borderId="0" applyFill="0" applyBorder="0" applyAlignment="0"/>
    <xf numFmtId="192" fontId="74" fillId="0" borderId="0" applyFill="0" applyBorder="0" applyAlignment="0"/>
    <xf numFmtId="0" fontId="193" fillId="0" borderId="0"/>
    <xf numFmtId="202" fontId="74" fillId="0" borderId="0" applyFill="0" applyBorder="0" applyAlignment="0"/>
    <xf numFmtId="0" fontId="194" fillId="42" borderId="86" applyNumberFormat="0" applyAlignment="0" applyProtection="0"/>
    <xf numFmtId="0" fontId="83" fillId="0" borderId="0"/>
    <xf numFmtId="0" fontId="195" fillId="62" borderId="83" applyNumberFormat="0" applyAlignment="0" applyProtection="0"/>
    <xf numFmtId="0" fontId="74" fillId="0" borderId="0"/>
    <xf numFmtId="0" fontId="74" fillId="0" borderId="0"/>
    <xf numFmtId="0" fontId="74" fillId="0" borderId="0"/>
    <xf numFmtId="0" fontId="74" fillId="0" borderId="0"/>
    <xf numFmtId="0" fontId="74" fillId="0" borderId="0"/>
    <xf numFmtId="164" fontId="20" fillId="0" borderId="0" applyFont="0" applyFill="0" applyBorder="0" applyAlignment="0" applyProtection="0"/>
    <xf numFmtId="9" fontId="73" fillId="0" borderId="0" applyFont="0" applyFill="0" applyBorder="0" applyAlignment="0" applyProtection="0"/>
    <xf numFmtId="192" fontId="74" fillId="0" borderId="0" applyFont="0" applyFill="0" applyBorder="0" applyAlignment="0" applyProtection="0"/>
    <xf numFmtId="166" fontId="74"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0" fontId="74" fillId="45" borderId="77" applyNumberFormat="0" applyFont="0" applyAlignment="0" applyProtection="0"/>
    <xf numFmtId="166" fontId="74" fillId="0" borderId="0" applyFont="0" applyFill="0" applyBorder="0" applyAlignment="0" applyProtection="0"/>
    <xf numFmtId="0" fontId="74" fillId="45" borderId="77" applyNumberFormat="0" applyFont="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0" fontId="169" fillId="34" borderId="0" applyNumberFormat="0" applyBorder="0" applyAlignment="0" applyProtection="0"/>
    <xf numFmtId="166" fontId="20" fillId="0" borderId="0" applyFont="0" applyFill="0" applyBorder="0" applyAlignment="0" applyProtection="0"/>
    <xf numFmtId="0" fontId="163" fillId="0" borderId="0" applyNumberFormat="0" applyFill="0" applyBorder="0" applyAlignment="0" applyProtection="0">
      <alignment vertical="center"/>
    </xf>
    <xf numFmtId="166" fontId="74" fillId="0" borderId="0" applyFont="0" applyFill="0" applyBorder="0" applyAlignment="0" applyProtection="0"/>
    <xf numFmtId="166" fontId="74" fillId="0" borderId="0" applyFont="0" applyFill="0" applyBorder="0" applyAlignment="0" applyProtection="0"/>
    <xf numFmtId="197" fontId="142" fillId="0" borderId="0">
      <protection locked="0"/>
    </xf>
    <xf numFmtId="172" fontId="109" fillId="0" borderId="0">
      <protection locked="0"/>
    </xf>
    <xf numFmtId="9" fontId="74" fillId="0" borderId="0" applyFont="0" applyFill="0" applyBorder="0" applyAlignment="0" applyProtection="0"/>
    <xf numFmtId="14" fontId="139" fillId="0" borderId="0" applyFill="0" applyBorder="0" applyAlignment="0"/>
    <xf numFmtId="38" fontId="173" fillId="0" borderId="84">
      <alignment vertical="center"/>
    </xf>
    <xf numFmtId="205" fontId="74" fillId="0" borderId="0"/>
    <xf numFmtId="9" fontId="20" fillId="0" borderId="0" applyFont="0" applyFill="0" applyBorder="0" applyAlignment="0" applyProtection="0"/>
    <xf numFmtId="0" fontId="153" fillId="64" borderId="0" applyNumberFormat="0" applyBorder="0" applyAlignment="0" applyProtection="0"/>
    <xf numFmtId="164" fontId="74" fillId="0" borderId="0" applyFont="0" applyFill="0" applyBorder="0" applyAlignment="0" applyProtection="0"/>
    <xf numFmtId="0" fontId="153" fillId="43" borderId="0" applyNumberFormat="0" applyBorder="0" applyAlignment="0" applyProtection="0"/>
    <xf numFmtId="4" fontId="172" fillId="38" borderId="73" applyNumberFormat="0" applyProtection="0">
      <alignment horizontal="right" vertical="center"/>
    </xf>
    <xf numFmtId="4" fontId="175" fillId="30" borderId="73" applyNumberFormat="0" applyProtection="0">
      <alignment vertical="center"/>
    </xf>
    <xf numFmtId="192" fontId="74" fillId="0" borderId="0" applyFill="0" applyBorder="0" applyAlignment="0"/>
    <xf numFmtId="196" fontId="154" fillId="0" borderId="69" applyFont="0" applyFill="0" applyBorder="0" applyAlignment="0" applyProtection="0"/>
    <xf numFmtId="192" fontId="74" fillId="0" borderId="0" applyFill="0" applyBorder="0" applyAlignment="0"/>
    <xf numFmtId="189" fontId="177" fillId="0" borderId="0" applyFont="0" applyFill="0" applyBorder="0" applyAlignment="0" applyProtection="0">
      <alignment vertical="center"/>
    </xf>
    <xf numFmtId="197" fontId="142" fillId="0" borderId="0">
      <protection locked="0"/>
    </xf>
    <xf numFmtId="38" fontId="179" fillId="42" borderId="0" applyNumberFormat="0" applyBorder="0" applyAlignment="0" applyProtection="0"/>
    <xf numFmtId="0" fontId="137" fillId="0" borderId="65" applyNumberFormat="0" applyAlignment="0" applyProtection="0">
      <alignment horizontal="left" vertical="center"/>
    </xf>
    <xf numFmtId="0" fontId="137" fillId="0" borderId="85">
      <alignment horizontal="left" vertical="center"/>
    </xf>
    <xf numFmtId="0" fontId="185" fillId="0" borderId="75" applyNumberFormat="0" applyFill="0" applyAlignment="0" applyProtection="0"/>
    <xf numFmtId="0" fontId="183" fillId="0" borderId="78" applyNumberFormat="0" applyFill="0" applyAlignment="0" applyProtection="0"/>
    <xf numFmtId="0" fontId="148" fillId="0" borderId="74" applyNumberFormat="0" applyFill="0" applyAlignment="0" applyProtection="0"/>
    <xf numFmtId="194" fontId="74" fillId="0" borderId="0" applyFont="0" applyFill="0" applyBorder="0" applyAlignment="0" applyProtection="0"/>
    <xf numFmtId="0" fontId="148" fillId="0" borderId="0" applyNumberFormat="0" applyFill="0" applyBorder="0" applyAlignment="0" applyProtection="0"/>
    <xf numFmtId="0" fontId="66" fillId="0" borderId="0" applyAlignment="0">
      <alignment wrapText="1"/>
    </xf>
    <xf numFmtId="0" fontId="10" fillId="0" borderId="81">
      <alignment vertical="top"/>
    </xf>
    <xf numFmtId="10" fontId="179" fillId="45" borderId="70" applyNumberFormat="0" applyBorder="0" applyAlignment="0" applyProtection="0"/>
    <xf numFmtId="0" fontId="196" fillId="0" borderId="0">
      <alignment vertical="center"/>
    </xf>
    <xf numFmtId="1" fontId="74" fillId="0" borderId="0" applyFont="0" applyFill="0" applyBorder="0" applyAlignment="0" applyProtection="0"/>
    <xf numFmtId="4" fontId="139" fillId="35" borderId="73" applyNumberFormat="0" applyProtection="0">
      <alignment horizontal="right" vertical="center"/>
    </xf>
    <xf numFmtId="201" fontId="74" fillId="0" borderId="0" applyFont="0" applyFill="0" applyBorder="0" applyAlignment="0" applyProtection="0"/>
    <xf numFmtId="0" fontId="197" fillId="0" borderId="48"/>
    <xf numFmtId="200" fontId="74" fillId="0" borderId="0" applyFont="0" applyFill="0" applyBorder="0" applyAlignment="0" applyProtection="0"/>
    <xf numFmtId="0" fontId="198" fillId="0" borderId="0"/>
    <xf numFmtId="0" fontId="199" fillId="30" borderId="0" applyNumberFormat="0" applyBorder="0" applyAlignment="0" applyProtection="0"/>
    <xf numFmtId="0" fontId="74" fillId="32" borderId="73" applyNumberFormat="0" applyProtection="0">
      <alignment horizontal="left" vertical="top" indent="1"/>
    </xf>
    <xf numFmtId="207" fontId="200" fillId="0" borderId="88" applyBorder="0">
      <alignment horizontal="center" vertical="center" wrapText="1"/>
    </xf>
    <xf numFmtId="0" fontId="201" fillId="0" borderId="0"/>
    <xf numFmtId="0" fontId="74" fillId="45" borderId="0" applyNumberFormat="0" applyFont="0" applyBorder="0" applyAlignment="0" applyProtection="0"/>
    <xf numFmtId="0" fontId="74" fillId="0" borderId="0"/>
    <xf numFmtId="0" fontId="74" fillId="0" borderId="0"/>
    <xf numFmtId="0" fontId="74" fillId="0" borderId="0"/>
    <xf numFmtId="0" fontId="83" fillId="0" borderId="0"/>
    <xf numFmtId="0" fontId="20" fillId="0" borderId="0"/>
    <xf numFmtId="0" fontId="74" fillId="0" borderId="0"/>
    <xf numFmtId="0" fontId="83" fillId="0" borderId="0"/>
    <xf numFmtId="0" fontId="74" fillId="0" borderId="0"/>
    <xf numFmtId="0" fontId="74" fillId="0" borderId="0"/>
    <xf numFmtId="0" fontId="151" fillId="42" borderId="76" applyNumberFormat="0" applyAlignment="0" applyProtection="0"/>
    <xf numFmtId="37" fontId="139" fillId="0" borderId="0">
      <alignment horizontal="right"/>
    </xf>
    <xf numFmtId="0" fontId="137" fillId="0" borderId="0"/>
    <xf numFmtId="0" fontId="202" fillId="0" borderId="0" applyBorder="0">
      <alignment horizontal="centerContinuous"/>
    </xf>
    <xf numFmtId="10" fontId="74" fillId="0" borderId="0" applyFont="0" applyFill="0" applyBorder="0" applyAlignment="0" applyProtection="0"/>
    <xf numFmtId="0" fontId="74" fillId="45" borderId="77" applyNumberFormat="0" applyFont="0" applyAlignment="0" applyProtection="0">
      <alignment vertical="center"/>
    </xf>
    <xf numFmtId="9" fontId="74" fillId="0" borderId="0" applyFont="0" applyFill="0" applyBorder="0" applyAlignment="0" applyProtection="0"/>
    <xf numFmtId="9" fontId="20" fillId="0" borderId="0" applyFont="0" applyFill="0" applyBorder="0" applyAlignment="0" applyProtection="0"/>
    <xf numFmtId="4" fontId="139" fillId="35" borderId="0" applyNumberFormat="0" applyProtection="0">
      <alignment horizontal="left" vertical="center" indent="1"/>
    </xf>
    <xf numFmtId="9" fontId="83" fillId="0" borderId="0" applyFont="0" applyFill="0" applyBorder="0" applyAlignment="0" applyProtection="0"/>
    <xf numFmtId="9" fontId="83" fillId="0" borderId="0" applyFont="0" applyFill="0" applyBorder="0" applyAlignment="0" applyProtection="0"/>
    <xf numFmtId="0" fontId="203" fillId="30" borderId="0" applyNumberFormat="0" applyBorder="0" applyAlignment="0" applyProtection="0">
      <alignment vertical="center"/>
    </xf>
    <xf numFmtId="9" fontId="74" fillId="0" borderId="0" applyFont="0" applyFill="0" applyBorder="0" applyAlignment="0" applyProtection="0"/>
    <xf numFmtId="0" fontId="204" fillId="0" borderId="0" applyNumberFormat="0" applyFill="0" applyBorder="0" applyAlignment="0" applyProtection="0">
      <alignment vertical="center"/>
    </xf>
    <xf numFmtId="4" fontId="139" fillId="35" borderId="73" applyNumberFormat="0" applyProtection="0">
      <alignment horizontal="left" vertical="center" indent="1"/>
    </xf>
    <xf numFmtId="4" fontId="138" fillId="30" borderId="73" applyNumberFormat="0" applyProtection="0">
      <alignment horizontal="left" vertical="center" indent="1"/>
    </xf>
    <xf numFmtId="0" fontId="173" fillId="0" borderId="0" applyNumberFormat="0" applyFont="0" applyFill="0" applyBorder="0" applyAlignment="0" applyProtection="0">
      <alignment horizontal="left"/>
    </xf>
    <xf numFmtId="0" fontId="174" fillId="45" borderId="0" applyNumberFormat="0" applyBorder="0">
      <alignment horizontal="right"/>
      <protection locked="0"/>
    </xf>
    <xf numFmtId="4" fontId="139" fillId="53" borderId="73" applyNumberFormat="0" applyProtection="0">
      <alignment horizontal="right" vertical="center"/>
    </xf>
    <xf numFmtId="166" fontId="74" fillId="0" borderId="0" applyFont="0" applyFill="0" applyBorder="0" applyAlignment="0" applyProtection="0"/>
    <xf numFmtId="4" fontId="139" fillId="54" borderId="73" applyNumberFormat="0" applyProtection="0">
      <alignment horizontal="right" vertical="center"/>
    </xf>
    <xf numFmtId="4" fontId="139" fillId="55" borderId="73" applyNumberFormat="0" applyProtection="0">
      <alignment horizontal="right" vertical="center"/>
    </xf>
    <xf numFmtId="4" fontId="140" fillId="33" borderId="0" applyNumberFormat="0" applyProtection="0">
      <alignment horizontal="left" vertical="center" indent="1"/>
    </xf>
    <xf numFmtId="4" fontId="139" fillId="38" borderId="0" applyNumberFormat="0" applyProtection="0">
      <alignment horizontal="left" vertical="center" indent="1"/>
    </xf>
    <xf numFmtId="0" fontId="74" fillId="33" borderId="73" applyNumberFormat="0" applyProtection="0">
      <alignment horizontal="left" vertical="center" indent="1"/>
    </xf>
    <xf numFmtId="0" fontId="74" fillId="33" borderId="73" applyNumberFormat="0" applyProtection="0">
      <alignment horizontal="left" vertical="top" indent="1"/>
    </xf>
    <xf numFmtId="0" fontId="74" fillId="35" borderId="73" applyNumberFormat="0" applyProtection="0">
      <alignment horizontal="left" vertical="center" indent="1"/>
    </xf>
    <xf numFmtId="0" fontId="74" fillId="35" borderId="73" applyNumberFormat="0" applyProtection="0">
      <alignment horizontal="left" vertical="top" indent="1"/>
    </xf>
    <xf numFmtId="0" fontId="74" fillId="32" borderId="73" applyNumberFormat="0" applyProtection="0">
      <alignment horizontal="left" vertical="center" indent="1"/>
    </xf>
    <xf numFmtId="0" fontId="74" fillId="38" borderId="73" applyNumberFormat="0" applyProtection="0">
      <alignment horizontal="left" vertical="center" indent="1"/>
    </xf>
    <xf numFmtId="0" fontId="74" fillId="38" borderId="73" applyNumberFormat="0" applyProtection="0">
      <alignment horizontal="left" vertical="top" indent="1"/>
    </xf>
    <xf numFmtId="0" fontId="74" fillId="76" borderId="70" applyNumberFormat="0">
      <protection locked="0"/>
    </xf>
    <xf numFmtId="0" fontId="205" fillId="33" borderId="89" applyBorder="0"/>
    <xf numFmtId="4" fontId="139" fillId="45" borderId="73" applyNumberFormat="0" applyProtection="0">
      <alignment vertical="center"/>
    </xf>
    <xf numFmtId="4" fontId="172" fillId="45" borderId="73" applyNumberFormat="0" applyProtection="0">
      <alignment vertical="center"/>
    </xf>
    <xf numFmtId="0" fontId="139" fillId="45" borderId="73" applyNumberFormat="0" applyProtection="0">
      <alignment horizontal="left" vertical="top" indent="1"/>
    </xf>
    <xf numFmtId="4" fontId="206" fillId="77" borderId="0" applyNumberFormat="0" applyProtection="0">
      <alignment horizontal="left" vertical="center" indent="1"/>
    </xf>
    <xf numFmtId="0" fontId="179" fillId="78" borderId="70"/>
    <xf numFmtId="4" fontId="207" fillId="38" borderId="73" applyNumberFormat="0" applyProtection="0">
      <alignment horizontal="right" vertical="center"/>
    </xf>
    <xf numFmtId="0" fontId="208" fillId="0" borderId="0" applyNumberFormat="0" applyFill="0" applyBorder="0" applyAlignment="0" applyProtection="0"/>
    <xf numFmtId="0" fontId="20" fillId="79" borderId="90" applyFont="0" applyAlignment="0">
      <alignment horizontal="left" indent="2"/>
    </xf>
    <xf numFmtId="166" fontId="20" fillId="80" borderId="64"/>
    <xf numFmtId="0" fontId="74" fillId="0" borderId="0" applyNumberFormat="0" applyFill="0" applyBorder="0" applyAlignment="0" applyProtection="0"/>
    <xf numFmtId="0" fontId="20" fillId="81" borderId="90" applyFont="0" applyAlignment="0">
      <alignment horizontal="left" indent="2"/>
    </xf>
    <xf numFmtId="188" fontId="20" fillId="82" borderId="91">
      <alignment horizontal="center"/>
    </xf>
    <xf numFmtId="0" fontId="197" fillId="0" borderId="0"/>
    <xf numFmtId="40" fontId="8" fillId="0" borderId="0"/>
    <xf numFmtId="0" fontId="153" fillId="0" borderId="87" applyNumberFormat="0" applyFill="0" applyAlignment="0" applyProtection="0"/>
    <xf numFmtId="0" fontId="209" fillId="0" borderId="0" applyNumberFormat="0" applyFill="0" applyBorder="0" applyAlignment="0" applyProtection="0"/>
    <xf numFmtId="167" fontId="74" fillId="0" borderId="0" applyFont="0" applyFill="0" applyBorder="0" applyAlignment="0" applyProtection="0"/>
    <xf numFmtId="168" fontId="74" fillId="0" borderId="0" applyFont="0" applyFill="0" applyBorder="0" applyAlignment="0" applyProtection="0"/>
    <xf numFmtId="204" fontId="210" fillId="0" borderId="0" applyFont="0" applyFill="0" applyBorder="0" applyProtection="0">
      <alignment vertical="center"/>
      <protection locked="0"/>
    </xf>
    <xf numFmtId="166" fontId="74" fillId="0" borderId="0" applyFont="0" applyFill="0" applyBorder="0" applyAlignment="0" applyProtection="0"/>
    <xf numFmtId="0" fontId="211" fillId="51" borderId="0" applyNumberFormat="0" applyBorder="0" applyAlignment="0" applyProtection="0">
      <alignment vertical="center"/>
    </xf>
    <xf numFmtId="166" fontId="74" fillId="0" borderId="0" applyFont="0" applyFill="0" applyBorder="0" applyAlignment="0" applyProtection="0"/>
    <xf numFmtId="186" fontId="167" fillId="0" borderId="0" applyFont="0" applyFill="0" applyBorder="0" applyAlignment="0" applyProtection="0"/>
    <xf numFmtId="0" fontId="160" fillId="0" borderId="0"/>
    <xf numFmtId="0" fontId="212" fillId="0" borderId="0">
      <alignment vertical="center"/>
    </xf>
    <xf numFmtId="44" fontId="213" fillId="0" borderId="0" applyFont="0" applyFill="0" applyBorder="0" applyAlignment="0" applyProtection="0"/>
    <xf numFmtId="42" fontId="213" fillId="0" borderId="0" applyFont="0" applyFill="0" applyBorder="0" applyAlignment="0" applyProtection="0"/>
    <xf numFmtId="0" fontId="214" fillId="42" borderId="86" applyNumberFormat="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167" fontId="196" fillId="0" borderId="0" applyFont="0" applyFill="0" applyBorder="0" applyAlignment="0" applyProtection="0"/>
    <xf numFmtId="0" fontId="149" fillId="41" borderId="0" applyNumberFormat="0" applyBorder="0" applyAlignment="0" applyProtection="0">
      <alignment vertical="center"/>
    </xf>
    <xf numFmtId="0" fontId="149" fillId="54" borderId="0" applyNumberFormat="0" applyBorder="0" applyAlignment="0" applyProtection="0">
      <alignment vertical="center"/>
    </xf>
    <xf numFmtId="0" fontId="149" fillId="39" borderId="0" applyNumberFormat="0" applyBorder="0" applyAlignment="0" applyProtection="0">
      <alignment vertical="center"/>
    </xf>
    <xf numFmtId="0" fontId="149" fillId="37" borderId="0" applyNumberFormat="0" applyBorder="0" applyAlignment="0" applyProtection="0">
      <alignment vertical="center"/>
    </xf>
    <xf numFmtId="0" fontId="149" fillId="49" borderId="0" applyNumberFormat="0" applyBorder="0" applyAlignment="0" applyProtection="0">
      <alignment vertical="center"/>
    </xf>
    <xf numFmtId="0" fontId="217" fillId="46" borderId="86" applyNumberFormat="0" applyAlignment="0" applyProtection="0">
      <alignment vertical="center"/>
    </xf>
    <xf numFmtId="0" fontId="218" fillId="42" borderId="76" applyNumberFormat="0" applyAlignment="0" applyProtection="0">
      <alignment vertical="center"/>
    </xf>
    <xf numFmtId="0" fontId="219" fillId="0" borderId="80" applyNumberFormat="0" applyFill="0" applyAlignment="0" applyProtection="0">
      <alignment vertical="center"/>
    </xf>
    <xf numFmtId="0" fontId="139" fillId="35" borderId="96" applyNumberFormat="0" applyProtection="0">
      <alignment horizontal="left" vertical="top" indent="1"/>
    </xf>
    <xf numFmtId="0" fontId="138" fillId="30" borderId="96" applyNumberFormat="0" applyProtection="0">
      <alignment horizontal="left" vertical="top" indent="1"/>
    </xf>
    <xf numFmtId="0" fontId="145" fillId="0" borderId="95">
      <alignment horizontal="center"/>
    </xf>
    <xf numFmtId="4" fontId="139" fillId="41" borderId="96" applyNumberFormat="0" applyProtection="0">
      <alignment horizontal="right" vertical="center"/>
    </xf>
    <xf numFmtId="4" fontId="139" fillId="51" borderId="96" applyNumberFormat="0" applyProtection="0">
      <alignment horizontal="right" vertical="center"/>
    </xf>
    <xf numFmtId="4" fontId="139" fillId="31" borderId="96" applyNumberFormat="0" applyProtection="0">
      <alignment horizontal="right" vertical="center"/>
    </xf>
    <xf numFmtId="4" fontId="139" fillId="45" borderId="96" applyNumberFormat="0" applyProtection="0">
      <alignment horizontal="left" vertical="center" indent="1"/>
    </xf>
    <xf numFmtId="0" fontId="84" fillId="0" borderId="92">
      <alignment horizontal="left" wrapText="1"/>
    </xf>
    <xf numFmtId="4" fontId="139" fillId="36" borderId="96" applyNumberFormat="0" applyProtection="0">
      <alignment horizontal="right" vertical="center"/>
    </xf>
    <xf numFmtId="4" fontId="139" fillId="52" borderId="96" applyNumberFormat="0" applyProtection="0">
      <alignment horizontal="right" vertical="center"/>
    </xf>
    <xf numFmtId="4" fontId="139" fillId="38" borderId="96" applyNumberFormat="0" applyProtection="0">
      <alignment horizontal="right" vertical="center"/>
    </xf>
    <xf numFmtId="4" fontId="138" fillId="30" borderId="96" applyNumberFormat="0" applyProtection="0">
      <alignment vertical="center"/>
    </xf>
    <xf numFmtId="3" fontId="188" fillId="0" borderId="92"/>
    <xf numFmtId="0" fontId="189" fillId="46" borderId="99" applyNumberFormat="0" applyAlignment="0" applyProtection="0"/>
    <xf numFmtId="0" fontId="190" fillId="0" borderId="100" applyNumberFormat="0" applyFill="0" applyAlignment="0" applyProtection="0">
      <alignment vertical="center"/>
    </xf>
    <xf numFmtId="4" fontId="139" fillId="49" borderId="96" applyNumberFormat="0" applyProtection="0">
      <alignment horizontal="right" vertical="center"/>
    </xf>
    <xf numFmtId="0" fontId="194" fillId="42" borderId="99" applyNumberFormat="0" applyAlignment="0" applyProtection="0"/>
    <xf numFmtId="0" fontId="74" fillId="45" borderId="98" applyNumberFormat="0" applyFont="0" applyAlignment="0" applyProtection="0"/>
    <xf numFmtId="0" fontId="74" fillId="45" borderId="98" applyNumberFormat="0" applyFont="0" applyAlignment="0" applyProtection="0"/>
    <xf numFmtId="4" fontId="172" fillId="38" borderId="96" applyNumberFormat="0" applyProtection="0">
      <alignment horizontal="right" vertical="center"/>
    </xf>
    <xf numFmtId="4" fontId="175" fillId="30" borderId="96" applyNumberFormat="0" applyProtection="0">
      <alignment vertical="center"/>
    </xf>
    <xf numFmtId="0" fontId="137" fillId="0" borderId="93" applyNumberFormat="0" applyAlignment="0" applyProtection="0">
      <alignment horizontal="left" vertical="center"/>
    </xf>
    <xf numFmtId="10" fontId="179" fillId="45" borderId="92" applyNumberFormat="0" applyBorder="0" applyAlignment="0" applyProtection="0"/>
    <xf numFmtId="4" fontId="139" fillId="35" borderId="96" applyNumberFormat="0" applyProtection="0">
      <alignment horizontal="right" vertical="center"/>
    </xf>
    <xf numFmtId="0" fontId="197" fillId="0" borderId="95"/>
    <xf numFmtId="0" fontId="74" fillId="32" borderId="96" applyNumberFormat="0" applyProtection="0">
      <alignment horizontal="left" vertical="top" indent="1"/>
    </xf>
    <xf numFmtId="0" fontId="151" fillId="42" borderId="97" applyNumberFormat="0" applyAlignment="0" applyProtection="0"/>
    <xf numFmtId="0" fontId="74" fillId="45" borderId="98" applyNumberFormat="0" applyFont="0" applyAlignment="0" applyProtection="0">
      <alignment vertical="center"/>
    </xf>
    <xf numFmtId="4" fontId="139" fillId="35" borderId="96" applyNumberFormat="0" applyProtection="0">
      <alignment horizontal="left" vertical="center" indent="1"/>
    </xf>
    <xf numFmtId="4" fontId="138" fillId="30" borderId="96" applyNumberFormat="0" applyProtection="0">
      <alignment horizontal="left" vertical="center" indent="1"/>
    </xf>
    <xf numFmtId="4" fontId="139" fillId="53" borderId="96" applyNumberFormat="0" applyProtection="0">
      <alignment horizontal="right" vertical="center"/>
    </xf>
    <xf numFmtId="4" fontId="139" fillId="54" borderId="96" applyNumberFormat="0" applyProtection="0">
      <alignment horizontal="right" vertical="center"/>
    </xf>
    <xf numFmtId="4" fontId="139" fillId="55" borderId="96" applyNumberFormat="0" applyProtection="0">
      <alignment horizontal="right" vertical="center"/>
    </xf>
    <xf numFmtId="0" fontId="74" fillId="33" borderId="96" applyNumberFormat="0" applyProtection="0">
      <alignment horizontal="left" vertical="center" indent="1"/>
    </xf>
    <xf numFmtId="0" fontId="74" fillId="33" borderId="96" applyNumberFormat="0" applyProtection="0">
      <alignment horizontal="left" vertical="top" indent="1"/>
    </xf>
    <xf numFmtId="0" fontId="74" fillId="35" borderId="96" applyNumberFormat="0" applyProtection="0">
      <alignment horizontal="left" vertical="center" indent="1"/>
    </xf>
    <xf numFmtId="0" fontId="74" fillId="35" borderId="96" applyNumberFormat="0" applyProtection="0">
      <alignment horizontal="left" vertical="top" indent="1"/>
    </xf>
    <xf numFmtId="0" fontId="74" fillId="32" borderId="96" applyNumberFormat="0" applyProtection="0">
      <alignment horizontal="left" vertical="center" indent="1"/>
    </xf>
    <xf numFmtId="0" fontId="74" fillId="38" borderId="96" applyNumberFormat="0" applyProtection="0">
      <alignment horizontal="left" vertical="center" indent="1"/>
    </xf>
    <xf numFmtId="0" fontId="74" fillId="38" borderId="96" applyNumberFormat="0" applyProtection="0">
      <alignment horizontal="left" vertical="top" indent="1"/>
    </xf>
    <xf numFmtId="0" fontId="74" fillId="76" borderId="92" applyNumberFormat="0">
      <protection locked="0"/>
    </xf>
    <xf numFmtId="0" fontId="205" fillId="33" borderId="101" applyBorder="0"/>
    <xf numFmtId="4" fontId="139" fillId="45" borderId="96" applyNumberFormat="0" applyProtection="0">
      <alignment vertical="center"/>
    </xf>
    <xf numFmtId="4" fontId="172" fillId="45" borderId="96" applyNumberFormat="0" applyProtection="0">
      <alignment vertical="center"/>
    </xf>
    <xf numFmtId="0" fontId="139" fillId="45" borderId="96" applyNumberFormat="0" applyProtection="0">
      <alignment horizontal="left" vertical="top" indent="1"/>
    </xf>
    <xf numFmtId="0" fontId="179" fillId="78" borderId="92"/>
    <xf numFmtId="4" fontId="207" fillId="38" borderId="96" applyNumberFormat="0" applyProtection="0">
      <alignment horizontal="right" vertical="center"/>
    </xf>
    <xf numFmtId="0" fontId="20" fillId="79" borderId="102" applyFont="0" applyAlignment="0">
      <alignment horizontal="left" indent="2"/>
    </xf>
    <xf numFmtId="166" fontId="20" fillId="80" borderId="94"/>
    <xf numFmtId="0" fontId="20" fillId="81" borderId="102" applyFont="0" applyAlignment="0">
      <alignment horizontal="left" indent="2"/>
    </xf>
    <xf numFmtId="0" fontId="153" fillId="0" borderId="100" applyNumberFormat="0" applyFill="0" applyAlignment="0" applyProtection="0"/>
    <xf numFmtId="0" fontId="214" fillId="42" borderId="99" applyNumberFormat="0" applyAlignment="0" applyProtection="0">
      <alignment vertical="center"/>
    </xf>
    <xf numFmtId="0" fontId="217" fillId="46" borderId="99" applyNumberFormat="0" applyAlignment="0" applyProtection="0">
      <alignment vertical="center"/>
    </xf>
    <xf numFmtId="0" fontId="218" fillId="42" borderId="97" applyNumberFormat="0" applyAlignment="0" applyProtection="0">
      <alignment vertical="center"/>
    </xf>
    <xf numFmtId="0" fontId="23" fillId="0" borderId="0"/>
    <xf numFmtId="166" fontId="23"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25" fillId="0" borderId="0"/>
    <xf numFmtId="0" fontId="119" fillId="0" borderId="0" applyNumberFormat="0" applyFill="0" applyBorder="0" applyAlignment="0" applyProtection="0"/>
    <xf numFmtId="0" fontId="20" fillId="0" borderId="0"/>
    <xf numFmtId="166" fontId="20" fillId="0" borderId="0" applyFont="0" applyFill="0" applyBorder="0" applyAlignment="0" applyProtection="0"/>
    <xf numFmtId="0" fontId="226" fillId="0" borderId="0" applyNumberForma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3" fillId="0" borderId="0" applyFont="0" applyFill="0" applyBorder="0" applyAlignment="0" applyProtection="0"/>
    <xf numFmtId="166" fontId="20" fillId="0" borderId="0" applyFont="0" applyFill="0" applyBorder="0" applyAlignment="0" applyProtection="0"/>
    <xf numFmtId="0" fontId="74" fillId="0" borderId="0"/>
    <xf numFmtId="176" fontId="73" fillId="0" borderId="0"/>
    <xf numFmtId="0" fontId="73" fillId="0" borderId="0"/>
    <xf numFmtId="4" fontId="139" fillId="41" borderId="131" applyNumberFormat="0" applyProtection="0">
      <alignment horizontal="right" vertical="center"/>
    </xf>
    <xf numFmtId="166" fontId="73"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0" fillId="0" borderId="0" applyFont="0" applyFill="0" applyBorder="0" applyAlignment="0" applyProtection="0"/>
    <xf numFmtId="166" fontId="73" fillId="0" borderId="0" applyFont="0" applyFill="0" applyBorder="0" applyAlignment="0" applyProtection="0"/>
    <xf numFmtId="166" fontId="23" fillId="0" borderId="0" applyFont="0" applyFill="0" applyBorder="0" applyAlignment="0" applyProtection="0"/>
    <xf numFmtId="0" fontId="20" fillId="0" borderId="0"/>
    <xf numFmtId="0" fontId="139" fillId="35" borderId="110" applyNumberFormat="0" applyProtection="0">
      <alignment horizontal="left" vertical="top" indent="1"/>
    </xf>
    <xf numFmtId="0" fontId="138" fillId="30" borderId="110" applyNumberFormat="0" applyProtection="0">
      <alignment horizontal="left" vertical="top" indent="1"/>
    </xf>
    <xf numFmtId="4" fontId="175" fillId="30" borderId="131" applyNumberFormat="0" applyProtection="0">
      <alignment vertical="center"/>
    </xf>
    <xf numFmtId="4" fontId="139" fillId="51" borderId="131" applyNumberFormat="0" applyProtection="0">
      <alignment horizontal="right" vertical="center"/>
    </xf>
    <xf numFmtId="0" fontId="139" fillId="35" borderId="151" applyNumberFormat="0" applyProtection="0">
      <alignment horizontal="left" vertical="top" indent="1"/>
    </xf>
    <xf numFmtId="0" fontId="145" fillId="0" borderId="128">
      <alignment horizontal="center"/>
    </xf>
    <xf numFmtId="0" fontId="74" fillId="45" borderId="133" applyNumberFormat="0" applyFont="0" applyAlignment="0" applyProtection="0"/>
    <xf numFmtId="166" fontId="155" fillId="0" borderId="0" applyFont="0" applyFill="0" applyBorder="0" applyAlignment="0" applyProtection="0"/>
    <xf numFmtId="3" fontId="188" fillId="0" borderId="129"/>
    <xf numFmtId="4" fontId="139" fillId="41" borderId="110" applyNumberFormat="0" applyProtection="0">
      <alignment horizontal="right" vertical="center"/>
    </xf>
    <xf numFmtId="4" fontId="139" fillId="51" borderId="110" applyNumberFormat="0" applyProtection="0">
      <alignment horizontal="right" vertical="center"/>
    </xf>
    <xf numFmtId="4" fontId="139" fillId="31" borderId="110" applyNumberFormat="0" applyProtection="0">
      <alignment horizontal="right" vertical="center"/>
    </xf>
    <xf numFmtId="4" fontId="139" fillId="45" borderId="131" applyNumberFormat="0" applyProtection="0">
      <alignment horizontal="left" vertical="center" indent="1"/>
    </xf>
    <xf numFmtId="0" fontId="163" fillId="0" borderId="111" applyNumberFormat="0" applyFill="0" applyAlignment="0" applyProtection="0">
      <alignment vertical="center"/>
    </xf>
    <xf numFmtId="4" fontId="172" fillId="38" borderId="131" applyNumberFormat="0" applyProtection="0">
      <alignment horizontal="right" vertical="center"/>
    </xf>
    <xf numFmtId="0" fontId="194" fillId="42" borderId="155" applyNumberFormat="0" applyAlignment="0" applyProtection="0"/>
    <xf numFmtId="4" fontId="139" fillId="45" borderId="151" applyNumberFormat="0" applyProtection="0">
      <alignment horizontal="left" vertical="center" indent="1"/>
    </xf>
    <xf numFmtId="4" fontId="139" fillId="45" borderId="110" applyNumberFormat="0" applyProtection="0">
      <alignment horizontal="left" vertical="center" indent="1"/>
    </xf>
    <xf numFmtId="0" fontId="74" fillId="45" borderId="133" applyNumberFormat="0" applyFont="0" applyAlignment="0" applyProtection="0"/>
    <xf numFmtId="0" fontId="84" fillId="0" borderId="105">
      <alignment horizontal="left" wrapText="1"/>
    </xf>
    <xf numFmtId="0" fontId="194" fillId="42" borderId="135" applyNumberFormat="0" applyAlignment="0" applyProtection="0"/>
    <xf numFmtId="0" fontId="10" fillId="45" borderId="109">
      <alignment horizontal="center" vertical="center" wrapText="1"/>
    </xf>
    <xf numFmtId="0" fontId="189" fillId="46" borderId="155" applyNumberFormat="0" applyAlignment="0" applyProtection="0"/>
    <xf numFmtId="4" fontId="175" fillId="30" borderId="151" applyNumberFormat="0" applyProtection="0">
      <alignment vertical="center"/>
    </xf>
    <xf numFmtId="4" fontId="139" fillId="49" borderId="131" applyNumberFormat="0" applyProtection="0">
      <alignment horizontal="right" vertical="center"/>
    </xf>
    <xf numFmtId="4" fontId="139" fillId="36" borderId="110" applyNumberFormat="0" applyProtection="0">
      <alignment horizontal="right" vertical="center"/>
    </xf>
    <xf numFmtId="4" fontId="139" fillId="36" borderId="131" applyNumberFormat="0" applyProtection="0">
      <alignment horizontal="right" vertical="center"/>
    </xf>
    <xf numFmtId="0" fontId="74" fillId="0" borderId="0"/>
    <xf numFmtId="4" fontId="139" fillId="52" borderId="110" applyNumberFormat="0" applyProtection="0">
      <alignment horizontal="right" vertical="center"/>
    </xf>
    <xf numFmtId="0" fontId="74" fillId="45" borderId="153" applyNumberFormat="0" applyFont="0" applyAlignment="0" applyProtection="0"/>
    <xf numFmtId="0" fontId="190" fillId="0" borderId="136" applyNumberFormat="0" applyFill="0" applyAlignment="0" applyProtection="0">
      <alignment vertical="center"/>
    </xf>
    <xf numFmtId="0" fontId="189" fillId="46" borderId="135" applyNumberFormat="0" applyAlignment="0" applyProtection="0"/>
    <xf numFmtId="4" fontId="139" fillId="38" borderId="110" applyNumberFormat="0" applyProtection="0">
      <alignment horizontal="right" vertical="center"/>
    </xf>
    <xf numFmtId="4" fontId="138" fillId="30" borderId="110" applyNumberFormat="0" applyProtection="0">
      <alignment vertical="center"/>
    </xf>
    <xf numFmtId="4" fontId="138" fillId="30" borderId="131" applyNumberFormat="0" applyProtection="0">
      <alignment vertical="center"/>
    </xf>
    <xf numFmtId="4" fontId="139" fillId="38" borderId="131" applyNumberFormat="0" applyProtection="0">
      <alignment horizontal="right" vertical="center"/>
    </xf>
    <xf numFmtId="166" fontId="74" fillId="0" borderId="0" applyFont="0" applyFill="0" applyBorder="0" applyAlignment="0" applyProtection="0"/>
    <xf numFmtId="4" fontId="139" fillId="52" borderId="151" applyNumberFormat="0" applyProtection="0">
      <alignment horizontal="right" vertical="center"/>
    </xf>
    <xf numFmtId="0" fontId="186" fillId="0" borderId="150" applyNumberFormat="0" applyFont="0" applyFill="0" applyBorder="0" applyAlignment="0"/>
    <xf numFmtId="3" fontId="188" fillId="0" borderId="105"/>
    <xf numFmtId="3" fontId="188" fillId="0" borderId="147"/>
    <xf numFmtId="0" fontId="189" fillId="46" borderId="114" applyNumberFormat="0" applyAlignment="0" applyProtection="0"/>
    <xf numFmtId="0" fontId="190" fillId="0" borderId="115" applyNumberFormat="0" applyFill="0" applyAlignment="0" applyProtection="0">
      <alignment vertical="center"/>
    </xf>
    <xf numFmtId="4" fontId="139" fillId="52" borderId="131" applyNumberFormat="0" applyProtection="0">
      <alignment horizontal="right" vertical="center"/>
    </xf>
    <xf numFmtId="0" fontId="190" fillId="0" borderId="156" applyNumberFormat="0" applyFill="0" applyAlignment="0" applyProtection="0">
      <alignment vertical="center"/>
    </xf>
    <xf numFmtId="4" fontId="139" fillId="38" borderId="151" applyNumberFormat="0" applyProtection="0">
      <alignment horizontal="right" vertical="center"/>
    </xf>
    <xf numFmtId="4" fontId="139" fillId="36" borderId="151" applyNumberFormat="0" applyProtection="0">
      <alignment horizontal="right" vertical="center"/>
    </xf>
    <xf numFmtId="4" fontId="139" fillId="49" borderId="110" applyNumberFormat="0" applyProtection="0">
      <alignment horizontal="right" vertical="center"/>
    </xf>
    <xf numFmtId="4" fontId="139" fillId="49" borderId="151" applyNumberFormat="0" applyProtection="0">
      <alignment horizontal="right" vertical="center"/>
    </xf>
    <xf numFmtId="0" fontId="194" fillId="42" borderId="114" applyNumberFormat="0" applyAlignment="0" applyProtection="0"/>
    <xf numFmtId="164" fontId="20" fillId="0" borderId="0" applyFont="0" applyFill="0" applyBorder="0" applyAlignment="0" applyProtection="0"/>
    <xf numFmtId="166" fontId="74"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0" fontId="74" fillId="45" borderId="113" applyNumberFormat="0" applyFont="0" applyAlignment="0" applyProtection="0"/>
    <xf numFmtId="166" fontId="74" fillId="0" borderId="0" applyFont="0" applyFill="0" applyBorder="0" applyAlignment="0" applyProtection="0"/>
    <xf numFmtId="0" fontId="74" fillId="45" borderId="113" applyNumberFormat="0" applyFont="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0"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4" fontId="172" fillId="38" borderId="110" applyNumberFormat="0" applyProtection="0">
      <alignment horizontal="right" vertical="center"/>
    </xf>
    <xf numFmtId="4" fontId="175" fillId="30" borderId="110" applyNumberFormat="0" applyProtection="0">
      <alignment vertical="center"/>
    </xf>
    <xf numFmtId="0" fontId="84" fillId="0" borderId="129">
      <alignment horizontal="left" wrapText="1"/>
    </xf>
    <xf numFmtId="0" fontId="137" fillId="0" borderId="106">
      <alignment horizontal="left" vertical="center"/>
    </xf>
    <xf numFmtId="0" fontId="148" fillId="0" borderId="111" applyNumberFormat="0" applyFill="0" applyAlignment="0" applyProtection="0"/>
    <xf numFmtId="4" fontId="172" fillId="38" borderId="151" applyNumberFormat="0" applyProtection="0">
      <alignment horizontal="right" vertical="center"/>
    </xf>
    <xf numFmtId="10" fontId="179" fillId="45" borderId="105" applyNumberFormat="0" applyBorder="0" applyAlignment="0" applyProtection="0"/>
    <xf numFmtId="0" fontId="74" fillId="45" borderId="153" applyNumberFormat="0" applyFont="0" applyAlignment="0" applyProtection="0"/>
    <xf numFmtId="4" fontId="139" fillId="35" borderId="110" applyNumberFormat="0" applyProtection="0">
      <alignment horizontal="right" vertical="center"/>
    </xf>
    <xf numFmtId="0" fontId="74" fillId="32" borderId="110" applyNumberFormat="0" applyProtection="0">
      <alignment horizontal="left" vertical="top" indent="1"/>
    </xf>
    <xf numFmtId="207" fontId="200" fillId="0" borderId="116" applyBorder="0">
      <alignment horizontal="center" vertical="center" wrapText="1"/>
    </xf>
    <xf numFmtId="4" fontId="138" fillId="30" borderId="151" applyNumberFormat="0" applyProtection="0">
      <alignment vertical="center"/>
    </xf>
    <xf numFmtId="0" fontId="20" fillId="0" borderId="0"/>
    <xf numFmtId="4" fontId="139" fillId="31" borderId="131" applyNumberFormat="0" applyProtection="0">
      <alignment horizontal="right" vertical="center"/>
    </xf>
    <xf numFmtId="0" fontId="151" fillId="42" borderId="112" applyNumberFormat="0" applyAlignment="0" applyProtection="0"/>
    <xf numFmtId="0" fontId="74" fillId="45" borderId="113" applyNumberFormat="0" applyFont="0" applyAlignment="0" applyProtection="0">
      <alignment vertical="center"/>
    </xf>
    <xf numFmtId="4" fontId="139" fillId="35" borderId="110" applyNumberFormat="0" applyProtection="0">
      <alignment horizontal="left" vertical="center" indent="1"/>
    </xf>
    <xf numFmtId="4" fontId="138" fillId="30" borderId="110" applyNumberFormat="0" applyProtection="0">
      <alignment horizontal="left" vertical="center" indent="1"/>
    </xf>
    <xf numFmtId="4" fontId="139" fillId="53" borderId="110" applyNumberFormat="0" applyProtection="0">
      <alignment horizontal="right" vertical="center"/>
    </xf>
    <xf numFmtId="4" fontId="139" fillId="54" borderId="110" applyNumberFormat="0" applyProtection="0">
      <alignment horizontal="right" vertical="center"/>
    </xf>
    <xf numFmtId="4" fontId="139" fillId="55" borderId="110" applyNumberFormat="0" applyProtection="0">
      <alignment horizontal="right" vertical="center"/>
    </xf>
    <xf numFmtId="0" fontId="74" fillId="33" borderId="110" applyNumberFormat="0" applyProtection="0">
      <alignment horizontal="left" vertical="center" indent="1"/>
    </xf>
    <xf numFmtId="0" fontId="74" fillId="33" borderId="110" applyNumberFormat="0" applyProtection="0">
      <alignment horizontal="left" vertical="top" indent="1"/>
    </xf>
    <xf numFmtId="0" fontId="74" fillId="35" borderId="110" applyNumberFormat="0" applyProtection="0">
      <alignment horizontal="left" vertical="center" indent="1"/>
    </xf>
    <xf numFmtId="0" fontId="74" fillId="35" borderId="110" applyNumberFormat="0" applyProtection="0">
      <alignment horizontal="left" vertical="top" indent="1"/>
    </xf>
    <xf numFmtId="0" fontId="74" fillId="32" borderId="110" applyNumberFormat="0" applyProtection="0">
      <alignment horizontal="left" vertical="center" indent="1"/>
    </xf>
    <xf numFmtId="0" fontId="74" fillId="38" borderId="110" applyNumberFormat="0" applyProtection="0">
      <alignment horizontal="left" vertical="center" indent="1"/>
    </xf>
    <xf numFmtId="0" fontId="74" fillId="38" borderId="110" applyNumberFormat="0" applyProtection="0">
      <alignment horizontal="left" vertical="top" indent="1"/>
    </xf>
    <xf numFmtId="0" fontId="74" fillId="76" borderId="105" applyNumberFormat="0">
      <protection locked="0"/>
    </xf>
    <xf numFmtId="0" fontId="205" fillId="33" borderId="117" applyBorder="0"/>
    <xf numFmtId="4" fontId="139" fillId="45" borderId="110" applyNumberFormat="0" applyProtection="0">
      <alignment vertical="center"/>
    </xf>
    <xf numFmtId="4" fontId="172" fillId="45" borderId="110" applyNumberFormat="0" applyProtection="0">
      <alignment vertical="center"/>
    </xf>
    <xf numFmtId="0" fontId="139" fillId="45" borderId="110" applyNumberFormat="0" applyProtection="0">
      <alignment horizontal="left" vertical="top" indent="1"/>
    </xf>
    <xf numFmtId="0" fontId="179" fillId="78" borderId="105"/>
    <xf numFmtId="4" fontId="207" fillId="38" borderId="110" applyNumberFormat="0" applyProtection="0">
      <alignment horizontal="right" vertical="center"/>
    </xf>
    <xf numFmtId="0" fontId="20" fillId="79" borderId="118" applyFont="0" applyAlignment="0">
      <alignment horizontal="left" indent="2"/>
    </xf>
    <xf numFmtId="166" fontId="20" fillId="80" borderId="94"/>
    <xf numFmtId="0" fontId="20" fillId="81" borderId="118" applyFont="0" applyAlignment="0">
      <alignment horizontal="left" indent="2"/>
    </xf>
    <xf numFmtId="0" fontId="138" fillId="30" borderId="131" applyNumberFormat="0" applyProtection="0">
      <alignment horizontal="left" vertical="top" indent="1"/>
    </xf>
    <xf numFmtId="0" fontId="139" fillId="35" borderId="131" applyNumberFormat="0" applyProtection="0">
      <alignment horizontal="left" vertical="top" indent="1"/>
    </xf>
    <xf numFmtId="0" fontId="153" fillId="0" borderId="115" applyNumberFormat="0" applyFill="0" applyAlignment="0" applyProtection="0"/>
    <xf numFmtId="0" fontId="214" fillId="42" borderId="114" applyNumberFormat="0" applyAlignment="0" applyProtection="0">
      <alignment vertical="center"/>
    </xf>
    <xf numFmtId="0" fontId="84" fillId="0" borderId="147">
      <alignment horizontal="left" wrapText="1"/>
    </xf>
    <xf numFmtId="0" fontId="217" fillId="46" borderId="114" applyNumberFormat="0" applyAlignment="0" applyProtection="0">
      <alignment vertical="center"/>
    </xf>
    <xf numFmtId="0" fontId="218" fillId="42" borderId="112" applyNumberFormat="0" applyAlignment="0" applyProtection="0">
      <alignment vertical="center"/>
    </xf>
    <xf numFmtId="0" fontId="139" fillId="35" borderId="110" applyNumberFormat="0" applyProtection="0">
      <alignment horizontal="left" vertical="top" indent="1"/>
    </xf>
    <xf numFmtId="0" fontId="138" fillId="30" borderId="110" applyNumberFormat="0" applyProtection="0">
      <alignment horizontal="left" vertical="top" indent="1"/>
    </xf>
    <xf numFmtId="4" fontId="139" fillId="41" borderId="110" applyNumberFormat="0" applyProtection="0">
      <alignment horizontal="right" vertical="center"/>
    </xf>
    <xf numFmtId="4" fontId="139" fillId="51" borderId="110" applyNumberFormat="0" applyProtection="0">
      <alignment horizontal="right" vertical="center"/>
    </xf>
    <xf numFmtId="4" fontId="139" fillId="31" borderId="110" applyNumberFormat="0" applyProtection="0">
      <alignment horizontal="right" vertical="center"/>
    </xf>
    <xf numFmtId="4" fontId="139" fillId="45" borderId="110" applyNumberFormat="0" applyProtection="0">
      <alignment horizontal="left" vertical="center" indent="1"/>
    </xf>
    <xf numFmtId="0" fontId="84" fillId="0" borderId="105">
      <alignment horizontal="left" wrapText="1"/>
    </xf>
    <xf numFmtId="4" fontId="139" fillId="36" borderId="110" applyNumberFormat="0" applyProtection="0">
      <alignment horizontal="right" vertical="center"/>
    </xf>
    <xf numFmtId="4" fontId="139" fillId="52" borderId="110" applyNumberFormat="0" applyProtection="0">
      <alignment horizontal="right" vertical="center"/>
    </xf>
    <xf numFmtId="4" fontId="139" fillId="38" borderId="110" applyNumberFormat="0" applyProtection="0">
      <alignment horizontal="right" vertical="center"/>
    </xf>
    <xf numFmtId="4" fontId="138" fillId="30" borderId="110" applyNumberFormat="0" applyProtection="0">
      <alignment vertical="center"/>
    </xf>
    <xf numFmtId="3" fontId="188" fillId="0" borderId="105"/>
    <xf numFmtId="0" fontId="189" fillId="46" borderId="114" applyNumberFormat="0" applyAlignment="0" applyProtection="0"/>
    <xf numFmtId="0" fontId="190" fillId="0" borderId="115" applyNumberFormat="0" applyFill="0" applyAlignment="0" applyProtection="0">
      <alignment vertical="center"/>
    </xf>
    <xf numFmtId="4" fontId="139" fillId="49" borderId="110" applyNumberFormat="0" applyProtection="0">
      <alignment horizontal="right" vertical="center"/>
    </xf>
    <xf numFmtId="0" fontId="194" fillId="42" borderId="114" applyNumberFormat="0" applyAlignment="0" applyProtection="0"/>
    <xf numFmtId="0" fontId="74" fillId="45" borderId="113" applyNumberFormat="0" applyFont="0" applyAlignment="0" applyProtection="0"/>
    <xf numFmtId="0" fontId="74" fillId="45" borderId="113" applyNumberFormat="0" applyFont="0" applyAlignment="0" applyProtection="0"/>
    <xf numFmtId="4" fontId="172" fillId="38" borderId="110" applyNumberFormat="0" applyProtection="0">
      <alignment horizontal="right" vertical="center"/>
    </xf>
    <xf numFmtId="4" fontId="175" fillId="30" borderId="110" applyNumberFormat="0" applyProtection="0">
      <alignment vertical="center"/>
    </xf>
    <xf numFmtId="10" fontId="179" fillId="45" borderId="105" applyNumberFormat="0" applyBorder="0" applyAlignment="0" applyProtection="0"/>
    <xf numFmtId="4" fontId="139" fillId="35" borderId="110" applyNumberFormat="0" applyProtection="0">
      <alignment horizontal="right" vertical="center"/>
    </xf>
    <xf numFmtId="0" fontId="74" fillId="32" borderId="110" applyNumberFormat="0" applyProtection="0">
      <alignment horizontal="left" vertical="top" indent="1"/>
    </xf>
    <xf numFmtId="0" fontId="151" fillId="42" borderId="112" applyNumberFormat="0" applyAlignment="0" applyProtection="0"/>
    <xf numFmtId="0" fontId="74" fillId="45" borderId="113" applyNumberFormat="0" applyFont="0" applyAlignment="0" applyProtection="0">
      <alignment vertical="center"/>
    </xf>
    <xf numFmtId="4" fontId="139" fillId="35" borderId="110" applyNumberFormat="0" applyProtection="0">
      <alignment horizontal="left" vertical="center" indent="1"/>
    </xf>
    <xf numFmtId="4" fontId="138" fillId="30" borderId="110" applyNumberFormat="0" applyProtection="0">
      <alignment horizontal="left" vertical="center" indent="1"/>
    </xf>
    <xf numFmtId="4" fontId="139" fillId="53" borderId="110" applyNumberFormat="0" applyProtection="0">
      <alignment horizontal="right" vertical="center"/>
    </xf>
    <xf numFmtId="4" fontId="139" fillId="54" borderId="110" applyNumberFormat="0" applyProtection="0">
      <alignment horizontal="right" vertical="center"/>
    </xf>
    <xf numFmtId="4" fontId="139" fillId="55" borderId="110" applyNumberFormat="0" applyProtection="0">
      <alignment horizontal="right" vertical="center"/>
    </xf>
    <xf numFmtId="0" fontId="74" fillId="33" borderId="110" applyNumberFormat="0" applyProtection="0">
      <alignment horizontal="left" vertical="center" indent="1"/>
    </xf>
    <xf numFmtId="0" fontId="74" fillId="33" borderId="110" applyNumberFormat="0" applyProtection="0">
      <alignment horizontal="left" vertical="top" indent="1"/>
    </xf>
    <xf numFmtId="0" fontId="74" fillId="35" borderId="110" applyNumberFormat="0" applyProtection="0">
      <alignment horizontal="left" vertical="center" indent="1"/>
    </xf>
    <xf numFmtId="0" fontId="74" fillId="35" borderId="110" applyNumberFormat="0" applyProtection="0">
      <alignment horizontal="left" vertical="top" indent="1"/>
    </xf>
    <xf numFmtId="0" fontId="74" fillId="32" borderId="110" applyNumberFormat="0" applyProtection="0">
      <alignment horizontal="left" vertical="center" indent="1"/>
    </xf>
    <xf numFmtId="0" fontId="74" fillId="38" borderId="110" applyNumberFormat="0" applyProtection="0">
      <alignment horizontal="left" vertical="center" indent="1"/>
    </xf>
    <xf numFmtId="0" fontId="74" fillId="38" borderId="110" applyNumberFormat="0" applyProtection="0">
      <alignment horizontal="left" vertical="top" indent="1"/>
    </xf>
    <xf numFmtId="0" fontId="74" fillId="76" borderId="105" applyNumberFormat="0">
      <protection locked="0"/>
    </xf>
    <xf numFmtId="0" fontId="205" fillId="33" borderId="117" applyBorder="0"/>
    <xf numFmtId="4" fontId="139" fillId="45" borderId="110" applyNumberFormat="0" applyProtection="0">
      <alignment vertical="center"/>
    </xf>
    <xf numFmtId="4" fontId="172" fillId="45" borderId="110" applyNumberFormat="0" applyProtection="0">
      <alignment vertical="center"/>
    </xf>
    <xf numFmtId="0" fontId="139" fillId="45" borderId="110" applyNumberFormat="0" applyProtection="0">
      <alignment horizontal="left" vertical="top" indent="1"/>
    </xf>
    <xf numFmtId="0" fontId="179" fillId="78" borderId="105"/>
    <xf numFmtId="4" fontId="207" fillId="38" borderId="110" applyNumberFormat="0" applyProtection="0">
      <alignment horizontal="right" vertical="center"/>
    </xf>
    <xf numFmtId="0" fontId="20" fillId="79" borderId="118" applyFont="0" applyAlignment="0">
      <alignment horizontal="left" indent="2"/>
    </xf>
    <xf numFmtId="166" fontId="20" fillId="80" borderId="94"/>
    <xf numFmtId="0" fontId="20" fillId="81" borderId="118" applyFont="0" applyAlignment="0">
      <alignment horizontal="left" indent="2"/>
    </xf>
    <xf numFmtId="0" fontId="153" fillId="0" borderId="115" applyNumberFormat="0" applyFill="0" applyAlignment="0" applyProtection="0"/>
    <xf numFmtId="0" fontId="214" fillId="42" borderId="114" applyNumberFormat="0" applyAlignment="0" applyProtection="0">
      <alignment vertical="center"/>
    </xf>
    <xf numFmtId="0" fontId="217" fillId="46" borderId="114" applyNumberFormat="0" applyAlignment="0" applyProtection="0">
      <alignment vertical="center"/>
    </xf>
    <xf numFmtId="0" fontId="218" fillId="42" borderId="112" applyNumberFormat="0" applyAlignment="0" applyProtection="0">
      <alignment vertical="center"/>
    </xf>
    <xf numFmtId="0" fontId="139" fillId="35" borderId="110" applyNumberFormat="0" applyProtection="0">
      <alignment horizontal="left" vertical="top" indent="1"/>
    </xf>
    <xf numFmtId="0" fontId="138" fillId="30" borderId="110" applyNumberFormat="0" applyProtection="0">
      <alignment horizontal="left" vertical="top" indent="1"/>
    </xf>
    <xf numFmtId="4" fontId="139" fillId="41" borderId="110" applyNumberFormat="0" applyProtection="0">
      <alignment horizontal="right" vertical="center"/>
    </xf>
    <xf numFmtId="4" fontId="139" fillId="51" borderId="110" applyNumberFormat="0" applyProtection="0">
      <alignment horizontal="right" vertical="center"/>
    </xf>
    <xf numFmtId="4" fontId="139" fillId="31" borderId="110" applyNumberFormat="0" applyProtection="0">
      <alignment horizontal="right" vertical="center"/>
    </xf>
    <xf numFmtId="0" fontId="163" fillId="0" borderId="111" applyNumberFormat="0" applyFill="0" applyAlignment="0" applyProtection="0">
      <alignment vertical="center"/>
    </xf>
    <xf numFmtId="4" fontId="139" fillId="45" borderId="110" applyNumberFormat="0" applyProtection="0">
      <alignment horizontal="left" vertical="center" indent="1"/>
    </xf>
    <xf numFmtId="0" fontId="84" fillId="0" borderId="105">
      <alignment horizontal="left" wrapText="1"/>
    </xf>
    <xf numFmtId="0" fontId="10" fillId="45" borderId="109">
      <alignment horizontal="center" vertical="center" wrapText="1"/>
    </xf>
    <xf numFmtId="4" fontId="139" fillId="36" borderId="110" applyNumberFormat="0" applyProtection="0">
      <alignment horizontal="right" vertical="center"/>
    </xf>
    <xf numFmtId="4" fontId="139" fillId="52" borderId="110" applyNumberFormat="0" applyProtection="0">
      <alignment horizontal="right" vertical="center"/>
    </xf>
    <xf numFmtId="4" fontId="139" fillId="38" borderId="110" applyNumberFormat="0" applyProtection="0">
      <alignment horizontal="right" vertical="center"/>
    </xf>
    <xf numFmtId="4" fontId="138" fillId="30" borderId="110" applyNumberFormat="0" applyProtection="0">
      <alignment vertical="center"/>
    </xf>
    <xf numFmtId="3" fontId="188" fillId="0" borderId="105"/>
    <xf numFmtId="0" fontId="189" fillId="46" borderId="114" applyNumberFormat="0" applyAlignment="0" applyProtection="0"/>
    <xf numFmtId="0" fontId="190" fillId="0" borderId="115" applyNumberFormat="0" applyFill="0" applyAlignment="0" applyProtection="0">
      <alignment vertical="center"/>
    </xf>
    <xf numFmtId="4" fontId="139" fillId="49" borderId="110" applyNumberFormat="0" applyProtection="0">
      <alignment horizontal="right" vertical="center"/>
    </xf>
    <xf numFmtId="4" fontId="138" fillId="56" borderId="119" applyNumberFormat="0" applyProtection="0">
      <alignment horizontal="left" vertical="center" indent="1"/>
    </xf>
    <xf numFmtId="0" fontId="194" fillId="42" borderId="114" applyNumberFormat="0" applyAlignment="0" applyProtection="0"/>
    <xf numFmtId="0" fontId="74" fillId="45" borderId="113" applyNumberFormat="0" applyFont="0" applyAlignment="0" applyProtection="0"/>
    <xf numFmtId="0" fontId="74" fillId="45" borderId="113" applyNumberFormat="0" applyFont="0" applyAlignment="0" applyProtection="0"/>
    <xf numFmtId="4" fontId="172" fillId="38" borderId="110" applyNumberFormat="0" applyProtection="0">
      <alignment horizontal="right" vertical="center"/>
    </xf>
    <xf numFmtId="4" fontId="175" fillId="30" borderId="110" applyNumberFormat="0" applyProtection="0">
      <alignment vertical="center"/>
    </xf>
    <xf numFmtId="196" fontId="154" fillId="0" borderId="69" applyFont="0" applyFill="0" applyBorder="0" applyAlignment="0" applyProtection="0"/>
    <xf numFmtId="0" fontId="137" fillId="0" borderId="93" applyNumberFormat="0" applyAlignment="0" applyProtection="0">
      <alignment horizontal="left" vertical="center"/>
    </xf>
    <xf numFmtId="0" fontId="137" fillId="0" borderId="106">
      <alignment horizontal="left" vertical="center"/>
    </xf>
    <xf numFmtId="0" fontId="148" fillId="0" borderId="111" applyNumberFormat="0" applyFill="0" applyAlignment="0" applyProtection="0"/>
    <xf numFmtId="10" fontId="179" fillId="45" borderId="105" applyNumberFormat="0" applyBorder="0" applyAlignment="0" applyProtection="0"/>
    <xf numFmtId="4" fontId="139" fillId="35" borderId="110" applyNumberFormat="0" applyProtection="0">
      <alignment horizontal="right" vertical="center"/>
    </xf>
    <xf numFmtId="0" fontId="74" fillId="32" borderId="110" applyNumberFormat="0" applyProtection="0">
      <alignment horizontal="left" vertical="top" indent="1"/>
    </xf>
    <xf numFmtId="207" fontId="200" fillId="0" borderId="116" applyBorder="0">
      <alignment horizontal="center" vertical="center" wrapText="1"/>
    </xf>
    <xf numFmtId="0" fontId="151" fillId="42" borderId="112" applyNumberFormat="0" applyAlignment="0" applyProtection="0"/>
    <xf numFmtId="0" fontId="74" fillId="45" borderId="113" applyNumberFormat="0" applyFont="0" applyAlignment="0" applyProtection="0">
      <alignment vertical="center"/>
    </xf>
    <xf numFmtId="4" fontId="139" fillId="35" borderId="110" applyNumberFormat="0" applyProtection="0">
      <alignment horizontal="left" vertical="center" indent="1"/>
    </xf>
    <xf numFmtId="4" fontId="138" fillId="30" borderId="110" applyNumberFormat="0" applyProtection="0">
      <alignment horizontal="left" vertical="center" indent="1"/>
    </xf>
    <xf numFmtId="4" fontId="139" fillId="53" borderId="110" applyNumberFormat="0" applyProtection="0">
      <alignment horizontal="right" vertical="center"/>
    </xf>
    <xf numFmtId="4" fontId="139" fillId="54" borderId="110" applyNumberFormat="0" applyProtection="0">
      <alignment horizontal="right" vertical="center"/>
    </xf>
    <xf numFmtId="4" fontId="139" fillId="55" borderId="110" applyNumberFormat="0" applyProtection="0">
      <alignment horizontal="right" vertical="center"/>
    </xf>
    <xf numFmtId="0" fontId="74" fillId="33" borderId="110" applyNumberFormat="0" applyProtection="0">
      <alignment horizontal="left" vertical="center" indent="1"/>
    </xf>
    <xf numFmtId="0" fontId="74" fillId="33" borderId="110" applyNumberFormat="0" applyProtection="0">
      <alignment horizontal="left" vertical="top" indent="1"/>
    </xf>
    <xf numFmtId="0" fontId="74" fillId="35" borderId="110" applyNumberFormat="0" applyProtection="0">
      <alignment horizontal="left" vertical="center" indent="1"/>
    </xf>
    <xf numFmtId="0" fontId="74" fillId="35" borderId="110" applyNumberFormat="0" applyProtection="0">
      <alignment horizontal="left" vertical="top" indent="1"/>
    </xf>
    <xf numFmtId="0" fontId="74" fillId="32" borderId="110" applyNumberFormat="0" applyProtection="0">
      <alignment horizontal="left" vertical="center" indent="1"/>
    </xf>
    <xf numFmtId="0" fontId="74" fillId="38" borderId="110" applyNumberFormat="0" applyProtection="0">
      <alignment horizontal="left" vertical="center" indent="1"/>
    </xf>
    <xf numFmtId="0" fontId="74" fillId="38" borderId="110" applyNumberFormat="0" applyProtection="0">
      <alignment horizontal="left" vertical="top" indent="1"/>
    </xf>
    <xf numFmtId="0" fontId="74" fillId="76" borderId="105" applyNumberFormat="0">
      <protection locked="0"/>
    </xf>
    <xf numFmtId="0" fontId="205" fillId="33" borderId="117" applyBorder="0"/>
    <xf numFmtId="4" fontId="139" fillId="45" borderId="110" applyNumberFormat="0" applyProtection="0">
      <alignment vertical="center"/>
    </xf>
    <xf numFmtId="4" fontId="172" fillId="45" borderId="110" applyNumberFormat="0" applyProtection="0">
      <alignment vertical="center"/>
    </xf>
    <xf numFmtId="0" fontId="139" fillId="45" borderId="110" applyNumberFormat="0" applyProtection="0">
      <alignment horizontal="left" vertical="top" indent="1"/>
    </xf>
    <xf numFmtId="0" fontId="179" fillId="78" borderId="105"/>
    <xf numFmtId="4" fontId="207" fillId="38" borderId="110" applyNumberFormat="0" applyProtection="0">
      <alignment horizontal="right" vertical="center"/>
    </xf>
    <xf numFmtId="0" fontId="20" fillId="79" borderId="118" applyFont="0" applyAlignment="0">
      <alignment horizontal="left" indent="2"/>
    </xf>
    <xf numFmtId="166" fontId="20" fillId="80" borderId="94"/>
    <xf numFmtId="0" fontId="20" fillId="81" borderId="118" applyFont="0" applyAlignment="0">
      <alignment horizontal="left" indent="2"/>
    </xf>
    <xf numFmtId="0" fontId="153" fillId="0" borderId="115" applyNumberFormat="0" applyFill="0" applyAlignment="0" applyProtection="0"/>
    <xf numFmtId="0" fontId="214" fillId="42" borderId="114" applyNumberFormat="0" applyAlignment="0" applyProtection="0">
      <alignment vertical="center"/>
    </xf>
    <xf numFmtId="0" fontId="217" fillId="46" borderId="114" applyNumberFormat="0" applyAlignment="0" applyProtection="0">
      <alignment vertical="center"/>
    </xf>
    <xf numFmtId="0" fontId="218" fillId="42" borderId="112" applyNumberFormat="0" applyAlignment="0" applyProtection="0">
      <alignment vertical="center"/>
    </xf>
    <xf numFmtId="0" fontId="139" fillId="35" borderId="121" applyNumberFormat="0" applyProtection="0">
      <alignment horizontal="left" vertical="top" indent="1"/>
    </xf>
    <xf numFmtId="0" fontId="138" fillId="30" borderId="121" applyNumberFormat="0" applyProtection="0">
      <alignment horizontal="left" vertical="top" indent="1"/>
    </xf>
    <xf numFmtId="0" fontId="145" fillId="0" borderId="95">
      <alignment horizontal="center"/>
    </xf>
    <xf numFmtId="4" fontId="139" fillId="41" borderId="121" applyNumberFormat="0" applyProtection="0">
      <alignment horizontal="right" vertical="center"/>
    </xf>
    <xf numFmtId="4" fontId="139" fillId="51" borderId="121" applyNumberFormat="0" applyProtection="0">
      <alignment horizontal="right" vertical="center"/>
    </xf>
    <xf numFmtId="4" fontId="139" fillId="31" borderId="121" applyNumberFormat="0" applyProtection="0">
      <alignment horizontal="right" vertical="center"/>
    </xf>
    <xf numFmtId="4" fontId="139" fillId="45" borderId="121" applyNumberFormat="0" applyProtection="0">
      <alignment horizontal="left" vertical="center" indent="1"/>
    </xf>
    <xf numFmtId="0" fontId="84" fillId="0" borderId="120">
      <alignment horizontal="left" wrapText="1"/>
    </xf>
    <xf numFmtId="4" fontId="139" fillId="36" borderId="121" applyNumberFormat="0" applyProtection="0">
      <alignment horizontal="right" vertical="center"/>
    </xf>
    <xf numFmtId="4" fontId="139" fillId="52" borderId="121" applyNumberFormat="0" applyProtection="0">
      <alignment horizontal="right" vertical="center"/>
    </xf>
    <xf numFmtId="4" fontId="139" fillId="38" borderId="121" applyNumberFormat="0" applyProtection="0">
      <alignment horizontal="right" vertical="center"/>
    </xf>
    <xf numFmtId="4" fontId="138" fillId="30" borderId="121" applyNumberFormat="0" applyProtection="0">
      <alignment vertical="center"/>
    </xf>
    <xf numFmtId="3" fontId="188" fillId="0" borderId="120"/>
    <xf numFmtId="0" fontId="189" fillId="46" borderId="124" applyNumberFormat="0" applyAlignment="0" applyProtection="0"/>
    <xf numFmtId="0" fontId="190" fillId="0" borderId="125" applyNumberFormat="0" applyFill="0" applyAlignment="0" applyProtection="0">
      <alignment vertical="center"/>
    </xf>
    <xf numFmtId="4" fontId="139" fillId="49" borderId="121" applyNumberFormat="0" applyProtection="0">
      <alignment horizontal="right" vertical="center"/>
    </xf>
    <xf numFmtId="0" fontId="194" fillId="42" borderId="124" applyNumberFormat="0" applyAlignment="0" applyProtection="0"/>
    <xf numFmtId="0" fontId="74" fillId="45" borderId="123" applyNumberFormat="0" applyFont="0" applyAlignment="0" applyProtection="0"/>
    <xf numFmtId="0" fontId="74" fillId="45" borderId="123" applyNumberFormat="0" applyFont="0" applyAlignment="0" applyProtection="0"/>
    <xf numFmtId="4" fontId="172" fillId="38" borderId="121" applyNumberFormat="0" applyProtection="0">
      <alignment horizontal="right" vertical="center"/>
    </xf>
    <xf numFmtId="4" fontId="175" fillId="30" borderId="121" applyNumberFormat="0" applyProtection="0">
      <alignment vertical="center"/>
    </xf>
    <xf numFmtId="0" fontId="137" fillId="0" borderId="93" applyNumberFormat="0" applyAlignment="0" applyProtection="0">
      <alignment horizontal="left" vertical="center"/>
    </xf>
    <xf numFmtId="10" fontId="179" fillId="45" borderId="120" applyNumberFormat="0" applyBorder="0" applyAlignment="0" applyProtection="0"/>
    <xf numFmtId="4" fontId="139" fillId="35" borderId="121" applyNumberFormat="0" applyProtection="0">
      <alignment horizontal="right" vertical="center"/>
    </xf>
    <xf numFmtId="0" fontId="197" fillId="0" borderId="95"/>
    <xf numFmtId="0" fontId="74" fillId="32" borderId="121" applyNumberFormat="0" applyProtection="0">
      <alignment horizontal="left" vertical="top" indent="1"/>
    </xf>
    <xf numFmtId="0" fontId="151" fillId="42" borderId="122" applyNumberFormat="0" applyAlignment="0" applyProtection="0"/>
    <xf numFmtId="0" fontId="74" fillId="45" borderId="123" applyNumberFormat="0" applyFont="0" applyAlignment="0" applyProtection="0">
      <alignment vertical="center"/>
    </xf>
    <xf numFmtId="4" fontId="139" fillId="35" borderId="121" applyNumberFormat="0" applyProtection="0">
      <alignment horizontal="left" vertical="center" indent="1"/>
    </xf>
    <xf numFmtId="4" fontId="138" fillId="30" borderId="121" applyNumberFormat="0" applyProtection="0">
      <alignment horizontal="left" vertical="center" indent="1"/>
    </xf>
    <xf numFmtId="4" fontId="139" fillId="53" borderId="121" applyNumberFormat="0" applyProtection="0">
      <alignment horizontal="right" vertical="center"/>
    </xf>
    <xf numFmtId="4" fontId="139" fillId="54" borderId="121" applyNumberFormat="0" applyProtection="0">
      <alignment horizontal="right" vertical="center"/>
    </xf>
    <xf numFmtId="4" fontId="139" fillId="55" borderId="121" applyNumberFormat="0" applyProtection="0">
      <alignment horizontal="right" vertical="center"/>
    </xf>
    <xf numFmtId="0" fontId="74" fillId="33" borderId="121" applyNumberFormat="0" applyProtection="0">
      <alignment horizontal="left" vertical="center" indent="1"/>
    </xf>
    <xf numFmtId="0" fontId="74" fillId="33" borderId="121" applyNumberFormat="0" applyProtection="0">
      <alignment horizontal="left" vertical="top" indent="1"/>
    </xf>
    <xf numFmtId="0" fontId="74" fillId="35" borderId="121" applyNumberFormat="0" applyProtection="0">
      <alignment horizontal="left" vertical="center" indent="1"/>
    </xf>
    <xf numFmtId="0" fontId="74" fillId="35" borderId="121" applyNumberFormat="0" applyProtection="0">
      <alignment horizontal="left" vertical="top" indent="1"/>
    </xf>
    <xf numFmtId="0" fontId="74" fillId="32" borderId="121" applyNumberFormat="0" applyProtection="0">
      <alignment horizontal="left" vertical="center" indent="1"/>
    </xf>
    <xf numFmtId="0" fontId="74" fillId="38" borderId="121" applyNumberFormat="0" applyProtection="0">
      <alignment horizontal="left" vertical="center" indent="1"/>
    </xf>
    <xf numFmtId="0" fontId="74" fillId="38" borderId="121" applyNumberFormat="0" applyProtection="0">
      <alignment horizontal="left" vertical="top" indent="1"/>
    </xf>
    <xf numFmtId="0" fontId="74" fillId="76" borderId="120" applyNumberFormat="0">
      <protection locked="0"/>
    </xf>
    <xf numFmtId="0" fontId="205" fillId="33" borderId="126" applyBorder="0"/>
    <xf numFmtId="4" fontId="139" fillId="45" borderId="121" applyNumberFormat="0" applyProtection="0">
      <alignment vertical="center"/>
    </xf>
    <xf numFmtId="4" fontId="172" fillId="45" borderId="121" applyNumberFormat="0" applyProtection="0">
      <alignment vertical="center"/>
    </xf>
    <xf numFmtId="0" fontId="139" fillId="45" borderId="121" applyNumberFormat="0" applyProtection="0">
      <alignment horizontal="left" vertical="top" indent="1"/>
    </xf>
    <xf numFmtId="0" fontId="179" fillId="78" borderId="120"/>
    <xf numFmtId="4" fontId="207" fillId="38" borderId="121" applyNumberFormat="0" applyProtection="0">
      <alignment horizontal="right" vertical="center"/>
    </xf>
    <xf numFmtId="0" fontId="20" fillId="79" borderId="127" applyFont="0" applyAlignment="0">
      <alignment horizontal="left" indent="2"/>
    </xf>
    <xf numFmtId="0" fontId="20" fillId="81" borderId="127" applyFont="0" applyAlignment="0">
      <alignment horizontal="left" indent="2"/>
    </xf>
    <xf numFmtId="0" fontId="153" fillId="0" borderId="125" applyNumberFormat="0" applyFill="0" applyAlignment="0" applyProtection="0"/>
    <xf numFmtId="0" fontId="214" fillId="42" borderId="124" applyNumberFormat="0" applyAlignment="0" applyProtection="0">
      <alignment vertical="center"/>
    </xf>
    <xf numFmtId="0" fontId="217" fillId="46" borderId="124" applyNumberFormat="0" applyAlignment="0" applyProtection="0">
      <alignment vertical="center"/>
    </xf>
    <xf numFmtId="0" fontId="218" fillId="42" borderId="122" applyNumberFormat="0" applyAlignment="0" applyProtection="0">
      <alignment vertical="center"/>
    </xf>
    <xf numFmtId="0" fontId="137" fillId="0" borderId="134">
      <alignment horizontal="left" vertical="center"/>
    </xf>
    <xf numFmtId="4" fontId="139" fillId="51" borderId="151" applyNumberFormat="0" applyProtection="0">
      <alignment horizontal="right" vertical="center"/>
    </xf>
    <xf numFmtId="10" fontId="179" fillId="45" borderId="129" applyNumberFormat="0" applyBorder="0" applyAlignment="0" applyProtection="0"/>
    <xf numFmtId="4" fontId="139" fillId="35" borderId="131" applyNumberFormat="0" applyProtection="0">
      <alignment horizontal="right" vertical="center"/>
    </xf>
    <xf numFmtId="0" fontId="197" fillId="0" borderId="128"/>
    <xf numFmtId="4" fontId="139" fillId="41" borderId="151" applyNumberFormat="0" applyProtection="0">
      <alignment horizontal="right" vertical="center"/>
    </xf>
    <xf numFmtId="0" fontId="74" fillId="32" borderId="131" applyNumberFormat="0" applyProtection="0">
      <alignment horizontal="left" vertical="top" indent="1"/>
    </xf>
    <xf numFmtId="0" fontId="138" fillId="30" borderId="151" applyNumberFormat="0" applyProtection="0">
      <alignment horizontal="left" vertical="top" indent="1"/>
    </xf>
    <xf numFmtId="0" fontId="151" fillId="42" borderId="132" applyNumberFormat="0" applyAlignment="0" applyProtection="0"/>
    <xf numFmtId="0" fontId="74" fillId="45" borderId="133" applyNumberFormat="0" applyFont="0" applyAlignment="0" applyProtection="0">
      <alignment vertical="center"/>
    </xf>
    <xf numFmtId="4" fontId="139" fillId="35" borderId="131" applyNumberFormat="0" applyProtection="0">
      <alignment horizontal="left" vertical="center" indent="1"/>
    </xf>
    <xf numFmtId="4" fontId="138" fillId="30" borderId="131" applyNumberFormat="0" applyProtection="0">
      <alignment horizontal="left" vertical="center" indent="1"/>
    </xf>
    <xf numFmtId="4" fontId="139" fillId="53" borderId="131" applyNumberFormat="0" applyProtection="0">
      <alignment horizontal="right" vertical="center"/>
    </xf>
    <xf numFmtId="4" fontId="139" fillId="54" borderId="131" applyNumberFormat="0" applyProtection="0">
      <alignment horizontal="right" vertical="center"/>
    </xf>
    <xf numFmtId="4" fontId="139" fillId="55" borderId="131" applyNumberFormat="0" applyProtection="0">
      <alignment horizontal="right" vertical="center"/>
    </xf>
    <xf numFmtId="0" fontId="74" fillId="33" borderId="131" applyNumberFormat="0" applyProtection="0">
      <alignment horizontal="left" vertical="center" indent="1"/>
    </xf>
    <xf numFmtId="0" fontId="74" fillId="33" borderId="131" applyNumberFormat="0" applyProtection="0">
      <alignment horizontal="left" vertical="top" indent="1"/>
    </xf>
    <xf numFmtId="0" fontId="74" fillId="35" borderId="131" applyNumberFormat="0" applyProtection="0">
      <alignment horizontal="left" vertical="center" indent="1"/>
    </xf>
    <xf numFmtId="0" fontId="74" fillId="35" borderId="131" applyNumberFormat="0" applyProtection="0">
      <alignment horizontal="left" vertical="top" indent="1"/>
    </xf>
    <xf numFmtId="0" fontId="74" fillId="32" borderId="131" applyNumberFormat="0" applyProtection="0">
      <alignment horizontal="left" vertical="center" indent="1"/>
    </xf>
    <xf numFmtId="0" fontId="74" fillId="38" borderId="131" applyNumberFormat="0" applyProtection="0">
      <alignment horizontal="left" vertical="center" indent="1"/>
    </xf>
    <xf numFmtId="0" fontId="74" fillId="38" borderId="131" applyNumberFormat="0" applyProtection="0">
      <alignment horizontal="left" vertical="top" indent="1"/>
    </xf>
    <xf numFmtId="0" fontId="74" fillId="76" borderId="129" applyNumberFormat="0">
      <protection locked="0"/>
    </xf>
    <xf numFmtId="0" fontId="205" fillId="33" borderId="137" applyBorder="0"/>
    <xf numFmtId="4" fontId="139" fillId="45" borderId="131" applyNumberFormat="0" applyProtection="0">
      <alignment vertical="center"/>
    </xf>
    <xf numFmtId="4" fontId="172" fillId="45" borderId="131" applyNumberFormat="0" applyProtection="0">
      <alignment vertical="center"/>
    </xf>
    <xf numFmtId="0" fontId="139" fillId="45" borderId="131" applyNumberFormat="0" applyProtection="0">
      <alignment horizontal="left" vertical="top" indent="1"/>
    </xf>
    <xf numFmtId="0" fontId="179" fillId="78" borderId="129"/>
    <xf numFmtId="4" fontId="207" fillId="38" borderId="131" applyNumberFormat="0" applyProtection="0">
      <alignment horizontal="right" vertical="center"/>
    </xf>
    <xf numFmtId="0" fontId="20" fillId="79" borderId="138" applyFont="0" applyAlignment="0">
      <alignment horizontal="left" indent="2"/>
    </xf>
    <xf numFmtId="0" fontId="20" fillId="81" borderId="138" applyFont="0" applyAlignment="0">
      <alignment horizontal="left" indent="2"/>
    </xf>
    <xf numFmtId="0" fontId="153" fillId="0" borderId="136" applyNumberFormat="0" applyFill="0" applyAlignment="0" applyProtection="0"/>
    <xf numFmtId="0" fontId="214" fillId="42" borderId="135" applyNumberFormat="0" applyAlignment="0" applyProtection="0">
      <alignment vertical="center"/>
    </xf>
    <xf numFmtId="0" fontId="217" fillId="46" borderId="135" applyNumberFormat="0" applyAlignment="0" applyProtection="0">
      <alignment vertical="center"/>
    </xf>
    <xf numFmtId="0" fontId="218" fillId="42" borderId="132" applyNumberFormat="0" applyAlignment="0" applyProtection="0">
      <alignment vertical="center"/>
    </xf>
    <xf numFmtId="0" fontId="139" fillId="35" borderId="131" applyNumberFormat="0" applyProtection="0">
      <alignment horizontal="left" vertical="top" indent="1"/>
    </xf>
    <xf numFmtId="0" fontId="138" fillId="30" borderId="131" applyNumberFormat="0" applyProtection="0">
      <alignment horizontal="left" vertical="top" indent="1"/>
    </xf>
    <xf numFmtId="0" fontId="145" fillId="0" borderId="128">
      <alignment horizontal="center"/>
    </xf>
    <xf numFmtId="4" fontId="139" fillId="41" borderId="131" applyNumberFormat="0" applyProtection="0">
      <alignment horizontal="right" vertical="center"/>
    </xf>
    <xf numFmtId="4" fontId="139" fillId="51" borderId="131" applyNumberFormat="0" applyProtection="0">
      <alignment horizontal="right" vertical="center"/>
    </xf>
    <xf numFmtId="4" fontId="139" fillId="31" borderId="131" applyNumberFormat="0" applyProtection="0">
      <alignment horizontal="right" vertical="center"/>
    </xf>
    <xf numFmtId="4" fontId="139" fillId="45" borderId="131" applyNumberFormat="0" applyProtection="0">
      <alignment horizontal="left" vertical="center" indent="1"/>
    </xf>
    <xf numFmtId="0" fontId="84" fillId="0" borderId="129">
      <alignment horizontal="left" wrapText="1"/>
    </xf>
    <xf numFmtId="4" fontId="139" fillId="36" borderId="131" applyNumberFormat="0" applyProtection="0">
      <alignment horizontal="right" vertical="center"/>
    </xf>
    <xf numFmtId="4" fontId="139" fillId="52" borderId="131" applyNumberFormat="0" applyProtection="0">
      <alignment horizontal="right" vertical="center"/>
    </xf>
    <xf numFmtId="4" fontId="139" fillId="38" borderId="131" applyNumberFormat="0" applyProtection="0">
      <alignment horizontal="right" vertical="center"/>
    </xf>
    <xf numFmtId="4" fontId="138" fillId="30" borderId="131" applyNumberFormat="0" applyProtection="0">
      <alignment vertical="center"/>
    </xf>
    <xf numFmtId="3" fontId="188" fillId="0" borderId="129"/>
    <xf numFmtId="0" fontId="189" fillId="46" borderId="135" applyNumberFormat="0" applyAlignment="0" applyProtection="0"/>
    <xf numFmtId="0" fontId="190" fillId="0" borderId="136" applyNumberFormat="0" applyFill="0" applyAlignment="0" applyProtection="0">
      <alignment vertical="center"/>
    </xf>
    <xf numFmtId="4" fontId="139" fillId="49" borderId="131" applyNumberFormat="0" applyProtection="0">
      <alignment horizontal="right" vertical="center"/>
    </xf>
    <xf numFmtId="0" fontId="194" fillId="42" borderId="135" applyNumberFormat="0" applyAlignment="0" applyProtection="0"/>
    <xf numFmtId="0" fontId="74" fillId="45" borderId="133" applyNumberFormat="0" applyFont="0" applyAlignment="0" applyProtection="0"/>
    <xf numFmtId="0" fontId="74" fillId="45" borderId="133" applyNumberFormat="0" applyFont="0" applyAlignment="0" applyProtection="0"/>
    <xf numFmtId="4" fontId="172" fillId="38" borderId="131" applyNumberFormat="0" applyProtection="0">
      <alignment horizontal="right" vertical="center"/>
    </xf>
    <xf numFmtId="4" fontId="175" fillId="30" borderId="131" applyNumberFormat="0" applyProtection="0">
      <alignment vertical="center"/>
    </xf>
    <xf numFmtId="10" fontId="179" fillId="45" borderId="129" applyNumberFormat="0" applyBorder="0" applyAlignment="0" applyProtection="0"/>
    <xf numFmtId="4" fontId="139" fillId="35" borderId="131" applyNumberFormat="0" applyProtection="0">
      <alignment horizontal="right" vertical="center"/>
    </xf>
    <xf numFmtId="0" fontId="197" fillId="0" borderId="128"/>
    <xf numFmtId="0" fontId="74" fillId="32" borderId="131" applyNumberFormat="0" applyProtection="0">
      <alignment horizontal="left" vertical="top" indent="1"/>
    </xf>
    <xf numFmtId="0" fontId="151" fillId="42" borderId="132" applyNumberFormat="0" applyAlignment="0" applyProtection="0"/>
    <xf numFmtId="0" fontId="74" fillId="45" borderId="133" applyNumberFormat="0" applyFont="0" applyAlignment="0" applyProtection="0">
      <alignment vertical="center"/>
    </xf>
    <xf numFmtId="4" fontId="139" fillId="35" borderId="131" applyNumberFormat="0" applyProtection="0">
      <alignment horizontal="left" vertical="center" indent="1"/>
    </xf>
    <xf numFmtId="4" fontId="138" fillId="30" borderId="131" applyNumberFormat="0" applyProtection="0">
      <alignment horizontal="left" vertical="center" indent="1"/>
    </xf>
    <xf numFmtId="4" fontId="139" fillId="53" borderId="131" applyNumberFormat="0" applyProtection="0">
      <alignment horizontal="right" vertical="center"/>
    </xf>
    <xf numFmtId="4" fontId="139" fillId="54" borderId="131" applyNumberFormat="0" applyProtection="0">
      <alignment horizontal="right" vertical="center"/>
    </xf>
    <xf numFmtId="4" fontId="139" fillId="55" borderId="131" applyNumberFormat="0" applyProtection="0">
      <alignment horizontal="right" vertical="center"/>
    </xf>
    <xf numFmtId="0" fontId="74" fillId="33" borderId="131" applyNumberFormat="0" applyProtection="0">
      <alignment horizontal="left" vertical="center" indent="1"/>
    </xf>
    <xf numFmtId="0" fontId="74" fillId="33" borderId="131" applyNumberFormat="0" applyProtection="0">
      <alignment horizontal="left" vertical="top" indent="1"/>
    </xf>
    <xf numFmtId="0" fontId="74" fillId="35" borderId="131" applyNumberFormat="0" applyProtection="0">
      <alignment horizontal="left" vertical="center" indent="1"/>
    </xf>
    <xf numFmtId="0" fontId="74" fillId="35" borderId="131" applyNumberFormat="0" applyProtection="0">
      <alignment horizontal="left" vertical="top" indent="1"/>
    </xf>
    <xf numFmtId="0" fontId="74" fillId="32" borderId="131" applyNumberFormat="0" applyProtection="0">
      <alignment horizontal="left" vertical="center" indent="1"/>
    </xf>
    <xf numFmtId="0" fontId="74" fillId="38" borderId="131" applyNumberFormat="0" applyProtection="0">
      <alignment horizontal="left" vertical="center" indent="1"/>
    </xf>
    <xf numFmtId="0" fontId="74" fillId="38" borderId="131" applyNumberFormat="0" applyProtection="0">
      <alignment horizontal="left" vertical="top" indent="1"/>
    </xf>
    <xf numFmtId="0" fontId="74" fillId="76" borderId="129" applyNumberFormat="0">
      <protection locked="0"/>
    </xf>
    <xf numFmtId="0" fontId="205" fillId="33" borderId="137" applyBorder="0"/>
    <xf numFmtId="4" fontId="139" fillId="45" borderId="131" applyNumberFormat="0" applyProtection="0">
      <alignment vertical="center"/>
    </xf>
    <xf numFmtId="4" fontId="172" fillId="45" borderId="131" applyNumberFormat="0" applyProtection="0">
      <alignment vertical="center"/>
    </xf>
    <xf numFmtId="0" fontId="139" fillId="45" borderId="131" applyNumberFormat="0" applyProtection="0">
      <alignment horizontal="left" vertical="top" indent="1"/>
    </xf>
    <xf numFmtId="0" fontId="179" fillId="78" borderId="129"/>
    <xf numFmtId="4" fontId="207" fillId="38" borderId="131" applyNumberFormat="0" applyProtection="0">
      <alignment horizontal="right" vertical="center"/>
    </xf>
    <xf numFmtId="0" fontId="20" fillId="79" borderId="138" applyFont="0" applyAlignment="0">
      <alignment horizontal="left" indent="2"/>
    </xf>
    <xf numFmtId="0" fontId="20" fillId="81" borderId="138" applyFont="0" applyAlignment="0">
      <alignment horizontal="left" indent="2"/>
    </xf>
    <xf numFmtId="0" fontId="153" fillId="0" borderId="136" applyNumberFormat="0" applyFill="0" applyAlignment="0" applyProtection="0"/>
    <xf numFmtId="0" fontId="214" fillId="42" borderId="135" applyNumberFormat="0" applyAlignment="0" applyProtection="0">
      <alignment vertical="center"/>
    </xf>
    <xf numFmtId="0" fontId="217" fillId="46" borderId="135" applyNumberFormat="0" applyAlignment="0" applyProtection="0">
      <alignment vertical="center"/>
    </xf>
    <xf numFmtId="0" fontId="218" fillId="42" borderId="132" applyNumberFormat="0" applyAlignment="0" applyProtection="0">
      <alignment vertical="center"/>
    </xf>
    <xf numFmtId="0" fontId="139" fillId="35" borderId="131" applyNumberFormat="0" applyProtection="0">
      <alignment horizontal="left" vertical="top" indent="1"/>
    </xf>
    <xf numFmtId="0" fontId="138" fillId="30" borderId="131" applyNumberFormat="0" applyProtection="0">
      <alignment horizontal="left" vertical="top" indent="1"/>
    </xf>
    <xf numFmtId="4" fontId="139" fillId="41" borderId="131" applyNumberFormat="0" applyProtection="0">
      <alignment horizontal="right" vertical="center"/>
    </xf>
    <xf numFmtId="4" fontId="139" fillId="51" borderId="131" applyNumberFormat="0" applyProtection="0">
      <alignment horizontal="right" vertical="center"/>
    </xf>
    <xf numFmtId="4" fontId="139" fillId="31" borderId="131" applyNumberFormat="0" applyProtection="0">
      <alignment horizontal="right" vertical="center"/>
    </xf>
    <xf numFmtId="4" fontId="139" fillId="45" borderId="131" applyNumberFormat="0" applyProtection="0">
      <alignment horizontal="left" vertical="center" indent="1"/>
    </xf>
    <xf numFmtId="0" fontId="84" fillId="0" borderId="129">
      <alignment horizontal="left" wrapText="1"/>
    </xf>
    <xf numFmtId="4" fontId="139" fillId="36" borderId="131" applyNumberFormat="0" applyProtection="0">
      <alignment horizontal="right" vertical="center"/>
    </xf>
    <xf numFmtId="4" fontId="139" fillId="52" borderId="131" applyNumberFormat="0" applyProtection="0">
      <alignment horizontal="right" vertical="center"/>
    </xf>
    <xf numFmtId="4" fontId="139" fillId="38" borderId="131" applyNumberFormat="0" applyProtection="0">
      <alignment horizontal="right" vertical="center"/>
    </xf>
    <xf numFmtId="4" fontId="138" fillId="30" borderId="131" applyNumberFormat="0" applyProtection="0">
      <alignment vertical="center"/>
    </xf>
    <xf numFmtId="3" fontId="188" fillId="0" borderId="129"/>
    <xf numFmtId="0" fontId="189" fillId="46" borderId="135" applyNumberFormat="0" applyAlignment="0" applyProtection="0"/>
    <xf numFmtId="0" fontId="190" fillId="0" borderId="136" applyNumberFormat="0" applyFill="0" applyAlignment="0" applyProtection="0">
      <alignment vertical="center"/>
    </xf>
    <xf numFmtId="4" fontId="139" fillId="49" borderId="131" applyNumberFormat="0" applyProtection="0">
      <alignment horizontal="right" vertical="center"/>
    </xf>
    <xf numFmtId="0" fontId="194" fillId="42" borderId="135" applyNumberFormat="0" applyAlignment="0" applyProtection="0"/>
    <xf numFmtId="0" fontId="74" fillId="45" borderId="133" applyNumberFormat="0" applyFont="0" applyAlignment="0" applyProtection="0"/>
    <xf numFmtId="0" fontId="74" fillId="45" borderId="133" applyNumberFormat="0" applyFont="0" applyAlignment="0" applyProtection="0"/>
    <xf numFmtId="4" fontId="172" fillId="38" borderId="131" applyNumberFormat="0" applyProtection="0">
      <alignment horizontal="right" vertical="center"/>
    </xf>
    <xf numFmtId="4" fontId="175" fillId="30" borderId="131" applyNumberFormat="0" applyProtection="0">
      <alignment vertical="center"/>
    </xf>
    <xf numFmtId="0" fontId="137" fillId="0" borderId="130">
      <alignment horizontal="left" vertical="center"/>
    </xf>
    <xf numFmtId="4" fontId="139" fillId="31" borderId="151" applyNumberFormat="0" applyProtection="0">
      <alignment horizontal="right" vertical="center"/>
    </xf>
    <xf numFmtId="10" fontId="179" fillId="45" borderId="129" applyNumberFormat="0" applyBorder="0" applyAlignment="0" applyProtection="0"/>
    <xf numFmtId="4" fontId="139" fillId="35" borderId="131" applyNumberFormat="0" applyProtection="0">
      <alignment horizontal="right" vertical="center"/>
    </xf>
    <xf numFmtId="0" fontId="74" fillId="32" borderId="131" applyNumberFormat="0" applyProtection="0">
      <alignment horizontal="left" vertical="top" indent="1"/>
    </xf>
    <xf numFmtId="0" fontId="151" fillId="42" borderId="132" applyNumberFormat="0" applyAlignment="0" applyProtection="0"/>
    <xf numFmtId="0" fontId="74" fillId="45" borderId="133" applyNumberFormat="0" applyFont="0" applyAlignment="0" applyProtection="0">
      <alignment vertical="center"/>
    </xf>
    <xf numFmtId="4" fontId="139" fillId="35" borderId="131" applyNumberFormat="0" applyProtection="0">
      <alignment horizontal="left" vertical="center" indent="1"/>
    </xf>
    <xf numFmtId="4" fontId="138" fillId="30" borderId="131" applyNumberFormat="0" applyProtection="0">
      <alignment horizontal="left" vertical="center" indent="1"/>
    </xf>
    <xf numFmtId="4" fontId="139" fillId="53" borderId="131" applyNumberFormat="0" applyProtection="0">
      <alignment horizontal="right" vertical="center"/>
    </xf>
    <xf numFmtId="4" fontId="139" fillId="54" borderId="131" applyNumberFormat="0" applyProtection="0">
      <alignment horizontal="right" vertical="center"/>
    </xf>
    <xf numFmtId="4" fontId="139" fillId="55" borderId="131" applyNumberFormat="0" applyProtection="0">
      <alignment horizontal="right" vertical="center"/>
    </xf>
    <xf numFmtId="0" fontId="74" fillId="33" borderId="131" applyNumberFormat="0" applyProtection="0">
      <alignment horizontal="left" vertical="center" indent="1"/>
    </xf>
    <xf numFmtId="0" fontId="74" fillId="33" borderId="131" applyNumberFormat="0" applyProtection="0">
      <alignment horizontal="left" vertical="top" indent="1"/>
    </xf>
    <xf numFmtId="0" fontId="74" fillId="35" borderId="131" applyNumberFormat="0" applyProtection="0">
      <alignment horizontal="left" vertical="center" indent="1"/>
    </xf>
    <xf numFmtId="0" fontId="74" fillId="35" borderId="131" applyNumberFormat="0" applyProtection="0">
      <alignment horizontal="left" vertical="top" indent="1"/>
    </xf>
    <xf numFmtId="0" fontId="74" fillId="32" borderId="131" applyNumberFormat="0" applyProtection="0">
      <alignment horizontal="left" vertical="center" indent="1"/>
    </xf>
    <xf numFmtId="0" fontId="74" fillId="38" borderId="131" applyNumberFormat="0" applyProtection="0">
      <alignment horizontal="left" vertical="center" indent="1"/>
    </xf>
    <xf numFmtId="0" fontId="74" fillId="38" borderId="131" applyNumberFormat="0" applyProtection="0">
      <alignment horizontal="left" vertical="top" indent="1"/>
    </xf>
    <xf numFmtId="0" fontId="74" fillId="76" borderId="129" applyNumberFormat="0">
      <protection locked="0"/>
    </xf>
    <xf numFmtId="0" fontId="205" fillId="33" borderId="137" applyBorder="0"/>
    <xf numFmtId="4" fontId="139" fillId="45" borderId="131" applyNumberFormat="0" applyProtection="0">
      <alignment vertical="center"/>
    </xf>
    <xf numFmtId="4" fontId="172" fillId="45" borderId="131" applyNumberFormat="0" applyProtection="0">
      <alignment vertical="center"/>
    </xf>
    <xf numFmtId="0" fontId="139" fillId="45" borderId="131" applyNumberFormat="0" applyProtection="0">
      <alignment horizontal="left" vertical="top" indent="1"/>
    </xf>
    <xf numFmtId="0" fontId="179" fillId="78" borderId="129"/>
    <xf numFmtId="4" fontId="207" fillId="38" borderId="131" applyNumberFormat="0" applyProtection="0">
      <alignment horizontal="right" vertical="center"/>
    </xf>
    <xf numFmtId="0" fontId="20" fillId="79" borderId="138" applyFont="0" applyAlignment="0">
      <alignment horizontal="left" indent="2"/>
    </xf>
    <xf numFmtId="0" fontId="20" fillId="81" borderId="138" applyFont="0" applyAlignment="0">
      <alignment horizontal="left" indent="2"/>
    </xf>
    <xf numFmtId="0" fontId="153" fillId="0" borderId="136" applyNumberFormat="0" applyFill="0" applyAlignment="0" applyProtection="0"/>
    <xf numFmtId="0" fontId="214" fillId="42" borderId="135" applyNumberFormat="0" applyAlignment="0" applyProtection="0">
      <alignment vertical="center"/>
    </xf>
    <xf numFmtId="0" fontId="217" fillId="46" borderId="135" applyNumberFormat="0" applyAlignment="0" applyProtection="0">
      <alignment vertical="center"/>
    </xf>
    <xf numFmtId="0" fontId="218" fillId="42" borderId="132" applyNumberFormat="0" applyAlignment="0" applyProtection="0">
      <alignment vertical="center"/>
    </xf>
    <xf numFmtId="0" fontId="139" fillId="35" borderId="140" applyNumberFormat="0" applyProtection="0">
      <alignment horizontal="left" vertical="top" indent="1"/>
    </xf>
    <xf numFmtId="0" fontId="138" fillId="30" borderId="140" applyNumberFormat="0" applyProtection="0">
      <alignment horizontal="left" vertical="top" indent="1"/>
    </xf>
    <xf numFmtId="0" fontId="145" fillId="0" borderId="128">
      <alignment horizontal="center"/>
    </xf>
    <xf numFmtId="4" fontId="139" fillId="41" borderId="140" applyNumberFormat="0" applyProtection="0">
      <alignment horizontal="right" vertical="center"/>
    </xf>
    <xf numFmtId="4" fontId="139" fillId="51" borderId="140" applyNumberFormat="0" applyProtection="0">
      <alignment horizontal="right" vertical="center"/>
    </xf>
    <xf numFmtId="4" fontId="139" fillId="31" borderId="140" applyNumberFormat="0" applyProtection="0">
      <alignment horizontal="right" vertical="center"/>
    </xf>
    <xf numFmtId="4" fontId="139" fillId="45" borderId="140" applyNumberFormat="0" applyProtection="0">
      <alignment horizontal="left" vertical="center" indent="1"/>
    </xf>
    <xf numFmtId="0" fontId="84" fillId="0" borderId="139">
      <alignment horizontal="left" wrapText="1"/>
    </xf>
    <xf numFmtId="4" fontId="139" fillId="36" borderId="140" applyNumberFormat="0" applyProtection="0">
      <alignment horizontal="right" vertical="center"/>
    </xf>
    <xf numFmtId="4" fontId="139" fillId="52" borderId="140" applyNumberFormat="0" applyProtection="0">
      <alignment horizontal="right" vertical="center"/>
    </xf>
    <xf numFmtId="4" fontId="139" fillId="38" borderId="140" applyNumberFormat="0" applyProtection="0">
      <alignment horizontal="right" vertical="center"/>
    </xf>
    <xf numFmtId="4" fontId="138" fillId="30" borderId="140" applyNumberFormat="0" applyProtection="0">
      <alignment vertical="center"/>
    </xf>
    <xf numFmtId="3" fontId="188" fillId="0" borderId="139"/>
    <xf numFmtId="0" fontId="189" fillId="46" borderId="143" applyNumberFormat="0" applyAlignment="0" applyProtection="0"/>
    <xf numFmtId="0" fontId="190" fillId="0" borderId="144" applyNumberFormat="0" applyFill="0" applyAlignment="0" applyProtection="0">
      <alignment vertical="center"/>
    </xf>
    <xf numFmtId="4" fontId="139" fillId="49" borderId="140" applyNumberFormat="0" applyProtection="0">
      <alignment horizontal="right" vertical="center"/>
    </xf>
    <xf numFmtId="0" fontId="194" fillId="42" borderId="143" applyNumberFormat="0" applyAlignment="0" applyProtection="0"/>
    <xf numFmtId="0" fontId="74" fillId="45" borderId="142" applyNumberFormat="0" applyFont="0" applyAlignment="0" applyProtection="0"/>
    <xf numFmtId="0" fontId="74" fillId="45" borderId="142" applyNumberFormat="0" applyFont="0" applyAlignment="0" applyProtection="0"/>
    <xf numFmtId="4" fontId="172" fillId="38" borderId="140" applyNumberFormat="0" applyProtection="0">
      <alignment horizontal="right" vertical="center"/>
    </xf>
    <xf numFmtId="4" fontId="175" fillId="30" borderId="140" applyNumberFormat="0" applyProtection="0">
      <alignment vertical="center"/>
    </xf>
    <xf numFmtId="10" fontId="179" fillId="45" borderId="139" applyNumberFormat="0" applyBorder="0" applyAlignment="0" applyProtection="0"/>
    <xf numFmtId="4" fontId="139" fillId="35" borderId="140" applyNumberFormat="0" applyProtection="0">
      <alignment horizontal="right" vertical="center"/>
    </xf>
    <xf numFmtId="0" fontId="197" fillId="0" borderId="128"/>
    <xf numFmtId="0" fontId="74" fillId="32" borderId="140" applyNumberFormat="0" applyProtection="0">
      <alignment horizontal="left" vertical="top" indent="1"/>
    </xf>
    <xf numFmtId="0" fontId="151" fillId="42" borderId="141" applyNumberFormat="0" applyAlignment="0" applyProtection="0"/>
    <xf numFmtId="0" fontId="74" fillId="45" borderId="142" applyNumberFormat="0" applyFont="0" applyAlignment="0" applyProtection="0">
      <alignment vertical="center"/>
    </xf>
    <xf numFmtId="4" fontId="139" fillId="35" borderId="140" applyNumberFormat="0" applyProtection="0">
      <alignment horizontal="left" vertical="center" indent="1"/>
    </xf>
    <xf numFmtId="4" fontId="138" fillId="30" borderId="140" applyNumberFormat="0" applyProtection="0">
      <alignment horizontal="left" vertical="center" indent="1"/>
    </xf>
    <xf numFmtId="4" fontId="139" fillId="53" borderId="140" applyNumberFormat="0" applyProtection="0">
      <alignment horizontal="right" vertical="center"/>
    </xf>
    <xf numFmtId="4" fontId="139" fillId="54" borderId="140" applyNumberFormat="0" applyProtection="0">
      <alignment horizontal="right" vertical="center"/>
    </xf>
    <xf numFmtId="4" fontId="139" fillId="55" borderId="140" applyNumberFormat="0" applyProtection="0">
      <alignment horizontal="right" vertical="center"/>
    </xf>
    <xf numFmtId="0" fontId="74" fillId="33" borderId="140" applyNumberFormat="0" applyProtection="0">
      <alignment horizontal="left" vertical="center" indent="1"/>
    </xf>
    <xf numFmtId="0" fontId="74" fillId="33" borderId="140" applyNumberFormat="0" applyProtection="0">
      <alignment horizontal="left" vertical="top" indent="1"/>
    </xf>
    <xf numFmtId="0" fontId="74" fillId="35" borderId="140" applyNumberFormat="0" applyProtection="0">
      <alignment horizontal="left" vertical="center" indent="1"/>
    </xf>
    <xf numFmtId="0" fontId="74" fillId="35" borderId="140" applyNumberFormat="0" applyProtection="0">
      <alignment horizontal="left" vertical="top" indent="1"/>
    </xf>
    <xf numFmtId="0" fontId="74" fillId="32" borderId="140" applyNumberFormat="0" applyProtection="0">
      <alignment horizontal="left" vertical="center" indent="1"/>
    </xf>
    <xf numFmtId="0" fontId="74" fillId="38" borderId="140" applyNumberFormat="0" applyProtection="0">
      <alignment horizontal="left" vertical="center" indent="1"/>
    </xf>
    <xf numFmtId="0" fontId="74" fillId="38" borderId="140" applyNumberFormat="0" applyProtection="0">
      <alignment horizontal="left" vertical="top" indent="1"/>
    </xf>
    <xf numFmtId="0" fontId="74" fillId="76" borderId="139" applyNumberFormat="0">
      <protection locked="0"/>
    </xf>
    <xf numFmtId="0" fontId="205" fillId="33" borderId="145" applyBorder="0"/>
    <xf numFmtId="4" fontId="139" fillId="45" borderId="140" applyNumberFormat="0" applyProtection="0">
      <alignment vertical="center"/>
    </xf>
    <xf numFmtId="4" fontId="172" fillId="45" borderId="140" applyNumberFormat="0" applyProtection="0">
      <alignment vertical="center"/>
    </xf>
    <xf numFmtId="0" fontId="139" fillId="45" borderId="140" applyNumberFormat="0" applyProtection="0">
      <alignment horizontal="left" vertical="top" indent="1"/>
    </xf>
    <xf numFmtId="0" fontId="179" fillId="78" borderId="139"/>
    <xf numFmtId="4" fontId="207" fillId="38" borderId="140" applyNumberFormat="0" applyProtection="0">
      <alignment horizontal="right" vertical="center"/>
    </xf>
    <xf numFmtId="0" fontId="20" fillId="79" borderId="146" applyFont="0" applyAlignment="0">
      <alignment horizontal="left" indent="2"/>
    </xf>
    <xf numFmtId="0" fontId="20" fillId="81" borderId="146" applyFont="0" applyAlignment="0">
      <alignment horizontal="left" indent="2"/>
    </xf>
    <xf numFmtId="0" fontId="153" fillId="0" borderId="144" applyNumberFormat="0" applyFill="0" applyAlignment="0" applyProtection="0"/>
    <xf numFmtId="0" fontId="214" fillId="42" borderId="143" applyNumberFormat="0" applyAlignment="0" applyProtection="0">
      <alignment vertical="center"/>
    </xf>
    <xf numFmtId="0" fontId="217" fillId="46" borderId="143" applyNumberFormat="0" applyAlignment="0" applyProtection="0">
      <alignment vertical="center"/>
    </xf>
    <xf numFmtId="0" fontId="218" fillId="42" borderId="141" applyNumberFormat="0" applyAlignment="0" applyProtection="0">
      <alignment vertical="center"/>
    </xf>
    <xf numFmtId="0" fontId="137" fillId="0" borderId="149" applyNumberFormat="0" applyAlignment="0" applyProtection="0">
      <alignment horizontal="left" vertical="center"/>
    </xf>
    <xf numFmtId="0" fontId="137" fillId="0" borderId="154">
      <alignment horizontal="left" vertical="center"/>
    </xf>
    <xf numFmtId="10" fontId="179" fillId="45" borderId="147" applyNumberFormat="0" applyBorder="0" applyAlignment="0" applyProtection="0"/>
    <xf numFmtId="4" fontId="139" fillId="35" borderId="151" applyNumberFormat="0" applyProtection="0">
      <alignment horizontal="right" vertical="center"/>
    </xf>
    <xf numFmtId="0" fontId="74" fillId="32" borderId="151" applyNumberFormat="0" applyProtection="0">
      <alignment horizontal="left" vertical="top" indent="1"/>
    </xf>
    <xf numFmtId="0" fontId="151" fillId="42" borderId="152" applyNumberFormat="0" applyAlignment="0" applyProtection="0"/>
    <xf numFmtId="0" fontId="74" fillId="45" borderId="153" applyNumberFormat="0" applyFont="0" applyAlignment="0" applyProtection="0">
      <alignment vertical="center"/>
    </xf>
    <xf numFmtId="4" fontId="139" fillId="35" borderId="151" applyNumberFormat="0" applyProtection="0">
      <alignment horizontal="left" vertical="center" indent="1"/>
    </xf>
    <xf numFmtId="4" fontId="138" fillId="30" borderId="151" applyNumberFormat="0" applyProtection="0">
      <alignment horizontal="left" vertical="center" indent="1"/>
    </xf>
    <xf numFmtId="4" fontId="139" fillId="53" borderId="151" applyNumberFormat="0" applyProtection="0">
      <alignment horizontal="right" vertical="center"/>
    </xf>
    <xf numFmtId="4" fontId="139" fillId="54" borderId="151" applyNumberFormat="0" applyProtection="0">
      <alignment horizontal="right" vertical="center"/>
    </xf>
    <xf numFmtId="4" fontId="139" fillId="55" borderId="151" applyNumberFormat="0" applyProtection="0">
      <alignment horizontal="right" vertical="center"/>
    </xf>
    <xf numFmtId="0" fontId="74" fillId="33" borderId="151" applyNumberFormat="0" applyProtection="0">
      <alignment horizontal="left" vertical="center" indent="1"/>
    </xf>
    <xf numFmtId="0" fontId="74" fillId="33" borderId="151" applyNumberFormat="0" applyProtection="0">
      <alignment horizontal="left" vertical="top" indent="1"/>
    </xf>
    <xf numFmtId="0" fontId="74" fillId="35" borderId="151" applyNumberFormat="0" applyProtection="0">
      <alignment horizontal="left" vertical="center" indent="1"/>
    </xf>
    <xf numFmtId="0" fontId="74" fillId="35" borderId="151" applyNumberFormat="0" applyProtection="0">
      <alignment horizontal="left" vertical="top" indent="1"/>
    </xf>
    <xf numFmtId="0" fontId="74" fillId="32" borderId="151" applyNumberFormat="0" applyProtection="0">
      <alignment horizontal="left" vertical="center" indent="1"/>
    </xf>
    <xf numFmtId="0" fontId="74" fillId="38" borderId="151" applyNumberFormat="0" applyProtection="0">
      <alignment horizontal="left" vertical="center" indent="1"/>
    </xf>
    <xf numFmtId="0" fontId="74" fillId="38" borderId="151" applyNumberFormat="0" applyProtection="0">
      <alignment horizontal="left" vertical="top" indent="1"/>
    </xf>
    <xf numFmtId="0" fontId="74" fillId="76" borderId="147" applyNumberFormat="0">
      <protection locked="0"/>
    </xf>
    <xf numFmtId="0" fontId="205" fillId="33" borderId="157" applyBorder="0"/>
    <xf numFmtId="4" fontId="139" fillId="45" borderId="151" applyNumberFormat="0" applyProtection="0">
      <alignment vertical="center"/>
    </xf>
    <xf numFmtId="4" fontId="172" fillId="45" borderId="151" applyNumberFormat="0" applyProtection="0">
      <alignment vertical="center"/>
    </xf>
    <xf numFmtId="0" fontId="139" fillId="45" borderId="151" applyNumberFormat="0" applyProtection="0">
      <alignment horizontal="left" vertical="top" indent="1"/>
    </xf>
    <xf numFmtId="0" fontId="179" fillId="78" borderId="147"/>
    <xf numFmtId="4" fontId="207" fillId="38" borderId="151" applyNumberFormat="0" applyProtection="0">
      <alignment horizontal="right" vertical="center"/>
    </xf>
    <xf numFmtId="0" fontId="20" fillId="79" borderId="158" applyFont="0" applyAlignment="0">
      <alignment horizontal="left" indent="2"/>
    </xf>
    <xf numFmtId="166" fontId="20" fillId="80" borderId="148"/>
    <xf numFmtId="0" fontId="20" fillId="81" borderId="158" applyFont="0" applyAlignment="0">
      <alignment horizontal="left" indent="2"/>
    </xf>
    <xf numFmtId="0" fontId="153" fillId="0" borderId="156" applyNumberFormat="0" applyFill="0" applyAlignment="0" applyProtection="0"/>
    <xf numFmtId="0" fontId="214" fillId="42" borderId="155" applyNumberFormat="0" applyAlignment="0" applyProtection="0">
      <alignment vertical="center"/>
    </xf>
    <xf numFmtId="0" fontId="217" fillId="46" borderId="155" applyNumberFormat="0" applyAlignment="0" applyProtection="0">
      <alignment vertical="center"/>
    </xf>
    <xf numFmtId="0" fontId="218" fillId="42" borderId="152" applyNumberFormat="0" applyAlignment="0" applyProtection="0">
      <alignment vertical="center"/>
    </xf>
    <xf numFmtId="0" fontId="139" fillId="35" borderId="151" applyNumberFormat="0" applyProtection="0">
      <alignment horizontal="left" vertical="top" indent="1"/>
    </xf>
    <xf numFmtId="0" fontId="138" fillId="30" borderId="151" applyNumberFormat="0" applyProtection="0">
      <alignment horizontal="left" vertical="top" indent="1"/>
    </xf>
    <xf numFmtId="4" fontId="139" fillId="41" borderId="151" applyNumberFormat="0" applyProtection="0">
      <alignment horizontal="right" vertical="center"/>
    </xf>
    <xf numFmtId="4" fontId="139" fillId="51" borderId="151" applyNumberFormat="0" applyProtection="0">
      <alignment horizontal="right" vertical="center"/>
    </xf>
    <xf numFmtId="4" fontId="139" fillId="31" borderId="151" applyNumberFormat="0" applyProtection="0">
      <alignment horizontal="right" vertical="center"/>
    </xf>
    <xf numFmtId="4" fontId="139" fillId="45" borderId="151" applyNumberFormat="0" applyProtection="0">
      <alignment horizontal="left" vertical="center" indent="1"/>
    </xf>
    <xf numFmtId="0" fontId="84" fillId="0" borderId="147">
      <alignment horizontal="left" wrapText="1"/>
    </xf>
    <xf numFmtId="4" fontId="139" fillId="36" borderId="151" applyNumberFormat="0" applyProtection="0">
      <alignment horizontal="right" vertical="center"/>
    </xf>
    <xf numFmtId="4" fontId="139" fillId="52" borderId="151" applyNumberFormat="0" applyProtection="0">
      <alignment horizontal="right" vertical="center"/>
    </xf>
    <xf numFmtId="4" fontId="139" fillId="38" borderId="151" applyNumberFormat="0" applyProtection="0">
      <alignment horizontal="right" vertical="center"/>
    </xf>
    <xf numFmtId="4" fontId="138" fillId="30" borderId="151" applyNumberFormat="0" applyProtection="0">
      <alignment vertical="center"/>
    </xf>
    <xf numFmtId="3" fontId="188" fillId="0" borderId="147"/>
    <xf numFmtId="0" fontId="189" fillId="46" borderId="155" applyNumberFormat="0" applyAlignment="0" applyProtection="0"/>
    <xf numFmtId="0" fontId="190" fillId="0" borderId="156" applyNumberFormat="0" applyFill="0" applyAlignment="0" applyProtection="0">
      <alignment vertical="center"/>
    </xf>
    <xf numFmtId="4" fontId="139" fillId="49" borderId="151" applyNumberFormat="0" applyProtection="0">
      <alignment horizontal="right" vertical="center"/>
    </xf>
    <xf numFmtId="0" fontId="194" fillId="42" borderId="155" applyNumberFormat="0" applyAlignment="0" applyProtection="0"/>
    <xf numFmtId="0" fontId="74" fillId="45" borderId="153" applyNumberFormat="0" applyFont="0" applyAlignment="0" applyProtection="0"/>
    <xf numFmtId="0" fontId="74" fillId="45" borderId="153" applyNumberFormat="0" applyFont="0" applyAlignment="0" applyProtection="0"/>
    <xf numFmtId="4" fontId="172" fillId="38" borderId="151" applyNumberFormat="0" applyProtection="0">
      <alignment horizontal="right" vertical="center"/>
    </xf>
    <xf numFmtId="4" fontId="175" fillId="30" borderId="151" applyNumberFormat="0" applyProtection="0">
      <alignment vertical="center"/>
    </xf>
    <xf numFmtId="0" fontId="137" fillId="0" borderId="149" applyNumberFormat="0" applyAlignment="0" applyProtection="0">
      <alignment horizontal="left" vertical="center"/>
    </xf>
    <xf numFmtId="10" fontId="179" fillId="45" borderId="147" applyNumberFormat="0" applyBorder="0" applyAlignment="0" applyProtection="0"/>
    <xf numFmtId="4" fontId="139" fillId="35" borderId="151" applyNumberFormat="0" applyProtection="0">
      <alignment horizontal="right" vertical="center"/>
    </xf>
    <xf numFmtId="0" fontId="74" fillId="32" borderId="151" applyNumberFormat="0" applyProtection="0">
      <alignment horizontal="left" vertical="top" indent="1"/>
    </xf>
    <xf numFmtId="0" fontId="151" fillId="42" borderId="152" applyNumberFormat="0" applyAlignment="0" applyProtection="0"/>
    <xf numFmtId="0" fontId="74" fillId="45" borderId="153" applyNumberFormat="0" applyFont="0" applyAlignment="0" applyProtection="0">
      <alignment vertical="center"/>
    </xf>
    <xf numFmtId="4" fontId="139" fillId="35" borderId="151" applyNumberFormat="0" applyProtection="0">
      <alignment horizontal="left" vertical="center" indent="1"/>
    </xf>
    <xf numFmtId="4" fontId="138" fillId="30" borderId="151" applyNumberFormat="0" applyProtection="0">
      <alignment horizontal="left" vertical="center" indent="1"/>
    </xf>
    <xf numFmtId="4" fontId="139" fillId="53" borderId="151" applyNumberFormat="0" applyProtection="0">
      <alignment horizontal="right" vertical="center"/>
    </xf>
    <xf numFmtId="4" fontId="139" fillId="54" borderId="151" applyNumberFormat="0" applyProtection="0">
      <alignment horizontal="right" vertical="center"/>
    </xf>
    <xf numFmtId="4" fontId="139" fillId="55" borderId="151" applyNumberFormat="0" applyProtection="0">
      <alignment horizontal="right" vertical="center"/>
    </xf>
    <xf numFmtId="0" fontId="74" fillId="33" borderId="151" applyNumberFormat="0" applyProtection="0">
      <alignment horizontal="left" vertical="center" indent="1"/>
    </xf>
    <xf numFmtId="0" fontId="74" fillId="33" borderId="151" applyNumberFormat="0" applyProtection="0">
      <alignment horizontal="left" vertical="top" indent="1"/>
    </xf>
    <xf numFmtId="0" fontId="74" fillId="35" borderId="151" applyNumberFormat="0" applyProtection="0">
      <alignment horizontal="left" vertical="center" indent="1"/>
    </xf>
    <xf numFmtId="0" fontId="74" fillId="35" borderId="151" applyNumberFormat="0" applyProtection="0">
      <alignment horizontal="left" vertical="top" indent="1"/>
    </xf>
    <xf numFmtId="0" fontId="74" fillId="32" borderId="151" applyNumberFormat="0" applyProtection="0">
      <alignment horizontal="left" vertical="center" indent="1"/>
    </xf>
    <xf numFmtId="0" fontId="74" fillId="38" borderId="151" applyNumberFormat="0" applyProtection="0">
      <alignment horizontal="left" vertical="center" indent="1"/>
    </xf>
    <xf numFmtId="0" fontId="74" fillId="38" borderId="151" applyNumberFormat="0" applyProtection="0">
      <alignment horizontal="left" vertical="top" indent="1"/>
    </xf>
    <xf numFmtId="0" fontId="74" fillId="76" borderId="147" applyNumberFormat="0">
      <protection locked="0"/>
    </xf>
    <xf numFmtId="0" fontId="205" fillId="33" borderId="157" applyBorder="0"/>
    <xf numFmtId="4" fontId="139" fillId="45" borderId="151" applyNumberFormat="0" applyProtection="0">
      <alignment vertical="center"/>
    </xf>
    <xf numFmtId="4" fontId="172" fillId="45" borderId="151" applyNumberFormat="0" applyProtection="0">
      <alignment vertical="center"/>
    </xf>
    <xf numFmtId="0" fontId="139" fillId="45" borderId="151" applyNumberFormat="0" applyProtection="0">
      <alignment horizontal="left" vertical="top" indent="1"/>
    </xf>
    <xf numFmtId="0" fontId="179" fillId="78" borderId="147"/>
    <xf numFmtId="4" fontId="207" fillId="38" borderId="151" applyNumberFormat="0" applyProtection="0">
      <alignment horizontal="right" vertical="center"/>
    </xf>
    <xf numFmtId="0" fontId="20" fillId="79" borderId="158" applyFont="0" applyAlignment="0">
      <alignment horizontal="left" indent="2"/>
    </xf>
    <xf numFmtId="166" fontId="20" fillId="80" borderId="148"/>
    <xf numFmtId="0" fontId="20" fillId="81" borderId="158" applyFont="0" applyAlignment="0">
      <alignment horizontal="left" indent="2"/>
    </xf>
    <xf numFmtId="0" fontId="153" fillId="0" borderId="156" applyNumberFormat="0" applyFill="0" applyAlignment="0" applyProtection="0"/>
    <xf numFmtId="0" fontId="214" fillId="42" borderId="155" applyNumberFormat="0" applyAlignment="0" applyProtection="0">
      <alignment vertical="center"/>
    </xf>
    <xf numFmtId="0" fontId="217" fillId="46" borderId="155" applyNumberFormat="0" applyAlignment="0" applyProtection="0">
      <alignment vertical="center"/>
    </xf>
    <xf numFmtId="0" fontId="218" fillId="42" borderId="152" applyNumberFormat="0" applyAlignment="0" applyProtection="0">
      <alignment vertical="center"/>
    </xf>
    <xf numFmtId="0" fontId="139" fillId="35" borderId="160" applyNumberFormat="0" applyProtection="0">
      <alignment horizontal="left" vertical="top" indent="1"/>
    </xf>
    <xf numFmtId="0" fontId="138" fillId="30" borderId="160" applyNumberFormat="0" applyProtection="0">
      <alignment horizontal="left" vertical="top" indent="1"/>
    </xf>
    <xf numFmtId="4" fontId="139" fillId="41" borderId="160" applyNumberFormat="0" applyProtection="0">
      <alignment horizontal="right" vertical="center"/>
    </xf>
    <xf numFmtId="4" fontId="139" fillId="51" borderId="160" applyNumberFormat="0" applyProtection="0">
      <alignment horizontal="right" vertical="center"/>
    </xf>
    <xf numFmtId="4" fontId="139" fillId="31" borderId="160" applyNumberFormat="0" applyProtection="0">
      <alignment horizontal="right" vertical="center"/>
    </xf>
    <xf numFmtId="4" fontId="139" fillId="45" borderId="160" applyNumberFormat="0" applyProtection="0">
      <alignment horizontal="left" vertical="center" indent="1"/>
    </xf>
    <xf numFmtId="0" fontId="84" fillId="0" borderId="159">
      <alignment horizontal="left" wrapText="1"/>
    </xf>
    <xf numFmtId="4" fontId="139" fillId="36" borderId="160" applyNumberFormat="0" applyProtection="0">
      <alignment horizontal="right" vertical="center"/>
    </xf>
    <xf numFmtId="4" fontId="139" fillId="52" borderId="160" applyNumberFormat="0" applyProtection="0">
      <alignment horizontal="right" vertical="center"/>
    </xf>
    <xf numFmtId="4" fontId="139" fillId="38" borderId="160" applyNumberFormat="0" applyProtection="0">
      <alignment horizontal="right" vertical="center"/>
    </xf>
    <xf numFmtId="4" fontId="138" fillId="30" borderId="160" applyNumberFormat="0" applyProtection="0">
      <alignment vertical="center"/>
    </xf>
    <xf numFmtId="3" fontId="188" fillId="0" borderId="159"/>
    <xf numFmtId="0" fontId="189" fillId="46" borderId="163" applyNumberFormat="0" applyAlignment="0" applyProtection="0"/>
    <xf numFmtId="0" fontId="190" fillId="0" borderId="164" applyNumberFormat="0" applyFill="0" applyAlignment="0" applyProtection="0">
      <alignment vertical="center"/>
    </xf>
    <xf numFmtId="4" fontId="139" fillId="49" borderId="160" applyNumberFormat="0" applyProtection="0">
      <alignment horizontal="right" vertical="center"/>
    </xf>
    <xf numFmtId="0" fontId="194" fillId="42" borderId="163" applyNumberFormat="0" applyAlignment="0" applyProtection="0"/>
    <xf numFmtId="0" fontId="74" fillId="45" borderId="162" applyNumberFormat="0" applyFont="0" applyAlignment="0" applyProtection="0"/>
    <xf numFmtId="0" fontId="74" fillId="45" borderId="162" applyNumberFormat="0" applyFont="0" applyAlignment="0" applyProtection="0"/>
    <xf numFmtId="4" fontId="172" fillId="38" borderId="160" applyNumberFormat="0" applyProtection="0">
      <alignment horizontal="right" vertical="center"/>
    </xf>
    <xf numFmtId="4" fontId="175" fillId="30" borderId="160" applyNumberFormat="0" applyProtection="0">
      <alignment vertical="center"/>
    </xf>
    <xf numFmtId="0" fontId="137" fillId="0" borderId="154">
      <alignment horizontal="left" vertical="center"/>
    </xf>
    <xf numFmtId="10" fontId="179" fillId="45" borderId="159" applyNumberFormat="0" applyBorder="0" applyAlignment="0" applyProtection="0"/>
    <xf numFmtId="4" fontId="139" fillId="35" borderId="160" applyNumberFormat="0" applyProtection="0">
      <alignment horizontal="right" vertical="center"/>
    </xf>
    <xf numFmtId="0" fontId="74" fillId="32" borderId="160" applyNumberFormat="0" applyProtection="0">
      <alignment horizontal="left" vertical="top" indent="1"/>
    </xf>
    <xf numFmtId="0" fontId="151" fillId="42" borderId="161" applyNumberFormat="0" applyAlignment="0" applyProtection="0"/>
    <xf numFmtId="0" fontId="74" fillId="45" borderId="162" applyNumberFormat="0" applyFont="0" applyAlignment="0" applyProtection="0">
      <alignment vertical="center"/>
    </xf>
    <xf numFmtId="4" fontId="139" fillId="35" borderId="160" applyNumberFormat="0" applyProtection="0">
      <alignment horizontal="left" vertical="center" indent="1"/>
    </xf>
    <xf numFmtId="4" fontId="138" fillId="30" borderId="160" applyNumberFormat="0" applyProtection="0">
      <alignment horizontal="left" vertical="center" indent="1"/>
    </xf>
    <xf numFmtId="4" fontId="139" fillId="53" borderId="160" applyNumberFormat="0" applyProtection="0">
      <alignment horizontal="right" vertical="center"/>
    </xf>
    <xf numFmtId="4" fontId="139" fillId="54" borderId="160" applyNumberFormat="0" applyProtection="0">
      <alignment horizontal="right" vertical="center"/>
    </xf>
    <xf numFmtId="4" fontId="139" fillId="55" borderId="160" applyNumberFormat="0" applyProtection="0">
      <alignment horizontal="right" vertical="center"/>
    </xf>
    <xf numFmtId="0" fontId="74" fillId="33" borderId="160" applyNumberFormat="0" applyProtection="0">
      <alignment horizontal="left" vertical="center" indent="1"/>
    </xf>
    <xf numFmtId="0" fontId="74" fillId="33" borderId="160" applyNumberFormat="0" applyProtection="0">
      <alignment horizontal="left" vertical="top" indent="1"/>
    </xf>
    <xf numFmtId="0" fontId="74" fillId="35" borderId="160" applyNumberFormat="0" applyProtection="0">
      <alignment horizontal="left" vertical="center" indent="1"/>
    </xf>
    <xf numFmtId="0" fontId="74" fillId="35" borderId="160" applyNumberFormat="0" applyProtection="0">
      <alignment horizontal="left" vertical="top" indent="1"/>
    </xf>
    <xf numFmtId="0" fontId="74" fillId="32" borderId="160" applyNumberFormat="0" applyProtection="0">
      <alignment horizontal="left" vertical="center" indent="1"/>
    </xf>
    <xf numFmtId="0" fontId="74" fillId="38" borderId="160" applyNumberFormat="0" applyProtection="0">
      <alignment horizontal="left" vertical="center" indent="1"/>
    </xf>
    <xf numFmtId="0" fontId="74" fillId="38" borderId="160" applyNumberFormat="0" applyProtection="0">
      <alignment horizontal="left" vertical="top" indent="1"/>
    </xf>
    <xf numFmtId="0" fontId="74" fillId="76" borderId="159" applyNumberFormat="0">
      <protection locked="0"/>
    </xf>
    <xf numFmtId="0" fontId="205" fillId="33" borderId="165" applyBorder="0"/>
    <xf numFmtId="4" fontId="139" fillId="45" borderId="160" applyNumberFormat="0" applyProtection="0">
      <alignment vertical="center"/>
    </xf>
    <xf numFmtId="4" fontId="172" fillId="45" borderId="160" applyNumberFormat="0" applyProtection="0">
      <alignment vertical="center"/>
    </xf>
    <xf numFmtId="0" fontId="139" fillId="45" borderId="160" applyNumberFormat="0" applyProtection="0">
      <alignment horizontal="left" vertical="top" indent="1"/>
    </xf>
    <xf numFmtId="0" fontId="179" fillId="78" borderId="159"/>
    <xf numFmtId="4" fontId="207" fillId="38" borderId="160" applyNumberFormat="0" applyProtection="0">
      <alignment horizontal="right" vertical="center"/>
    </xf>
    <xf numFmtId="0" fontId="20" fillId="79" borderId="166" applyFont="0" applyAlignment="0">
      <alignment horizontal="left" indent="2"/>
    </xf>
    <xf numFmtId="0" fontId="20" fillId="81" borderId="166" applyFont="0" applyAlignment="0">
      <alignment horizontal="left" indent="2"/>
    </xf>
    <xf numFmtId="0" fontId="153" fillId="0" borderId="164" applyNumberFormat="0" applyFill="0" applyAlignment="0" applyProtection="0"/>
    <xf numFmtId="0" fontId="214" fillId="42" borderId="163" applyNumberFormat="0" applyAlignment="0" applyProtection="0">
      <alignment vertical="center"/>
    </xf>
    <xf numFmtId="0" fontId="217" fillId="46" borderId="163" applyNumberFormat="0" applyAlignment="0" applyProtection="0">
      <alignment vertical="center"/>
    </xf>
    <xf numFmtId="0" fontId="218" fillId="42" borderId="161" applyNumberFormat="0" applyAlignment="0" applyProtection="0">
      <alignment vertical="center"/>
    </xf>
    <xf numFmtId="0" fontId="139" fillId="35" borderId="168" applyNumberFormat="0" applyProtection="0">
      <alignment horizontal="left" vertical="top" indent="1"/>
    </xf>
    <xf numFmtId="0" fontId="138" fillId="30" borderId="168" applyNumberFormat="0" applyProtection="0">
      <alignment horizontal="left" vertical="top" indent="1"/>
    </xf>
    <xf numFmtId="4" fontId="139" fillId="41" borderId="168" applyNumberFormat="0" applyProtection="0">
      <alignment horizontal="right" vertical="center"/>
    </xf>
    <xf numFmtId="4" fontId="139" fillId="51" borderId="168" applyNumberFormat="0" applyProtection="0">
      <alignment horizontal="right" vertical="center"/>
    </xf>
    <xf numFmtId="4" fontId="139" fillId="31" borderId="168" applyNumberFormat="0" applyProtection="0">
      <alignment horizontal="right" vertical="center"/>
    </xf>
    <xf numFmtId="4" fontId="139" fillId="45" borderId="168" applyNumberFormat="0" applyProtection="0">
      <alignment horizontal="left" vertical="center" indent="1"/>
    </xf>
    <xf numFmtId="0" fontId="84" fillId="0" borderId="167">
      <alignment horizontal="left" wrapText="1"/>
    </xf>
    <xf numFmtId="4" fontId="139" fillId="36" borderId="168" applyNumberFormat="0" applyProtection="0">
      <alignment horizontal="right" vertical="center"/>
    </xf>
    <xf numFmtId="4" fontId="139" fillId="52" borderId="168" applyNumberFormat="0" applyProtection="0">
      <alignment horizontal="right" vertical="center"/>
    </xf>
    <xf numFmtId="4" fontId="139" fillId="38" borderId="168" applyNumberFormat="0" applyProtection="0">
      <alignment horizontal="right" vertical="center"/>
    </xf>
    <xf numFmtId="4" fontId="138" fillId="30" borderId="168" applyNumberFormat="0" applyProtection="0">
      <alignment vertical="center"/>
    </xf>
    <xf numFmtId="3" fontId="188" fillId="0" borderId="167"/>
    <xf numFmtId="0" fontId="189" fillId="46" borderId="171" applyNumberFormat="0" applyAlignment="0" applyProtection="0"/>
    <xf numFmtId="0" fontId="190" fillId="0" borderId="172" applyNumberFormat="0" applyFill="0" applyAlignment="0" applyProtection="0">
      <alignment vertical="center"/>
    </xf>
    <xf numFmtId="4" fontId="139" fillId="49" borderId="168" applyNumberFormat="0" applyProtection="0">
      <alignment horizontal="right" vertical="center"/>
    </xf>
    <xf numFmtId="0" fontId="194" fillId="42" borderId="171" applyNumberFormat="0" applyAlignment="0" applyProtection="0"/>
    <xf numFmtId="0" fontId="74" fillId="45" borderId="170" applyNumberFormat="0" applyFont="0" applyAlignment="0" applyProtection="0"/>
    <xf numFmtId="0" fontId="74" fillId="45" borderId="170" applyNumberFormat="0" applyFont="0" applyAlignment="0" applyProtection="0"/>
    <xf numFmtId="4" fontId="172" fillId="38" borderId="168" applyNumberFormat="0" applyProtection="0">
      <alignment horizontal="right" vertical="center"/>
    </xf>
    <xf numFmtId="4" fontId="175" fillId="30" borderId="168" applyNumberFormat="0" applyProtection="0">
      <alignment vertical="center"/>
    </xf>
    <xf numFmtId="10" fontId="179" fillId="45" borderId="167" applyNumberFormat="0" applyBorder="0" applyAlignment="0" applyProtection="0"/>
    <xf numFmtId="4" fontId="139" fillId="35" borderId="168" applyNumberFormat="0" applyProtection="0">
      <alignment horizontal="right" vertical="center"/>
    </xf>
    <xf numFmtId="0" fontId="74" fillId="32" borderId="168" applyNumberFormat="0" applyProtection="0">
      <alignment horizontal="left" vertical="top" indent="1"/>
    </xf>
    <xf numFmtId="0" fontId="151" fillId="42" borderId="169" applyNumberFormat="0" applyAlignment="0" applyProtection="0"/>
    <xf numFmtId="0" fontId="74" fillId="45" borderId="170" applyNumberFormat="0" applyFont="0" applyAlignment="0" applyProtection="0">
      <alignment vertical="center"/>
    </xf>
    <xf numFmtId="4" fontId="139" fillId="35" borderId="168" applyNumberFormat="0" applyProtection="0">
      <alignment horizontal="left" vertical="center" indent="1"/>
    </xf>
    <xf numFmtId="4" fontId="138" fillId="30" borderId="168" applyNumberFormat="0" applyProtection="0">
      <alignment horizontal="left" vertical="center" indent="1"/>
    </xf>
    <xf numFmtId="4" fontId="139" fillId="53" borderId="168" applyNumberFormat="0" applyProtection="0">
      <alignment horizontal="right" vertical="center"/>
    </xf>
    <xf numFmtId="4" fontId="139" fillId="54" borderId="168" applyNumberFormat="0" applyProtection="0">
      <alignment horizontal="right" vertical="center"/>
    </xf>
    <xf numFmtId="4" fontId="139" fillId="55" borderId="168" applyNumberFormat="0" applyProtection="0">
      <alignment horizontal="right" vertical="center"/>
    </xf>
    <xf numFmtId="0" fontId="74" fillId="33" borderId="168" applyNumberFormat="0" applyProtection="0">
      <alignment horizontal="left" vertical="center" indent="1"/>
    </xf>
    <xf numFmtId="0" fontId="74" fillId="33" borderId="168" applyNumberFormat="0" applyProtection="0">
      <alignment horizontal="left" vertical="top" indent="1"/>
    </xf>
    <xf numFmtId="0" fontId="74" fillId="35" borderId="168" applyNumberFormat="0" applyProtection="0">
      <alignment horizontal="left" vertical="center" indent="1"/>
    </xf>
    <xf numFmtId="0" fontId="74" fillId="35" borderId="168" applyNumberFormat="0" applyProtection="0">
      <alignment horizontal="left" vertical="top" indent="1"/>
    </xf>
    <xf numFmtId="0" fontId="74" fillId="32" borderId="168" applyNumberFormat="0" applyProtection="0">
      <alignment horizontal="left" vertical="center" indent="1"/>
    </xf>
    <xf numFmtId="0" fontId="74" fillId="38" borderId="168" applyNumberFormat="0" applyProtection="0">
      <alignment horizontal="left" vertical="center" indent="1"/>
    </xf>
    <xf numFmtId="0" fontId="74" fillId="38" borderId="168" applyNumberFormat="0" applyProtection="0">
      <alignment horizontal="left" vertical="top" indent="1"/>
    </xf>
    <xf numFmtId="0" fontId="74" fillId="76" borderId="167" applyNumberFormat="0">
      <protection locked="0"/>
    </xf>
    <xf numFmtId="0" fontId="205" fillId="33" borderId="173" applyBorder="0"/>
    <xf numFmtId="4" fontId="139" fillId="45" borderId="168" applyNumberFormat="0" applyProtection="0">
      <alignment vertical="center"/>
    </xf>
    <xf numFmtId="4" fontId="172" fillId="45" borderId="168" applyNumberFormat="0" applyProtection="0">
      <alignment vertical="center"/>
    </xf>
    <xf numFmtId="0" fontId="139" fillId="45" borderId="168" applyNumberFormat="0" applyProtection="0">
      <alignment horizontal="left" vertical="top" indent="1"/>
    </xf>
    <xf numFmtId="0" fontId="179" fillId="78" borderId="167"/>
    <xf numFmtId="4" fontId="207" fillId="38" borderId="168" applyNumberFormat="0" applyProtection="0">
      <alignment horizontal="right" vertical="center"/>
    </xf>
    <xf numFmtId="0" fontId="20" fillId="79" borderId="174" applyFont="0" applyAlignment="0">
      <alignment horizontal="left" indent="2"/>
    </xf>
    <xf numFmtId="0" fontId="20" fillId="81" borderId="174" applyFont="0" applyAlignment="0">
      <alignment horizontal="left" indent="2"/>
    </xf>
    <xf numFmtId="0" fontId="153" fillId="0" borderId="172" applyNumberFormat="0" applyFill="0" applyAlignment="0" applyProtection="0"/>
    <xf numFmtId="0" fontId="214" fillId="42" borderId="171" applyNumberFormat="0" applyAlignment="0" applyProtection="0">
      <alignment vertical="center"/>
    </xf>
    <xf numFmtId="0" fontId="217" fillId="46" borderId="171" applyNumberFormat="0" applyAlignment="0" applyProtection="0">
      <alignment vertical="center"/>
    </xf>
    <xf numFmtId="0" fontId="218" fillId="42" borderId="169" applyNumberFormat="0" applyAlignment="0" applyProtection="0">
      <alignment vertical="center"/>
    </xf>
    <xf numFmtId="0" fontId="235" fillId="0" borderId="0" applyProtection="0"/>
    <xf numFmtId="166" fontId="20" fillId="0" borderId="0" applyFont="0" applyFill="0" applyBorder="0" applyAlignment="0" applyProtection="0"/>
    <xf numFmtId="166" fontId="20" fillId="0" borderId="0" applyFont="0" applyFill="0" applyBorder="0" applyAlignment="0" applyProtection="0"/>
    <xf numFmtId="43" fontId="74" fillId="0" borderId="0" applyFont="0" applyFill="0" applyBorder="0" applyAlignment="0" applyProtection="0"/>
    <xf numFmtId="0" fontId="74" fillId="0" borderId="0"/>
    <xf numFmtId="43" fontId="20" fillId="0" borderId="0" applyFont="0" applyFill="0" applyBorder="0" applyAlignment="0" applyProtection="0"/>
    <xf numFmtId="43" fontId="74" fillId="0" borderId="0" applyFont="0" applyFill="0" applyBorder="0" applyAlignment="0" applyProtection="0"/>
    <xf numFmtId="43" fontId="20" fillId="0" borderId="0" applyFont="0" applyFill="0" applyBorder="0" applyAlignment="0" applyProtection="0"/>
  </cellStyleXfs>
  <cellXfs count="9133">
    <xf numFmtId="0" fontId="0" fillId="0" borderId="0" xfId="0"/>
    <xf numFmtId="0" fontId="2" fillId="2" borderId="0" xfId="0" applyFont="1" applyFill="1" applyAlignment="1">
      <alignment horizontal="left" vertical="center"/>
    </xf>
    <xf numFmtId="0" fontId="0" fillId="2" borderId="0" xfId="0" applyFill="1"/>
    <xf numFmtId="0" fontId="2" fillId="2" borderId="0" xfId="0" applyFont="1" applyFill="1" applyAlignment="1">
      <alignment horizontal="left"/>
    </xf>
    <xf numFmtId="0" fontId="3" fillId="2" borderId="0" xfId="0" applyFont="1" applyFill="1"/>
    <xf numFmtId="0" fontId="3" fillId="0" borderId="0" xfId="0" applyFont="1" applyProtection="1">
      <protection locked="0"/>
    </xf>
    <xf numFmtId="0" fontId="6" fillId="3" borderId="0" xfId="0" applyFont="1" applyFill="1" applyAlignment="1">
      <alignment horizontal="left" vertical="center"/>
    </xf>
    <xf numFmtId="0" fontId="12" fillId="4" borderId="0" xfId="0" applyFont="1" applyFill="1"/>
    <xf numFmtId="0" fontId="11" fillId="3" borderId="0" xfId="0" applyFont="1" applyFill="1"/>
    <xf numFmtId="0" fontId="12" fillId="3" borderId="0" xfId="0" applyFont="1" applyFill="1"/>
    <xf numFmtId="0" fontId="17" fillId="2" borderId="0" xfId="0" applyFont="1" applyFill="1" applyAlignment="1">
      <alignment vertical="center"/>
    </xf>
    <xf numFmtId="0" fontId="26" fillId="6" borderId="0" xfId="3" applyFont="1" applyFill="1"/>
    <xf numFmtId="0" fontId="26" fillId="0" borderId="0" xfId="3" applyFont="1"/>
    <xf numFmtId="0" fontId="25" fillId="0" borderId="0" xfId="3" applyFont="1" applyAlignment="1">
      <alignment vertical="center"/>
    </xf>
    <xf numFmtId="0" fontId="25" fillId="0" borderId="0" xfId="3" applyFont="1" applyAlignment="1">
      <alignment vertical="center" wrapText="1"/>
    </xf>
    <xf numFmtId="0" fontId="25" fillId="0" borderId="0" xfId="3" applyFont="1" applyAlignment="1">
      <alignment vertical="top"/>
    </xf>
    <xf numFmtId="0" fontId="25" fillId="0" borderId="0" xfId="3" applyFont="1" applyAlignment="1">
      <alignment horizontal="left" vertical="center" wrapText="1" indent="2"/>
    </xf>
    <xf numFmtId="43" fontId="25" fillId="0" borderId="3" xfId="5" applyFont="1" applyFill="1" applyBorder="1" applyProtection="1">
      <protection locked="0"/>
    </xf>
    <xf numFmtId="0" fontId="26" fillId="0" borderId="0" xfId="3" applyFont="1" applyAlignment="1">
      <alignment vertical="center"/>
    </xf>
    <xf numFmtId="0" fontId="26" fillId="0" borderId="0" xfId="3" applyFont="1" applyAlignment="1">
      <alignment horizontal="left" vertical="center" wrapText="1" indent="6"/>
    </xf>
    <xf numFmtId="0" fontId="26" fillId="0" borderId="0" xfId="3" applyFont="1" applyAlignment="1">
      <alignment horizontal="left" vertical="center"/>
    </xf>
    <xf numFmtId="0" fontId="25" fillId="0" borderId="0" xfId="3" applyFont="1" applyAlignment="1">
      <alignment horizontal="left" vertical="center"/>
    </xf>
    <xf numFmtId="0" fontId="25" fillId="0" borderId="0" xfId="4" applyFont="1"/>
    <xf numFmtId="0" fontId="26" fillId="0" borderId="0" xfId="4" applyFont="1"/>
    <xf numFmtId="0" fontId="25" fillId="0" borderId="0" xfId="3" applyFont="1"/>
    <xf numFmtId="0" fontId="26" fillId="6" borderId="0" xfId="3" applyFont="1" applyFill="1" applyAlignment="1">
      <alignment horizontal="center"/>
    </xf>
    <xf numFmtId="0" fontId="26" fillId="6" borderId="0" xfId="3" applyFont="1" applyFill="1" applyAlignment="1">
      <alignment wrapText="1"/>
    </xf>
    <xf numFmtId="0" fontId="26" fillId="0" borderId="0" xfId="3" applyFont="1" applyAlignment="1">
      <alignment horizontal="left" vertical="center" wrapText="1" indent="5"/>
    </xf>
    <xf numFmtId="0" fontId="26" fillId="0" borderId="0" xfId="3" applyFont="1" applyAlignment="1">
      <alignment horizontal="left" vertical="center" wrapText="1" indent="7"/>
    </xf>
    <xf numFmtId="0" fontId="10" fillId="0" borderId="0" xfId="3" applyFont="1" applyAlignment="1">
      <alignment horizontal="left" vertical="center" wrapText="1" indent="2"/>
    </xf>
    <xf numFmtId="0" fontId="15" fillId="2" borderId="0" xfId="0" applyFont="1" applyFill="1" applyAlignment="1">
      <alignment horizontal="left"/>
    </xf>
    <xf numFmtId="0" fontId="34" fillId="2" borderId="0" xfId="0" applyFont="1" applyFill="1"/>
    <xf numFmtId="0" fontId="34" fillId="3" borderId="0" xfId="0" applyFont="1" applyFill="1"/>
    <xf numFmtId="16" fontId="13" fillId="2" borderId="0" xfId="0" applyNumberFormat="1" applyFont="1" applyFill="1" applyAlignment="1">
      <alignment horizontal="right"/>
    </xf>
    <xf numFmtId="0" fontId="13" fillId="3" borderId="0" xfId="0" applyFont="1" applyFill="1"/>
    <xf numFmtId="0" fontId="10" fillId="3" borderId="0" xfId="0" applyFont="1" applyFill="1"/>
    <xf numFmtId="0" fontId="16" fillId="2" borderId="0" xfId="0" applyFont="1" applyFill="1"/>
    <xf numFmtId="0" fontId="17" fillId="2" borderId="0" xfId="0" applyFont="1" applyFill="1" applyAlignment="1">
      <alignment horizontal="left" vertical="center"/>
    </xf>
    <xf numFmtId="0" fontId="17" fillId="2" borderId="0" xfId="0" applyFont="1" applyFill="1"/>
    <xf numFmtId="0" fontId="10" fillId="2" borderId="0" xfId="0" applyFont="1" applyFill="1" applyAlignment="1">
      <alignment horizontal="right"/>
    </xf>
    <xf numFmtId="0" fontId="15" fillId="2" borderId="0" xfId="0" applyFont="1" applyFill="1" applyAlignment="1">
      <alignment horizontal="left" vertical="center"/>
    </xf>
    <xf numFmtId="0" fontId="12" fillId="2" borderId="0" xfId="0" applyFont="1" applyFill="1"/>
    <xf numFmtId="0" fontId="52" fillId="2" borderId="0" xfId="0" applyFont="1" applyFill="1"/>
    <xf numFmtId="0" fontId="46" fillId="2" borderId="0" xfId="0" applyFont="1" applyFill="1"/>
    <xf numFmtId="0" fontId="53" fillId="3" borderId="0" xfId="0" applyFont="1" applyFill="1"/>
    <xf numFmtId="0" fontId="3" fillId="3" borderId="0" xfId="0" applyFont="1" applyFill="1"/>
    <xf numFmtId="0" fontId="47" fillId="3" borderId="0" xfId="0" applyFont="1" applyFill="1" applyAlignment="1">
      <alignment vertical="center"/>
    </xf>
    <xf numFmtId="0" fontId="54" fillId="3" borderId="0" xfId="0" applyFont="1" applyFill="1"/>
    <xf numFmtId="0" fontId="2" fillId="2" borderId="0" xfId="0" applyFont="1" applyFill="1" applyAlignment="1">
      <alignment horizontal="center" vertical="center"/>
    </xf>
    <xf numFmtId="0" fontId="48" fillId="3" borderId="0" xfId="0" applyFont="1" applyFill="1"/>
    <xf numFmtId="0" fontId="38" fillId="3" borderId="0" xfId="0" applyFont="1" applyFill="1"/>
    <xf numFmtId="0" fontId="37" fillId="3" borderId="0" xfId="0" applyFont="1" applyFill="1" applyAlignment="1">
      <alignment vertical="center"/>
    </xf>
    <xf numFmtId="0" fontId="58" fillId="3" borderId="0" xfId="0" applyFont="1" applyFill="1" applyAlignment="1">
      <alignment horizontal="center"/>
    </xf>
    <xf numFmtId="0" fontId="38" fillId="3" borderId="0" xfId="0" applyFont="1" applyFill="1" applyAlignment="1">
      <alignment horizontal="center" vertical="center"/>
    </xf>
    <xf numFmtId="0" fontId="11" fillId="2" borderId="0" xfId="0" applyFont="1" applyFill="1"/>
    <xf numFmtId="0" fontId="12" fillId="2" borderId="0" xfId="0" applyFont="1" applyFill="1" applyAlignment="1">
      <alignment horizontal="center" vertical="center"/>
    </xf>
    <xf numFmtId="0" fontId="12" fillId="2" borderId="0" xfId="0" applyFont="1" applyFill="1" applyAlignment="1">
      <alignment vertical="center"/>
    </xf>
    <xf numFmtId="171" fontId="34" fillId="2" borderId="0" xfId="0" applyNumberFormat="1" applyFont="1" applyFill="1"/>
    <xf numFmtId="0" fontId="6" fillId="3" borderId="0" xfId="0" applyFont="1" applyFill="1" applyAlignment="1">
      <alignment vertical="center"/>
    </xf>
    <xf numFmtId="0" fontId="17" fillId="3" borderId="0" xfId="0" applyFont="1" applyFill="1" applyAlignment="1">
      <alignment horizontal="center"/>
    </xf>
    <xf numFmtId="0" fontId="63" fillId="3" borderId="0" xfId="0" applyFont="1" applyFill="1"/>
    <xf numFmtId="0" fontId="12" fillId="0" borderId="0" xfId="0" applyFont="1" applyAlignment="1">
      <alignment vertical="center"/>
    </xf>
    <xf numFmtId="0" fontId="16" fillId="2" borderId="0" xfId="0" applyFont="1" applyFill="1" applyAlignment="1">
      <alignment horizontal="left"/>
    </xf>
    <xf numFmtId="0" fontId="12" fillId="2" borderId="0" xfId="0" applyFont="1" applyFill="1" applyProtection="1">
      <protection locked="0"/>
    </xf>
    <xf numFmtId="0" fontId="55" fillId="2" borderId="0" xfId="0" applyFont="1" applyFill="1"/>
    <xf numFmtId="0" fontId="13" fillId="2" borderId="0" xfId="0" applyFont="1" applyFill="1"/>
    <xf numFmtId="0" fontId="10" fillId="3" borderId="0" xfId="0" applyFont="1" applyFill="1" applyAlignment="1">
      <alignment horizontal="center"/>
    </xf>
    <xf numFmtId="0" fontId="10" fillId="4" borderId="0" xfId="0" applyFont="1" applyFill="1"/>
    <xf numFmtId="0" fontId="12" fillId="4" borderId="0" xfId="0" applyFont="1" applyFill="1" applyProtection="1">
      <protection locked="0"/>
    </xf>
    <xf numFmtId="0" fontId="60" fillId="0" borderId="0" xfId="0" applyFont="1"/>
    <xf numFmtId="39" fontId="12" fillId="4" borderId="0" xfId="0" applyNumberFormat="1" applyFont="1" applyFill="1"/>
    <xf numFmtId="0" fontId="3" fillId="2" borderId="0" xfId="0" applyFont="1" applyFill="1" applyProtection="1">
      <protection locked="0"/>
    </xf>
    <xf numFmtId="0" fontId="16" fillId="2" borderId="0" xfId="0" applyFont="1" applyFill="1" applyProtection="1">
      <protection locked="0"/>
    </xf>
    <xf numFmtId="0" fontId="17" fillId="2" borderId="0" xfId="0" applyFont="1" applyFill="1" applyProtection="1">
      <protection locked="0"/>
    </xf>
    <xf numFmtId="0" fontId="60" fillId="3" borderId="0" xfId="0" applyFont="1" applyFill="1"/>
    <xf numFmtId="0" fontId="17" fillId="3" borderId="0" xfId="0" applyFont="1" applyFill="1" applyAlignment="1">
      <alignment horizontal="left"/>
    </xf>
    <xf numFmtId="0" fontId="12" fillId="3" borderId="0" xfId="0" applyFont="1" applyFill="1" applyAlignment="1">
      <alignment horizontal="right"/>
    </xf>
    <xf numFmtId="0" fontId="17" fillId="3" borderId="0" xfId="0" applyFont="1" applyFill="1"/>
    <xf numFmtId="0" fontId="12" fillId="2" borderId="0" xfId="0" applyFont="1" applyFill="1" applyAlignment="1">
      <alignment horizontal="left" vertical="center"/>
    </xf>
    <xf numFmtId="37" fontId="12" fillId="2" borderId="0" xfId="0" applyNumberFormat="1" applyFont="1" applyFill="1" applyAlignment="1">
      <alignment vertical="center"/>
    </xf>
    <xf numFmtId="0" fontId="12" fillId="2" borderId="0" xfId="0" quotePrefix="1" applyFont="1" applyFill="1" applyAlignment="1">
      <alignment horizontal="left" vertical="center"/>
    </xf>
    <xf numFmtId="0" fontId="17" fillId="2" borderId="0" xfId="0" applyFont="1" applyFill="1" applyAlignment="1">
      <alignment horizontal="center"/>
    </xf>
    <xf numFmtId="166" fontId="12" fillId="2" borderId="0" xfId="1" applyFont="1" applyFill="1" applyBorder="1" applyAlignment="1" applyProtection="1"/>
    <xf numFmtId="166" fontId="3" fillId="2" borderId="0" xfId="1" applyFont="1" applyFill="1" applyBorder="1" applyAlignment="1" applyProtection="1"/>
    <xf numFmtId="0" fontId="17" fillId="2" borderId="0" xfId="0" applyFont="1" applyFill="1" applyAlignment="1">
      <alignment horizontal="right" vertical="center"/>
    </xf>
    <xf numFmtId="0" fontId="67" fillId="2" borderId="0" xfId="0" applyFont="1" applyFill="1"/>
    <xf numFmtId="172" fontId="12" fillId="2" borderId="0" xfId="0" applyNumberFormat="1" applyFont="1" applyFill="1" applyAlignment="1">
      <alignment vertical="center"/>
    </xf>
    <xf numFmtId="0" fontId="10" fillId="2" borderId="0" xfId="0" applyFont="1" applyFill="1" applyAlignment="1">
      <alignment horizontal="center" vertical="center"/>
    </xf>
    <xf numFmtId="0" fontId="68" fillId="2" borderId="0" xfId="0" quotePrefix="1" applyFont="1" applyFill="1" applyAlignment="1">
      <alignment horizontal="left"/>
    </xf>
    <xf numFmtId="0" fontId="67" fillId="2" borderId="0" xfId="0" quotePrefix="1" applyFont="1" applyFill="1" applyAlignment="1">
      <alignment horizontal="left"/>
    </xf>
    <xf numFmtId="0" fontId="69" fillId="2" borderId="0" xfId="0" applyFont="1" applyFill="1" applyAlignment="1">
      <alignment vertical="center"/>
    </xf>
    <xf numFmtId="0" fontId="0" fillId="2" borderId="0" xfId="0" applyFill="1" applyAlignment="1">
      <alignment horizontal="center"/>
    </xf>
    <xf numFmtId="0" fontId="43" fillId="2" borderId="0" xfId="0" applyFont="1" applyFill="1" applyAlignment="1" applyProtection="1">
      <alignment wrapText="1"/>
      <protection locked="0"/>
    </xf>
    <xf numFmtId="0" fontId="43" fillId="2" borderId="0" xfId="0" applyFont="1" applyFill="1" applyProtection="1">
      <protection locked="0"/>
    </xf>
    <xf numFmtId="0" fontId="10" fillId="2" borderId="0" xfId="0" applyFont="1" applyFill="1"/>
    <xf numFmtId="0" fontId="16" fillId="2" borderId="0" xfId="0" applyFont="1" applyFill="1" applyAlignment="1">
      <alignment horizontal="left" vertical="center"/>
    </xf>
    <xf numFmtId="43" fontId="26" fillId="0" borderId="0" xfId="6" applyFont="1" applyFill="1" applyBorder="1"/>
    <xf numFmtId="43" fontId="25" fillId="0" borderId="0" xfId="6" applyFont="1" applyFill="1"/>
    <xf numFmtId="43" fontId="25" fillId="0" borderId="0" xfId="6" applyFont="1" applyFill="1" applyBorder="1"/>
    <xf numFmtId="0" fontId="26" fillId="0" borderId="0" xfId="0" applyFont="1"/>
    <xf numFmtId="0" fontId="10" fillId="0" borderId="0" xfId="8" applyFont="1"/>
    <xf numFmtId="0" fontId="25" fillId="0" borderId="0" xfId="0" applyFont="1"/>
    <xf numFmtId="0" fontId="70" fillId="0" borderId="0" xfId="0" applyFont="1"/>
    <xf numFmtId="171" fontId="26" fillId="0" borderId="0" xfId="6" applyNumberFormat="1" applyFont="1" applyFill="1" applyBorder="1" applyAlignment="1" applyProtection="1">
      <protection locked="0"/>
    </xf>
    <xf numFmtId="0" fontId="18" fillId="2" borderId="0" xfId="0" applyFont="1" applyFill="1"/>
    <xf numFmtId="0" fontId="55" fillId="2" borderId="0" xfId="0" applyFont="1" applyFill="1" applyAlignment="1">
      <alignment horizontal="right" vertical="center"/>
    </xf>
    <xf numFmtId="39" fontId="12" fillId="2" borderId="0" xfId="0" applyNumberFormat="1" applyFont="1" applyFill="1" applyAlignment="1">
      <alignment horizontal="left"/>
    </xf>
    <xf numFmtId="0" fontId="19" fillId="2" borderId="0" xfId="0" applyFont="1" applyFill="1"/>
    <xf numFmtId="0" fontId="80" fillId="2" borderId="0" xfId="0" applyFont="1" applyFill="1"/>
    <xf numFmtId="39" fontId="12" fillId="2" borderId="0" xfId="0" applyNumberFormat="1" applyFont="1" applyFill="1"/>
    <xf numFmtId="0" fontId="10" fillId="2" borderId="0" xfId="0" applyFont="1" applyFill="1" applyAlignment="1">
      <alignment horizontal="right" vertical="center"/>
    </xf>
    <xf numFmtId="0" fontId="10" fillId="0" borderId="0" xfId="8" applyFont="1" applyAlignment="1">
      <alignment horizontal="center"/>
    </xf>
    <xf numFmtId="0" fontId="25" fillId="0" borderId="0" xfId="0" applyFont="1" applyAlignment="1">
      <alignment horizontal="center"/>
    </xf>
    <xf numFmtId="0" fontId="26" fillId="0" borderId="0" xfId="0" applyFont="1" applyAlignment="1">
      <alignment horizontal="center"/>
    </xf>
    <xf numFmtId="0" fontId="25" fillId="0" borderId="0" xfId="11" applyFont="1"/>
    <xf numFmtId="0" fontId="83" fillId="0" borderId="0" xfId="0" applyFont="1"/>
    <xf numFmtId="2" fontId="10" fillId="0" borderId="0" xfId="8" applyNumberFormat="1" applyFont="1" applyAlignment="1">
      <alignment horizontal="center"/>
    </xf>
    <xf numFmtId="0" fontId="7" fillId="2" borderId="0" xfId="0" applyFont="1" applyFill="1" applyAlignment="1">
      <alignment horizontal="center"/>
    </xf>
    <xf numFmtId="43" fontId="30" fillId="2" borderId="0" xfId="6" applyFont="1" applyFill="1" applyBorder="1" applyAlignment="1"/>
    <xf numFmtId="0" fontId="31" fillId="2" borderId="0" xfId="0" applyFont="1" applyFill="1"/>
    <xf numFmtId="43" fontId="31" fillId="2" borderId="0" xfId="6" applyFont="1" applyFill="1" applyBorder="1" applyAlignment="1"/>
    <xf numFmtId="0" fontId="26" fillId="2" borderId="0" xfId="0" applyFont="1" applyFill="1"/>
    <xf numFmtId="0" fontId="27" fillId="2" borderId="0" xfId="0" applyFont="1" applyFill="1" applyAlignment="1">
      <alignment horizontal="left"/>
    </xf>
    <xf numFmtId="0" fontId="4" fillId="2" borderId="0" xfId="0" applyFont="1" applyFill="1" applyAlignment="1">
      <alignment horizontal="fill" vertical="center"/>
    </xf>
    <xf numFmtId="171" fontId="4" fillId="2" borderId="0" xfId="1" applyNumberFormat="1" applyFont="1" applyFill="1" applyBorder="1" applyAlignment="1" applyProtection="1"/>
    <xf numFmtId="0" fontId="87" fillId="2" borderId="0" xfId="0" applyFont="1" applyFill="1"/>
    <xf numFmtId="0" fontId="16" fillId="2" borderId="0" xfId="0" applyFont="1" applyFill="1" applyAlignment="1">
      <alignment horizontal="right"/>
    </xf>
    <xf numFmtId="0" fontId="0" fillId="3" borderId="0" xfId="0" applyFill="1"/>
    <xf numFmtId="0" fontId="43" fillId="2" borderId="0" xfId="0" applyFont="1" applyFill="1"/>
    <xf numFmtId="0" fontId="34" fillId="2" borderId="0" xfId="0" applyFont="1" applyFill="1" applyAlignment="1">
      <alignment horizontal="center"/>
    </xf>
    <xf numFmtId="0" fontId="81" fillId="2" borderId="0" xfId="0" applyFont="1" applyFill="1"/>
    <xf numFmtId="43" fontId="10" fillId="2" borderId="0" xfId="6" applyFont="1" applyFill="1" applyBorder="1" applyAlignment="1">
      <alignment horizontal="center" vertical="center" wrapText="1"/>
    </xf>
    <xf numFmtId="0" fontId="66" fillId="2" borderId="0" xfId="0" applyFont="1" applyFill="1" applyAlignment="1">
      <alignment vertical="center"/>
    </xf>
    <xf numFmtId="43" fontId="30" fillId="2" borderId="0" xfId="6" applyFont="1" applyFill="1" applyAlignment="1"/>
    <xf numFmtId="0" fontId="66" fillId="2" borderId="0" xfId="0" applyFont="1" applyFill="1" applyAlignment="1">
      <alignment horizontal="center" vertical="center"/>
    </xf>
    <xf numFmtId="0" fontId="66" fillId="2" borderId="0" xfId="0" applyFont="1" applyFill="1" applyAlignment="1">
      <alignment horizontal="left" vertical="center"/>
    </xf>
    <xf numFmtId="0" fontId="6" fillId="2" borderId="0" xfId="0" applyFont="1" applyFill="1" applyAlignment="1">
      <alignment vertical="center"/>
    </xf>
    <xf numFmtId="0" fontId="27" fillId="7" borderId="0" xfId="0" applyFont="1" applyFill="1" applyAlignment="1">
      <alignment horizontal="center" vertical="center"/>
    </xf>
    <xf numFmtId="37" fontId="10" fillId="2" borderId="0" xfId="0" applyNumberFormat="1" applyFont="1" applyFill="1"/>
    <xf numFmtId="0" fontId="90" fillId="2" borderId="0" xfId="0" applyFont="1" applyFill="1"/>
    <xf numFmtId="0" fontId="91" fillId="2" borderId="0" xfId="0" applyFont="1" applyFill="1"/>
    <xf numFmtId="166" fontId="90" fillId="13" borderId="0" xfId="1" applyFont="1" applyFill="1" applyBorder="1" applyProtection="1"/>
    <xf numFmtId="0" fontId="6" fillId="2" borderId="0" xfId="0" applyFont="1" applyFill="1" applyAlignment="1">
      <alignment horizontal="left" vertical="center"/>
    </xf>
    <xf numFmtId="0" fontId="6" fillId="2" borderId="0" xfId="0" applyFont="1" applyFill="1" applyAlignment="1">
      <alignment horizontal="center" vertical="center"/>
    </xf>
    <xf numFmtId="0" fontId="10" fillId="2" borderId="0" xfId="0" applyFont="1" applyFill="1" applyAlignment="1">
      <alignment horizontal="left"/>
    </xf>
    <xf numFmtId="0" fontId="12" fillId="2" borderId="0" xfId="0" applyFont="1" applyFill="1" applyAlignment="1">
      <alignment horizontal="fill" vertical="center"/>
    </xf>
    <xf numFmtId="171" fontId="12" fillId="2" borderId="0" xfId="1" applyNumberFormat="1" applyFont="1" applyFill="1" applyBorder="1" applyAlignment="1" applyProtection="1"/>
    <xf numFmtId="0" fontId="6" fillId="3" borderId="0" xfId="0" applyFont="1" applyFill="1" applyAlignment="1">
      <alignment horizontal="center" vertical="center"/>
    </xf>
    <xf numFmtId="0" fontId="27" fillId="7" borderId="0" xfId="0" applyFont="1" applyFill="1" applyAlignment="1">
      <alignment horizontal="center"/>
    </xf>
    <xf numFmtId="0" fontId="27" fillId="7" borderId="0" xfId="0" applyFont="1" applyFill="1"/>
    <xf numFmtId="0" fontId="10" fillId="0" borderId="0" xfId="8" applyFont="1" applyAlignment="1">
      <alignment horizontal="left" indent="9"/>
    </xf>
    <xf numFmtId="43" fontId="10" fillId="0" borderId="0" xfId="8" applyNumberFormat="1" applyFont="1"/>
    <xf numFmtId="0" fontId="4" fillId="7" borderId="0" xfId="0" applyFont="1" applyFill="1"/>
    <xf numFmtId="0" fontId="27" fillId="7" borderId="0" xfId="8" applyFont="1" applyFill="1" applyAlignment="1">
      <alignment horizontal="center" vertical="center"/>
    </xf>
    <xf numFmtId="0" fontId="27" fillId="7" borderId="0" xfId="8" applyFont="1" applyFill="1"/>
    <xf numFmtId="0" fontId="27" fillId="7" borderId="0" xfId="8" applyFont="1" applyFill="1" applyAlignment="1">
      <alignment horizontal="center"/>
    </xf>
    <xf numFmtId="0" fontId="5" fillId="3" borderId="0" xfId="0" applyFont="1" applyFill="1" applyAlignment="1">
      <alignment horizontal="right"/>
    </xf>
    <xf numFmtId="0" fontId="12" fillId="2" borderId="0" xfId="0" applyFont="1" applyFill="1" applyAlignment="1">
      <alignment horizontal="center"/>
    </xf>
    <xf numFmtId="0" fontId="27" fillId="7" borderId="47" xfId="8" applyFont="1" applyFill="1" applyBorder="1" applyAlignment="1">
      <alignment horizontal="center"/>
    </xf>
    <xf numFmtId="0" fontId="4" fillId="2" borderId="0" xfId="0" applyFont="1" applyFill="1"/>
    <xf numFmtId="0" fontId="25" fillId="2" borderId="0" xfId="0" applyFont="1" applyFill="1"/>
    <xf numFmtId="0" fontId="61" fillId="2" borderId="0" xfId="0" applyFont="1" applyFill="1" applyAlignment="1">
      <alignment horizontal="center" vertical="center"/>
    </xf>
    <xf numFmtId="0" fontId="24" fillId="2" borderId="0" xfId="0" applyFont="1" applyFill="1" applyAlignment="1">
      <alignment horizontal="left"/>
    </xf>
    <xf numFmtId="0" fontId="31" fillId="15" borderId="0" xfId="0" applyFont="1" applyFill="1"/>
    <xf numFmtId="0" fontId="26" fillId="15" borderId="0" xfId="0" applyFont="1" applyFill="1"/>
    <xf numFmtId="0" fontId="83" fillId="15" borderId="0" xfId="0" applyFont="1" applyFill="1"/>
    <xf numFmtId="0" fontId="83" fillId="15" borderId="0" xfId="0" applyFont="1" applyFill="1" applyAlignment="1">
      <alignment horizontal="right"/>
    </xf>
    <xf numFmtId="0" fontId="83" fillId="15" borderId="0" xfId="0" applyFont="1" applyFill="1" applyAlignment="1">
      <alignment horizontal="center"/>
    </xf>
    <xf numFmtId="0" fontId="86" fillId="15" borderId="0" xfId="0" applyFont="1" applyFill="1"/>
    <xf numFmtId="0" fontId="24" fillId="15" borderId="0" xfId="0" applyFont="1" applyFill="1"/>
    <xf numFmtId="0" fontId="17" fillId="15" borderId="0" xfId="0" applyFont="1" applyFill="1"/>
    <xf numFmtId="0" fontId="12" fillId="15" borderId="0" xfId="0" applyFont="1" applyFill="1"/>
    <xf numFmtId="166" fontId="12" fillId="15" borderId="0" xfId="1" applyFont="1" applyFill="1" applyBorder="1" applyAlignment="1" applyProtection="1"/>
    <xf numFmtId="171" fontId="34" fillId="15" borderId="0" xfId="0" applyNumberFormat="1" applyFont="1" applyFill="1"/>
    <xf numFmtId="0" fontId="34" fillId="15" borderId="0" xfId="0" applyFont="1" applyFill="1"/>
    <xf numFmtId="0" fontId="17" fillId="15" borderId="0" xfId="0" applyFont="1" applyFill="1" applyAlignment="1">
      <alignment horizontal="left" vertical="center"/>
    </xf>
    <xf numFmtId="0" fontId="12" fillId="15" borderId="0" xfId="0" applyFont="1" applyFill="1" applyProtection="1">
      <protection locked="0"/>
    </xf>
    <xf numFmtId="0" fontId="85" fillId="15" borderId="0" xfId="0" applyFont="1" applyFill="1"/>
    <xf numFmtId="0" fontId="25" fillId="15" borderId="0" xfId="0" applyFont="1" applyFill="1"/>
    <xf numFmtId="0" fontId="26" fillId="15" borderId="0" xfId="0" applyFont="1" applyFill="1" applyAlignment="1">
      <alignment horizontal="right"/>
    </xf>
    <xf numFmtId="0" fontId="26" fillId="15" borderId="0" xfId="0" applyFont="1" applyFill="1" applyAlignment="1">
      <alignment horizontal="center"/>
    </xf>
    <xf numFmtId="0" fontId="12" fillId="15" borderId="0" xfId="8" applyFont="1" applyFill="1"/>
    <xf numFmtId="171" fontId="12" fillId="15" borderId="0" xfId="0" applyNumberFormat="1" applyFont="1" applyFill="1"/>
    <xf numFmtId="0" fontId="10" fillId="15" borderId="0" xfId="8" applyFont="1" applyFill="1" applyAlignment="1">
      <alignment horizontal="fill" vertical="center"/>
    </xf>
    <xf numFmtId="0" fontId="70" fillId="15" borderId="0" xfId="0" applyFont="1" applyFill="1"/>
    <xf numFmtId="0" fontId="6" fillId="15" borderId="0" xfId="0" applyFont="1" applyFill="1" applyAlignment="1">
      <alignment vertical="center"/>
    </xf>
    <xf numFmtId="49" fontId="12" fillId="15" borderId="0" xfId="0" applyNumberFormat="1" applyFont="1" applyFill="1"/>
    <xf numFmtId="0" fontId="70" fillId="15" borderId="0" xfId="0" applyFont="1" applyFill="1" applyProtection="1">
      <protection locked="0"/>
    </xf>
    <xf numFmtId="0" fontId="30" fillId="15" borderId="0" xfId="0" applyFont="1" applyFill="1"/>
    <xf numFmtId="0" fontId="10" fillId="15" borderId="0" xfId="8" applyFont="1" applyFill="1"/>
    <xf numFmtId="0" fontId="25" fillId="15" borderId="0" xfId="0" applyFont="1" applyFill="1" applyAlignment="1">
      <alignment horizontal="center"/>
    </xf>
    <xf numFmtId="0" fontId="10" fillId="15" borderId="0" xfId="8" applyFont="1" applyFill="1" applyAlignment="1">
      <alignment horizontal="center" vertical="center"/>
    </xf>
    <xf numFmtId="0" fontId="10" fillId="15" borderId="0" xfId="8" applyFont="1" applyFill="1" applyAlignment="1">
      <alignment horizontal="center"/>
    </xf>
    <xf numFmtId="49" fontId="10" fillId="15" borderId="0" xfId="8" applyNumberFormat="1" applyFont="1" applyFill="1" applyAlignment="1">
      <alignment horizontal="center"/>
    </xf>
    <xf numFmtId="0" fontId="12" fillId="15" borderId="0" xfId="8" applyFont="1" applyFill="1" applyAlignment="1" applyProtection="1">
      <alignment horizontal="center"/>
      <protection locked="0"/>
    </xf>
    <xf numFmtId="166" fontId="26" fillId="15" borderId="0" xfId="1" applyFont="1" applyFill="1" applyBorder="1"/>
    <xf numFmtId="166" fontId="25" fillId="15" borderId="0" xfId="1" applyFont="1" applyFill="1" applyBorder="1"/>
    <xf numFmtId="0" fontId="10" fillId="15" borderId="0" xfId="8" applyFont="1" applyFill="1" applyProtection="1">
      <protection locked="0"/>
    </xf>
    <xf numFmtId="0" fontId="31" fillId="15" borderId="0" xfId="0" applyFont="1" applyFill="1" applyAlignment="1">
      <alignment horizontal="left"/>
    </xf>
    <xf numFmtId="0" fontId="25" fillId="15" borderId="0" xfId="0" applyFont="1" applyFill="1" applyAlignment="1">
      <alignment horizontal="right"/>
    </xf>
    <xf numFmtId="0" fontId="70" fillId="15" borderId="0" xfId="0" applyFont="1" applyFill="1" applyAlignment="1">
      <alignment horizontal="center"/>
    </xf>
    <xf numFmtId="0" fontId="26" fillId="15" borderId="0" xfId="0" applyFont="1" applyFill="1" applyAlignment="1">
      <alignment horizontal="fill" vertical="center"/>
    </xf>
    <xf numFmtId="0" fontId="26" fillId="15" borderId="0" xfId="0" applyFont="1" applyFill="1" applyAlignment="1">
      <alignment horizontal="left"/>
    </xf>
    <xf numFmtId="0" fontId="70" fillId="2" borderId="0" xfId="0" applyFont="1" applyFill="1"/>
    <xf numFmtId="49" fontId="12" fillId="2" borderId="0" xfId="0" applyNumberFormat="1" applyFont="1" applyFill="1"/>
    <xf numFmtId="0" fontId="70" fillId="2" borderId="0" xfId="0" applyFont="1" applyFill="1" applyProtection="1">
      <protection locked="0"/>
    </xf>
    <xf numFmtId="0" fontId="30" fillId="2" borderId="0" xfId="0" applyFont="1" applyFill="1" applyAlignment="1">
      <alignment horizontal="left"/>
    </xf>
    <xf numFmtId="0" fontId="17" fillId="2" borderId="0" xfId="0" quotePrefix="1" applyFont="1" applyFill="1"/>
    <xf numFmtId="0" fontId="38" fillId="2" borderId="0" xfId="0" applyFont="1" applyFill="1"/>
    <xf numFmtId="0" fontId="17" fillId="2" borderId="0" xfId="0" applyFont="1" applyFill="1" applyAlignment="1">
      <alignment horizontal="left"/>
    </xf>
    <xf numFmtId="0" fontId="26" fillId="2" borderId="0" xfId="0" applyFont="1" applyFill="1" applyAlignment="1">
      <alignment horizontal="right"/>
    </xf>
    <xf numFmtId="0" fontId="26" fillId="2" borderId="0" xfId="0" applyFont="1" applyFill="1" applyAlignment="1">
      <alignment horizontal="center"/>
    </xf>
    <xf numFmtId="0" fontId="25" fillId="2" borderId="0" xfId="0" applyFont="1" applyFill="1" applyAlignment="1">
      <alignment horizontal="left"/>
    </xf>
    <xf numFmtId="0" fontId="26" fillId="2" borderId="0" xfId="0" applyFont="1" applyFill="1" applyAlignment="1">
      <alignment horizontal="left"/>
    </xf>
    <xf numFmtId="0" fontId="12" fillId="2" borderId="0" xfId="8" applyFont="1" applyFill="1"/>
    <xf numFmtId="0" fontId="12" fillId="2" borderId="0" xfId="8" applyFont="1" applyFill="1" applyAlignment="1">
      <alignment horizontal="center"/>
    </xf>
    <xf numFmtId="0" fontId="25" fillId="2" borderId="0" xfId="0" applyFont="1" applyFill="1" applyAlignment="1">
      <alignment horizontal="right"/>
    </xf>
    <xf numFmtId="0" fontId="56" fillId="2" borderId="0" xfId="8" applyFont="1" applyFill="1" applyAlignment="1">
      <alignment horizontal="right"/>
    </xf>
    <xf numFmtId="0" fontId="56" fillId="2" borderId="0" xfId="8" applyFont="1" applyFill="1" applyAlignment="1">
      <alignment horizontal="center"/>
    </xf>
    <xf numFmtId="176" fontId="12" fillId="2" borderId="0" xfId="10" applyFont="1" applyFill="1"/>
    <xf numFmtId="0" fontId="10" fillId="2" borderId="0" xfId="8" applyFont="1" applyFill="1"/>
    <xf numFmtId="0" fontId="10" fillId="2" borderId="0" xfId="8" applyFont="1" applyFill="1" applyAlignment="1">
      <alignment horizontal="center"/>
    </xf>
    <xf numFmtId="176" fontId="10" fillId="2" borderId="0" xfId="10" applyFont="1" applyFill="1"/>
    <xf numFmtId="0" fontId="12" fillId="2" borderId="0" xfId="8" applyFont="1" applyFill="1" applyProtection="1">
      <protection locked="0"/>
    </xf>
    <xf numFmtId="0" fontId="10" fillId="2" borderId="0" xfId="8" applyFont="1" applyFill="1" applyProtection="1">
      <protection locked="0"/>
    </xf>
    <xf numFmtId="0" fontId="55" fillId="2" borderId="0" xfId="0" quotePrefix="1" applyFont="1" applyFill="1"/>
    <xf numFmtId="0" fontId="25" fillId="2" borderId="0" xfId="0" applyFont="1" applyFill="1" applyAlignment="1">
      <alignment horizontal="center"/>
    </xf>
    <xf numFmtId="177" fontId="12" fillId="2" borderId="0" xfId="10" applyNumberFormat="1" applyFont="1" applyFill="1"/>
    <xf numFmtId="43" fontId="10" fillId="2" borderId="0" xfId="8" applyNumberFormat="1" applyFont="1" applyFill="1"/>
    <xf numFmtId="171" fontId="12" fillId="2" borderId="0" xfId="0" applyNumberFormat="1" applyFont="1" applyFill="1"/>
    <xf numFmtId="0" fontId="10" fillId="2" borderId="0" xfId="8" applyFont="1" applyFill="1" applyAlignment="1">
      <alignment horizontal="fill" vertical="center"/>
    </xf>
    <xf numFmtId="0" fontId="55" fillId="2" borderId="0" xfId="0" applyFont="1" applyFill="1" applyAlignment="1">
      <alignment horizontal="left" vertical="center"/>
    </xf>
    <xf numFmtId="0" fontId="30" fillId="2" borderId="0" xfId="0" applyFont="1" applyFill="1" applyAlignment="1">
      <alignment horizontal="left" vertical="top"/>
    </xf>
    <xf numFmtId="0" fontId="83" fillId="2" borderId="0" xfId="0" applyFont="1" applyFill="1" applyAlignment="1">
      <alignment horizontal="right"/>
    </xf>
    <xf numFmtId="0" fontId="86" fillId="2" borderId="0" xfId="0" applyFont="1" applyFill="1"/>
    <xf numFmtId="0" fontId="83" fillId="2" borderId="0" xfId="0" applyFont="1" applyFill="1"/>
    <xf numFmtId="0" fontId="24" fillId="2" borderId="0" xfId="0" applyFont="1" applyFill="1" applyAlignment="1">
      <alignment horizontal="right"/>
    </xf>
    <xf numFmtId="0" fontId="24" fillId="2" borderId="0" xfId="0" applyFont="1" applyFill="1"/>
    <xf numFmtId="0" fontId="83" fillId="2" borderId="0" xfId="0" applyFont="1" applyFill="1" applyAlignment="1">
      <alignment horizontal="center"/>
    </xf>
    <xf numFmtId="0" fontId="83" fillId="2" borderId="0" xfId="0" applyFont="1" applyFill="1" applyAlignment="1">
      <alignment horizontal="left"/>
    </xf>
    <xf numFmtId="0" fontId="74" fillId="2" borderId="0" xfId="8" applyFont="1" applyFill="1"/>
    <xf numFmtId="0" fontId="74" fillId="2" borderId="0" xfId="8" applyFont="1" applyFill="1" applyAlignment="1">
      <alignment horizontal="center"/>
    </xf>
    <xf numFmtId="0" fontId="74" fillId="2" borderId="0" xfId="8" applyFont="1" applyFill="1" applyProtection="1">
      <protection locked="0"/>
    </xf>
    <xf numFmtId="0" fontId="84" fillId="2" borderId="0" xfId="8" applyFont="1" applyFill="1"/>
    <xf numFmtId="0" fontId="84" fillId="2" borderId="0" xfId="8" applyFont="1" applyFill="1" applyAlignment="1">
      <alignment horizontal="center"/>
    </xf>
    <xf numFmtId="0" fontId="84" fillId="2" borderId="0" xfId="8" applyFont="1" applyFill="1" applyProtection="1">
      <protection locked="0"/>
    </xf>
    <xf numFmtId="0" fontId="24" fillId="2" borderId="0" xfId="0" applyFont="1" applyFill="1" applyAlignment="1">
      <alignment horizontal="center"/>
    </xf>
    <xf numFmtId="0" fontId="84" fillId="2" borderId="0" xfId="8" applyFont="1" applyFill="1" applyAlignment="1">
      <alignment horizontal="fill" vertical="center"/>
    </xf>
    <xf numFmtId="0" fontId="30" fillId="2" borderId="0" xfId="0" applyFont="1" applyFill="1"/>
    <xf numFmtId="0" fontId="31" fillId="2" borderId="0" xfId="0" applyFont="1" applyFill="1" applyAlignment="1">
      <alignment horizontal="right"/>
    </xf>
    <xf numFmtId="0" fontId="7" fillId="2" borderId="0" xfId="8" applyFont="1" applyFill="1"/>
    <xf numFmtId="0" fontId="31" fillId="2" borderId="0" xfId="0" applyFont="1" applyFill="1" applyAlignment="1">
      <alignment horizontal="left"/>
    </xf>
    <xf numFmtId="49" fontId="10" fillId="2" borderId="0" xfId="8" applyNumberFormat="1" applyFont="1" applyFill="1" applyAlignment="1">
      <alignment horizontal="center"/>
    </xf>
    <xf numFmtId="166" fontId="26" fillId="2" borderId="0" xfId="1" applyFont="1" applyFill="1" applyBorder="1"/>
    <xf numFmtId="166" fontId="25" fillId="2" borderId="0" xfId="1" applyFont="1" applyFill="1" applyBorder="1"/>
    <xf numFmtId="0" fontId="10" fillId="2" borderId="0" xfId="8" applyFont="1" applyFill="1" applyAlignment="1">
      <alignment horizontal="center" vertical="center"/>
    </xf>
    <xf numFmtId="0" fontId="12" fillId="2" borderId="0" xfId="8" applyFont="1" applyFill="1" applyAlignment="1" applyProtection="1">
      <alignment horizontal="center"/>
      <protection locked="0"/>
    </xf>
    <xf numFmtId="0" fontId="10" fillId="2" borderId="0" xfId="8" quotePrefix="1" applyFont="1" applyFill="1" applyAlignment="1">
      <alignment horizontal="center"/>
    </xf>
    <xf numFmtId="0" fontId="43" fillId="15" borderId="0" xfId="0" applyFont="1" applyFill="1"/>
    <xf numFmtId="171" fontId="43" fillId="15" borderId="0" xfId="0" applyNumberFormat="1" applyFont="1" applyFill="1"/>
    <xf numFmtId="0" fontId="76" fillId="15" borderId="0" xfId="0" applyFont="1" applyFill="1"/>
    <xf numFmtId="0" fontId="0" fillId="15" borderId="0" xfId="0" applyFill="1"/>
    <xf numFmtId="0" fontId="21" fillId="15" borderId="0" xfId="0" applyFont="1" applyFill="1"/>
    <xf numFmtId="0" fontId="78" fillId="15" borderId="0" xfId="0" applyFont="1" applyFill="1"/>
    <xf numFmtId="0" fontId="0" fillId="15" borderId="0" xfId="0" applyFill="1" applyProtection="1">
      <protection locked="0"/>
    </xf>
    <xf numFmtId="0" fontId="3" fillId="15" borderId="0" xfId="0" applyFont="1" applyFill="1"/>
    <xf numFmtId="49" fontId="3" fillId="15" borderId="0" xfId="0" applyNumberFormat="1" applyFont="1" applyFill="1"/>
    <xf numFmtId="0" fontId="3" fillId="15" borderId="0" xfId="0" applyFont="1" applyFill="1" applyProtection="1">
      <protection locked="0"/>
    </xf>
    <xf numFmtId="0" fontId="25" fillId="15" borderId="0" xfId="11" applyFont="1" applyFill="1" applyAlignment="1" applyProtection="1">
      <alignment horizontal="center" vertical="center"/>
      <protection locked="0"/>
    </xf>
    <xf numFmtId="0" fontId="26" fillId="15" borderId="0" xfId="11" applyFont="1" applyFill="1"/>
    <xf numFmtId="0" fontId="26" fillId="15" borderId="0" xfId="11" applyFont="1" applyFill="1" applyAlignment="1">
      <alignment horizontal="center" vertical="center"/>
    </xf>
    <xf numFmtId="0" fontId="26" fillId="15" borderId="0" xfId="11" applyFont="1" applyFill="1" applyAlignment="1">
      <alignment horizontal="center"/>
    </xf>
    <xf numFmtId="0" fontId="31" fillId="15" borderId="0" xfId="0" applyFont="1" applyFill="1" applyAlignment="1">
      <alignment horizontal="right"/>
    </xf>
    <xf numFmtId="2" fontId="10" fillId="2" borderId="0" xfId="8" applyNumberFormat="1" applyFont="1" applyFill="1" applyAlignment="1">
      <alignment horizontal="center"/>
    </xf>
    <xf numFmtId="2" fontId="10" fillId="2" borderId="0" xfId="8" quotePrefix="1" applyNumberFormat="1" applyFont="1" applyFill="1" applyAlignment="1">
      <alignment horizontal="center"/>
    </xf>
    <xf numFmtId="2" fontId="26" fillId="2" borderId="0" xfId="1" applyNumberFormat="1" applyFont="1" applyFill="1" applyBorder="1"/>
    <xf numFmtId="0" fontId="70" fillId="2" borderId="0" xfId="0" applyFont="1" applyFill="1" applyAlignment="1">
      <alignment horizontal="center"/>
    </xf>
    <xf numFmtId="0" fontId="26" fillId="2" borderId="0" xfId="0" applyFont="1" applyFill="1" applyAlignment="1">
      <alignment horizontal="left" vertical="center"/>
    </xf>
    <xf numFmtId="39" fontId="26" fillId="2" borderId="0" xfId="0" applyNumberFormat="1" applyFont="1" applyFill="1" applyAlignment="1">
      <alignment horizontal="left"/>
    </xf>
    <xf numFmtId="43" fontId="26" fillId="2" borderId="0" xfId="6" applyFont="1" applyFill="1" applyBorder="1" applyAlignment="1" applyProtection="1"/>
    <xf numFmtId="0" fontId="77" fillId="2" borderId="0" xfId="0" applyFont="1" applyFill="1" applyAlignment="1">
      <alignment horizontal="right"/>
    </xf>
    <xf numFmtId="0" fontId="7" fillId="2" borderId="0" xfId="8" applyFont="1" applyFill="1" applyAlignment="1">
      <alignment horizontal="center"/>
    </xf>
    <xf numFmtId="0" fontId="7" fillId="2" borderId="0" xfId="0" applyFont="1" applyFill="1"/>
    <xf numFmtId="0" fontId="82" fillId="2" borderId="0" xfId="0" applyFont="1" applyFill="1"/>
    <xf numFmtId="0" fontId="1" fillId="2" borderId="0" xfId="0" applyFont="1" applyFill="1"/>
    <xf numFmtId="171" fontId="1" fillId="2" borderId="0" xfId="0" applyNumberFormat="1" applyFont="1" applyFill="1"/>
    <xf numFmtId="0" fontId="7" fillId="2" borderId="0" xfId="0" applyFont="1" applyFill="1" applyProtection="1">
      <protection locked="0"/>
    </xf>
    <xf numFmtId="0" fontId="75" fillId="2" borderId="0" xfId="0" applyFont="1" applyFill="1" applyAlignment="1">
      <alignment horizontal="left" vertical="center"/>
    </xf>
    <xf numFmtId="0" fontId="75" fillId="2" borderId="0" xfId="0" applyFont="1" applyFill="1" applyAlignment="1">
      <alignment horizontal="center" vertical="center"/>
    </xf>
    <xf numFmtId="0" fontId="76" fillId="2" borderId="0" xfId="0" applyFont="1" applyFill="1"/>
    <xf numFmtId="0" fontId="77" fillId="2" borderId="0" xfId="0" applyFont="1" applyFill="1" applyAlignment="1">
      <alignment horizontal="left"/>
    </xf>
    <xf numFmtId="0" fontId="77" fillId="2" borderId="0" xfId="0" applyFont="1" applyFill="1"/>
    <xf numFmtId="0" fontId="78" fillId="2" borderId="0" xfId="0" applyFont="1" applyFill="1"/>
    <xf numFmtId="0" fontId="55" fillId="2" borderId="0" xfId="0" applyFont="1" applyFill="1" applyAlignment="1">
      <alignment horizontal="right"/>
    </xf>
    <xf numFmtId="0" fontId="79" fillId="2" borderId="0" xfId="0" applyFont="1" applyFill="1"/>
    <xf numFmtId="0" fontId="25" fillId="2" borderId="0" xfId="0" quotePrefix="1" applyFont="1" applyFill="1" applyAlignment="1">
      <alignment horizontal="center"/>
    </xf>
    <xf numFmtId="0" fontId="25" fillId="2" borderId="0" xfId="11" applyFont="1" applyFill="1" applyAlignment="1" applyProtection="1">
      <alignment horizontal="center" vertical="center"/>
      <protection locked="0"/>
    </xf>
    <xf numFmtId="0" fontId="26" fillId="2" borderId="0" xfId="11" applyFont="1" applyFill="1"/>
    <xf numFmtId="0" fontId="25" fillId="2" borderId="0" xfId="11" applyFont="1" applyFill="1" applyAlignment="1">
      <alignment horizontal="right" vertical="center"/>
    </xf>
    <xf numFmtId="0" fontId="26" fillId="2" borderId="0" xfId="11" applyFont="1" applyFill="1" applyAlignment="1">
      <alignment horizontal="center" vertical="center"/>
    </xf>
    <xf numFmtId="0" fontId="25" fillId="2" borderId="0" xfId="11" applyFont="1" applyFill="1" applyAlignment="1">
      <alignment horizontal="left" vertical="center"/>
    </xf>
    <xf numFmtId="0" fontId="25" fillId="2" borderId="0" xfId="11" applyFont="1" applyFill="1" applyAlignment="1">
      <alignment horizontal="center" vertical="center"/>
    </xf>
    <xf numFmtId="0" fontId="26" fillId="2" borderId="0" xfId="11" applyFont="1" applyFill="1" applyAlignment="1">
      <alignment horizontal="center"/>
    </xf>
    <xf numFmtId="0" fontId="26" fillId="2" borderId="0" xfId="11" applyFont="1" applyFill="1" applyProtection="1">
      <protection locked="0"/>
    </xf>
    <xf numFmtId="39" fontId="26" fillId="2" borderId="0" xfId="11" applyNumberFormat="1" applyFont="1" applyFill="1" applyAlignment="1">
      <alignment horizontal="left"/>
    </xf>
    <xf numFmtId="0" fontId="26" fillId="2" borderId="0" xfId="11" applyFont="1" applyFill="1" applyAlignment="1">
      <alignment horizontal="left" vertical="center"/>
    </xf>
    <xf numFmtId="0" fontId="25" fillId="2" borderId="0" xfId="11" applyFont="1" applyFill="1" applyAlignment="1">
      <alignment horizontal="center"/>
    </xf>
    <xf numFmtId="0" fontId="25" fillId="2" borderId="0" xfId="11" quotePrefix="1" applyFont="1" applyFill="1" applyAlignment="1">
      <alignment horizontal="center"/>
    </xf>
    <xf numFmtId="0" fontId="26" fillId="2" borderId="0" xfId="11" applyFont="1" applyFill="1" applyAlignment="1" applyProtection="1">
      <alignment horizontal="center" vertical="center"/>
      <protection locked="0"/>
    </xf>
    <xf numFmtId="0" fontId="26" fillId="2" borderId="0" xfId="11" quotePrefix="1" applyFont="1" applyFill="1" applyAlignment="1">
      <alignment horizontal="center"/>
    </xf>
    <xf numFmtId="49" fontId="3" fillId="2" borderId="0" xfId="0" applyNumberFormat="1" applyFont="1" applyFill="1"/>
    <xf numFmtId="0" fontId="5" fillId="2" borderId="0" xfId="0" applyFont="1" applyFill="1" applyAlignment="1">
      <alignment horizontal="right"/>
    </xf>
    <xf numFmtId="43" fontId="5" fillId="2" borderId="0" xfId="6" applyFont="1" applyFill="1" applyBorder="1" applyAlignment="1" applyProtection="1">
      <alignment horizontal="right"/>
    </xf>
    <xf numFmtId="0" fontId="0" fillId="2" borderId="0" xfId="0" applyFill="1" applyProtection="1">
      <protection locked="0"/>
    </xf>
    <xf numFmtId="0" fontId="21" fillId="2" borderId="0" xfId="0" applyFont="1" applyFill="1"/>
    <xf numFmtId="43" fontId="70" fillId="2" borderId="0" xfId="6" applyFont="1" applyFill="1"/>
    <xf numFmtId="43" fontId="26" fillId="15" borderId="0" xfId="6" applyFont="1" applyFill="1"/>
    <xf numFmtId="43" fontId="31" fillId="15" borderId="0" xfId="6" applyFont="1" applyFill="1"/>
    <xf numFmtId="43" fontId="25" fillId="15" borderId="0" xfId="6" applyFont="1" applyFill="1" applyAlignment="1">
      <alignment horizontal="center" vertical="center" wrapText="1"/>
    </xf>
    <xf numFmtId="43" fontId="26" fillId="15" borderId="0" xfId="6" applyFont="1" applyFill="1" applyAlignment="1">
      <alignment horizontal="center"/>
    </xf>
    <xf numFmtId="43" fontId="25" fillId="15" borderId="0" xfId="6" applyFont="1" applyFill="1" applyBorder="1"/>
    <xf numFmtId="43" fontId="26" fillId="15" borderId="0" xfId="6" applyFont="1" applyFill="1" applyBorder="1"/>
    <xf numFmtId="43" fontId="25" fillId="15" borderId="0" xfId="6" applyFont="1" applyFill="1"/>
    <xf numFmtId="0" fontId="71" fillId="15" borderId="0" xfId="0" applyFont="1" applyFill="1"/>
    <xf numFmtId="43" fontId="71" fillId="15" borderId="0" xfId="6" applyFont="1" applyFill="1" applyBorder="1"/>
    <xf numFmtId="43" fontId="72" fillId="15" borderId="0" xfId="6" applyFont="1" applyFill="1"/>
    <xf numFmtId="0" fontId="87" fillId="15" borderId="0" xfId="0" applyFont="1" applyFill="1"/>
    <xf numFmtId="0" fontId="5" fillId="3" borderId="0" xfId="0" applyFont="1" applyFill="1" applyAlignment="1">
      <alignment horizontal="center"/>
    </xf>
    <xf numFmtId="166" fontId="5" fillId="3" borderId="0" xfId="1" applyFont="1" applyFill="1" applyBorder="1" applyAlignment="1" applyProtection="1">
      <alignment horizontal="center"/>
    </xf>
    <xf numFmtId="37" fontId="67" fillId="2" borderId="0" xfId="0" applyNumberFormat="1" applyFont="1" applyFill="1" applyProtection="1">
      <protection locked="0"/>
    </xf>
    <xf numFmtId="0" fontId="13" fillId="15" borderId="0" xfId="0" applyFont="1" applyFill="1"/>
    <xf numFmtId="0" fontId="91" fillId="15" borderId="0" xfId="0" applyFont="1" applyFill="1"/>
    <xf numFmtId="37" fontId="7" fillId="2" borderId="0" xfId="0" applyNumberFormat="1" applyFont="1" applyFill="1" applyProtection="1">
      <protection locked="0"/>
    </xf>
    <xf numFmtId="37" fontId="12" fillId="2" borderId="0" xfId="0" applyNumberFormat="1" applyFont="1" applyFill="1" applyProtection="1">
      <protection locked="0"/>
    </xf>
    <xf numFmtId="0" fontId="6" fillId="16" borderId="0" xfId="0" applyFont="1" applyFill="1" applyAlignment="1">
      <alignment vertical="center"/>
    </xf>
    <xf numFmtId="0" fontId="24" fillId="15" borderId="0" xfId="0" applyFont="1" applyFill="1" applyAlignment="1">
      <alignment horizontal="right"/>
    </xf>
    <xf numFmtId="0" fontId="72" fillId="15" borderId="0" xfId="0" applyFont="1" applyFill="1"/>
    <xf numFmtId="0" fontId="84" fillId="15" borderId="0" xfId="8" applyFont="1" applyFill="1" applyAlignment="1">
      <alignment horizontal="left"/>
    </xf>
    <xf numFmtId="166" fontId="24" fillId="15" borderId="0" xfId="1" applyFont="1" applyFill="1" applyBorder="1"/>
    <xf numFmtId="0" fontId="84" fillId="15" borderId="0" xfId="8" applyFont="1" applyFill="1"/>
    <xf numFmtId="0" fontId="17" fillId="15" borderId="0" xfId="0" quotePrefix="1" applyFont="1" applyFill="1"/>
    <xf numFmtId="166" fontId="26" fillId="15" borderId="0" xfId="1" applyFont="1" applyFill="1"/>
    <xf numFmtId="166" fontId="26" fillId="2" borderId="0" xfId="1" applyFont="1" applyFill="1"/>
    <xf numFmtId="166" fontId="30" fillId="2" borderId="0" xfId="0" applyNumberFormat="1" applyFont="1" applyFill="1"/>
    <xf numFmtId="0" fontId="85" fillId="2" borderId="0" xfId="0" applyFont="1" applyFill="1"/>
    <xf numFmtId="171" fontId="43" fillId="2" borderId="0" xfId="0" applyNumberFormat="1" applyFont="1" applyFill="1"/>
    <xf numFmtId="0" fontId="72" fillId="2" borderId="0" xfId="0" applyFont="1" applyFill="1"/>
    <xf numFmtId="0" fontId="25" fillId="2" borderId="0" xfId="9" applyFont="1" applyFill="1" applyAlignment="1">
      <alignment horizontal="right"/>
    </xf>
    <xf numFmtId="0" fontId="74" fillId="2" borderId="0" xfId="8" applyFont="1" applyFill="1" applyAlignment="1">
      <alignment horizontal="left" indent="9"/>
    </xf>
    <xf numFmtId="166" fontId="83" fillId="2" borderId="0" xfId="1" applyFont="1" applyFill="1" applyBorder="1"/>
    <xf numFmtId="0" fontId="84" fillId="2" borderId="0" xfId="8" applyFont="1" applyFill="1" applyAlignment="1">
      <alignment horizontal="left"/>
    </xf>
    <xf numFmtId="166" fontId="24" fillId="2" borderId="0" xfId="1" applyFont="1" applyFill="1" applyBorder="1"/>
    <xf numFmtId="0" fontId="12" fillId="2" borderId="0" xfId="8" applyFont="1" applyFill="1" applyAlignment="1">
      <alignment horizontal="left" vertical="center"/>
    </xf>
    <xf numFmtId="0" fontId="5" fillId="2" borderId="0" xfId="0" applyFont="1" applyFill="1" applyAlignment="1">
      <alignment horizontal="left"/>
    </xf>
    <xf numFmtId="171" fontId="12" fillId="0" borderId="0" xfId="1" applyNumberFormat="1" applyFont="1" applyFill="1" applyBorder="1" applyProtection="1">
      <protection locked="0"/>
    </xf>
    <xf numFmtId="0" fontId="11" fillId="2" borderId="0" xfId="0" applyFont="1" applyFill="1" applyAlignment="1">
      <alignment horizontal="fill" vertical="center"/>
    </xf>
    <xf numFmtId="171" fontId="11" fillId="2" borderId="0" xfId="1" applyNumberFormat="1" applyFont="1" applyFill="1" applyBorder="1" applyAlignment="1" applyProtection="1"/>
    <xf numFmtId="0" fontId="7" fillId="2" borderId="0" xfId="0" applyFont="1" applyFill="1" applyAlignment="1">
      <alignment horizontal="left"/>
    </xf>
    <xf numFmtId="43" fontId="72" fillId="2" borderId="0" xfId="6" applyFont="1" applyFill="1"/>
    <xf numFmtId="43" fontId="31" fillId="2" borderId="0" xfId="6" applyFont="1" applyFill="1"/>
    <xf numFmtId="43" fontId="25" fillId="2" borderId="0" xfId="6" applyFont="1" applyFill="1" applyAlignment="1">
      <alignment horizontal="center" vertical="center" wrapText="1"/>
    </xf>
    <xf numFmtId="43" fontId="26" fillId="2" borderId="0" xfId="6" applyFont="1" applyFill="1" applyAlignment="1">
      <alignment horizontal="center"/>
    </xf>
    <xf numFmtId="43" fontId="26" fillId="2" borderId="0" xfId="6" applyFont="1" applyFill="1"/>
    <xf numFmtId="43" fontId="26" fillId="2" borderId="0" xfId="6" applyFont="1" applyFill="1" applyBorder="1"/>
    <xf numFmtId="43" fontId="25" fillId="2" borderId="0" xfId="6" applyFont="1" applyFill="1"/>
    <xf numFmtId="0" fontId="71" fillId="2" borderId="0" xfId="0" applyFont="1" applyFill="1"/>
    <xf numFmtId="43" fontId="71" fillId="2" borderId="0" xfId="6" applyFont="1" applyFill="1" applyBorder="1"/>
    <xf numFmtId="43" fontId="25" fillId="2" borderId="0" xfId="6" applyFont="1" applyFill="1" applyBorder="1"/>
    <xf numFmtId="43" fontId="26" fillId="2" borderId="0" xfId="6" quotePrefix="1" applyFont="1" applyFill="1" applyBorder="1"/>
    <xf numFmtId="43" fontId="27" fillId="2" borderId="0" xfId="6" applyFont="1" applyFill="1" applyAlignment="1">
      <alignment horizontal="center" vertical="center" wrapText="1"/>
    </xf>
    <xf numFmtId="43" fontId="27" fillId="2" borderId="0" xfId="6" applyFont="1" applyFill="1" applyBorder="1" applyAlignment="1">
      <alignment horizontal="center" vertical="center" wrapText="1"/>
    </xf>
    <xf numFmtId="0" fontId="0" fillId="15" borderId="0" xfId="0" applyFill="1" applyAlignment="1">
      <alignment horizontal="center"/>
    </xf>
    <xf numFmtId="0" fontId="93" fillId="2" borderId="0" xfId="0" applyFont="1" applyFill="1" applyAlignment="1">
      <alignment horizontal="left"/>
    </xf>
    <xf numFmtId="0" fontId="75" fillId="2" borderId="0" xfId="0" applyFont="1" applyFill="1" applyAlignment="1">
      <alignment vertical="center"/>
    </xf>
    <xf numFmtId="0" fontId="26" fillId="0" borderId="0" xfId="0" applyFont="1" applyAlignment="1">
      <alignment wrapText="1"/>
    </xf>
    <xf numFmtId="37" fontId="26" fillId="2" borderId="0" xfId="0" applyNumberFormat="1" applyFont="1" applyFill="1"/>
    <xf numFmtId="0" fontId="2" fillId="15" borderId="0" xfId="0" applyFont="1" applyFill="1" applyAlignment="1">
      <alignment horizontal="left" vertical="center"/>
    </xf>
    <xf numFmtId="0" fontId="10" fillId="15" borderId="0" xfId="0" applyFont="1" applyFill="1" applyAlignment="1">
      <alignment horizontal="right"/>
    </xf>
    <xf numFmtId="0" fontId="26" fillId="2" borderId="0" xfId="0" applyFont="1" applyFill="1" applyAlignment="1">
      <alignment horizontal="center" vertical="center"/>
    </xf>
    <xf numFmtId="0" fontId="93" fillId="15" borderId="0" xfId="0" applyFont="1" applyFill="1" applyAlignment="1">
      <alignment horizontal="left" vertical="center"/>
    </xf>
    <xf numFmtId="0" fontId="25" fillId="3" borderId="0" xfId="0" applyFont="1" applyFill="1" applyAlignment="1">
      <alignment horizontal="left" vertical="center"/>
    </xf>
    <xf numFmtId="0" fontId="25" fillId="2" borderId="0" xfId="0" applyFont="1" applyFill="1" applyAlignment="1">
      <alignment vertical="center"/>
    </xf>
    <xf numFmtId="0" fontId="26" fillId="2" borderId="5" xfId="0" applyFont="1" applyFill="1" applyBorder="1" applyAlignment="1" applyProtection="1">
      <alignment horizontal="left" vertical="center"/>
      <protection locked="0"/>
    </xf>
    <xf numFmtId="0" fontId="25" fillId="2" borderId="40" xfId="0" applyFont="1" applyFill="1" applyBorder="1" applyAlignment="1">
      <alignment horizontal="center" vertical="center"/>
    </xf>
    <xf numFmtId="0" fontId="25" fillId="2" borderId="38" xfId="0" applyFont="1" applyFill="1" applyBorder="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horizontal="left" vertical="center"/>
    </xf>
    <xf numFmtId="0" fontId="26" fillId="2" borderId="0" xfId="0" applyFont="1" applyFill="1" applyProtection="1">
      <protection locked="0"/>
    </xf>
    <xf numFmtId="0" fontId="75" fillId="2" borderId="0" xfId="0" applyFont="1" applyFill="1"/>
    <xf numFmtId="0" fontId="75" fillId="2" borderId="0" xfId="0" applyFont="1" applyFill="1" applyAlignment="1">
      <alignment vertical="top"/>
    </xf>
    <xf numFmtId="0" fontId="78" fillId="2" borderId="0" xfId="0" applyFont="1" applyFill="1" applyAlignment="1">
      <alignment horizontal="center" vertical="center"/>
    </xf>
    <xf numFmtId="0" fontId="0" fillId="2" borderId="0" xfId="0" applyFill="1" applyAlignment="1">
      <alignment horizontal="left" vertical="center"/>
    </xf>
    <xf numFmtId="0" fontId="15" fillId="15" borderId="0" xfId="0" applyFont="1" applyFill="1" applyAlignment="1">
      <alignment horizontal="left"/>
    </xf>
    <xf numFmtId="0" fontId="12" fillId="15" borderId="0" xfId="0" applyFont="1" applyFill="1" applyAlignment="1">
      <alignment vertical="center"/>
    </xf>
    <xf numFmtId="0" fontId="12" fillId="15" borderId="0" xfId="0" applyFont="1" applyFill="1" applyAlignment="1">
      <alignment horizontal="center" vertical="center"/>
    </xf>
    <xf numFmtId="166" fontId="26" fillId="2" borderId="0" xfId="1" applyFont="1" applyFill="1" applyBorder="1" applyAlignment="1" applyProtection="1"/>
    <xf numFmtId="0" fontId="25" fillId="2" borderId="12" xfId="0" applyFont="1" applyFill="1" applyBorder="1" applyAlignment="1">
      <alignment horizontal="center" vertical="center"/>
    </xf>
    <xf numFmtId="0" fontId="25" fillId="3" borderId="0" xfId="0" applyFont="1" applyFill="1" applyAlignment="1">
      <alignment vertical="center"/>
    </xf>
    <xf numFmtId="0" fontId="25" fillId="3" borderId="0" xfId="0" applyFont="1" applyFill="1" applyAlignment="1">
      <alignment horizontal="center" vertical="center"/>
    </xf>
    <xf numFmtId="0" fontId="30" fillId="3" borderId="0" xfId="0" applyFont="1" applyFill="1" applyAlignment="1">
      <alignment vertical="center"/>
    </xf>
    <xf numFmtId="171" fontId="26" fillId="2" borderId="0" xfId="1" applyNumberFormat="1" applyFont="1" applyFill="1" applyBorder="1" applyProtection="1"/>
    <xf numFmtId="0" fontId="61" fillId="2" borderId="0" xfId="0" applyFont="1" applyFill="1" applyAlignment="1">
      <alignment horizontal="left" vertical="center"/>
    </xf>
    <xf numFmtId="0" fontId="61" fillId="2" borderId="0" xfId="0" applyFont="1" applyFill="1" applyAlignment="1">
      <alignment vertical="center"/>
    </xf>
    <xf numFmtId="0" fontId="2" fillId="15" borderId="0" xfId="0" applyFont="1" applyFill="1" applyAlignment="1">
      <alignment horizontal="left"/>
    </xf>
    <xf numFmtId="0" fontId="48" fillId="2" borderId="0" xfId="0" applyFont="1" applyFill="1"/>
    <xf numFmtId="0" fontId="6" fillId="2" borderId="0" xfId="0" applyFont="1" applyFill="1" applyAlignment="1">
      <alignment horizontal="left"/>
    </xf>
    <xf numFmtId="0" fontId="57" fillId="2" borderId="0" xfId="0" applyFont="1" applyFill="1"/>
    <xf numFmtId="0" fontId="66" fillId="2" borderId="0" xfId="0" applyFont="1" applyFill="1" applyAlignment="1">
      <alignment horizontal="center"/>
    </xf>
    <xf numFmtId="0" fontId="13" fillId="16" borderId="0" xfId="0" applyFont="1" applyFill="1"/>
    <xf numFmtId="0" fontId="6" fillId="2" borderId="0" xfId="0" applyFont="1" applyFill="1" applyAlignment="1">
      <alignment horizontal="center"/>
    </xf>
    <xf numFmtId="0" fontId="96" fillId="2" borderId="0" xfId="0" applyFont="1" applyFill="1"/>
    <xf numFmtId="0" fontId="10" fillId="3" borderId="0" xfId="0" applyFont="1" applyFill="1" applyAlignment="1">
      <alignment horizontal="center" vertical="center"/>
    </xf>
    <xf numFmtId="0" fontId="27" fillId="14" borderId="0" xfId="0" applyFont="1" applyFill="1"/>
    <xf numFmtId="166" fontId="27" fillId="14" borderId="12" xfId="1" applyFont="1" applyFill="1" applyBorder="1" applyAlignment="1" applyProtection="1">
      <alignment horizontal="center"/>
    </xf>
    <xf numFmtId="0" fontId="27" fillId="14" borderId="49" xfId="0" applyFont="1" applyFill="1" applyBorder="1" applyAlignment="1">
      <alignment horizontal="center"/>
    </xf>
    <xf numFmtId="0" fontId="61" fillId="3" borderId="0" xfId="0" applyFont="1" applyFill="1" applyAlignment="1">
      <alignment horizontal="left" vertical="center"/>
    </xf>
    <xf numFmtId="0" fontId="61" fillId="3" borderId="0" xfId="0" applyFont="1" applyFill="1"/>
    <xf numFmtId="0" fontId="61" fillId="3" borderId="0" xfId="0" applyFont="1" applyFill="1" applyAlignment="1">
      <alignment vertical="center"/>
    </xf>
    <xf numFmtId="0" fontId="9" fillId="2" borderId="0" xfId="0" applyFont="1" applyFill="1"/>
    <xf numFmtId="0" fontId="4" fillId="14" borderId="0" xfId="0" applyFont="1" applyFill="1"/>
    <xf numFmtId="0" fontId="13" fillId="3" borderId="0" xfId="0" applyFont="1" applyFill="1" applyAlignment="1">
      <alignment horizontal="left" vertical="center"/>
    </xf>
    <xf numFmtId="43" fontId="43" fillId="3" borderId="0" xfId="6" applyFont="1" applyFill="1" applyBorder="1" applyAlignment="1" applyProtection="1">
      <protection locked="0"/>
    </xf>
    <xf numFmtId="0" fontId="12" fillId="14" borderId="0" xfId="0" applyFont="1" applyFill="1"/>
    <xf numFmtId="0" fontId="27" fillId="7" borderId="2" xfId="0" applyFont="1" applyFill="1" applyBorder="1" applyAlignment="1">
      <alignment horizontal="center"/>
    </xf>
    <xf numFmtId="0" fontId="26" fillId="2" borderId="30" xfId="0" applyFont="1" applyFill="1" applyBorder="1" applyAlignment="1">
      <alignment horizontal="left"/>
    </xf>
    <xf numFmtId="0" fontId="10" fillId="3" borderId="0" xfId="0" applyFont="1" applyFill="1" applyAlignment="1">
      <alignment horizontal="left"/>
    </xf>
    <xf numFmtId="0" fontId="12" fillId="3" borderId="0" xfId="0" applyFont="1" applyFill="1" applyAlignment="1">
      <alignment horizontal="left"/>
    </xf>
    <xf numFmtId="0" fontId="27" fillId="14" borderId="0" xfId="0" applyFont="1" applyFill="1" applyAlignment="1">
      <alignment horizontal="center"/>
    </xf>
    <xf numFmtId="0" fontId="10" fillId="2" borderId="0" xfId="0" applyFont="1" applyFill="1" applyAlignment="1">
      <alignment horizontal="center"/>
    </xf>
    <xf numFmtId="0" fontId="10" fillId="2" borderId="33" xfId="6" applyNumberFormat="1" applyFont="1" applyFill="1" applyBorder="1" applyAlignment="1" applyProtection="1">
      <alignment horizontal="center" vertical="center"/>
      <protection locked="0"/>
    </xf>
    <xf numFmtId="171" fontId="12" fillId="2" borderId="34" xfId="6" applyNumberFormat="1" applyFont="1" applyFill="1" applyBorder="1" applyAlignment="1" applyProtection="1">
      <protection locked="0"/>
    </xf>
    <xf numFmtId="43" fontId="12" fillId="2" borderId="35" xfId="6" applyFont="1" applyFill="1" applyBorder="1" applyAlignment="1" applyProtection="1">
      <protection locked="0"/>
    </xf>
    <xf numFmtId="171" fontId="12" fillId="2" borderId="30" xfId="6" applyNumberFormat="1" applyFont="1" applyFill="1" applyBorder="1" applyAlignment="1" applyProtection="1">
      <protection locked="0"/>
    </xf>
    <xf numFmtId="43" fontId="12" fillId="2" borderId="32" xfId="6" applyFont="1" applyFill="1" applyBorder="1" applyAlignment="1" applyProtection="1">
      <protection locked="0"/>
    </xf>
    <xf numFmtId="0" fontId="13" fillId="3" borderId="0" xfId="0" applyFont="1" applyFill="1" applyAlignment="1">
      <alignment horizontal="center"/>
    </xf>
    <xf numFmtId="171" fontId="26" fillId="3" borderId="0" xfId="6" applyNumberFormat="1" applyFont="1" applyFill="1" applyBorder="1" applyProtection="1"/>
    <xf numFmtId="3" fontId="70" fillId="2" borderId="0" xfId="0" applyNumberFormat="1" applyFont="1" applyFill="1"/>
    <xf numFmtId="0" fontId="26" fillId="2" borderId="0" xfId="0" applyFont="1" applyFill="1" applyAlignment="1">
      <alignment vertical="center"/>
    </xf>
    <xf numFmtId="43" fontId="26" fillId="3" borderId="0" xfId="6" applyFont="1" applyFill="1" applyBorder="1" applyProtection="1"/>
    <xf numFmtId="3" fontId="26" fillId="3" borderId="0" xfId="6" applyNumberFormat="1" applyFont="1" applyFill="1" applyBorder="1" applyAlignment="1" applyProtection="1">
      <alignment horizontal="center"/>
    </xf>
    <xf numFmtId="3" fontId="26" fillId="3" borderId="0" xfId="6" applyNumberFormat="1" applyFont="1" applyFill="1" applyBorder="1" applyAlignment="1" applyProtection="1">
      <alignment horizontal="center" vertical="center"/>
    </xf>
    <xf numFmtId="171" fontId="26" fillId="3" borderId="42" xfId="6" applyNumberFormat="1" applyFont="1" applyFill="1" applyBorder="1" applyProtection="1"/>
    <xf numFmtId="43" fontId="26" fillId="3" borderId="42" xfId="6" applyFont="1" applyFill="1" applyBorder="1" applyProtection="1"/>
    <xf numFmtId="0" fontId="30" fillId="15" borderId="0" xfId="0" applyFont="1" applyFill="1" applyAlignment="1">
      <alignment horizontal="left"/>
    </xf>
    <xf numFmtId="0" fontId="26" fillId="15" borderId="0" xfId="0" applyFont="1" applyFill="1" applyAlignment="1">
      <alignment vertical="center"/>
    </xf>
    <xf numFmtId="0" fontId="26" fillId="15" borderId="0" xfId="0" applyFont="1" applyFill="1" applyProtection="1">
      <protection locked="0"/>
    </xf>
    <xf numFmtId="3" fontId="70" fillId="15" borderId="0" xfId="0" applyNumberFormat="1" applyFont="1" applyFill="1"/>
    <xf numFmtId="0" fontId="27" fillId="14" borderId="7" xfId="0" applyFont="1" applyFill="1" applyBorder="1" applyAlignment="1">
      <alignment horizontal="center"/>
    </xf>
    <xf numFmtId="0" fontId="27" fillId="14" borderId="9" xfId="0" applyFont="1" applyFill="1" applyBorder="1" applyAlignment="1">
      <alignment horizontal="center"/>
    </xf>
    <xf numFmtId="0" fontId="27" fillId="14" borderId="10" xfId="0" applyFont="1" applyFill="1" applyBorder="1" applyAlignment="1">
      <alignment horizontal="center"/>
    </xf>
    <xf numFmtId="0" fontId="62" fillId="2" borderId="0" xfId="0" applyFont="1" applyFill="1"/>
    <xf numFmtId="0" fontId="3" fillId="2" borderId="0" xfId="0" applyFont="1" applyFill="1" applyAlignment="1" applyProtection="1">
      <alignment horizontal="center" vertical="center"/>
      <protection locked="0"/>
    </xf>
    <xf numFmtId="0" fontId="57" fillId="3" borderId="0" xfId="0" applyFont="1" applyFill="1"/>
    <xf numFmtId="0" fontId="34" fillId="2" borderId="0" xfId="0" applyFont="1" applyFill="1" applyProtection="1">
      <protection locked="0"/>
    </xf>
    <xf numFmtId="166" fontId="12" fillId="2" borderId="31" xfId="1" applyFont="1" applyFill="1" applyBorder="1" applyAlignment="1" applyProtection="1">
      <protection locked="0"/>
    </xf>
    <xf numFmtId="0" fontId="66" fillId="3" borderId="0" xfId="0" applyFont="1" applyFill="1" applyAlignment="1">
      <alignment horizontal="center" vertical="center"/>
    </xf>
    <xf numFmtId="0" fontId="13" fillId="3" borderId="0" xfId="0" applyFont="1" applyFill="1" applyAlignment="1">
      <alignment horizontal="left"/>
    </xf>
    <xf numFmtId="0" fontId="10" fillId="2" borderId="43" xfId="0" applyFont="1" applyFill="1" applyBorder="1" applyAlignment="1">
      <alignment horizontal="center"/>
    </xf>
    <xf numFmtId="0" fontId="12" fillId="2" borderId="34" xfId="14" applyFont="1" applyFill="1" applyBorder="1" applyAlignment="1">
      <alignment horizontal="center"/>
    </xf>
    <xf numFmtId="180" fontId="10" fillId="3" borderId="0" xfId="0" applyNumberFormat="1" applyFont="1" applyFill="1" applyAlignment="1">
      <alignment horizontal="center" vertical="center"/>
    </xf>
    <xf numFmtId="0" fontId="10" fillId="2" borderId="44" xfId="0" applyFont="1" applyFill="1" applyBorder="1" applyAlignment="1">
      <alignment horizontal="left"/>
    </xf>
    <xf numFmtId="0" fontId="27" fillId="7" borderId="0" xfId="0" quotePrefix="1" applyFont="1" applyFill="1" applyAlignment="1">
      <alignment horizontal="center"/>
    </xf>
    <xf numFmtId="0" fontId="27" fillId="14" borderId="52" xfId="0" applyFont="1" applyFill="1" applyBorder="1" applyAlignment="1">
      <alignment horizontal="center" wrapText="1"/>
    </xf>
    <xf numFmtId="0" fontId="27" fillId="14" borderId="20" xfId="0" applyFont="1" applyFill="1" applyBorder="1" applyAlignment="1">
      <alignment horizontal="center" wrapText="1"/>
    </xf>
    <xf numFmtId="0" fontId="27" fillId="14" borderId="49" xfId="0" applyFont="1" applyFill="1" applyBorder="1" applyAlignment="1">
      <alignment horizontal="center" wrapText="1"/>
    </xf>
    <xf numFmtId="0" fontId="49" fillId="3" borderId="0" xfId="0" applyFont="1" applyFill="1"/>
    <xf numFmtId="0" fontId="3" fillId="2" borderId="0" xfId="0" applyFont="1" applyFill="1" applyAlignment="1">
      <alignment horizontal="center"/>
    </xf>
    <xf numFmtId="0" fontId="12" fillId="2" borderId="0" xfId="0" applyFont="1" applyFill="1" applyAlignment="1">
      <alignment horizontal="left"/>
    </xf>
    <xf numFmtId="0" fontId="12" fillId="3" borderId="0" xfId="0" applyFont="1" applyFill="1" applyProtection="1">
      <protection locked="0"/>
    </xf>
    <xf numFmtId="39" fontId="12" fillId="3" borderId="0" xfId="0" applyNumberFormat="1" applyFont="1" applyFill="1" applyProtection="1">
      <protection locked="0"/>
    </xf>
    <xf numFmtId="0" fontId="10" fillId="3" borderId="0" xfId="0" applyFont="1" applyFill="1" applyProtection="1">
      <protection locked="0"/>
    </xf>
    <xf numFmtId="0" fontId="12" fillId="3" borderId="12" xfId="0" applyFont="1" applyFill="1" applyBorder="1" applyProtection="1">
      <protection locked="0"/>
    </xf>
    <xf numFmtId="0" fontId="10" fillId="3" borderId="0" xfId="0" applyFont="1" applyFill="1" applyAlignment="1">
      <alignment horizontal="left" vertical="center"/>
    </xf>
    <xf numFmtId="0" fontId="10" fillId="3" borderId="12" xfId="0" applyFont="1" applyFill="1" applyBorder="1"/>
    <xf numFmtId="0" fontId="98" fillId="2" borderId="0" xfId="0" applyFont="1" applyFill="1"/>
    <xf numFmtId="0" fontId="99" fillId="14" borderId="52" xfId="0" applyFont="1" applyFill="1" applyBorder="1"/>
    <xf numFmtId="0" fontId="92" fillId="14" borderId="9" xfId="0" applyFont="1" applyFill="1" applyBorder="1" applyAlignment="1">
      <alignment horizontal="center" vertical="center"/>
    </xf>
    <xf numFmtId="0" fontId="92" fillId="14" borderId="7" xfId="0" applyFont="1" applyFill="1" applyBorder="1" applyAlignment="1">
      <alignment horizontal="center" vertical="center" wrapText="1"/>
    </xf>
    <xf numFmtId="0" fontId="32" fillId="14" borderId="9" xfId="0" applyFont="1" applyFill="1" applyBorder="1" applyAlignment="1">
      <alignment horizontal="center" wrapText="1"/>
    </xf>
    <xf numFmtId="0" fontId="32" fillId="14" borderId="8" xfId="0" applyFont="1" applyFill="1" applyBorder="1" applyAlignment="1">
      <alignment horizontal="center" vertical="center" wrapText="1"/>
    </xf>
    <xf numFmtId="0" fontId="32" fillId="14" borderId="7" xfId="0" applyFont="1" applyFill="1" applyBorder="1" applyAlignment="1">
      <alignment horizontal="center" vertical="center" wrapText="1"/>
    </xf>
    <xf numFmtId="0" fontId="92" fillId="14" borderId="11" xfId="0" applyFont="1" applyFill="1" applyBorder="1" applyAlignment="1">
      <alignment horizontal="center" vertical="center" wrapText="1"/>
    </xf>
    <xf numFmtId="0" fontId="92" fillId="14" borderId="9" xfId="0" applyFont="1" applyFill="1" applyBorder="1" applyAlignment="1">
      <alignment horizontal="center" vertical="center" wrapText="1"/>
    </xf>
    <xf numFmtId="0" fontId="92" fillId="14" borderId="10" xfId="0" applyFont="1" applyFill="1" applyBorder="1" applyAlignment="1">
      <alignment horizontal="center" vertical="center" wrapText="1"/>
    </xf>
    <xf numFmtId="0" fontId="32" fillId="14" borderId="52" xfId="0" applyFont="1" applyFill="1" applyBorder="1" applyAlignment="1">
      <alignment horizontal="center" wrapText="1"/>
    </xf>
    <xf numFmtId="0" fontId="32" fillId="14" borderId="11" xfId="0" applyFont="1" applyFill="1" applyBorder="1" applyAlignment="1">
      <alignment horizontal="center" vertical="center" wrapText="1"/>
    </xf>
    <xf numFmtId="0" fontId="32" fillId="14" borderId="9" xfId="0" applyFont="1" applyFill="1" applyBorder="1" applyAlignment="1">
      <alignment horizontal="center" vertical="center"/>
    </xf>
    <xf numFmtId="0" fontId="4" fillId="14" borderId="9" xfId="0" applyFont="1" applyFill="1" applyBorder="1"/>
    <xf numFmtId="0" fontId="89" fillId="14" borderId="53" xfId="0" applyFont="1" applyFill="1" applyBorder="1" applyAlignment="1">
      <alignment horizontal="center" vertical="center" wrapText="1"/>
    </xf>
    <xf numFmtId="0" fontId="56" fillId="3" borderId="0" xfId="0" applyFont="1" applyFill="1"/>
    <xf numFmtId="0" fontId="12" fillId="3" borderId="13" xfId="0" applyFont="1" applyFill="1" applyBorder="1"/>
    <xf numFmtId="0" fontId="12" fillId="3" borderId="18" xfId="0" applyFont="1" applyFill="1" applyBorder="1" applyAlignment="1">
      <alignment wrapText="1"/>
    </xf>
    <xf numFmtId="39" fontId="3" fillId="2" borderId="0" xfId="0" applyNumberFormat="1" applyFont="1" applyFill="1" applyAlignment="1">
      <alignment horizontal="center"/>
    </xf>
    <xf numFmtId="39" fontId="3" fillId="2" borderId="0" xfId="0" applyNumberFormat="1" applyFont="1" applyFill="1"/>
    <xf numFmtId="171" fontId="3" fillId="2" borderId="0" xfId="0" applyNumberFormat="1" applyFont="1" applyFill="1"/>
    <xf numFmtId="0" fontId="13" fillId="2" borderId="0" xfId="0" applyFont="1" applyFill="1" applyAlignment="1">
      <alignment horizontal="right" vertical="top"/>
    </xf>
    <xf numFmtId="0" fontId="13" fillId="2" borderId="0" xfId="0" applyFont="1" applyFill="1" applyAlignment="1">
      <alignment horizontal="left" vertical="top"/>
    </xf>
    <xf numFmtId="0" fontId="10" fillId="2" borderId="0" xfId="0" applyFont="1" applyFill="1" applyAlignment="1">
      <alignment horizontal="right" vertical="top"/>
    </xf>
    <xf numFmtId="0" fontId="100" fillId="2" borderId="0" xfId="0" applyFont="1" applyFill="1"/>
    <xf numFmtId="0" fontId="100" fillId="2" borderId="0" xfId="0" applyFont="1" applyFill="1" applyAlignment="1">
      <alignment horizontal="right"/>
    </xf>
    <xf numFmtId="0" fontId="15" fillId="2" borderId="0" xfId="0" applyFont="1" applyFill="1" applyAlignment="1">
      <alignment horizontal="right"/>
    </xf>
    <xf numFmtId="0" fontId="40" fillId="3" borderId="0" xfId="0" applyFont="1" applyFill="1"/>
    <xf numFmtId="0" fontId="35" fillId="3" borderId="0" xfId="0" applyFont="1" applyFill="1"/>
    <xf numFmtId="40" fontId="35" fillId="3" borderId="0" xfId="0" applyNumberFormat="1" applyFont="1" applyFill="1"/>
    <xf numFmtId="39" fontId="35" fillId="3" borderId="0" xfId="0" applyNumberFormat="1" applyFont="1" applyFill="1"/>
    <xf numFmtId="0" fontId="39" fillId="3" borderId="0" xfId="0" applyFont="1" applyFill="1"/>
    <xf numFmtId="40" fontId="0" fillId="2" borderId="0" xfId="0" applyNumberFormat="1" applyFill="1"/>
    <xf numFmtId="39" fontId="0" fillId="2" borderId="0" xfId="0" applyNumberFormat="1" applyFill="1"/>
    <xf numFmtId="43" fontId="103" fillId="2" borderId="0" xfId="6" applyFont="1" applyFill="1" applyAlignment="1">
      <alignment horizontal="left"/>
    </xf>
    <xf numFmtId="43" fontId="103" fillId="2" borderId="0" xfId="6" applyFont="1" applyFill="1" applyAlignment="1"/>
    <xf numFmtId="43" fontId="72" fillId="2" borderId="0" xfId="6" applyFont="1" applyFill="1" applyAlignment="1">
      <alignment horizontal="left"/>
    </xf>
    <xf numFmtId="43" fontId="72" fillId="2" borderId="0" xfId="6" applyFont="1" applyFill="1" applyAlignment="1"/>
    <xf numFmtId="43" fontId="26" fillId="2" borderId="0" xfId="6" applyFont="1" applyFill="1" applyAlignment="1">
      <alignment horizontal="center" vertical="center"/>
    </xf>
    <xf numFmtId="43" fontId="26" fillId="15" borderId="0" xfId="6" applyFont="1" applyFill="1" applyAlignment="1">
      <alignment horizontal="center" vertical="center"/>
    </xf>
    <xf numFmtId="43" fontId="102" fillId="2" borderId="0" xfId="6" applyFont="1" applyFill="1"/>
    <xf numFmtId="43" fontId="26" fillId="2" borderId="0" xfId="6" applyFont="1" applyFill="1" applyBorder="1" applyAlignment="1">
      <alignment horizontal="center" vertical="center"/>
    </xf>
    <xf numFmtId="43" fontId="25" fillId="15" borderId="0" xfId="6" quotePrefix="1" applyFont="1" applyFill="1" applyBorder="1" applyAlignment="1">
      <alignment horizontal="center" vertical="center" wrapText="1"/>
    </xf>
    <xf numFmtId="43" fontId="25" fillId="2" borderId="0" xfId="6" quotePrefix="1" applyFont="1" applyFill="1" applyBorder="1" applyAlignment="1">
      <alignment horizontal="center" vertical="center" wrapText="1"/>
    </xf>
    <xf numFmtId="43" fontId="10" fillId="2" borderId="0" xfId="6" applyFont="1" applyFill="1" applyBorder="1" applyAlignment="1">
      <alignment horizontal="left"/>
    </xf>
    <xf numFmtId="10" fontId="31" fillId="15" borderId="0" xfId="2" applyNumberFormat="1" applyFont="1" applyFill="1"/>
    <xf numFmtId="43" fontId="31" fillId="2" borderId="0" xfId="6" applyFont="1" applyFill="1" applyAlignment="1"/>
    <xf numFmtId="0" fontId="31" fillId="2" borderId="0" xfId="0" applyFont="1" applyFill="1" applyAlignment="1">
      <alignment horizontal="center"/>
    </xf>
    <xf numFmtId="0" fontId="31" fillId="15" borderId="0" xfId="0" applyFont="1" applyFill="1" applyAlignment="1">
      <alignment horizontal="center"/>
    </xf>
    <xf numFmtId="43" fontId="103" fillId="15" borderId="0" xfId="6" applyFont="1" applyFill="1" applyBorder="1" applyAlignment="1"/>
    <xf numFmtId="43" fontId="72" fillId="15" borderId="0" xfId="6" applyFont="1" applyFill="1" applyBorder="1" applyAlignment="1"/>
    <xf numFmtId="0" fontId="26" fillId="2" borderId="0" xfId="0" applyFont="1" applyFill="1" applyAlignment="1">
      <alignment wrapText="1"/>
    </xf>
    <xf numFmtId="0" fontId="26" fillId="15" borderId="0" xfId="0" applyFont="1" applyFill="1" applyAlignment="1">
      <alignment wrapText="1"/>
    </xf>
    <xf numFmtId="43" fontId="103" fillId="2" borderId="0" xfId="6" applyFont="1" applyFill="1" applyBorder="1" applyAlignment="1"/>
    <xf numFmtId="43" fontId="72" fillId="2" borderId="0" xfId="6" applyFont="1" applyFill="1" applyBorder="1" applyAlignment="1"/>
    <xf numFmtId="0" fontId="25" fillId="2" borderId="0" xfId="0" quotePrefix="1" applyFont="1" applyFill="1" applyAlignment="1">
      <alignment horizontal="center" vertical="center" wrapText="1"/>
    </xf>
    <xf numFmtId="43" fontId="27" fillId="7" borderId="47" xfId="6" applyFont="1" applyFill="1" applyBorder="1" applyAlignment="1">
      <alignment horizontal="center" vertical="center" wrapText="1"/>
    </xf>
    <xf numFmtId="0" fontId="72" fillId="2" borderId="0" xfId="0" applyFont="1" applyFill="1" applyAlignment="1">
      <alignment horizontal="center"/>
    </xf>
    <xf numFmtId="43" fontId="103" fillId="2" borderId="0" xfId="6" applyFont="1" applyFill="1" applyBorder="1" applyAlignment="1">
      <alignment horizontal="left"/>
    </xf>
    <xf numFmtId="43" fontId="72" fillId="2" borderId="0" xfId="6" applyFont="1" applyFill="1" applyBorder="1" applyAlignment="1">
      <alignment horizontal="left"/>
    </xf>
    <xf numFmtId="0" fontId="72" fillId="0" borderId="0" xfId="0" applyFont="1"/>
    <xf numFmtId="43" fontId="25" fillId="2" borderId="0" xfId="6" applyFont="1" applyFill="1" applyBorder="1" applyAlignment="1">
      <alignment horizontal="center" vertical="center" wrapText="1"/>
    </xf>
    <xf numFmtId="0" fontId="27" fillId="7" borderId="47" xfId="0" quotePrefix="1" applyFont="1" applyFill="1" applyBorder="1" applyAlignment="1">
      <alignment horizontal="center" vertical="center" wrapText="1"/>
    </xf>
    <xf numFmtId="43" fontId="25" fillId="2" borderId="0" xfId="6" quotePrefix="1" applyFont="1" applyFill="1" applyBorder="1" applyAlignment="1">
      <alignment wrapText="1"/>
    </xf>
    <xf numFmtId="0" fontId="25" fillId="15" borderId="0" xfId="0" quotePrefix="1" applyFont="1" applyFill="1" applyAlignment="1">
      <alignment horizontal="center" vertical="center" wrapText="1"/>
    </xf>
    <xf numFmtId="43" fontId="0" fillId="2" borderId="0" xfId="0" applyNumberFormat="1" applyFill="1"/>
    <xf numFmtId="10" fontId="26" fillId="2" borderId="0" xfId="6" applyNumberFormat="1" applyFont="1" applyFill="1" applyBorder="1"/>
    <xf numFmtId="43" fontId="25" fillId="2" borderId="0" xfId="6" applyFont="1" applyFill="1" applyAlignment="1">
      <alignment horizontal="left"/>
    </xf>
    <xf numFmtId="0" fontId="104" fillId="3" borderId="0" xfId="0" applyFont="1" applyFill="1"/>
    <xf numFmtId="0" fontId="27" fillId="14" borderId="0" xfId="0" applyFont="1" applyFill="1" applyAlignment="1">
      <alignment horizontal="center" vertical="center"/>
    </xf>
    <xf numFmtId="0" fontId="12" fillId="0" borderId="0" xfId="8" applyFont="1" applyAlignment="1" applyProtection="1">
      <alignment horizontal="center"/>
      <protection locked="0"/>
    </xf>
    <xf numFmtId="0" fontId="26" fillId="2" borderId="0" xfId="3" applyFont="1" applyFill="1"/>
    <xf numFmtId="0" fontId="25" fillId="2" borderId="0" xfId="3" applyFont="1" applyFill="1" applyAlignment="1">
      <alignment vertical="center"/>
    </xf>
    <xf numFmtId="0" fontId="26" fillId="2" borderId="0" xfId="3" applyFont="1" applyFill="1" applyAlignment="1">
      <alignment wrapText="1"/>
    </xf>
    <xf numFmtId="0" fontId="25" fillId="2" borderId="0" xfId="3" applyFont="1" applyFill="1"/>
    <xf numFmtId="0" fontId="33" fillId="2" borderId="0" xfId="3" applyFont="1" applyFill="1"/>
    <xf numFmtId="0" fontId="33" fillId="2" borderId="0" xfId="3" applyFont="1" applyFill="1" applyAlignment="1">
      <alignment horizontal="left" vertical="center" wrapText="1" indent="2"/>
    </xf>
    <xf numFmtId="0" fontId="26" fillId="2" borderId="0" xfId="3" applyFont="1" applyFill="1" applyAlignment="1">
      <alignment horizontal="center"/>
    </xf>
    <xf numFmtId="0" fontId="4" fillId="2" borderId="0" xfId="3" applyFont="1" applyFill="1" applyAlignment="1" applyProtection="1">
      <alignment wrapText="1"/>
      <protection locked="0"/>
    </xf>
    <xf numFmtId="0" fontId="25" fillId="2" borderId="0" xfId="4" applyFont="1" applyFill="1" applyAlignment="1">
      <alignment horizontal="center" vertical="center" wrapText="1"/>
    </xf>
    <xf numFmtId="0" fontId="25" fillId="2" borderId="0" xfId="4" applyFont="1" applyFill="1" applyAlignment="1">
      <alignment horizontal="center" wrapText="1"/>
    </xf>
    <xf numFmtId="43" fontId="25" fillId="2" borderId="0" xfId="5" applyFont="1" applyFill="1" applyBorder="1"/>
    <xf numFmtId="43" fontId="26" fillId="2" borderId="0" xfId="5" applyFont="1" applyFill="1" applyBorder="1"/>
    <xf numFmtId="43" fontId="25" fillId="2" borderId="0" xfId="6" applyFont="1" applyFill="1" applyBorder="1" applyAlignment="1">
      <alignment horizontal="left" vertical="center" wrapText="1" indent="2"/>
    </xf>
    <xf numFmtId="0" fontId="26" fillId="15" borderId="0" xfId="3" applyFont="1" applyFill="1"/>
    <xf numFmtId="0" fontId="26" fillId="15" borderId="0" xfId="3" applyFont="1" applyFill="1" applyAlignment="1">
      <alignment horizontal="center"/>
    </xf>
    <xf numFmtId="0" fontId="26" fillId="15" borderId="0" xfId="3" applyFont="1" applyFill="1" applyAlignment="1">
      <alignment wrapText="1"/>
    </xf>
    <xf numFmtId="0" fontId="33" fillId="2" borderId="0" xfId="3" applyFont="1" applyFill="1" applyAlignment="1">
      <alignment horizontal="center"/>
    </xf>
    <xf numFmtId="0" fontId="28" fillId="7" borderId="0" xfId="4" quotePrefix="1" applyFont="1" applyFill="1" applyAlignment="1">
      <alignment horizontal="center" wrapText="1"/>
    </xf>
    <xf numFmtId="43" fontId="25" fillId="0" borderId="56" xfId="5" applyFont="1" applyFill="1" applyBorder="1" applyProtection="1">
      <protection locked="0"/>
    </xf>
    <xf numFmtId="43" fontId="25" fillId="0" borderId="6" xfId="5" applyFont="1" applyFill="1" applyBorder="1" applyProtection="1">
      <protection locked="0"/>
    </xf>
    <xf numFmtId="43" fontId="25" fillId="11" borderId="6" xfId="6" applyFont="1" applyFill="1" applyBorder="1" applyAlignment="1">
      <alignment vertical="center"/>
    </xf>
    <xf numFmtId="43" fontId="25" fillId="11" borderId="6" xfId="5" applyFont="1" applyFill="1" applyBorder="1"/>
    <xf numFmtId="43" fontId="26" fillId="11" borderId="6" xfId="6" applyFont="1" applyFill="1" applyBorder="1" applyAlignment="1">
      <alignment vertical="center"/>
    </xf>
    <xf numFmtId="43" fontId="25" fillId="11" borderId="6" xfId="5" applyFont="1" applyFill="1" applyBorder="1" applyProtection="1"/>
    <xf numFmtId="43" fontId="25" fillId="11" borderId="56" xfId="5" applyFont="1" applyFill="1" applyBorder="1"/>
    <xf numFmtId="43" fontId="25" fillId="11" borderId="3" xfId="5" applyFont="1" applyFill="1" applyBorder="1"/>
    <xf numFmtId="43" fontId="25" fillId="11" borderId="56" xfId="5" applyFont="1" applyFill="1" applyBorder="1" applyProtection="1"/>
    <xf numFmtId="43" fontId="25" fillId="11" borderId="3" xfId="5" applyFont="1" applyFill="1" applyBorder="1" applyProtection="1"/>
    <xf numFmtId="43" fontId="25" fillId="11" borderId="3" xfId="6" applyFont="1" applyFill="1" applyBorder="1" applyAlignment="1" applyProtection="1">
      <alignment vertical="center" wrapText="1"/>
    </xf>
    <xf numFmtId="0" fontId="31" fillId="2" borderId="0" xfId="3" applyFont="1" applyFill="1"/>
    <xf numFmtId="0" fontId="4" fillId="2" borderId="0" xfId="3" applyFont="1" applyFill="1" applyAlignment="1">
      <alignment horizontal="center"/>
    </xf>
    <xf numFmtId="0" fontId="4" fillId="2" borderId="0" xfId="3" applyFont="1" applyFill="1"/>
    <xf numFmtId="0" fontId="4" fillId="2" borderId="0" xfId="3" applyFont="1" applyFill="1" applyAlignment="1">
      <alignment horizontal="left" vertical="center" wrapText="1" indent="2"/>
    </xf>
    <xf numFmtId="0" fontId="30" fillId="2" borderId="0" xfId="3" applyFont="1" applyFill="1" applyAlignment="1">
      <alignment vertical="center"/>
    </xf>
    <xf numFmtId="0" fontId="31" fillId="2" borderId="0" xfId="3" applyFont="1" applyFill="1" applyAlignment="1">
      <alignment wrapText="1"/>
    </xf>
    <xf numFmtId="0" fontId="25" fillId="2" borderId="0" xfId="3" applyFont="1" applyFill="1" applyAlignment="1">
      <alignment wrapText="1"/>
    </xf>
    <xf numFmtId="43" fontId="29" fillId="2" borderId="0" xfId="3" applyNumberFormat="1" applyFont="1" applyFill="1"/>
    <xf numFmtId="0" fontId="31" fillId="15" borderId="0" xfId="3" applyFont="1" applyFill="1"/>
    <xf numFmtId="0" fontId="25" fillId="15" borderId="0" xfId="3" applyFont="1" applyFill="1"/>
    <xf numFmtId="43" fontId="26" fillId="2" borderId="57" xfId="6" applyFont="1" applyFill="1" applyBorder="1" applyAlignment="1" applyProtection="1">
      <alignment vertical="center" wrapText="1"/>
      <protection locked="0"/>
    </xf>
    <xf numFmtId="43" fontId="25" fillId="11" borderId="56" xfId="6" applyFont="1" applyFill="1" applyBorder="1" applyAlignment="1" applyProtection="1">
      <alignment vertical="center" wrapText="1"/>
    </xf>
    <xf numFmtId="43" fontId="25" fillId="11" borderId="6" xfId="6" applyFont="1" applyFill="1" applyBorder="1" applyAlignment="1" applyProtection="1">
      <alignment vertical="center" wrapText="1"/>
    </xf>
    <xf numFmtId="166" fontId="12" fillId="13" borderId="0" xfId="1" applyFont="1" applyFill="1" applyBorder="1" applyProtection="1"/>
    <xf numFmtId="166" fontId="12" fillId="0" borderId="0" xfId="1" applyFont="1" applyFill="1" applyBorder="1" applyProtection="1">
      <protection locked="0"/>
    </xf>
    <xf numFmtId="0" fontId="10" fillId="15" borderId="0" xfId="0" applyFont="1" applyFill="1"/>
    <xf numFmtId="49" fontId="10" fillId="2" borderId="0" xfId="0" applyNumberFormat="1" applyFont="1" applyFill="1"/>
    <xf numFmtId="0" fontId="107" fillId="2" borderId="0" xfId="0" applyFont="1" applyFill="1"/>
    <xf numFmtId="0" fontId="72" fillId="2" borderId="58" xfId="0" applyFont="1" applyFill="1" applyBorder="1"/>
    <xf numFmtId="0" fontId="60" fillId="2" borderId="0" xfId="0" applyFont="1" applyFill="1"/>
    <xf numFmtId="0" fontId="101" fillId="2" borderId="0" xfId="0" applyFont="1" applyFill="1"/>
    <xf numFmtId="0" fontId="5" fillId="3" borderId="0" xfId="0" applyFont="1" applyFill="1" applyAlignment="1">
      <alignment horizontal="left" vertical="top"/>
    </xf>
    <xf numFmtId="0" fontId="115" fillId="2" borderId="0" xfId="0" applyFont="1" applyFill="1"/>
    <xf numFmtId="0" fontId="53" fillId="2" borderId="0" xfId="0" applyFont="1" applyFill="1"/>
    <xf numFmtId="0" fontId="25" fillId="3" borderId="0" xfId="0" applyFont="1" applyFill="1" applyAlignment="1">
      <alignment horizontal="left" vertical="top"/>
    </xf>
    <xf numFmtId="0" fontId="12" fillId="0" borderId="0" xfId="0" applyFont="1"/>
    <xf numFmtId="0" fontId="10" fillId="0" borderId="43" xfId="0" applyFont="1" applyBorder="1" applyAlignment="1">
      <alignment horizontal="center"/>
    </xf>
    <xf numFmtId="0" fontId="12" fillId="0" borderId="44" xfId="0" applyFont="1" applyBorder="1"/>
    <xf numFmtId="0" fontId="12" fillId="0" borderId="34" xfId="14" applyFont="1" applyBorder="1" applyAlignment="1">
      <alignment horizontal="center"/>
    </xf>
    <xf numFmtId="0" fontId="10" fillId="0" borderId="46" xfId="0" applyFont="1" applyBorder="1" applyAlignment="1">
      <alignment horizontal="left"/>
    </xf>
    <xf numFmtId="177" fontId="12" fillId="0" borderId="0" xfId="10" applyNumberFormat="1" applyFont="1"/>
    <xf numFmtId="166" fontId="26" fillId="0" borderId="0" xfId="1" applyFont="1" applyFill="1" applyBorder="1"/>
    <xf numFmtId="0" fontId="12" fillId="0" borderId="0" xfId="8" applyFont="1" applyProtection="1">
      <protection locked="0"/>
    </xf>
    <xf numFmtId="0" fontId="12" fillId="2" borderId="0" xfId="8" applyFont="1" applyFill="1" applyAlignment="1">
      <alignment horizontal="fill" vertical="center"/>
    </xf>
    <xf numFmtId="0" fontId="32" fillId="2" borderId="0" xfId="4" applyFont="1" applyFill="1" applyAlignment="1">
      <alignment horizontal="left"/>
    </xf>
    <xf numFmtId="0" fontId="30" fillId="2" borderId="0" xfId="3" applyFont="1" applyFill="1" applyAlignment="1">
      <alignment horizontal="left"/>
    </xf>
    <xf numFmtId="169" fontId="30" fillId="2" borderId="0" xfId="3" applyNumberFormat="1" applyFont="1" applyFill="1" applyAlignment="1">
      <alignment horizontal="left"/>
    </xf>
    <xf numFmtId="172" fontId="26" fillId="2" borderId="0" xfId="0" applyNumberFormat="1" applyFont="1" applyFill="1"/>
    <xf numFmtId="43" fontId="25" fillId="2" borderId="0" xfId="6" quotePrefix="1" applyFont="1" applyFill="1" applyBorder="1"/>
    <xf numFmtId="43" fontId="26" fillId="0" borderId="0" xfId="6" applyFont="1" applyFill="1" applyBorder="1" applyProtection="1">
      <protection locked="0"/>
    </xf>
    <xf numFmtId="0" fontId="31" fillId="2" borderId="0" xfId="0" applyFont="1" applyFill="1" applyProtection="1">
      <protection locked="0"/>
    </xf>
    <xf numFmtId="0" fontId="10" fillId="2" borderId="0" xfId="8" applyFont="1" applyFill="1" applyAlignment="1" applyProtection="1">
      <alignment horizontal="center"/>
      <protection locked="0"/>
    </xf>
    <xf numFmtId="176" fontId="10" fillId="2" borderId="0" xfId="10" applyFont="1" applyFill="1" applyProtection="1">
      <protection locked="0"/>
    </xf>
    <xf numFmtId="0" fontId="117" fillId="2" borderId="0" xfId="0" applyFont="1" applyFill="1"/>
    <xf numFmtId="0" fontId="30" fillId="2" borderId="0" xfId="6" applyNumberFormat="1" applyFont="1" applyFill="1" applyBorder="1" applyAlignment="1"/>
    <xf numFmtId="169" fontId="30" fillId="2" borderId="0" xfId="6" applyNumberFormat="1" applyFont="1" applyFill="1" applyBorder="1" applyAlignment="1"/>
    <xf numFmtId="166" fontId="25" fillId="8" borderId="47" xfId="0" applyNumberFormat="1" applyFont="1" applyFill="1" applyBorder="1"/>
    <xf numFmtId="166" fontId="26" fillId="0" borderId="47" xfId="1" applyFont="1" applyFill="1" applyBorder="1"/>
    <xf numFmtId="0" fontId="12" fillId="0" borderId="46" xfId="0" applyFont="1" applyBorder="1"/>
    <xf numFmtId="0" fontId="36" fillId="3" borderId="0" xfId="0" applyFont="1" applyFill="1"/>
    <xf numFmtId="166" fontId="38" fillId="3" borderId="31" xfId="1" applyFont="1" applyFill="1" applyBorder="1" applyAlignment="1" applyProtection="1">
      <alignment horizontal="center"/>
    </xf>
    <xf numFmtId="166" fontId="12" fillId="2" borderId="0" xfId="1" applyFont="1" applyFill="1" applyProtection="1"/>
    <xf numFmtId="166" fontId="38" fillId="2" borderId="31" xfId="1" applyFont="1" applyFill="1" applyBorder="1" applyAlignment="1" applyProtection="1">
      <alignment horizontal="center"/>
    </xf>
    <xf numFmtId="166" fontId="3" fillId="2" borderId="0" xfId="1" applyFont="1" applyFill="1" applyProtection="1"/>
    <xf numFmtId="166" fontId="3" fillId="2" borderId="0" xfId="1" applyFont="1" applyFill="1" applyBorder="1" applyProtection="1"/>
    <xf numFmtId="166" fontId="8" fillId="3" borderId="31" xfId="1" applyFont="1" applyFill="1" applyBorder="1" applyProtection="1"/>
    <xf numFmtId="166" fontId="12" fillId="2" borderId="31" xfId="1" applyFont="1" applyFill="1" applyBorder="1" applyAlignment="1" applyProtection="1"/>
    <xf numFmtId="166" fontId="12" fillId="3" borderId="0" xfId="1" applyFont="1" applyFill="1" applyProtection="1"/>
    <xf numFmtId="166" fontId="0" fillId="2" borderId="0" xfId="1" applyFont="1" applyFill="1"/>
    <xf numFmtId="166" fontId="0" fillId="15" borderId="0" xfId="1" applyFont="1" applyFill="1"/>
    <xf numFmtId="166" fontId="12" fillId="15" borderId="0" xfId="1" applyFont="1" applyFill="1" applyProtection="1"/>
    <xf numFmtId="166" fontId="3" fillId="15" borderId="0" xfId="1" applyFont="1" applyFill="1" applyProtection="1"/>
    <xf numFmtId="166" fontId="3" fillId="15" borderId="0" xfId="1" applyFont="1" applyFill="1" applyBorder="1" applyProtection="1"/>
    <xf numFmtId="166" fontId="38" fillId="2" borderId="31" xfId="1" quotePrefix="1" applyFont="1" applyFill="1" applyBorder="1" applyAlignment="1" applyProtection="1">
      <alignment horizontal="center"/>
    </xf>
    <xf numFmtId="0" fontId="103" fillId="2" borderId="0" xfId="0" applyFont="1" applyFill="1"/>
    <xf numFmtId="0" fontId="35" fillId="2" borderId="0" xfId="0" applyFont="1" applyFill="1"/>
    <xf numFmtId="0" fontId="120" fillId="2" borderId="0" xfId="0" applyFont="1" applyFill="1"/>
    <xf numFmtId="0" fontId="89" fillId="7" borderId="0" xfId="8" applyFont="1" applyFill="1" applyAlignment="1">
      <alignment horizontal="center"/>
    </xf>
    <xf numFmtId="0" fontId="27" fillId="7" borderId="0" xfId="8" applyFont="1" applyFill="1" applyAlignment="1">
      <alignment horizontal="center" wrapText="1"/>
    </xf>
    <xf numFmtId="0" fontId="27" fillId="2" borderId="0" xfId="8" applyFont="1" applyFill="1" applyAlignment="1">
      <alignment horizontal="center"/>
    </xf>
    <xf numFmtId="0" fontId="27" fillId="2" borderId="0" xfId="0" applyFont="1" applyFill="1" applyAlignment="1">
      <alignment horizontal="center"/>
    </xf>
    <xf numFmtId="16" fontId="27" fillId="2" borderId="0" xfId="8" applyNumberFormat="1" applyFont="1" applyFill="1" applyAlignment="1">
      <alignment horizontal="center"/>
    </xf>
    <xf numFmtId="0" fontId="12" fillId="0" borderId="0" xfId="8" applyFont="1" applyAlignment="1" applyProtection="1">
      <alignment horizontal="center" vertical="center"/>
      <protection locked="0"/>
    </xf>
    <xf numFmtId="0" fontId="76" fillId="2" borderId="0" xfId="0" applyFont="1" applyFill="1" applyAlignment="1">
      <alignment horizontal="center"/>
    </xf>
    <xf numFmtId="0" fontId="25" fillId="2" borderId="0" xfId="11" applyFont="1" applyFill="1"/>
    <xf numFmtId="0" fontId="12" fillId="2" borderId="0" xfId="8" applyFont="1" applyFill="1" applyAlignment="1">
      <alignment horizontal="left" indent="9"/>
    </xf>
    <xf numFmtId="0" fontId="5" fillId="2" borderId="0" xfId="0" applyFont="1" applyFill="1" applyAlignment="1">
      <alignment horizontal="center"/>
    </xf>
    <xf numFmtId="0" fontId="54" fillId="2" borderId="0" xfId="0" applyFont="1" applyFill="1"/>
    <xf numFmtId="171" fontId="11" fillId="2" borderId="0" xfId="0" applyNumberFormat="1" applyFont="1" applyFill="1"/>
    <xf numFmtId="0" fontId="45" fillId="2" borderId="0" xfId="0" applyFont="1" applyFill="1"/>
    <xf numFmtId="0" fontId="44" fillId="2" borderId="0" xfId="0" applyFont="1" applyFill="1"/>
    <xf numFmtId="49" fontId="11" fillId="2" borderId="0" xfId="0" applyNumberFormat="1" applyFont="1" applyFill="1" applyAlignment="1">
      <alignment horizontal="left" vertical="center"/>
    </xf>
    <xf numFmtId="0" fontId="40" fillId="2" borderId="22" xfId="0" applyFont="1" applyFill="1" applyBorder="1" applyAlignment="1">
      <alignment horizontal="center"/>
    </xf>
    <xf numFmtId="1" fontId="36" fillId="2" borderId="0" xfId="0" applyNumberFormat="1" applyFont="1" applyFill="1" applyAlignment="1">
      <alignment horizontal="center" vertical="center"/>
    </xf>
    <xf numFmtId="49" fontId="36" fillId="2" borderId="0" xfId="0" applyNumberFormat="1" applyFont="1" applyFill="1" applyAlignment="1">
      <alignment horizontal="left" vertical="center"/>
    </xf>
    <xf numFmtId="0" fontId="5" fillId="2" borderId="0" xfId="0" applyFont="1" applyFill="1" applyAlignment="1">
      <alignment vertical="center"/>
    </xf>
    <xf numFmtId="0" fontId="38" fillId="2" borderId="27" xfId="0" applyFont="1" applyFill="1" applyBorder="1" applyAlignment="1">
      <alignment horizontal="center" vertical="center"/>
    </xf>
    <xf numFmtId="0" fontId="38" fillId="2" borderId="28" xfId="0" applyFont="1" applyFill="1" applyBorder="1" applyAlignment="1">
      <alignment horizontal="center"/>
    </xf>
    <xf numFmtId="0" fontId="38" fillId="2" borderId="29" xfId="0" applyFont="1" applyFill="1" applyBorder="1" applyAlignment="1">
      <alignment horizontal="center"/>
    </xf>
    <xf numFmtId="0" fontId="38" fillId="2" borderId="30" xfId="0" applyFont="1" applyFill="1" applyBorder="1" applyAlignment="1">
      <alignment horizontal="center"/>
    </xf>
    <xf numFmtId="0" fontId="38" fillId="2" borderId="31" xfId="0" applyFont="1" applyFill="1" applyBorder="1" applyAlignment="1">
      <alignment horizontal="center"/>
    </xf>
    <xf numFmtId="0" fontId="36" fillId="2" borderId="0" xfId="0" applyFont="1" applyFill="1" applyAlignment="1">
      <alignment horizontal="center" vertical="center"/>
    </xf>
    <xf numFmtId="0" fontId="36" fillId="2" borderId="0" xfId="0" applyFont="1" applyFill="1" applyAlignment="1">
      <alignment vertical="center"/>
    </xf>
    <xf numFmtId="0" fontId="36" fillId="2" borderId="27" xfId="0" applyFont="1" applyFill="1" applyBorder="1" applyAlignment="1">
      <alignment horizontal="center"/>
    </xf>
    <xf numFmtId="166" fontId="12" fillId="2" borderId="27" xfId="1" applyFont="1" applyFill="1" applyBorder="1" applyAlignment="1" applyProtection="1">
      <alignment horizontal="center"/>
      <protection locked="0"/>
    </xf>
    <xf numFmtId="0" fontId="42" fillId="2" borderId="0" xfId="0" applyFont="1" applyFill="1"/>
    <xf numFmtId="1" fontId="11" fillId="2" borderId="0" xfId="0" applyNumberFormat="1" applyFont="1" applyFill="1" applyAlignment="1">
      <alignment horizontal="center" vertical="center"/>
    </xf>
    <xf numFmtId="0" fontId="11" fillId="2" borderId="0" xfId="0" applyFont="1" applyFill="1" applyAlignment="1">
      <alignment vertical="center"/>
    </xf>
    <xf numFmtId="166" fontId="43" fillId="2" borderId="0" xfId="1" applyFont="1" applyFill="1" applyBorder="1" applyAlignment="1" applyProtection="1">
      <protection locked="0"/>
    </xf>
    <xf numFmtId="0" fontId="11" fillId="2" borderId="0" xfId="0" applyFont="1" applyFill="1" applyAlignment="1">
      <alignment horizontal="center" vertical="center"/>
    </xf>
    <xf numFmtId="164" fontId="60" fillId="2" borderId="0" xfId="0" applyNumberFormat="1" applyFont="1" applyFill="1" applyAlignment="1">
      <alignment horizontal="right" vertical="center"/>
    </xf>
    <xf numFmtId="166" fontId="34" fillId="2" borderId="0" xfId="1" applyFont="1" applyFill="1" applyBorder="1" applyProtection="1"/>
    <xf numFmtId="164" fontId="12" fillId="2" borderId="0" xfId="0" applyNumberFormat="1" applyFont="1" applyFill="1" applyAlignment="1">
      <alignment horizontal="right" vertical="center"/>
    </xf>
    <xf numFmtId="0" fontId="2" fillId="2" borderId="0" xfId="0" applyFont="1" applyFill="1" applyAlignment="1" applyProtection="1">
      <alignment horizontal="center" vertical="center"/>
      <protection locked="0"/>
    </xf>
    <xf numFmtId="0" fontId="37" fillId="2" borderId="0" xfId="0" applyFont="1" applyFill="1" applyAlignment="1">
      <alignment vertical="center"/>
    </xf>
    <xf numFmtId="0" fontId="58" fillId="2" borderId="0" xfId="0" applyFont="1" applyFill="1" applyAlignment="1">
      <alignment horizontal="center"/>
    </xf>
    <xf numFmtId="0" fontId="38" fillId="2" borderId="0" xfId="0" applyFont="1" applyFill="1" applyAlignment="1">
      <alignment horizontal="center" vertical="center"/>
    </xf>
    <xf numFmtId="0" fontId="118" fillId="2" borderId="0" xfId="0" applyFont="1" applyFill="1" applyAlignment="1">
      <alignment horizontal="center" vertical="center"/>
    </xf>
    <xf numFmtId="0" fontId="56" fillId="2" borderId="0" xfId="0" applyFont="1" applyFill="1" applyAlignment="1">
      <alignment horizontal="left"/>
    </xf>
    <xf numFmtId="166" fontId="12" fillId="2" borderId="0" xfId="1" applyFont="1" applyFill="1" applyBorder="1" applyProtection="1"/>
    <xf numFmtId="43" fontId="122" fillId="2" borderId="0" xfId="18" applyNumberFormat="1" applyFont="1" applyFill="1" applyAlignment="1">
      <alignment horizontal="right"/>
    </xf>
    <xf numFmtId="43" fontId="123" fillId="2" borderId="0" xfId="18" applyNumberFormat="1" applyFont="1" applyFill="1" applyAlignment="1">
      <alignment horizontal="right"/>
    </xf>
    <xf numFmtId="0" fontId="38" fillId="15" borderId="0" xfId="0" applyFont="1" applyFill="1"/>
    <xf numFmtId="37" fontId="12" fillId="15" borderId="0" xfId="0" applyNumberFormat="1" applyFont="1" applyFill="1" applyProtection="1">
      <protection locked="0"/>
    </xf>
    <xf numFmtId="0" fontId="55" fillId="15" borderId="0" xfId="0" applyFont="1" applyFill="1"/>
    <xf numFmtId="0" fontId="30" fillId="2" borderId="4" xfId="0" applyFont="1" applyFill="1" applyBorder="1" applyAlignment="1">
      <alignment horizontal="left"/>
    </xf>
    <xf numFmtId="0" fontId="25" fillId="2" borderId="4" xfId="0" applyFont="1" applyFill="1" applyBorder="1"/>
    <xf numFmtId="0" fontId="30" fillId="2" borderId="4" xfId="0" applyFont="1" applyFill="1" applyBorder="1"/>
    <xf numFmtId="0" fontId="12" fillId="3" borderId="4" xfId="0" applyFont="1" applyFill="1" applyBorder="1" applyAlignment="1" applyProtection="1">
      <alignment horizontal="center" vertical="center"/>
      <protection locked="0"/>
    </xf>
    <xf numFmtId="0" fontId="10" fillId="3" borderId="4" xfId="0" applyFont="1" applyFill="1" applyBorder="1" applyAlignment="1">
      <alignment horizontal="center" vertical="center"/>
    </xf>
    <xf numFmtId="0" fontId="13" fillId="3" borderId="4" xfId="0" applyFont="1" applyFill="1" applyBorder="1" applyAlignment="1">
      <alignment horizontal="left" vertical="center"/>
    </xf>
    <xf numFmtId="166" fontId="3" fillId="2" borderId="4" xfId="1" applyFont="1" applyFill="1" applyBorder="1" applyProtection="1"/>
    <xf numFmtId="0" fontId="27" fillId="0" borderId="0" xfId="0" applyFont="1" applyAlignment="1">
      <alignment horizontal="center"/>
    </xf>
    <xf numFmtId="0" fontId="27" fillId="0" borderId="0" xfId="0" applyFont="1"/>
    <xf numFmtId="0" fontId="3" fillId="0" borderId="0" xfId="0" applyFont="1"/>
    <xf numFmtId="0" fontId="10" fillId="0" borderId="0" xfId="0" applyFont="1" applyAlignment="1">
      <alignment horizontal="center" vertical="center"/>
    </xf>
    <xf numFmtId="0" fontId="10" fillId="0" borderId="0" xfId="0" applyFont="1" applyAlignment="1">
      <alignment horizontal="left"/>
    </xf>
    <xf numFmtId="0" fontId="10" fillId="0" borderId="0" xfId="0" applyFont="1" applyAlignment="1" applyProtection="1">
      <alignment horizontal="center" vertical="center"/>
      <protection locked="0"/>
    </xf>
    <xf numFmtId="0" fontId="12" fillId="0" borderId="0" xfId="0" applyFont="1" applyAlignment="1" applyProtection="1">
      <alignment horizontal="left"/>
      <protection locked="0"/>
    </xf>
    <xf numFmtId="0" fontId="12" fillId="0" borderId="0" xfId="0" applyFont="1" applyProtection="1">
      <protection locked="0"/>
    </xf>
    <xf numFmtId="0" fontId="10" fillId="0" borderId="61" xfId="0" applyFont="1" applyBorder="1" applyAlignment="1">
      <alignment horizontal="left"/>
    </xf>
    <xf numFmtId="0" fontId="3" fillId="0" borderId="61" xfId="0" applyFont="1" applyBorder="1"/>
    <xf numFmtId="0" fontId="10" fillId="0" borderId="62" xfId="0" applyFont="1" applyBorder="1" applyAlignment="1">
      <alignment horizontal="left"/>
    </xf>
    <xf numFmtId="0" fontId="10" fillId="3" borderId="56" xfId="0" applyFont="1" applyFill="1" applyBorder="1" applyAlignment="1">
      <alignment horizontal="center" vertical="center"/>
    </xf>
    <xf numFmtId="0" fontId="10" fillId="0" borderId="0" xfId="8" applyFont="1" applyProtection="1">
      <protection locked="0"/>
    </xf>
    <xf numFmtId="166" fontId="26" fillId="2" borderId="0" xfId="1" applyFont="1" applyFill="1" applyProtection="1"/>
    <xf numFmtId="2" fontId="25" fillId="2" borderId="0" xfId="1" applyNumberFormat="1" applyFont="1" applyFill="1" applyBorder="1" applyProtection="1"/>
    <xf numFmtId="2" fontId="25" fillId="0" borderId="0" xfId="1" applyNumberFormat="1" applyFont="1" applyFill="1" applyBorder="1" applyProtection="1"/>
    <xf numFmtId="166" fontId="26" fillId="2" borderId="0" xfId="1" applyFont="1" applyFill="1" applyBorder="1" applyProtection="1">
      <protection locked="0"/>
    </xf>
    <xf numFmtId="43" fontId="26" fillId="11" borderId="0" xfId="0" applyNumberFormat="1" applyFont="1" applyFill="1"/>
    <xf numFmtId="0" fontId="10" fillId="0" borderId="0" xfId="8" applyFont="1" applyAlignment="1" applyProtection="1">
      <alignment horizontal="left"/>
      <protection locked="0"/>
    </xf>
    <xf numFmtId="177" fontId="12" fillId="0" borderId="0" xfId="10" applyNumberFormat="1" applyFont="1" applyProtection="1">
      <protection locked="0"/>
    </xf>
    <xf numFmtId="166" fontId="26" fillId="0" borderId="0" xfId="1" applyFont="1" applyFill="1" applyBorder="1" applyProtection="1"/>
    <xf numFmtId="43" fontId="26" fillId="2" borderId="0" xfId="6" applyFont="1" applyFill="1" applyAlignment="1" applyProtection="1">
      <alignment horizontal="center"/>
      <protection locked="0"/>
    </xf>
    <xf numFmtId="43" fontId="26" fillId="2" borderId="0" xfId="6" applyFont="1" applyFill="1" applyProtection="1">
      <protection locked="0"/>
    </xf>
    <xf numFmtId="43" fontId="25" fillId="2" borderId="0" xfId="6" applyFont="1" applyFill="1" applyBorder="1" applyProtection="1">
      <protection locked="0"/>
    </xf>
    <xf numFmtId="43" fontId="26" fillId="2" borderId="0" xfId="6" applyFont="1" applyFill="1" applyBorder="1" applyProtection="1">
      <protection locked="0"/>
    </xf>
    <xf numFmtId="43" fontId="25" fillId="11" borderId="4" xfId="5" applyFont="1" applyFill="1" applyBorder="1" applyProtection="1"/>
    <xf numFmtId="43" fontId="26" fillId="11" borderId="4" xfId="5" applyFont="1" applyFill="1" applyBorder="1" applyProtection="1"/>
    <xf numFmtId="43" fontId="26" fillId="15" borderId="0" xfId="6" applyFont="1" applyFill="1" applyProtection="1">
      <protection locked="0"/>
    </xf>
    <xf numFmtId="43" fontId="72" fillId="2" borderId="0" xfId="6" applyFont="1" applyFill="1" applyProtection="1">
      <protection locked="0"/>
    </xf>
    <xf numFmtId="43" fontId="103" fillId="2" borderId="0" xfId="6" applyFont="1" applyFill="1" applyProtection="1">
      <protection locked="0"/>
    </xf>
    <xf numFmtId="43" fontId="72" fillId="15" borderId="0" xfId="6" applyFont="1" applyFill="1" applyProtection="1">
      <protection locked="0"/>
    </xf>
    <xf numFmtId="43" fontId="31" fillId="2" borderId="0" xfId="6" applyFont="1" applyFill="1" applyProtection="1">
      <protection locked="0"/>
    </xf>
    <xf numFmtId="43" fontId="30" fillId="2" borderId="0" xfId="6" applyFont="1" applyFill="1" applyAlignment="1" applyProtection="1">
      <protection locked="0"/>
    </xf>
    <xf numFmtId="0" fontId="10" fillId="2" borderId="0" xfId="0" applyFont="1" applyFill="1" applyAlignment="1" applyProtection="1">
      <alignment horizontal="right"/>
      <protection locked="0"/>
    </xf>
    <xf numFmtId="43" fontId="31" fillId="15" borderId="0" xfId="6" applyFont="1" applyFill="1" applyProtection="1">
      <protection locked="0"/>
    </xf>
    <xf numFmtId="43" fontId="25" fillId="2" borderId="0" xfId="6" applyFont="1" applyFill="1" applyAlignment="1" applyProtection="1">
      <alignment horizontal="center" vertical="center" wrapText="1"/>
      <protection locked="0"/>
    </xf>
    <xf numFmtId="43" fontId="25" fillId="15" borderId="0" xfId="6" applyFont="1" applyFill="1" applyAlignment="1" applyProtection="1">
      <alignment horizontal="center" vertical="center" wrapText="1"/>
      <protection locked="0"/>
    </xf>
    <xf numFmtId="43" fontId="26" fillId="15" borderId="0" xfId="6" applyFont="1" applyFill="1" applyAlignment="1" applyProtection="1">
      <alignment horizontal="center"/>
      <protection locked="0"/>
    </xf>
    <xf numFmtId="43" fontId="25" fillId="2" borderId="0" xfId="6" applyFont="1" applyFill="1" applyProtection="1">
      <protection locked="0"/>
    </xf>
    <xf numFmtId="43" fontId="25" fillId="2" borderId="0" xfId="6" applyFont="1" applyFill="1" applyBorder="1" applyAlignment="1" applyProtection="1">
      <alignment horizontal="right"/>
      <protection locked="0"/>
    </xf>
    <xf numFmtId="0" fontId="16" fillId="2" borderId="0" xfId="0" applyFont="1" applyFill="1" applyAlignment="1" applyProtection="1">
      <alignment horizontal="right"/>
      <protection locked="0"/>
    </xf>
    <xf numFmtId="0" fontId="55" fillId="2" borderId="0" xfId="0" applyFont="1" applyFill="1" applyProtection="1">
      <protection locked="0"/>
    </xf>
    <xf numFmtId="43" fontId="122" fillId="2" borderId="0" xfId="18" applyNumberFormat="1" applyFont="1" applyFill="1" applyAlignment="1" applyProtection="1">
      <alignment horizontal="right"/>
      <protection locked="0"/>
    </xf>
    <xf numFmtId="43" fontId="25" fillId="15" borderId="0" xfId="6" applyFont="1" applyFill="1" applyProtection="1">
      <protection locked="0"/>
    </xf>
    <xf numFmtId="43" fontId="103" fillId="15" borderId="0" xfId="6" applyFont="1" applyFill="1" applyProtection="1">
      <protection locked="0"/>
    </xf>
    <xf numFmtId="43" fontId="26" fillId="2" borderId="0" xfId="6" applyFont="1" applyFill="1" applyBorder="1" applyProtection="1"/>
    <xf numFmtId="9" fontId="26" fillId="2" borderId="0" xfId="2" applyFont="1" applyFill="1"/>
    <xf numFmtId="9" fontId="30" fillId="2" borderId="0" xfId="2" applyFont="1" applyFill="1" applyAlignment="1"/>
    <xf numFmtId="9" fontId="17" fillId="2" borderId="0" xfId="2" applyFont="1" applyFill="1" applyProtection="1"/>
    <xf numFmtId="9" fontId="26" fillId="15" borderId="0" xfId="2" applyFont="1" applyFill="1"/>
    <xf numFmtId="10" fontId="26" fillId="2" borderId="0" xfId="2" applyNumberFormat="1" applyFont="1" applyFill="1"/>
    <xf numFmtId="10" fontId="30" fillId="2" borderId="0" xfId="2" applyNumberFormat="1" applyFont="1" applyFill="1" applyAlignment="1"/>
    <xf numFmtId="10" fontId="26" fillId="2" borderId="0" xfId="2" applyNumberFormat="1" applyFont="1" applyFill="1" applyBorder="1"/>
    <xf numFmtId="10" fontId="17" fillId="2" borderId="0" xfId="2" applyNumberFormat="1" applyFont="1" applyFill="1" applyProtection="1"/>
    <xf numFmtId="10" fontId="26" fillId="15" borderId="0" xfId="2" applyNumberFormat="1" applyFont="1" applyFill="1"/>
    <xf numFmtId="9" fontId="72" fillId="2" borderId="0" xfId="2" applyFont="1" applyFill="1" applyProtection="1">
      <protection locked="0"/>
    </xf>
    <xf numFmtId="9" fontId="30" fillId="2" borderId="0" xfId="2" applyFont="1" applyFill="1" applyAlignment="1" applyProtection="1">
      <protection locked="0"/>
    </xf>
    <xf numFmtId="9" fontId="26" fillId="2" borderId="0" xfId="2" applyFont="1" applyFill="1" applyBorder="1" applyProtection="1">
      <protection locked="0"/>
    </xf>
    <xf numFmtId="9" fontId="16" fillId="2" borderId="0" xfId="2" applyFont="1" applyFill="1" applyAlignment="1" applyProtection="1">
      <alignment horizontal="right"/>
      <protection locked="0"/>
    </xf>
    <xf numFmtId="9" fontId="26" fillId="2" borderId="0" xfId="2" applyFont="1" applyFill="1" applyProtection="1">
      <protection locked="0"/>
    </xf>
    <xf numFmtId="9" fontId="26" fillId="15" borderId="0" xfId="2" applyFont="1" applyFill="1" applyProtection="1">
      <protection locked="0"/>
    </xf>
    <xf numFmtId="9" fontId="72" fillId="15" borderId="0" xfId="2" applyFont="1" applyFill="1" applyProtection="1">
      <protection locked="0"/>
    </xf>
    <xf numFmtId="43" fontId="25" fillId="2" borderId="0" xfId="6" applyFont="1" applyFill="1" applyProtection="1"/>
    <xf numFmtId="0" fontId="27" fillId="7" borderId="47" xfId="0" quotePrefix="1" applyFont="1" applyFill="1" applyBorder="1" applyAlignment="1">
      <alignment horizontal="center"/>
    </xf>
    <xf numFmtId="0" fontId="124" fillId="2" borderId="0" xfId="0" applyFont="1" applyFill="1"/>
    <xf numFmtId="43" fontId="5" fillId="2" borderId="0" xfId="0" applyNumberFormat="1" applyFont="1" applyFill="1" applyAlignment="1">
      <alignment horizontal="right"/>
    </xf>
    <xf numFmtId="173" fontId="25" fillId="2" borderId="0" xfId="0" applyNumberFormat="1" applyFont="1" applyFill="1"/>
    <xf numFmtId="173" fontId="12" fillId="0" borderId="0" xfId="1" applyNumberFormat="1" applyFont="1" applyFill="1" applyBorder="1" applyAlignment="1" applyProtection="1">
      <protection locked="0"/>
    </xf>
    <xf numFmtId="173" fontId="12" fillId="0" borderId="0" xfId="1" applyNumberFormat="1" applyFont="1" applyFill="1" applyBorder="1" applyProtection="1">
      <protection locked="0"/>
    </xf>
    <xf numFmtId="173" fontId="90" fillId="13" borderId="0" xfId="1" applyNumberFormat="1" applyFont="1" applyFill="1" applyBorder="1" applyProtection="1"/>
    <xf numFmtId="173" fontId="10" fillId="2" borderId="0" xfId="0" applyNumberFormat="1" applyFont="1" applyFill="1"/>
    <xf numFmtId="173" fontId="90" fillId="2" borderId="0" xfId="0" applyNumberFormat="1" applyFont="1" applyFill="1"/>
    <xf numFmtId="172" fontId="26" fillId="2" borderId="0" xfId="6" applyNumberFormat="1" applyFont="1" applyFill="1" applyProtection="1">
      <protection locked="0"/>
    </xf>
    <xf numFmtId="172" fontId="26" fillId="2" borderId="0" xfId="6" applyNumberFormat="1" applyFont="1" applyFill="1" applyBorder="1" applyProtection="1">
      <protection locked="0"/>
    </xf>
    <xf numFmtId="172" fontId="26" fillId="2" borderId="0" xfId="6" applyNumberFormat="1" applyFont="1" applyFill="1" applyProtection="1"/>
    <xf numFmtId="172" fontId="25" fillId="2" borderId="0" xfId="6" applyNumberFormat="1" applyFont="1" applyFill="1"/>
    <xf numFmtId="172" fontId="26" fillId="0" borderId="0" xfId="6" applyNumberFormat="1" applyFont="1" applyFill="1" applyBorder="1"/>
    <xf numFmtId="172" fontId="26" fillId="0" borderId="0" xfId="2" applyNumberFormat="1" applyFont="1" applyFill="1" applyBorder="1"/>
    <xf numFmtId="172" fontId="25" fillId="0" borderId="0" xfId="6" applyNumberFormat="1" applyFont="1" applyFill="1" applyBorder="1"/>
    <xf numFmtId="172" fontId="26" fillId="2" borderId="0" xfId="6" applyNumberFormat="1" applyFont="1" applyFill="1"/>
    <xf numFmtId="9" fontId="12" fillId="2" borderId="0" xfId="2" applyFont="1" applyFill="1" applyProtection="1"/>
    <xf numFmtId="9" fontId="12" fillId="2" borderId="0" xfId="2" applyFont="1" applyFill="1" applyAlignment="1" applyProtection="1">
      <alignment horizontal="left" vertical="center"/>
    </xf>
    <xf numFmtId="9" fontId="10" fillId="2" borderId="0" xfId="2" applyFont="1" applyFill="1" applyProtection="1">
      <protection locked="0"/>
    </xf>
    <xf numFmtId="9" fontId="10" fillId="2" borderId="0" xfId="2" applyFont="1" applyFill="1" applyAlignment="1" applyProtection="1">
      <alignment horizontal="fill" vertical="center"/>
    </xf>
    <xf numFmtId="9" fontId="25" fillId="2" borderId="0" xfId="2" applyFont="1" applyFill="1"/>
    <xf numFmtId="9" fontId="31" fillId="2" borderId="0" xfId="2" applyFont="1" applyFill="1"/>
    <xf numFmtId="9" fontId="12" fillId="2" borderId="0" xfId="2" applyFont="1" applyFill="1" applyProtection="1">
      <protection locked="0"/>
    </xf>
    <xf numFmtId="0" fontId="30" fillId="2" borderId="0" xfId="0" applyFont="1" applyFill="1" applyAlignment="1">
      <alignment horizontal="center"/>
    </xf>
    <xf numFmtId="173" fontId="26" fillId="2" borderId="0" xfId="0" applyNumberFormat="1" applyFont="1" applyFill="1"/>
    <xf numFmtId="173" fontId="26" fillId="2" borderId="0" xfId="1" applyNumberFormat="1" applyFont="1" applyFill="1"/>
    <xf numFmtId="9" fontId="70" fillId="2" borderId="0" xfId="2" applyFont="1" applyFill="1"/>
    <xf numFmtId="9" fontId="75" fillId="2" borderId="0" xfId="2" applyFont="1" applyFill="1" applyBorder="1" applyAlignment="1" applyProtection="1">
      <alignment horizontal="center" vertical="center"/>
    </xf>
    <xf numFmtId="9" fontId="26" fillId="2" borderId="0" xfId="2" applyFont="1" applyFill="1" applyProtection="1"/>
    <xf numFmtId="9" fontId="26" fillId="2" borderId="0" xfId="2" applyFont="1" applyFill="1" applyAlignment="1" applyProtection="1">
      <alignment horizontal="center"/>
    </xf>
    <xf numFmtId="9" fontId="70" fillId="2" borderId="0" xfId="2" applyFont="1" applyFill="1" applyProtection="1"/>
    <xf numFmtId="9" fontId="31" fillId="2" borderId="0" xfId="2" applyFont="1" applyFill="1" applyProtection="1"/>
    <xf numFmtId="9" fontId="70" fillId="2" borderId="0" xfId="2" applyFont="1" applyFill="1" applyBorder="1" applyProtection="1"/>
    <xf numFmtId="9" fontId="70" fillId="2" borderId="0" xfId="2" applyFont="1" applyFill="1" applyBorder="1" applyAlignment="1" applyProtection="1">
      <alignment horizontal="center"/>
    </xf>
    <xf numFmtId="9" fontId="70" fillId="15" borderId="0" xfId="2" applyFont="1" applyFill="1" applyBorder="1"/>
    <xf numFmtId="9" fontId="70" fillId="15" borderId="0" xfId="2" applyFont="1" applyFill="1"/>
    <xf numFmtId="9" fontId="0" fillId="2" borderId="0" xfId="2" applyFont="1" applyFill="1"/>
    <xf numFmtId="9" fontId="70" fillId="2" borderId="0" xfId="2" applyFont="1" applyFill="1" applyBorder="1" applyAlignment="1">
      <alignment horizontal="center"/>
    </xf>
    <xf numFmtId="9" fontId="0" fillId="15" borderId="0" xfId="2" applyFont="1" applyFill="1" applyBorder="1"/>
    <xf numFmtId="9" fontId="0" fillId="15" borderId="0" xfId="2" applyFont="1" applyFill="1"/>
    <xf numFmtId="14" fontId="0" fillId="2" borderId="0" xfId="0" applyNumberFormat="1" applyFill="1"/>
    <xf numFmtId="14" fontId="12" fillId="2" borderId="0" xfId="0" applyNumberFormat="1" applyFont="1" applyFill="1"/>
    <xf numFmtId="14" fontId="34" fillId="2" borderId="0" xfId="0" applyNumberFormat="1" applyFont="1" applyFill="1"/>
    <xf numFmtId="14" fontId="16" fillId="2" borderId="0" xfId="0" applyNumberFormat="1" applyFont="1" applyFill="1"/>
    <xf numFmtId="14" fontId="55" fillId="2" borderId="0" xfId="0" applyNumberFormat="1" applyFont="1" applyFill="1"/>
    <xf numFmtId="14" fontId="0" fillId="2" borderId="0" xfId="0" applyNumberFormat="1" applyFill="1" applyProtection="1">
      <protection locked="0"/>
    </xf>
    <xf numFmtId="14" fontId="0" fillId="15" borderId="0" xfId="0" applyNumberFormat="1" applyFill="1"/>
    <xf numFmtId="14" fontId="12" fillId="2" borderId="0" xfId="6" applyNumberFormat="1" applyFont="1" applyFill="1" applyBorder="1" applyAlignment="1" applyProtection="1"/>
    <xf numFmtId="14" fontId="6" fillId="2" borderId="0" xfId="0" applyNumberFormat="1" applyFont="1" applyFill="1" applyAlignment="1">
      <alignment horizontal="center" vertical="center"/>
    </xf>
    <xf numFmtId="14" fontId="3" fillId="2" borderId="0" xfId="0" applyNumberFormat="1" applyFont="1" applyFill="1"/>
    <xf numFmtId="172" fontId="3" fillId="2" borderId="0" xfId="0" applyNumberFormat="1" applyFont="1" applyFill="1"/>
    <xf numFmtId="172" fontId="3" fillId="15" borderId="0" xfId="0" applyNumberFormat="1" applyFont="1" applyFill="1"/>
    <xf numFmtId="172" fontId="0" fillId="2" borderId="0" xfId="0" applyNumberFormat="1" applyFill="1"/>
    <xf numFmtId="172" fontId="0" fillId="15" borderId="0" xfId="0" applyNumberFormat="1" applyFill="1"/>
    <xf numFmtId="172" fontId="53" fillId="2" borderId="0" xfId="0" applyNumberFormat="1" applyFont="1" applyFill="1"/>
    <xf numFmtId="172" fontId="21" fillId="2" borderId="0" xfId="0" applyNumberFormat="1" applyFont="1" applyFill="1"/>
    <xf numFmtId="9" fontId="7" fillId="2" borderId="0" xfId="2" applyFont="1" applyFill="1" applyProtection="1"/>
    <xf numFmtId="9" fontId="4" fillId="7" borderId="0" xfId="2" applyFont="1" applyFill="1" applyBorder="1"/>
    <xf numFmtId="9" fontId="25" fillId="0" borderId="0" xfId="2" applyFont="1" applyFill="1" applyBorder="1" applyAlignment="1" applyProtection="1">
      <alignment horizontal="center" vertical="center"/>
    </xf>
    <xf numFmtId="9" fontId="26" fillId="2" borderId="0" xfId="2" applyFont="1" applyFill="1" applyBorder="1" applyProtection="1"/>
    <xf numFmtId="9" fontId="26" fillId="2" borderId="0" xfId="2" applyFont="1" applyFill="1" applyBorder="1" applyAlignment="1" applyProtection="1">
      <alignment horizontal="center"/>
    </xf>
    <xf numFmtId="9" fontId="26" fillId="15" borderId="0" xfId="2" applyFont="1" applyFill="1" applyBorder="1"/>
    <xf numFmtId="9" fontId="26" fillId="0" borderId="0" xfId="2" applyFont="1" applyFill="1" applyBorder="1" applyAlignment="1" applyProtection="1">
      <alignment horizontal="center"/>
      <protection locked="0"/>
    </xf>
    <xf numFmtId="14" fontId="26" fillId="2" borderId="0" xfId="0" applyNumberFormat="1" applyFont="1" applyFill="1"/>
    <xf numFmtId="14" fontId="30" fillId="2" borderId="0" xfId="0" applyNumberFormat="1" applyFont="1" applyFill="1"/>
    <xf numFmtId="14" fontId="31" fillId="2" borderId="0" xfId="0" applyNumberFormat="1" applyFont="1" applyFill="1"/>
    <xf numFmtId="14" fontId="7" fillId="2" borderId="0" xfId="8" applyNumberFormat="1" applyFont="1" applyFill="1"/>
    <xf numFmtId="14" fontId="12" fillId="2" borderId="0" xfId="8" applyNumberFormat="1" applyFont="1" applyFill="1" applyProtection="1">
      <protection locked="0"/>
    </xf>
    <xf numFmtId="14" fontId="17" fillId="2" borderId="0" xfId="0" applyNumberFormat="1" applyFont="1" applyFill="1"/>
    <xf numFmtId="14" fontId="26" fillId="15" borderId="0" xfId="0" applyNumberFormat="1" applyFont="1" applyFill="1"/>
    <xf numFmtId="173" fontId="26" fillId="0" borderId="0" xfId="1" applyNumberFormat="1" applyFont="1" applyFill="1" applyBorder="1" applyProtection="1">
      <protection locked="0"/>
    </xf>
    <xf numFmtId="0" fontId="10" fillId="0" borderId="0" xfId="8" applyFont="1" applyAlignment="1">
      <alignment horizontal="left" indent="4"/>
    </xf>
    <xf numFmtId="0" fontId="12" fillId="0" borderId="0" xfId="8" applyFont="1" applyAlignment="1">
      <alignment horizontal="left" indent="4"/>
    </xf>
    <xf numFmtId="14" fontId="12" fillId="0" borderId="0" xfId="8" applyNumberFormat="1" applyFont="1" applyProtection="1">
      <protection locked="0"/>
    </xf>
    <xf numFmtId="0" fontId="12" fillId="0" borderId="0" xfId="8" applyFont="1" applyAlignment="1" applyProtection="1">
      <alignment horizontal="left" indent="9"/>
      <protection locked="0"/>
    </xf>
    <xf numFmtId="14" fontId="26" fillId="0" borderId="0" xfId="1" applyNumberFormat="1" applyFont="1" applyFill="1" applyBorder="1" applyProtection="1">
      <protection locked="0"/>
    </xf>
    <xf numFmtId="0" fontId="25" fillId="2" borderId="0" xfId="11" applyFont="1" applyFill="1" applyAlignment="1">
      <alignment horizontal="fill" vertical="center"/>
    </xf>
    <xf numFmtId="0" fontId="25" fillId="0" borderId="0" xfId="11" applyFont="1" applyAlignment="1">
      <alignment horizontal="fill"/>
    </xf>
    <xf numFmtId="43" fontId="43" fillId="2" borderId="30" xfId="1" applyNumberFormat="1" applyFont="1" applyFill="1" applyBorder="1" applyAlignment="1" applyProtection="1">
      <protection locked="0"/>
    </xf>
    <xf numFmtId="43" fontId="43" fillId="2" borderId="31" xfId="1" applyNumberFormat="1" applyFont="1" applyFill="1" applyBorder="1" applyAlignment="1" applyProtection="1">
      <protection locked="0"/>
    </xf>
    <xf numFmtId="43" fontId="34" fillId="2" borderId="0" xfId="0" applyNumberFormat="1" applyFont="1" applyFill="1"/>
    <xf numFmtId="43" fontId="36" fillId="2" borderId="0" xfId="0" applyNumberFormat="1" applyFont="1" applyFill="1"/>
    <xf numFmtId="43" fontId="43" fillId="2" borderId="0" xfId="0" applyNumberFormat="1" applyFont="1" applyFill="1"/>
    <xf numFmtId="43" fontId="43" fillId="2" borderId="12" xfId="0" applyNumberFormat="1" applyFont="1" applyFill="1" applyBorder="1"/>
    <xf numFmtId="43" fontId="10" fillId="2" borderId="0" xfId="0" applyNumberFormat="1" applyFont="1" applyFill="1" applyAlignment="1">
      <alignment horizontal="right"/>
    </xf>
    <xf numFmtId="43" fontId="75" fillId="2" borderId="0" xfId="0" applyNumberFormat="1" applyFont="1" applyFill="1"/>
    <xf numFmtId="43" fontId="25" fillId="2" borderId="0" xfId="0" applyNumberFormat="1" applyFont="1" applyFill="1"/>
    <xf numFmtId="43" fontId="25" fillId="2" borderId="0" xfId="0" applyNumberFormat="1" applyFont="1" applyFill="1" applyAlignment="1">
      <alignment horizontal="center"/>
    </xf>
    <xf numFmtId="43" fontId="26" fillId="2" borderId="5" xfId="0" applyNumberFormat="1" applyFont="1" applyFill="1" applyBorder="1" applyAlignment="1" applyProtection="1">
      <alignment horizontal="center" vertical="center"/>
      <protection locked="0"/>
    </xf>
    <xf numFmtId="43" fontId="26" fillId="2" borderId="39" xfId="0" applyNumberFormat="1" applyFont="1" applyFill="1" applyBorder="1" applyAlignment="1" applyProtection="1">
      <alignment horizontal="center" vertical="center"/>
      <protection locked="0"/>
    </xf>
    <xf numFmtId="43" fontId="25" fillId="11" borderId="38" xfId="0" applyNumberFormat="1" applyFont="1" applyFill="1" applyBorder="1" applyAlignment="1">
      <alignment horizontal="center" vertical="center"/>
    </xf>
    <xf numFmtId="43" fontId="25" fillId="11" borderId="41" xfId="0" applyNumberFormat="1" applyFont="1" applyFill="1" applyBorder="1" applyAlignment="1">
      <alignment horizontal="center" vertical="center"/>
    </xf>
    <xf numFmtId="43" fontId="0" fillId="2" borderId="0" xfId="0" applyNumberFormat="1" applyFill="1" applyAlignment="1">
      <alignment horizontal="center" vertical="center"/>
    </xf>
    <xf numFmtId="43" fontId="25" fillId="2" borderId="0" xfId="0" applyNumberFormat="1" applyFont="1" applyFill="1" applyAlignment="1">
      <alignment horizontal="center" vertical="center"/>
    </xf>
    <xf numFmtId="43" fontId="70" fillId="2" borderId="0" xfId="0" applyNumberFormat="1" applyFont="1" applyFill="1" applyAlignment="1">
      <alignment horizontal="center" vertical="center"/>
    </xf>
    <xf numFmtId="43" fontId="70" fillId="2" borderId="0" xfId="0" applyNumberFormat="1" applyFont="1" applyFill="1"/>
    <xf numFmtId="43" fontId="0" fillId="15" borderId="0" xfId="0" applyNumberFormat="1" applyFill="1"/>
    <xf numFmtId="43" fontId="25" fillId="15" borderId="0" xfId="0" applyNumberFormat="1" applyFont="1" applyFill="1" applyAlignment="1">
      <alignment horizontal="center"/>
    </xf>
    <xf numFmtId="43" fontId="70" fillId="15" borderId="0" xfId="0" applyNumberFormat="1" applyFont="1" applyFill="1"/>
    <xf numFmtId="43" fontId="25" fillId="15" borderId="0" xfId="0" applyNumberFormat="1" applyFont="1" applyFill="1" applyAlignment="1">
      <alignment horizontal="right"/>
    </xf>
    <xf numFmtId="43" fontId="25" fillId="2" borderId="0" xfId="0" applyNumberFormat="1" applyFont="1" applyFill="1" applyAlignment="1">
      <alignment horizontal="center" vertical="center" wrapText="1"/>
    </xf>
    <xf numFmtId="43" fontId="26" fillId="2" borderId="0" xfId="0" applyNumberFormat="1" applyFont="1" applyFill="1"/>
    <xf numFmtId="43" fontId="25" fillId="2" borderId="0" xfId="0" applyNumberFormat="1" applyFont="1" applyFill="1" applyAlignment="1">
      <alignment horizontal="right"/>
    </xf>
    <xf numFmtId="43" fontId="25" fillId="2" borderId="0" xfId="0" applyNumberFormat="1" applyFont="1" applyFill="1" applyProtection="1">
      <protection locked="0"/>
    </xf>
    <xf numFmtId="43" fontId="26" fillId="2" borderId="0" xfId="0" applyNumberFormat="1" applyFont="1" applyFill="1" applyAlignment="1">
      <alignment horizontal="center" vertical="center"/>
    </xf>
    <xf numFmtId="43" fontId="26" fillId="2" borderId="0" xfId="0" applyNumberFormat="1" applyFont="1" applyFill="1" applyProtection="1">
      <protection locked="0"/>
    </xf>
    <xf numFmtId="43" fontId="12" fillId="3" borderId="13" xfId="1" applyNumberFormat="1" applyFont="1" applyFill="1" applyBorder="1" applyProtection="1">
      <protection locked="0"/>
    </xf>
    <xf numFmtId="43" fontId="12" fillId="3" borderId="13" xfId="1" applyNumberFormat="1" applyFont="1" applyFill="1" applyBorder="1" applyAlignment="1" applyProtection="1">
      <protection locked="0"/>
    </xf>
    <xf numFmtId="43" fontId="12" fillId="3" borderId="14" xfId="1" applyNumberFormat="1" applyFont="1" applyFill="1" applyBorder="1" applyProtection="1">
      <protection locked="0"/>
    </xf>
    <xf numFmtId="43" fontId="12" fillId="3" borderId="15" xfId="1" applyNumberFormat="1" applyFont="1" applyFill="1" applyBorder="1" applyProtection="1">
      <protection locked="0"/>
    </xf>
    <xf numFmtId="43" fontId="12" fillId="3" borderId="0" xfId="1" applyNumberFormat="1" applyFont="1" applyFill="1" applyBorder="1" applyProtection="1"/>
    <xf numFmtId="43" fontId="12" fillId="3" borderId="0" xfId="1" applyNumberFormat="1" applyFont="1" applyFill="1" applyBorder="1" applyProtection="1">
      <protection locked="0"/>
    </xf>
    <xf numFmtId="43" fontId="12" fillId="3" borderId="16" xfId="1" applyNumberFormat="1" applyFont="1" applyFill="1" applyBorder="1" applyProtection="1">
      <protection locked="0"/>
    </xf>
    <xf numFmtId="43" fontId="12" fillId="3" borderId="17" xfId="1" applyNumberFormat="1" applyFont="1" applyFill="1" applyBorder="1" applyProtection="1">
      <protection locked="0"/>
    </xf>
    <xf numFmtId="43" fontId="12" fillId="3" borderId="12" xfId="1" applyNumberFormat="1" applyFont="1" applyFill="1" applyBorder="1" applyProtection="1">
      <protection locked="0"/>
    </xf>
    <xf numFmtId="43" fontId="12" fillId="17" borderId="14" xfId="1" quotePrefix="1" applyNumberFormat="1" applyFont="1" applyFill="1" applyBorder="1" applyAlignment="1" applyProtection="1">
      <alignment horizontal="center"/>
    </xf>
    <xf numFmtId="43" fontId="10" fillId="3" borderId="0" xfId="0" applyNumberFormat="1" applyFont="1" applyFill="1"/>
    <xf numFmtId="43" fontId="10" fillId="3" borderId="0" xfId="0" applyNumberFormat="1" applyFont="1" applyFill="1" applyAlignment="1">
      <alignment horizontal="left" vertical="center"/>
    </xf>
    <xf numFmtId="43" fontId="10" fillId="3" borderId="12" xfId="0" applyNumberFormat="1" applyFont="1" applyFill="1" applyBorder="1"/>
    <xf numFmtId="43" fontId="13" fillId="3" borderId="0" xfId="0" applyNumberFormat="1" applyFont="1" applyFill="1"/>
    <xf numFmtId="43" fontId="12" fillId="2" borderId="0" xfId="0" applyNumberFormat="1" applyFont="1" applyFill="1"/>
    <xf numFmtId="43" fontId="12" fillId="2" borderId="12" xfId="0" applyNumberFormat="1" applyFont="1" applyFill="1" applyBorder="1"/>
    <xf numFmtId="43" fontId="12" fillId="3" borderId="19" xfId="1" applyNumberFormat="1" applyFont="1" applyFill="1" applyBorder="1" applyProtection="1">
      <protection locked="0"/>
    </xf>
    <xf numFmtId="43" fontId="12" fillId="3" borderId="20" xfId="1" applyNumberFormat="1" applyFont="1" applyFill="1" applyBorder="1" applyProtection="1">
      <protection locked="0"/>
    </xf>
    <xf numFmtId="43" fontId="70" fillId="2" borderId="0" xfId="1" applyNumberFormat="1" applyFont="1" applyFill="1" applyBorder="1" applyProtection="1"/>
    <xf numFmtId="43" fontId="26" fillId="2" borderId="2" xfId="0" applyNumberFormat="1" applyFont="1" applyFill="1" applyBorder="1"/>
    <xf numFmtId="43" fontId="26" fillId="2" borderId="2" xfId="1" applyNumberFormat="1" applyFont="1" applyFill="1" applyBorder="1" applyProtection="1"/>
    <xf numFmtId="43" fontId="26" fillId="2" borderId="0" xfId="0" applyNumberFormat="1" applyFont="1" applyFill="1" applyAlignment="1">
      <alignment horizontal="center"/>
    </xf>
    <xf numFmtId="43" fontId="25" fillId="8" borderId="56" xfId="5" applyFont="1" applyFill="1" applyBorder="1" applyProtection="1"/>
    <xf numFmtId="43" fontId="25" fillId="8" borderId="3" xfId="5" applyFont="1" applyFill="1" applyBorder="1" applyProtection="1"/>
    <xf numFmtId="43" fontId="26" fillId="8" borderId="56" xfId="5" applyFont="1" applyFill="1" applyBorder="1" applyProtection="1"/>
    <xf numFmtId="43" fontId="26" fillId="8" borderId="3" xfId="5" applyFont="1" applyFill="1" applyBorder="1" applyProtection="1"/>
    <xf numFmtId="43" fontId="26" fillId="0" borderId="3" xfId="5" applyFont="1" applyFill="1" applyBorder="1" applyProtection="1">
      <protection locked="0"/>
    </xf>
    <xf numFmtId="43" fontId="12" fillId="8" borderId="34" xfId="6" applyFont="1" applyFill="1" applyBorder="1"/>
    <xf numFmtId="43" fontId="12" fillId="8" borderId="34" xfId="6" applyFont="1" applyFill="1" applyBorder="1" applyProtection="1">
      <protection locked="0"/>
    </xf>
    <xf numFmtId="0" fontId="86" fillId="3" borderId="0" xfId="0" applyFont="1" applyFill="1"/>
    <xf numFmtId="43" fontId="12" fillId="0" borderId="34" xfId="6" applyFont="1" applyFill="1" applyBorder="1" applyAlignment="1" applyProtection="1">
      <alignment horizontal="center"/>
      <protection locked="0"/>
    </xf>
    <xf numFmtId="43" fontId="12" fillId="0" borderId="34" xfId="6" applyFont="1" applyFill="1" applyBorder="1" applyAlignment="1" applyProtection="1">
      <alignment horizontal="right"/>
      <protection locked="0"/>
    </xf>
    <xf numFmtId="43" fontId="12" fillId="0" borderId="34" xfId="6" applyFont="1" applyFill="1" applyBorder="1" applyProtection="1">
      <protection locked="0"/>
    </xf>
    <xf numFmtId="43" fontId="12" fillId="11" borderId="45" xfId="6" applyFont="1" applyFill="1" applyBorder="1" applyAlignment="1" applyProtection="1">
      <alignment horizontal="center"/>
    </xf>
    <xf numFmtId="43" fontId="12" fillId="11" borderId="34" xfId="6" applyFont="1" applyFill="1" applyBorder="1"/>
    <xf numFmtId="43" fontId="12" fillId="11" borderId="45" xfId="6" applyFont="1" applyFill="1" applyBorder="1"/>
    <xf numFmtId="43" fontId="10" fillId="11" borderId="46" xfId="6" applyFont="1" applyFill="1" applyBorder="1" applyProtection="1"/>
    <xf numFmtId="43" fontId="125" fillId="2" borderId="0" xfId="3" applyNumberFormat="1" applyFont="1" applyFill="1"/>
    <xf numFmtId="0" fontId="126" fillId="19" borderId="0" xfId="0" applyFont="1" applyFill="1"/>
    <xf numFmtId="0" fontId="30" fillId="0" borderId="0" xfId="3" applyFont="1" applyAlignment="1">
      <alignment horizontal="left"/>
    </xf>
    <xf numFmtId="0" fontId="31" fillId="0" borderId="0" xfId="0" applyFont="1"/>
    <xf numFmtId="0" fontId="10" fillId="2" borderId="0" xfId="0" applyFont="1" applyFill="1" applyAlignment="1">
      <alignment horizontal="left" vertical="center"/>
    </xf>
    <xf numFmtId="0" fontId="10" fillId="4" borderId="0" xfId="0" applyFont="1" applyFill="1" applyAlignment="1">
      <alignment horizontal="left"/>
    </xf>
    <xf numFmtId="0" fontId="12" fillId="3" borderId="0" xfId="0" applyFont="1" applyFill="1" applyAlignment="1" applyProtection="1">
      <alignment horizontal="left"/>
      <protection locked="0"/>
    </xf>
    <xf numFmtId="0" fontId="10" fillId="2" borderId="0" xfId="0" applyFont="1" applyFill="1" applyAlignment="1">
      <alignment vertical="top" wrapText="1"/>
    </xf>
    <xf numFmtId="0" fontId="10" fillId="0" borderId="0" xfId="0" applyFont="1"/>
    <xf numFmtId="0" fontId="10" fillId="4" borderId="0" xfId="0" applyFont="1" applyFill="1" applyAlignment="1">
      <alignment horizontal="right"/>
    </xf>
    <xf numFmtId="0" fontId="12" fillId="4" borderId="0" xfId="0" applyFont="1" applyFill="1" applyAlignment="1">
      <alignment horizontal="left"/>
    </xf>
    <xf numFmtId="0" fontId="12" fillId="4" borderId="1" xfId="0" applyFont="1" applyFill="1" applyBorder="1"/>
    <xf numFmtId="0" fontId="10" fillId="4" borderId="0" xfId="0" applyFont="1" applyFill="1" applyAlignment="1">
      <alignment vertical="center"/>
    </xf>
    <xf numFmtId="0" fontId="10" fillId="4" borderId="0" xfId="0" applyFont="1" applyFill="1" applyAlignment="1">
      <alignment horizontal="center"/>
    </xf>
    <xf numFmtId="0" fontId="12" fillId="3" borderId="0" xfId="0" applyFont="1" applyFill="1" applyAlignment="1">
      <alignment horizontal="center"/>
    </xf>
    <xf numFmtId="0" fontId="10" fillId="3" borderId="0" xfId="0" applyFont="1" applyFill="1" applyAlignment="1">
      <alignment horizontal="right"/>
    </xf>
    <xf numFmtId="0" fontId="30" fillId="2" borderId="0" xfId="0" applyFont="1" applyFill="1" applyAlignment="1">
      <alignment horizontal="left" vertical="center"/>
    </xf>
    <xf numFmtId="0" fontId="30" fillId="3" borderId="0" xfId="0" applyFont="1" applyFill="1"/>
    <xf numFmtId="0" fontId="97" fillId="3" borderId="0" xfId="0" applyFont="1" applyFill="1" applyAlignment="1">
      <alignment horizontal="left"/>
    </xf>
    <xf numFmtId="0" fontId="97" fillId="3" borderId="0" xfId="0" applyFont="1" applyFill="1"/>
    <xf numFmtId="0" fontId="75" fillId="3" borderId="0" xfId="0" applyFont="1" applyFill="1" applyAlignment="1">
      <alignment horizontal="left" vertical="center"/>
    </xf>
    <xf numFmtId="0" fontId="27" fillId="14" borderId="8" xfId="0" applyFont="1" applyFill="1" applyBorder="1" applyAlignment="1">
      <alignment horizontal="center" wrapText="1"/>
    </xf>
    <xf numFmtId="0" fontId="27" fillId="14" borderId="10" xfId="0" applyFont="1" applyFill="1" applyBorder="1" applyAlignment="1">
      <alignment horizontal="center" wrapText="1"/>
    </xf>
    <xf numFmtId="0" fontId="27" fillId="14" borderId="9" xfId="0" applyFont="1" applyFill="1" applyBorder="1" applyAlignment="1">
      <alignment horizontal="center" wrapText="1"/>
    </xf>
    <xf numFmtId="0" fontId="89" fillId="14" borderId="52" xfId="0" applyFont="1" applyFill="1" applyBorder="1" applyAlignment="1">
      <alignment horizontal="center" wrapText="1"/>
    </xf>
    <xf numFmtId="0" fontId="89" fillId="14" borderId="52" xfId="0" applyFont="1" applyFill="1" applyBorder="1" applyAlignment="1">
      <alignment horizontal="center" vertical="center" wrapText="1"/>
    </xf>
    <xf numFmtId="0" fontId="3" fillId="2" borderId="0" xfId="0" applyFont="1" applyFill="1" applyAlignment="1">
      <alignment horizontal="left"/>
    </xf>
    <xf numFmtId="0" fontId="27" fillId="24" borderId="8" xfId="0" applyFont="1" applyFill="1" applyBorder="1" applyAlignment="1">
      <alignment horizontal="center" wrapText="1"/>
    </xf>
    <xf numFmtId="0" fontId="27" fillId="24" borderId="10" xfId="0" applyFont="1" applyFill="1" applyBorder="1" applyAlignment="1">
      <alignment horizontal="center" wrapText="1"/>
    </xf>
    <xf numFmtId="0" fontId="27" fillId="24" borderId="9" xfId="0" applyFont="1" applyFill="1" applyBorder="1" applyAlignment="1">
      <alignment horizontal="center" wrapText="1"/>
    </xf>
    <xf numFmtId="0" fontId="27" fillId="24" borderId="52" xfId="0" applyFont="1" applyFill="1" applyBorder="1" applyAlignment="1">
      <alignment horizontal="center" wrapText="1"/>
    </xf>
    <xf numFmtId="0" fontId="89" fillId="24" borderId="52" xfId="0" applyFont="1" applyFill="1" applyBorder="1" applyAlignment="1">
      <alignment horizontal="center" vertical="center" wrapText="1"/>
    </xf>
    <xf numFmtId="0" fontId="27" fillId="24" borderId="20" xfId="0" applyFont="1" applyFill="1" applyBorder="1" applyAlignment="1">
      <alignment horizontal="center" wrapText="1"/>
    </xf>
    <xf numFmtId="0" fontId="27" fillId="24" borderId="49" xfId="0" applyFont="1" applyFill="1" applyBorder="1" applyAlignment="1">
      <alignment horizontal="center" wrapText="1"/>
    </xf>
    <xf numFmtId="0" fontId="27" fillId="24" borderId="54" xfId="0" applyFont="1" applyFill="1" applyBorder="1" applyAlignment="1">
      <alignment horizontal="center" wrapText="1"/>
    </xf>
    <xf numFmtId="0" fontId="27" fillId="24" borderId="55" xfId="0" applyFont="1" applyFill="1" applyBorder="1" applyAlignment="1">
      <alignment horizontal="center" wrapText="1"/>
    </xf>
    <xf numFmtId="0" fontId="12" fillId="2" borderId="0" xfId="0" applyFont="1" applyFill="1" applyAlignment="1" applyProtection="1">
      <alignment horizontal="left"/>
      <protection locked="0"/>
    </xf>
    <xf numFmtId="0" fontId="113" fillId="7" borderId="0" xfId="0" applyFont="1" applyFill="1"/>
    <xf numFmtId="0" fontId="113" fillId="7" borderId="0" xfId="0" applyFont="1" applyFill="1" applyAlignment="1">
      <alignment horizontal="center" vertical="top"/>
    </xf>
    <xf numFmtId="3" fontId="108" fillId="2" borderId="0" xfId="0" applyNumberFormat="1" applyFont="1" applyFill="1" applyAlignment="1" applyProtection="1">
      <alignment horizontal="right"/>
      <protection locked="0"/>
    </xf>
    <xf numFmtId="0" fontId="109" fillId="2" borderId="0" xfId="0" applyFont="1" applyFill="1"/>
    <xf numFmtId="0" fontId="110" fillId="2" borderId="0" xfId="0" applyFont="1" applyFill="1"/>
    <xf numFmtId="0" fontId="111" fillId="2" borderId="0" xfId="0" applyFont="1" applyFill="1"/>
    <xf numFmtId="171" fontId="17" fillId="2" borderId="0" xfId="0" applyNumberFormat="1" applyFont="1" applyFill="1" applyAlignment="1">
      <alignment horizontal="center"/>
    </xf>
    <xf numFmtId="171" fontId="12" fillId="2" borderId="0" xfId="0" applyNumberFormat="1" applyFont="1" applyFill="1" applyAlignment="1">
      <alignment horizontal="center"/>
    </xf>
    <xf numFmtId="178" fontId="12" fillId="2" borderId="0" xfId="0" applyNumberFormat="1" applyFont="1" applyFill="1"/>
    <xf numFmtId="3" fontId="10" fillId="2" borderId="0" xfId="0" applyNumberFormat="1" applyFont="1" applyFill="1" applyAlignment="1">
      <alignment horizontal="right" vertical="top"/>
    </xf>
    <xf numFmtId="178" fontId="10" fillId="2" borderId="0" xfId="0" applyNumberFormat="1" applyFont="1" applyFill="1" applyAlignment="1">
      <alignment horizontal="right"/>
    </xf>
    <xf numFmtId="171" fontId="17" fillId="2" borderId="0" xfId="0" applyNumberFormat="1" applyFont="1" applyFill="1"/>
    <xf numFmtId="3" fontId="12" fillId="2" borderId="0" xfId="0" applyNumberFormat="1" applyFont="1" applyFill="1" applyAlignment="1">
      <alignment horizontal="right" vertical="top"/>
    </xf>
    <xf numFmtId="178" fontId="12" fillId="2" borderId="0" xfId="0" applyNumberFormat="1" applyFont="1" applyFill="1" applyAlignment="1">
      <alignment horizontal="right"/>
    </xf>
    <xf numFmtId="0" fontId="112" fillId="2" borderId="0" xfId="0" applyFont="1" applyFill="1"/>
    <xf numFmtId="39" fontId="131" fillId="2" borderId="0" xfId="0" applyNumberFormat="1" applyFont="1" applyFill="1"/>
    <xf numFmtId="39" fontId="0" fillId="15" borderId="0" xfId="0" applyNumberFormat="1" applyFill="1"/>
    <xf numFmtId="43" fontId="3" fillId="2" borderId="0" xfId="0" applyNumberFormat="1" applyFont="1" applyFill="1" applyAlignment="1">
      <alignment horizontal="center"/>
    </xf>
    <xf numFmtId="43" fontId="3" fillId="2" borderId="0" xfId="6" applyFont="1" applyFill="1" applyAlignment="1">
      <alignment horizontal="center"/>
    </xf>
    <xf numFmtId="0" fontId="10" fillId="0" borderId="0" xfId="0" applyFont="1" applyAlignment="1">
      <alignment horizontal="left" vertical="center"/>
    </xf>
    <xf numFmtId="15" fontId="12" fillId="2" borderId="0" xfId="0" applyNumberFormat="1" applyFont="1" applyFill="1" applyAlignment="1" applyProtection="1">
      <alignment horizontal="left"/>
      <protection locked="0"/>
    </xf>
    <xf numFmtId="0" fontId="125" fillId="3" borderId="0" xfId="0" applyFont="1" applyFill="1" applyAlignment="1">
      <alignment horizontal="left"/>
    </xf>
    <xf numFmtId="0" fontId="25" fillId="2" borderId="21" xfId="0" applyFont="1" applyFill="1" applyBorder="1"/>
    <xf numFmtId="0" fontId="26" fillId="0" borderId="22" xfId="0" applyFont="1" applyBorder="1"/>
    <xf numFmtId="0" fontId="12" fillId="0" borderId="22" xfId="0" applyFont="1" applyBorder="1"/>
    <xf numFmtId="0" fontId="4" fillId="2" borderId="22" xfId="0" applyFont="1" applyFill="1" applyBorder="1"/>
    <xf numFmtId="0" fontId="0" fillId="0" borderId="22" xfId="0" applyBorder="1"/>
    <xf numFmtId="166" fontId="0" fillId="29" borderId="57" xfId="0" applyNumberFormat="1" applyFill="1" applyBorder="1"/>
    <xf numFmtId="166" fontId="0" fillId="29" borderId="59" xfId="0" applyNumberFormat="1" applyFill="1" applyBorder="1"/>
    <xf numFmtId="166" fontId="0" fillId="29" borderId="59" xfId="1" applyFont="1" applyFill="1" applyBorder="1"/>
    <xf numFmtId="43" fontId="26" fillId="11" borderId="57" xfId="6" applyFont="1" applyFill="1" applyBorder="1"/>
    <xf numFmtId="43" fontId="26" fillId="11" borderId="59" xfId="6" applyFont="1" applyFill="1" applyBorder="1"/>
    <xf numFmtId="0" fontId="0" fillId="28" borderId="57" xfId="0" applyFill="1" applyBorder="1"/>
    <xf numFmtId="0" fontId="0" fillId="28" borderId="59" xfId="0" applyFill="1" applyBorder="1"/>
    <xf numFmtId="0" fontId="27" fillId="7" borderId="0" xfId="0" applyFont="1" applyFill="1" applyAlignment="1">
      <alignment horizontal="center" wrapText="1"/>
    </xf>
    <xf numFmtId="43" fontId="10" fillId="2" borderId="0" xfId="8" applyNumberFormat="1" applyFont="1" applyFill="1" applyProtection="1">
      <protection locked="0"/>
    </xf>
    <xf numFmtId="166" fontId="10" fillId="2" borderId="0" xfId="8" applyNumberFormat="1" applyFont="1" applyFill="1" applyProtection="1">
      <protection locked="0"/>
    </xf>
    <xf numFmtId="43" fontId="26" fillId="0" borderId="0" xfId="6" applyFont="1" applyFill="1"/>
    <xf numFmtId="43" fontId="26" fillId="0" borderId="0" xfId="6" applyFont="1" applyFill="1" applyProtection="1">
      <protection locked="0"/>
    </xf>
    <xf numFmtId="166" fontId="25" fillId="2" borderId="0" xfId="0" applyNumberFormat="1" applyFont="1" applyFill="1"/>
    <xf numFmtId="0" fontId="57" fillId="2" borderId="0" xfId="0" applyFont="1" applyFill="1" applyAlignment="1">
      <alignment horizontal="right"/>
    </xf>
    <xf numFmtId="0" fontId="10" fillId="0" borderId="0" xfId="8" applyFont="1" applyAlignment="1">
      <alignment horizontal="left"/>
    </xf>
    <xf numFmtId="166" fontId="25" fillId="0" borderId="0" xfId="1" applyFont="1" applyFill="1" applyBorder="1"/>
    <xf numFmtId="0" fontId="70" fillId="19" borderId="0" xfId="0" applyFont="1" applyFill="1"/>
    <xf numFmtId="0" fontId="26" fillId="19" borderId="0" xfId="0" applyFont="1" applyFill="1"/>
    <xf numFmtId="0" fontId="26" fillId="7" borderId="0" xfId="0" applyFont="1" applyFill="1"/>
    <xf numFmtId="43" fontId="26" fillId="8" borderId="0" xfId="0" applyNumberFormat="1" applyFont="1" applyFill="1"/>
    <xf numFmtId="0" fontId="25" fillId="0" borderId="0" xfId="0" applyFont="1" applyAlignment="1">
      <alignment horizontal="left"/>
    </xf>
    <xf numFmtId="0" fontId="26" fillId="0" borderId="0" xfId="0" applyFont="1" applyProtection="1">
      <protection locked="0"/>
    </xf>
    <xf numFmtId="0" fontId="27" fillId="19" borderId="0" xfId="0" applyFont="1" applyFill="1" applyAlignment="1">
      <alignment horizontal="center"/>
    </xf>
    <xf numFmtId="0" fontId="25" fillId="19" borderId="0" xfId="0" applyFont="1" applyFill="1" applyAlignment="1">
      <alignment horizontal="left"/>
    </xf>
    <xf numFmtId="0" fontId="25" fillId="19" borderId="0" xfId="0" applyFont="1" applyFill="1" applyAlignment="1" applyProtection="1">
      <alignment horizontal="left"/>
      <protection locked="0"/>
    </xf>
    <xf numFmtId="0" fontId="25" fillId="19" borderId="0" xfId="0" applyFont="1" applyFill="1"/>
    <xf numFmtId="43" fontId="123" fillId="2" borderId="0" xfId="18" applyNumberFormat="1" applyFont="1" applyFill="1" applyAlignment="1" applyProtection="1">
      <alignment horizontal="right"/>
      <protection locked="0"/>
    </xf>
    <xf numFmtId="0" fontId="55" fillId="0" borderId="0" xfId="0" applyFont="1" applyAlignment="1" applyProtection="1">
      <alignment horizontal="left"/>
      <protection locked="0"/>
    </xf>
    <xf numFmtId="0" fontId="17" fillId="0" borderId="0" xfId="0" applyFont="1"/>
    <xf numFmtId="0" fontId="55" fillId="0" borderId="0" xfId="0" applyFont="1"/>
    <xf numFmtId="0" fontId="16" fillId="2" borderId="0" xfId="0" applyFont="1" applyFill="1" applyAlignment="1" applyProtection="1">
      <alignment horizontal="left"/>
      <protection locked="0"/>
    </xf>
    <xf numFmtId="0" fontId="126" fillId="2" borderId="0" xfId="0" applyFont="1" applyFill="1"/>
    <xf numFmtId="0" fontId="0" fillId="19" borderId="0" xfId="0" applyFill="1"/>
    <xf numFmtId="0" fontId="25" fillId="0" borderId="107" xfId="26" applyFont="1" applyBorder="1" applyAlignment="1">
      <alignment horizontal="left"/>
    </xf>
    <xf numFmtId="0" fontId="25" fillId="0" borderId="108" xfId="26" applyFont="1" applyBorder="1" applyAlignment="1">
      <alignment horizontal="left"/>
    </xf>
    <xf numFmtId="166" fontId="25" fillId="11" borderId="71" xfId="1" applyFont="1" applyFill="1" applyBorder="1"/>
    <xf numFmtId="166" fontId="25" fillId="11" borderId="103" xfId="1" applyFont="1" applyFill="1" applyBorder="1"/>
    <xf numFmtId="0" fontId="21" fillId="19" borderId="0" xfId="0" applyFont="1" applyFill="1"/>
    <xf numFmtId="0" fontId="127" fillId="2" borderId="0" xfId="0" applyFont="1" applyFill="1"/>
    <xf numFmtId="0" fontId="220" fillId="7" borderId="0" xfId="0" applyFont="1" applyFill="1" applyAlignment="1">
      <alignment horizontal="center" vertical="center"/>
    </xf>
    <xf numFmtId="0" fontId="8" fillId="2" borderId="0" xfId="0" applyFont="1" applyFill="1" applyAlignment="1">
      <alignment horizontal="right"/>
    </xf>
    <xf numFmtId="0" fontId="0" fillId="19" borderId="0" xfId="0" applyFill="1" applyAlignment="1">
      <alignment horizontal="left"/>
    </xf>
    <xf numFmtId="0" fontId="220" fillId="2" borderId="0" xfId="19" applyFont="1" applyFill="1" applyAlignment="1">
      <alignment vertical="center"/>
    </xf>
    <xf numFmtId="0" fontId="220" fillId="19" borderId="0" xfId="19" applyFont="1" applyFill="1" applyAlignment="1">
      <alignment vertical="center"/>
    </xf>
    <xf numFmtId="0" fontId="220" fillId="2" borderId="0" xfId="19" applyFont="1" applyFill="1" applyAlignment="1">
      <alignment horizontal="center"/>
    </xf>
    <xf numFmtId="0" fontId="220" fillId="19" borderId="0" xfId="19" applyFont="1" applyFill="1" applyAlignment="1">
      <alignment horizontal="center"/>
    </xf>
    <xf numFmtId="0" fontId="76" fillId="2" borderId="0" xfId="19" applyFont="1" applyFill="1" applyAlignment="1" applyProtection="1">
      <alignment horizontal="center" vertical="center" wrapText="1"/>
      <protection locked="0"/>
    </xf>
    <xf numFmtId="0" fontId="76" fillId="19" borderId="0" xfId="19" applyFont="1" applyFill="1" applyAlignment="1" applyProtection="1">
      <alignment horizontal="center" vertical="center" wrapText="1"/>
      <protection locked="0"/>
    </xf>
    <xf numFmtId="0" fontId="76" fillId="20" borderId="0" xfId="20" applyFont="1" applyFill="1"/>
    <xf numFmtId="0" fontId="76" fillId="20" borderId="0" xfId="3" applyFont="1" applyFill="1"/>
    <xf numFmtId="0" fontId="76" fillId="20" borderId="0" xfId="3" applyFont="1" applyFill="1" applyAlignment="1">
      <alignment horizontal="left" vertical="center" wrapText="1" indent="2"/>
    </xf>
    <xf numFmtId="43" fontId="70" fillId="21" borderId="0" xfId="0" applyNumberFormat="1" applyFont="1" applyFill="1"/>
    <xf numFmtId="43" fontId="70" fillId="19" borderId="0" xfId="0" applyNumberFormat="1" applyFont="1" applyFill="1"/>
    <xf numFmtId="0" fontId="70" fillId="0" borderId="0" xfId="20" applyFont="1"/>
    <xf numFmtId="0" fontId="70" fillId="0" borderId="0" xfId="3" applyFont="1"/>
    <xf numFmtId="0" fontId="70" fillId="0" borderId="0" xfId="3" applyFont="1" applyAlignment="1">
      <alignment horizontal="left" vertical="center" wrapText="1" indent="6"/>
    </xf>
    <xf numFmtId="43" fontId="70" fillId="0" borderId="0" xfId="6" applyFont="1" applyBorder="1"/>
    <xf numFmtId="43" fontId="70" fillId="19" borderId="0" xfId="6" applyFont="1" applyFill="1"/>
    <xf numFmtId="0" fontId="70" fillId="0" borderId="0" xfId="3" applyFont="1" applyAlignment="1">
      <alignment horizontal="left" vertical="center" wrapText="1" indent="2"/>
    </xf>
    <xf numFmtId="0" fontId="70" fillId="0" borderId="0" xfId="3" applyFont="1" applyAlignment="1">
      <alignment horizontal="left" vertical="center" wrapText="1" indent="5"/>
    </xf>
    <xf numFmtId="0" fontId="70" fillId="0" borderId="0" xfId="3" applyFont="1" applyAlignment="1">
      <alignment horizontal="left" vertical="center" wrapText="1" indent="7"/>
    </xf>
    <xf numFmtId="2" fontId="70" fillId="0" borderId="0" xfId="3" applyNumberFormat="1" applyFont="1"/>
    <xf numFmtId="0" fontId="8" fillId="20" borderId="0" xfId="3" applyFont="1" applyFill="1" applyAlignment="1">
      <alignment horizontal="left" vertical="center" wrapText="1" indent="2"/>
    </xf>
    <xf numFmtId="43" fontId="70" fillId="22" borderId="0" xfId="6" applyFont="1" applyFill="1" applyBorder="1"/>
    <xf numFmtId="0" fontId="70" fillId="0" borderId="0" xfId="3" applyFont="1" applyAlignment="1">
      <alignment vertical="center"/>
    </xf>
    <xf numFmtId="0" fontId="70" fillId="0" borderId="0" xfId="3" applyFont="1" applyAlignment="1">
      <alignment horizontal="left" vertical="center"/>
    </xf>
    <xf numFmtId="0" fontId="76" fillId="20" borderId="0" xfId="3" applyFont="1" applyFill="1" applyAlignment="1">
      <alignment vertical="top"/>
    </xf>
    <xf numFmtId="0" fontId="76" fillId="20" borderId="0" xfId="3" applyFont="1" applyFill="1" applyAlignment="1">
      <alignment vertical="center"/>
    </xf>
    <xf numFmtId="0" fontId="76" fillId="2" borderId="66" xfId="19" applyFont="1" applyFill="1" applyBorder="1"/>
    <xf numFmtId="0" fontId="70" fillId="0" borderId="67" xfId="0" applyFont="1" applyBorder="1"/>
    <xf numFmtId="43" fontId="70" fillId="21" borderId="104" xfId="0" applyNumberFormat="1" applyFont="1" applyFill="1" applyBorder="1"/>
    <xf numFmtId="0" fontId="70" fillId="0" borderId="0" xfId="19" applyFont="1"/>
    <xf numFmtId="43" fontId="70" fillId="0" borderId="0" xfId="0" applyNumberFormat="1" applyFont="1"/>
    <xf numFmtId="0" fontId="126" fillId="0" borderId="0" xfId="0" applyFont="1"/>
    <xf numFmtId="0" fontId="127" fillId="0" borderId="0" xfId="0" applyFont="1"/>
    <xf numFmtId="43" fontId="26" fillId="0" borderId="56" xfId="5" applyFont="1" applyFill="1" applyBorder="1" applyProtection="1">
      <protection locked="0"/>
    </xf>
    <xf numFmtId="43" fontId="26" fillId="0" borderId="6" xfId="5" applyFont="1" applyFill="1" applyBorder="1" applyProtection="1">
      <protection locked="0"/>
    </xf>
    <xf numFmtId="0" fontId="31" fillId="19" borderId="0" xfId="0" applyFont="1" applyFill="1"/>
    <xf numFmtId="0" fontId="128" fillId="2" borderId="0" xfId="0" applyFont="1" applyFill="1" applyAlignment="1">
      <alignment horizontal="right"/>
    </xf>
    <xf numFmtId="0" fontId="129" fillId="2" borderId="0" xfId="0" applyFont="1" applyFill="1"/>
    <xf numFmtId="0" fontId="96" fillId="0" borderId="0" xfId="0" applyFont="1"/>
    <xf numFmtId="166" fontId="30" fillId="0" borderId="68" xfId="0" applyNumberFormat="1" applyFont="1" applyBorder="1"/>
    <xf numFmtId="43" fontId="31" fillId="0" borderId="0" xfId="6" applyFont="1" applyFill="1"/>
    <xf numFmtId="43" fontId="25" fillId="0" borderId="0" xfId="6" applyFont="1" applyFill="1" applyAlignment="1">
      <alignment horizontal="center" vertical="center" wrapText="1"/>
    </xf>
    <xf numFmtId="43" fontId="26" fillId="0" borderId="0" xfId="6" applyFont="1" applyFill="1" applyAlignment="1">
      <alignment horizontal="center"/>
    </xf>
    <xf numFmtId="10" fontId="26" fillId="0" borderId="0" xfId="2" applyNumberFormat="1" applyFont="1" applyFill="1"/>
    <xf numFmtId="0" fontId="71" fillId="0" borderId="0" xfId="0" applyFont="1"/>
    <xf numFmtId="43" fontId="72" fillId="0" borderId="0" xfId="6" applyFont="1" applyFill="1" applyProtection="1">
      <protection locked="0"/>
    </xf>
    <xf numFmtId="43" fontId="103" fillId="0" borderId="0" xfId="6" applyFont="1" applyFill="1" applyProtection="1">
      <protection locked="0"/>
    </xf>
    <xf numFmtId="9" fontId="72" fillId="0" borderId="0" xfId="2" applyFont="1" applyFill="1" applyProtection="1">
      <protection locked="0"/>
    </xf>
    <xf numFmtId="43" fontId="31" fillId="0" borderId="0" xfId="6" applyFont="1" applyFill="1" applyProtection="1">
      <protection locked="0"/>
    </xf>
    <xf numFmtId="43" fontId="25" fillId="0" borderId="0" xfId="6" applyFont="1" applyFill="1" applyAlignment="1" applyProtection="1">
      <alignment horizontal="center" vertical="center" wrapText="1"/>
      <protection locked="0"/>
    </xf>
    <xf numFmtId="43" fontId="26" fillId="0" borderId="0" xfId="6" applyFont="1" applyFill="1" applyAlignment="1" applyProtection="1">
      <alignment horizontal="center"/>
      <protection locked="0"/>
    </xf>
    <xf numFmtId="49" fontId="3" fillId="0" borderId="0" xfId="0" applyNumberFormat="1" applyFont="1"/>
    <xf numFmtId="0" fontId="87" fillId="0" borderId="0" xfId="0" applyFont="1"/>
    <xf numFmtId="0" fontId="6" fillId="0" borderId="0" xfId="0" applyFont="1" applyAlignment="1">
      <alignment vertical="center"/>
    </xf>
    <xf numFmtId="0" fontId="13" fillId="0" borderId="0" xfId="0" applyFont="1"/>
    <xf numFmtId="0" fontId="91" fillId="0" borderId="0" xfId="0" applyFont="1"/>
    <xf numFmtId="0" fontId="24" fillId="0" borderId="0" xfId="0" applyFont="1"/>
    <xf numFmtId="0" fontId="24" fillId="0" borderId="0" xfId="0" applyFont="1" applyAlignment="1">
      <alignment horizontal="right"/>
    </xf>
    <xf numFmtId="0" fontId="84" fillId="0" borderId="0" xfId="8" applyFont="1"/>
    <xf numFmtId="166" fontId="24" fillId="0" borderId="0" xfId="1" applyFont="1" applyFill="1" applyBorder="1"/>
    <xf numFmtId="0" fontId="84" fillId="0" borderId="0" xfId="8" applyFont="1" applyAlignment="1">
      <alignment horizontal="left"/>
    </xf>
    <xf numFmtId="166" fontId="74" fillId="0" borderId="0" xfId="1" applyFont="1" applyFill="1" applyBorder="1" applyAlignment="1" applyProtection="1"/>
    <xf numFmtId="177" fontId="74" fillId="0" borderId="0" xfId="10" applyNumberFormat="1" applyFont="1"/>
    <xf numFmtId="0" fontId="84" fillId="0" borderId="0" xfId="8" applyFont="1" applyAlignment="1">
      <alignment horizontal="left" indent="4"/>
    </xf>
    <xf numFmtId="0" fontId="74" fillId="0" borderId="0" xfId="8" applyFont="1" applyAlignment="1">
      <alignment horizontal="left" indent="9"/>
    </xf>
    <xf numFmtId="166" fontId="83" fillId="0" borderId="0" xfId="1" applyFont="1" applyFill="1" applyBorder="1"/>
    <xf numFmtId="0" fontId="84" fillId="0" borderId="0" xfId="8" applyFont="1" applyAlignment="1">
      <alignment horizontal="left" vertical="center"/>
    </xf>
    <xf numFmtId="177" fontId="84" fillId="0" borderId="0" xfId="10" applyNumberFormat="1" applyFont="1"/>
    <xf numFmtId="0" fontId="74" fillId="0" borderId="0" xfId="8" applyFont="1" applyProtection="1">
      <protection locked="0"/>
    </xf>
    <xf numFmtId="0" fontId="74" fillId="0" borderId="0" xfId="8" applyFont="1"/>
    <xf numFmtId="166" fontId="24" fillId="0" borderId="0" xfId="0" applyNumberFormat="1" applyFont="1"/>
    <xf numFmtId="166" fontId="84" fillId="0" borderId="0" xfId="8" applyNumberFormat="1" applyFont="1" applyProtection="1">
      <protection locked="0"/>
    </xf>
    <xf numFmtId="0" fontId="84" fillId="0" borderId="0" xfId="8" applyFont="1" applyProtection="1">
      <protection locked="0"/>
    </xf>
    <xf numFmtId="0" fontId="84" fillId="0" borderId="0" xfId="8" applyFont="1" applyAlignment="1">
      <alignment horizontal="fill" vertical="center"/>
    </xf>
    <xf numFmtId="0" fontId="17" fillId="0" borderId="0" xfId="0" applyFont="1" applyAlignment="1">
      <alignment horizontal="left" vertical="center"/>
    </xf>
    <xf numFmtId="0" fontId="74" fillId="0" borderId="0" xfId="8" applyFont="1" applyAlignment="1">
      <alignment horizontal="fill" vertical="center"/>
    </xf>
    <xf numFmtId="0" fontId="85" fillId="0" borderId="0" xfId="0" applyFont="1"/>
    <xf numFmtId="0" fontId="86" fillId="0" borderId="0" xfId="0" applyFont="1"/>
    <xf numFmtId="0" fontId="22" fillId="0" borderId="0" xfId="0" applyFont="1"/>
    <xf numFmtId="0" fontId="22" fillId="0" borderId="0" xfId="3" applyFont="1"/>
    <xf numFmtId="0" fontId="22" fillId="0" borderId="0" xfId="3" applyFont="1" applyAlignment="1">
      <alignment horizontal="left" vertical="center" wrapText="1" indent="5"/>
    </xf>
    <xf numFmtId="0" fontId="22" fillId="0" borderId="0" xfId="3" applyFont="1" applyAlignment="1">
      <alignment horizontal="left" vertical="center" wrapText="1" indent="7"/>
    </xf>
    <xf numFmtId="9" fontId="26" fillId="0" borderId="0" xfId="2" applyFont="1" applyFill="1"/>
    <xf numFmtId="166" fontId="26" fillId="0" borderId="0" xfId="1" applyFont="1" applyFill="1"/>
    <xf numFmtId="0" fontId="26" fillId="0" borderId="0" xfId="0" applyFont="1" applyAlignment="1">
      <alignment horizontal="right"/>
    </xf>
    <xf numFmtId="171" fontId="34" fillId="0" borderId="0" xfId="0" applyNumberFormat="1" applyFont="1"/>
    <xf numFmtId="0" fontId="34" fillId="0" borderId="0" xfId="0" applyFont="1"/>
    <xf numFmtId="0" fontId="76" fillId="0" borderId="0" xfId="0" applyFont="1"/>
    <xf numFmtId="9" fontId="70" fillId="0" borderId="0" xfId="2" applyFont="1" applyFill="1" applyBorder="1"/>
    <xf numFmtId="9" fontId="70" fillId="0" borderId="0" xfId="2" applyFont="1" applyFill="1"/>
    <xf numFmtId="0" fontId="21" fillId="0" borderId="0" xfId="0" applyFont="1"/>
    <xf numFmtId="9" fontId="0" fillId="0" borderId="0" xfId="2" applyFont="1" applyFill="1" applyBorder="1"/>
    <xf numFmtId="9" fontId="0" fillId="0" borderId="0" xfId="2" applyFont="1" applyFill="1"/>
    <xf numFmtId="14" fontId="0" fillId="0" borderId="0" xfId="0" applyNumberFormat="1"/>
    <xf numFmtId="14" fontId="26" fillId="0" borderId="0" xfId="0" applyNumberFormat="1" applyFont="1"/>
    <xf numFmtId="171" fontId="43" fillId="0" borderId="0" xfId="0" applyNumberFormat="1" applyFont="1"/>
    <xf numFmtId="0" fontId="43" fillId="0" borderId="0" xfId="0" applyFont="1"/>
    <xf numFmtId="0" fontId="31" fillId="0" borderId="0" xfId="0" applyFont="1" applyAlignment="1">
      <alignment horizontal="right"/>
    </xf>
    <xf numFmtId="0" fontId="70" fillId="0" borderId="0" xfId="0" applyFont="1" applyAlignment="1">
      <alignment horizontal="center"/>
    </xf>
    <xf numFmtId="0" fontId="70" fillId="0" borderId="0" xfId="0" applyFont="1" applyProtection="1">
      <protection locked="0"/>
    </xf>
    <xf numFmtId="0" fontId="70" fillId="0" borderId="0" xfId="0" applyFont="1" applyAlignment="1" applyProtection="1">
      <alignment horizontal="center"/>
      <protection locked="0"/>
    </xf>
    <xf numFmtId="0" fontId="26" fillId="0" borderId="0" xfId="0" applyFont="1" applyAlignment="1">
      <alignment horizontal="fill" vertical="center"/>
    </xf>
    <xf numFmtId="0" fontId="26" fillId="0" borderId="0" xfId="0" applyFont="1" applyAlignment="1">
      <alignment horizontal="center" vertical="center"/>
    </xf>
    <xf numFmtId="0" fontId="10" fillId="0" borderId="0" xfId="8" applyFont="1" applyAlignment="1">
      <alignment horizontal="fill" vertical="center"/>
    </xf>
    <xf numFmtId="0" fontId="26" fillId="0" borderId="0" xfId="0" applyFont="1" applyAlignment="1">
      <alignment horizontal="left"/>
    </xf>
    <xf numFmtId="0" fontId="16" fillId="0" borderId="0" xfId="0" applyFont="1" applyAlignment="1">
      <alignment horizontal="right"/>
    </xf>
    <xf numFmtId="0" fontId="30" fillId="0" borderId="0" xfId="0" applyFont="1"/>
    <xf numFmtId="0" fontId="10" fillId="0" borderId="0" xfId="8" applyFont="1" applyAlignment="1">
      <alignment horizontal="center" vertical="center"/>
    </xf>
    <xf numFmtId="49" fontId="10" fillId="0" borderId="0" xfId="8" applyNumberFormat="1" applyFont="1" applyAlignment="1">
      <alignment horizontal="center"/>
    </xf>
    <xf numFmtId="49" fontId="12" fillId="0" borderId="0" xfId="0" applyNumberFormat="1" applyFont="1"/>
    <xf numFmtId="0" fontId="83" fillId="0" borderId="0" xfId="0" applyFont="1" applyAlignment="1">
      <alignment horizontal="right"/>
    </xf>
    <xf numFmtId="0" fontId="83" fillId="0" borderId="0" xfId="0" applyFont="1" applyAlignment="1">
      <alignment horizontal="center"/>
    </xf>
    <xf numFmtId="171" fontId="12" fillId="0" borderId="0" xfId="1" applyNumberFormat="1" applyFont="1" applyFill="1" applyBorder="1" applyAlignment="1" applyProtection="1"/>
    <xf numFmtId="166" fontId="12" fillId="0" borderId="0" xfId="1" applyFont="1" applyFill="1" applyBorder="1" applyAlignment="1" applyProtection="1"/>
    <xf numFmtId="0" fontId="55" fillId="0" borderId="0" xfId="0" applyFont="1" applyAlignment="1">
      <alignment horizontal="left" vertical="center"/>
    </xf>
    <xf numFmtId="43" fontId="72" fillId="0" borderId="0" xfId="6" applyFont="1" applyFill="1"/>
    <xf numFmtId="43" fontId="26" fillId="0" borderId="0" xfId="6" applyFont="1" applyFill="1" applyAlignment="1">
      <alignment horizontal="center" vertical="center"/>
    </xf>
    <xf numFmtId="43" fontId="25" fillId="0" borderId="0" xfId="6" quotePrefix="1" applyFont="1" applyFill="1" applyBorder="1" applyAlignment="1">
      <alignment horizontal="center" vertical="center" wrapText="1"/>
    </xf>
    <xf numFmtId="43" fontId="26" fillId="0" borderId="0" xfId="6" applyFont="1" applyFill="1" applyBorder="1" applyAlignment="1">
      <alignment horizontal="center" vertical="center"/>
    </xf>
    <xf numFmtId="43" fontId="30" fillId="0" borderId="0" xfId="6" applyFont="1" applyFill="1" applyAlignment="1"/>
    <xf numFmtId="43" fontId="31" fillId="0" borderId="0" xfId="6" applyFont="1" applyFill="1" applyAlignment="1"/>
    <xf numFmtId="0" fontId="31" fillId="0" borderId="0" xfId="0" applyFont="1" applyAlignment="1">
      <alignment horizontal="center"/>
    </xf>
    <xf numFmtId="43" fontId="30" fillId="0" borderId="0" xfId="6" applyFont="1" applyFill="1" applyBorder="1" applyAlignment="1">
      <alignment horizontal="center" vertical="center" wrapText="1"/>
    </xf>
    <xf numFmtId="43" fontId="30" fillId="0" borderId="0" xfId="6" applyFont="1" applyFill="1" applyBorder="1" applyAlignment="1">
      <alignment vertical="center" wrapText="1"/>
    </xf>
    <xf numFmtId="10" fontId="31" fillId="0" borderId="0" xfId="2" applyNumberFormat="1" applyFont="1" applyFill="1"/>
    <xf numFmtId="43" fontId="103" fillId="0" borderId="0" xfId="6" applyFont="1" applyFill="1" applyBorder="1" applyAlignment="1"/>
    <xf numFmtId="43" fontId="72" fillId="0" borderId="0" xfId="6" applyFont="1" applyFill="1" applyBorder="1" applyAlignment="1"/>
    <xf numFmtId="0" fontId="25" fillId="0" borderId="0" xfId="0" quotePrefix="1" applyFont="1" applyAlignment="1">
      <alignment horizontal="center" vertical="center" wrapText="1"/>
    </xf>
    <xf numFmtId="39" fontId="0" fillId="0" borderId="0" xfId="0" applyNumberFormat="1"/>
    <xf numFmtId="166" fontId="12" fillId="0" borderId="0" xfId="1" applyFont="1" applyFill="1" applyProtection="1"/>
    <xf numFmtId="166" fontId="3" fillId="0" borderId="0" xfId="1" applyFont="1" applyFill="1" applyProtection="1"/>
    <xf numFmtId="166" fontId="3" fillId="0" borderId="0" xfId="1" applyFont="1" applyFill="1" applyBorder="1" applyProtection="1"/>
    <xf numFmtId="166" fontId="0" fillId="0" borderId="0" xfId="1" applyFont="1" applyFill="1"/>
    <xf numFmtId="0" fontId="220" fillId="0" borderId="0" xfId="19" applyFont="1" applyAlignment="1">
      <alignment vertical="center"/>
    </xf>
    <xf numFmtId="0" fontId="220" fillId="0" borderId="0" xfId="19" applyFont="1" applyAlignment="1">
      <alignment horizontal="center"/>
    </xf>
    <xf numFmtId="0" fontId="76" fillId="0" borderId="0" xfId="19" applyFont="1" applyAlignment="1" applyProtection="1">
      <alignment horizontal="center" vertical="center" wrapText="1"/>
      <protection locked="0"/>
    </xf>
    <xf numFmtId="43" fontId="70" fillId="0" borderId="0" xfId="6" applyFont="1" applyFill="1"/>
    <xf numFmtId="166" fontId="30" fillId="2" borderId="0" xfId="1" applyFont="1" applyFill="1"/>
    <xf numFmtId="0" fontId="12" fillId="0" borderId="0" xfId="0" applyFont="1" applyAlignment="1">
      <alignment horizontal="center" vertical="center"/>
    </xf>
    <xf numFmtId="0" fontId="11" fillId="0" borderId="0" xfId="0" applyFont="1" applyAlignment="1">
      <alignment horizontal="center" vertical="center"/>
    </xf>
    <xf numFmtId="0" fontId="0" fillId="0" borderId="0" xfId="0" applyProtection="1">
      <protection locked="0"/>
    </xf>
    <xf numFmtId="0" fontId="4" fillId="0" borderId="0" xfId="0" applyFont="1" applyAlignment="1">
      <alignment horizontal="fill" vertical="center"/>
    </xf>
    <xf numFmtId="0" fontId="0" fillId="0" borderId="0" xfId="0" applyAlignment="1">
      <alignment horizontal="center"/>
    </xf>
    <xf numFmtId="43" fontId="0" fillId="0" borderId="0" xfId="0" applyNumberFormat="1"/>
    <xf numFmtId="0" fontId="26" fillId="0" borderId="0" xfId="3" applyFont="1" applyAlignment="1">
      <alignment horizontal="center"/>
    </xf>
    <xf numFmtId="0" fontId="26" fillId="0" borderId="0" xfId="3" applyFont="1" applyAlignment="1">
      <alignment wrapText="1"/>
    </xf>
    <xf numFmtId="0" fontId="4" fillId="0" borderId="0" xfId="3" applyFont="1"/>
    <xf numFmtId="0" fontId="31" fillId="0" borderId="0" xfId="3" applyFont="1"/>
    <xf numFmtId="43" fontId="25" fillId="0" borderId="0" xfId="6" applyFont="1" applyFill="1" applyProtection="1">
      <protection locked="0"/>
    </xf>
    <xf numFmtId="0" fontId="224" fillId="2" borderId="0" xfId="0" applyFont="1" applyFill="1"/>
    <xf numFmtId="0" fontId="26" fillId="20" borderId="0" xfId="0" applyFont="1" applyFill="1"/>
    <xf numFmtId="43" fontId="25" fillId="2" borderId="0" xfId="6" applyFont="1" applyFill="1" applyBorder="1" applyAlignment="1"/>
    <xf numFmtId="43" fontId="25" fillId="15" borderId="0" xfId="6" applyFont="1" applyFill="1" applyBorder="1" applyAlignment="1"/>
    <xf numFmtId="43" fontId="26" fillId="2" borderId="0" xfId="6" applyFont="1" applyFill="1" applyBorder="1" applyAlignment="1"/>
    <xf numFmtId="43" fontId="26" fillId="15" borderId="0" xfId="6" applyFont="1" applyFill="1" applyBorder="1" applyAlignment="1"/>
    <xf numFmtId="0" fontId="27" fillId="2" borderId="0" xfId="4" applyFont="1" applyFill="1" applyAlignment="1">
      <alignment horizontal="left"/>
    </xf>
    <xf numFmtId="169" fontId="25" fillId="2" borderId="0" xfId="3" applyNumberFormat="1" applyFont="1" applyFill="1" applyAlignment="1">
      <alignment horizontal="left"/>
    </xf>
    <xf numFmtId="166" fontId="31" fillId="2" borderId="0" xfId="0" applyNumberFormat="1" applyFont="1" applyFill="1"/>
    <xf numFmtId="0" fontId="230" fillId="2" borderId="0" xfId="0" quotePrefix="1" applyFont="1" applyFill="1"/>
    <xf numFmtId="166" fontId="76" fillId="0" borderId="0" xfId="1" applyFont="1" applyFill="1" applyBorder="1"/>
    <xf numFmtId="0" fontId="35" fillId="2" borderId="0" xfId="0" applyFont="1" applyFill="1" applyAlignment="1">
      <alignment horizontal="left"/>
    </xf>
    <xf numFmtId="0" fontId="231" fillId="2" borderId="0" xfId="18" applyFont="1" applyFill="1" applyBorder="1" applyAlignment="1" applyProtection="1">
      <alignment horizontal="center"/>
    </xf>
    <xf numFmtId="0" fontId="231" fillId="2" borderId="0" xfId="18" applyFont="1" applyFill="1" applyBorder="1" applyAlignment="1" applyProtection="1">
      <alignment horizontal="center" vertical="center"/>
    </xf>
    <xf numFmtId="0" fontId="67" fillId="2" borderId="0" xfId="0" applyFont="1" applyFill="1" applyAlignment="1">
      <alignment horizontal="center" vertical="center"/>
    </xf>
    <xf numFmtId="181" fontId="67" fillId="2" borderId="0" xfId="12" applyNumberFormat="1" applyFont="1" applyFill="1" applyBorder="1" applyProtection="1"/>
    <xf numFmtId="0" fontId="233" fillId="2" borderId="0" xfId="0" applyFont="1" applyFill="1" applyAlignment="1">
      <alignment horizontal="left" vertical="center"/>
    </xf>
    <xf numFmtId="0" fontId="25" fillId="0" borderId="0" xfId="3" applyFont="1" applyAlignment="1">
      <alignment horizontal="left" vertical="center" wrapText="1" indent="5"/>
    </xf>
    <xf numFmtId="9" fontId="26" fillId="2" borderId="0" xfId="0" applyNumberFormat="1" applyFont="1" applyFill="1"/>
    <xf numFmtId="211" fontId="26" fillId="2" borderId="0" xfId="1" applyNumberFormat="1" applyFont="1" applyFill="1"/>
    <xf numFmtId="211" fontId="26" fillId="2" borderId="0" xfId="0" applyNumberFormat="1" applyFont="1" applyFill="1"/>
    <xf numFmtId="211" fontId="25" fillId="2" borderId="0" xfId="0" applyNumberFormat="1" applyFont="1" applyFill="1"/>
    <xf numFmtId="211" fontId="25" fillId="11" borderId="71" xfId="0" applyNumberFormat="1" applyFont="1" applyFill="1" applyBorder="1"/>
    <xf numFmtId="0" fontId="10" fillId="2" borderId="0" xfId="8" applyFont="1" applyFill="1" applyAlignment="1">
      <alignment horizontal="left"/>
    </xf>
    <xf numFmtId="0" fontId="89" fillId="7" borderId="47" xfId="8" applyFont="1" applyFill="1" applyBorder="1" applyAlignment="1">
      <alignment horizontal="center"/>
    </xf>
    <xf numFmtId="0" fontId="55" fillId="2" borderId="0" xfId="0" applyFont="1" applyFill="1" applyAlignment="1">
      <alignment horizontal="left"/>
    </xf>
    <xf numFmtId="0" fontId="31" fillId="0" borderId="0" xfId="0" applyFont="1" applyAlignment="1">
      <alignment horizontal="center" vertical="center" wrapText="1"/>
    </xf>
    <xf numFmtId="0" fontId="31" fillId="0" borderId="0" xfId="0" applyFont="1" applyAlignment="1">
      <alignment wrapText="1"/>
    </xf>
    <xf numFmtId="0" fontId="234" fillId="0" borderId="0" xfId="0" applyFont="1" applyAlignment="1">
      <alignment horizontal="center" vertical="center" wrapText="1"/>
    </xf>
    <xf numFmtId="0" fontId="30" fillId="0" borderId="0" xfId="0" applyFont="1" applyAlignment="1">
      <alignment horizontal="center" vertical="center" wrapText="1"/>
    </xf>
    <xf numFmtId="166" fontId="30" fillId="0" borderId="0" xfId="1" applyFont="1" applyAlignment="1">
      <alignment horizontal="center" vertical="center" wrapText="1"/>
    </xf>
    <xf numFmtId="0" fontId="31" fillId="2" borderId="0" xfId="0" applyFont="1" applyFill="1" applyAlignment="1">
      <alignment horizontal="center" vertical="center" wrapText="1"/>
    </xf>
    <xf numFmtId="166" fontId="30" fillId="0" borderId="0" xfId="1" applyFont="1" applyFill="1" applyAlignment="1">
      <alignment horizontal="center" vertical="center" wrapText="1"/>
    </xf>
    <xf numFmtId="166" fontId="30" fillId="11" borderId="71" xfId="1" applyFont="1" applyFill="1" applyBorder="1" applyAlignment="1">
      <alignment horizontal="center" vertical="center" wrapText="1"/>
    </xf>
    <xf numFmtId="0" fontId="31" fillId="0" borderId="0" xfId="0" applyFont="1" applyAlignment="1">
      <alignment horizontal="center" wrapText="1"/>
    </xf>
    <xf numFmtId="0" fontId="32" fillId="0" borderId="0" xfId="8" applyFont="1" applyAlignment="1">
      <alignment horizontal="center" vertical="center" wrapText="1"/>
    </xf>
    <xf numFmtId="166" fontId="30" fillId="0" borderId="0" xfId="1" applyFont="1" applyBorder="1" applyAlignment="1">
      <alignment horizontal="center" vertical="center" wrapText="1"/>
    </xf>
    <xf numFmtId="166" fontId="31" fillId="0" borderId="0" xfId="1" applyFont="1" applyBorder="1"/>
    <xf numFmtId="166" fontId="31" fillId="0" borderId="0" xfId="1" applyFont="1" applyBorder="1" applyAlignment="1">
      <alignment horizontal="center" vertical="center" wrapText="1"/>
    </xf>
    <xf numFmtId="166" fontId="31" fillId="11" borderId="0" xfId="1" applyFont="1" applyFill="1" applyBorder="1" applyAlignment="1">
      <alignment horizontal="center" vertical="center" wrapText="1"/>
    </xf>
    <xf numFmtId="166" fontId="31" fillId="11" borderId="0" xfId="1" applyFont="1" applyFill="1" applyBorder="1"/>
    <xf numFmtId="166" fontId="31" fillId="2" borderId="0" xfId="1" applyFont="1" applyFill="1"/>
    <xf numFmtId="0" fontId="135" fillId="2" borderId="0" xfId="0" applyFont="1" applyFill="1"/>
    <xf numFmtId="0" fontId="227" fillId="2" borderId="0" xfId="0" applyFont="1" applyFill="1"/>
    <xf numFmtId="0" fontId="229" fillId="2" borderId="0" xfId="0" applyFont="1" applyFill="1"/>
    <xf numFmtId="10" fontId="31" fillId="0" borderId="0" xfId="1" applyNumberFormat="1" applyFont="1" applyBorder="1"/>
    <xf numFmtId="43" fontId="123" fillId="2" borderId="0" xfId="18" applyNumberFormat="1" applyFont="1" applyFill="1" applyBorder="1" applyAlignment="1">
      <alignment horizontal="right"/>
    </xf>
    <xf numFmtId="43" fontId="70" fillId="11" borderId="67" xfId="0" applyNumberFormat="1" applyFont="1" applyFill="1" applyBorder="1"/>
    <xf numFmtId="43" fontId="70" fillId="11" borderId="68" xfId="0" applyNumberFormat="1" applyFont="1" applyFill="1" applyBorder="1"/>
    <xf numFmtId="0" fontId="228" fillId="2" borderId="0" xfId="0" applyFont="1" applyFill="1" applyAlignment="1">
      <alignment horizontal="right"/>
    </xf>
    <xf numFmtId="0" fontId="228" fillId="2" borderId="0" xfId="0" applyFont="1" applyFill="1"/>
    <xf numFmtId="0" fontId="30" fillId="2" borderId="0" xfId="0" applyFont="1" applyFill="1" applyAlignment="1">
      <alignment wrapText="1"/>
    </xf>
    <xf numFmtId="0" fontId="26" fillId="0" borderId="0" xfId="0" applyFont="1" applyAlignment="1">
      <alignment vertical="center"/>
    </xf>
    <xf numFmtId="0" fontId="27" fillId="7" borderId="42" xfId="0" applyFont="1" applyFill="1" applyBorder="1" applyAlignment="1">
      <alignment horizontal="left" vertical="center" wrapText="1"/>
    </xf>
    <xf numFmtId="164" fontId="27" fillId="7" borderId="50" xfId="0" applyNumberFormat="1" applyFont="1" applyFill="1" applyBorder="1" applyAlignment="1">
      <alignment horizontal="center" vertical="center"/>
    </xf>
    <xf numFmtId="49" fontId="27" fillId="7" borderId="37" xfId="0" applyNumberFormat="1" applyFont="1" applyFill="1" applyBorder="1" applyAlignment="1">
      <alignment horizontal="center" vertical="center"/>
    </xf>
    <xf numFmtId="164" fontId="27" fillId="7" borderId="37" xfId="0" applyNumberFormat="1" applyFont="1" applyFill="1" applyBorder="1" applyAlignment="1">
      <alignment horizontal="center" vertical="center"/>
    </xf>
    <xf numFmtId="164" fontId="27" fillId="7" borderId="51" xfId="0" applyNumberFormat="1" applyFont="1" applyFill="1" applyBorder="1" applyAlignment="1">
      <alignment horizontal="center" vertical="center"/>
    </xf>
    <xf numFmtId="0" fontId="26" fillId="3" borderId="42" xfId="0" applyFont="1" applyFill="1" applyBorder="1" applyAlignment="1">
      <alignment wrapText="1"/>
    </xf>
    <xf numFmtId="171" fontId="26" fillId="3" borderId="0" xfId="0" applyNumberFormat="1" applyFont="1" applyFill="1"/>
    <xf numFmtId="171" fontId="26" fillId="3" borderId="42" xfId="0" applyNumberFormat="1" applyFont="1" applyFill="1" applyBorder="1"/>
    <xf numFmtId="3" fontId="26" fillId="3" borderId="0" xfId="0" applyNumberFormat="1" applyFont="1" applyFill="1" applyAlignment="1">
      <alignment horizontal="center"/>
    </xf>
    <xf numFmtId="3" fontId="26" fillId="3" borderId="0" xfId="0" applyNumberFormat="1" applyFont="1" applyFill="1" applyAlignment="1">
      <alignment horizontal="center" vertical="center"/>
    </xf>
    <xf numFmtId="43" fontId="26" fillId="3" borderId="0" xfId="6" applyFont="1" applyFill="1" applyBorder="1" applyAlignment="1" applyProtection="1">
      <alignment horizontal="center"/>
    </xf>
    <xf numFmtId="43" fontId="26" fillId="3" borderId="0" xfId="6" applyFont="1" applyFill="1" applyBorder="1" applyAlignment="1" applyProtection="1">
      <alignment horizontal="center" vertical="center"/>
    </xf>
    <xf numFmtId="43" fontId="26" fillId="2" borderId="0" xfId="6" applyFont="1" applyFill="1" applyBorder="1" applyAlignment="1" applyProtection="1">
      <alignment horizontal="center"/>
    </xf>
    <xf numFmtId="43" fontId="26" fillId="2" borderId="42" xfId="6" applyFont="1" applyFill="1" applyBorder="1" applyProtection="1"/>
    <xf numFmtId="43" fontId="26" fillId="3" borderId="0" xfId="6" applyFont="1" applyFill="1" applyBorder="1" applyAlignment="1" applyProtection="1">
      <alignment horizontal="center"/>
      <protection locked="0"/>
    </xf>
    <xf numFmtId="43" fontId="26" fillId="3" borderId="0" xfId="6" applyFont="1" applyFill="1" applyBorder="1" applyProtection="1">
      <protection locked="0"/>
    </xf>
    <xf numFmtId="43" fontId="26" fillId="3" borderId="42" xfId="6" applyFont="1" applyFill="1" applyBorder="1" applyProtection="1">
      <protection locked="0"/>
    </xf>
    <xf numFmtId="43" fontId="26" fillId="3" borderId="0" xfId="6" applyFont="1" applyFill="1" applyBorder="1" applyAlignment="1" applyProtection="1">
      <alignment horizontal="center" vertical="center"/>
      <protection locked="0"/>
    </xf>
    <xf numFmtId="0" fontId="70" fillId="15" borderId="0" xfId="0" applyFont="1" applyFill="1" applyAlignment="1">
      <alignment wrapText="1"/>
    </xf>
    <xf numFmtId="0" fontId="70" fillId="0" borderId="0" xfId="0" applyFont="1" applyAlignment="1">
      <alignment wrapText="1"/>
    </xf>
    <xf numFmtId="0" fontId="47" fillId="2" borderId="0" xfId="0" applyFont="1" applyFill="1" applyAlignment="1">
      <alignment vertical="center"/>
    </xf>
    <xf numFmtId="0" fontId="61" fillId="2" borderId="0" xfId="0" applyFont="1" applyFill="1"/>
    <xf numFmtId="171" fontId="64" fillId="2" borderId="0" xfId="6" applyNumberFormat="1" applyFont="1" applyFill="1"/>
    <xf numFmtId="43" fontId="12" fillId="2" borderId="0" xfId="6" applyFont="1" applyFill="1" applyBorder="1" applyAlignment="1" applyProtection="1">
      <alignment horizontal="left"/>
      <protection locked="0"/>
    </xf>
    <xf numFmtId="43" fontId="12" fillId="2" borderId="0" xfId="6" applyFont="1" applyFill="1" applyBorder="1" applyAlignment="1" applyProtection="1">
      <protection locked="0"/>
    </xf>
    <xf numFmtId="43" fontId="12" fillId="2" borderId="0" xfId="6" applyFont="1" applyFill="1" applyBorder="1" applyAlignment="1" applyProtection="1">
      <alignment horizontal="center"/>
      <protection locked="0"/>
    </xf>
    <xf numFmtId="173" fontId="12" fillId="2" borderId="0" xfId="6" applyNumberFormat="1" applyFont="1" applyFill="1" applyAlignment="1">
      <alignment vertical="center"/>
    </xf>
    <xf numFmtId="43" fontId="26" fillId="0" borderId="0" xfId="0" applyNumberFormat="1" applyFont="1"/>
    <xf numFmtId="43" fontId="26" fillId="2" borderId="62" xfId="0" applyNumberFormat="1" applyFont="1" applyFill="1" applyBorder="1" applyAlignment="1" applyProtection="1">
      <alignment horizontal="center" vertical="center"/>
      <protection locked="0"/>
    </xf>
    <xf numFmtId="43" fontId="25" fillId="11" borderId="175" xfId="0" applyNumberFormat="1" applyFont="1" applyFill="1" applyBorder="1" applyAlignment="1">
      <alignment horizontal="center" vertical="center"/>
    </xf>
    <xf numFmtId="0" fontId="30" fillId="8" borderId="0" xfId="6" applyNumberFormat="1" applyFont="1" applyFill="1" applyBorder="1" applyAlignment="1" applyProtection="1">
      <alignment horizontal="left"/>
      <protection locked="0"/>
    </xf>
    <xf numFmtId="0" fontId="227" fillId="0" borderId="0" xfId="0" applyFont="1" applyAlignment="1">
      <alignment horizontal="center"/>
    </xf>
    <xf numFmtId="0" fontId="76" fillId="0" borderId="0" xfId="3" applyFont="1" applyAlignment="1">
      <alignment horizontal="left" vertical="center" wrapText="1" indent="2"/>
    </xf>
    <xf numFmtId="43" fontId="70" fillId="11" borderId="0" xfId="0" applyNumberFormat="1" applyFont="1" applyFill="1"/>
    <xf numFmtId="0" fontId="76" fillId="0" borderId="66" xfId="19" applyFont="1" applyBorder="1"/>
    <xf numFmtId="169" fontId="27" fillId="7" borderId="0" xfId="0" applyNumberFormat="1" applyFont="1" applyFill="1" applyAlignment="1">
      <alignment horizontal="center"/>
    </xf>
    <xf numFmtId="0" fontId="10" fillId="0" borderId="0" xfId="0" applyFont="1" applyAlignment="1">
      <alignment horizontal="right"/>
    </xf>
    <xf numFmtId="0" fontId="25" fillId="84" borderId="0" xfId="0" applyFont="1" applyFill="1"/>
    <xf numFmtId="0" fontId="26" fillId="84" borderId="0" xfId="0" applyFont="1" applyFill="1"/>
    <xf numFmtId="0" fontId="70" fillId="84" borderId="0" xfId="0" applyFont="1" applyFill="1"/>
    <xf numFmtId="165" fontId="70" fillId="84" borderId="0" xfId="6" applyNumberFormat="1" applyFont="1" applyFill="1"/>
    <xf numFmtId="43" fontId="70" fillId="84" borderId="0" xfId="6" applyFont="1" applyFill="1"/>
    <xf numFmtId="43" fontId="70" fillId="84" borderId="0" xfId="0" applyNumberFormat="1" applyFont="1" applyFill="1"/>
    <xf numFmtId="165" fontId="76" fillId="84" borderId="71" xfId="6" applyNumberFormat="1" applyFont="1" applyFill="1" applyBorder="1"/>
    <xf numFmtId="0" fontId="13" fillId="2" borderId="0" xfId="0" applyFont="1" applyFill="1" applyAlignment="1">
      <alignment horizontal="left"/>
    </xf>
    <xf numFmtId="0" fontId="30" fillId="2" borderId="0" xfId="6" applyNumberFormat="1" applyFont="1" applyFill="1" applyBorder="1" applyAlignment="1">
      <alignment horizontal="left"/>
    </xf>
    <xf numFmtId="169" fontId="30" fillId="2" borderId="0" xfId="6" applyNumberFormat="1" applyFont="1" applyFill="1" applyBorder="1" applyAlignment="1">
      <alignment horizontal="left"/>
    </xf>
    <xf numFmtId="0" fontId="27" fillId="2" borderId="0" xfId="0" applyFont="1" applyFill="1"/>
    <xf numFmtId="0" fontId="27" fillId="2" borderId="0" xfId="0" quotePrefix="1" applyFont="1" applyFill="1" applyAlignment="1">
      <alignment horizontal="center"/>
    </xf>
    <xf numFmtId="0" fontId="74" fillId="0" borderId="0" xfId="1236" applyFont="1" applyProtection="1"/>
    <xf numFmtId="0" fontId="74" fillId="0" borderId="0" xfId="1236" applyFont="1" applyAlignment="1" applyProtection="1">
      <alignment horizontal="right"/>
    </xf>
    <xf numFmtId="0" fontId="84" fillId="0" borderId="0" xfId="1236" applyFont="1" applyProtection="1"/>
    <xf numFmtId="0" fontId="237" fillId="0" borderId="0" xfId="1236" applyFont="1" applyProtection="1"/>
    <xf numFmtId="0" fontId="236" fillId="0" borderId="0" xfId="1236" applyFont="1" applyAlignment="1" applyProtection="1">
      <alignment horizontal="center"/>
    </xf>
    <xf numFmtId="0" fontId="236" fillId="0" borderId="0" xfId="1236" applyFont="1" applyProtection="1"/>
    <xf numFmtId="0" fontId="74" fillId="0" borderId="0" xfId="1236" applyFont="1" applyAlignment="1" applyProtection="1">
      <alignment horizontal="center"/>
    </xf>
    <xf numFmtId="14" fontId="74" fillId="0" borderId="0" xfId="1236" applyNumberFormat="1" applyFont="1" applyProtection="1"/>
    <xf numFmtId="0" fontId="235" fillId="0" borderId="0" xfId="1236" applyProtection="1"/>
    <xf numFmtId="0" fontId="238" fillId="0" borderId="0" xfId="0" applyFont="1"/>
    <xf numFmtId="0" fontId="239" fillId="0" borderId="0" xfId="1236" applyFont="1" applyProtection="1"/>
    <xf numFmtId="0" fontId="10" fillId="4" borderId="0" xfId="0" applyFont="1" applyFill="1" applyAlignment="1">
      <alignment horizontal="right" vertical="center" wrapText="1"/>
    </xf>
    <xf numFmtId="0" fontId="57" fillId="4" borderId="0" xfId="0" applyFont="1" applyFill="1" applyAlignment="1">
      <alignment horizontal="right"/>
    </xf>
    <xf numFmtId="0" fontId="10" fillId="4" borderId="0" xfId="0" applyFont="1" applyFill="1" applyAlignment="1">
      <alignment vertical="center" wrapText="1"/>
    </xf>
    <xf numFmtId="0" fontId="25" fillId="3" borderId="0" xfId="0" applyFont="1" applyFill="1" applyAlignment="1">
      <alignment horizontal="center"/>
    </xf>
    <xf numFmtId="0" fontId="26" fillId="3" borderId="0" xfId="0" applyFont="1" applyFill="1"/>
    <xf numFmtId="0" fontId="54" fillId="3" borderId="0" xfId="0" applyFont="1" applyFill="1" applyAlignment="1">
      <alignment horizontal="left"/>
    </xf>
    <xf numFmtId="0" fontId="57" fillId="3" borderId="0" xfId="0" applyFont="1" applyFill="1" applyAlignment="1">
      <alignment horizontal="center"/>
    </xf>
    <xf numFmtId="43" fontId="60" fillId="3" borderId="0" xfId="6" applyFont="1" applyFill="1" applyBorder="1" applyAlignment="1" applyProtection="1">
      <alignment horizontal="center"/>
    </xf>
    <xf numFmtId="0" fontId="27" fillId="14" borderId="176" xfId="0" applyFont="1" applyFill="1" applyBorder="1" applyAlignment="1">
      <alignment horizontal="center" wrapText="1"/>
    </xf>
    <xf numFmtId="0" fontId="27" fillId="14" borderId="177" xfId="0" applyFont="1" applyFill="1" applyBorder="1" applyAlignment="1">
      <alignment horizontal="center" wrapText="1"/>
    </xf>
    <xf numFmtId="0" fontId="89" fillId="14" borderId="177" xfId="0" applyFont="1" applyFill="1" applyBorder="1" applyAlignment="1">
      <alignment horizontal="center" wrapText="1"/>
    </xf>
    <xf numFmtId="0" fontId="27" fillId="24" borderId="176" xfId="0" applyFont="1" applyFill="1" applyBorder="1" applyAlignment="1">
      <alignment horizontal="center" wrapText="1"/>
    </xf>
    <xf numFmtId="0" fontId="27" fillId="24" borderId="177" xfId="0" applyFont="1" applyFill="1" applyBorder="1" applyAlignment="1">
      <alignment horizontal="center" wrapText="1"/>
    </xf>
    <xf numFmtId="0" fontId="241" fillId="2" borderId="0" xfId="0" applyFont="1" applyFill="1"/>
    <xf numFmtId="171" fontId="12" fillId="2" borderId="0" xfId="6" applyNumberFormat="1" applyFont="1" applyFill="1" applyBorder="1" applyAlignment="1" applyProtection="1">
      <protection locked="0"/>
    </xf>
    <xf numFmtId="0" fontId="243" fillId="2" borderId="0" xfId="0" applyFont="1" applyFill="1"/>
    <xf numFmtId="43" fontId="10" fillId="11" borderId="44" xfId="6" applyFont="1" applyFill="1" applyBorder="1" applyProtection="1"/>
    <xf numFmtId="43" fontId="10" fillId="11" borderId="34" xfId="6" applyFont="1" applyFill="1" applyBorder="1" applyProtection="1"/>
    <xf numFmtId="43" fontId="10" fillId="11" borderId="45" xfId="6" applyFont="1" applyFill="1" applyBorder="1" applyProtection="1"/>
    <xf numFmtId="0" fontId="4" fillId="2" borderId="34" xfId="14" applyFont="1" applyFill="1" applyBorder="1" applyAlignment="1">
      <alignment horizontal="center"/>
    </xf>
    <xf numFmtId="166" fontId="25" fillId="11" borderId="47" xfId="1" applyFont="1" applyFill="1" applyBorder="1" applyProtection="1"/>
    <xf numFmtId="43" fontId="0" fillId="0" borderId="0" xfId="6" applyFont="1" applyFill="1"/>
    <xf numFmtId="0" fontId="244" fillId="0" borderId="0" xfId="0" applyFont="1"/>
    <xf numFmtId="166" fontId="244" fillId="0" borderId="0" xfId="0" applyNumberFormat="1" applyFont="1"/>
    <xf numFmtId="166" fontId="76" fillId="11" borderId="0" xfId="1237" applyFont="1" applyFill="1" applyBorder="1"/>
    <xf numFmtId="166" fontId="76" fillId="11" borderId="182" xfId="1237" applyFont="1" applyFill="1" applyBorder="1"/>
    <xf numFmtId="166" fontId="245" fillId="0" borderId="0" xfId="1238" applyFont="1" applyBorder="1"/>
    <xf numFmtId="166" fontId="245" fillId="0" borderId="0" xfId="1238" applyFont="1" applyFill="1" applyBorder="1"/>
    <xf numFmtId="166" fontId="76" fillId="11" borderId="183" xfId="1237" applyFont="1" applyFill="1" applyBorder="1"/>
    <xf numFmtId="166" fontId="244" fillId="0" borderId="0" xfId="1237" applyFont="1"/>
    <xf numFmtId="0" fontId="244" fillId="0" borderId="0" xfId="0" applyFont="1" applyAlignment="1">
      <alignment horizontal="center"/>
    </xf>
    <xf numFmtId="43" fontId="76" fillId="11" borderId="0" xfId="6" applyFont="1" applyFill="1" applyBorder="1"/>
    <xf numFmtId="43" fontId="244" fillId="0" borderId="0" xfId="6" applyFont="1"/>
    <xf numFmtId="0" fontId="12" fillId="5" borderId="0" xfId="0" applyFont="1" applyFill="1" applyAlignment="1" applyProtection="1">
      <alignment horizontal="left"/>
      <protection locked="0"/>
    </xf>
    <xf numFmtId="0" fontId="27" fillId="14" borderId="0" xfId="0" applyFont="1" applyFill="1" applyAlignment="1">
      <alignment horizontal="left"/>
    </xf>
    <xf numFmtId="0" fontId="27" fillId="7" borderId="47" xfId="8" applyFont="1" applyFill="1" applyBorder="1" applyAlignment="1">
      <alignment horizontal="center" vertical="top"/>
    </xf>
    <xf numFmtId="0" fontId="26" fillId="2" borderId="0" xfId="0" applyFont="1" applyFill="1" applyAlignment="1">
      <alignment vertical="center" wrapText="1"/>
    </xf>
    <xf numFmtId="0" fontId="27" fillId="7" borderId="185" xfId="0" applyFont="1" applyFill="1" applyBorder="1" applyAlignment="1">
      <alignment horizontal="center" vertical="center" wrapText="1"/>
    </xf>
    <xf numFmtId="0" fontId="27" fillId="7" borderId="186" xfId="0" applyFont="1" applyFill="1" applyBorder="1" applyAlignment="1">
      <alignment horizontal="center" vertical="center" wrapText="1"/>
    </xf>
    <xf numFmtId="0" fontId="12" fillId="0" borderId="47" xfId="0" applyFont="1" applyBorder="1"/>
    <xf numFmtId="0" fontId="107" fillId="0" borderId="0" xfId="0" applyFont="1"/>
    <xf numFmtId="10" fontId="26" fillId="11" borderId="59" xfId="7" applyNumberFormat="1" applyFont="1" applyFill="1" applyBorder="1" applyProtection="1"/>
    <xf numFmtId="10" fontId="25" fillId="11" borderId="59" xfId="7" applyNumberFormat="1" applyFont="1" applyFill="1" applyBorder="1" applyProtection="1"/>
    <xf numFmtId="43" fontId="25" fillId="11" borderId="59" xfId="5" applyFont="1" applyFill="1" applyBorder="1"/>
    <xf numFmtId="43" fontId="26" fillId="11" borderId="59" xfId="5" applyFont="1" applyFill="1" applyBorder="1"/>
    <xf numFmtId="43" fontId="25" fillId="0" borderId="59" xfId="5" applyFont="1" applyFill="1" applyBorder="1" applyProtection="1">
      <protection locked="0"/>
    </xf>
    <xf numFmtId="9" fontId="25" fillId="11" borderId="59" xfId="7" applyFont="1" applyFill="1" applyBorder="1"/>
    <xf numFmtId="9" fontId="26" fillId="11" borderId="59" xfId="7" applyFont="1" applyFill="1" applyBorder="1"/>
    <xf numFmtId="43" fontId="25" fillId="2" borderId="59" xfId="6" applyFont="1" applyFill="1" applyBorder="1" applyAlignment="1" applyProtection="1">
      <alignment vertical="center" wrapText="1"/>
      <protection locked="0"/>
    </xf>
    <xf numFmtId="0" fontId="12" fillId="2" borderId="0" xfId="0" quotePrefix="1" applyFont="1" applyFill="1"/>
    <xf numFmtId="0" fontId="20" fillId="15" borderId="0" xfId="0" applyFont="1" applyFill="1"/>
    <xf numFmtId="166" fontId="38" fillId="3" borderId="30" xfId="1" quotePrefix="1" applyFont="1" applyFill="1" applyBorder="1" applyAlignment="1" applyProtection="1">
      <alignment horizontal="center"/>
    </xf>
    <xf numFmtId="166" fontId="38" fillId="3" borderId="30" xfId="1" applyFont="1" applyFill="1" applyBorder="1" applyAlignment="1" applyProtection="1">
      <alignment horizontal="center"/>
    </xf>
    <xf numFmtId="166" fontId="38" fillId="2" borderId="30" xfId="1" quotePrefix="1" applyFont="1" applyFill="1" applyBorder="1" applyAlignment="1" applyProtection="1">
      <alignment horizontal="center"/>
    </xf>
    <xf numFmtId="166" fontId="38" fillId="11" borderId="30" xfId="1" quotePrefix="1" applyFont="1" applyFill="1" applyBorder="1" applyAlignment="1" applyProtection="1">
      <alignment horizontal="center"/>
    </xf>
    <xf numFmtId="10" fontId="38" fillId="11" borderId="30" xfId="1" quotePrefix="1" applyNumberFormat="1" applyFont="1" applyFill="1" applyBorder="1" applyAlignment="1" applyProtection="1">
      <alignment horizontal="center"/>
    </xf>
    <xf numFmtId="166" fontId="38" fillId="0" borderId="30" xfId="1" quotePrefix="1" applyFont="1" applyFill="1" applyBorder="1" applyAlignment="1" applyProtection="1">
      <alignment horizontal="center"/>
    </xf>
    <xf numFmtId="166" fontId="38" fillId="2" borderId="30" xfId="1" applyFont="1" applyFill="1" applyBorder="1" applyAlignment="1" applyProtection="1">
      <alignment horizontal="center"/>
    </xf>
    <xf numFmtId="166" fontId="12" fillId="2" borderId="30" xfId="1" applyFont="1" applyFill="1" applyBorder="1" applyAlignment="1" applyProtection="1">
      <protection locked="0"/>
    </xf>
    <xf numFmtId="10" fontId="38" fillId="0" borderId="30" xfId="2" quotePrefix="1" applyNumberFormat="1" applyFont="1" applyFill="1" applyBorder="1" applyAlignment="1" applyProtection="1">
      <alignment horizontal="center"/>
    </xf>
    <xf numFmtId="166" fontId="38" fillId="0" borderId="30" xfId="1" applyFont="1" applyFill="1" applyBorder="1" applyAlignment="1" applyProtection="1">
      <alignment horizontal="center"/>
    </xf>
    <xf numFmtId="166" fontId="8" fillId="3" borderId="30" xfId="1" applyFont="1" applyFill="1" applyBorder="1" applyProtection="1"/>
    <xf numFmtId="166" fontId="8" fillId="0" borderId="30" xfId="1" applyFont="1" applyFill="1" applyBorder="1" applyProtection="1"/>
    <xf numFmtId="166" fontId="8" fillId="17" borderId="30" xfId="1" applyFont="1" applyFill="1" applyBorder="1" applyProtection="1"/>
    <xf numFmtId="166" fontId="67" fillId="17" borderId="30" xfId="1" applyFont="1" applyFill="1" applyBorder="1" applyProtection="1"/>
    <xf numFmtId="166" fontId="67" fillId="0" borderId="30" xfId="1" applyFont="1" applyFill="1" applyBorder="1" applyProtection="1"/>
    <xf numFmtId="166" fontId="12" fillId="2" borderId="30" xfId="1" applyFont="1" applyFill="1" applyBorder="1" applyAlignment="1" applyProtection="1">
      <alignment vertical="center"/>
      <protection locked="0"/>
    </xf>
    <xf numFmtId="166" fontId="12" fillId="2" borderId="30" xfId="1" applyFont="1" applyFill="1" applyBorder="1" applyAlignment="1" applyProtection="1">
      <alignment vertical="center"/>
    </xf>
    <xf numFmtId="166" fontId="3" fillId="2" borderId="30" xfId="1" applyFont="1" applyFill="1" applyBorder="1" applyProtection="1"/>
    <xf numFmtId="166" fontId="3" fillId="0" borderId="30" xfId="1" applyFont="1" applyFill="1" applyBorder="1" applyProtection="1"/>
    <xf numFmtId="43" fontId="70" fillId="2" borderId="30" xfId="25" applyFont="1" applyFill="1" applyBorder="1" applyProtection="1">
      <protection locked="0"/>
    </xf>
    <xf numFmtId="0" fontId="30" fillId="0" borderId="0" xfId="0" quotePrefix="1" applyFont="1"/>
    <xf numFmtId="0" fontId="12" fillId="3" borderId="188" xfId="0" applyFont="1" applyFill="1" applyBorder="1" applyProtection="1">
      <protection locked="0"/>
    </xf>
    <xf numFmtId="0" fontId="4" fillId="7" borderId="188" xfId="0" applyFont="1" applyFill="1" applyBorder="1"/>
    <xf numFmtId="0" fontId="27" fillId="7" borderId="188" xfId="0" applyFont="1" applyFill="1" applyBorder="1" applyAlignment="1">
      <alignment horizontal="center" vertical="center" wrapText="1"/>
    </xf>
    <xf numFmtId="0" fontId="4" fillId="14" borderId="188" xfId="0" applyFont="1" applyFill="1" applyBorder="1"/>
    <xf numFmtId="0" fontId="10" fillId="3" borderId="188" xfId="0" applyFont="1" applyFill="1" applyBorder="1"/>
    <xf numFmtId="0" fontId="27" fillId="14" borderId="188" xfId="0" applyFont="1" applyFill="1" applyBorder="1" applyAlignment="1">
      <alignment horizontal="center"/>
    </xf>
    <xf numFmtId="0" fontId="27" fillId="7" borderId="189" xfId="0" applyFont="1" applyFill="1" applyBorder="1" applyAlignment="1">
      <alignment horizontal="center"/>
    </xf>
    <xf numFmtId="0" fontId="27" fillId="7" borderId="188" xfId="0" applyFont="1" applyFill="1" applyBorder="1" applyAlignment="1">
      <alignment horizontal="center"/>
    </xf>
    <xf numFmtId="0" fontId="27" fillId="7" borderId="190" xfId="0" applyFont="1" applyFill="1" applyBorder="1" applyAlignment="1">
      <alignment horizontal="center"/>
    </xf>
    <xf numFmtId="171" fontId="43" fillId="13" borderId="188" xfId="1" applyNumberFormat="1" applyFont="1" applyFill="1" applyBorder="1" applyProtection="1"/>
    <xf numFmtId="173" fontId="43" fillId="0" borderId="188" xfId="1" applyNumberFormat="1" applyFont="1" applyFill="1" applyBorder="1" applyProtection="1">
      <protection locked="0"/>
    </xf>
    <xf numFmtId="0" fontId="27" fillId="7" borderId="188" xfId="0" quotePrefix="1" applyFont="1" applyFill="1" applyBorder="1" applyAlignment="1">
      <alignment horizontal="center"/>
    </xf>
    <xf numFmtId="0" fontId="4" fillId="7" borderId="190" xfId="0" applyFont="1" applyFill="1" applyBorder="1"/>
    <xf numFmtId="0" fontId="27" fillId="7" borderId="188" xfId="0" applyFont="1" applyFill="1" applyBorder="1" applyAlignment="1">
      <alignment horizontal="center" vertical="center"/>
    </xf>
    <xf numFmtId="0" fontId="27" fillId="7" borderId="190" xfId="0" applyFont="1" applyFill="1" applyBorder="1" applyAlignment="1">
      <alignment horizontal="center" vertical="center"/>
    </xf>
    <xf numFmtId="166" fontId="90" fillId="13" borderId="188" xfId="1" applyFont="1" applyFill="1" applyBorder="1" applyProtection="1"/>
    <xf numFmtId="171" fontId="12" fillId="0" borderId="188" xfId="1" applyNumberFormat="1" applyFont="1" applyFill="1" applyBorder="1" applyAlignment="1" applyProtection="1">
      <protection locked="0"/>
    </xf>
    <xf numFmtId="171" fontId="12" fillId="0" borderId="188" xfId="1" applyNumberFormat="1" applyFont="1" applyFill="1" applyBorder="1" applyProtection="1">
      <protection locked="0"/>
    </xf>
    <xf numFmtId="173" fontId="12" fillId="0" borderId="188" xfId="1" applyNumberFormat="1" applyFont="1" applyFill="1" applyBorder="1" applyAlignment="1" applyProtection="1">
      <protection locked="0"/>
    </xf>
    <xf numFmtId="173" fontId="12" fillId="0" borderId="188" xfId="1" applyNumberFormat="1" applyFont="1" applyFill="1" applyBorder="1" applyProtection="1">
      <protection locked="0"/>
    </xf>
    <xf numFmtId="173" fontId="90" fillId="13" borderId="188" xfId="1" applyNumberFormat="1" applyFont="1" applyFill="1" applyBorder="1" applyProtection="1"/>
    <xf numFmtId="173" fontId="12" fillId="2" borderId="188" xfId="1" applyNumberFormat="1" applyFont="1" applyFill="1" applyBorder="1" applyProtection="1">
      <protection locked="0"/>
    </xf>
    <xf numFmtId="166" fontId="53" fillId="13" borderId="188" xfId="1" applyFont="1" applyFill="1" applyBorder="1" applyProtection="1"/>
    <xf numFmtId="171" fontId="10" fillId="13" borderId="188" xfId="1" applyNumberFormat="1" applyFont="1" applyFill="1" applyBorder="1" applyProtection="1"/>
    <xf numFmtId="0" fontId="27" fillId="7" borderId="188" xfId="0" applyFont="1" applyFill="1" applyBorder="1"/>
    <xf numFmtId="171" fontId="12" fillId="13" borderId="188" xfId="1" applyNumberFormat="1" applyFont="1" applyFill="1" applyBorder="1" applyProtection="1"/>
    <xf numFmtId="43" fontId="25" fillId="11" borderId="191" xfId="5" applyFont="1" applyFill="1" applyBorder="1" applyProtection="1"/>
    <xf numFmtId="166" fontId="26" fillId="11" borderId="191" xfId="1" applyFont="1" applyFill="1" applyBorder="1"/>
    <xf numFmtId="166" fontId="25" fillId="11" borderId="191" xfId="1" applyFont="1" applyFill="1" applyBorder="1"/>
    <xf numFmtId="166" fontId="25" fillId="8" borderId="191" xfId="0" applyNumberFormat="1" applyFont="1" applyFill="1" applyBorder="1"/>
    <xf numFmtId="0" fontId="27" fillId="7" borderId="188" xfId="9" applyFont="1" applyFill="1" applyBorder="1" applyAlignment="1">
      <alignment vertical="center"/>
    </xf>
    <xf numFmtId="0" fontId="27" fillId="7" borderId="188" xfId="8" applyFont="1" applyFill="1" applyBorder="1" applyAlignment="1">
      <alignment horizontal="center"/>
    </xf>
    <xf numFmtId="177" fontId="12" fillId="0" borderId="190" xfId="10" applyNumberFormat="1" applyFont="1" applyBorder="1"/>
    <xf numFmtId="0" fontId="12" fillId="0" borderId="190" xfId="8" applyFont="1" applyBorder="1" applyAlignment="1" applyProtection="1">
      <alignment horizontal="center"/>
      <protection locked="0"/>
    </xf>
    <xf numFmtId="166" fontId="26" fillId="0" borderId="190" xfId="1" applyFont="1" applyFill="1" applyBorder="1"/>
    <xf numFmtId="166" fontId="26" fillId="0" borderId="188" xfId="1" applyFont="1" applyFill="1" applyBorder="1"/>
    <xf numFmtId="177" fontId="12" fillId="0" borderId="188" xfId="10" applyNumberFormat="1" applyFont="1" applyBorder="1"/>
    <xf numFmtId="166" fontId="25" fillId="11" borderId="191" xfId="0" applyNumberFormat="1" applyFont="1" applyFill="1" applyBorder="1"/>
    <xf numFmtId="43" fontId="10" fillId="11" borderId="191" xfId="8" applyNumberFormat="1" applyFont="1" applyFill="1" applyBorder="1" applyProtection="1">
      <protection locked="0"/>
    </xf>
    <xf numFmtId="173" fontId="25" fillId="8" borderId="191" xfId="5" applyNumberFormat="1" applyFont="1" applyFill="1" applyBorder="1" applyProtection="1">
      <protection locked="0"/>
    </xf>
    <xf numFmtId="171" fontId="26" fillId="0" borderId="188" xfId="6" applyNumberFormat="1" applyFont="1" applyFill="1" applyBorder="1" applyAlignment="1" applyProtection="1">
      <protection locked="0"/>
    </xf>
    <xf numFmtId="171" fontId="25" fillId="11" borderId="191" xfId="6" applyNumberFormat="1" applyFont="1" applyFill="1" applyBorder="1" applyAlignment="1" applyProtection="1">
      <alignment vertical="center"/>
    </xf>
    <xf numFmtId="172" fontId="25" fillId="11" borderId="191" xfId="6" applyNumberFormat="1" applyFont="1" applyFill="1" applyBorder="1" applyAlignment="1" applyProtection="1">
      <alignment vertical="center"/>
    </xf>
    <xf numFmtId="0" fontId="26" fillId="0" borderId="188" xfId="0" applyFont="1" applyBorder="1" applyAlignment="1" applyProtection="1">
      <alignment horizontal="left"/>
      <protection locked="0"/>
    </xf>
    <xf numFmtId="171" fontId="26" fillId="0" borderId="188" xfId="6" applyNumberFormat="1" applyFont="1" applyFill="1" applyBorder="1" applyProtection="1">
      <protection locked="0"/>
    </xf>
    <xf numFmtId="0" fontId="26" fillId="0" borderId="188" xfId="0" applyFont="1" applyBorder="1" applyAlignment="1" applyProtection="1">
      <alignment horizontal="center"/>
      <protection locked="0"/>
    </xf>
    <xf numFmtId="0" fontId="26" fillId="0" borderId="188" xfId="0" quotePrefix="1" applyFont="1" applyBorder="1" applyAlignment="1" applyProtection="1">
      <alignment horizontal="center"/>
      <protection locked="0"/>
    </xf>
    <xf numFmtId="172" fontId="25" fillId="11" borderId="191" xfId="6" applyNumberFormat="1" applyFont="1" applyFill="1" applyBorder="1" applyProtection="1"/>
    <xf numFmtId="173" fontId="26" fillId="0" borderId="190" xfId="1" applyNumberFormat="1" applyFont="1" applyFill="1" applyBorder="1" applyProtection="1">
      <protection locked="0"/>
    </xf>
    <xf numFmtId="0" fontId="27" fillId="7" borderId="188" xfId="11" applyFont="1" applyFill="1" applyBorder="1" applyAlignment="1">
      <alignment horizontal="center" vertical="center"/>
    </xf>
    <xf numFmtId="0" fontId="27" fillId="7" borderId="188" xfId="11" quotePrefix="1" applyFont="1" applyFill="1" applyBorder="1" applyAlignment="1">
      <alignment horizontal="center" vertical="center"/>
    </xf>
    <xf numFmtId="173" fontId="26" fillId="0" borderId="188" xfId="1" applyNumberFormat="1" applyFont="1" applyFill="1" applyBorder="1" applyProtection="1">
      <protection locked="0"/>
    </xf>
    <xf numFmtId="177" fontId="12" fillId="11" borderId="190" xfId="10" applyNumberFormat="1" applyFont="1" applyFill="1" applyBorder="1"/>
    <xf numFmtId="0" fontId="26" fillId="0" borderId="188" xfId="0" applyFont="1" applyBorder="1" applyAlignment="1">
      <alignment horizontal="center"/>
    </xf>
    <xf numFmtId="0" fontId="26" fillId="0" borderId="188" xfId="0" applyFont="1" applyBorder="1" applyAlignment="1">
      <alignment horizontal="left"/>
    </xf>
    <xf numFmtId="166" fontId="10" fillId="8" borderId="191" xfId="1" quotePrefix="1" applyFont="1" applyFill="1" applyBorder="1" applyAlignment="1" applyProtection="1">
      <alignment horizontal="center"/>
    </xf>
    <xf numFmtId="43" fontId="25" fillId="8" borderId="191" xfId="5" applyFont="1" applyFill="1" applyBorder="1" applyProtection="1"/>
    <xf numFmtId="166" fontId="25" fillId="11" borderId="191" xfId="1" applyFont="1" applyFill="1" applyBorder="1" applyProtection="1"/>
    <xf numFmtId="0" fontId="10" fillId="2" borderId="188" xfId="8" applyFont="1" applyFill="1" applyBorder="1" applyAlignment="1">
      <alignment horizontal="center"/>
    </xf>
    <xf numFmtId="16" fontId="10" fillId="2" borderId="188" xfId="8" applyNumberFormat="1" applyFont="1" applyFill="1" applyBorder="1" applyAlignment="1">
      <alignment horizontal="center"/>
    </xf>
    <xf numFmtId="0" fontId="10" fillId="2" borderId="188" xfId="8" quotePrefix="1" applyFont="1" applyFill="1" applyBorder="1" applyAlignment="1">
      <alignment horizontal="center"/>
    </xf>
    <xf numFmtId="166" fontId="26" fillId="2" borderId="188" xfId="1" applyFont="1" applyFill="1" applyBorder="1"/>
    <xf numFmtId="166" fontId="25" fillId="2" borderId="188" xfId="1" applyFont="1" applyFill="1" applyBorder="1" applyProtection="1"/>
    <xf numFmtId="166" fontId="25" fillId="0" borderId="190" xfId="1" applyFont="1" applyFill="1" applyBorder="1" applyProtection="1"/>
    <xf numFmtId="166" fontId="10" fillId="2" borderId="191" xfId="1" quotePrefix="1" applyFont="1" applyFill="1" applyBorder="1" applyAlignment="1" applyProtection="1">
      <alignment horizontal="center"/>
      <protection locked="0"/>
    </xf>
    <xf numFmtId="43" fontId="25" fillId="2" borderId="191" xfId="5" applyFont="1" applyFill="1" applyBorder="1" applyProtection="1">
      <protection locked="0"/>
    </xf>
    <xf numFmtId="0" fontId="27" fillId="7" borderId="187" xfId="8" applyFont="1" applyFill="1" applyBorder="1" applyAlignment="1">
      <alignment horizontal="center"/>
    </xf>
    <xf numFmtId="17" fontId="27" fillId="7" borderId="187" xfId="8" applyNumberFormat="1" applyFont="1" applyFill="1" applyBorder="1" applyAlignment="1">
      <alignment horizontal="center"/>
    </xf>
    <xf numFmtId="0" fontId="27" fillId="7" borderId="187" xfId="11" applyFont="1" applyFill="1" applyBorder="1"/>
    <xf numFmtId="166" fontId="26" fillId="0" borderId="188" xfId="1" applyFont="1" applyFill="1" applyBorder="1" applyProtection="1">
      <protection locked="0"/>
    </xf>
    <xf numFmtId="0" fontId="32" fillId="7" borderId="189" xfId="0" applyFont="1" applyFill="1" applyBorder="1" applyAlignment="1">
      <alignment horizontal="center"/>
    </xf>
    <xf numFmtId="0" fontId="32" fillId="7" borderId="187" xfId="0" applyFont="1" applyFill="1" applyBorder="1" applyAlignment="1">
      <alignment horizontal="center"/>
    </xf>
    <xf numFmtId="0" fontId="31" fillId="2" borderId="189" xfId="0" applyFont="1" applyFill="1" applyBorder="1"/>
    <xf numFmtId="166" fontId="31" fillId="2" borderId="187" xfId="0" applyNumberFormat="1" applyFont="1" applyFill="1" applyBorder="1"/>
    <xf numFmtId="43" fontId="10" fillId="11" borderId="191" xfId="6" applyFont="1" applyFill="1" applyBorder="1" applyAlignment="1" applyProtection="1">
      <alignment horizontal="left"/>
    </xf>
    <xf numFmtId="43" fontId="25" fillId="11" borderId="191" xfId="6" quotePrefix="1" applyFont="1" applyFill="1" applyBorder="1" applyAlignment="1" applyProtection="1">
      <alignment wrapText="1"/>
    </xf>
    <xf numFmtId="3" fontId="108" fillId="2" borderId="188" xfId="0" applyNumberFormat="1" applyFont="1" applyFill="1" applyBorder="1" applyProtection="1">
      <protection locked="0"/>
    </xf>
    <xf numFmtId="3" fontId="108" fillId="2" borderId="188" xfId="0" applyNumberFormat="1" applyFont="1" applyFill="1" applyBorder="1" applyAlignment="1" applyProtection="1">
      <alignment horizontal="center"/>
      <protection locked="0"/>
    </xf>
    <xf numFmtId="0" fontId="220" fillId="14" borderId="190" xfId="0" applyFont="1" applyFill="1" applyBorder="1" applyAlignment="1">
      <alignment horizontal="center" vertical="center" wrapText="1"/>
    </xf>
    <xf numFmtId="43" fontId="26" fillId="8" borderId="190" xfId="0" applyNumberFormat="1" applyFont="1" applyFill="1" applyBorder="1"/>
    <xf numFmtId="43" fontId="26" fillId="0" borderId="190" xfId="6" applyFont="1" applyFill="1" applyBorder="1" applyProtection="1">
      <protection locked="0"/>
    </xf>
    <xf numFmtId="212" fontId="26" fillId="0" borderId="190" xfId="6" applyNumberFormat="1" applyFont="1" applyFill="1" applyBorder="1" applyProtection="1">
      <protection locked="0"/>
    </xf>
    <xf numFmtId="0" fontId="246" fillId="0" borderId="0" xfId="268" applyFont="1"/>
    <xf numFmtId="0" fontId="84" fillId="0" borderId="0" xfId="9" applyFont="1" applyAlignment="1">
      <alignment vertical="top" wrapText="1"/>
    </xf>
    <xf numFmtId="43" fontId="247" fillId="0" borderId="0" xfId="1239" applyFont="1" applyFill="1" applyBorder="1" applyAlignment="1" applyProtection="1">
      <alignment horizontal="left"/>
    </xf>
    <xf numFmtId="43" fontId="248" fillId="0" borderId="0" xfId="1239" applyFont="1" applyFill="1" applyBorder="1"/>
    <xf numFmtId="43" fontId="247" fillId="0" borderId="0" xfId="1239" applyFont="1" applyFill="1" applyBorder="1"/>
    <xf numFmtId="0" fontId="74" fillId="0" borderId="0" xfId="268"/>
    <xf numFmtId="0" fontId="207" fillId="0" borderId="0" xfId="268" applyFont="1"/>
    <xf numFmtId="43" fontId="84" fillId="0" borderId="0" xfId="567" applyNumberFormat="1" applyFont="1"/>
    <xf numFmtId="0" fontId="138" fillId="0" borderId="0" xfId="567" applyFont="1"/>
    <xf numFmtId="0" fontId="139" fillId="0" borderId="0" xfId="567" applyFont="1"/>
    <xf numFmtId="0" fontId="138" fillId="0" borderId="0" xfId="567" applyFont="1" applyAlignment="1">
      <alignment horizontal="left"/>
    </xf>
    <xf numFmtId="43" fontId="247" fillId="0" borderId="0" xfId="1239" applyFont="1" applyFill="1" applyBorder="1" applyAlignment="1" applyProtection="1">
      <alignment horizontal="center"/>
    </xf>
    <xf numFmtId="43" fontId="248" fillId="0" borderId="0" xfId="1239" applyFont="1" applyFill="1" applyBorder="1" applyAlignment="1" applyProtection="1">
      <alignment horizontal="center"/>
    </xf>
    <xf numFmtId="15" fontId="246" fillId="0" borderId="0" xfId="567" applyNumberFormat="1" applyFont="1"/>
    <xf numFmtId="43" fontId="207" fillId="0" borderId="0" xfId="1239" applyFont="1" applyFill="1" applyBorder="1"/>
    <xf numFmtId="43" fontId="74" fillId="0" borderId="0" xfId="1239" applyFont="1" applyFill="1" applyBorder="1"/>
    <xf numFmtId="182" fontId="84" fillId="0" borderId="0" xfId="67" applyNumberFormat="1" applyFont="1" applyFill="1" applyBorder="1" applyAlignment="1">
      <alignment horizontal="left"/>
    </xf>
    <xf numFmtId="43" fontId="84" fillId="0" borderId="0" xfId="1239" applyFont="1" applyFill="1" applyBorder="1" applyAlignment="1">
      <alignment horizontal="left"/>
    </xf>
    <xf numFmtId="43" fontId="84" fillId="0" borderId="0" xfId="1239" applyFont="1" applyFill="1" applyBorder="1"/>
    <xf numFmtId="0" fontId="84" fillId="0" borderId="0" xfId="268" applyFont="1"/>
    <xf numFmtId="166" fontId="84" fillId="0" borderId="0" xfId="268" applyNumberFormat="1" applyFont="1"/>
    <xf numFmtId="166" fontId="74" fillId="0" borderId="0" xfId="268" applyNumberFormat="1"/>
    <xf numFmtId="199" fontId="138" fillId="0" borderId="0" xfId="268" applyNumberFormat="1" applyFont="1"/>
    <xf numFmtId="199" fontId="246" fillId="0" borderId="0" xfId="24" applyNumberFormat="1" applyFont="1" applyFill="1" applyBorder="1"/>
    <xf numFmtId="166" fontId="207" fillId="0" borderId="0" xfId="268" applyNumberFormat="1" applyFont="1"/>
    <xf numFmtId="0" fontId="74" fillId="0" borderId="0" xfId="268" applyAlignment="1">
      <alignment horizontal="center"/>
    </xf>
    <xf numFmtId="199" fontId="139" fillId="0" borderId="0" xfId="268" applyNumberFormat="1" applyFont="1"/>
    <xf numFmtId="199" fontId="207" fillId="0" borderId="0" xfId="268" applyNumberFormat="1" applyFont="1"/>
    <xf numFmtId="166" fontId="139" fillId="0" borderId="0" xfId="268" applyNumberFormat="1" applyFont="1" applyAlignment="1">
      <alignment horizontal="left"/>
    </xf>
    <xf numFmtId="199" fontId="84" fillId="0" borderId="71" xfId="268" applyNumberFormat="1" applyFont="1" applyBorder="1"/>
    <xf numFmtId="0" fontId="250" fillId="0" borderId="0" xfId="268" applyFont="1"/>
    <xf numFmtId="0" fontId="12" fillId="3" borderId="0" xfId="0" applyFont="1" applyFill="1" applyAlignment="1" applyProtection="1">
      <alignment horizontal="center"/>
      <protection locked="0"/>
    </xf>
    <xf numFmtId="0" fontId="251" fillId="2" borderId="0" xfId="0" applyFont="1" applyFill="1"/>
    <xf numFmtId="0" fontId="252" fillId="2" borderId="0" xfId="0" applyFont="1" applyFill="1"/>
    <xf numFmtId="0" fontId="34" fillId="2" borderId="190" xfId="0" applyFont="1" applyFill="1" applyBorder="1" applyAlignment="1">
      <alignment horizontal="center"/>
    </xf>
    <xf numFmtId="0" fontId="10" fillId="0" borderId="191" xfId="0" applyFont="1" applyBorder="1" applyAlignment="1">
      <alignment horizontal="left"/>
    </xf>
    <xf numFmtId="0" fontId="0" fillId="0" borderId="0" xfId="0" quotePrefix="1" applyAlignment="1">
      <alignment horizontal="left"/>
    </xf>
    <xf numFmtId="0" fontId="3" fillId="0" borderId="0" xfId="0" applyFont="1" applyAlignment="1">
      <alignment horizontal="right"/>
    </xf>
    <xf numFmtId="0" fontId="0" fillId="0" borderId="193" xfId="0" applyBorder="1"/>
    <xf numFmtId="0" fontId="0" fillId="0" borderId="194" xfId="0" applyBorder="1"/>
    <xf numFmtId="0" fontId="0" fillId="0" borderId="195" xfId="0" applyBorder="1"/>
    <xf numFmtId="0" fontId="253" fillId="0" borderId="0" xfId="0" applyFont="1" applyAlignment="1">
      <alignment horizontal="right"/>
    </xf>
    <xf numFmtId="0" fontId="0" fillId="0" borderId="196" xfId="0" applyBorder="1"/>
    <xf numFmtId="0" fontId="0" fillId="0" borderId="197" xfId="0" applyBorder="1"/>
    <xf numFmtId="0" fontId="0" fillId="89" borderId="0" xfId="0" quotePrefix="1" applyFill="1" applyAlignment="1">
      <alignment horizontal="left"/>
    </xf>
    <xf numFmtId="0" fontId="0" fillId="89" borderId="0" xfId="0" applyFill="1"/>
    <xf numFmtId="0" fontId="0" fillId="89" borderId="0" xfId="0" applyFill="1" applyAlignment="1">
      <alignment horizontal="center"/>
    </xf>
    <xf numFmtId="0" fontId="253" fillId="89" borderId="0" xfId="0" applyFont="1" applyFill="1" applyAlignment="1">
      <alignment horizontal="right"/>
    </xf>
    <xf numFmtId="0" fontId="253" fillId="2" borderId="0" xfId="0" applyFont="1" applyFill="1" applyAlignment="1">
      <alignment horizontal="right"/>
    </xf>
    <xf numFmtId="172" fontId="0" fillId="0" borderId="0" xfId="0" applyNumberFormat="1"/>
    <xf numFmtId="172" fontId="73" fillId="0" borderId="0" xfId="1241" applyNumberFormat="1" applyFont="1" applyBorder="1"/>
    <xf numFmtId="0" fontId="0" fillId="0" borderId="0" xfId="0" applyAlignment="1">
      <alignment horizontal="left"/>
    </xf>
    <xf numFmtId="0" fontId="0" fillId="0" borderId="0" xfId="0" quotePrefix="1" applyAlignment="1">
      <alignment horizontal="center"/>
    </xf>
    <xf numFmtId="0" fontId="0" fillId="89" borderId="0" xfId="0" applyFill="1" applyAlignment="1">
      <alignment horizontal="left"/>
    </xf>
    <xf numFmtId="172" fontId="73" fillId="89" borderId="0" xfId="1241" applyNumberFormat="1" applyFont="1" applyFill="1" applyBorder="1"/>
    <xf numFmtId="0" fontId="0" fillId="89" borderId="0" xfId="0" quotePrefix="1" applyFill="1" applyAlignment="1">
      <alignment horizontal="center"/>
    </xf>
    <xf numFmtId="0" fontId="0" fillId="0" borderId="0" xfId="0" applyAlignment="1">
      <alignment horizontal="left" indent="1"/>
    </xf>
    <xf numFmtId="0" fontId="21" fillId="89" borderId="0" xfId="0" applyFont="1" applyFill="1"/>
    <xf numFmtId="172" fontId="73" fillId="0" borderId="0" xfId="1241" applyNumberFormat="1" applyFont="1"/>
    <xf numFmtId="0" fontId="21" fillId="89" borderId="0" xfId="0" applyFont="1" applyFill="1" applyAlignment="1">
      <alignment horizontal="center"/>
    </xf>
    <xf numFmtId="0" fontId="0" fillId="0" borderId="198" xfId="0" applyBorder="1"/>
    <xf numFmtId="0" fontId="0" fillId="0" borderId="199" xfId="0" applyBorder="1"/>
    <xf numFmtId="0" fontId="0" fillId="0" borderId="200" xfId="0" applyBorder="1"/>
    <xf numFmtId="0" fontId="60" fillId="2" borderId="0" xfId="0" applyFont="1" applyFill="1" applyAlignment="1">
      <alignment vertical="center"/>
    </xf>
    <xf numFmtId="0" fontId="32" fillId="0" borderId="0" xfId="4" applyFont="1" applyAlignment="1">
      <alignment horizontal="left"/>
    </xf>
    <xf numFmtId="0" fontId="126" fillId="0" borderId="201" xfId="0" applyFont="1" applyBorder="1"/>
    <xf numFmtId="0" fontId="25" fillId="3" borderId="203" xfId="0" applyFont="1" applyFill="1" applyBorder="1" applyAlignment="1">
      <alignment horizontal="center"/>
    </xf>
    <xf numFmtId="43" fontId="12" fillId="11" borderId="203" xfId="6" applyFont="1" applyFill="1" applyBorder="1" applyAlignment="1" applyProtection="1">
      <protection locked="0"/>
    </xf>
    <xf numFmtId="171" fontId="12" fillId="2" borderId="191" xfId="6" applyNumberFormat="1" applyFont="1" applyFill="1" applyBorder="1" applyAlignment="1" applyProtection="1">
      <alignment horizontal="center"/>
      <protection locked="0"/>
    </xf>
    <xf numFmtId="0" fontId="5" fillId="2" borderId="203" xfId="0" applyFont="1" applyFill="1" applyBorder="1" applyAlignment="1">
      <alignment horizontal="center"/>
    </xf>
    <xf numFmtId="43" fontId="25" fillId="11" borderId="203" xfId="6" applyFont="1" applyFill="1" applyBorder="1"/>
    <xf numFmtId="43" fontId="25" fillId="2" borderId="203" xfId="6" applyFont="1" applyFill="1" applyBorder="1"/>
    <xf numFmtId="43" fontId="25" fillId="0" borderId="203" xfId="6" applyFont="1" applyFill="1" applyBorder="1"/>
    <xf numFmtId="172" fontId="25" fillId="8" borderId="203" xfId="6" applyNumberFormat="1" applyFont="1" applyFill="1" applyBorder="1" applyProtection="1"/>
    <xf numFmtId="172" fontId="25" fillId="11" borderId="203" xfId="6" applyNumberFormat="1" applyFont="1" applyFill="1" applyBorder="1" applyProtection="1"/>
    <xf numFmtId="43" fontId="25" fillId="0" borderId="203" xfId="6" applyFont="1" applyFill="1" applyBorder="1" applyProtection="1">
      <protection locked="0"/>
    </xf>
    <xf numFmtId="0" fontId="10" fillId="0" borderId="203" xfId="8" applyFont="1" applyBorder="1"/>
    <xf numFmtId="166" fontId="26" fillId="11" borderId="203" xfId="1" applyFont="1" applyFill="1" applyBorder="1"/>
    <xf numFmtId="166" fontId="10" fillId="11" borderId="203" xfId="1" applyFont="1" applyFill="1" applyBorder="1" applyAlignment="1" applyProtection="1"/>
    <xf numFmtId="0" fontId="10" fillId="0" borderId="203" xfId="8" applyFont="1" applyBorder="1" applyAlignment="1">
      <alignment horizontal="left"/>
    </xf>
    <xf numFmtId="166" fontId="25" fillId="11" borderId="203" xfId="1" applyFont="1" applyFill="1" applyBorder="1"/>
    <xf numFmtId="166" fontId="25" fillId="8" borderId="203" xfId="0" applyNumberFormat="1" applyFont="1" applyFill="1" applyBorder="1"/>
    <xf numFmtId="0" fontId="26" fillId="2" borderId="202" xfId="0" applyFont="1" applyFill="1" applyBorder="1"/>
    <xf numFmtId="0" fontId="56" fillId="2" borderId="203" xfId="8" applyFont="1" applyFill="1" applyBorder="1" applyAlignment="1">
      <alignment horizontal="left"/>
    </xf>
    <xf numFmtId="43" fontId="26" fillId="2" borderId="202" xfId="6" applyFont="1" applyFill="1" applyBorder="1"/>
    <xf numFmtId="0" fontId="12" fillId="0" borderId="202" xfId="8" applyFont="1" applyBorder="1" applyAlignment="1" applyProtection="1">
      <alignment horizontal="center"/>
      <protection locked="0"/>
    </xf>
    <xf numFmtId="0" fontId="10" fillId="2" borderId="203" xfId="8" applyFont="1" applyFill="1" applyBorder="1" applyProtection="1">
      <protection locked="0"/>
    </xf>
    <xf numFmtId="0" fontId="10" fillId="2" borderId="203" xfId="8" applyFont="1" applyFill="1" applyBorder="1"/>
    <xf numFmtId="166" fontId="25" fillId="11" borderId="203" xfId="0" applyNumberFormat="1" applyFont="1" applyFill="1" applyBorder="1"/>
    <xf numFmtId="43" fontId="10" fillId="11" borderId="203" xfId="8" applyNumberFormat="1" applyFont="1" applyFill="1" applyBorder="1" applyProtection="1">
      <protection locked="0"/>
    </xf>
    <xf numFmtId="43" fontId="10" fillId="0" borderId="203" xfId="8" applyNumberFormat="1" applyFont="1" applyBorder="1"/>
    <xf numFmtId="166" fontId="10" fillId="0" borderId="203" xfId="1" quotePrefix="1" applyFont="1" applyFill="1" applyBorder="1" applyAlignment="1" applyProtection="1">
      <alignment horizontal="left"/>
    </xf>
    <xf numFmtId="173" fontId="25" fillId="11" borderId="203" xfId="1" applyNumberFormat="1" applyFont="1" applyFill="1" applyBorder="1"/>
    <xf numFmtId="0" fontId="25" fillId="0" borderId="203" xfId="0" applyFont="1" applyBorder="1"/>
    <xf numFmtId="172" fontId="25" fillId="11" borderId="203" xfId="6" applyNumberFormat="1" applyFont="1" applyFill="1" applyBorder="1" applyAlignment="1" applyProtection="1">
      <alignment vertical="center"/>
    </xf>
    <xf numFmtId="0" fontId="27" fillId="7" borderId="202" xfId="0" applyFont="1" applyFill="1" applyBorder="1" applyAlignment="1">
      <alignment horizontal="center"/>
    </xf>
    <xf numFmtId="43" fontId="26" fillId="0" borderId="2" xfId="6" applyFont="1" applyFill="1" applyBorder="1"/>
    <xf numFmtId="172" fontId="26" fillId="11" borderId="2" xfId="6" applyNumberFormat="1" applyFont="1" applyFill="1" applyBorder="1" applyProtection="1"/>
    <xf numFmtId="43" fontId="26" fillId="0" borderId="2" xfId="6" applyFont="1" applyFill="1" applyBorder="1" applyProtection="1">
      <protection locked="0"/>
    </xf>
    <xf numFmtId="0" fontId="27" fillId="7" borderId="2" xfId="0" applyFont="1" applyFill="1" applyBorder="1" applyAlignment="1">
      <alignment horizontal="center" vertical="center"/>
    </xf>
    <xf numFmtId="172" fontId="26" fillId="11" borderId="2" xfId="6" applyNumberFormat="1" applyFont="1" applyFill="1" applyBorder="1" applyProtection="1">
      <protection locked="0"/>
    </xf>
    <xf numFmtId="0" fontId="4" fillId="7" borderId="2" xfId="0" applyFont="1" applyFill="1" applyBorder="1"/>
    <xf numFmtId="9" fontId="27" fillId="7" borderId="2" xfId="2" applyFont="1" applyFill="1" applyBorder="1" applyAlignment="1" applyProtection="1">
      <alignment horizontal="center"/>
    </xf>
    <xf numFmtId="9" fontId="12" fillId="2" borderId="2" xfId="2" applyFont="1" applyFill="1" applyBorder="1" applyAlignment="1" applyProtection="1">
      <alignment horizontal="left" vertical="center"/>
    </xf>
    <xf numFmtId="0" fontId="26" fillId="2" borderId="2" xfId="0" applyFont="1" applyFill="1" applyBorder="1"/>
    <xf numFmtId="9" fontId="26" fillId="2" borderId="2" xfId="2" applyFont="1" applyFill="1" applyBorder="1"/>
    <xf numFmtId="177" fontId="12" fillId="0" borderId="2" xfId="10" applyNumberFormat="1" applyFont="1" applyBorder="1"/>
    <xf numFmtId="0" fontId="12" fillId="0" borderId="2" xfId="8" applyFont="1" applyBorder="1" applyAlignment="1" applyProtection="1">
      <alignment horizontal="center"/>
      <protection locked="0"/>
    </xf>
    <xf numFmtId="166" fontId="26" fillId="11" borderId="2" xfId="1" applyFont="1" applyFill="1" applyBorder="1"/>
    <xf numFmtId="0" fontId="12" fillId="0" borderId="2" xfId="8" applyFont="1" applyBorder="1" applyProtection="1">
      <protection locked="0"/>
    </xf>
    <xf numFmtId="0" fontId="89" fillId="7" borderId="2" xfId="8" applyFont="1" applyFill="1" applyBorder="1" applyAlignment="1">
      <alignment horizontal="center"/>
    </xf>
    <xf numFmtId="0" fontId="12" fillId="2" borderId="2" xfId="8" applyFont="1" applyFill="1" applyBorder="1"/>
    <xf numFmtId="0" fontId="10" fillId="2" borderId="2" xfId="8" applyFont="1" applyFill="1" applyBorder="1" applyProtection="1">
      <protection locked="0"/>
    </xf>
    <xf numFmtId="172" fontId="26" fillId="11" borderId="2" xfId="6" quotePrefix="1" applyNumberFormat="1" applyFont="1" applyFill="1" applyBorder="1" applyAlignment="1" applyProtection="1">
      <alignment horizontal="center"/>
    </xf>
    <xf numFmtId="0" fontId="27" fillId="7" borderId="2" xfId="8" applyFont="1" applyFill="1" applyBorder="1" applyAlignment="1">
      <alignment horizontal="center"/>
    </xf>
    <xf numFmtId="43" fontId="27" fillId="7" borderId="2" xfId="6" applyFont="1" applyFill="1" applyBorder="1" applyAlignment="1">
      <alignment vertical="center" wrapText="1"/>
    </xf>
    <xf numFmtId="0" fontId="31" fillId="0" borderId="2" xfId="0" applyFont="1" applyBorder="1"/>
    <xf numFmtId="0" fontId="126" fillId="0" borderId="0" xfId="0" applyFont="1" applyAlignment="1">
      <alignment horizontal="center"/>
    </xf>
    <xf numFmtId="0" fontId="32" fillId="14" borderId="205" xfId="0" applyFont="1" applyFill="1" applyBorder="1" applyAlignment="1">
      <alignment horizontal="left" vertical="center" indent="8"/>
    </xf>
    <xf numFmtId="0" fontId="32" fillId="14" borderId="207" xfId="0" applyFont="1" applyFill="1" applyBorder="1" applyAlignment="1">
      <alignment horizontal="center" vertical="center" wrapText="1"/>
    </xf>
    <xf numFmtId="0" fontId="92" fillId="14" borderId="207" xfId="0" applyFont="1" applyFill="1" applyBorder="1" applyAlignment="1">
      <alignment horizontal="center" vertical="center" wrapText="1"/>
    </xf>
    <xf numFmtId="0" fontId="10" fillId="3" borderId="206" xfId="0" applyFont="1" applyFill="1" applyBorder="1"/>
    <xf numFmtId="39" fontId="12" fillId="3" borderId="206" xfId="0" applyNumberFormat="1" applyFont="1" applyFill="1" applyBorder="1" applyAlignment="1" applyProtection="1">
      <alignment horizontal="center"/>
      <protection locked="0"/>
    </xf>
    <xf numFmtId="43" fontId="12" fillId="3" borderId="206" xfId="1" applyNumberFormat="1" applyFont="1" applyFill="1" applyBorder="1" applyAlignment="1" applyProtection="1">
      <alignment horizontal="center"/>
      <protection locked="0"/>
    </xf>
    <xf numFmtId="43" fontId="10" fillId="3" borderId="206" xfId="0" applyNumberFormat="1" applyFont="1" applyFill="1" applyBorder="1"/>
    <xf numFmtId="43" fontId="7" fillId="3" borderId="206" xfId="0" applyNumberFormat="1" applyFont="1" applyFill="1" applyBorder="1" applyAlignment="1">
      <alignment vertical="center"/>
    </xf>
    <xf numFmtId="0" fontId="4" fillId="14" borderId="205" xfId="0" applyFont="1" applyFill="1" applyBorder="1"/>
    <xf numFmtId="0" fontId="27" fillId="7" borderId="206" xfId="0" applyFont="1" applyFill="1" applyBorder="1" applyAlignment="1">
      <alignment horizontal="center" vertical="center"/>
    </xf>
    <xf numFmtId="0" fontId="12" fillId="2" borderId="209" xfId="14" applyFont="1" applyFill="1" applyBorder="1" applyAlignment="1">
      <alignment horizontal="center" vertical="center"/>
    </xf>
    <xf numFmtId="0" fontId="27" fillId="14" borderId="208" xfId="0" applyFont="1" applyFill="1" applyBorder="1" applyAlignment="1">
      <alignment horizontal="center"/>
    </xf>
    <xf numFmtId="43" fontId="12" fillId="0" borderId="209" xfId="6" applyFont="1" applyFill="1" applyBorder="1" applyAlignment="1" applyProtection="1">
      <alignment horizontal="center"/>
      <protection locked="0"/>
    </xf>
    <xf numFmtId="43" fontId="12" fillId="0" borderId="208" xfId="6" applyFont="1" applyFill="1" applyBorder="1" applyAlignment="1" applyProtection="1">
      <alignment horizontal="center"/>
    </xf>
    <xf numFmtId="43" fontId="12" fillId="11" borderId="208" xfId="6" applyFont="1" applyFill="1" applyBorder="1" applyAlignment="1" applyProtection="1">
      <alignment horizontal="center"/>
    </xf>
    <xf numFmtId="0" fontId="4" fillId="7" borderId="206" xfId="0" applyFont="1" applyFill="1" applyBorder="1"/>
    <xf numFmtId="0" fontId="27" fillId="7" borderId="205" xfId="0" applyFont="1" applyFill="1" applyBorder="1" applyAlignment="1">
      <alignment horizontal="center" wrapText="1"/>
    </xf>
    <xf numFmtId="0" fontId="27" fillId="7" borderId="205" xfId="0" applyFont="1" applyFill="1" applyBorder="1" applyAlignment="1">
      <alignment horizontal="center" vertical="center" wrapText="1"/>
    </xf>
    <xf numFmtId="0" fontId="4" fillId="14" borderId="206" xfId="0" applyFont="1" applyFill="1" applyBorder="1"/>
    <xf numFmtId="0" fontId="27" fillId="14" borderId="205" xfId="0" applyFont="1" applyFill="1" applyBorder="1" applyAlignment="1">
      <alignment horizontal="center"/>
    </xf>
    <xf numFmtId="0" fontId="27" fillId="14" borderId="210" xfId="0" applyFont="1" applyFill="1" applyBorder="1" applyAlignment="1">
      <alignment horizontal="center"/>
    </xf>
    <xf numFmtId="0" fontId="89" fillId="14" borderId="205" xfId="0" applyFont="1" applyFill="1" applyBorder="1" applyAlignment="1">
      <alignment horizontal="center"/>
    </xf>
    <xf numFmtId="0" fontId="89" fillId="14" borderId="210" xfId="0" applyFont="1" applyFill="1" applyBorder="1" applyAlignment="1">
      <alignment horizontal="center"/>
    </xf>
    <xf numFmtId="0" fontId="36" fillId="3" borderId="206" xfId="0" applyFont="1" applyFill="1" applyBorder="1"/>
    <xf numFmtId="0" fontId="25" fillId="3" borderId="205" xfId="0" applyFont="1" applyFill="1" applyBorder="1" applyAlignment="1">
      <alignment horizontal="center"/>
    </xf>
    <xf numFmtId="166" fontId="27" fillId="14" borderId="205" xfId="1" applyFont="1" applyFill="1" applyBorder="1" applyAlignment="1" applyProtection="1">
      <alignment horizontal="center"/>
    </xf>
    <xf numFmtId="0" fontId="75" fillId="2" borderId="209" xfId="0" applyFont="1" applyFill="1" applyBorder="1" applyAlignment="1">
      <alignment horizontal="left"/>
    </xf>
    <xf numFmtId="0" fontId="25" fillId="2" borderId="209" xfId="0" applyFont="1" applyFill="1" applyBorder="1" applyAlignment="1">
      <alignment horizontal="left"/>
    </xf>
    <xf numFmtId="0" fontId="4" fillId="7" borderId="209" xfId="0" applyFont="1" applyFill="1" applyBorder="1" applyAlignment="1">
      <alignment vertical="center"/>
    </xf>
    <xf numFmtId="0" fontId="4" fillId="7" borderId="208" xfId="0" applyFont="1" applyFill="1" applyBorder="1" applyAlignment="1">
      <alignment vertical="center"/>
    </xf>
    <xf numFmtId="0" fontId="27" fillId="7" borderId="208" xfId="0" applyFont="1" applyFill="1" applyBorder="1" applyAlignment="1">
      <alignment horizontal="center" vertical="center"/>
    </xf>
    <xf numFmtId="0" fontId="28" fillId="7" borderId="209" xfId="0" applyFont="1" applyFill="1" applyBorder="1" applyAlignment="1">
      <alignment horizontal="center" vertical="center"/>
    </xf>
    <xf numFmtId="0" fontId="28" fillId="7" borderId="208" xfId="0" applyFont="1" applyFill="1" applyBorder="1" applyAlignment="1">
      <alignment horizontal="center" vertical="center"/>
    </xf>
    <xf numFmtId="43" fontId="27" fillId="7" borderId="208" xfId="6" applyFont="1" applyFill="1" applyBorder="1" applyAlignment="1">
      <alignment horizontal="center" vertical="center" wrapText="1"/>
    </xf>
    <xf numFmtId="43" fontId="26" fillId="0" borderId="208" xfId="6" applyFont="1" applyFill="1" applyBorder="1" applyProtection="1">
      <protection locked="0"/>
    </xf>
    <xf numFmtId="172" fontId="26" fillId="11" borderId="208" xfId="6" applyNumberFormat="1" applyFont="1" applyFill="1" applyBorder="1" applyProtection="1"/>
    <xf numFmtId="172" fontId="26" fillId="0" borderId="208" xfId="6" applyNumberFormat="1" applyFont="1" applyFill="1" applyBorder="1" applyProtection="1"/>
    <xf numFmtId="172" fontId="26" fillId="11" borderId="208" xfId="0" applyNumberFormat="1" applyFont="1" applyFill="1" applyBorder="1"/>
    <xf numFmtId="0" fontId="26" fillId="0" borderId="208" xfId="0" applyFont="1" applyBorder="1" applyProtection="1">
      <protection locked="0"/>
    </xf>
    <xf numFmtId="43" fontId="27" fillId="7" borderId="208" xfId="6" applyFont="1" applyFill="1" applyBorder="1" applyAlignment="1" applyProtection="1">
      <alignment horizontal="center" vertical="center" wrapText="1"/>
      <protection locked="0"/>
    </xf>
    <xf numFmtId="172" fontId="26" fillId="0" borderId="208" xfId="6" applyNumberFormat="1" applyFont="1" applyFill="1" applyBorder="1" applyProtection="1">
      <protection locked="0"/>
    </xf>
    <xf numFmtId="0" fontId="27" fillId="7" borderId="205" xfId="0" applyFont="1" applyFill="1" applyBorder="1"/>
    <xf numFmtId="0" fontId="27" fillId="7" borderId="206" xfId="0" applyFont="1" applyFill="1" applyBorder="1"/>
    <xf numFmtId="0" fontId="27" fillId="7" borderId="206" xfId="0" applyFont="1" applyFill="1" applyBorder="1" applyAlignment="1">
      <alignment horizontal="center"/>
    </xf>
    <xf numFmtId="0" fontId="27" fillId="7" borderId="205" xfId="0" applyFont="1" applyFill="1" applyBorder="1" applyAlignment="1">
      <alignment horizontal="center"/>
    </xf>
    <xf numFmtId="0" fontId="27" fillId="7" borderId="206" xfId="0" quotePrefix="1" applyFont="1" applyFill="1" applyBorder="1" applyAlignment="1">
      <alignment horizontal="center"/>
    </xf>
    <xf numFmtId="0" fontId="89" fillId="7" borderId="205" xfId="0" applyFont="1" applyFill="1" applyBorder="1" applyAlignment="1">
      <alignment horizontal="center"/>
    </xf>
    <xf numFmtId="0" fontId="27" fillId="7" borderId="205" xfId="0" quotePrefix="1" applyFont="1" applyFill="1" applyBorder="1" applyAlignment="1">
      <alignment horizontal="center"/>
    </xf>
    <xf numFmtId="0" fontId="27" fillId="7" borderId="211" xfId="0" quotePrefix="1" applyFont="1" applyFill="1" applyBorder="1" applyAlignment="1">
      <alignment horizontal="center"/>
    </xf>
    <xf numFmtId="0" fontId="27" fillId="7" borderId="205" xfId="0" applyFont="1" applyFill="1" applyBorder="1" applyAlignment="1">
      <alignment horizontal="center" vertical="center"/>
    </xf>
    <xf numFmtId="0" fontId="4" fillId="7" borderId="205" xfId="0" applyFont="1" applyFill="1" applyBorder="1" applyAlignment="1">
      <alignment horizontal="center"/>
    </xf>
    <xf numFmtId="0" fontId="4" fillId="7" borderId="211" xfId="0" applyFont="1" applyFill="1" applyBorder="1"/>
    <xf numFmtId="0" fontId="4" fillId="7" borderId="205" xfId="0" applyFont="1" applyFill="1" applyBorder="1"/>
    <xf numFmtId="0" fontId="26" fillId="13" borderId="205" xfId="0" applyFont="1" applyFill="1" applyBorder="1"/>
    <xf numFmtId="0" fontId="10" fillId="13" borderId="205" xfId="0" applyFont="1" applyFill="1" applyBorder="1"/>
    <xf numFmtId="166" fontId="43" fillId="13" borderId="205" xfId="1" applyFont="1" applyFill="1" applyBorder="1" applyProtection="1"/>
    <xf numFmtId="171" fontId="43" fillId="13" borderId="206" xfId="1" applyNumberFormat="1" applyFont="1" applyFill="1" applyBorder="1" applyProtection="1"/>
    <xf numFmtId="171" fontId="43" fillId="13" borderId="211" xfId="1" applyNumberFormat="1" applyFont="1" applyFill="1" applyBorder="1" applyProtection="1"/>
    <xf numFmtId="0" fontId="26" fillId="0" borderId="205" xfId="0" applyFont="1" applyBorder="1" applyProtection="1">
      <protection locked="0"/>
    </xf>
    <xf numFmtId="0" fontId="10" fillId="0" borderId="205" xfId="0" applyFont="1" applyBorder="1" applyProtection="1">
      <protection locked="0"/>
    </xf>
    <xf numFmtId="173" fontId="43" fillId="0" borderId="205" xfId="1" applyNumberFormat="1" applyFont="1" applyFill="1" applyBorder="1" applyProtection="1">
      <protection locked="0"/>
    </xf>
    <xf numFmtId="173" fontId="43" fillId="11" borderId="206" xfId="1" applyNumberFormat="1" applyFont="1" applyFill="1" applyBorder="1" applyProtection="1"/>
    <xf numFmtId="173" fontId="43" fillId="0" borderId="209" xfId="1" applyNumberFormat="1" applyFont="1" applyFill="1" applyBorder="1" applyProtection="1">
      <protection locked="0"/>
    </xf>
    <xf numFmtId="173" fontId="43" fillId="11" borderId="211" xfId="1" applyNumberFormat="1" applyFont="1" applyFill="1" applyBorder="1" applyProtection="1"/>
    <xf numFmtId="0" fontId="10" fillId="0" borderId="205" xfId="0" applyFont="1" applyBorder="1" applyAlignment="1" applyProtection="1">
      <alignment wrapText="1"/>
      <protection locked="0"/>
    </xf>
    <xf numFmtId="0" fontId="27" fillId="7" borderId="211" xfId="0" applyFont="1" applyFill="1" applyBorder="1" applyAlignment="1">
      <alignment horizontal="center"/>
    </xf>
    <xf numFmtId="0" fontId="4" fillId="7" borderId="209" xfId="0" applyFont="1" applyFill="1" applyBorder="1"/>
    <xf numFmtId="0" fontId="27" fillId="7" borderId="211" xfId="0" applyFont="1" applyFill="1" applyBorder="1" applyAlignment="1">
      <alignment horizontal="center" vertical="center"/>
    </xf>
    <xf numFmtId="0" fontId="27" fillId="7" borderId="209" xfId="0" applyFont="1" applyFill="1" applyBorder="1" applyAlignment="1">
      <alignment horizontal="center" vertical="center"/>
    </xf>
    <xf numFmtId="0" fontId="19" fillId="7" borderId="211" xfId="0" applyFont="1" applyFill="1" applyBorder="1"/>
    <xf numFmtId="0" fontId="12" fillId="13" borderId="205" xfId="0" applyFont="1" applyFill="1" applyBorder="1"/>
    <xf numFmtId="0" fontId="10" fillId="13" borderId="211" xfId="0" applyFont="1" applyFill="1" applyBorder="1"/>
    <xf numFmtId="166" fontId="90" fillId="13" borderId="206" xfId="1" applyFont="1" applyFill="1" applyBorder="1" applyProtection="1"/>
    <xf numFmtId="166" fontId="90" fillId="13" borderId="205" xfId="1" applyFont="1" applyFill="1" applyBorder="1" applyProtection="1"/>
    <xf numFmtId="166" fontId="90" fillId="13" borderId="211" xfId="1" applyFont="1" applyFill="1" applyBorder="1" applyProtection="1"/>
    <xf numFmtId="0" fontId="12" fillId="0" borderId="205" xfId="0" applyFont="1" applyBorder="1" applyProtection="1">
      <protection locked="0"/>
    </xf>
    <xf numFmtId="0" fontId="12" fillId="0" borderId="211" xfId="0" applyFont="1" applyBorder="1" applyAlignment="1" applyProtection="1">
      <alignment wrapText="1"/>
      <protection locked="0"/>
    </xf>
    <xf numFmtId="171" fontId="12" fillId="0" borderId="206" xfId="1" applyNumberFormat="1" applyFont="1" applyFill="1" applyBorder="1" applyAlignment="1" applyProtection="1">
      <protection locked="0"/>
    </xf>
    <xf numFmtId="171" fontId="12" fillId="0" borderId="209" xfId="1" applyNumberFormat="1" applyFont="1" applyFill="1" applyBorder="1" applyProtection="1">
      <protection locked="0"/>
    </xf>
    <xf numFmtId="166" fontId="12" fillId="0" borderId="205" xfId="1" applyFont="1" applyFill="1" applyBorder="1" applyProtection="1">
      <protection locked="0"/>
    </xf>
    <xf numFmtId="171" fontId="12" fillId="0" borderId="211" xfId="1" applyNumberFormat="1" applyFont="1" applyFill="1" applyBorder="1" applyProtection="1">
      <protection locked="0"/>
    </xf>
    <xf numFmtId="171" fontId="12" fillId="0" borderId="205" xfId="1" applyNumberFormat="1" applyFont="1" applyFill="1" applyBorder="1" applyProtection="1">
      <protection locked="0"/>
    </xf>
    <xf numFmtId="171" fontId="12" fillId="2" borderId="211" xfId="1" applyNumberFormat="1" applyFont="1" applyFill="1" applyBorder="1" applyProtection="1"/>
    <xf numFmtId="0" fontId="10" fillId="0" borderId="211" xfId="0" applyFont="1" applyBorder="1" applyAlignment="1" applyProtection="1">
      <alignment wrapText="1"/>
      <protection locked="0"/>
    </xf>
    <xf numFmtId="173" fontId="12" fillId="0" borderId="205" xfId="1" applyNumberFormat="1" applyFont="1" applyFill="1" applyBorder="1" applyProtection="1">
      <protection locked="0"/>
    </xf>
    <xf numFmtId="173" fontId="12" fillId="0" borderId="211" xfId="1" applyNumberFormat="1" applyFont="1" applyFill="1" applyBorder="1" applyProtection="1">
      <protection locked="0"/>
    </xf>
    <xf numFmtId="173" fontId="12" fillId="11" borderId="211" xfId="1" applyNumberFormat="1" applyFont="1" applyFill="1" applyBorder="1" applyProtection="1"/>
    <xf numFmtId="173" fontId="12" fillId="0" borderId="206" xfId="1" applyNumberFormat="1" applyFont="1" applyFill="1" applyBorder="1" applyAlignment="1" applyProtection="1">
      <protection locked="0"/>
    </xf>
    <xf numFmtId="173" fontId="12" fillId="0" borderId="209" xfId="1" applyNumberFormat="1" applyFont="1" applyFill="1" applyBorder="1" applyProtection="1">
      <protection locked="0"/>
    </xf>
    <xf numFmtId="173" fontId="12" fillId="2" borderId="211" xfId="1" applyNumberFormat="1" applyFont="1" applyFill="1" applyBorder="1" applyProtection="1"/>
    <xf numFmtId="173" fontId="90" fillId="13" borderId="205" xfId="1" applyNumberFormat="1" applyFont="1" applyFill="1" applyBorder="1" applyProtection="1"/>
    <xf numFmtId="173" fontId="90" fillId="13" borderId="206" xfId="1" applyNumberFormat="1" applyFont="1" applyFill="1" applyBorder="1" applyProtection="1"/>
    <xf numFmtId="173" fontId="90" fillId="13" borderId="211" xfId="1" applyNumberFormat="1" applyFont="1" applyFill="1" applyBorder="1" applyProtection="1"/>
    <xf numFmtId="173" fontId="12" fillId="0" borderId="205" xfId="1" applyNumberFormat="1" applyFont="1" applyFill="1" applyBorder="1" applyAlignment="1" applyProtection="1">
      <protection locked="0"/>
    </xf>
    <xf numFmtId="173" fontId="12" fillId="0" borderId="206" xfId="1" applyNumberFormat="1" applyFont="1" applyFill="1" applyBorder="1" applyProtection="1">
      <protection locked="0"/>
    </xf>
    <xf numFmtId="173" fontId="12" fillId="0" borderId="209" xfId="1" applyNumberFormat="1" applyFont="1" applyFill="1" applyBorder="1" applyAlignment="1" applyProtection="1">
      <protection locked="0"/>
    </xf>
    <xf numFmtId="173" fontId="12" fillId="2" borderId="205" xfId="1" applyNumberFormat="1" applyFont="1" applyFill="1" applyBorder="1" applyProtection="1">
      <protection locked="0"/>
    </xf>
    <xf numFmtId="0" fontId="27" fillId="14" borderId="206" xfId="0" applyFont="1" applyFill="1" applyBorder="1" applyAlignment="1">
      <alignment horizontal="center"/>
    </xf>
    <xf numFmtId="0" fontId="27" fillId="14" borderId="208" xfId="0" applyFont="1" applyFill="1" applyBorder="1" applyAlignment="1">
      <alignment horizontal="center" vertical="center"/>
    </xf>
    <xf numFmtId="0" fontId="89" fillId="7" borderId="205" xfId="0" applyFont="1" applyFill="1" applyBorder="1" applyAlignment="1">
      <alignment horizontal="center" vertical="center"/>
    </xf>
    <xf numFmtId="0" fontId="10" fillId="13" borderId="206" xfId="0" applyFont="1" applyFill="1" applyBorder="1"/>
    <xf numFmtId="166" fontId="53" fillId="13" borderId="205" xfId="1" applyFont="1" applyFill="1" applyBorder="1" applyProtection="1"/>
    <xf numFmtId="166" fontId="53" fillId="13" borderId="211" xfId="1" applyFont="1" applyFill="1" applyBorder="1" applyProtection="1"/>
    <xf numFmtId="166" fontId="53" fillId="13" borderId="206" xfId="1" applyFont="1" applyFill="1" applyBorder="1" applyProtection="1"/>
    <xf numFmtId="171" fontId="10" fillId="13" borderId="205" xfId="1" applyNumberFormat="1" applyFont="1" applyFill="1" applyBorder="1" applyProtection="1"/>
    <xf numFmtId="171" fontId="10" fillId="13" borderId="211" xfId="1" applyNumberFormat="1" applyFont="1" applyFill="1" applyBorder="1" applyProtection="1"/>
    <xf numFmtId="0" fontId="10" fillId="0" borderId="206" xfId="0" applyFont="1" applyBorder="1" applyProtection="1">
      <protection locked="0"/>
    </xf>
    <xf numFmtId="171" fontId="12" fillId="0" borderId="205" xfId="1" applyNumberFormat="1" applyFont="1" applyFill="1" applyBorder="1" applyAlignment="1" applyProtection="1">
      <protection locked="0"/>
    </xf>
    <xf numFmtId="171" fontId="12" fillId="0" borderId="211" xfId="1" applyNumberFormat="1" applyFont="1" applyFill="1" applyBorder="1" applyAlignment="1" applyProtection="1">
      <protection locked="0"/>
    </xf>
    <xf numFmtId="171" fontId="12" fillId="11" borderId="211" xfId="1" applyNumberFormat="1" applyFont="1" applyFill="1" applyBorder="1" applyAlignment="1" applyProtection="1"/>
    <xf numFmtId="0" fontId="27" fillId="7" borderId="211" xfId="0" applyFont="1" applyFill="1" applyBorder="1"/>
    <xf numFmtId="0" fontId="27" fillId="7" borderId="209" xfId="0" applyFont="1" applyFill="1" applyBorder="1" applyAlignment="1">
      <alignment horizontal="left" indent="9"/>
    </xf>
    <xf numFmtId="0" fontId="27" fillId="7" borderId="209" xfId="0" quotePrefix="1" applyFont="1" applyFill="1" applyBorder="1" applyAlignment="1">
      <alignment horizontal="left" indent="9"/>
    </xf>
    <xf numFmtId="0" fontId="27" fillId="7" borderId="209" xfId="0" quotePrefix="1" applyFont="1" applyFill="1" applyBorder="1" applyAlignment="1">
      <alignment horizontal="left" indent="11"/>
    </xf>
    <xf numFmtId="0" fontId="12" fillId="13" borderId="211" xfId="0" applyFont="1" applyFill="1" applyBorder="1"/>
    <xf numFmtId="166" fontId="12" fillId="13" borderId="205" xfId="1" applyFont="1" applyFill="1" applyBorder="1" applyProtection="1"/>
    <xf numFmtId="166" fontId="12" fillId="13" borderId="211" xfId="1" applyFont="1" applyFill="1" applyBorder="1" applyProtection="1"/>
    <xf numFmtId="171" fontId="12" fillId="13" borderId="205" xfId="1" applyNumberFormat="1" applyFont="1" applyFill="1" applyBorder="1" applyProtection="1"/>
    <xf numFmtId="171" fontId="12" fillId="13" borderId="211" xfId="1" applyNumberFormat="1" applyFont="1" applyFill="1" applyBorder="1" applyProtection="1"/>
    <xf numFmtId="171" fontId="10" fillId="0" borderId="211" xfId="1" applyNumberFormat="1" applyFont="1" applyFill="1" applyBorder="1" applyProtection="1">
      <protection locked="0"/>
    </xf>
    <xf numFmtId="171" fontId="12" fillId="11" borderId="211" xfId="1" applyNumberFormat="1" applyFont="1" applyFill="1" applyBorder="1" applyProtection="1"/>
    <xf numFmtId="0" fontId="12" fillId="0" borderId="211" xfId="0" applyFont="1" applyBorder="1" applyProtection="1">
      <protection locked="0"/>
    </xf>
    <xf numFmtId="166" fontId="12" fillId="0" borderId="211" xfId="1" applyFont="1" applyFill="1" applyBorder="1" applyProtection="1">
      <protection locked="0"/>
    </xf>
    <xf numFmtId="0" fontId="27" fillId="7" borderId="205" xfId="8" applyFont="1" applyFill="1" applyBorder="1" applyAlignment="1">
      <alignment horizontal="center"/>
    </xf>
    <xf numFmtId="0" fontId="27" fillId="7" borderId="211" xfId="8" applyFont="1" applyFill="1" applyBorder="1" applyAlignment="1">
      <alignment horizontal="center"/>
    </xf>
    <xf numFmtId="0" fontId="27" fillId="7" borderId="208" xfId="0" applyFont="1" applyFill="1" applyBorder="1" applyAlignment="1">
      <alignment horizontal="center"/>
    </xf>
    <xf numFmtId="9" fontId="10" fillId="0" borderId="208" xfId="2" applyFont="1" applyFill="1" applyBorder="1" applyAlignment="1" applyProtection="1">
      <alignment horizontal="left" vertical="center"/>
    </xf>
    <xf numFmtId="0" fontId="27" fillId="7" borderId="208" xfId="0" applyFont="1" applyFill="1" applyBorder="1"/>
    <xf numFmtId="0" fontId="26" fillId="0" borderId="208" xfId="0" applyFont="1" applyBorder="1"/>
    <xf numFmtId="166" fontId="26" fillId="0" borderId="208" xfId="1" applyFont="1" applyBorder="1"/>
    <xf numFmtId="166" fontId="26" fillId="11" borderId="208" xfId="1" applyFont="1" applyFill="1" applyBorder="1"/>
    <xf numFmtId="166" fontId="26" fillId="11" borderId="208" xfId="0" applyNumberFormat="1" applyFont="1" applyFill="1" applyBorder="1"/>
    <xf numFmtId="0" fontId="27" fillId="7" borderId="205" xfId="8" applyFont="1" applyFill="1" applyBorder="1" applyAlignment="1">
      <alignment horizontal="center" vertical="center"/>
    </xf>
    <xf numFmtId="0" fontId="27" fillId="7" borderId="205" xfId="9" applyFont="1" applyFill="1" applyBorder="1" applyAlignment="1">
      <alignment horizontal="center" vertical="center"/>
    </xf>
    <xf numFmtId="0" fontId="27" fillId="7" borderId="205" xfId="8" applyFont="1" applyFill="1" applyBorder="1"/>
    <xf numFmtId="0" fontId="27" fillId="7" borderId="209" xfId="0" applyFont="1" applyFill="1" applyBorder="1" applyAlignment="1">
      <alignment horizontal="center"/>
    </xf>
    <xf numFmtId="0" fontId="27" fillId="7" borderId="209" xfId="8" applyFont="1" applyFill="1" applyBorder="1" applyAlignment="1">
      <alignment horizontal="center"/>
    </xf>
    <xf numFmtId="0" fontId="12" fillId="0" borderId="206" xfId="8" applyFont="1" applyBorder="1" applyAlignment="1" applyProtection="1">
      <alignment horizontal="center" vertical="center"/>
      <protection locked="0"/>
    </xf>
    <xf numFmtId="0" fontId="10" fillId="0" borderId="206" xfId="8" applyFont="1" applyBorder="1"/>
    <xf numFmtId="0" fontId="10" fillId="0" borderId="205" xfId="8" applyFont="1" applyBorder="1"/>
    <xf numFmtId="0" fontId="12" fillId="0" borderId="205" xfId="8" applyFont="1" applyBorder="1"/>
    <xf numFmtId="177" fontId="12" fillId="0" borderId="205" xfId="10" applyNumberFormat="1" applyFont="1" applyBorder="1"/>
    <xf numFmtId="177" fontId="12" fillId="0" borderId="211" xfId="10" applyNumberFormat="1" applyFont="1" applyBorder="1"/>
    <xf numFmtId="177" fontId="12" fillId="0" borderId="209" xfId="10" applyNumberFormat="1" applyFont="1" applyBorder="1"/>
    <xf numFmtId="0" fontId="10" fillId="0" borderId="206" xfId="8" applyFont="1" applyBorder="1" applyAlignment="1">
      <alignment horizontal="left"/>
    </xf>
    <xf numFmtId="0" fontId="12" fillId="0" borderId="205" xfId="8" applyFont="1" applyBorder="1" applyAlignment="1">
      <alignment horizontal="left"/>
    </xf>
    <xf numFmtId="14" fontId="12" fillId="0" borderId="205" xfId="8" applyNumberFormat="1" applyFont="1" applyBorder="1"/>
    <xf numFmtId="0" fontId="10" fillId="0" borderId="206" xfId="8" applyFont="1" applyBorder="1" applyAlignment="1">
      <alignment horizontal="left" indent="4"/>
    </xf>
    <xf numFmtId="0" fontId="12" fillId="0" borderId="205" xfId="8" applyFont="1" applyBorder="1" applyAlignment="1">
      <alignment horizontal="left" indent="4"/>
    </xf>
    <xf numFmtId="0" fontId="12" fillId="0" borderId="205" xfId="8" applyFont="1" applyBorder="1" applyAlignment="1" applyProtection="1">
      <alignment horizontal="center" vertical="center"/>
      <protection locked="0"/>
    </xf>
    <xf numFmtId="0" fontId="12" fillId="0" borderId="205" xfId="8" applyFont="1" applyBorder="1" applyProtection="1">
      <protection locked="0"/>
    </xf>
    <xf numFmtId="0" fontId="12" fillId="0" borderId="205" xfId="8" applyFont="1" applyBorder="1" applyAlignment="1" applyProtection="1">
      <alignment horizontal="center"/>
      <protection locked="0"/>
    </xf>
    <xf numFmtId="0" fontId="12" fillId="0" borderId="211" xfId="8" applyFont="1" applyBorder="1" applyAlignment="1" applyProtection="1">
      <alignment horizontal="center"/>
      <protection locked="0"/>
    </xf>
    <xf numFmtId="0" fontId="12" fillId="0" borderId="209" xfId="8" applyFont="1" applyBorder="1" applyAlignment="1" applyProtection="1">
      <alignment horizontal="center"/>
      <protection locked="0"/>
    </xf>
    <xf numFmtId="0" fontId="10" fillId="0" borderId="205" xfId="8" applyFont="1" applyBorder="1" applyAlignment="1" applyProtection="1">
      <alignment horizontal="center" vertical="center"/>
      <protection locked="0"/>
    </xf>
    <xf numFmtId="166" fontId="26" fillId="0" borderId="205" xfId="1" applyFont="1" applyFill="1" applyBorder="1"/>
    <xf numFmtId="166" fontId="26" fillId="11" borderId="205" xfId="1" applyFont="1" applyFill="1" applyBorder="1"/>
    <xf numFmtId="166" fontId="26" fillId="11" borderId="211" xfId="1" applyFont="1" applyFill="1" applyBorder="1"/>
    <xf numFmtId="166" fontId="26" fillId="0" borderId="209" xfId="1" applyFont="1" applyFill="1" applyBorder="1"/>
    <xf numFmtId="0" fontId="12" fillId="0" borderId="206" xfId="8" applyFont="1" applyBorder="1" applyAlignment="1">
      <alignment horizontal="left" indent="9"/>
    </xf>
    <xf numFmtId="0" fontId="12" fillId="0" borderId="205" xfId="8" applyFont="1" applyBorder="1" applyAlignment="1">
      <alignment horizontal="left" indent="9"/>
    </xf>
    <xf numFmtId="0" fontId="12" fillId="0" borderId="211" xfId="8" applyFont="1" applyBorder="1" applyProtection="1">
      <protection locked="0"/>
    </xf>
    <xf numFmtId="166" fontId="26" fillId="0" borderId="206" xfId="1" applyFont="1" applyFill="1" applyBorder="1"/>
    <xf numFmtId="166" fontId="26" fillId="0" borderId="211" xfId="1" applyFont="1" applyFill="1" applyBorder="1"/>
    <xf numFmtId="177" fontId="12" fillId="0" borderId="206" xfId="10" applyNumberFormat="1" applyFont="1" applyBorder="1"/>
    <xf numFmtId="14" fontId="27" fillId="7" borderId="205" xfId="8" applyNumberFormat="1" applyFont="1" applyFill="1" applyBorder="1" applyAlignment="1">
      <alignment horizontal="center"/>
    </xf>
    <xf numFmtId="0" fontId="27" fillId="7" borderId="211" xfId="8" applyFont="1" applyFill="1" applyBorder="1" applyAlignment="1">
      <alignment horizontal="center" vertical="center"/>
    </xf>
    <xf numFmtId="0" fontId="89" fillId="7" borderId="205" xfId="8" applyFont="1" applyFill="1" applyBorder="1" applyAlignment="1">
      <alignment horizontal="center"/>
    </xf>
    <xf numFmtId="0" fontId="10" fillId="0" borderId="206" xfId="8" applyFont="1" applyBorder="1" applyAlignment="1">
      <alignment horizontal="center"/>
    </xf>
    <xf numFmtId="0" fontId="12" fillId="0" borderId="206" xfId="8" applyFont="1" applyBorder="1" applyAlignment="1">
      <alignment horizontal="center"/>
    </xf>
    <xf numFmtId="173" fontId="26" fillId="11" borderId="208" xfId="1" applyNumberFormat="1" applyFont="1" applyFill="1" applyBorder="1" applyProtection="1"/>
    <xf numFmtId="0" fontId="26" fillId="2" borderId="208" xfId="0" applyFont="1" applyFill="1" applyBorder="1"/>
    <xf numFmtId="0" fontId="25" fillId="2" borderId="208" xfId="0" applyFont="1" applyFill="1" applyBorder="1"/>
    <xf numFmtId="0" fontId="25" fillId="0" borderId="208" xfId="0" applyFont="1" applyBorder="1"/>
    <xf numFmtId="166" fontId="25" fillId="0" borderId="208" xfId="1" applyFont="1" applyFill="1" applyBorder="1"/>
    <xf numFmtId="166" fontId="26" fillId="0" borderId="208" xfId="1" applyFont="1" applyFill="1" applyBorder="1"/>
    <xf numFmtId="0" fontId="27" fillId="7" borderId="205" xfId="8" quotePrefix="1" applyFont="1" applyFill="1" applyBorder="1" applyAlignment="1">
      <alignment horizontal="center"/>
    </xf>
    <xf numFmtId="0" fontId="12" fillId="0" borderId="208" xfId="8" applyFont="1" applyBorder="1" applyProtection="1">
      <protection locked="0"/>
    </xf>
    <xf numFmtId="177" fontId="12" fillId="0" borderId="208" xfId="10" applyNumberFormat="1" applyFont="1" applyBorder="1"/>
    <xf numFmtId="10" fontId="10" fillId="0" borderId="206" xfId="8" applyNumberFormat="1" applyFont="1" applyBorder="1" applyProtection="1">
      <protection locked="0"/>
    </xf>
    <xf numFmtId="0" fontId="12" fillId="0" borderId="206" xfId="8" applyFont="1" applyBorder="1" applyAlignment="1" applyProtection="1">
      <alignment horizontal="center"/>
      <protection locked="0"/>
    </xf>
    <xf numFmtId="166" fontId="26" fillId="0" borderId="205" xfId="1" applyFont="1" applyFill="1" applyBorder="1" applyProtection="1">
      <protection locked="0"/>
    </xf>
    <xf numFmtId="0" fontId="10" fillId="0" borderId="205" xfId="8" applyFont="1" applyBorder="1" applyProtection="1">
      <protection locked="0"/>
    </xf>
    <xf numFmtId="10" fontId="10" fillId="11" borderId="206" xfId="8" applyNumberFormat="1" applyFont="1" applyFill="1" applyBorder="1"/>
    <xf numFmtId="0" fontId="12" fillId="0" borderId="205" xfId="8" applyFont="1" applyBorder="1" applyAlignment="1">
      <alignment horizontal="center"/>
    </xf>
    <xf numFmtId="0" fontId="27" fillId="7" borderId="212" xfId="8" applyFont="1" applyFill="1" applyBorder="1" applyAlignment="1">
      <alignment horizontal="center"/>
    </xf>
    <xf numFmtId="0" fontId="27" fillId="7" borderId="205" xfId="8" applyFont="1" applyFill="1" applyBorder="1" applyAlignment="1">
      <alignment horizontal="left" vertical="top"/>
    </xf>
    <xf numFmtId="0" fontId="27" fillId="7" borderId="205" xfId="8" applyFont="1" applyFill="1" applyBorder="1" applyAlignment="1">
      <alignment vertical="top" wrapText="1"/>
    </xf>
    <xf numFmtId="0" fontId="27" fillId="7" borderId="205" xfId="8" applyFont="1" applyFill="1" applyBorder="1" applyAlignment="1">
      <alignment horizontal="center" vertical="top" wrapText="1"/>
    </xf>
    <xf numFmtId="0" fontId="27" fillId="7" borderId="205" xfId="8" applyFont="1" applyFill="1" applyBorder="1" applyAlignment="1">
      <alignment wrapText="1"/>
    </xf>
    <xf numFmtId="0" fontId="4" fillId="7" borderId="205" xfId="8" applyFont="1" applyFill="1" applyBorder="1" applyAlignment="1">
      <alignment horizontal="center"/>
    </xf>
    <xf numFmtId="9" fontId="12" fillId="0" borderId="205" xfId="2" applyFont="1" applyFill="1" applyBorder="1" applyProtection="1">
      <protection locked="0"/>
    </xf>
    <xf numFmtId="177" fontId="12" fillId="0" borderId="205" xfId="10" applyNumberFormat="1" applyFont="1" applyBorder="1" applyProtection="1">
      <protection locked="0"/>
    </xf>
    <xf numFmtId="177" fontId="12" fillId="0" borderId="211" xfId="10" applyNumberFormat="1" applyFont="1" applyBorder="1" applyProtection="1">
      <protection locked="0"/>
    </xf>
    <xf numFmtId="0" fontId="12" fillId="0" borderId="208" xfId="8" applyFont="1" applyBorder="1" applyAlignment="1" applyProtection="1">
      <alignment horizontal="center"/>
      <protection locked="0"/>
    </xf>
    <xf numFmtId="0" fontId="12" fillId="0" borderId="206" xfId="8" applyFont="1" applyBorder="1" applyAlignment="1" applyProtection="1">
      <alignment horizontal="left" indent="9"/>
      <protection locked="0"/>
    </xf>
    <xf numFmtId="0" fontId="12" fillId="0" borderId="206" xfId="8" applyFont="1" applyBorder="1" applyProtection="1">
      <protection locked="0"/>
    </xf>
    <xf numFmtId="0" fontId="12" fillId="0" borderId="205" xfId="8" applyFont="1" applyBorder="1" applyAlignment="1" applyProtection="1">
      <alignment horizontal="left" indent="9"/>
      <protection locked="0"/>
    </xf>
    <xf numFmtId="1" fontId="12" fillId="0" borderId="205" xfId="8" applyNumberFormat="1" applyFont="1" applyBorder="1" applyAlignment="1" applyProtection="1">
      <alignment horizontal="left" indent="9"/>
      <protection locked="0"/>
    </xf>
    <xf numFmtId="173" fontId="12" fillId="0" borderId="205" xfId="1" applyNumberFormat="1" applyFont="1" applyFill="1" applyBorder="1" applyAlignment="1" applyProtection="1">
      <alignment horizontal="left" indent="9"/>
      <protection locked="0"/>
    </xf>
    <xf numFmtId="14" fontId="26" fillId="0" borderId="205" xfId="1" applyNumberFormat="1" applyFont="1" applyFill="1" applyBorder="1" applyProtection="1">
      <protection locked="0"/>
    </xf>
    <xf numFmtId="9" fontId="26" fillId="0" borderId="205" xfId="2" applyFont="1" applyFill="1" applyBorder="1" applyProtection="1">
      <protection locked="0"/>
    </xf>
    <xf numFmtId="173" fontId="26" fillId="0" borderId="205" xfId="1" applyNumberFormat="1" applyFont="1" applyFill="1" applyBorder="1" applyProtection="1">
      <protection locked="0"/>
    </xf>
    <xf numFmtId="166" fontId="26" fillId="0" borderId="205" xfId="1" applyFont="1" applyFill="1" applyBorder="1" applyAlignment="1" applyProtection="1">
      <alignment horizontal="center"/>
      <protection locked="0"/>
    </xf>
    <xf numFmtId="173" fontId="26" fillId="11" borderId="211" xfId="1" applyNumberFormat="1" applyFont="1" applyFill="1" applyBorder="1" applyProtection="1"/>
    <xf numFmtId="173" fontId="26" fillId="11" borderId="205" xfId="1" applyNumberFormat="1" applyFont="1" applyFill="1" applyBorder="1" applyProtection="1"/>
    <xf numFmtId="0" fontId="27" fillId="7" borderId="205" xfId="0" quotePrefix="1" applyFont="1" applyFill="1" applyBorder="1" applyAlignment="1">
      <alignment horizontal="center" vertical="center"/>
    </xf>
    <xf numFmtId="0" fontId="80" fillId="7" borderId="208" xfId="0" applyFont="1" applyFill="1" applyBorder="1"/>
    <xf numFmtId="171" fontId="26" fillId="0" borderId="205" xfId="6" applyNumberFormat="1" applyFont="1" applyFill="1" applyBorder="1" applyProtection="1">
      <protection locked="0"/>
    </xf>
    <xf numFmtId="171" fontId="26" fillId="0" borderId="211" xfId="6" applyNumberFormat="1" applyFont="1" applyFill="1" applyBorder="1" applyAlignment="1" applyProtection="1">
      <protection locked="0"/>
    </xf>
    <xf numFmtId="172" fontId="26" fillId="11" borderId="208" xfId="6" quotePrefix="1" applyNumberFormat="1" applyFont="1" applyFill="1" applyBorder="1" applyAlignment="1" applyProtection="1">
      <alignment horizontal="center"/>
    </xf>
    <xf numFmtId="172" fontId="26" fillId="0" borderId="205" xfId="6" quotePrefix="1" applyNumberFormat="1" applyFont="1" applyFill="1" applyBorder="1" applyAlignment="1" applyProtection="1">
      <alignment horizontal="center"/>
      <protection locked="0"/>
    </xf>
    <xf numFmtId="172" fontId="26" fillId="11" borderId="211" xfId="0" applyNumberFormat="1" applyFont="1" applyFill="1" applyBorder="1"/>
    <xf numFmtId="14" fontId="27" fillId="7" borderId="205" xfId="0" applyNumberFormat="1" applyFont="1" applyFill="1" applyBorder="1" applyAlignment="1">
      <alignment horizontal="center"/>
    </xf>
    <xf numFmtId="0" fontId="27" fillId="7" borderId="212" xfId="0" applyFont="1" applyFill="1" applyBorder="1" applyAlignment="1">
      <alignment horizontal="center" vertical="center"/>
    </xf>
    <xf numFmtId="171" fontId="43" fillId="0" borderId="205" xfId="6" applyNumberFormat="1" applyFont="1" applyFill="1" applyBorder="1" applyAlignment="1" applyProtection="1">
      <alignment horizontal="left"/>
      <protection locked="0"/>
    </xf>
    <xf numFmtId="14" fontId="43" fillId="0" borderId="205" xfId="6" applyNumberFormat="1" applyFont="1" applyFill="1" applyBorder="1" applyProtection="1">
      <protection locked="0"/>
    </xf>
    <xf numFmtId="171" fontId="43" fillId="0" borderId="205" xfId="6" applyNumberFormat="1" applyFont="1" applyFill="1" applyBorder="1" applyProtection="1">
      <protection locked="0"/>
    </xf>
    <xf numFmtId="171" fontId="43" fillId="0" borderId="205" xfId="6" applyNumberFormat="1" applyFont="1" applyFill="1" applyBorder="1" applyAlignment="1" applyProtection="1">
      <protection locked="0"/>
    </xf>
    <xf numFmtId="171" fontId="43" fillId="0" borderId="211" xfId="6" applyNumberFormat="1" applyFont="1" applyFill="1" applyBorder="1" applyAlignment="1" applyProtection="1">
      <protection locked="0"/>
    </xf>
    <xf numFmtId="171" fontId="121" fillId="0" borderId="205" xfId="6" applyNumberFormat="1" applyFont="1" applyFill="1" applyBorder="1" applyAlignment="1" applyProtection="1">
      <alignment horizontal="center"/>
      <protection locked="0"/>
    </xf>
    <xf numFmtId="0" fontId="43" fillId="0" borderId="205" xfId="6" applyNumberFormat="1" applyFont="1" applyFill="1" applyBorder="1" applyProtection="1">
      <protection locked="0"/>
    </xf>
    <xf numFmtId="171" fontId="43" fillId="11" borderId="211" xfId="6" applyNumberFormat="1" applyFont="1" applyFill="1" applyBorder="1" applyAlignment="1" applyProtection="1"/>
    <xf numFmtId="171" fontId="43" fillId="11" borderId="211" xfId="6" applyNumberFormat="1" applyFont="1" applyFill="1" applyBorder="1" applyProtection="1"/>
    <xf numFmtId="0" fontId="12" fillId="0" borderId="206" xfId="1" applyNumberFormat="1" applyFont="1" applyFill="1" applyBorder="1" applyAlignment="1" applyProtection="1">
      <alignment horizontal="left"/>
      <protection locked="0"/>
    </xf>
    <xf numFmtId="0" fontId="27" fillId="7" borderId="205" xfId="8" applyFont="1" applyFill="1" applyBorder="1" applyAlignment="1">
      <alignment horizontal="center" wrapText="1"/>
    </xf>
    <xf numFmtId="0" fontId="4" fillId="7" borderId="208" xfId="0" applyFont="1" applyFill="1" applyBorder="1"/>
    <xf numFmtId="171" fontId="26" fillId="0" borderId="205" xfId="6" applyNumberFormat="1" applyFont="1" applyFill="1" applyBorder="1" applyAlignment="1" applyProtection="1">
      <alignment horizontal="left"/>
      <protection locked="0"/>
    </xf>
    <xf numFmtId="171" fontId="26" fillId="0" borderId="206" xfId="6" applyNumberFormat="1" applyFont="1" applyFill="1" applyBorder="1" applyProtection="1">
      <protection locked="0"/>
    </xf>
    <xf numFmtId="0" fontId="25" fillId="0" borderId="205" xfId="0" applyFont="1" applyBorder="1" applyAlignment="1" applyProtection="1">
      <alignment horizontal="center"/>
      <protection locked="0"/>
    </xf>
    <xf numFmtId="0" fontId="26" fillId="0" borderId="206" xfId="0" applyFont="1" applyBorder="1" applyAlignment="1" applyProtection="1">
      <alignment horizontal="center"/>
      <protection locked="0"/>
    </xf>
    <xf numFmtId="172" fontId="26" fillId="0" borderId="205" xfId="6" applyNumberFormat="1" applyFont="1" applyFill="1" applyBorder="1" applyProtection="1">
      <protection locked="0"/>
    </xf>
    <xf numFmtId="172" fontId="26" fillId="11" borderId="211" xfId="6" quotePrefix="1" applyNumberFormat="1" applyFont="1" applyFill="1" applyBorder="1" applyAlignment="1" applyProtection="1">
      <alignment horizontal="center"/>
    </xf>
    <xf numFmtId="0" fontId="27" fillId="7" borderId="208" xfId="8" applyFont="1" applyFill="1" applyBorder="1" applyAlignment="1">
      <alignment horizontal="center"/>
    </xf>
    <xf numFmtId="14" fontId="12" fillId="0" borderId="209" xfId="8" applyNumberFormat="1" applyFont="1" applyBorder="1" applyProtection="1">
      <protection locked="0"/>
    </xf>
    <xf numFmtId="177" fontId="12" fillId="0" borderId="208" xfId="10" applyNumberFormat="1" applyFont="1" applyBorder="1" applyProtection="1">
      <protection locked="0"/>
    </xf>
    <xf numFmtId="14" fontId="26" fillId="0" borderId="209" xfId="1" applyNumberFormat="1" applyFont="1" applyFill="1" applyBorder="1" applyProtection="1">
      <protection locked="0"/>
    </xf>
    <xf numFmtId="0" fontId="27" fillId="7" borderId="205" xfId="11" applyFont="1" applyFill="1" applyBorder="1" applyAlignment="1">
      <alignment horizontal="left"/>
    </xf>
    <xf numFmtId="0" fontId="27" fillId="7" borderId="205" xfId="11" applyFont="1" applyFill="1" applyBorder="1" applyAlignment="1">
      <alignment horizontal="center"/>
    </xf>
    <xf numFmtId="0" fontId="27" fillId="7" borderId="205" xfId="11" applyFont="1" applyFill="1" applyBorder="1" applyAlignment="1">
      <alignment horizontal="center" vertical="center"/>
    </xf>
    <xf numFmtId="0" fontId="27" fillId="7" borderId="209" xfId="11" applyFont="1" applyFill="1" applyBorder="1" applyAlignment="1">
      <alignment horizontal="center"/>
    </xf>
    <xf numFmtId="0" fontId="27" fillId="7" borderId="211" xfId="11" applyFont="1" applyFill="1" applyBorder="1" applyAlignment="1">
      <alignment horizontal="center"/>
    </xf>
    <xf numFmtId="0" fontId="27" fillId="7" borderId="212" xfId="11" applyFont="1" applyFill="1" applyBorder="1" applyAlignment="1">
      <alignment horizontal="center" vertical="center"/>
    </xf>
    <xf numFmtId="0" fontId="27" fillId="7" borderId="209" xfId="11" applyFont="1" applyFill="1" applyBorder="1" applyAlignment="1">
      <alignment horizontal="center" wrapText="1"/>
    </xf>
    <xf numFmtId="0" fontId="27" fillId="7" borderId="212" xfId="11" quotePrefix="1" applyFont="1" applyFill="1" applyBorder="1" applyAlignment="1">
      <alignment horizontal="center" vertical="center"/>
    </xf>
    <xf numFmtId="0" fontId="27" fillId="7" borderId="205" xfId="11" quotePrefix="1" applyFont="1" applyFill="1" applyBorder="1" applyAlignment="1">
      <alignment horizontal="center"/>
    </xf>
    <xf numFmtId="0" fontId="27" fillId="7" borderId="211" xfId="11" quotePrefix="1" applyFont="1" applyFill="1" applyBorder="1" applyAlignment="1">
      <alignment horizontal="center"/>
    </xf>
    <xf numFmtId="0" fontId="26" fillId="0" borderId="205" xfId="11" applyFont="1" applyBorder="1" applyAlignment="1" applyProtection="1">
      <alignment horizontal="left"/>
      <protection locked="0"/>
    </xf>
    <xf numFmtId="0" fontId="26" fillId="0" borderId="205" xfId="11" applyFont="1" applyBorder="1" applyAlignment="1" applyProtection="1">
      <alignment horizontal="center"/>
      <protection locked="0"/>
    </xf>
    <xf numFmtId="0" fontId="26" fillId="0" borderId="205" xfId="11" applyFont="1" applyBorder="1" applyAlignment="1" applyProtection="1">
      <alignment horizontal="center" vertical="center"/>
      <protection locked="0"/>
    </xf>
    <xf numFmtId="171" fontId="26" fillId="0" borderId="205" xfId="12" applyNumberFormat="1" applyFont="1" applyFill="1" applyBorder="1" applyProtection="1">
      <protection locked="0"/>
    </xf>
    <xf numFmtId="0" fontId="26" fillId="0" borderId="205" xfId="6" applyNumberFormat="1" applyFont="1" applyFill="1" applyBorder="1" applyAlignment="1" applyProtection="1">
      <alignment horizontal="left"/>
      <protection locked="0"/>
    </xf>
    <xf numFmtId="178" fontId="26" fillId="0" borderId="205" xfId="12" applyFont="1" applyFill="1" applyBorder="1" applyProtection="1">
      <protection locked="0"/>
    </xf>
    <xf numFmtId="171" fontId="26" fillId="0" borderId="205" xfId="12" applyNumberFormat="1" applyFont="1" applyFill="1" applyBorder="1" applyAlignment="1" applyProtection="1">
      <protection locked="0"/>
    </xf>
    <xf numFmtId="171" fontId="26" fillId="0" borderId="211" xfId="12" applyNumberFormat="1" applyFont="1" applyFill="1" applyBorder="1" applyAlignment="1" applyProtection="1">
      <protection locked="0"/>
    </xf>
    <xf numFmtId="0" fontId="25" fillId="0" borderId="205" xfId="11" applyFont="1" applyBorder="1" applyAlignment="1" applyProtection="1">
      <alignment horizontal="center"/>
      <protection locked="0"/>
    </xf>
    <xf numFmtId="43" fontId="26" fillId="0" borderId="205" xfId="6" applyFont="1" applyFill="1" applyBorder="1" applyAlignment="1" applyProtection="1">
      <alignment horizontal="left"/>
      <protection locked="0"/>
    </xf>
    <xf numFmtId="14" fontId="26" fillId="0" borderId="205" xfId="6" applyNumberFormat="1" applyFont="1" applyFill="1" applyBorder="1" applyAlignment="1" applyProtection="1">
      <alignment horizontal="center"/>
      <protection locked="0"/>
    </xf>
    <xf numFmtId="0" fontId="26" fillId="0" borderId="205" xfId="6" applyNumberFormat="1" applyFont="1" applyFill="1" applyBorder="1" applyAlignment="1" applyProtection="1">
      <alignment horizontal="center"/>
      <protection locked="0"/>
    </xf>
    <xf numFmtId="172" fontId="26" fillId="0" borderId="205" xfId="6" applyNumberFormat="1" applyFont="1" applyFill="1" applyBorder="1" applyAlignment="1" applyProtection="1">
      <alignment horizontal="center"/>
      <protection locked="0"/>
    </xf>
    <xf numFmtId="9" fontId="26" fillId="0" borderId="205" xfId="6" applyNumberFormat="1" applyFont="1" applyFill="1" applyBorder="1" applyAlignment="1" applyProtection="1">
      <alignment horizontal="center"/>
      <protection locked="0"/>
    </xf>
    <xf numFmtId="43" fontId="26" fillId="0" borderId="205" xfId="6" applyFont="1" applyFill="1" applyBorder="1" applyAlignment="1" applyProtection="1">
      <alignment horizontal="center"/>
      <protection locked="0"/>
    </xf>
    <xf numFmtId="172" fontId="26" fillId="11" borderId="211" xfId="6" applyNumberFormat="1" applyFont="1" applyFill="1" applyBorder="1" applyAlignment="1" applyProtection="1">
      <alignment horizontal="center"/>
    </xf>
    <xf numFmtId="0" fontId="25" fillId="0" borderId="205" xfId="11" applyFont="1" applyBorder="1" applyAlignment="1" applyProtection="1">
      <alignment horizontal="center" vertical="center"/>
      <protection locked="0"/>
    </xf>
    <xf numFmtId="0" fontId="12" fillId="0" borderId="206" xfId="8" applyFont="1" applyBorder="1" applyAlignment="1" applyProtection="1">
      <alignment horizontal="left"/>
      <protection locked="0"/>
    </xf>
    <xf numFmtId="173" fontId="12" fillId="0" borderId="205" xfId="1" applyNumberFormat="1" applyFont="1" applyFill="1" applyBorder="1" applyAlignment="1" applyProtection="1">
      <alignment horizontal="right" indent="9"/>
      <protection locked="0"/>
    </xf>
    <xf numFmtId="173" fontId="26" fillId="11" borderId="211" xfId="0" applyNumberFormat="1" applyFont="1" applyFill="1" applyBorder="1"/>
    <xf numFmtId="1" fontId="26" fillId="0" borderId="205" xfId="1" applyNumberFormat="1" applyFont="1" applyFill="1" applyBorder="1" applyProtection="1">
      <protection locked="0"/>
    </xf>
    <xf numFmtId="166" fontId="26" fillId="0" borderId="211" xfId="1" applyFont="1" applyFill="1" applyBorder="1" applyProtection="1">
      <protection locked="0"/>
    </xf>
    <xf numFmtId="43" fontId="26" fillId="0" borderId="205" xfId="6" quotePrefix="1" applyFont="1" applyFill="1" applyBorder="1" applyAlignment="1" applyProtection="1">
      <alignment horizontal="center"/>
      <protection locked="0"/>
    </xf>
    <xf numFmtId="177" fontId="12" fillId="11" borderId="208" xfId="10" applyNumberFormat="1" applyFont="1" applyFill="1" applyBorder="1"/>
    <xf numFmtId="16" fontId="27" fillId="7" borderId="208" xfId="8" applyNumberFormat="1" applyFont="1" applyFill="1" applyBorder="1" applyAlignment="1">
      <alignment horizontal="center"/>
    </xf>
    <xf numFmtId="0" fontId="27" fillId="7" borderId="208" xfId="0" quotePrefix="1" applyFont="1" applyFill="1" applyBorder="1" applyAlignment="1">
      <alignment horizontal="center"/>
    </xf>
    <xf numFmtId="0" fontId="26" fillId="0" borderId="205" xfId="0" applyFont="1" applyBorder="1" applyAlignment="1">
      <alignment horizontal="center"/>
    </xf>
    <xf numFmtId="0" fontId="27" fillId="84" borderId="211" xfId="0" applyFont="1" applyFill="1" applyBorder="1" applyAlignment="1">
      <alignment horizontal="center"/>
    </xf>
    <xf numFmtId="0" fontId="27" fillId="84" borderId="205" xfId="0" applyFont="1" applyFill="1" applyBorder="1" applyAlignment="1">
      <alignment horizontal="center" vertical="center"/>
    </xf>
    <xf numFmtId="0" fontId="27" fillId="84" borderId="211" xfId="0" quotePrefix="1" applyFont="1" applyFill="1" applyBorder="1" applyAlignment="1">
      <alignment horizontal="center"/>
    </xf>
    <xf numFmtId="43" fontId="26" fillId="11" borderId="205" xfId="6" applyFont="1" applyFill="1" applyBorder="1" applyAlignment="1" applyProtection="1">
      <alignment horizontal="center"/>
    </xf>
    <xf numFmtId="10" fontId="26" fillId="11" borderId="205" xfId="6" quotePrefix="1" applyNumberFormat="1" applyFont="1" applyFill="1" applyBorder="1" applyAlignment="1" applyProtection="1">
      <alignment horizontal="center"/>
    </xf>
    <xf numFmtId="10" fontId="26" fillId="0" borderId="205" xfId="6" quotePrefix="1" applyNumberFormat="1" applyFont="1" applyFill="1" applyBorder="1" applyAlignment="1" applyProtection="1">
      <alignment horizontal="center"/>
      <protection locked="0"/>
    </xf>
    <xf numFmtId="43" fontId="26" fillId="11" borderId="205" xfId="6" quotePrefix="1" applyFont="1" applyFill="1" applyBorder="1" applyAlignment="1" applyProtection="1">
      <alignment horizontal="center"/>
    </xf>
    <xf numFmtId="43" fontId="26" fillId="11" borderId="211" xfId="6" quotePrefix="1" applyFont="1" applyFill="1" applyBorder="1" applyAlignment="1" applyProtection="1">
      <alignment horizontal="center"/>
    </xf>
    <xf numFmtId="0" fontId="26" fillId="0" borderId="205" xfId="0" applyFont="1" applyBorder="1" applyAlignment="1" applyProtection="1">
      <alignment horizontal="center"/>
      <protection locked="0"/>
    </xf>
    <xf numFmtId="43" fontId="26" fillId="0" borderId="205" xfId="6" quotePrefix="1" applyFont="1" applyFill="1" applyBorder="1" applyAlignment="1" applyProtection="1">
      <alignment horizontal="center"/>
    </xf>
    <xf numFmtId="43" fontId="26" fillId="0" borderId="211" xfId="6" quotePrefix="1" applyFont="1" applyFill="1" applyBorder="1" applyAlignment="1" applyProtection="1">
      <alignment horizontal="center"/>
    </xf>
    <xf numFmtId="17" fontId="27" fillId="7" borderId="205" xfId="0" applyNumberFormat="1" applyFont="1" applyFill="1" applyBorder="1" applyAlignment="1">
      <alignment horizontal="center" vertical="center"/>
    </xf>
    <xf numFmtId="16" fontId="27" fillId="7" borderId="211" xfId="8" applyNumberFormat="1" applyFont="1" applyFill="1" applyBorder="1" applyAlignment="1">
      <alignment horizontal="center"/>
    </xf>
    <xf numFmtId="166" fontId="26" fillId="11" borderId="211" xfId="1" applyFont="1" applyFill="1" applyBorder="1" applyProtection="1"/>
    <xf numFmtId="166" fontId="26" fillId="11" borderId="205" xfId="1" applyFont="1" applyFill="1" applyBorder="1" applyProtection="1"/>
    <xf numFmtId="0" fontId="10" fillId="2" borderId="206" xfId="8" applyFont="1" applyFill="1" applyBorder="1" applyAlignment="1">
      <alignment horizontal="center"/>
    </xf>
    <xf numFmtId="16" fontId="10" fillId="2" borderId="206" xfId="8" applyNumberFormat="1" applyFont="1" applyFill="1" applyBorder="1" applyAlignment="1">
      <alignment horizontal="center"/>
    </xf>
    <xf numFmtId="16" fontId="27" fillId="7" borderId="205" xfId="8" applyNumberFormat="1" applyFont="1" applyFill="1" applyBorder="1" applyAlignment="1">
      <alignment horizontal="center"/>
    </xf>
    <xf numFmtId="166" fontId="26" fillId="2" borderId="206" xfId="1" applyFont="1" applyFill="1" applyBorder="1" applyProtection="1">
      <protection locked="0"/>
    </xf>
    <xf numFmtId="166" fontId="26" fillId="0" borderId="211" xfId="1" applyFont="1" applyFill="1" applyBorder="1" applyProtection="1"/>
    <xf numFmtId="166" fontId="26" fillId="0" borderId="205" xfId="1" applyFont="1" applyFill="1" applyBorder="1" applyProtection="1"/>
    <xf numFmtId="166" fontId="26" fillId="2" borderId="206" xfId="1" applyFont="1" applyFill="1" applyBorder="1" applyProtection="1"/>
    <xf numFmtId="166" fontId="26" fillId="0" borderId="206" xfId="1" applyFont="1" applyFill="1" applyBorder="1" applyProtection="1"/>
    <xf numFmtId="0" fontId="10" fillId="2" borderId="205" xfId="8" applyFont="1" applyFill="1" applyBorder="1" applyAlignment="1">
      <alignment horizontal="center"/>
    </xf>
    <xf numFmtId="16" fontId="10" fillId="2" borderId="205" xfId="8" applyNumberFormat="1" applyFont="1" applyFill="1" applyBorder="1" applyAlignment="1">
      <alignment horizontal="center"/>
    </xf>
    <xf numFmtId="0" fontId="10" fillId="2" borderId="205" xfId="8" quotePrefix="1" applyFont="1" applyFill="1" applyBorder="1" applyAlignment="1">
      <alignment horizontal="center"/>
    </xf>
    <xf numFmtId="166" fontId="26" fillId="2" borderId="205" xfId="1" applyFont="1" applyFill="1" applyBorder="1"/>
    <xf numFmtId="175" fontId="26" fillId="0" borderId="205" xfId="1" applyNumberFormat="1" applyFont="1" applyFill="1" applyBorder="1" applyAlignment="1" applyProtection="1">
      <alignment horizontal="center"/>
      <protection locked="0"/>
    </xf>
    <xf numFmtId="175" fontId="26" fillId="0" borderId="205" xfId="1" applyNumberFormat="1" applyFont="1" applyFill="1" applyBorder="1" applyProtection="1">
      <protection locked="0"/>
    </xf>
    <xf numFmtId="166" fontId="25" fillId="2" borderId="205" xfId="1" applyFont="1" applyFill="1" applyBorder="1" applyProtection="1"/>
    <xf numFmtId="0" fontId="10" fillId="0" borderId="206" xfId="8" applyFont="1" applyBorder="1" applyAlignment="1" applyProtection="1">
      <alignment horizontal="left" indent="4"/>
      <protection locked="0"/>
    </xf>
    <xf numFmtId="0" fontId="12" fillId="0" borderId="205" xfId="8" applyFont="1" applyBorder="1" applyAlignment="1" applyProtection="1">
      <alignment horizontal="left" indent="4"/>
      <protection locked="0"/>
    </xf>
    <xf numFmtId="0" fontId="27" fillId="7" borderId="209" xfId="11" applyFont="1" applyFill="1" applyBorder="1"/>
    <xf numFmtId="0" fontId="10" fillId="0" borderId="206" xfId="8" applyFont="1" applyBorder="1" applyProtection="1">
      <protection locked="0"/>
    </xf>
    <xf numFmtId="17" fontId="27" fillId="7" borderId="205" xfId="8" applyNumberFormat="1" applyFont="1" applyFill="1" applyBorder="1" applyAlignment="1">
      <alignment horizontal="center"/>
    </xf>
    <xf numFmtId="179" fontId="12" fillId="0" borderId="205" xfId="8" applyNumberFormat="1" applyFont="1" applyBorder="1" applyProtection="1">
      <protection locked="0"/>
    </xf>
    <xf numFmtId="171" fontId="12" fillId="0" borderId="205" xfId="6" applyNumberFormat="1" applyFont="1" applyFill="1" applyBorder="1" applyAlignment="1" applyProtection="1">
      <alignment horizontal="left" indent="3"/>
      <protection locked="0"/>
    </xf>
    <xf numFmtId="171" fontId="12" fillId="0" borderId="205" xfId="6" applyNumberFormat="1" applyFont="1" applyFill="1" applyBorder="1" applyProtection="1">
      <protection locked="0"/>
    </xf>
    <xf numFmtId="171" fontId="12" fillId="2" borderId="211" xfId="6" applyNumberFormat="1" applyFont="1" applyFill="1" applyBorder="1" applyProtection="1">
      <protection locked="0"/>
    </xf>
    <xf numFmtId="0" fontId="13" fillId="0" borderId="205" xfId="0" applyFont="1" applyBorder="1" applyProtection="1">
      <protection locked="0"/>
    </xf>
    <xf numFmtId="0" fontId="7" fillId="0" borderId="205" xfId="0" applyFont="1" applyBorder="1" applyProtection="1">
      <protection locked="0"/>
    </xf>
    <xf numFmtId="171" fontId="67" fillId="0" borderId="205" xfId="6" applyNumberFormat="1" applyFont="1" applyFill="1" applyBorder="1" applyProtection="1">
      <protection locked="0"/>
    </xf>
    <xf numFmtId="43" fontId="67" fillId="0" borderId="205" xfId="6" applyFont="1" applyFill="1" applyBorder="1" applyProtection="1">
      <protection locked="0"/>
    </xf>
    <xf numFmtId="171" fontId="12" fillId="11" borderId="211" xfId="6" applyNumberFormat="1" applyFont="1" applyFill="1" applyBorder="1" applyProtection="1"/>
    <xf numFmtId="0" fontId="10" fillId="0" borderId="206" xfId="8" applyFont="1" applyBorder="1" applyAlignment="1" applyProtection="1">
      <alignment horizontal="left"/>
      <protection locked="0"/>
    </xf>
    <xf numFmtId="17" fontId="27" fillId="7" borderId="205" xfId="8" applyNumberFormat="1" applyFont="1" applyFill="1" applyBorder="1" applyAlignment="1">
      <alignment horizontal="center" vertical="center"/>
    </xf>
    <xf numFmtId="166" fontId="12" fillId="0" borderId="206" xfId="1" applyFont="1" applyFill="1" applyBorder="1" applyProtection="1">
      <protection locked="0"/>
    </xf>
    <xf numFmtId="166" fontId="12" fillId="11" borderId="211" xfId="1" applyFont="1" applyFill="1" applyBorder="1" applyAlignment="1" applyProtection="1">
      <alignment horizontal="center"/>
    </xf>
    <xf numFmtId="49" fontId="10" fillId="0" borderId="206" xfId="8" applyNumberFormat="1" applyFont="1" applyBorder="1" applyAlignment="1" applyProtection="1">
      <alignment horizontal="center"/>
      <protection locked="0"/>
    </xf>
    <xf numFmtId="49" fontId="10" fillId="0" borderId="205" xfId="8" applyNumberFormat="1" applyFont="1" applyBorder="1" applyAlignment="1" applyProtection="1">
      <alignment horizontal="center"/>
      <protection locked="0"/>
    </xf>
    <xf numFmtId="49" fontId="10" fillId="0" borderId="205" xfId="8" quotePrefix="1" applyNumberFormat="1" applyFont="1" applyBorder="1" applyAlignment="1" applyProtection="1">
      <alignment horizontal="center"/>
      <protection locked="0"/>
    </xf>
    <xf numFmtId="49" fontId="10" fillId="0" borderId="211" xfId="8" applyNumberFormat="1" applyFont="1" applyBorder="1" applyAlignment="1">
      <alignment horizontal="center"/>
    </xf>
    <xf numFmtId="0" fontId="12" fillId="0" borderId="211" xfId="8" applyFont="1" applyBorder="1" applyAlignment="1" applyProtection="1">
      <alignment horizontal="center" vertical="center"/>
      <protection locked="0"/>
    </xf>
    <xf numFmtId="0" fontId="10" fillId="0" borderId="206" xfId="8" applyFont="1" applyBorder="1" applyAlignment="1" applyProtection="1">
      <alignment horizontal="center"/>
      <protection locked="0"/>
    </xf>
    <xf numFmtId="0" fontId="12" fillId="2" borderId="205" xfId="8" applyFont="1" applyFill="1" applyBorder="1" applyProtection="1">
      <protection locked="0"/>
    </xf>
    <xf numFmtId="0" fontId="27" fillId="7" borderId="205" xfId="0" applyFont="1" applyFill="1" applyBorder="1" applyAlignment="1">
      <alignment horizontal="center" vertical="top"/>
    </xf>
    <xf numFmtId="0" fontId="27" fillId="7" borderId="210" xfId="0" applyFont="1" applyFill="1" applyBorder="1" applyAlignment="1">
      <alignment horizontal="center" vertical="top"/>
    </xf>
    <xf numFmtId="43" fontId="26" fillId="0" borderId="205" xfId="0" applyNumberFormat="1" applyFont="1" applyBorder="1" applyAlignment="1" applyProtection="1">
      <alignment horizontal="center" vertical="center"/>
      <protection locked="0"/>
    </xf>
    <xf numFmtId="10" fontId="26" fillId="0" borderId="205" xfId="0" applyNumberFormat="1" applyFont="1" applyBorder="1" applyAlignment="1" applyProtection="1">
      <alignment horizontal="center" vertical="center"/>
      <protection locked="0"/>
    </xf>
    <xf numFmtId="43" fontId="26" fillId="0" borderId="205" xfId="0" applyNumberFormat="1" applyFont="1" applyBorder="1" applyProtection="1">
      <protection locked="0"/>
    </xf>
    <xf numFmtId="43" fontId="26" fillId="0" borderId="210" xfId="0" applyNumberFormat="1" applyFont="1" applyBorder="1" applyProtection="1">
      <protection locked="0"/>
    </xf>
    <xf numFmtId="43" fontId="26" fillId="0" borderId="205" xfId="0" applyNumberFormat="1" applyFont="1" applyBorder="1" applyAlignment="1" applyProtection="1">
      <alignment vertical="center"/>
      <protection locked="0"/>
    </xf>
    <xf numFmtId="10" fontId="26" fillId="0" borderId="205" xfId="0" applyNumberFormat="1" applyFont="1" applyBorder="1" applyAlignment="1" applyProtection="1">
      <alignment vertical="center"/>
      <protection locked="0"/>
    </xf>
    <xf numFmtId="0" fontId="27" fillId="7" borderId="211" xfId="0" applyFont="1" applyFill="1" applyBorder="1" applyAlignment="1">
      <alignment horizontal="center" vertical="top"/>
    </xf>
    <xf numFmtId="0" fontId="26" fillId="0" borderId="205" xfId="0" applyFont="1" applyBorder="1" applyAlignment="1" applyProtection="1">
      <alignment horizontal="center" vertical="top"/>
      <protection locked="0"/>
    </xf>
    <xf numFmtId="171" fontId="26" fillId="0" borderId="205" xfId="0" applyNumberFormat="1" applyFont="1" applyBorder="1" applyAlignment="1" applyProtection="1">
      <alignment horizontal="left" indent="3"/>
      <protection locked="0"/>
    </xf>
    <xf numFmtId="171" fontId="26" fillId="0" borderId="211" xfId="0" applyNumberFormat="1" applyFont="1" applyBorder="1" applyAlignment="1" applyProtection="1">
      <alignment horizontal="left"/>
      <protection locked="0"/>
    </xf>
    <xf numFmtId="0" fontId="26" fillId="0" borderId="205" xfId="0" applyFont="1" applyBorder="1" applyAlignment="1" applyProtection="1">
      <alignment vertical="top" wrapText="1"/>
      <protection locked="0"/>
    </xf>
    <xf numFmtId="178" fontId="70" fillId="0" borderId="205" xfId="0" applyNumberFormat="1" applyFont="1" applyBorder="1" applyProtection="1">
      <protection locked="0"/>
    </xf>
    <xf numFmtId="0" fontId="26" fillId="0" borderId="211" xfId="0" applyFont="1" applyBorder="1" applyProtection="1">
      <protection locked="0"/>
    </xf>
    <xf numFmtId="3" fontId="12" fillId="2" borderId="206" xfId="0" applyNumberFormat="1" applyFont="1" applyFill="1" applyBorder="1" applyAlignment="1">
      <alignment horizontal="center" vertical="top"/>
    </xf>
    <xf numFmtId="3" fontId="12" fillId="11" borderId="205" xfId="0" applyNumberFormat="1" applyFont="1" applyFill="1" applyBorder="1" applyAlignment="1">
      <alignment horizontal="center" vertical="top"/>
    </xf>
    <xf numFmtId="3" fontId="12" fillId="11" borderId="211" xfId="0" applyNumberFormat="1" applyFont="1" applyFill="1" applyBorder="1" applyAlignment="1">
      <alignment horizontal="center" vertical="top"/>
    </xf>
    <xf numFmtId="3" fontId="108" fillId="2" borderId="205" xfId="0" applyNumberFormat="1" applyFont="1" applyFill="1" applyBorder="1" applyProtection="1">
      <protection locked="0"/>
    </xf>
    <xf numFmtId="3" fontId="108" fillId="2" borderId="206" xfId="0" applyNumberFormat="1" applyFont="1" applyFill="1" applyBorder="1" applyProtection="1">
      <protection locked="0"/>
    </xf>
    <xf numFmtId="3" fontId="108" fillId="2" borderId="211" xfId="0" applyNumberFormat="1" applyFont="1" applyFill="1" applyBorder="1" applyProtection="1">
      <protection locked="0"/>
    </xf>
    <xf numFmtId="166" fontId="26" fillId="11" borderId="208" xfId="1" applyFont="1" applyFill="1" applyBorder="1" applyProtection="1"/>
    <xf numFmtId="213" fontId="26" fillId="0" borderId="208" xfId="6" applyNumberFormat="1" applyFont="1" applyFill="1" applyBorder="1" applyProtection="1">
      <protection locked="0"/>
    </xf>
    <xf numFmtId="0" fontId="74" fillId="0" borderId="209" xfId="268" applyBorder="1"/>
    <xf numFmtId="0" fontId="26" fillId="0" borderId="0" xfId="3" applyFont="1" applyAlignment="1">
      <alignment horizontal="left"/>
    </xf>
    <xf numFmtId="0" fontId="26" fillId="15" borderId="0" xfId="3" applyFont="1" applyFill="1" applyAlignment="1">
      <alignment horizontal="left"/>
    </xf>
    <xf numFmtId="0" fontId="26" fillId="2" borderId="0" xfId="3" applyFont="1" applyFill="1" applyAlignment="1">
      <alignment horizontal="left"/>
    </xf>
    <xf numFmtId="0" fontId="33" fillId="2" borderId="0" xfId="3" applyFont="1" applyFill="1" applyAlignment="1">
      <alignment horizontal="left"/>
    </xf>
    <xf numFmtId="0" fontId="25" fillId="0" borderId="0" xfId="4" applyFont="1" applyAlignment="1">
      <alignment horizontal="left"/>
    </xf>
    <xf numFmtId="0" fontId="26" fillId="0" borderId="0" xfId="4" applyFont="1" applyAlignment="1">
      <alignment horizontal="left"/>
    </xf>
    <xf numFmtId="2" fontId="26" fillId="0" borderId="0" xfId="3" applyNumberFormat="1" applyFont="1" applyAlignment="1">
      <alignment horizontal="left"/>
    </xf>
    <xf numFmtId="0" fontId="25" fillId="0" borderId="0" xfId="3" applyFont="1" applyAlignment="1">
      <alignment horizontal="left"/>
    </xf>
    <xf numFmtId="0" fontId="26" fillId="6" borderId="0" xfId="3" applyFont="1" applyFill="1" applyAlignment="1">
      <alignment horizontal="left"/>
    </xf>
    <xf numFmtId="0" fontId="28" fillId="7" borderId="191" xfId="4" quotePrefix="1" applyFont="1" applyFill="1" applyBorder="1" applyAlignment="1">
      <alignment horizontal="center" wrapText="1"/>
    </xf>
    <xf numFmtId="43" fontId="25" fillId="11" borderId="213" xfId="6" applyFont="1" applyFill="1" applyBorder="1" applyAlignment="1" applyProtection="1">
      <alignment vertical="center"/>
    </xf>
    <xf numFmtId="43" fontId="25" fillId="11" borderId="213" xfId="5" applyFont="1" applyFill="1" applyBorder="1" applyProtection="1"/>
    <xf numFmtId="43" fontId="25" fillId="2" borderId="213" xfId="5" applyFont="1" applyFill="1" applyBorder="1" applyProtection="1">
      <protection locked="0"/>
    </xf>
    <xf numFmtId="0" fontId="26" fillId="0" borderId="214" xfId="3" applyFont="1" applyBorder="1" applyAlignment="1">
      <alignment horizontal="left" vertical="center" wrapText="1" indent="6"/>
    </xf>
    <xf numFmtId="0" fontId="25" fillId="0" borderId="214" xfId="3" applyFont="1" applyBorder="1" applyAlignment="1">
      <alignment horizontal="left" vertical="center" wrapText="1" indent="2"/>
    </xf>
    <xf numFmtId="43" fontId="25" fillId="11" borderId="215" xfId="6" applyFont="1" applyFill="1" applyBorder="1" applyAlignment="1" applyProtection="1">
      <alignment vertical="center"/>
    </xf>
    <xf numFmtId="43" fontId="25" fillId="11" borderId="215" xfId="5" applyFont="1" applyFill="1" applyBorder="1" applyProtection="1"/>
    <xf numFmtId="43" fontId="25" fillId="2" borderId="215" xfId="5" applyFont="1" applyFill="1" applyBorder="1" applyProtection="1">
      <protection locked="0"/>
    </xf>
    <xf numFmtId="43" fontId="25" fillId="0" borderId="216" xfId="5" applyFont="1" applyFill="1" applyBorder="1" applyProtection="1">
      <protection locked="0"/>
    </xf>
    <xf numFmtId="43" fontId="25" fillId="11" borderId="217" xfId="5" applyFont="1" applyFill="1" applyBorder="1" applyProtection="1"/>
    <xf numFmtId="43" fontId="26" fillId="11" borderId="217" xfId="5" applyFont="1" applyFill="1" applyBorder="1" applyProtection="1"/>
    <xf numFmtId="43" fontId="25" fillId="11" borderId="217" xfId="5" applyFont="1" applyFill="1" applyBorder="1"/>
    <xf numFmtId="43" fontId="26" fillId="11" borderId="217" xfId="5" applyFont="1" applyFill="1" applyBorder="1"/>
    <xf numFmtId="43" fontId="25" fillId="11" borderId="217" xfId="6" applyFont="1" applyFill="1" applyBorder="1" applyAlignment="1" applyProtection="1">
      <alignment vertical="center"/>
    </xf>
    <xf numFmtId="0" fontId="254" fillId="15" borderId="0" xfId="3" applyFont="1" applyFill="1"/>
    <xf numFmtId="0" fontId="254" fillId="2" borderId="0" xfId="3" applyFont="1" applyFill="1"/>
    <xf numFmtId="0" fontId="255" fillId="2" borderId="0" xfId="3" applyFont="1" applyFill="1"/>
    <xf numFmtId="0" fontId="254" fillId="6" borderId="0" xfId="3" applyFont="1" applyFill="1"/>
    <xf numFmtId="0" fontId="10" fillId="0" borderId="218" xfId="0" applyFont="1" applyBorder="1" applyAlignment="1">
      <alignment horizontal="left"/>
    </xf>
    <xf numFmtId="0" fontId="12" fillId="0" borderId="218" xfId="0" applyFont="1" applyBorder="1"/>
    <xf numFmtId="171" fontId="26" fillId="0" borderId="0" xfId="6" applyNumberFormat="1" applyFont="1" applyFill="1" applyBorder="1" applyProtection="1">
      <protection locked="0"/>
    </xf>
    <xf numFmtId="49" fontId="10" fillId="0" borderId="223" xfId="8" applyNumberFormat="1" applyFont="1" applyBorder="1" applyAlignment="1">
      <alignment horizontal="center"/>
    </xf>
    <xf numFmtId="0" fontId="26" fillId="2" borderId="224" xfId="0" applyFont="1" applyFill="1" applyBorder="1"/>
    <xf numFmtId="0" fontId="257" fillId="2" borderId="0" xfId="0" applyFont="1" applyFill="1"/>
    <xf numFmtId="181" fontId="67" fillId="2" borderId="42" xfId="12" applyNumberFormat="1" applyFont="1" applyFill="1" applyBorder="1" applyProtection="1"/>
    <xf numFmtId="0" fontId="70" fillId="2" borderId="42" xfId="0" applyFont="1" applyFill="1" applyBorder="1"/>
    <xf numFmtId="0" fontId="27" fillId="14" borderId="42" xfId="0" applyFont="1" applyFill="1" applyBorder="1" applyAlignment="1">
      <alignment horizontal="center"/>
    </xf>
    <xf numFmtId="0" fontId="4" fillId="7" borderId="42" xfId="0" applyFont="1" applyFill="1" applyBorder="1" applyAlignment="1">
      <alignment horizontal="center"/>
    </xf>
    <xf numFmtId="0" fontId="28" fillId="7" borderId="42" xfId="4" applyFont="1" applyFill="1" applyBorder="1" applyAlignment="1">
      <alignment horizontal="center" wrapText="1"/>
    </xf>
    <xf numFmtId="0" fontId="28" fillId="7" borderId="42" xfId="4" quotePrefix="1" applyFont="1" applyFill="1" applyBorder="1" applyAlignment="1">
      <alignment horizontal="center" wrapText="1"/>
    </xf>
    <xf numFmtId="0" fontId="34" fillId="2" borderId="208" xfId="0" applyFont="1" applyFill="1" applyBorder="1"/>
    <xf numFmtId="181" fontId="34" fillId="2" borderId="208" xfId="12" applyNumberFormat="1" applyFont="1" applyFill="1" applyBorder="1" applyProtection="1"/>
    <xf numFmtId="171" fontId="26" fillId="0" borderId="227" xfId="6" applyNumberFormat="1" applyFont="1" applyFill="1" applyBorder="1" applyProtection="1">
      <protection locked="0"/>
    </xf>
    <xf numFmtId="0" fontId="26" fillId="0" borderId="2" xfId="0" applyFont="1" applyBorder="1"/>
    <xf numFmtId="43" fontId="70" fillId="21" borderId="2" xfId="0" applyNumberFormat="1" applyFont="1" applyFill="1" applyBorder="1"/>
    <xf numFmtId="43" fontId="70" fillId="0" borderId="2" xfId="6" applyFont="1" applyBorder="1"/>
    <xf numFmtId="43" fontId="70" fillId="22" borderId="2" xfId="6" applyFont="1" applyFill="1" applyBorder="1"/>
    <xf numFmtId="0" fontId="70" fillId="0" borderId="2" xfId="0" applyFont="1" applyBorder="1"/>
    <xf numFmtId="43" fontId="70" fillId="11" borderId="2" xfId="0" applyNumberFormat="1" applyFont="1" applyFill="1" applyBorder="1"/>
    <xf numFmtId="43" fontId="70" fillId="0" borderId="2" xfId="0" applyNumberFormat="1" applyFont="1" applyBorder="1"/>
    <xf numFmtId="0" fontId="30" fillId="0" borderId="2" xfId="0" applyFont="1" applyBorder="1"/>
    <xf numFmtId="0" fontId="0" fillId="0" borderId="2" xfId="0" applyBorder="1"/>
    <xf numFmtId="0" fontId="30" fillId="8" borderId="2" xfId="6" applyNumberFormat="1" applyFont="1" applyFill="1" applyBorder="1" applyAlignment="1" applyProtection="1">
      <alignment horizontal="left"/>
      <protection locked="0"/>
    </xf>
    <xf numFmtId="0" fontId="27" fillId="7" borderId="190" xfId="8" applyFont="1" applyFill="1" applyBorder="1" applyAlignment="1">
      <alignment horizontal="center"/>
    </xf>
    <xf numFmtId="0" fontId="27" fillId="7" borderId="190" xfId="0" quotePrefix="1" applyFont="1" applyFill="1" applyBorder="1" applyAlignment="1">
      <alignment horizontal="center"/>
    </xf>
    <xf numFmtId="0" fontId="27" fillId="7" borderId="229" xfId="0" applyFont="1" applyFill="1" applyBorder="1" applyAlignment="1">
      <alignment horizontal="center"/>
    </xf>
    <xf numFmtId="0" fontId="10" fillId="0" borderId="229" xfId="8" applyFont="1" applyBorder="1"/>
    <xf numFmtId="0" fontId="27" fillId="7" borderId="229" xfId="8" applyFont="1" applyFill="1" applyBorder="1" applyAlignment="1">
      <alignment horizontal="center"/>
    </xf>
    <xf numFmtId="43" fontId="25" fillId="2" borderId="229" xfId="6" applyFont="1" applyFill="1" applyBorder="1"/>
    <xf numFmtId="0" fontId="27" fillId="7" borderId="229" xfId="0" applyFont="1" applyFill="1" applyBorder="1" applyAlignment="1">
      <alignment horizontal="center" vertical="center"/>
    </xf>
    <xf numFmtId="173" fontId="26" fillId="11" borderId="229" xfId="1" applyNumberFormat="1" applyFont="1" applyFill="1" applyBorder="1" applyProtection="1"/>
    <xf numFmtId="172" fontId="25" fillId="11" borderId="230" xfId="6" applyNumberFormat="1" applyFont="1" applyFill="1" applyBorder="1" applyProtection="1"/>
    <xf numFmtId="166" fontId="25" fillId="11" borderId="230" xfId="1" applyFont="1" applyFill="1" applyBorder="1" applyProtection="1"/>
    <xf numFmtId="43" fontId="25" fillId="2" borderId="229" xfId="6" applyFont="1" applyFill="1" applyBorder="1" applyAlignment="1" applyProtection="1">
      <alignment horizontal="center" vertical="center" wrapText="1"/>
      <protection locked="0"/>
    </xf>
    <xf numFmtId="43" fontId="27" fillId="7" borderId="229" xfId="6" applyFont="1" applyFill="1" applyBorder="1" applyAlignment="1">
      <alignment horizontal="center" vertical="center"/>
    </xf>
    <xf numFmtId="0" fontId="114" fillId="7" borderId="229" xfId="0" applyFont="1" applyFill="1" applyBorder="1" applyAlignment="1">
      <alignment horizontal="center" vertical="top"/>
    </xf>
    <xf numFmtId="0" fontId="70" fillId="0" borderId="229" xfId="0" applyFont="1" applyBorder="1" applyAlignment="1">
      <alignment horizontal="center"/>
    </xf>
    <xf numFmtId="0" fontId="258" fillId="0" borderId="0" xfId="3" applyFont="1" applyAlignment="1">
      <alignment horizontal="right"/>
    </xf>
    <xf numFmtId="0" fontId="258" fillId="0" borderId="0" xfId="3" applyFont="1"/>
    <xf numFmtId="0" fontId="260" fillId="90" borderId="0" xfId="3" applyFont="1" applyFill="1" applyAlignment="1">
      <alignment horizontal="left"/>
    </xf>
    <xf numFmtId="0" fontId="261" fillId="0" borderId="0" xfId="18" applyFont="1"/>
    <xf numFmtId="0" fontId="262" fillId="92" borderId="0" xfId="0" applyFont="1" applyFill="1"/>
    <xf numFmtId="0" fontId="262" fillId="92" borderId="0" xfId="0" applyFont="1" applyFill="1" applyAlignment="1">
      <alignment horizontal="center"/>
    </xf>
    <xf numFmtId="0" fontId="263" fillId="0" borderId="0" xfId="268" applyFont="1"/>
    <xf numFmtId="0" fontId="264" fillId="0" borderId="0" xfId="268" applyFont="1"/>
    <xf numFmtId="0" fontId="262" fillId="93" borderId="0" xfId="0" applyFont="1" applyFill="1"/>
    <xf numFmtId="0" fontId="262" fillId="93" borderId="0" xfId="0" applyFont="1" applyFill="1" applyAlignment="1">
      <alignment horizontal="center"/>
    </xf>
    <xf numFmtId="0" fontId="262" fillId="0" borderId="0" xfId="0" applyFont="1"/>
    <xf numFmtId="0" fontId="265" fillId="0" borderId="0" xfId="0" applyFont="1"/>
    <xf numFmtId="0" fontId="266" fillId="93" borderId="0" xfId="0" applyFont="1" applyFill="1"/>
    <xf numFmtId="0" fontId="267" fillId="93" borderId="0" xfId="0" applyFont="1" applyFill="1"/>
    <xf numFmtId="0" fontId="267" fillId="93" borderId="0" xfId="0" applyFont="1" applyFill="1" applyAlignment="1">
      <alignment horizontal="center"/>
    </xf>
    <xf numFmtId="0" fontId="268" fillId="93" borderId="0" xfId="0" applyFont="1" applyFill="1" applyAlignment="1">
      <alignment horizontal="center"/>
    </xf>
    <xf numFmtId="0" fontId="268" fillId="93" borderId="0" xfId="0" applyFont="1" applyFill="1"/>
    <xf numFmtId="0" fontId="263" fillId="93" borderId="0" xfId="0" applyFont="1" applyFill="1"/>
    <xf numFmtId="0" fontId="266" fillId="93" borderId="0" xfId="0" applyFont="1" applyFill="1" applyAlignment="1">
      <alignment horizontal="center"/>
    </xf>
    <xf numFmtId="0" fontId="266" fillId="93" borderId="219" xfId="0" applyFont="1" applyFill="1" applyBorder="1"/>
    <xf numFmtId="0" fontId="266" fillId="93" borderId="219" xfId="0" applyFont="1" applyFill="1" applyBorder="1" applyAlignment="1">
      <alignment horizontal="center"/>
    </xf>
    <xf numFmtId="0" fontId="266" fillId="93" borderId="201" xfId="0" applyFont="1" applyFill="1" applyBorder="1"/>
    <xf numFmtId="0" fontId="266" fillId="93" borderId="201" xfId="0" applyFont="1" applyFill="1" applyBorder="1" applyAlignment="1">
      <alignment horizontal="center"/>
    </xf>
    <xf numFmtId="0" fontId="263" fillId="93" borderId="201" xfId="0" applyFont="1" applyFill="1" applyBorder="1"/>
    <xf numFmtId="0" fontId="266" fillId="95" borderId="201" xfId="0" applyFont="1" applyFill="1" applyBorder="1"/>
    <xf numFmtId="0" fontId="266" fillId="95" borderId="201" xfId="0" applyFont="1" applyFill="1" applyBorder="1" applyAlignment="1">
      <alignment horizontal="center"/>
    </xf>
    <xf numFmtId="0" fontId="265" fillId="0" borderId="0" xfId="0" applyFont="1" applyAlignment="1">
      <alignment horizontal="center"/>
    </xf>
    <xf numFmtId="0" fontId="269" fillId="0" borderId="0" xfId="268" applyFont="1"/>
    <xf numFmtId="15" fontId="269" fillId="0" borderId="0" xfId="567" applyNumberFormat="1" applyFont="1"/>
    <xf numFmtId="43" fontId="258" fillId="0" borderId="0" xfId="6" applyFont="1" applyFill="1" applyProtection="1">
      <protection locked="0"/>
    </xf>
    <xf numFmtId="43" fontId="256" fillId="0" borderId="0" xfId="6" applyFont="1" applyFill="1" applyProtection="1">
      <protection locked="0"/>
    </xf>
    <xf numFmtId="43" fontId="270" fillId="0" borderId="0" xfId="6" applyFont="1" applyFill="1" applyAlignment="1" applyProtection="1">
      <alignment horizontal="center" vertical="center" wrapText="1"/>
      <protection locked="0"/>
    </xf>
    <xf numFmtId="43" fontId="271" fillId="0" borderId="0" xfId="6" applyFont="1" applyFill="1" applyAlignment="1" applyProtection="1">
      <alignment horizontal="center"/>
      <protection locked="0"/>
    </xf>
    <xf numFmtId="43" fontId="271" fillId="0" borderId="0" xfId="6" applyFont="1" applyFill="1" applyProtection="1">
      <protection locked="0"/>
    </xf>
    <xf numFmtId="9" fontId="258" fillId="0" borderId="0" xfId="2" applyFont="1" applyFill="1" applyProtection="1">
      <protection locked="0"/>
    </xf>
    <xf numFmtId="0" fontId="27" fillId="14" borderId="231" xfId="0" applyFont="1" applyFill="1" applyBorder="1" applyAlignment="1">
      <alignment horizontal="center" wrapText="1"/>
    </xf>
    <xf numFmtId="0" fontId="27" fillId="7" borderId="231" xfId="0" applyFont="1" applyFill="1" applyBorder="1" applyAlignment="1">
      <alignment horizontal="center"/>
    </xf>
    <xf numFmtId="0" fontId="27" fillId="7" borderId="231" xfId="0" quotePrefix="1" applyFont="1" applyFill="1" applyBorder="1" applyAlignment="1">
      <alignment horizontal="center"/>
    </xf>
    <xf numFmtId="0" fontId="27" fillId="14" borderId="231" xfId="0" applyFont="1" applyFill="1" applyBorder="1" applyAlignment="1">
      <alignment horizontal="center"/>
    </xf>
    <xf numFmtId="0" fontId="27" fillId="7" borderId="231" xfId="8" applyFont="1" applyFill="1" applyBorder="1"/>
    <xf numFmtId="173" fontId="25" fillId="11" borderId="231" xfId="1" applyNumberFormat="1" applyFont="1" applyFill="1" applyBorder="1" applyProtection="1"/>
    <xf numFmtId="0" fontId="27" fillId="7" borderId="231" xfId="8" applyFont="1" applyFill="1" applyBorder="1" applyAlignment="1">
      <alignment horizontal="center"/>
    </xf>
    <xf numFmtId="0" fontId="126" fillId="0" borderId="201" xfId="0" applyFont="1" applyBorder="1" applyAlignment="1">
      <alignment wrapText="1"/>
    </xf>
    <xf numFmtId="0" fontId="273" fillId="2" borderId="0" xfId="0" applyFont="1" applyFill="1"/>
    <xf numFmtId="177" fontId="12" fillId="0" borderId="201" xfId="10" applyNumberFormat="1" applyFont="1" applyBorder="1" applyProtection="1">
      <protection locked="0"/>
    </xf>
    <xf numFmtId="170" fontId="10" fillId="0" borderId="205" xfId="8" applyNumberFormat="1" applyFont="1" applyBorder="1" applyAlignment="1">
      <alignment horizontal="center"/>
    </xf>
    <xf numFmtId="0" fontId="27" fillId="7" borderId="233" xfId="8" applyFont="1" applyFill="1" applyBorder="1" applyAlignment="1">
      <alignment horizontal="center"/>
    </xf>
    <xf numFmtId="0" fontId="27" fillId="7" borderId="233" xfId="0" applyFont="1" applyFill="1" applyBorder="1" applyAlignment="1">
      <alignment horizontal="center" vertical="center"/>
    </xf>
    <xf numFmtId="9" fontId="27" fillId="7" borderId="234" xfId="2" applyFont="1" applyFill="1" applyBorder="1" applyAlignment="1" applyProtection="1">
      <alignment horizontal="center" vertical="center"/>
    </xf>
    <xf numFmtId="9" fontId="27" fillId="7" borderId="234" xfId="2" applyFont="1" applyFill="1" applyBorder="1" applyAlignment="1" applyProtection="1">
      <alignment horizontal="center"/>
    </xf>
    <xf numFmtId="0" fontId="27" fillId="7" borderId="234" xfId="0" applyFont="1" applyFill="1" applyBorder="1" applyAlignment="1">
      <alignment horizontal="center"/>
    </xf>
    <xf numFmtId="0" fontId="27" fillId="7" borderId="234" xfId="8" applyFont="1" applyFill="1" applyBorder="1" applyAlignment="1">
      <alignment horizontal="center"/>
    </xf>
    <xf numFmtId="0" fontId="80" fillId="7" borderId="234" xfId="0" applyFont="1" applyFill="1" applyBorder="1"/>
    <xf numFmtId="0" fontId="26" fillId="0" borderId="234" xfId="0" applyFont="1" applyBorder="1" applyAlignment="1" applyProtection="1">
      <alignment horizontal="center"/>
      <protection locked="0"/>
    </xf>
    <xf numFmtId="0" fontId="25" fillId="0" borderId="234" xfId="0" applyFont="1" applyBorder="1" applyAlignment="1" applyProtection="1">
      <alignment horizontal="center"/>
      <protection locked="0"/>
    </xf>
    <xf numFmtId="14" fontId="26" fillId="0" borderId="234" xfId="0" applyNumberFormat="1" applyFont="1" applyBorder="1" applyAlignment="1" applyProtection="1">
      <alignment horizontal="center"/>
      <protection locked="0"/>
    </xf>
    <xf numFmtId="9" fontId="26" fillId="0" borderId="234" xfId="2" applyFont="1" applyFill="1" applyBorder="1" applyAlignment="1" applyProtection="1">
      <alignment horizontal="center"/>
      <protection locked="0"/>
    </xf>
    <xf numFmtId="172" fontId="26" fillId="0" borderId="234" xfId="6" quotePrefix="1" applyNumberFormat="1" applyFont="1" applyFill="1" applyBorder="1" applyAlignment="1" applyProtection="1">
      <alignment horizontal="center"/>
      <protection locked="0"/>
    </xf>
    <xf numFmtId="0" fontId="26" fillId="0" borderId="234" xfId="0" quotePrefix="1" applyFont="1" applyBorder="1" applyAlignment="1" applyProtection="1">
      <alignment horizontal="center"/>
      <protection locked="0"/>
    </xf>
    <xf numFmtId="172" fontId="26" fillId="0" borderId="234" xfId="6" applyNumberFormat="1" applyFont="1" applyFill="1" applyBorder="1" applyProtection="1">
      <protection locked="0"/>
    </xf>
    <xf numFmtId="172" fontId="26" fillId="11" borderId="234" xfId="6" applyNumberFormat="1" applyFont="1" applyFill="1" applyBorder="1" applyProtection="1"/>
    <xf numFmtId="0" fontId="87" fillId="7" borderId="234" xfId="0" applyFont="1" applyFill="1" applyBorder="1"/>
    <xf numFmtId="43" fontId="26" fillId="0" borderId="234" xfId="6" quotePrefix="1" applyFont="1" applyFill="1" applyBorder="1" applyAlignment="1" applyProtection="1">
      <alignment horizontal="center"/>
      <protection locked="0"/>
    </xf>
    <xf numFmtId="0" fontId="27" fillId="7" borderId="233" xfId="0" applyFont="1" applyFill="1" applyBorder="1" applyAlignment="1">
      <alignment horizontal="center"/>
    </xf>
    <xf numFmtId="0" fontId="27" fillId="7" borderId="234" xfId="0" applyFont="1" applyFill="1" applyBorder="1" applyAlignment="1">
      <alignment horizontal="center" vertical="center"/>
    </xf>
    <xf numFmtId="0" fontId="27" fillId="7" borderId="234" xfId="8" applyFont="1" applyFill="1" applyBorder="1" applyAlignment="1">
      <alignment horizontal="center" wrapText="1"/>
    </xf>
    <xf numFmtId="0" fontId="12" fillId="0" borderId="234" xfId="8" applyFont="1" applyBorder="1" applyAlignment="1" applyProtection="1">
      <alignment horizontal="center"/>
      <protection locked="0"/>
    </xf>
    <xf numFmtId="0" fontId="4" fillId="7" borderId="234" xfId="0" applyFont="1" applyFill="1" applyBorder="1"/>
    <xf numFmtId="0" fontId="25" fillId="0" borderId="234" xfId="0" applyFont="1" applyBorder="1" applyAlignment="1">
      <alignment horizontal="center" vertical="center"/>
    </xf>
    <xf numFmtId="0" fontId="12" fillId="0" borderId="234" xfId="8" applyFont="1" applyBorder="1" applyAlignment="1" applyProtection="1">
      <alignment horizontal="center" vertical="center"/>
      <protection locked="0"/>
    </xf>
    <xf numFmtId="0" fontId="10" fillId="0" borderId="234" xfId="8" applyFont="1" applyBorder="1" applyAlignment="1">
      <alignment horizontal="left" indent="4"/>
    </xf>
    <xf numFmtId="9" fontId="12" fillId="0" borderId="234" xfId="2" applyFont="1" applyFill="1" applyBorder="1" applyProtection="1">
      <protection locked="0"/>
    </xf>
    <xf numFmtId="0" fontId="12" fillId="0" borderId="234" xfId="8" applyFont="1" applyBorder="1" applyProtection="1">
      <protection locked="0"/>
    </xf>
    <xf numFmtId="177" fontId="12" fillId="0" borderId="234" xfId="10" applyNumberFormat="1" applyFont="1" applyBorder="1" applyProtection="1">
      <protection locked="0"/>
    </xf>
    <xf numFmtId="0" fontId="12" fillId="0" borderId="234" xfId="8" applyFont="1" applyBorder="1" applyAlignment="1" applyProtection="1">
      <alignment horizontal="left"/>
      <protection locked="0"/>
    </xf>
    <xf numFmtId="0" fontId="10" fillId="0" borderId="234" xfId="8" applyFont="1" applyBorder="1" applyProtection="1">
      <protection locked="0"/>
    </xf>
    <xf numFmtId="9" fontId="26" fillId="0" borderId="234" xfId="2" applyFont="1" applyFill="1" applyBorder="1" applyProtection="1">
      <protection locked="0"/>
    </xf>
    <xf numFmtId="166" fontId="26" fillId="0" borderId="234" xfId="1" applyFont="1" applyFill="1" applyBorder="1" applyProtection="1">
      <protection locked="0"/>
    </xf>
    <xf numFmtId="173" fontId="26" fillId="0" borderId="234" xfId="1" applyNumberFormat="1" applyFont="1" applyFill="1" applyBorder="1" applyProtection="1">
      <protection locked="0"/>
    </xf>
    <xf numFmtId="0" fontId="27" fillId="7" borderId="234" xfId="11" applyFont="1" applyFill="1" applyBorder="1" applyAlignment="1">
      <alignment horizontal="center"/>
    </xf>
    <xf numFmtId="0" fontId="27" fillId="7" borderId="234" xfId="11" applyFont="1" applyFill="1" applyBorder="1" applyAlignment="1">
      <alignment horizontal="center" wrapText="1"/>
    </xf>
    <xf numFmtId="0" fontId="27" fillId="7" borderId="234" xfId="11" applyFont="1" applyFill="1" applyBorder="1" applyAlignment="1">
      <alignment horizontal="center" vertical="top"/>
    </xf>
    <xf numFmtId="0" fontId="27" fillId="7" borderId="234" xfId="11" applyFont="1" applyFill="1" applyBorder="1"/>
    <xf numFmtId="171" fontId="26" fillId="0" borderId="234" xfId="12" applyNumberFormat="1" applyFont="1" applyFill="1" applyBorder="1" applyProtection="1">
      <protection locked="0"/>
    </xf>
    <xf numFmtId="0" fontId="26" fillId="0" borderId="234" xfId="11" applyFont="1" applyBorder="1" applyProtection="1">
      <protection locked="0"/>
    </xf>
    <xf numFmtId="0" fontId="26" fillId="0" borderId="234" xfId="11" applyFont="1" applyBorder="1" applyAlignment="1">
      <alignment horizontal="center" vertical="center"/>
    </xf>
    <xf numFmtId="0" fontId="26" fillId="0" borderId="234" xfId="0" applyFont="1" applyBorder="1"/>
    <xf numFmtId="172" fontId="26" fillId="0" borderId="234" xfId="6" applyNumberFormat="1" applyFont="1" applyFill="1" applyBorder="1" applyAlignment="1" applyProtection="1">
      <alignment horizontal="center"/>
      <protection locked="0"/>
    </xf>
    <xf numFmtId="9" fontId="26" fillId="0" borderId="234" xfId="0" applyNumberFormat="1" applyFont="1" applyBorder="1" applyAlignment="1" applyProtection="1">
      <alignment horizontal="center"/>
      <protection locked="0"/>
    </xf>
    <xf numFmtId="0" fontId="27" fillId="7" borderId="234" xfId="0" quotePrefix="1" applyFont="1" applyFill="1" applyBorder="1" applyAlignment="1">
      <alignment horizontal="center"/>
    </xf>
    <xf numFmtId="177" fontId="12" fillId="8" borderId="234" xfId="10" applyNumberFormat="1" applyFont="1" applyFill="1" applyBorder="1"/>
    <xf numFmtId="177" fontId="12" fillId="11" borderId="234" xfId="10" applyNumberFormat="1" applyFont="1" applyFill="1" applyBorder="1"/>
    <xf numFmtId="177" fontId="12" fillId="0" borderId="234" xfId="10" applyNumberFormat="1" applyFont="1" applyBorder="1"/>
    <xf numFmtId="0" fontId="27" fillId="7" borderId="234" xfId="8" applyFont="1" applyFill="1" applyBorder="1" applyAlignment="1">
      <alignment horizontal="center" vertical="center"/>
    </xf>
    <xf numFmtId="166" fontId="25" fillId="2" borderId="234" xfId="1" applyFont="1" applyFill="1" applyBorder="1" applyProtection="1"/>
    <xf numFmtId="43" fontId="25" fillId="11" borderId="191" xfId="6" applyFont="1" applyFill="1" applyBorder="1"/>
    <xf numFmtId="0" fontId="32" fillId="7" borderId="234" xfId="0" applyFont="1" applyFill="1" applyBorder="1" applyAlignment="1">
      <alignment horizontal="center"/>
    </xf>
    <xf numFmtId="43" fontId="27" fillId="7" borderId="234" xfId="6" applyFont="1" applyFill="1" applyBorder="1" applyAlignment="1">
      <alignment horizontal="center" vertical="center" wrapText="1"/>
    </xf>
    <xf numFmtId="166" fontId="8" fillId="0" borderId="234" xfId="1" applyFont="1" applyFill="1" applyBorder="1" applyProtection="1"/>
    <xf numFmtId="0" fontId="220" fillId="14" borderId="234" xfId="0" applyFont="1" applyFill="1" applyBorder="1" applyAlignment="1">
      <alignment horizontal="center" vertical="center" wrapText="1"/>
    </xf>
    <xf numFmtId="0" fontId="220" fillId="7" borderId="234" xfId="0" applyFont="1" applyFill="1" applyBorder="1" applyAlignment="1">
      <alignment horizontal="center" vertical="center" wrapText="1"/>
    </xf>
    <xf numFmtId="0" fontId="234" fillId="2" borderId="0" xfId="0" applyFont="1" applyFill="1"/>
    <xf numFmtId="0" fontId="274" fillId="2" borderId="0" xfId="0" applyFont="1" applyFill="1"/>
    <xf numFmtId="0" fontId="271" fillId="0" borderId="0" xfId="0" applyFont="1"/>
    <xf numFmtId="0" fontId="12" fillId="0" borderId="227" xfId="8" applyFont="1" applyBorder="1" applyAlignment="1" applyProtection="1">
      <alignment horizontal="center" vertical="center"/>
      <protection locked="0"/>
    </xf>
    <xf numFmtId="0" fontId="10" fillId="0" borderId="236" xfId="8" applyFont="1" applyBorder="1" applyAlignment="1" applyProtection="1">
      <alignment horizontal="center" vertical="center"/>
      <protection locked="0"/>
    </xf>
    <xf numFmtId="0" fontId="67" fillId="2" borderId="234" xfId="0" applyFont="1" applyFill="1" applyBorder="1" applyAlignment="1">
      <alignment horizontal="center" vertical="center"/>
    </xf>
    <xf numFmtId="0" fontId="25" fillId="0" borderId="234" xfId="0" applyFont="1" applyBorder="1"/>
    <xf numFmtId="0" fontId="26" fillId="0" borderId="234" xfId="0" applyFont="1" applyBorder="1" applyAlignment="1">
      <alignment vertical="center"/>
    </xf>
    <xf numFmtId="43" fontId="12" fillId="17" borderId="234" xfId="1" applyNumberFormat="1" applyFont="1" applyFill="1" applyBorder="1" applyAlignment="1">
      <alignment horizontal="right"/>
    </xf>
    <xf numFmtId="0" fontId="4" fillId="0" borderId="234" xfId="14" applyFont="1" applyBorder="1" applyAlignment="1">
      <alignment vertical="center"/>
    </xf>
    <xf numFmtId="0" fontId="12" fillId="0" borderId="234" xfId="14" applyFont="1" applyBorder="1" applyAlignment="1">
      <alignment vertical="center"/>
    </xf>
    <xf numFmtId="43" fontId="12" fillId="8" borderId="234" xfId="6" applyFont="1" applyFill="1" applyBorder="1" applyAlignment="1" applyProtection="1">
      <alignment horizontal="center"/>
    </xf>
    <xf numFmtId="0" fontId="4" fillId="2" borderId="234" xfId="14" applyFont="1" applyFill="1" applyBorder="1" applyAlignment="1">
      <alignment horizontal="center"/>
    </xf>
    <xf numFmtId="0" fontId="12" fillId="2" borderId="234" xfId="14" applyFont="1" applyFill="1" applyBorder="1" applyAlignment="1">
      <alignment horizontal="center"/>
    </xf>
    <xf numFmtId="43" fontId="12" fillId="8" borderId="234" xfId="6" applyFont="1" applyFill="1" applyBorder="1" applyAlignment="1" applyProtection="1">
      <alignment horizontal="center" vertical="top"/>
    </xf>
    <xf numFmtId="0" fontId="12" fillId="2" borderId="234" xfId="14" applyFont="1" applyFill="1" applyBorder="1" applyAlignment="1">
      <alignment horizontal="center" vertical="center"/>
    </xf>
    <xf numFmtId="43" fontId="12" fillId="8" borderId="234" xfId="6" applyFont="1" applyFill="1" applyBorder="1"/>
    <xf numFmtId="0" fontId="27" fillId="14" borderId="234" xfId="0" applyFont="1" applyFill="1" applyBorder="1"/>
    <xf numFmtId="0" fontId="27" fillId="14" borderId="234" xfId="0" applyFont="1" applyFill="1" applyBorder="1" applyAlignment="1">
      <alignment horizontal="center"/>
    </xf>
    <xf numFmtId="0" fontId="27" fillId="7" borderId="234" xfId="0" applyFont="1" applyFill="1" applyBorder="1"/>
    <xf numFmtId="0" fontId="10" fillId="3" borderId="234" xfId="0" applyFont="1" applyFill="1" applyBorder="1" applyAlignment="1">
      <alignment horizontal="center"/>
    </xf>
    <xf numFmtId="43" fontId="12" fillId="0" borderId="234" xfId="6" applyFont="1" applyFill="1" applyBorder="1" applyAlignment="1" applyProtection="1">
      <alignment horizontal="center"/>
      <protection locked="0"/>
    </xf>
    <xf numFmtId="0" fontId="12" fillId="0" borderId="234" xfId="14" applyFont="1" applyBorder="1" applyAlignment="1">
      <alignment horizontal="center"/>
    </xf>
    <xf numFmtId="0" fontId="89" fillId="7" borderId="234" xfId="0" applyFont="1" applyFill="1" applyBorder="1" applyAlignment="1">
      <alignment horizontal="center"/>
    </xf>
    <xf numFmtId="0" fontId="26" fillId="2" borderId="234" xfId="0" applyFont="1" applyFill="1" applyBorder="1" applyAlignment="1">
      <alignment horizontal="left"/>
    </xf>
    <xf numFmtId="0" fontId="4" fillId="7" borderId="234" xfId="0" applyFont="1" applyFill="1" applyBorder="1" applyAlignment="1">
      <alignment vertical="center"/>
    </xf>
    <xf numFmtId="43" fontId="27" fillId="12" borderId="234" xfId="6" applyFont="1" applyFill="1" applyBorder="1" applyAlignment="1">
      <alignment horizontal="center" vertical="center" wrapText="1"/>
    </xf>
    <xf numFmtId="43" fontId="26" fillId="0" borderId="234" xfId="6" applyFont="1" applyFill="1" applyBorder="1" applyProtection="1">
      <protection locked="0"/>
    </xf>
    <xf numFmtId="43" fontId="25" fillId="0" borderId="234" xfId="6" applyFont="1" applyFill="1" applyBorder="1" applyProtection="1">
      <protection locked="0"/>
    </xf>
    <xf numFmtId="1" fontId="26" fillId="0" borderId="234" xfId="6" applyNumberFormat="1" applyFont="1" applyFill="1" applyBorder="1" applyProtection="1">
      <protection locked="0"/>
    </xf>
    <xf numFmtId="0" fontId="26" fillId="0" borderId="234" xfId="0" applyFont="1" applyBorder="1" applyProtection="1">
      <protection locked="0"/>
    </xf>
    <xf numFmtId="43" fontId="27" fillId="7" borderId="234" xfId="6" applyFont="1" applyFill="1" applyBorder="1" applyAlignment="1" applyProtection="1">
      <alignment horizontal="center" vertical="center" wrapText="1"/>
      <protection locked="0"/>
    </xf>
    <xf numFmtId="173" fontId="43" fillId="0" borderId="234" xfId="1" applyNumberFormat="1" applyFont="1" applyFill="1" applyBorder="1" applyProtection="1">
      <protection locked="0"/>
    </xf>
    <xf numFmtId="166" fontId="90" fillId="13" borderId="234" xfId="1" applyFont="1" applyFill="1" applyBorder="1" applyProtection="1"/>
    <xf numFmtId="166" fontId="12" fillId="0" borderId="234" xfId="1" applyFont="1" applyFill="1" applyBorder="1" applyProtection="1">
      <protection locked="0"/>
    </xf>
    <xf numFmtId="171" fontId="12" fillId="0" borderId="234" xfId="1" applyNumberFormat="1" applyFont="1" applyFill="1" applyBorder="1" applyProtection="1">
      <protection locked="0"/>
    </xf>
    <xf numFmtId="173" fontId="12" fillId="0" borderId="234" xfId="1" applyNumberFormat="1" applyFont="1" applyFill="1" applyBorder="1" applyProtection="1">
      <protection locked="0"/>
    </xf>
    <xf numFmtId="173" fontId="90" fillId="13" borderId="234" xfId="1" applyNumberFormat="1" applyFont="1" applyFill="1" applyBorder="1" applyProtection="1"/>
    <xf numFmtId="173" fontId="12" fillId="0" borderId="234" xfId="1" applyNumberFormat="1" applyFont="1" applyFill="1" applyBorder="1" applyAlignment="1" applyProtection="1">
      <protection locked="0"/>
    </xf>
    <xf numFmtId="173" fontId="10" fillId="2" borderId="234" xfId="0" applyNumberFormat="1" applyFont="1" applyFill="1" applyBorder="1"/>
    <xf numFmtId="0" fontId="27" fillId="7" borderId="234" xfId="8" applyFont="1" applyFill="1" applyBorder="1" applyAlignment="1">
      <alignment horizontal="center" vertical="top"/>
    </xf>
    <xf numFmtId="0" fontId="27" fillId="7" borderId="234" xfId="8" applyFont="1" applyFill="1" applyBorder="1"/>
    <xf numFmtId="0" fontId="10" fillId="0" borderId="234" xfId="8" applyFont="1" applyBorder="1"/>
    <xf numFmtId="0" fontId="10" fillId="0" borderId="234" xfId="8" applyFont="1" applyBorder="1" applyAlignment="1">
      <alignment horizontal="left" vertical="center"/>
    </xf>
    <xf numFmtId="0" fontId="27" fillId="7" borderId="234" xfId="0" applyFont="1" applyFill="1" applyBorder="1" applyAlignment="1">
      <alignment vertical="center"/>
    </xf>
    <xf numFmtId="0" fontId="10" fillId="0" borderId="234" xfId="8" applyFont="1" applyBorder="1" applyAlignment="1">
      <alignment horizontal="left"/>
    </xf>
    <xf numFmtId="166" fontId="26" fillId="0" borderId="234" xfId="1" applyFont="1" applyBorder="1"/>
    <xf numFmtId="0" fontId="12" fillId="0" borderId="234" xfId="8" applyFont="1" applyBorder="1" applyAlignment="1">
      <alignment horizontal="center"/>
    </xf>
    <xf numFmtId="9" fontId="26" fillId="0" borderId="234" xfId="0" applyNumberFormat="1" applyFont="1" applyBorder="1"/>
    <xf numFmtId="166" fontId="26" fillId="11" borderId="234" xfId="1" applyFont="1" applyFill="1" applyBorder="1"/>
    <xf numFmtId="166" fontId="31" fillId="0" borderId="234" xfId="1" applyFont="1" applyFill="1" applyBorder="1"/>
    <xf numFmtId="166" fontId="31" fillId="11" borderId="234" xfId="1" applyFont="1" applyFill="1" applyBorder="1"/>
    <xf numFmtId="0" fontId="12" fillId="0" borderId="234" xfId="8" applyFont="1" applyBorder="1" applyAlignment="1">
      <alignment horizontal="left" indent="9"/>
    </xf>
    <xf numFmtId="166" fontId="26" fillId="0" borderId="234" xfId="1" applyFont="1" applyFill="1" applyBorder="1"/>
    <xf numFmtId="173" fontId="26" fillId="11" borderId="234" xfId="1" applyNumberFormat="1" applyFont="1" applyFill="1" applyBorder="1" applyProtection="1"/>
    <xf numFmtId="0" fontId="26" fillId="2" borderId="234" xfId="0" applyFont="1" applyFill="1" applyBorder="1"/>
    <xf numFmtId="0" fontId="25" fillId="2" borderId="234" xfId="0" applyFont="1" applyFill="1" applyBorder="1"/>
    <xf numFmtId="0" fontId="10" fillId="0" borderId="234" xfId="8" applyFont="1" applyBorder="1" applyAlignment="1">
      <alignment horizontal="center"/>
    </xf>
    <xf numFmtId="0" fontId="10" fillId="0" borderId="234" xfId="8" applyFont="1" applyBorder="1" applyAlignment="1">
      <alignment horizontal="left" indent="9"/>
    </xf>
    <xf numFmtId="0" fontId="10" fillId="0" borderId="234" xfId="8" applyFont="1" applyBorder="1" applyAlignment="1" applyProtection="1">
      <alignment horizontal="center" vertical="center"/>
      <protection locked="0"/>
    </xf>
    <xf numFmtId="166" fontId="25" fillId="0" borderId="234" xfId="1" applyFont="1" applyFill="1" applyBorder="1"/>
    <xf numFmtId="0" fontId="33" fillId="2" borderId="0" xfId="0" applyFont="1" applyFill="1"/>
    <xf numFmtId="0" fontId="10" fillId="0" borderId="209" xfId="8" applyFont="1" applyBorder="1" applyProtection="1">
      <protection locked="0"/>
    </xf>
    <xf numFmtId="49" fontId="10" fillId="0" borderId="206" xfId="8" applyNumberFormat="1" applyFont="1" applyBorder="1" applyAlignment="1">
      <alignment horizontal="center"/>
    </xf>
    <xf numFmtId="49" fontId="10" fillId="0" borderId="205" xfId="8" applyNumberFormat="1" applyFont="1" applyBorder="1" applyAlignment="1">
      <alignment horizontal="center"/>
    </xf>
    <xf numFmtId="170" fontId="10" fillId="0" borderId="188" xfId="8" applyNumberFormat="1" applyFont="1" applyBorder="1" applyAlignment="1">
      <alignment horizontal="center"/>
    </xf>
    <xf numFmtId="170" fontId="10" fillId="0" borderId="211" xfId="8" applyNumberFormat="1" applyFont="1" applyBorder="1" applyAlignment="1">
      <alignment horizontal="center"/>
    </xf>
    <xf numFmtId="166" fontId="10" fillId="2" borderId="47" xfId="1" quotePrefix="1" applyFont="1" applyFill="1" applyBorder="1" applyAlignment="1" applyProtection="1">
      <alignment horizontal="center"/>
      <protection locked="0"/>
    </xf>
    <xf numFmtId="43" fontId="25" fillId="2" borderId="47" xfId="5" applyFont="1" applyFill="1" applyBorder="1" applyProtection="1">
      <protection locked="0"/>
    </xf>
    <xf numFmtId="166" fontId="31" fillId="11" borderId="202" xfId="1" applyFont="1" applyFill="1" applyBorder="1"/>
    <xf numFmtId="166" fontId="30" fillId="11" borderId="202" xfId="1" applyFont="1" applyFill="1" applyBorder="1" applyAlignment="1">
      <alignment horizontal="center" vertical="center" wrapText="1"/>
    </xf>
    <xf numFmtId="43" fontId="30" fillId="15" borderId="0" xfId="6" applyFont="1" applyFill="1" applyProtection="1">
      <protection locked="0"/>
    </xf>
    <xf numFmtId="9" fontId="31" fillId="15" borderId="0" xfId="2" applyFont="1" applyFill="1" applyProtection="1">
      <protection locked="0"/>
    </xf>
    <xf numFmtId="43" fontId="30" fillId="2" borderId="0" xfId="6" applyFont="1" applyFill="1" applyProtection="1">
      <protection locked="0"/>
    </xf>
    <xf numFmtId="9" fontId="31" fillId="2" borderId="0" xfId="2" applyFont="1" applyFill="1" applyProtection="1">
      <protection locked="0"/>
    </xf>
    <xf numFmtId="9" fontId="26" fillId="0" borderId="190" xfId="2" applyFont="1" applyFill="1" applyBorder="1" applyProtection="1">
      <protection locked="0"/>
    </xf>
    <xf numFmtId="1" fontId="26" fillId="0" borderId="190" xfId="6" applyNumberFormat="1" applyFont="1" applyFill="1" applyBorder="1" applyAlignment="1" applyProtection="1">
      <alignment horizontal="center"/>
      <protection locked="0"/>
    </xf>
    <xf numFmtId="10" fontId="26" fillId="0" borderId="190" xfId="2" applyNumberFormat="1" applyFont="1" applyFill="1" applyBorder="1" applyProtection="1">
      <protection locked="0"/>
    </xf>
    <xf numFmtId="175" fontId="26" fillId="0" borderId="190" xfId="6" applyNumberFormat="1" applyFont="1" applyFill="1" applyBorder="1" applyProtection="1">
      <protection locked="0"/>
    </xf>
    <xf numFmtId="172" fontId="26" fillId="11" borderId="190" xfId="6" applyNumberFormat="1" applyFont="1" applyFill="1" applyBorder="1" applyProtection="1"/>
    <xf numFmtId="172" fontId="26" fillId="0" borderId="190" xfId="6" applyNumberFormat="1" applyFont="1" applyFill="1" applyBorder="1" applyProtection="1">
      <protection locked="0"/>
    </xf>
    <xf numFmtId="1" fontId="26" fillId="0" borderId="190" xfId="6" applyNumberFormat="1" applyFont="1" applyFill="1" applyBorder="1" applyProtection="1">
      <protection locked="0"/>
    </xf>
    <xf numFmtId="43" fontId="26" fillId="0" borderId="190" xfId="6" applyFont="1" applyFill="1" applyBorder="1" applyProtection="1"/>
    <xf numFmtId="172" fontId="25" fillId="11" borderId="0" xfId="6" applyNumberFormat="1" applyFont="1" applyFill="1" applyBorder="1" applyProtection="1"/>
    <xf numFmtId="172" fontId="25" fillId="0" borderId="0" xfId="2" applyNumberFormat="1" applyFont="1" applyFill="1" applyBorder="1" applyProtection="1"/>
    <xf numFmtId="172" fontId="25" fillId="0" borderId="0" xfId="6" applyNumberFormat="1" applyFont="1" applyFill="1" applyBorder="1" applyProtection="1"/>
    <xf numFmtId="172" fontId="25" fillId="11" borderId="2" xfId="6" applyNumberFormat="1" applyFont="1" applyFill="1" applyBorder="1" applyProtection="1"/>
    <xf numFmtId="172" fontId="25" fillId="11" borderId="234" xfId="6" applyNumberFormat="1" applyFont="1" applyFill="1" applyBorder="1" applyProtection="1"/>
    <xf numFmtId="172" fontId="25" fillId="0" borderId="190" xfId="2" applyNumberFormat="1" applyFont="1" applyFill="1" applyBorder="1" applyProtection="1"/>
    <xf numFmtId="172" fontId="25" fillId="0" borderId="190" xfId="6" applyNumberFormat="1" applyFont="1" applyFill="1" applyBorder="1" applyProtection="1"/>
    <xf numFmtId="172" fontId="25" fillId="11" borderId="190" xfId="6" applyNumberFormat="1" applyFont="1" applyFill="1" applyBorder="1" applyProtection="1"/>
    <xf numFmtId="172" fontId="25" fillId="11" borderId="208" xfId="6" applyNumberFormat="1" applyFont="1" applyFill="1" applyBorder="1" applyProtection="1"/>
    <xf numFmtId="172" fontId="25" fillId="2" borderId="0" xfId="6" applyNumberFormat="1" applyFont="1" applyFill="1" applyBorder="1" applyProtection="1"/>
    <xf numFmtId="172" fontId="25" fillId="2" borderId="0" xfId="2" applyNumberFormat="1" applyFont="1" applyFill="1" applyBorder="1" applyProtection="1"/>
    <xf numFmtId="172" fontId="4" fillId="7" borderId="0" xfId="6" applyNumberFormat="1" applyFont="1" applyFill="1" applyProtection="1"/>
    <xf numFmtId="43" fontId="122" fillId="0" borderId="0" xfId="18" applyNumberFormat="1" applyFont="1" applyFill="1" applyAlignment="1" applyProtection="1">
      <alignment horizontal="right"/>
      <protection locked="0"/>
    </xf>
    <xf numFmtId="9" fontId="26" fillId="0" borderId="0" xfId="2" applyFont="1" applyFill="1" applyProtection="1">
      <protection locked="0"/>
    </xf>
    <xf numFmtId="43" fontId="30" fillId="0" borderId="0" xfId="6" applyFont="1" applyFill="1" applyProtection="1">
      <protection locked="0"/>
    </xf>
    <xf numFmtId="9" fontId="31" fillId="0" borderId="0" xfId="2" applyFont="1" applyFill="1" applyProtection="1">
      <protection locked="0"/>
    </xf>
    <xf numFmtId="43" fontId="26" fillId="0" borderId="0" xfId="6" applyFont="1" applyFill="1" applyBorder="1" applyAlignment="1" applyProtection="1">
      <alignment horizontal="center"/>
      <protection locked="0"/>
    </xf>
    <xf numFmtId="43" fontId="26" fillId="0" borderId="0" xfId="6" quotePrefix="1" applyFont="1" applyFill="1" applyProtection="1">
      <protection locked="0"/>
    </xf>
    <xf numFmtId="0" fontId="70" fillId="88" borderId="0" xfId="0" applyFont="1" applyFill="1"/>
    <xf numFmtId="0" fontId="255" fillId="94" borderId="201" xfId="0" applyFont="1" applyFill="1" applyBorder="1"/>
    <xf numFmtId="0" fontId="255" fillId="94" borderId="201" xfId="0" applyFont="1" applyFill="1" applyBorder="1" applyAlignment="1">
      <alignment horizontal="center"/>
    </xf>
    <xf numFmtId="0" fontId="255" fillId="94" borderId="219" xfId="0" applyFont="1" applyFill="1" applyBorder="1"/>
    <xf numFmtId="0" fontId="255" fillId="94" borderId="219" xfId="0" applyFont="1" applyFill="1" applyBorder="1" applyAlignment="1">
      <alignment horizontal="center"/>
    </xf>
    <xf numFmtId="0" fontId="31" fillId="0" borderId="0" xfId="3" applyFont="1" applyAlignment="1">
      <alignment horizontal="right"/>
    </xf>
    <xf numFmtId="0" fontId="33" fillId="90" borderId="0" xfId="3" applyFont="1" applyFill="1"/>
    <xf numFmtId="0" fontId="30" fillId="0" borderId="0" xfId="3" applyFont="1" applyAlignment="1">
      <alignment horizontal="center" vertical="center" wrapText="1"/>
    </xf>
    <xf numFmtId="1" fontId="31" fillId="0" borderId="0" xfId="3" applyNumberFormat="1" applyFont="1"/>
    <xf numFmtId="2" fontId="31" fillId="0" borderId="0" xfId="3" applyNumberFormat="1" applyFont="1"/>
    <xf numFmtId="0" fontId="31" fillId="0" borderId="0" xfId="3" applyFont="1" applyAlignment="1">
      <alignment horizontal="right" vertical="top"/>
    </xf>
    <xf numFmtId="0" fontId="31" fillId="0" borderId="0" xfId="3" applyFont="1" applyAlignment="1">
      <alignment vertical="top" wrapText="1"/>
    </xf>
    <xf numFmtId="0" fontId="54" fillId="0" borderId="0" xfId="3" applyFont="1" applyAlignment="1">
      <alignment vertical="top" wrapText="1"/>
    </xf>
    <xf numFmtId="0" fontId="31" fillId="0" borderId="0" xfId="3" applyFont="1" applyAlignment="1">
      <alignment wrapText="1"/>
    </xf>
    <xf numFmtId="0" fontId="74" fillId="0" borderId="0" xfId="1236" applyFont="1"/>
    <xf numFmtId="0" fontId="237" fillId="0" borderId="0" xfId="1236" applyFont="1"/>
    <xf numFmtId="0" fontId="236" fillId="0" borderId="0" xfId="1236" applyFont="1"/>
    <xf numFmtId="0" fontId="235" fillId="0" borderId="0" xfId="1236"/>
    <xf numFmtId="43" fontId="26" fillId="8" borderId="3" xfId="5" applyFont="1" applyFill="1" applyBorder="1" applyProtection="1">
      <protection locked="0"/>
    </xf>
    <xf numFmtId="0" fontId="275" fillId="15" borderId="0" xfId="3" applyFont="1" applyFill="1"/>
    <xf numFmtId="0" fontId="275" fillId="2" borderId="0" xfId="3" applyFont="1" applyFill="1"/>
    <xf numFmtId="0" fontId="276" fillId="2" borderId="0" xfId="3" applyFont="1" applyFill="1"/>
    <xf numFmtId="0" fontId="277" fillId="2" borderId="0" xfId="3" applyFont="1" applyFill="1"/>
    <xf numFmtId="0" fontId="30" fillId="0" borderId="0" xfId="3" applyFont="1" applyAlignment="1">
      <alignment horizontal="center"/>
    </xf>
    <xf numFmtId="43" fontId="25" fillId="2" borderId="0" xfId="3" applyNumberFormat="1" applyFont="1" applyFill="1" applyAlignment="1">
      <alignment horizontal="center" vertical="center"/>
    </xf>
    <xf numFmtId="10" fontId="25" fillId="2" borderId="0" xfId="7" applyNumberFormat="1" applyFont="1" applyFill="1" applyBorder="1" applyProtection="1"/>
    <xf numFmtId="0" fontId="8" fillId="3" borderId="0" xfId="0" applyFont="1" applyFill="1"/>
    <xf numFmtId="0" fontId="32" fillId="14" borderId="206" xfId="0" applyFont="1" applyFill="1" applyBorder="1" applyAlignment="1">
      <alignment horizontal="center" vertical="center"/>
    </xf>
    <xf numFmtId="0" fontId="4" fillId="2" borderId="0" xfId="3" applyFont="1" applyFill="1" applyAlignment="1">
      <alignment horizontal="left"/>
    </xf>
    <xf numFmtId="0" fontId="125" fillId="2" borderId="0" xfId="3" applyFont="1" applyFill="1" applyAlignment="1">
      <alignment horizontal="left"/>
    </xf>
    <xf numFmtId="0" fontId="123" fillId="2" borderId="0" xfId="18" applyNumberFormat="1" applyFont="1" applyFill="1" applyAlignment="1">
      <alignment horizontal="left"/>
    </xf>
    <xf numFmtId="170" fontId="28" fillId="14" borderId="207" xfId="0" quotePrefix="1" applyNumberFormat="1" applyFont="1" applyFill="1" applyBorder="1" applyAlignment="1">
      <alignment horizontal="center"/>
    </xf>
    <xf numFmtId="170" fontId="28" fillId="14" borderId="9" xfId="0" quotePrefix="1" applyNumberFormat="1" applyFont="1" applyFill="1" applyBorder="1" applyAlignment="1">
      <alignment horizontal="center"/>
    </xf>
    <xf numFmtId="0" fontId="126" fillId="0" borderId="201" xfId="0" applyFont="1" applyBorder="1" applyAlignment="1">
      <alignment horizontal="center" vertical="top"/>
    </xf>
    <xf numFmtId="0" fontId="126" fillId="0" borderId="201" xfId="0" applyFont="1" applyBorder="1" applyAlignment="1">
      <alignment vertical="top"/>
    </xf>
    <xf numFmtId="0" fontId="126" fillId="0" borderId="201" xfId="0" applyFont="1" applyBorder="1" applyAlignment="1">
      <alignment vertical="top" wrapText="1"/>
    </xf>
    <xf numFmtId="0" fontId="126" fillId="0" borderId="232" xfId="0" applyFont="1" applyBorder="1" applyAlignment="1">
      <alignment vertical="top"/>
    </xf>
    <xf numFmtId="0" fontId="272" fillId="0" borderId="232" xfId="0" applyFont="1" applyBorder="1" applyAlignment="1">
      <alignment vertical="top"/>
    </xf>
    <xf numFmtId="0" fontId="67" fillId="2" borderId="234" xfId="0" applyFont="1" applyFill="1" applyBorder="1" applyAlignment="1">
      <alignment horizontal="center"/>
    </xf>
    <xf numFmtId="0" fontId="123" fillId="2" borderId="0" xfId="18" applyNumberFormat="1" applyFont="1" applyFill="1" applyAlignment="1">
      <alignment horizontal="right"/>
    </xf>
    <xf numFmtId="0" fontId="267" fillId="92" borderId="0" xfId="0" applyFont="1" applyFill="1" applyAlignment="1">
      <alignment horizontal="center"/>
    </xf>
    <xf numFmtId="0" fontId="76" fillId="0" borderId="0" xfId="0" applyFont="1" applyAlignment="1">
      <alignment horizontal="center"/>
    </xf>
    <xf numFmtId="43" fontId="242" fillId="0" borderId="0" xfId="18" applyNumberFormat="1" applyFont="1" applyFill="1" applyAlignment="1" applyProtection="1">
      <alignment horizontal="right" wrapText="1"/>
      <protection locked="0"/>
    </xf>
    <xf numFmtId="0" fontId="220" fillId="2" borderId="0" xfId="3" applyFont="1" applyFill="1"/>
    <xf numFmtId="0" fontId="80" fillId="2" borderId="0" xfId="3" applyFont="1" applyFill="1"/>
    <xf numFmtId="169" fontId="76" fillId="2" borderId="0" xfId="3" applyNumberFormat="1" applyFont="1" applyFill="1" applyAlignment="1">
      <alignment horizontal="left"/>
    </xf>
    <xf numFmtId="43" fontId="70" fillId="0" borderId="0" xfId="6" applyFont="1" applyBorder="1" applyProtection="1">
      <protection locked="0"/>
    </xf>
    <xf numFmtId="10" fontId="70" fillId="23" borderId="2" xfId="7" applyNumberFormat="1" applyFont="1" applyFill="1" applyBorder="1"/>
    <xf numFmtId="43" fontId="70" fillId="23" borderId="0" xfId="25" applyFont="1" applyFill="1" applyBorder="1" applyProtection="1">
      <protection locked="0"/>
    </xf>
    <xf numFmtId="0" fontId="76" fillId="29" borderId="0" xfId="0" applyFont="1" applyFill="1"/>
    <xf numFmtId="10" fontId="76" fillId="29" borderId="0" xfId="0" applyNumberFormat="1" applyFont="1" applyFill="1"/>
    <xf numFmtId="43" fontId="76" fillId="23" borderId="0" xfId="0" applyNumberFormat="1" applyFont="1" applyFill="1"/>
    <xf numFmtId="0" fontId="46" fillId="0" borderId="0" xfId="0" applyFont="1" applyAlignment="1">
      <alignment horizontal="center"/>
    </xf>
    <xf numFmtId="10" fontId="70" fillId="2" borderId="0" xfId="0" applyNumberFormat="1" applyFont="1" applyFill="1"/>
    <xf numFmtId="10" fontId="70" fillId="0" borderId="0" xfId="0" applyNumberFormat="1" applyFont="1"/>
    <xf numFmtId="0" fontId="70" fillId="2" borderId="0" xfId="0" applyFont="1" applyFill="1" applyAlignment="1">
      <alignment horizontal="center" vertical="center"/>
    </xf>
    <xf numFmtId="0" fontId="70" fillId="0" borderId="0" xfId="0" applyFont="1" applyAlignment="1">
      <alignment horizontal="center" vertical="center"/>
    </xf>
    <xf numFmtId="0" fontId="8" fillId="2" borderId="0" xfId="0" applyFont="1" applyFill="1" applyAlignment="1">
      <alignment horizontal="left"/>
    </xf>
    <xf numFmtId="170" fontId="28" fillId="14" borderId="34" xfId="0" quotePrefix="1" applyNumberFormat="1" applyFont="1" applyFill="1" applyBorder="1" applyAlignment="1">
      <alignment horizontal="center"/>
    </xf>
    <xf numFmtId="170" fontId="28" fillId="14" borderId="34" xfId="0" applyNumberFormat="1" applyFont="1" applyFill="1" applyBorder="1" applyAlignment="1">
      <alignment horizontal="center"/>
    </xf>
    <xf numFmtId="0" fontId="3" fillId="7" borderId="44" xfId="0" applyFont="1" applyFill="1" applyBorder="1"/>
    <xf numFmtId="0" fontId="26" fillId="14" borderId="44" xfId="0" applyFont="1" applyFill="1" applyBorder="1"/>
    <xf numFmtId="0" fontId="57" fillId="0" borderId="0" xfId="0" applyFont="1"/>
    <xf numFmtId="0" fontId="17" fillId="0" borderId="0" xfId="0" applyFont="1" applyAlignment="1">
      <alignment horizontal="left"/>
    </xf>
    <xf numFmtId="0" fontId="55" fillId="0" borderId="0" xfId="0" applyFont="1" applyAlignment="1">
      <alignment horizontal="left"/>
    </xf>
    <xf numFmtId="0" fontId="282" fillId="2" borderId="0" xfId="0" applyFont="1" applyFill="1"/>
    <xf numFmtId="43" fontId="57" fillId="0" borderId="0" xfId="6" applyFont="1" applyFill="1" applyBorder="1" applyAlignment="1" applyProtection="1">
      <alignment horizontal="left" indent="6"/>
      <protection locked="0"/>
    </xf>
    <xf numFmtId="43" fontId="57" fillId="0" borderId="0" xfId="6" applyFont="1" applyFill="1" applyBorder="1" applyProtection="1">
      <protection locked="0"/>
    </xf>
    <xf numFmtId="43" fontId="57" fillId="0" borderId="0" xfId="6" applyFont="1" applyFill="1" applyBorder="1" applyAlignment="1" applyProtection="1">
      <protection locked="0"/>
    </xf>
    <xf numFmtId="0" fontId="283" fillId="2" borderId="0" xfId="0" applyFont="1" applyFill="1" applyAlignment="1">
      <alignment horizontal="left"/>
    </xf>
    <xf numFmtId="0" fontId="28" fillId="7" borderId="229" xfId="6" quotePrefix="1" applyNumberFormat="1" applyFont="1" applyFill="1" applyBorder="1" applyAlignment="1" applyProtection="1">
      <alignment horizontal="center" vertical="center" wrapText="1"/>
      <protection locked="0"/>
    </xf>
    <xf numFmtId="43" fontId="28" fillId="2" borderId="0" xfId="6" applyFont="1" applyFill="1" applyAlignment="1" applyProtection="1">
      <alignment horizontal="center" vertical="center" wrapText="1"/>
      <protection locked="0"/>
    </xf>
    <xf numFmtId="43" fontId="28" fillId="7" borderId="229" xfId="6" applyFont="1" applyFill="1" applyBorder="1" applyAlignment="1" applyProtection="1">
      <alignment horizontal="center" vertical="center" wrapText="1"/>
      <protection locked="0"/>
    </xf>
    <xf numFmtId="43" fontId="28" fillId="7" borderId="234" xfId="6" applyFont="1" applyFill="1" applyBorder="1" applyAlignment="1" applyProtection="1">
      <alignment horizontal="center" vertical="center" wrapText="1"/>
      <protection locked="0"/>
    </xf>
    <xf numFmtId="172" fontId="116" fillId="2" borderId="0" xfId="6" applyNumberFormat="1" applyFont="1" applyFill="1" applyBorder="1" applyAlignment="1" applyProtection="1">
      <alignment horizontal="right"/>
    </xf>
    <xf numFmtId="0" fontId="10" fillId="93" borderId="0" xfId="0" applyFont="1" applyFill="1" applyAlignment="1">
      <alignment horizontal="left"/>
    </xf>
    <xf numFmtId="0" fontId="70" fillId="2" borderId="0" xfId="0" applyFont="1" applyFill="1" applyAlignment="1">
      <alignment horizontal="right"/>
    </xf>
    <xf numFmtId="0" fontId="0" fillId="2" borderId="0" xfId="0" applyFill="1" applyAlignment="1">
      <alignment horizontal="left"/>
    </xf>
    <xf numFmtId="0" fontId="57" fillId="7" borderId="205" xfId="0" applyFont="1" applyFill="1" applyBorder="1" applyAlignment="1">
      <alignment horizontal="center" vertical="center"/>
    </xf>
    <xf numFmtId="43" fontId="57" fillId="7" borderId="229" xfId="6" applyFont="1" applyFill="1" applyBorder="1" applyAlignment="1">
      <alignment horizontal="center" vertical="center" wrapText="1"/>
    </xf>
    <xf numFmtId="43" fontId="28" fillId="7" borderId="229" xfId="6" quotePrefix="1" applyFont="1" applyFill="1" applyBorder="1" applyAlignment="1">
      <alignment horizontal="center" vertical="center" wrapText="1"/>
    </xf>
    <xf numFmtId="0" fontId="26" fillId="2" borderId="0" xfId="0" applyFont="1" applyFill="1" applyAlignment="1">
      <alignment horizontal="right" indent="2"/>
    </xf>
    <xf numFmtId="0" fontId="28" fillId="7" borderId="229" xfId="0" quotePrefix="1" applyFont="1" applyFill="1" applyBorder="1" applyAlignment="1">
      <alignment horizontal="center" vertical="center" wrapText="1"/>
    </xf>
    <xf numFmtId="0" fontId="28" fillId="7" borderId="47" xfId="0" quotePrefix="1" applyFont="1" applyFill="1" applyBorder="1" applyAlignment="1">
      <alignment horizontal="center" vertical="center" wrapText="1"/>
    </xf>
    <xf numFmtId="0" fontId="57" fillId="7" borderId="0" xfId="0" applyFont="1" applyFill="1" applyAlignment="1">
      <alignment horizontal="center"/>
    </xf>
    <xf numFmtId="0" fontId="33" fillId="2" borderId="0" xfId="0" applyFont="1" applyFill="1" applyAlignment="1">
      <alignment horizontal="center"/>
    </xf>
    <xf numFmtId="0" fontId="57" fillId="7" borderId="0" xfId="8" applyFont="1" applyFill="1" applyAlignment="1">
      <alignment horizontal="center"/>
    </xf>
    <xf numFmtId="170" fontId="28" fillId="7" borderId="205" xfId="8" applyNumberFormat="1" applyFont="1" applyFill="1" applyBorder="1" applyAlignment="1">
      <alignment horizontal="center"/>
    </xf>
    <xf numFmtId="0" fontId="74" fillId="2" borderId="0" xfId="268" applyFill="1"/>
    <xf numFmtId="0" fontId="285" fillId="2" borderId="0" xfId="268" applyFont="1" applyFill="1"/>
    <xf numFmtId="214" fontId="0" fillId="2" borderId="0" xfId="1242" applyNumberFormat="1" applyFont="1" applyFill="1"/>
    <xf numFmtId="0" fontId="74" fillId="15" borderId="0" xfId="268" applyFill="1"/>
    <xf numFmtId="0" fontId="103" fillId="2" borderId="0" xfId="268" applyFont="1" applyFill="1" applyAlignment="1">
      <alignment horizontal="left" vertical="center"/>
    </xf>
    <xf numFmtId="0" fontId="103" fillId="3" borderId="0" xfId="268" applyFont="1" applyFill="1"/>
    <xf numFmtId="214" fontId="103" fillId="3" borderId="0" xfId="1242" applyNumberFormat="1" applyFont="1" applyFill="1" applyBorder="1" applyAlignment="1" applyProtection="1"/>
    <xf numFmtId="0" fontId="286" fillId="3" borderId="0" xfId="268" applyFont="1" applyFill="1" applyAlignment="1">
      <alignment horizontal="left"/>
    </xf>
    <xf numFmtId="0" fontId="286" fillId="3" borderId="0" xfId="268" applyFont="1" applyFill="1"/>
    <xf numFmtId="214" fontId="286" fillId="3" borderId="0" xfId="1242" applyNumberFormat="1" applyFont="1" applyFill="1" applyBorder="1" applyAlignment="1" applyProtection="1"/>
    <xf numFmtId="0" fontId="84" fillId="2" borderId="0" xfId="268" applyFont="1" applyFill="1" applyAlignment="1">
      <alignment horizontal="right"/>
    </xf>
    <xf numFmtId="0" fontId="287" fillId="3" borderId="0" xfId="268" applyFont="1" applyFill="1" applyAlignment="1">
      <alignment horizontal="left" vertical="center"/>
    </xf>
    <xf numFmtId="0" fontId="74" fillId="2" borderId="0" xfId="268" applyFill="1" applyAlignment="1">
      <alignment vertical="center"/>
    </xf>
    <xf numFmtId="0" fontId="288" fillId="14" borderId="241" xfId="268" applyFont="1" applyFill="1" applyBorder="1" applyAlignment="1">
      <alignment horizontal="center" vertical="center" wrapText="1"/>
    </xf>
    <xf numFmtId="0" fontId="288" fillId="24" borderId="185" xfId="268" applyFont="1" applyFill="1" applyBorder="1" applyAlignment="1">
      <alignment horizontal="center" vertical="center" wrapText="1"/>
    </xf>
    <xf numFmtId="0" fontId="288" fillId="24" borderId="241" xfId="268" applyFont="1" applyFill="1" applyBorder="1" applyAlignment="1">
      <alignment horizontal="center" vertical="center" wrapText="1"/>
    </xf>
    <xf numFmtId="0" fontId="74" fillId="0" borderId="0" xfId="268" applyAlignment="1">
      <alignment vertical="center"/>
    </xf>
    <xf numFmtId="0" fontId="288" fillId="14" borderId="241" xfId="268" applyFont="1" applyFill="1" applyBorder="1" applyAlignment="1">
      <alignment horizontal="center" wrapText="1"/>
    </xf>
    <xf numFmtId="214" fontId="288" fillId="14" borderId="241" xfId="1242" applyNumberFormat="1" applyFont="1" applyFill="1" applyBorder="1" applyAlignment="1">
      <alignment horizontal="center" wrapText="1"/>
    </xf>
    <xf numFmtId="0" fontId="288" fillId="24" borderId="241" xfId="268" applyFont="1" applyFill="1" applyBorder="1" applyAlignment="1">
      <alignment horizontal="center" wrapText="1"/>
    </xf>
    <xf numFmtId="0" fontId="288" fillId="0" borderId="242" xfId="268" applyFont="1" applyBorder="1" applyAlignment="1">
      <alignment vertical="center"/>
    </xf>
    <xf numFmtId="170" fontId="24" fillId="3" borderId="0" xfId="268" applyNumberFormat="1" applyFont="1" applyFill="1" applyAlignment="1">
      <alignment horizontal="center"/>
    </xf>
    <xf numFmtId="0" fontId="24" fillId="3" borderId="242" xfId="268" applyFont="1" applyFill="1" applyBorder="1" applyAlignment="1" applyProtection="1">
      <alignment horizontal="center"/>
      <protection locked="0"/>
    </xf>
    <xf numFmtId="170" fontId="24" fillId="3" borderId="42" xfId="268" applyNumberFormat="1" applyFont="1" applyFill="1" applyBorder="1" applyAlignment="1">
      <alignment horizontal="center"/>
    </xf>
    <xf numFmtId="0" fontId="24" fillId="3" borderId="0" xfId="268" applyFont="1" applyFill="1" applyAlignment="1">
      <alignment horizontal="center"/>
    </xf>
    <xf numFmtId="0" fontId="127" fillId="3" borderId="0" xfId="268" applyFont="1" applyFill="1" applyAlignment="1">
      <alignment horizontal="left" indent="3"/>
    </xf>
    <xf numFmtId="43" fontId="83" fillId="3" borderId="0" xfId="1243" applyFont="1" applyFill="1" applyBorder="1" applyAlignment="1" applyProtection="1">
      <alignment horizontal="center"/>
    </xf>
    <xf numFmtId="173" fontId="83" fillId="3" borderId="0" xfId="1242" applyNumberFormat="1" applyFont="1" applyFill="1" applyBorder="1" applyAlignment="1" applyProtection="1">
      <alignment horizontal="center"/>
    </xf>
    <xf numFmtId="0" fontId="83" fillId="3" borderId="0" xfId="268" applyFont="1" applyFill="1"/>
    <xf numFmtId="172" fontId="83" fillId="3" borderId="0" xfId="1243" applyNumberFormat="1" applyFont="1" applyFill="1" applyBorder="1" applyAlignment="1" applyProtection="1">
      <alignment horizontal="center"/>
    </xf>
    <xf numFmtId="0" fontId="293" fillId="2" borderId="0" xfId="268" applyFont="1" applyFill="1"/>
    <xf numFmtId="0" fontId="84" fillId="3" borderId="0" xfId="268" applyFont="1" applyFill="1" applyAlignment="1">
      <alignment horizontal="center"/>
    </xf>
    <xf numFmtId="0" fontId="74" fillId="3" borderId="0" xfId="268" applyFill="1"/>
    <xf numFmtId="43" fontId="0" fillId="3" borderId="0" xfId="1243" applyFont="1" applyFill="1" applyBorder="1" applyAlignment="1" applyProtection="1">
      <alignment horizontal="center"/>
    </xf>
    <xf numFmtId="214" fontId="0" fillId="3" borderId="0" xfId="1242" applyNumberFormat="1" applyFont="1" applyFill="1" applyBorder="1" applyAlignment="1" applyProtection="1">
      <alignment horizontal="center"/>
    </xf>
    <xf numFmtId="0" fontId="293" fillId="15" borderId="0" xfId="268" applyFont="1" applyFill="1"/>
    <xf numFmtId="0" fontId="293" fillId="0" borderId="0" xfId="268" applyFont="1"/>
    <xf numFmtId="43" fontId="0" fillId="3" borderId="0" xfId="1243" applyFont="1" applyFill="1" applyAlignment="1" applyProtection="1">
      <alignment horizontal="center"/>
    </xf>
    <xf numFmtId="214" fontId="0" fillId="3" borderId="0" xfId="1242" applyNumberFormat="1" applyFont="1" applyFill="1" applyAlignment="1" applyProtection="1">
      <alignment horizontal="center"/>
    </xf>
    <xf numFmtId="43" fontId="74" fillId="2" borderId="0" xfId="268" applyNumberFormat="1" applyFill="1" applyAlignment="1">
      <alignment horizontal="center"/>
    </xf>
    <xf numFmtId="214" fontId="0" fillId="2" borderId="0" xfId="1242" applyNumberFormat="1" applyFont="1" applyFill="1" applyAlignment="1">
      <alignment horizontal="center"/>
    </xf>
    <xf numFmtId="0" fontId="74" fillId="2" borderId="0" xfId="268" applyFill="1" applyAlignment="1">
      <alignment horizontal="center"/>
    </xf>
    <xf numFmtId="43" fontId="0" fillId="2" borderId="0" xfId="1243" applyFont="1" applyFill="1" applyAlignment="1">
      <alignment horizontal="center"/>
    </xf>
    <xf numFmtId="214" fontId="293" fillId="2" borderId="0" xfId="1242" applyNumberFormat="1" applyFont="1" applyFill="1"/>
    <xf numFmtId="43" fontId="295" fillId="2" borderId="0" xfId="18" applyNumberFormat="1" applyFont="1" applyFill="1" applyAlignment="1">
      <alignment horizontal="right"/>
    </xf>
    <xf numFmtId="214" fontId="0" fillId="2" borderId="0" xfId="1242" applyNumberFormat="1" applyFont="1" applyFill="1" applyAlignment="1">
      <alignment horizontal="left"/>
    </xf>
    <xf numFmtId="0" fontId="74" fillId="2" borderId="0" xfId="268" applyFill="1" applyAlignment="1">
      <alignment horizontal="left"/>
    </xf>
    <xf numFmtId="214" fontId="294" fillId="2" borderId="0" xfId="1242" applyNumberFormat="1" applyFont="1" applyFill="1" applyAlignment="1">
      <alignment horizontal="left"/>
    </xf>
    <xf numFmtId="0" fontId="294" fillId="2" borderId="0" xfId="268" applyFont="1" applyFill="1" applyAlignment="1">
      <alignment horizontal="left"/>
    </xf>
    <xf numFmtId="214" fontId="91" fillId="2" borderId="0" xfId="1242" applyNumberFormat="1" applyFont="1" applyFill="1" applyAlignment="1">
      <alignment horizontal="left"/>
    </xf>
    <xf numFmtId="214" fontId="74" fillId="2" borderId="0" xfId="1242" applyNumberFormat="1" applyFont="1" applyFill="1"/>
    <xf numFmtId="214" fontId="91" fillId="2" borderId="0" xfId="1242" applyNumberFormat="1" applyFont="1" applyFill="1"/>
    <xf numFmtId="214" fontId="0" fillId="15" borderId="0" xfId="1242" applyNumberFormat="1" applyFont="1" applyFill="1"/>
    <xf numFmtId="214" fontId="0" fillId="0" borderId="0" xfId="1242" applyNumberFormat="1" applyFont="1" applyFill="1"/>
    <xf numFmtId="0" fontId="296" fillId="2" borderId="0" xfId="268" applyFont="1" applyFill="1"/>
    <xf numFmtId="0" fontId="297" fillId="2" borderId="0" xfId="268" applyFont="1" applyFill="1"/>
    <xf numFmtId="0" fontId="299" fillId="14" borderId="241" xfId="268" applyFont="1" applyFill="1" applyBorder="1" applyAlignment="1">
      <alignment horizontal="center" wrapText="1"/>
    </xf>
    <xf numFmtId="0" fontId="299" fillId="24" borderId="241" xfId="268" applyFont="1" applyFill="1" applyBorder="1" applyAlignment="1">
      <alignment horizontal="center" wrapText="1"/>
    </xf>
    <xf numFmtId="0" fontId="300" fillId="15" borderId="0" xfId="268" applyFont="1" applyFill="1"/>
    <xf numFmtId="0" fontId="126" fillId="15" borderId="0" xfId="0" applyFont="1" applyFill="1"/>
    <xf numFmtId="43" fontId="137" fillId="2" borderId="0" xfId="6" applyFont="1" applyFill="1" applyAlignment="1"/>
    <xf numFmtId="0" fontId="301" fillId="2" borderId="0" xfId="0" applyFont="1" applyFill="1" applyAlignment="1">
      <alignment horizontal="left"/>
    </xf>
    <xf numFmtId="0" fontId="74" fillId="2" borderId="0" xfId="0" applyFont="1" applyFill="1" applyAlignment="1">
      <alignment vertical="center"/>
    </xf>
    <xf numFmtId="0" fontId="74" fillId="2" borderId="0" xfId="0" applyFont="1" applyFill="1"/>
    <xf numFmtId="0" fontId="74" fillId="2" borderId="0" xfId="0" applyFont="1" applyFill="1" applyAlignment="1">
      <alignment horizontal="center" vertical="center"/>
    </xf>
    <xf numFmtId="0" fontId="84" fillId="2" borderId="0" xfId="0" applyFont="1" applyFill="1" applyAlignment="1">
      <alignment horizontal="right"/>
    </xf>
    <xf numFmtId="0" fontId="302" fillId="2" borderId="0" xfId="0" applyFont="1" applyFill="1" applyAlignment="1">
      <alignment vertical="center"/>
    </xf>
    <xf numFmtId="0" fontId="303" fillId="2" borderId="0" xfId="0" applyFont="1" applyFill="1" applyAlignment="1">
      <alignment horizontal="left"/>
    </xf>
    <xf numFmtId="0" fontId="301" fillId="2" borderId="0" xfId="0" applyFont="1" applyFill="1" applyAlignment="1">
      <alignment horizontal="left" vertical="center"/>
    </xf>
    <xf numFmtId="0" fontId="137" fillId="2" borderId="0" xfId="0" applyFont="1" applyFill="1"/>
    <xf numFmtId="0" fontId="304" fillId="2" borderId="0" xfId="0" applyFont="1" applyFill="1"/>
    <xf numFmtId="0" fontId="305" fillId="2" borderId="0" xfId="0" applyFont="1" applyFill="1" applyAlignment="1">
      <alignment vertical="center"/>
    </xf>
    <xf numFmtId="0" fontId="84" fillId="2" borderId="0" xfId="0" applyFont="1" applyFill="1"/>
    <xf numFmtId="0" fontId="306" fillId="2" borderId="0" xfId="0" applyFont="1" applyFill="1" applyAlignment="1">
      <alignment horizontal="left" vertical="center"/>
    </xf>
    <xf numFmtId="0" fontId="306" fillId="2" borderId="0" xfId="0" applyFont="1" applyFill="1" applyAlignment="1">
      <alignment vertical="center"/>
    </xf>
    <xf numFmtId="0" fontId="306" fillId="2" borderId="0" xfId="0" applyFont="1" applyFill="1"/>
    <xf numFmtId="0" fontId="307" fillId="7" borderId="190" xfId="0" applyFont="1" applyFill="1" applyBorder="1" applyAlignment="1">
      <alignment vertical="center"/>
    </xf>
    <xf numFmtId="0" fontId="307" fillId="26" borderId="190" xfId="0" applyFont="1" applyFill="1" applyBorder="1" applyAlignment="1">
      <alignment vertical="center"/>
    </xf>
    <xf numFmtId="0" fontId="307" fillId="26" borderId="209" xfId="0" applyFont="1" applyFill="1" applyBorder="1" applyAlignment="1">
      <alignment vertical="center"/>
    </xf>
    <xf numFmtId="0" fontId="307" fillId="26" borderId="208" xfId="0" applyFont="1" applyFill="1" applyBorder="1" applyAlignment="1">
      <alignment vertical="center"/>
    </xf>
    <xf numFmtId="0" fontId="288" fillId="26" borderId="234" xfId="0" applyFont="1" applyFill="1" applyBorder="1" applyAlignment="1">
      <alignment horizontal="center" vertical="center"/>
    </xf>
    <xf numFmtId="0" fontId="288" fillId="26" borderId="0" xfId="0" applyFont="1" applyFill="1" applyAlignment="1">
      <alignment horizontal="center" vertical="center"/>
    </xf>
    <xf numFmtId="0" fontId="288" fillId="7" borderId="190" xfId="0" applyFont="1" applyFill="1" applyBorder="1" applyAlignment="1">
      <alignment horizontal="left" vertical="center"/>
    </xf>
    <xf numFmtId="0" fontId="288" fillId="26" borderId="190" xfId="0" applyFont="1" applyFill="1" applyBorder="1" applyAlignment="1">
      <alignment horizontal="center" vertical="center"/>
    </xf>
    <xf numFmtId="0" fontId="288" fillId="26" borderId="208" xfId="0" applyFont="1" applyFill="1" applyBorder="1" applyAlignment="1">
      <alignment horizontal="center" vertical="center"/>
    </xf>
    <xf numFmtId="0" fontId="298" fillId="26" borderId="209" xfId="0" applyFont="1" applyFill="1" applyBorder="1" applyAlignment="1">
      <alignment horizontal="center" vertical="center"/>
    </xf>
    <xf numFmtId="0" fontId="298" fillId="26" borderId="208" xfId="0" applyFont="1" applyFill="1" applyBorder="1" applyAlignment="1">
      <alignment horizontal="center" vertical="center"/>
    </xf>
    <xf numFmtId="0" fontId="298" fillId="26" borderId="0" xfId="0" applyFont="1" applyFill="1" applyAlignment="1">
      <alignment horizontal="center" vertical="center"/>
    </xf>
    <xf numFmtId="0" fontId="307" fillId="7" borderId="190" xfId="0" applyFont="1" applyFill="1" applyBorder="1" applyAlignment="1">
      <alignment horizontal="center" vertical="center"/>
    </xf>
    <xf numFmtId="0" fontId="288" fillId="26" borderId="209" xfId="0" applyFont="1" applyFill="1" applyBorder="1" applyAlignment="1">
      <alignment horizontal="center" vertical="center"/>
    </xf>
    <xf numFmtId="0" fontId="309" fillId="2" borderId="190" xfId="0" applyFont="1" applyFill="1" applyBorder="1" applyAlignment="1">
      <alignment horizontal="left" vertical="center"/>
    </xf>
    <xf numFmtId="0" fontId="83" fillId="2" borderId="190" xfId="0" applyFont="1" applyFill="1" applyBorder="1" applyAlignment="1">
      <alignment horizontal="left" vertical="center"/>
    </xf>
    <xf numFmtId="0" fontId="24" fillId="2" borderId="190" xfId="0" applyFont="1" applyFill="1" applyBorder="1" applyAlignment="1">
      <alignment horizontal="left" vertical="center"/>
    </xf>
    <xf numFmtId="0" fontId="83" fillId="3" borderId="190" xfId="0" applyFont="1" applyFill="1" applyBorder="1"/>
    <xf numFmtId="0" fontId="24" fillId="3" borderId="190" xfId="0" applyFont="1" applyFill="1" applyBorder="1"/>
    <xf numFmtId="0" fontId="24" fillId="3" borderId="190" xfId="0" applyFont="1" applyFill="1" applyBorder="1" applyAlignment="1">
      <alignment horizontal="left"/>
    </xf>
    <xf numFmtId="0" fontId="24" fillId="3" borderId="0" xfId="0" applyFont="1" applyFill="1"/>
    <xf numFmtId="0" fontId="315" fillId="2" borderId="0" xfId="0" applyFont="1" applyFill="1"/>
    <xf numFmtId="171" fontId="316" fillId="2" borderId="0" xfId="6" applyNumberFormat="1" applyFont="1" applyFill="1"/>
    <xf numFmtId="0" fontId="74" fillId="3" borderId="0" xfId="0" applyFont="1" applyFill="1"/>
    <xf numFmtId="0" fontId="312" fillId="2" borderId="0" xfId="0" applyFont="1" applyFill="1" applyAlignment="1">
      <alignment horizontal="left" vertical="center"/>
    </xf>
    <xf numFmtId="0" fontId="312" fillId="2" borderId="0" xfId="0" applyFont="1" applyFill="1" applyAlignment="1">
      <alignment horizontal="right" vertical="center"/>
    </xf>
    <xf numFmtId="43" fontId="74" fillId="2" borderId="0" xfId="6" applyFont="1" applyFill="1" applyBorder="1" applyAlignment="1" applyProtection="1">
      <alignment horizontal="left"/>
      <protection locked="0"/>
    </xf>
    <xf numFmtId="43" fontId="74" fillId="2" borderId="0" xfId="6" applyFont="1" applyFill="1" applyBorder="1" applyAlignment="1" applyProtection="1">
      <alignment horizontal="center"/>
      <protection locked="0"/>
    </xf>
    <xf numFmtId="0" fontId="312" fillId="2" borderId="0" xfId="0" applyFont="1" applyFill="1"/>
    <xf numFmtId="0" fontId="293" fillId="2" borderId="0" xfId="0" applyFont="1" applyFill="1"/>
    <xf numFmtId="172" fontId="74" fillId="2" borderId="0" xfId="0" applyNumberFormat="1" applyFont="1" applyFill="1" applyAlignment="1">
      <alignment vertical="center"/>
    </xf>
    <xf numFmtId="0" fontId="84" fillId="2" borderId="0" xfId="0" applyFont="1" applyFill="1" applyAlignment="1">
      <alignment horizontal="center" vertical="center"/>
    </xf>
    <xf numFmtId="0" fontId="74" fillId="0" borderId="0" xfId="0" applyFont="1" applyAlignment="1">
      <alignment vertical="center"/>
    </xf>
    <xf numFmtId="0" fontId="74" fillId="2" borderId="0" xfId="0" applyFont="1" applyFill="1" applyAlignment="1">
      <alignment horizontal="left" vertical="center"/>
    </xf>
    <xf numFmtId="0" fontId="317" fillId="2" borderId="0" xfId="0" quotePrefix="1" applyFont="1" applyFill="1" applyAlignment="1">
      <alignment horizontal="left"/>
    </xf>
    <xf numFmtId="43" fontId="74" fillId="2" borderId="0" xfId="6" applyFont="1" applyFill="1" applyBorder="1" applyAlignment="1" applyProtection="1">
      <protection locked="0"/>
    </xf>
    <xf numFmtId="0" fontId="293" fillId="2" borderId="0" xfId="0" quotePrefix="1" applyFont="1" applyFill="1" applyAlignment="1">
      <alignment horizontal="left"/>
    </xf>
    <xf numFmtId="0" fontId="312" fillId="2" borderId="0" xfId="0" applyFont="1" applyFill="1" applyAlignment="1">
      <alignment vertical="center"/>
    </xf>
    <xf numFmtId="0" fontId="318" fillId="2" borderId="0" xfId="0" applyFont="1" applyFill="1" applyAlignment="1">
      <alignment vertical="center"/>
    </xf>
    <xf numFmtId="173" fontId="74" fillId="2" borderId="0" xfId="6" applyNumberFormat="1" applyFont="1" applyFill="1" applyAlignment="1">
      <alignment vertical="center"/>
    </xf>
    <xf numFmtId="43" fontId="24" fillId="0" borderId="0" xfId="6" applyFont="1" applyFill="1" applyBorder="1"/>
    <xf numFmtId="170" fontId="298" fillId="7" borderId="190" xfId="0" applyNumberFormat="1" applyFont="1" applyFill="1" applyBorder="1" applyAlignment="1">
      <alignment horizontal="center" vertical="center"/>
    </xf>
    <xf numFmtId="0" fontId="293" fillId="0" borderId="0" xfId="0" applyFont="1"/>
    <xf numFmtId="0" fontId="126" fillId="0" borderId="0" xfId="0" quotePrefix="1" applyFont="1" applyAlignment="1">
      <alignment horizontal="left"/>
    </xf>
    <xf numFmtId="0" fontId="74" fillId="0" borderId="0" xfId="0" applyFont="1" applyAlignment="1">
      <alignment horizontal="right"/>
    </xf>
    <xf numFmtId="0" fontId="293" fillId="0" borderId="193" xfId="0" applyFont="1" applyBorder="1"/>
    <xf numFmtId="0" fontId="293" fillId="0" borderId="194" xfId="0" applyFont="1" applyBorder="1"/>
    <xf numFmtId="0" fontId="293" fillId="0" borderId="195" xfId="0" applyFont="1" applyBorder="1"/>
    <xf numFmtId="0" fontId="293" fillId="0" borderId="196" xfId="0" applyFont="1" applyBorder="1"/>
    <xf numFmtId="0" fontId="293" fillId="0" borderId="197" xfId="0" applyFont="1" applyBorder="1"/>
    <xf numFmtId="0" fontId="126" fillId="89" borderId="0" xfId="0" quotePrefix="1" applyFont="1" applyFill="1" applyAlignment="1">
      <alignment horizontal="left"/>
    </xf>
    <xf numFmtId="0" fontId="126" fillId="89" borderId="0" xfId="0" applyFont="1" applyFill="1"/>
    <xf numFmtId="0" fontId="126" fillId="89" borderId="0" xfId="0" applyFont="1" applyFill="1" applyAlignment="1">
      <alignment horizontal="center"/>
    </xf>
    <xf numFmtId="0" fontId="321" fillId="0" borderId="0" xfId="0" applyFont="1"/>
    <xf numFmtId="172" fontId="126" fillId="0" borderId="0" xfId="0" applyNumberFormat="1" applyFont="1"/>
    <xf numFmtId="172" fontId="316" fillId="0" borderId="0" xfId="1241" applyNumberFormat="1" applyFont="1" applyBorder="1"/>
    <xf numFmtId="0" fontId="126" fillId="0" borderId="0" xfId="0" applyFont="1" applyAlignment="1">
      <alignment horizontal="left"/>
    </xf>
    <xf numFmtId="0" fontId="126" fillId="0" borderId="0" xfId="0" quotePrefix="1" applyFont="1" applyAlignment="1">
      <alignment horizontal="center"/>
    </xf>
    <xf numFmtId="0" fontId="126" fillId="89" borderId="0" xfId="0" applyFont="1" applyFill="1" applyAlignment="1">
      <alignment horizontal="left"/>
    </xf>
    <xf numFmtId="172" fontId="316" fillId="89" borderId="0" xfId="1241" applyNumberFormat="1" applyFont="1" applyFill="1" applyBorder="1"/>
    <xf numFmtId="0" fontId="126" fillId="89" borderId="0" xfId="0" quotePrefix="1" applyFont="1" applyFill="1" applyAlignment="1">
      <alignment horizontal="center"/>
    </xf>
    <xf numFmtId="0" fontId="126" fillId="0" borderId="0" xfId="0" applyFont="1" applyAlignment="1">
      <alignment horizontal="left" indent="1"/>
    </xf>
    <xf numFmtId="0" fontId="127" fillId="89" borderId="0" xfId="0" applyFont="1" applyFill="1"/>
    <xf numFmtId="172" fontId="316" fillId="0" borderId="0" xfId="1241" applyNumberFormat="1" applyFont="1"/>
    <xf numFmtId="0" fontId="127" fillId="89" borderId="0" xfId="0" applyFont="1" applyFill="1" applyAlignment="1">
      <alignment horizontal="center"/>
    </xf>
    <xf numFmtId="0" fontId="293" fillId="0" borderId="198" xfId="0" applyFont="1" applyBorder="1"/>
    <xf numFmtId="0" fontId="293" fillId="0" borderId="199" xfId="0" applyFont="1" applyBorder="1"/>
    <xf numFmtId="0" fontId="293" fillId="0" borderId="200" xfId="0" applyFont="1" applyBorder="1"/>
    <xf numFmtId="0" fontId="297" fillId="2" borderId="0" xfId="0" applyFont="1" applyFill="1" applyAlignment="1">
      <alignment vertical="center"/>
    </xf>
    <xf numFmtId="1" fontId="126" fillId="0" borderId="0" xfId="0" applyNumberFormat="1" applyFont="1" applyAlignment="1">
      <alignment horizontal="center"/>
    </xf>
    <xf numFmtId="39" fontId="126" fillId="0" borderId="0" xfId="0" applyNumberFormat="1" applyFont="1"/>
    <xf numFmtId="39" fontId="126" fillId="15" borderId="0" xfId="0" applyNumberFormat="1" applyFont="1" applyFill="1"/>
    <xf numFmtId="1" fontId="126" fillId="15" borderId="0" xfId="0" applyNumberFormat="1" applyFont="1" applyFill="1" applyAlignment="1">
      <alignment horizontal="center"/>
    </xf>
    <xf numFmtId="178" fontId="74" fillId="2" borderId="0" xfId="0" applyNumberFormat="1" applyFont="1" applyFill="1"/>
    <xf numFmtId="178" fontId="74" fillId="2" borderId="0" xfId="0" applyNumberFormat="1" applyFont="1" applyFill="1" applyAlignment="1">
      <alignment horizontal="right"/>
    </xf>
    <xf numFmtId="3" fontId="74" fillId="2" borderId="0" xfId="0" applyNumberFormat="1" applyFont="1" applyFill="1" applyAlignment="1">
      <alignment horizontal="right" vertical="top"/>
    </xf>
    <xf numFmtId="171" fontId="74" fillId="2" borderId="0" xfId="0" applyNumberFormat="1" applyFont="1" applyFill="1"/>
    <xf numFmtId="171" fontId="312" fillId="2" borderId="0" xfId="0" applyNumberFormat="1" applyFont="1" applyFill="1"/>
    <xf numFmtId="171" fontId="312" fillId="2" borderId="0" xfId="0" applyNumberFormat="1" applyFont="1" applyFill="1" applyAlignment="1">
      <alignment horizontal="center"/>
    </xf>
    <xf numFmtId="0" fontId="179" fillId="2" borderId="0" xfId="0" applyFont="1" applyFill="1"/>
    <xf numFmtId="1" fontId="179" fillId="2" borderId="0" xfId="0" applyNumberFormat="1" applyFont="1" applyFill="1" applyAlignment="1">
      <alignment horizontal="center"/>
    </xf>
    <xf numFmtId="1" fontId="74" fillId="2" borderId="0" xfId="0" applyNumberFormat="1" applyFont="1" applyFill="1" applyAlignment="1">
      <alignment horizontal="center"/>
    </xf>
    <xf numFmtId="0" fontId="297" fillId="2" borderId="0" xfId="0" applyFont="1" applyFill="1"/>
    <xf numFmtId="0" fontId="293" fillId="15" borderId="0" xfId="0" applyFont="1" applyFill="1"/>
    <xf numFmtId="171" fontId="74" fillId="2" borderId="0" xfId="0" applyNumberFormat="1" applyFont="1" applyFill="1" applyAlignment="1">
      <alignment horizontal="center"/>
    </xf>
    <xf numFmtId="0" fontId="74" fillId="0" borderId="0" xfId="0" applyFont="1"/>
    <xf numFmtId="0" fontId="299" fillId="0" borderId="0" xfId="0" applyFont="1"/>
    <xf numFmtId="0" fontId="127" fillId="15" borderId="0" xfId="0" applyFont="1" applyFill="1"/>
    <xf numFmtId="3" fontId="307" fillId="26" borderId="0" xfId="0" applyNumberFormat="1" applyFont="1" applyFill="1" applyAlignment="1">
      <alignment horizontal="left" vertical="center" indent="2"/>
    </xf>
    <xf numFmtId="3" fontId="139" fillId="2" borderId="243" xfId="0" applyNumberFormat="1" applyFont="1" applyFill="1" applyBorder="1" applyAlignment="1" applyProtection="1">
      <alignment horizontal="right"/>
      <protection locked="0"/>
    </xf>
    <xf numFmtId="3" fontId="139" fillId="2" borderId="244" xfId="0" applyNumberFormat="1" applyFont="1" applyFill="1" applyBorder="1" applyAlignment="1" applyProtection="1">
      <alignment horizontal="right"/>
      <protection locked="0"/>
    </xf>
    <xf numFmtId="3" fontId="139" fillId="2" borderId="245" xfId="0" applyNumberFormat="1" applyFont="1" applyFill="1" applyBorder="1" applyAlignment="1" applyProtection="1">
      <alignment horizontal="right"/>
      <protection locked="0"/>
    </xf>
    <xf numFmtId="3" fontId="139" fillId="2" borderId="246" xfId="0" applyNumberFormat="1" applyFont="1" applyFill="1" applyBorder="1" applyAlignment="1" applyProtection="1">
      <alignment horizontal="right"/>
      <protection locked="0"/>
    </xf>
    <xf numFmtId="3" fontId="139" fillId="2" borderId="247" xfId="0" applyNumberFormat="1" applyFont="1" applyFill="1" applyBorder="1" applyAlignment="1" applyProtection="1">
      <alignment horizontal="right"/>
      <protection locked="0"/>
    </xf>
    <xf numFmtId="3" fontId="139" fillId="2" borderId="248" xfId="0" applyNumberFormat="1" applyFont="1" applyFill="1" applyBorder="1" applyAlignment="1" applyProtection="1">
      <alignment horizontal="right"/>
      <protection locked="0"/>
    </xf>
    <xf numFmtId="3" fontId="139" fillId="2" borderId="249" xfId="0" applyNumberFormat="1" applyFont="1" applyFill="1" applyBorder="1" applyAlignment="1" applyProtection="1">
      <alignment horizontal="right"/>
      <protection locked="0"/>
    </xf>
    <xf numFmtId="178" fontId="84" fillId="2" borderId="0" xfId="0" applyNumberFormat="1" applyFont="1" applyFill="1" applyAlignment="1">
      <alignment horizontal="right"/>
    </xf>
    <xf numFmtId="3" fontId="84" fillId="2" borderId="0" xfId="0" applyNumberFormat="1" applyFont="1" applyFill="1" applyAlignment="1">
      <alignment horizontal="right" vertical="top"/>
    </xf>
    <xf numFmtId="3" fontId="84" fillId="2" borderId="190" xfId="0" applyNumberFormat="1" applyFont="1" applyFill="1" applyBorder="1" applyAlignment="1">
      <alignment horizontal="right" vertical="top"/>
    </xf>
    <xf numFmtId="3" fontId="179" fillId="2" borderId="0" xfId="0" applyNumberFormat="1" applyFont="1" applyFill="1"/>
    <xf numFmtId="3" fontId="307" fillId="96" borderId="0" xfId="0" applyNumberFormat="1" applyFont="1" applyFill="1" applyAlignment="1">
      <alignment horizontal="left" vertical="center" indent="2"/>
    </xf>
    <xf numFmtId="3" fontId="139" fillId="2" borderId="211" xfId="0" applyNumberFormat="1" applyFont="1" applyFill="1" applyBorder="1" applyAlignment="1" applyProtection="1">
      <alignment horizontal="right"/>
      <protection locked="0"/>
    </xf>
    <xf numFmtId="3" fontId="139" fillId="2" borderId="205" xfId="0" applyNumberFormat="1" applyFont="1" applyFill="1" applyBorder="1" applyAlignment="1" applyProtection="1">
      <alignment horizontal="right"/>
      <protection locked="0"/>
    </xf>
    <xf numFmtId="3" fontId="139" fillId="2" borderId="0" xfId="0" applyNumberFormat="1" applyFont="1" applyFill="1" applyAlignment="1" applyProtection="1">
      <alignment horizontal="right"/>
      <protection locked="0"/>
    </xf>
    <xf numFmtId="3" fontId="139" fillId="2" borderId="190" xfId="0" applyNumberFormat="1" applyFont="1" applyFill="1" applyBorder="1" applyAlignment="1" applyProtection="1">
      <alignment horizontal="right"/>
      <protection locked="0"/>
    </xf>
    <xf numFmtId="3" fontId="139" fillId="2" borderId="188" xfId="0" applyNumberFormat="1" applyFont="1" applyFill="1" applyBorder="1" applyAlignment="1" applyProtection="1">
      <alignment horizontal="right"/>
      <protection locked="0"/>
    </xf>
    <xf numFmtId="3" fontId="139" fillId="2" borderId="206" xfId="0" applyNumberFormat="1" applyFont="1" applyFill="1" applyBorder="1" applyAlignment="1" applyProtection="1">
      <alignment horizontal="right"/>
      <protection locked="0"/>
    </xf>
    <xf numFmtId="173" fontId="74" fillId="11" borderId="211" xfId="1" applyNumberFormat="1" applyFont="1" applyFill="1" applyBorder="1" applyAlignment="1">
      <alignment horizontal="right" vertical="top"/>
    </xf>
    <xf numFmtId="173" fontId="74" fillId="11" borderId="205" xfId="1" applyNumberFormat="1" applyFont="1" applyFill="1" applyBorder="1" applyAlignment="1">
      <alignment horizontal="right" vertical="top"/>
    </xf>
    <xf numFmtId="3" fontId="307" fillId="0" borderId="0" xfId="0" applyNumberFormat="1" applyFont="1" applyAlignment="1">
      <alignment horizontal="left" vertical="center" indent="2"/>
    </xf>
    <xf numFmtId="0" fontId="307" fillId="0" borderId="0" xfId="0" applyFont="1"/>
    <xf numFmtId="0" fontId="307" fillId="15" borderId="0" xfId="0" applyFont="1" applyFill="1"/>
    <xf numFmtId="0" fontId="307" fillId="2" borderId="0" xfId="0" applyFont="1" applyFill="1"/>
    <xf numFmtId="0" fontId="307" fillId="0" borderId="0" xfId="0" applyFont="1" applyAlignment="1">
      <alignment horizontal="center" vertical="center"/>
    </xf>
    <xf numFmtId="0" fontId="307" fillId="15" borderId="0" xfId="0" applyFont="1" applyFill="1" applyAlignment="1">
      <alignment horizontal="center" vertical="center"/>
    </xf>
    <xf numFmtId="0" fontId="307" fillId="2" borderId="0" xfId="0" applyFont="1" applyFill="1" applyAlignment="1">
      <alignment horizontal="center" vertical="center"/>
    </xf>
    <xf numFmtId="0" fontId="288" fillId="7" borderId="0" xfId="0" applyFont="1" applyFill="1" applyAlignment="1">
      <alignment horizontal="center" vertical="center"/>
    </xf>
    <xf numFmtId="1" fontId="83" fillId="2" borderId="0" xfId="0" applyNumberFormat="1" applyFont="1" applyFill="1" applyAlignment="1">
      <alignment horizontal="center"/>
    </xf>
    <xf numFmtId="166" fontId="103" fillId="2" borderId="0" xfId="0" applyNumberFormat="1" applyFont="1" applyFill="1"/>
    <xf numFmtId="1" fontId="126" fillId="2" borderId="0" xfId="0" applyNumberFormat="1" applyFont="1" applyFill="1" applyAlignment="1">
      <alignment horizontal="center"/>
    </xf>
    <xf numFmtId="0" fontId="72" fillId="0" borderId="0" xfId="3" applyFont="1"/>
    <xf numFmtId="0" fontId="324" fillId="0" borderId="0" xfId="18" applyFont="1"/>
    <xf numFmtId="0" fontId="103" fillId="0" borderId="0" xfId="3" applyFont="1"/>
    <xf numFmtId="0" fontId="72" fillId="0" borderId="0" xfId="3" applyFont="1" applyAlignment="1">
      <alignment vertical="top"/>
    </xf>
    <xf numFmtId="0" fontId="72" fillId="0" borderId="0" xfId="3" applyFont="1" applyAlignment="1">
      <alignment vertical="top" wrapText="1"/>
    </xf>
    <xf numFmtId="0" fontId="72" fillId="0" borderId="0" xfId="3" applyFont="1" applyAlignment="1">
      <alignment horizontal="center" vertical="top"/>
    </xf>
    <xf numFmtId="2" fontId="72" fillId="0" borderId="0" xfId="3" applyNumberFormat="1" applyFont="1"/>
    <xf numFmtId="1" fontId="72" fillId="0" borderId="0" xfId="3" applyNumberFormat="1" applyFont="1"/>
    <xf numFmtId="0" fontId="304" fillId="0" borderId="0" xfId="3" applyFont="1" applyAlignment="1">
      <alignment vertical="top"/>
    </xf>
    <xf numFmtId="0" fontId="103" fillId="0" borderId="0" xfId="3" applyFont="1" applyAlignment="1">
      <alignment horizontal="center" vertical="center" wrapText="1"/>
    </xf>
    <xf numFmtId="0" fontId="72" fillId="0" borderId="0" xfId="3" applyFont="1" applyAlignment="1">
      <alignment horizontal="left" vertical="top" wrapText="1"/>
    </xf>
    <xf numFmtId="0" fontId="325" fillId="90" borderId="0" xfId="3" applyFont="1" applyFill="1"/>
    <xf numFmtId="0" fontId="326" fillId="90" borderId="0" xfId="3" applyFont="1" applyFill="1"/>
    <xf numFmtId="0" fontId="304" fillId="0" borderId="0" xfId="3" applyFont="1"/>
    <xf numFmtId="0" fontId="305" fillId="0" borderId="0" xfId="3" applyFont="1"/>
    <xf numFmtId="0" fontId="305" fillId="0" borderId="0" xfId="3" applyFont="1" applyAlignment="1">
      <alignment horizontal="left" wrapText="1" indent="4"/>
    </xf>
    <xf numFmtId="0" fontId="304" fillId="0" borderId="0" xfId="3" applyFont="1" applyAlignment="1">
      <alignment horizontal="left" wrapText="1" indent="4"/>
    </xf>
    <xf numFmtId="0" fontId="305" fillId="0" borderId="0" xfId="3" applyFont="1" applyAlignment="1">
      <alignment vertical="top"/>
    </xf>
    <xf numFmtId="0" fontId="305" fillId="0" borderId="0" xfId="3" applyFont="1" applyAlignment="1">
      <alignment horizontal="left" wrapText="1"/>
    </xf>
    <xf numFmtId="0" fontId="296" fillId="0" borderId="0" xfId="0" applyFont="1"/>
    <xf numFmtId="0" fontId="297" fillId="0" borderId="0" xfId="0" applyFont="1"/>
    <xf numFmtId="0" fontId="327" fillId="2" borderId="0" xfId="0" applyFont="1" applyFill="1"/>
    <xf numFmtId="0" fontId="296" fillId="2" borderId="0" xfId="0" applyFont="1" applyFill="1"/>
    <xf numFmtId="43" fontId="57" fillId="12" borderId="234" xfId="6" applyFont="1" applyFill="1" applyBorder="1" applyAlignment="1">
      <alignment horizontal="center" vertical="center" wrapText="1"/>
    </xf>
    <xf numFmtId="43" fontId="25" fillId="2" borderId="0" xfId="6" quotePrefix="1" applyFont="1" applyFill="1" applyAlignment="1">
      <alignment horizontal="right"/>
    </xf>
    <xf numFmtId="0" fontId="25" fillId="7" borderId="205" xfId="0" quotePrefix="1" applyFont="1" applyFill="1" applyBorder="1" applyAlignment="1">
      <alignment horizontal="center"/>
    </xf>
    <xf numFmtId="49" fontId="28" fillId="7" borderId="206" xfId="0" applyNumberFormat="1" applyFont="1" applyFill="1" applyBorder="1" applyAlignment="1">
      <alignment horizontal="center" vertical="center"/>
    </xf>
    <xf numFmtId="49" fontId="328" fillId="7" borderId="47" xfId="0" quotePrefix="1" applyNumberFormat="1" applyFont="1" applyFill="1" applyBorder="1" applyAlignment="1">
      <alignment horizontal="center" vertical="center"/>
    </xf>
    <xf numFmtId="0" fontId="28" fillId="7" borderId="205" xfId="8" quotePrefix="1" applyFont="1" applyFill="1" applyBorder="1" applyAlignment="1">
      <alignment horizontal="center"/>
    </xf>
    <xf numFmtId="0" fontId="28" fillId="7" borderId="206" xfId="8" quotePrefix="1" applyFont="1" applyFill="1" applyBorder="1" applyAlignment="1">
      <alignment horizontal="center"/>
    </xf>
    <xf numFmtId="49" fontId="28" fillId="7" borderId="223" xfId="8" applyNumberFormat="1" applyFont="1" applyFill="1" applyBorder="1" applyAlignment="1">
      <alignment horizontal="center"/>
    </xf>
    <xf numFmtId="0" fontId="28" fillId="7" borderId="231" xfId="0" applyFont="1" applyFill="1" applyBorder="1" applyAlignment="1">
      <alignment horizontal="center"/>
    </xf>
    <xf numFmtId="0" fontId="28" fillId="7" borderId="201" xfId="8" quotePrefix="1" applyFont="1" applyFill="1" applyBorder="1" applyAlignment="1">
      <alignment horizontal="center"/>
    </xf>
    <xf numFmtId="0" fontId="28" fillId="7" borderId="212" xfId="11" quotePrefix="1" applyFont="1" applyFill="1" applyBorder="1" applyAlignment="1">
      <alignment horizontal="center"/>
    </xf>
    <xf numFmtId="49" fontId="28" fillId="7" borderId="229" xfId="8" applyNumberFormat="1" applyFont="1" applyFill="1" applyBorder="1" applyAlignment="1">
      <alignment horizontal="center"/>
    </xf>
    <xf numFmtId="49" fontId="28" fillId="7" borderId="47" xfId="8" applyNumberFormat="1" applyFont="1" applyFill="1" applyBorder="1" applyAlignment="1">
      <alignment horizontal="center"/>
    </xf>
    <xf numFmtId="0" fontId="28" fillId="7" borderId="211" xfId="0" quotePrefix="1" applyFont="1" applyFill="1" applyBorder="1" applyAlignment="1">
      <alignment horizontal="center"/>
    </xf>
    <xf numFmtId="0" fontId="28" fillId="7" borderId="47" xfId="8" quotePrefix="1" applyFont="1" applyFill="1" applyBorder="1" applyAlignment="1">
      <alignment horizontal="center"/>
    </xf>
    <xf numFmtId="0" fontId="57" fillId="7" borderId="234" xfId="0" applyFont="1" applyFill="1" applyBorder="1" applyAlignment="1">
      <alignment horizontal="center"/>
    </xf>
    <xf numFmtId="0" fontId="57" fillId="7" borderId="2" xfId="0" applyFont="1" applyFill="1" applyBorder="1" applyAlignment="1">
      <alignment horizontal="center"/>
    </xf>
    <xf numFmtId="0" fontId="231" fillId="2" borderId="242" xfId="18" applyFont="1" applyFill="1" applyBorder="1" applyAlignment="1" applyProtection="1">
      <alignment horizontal="center"/>
    </xf>
    <xf numFmtId="0" fontId="231" fillId="2" borderId="242" xfId="18" applyFont="1" applyFill="1" applyBorder="1" applyAlignment="1" applyProtection="1">
      <alignment horizontal="center" vertical="center"/>
    </xf>
    <xf numFmtId="0" fontId="232" fillId="2" borderId="242" xfId="18" applyFont="1" applyFill="1" applyBorder="1" applyAlignment="1" applyProtection="1">
      <alignment horizontal="center" vertical="center"/>
    </xf>
    <xf numFmtId="0" fontId="70" fillId="2" borderId="242" xfId="0" applyFont="1" applyFill="1" applyBorder="1"/>
    <xf numFmtId="0" fontId="27" fillId="14" borderId="242" xfId="0" applyFont="1" applyFill="1" applyBorder="1"/>
    <xf numFmtId="0" fontId="10" fillId="3" borderId="242" xfId="0" applyFont="1" applyFill="1" applyBorder="1"/>
    <xf numFmtId="0" fontId="10" fillId="4" borderId="242" xfId="0" applyFont="1" applyFill="1" applyBorder="1"/>
    <xf numFmtId="0" fontId="27" fillId="14" borderId="242" xfId="0" applyFont="1" applyFill="1" applyBorder="1" applyAlignment="1">
      <alignment horizontal="center"/>
    </xf>
    <xf numFmtId="0" fontId="10" fillId="0" borderId="250" xfId="0" applyFont="1" applyBorder="1" applyAlignment="1">
      <alignment horizontal="left"/>
    </xf>
    <xf numFmtId="0" fontId="25" fillId="0" borderId="242" xfId="4" applyFont="1" applyBorder="1" applyAlignment="1">
      <alignment horizontal="center"/>
    </xf>
    <xf numFmtId="43" fontId="26" fillId="10" borderId="251" xfId="6" applyFont="1" applyFill="1" applyBorder="1" applyAlignment="1" applyProtection="1"/>
    <xf numFmtId="0" fontId="25" fillId="0" borderId="242" xfId="3" applyFont="1" applyBorder="1" applyAlignment="1">
      <alignment horizontal="center"/>
    </xf>
    <xf numFmtId="0" fontId="26" fillId="0" borderId="242" xfId="3" applyFont="1" applyBorder="1" applyAlignment="1">
      <alignment horizontal="center"/>
    </xf>
    <xf numFmtId="0" fontId="28" fillId="7" borderId="242" xfId="4" quotePrefix="1" applyFont="1" applyFill="1" applyBorder="1" applyAlignment="1">
      <alignment horizontal="center" wrapText="1"/>
    </xf>
    <xf numFmtId="0" fontId="4" fillId="0" borderId="242" xfId="3" applyFont="1" applyBorder="1" applyAlignment="1">
      <alignment horizontal="center"/>
    </xf>
    <xf numFmtId="169" fontId="30" fillId="8" borderId="250" xfId="3" applyNumberFormat="1" applyFont="1" applyFill="1" applyBorder="1" applyAlignment="1">
      <alignment horizontal="left"/>
    </xf>
    <xf numFmtId="0" fontId="4" fillId="7" borderId="252" xfId="0" applyFont="1" applyFill="1" applyBorder="1"/>
    <xf numFmtId="0" fontId="27" fillId="7" borderId="252" xfId="0" applyFont="1" applyFill="1" applyBorder="1" applyAlignment="1">
      <alignment horizontal="center"/>
    </xf>
    <xf numFmtId="0" fontId="27" fillId="7" borderId="252" xfId="0" applyFont="1" applyFill="1" applyBorder="1" applyAlignment="1">
      <alignment horizontal="center" vertical="center"/>
    </xf>
    <xf numFmtId="0" fontId="4" fillId="7" borderId="190" xfId="0" applyFont="1" applyFill="1" applyBorder="1" applyAlignment="1">
      <alignment vertical="center"/>
    </xf>
    <xf numFmtId="0" fontId="27" fillId="7" borderId="190" xfId="0" applyFont="1" applyFill="1" applyBorder="1" applyAlignment="1">
      <alignment horizontal="left" vertical="center"/>
    </xf>
    <xf numFmtId="0" fontId="4" fillId="7" borderId="190" xfId="0" applyFont="1" applyFill="1" applyBorder="1" applyAlignment="1">
      <alignment horizontal="center" vertical="center"/>
    </xf>
    <xf numFmtId="170" fontId="10" fillId="2" borderId="190" xfId="0" applyNumberFormat="1" applyFont="1" applyFill="1" applyBorder="1" applyAlignment="1">
      <alignment horizontal="center" vertical="center"/>
    </xf>
    <xf numFmtId="0" fontId="11" fillId="2" borderId="190" xfId="0" applyFont="1" applyFill="1" applyBorder="1" applyAlignment="1">
      <alignment horizontal="left" vertical="center"/>
    </xf>
    <xf numFmtId="0" fontId="26" fillId="2" borderId="190" xfId="0" applyFont="1" applyFill="1" applyBorder="1" applyAlignment="1">
      <alignment horizontal="left" vertical="center"/>
    </xf>
    <xf numFmtId="0" fontId="25" fillId="2" borderId="190" xfId="0" applyFont="1" applyFill="1" applyBorder="1" applyAlignment="1">
      <alignment horizontal="left" vertical="center"/>
    </xf>
    <xf numFmtId="171" fontId="106" fillId="2" borderId="42" xfId="6" applyNumberFormat="1" applyFont="1" applyFill="1" applyBorder="1" applyProtection="1"/>
    <xf numFmtId="0" fontId="26" fillId="3" borderId="190" xfId="0" applyFont="1" applyFill="1" applyBorder="1"/>
    <xf numFmtId="0" fontId="25" fillId="3" borderId="190" xfId="0" applyFont="1" applyFill="1" applyBorder="1"/>
    <xf numFmtId="0" fontId="25" fillId="3" borderId="190" xfId="0" applyFont="1" applyFill="1" applyBorder="1" applyAlignment="1">
      <alignment horizontal="left"/>
    </xf>
    <xf numFmtId="0" fontId="12" fillId="3" borderId="252" xfId="0" applyFont="1" applyFill="1" applyBorder="1"/>
    <xf numFmtId="0" fontId="202" fillId="21" borderId="252" xfId="0" applyFont="1" applyFill="1" applyBorder="1" applyAlignment="1">
      <alignment horizontal="center" vertical="center"/>
    </xf>
    <xf numFmtId="0" fontId="202" fillId="21" borderId="252" xfId="0" applyFont="1" applyFill="1" applyBorder="1" applyAlignment="1">
      <alignment vertical="center"/>
    </xf>
    <xf numFmtId="0" fontId="307" fillId="26" borderId="2" xfId="0" applyFont="1" applyFill="1" applyBorder="1" applyAlignment="1">
      <alignment vertical="center"/>
    </xf>
    <xf numFmtId="171" fontId="24" fillId="2" borderId="2" xfId="6" applyNumberFormat="1" applyFont="1" applyFill="1" applyBorder="1" applyProtection="1"/>
    <xf numFmtId="0" fontId="31" fillId="2" borderId="252" xfId="3" applyFont="1" applyFill="1" applyBorder="1"/>
    <xf numFmtId="0" fontId="32" fillId="7" borderId="252" xfId="4" applyFont="1" applyFill="1" applyBorder="1" applyAlignment="1">
      <alignment horizontal="left"/>
    </xf>
    <xf numFmtId="0" fontId="30" fillId="8" borderId="252" xfId="3" applyFont="1" applyFill="1" applyBorder="1" applyAlignment="1">
      <alignment horizontal="left"/>
    </xf>
    <xf numFmtId="43" fontId="57" fillId="12" borderId="190" xfId="6" applyFont="1" applyFill="1" applyBorder="1" applyAlignment="1">
      <alignment horizontal="center" vertical="center" wrapText="1"/>
    </xf>
    <xf numFmtId="172" fontId="31" fillId="0" borderId="190" xfId="6" applyNumberFormat="1" applyFont="1" applyFill="1" applyBorder="1" applyProtection="1">
      <protection locked="0"/>
    </xf>
    <xf numFmtId="0" fontId="31" fillId="2" borderId="252" xfId="0" applyFont="1" applyFill="1" applyBorder="1"/>
    <xf numFmtId="0" fontId="33" fillId="7" borderId="252" xfId="0" applyFont="1" applyFill="1" applyBorder="1" applyAlignment="1">
      <alignment horizontal="left"/>
    </xf>
    <xf numFmtId="0" fontId="0" fillId="8" borderId="252" xfId="0" applyFill="1" applyBorder="1" applyAlignment="1">
      <alignment horizontal="left"/>
    </xf>
    <xf numFmtId="43" fontId="27" fillId="7" borderId="252" xfId="6" applyFont="1" applyFill="1" applyBorder="1" applyAlignment="1">
      <alignment horizontal="center" vertical="center" wrapText="1"/>
    </xf>
    <xf numFmtId="43" fontId="26" fillId="0" borderId="190" xfId="2" applyNumberFormat="1" applyFont="1" applyFill="1" applyBorder="1" applyProtection="1">
      <protection locked="0"/>
    </xf>
    <xf numFmtId="43" fontId="25" fillId="2" borderId="253" xfId="6" applyFont="1" applyFill="1" applyBorder="1"/>
    <xf numFmtId="0" fontId="30" fillId="8" borderId="252" xfId="6" applyNumberFormat="1" applyFont="1" applyFill="1" applyBorder="1" applyAlignment="1">
      <alignment horizontal="left"/>
    </xf>
    <xf numFmtId="0" fontId="25" fillId="2" borderId="253" xfId="0" applyFont="1" applyFill="1" applyBorder="1" applyProtection="1">
      <protection locked="0"/>
    </xf>
    <xf numFmtId="0" fontId="31" fillId="2" borderId="252" xfId="0" applyFont="1" applyFill="1" applyBorder="1" applyProtection="1">
      <protection locked="0"/>
    </xf>
    <xf numFmtId="0" fontId="33" fillId="7" borderId="252" xfId="0" applyFont="1" applyFill="1" applyBorder="1" applyAlignment="1" applyProtection="1">
      <alignment horizontal="left"/>
      <protection locked="0"/>
    </xf>
    <xf numFmtId="172" fontId="26" fillId="8" borderId="190" xfId="6" applyNumberFormat="1" applyFont="1" applyFill="1" applyBorder="1" applyProtection="1"/>
    <xf numFmtId="0" fontId="25" fillId="0" borderId="253" xfId="0" applyFont="1" applyBorder="1" applyProtection="1">
      <protection locked="0"/>
    </xf>
    <xf numFmtId="173" fontId="25" fillId="0" borderId="250" xfId="1" applyNumberFormat="1" applyFont="1" applyFill="1" applyBorder="1" applyAlignment="1" applyProtection="1"/>
    <xf numFmtId="171" fontId="11" fillId="0" borderId="250" xfId="1" applyNumberFormat="1" applyFont="1" applyFill="1" applyBorder="1" applyAlignment="1" applyProtection="1"/>
    <xf numFmtId="0" fontId="27" fillId="7" borderId="252" xfId="0" applyFont="1" applyFill="1" applyBorder="1"/>
    <xf numFmtId="173" fontId="10" fillId="0" borderId="250" xfId="1" applyNumberFormat="1" applyFont="1" applyFill="1" applyBorder="1" applyAlignment="1" applyProtection="1"/>
    <xf numFmtId="171" fontId="10" fillId="0" borderId="250" xfId="1" applyNumberFormat="1" applyFont="1" applyFill="1" applyBorder="1" applyAlignment="1" applyProtection="1"/>
    <xf numFmtId="0" fontId="4" fillId="7" borderId="252" xfId="8" applyFont="1" applyFill="1" applyBorder="1" applyAlignment="1">
      <alignment horizontal="center"/>
    </xf>
    <xf numFmtId="0" fontId="27" fillId="7" borderId="252" xfId="8" applyFont="1" applyFill="1" applyBorder="1" applyAlignment="1">
      <alignment horizontal="center"/>
    </xf>
    <xf numFmtId="0" fontId="27" fillId="7" borderId="252" xfId="8" applyFont="1" applyFill="1" applyBorder="1"/>
    <xf numFmtId="166" fontId="25" fillId="11" borderId="250" xfId="1" applyFont="1" applyFill="1" applyBorder="1"/>
    <xf numFmtId="166" fontId="25" fillId="8" borderId="250" xfId="0" applyNumberFormat="1" applyFont="1" applyFill="1" applyBorder="1"/>
    <xf numFmtId="0" fontId="12" fillId="2" borderId="252" xfId="8" applyFont="1" applyFill="1" applyBorder="1"/>
    <xf numFmtId="176" fontId="12" fillId="2" borderId="252" xfId="10" applyFont="1" applyFill="1" applyBorder="1"/>
    <xf numFmtId="0" fontId="26" fillId="2" borderId="252" xfId="0" applyFont="1" applyFill="1" applyBorder="1"/>
    <xf numFmtId="0" fontId="12" fillId="2" borderId="252" xfId="8" applyFont="1" applyFill="1" applyBorder="1" applyAlignment="1">
      <alignment horizontal="left" vertical="center"/>
    </xf>
    <xf numFmtId="0" fontId="10" fillId="0" borderId="253" xfId="8" applyFont="1" applyBorder="1"/>
    <xf numFmtId="0" fontId="10" fillId="0" borderId="253" xfId="8" applyFont="1" applyBorder="1" applyAlignment="1">
      <alignment horizontal="left" indent="9"/>
    </xf>
    <xf numFmtId="0" fontId="12" fillId="2" borderId="252" xfId="8" applyFont="1" applyFill="1" applyBorder="1" applyAlignment="1">
      <alignment horizontal="center"/>
    </xf>
    <xf numFmtId="0" fontId="12" fillId="2" borderId="252" xfId="8" applyFont="1" applyFill="1" applyBorder="1" applyProtection="1">
      <protection locked="0"/>
    </xf>
    <xf numFmtId="0" fontId="10" fillId="2" borderId="252" xfId="8" applyFont="1" applyFill="1" applyBorder="1" applyProtection="1">
      <protection locked="0"/>
    </xf>
    <xf numFmtId="0" fontId="10" fillId="2" borderId="252" xfId="8" applyFont="1" applyFill="1" applyBorder="1"/>
    <xf numFmtId="0" fontId="10" fillId="2" borderId="252" xfId="8" applyFont="1" applyFill="1" applyBorder="1" applyAlignment="1">
      <alignment horizontal="center"/>
    </xf>
    <xf numFmtId="0" fontId="25" fillId="2" borderId="253" xfId="0" applyFont="1" applyFill="1" applyBorder="1"/>
    <xf numFmtId="169" fontId="30" fillId="8" borderId="250" xfId="6" applyNumberFormat="1" applyFont="1" applyFill="1" applyBorder="1" applyAlignment="1">
      <alignment horizontal="left"/>
    </xf>
    <xf numFmtId="173" fontId="25" fillId="11" borderId="250" xfId="1" applyNumberFormat="1" applyFont="1" applyFill="1" applyBorder="1"/>
    <xf numFmtId="0" fontId="10" fillId="0" borderId="254" xfId="8" applyFont="1" applyBorder="1"/>
    <xf numFmtId="173" fontId="25" fillId="11" borderId="254" xfId="1" applyNumberFormat="1" applyFont="1" applyFill="1" applyBorder="1" applyProtection="1"/>
    <xf numFmtId="173" fontId="25" fillId="0" borderId="250" xfId="1" applyNumberFormat="1" applyFont="1" applyFill="1" applyBorder="1" applyProtection="1"/>
    <xf numFmtId="171" fontId="25" fillId="0" borderId="250" xfId="6" applyNumberFormat="1" applyFont="1" applyFill="1" applyBorder="1" applyAlignment="1" applyProtection="1">
      <alignment vertical="center"/>
    </xf>
    <xf numFmtId="172" fontId="25" fillId="0" borderId="250" xfId="6" applyNumberFormat="1" applyFont="1" applyFill="1" applyBorder="1" applyAlignment="1" applyProtection="1">
      <alignment vertical="center"/>
    </xf>
    <xf numFmtId="172" fontId="25" fillId="11" borderId="250" xfId="6" applyNumberFormat="1" applyFont="1" applyFill="1" applyBorder="1" applyProtection="1"/>
    <xf numFmtId="166" fontId="25" fillId="0" borderId="250" xfId="1" applyFont="1" applyFill="1" applyBorder="1" applyProtection="1"/>
    <xf numFmtId="172" fontId="25" fillId="0" borderId="250" xfId="6" applyNumberFormat="1" applyFont="1" applyFill="1" applyBorder="1" applyProtection="1"/>
    <xf numFmtId="0" fontId="27" fillId="7" borderId="252" xfId="8" applyFont="1" applyFill="1" applyBorder="1" applyAlignment="1">
      <alignment horizontal="center" wrapText="1"/>
    </xf>
    <xf numFmtId="0" fontId="4" fillId="7" borderId="252" xfId="8" applyFont="1" applyFill="1" applyBorder="1"/>
    <xf numFmtId="173" fontId="26" fillId="11" borderId="2" xfId="1" applyNumberFormat="1" applyFont="1" applyFill="1" applyBorder="1" applyProtection="1"/>
    <xf numFmtId="172" fontId="25" fillId="0" borderId="250" xfId="12" applyNumberFormat="1" applyFont="1" applyFill="1" applyBorder="1" applyAlignment="1" applyProtection="1"/>
    <xf numFmtId="166" fontId="26" fillId="0" borderId="2" xfId="1" applyFont="1" applyFill="1" applyBorder="1" applyProtection="1"/>
    <xf numFmtId="16" fontId="27" fillId="7" borderId="2" xfId="8" applyNumberFormat="1" applyFont="1" applyFill="1" applyBorder="1" applyAlignment="1">
      <alignment horizontal="center"/>
    </xf>
    <xf numFmtId="166" fontId="26" fillId="0" borderId="250" xfId="1" applyFont="1" applyFill="1" applyBorder="1"/>
    <xf numFmtId="166" fontId="30" fillId="0" borderId="2" xfId="1" applyFont="1" applyBorder="1" applyAlignment="1">
      <alignment horizontal="center" vertical="center" wrapText="1"/>
    </xf>
    <xf numFmtId="166" fontId="31" fillId="11" borderId="2" xfId="1" applyFont="1" applyFill="1" applyBorder="1" applyAlignment="1">
      <alignment horizontal="center" vertical="center" wrapText="1"/>
    </xf>
    <xf numFmtId="166" fontId="31" fillId="0" borderId="2" xfId="1" applyFont="1" applyBorder="1" applyAlignment="1">
      <alignment horizontal="center" vertical="center" wrapText="1"/>
    </xf>
    <xf numFmtId="43" fontId="27" fillId="7" borderId="252" xfId="6" applyFont="1" applyFill="1" applyBorder="1" applyAlignment="1">
      <alignment horizontal="center" vertical="center"/>
    </xf>
    <xf numFmtId="0" fontId="27" fillId="7" borderId="252" xfId="0" applyFont="1" applyFill="1" applyBorder="1" applyAlignment="1">
      <alignment horizontal="center" vertical="center" wrapText="1"/>
    </xf>
    <xf numFmtId="0" fontId="30" fillId="8" borderId="252" xfId="3" applyFont="1" applyFill="1" applyBorder="1"/>
    <xf numFmtId="0" fontId="290" fillId="7" borderId="252" xfId="4" applyFont="1" applyFill="1" applyBorder="1" applyAlignment="1">
      <alignment horizontal="left"/>
    </xf>
    <xf numFmtId="0" fontId="103" fillId="8" borderId="252" xfId="3" applyFont="1" applyFill="1" applyBorder="1"/>
    <xf numFmtId="0" fontId="307" fillId="7" borderId="252" xfId="0" applyFont="1" applyFill="1" applyBorder="1"/>
    <xf numFmtId="3" fontId="307" fillId="7" borderId="252" xfId="0" applyNumberFormat="1" applyFont="1" applyFill="1" applyBorder="1" applyAlignment="1">
      <alignment horizontal="center" vertical="center"/>
    </xf>
    <xf numFmtId="0" fontId="113" fillId="7" borderId="252" xfId="0" applyFont="1" applyFill="1" applyBorder="1"/>
    <xf numFmtId="166" fontId="31" fillId="11" borderId="250" xfId="0" applyNumberFormat="1" applyFont="1" applyFill="1" applyBorder="1"/>
    <xf numFmtId="0" fontId="127" fillId="29" borderId="252" xfId="0" applyFont="1" applyFill="1" applyBorder="1"/>
    <xf numFmtId="0" fontId="126" fillId="29" borderId="252" xfId="0" applyFont="1" applyFill="1" applyBorder="1"/>
    <xf numFmtId="0" fontId="220" fillId="7" borderId="250" xfId="3" applyFont="1" applyFill="1" applyBorder="1"/>
    <xf numFmtId="0" fontId="70" fillId="0" borderId="252" xfId="0" applyFont="1" applyBorder="1"/>
    <xf numFmtId="0" fontId="70" fillId="0" borderId="252" xfId="0" applyFont="1" applyBorder="1" applyProtection="1">
      <protection locked="0"/>
    </xf>
    <xf numFmtId="43" fontId="70" fillId="0" borderId="252" xfId="6" applyFont="1" applyBorder="1" applyProtection="1">
      <protection locked="0"/>
    </xf>
    <xf numFmtId="43" fontId="70" fillId="23" borderId="252" xfId="25" applyFont="1" applyFill="1" applyBorder="1" applyProtection="1">
      <protection locked="0"/>
    </xf>
    <xf numFmtId="0" fontId="70" fillId="0" borderId="252" xfId="0" applyFont="1" applyBorder="1" applyAlignment="1">
      <alignment horizontal="center"/>
    </xf>
    <xf numFmtId="0" fontId="46" fillId="0" borderId="252" xfId="0" applyFont="1" applyBorder="1" applyAlignment="1">
      <alignment horizontal="center"/>
    </xf>
    <xf numFmtId="0" fontId="27" fillId="7" borderId="250" xfId="0" applyFont="1" applyFill="1" applyBorder="1" applyAlignment="1">
      <alignment horizontal="center"/>
    </xf>
    <xf numFmtId="0" fontId="70" fillId="0" borderId="252" xfId="3" applyFont="1" applyBorder="1"/>
    <xf numFmtId="0" fontId="76" fillId="0" borderId="252" xfId="3" applyFont="1" applyBorder="1"/>
    <xf numFmtId="0" fontId="76" fillId="0" borderId="252" xfId="3" applyFont="1" applyBorder="1" applyAlignment="1">
      <alignment vertical="center" wrapText="1"/>
    </xf>
    <xf numFmtId="43" fontId="70" fillId="0" borderId="250" xfId="6" applyFont="1" applyBorder="1"/>
    <xf numFmtId="43" fontId="70" fillId="21" borderId="250" xfId="0" applyNumberFormat="1" applyFont="1" applyFill="1" applyBorder="1"/>
    <xf numFmtId="0" fontId="76" fillId="0" borderId="252" xfId="3" applyFont="1" applyBorder="1" applyAlignment="1">
      <alignment vertical="center"/>
    </xf>
    <xf numFmtId="0" fontId="70" fillId="0" borderId="252" xfId="19" applyFont="1" applyBorder="1"/>
    <xf numFmtId="43" fontId="70" fillId="0" borderId="252" xfId="6" applyFont="1" applyBorder="1"/>
    <xf numFmtId="43" fontId="70" fillId="0" borderId="250" xfId="0" applyNumberFormat="1" applyFont="1" applyBorder="1"/>
    <xf numFmtId="0" fontId="27" fillId="7" borderId="250" xfId="3" applyFont="1" applyFill="1" applyBorder="1"/>
    <xf numFmtId="0" fontId="26" fillId="7" borderId="252" xfId="0" applyFont="1" applyFill="1" applyBorder="1"/>
    <xf numFmtId="0" fontId="26" fillId="0" borderId="250" xfId="0" applyFont="1" applyBorder="1"/>
    <xf numFmtId="0" fontId="32" fillId="7" borderId="250" xfId="3" applyFont="1" applyFill="1" applyBorder="1"/>
    <xf numFmtId="166" fontId="31" fillId="0" borderId="250" xfId="1" applyFont="1" applyBorder="1"/>
    <xf numFmtId="43" fontId="25" fillId="0" borderId="250" xfId="6" applyFont="1" applyFill="1" applyBorder="1" applyAlignment="1" applyProtection="1">
      <protection locked="0"/>
    </xf>
    <xf numFmtId="0" fontId="12" fillId="0" borderId="0" xfId="268" applyFont="1"/>
    <xf numFmtId="0" fontId="25" fillId="0" borderId="252" xfId="3" applyFont="1" applyBorder="1"/>
    <xf numFmtId="0" fontId="26" fillId="0" borderId="0" xfId="3" applyFont="1" applyAlignment="1">
      <alignment horizontal="center" vertical="center" wrapText="1"/>
    </xf>
    <xf numFmtId="9" fontId="27" fillId="7" borderId="190" xfId="2" applyFont="1" applyFill="1" applyBorder="1" applyAlignment="1" applyProtection="1">
      <alignment horizontal="center" vertical="center"/>
    </xf>
    <xf numFmtId="9" fontId="27" fillId="7" borderId="190" xfId="2" applyFont="1" applyFill="1" applyBorder="1" applyAlignment="1" applyProtection="1">
      <alignment horizontal="center"/>
    </xf>
    <xf numFmtId="0" fontId="27" fillId="14" borderId="252" xfId="0" applyFont="1" applyFill="1" applyBorder="1"/>
    <xf numFmtId="0" fontId="27" fillId="14" borderId="252" xfId="0" applyFont="1" applyFill="1" applyBorder="1" applyAlignment="1">
      <alignment horizontal="center"/>
    </xf>
    <xf numFmtId="0" fontId="4" fillId="14" borderId="252" xfId="0" applyFont="1" applyFill="1" applyBorder="1"/>
    <xf numFmtId="0" fontId="4" fillId="14" borderId="252" xfId="0" applyFont="1" applyFill="1" applyBorder="1" applyAlignment="1">
      <alignment horizontal="center"/>
    </xf>
    <xf numFmtId="0" fontId="31" fillId="2" borderId="252" xfId="3" applyFont="1" applyFill="1" applyBorder="1" applyAlignment="1">
      <alignment horizontal="left"/>
    </xf>
    <xf numFmtId="0" fontId="26" fillId="0" borderId="252" xfId="3" applyFont="1" applyBorder="1" applyAlignment="1">
      <alignment horizontal="left"/>
    </xf>
    <xf numFmtId="0" fontId="30" fillId="0" borderId="252" xfId="3" applyFont="1" applyBorder="1" applyAlignment="1">
      <alignment horizontal="left"/>
    </xf>
    <xf numFmtId="0" fontId="25" fillId="0" borderId="252" xfId="3" applyFont="1" applyBorder="1" applyAlignment="1">
      <alignment horizontal="left"/>
    </xf>
    <xf numFmtId="0" fontId="25" fillId="0" borderId="252" xfId="3" applyFont="1" applyBorder="1" applyAlignment="1">
      <alignment vertical="center" wrapText="1"/>
    </xf>
    <xf numFmtId="0" fontId="27" fillId="7" borderId="252" xfId="4" applyFont="1" applyFill="1" applyBorder="1" applyAlignment="1">
      <alignment horizontal="center" vertical="center" wrapText="1"/>
    </xf>
    <xf numFmtId="0" fontId="26" fillId="0" borderId="252" xfId="3" applyFont="1" applyBorder="1"/>
    <xf numFmtId="0" fontId="26" fillId="0" borderId="252" xfId="3" applyFont="1" applyBorder="1" applyAlignment="1">
      <alignment horizontal="left" vertical="center" wrapText="1" indent="2"/>
    </xf>
    <xf numFmtId="0" fontId="25" fillId="0" borderId="252" xfId="3" applyFont="1" applyBorder="1" applyAlignment="1">
      <alignment horizontal="left" vertical="center" wrapText="1" indent="2"/>
    </xf>
    <xf numFmtId="171" fontId="50" fillId="2" borderId="202" xfId="6" applyNumberFormat="1" applyFont="1" applyFill="1" applyBorder="1" applyProtection="1"/>
    <xf numFmtId="0" fontId="4" fillId="14" borderId="255" xfId="0" applyFont="1" applyFill="1" applyBorder="1"/>
    <xf numFmtId="0" fontId="24" fillId="17" borderId="203" xfId="268" applyFont="1" applyFill="1" applyBorder="1" applyAlignment="1">
      <alignment horizontal="center"/>
    </xf>
    <xf numFmtId="0" fontId="27" fillId="7" borderId="259" xfId="0" applyFont="1" applyFill="1" applyBorder="1" applyAlignment="1">
      <alignment horizontal="center" vertical="center"/>
    </xf>
    <xf numFmtId="43" fontId="24" fillId="11" borderId="203" xfId="6" applyFont="1" applyFill="1" applyBorder="1"/>
    <xf numFmtId="43" fontId="76" fillId="23" borderId="261" xfId="0" applyNumberFormat="1" applyFont="1" applyFill="1" applyBorder="1"/>
    <xf numFmtId="0" fontId="28" fillId="7" borderId="47" xfId="0" quotePrefix="1" applyFont="1" applyFill="1" applyBorder="1" applyAlignment="1">
      <alignment horizontal="center"/>
    </xf>
    <xf numFmtId="49" fontId="28" fillId="7" borderId="205" xfId="8" applyNumberFormat="1" applyFont="1" applyFill="1" applyBorder="1" applyAlignment="1">
      <alignment horizontal="center"/>
    </xf>
    <xf numFmtId="49" fontId="28" fillId="7" borderId="211" xfId="8" applyNumberFormat="1" applyFont="1" applyFill="1" applyBorder="1" applyAlignment="1">
      <alignment horizontal="center"/>
    </xf>
    <xf numFmtId="0" fontId="12" fillId="0" borderId="0" xfId="8" applyFont="1" applyAlignment="1">
      <alignment horizontal="left" indent="9"/>
    </xf>
    <xf numFmtId="0" fontId="57" fillId="7" borderId="250" xfId="8" applyFont="1" applyFill="1" applyBorder="1" applyAlignment="1">
      <alignment horizontal="center"/>
    </xf>
    <xf numFmtId="49" fontId="28" fillId="7" borderId="250" xfId="8" applyNumberFormat="1" applyFont="1" applyFill="1" applyBorder="1" applyAlignment="1">
      <alignment horizontal="center"/>
    </xf>
    <xf numFmtId="0" fontId="30" fillId="8" borderId="252" xfId="6" applyNumberFormat="1" applyFont="1" applyFill="1" applyBorder="1" applyAlignment="1"/>
    <xf numFmtId="0" fontId="220" fillId="7" borderId="262" xfId="0" applyFont="1" applyFill="1" applyBorder="1" applyAlignment="1">
      <alignment horizontal="center" vertical="center" wrapText="1"/>
    </xf>
    <xf numFmtId="0" fontId="220" fillId="7" borderId="263" xfId="0" applyFont="1" applyFill="1" applyBorder="1" applyAlignment="1">
      <alignment vertical="center"/>
    </xf>
    <xf numFmtId="0" fontId="220" fillId="7" borderId="264" xfId="0" applyFont="1" applyFill="1" applyBorder="1" applyAlignment="1">
      <alignment horizontal="center" vertical="center" wrapText="1"/>
    </xf>
    <xf numFmtId="0" fontId="12" fillId="3" borderId="265" xfId="0" applyFont="1" applyFill="1" applyBorder="1"/>
    <xf numFmtId="0" fontId="27" fillId="14" borderId="262" xfId="0" applyFont="1" applyFill="1" applyBorder="1" applyAlignment="1">
      <alignment horizontal="center"/>
    </xf>
    <xf numFmtId="0" fontId="28" fillId="7" borderId="269" xfId="4" quotePrefix="1" applyFont="1" applyFill="1" applyBorder="1" applyAlignment="1">
      <alignment horizontal="center" wrapText="1"/>
    </xf>
    <xf numFmtId="0" fontId="28" fillId="7" borderId="269" xfId="4" applyFont="1" applyFill="1" applyBorder="1" applyAlignment="1">
      <alignment horizontal="center" wrapText="1"/>
    </xf>
    <xf numFmtId="0" fontId="25" fillId="0" borderId="270" xfId="3" applyFont="1" applyBorder="1" applyAlignment="1">
      <alignment vertical="center" wrapText="1"/>
    </xf>
    <xf numFmtId="0" fontId="25" fillId="0" borderId="271" xfId="3" applyFont="1" applyBorder="1" applyAlignment="1">
      <alignment vertical="center" wrapText="1"/>
    </xf>
    <xf numFmtId="0" fontId="25" fillId="0" borderId="272" xfId="3" applyFont="1" applyBorder="1" applyAlignment="1">
      <alignment vertical="center" wrapText="1"/>
    </xf>
    <xf numFmtId="0" fontId="26" fillId="2" borderId="269" xfId="3" applyFont="1" applyFill="1" applyBorder="1" applyAlignment="1">
      <alignment wrapText="1"/>
    </xf>
    <xf numFmtId="0" fontId="26" fillId="0" borderId="273" xfId="3" applyFont="1" applyBorder="1" applyAlignment="1">
      <alignment horizontal="left" vertical="center" wrapText="1" indent="6"/>
    </xf>
    <xf numFmtId="0" fontId="25" fillId="0" borderId="273" xfId="3" applyFont="1" applyBorder="1" applyAlignment="1">
      <alignment horizontal="left" vertical="center" wrapText="1" indent="2"/>
    </xf>
    <xf numFmtId="43" fontId="25" fillId="11" borderId="275" xfId="3" applyNumberFormat="1" applyFont="1" applyFill="1" applyBorder="1" applyAlignment="1">
      <alignment horizontal="center" vertical="center"/>
    </xf>
    <xf numFmtId="43" fontId="25" fillId="11" borderId="276" xfId="5" applyFont="1" applyFill="1" applyBorder="1"/>
    <xf numFmtId="43" fontId="25" fillId="11" borderId="277" xfId="6" applyFont="1" applyFill="1" applyBorder="1" applyAlignment="1" applyProtection="1">
      <alignment vertical="center" wrapText="1"/>
    </xf>
    <xf numFmtId="43" fontId="25" fillId="11" borderId="278" xfId="6" applyFont="1" applyFill="1" applyBorder="1" applyAlignment="1" applyProtection="1">
      <alignment vertical="center" wrapText="1"/>
    </xf>
    <xf numFmtId="43" fontId="25" fillId="11" borderId="279" xfId="6" applyFont="1" applyFill="1" applyBorder="1" applyAlignment="1" applyProtection="1">
      <alignment vertical="center" wrapText="1"/>
    </xf>
    <xf numFmtId="0" fontId="4" fillId="7" borderId="280" xfId="0" applyFont="1" applyFill="1" applyBorder="1" applyAlignment="1">
      <alignment horizontal="center" vertical="center"/>
    </xf>
    <xf numFmtId="43" fontId="27" fillId="7" borderId="280" xfId="0" applyNumberFormat="1" applyFont="1" applyFill="1" applyBorder="1" applyAlignment="1">
      <alignment horizontal="center" vertical="center"/>
    </xf>
    <xf numFmtId="43" fontId="27" fillId="7" borderId="281" xfId="0" applyNumberFormat="1" applyFont="1" applyFill="1" applyBorder="1" applyAlignment="1">
      <alignment horizontal="center" vertical="center"/>
    </xf>
    <xf numFmtId="43" fontId="27" fillId="7" borderId="282" xfId="0" applyNumberFormat="1" applyFont="1" applyFill="1" applyBorder="1" applyAlignment="1">
      <alignment horizontal="center" vertical="center"/>
    </xf>
    <xf numFmtId="0" fontId="26" fillId="2" borderId="283" xfId="0" applyFont="1" applyFill="1" applyBorder="1" applyAlignment="1" applyProtection="1">
      <alignment horizontal="center" vertical="center"/>
      <protection locked="0"/>
    </xf>
    <xf numFmtId="0" fontId="4" fillId="7" borderId="280" xfId="0" applyFont="1" applyFill="1" applyBorder="1" applyAlignment="1">
      <alignment horizontal="center"/>
    </xf>
    <xf numFmtId="43" fontId="27" fillId="7" borderId="280" xfId="0" applyNumberFormat="1" applyFont="1" applyFill="1" applyBorder="1" applyAlignment="1">
      <alignment horizontal="center"/>
    </xf>
    <xf numFmtId="43" fontId="27" fillId="7" borderId="281" xfId="0" applyNumberFormat="1" applyFont="1" applyFill="1" applyBorder="1" applyAlignment="1">
      <alignment horizontal="center"/>
    </xf>
    <xf numFmtId="43" fontId="27" fillId="7" borderId="282" xfId="0" applyNumberFormat="1" applyFont="1" applyFill="1" applyBorder="1" applyAlignment="1">
      <alignment horizontal="center"/>
    </xf>
    <xf numFmtId="0" fontId="26" fillId="0" borderId="265" xfId="0" applyFont="1" applyBorder="1"/>
    <xf numFmtId="0" fontId="26" fillId="0" borderId="265" xfId="0" applyFont="1" applyBorder="1" applyAlignment="1">
      <alignment horizontal="center"/>
    </xf>
    <xf numFmtId="0" fontId="27" fillId="7" borderId="265" xfId="0" applyFont="1" applyFill="1" applyBorder="1" applyAlignment="1">
      <alignment vertical="top"/>
    </xf>
    <xf numFmtId="0" fontId="27" fillId="7" borderId="265" xfId="0" applyFont="1" applyFill="1" applyBorder="1" applyAlignment="1">
      <alignment horizontal="center" vertical="center"/>
    </xf>
    <xf numFmtId="0" fontId="89" fillId="7" borderId="265" xfId="0" applyFont="1" applyFill="1" applyBorder="1" applyAlignment="1">
      <alignment horizontal="center" vertical="center"/>
    </xf>
    <xf numFmtId="0" fontId="27" fillId="14" borderId="284" xfId="0" applyFont="1" applyFill="1" applyBorder="1" applyAlignment="1">
      <alignment horizontal="center" wrapText="1"/>
    </xf>
    <xf numFmtId="0" fontId="27" fillId="14" borderId="285" xfId="0" applyFont="1" applyFill="1" applyBorder="1" applyAlignment="1">
      <alignment horizontal="center"/>
    </xf>
    <xf numFmtId="0" fontId="10" fillId="3" borderId="286" xfId="0" quotePrefix="1" applyFont="1" applyFill="1" applyBorder="1" applyAlignment="1">
      <alignment horizontal="center"/>
    </xf>
    <xf numFmtId="0" fontId="10" fillId="3" borderId="287" xfId="0" quotePrefix="1" applyFont="1" applyFill="1" applyBorder="1" applyAlignment="1">
      <alignment horizontal="center"/>
    </xf>
    <xf numFmtId="0" fontId="10" fillId="3" borderId="288" xfId="0" applyFont="1" applyFill="1" applyBorder="1" applyAlignment="1">
      <alignment horizontal="center"/>
    </xf>
    <xf numFmtId="43" fontId="12" fillId="17" borderId="289" xfId="1" quotePrefix="1" applyNumberFormat="1" applyFont="1" applyFill="1" applyBorder="1" applyAlignment="1" applyProtection="1">
      <alignment horizontal="center"/>
    </xf>
    <xf numFmtId="43" fontId="12" fillId="17" borderId="290" xfId="1" quotePrefix="1" applyNumberFormat="1" applyFont="1" applyFill="1" applyBorder="1" applyAlignment="1" applyProtection="1">
      <alignment horizontal="center"/>
    </xf>
    <xf numFmtId="43" fontId="12" fillId="17" borderId="286" xfId="1" applyNumberFormat="1" applyFont="1" applyFill="1" applyBorder="1" applyAlignment="1" applyProtection="1">
      <alignment horizontal="center"/>
    </xf>
    <xf numFmtId="43" fontId="12" fillId="17" borderId="287" xfId="1" applyNumberFormat="1" applyFont="1" applyFill="1" applyBorder="1" applyAlignment="1" applyProtection="1">
      <alignment horizontal="center"/>
    </xf>
    <xf numFmtId="43" fontId="12" fillId="17" borderId="291" xfId="1" quotePrefix="1" applyNumberFormat="1" applyFont="1" applyFill="1" applyBorder="1" applyAlignment="1" applyProtection="1">
      <alignment horizontal="center"/>
    </xf>
    <xf numFmtId="0" fontId="10" fillId="3" borderId="292" xfId="0" applyFont="1" applyFill="1" applyBorder="1"/>
    <xf numFmtId="43" fontId="12" fillId="3" borderId="293" xfId="1" applyNumberFormat="1" applyFont="1" applyFill="1" applyBorder="1" applyAlignment="1"/>
    <xf numFmtId="0" fontId="60" fillId="3" borderId="265" xfId="0" applyFont="1" applyFill="1" applyBorder="1"/>
    <xf numFmtId="0" fontId="12" fillId="3" borderId="95" xfId="0" applyFont="1" applyFill="1" applyBorder="1"/>
    <xf numFmtId="0" fontId="4" fillId="7" borderId="187" xfId="0" applyFont="1" applyFill="1" applyBorder="1"/>
    <xf numFmtId="0" fontId="27" fillId="7" borderId="187" xfId="0" applyFont="1" applyFill="1" applyBorder="1" applyAlignment="1">
      <alignment horizontal="center"/>
    </xf>
    <xf numFmtId="0" fontId="12" fillId="0" borderId="187" xfId="0" applyFont="1" applyBorder="1"/>
    <xf numFmtId="0" fontId="27" fillId="14" borderId="263" xfId="0" applyFont="1" applyFill="1" applyBorder="1" applyAlignment="1">
      <alignment horizontal="center"/>
    </xf>
    <xf numFmtId="0" fontId="27" fillId="14" borderId="187" xfId="0" applyFont="1" applyFill="1" applyBorder="1"/>
    <xf numFmtId="43" fontId="12" fillId="0" borderId="187" xfId="6" applyFont="1" applyFill="1" applyBorder="1" applyAlignment="1" applyProtection="1">
      <alignment horizontal="center"/>
      <protection locked="0"/>
    </xf>
    <xf numFmtId="0" fontId="27" fillId="14" borderId="303" xfId="0" applyFont="1" applyFill="1" applyBorder="1" applyAlignment="1">
      <alignment horizontal="center" wrapText="1"/>
    </xf>
    <xf numFmtId="164" fontId="27" fillId="7" borderId="304" xfId="0" applyNumberFormat="1" applyFont="1" applyFill="1" applyBorder="1" applyAlignment="1">
      <alignment horizontal="center" vertical="center"/>
    </xf>
    <xf numFmtId="49" fontId="27" fillId="7" borderId="305" xfId="0" applyNumberFormat="1" applyFont="1" applyFill="1" applyBorder="1" applyAlignment="1">
      <alignment horizontal="center" vertical="center"/>
    </xf>
    <xf numFmtId="164" fontId="27" fillId="7" borderId="305" xfId="0" applyNumberFormat="1" applyFont="1" applyFill="1" applyBorder="1" applyAlignment="1">
      <alignment horizontal="center" vertical="center"/>
    </xf>
    <xf numFmtId="164" fontId="27" fillId="7" borderId="306" xfId="0" applyNumberFormat="1" applyFont="1" applyFill="1" applyBorder="1" applyAlignment="1">
      <alignment horizontal="center" vertical="center"/>
    </xf>
    <xf numFmtId="164" fontId="27" fillId="7" borderId="307" xfId="0" applyNumberFormat="1" applyFont="1" applyFill="1" applyBorder="1" applyAlignment="1">
      <alignment horizontal="center" vertical="center"/>
    </xf>
    <xf numFmtId="170" fontId="28" fillId="7" borderId="308" xfId="0" applyNumberFormat="1" applyFont="1" applyFill="1" applyBorder="1" applyAlignment="1">
      <alignment horizontal="center" vertical="center"/>
    </xf>
    <xf numFmtId="0" fontId="4" fillId="7" borderId="321" xfId="0" applyFont="1" applyFill="1" applyBorder="1" applyAlignment="1">
      <alignment horizontal="center"/>
    </xf>
    <xf numFmtId="0" fontId="307" fillId="7" borderId="324" xfId="0" applyFont="1" applyFill="1" applyBorder="1" applyAlignment="1">
      <alignment horizontal="center" vertical="center"/>
    </xf>
    <xf numFmtId="0" fontId="202" fillId="21" borderId="324" xfId="0" applyFont="1" applyFill="1" applyBorder="1" applyAlignment="1">
      <alignment vertical="center"/>
    </xf>
    <xf numFmtId="0" fontId="83" fillId="2" borderId="327" xfId="0" applyFont="1" applyFill="1" applyBorder="1" applyAlignment="1">
      <alignment horizontal="left" indent="1"/>
    </xf>
    <xf numFmtId="0" fontId="74" fillId="2" borderId="328" xfId="0" applyFont="1" applyFill="1" applyBorder="1" applyAlignment="1" applyProtection="1">
      <alignment horizontal="left" vertical="center"/>
      <protection locked="0"/>
    </xf>
    <xf numFmtId="0" fontId="74" fillId="2" borderId="330" xfId="0" applyFont="1" applyFill="1" applyBorder="1" applyAlignment="1" applyProtection="1">
      <alignment vertical="center"/>
      <protection locked="0"/>
    </xf>
    <xf numFmtId="0" fontId="74" fillId="2" borderId="330" xfId="0" applyFont="1" applyFill="1" applyBorder="1" applyAlignment="1" applyProtection="1">
      <alignment horizontal="left" vertical="center"/>
      <protection locked="0"/>
    </xf>
    <xf numFmtId="0" fontId="74" fillId="2" borderId="329" xfId="0" applyFont="1" applyFill="1" applyBorder="1" applyAlignment="1" applyProtection="1">
      <alignment vertical="center"/>
      <protection locked="0"/>
    </xf>
    <xf numFmtId="0" fontId="32" fillId="7" borderId="296" xfId="4" applyFont="1" applyFill="1" applyBorder="1" applyAlignment="1">
      <alignment horizontal="left"/>
    </xf>
    <xf numFmtId="43" fontId="27" fillId="7" borderId="265" xfId="6" applyFont="1" applyFill="1" applyBorder="1" applyAlignment="1">
      <alignment horizontal="center" vertical="center" wrapText="1"/>
    </xf>
    <xf numFmtId="0" fontId="27" fillId="7" borderId="265" xfId="0" applyFont="1" applyFill="1" applyBorder="1" applyAlignment="1">
      <alignment horizontal="center"/>
    </xf>
    <xf numFmtId="0" fontId="27" fillId="7" borderId="265" xfId="0" applyFont="1" applyFill="1" applyBorder="1" applyAlignment="1">
      <alignment horizontal="center" vertical="center" wrapText="1"/>
    </xf>
    <xf numFmtId="43" fontId="27" fillId="7" borderId="265" xfId="6" applyFont="1" applyFill="1" applyBorder="1" applyAlignment="1" applyProtection="1">
      <alignment horizontal="center" vertical="center" wrapText="1"/>
      <protection locked="0"/>
    </xf>
    <xf numFmtId="0" fontId="28" fillId="7" borderId="265" xfId="6" quotePrefix="1" applyNumberFormat="1" applyFont="1" applyFill="1" applyBorder="1" applyAlignment="1" applyProtection="1">
      <alignment horizontal="center" vertical="center" wrapText="1"/>
      <protection locked="0"/>
    </xf>
    <xf numFmtId="43" fontId="26" fillId="2" borderId="265" xfId="6" applyFont="1" applyFill="1" applyBorder="1" applyProtection="1">
      <protection locked="0"/>
    </xf>
    <xf numFmtId="0" fontId="27" fillId="7" borderId="331" xfId="0" quotePrefix="1" applyFont="1" applyFill="1" applyBorder="1" applyAlignment="1">
      <alignment horizontal="center"/>
    </xf>
    <xf numFmtId="0" fontId="27" fillId="7" borderId="331" xfId="0" applyFont="1" applyFill="1" applyBorder="1" applyAlignment="1">
      <alignment horizontal="center" vertical="center"/>
    </xf>
    <xf numFmtId="0" fontId="27" fillId="7" borderId="265" xfId="0" quotePrefix="1" applyFont="1" applyFill="1" applyBorder="1" applyAlignment="1">
      <alignment horizontal="center"/>
    </xf>
    <xf numFmtId="0" fontId="27" fillId="7" borderId="335" xfId="0" applyFont="1" applyFill="1" applyBorder="1" applyAlignment="1">
      <alignment horizontal="center" vertical="center"/>
    </xf>
    <xf numFmtId="171" fontId="26" fillId="2" borderId="265" xfId="1" applyNumberFormat="1" applyFont="1" applyFill="1" applyBorder="1" applyAlignment="1" applyProtection="1"/>
    <xf numFmtId="0" fontId="70" fillId="2" borderId="331" xfId="0" applyFont="1" applyFill="1" applyBorder="1"/>
    <xf numFmtId="0" fontId="12" fillId="2" borderId="202" xfId="8" applyFont="1" applyFill="1" applyBorder="1"/>
    <xf numFmtId="176" fontId="12" fillId="2" borderId="202" xfId="10" applyFont="1" applyFill="1" applyBorder="1"/>
    <xf numFmtId="0" fontId="12" fillId="2" borderId="202" xfId="8" applyFont="1" applyFill="1" applyBorder="1" applyAlignment="1">
      <alignment horizontal="left" vertical="center"/>
    </xf>
    <xf numFmtId="166" fontId="26" fillId="0" borderId="331" xfId="1" applyFont="1" applyFill="1" applyBorder="1"/>
    <xf numFmtId="0" fontId="27" fillId="7" borderId="343" xfId="0" applyFont="1" applyFill="1" applyBorder="1" applyAlignment="1">
      <alignment horizontal="center"/>
    </xf>
    <xf numFmtId="0" fontId="10" fillId="2" borderId="202" xfId="8" applyFont="1" applyFill="1" applyBorder="1"/>
    <xf numFmtId="0" fontId="10" fillId="2" borderId="202" xfId="8" applyFont="1" applyFill="1" applyBorder="1" applyAlignment="1">
      <alignment horizontal="center"/>
    </xf>
    <xf numFmtId="0" fontId="10" fillId="2" borderId="202" xfId="8" applyFont="1" applyFill="1" applyBorder="1" applyProtection="1">
      <protection locked="0"/>
    </xf>
    <xf numFmtId="0" fontId="12" fillId="2" borderId="202" xfId="8" applyFont="1" applyFill="1" applyBorder="1" applyProtection="1">
      <protection locked="0"/>
    </xf>
    <xf numFmtId="0" fontId="28" fillId="7" borderId="265" xfId="0" quotePrefix="1" applyFont="1" applyFill="1" applyBorder="1" applyAlignment="1">
      <alignment horizontal="center"/>
    </xf>
    <xf numFmtId="0" fontId="27" fillId="7" borderId="322" xfId="0" applyFont="1" applyFill="1" applyBorder="1" applyAlignment="1">
      <alignment horizontal="center" vertical="center"/>
    </xf>
    <xf numFmtId="173" fontId="26" fillId="0" borderId="331" xfId="1" applyNumberFormat="1" applyFont="1" applyFill="1" applyBorder="1" applyProtection="1">
      <protection locked="0"/>
    </xf>
    <xf numFmtId="173" fontId="25" fillId="11" borderId="265" xfId="1" applyNumberFormat="1" applyFont="1" applyFill="1" applyBorder="1" applyProtection="1"/>
    <xf numFmtId="0" fontId="27" fillId="7" borderId="324" xfId="0" applyFont="1" applyFill="1" applyBorder="1" applyAlignment="1">
      <alignment horizontal="center" vertical="center"/>
    </xf>
    <xf numFmtId="0" fontId="26" fillId="2" borderId="202" xfId="0" applyFont="1" applyFill="1" applyBorder="1" applyAlignment="1">
      <alignment horizontal="center"/>
    </xf>
    <xf numFmtId="0" fontId="27" fillId="7" borderId="357" xfId="8" applyFont="1" applyFill="1" applyBorder="1" applyAlignment="1">
      <alignment horizontal="center"/>
    </xf>
    <xf numFmtId="0" fontId="4" fillId="7" borderId="357" xfId="0" applyFont="1" applyFill="1" applyBorder="1"/>
    <xf numFmtId="43" fontId="27" fillId="7" borderId="265" xfId="6" quotePrefix="1" applyFont="1" applyFill="1" applyBorder="1" applyAlignment="1">
      <alignment horizontal="center" vertical="center" wrapText="1"/>
    </xf>
    <xf numFmtId="43" fontId="27" fillId="7" borderId="363" xfId="6" applyFont="1" applyFill="1" applyBorder="1" applyAlignment="1">
      <alignment horizontal="center" vertical="center" wrapText="1"/>
    </xf>
    <xf numFmtId="43" fontId="25" fillId="2" borderId="355" xfId="6" applyFont="1" applyFill="1" applyBorder="1"/>
    <xf numFmtId="43" fontId="27" fillId="7" borderId="265" xfId="6" applyFont="1" applyFill="1" applyBorder="1" applyAlignment="1">
      <alignment horizontal="center" vertical="center"/>
    </xf>
    <xf numFmtId="43" fontId="57" fillId="7" borderId="265" xfId="6" applyFont="1" applyFill="1" applyBorder="1" applyAlignment="1">
      <alignment horizontal="center" vertical="center" wrapText="1"/>
    </xf>
    <xf numFmtId="0" fontId="32" fillId="7" borderId="324" xfId="4" applyFont="1" applyFill="1" applyBorder="1" applyAlignment="1">
      <alignment horizontal="left"/>
    </xf>
    <xf numFmtId="43" fontId="28" fillId="7" borderId="331" xfId="6" quotePrefix="1" applyFont="1" applyFill="1" applyBorder="1" applyAlignment="1">
      <alignment horizontal="center" vertical="center" wrapText="1"/>
    </xf>
    <xf numFmtId="0" fontId="27" fillId="7" borderId="356" xfId="0" applyFont="1" applyFill="1" applyBorder="1" applyAlignment="1">
      <alignment horizontal="center" vertical="center"/>
    </xf>
    <xf numFmtId="0" fontId="57" fillId="7" borderId="265" xfId="0" applyFont="1" applyFill="1" applyBorder="1" applyAlignment="1">
      <alignment horizontal="center" vertical="center" wrapText="1"/>
    </xf>
    <xf numFmtId="0" fontId="28" fillId="7" borderId="331" xfId="0" quotePrefix="1" applyFont="1" applyFill="1" applyBorder="1" applyAlignment="1">
      <alignment horizontal="center" vertical="center" wrapText="1"/>
    </xf>
    <xf numFmtId="0" fontId="27" fillId="7" borderId="331" xfId="0" applyFont="1" applyFill="1" applyBorder="1" applyAlignment="1">
      <alignment horizontal="center" vertical="center" wrapText="1"/>
    </xf>
    <xf numFmtId="0" fontId="89" fillId="7" borderId="265" xfId="0" applyFont="1" applyFill="1" applyBorder="1" applyAlignment="1">
      <alignment horizontal="center" vertical="center" wrapText="1"/>
    </xf>
    <xf numFmtId="0" fontId="27" fillId="7" borderId="265" xfId="0" quotePrefix="1" applyFont="1" applyFill="1" applyBorder="1" applyAlignment="1">
      <alignment horizontal="center" vertical="center" wrapText="1"/>
    </xf>
    <xf numFmtId="0" fontId="30" fillId="2" borderId="328" xfId="4" applyFont="1" applyFill="1" applyBorder="1" applyAlignment="1">
      <alignment horizontal="left"/>
    </xf>
    <xf numFmtId="0" fontId="27" fillId="7" borderId="363" xfId="0" applyFont="1" applyFill="1" applyBorder="1" applyAlignment="1">
      <alignment horizontal="center" vertical="center"/>
    </xf>
    <xf numFmtId="0" fontId="4" fillId="7" borderId="265" xfId="0" applyFont="1" applyFill="1" applyBorder="1"/>
    <xf numFmtId="0" fontId="28" fillId="7" borderId="356" xfId="0" quotePrefix="1" applyFont="1" applyFill="1" applyBorder="1" applyAlignment="1">
      <alignment horizontal="center"/>
    </xf>
    <xf numFmtId="0" fontId="72" fillId="2" borderId="329" xfId="0" applyFont="1" applyFill="1" applyBorder="1"/>
    <xf numFmtId="0" fontId="30" fillId="2" borderId="324" xfId="4" applyFont="1" applyFill="1" applyBorder="1" applyAlignment="1">
      <alignment horizontal="left"/>
    </xf>
    <xf numFmtId="0" fontId="287" fillId="2" borderId="328" xfId="4" applyFont="1" applyFill="1" applyBorder="1"/>
    <xf numFmtId="0" fontId="103" fillId="2" borderId="329" xfId="4" applyFont="1" applyFill="1" applyBorder="1"/>
    <xf numFmtId="172" fontId="316" fillId="0" borderId="265" xfId="1241" applyNumberFormat="1" applyFont="1" applyBorder="1"/>
    <xf numFmtId="172" fontId="316" fillId="89" borderId="265" xfId="1241" applyNumberFormat="1" applyFont="1" applyFill="1" applyBorder="1"/>
    <xf numFmtId="172" fontId="316" fillId="2" borderId="265" xfId="1241" applyNumberFormat="1" applyFont="1" applyFill="1" applyBorder="1"/>
    <xf numFmtId="172" fontId="126" fillId="89" borderId="265" xfId="0" applyNumberFormat="1" applyFont="1" applyFill="1" applyBorder="1"/>
    <xf numFmtId="0" fontId="126" fillId="0" borderId="265" xfId="0" applyFont="1" applyBorder="1"/>
    <xf numFmtId="172" fontId="126" fillId="0" borderId="265" xfId="0" applyNumberFormat="1" applyFont="1" applyBorder="1"/>
    <xf numFmtId="172" fontId="127" fillId="89" borderId="265" xfId="0" applyNumberFormat="1" applyFont="1" applyFill="1" applyBorder="1"/>
    <xf numFmtId="172" fontId="73" fillId="0" borderId="265" xfId="1241" applyNumberFormat="1" applyFont="1" applyBorder="1"/>
    <xf numFmtId="172" fontId="73" fillId="89" borderId="265" xfId="1241" applyNumberFormat="1" applyFont="1" applyFill="1" applyBorder="1"/>
    <xf numFmtId="172" fontId="73" fillId="2" borderId="265" xfId="1241" applyNumberFormat="1" applyFont="1" applyFill="1" applyBorder="1"/>
    <xf numFmtId="172" fontId="0" fillId="89" borderId="265" xfId="0" applyNumberFormat="1" applyFill="1" applyBorder="1"/>
    <xf numFmtId="0" fontId="0" fillId="0" borderId="265" xfId="0" applyBorder="1"/>
    <xf numFmtId="172" fontId="0" fillId="0" borderId="265" xfId="0" applyNumberFormat="1" applyBorder="1"/>
    <xf numFmtId="172" fontId="21" fillId="89" borderId="265" xfId="0" applyNumberFormat="1" applyFont="1" applyFill="1" applyBorder="1"/>
    <xf numFmtId="0" fontId="27" fillId="7" borderId="384" xfId="0" applyFont="1" applyFill="1" applyBorder="1" applyAlignment="1">
      <alignment horizontal="center" vertical="center" wrapText="1"/>
    </xf>
    <xf numFmtId="43" fontId="60" fillId="8" borderId="265" xfId="0" applyNumberFormat="1" applyFont="1" applyFill="1" applyBorder="1"/>
    <xf numFmtId="43" fontId="27" fillId="7" borderId="356" xfId="6" applyFont="1" applyFill="1" applyBorder="1" applyAlignment="1" applyProtection="1">
      <alignment horizontal="center" vertical="center" wrapText="1"/>
      <protection locked="0"/>
    </xf>
    <xf numFmtId="43" fontId="27" fillId="7" borderId="384" xfId="6" applyFont="1" applyFill="1" applyBorder="1" applyAlignment="1" applyProtection="1">
      <alignment horizontal="center" vertical="center" wrapText="1"/>
      <protection locked="0"/>
    </xf>
    <xf numFmtId="9" fontId="27" fillId="7" borderId="384" xfId="2" applyFont="1" applyFill="1" applyBorder="1" applyAlignment="1" applyProtection="1">
      <alignment horizontal="center" vertical="center" wrapText="1"/>
      <protection locked="0"/>
    </xf>
    <xf numFmtId="43" fontId="27" fillId="7" borderId="382" xfId="6" applyFont="1" applyFill="1" applyBorder="1" applyAlignment="1" applyProtection="1">
      <alignment horizontal="center" vertical="center" wrapText="1"/>
      <protection locked="0"/>
    </xf>
    <xf numFmtId="0" fontId="28" fillId="7" borderId="384" xfId="6" quotePrefix="1" applyNumberFormat="1" applyFont="1" applyFill="1" applyBorder="1" applyAlignment="1" applyProtection="1">
      <alignment horizontal="center" vertical="center" wrapText="1"/>
      <protection locked="0"/>
    </xf>
    <xf numFmtId="9" fontId="28" fillId="7" borderId="384" xfId="2" quotePrefix="1" applyFont="1" applyFill="1" applyBorder="1" applyAlignment="1" applyProtection="1">
      <alignment horizontal="center" vertical="center" wrapText="1"/>
      <protection locked="0"/>
    </xf>
    <xf numFmtId="0" fontId="28" fillId="7" borderId="382" xfId="6" quotePrefix="1" applyNumberFormat="1" applyFont="1" applyFill="1" applyBorder="1" applyAlignment="1" applyProtection="1">
      <alignment horizontal="center" vertical="center" wrapText="1"/>
      <protection locked="0"/>
    </xf>
    <xf numFmtId="43" fontId="26" fillId="2" borderId="356" xfId="6" applyFont="1" applyFill="1" applyBorder="1" applyProtection="1">
      <protection locked="0"/>
    </xf>
    <xf numFmtId="177" fontId="67" fillId="8" borderId="265" xfId="10" applyNumberFormat="1" applyFont="1" applyFill="1" applyBorder="1"/>
    <xf numFmtId="177" fontId="67" fillId="0" borderId="265" xfId="10" applyNumberFormat="1" applyFont="1" applyBorder="1"/>
    <xf numFmtId="43" fontId="25" fillId="0" borderId="0" xfId="3" applyNumberFormat="1" applyFont="1" applyAlignment="1">
      <alignment vertical="center" wrapText="1"/>
    </xf>
    <xf numFmtId="14" fontId="26" fillId="0" borderId="205" xfId="1" applyNumberFormat="1" applyFont="1" applyFill="1" applyBorder="1" applyAlignment="1" applyProtection="1">
      <alignment horizontal="right"/>
      <protection locked="0"/>
    </xf>
    <xf numFmtId="0" fontId="27" fillId="7" borderId="332" xfId="0" applyFont="1" applyFill="1" applyBorder="1" applyAlignment="1">
      <alignment horizontal="center" vertical="center"/>
    </xf>
    <xf numFmtId="0" fontId="293" fillId="0" borderId="0" xfId="0" applyFont="1" applyAlignment="1">
      <alignment horizontal="center" wrapText="1"/>
    </xf>
    <xf numFmtId="0" fontId="329" fillId="0" borderId="0" xfId="0" applyFont="1" applyAlignment="1">
      <alignment horizontal="center" wrapText="1"/>
    </xf>
    <xf numFmtId="0" fontId="223" fillId="7" borderId="333" xfId="0" applyFont="1" applyFill="1" applyBorder="1" applyAlignment="1">
      <alignment horizontal="center"/>
    </xf>
    <xf numFmtId="0" fontId="126" fillId="0" borderId="355" xfId="0" applyFont="1" applyBorder="1" applyAlignment="1">
      <alignment horizontal="center" vertical="top"/>
    </xf>
    <xf numFmtId="0" fontId="126" fillId="0" borderId="355" xfId="0" applyFont="1" applyBorder="1" applyAlignment="1">
      <alignment horizontal="center" wrapText="1"/>
    </xf>
    <xf numFmtId="0" fontId="126" fillId="0" borderId="355" xfId="0" applyFont="1" applyBorder="1" applyAlignment="1">
      <alignment vertical="top" wrapText="1"/>
    </xf>
    <xf numFmtId="0" fontId="126" fillId="0" borderId="355" xfId="0" applyFont="1" applyBorder="1" applyAlignment="1">
      <alignment horizontal="center"/>
    </xf>
    <xf numFmtId="0" fontId="126" fillId="0" borderId="355" xfId="0" applyFont="1" applyBorder="1" applyAlignment="1">
      <alignment wrapText="1"/>
    </xf>
    <xf numFmtId="0" fontId="126" fillId="0" borderId="355" xfId="0" applyFont="1" applyBorder="1" applyAlignment="1">
      <alignment vertical="top"/>
    </xf>
    <xf numFmtId="177" fontId="67" fillId="8" borderId="355" xfId="10" applyNumberFormat="1" applyFont="1" applyFill="1" applyBorder="1"/>
    <xf numFmtId="166" fontId="76" fillId="11" borderId="355" xfId="1" applyFont="1" applyFill="1" applyBorder="1"/>
    <xf numFmtId="166" fontId="76" fillId="0" borderId="355" xfId="1" applyFont="1" applyFill="1" applyBorder="1"/>
    <xf numFmtId="0" fontId="220" fillId="7" borderId="332" xfId="0" applyFont="1" applyFill="1" applyBorder="1" applyAlignment="1">
      <alignment horizontal="center" vertical="center" wrapText="1"/>
    </xf>
    <xf numFmtId="0" fontId="220" fillId="7" borderId="345" xfId="0" applyFont="1" applyFill="1" applyBorder="1" applyAlignment="1">
      <alignment vertical="center"/>
    </xf>
    <xf numFmtId="0" fontId="231" fillId="2" borderId="322" xfId="18" applyFont="1" applyFill="1" applyBorder="1" applyAlignment="1" applyProtection="1">
      <alignment horizontal="center"/>
    </xf>
    <xf numFmtId="0" fontId="231" fillId="2" borderId="294" xfId="18" applyFont="1" applyFill="1" applyBorder="1" applyAlignment="1" applyProtection="1">
      <alignment horizontal="center"/>
    </xf>
    <xf numFmtId="0" fontId="34" fillId="2" borderId="326" xfId="0" applyFont="1" applyFill="1" applyBorder="1" applyAlignment="1">
      <alignment horizontal="center"/>
    </xf>
    <xf numFmtId="0" fontId="34" fillId="2" borderId="365" xfId="0" applyFont="1" applyFill="1" applyBorder="1"/>
    <xf numFmtId="0" fontId="220" fillId="7" borderId="321" xfId="0" applyFont="1" applyFill="1" applyBorder="1" applyAlignment="1">
      <alignment horizontal="center" vertical="center" wrapText="1"/>
    </xf>
    <xf numFmtId="0" fontId="220" fillId="7" borderId="394" xfId="0" applyFont="1" applyFill="1" applyBorder="1" applyAlignment="1">
      <alignment horizontal="center" vertical="center" wrapText="1"/>
    </xf>
    <xf numFmtId="0" fontId="231" fillId="2" borderId="324" xfId="18" applyFont="1" applyFill="1" applyBorder="1" applyAlignment="1" applyProtection="1">
      <alignment horizontal="center"/>
    </xf>
    <xf numFmtId="181" fontId="67" fillId="2" borderId="395" xfId="12" applyNumberFormat="1" applyFont="1" applyFill="1" applyBorder="1" applyProtection="1"/>
    <xf numFmtId="0" fontId="119" fillId="2" borderId="296" xfId="18" applyFill="1" applyBorder="1" applyAlignment="1" applyProtection="1">
      <alignment horizontal="center" vertical="center"/>
    </xf>
    <xf numFmtId="0" fontId="67" fillId="2" borderId="348" xfId="0" applyFont="1" applyFill="1" applyBorder="1" applyAlignment="1">
      <alignment horizontal="center" vertical="center"/>
    </xf>
    <xf numFmtId="181" fontId="67" fillId="2" borderId="297" xfId="12" applyNumberFormat="1" applyFont="1" applyFill="1" applyBorder="1" applyProtection="1"/>
    <xf numFmtId="0" fontId="231" fillId="2" borderId="322" xfId="18" applyFont="1" applyFill="1" applyBorder="1" applyAlignment="1" applyProtection="1">
      <alignment horizontal="center" vertical="center"/>
    </xf>
    <xf numFmtId="0" fontId="232" fillId="2" borderId="322" xfId="18" applyFont="1" applyFill="1" applyBorder="1" applyAlignment="1" applyProtection="1">
      <alignment horizontal="center" vertical="center"/>
    </xf>
    <xf numFmtId="181" fontId="67" fillId="2" borderId="294" xfId="0" applyNumberFormat="1" applyFont="1" applyFill="1" applyBorder="1" applyAlignment="1">
      <alignment horizontal="center"/>
    </xf>
    <xf numFmtId="181" fontId="67" fillId="2" borderId="326" xfId="0" applyNumberFormat="1" applyFont="1" applyFill="1" applyBorder="1" applyAlignment="1">
      <alignment horizontal="center"/>
    </xf>
    <xf numFmtId="181" fontId="67" fillId="2" borderId="365" xfId="0" applyNumberFormat="1" applyFont="1" applyFill="1" applyBorder="1" applyAlignment="1">
      <alignment horizontal="left" vertical="top"/>
    </xf>
    <xf numFmtId="0" fontId="220" fillId="7" borderId="324" xfId="0" applyFont="1" applyFill="1" applyBorder="1" applyAlignment="1">
      <alignment horizontal="center" vertical="center" wrapText="1"/>
    </xf>
    <xf numFmtId="0" fontId="220" fillId="7" borderId="395" xfId="0" applyFont="1" applyFill="1" applyBorder="1" applyAlignment="1">
      <alignment vertical="center"/>
    </xf>
    <xf numFmtId="0" fontId="231" fillId="2" borderId="324" xfId="18" applyFont="1" applyFill="1" applyBorder="1" applyAlignment="1" applyProtection="1">
      <alignment horizontal="center" vertical="center"/>
    </xf>
    <xf numFmtId="0" fontId="231" fillId="2" borderId="294" xfId="18" applyFont="1" applyFill="1" applyBorder="1" applyAlignment="1" applyProtection="1">
      <alignment horizontal="center" vertical="center"/>
    </xf>
    <xf numFmtId="0" fontId="27" fillId="7" borderId="344" xfId="0" applyFont="1" applyFill="1" applyBorder="1" applyAlignment="1">
      <alignment horizontal="center"/>
    </xf>
    <xf numFmtId="0" fontId="27" fillId="7" borderId="345" xfId="0" applyFont="1" applyFill="1" applyBorder="1" applyAlignment="1">
      <alignment horizontal="center"/>
    </xf>
    <xf numFmtId="0" fontId="12" fillId="0" borderId="355" xfId="0" applyFont="1" applyBorder="1" applyAlignment="1">
      <alignment horizontal="center"/>
    </xf>
    <xf numFmtId="185" fontId="12" fillId="0" borderId="336" xfId="6" applyNumberFormat="1" applyFont="1" applyBorder="1" applyAlignment="1">
      <alignment horizontal="center"/>
    </xf>
    <xf numFmtId="0" fontId="12" fillId="0" borderId="337" xfId="0" applyFont="1" applyBorder="1" applyAlignment="1">
      <alignment horizontal="center"/>
    </xf>
    <xf numFmtId="43" fontId="12" fillId="3" borderId="338" xfId="6" applyFont="1" applyFill="1" applyBorder="1" applyAlignment="1" applyProtection="1">
      <alignment horizontal="center"/>
      <protection locked="0"/>
    </xf>
    <xf numFmtId="0" fontId="60" fillId="25" borderId="398" xfId="0" applyFont="1" applyFill="1" applyBorder="1" applyAlignment="1" applyProtection="1">
      <alignment horizontal="left"/>
      <protection locked="0"/>
    </xf>
    <xf numFmtId="0" fontId="27" fillId="14" borderId="324" xfId="0" applyFont="1" applyFill="1" applyBorder="1"/>
    <xf numFmtId="0" fontId="4" fillId="7" borderId="395" xfId="0" applyFont="1" applyFill="1" applyBorder="1"/>
    <xf numFmtId="0" fontId="12" fillId="0" borderId="362" xfId="0" applyFont="1" applyBorder="1" applyProtection="1">
      <protection locked="0"/>
    </xf>
    <xf numFmtId="43" fontId="12" fillId="3" borderId="401" xfId="6" applyFont="1" applyFill="1" applyBorder="1" applyAlignment="1" applyProtection="1">
      <alignment horizontal="center"/>
      <protection locked="0"/>
    </xf>
    <xf numFmtId="0" fontId="10" fillId="3" borderId="402" xfId="0" applyFont="1" applyFill="1" applyBorder="1"/>
    <xf numFmtId="0" fontId="12" fillId="3" borderId="331" xfId="0" applyFont="1" applyFill="1" applyBorder="1"/>
    <xf numFmtId="0" fontId="12" fillId="0" borderId="398" xfId="0" applyFont="1" applyBorder="1" applyProtection="1">
      <protection locked="0"/>
    </xf>
    <xf numFmtId="0" fontId="12" fillId="3" borderId="405" xfId="0" applyFont="1" applyFill="1" applyBorder="1" applyProtection="1">
      <protection locked="0"/>
    </xf>
    <xf numFmtId="0" fontId="12" fillId="0" borderId="407" xfId="0" applyFont="1" applyBorder="1" applyAlignment="1" applyProtection="1">
      <alignment horizontal="center"/>
      <protection locked="0"/>
    </xf>
    <xf numFmtId="0" fontId="12" fillId="3" borderId="406" xfId="0" applyFont="1" applyFill="1" applyBorder="1" applyAlignment="1" applyProtection="1">
      <alignment horizontal="left"/>
      <protection locked="0"/>
    </xf>
    <xf numFmtId="0" fontId="12" fillId="3" borderId="408" xfId="0" applyFont="1" applyFill="1" applyBorder="1" applyAlignment="1" applyProtection="1">
      <alignment horizontal="left"/>
      <protection locked="0"/>
    </xf>
    <xf numFmtId="0" fontId="12" fillId="3" borderId="409" xfId="0" applyFont="1" applyFill="1" applyBorder="1" applyAlignment="1" applyProtection="1">
      <alignment horizontal="left"/>
      <protection locked="0"/>
    </xf>
    <xf numFmtId="0" fontId="12" fillId="2" borderId="408" xfId="0" applyFont="1" applyFill="1" applyBorder="1"/>
    <xf numFmtId="0" fontId="12" fillId="2" borderId="410" xfId="0" applyFont="1" applyFill="1" applyBorder="1"/>
    <xf numFmtId="0" fontId="12" fillId="2" borderId="403" xfId="0" applyFont="1" applyFill="1" applyBorder="1" applyAlignment="1">
      <alignment horizontal="left"/>
    </xf>
    <xf numFmtId="0" fontId="12" fillId="2" borderId="400" xfId="0" applyFont="1" applyFill="1" applyBorder="1" applyAlignment="1">
      <alignment horizontal="left"/>
    </xf>
    <xf numFmtId="0" fontId="12" fillId="2" borderId="404" xfId="0" applyFont="1" applyFill="1" applyBorder="1" applyAlignment="1">
      <alignment horizontal="left"/>
    </xf>
    <xf numFmtId="0" fontId="12" fillId="2" borderId="412" xfId="0" applyFont="1" applyFill="1" applyBorder="1"/>
    <xf numFmtId="0" fontId="12" fillId="2" borderId="406" xfId="0" applyFont="1" applyFill="1" applyBorder="1" applyAlignment="1">
      <alignment horizontal="left"/>
    </xf>
    <xf numFmtId="0" fontId="12" fillId="2" borderId="408" xfId="0" applyFont="1" applyFill="1" applyBorder="1" applyAlignment="1">
      <alignment horizontal="left"/>
    </xf>
    <xf numFmtId="0" fontId="12" fillId="2" borderId="409" xfId="0" applyFont="1" applyFill="1" applyBorder="1" applyAlignment="1">
      <alignment horizontal="left"/>
    </xf>
    <xf numFmtId="0" fontId="10" fillId="3" borderId="411" xfId="0" applyFont="1" applyFill="1" applyBorder="1" applyAlignment="1">
      <alignment horizontal="left"/>
    </xf>
    <xf numFmtId="0" fontId="10" fillId="3" borderId="400" xfId="0" applyFont="1" applyFill="1" applyBorder="1" applyAlignment="1">
      <alignment horizontal="left"/>
    </xf>
    <xf numFmtId="0" fontId="10" fillId="3" borderId="404" xfId="0" applyFont="1" applyFill="1" applyBorder="1" applyAlignment="1">
      <alignment horizontal="left"/>
    </xf>
    <xf numFmtId="0" fontId="10" fillId="4" borderId="296" xfId="0" applyFont="1" applyFill="1" applyBorder="1"/>
    <xf numFmtId="0" fontId="12" fillId="4" borderId="325" xfId="0" applyFont="1" applyFill="1" applyBorder="1"/>
    <xf numFmtId="0" fontId="12" fillId="3" borderId="325" xfId="0" applyFont="1" applyFill="1" applyBorder="1" applyAlignment="1" applyProtection="1">
      <alignment horizontal="left"/>
      <protection locked="0"/>
    </xf>
    <xf numFmtId="43" fontId="12" fillId="3" borderId="297" xfId="6" applyFont="1" applyFill="1" applyBorder="1" applyAlignment="1" applyProtection="1">
      <alignment horizontal="center"/>
      <protection locked="0"/>
    </xf>
    <xf numFmtId="0" fontId="4" fillId="14" borderId="395" xfId="0" applyFont="1" applyFill="1" applyBorder="1"/>
    <xf numFmtId="0" fontId="12" fillId="3" borderId="360" xfId="0" applyFont="1" applyFill="1" applyBorder="1" applyAlignment="1" applyProtection="1">
      <alignment horizontal="center"/>
      <protection locked="0"/>
    </xf>
    <xf numFmtId="0" fontId="12" fillId="3" borderId="418" xfId="0" applyFont="1" applyFill="1" applyBorder="1" applyAlignment="1" applyProtection="1">
      <alignment horizontal="center"/>
      <protection locked="0"/>
    </xf>
    <xf numFmtId="0" fontId="12" fillId="3" borderId="419" xfId="0" applyFont="1" applyFill="1" applyBorder="1" applyAlignment="1" applyProtection="1">
      <alignment horizontal="center"/>
      <protection locked="0"/>
    </xf>
    <xf numFmtId="0" fontId="12" fillId="3" borderId="427" xfId="0" applyFont="1" applyFill="1" applyBorder="1" applyAlignment="1" applyProtection="1">
      <alignment horizontal="center"/>
      <protection locked="0"/>
    </xf>
    <xf numFmtId="0" fontId="12" fillId="3" borderId="393" xfId="0" applyFont="1" applyFill="1" applyBorder="1" applyAlignment="1" applyProtection="1">
      <alignment horizontal="left"/>
      <protection locked="0"/>
    </xf>
    <xf numFmtId="0" fontId="27" fillId="14" borderId="373" xfId="0" applyFont="1" applyFill="1" applyBorder="1" applyAlignment="1">
      <alignment horizontal="center"/>
    </xf>
    <xf numFmtId="0" fontId="27" fillId="14" borderId="360" xfId="0" applyFont="1" applyFill="1" applyBorder="1" applyAlignment="1">
      <alignment horizontal="center"/>
    </xf>
    <xf numFmtId="0" fontId="27" fillId="14" borderId="361" xfId="0" applyFont="1" applyFill="1" applyBorder="1" applyAlignment="1">
      <alignment horizontal="center"/>
    </xf>
    <xf numFmtId="0" fontId="12" fillId="3" borderId="373" xfId="0" applyFont="1" applyFill="1" applyBorder="1" applyAlignment="1" applyProtection="1">
      <alignment horizontal="left"/>
      <protection locked="0"/>
    </xf>
    <xf numFmtId="0" fontId="12" fillId="3" borderId="360" xfId="0" applyFont="1" applyFill="1" applyBorder="1" applyProtection="1">
      <protection locked="0"/>
    </xf>
    <xf numFmtId="0" fontId="12" fillId="3" borderId="361" xfId="0" applyFont="1" applyFill="1" applyBorder="1" applyProtection="1">
      <protection locked="0"/>
    </xf>
    <xf numFmtId="0" fontId="12" fillId="3" borderId="375" xfId="0" applyFont="1" applyFill="1" applyBorder="1" applyAlignment="1" applyProtection="1">
      <alignment horizontal="left"/>
      <protection locked="0"/>
    </xf>
    <xf numFmtId="0" fontId="12" fillId="3" borderId="427" xfId="0" applyFont="1" applyFill="1" applyBorder="1" applyProtection="1">
      <protection locked="0"/>
    </xf>
    <xf numFmtId="0" fontId="12" fillId="3" borderId="430" xfId="0" applyFont="1" applyFill="1" applyBorder="1" applyProtection="1">
      <protection locked="0"/>
    </xf>
    <xf numFmtId="0" fontId="12" fillId="5" borderId="393" xfId="0" applyFont="1" applyFill="1" applyBorder="1" applyProtection="1">
      <protection locked="0"/>
    </xf>
    <xf numFmtId="0" fontId="27" fillId="14" borderId="332" xfId="0" applyFont="1" applyFill="1" applyBorder="1"/>
    <xf numFmtId="0" fontId="4" fillId="14" borderId="344" xfId="0" applyFont="1" applyFill="1" applyBorder="1"/>
    <xf numFmtId="0" fontId="27" fillId="14" borderId="344" xfId="0" applyFont="1" applyFill="1" applyBorder="1" applyAlignment="1">
      <alignment horizontal="center"/>
    </xf>
    <xf numFmtId="0" fontId="12" fillId="3" borderId="378" xfId="0" applyFont="1" applyFill="1" applyBorder="1" applyAlignment="1" applyProtection="1">
      <alignment horizontal="left"/>
      <protection locked="0"/>
    </xf>
    <xf numFmtId="0" fontId="12" fillId="3" borderId="377" xfId="0" applyFont="1" applyFill="1" applyBorder="1" applyAlignment="1" applyProtection="1">
      <alignment horizontal="center"/>
      <protection locked="0"/>
    </xf>
    <xf numFmtId="0" fontId="12" fillId="3" borderId="393" xfId="0" applyFont="1" applyFill="1" applyBorder="1" applyAlignment="1" applyProtection="1">
      <alignment horizontal="center"/>
      <protection locked="0"/>
    </xf>
    <xf numFmtId="0" fontId="12" fillId="3" borderId="295" xfId="0" applyFont="1" applyFill="1" applyBorder="1" applyAlignment="1" applyProtection="1">
      <alignment horizontal="center"/>
      <protection locked="0"/>
    </xf>
    <xf numFmtId="0" fontId="12" fillId="3" borderId="377" xfId="0" applyFont="1" applyFill="1" applyBorder="1" applyAlignment="1" applyProtection="1">
      <alignment horizontal="left"/>
      <protection locked="0"/>
    </xf>
    <xf numFmtId="0" fontId="12" fillId="3" borderId="373" xfId="0" applyFont="1" applyFill="1" applyBorder="1" applyAlignment="1" applyProtection="1">
      <alignment horizontal="left" wrapText="1"/>
      <protection locked="0"/>
    </xf>
    <xf numFmtId="0" fontId="4" fillId="14" borderId="324" xfId="0" applyFont="1" applyFill="1" applyBorder="1" applyAlignment="1">
      <alignment horizontal="center"/>
    </xf>
    <xf numFmtId="0" fontId="4" fillId="14" borderId="395" xfId="0" applyFont="1" applyFill="1" applyBorder="1" applyAlignment="1">
      <alignment horizontal="center"/>
    </xf>
    <xf numFmtId="0" fontId="27" fillId="14" borderId="432" xfId="0" applyFont="1" applyFill="1" applyBorder="1" applyAlignment="1">
      <alignment horizontal="left" vertical="center"/>
    </xf>
    <xf numFmtId="0" fontId="27" fillId="7" borderId="408" xfId="0" applyFont="1" applyFill="1" applyBorder="1" applyAlignment="1">
      <alignment horizontal="center"/>
    </xf>
    <xf numFmtId="0" fontId="27" fillId="14" borderId="408" xfId="0" applyFont="1" applyFill="1" applyBorder="1" applyAlignment="1">
      <alignment horizontal="right"/>
    </xf>
    <xf numFmtId="0" fontId="27" fillId="14" borderId="408" xfId="0" applyFont="1" applyFill="1" applyBorder="1" applyAlignment="1">
      <alignment horizontal="center"/>
    </xf>
    <xf numFmtId="0" fontId="27" fillId="14" borderId="408" xfId="0" applyFont="1" applyFill="1" applyBorder="1" applyAlignment="1">
      <alignment horizontal="left"/>
    </xf>
    <xf numFmtId="0" fontId="4" fillId="7" borderId="410" xfId="0" applyFont="1" applyFill="1" applyBorder="1" applyAlignment="1">
      <alignment horizontal="center"/>
    </xf>
    <xf numFmtId="0" fontId="12" fillId="3" borderId="295" xfId="0" applyFont="1" applyFill="1" applyBorder="1" applyAlignment="1" applyProtection="1">
      <alignment horizontal="left"/>
      <protection locked="0"/>
    </xf>
    <xf numFmtId="0" fontId="12" fillId="3" borderId="435" xfId="0" applyFont="1" applyFill="1" applyBorder="1" applyAlignment="1" applyProtection="1">
      <alignment horizontal="left"/>
      <protection locked="0"/>
    </xf>
    <xf numFmtId="0" fontId="12" fillId="3" borderId="436" xfId="0" applyFont="1" applyFill="1" applyBorder="1" applyAlignment="1" applyProtection="1">
      <alignment horizontal="left"/>
      <protection locked="0"/>
    </xf>
    <xf numFmtId="0" fontId="12" fillId="3" borderId="437" xfId="0" applyFont="1" applyFill="1" applyBorder="1" applyAlignment="1" applyProtection="1">
      <alignment horizontal="left"/>
      <protection locked="0"/>
    </xf>
    <xf numFmtId="0" fontId="12" fillId="3" borderId="399" xfId="0" applyFont="1" applyFill="1" applyBorder="1" applyAlignment="1" applyProtection="1">
      <alignment horizontal="left"/>
      <protection locked="0"/>
    </xf>
    <xf numFmtId="0" fontId="12" fillId="3" borderId="438" xfId="0" applyFont="1" applyFill="1" applyBorder="1" applyAlignment="1" applyProtection="1">
      <alignment horizontal="left"/>
      <protection locked="0"/>
    </xf>
    <xf numFmtId="0" fontId="12" fillId="3" borderId="379" xfId="0" applyFont="1" applyFill="1" applyBorder="1" applyAlignment="1" applyProtection="1">
      <alignment horizontal="left"/>
      <protection locked="0"/>
    </xf>
    <xf numFmtId="0" fontId="12" fillId="3" borderId="297" xfId="0" applyFont="1" applyFill="1" applyBorder="1" applyAlignment="1" applyProtection="1">
      <alignment horizontal="left"/>
      <protection locked="0"/>
    </xf>
    <xf numFmtId="0" fontId="25" fillId="0" borderId="363" xfId="0" applyFont="1" applyBorder="1" applyAlignment="1">
      <alignment horizontal="center"/>
    </xf>
    <xf numFmtId="0" fontId="25" fillId="0" borderId="383" xfId="0" applyFont="1" applyBorder="1" applyAlignment="1">
      <alignment horizontal="center"/>
    </xf>
    <xf numFmtId="0" fontId="25" fillId="0" borderId="384" xfId="0" applyFont="1" applyBorder="1" applyAlignment="1">
      <alignment horizontal="center"/>
    </xf>
    <xf numFmtId="0" fontId="10" fillId="0" borderId="439" xfId="0" applyFont="1" applyBorder="1" applyAlignment="1">
      <alignment horizontal="left"/>
    </xf>
    <xf numFmtId="43" fontId="26" fillId="11" borderId="404" xfId="6" applyFont="1" applyFill="1" applyBorder="1"/>
    <xf numFmtId="43" fontId="26" fillId="11" borderId="412" xfId="6" applyFont="1" applyFill="1" applyBorder="1"/>
    <xf numFmtId="0" fontId="12" fillId="0" borderId="439" xfId="0" applyFont="1" applyBorder="1" applyAlignment="1">
      <alignment horizontal="left"/>
    </xf>
    <xf numFmtId="43" fontId="26" fillId="0" borderId="412" xfId="0" applyNumberFormat="1" applyFont="1" applyBorder="1"/>
    <xf numFmtId="0" fontId="26" fillId="0" borderId="404" xfId="0" applyFont="1" applyBorder="1" applyProtection="1">
      <protection locked="0"/>
    </xf>
    <xf numFmtId="0" fontId="26" fillId="0" borderId="398" xfId="0" applyFont="1" applyBorder="1" applyProtection="1">
      <protection locked="0"/>
    </xf>
    <xf numFmtId="0" fontId="26" fillId="0" borderId="412" xfId="0" applyFont="1" applyBorder="1" applyProtection="1">
      <protection locked="0"/>
    </xf>
    <xf numFmtId="0" fontId="26" fillId="0" borderId="412" xfId="0" applyFont="1" applyBorder="1"/>
    <xf numFmtId="43" fontId="26" fillId="11" borderId="398" xfId="6" applyFont="1" applyFill="1" applyBorder="1"/>
    <xf numFmtId="0" fontId="12" fillId="0" borderId="440" xfId="0" applyFont="1" applyBorder="1" applyAlignment="1">
      <alignment horizontal="left"/>
    </xf>
    <xf numFmtId="0" fontId="26" fillId="0" borderId="441" xfId="0" applyFont="1" applyBorder="1" applyProtection="1">
      <protection locked="0"/>
    </xf>
    <xf numFmtId="0" fontId="26" fillId="0" borderId="442" xfId="0" applyFont="1" applyBorder="1" applyProtection="1">
      <protection locked="0"/>
    </xf>
    <xf numFmtId="0" fontId="26" fillId="0" borderId="443" xfId="0" applyFont="1" applyBorder="1" applyProtection="1">
      <protection locked="0"/>
    </xf>
    <xf numFmtId="0" fontId="26" fillId="0" borderId="444" xfId="0" applyFont="1" applyBorder="1"/>
    <xf numFmtId="0" fontId="26" fillId="0" borderId="445" xfId="0" applyFont="1" applyBorder="1" applyProtection="1">
      <protection locked="0"/>
    </xf>
    <xf numFmtId="0" fontId="26" fillId="0" borderId="446" xfId="0" applyFont="1" applyBorder="1" applyProtection="1">
      <protection locked="0"/>
    </xf>
    <xf numFmtId="0" fontId="26" fillId="0" borderId="444" xfId="0" applyFont="1" applyBorder="1" applyProtection="1">
      <protection locked="0"/>
    </xf>
    <xf numFmtId="43" fontId="26" fillId="11" borderId="365" xfId="0" applyNumberFormat="1" applyFont="1" applyFill="1" applyBorder="1"/>
    <xf numFmtId="43" fontId="26" fillId="11" borderId="326" xfId="0" applyNumberFormat="1" applyFont="1" applyFill="1" applyBorder="1"/>
    <xf numFmtId="43" fontId="26" fillId="11" borderId="348" xfId="0" applyNumberFormat="1" applyFont="1" applyFill="1" applyBorder="1"/>
    <xf numFmtId="0" fontId="30" fillId="2" borderId="395" xfId="3" applyFont="1" applyFill="1" applyBorder="1" applyAlignment="1">
      <alignment vertical="center"/>
    </xf>
    <xf numFmtId="0" fontId="27" fillId="14" borderId="447" xfId="0" applyFont="1" applyFill="1" applyBorder="1" applyAlignment="1">
      <alignment horizontal="center" vertical="center"/>
    </xf>
    <xf numFmtId="43" fontId="27" fillId="14" borderId="447" xfId="6" applyFont="1" applyFill="1" applyBorder="1" applyAlignment="1" applyProtection="1">
      <alignment horizontal="center" vertical="center" wrapText="1"/>
    </xf>
    <xf numFmtId="0" fontId="27" fillId="7" borderId="333" xfId="4" applyFont="1" applyFill="1" applyBorder="1" applyAlignment="1">
      <alignment horizontal="center" vertical="center" wrapText="1"/>
    </xf>
    <xf numFmtId="0" fontId="27" fillId="7" borderId="333" xfId="4" applyFont="1" applyFill="1" applyBorder="1" applyAlignment="1">
      <alignment horizontal="center" wrapText="1"/>
    </xf>
    <xf numFmtId="0" fontId="26" fillId="0" borderId="324" xfId="3" applyFont="1" applyBorder="1" applyAlignment="1">
      <alignment horizontal="center"/>
    </xf>
    <xf numFmtId="0" fontId="26" fillId="2" borderId="324" xfId="3" applyFont="1" applyFill="1" applyBorder="1"/>
    <xf numFmtId="0" fontId="26" fillId="2" borderId="333" xfId="3" applyFont="1" applyFill="1" applyBorder="1"/>
    <xf numFmtId="43" fontId="25" fillId="11" borderId="302" xfId="6" applyFont="1" applyFill="1" applyBorder="1" applyAlignment="1" applyProtection="1">
      <alignment vertical="center"/>
    </xf>
    <xf numFmtId="43" fontId="25" fillId="11" borderId="276" xfId="6" applyFont="1" applyFill="1" applyBorder="1" applyAlignment="1">
      <alignment vertical="center"/>
    </xf>
    <xf numFmtId="43" fontId="26" fillId="10" borderId="448" xfId="6" applyFont="1" applyFill="1" applyBorder="1" applyAlignment="1" applyProtection="1"/>
    <xf numFmtId="43" fontId="26" fillId="10" borderId="449" xfId="6" applyFont="1" applyFill="1" applyBorder="1" applyAlignment="1" applyProtection="1"/>
    <xf numFmtId="43" fontId="26" fillId="17" borderId="450" xfId="6" applyFont="1" applyFill="1" applyBorder="1" applyAlignment="1" applyProtection="1"/>
    <xf numFmtId="43" fontId="26" fillId="2" borderId="276" xfId="5" applyFont="1" applyFill="1" applyBorder="1" applyProtection="1">
      <protection locked="0"/>
    </xf>
    <xf numFmtId="43" fontId="26" fillId="10" borderId="451" xfId="6" applyFont="1" applyFill="1" applyBorder="1" applyAlignment="1" applyProtection="1"/>
    <xf numFmtId="43" fontId="25" fillId="11" borderId="302" xfId="5" applyFont="1" applyFill="1" applyBorder="1" applyProtection="1"/>
    <xf numFmtId="43" fontId="25" fillId="17" borderId="450" xfId="6" applyFont="1" applyFill="1" applyBorder="1" applyAlignment="1" applyProtection="1"/>
    <xf numFmtId="43" fontId="26" fillId="10" borderId="301" xfId="6" applyFont="1" applyFill="1" applyBorder="1" applyAlignment="1" applyProtection="1"/>
    <xf numFmtId="43" fontId="25" fillId="2" borderId="302" xfId="5" applyFont="1" applyFill="1" applyBorder="1" applyProtection="1">
      <protection locked="0"/>
    </xf>
    <xf numFmtId="43" fontId="25" fillId="2" borderId="276" xfId="5" applyFont="1" applyFill="1" applyBorder="1" applyProtection="1">
      <protection locked="0"/>
    </xf>
    <xf numFmtId="43" fontId="25" fillId="2" borderId="452" xfId="5" applyFont="1" applyFill="1" applyBorder="1" applyProtection="1">
      <protection locked="0"/>
    </xf>
    <xf numFmtId="43" fontId="25" fillId="11" borderId="452" xfId="5" applyFont="1" applyFill="1" applyBorder="1" applyProtection="1"/>
    <xf numFmtId="43" fontId="26" fillId="11" borderId="452" xfId="5" applyFont="1" applyFill="1" applyBorder="1" applyProtection="1"/>
    <xf numFmtId="43" fontId="26" fillId="11" borderId="302" xfId="5" applyFont="1" applyFill="1" applyBorder="1" applyProtection="1"/>
    <xf numFmtId="43" fontId="26" fillId="11" borderId="276" xfId="5" applyFont="1" applyFill="1" applyBorder="1"/>
    <xf numFmtId="43" fontId="26" fillId="10" borderId="453" xfId="6" applyFont="1" applyFill="1" applyBorder="1" applyAlignment="1" applyProtection="1"/>
    <xf numFmtId="43" fontId="26" fillId="10" borderId="454" xfId="6" applyFont="1" applyFill="1" applyBorder="1" applyAlignment="1" applyProtection="1"/>
    <xf numFmtId="43" fontId="26" fillId="10" borderId="450" xfId="6" applyFont="1" applyFill="1" applyBorder="1" applyAlignment="1" applyProtection="1"/>
    <xf numFmtId="43" fontId="26" fillId="10" borderId="455" xfId="6" applyFont="1" applyFill="1" applyBorder="1" applyAlignment="1" applyProtection="1"/>
    <xf numFmtId="43" fontId="26" fillId="3" borderId="454" xfId="6" applyFont="1" applyFill="1" applyBorder="1" applyAlignment="1" applyProtection="1"/>
    <xf numFmtId="43" fontId="26" fillId="3" borderId="451" xfId="6" applyFont="1" applyFill="1" applyBorder="1" applyAlignment="1" applyProtection="1"/>
    <xf numFmtId="43" fontId="26" fillId="3" borderId="455" xfId="6" applyFont="1" applyFill="1" applyBorder="1" applyAlignment="1" applyProtection="1"/>
    <xf numFmtId="43" fontId="26" fillId="3" borderId="301" xfId="6" applyFont="1" applyFill="1" applyBorder="1" applyAlignment="1" applyProtection="1"/>
    <xf numFmtId="43" fontId="25" fillId="11" borderId="456" xfId="5" applyFont="1" applyFill="1" applyBorder="1"/>
    <xf numFmtId="43" fontId="25" fillId="11" borderId="302" xfId="5" applyFont="1" applyFill="1" applyBorder="1"/>
    <xf numFmtId="43" fontId="25" fillId="0" borderId="456" xfId="5" applyFont="1" applyFill="1" applyBorder="1" applyProtection="1">
      <protection locked="0"/>
    </xf>
    <xf numFmtId="43" fontId="26" fillId="11" borderId="456" xfId="5" applyFont="1" applyFill="1" applyBorder="1"/>
    <xf numFmtId="43" fontId="26" fillId="11" borderId="302" xfId="5" applyFont="1" applyFill="1" applyBorder="1"/>
    <xf numFmtId="43" fontId="25" fillId="0" borderId="302" xfId="5" applyFont="1" applyFill="1" applyBorder="1" applyProtection="1">
      <protection locked="0"/>
    </xf>
    <xf numFmtId="43" fontId="25" fillId="10" borderId="450" xfId="6" applyFont="1" applyFill="1" applyBorder="1" applyAlignment="1" applyProtection="1"/>
    <xf numFmtId="43" fontId="25" fillId="11" borderId="456" xfId="5" applyFont="1" applyFill="1" applyBorder="1" applyProtection="1"/>
    <xf numFmtId="43" fontId="26" fillId="3" borderId="450" xfId="6" applyFont="1" applyFill="1" applyBorder="1" applyAlignment="1" applyProtection="1"/>
    <xf numFmtId="43" fontId="25" fillId="11" borderId="456" xfId="6" applyFont="1" applyFill="1" applyBorder="1" applyAlignment="1" applyProtection="1">
      <alignment vertical="center"/>
    </xf>
    <xf numFmtId="43" fontId="26" fillId="11" borderId="385" xfId="5" applyFont="1" applyFill="1" applyBorder="1" applyProtection="1"/>
    <xf numFmtId="10" fontId="26" fillId="11" borderId="457" xfId="7" applyNumberFormat="1" applyFont="1" applyFill="1" applyBorder="1" applyProtection="1"/>
    <xf numFmtId="43" fontId="26" fillId="17" borderId="458" xfId="6" applyFont="1" applyFill="1" applyBorder="1" applyAlignment="1" applyProtection="1"/>
    <xf numFmtId="10" fontId="25" fillId="11" borderId="457" xfId="7" applyNumberFormat="1" applyFont="1" applyFill="1" applyBorder="1" applyProtection="1"/>
    <xf numFmtId="0" fontId="30" fillId="0" borderId="328" xfId="3" applyFont="1" applyBorder="1" applyAlignment="1">
      <alignment horizontal="center"/>
    </xf>
    <xf numFmtId="43" fontId="25" fillId="11" borderId="328" xfId="3" applyNumberFormat="1" applyFont="1" applyFill="1" applyBorder="1" applyAlignment="1">
      <alignment horizontal="center" vertical="center"/>
    </xf>
    <xf numFmtId="10" fontId="25" fillId="11" borderId="459" xfId="7" applyNumberFormat="1" applyFont="1" applyFill="1" applyBorder="1" applyProtection="1"/>
    <xf numFmtId="0" fontId="27" fillId="7" borderId="324" xfId="4" applyFont="1" applyFill="1" applyBorder="1" applyAlignment="1">
      <alignment horizontal="center" vertical="center" wrapText="1"/>
    </xf>
    <xf numFmtId="0" fontId="27" fillId="7" borderId="395" xfId="4" applyFont="1" applyFill="1" applyBorder="1" applyAlignment="1">
      <alignment horizontal="center" vertical="center" wrapText="1"/>
    </xf>
    <xf numFmtId="0" fontId="27" fillId="7" borderId="395" xfId="4" applyFont="1" applyFill="1" applyBorder="1" applyAlignment="1">
      <alignment horizontal="center" wrapText="1"/>
    </xf>
    <xf numFmtId="43" fontId="25" fillId="0" borderId="460" xfId="5" applyFont="1" applyFill="1" applyBorder="1" applyProtection="1">
      <protection locked="0"/>
    </xf>
    <xf numFmtId="43" fontId="25" fillId="11" borderId="461" xfId="5" applyFont="1" applyFill="1" applyBorder="1"/>
    <xf numFmtId="9" fontId="25" fillId="11" borderId="461" xfId="7" applyFont="1" applyFill="1" applyBorder="1"/>
    <xf numFmtId="43" fontId="25" fillId="11" borderId="460" xfId="5" applyFont="1" applyFill="1" applyBorder="1"/>
    <xf numFmtId="43" fontId="25" fillId="11" borderId="460" xfId="5" applyFont="1" applyFill="1" applyBorder="1" applyProtection="1"/>
    <xf numFmtId="43" fontId="26" fillId="11" borderId="390" xfId="5" applyFont="1" applyFill="1" applyBorder="1"/>
    <xf numFmtId="9" fontId="26" fillId="11" borderId="390" xfId="7" applyFont="1" applyFill="1" applyBorder="1"/>
    <xf numFmtId="0" fontId="25" fillId="0" borderId="328" xfId="3" applyFont="1" applyBorder="1" applyAlignment="1">
      <alignment horizontal="center"/>
    </xf>
    <xf numFmtId="0" fontId="25" fillId="0" borderId="330" xfId="3" applyFont="1" applyBorder="1" applyAlignment="1">
      <alignment horizontal="left"/>
    </xf>
    <xf numFmtId="0" fontId="26" fillId="0" borderId="330" xfId="3" applyFont="1" applyBorder="1"/>
    <xf numFmtId="0" fontId="25" fillId="0" borderId="329" xfId="3" applyFont="1" applyBorder="1" applyAlignment="1">
      <alignment horizontal="left" vertical="center" wrapText="1" indent="2"/>
    </xf>
    <xf numFmtId="43" fontId="25" fillId="11" borderId="330" xfId="3" applyNumberFormat="1" applyFont="1" applyFill="1" applyBorder="1" applyAlignment="1">
      <alignment horizontal="center" vertical="center"/>
    </xf>
    <xf numFmtId="43" fontId="25" fillId="11" borderId="329" xfId="3" applyNumberFormat="1" applyFont="1" applyFill="1" applyBorder="1" applyAlignment="1">
      <alignment horizontal="center" vertical="center"/>
    </xf>
    <xf numFmtId="43" fontId="25" fillId="11" borderId="328" xfId="5" applyFont="1" applyFill="1" applyBorder="1"/>
    <xf numFmtId="9" fontId="25" fillId="11" borderId="459" xfId="7" applyFont="1" applyFill="1" applyBorder="1"/>
    <xf numFmtId="43" fontId="25" fillId="11" borderId="460" xfId="6" applyFont="1" applyFill="1" applyBorder="1" applyAlignment="1" applyProtection="1">
      <alignment vertical="center" wrapText="1"/>
    </xf>
    <xf numFmtId="43" fontId="25" fillId="11" borderId="390" xfId="5" applyFont="1" applyFill="1" applyBorder="1"/>
    <xf numFmtId="9" fontId="25" fillId="11" borderId="390" xfId="7" applyFont="1" applyFill="1" applyBorder="1"/>
    <xf numFmtId="43" fontId="25" fillId="11" borderId="330" xfId="6" applyFont="1" applyFill="1" applyBorder="1" applyAlignment="1" applyProtection="1">
      <alignment vertical="center" wrapText="1"/>
    </xf>
    <xf numFmtId="43" fontId="25" fillId="11" borderId="459" xfId="6" applyFont="1" applyFill="1" applyBorder="1" applyAlignment="1" applyProtection="1">
      <alignment vertical="center" wrapText="1"/>
    </xf>
    <xf numFmtId="43" fontId="25" fillId="11" borderId="329" xfId="6" applyFont="1" applyFill="1" applyBorder="1" applyAlignment="1" applyProtection="1">
      <alignment vertical="center" wrapText="1"/>
    </xf>
    <xf numFmtId="0" fontId="31" fillId="2" borderId="329" xfId="3" applyFont="1" applyFill="1" applyBorder="1"/>
    <xf numFmtId="0" fontId="30" fillId="8" borderId="333" xfId="3" applyFont="1" applyFill="1" applyBorder="1" applyAlignment="1">
      <alignment horizontal="left"/>
    </xf>
    <xf numFmtId="0" fontId="4" fillId="14" borderId="462" xfId="0" applyFont="1" applyFill="1" applyBorder="1"/>
    <xf numFmtId="0" fontId="4" fillId="14" borderId="463" xfId="0" applyFont="1" applyFill="1" applyBorder="1"/>
    <xf numFmtId="0" fontId="4" fillId="14" borderId="464" xfId="0" applyFont="1" applyFill="1" applyBorder="1" applyAlignment="1">
      <alignment horizontal="left"/>
    </xf>
    <xf numFmtId="0" fontId="92" fillId="14" borderId="462" xfId="0" applyFont="1" applyFill="1" applyBorder="1" applyAlignment="1">
      <alignment horizontal="center"/>
    </xf>
    <xf numFmtId="0" fontId="92" fillId="14" borderId="463" xfId="0" applyFont="1" applyFill="1" applyBorder="1" applyAlignment="1">
      <alignment horizontal="center"/>
    </xf>
    <xf numFmtId="0" fontId="92" fillId="14" borderId="465" xfId="0" applyFont="1" applyFill="1" applyBorder="1" applyAlignment="1">
      <alignment horizontal="center"/>
    </xf>
    <xf numFmtId="0" fontId="27" fillId="14" borderId="466" xfId="0" applyFont="1" applyFill="1" applyBorder="1" applyAlignment="1">
      <alignment horizontal="center" vertical="center"/>
    </xf>
    <xf numFmtId="0" fontId="92" fillId="14" borderId="370" xfId="0" applyFont="1" applyFill="1" applyBorder="1" applyAlignment="1">
      <alignment vertical="center"/>
    </xf>
    <xf numFmtId="0" fontId="92" fillId="14" borderId="372" xfId="0" applyFont="1" applyFill="1" applyBorder="1" applyAlignment="1">
      <alignment vertical="center"/>
    </xf>
    <xf numFmtId="0" fontId="4" fillId="14" borderId="371" xfId="0" applyFont="1" applyFill="1" applyBorder="1"/>
    <xf numFmtId="0" fontId="27" fillId="14" borderId="334" xfId="0" applyFont="1" applyFill="1" applyBorder="1" applyAlignment="1">
      <alignment horizontal="center" vertical="center"/>
    </xf>
    <xf numFmtId="0" fontId="27" fillId="14" borderId="341" xfId="0" applyFont="1" applyFill="1" applyBorder="1" applyAlignment="1">
      <alignment horizontal="center" vertical="center"/>
    </xf>
    <xf numFmtId="0" fontId="92" fillId="14" borderId="372" xfId="0" applyFont="1" applyFill="1" applyBorder="1" applyAlignment="1">
      <alignment horizontal="left" vertical="center"/>
    </xf>
    <xf numFmtId="0" fontId="92" fillId="14" borderId="372" xfId="0" applyFont="1" applyFill="1" applyBorder="1" applyAlignment="1">
      <alignment horizontal="center" vertical="center"/>
    </xf>
    <xf numFmtId="0" fontId="27" fillId="14" borderId="467" xfId="0" applyFont="1" applyFill="1" applyBorder="1" applyAlignment="1">
      <alignment horizontal="center" vertical="center"/>
    </xf>
    <xf numFmtId="0" fontId="27" fillId="14" borderId="463" xfId="0" applyFont="1" applyFill="1" applyBorder="1" applyAlignment="1">
      <alignment horizontal="center" vertical="center"/>
    </xf>
    <xf numFmtId="0" fontId="92" fillId="14" borderId="468" xfId="0" applyFont="1" applyFill="1" applyBorder="1" applyAlignment="1">
      <alignment horizontal="left" vertical="center"/>
    </xf>
    <xf numFmtId="0" fontId="92" fillId="14" borderId="469" xfId="0" applyFont="1" applyFill="1" applyBorder="1" applyAlignment="1">
      <alignment horizontal="center" vertical="center"/>
    </xf>
    <xf numFmtId="0" fontId="92" fillId="14" borderId="469" xfId="0" applyFont="1" applyFill="1" applyBorder="1" applyAlignment="1">
      <alignment horizontal="left" vertical="center"/>
    </xf>
    <xf numFmtId="0" fontId="4" fillId="14" borderId="470" xfId="0" applyFont="1" applyFill="1" applyBorder="1"/>
    <xf numFmtId="0" fontId="27" fillId="14" borderId="257" xfId="0" applyFont="1" applyFill="1" applyBorder="1" applyAlignment="1">
      <alignment horizontal="center" vertical="center"/>
    </xf>
    <xf numFmtId="0" fontId="27" fillId="14" borderId="366" xfId="0" applyFont="1" applyFill="1" applyBorder="1" applyAlignment="1">
      <alignment horizontal="center" wrapText="1"/>
    </xf>
    <xf numFmtId="0" fontId="27" fillId="14" borderId="357" xfId="0" applyFont="1" applyFill="1" applyBorder="1" applyAlignment="1">
      <alignment horizontal="center" wrapText="1"/>
    </xf>
    <xf numFmtId="0" fontId="27" fillId="14" borderId="367" xfId="0" applyFont="1" applyFill="1" applyBorder="1" applyAlignment="1">
      <alignment horizontal="center" wrapText="1"/>
    </xf>
    <xf numFmtId="0" fontId="27" fillId="14" borderId="471" xfId="0" applyFont="1" applyFill="1" applyBorder="1" applyAlignment="1">
      <alignment horizontal="center" wrapText="1"/>
    </xf>
    <xf numFmtId="0" fontId="27" fillId="14" borderId="472" xfId="0" applyFont="1" applyFill="1" applyBorder="1" applyAlignment="1">
      <alignment horizontal="center" wrapText="1"/>
    </xf>
    <xf numFmtId="0" fontId="27" fillId="14" borderId="473" xfId="0" applyFont="1" applyFill="1" applyBorder="1" applyAlignment="1">
      <alignment horizontal="center" wrapText="1"/>
    </xf>
    <xf numFmtId="0" fontId="27" fillId="14" borderId="474" xfId="0" applyFont="1" applyFill="1" applyBorder="1" applyAlignment="1">
      <alignment horizontal="center" wrapText="1"/>
    </xf>
    <xf numFmtId="0" fontId="27" fillId="14" borderId="475" xfId="0" applyFont="1" applyFill="1" applyBorder="1" applyAlignment="1">
      <alignment horizontal="center" wrapText="1"/>
    </xf>
    <xf numFmtId="0" fontId="27" fillId="14" borderId="476" xfId="0" applyFont="1" applyFill="1" applyBorder="1" applyAlignment="1">
      <alignment horizontal="center" wrapText="1"/>
    </xf>
    <xf numFmtId="0" fontId="27" fillId="14" borderId="351" xfId="0" applyFont="1" applyFill="1" applyBorder="1" applyAlignment="1">
      <alignment horizontal="center" wrapText="1"/>
    </xf>
    <xf numFmtId="0" fontId="27" fillId="14" borderId="477" xfId="0" applyFont="1" applyFill="1" applyBorder="1" applyAlignment="1">
      <alignment horizontal="center" wrapText="1"/>
    </xf>
    <xf numFmtId="0" fontId="27" fillId="14" borderId="478" xfId="0" applyFont="1" applyFill="1" applyBorder="1" applyAlignment="1">
      <alignment horizontal="center" wrapText="1"/>
    </xf>
    <xf numFmtId="0" fontId="4" fillId="14" borderId="368" xfId="0" applyFont="1" applyFill="1" applyBorder="1"/>
    <xf numFmtId="0" fontId="4" fillId="14" borderId="360" xfId="0" quotePrefix="1" applyFont="1" applyFill="1" applyBorder="1"/>
    <xf numFmtId="0" fontId="4" fillId="14" borderId="377" xfId="0" quotePrefix="1" applyFont="1" applyFill="1" applyBorder="1" applyAlignment="1">
      <alignment horizontal="left"/>
    </xf>
    <xf numFmtId="170" fontId="28" fillId="14" borderId="368" xfId="0" applyNumberFormat="1" applyFont="1" applyFill="1" applyBorder="1" applyAlignment="1">
      <alignment horizontal="center"/>
    </xf>
    <xf numFmtId="170" fontId="28" fillId="14" borderId="360" xfId="0" applyNumberFormat="1" applyFont="1" applyFill="1" applyBorder="1" applyAlignment="1">
      <alignment horizontal="center"/>
    </xf>
    <xf numFmtId="170" fontId="28" fillId="14" borderId="369" xfId="0" applyNumberFormat="1" applyFont="1" applyFill="1" applyBorder="1" applyAlignment="1">
      <alignment horizontal="center"/>
    </xf>
    <xf numFmtId="170" fontId="28" fillId="14" borderId="298" xfId="0" applyNumberFormat="1" applyFont="1" applyFill="1" applyBorder="1" applyAlignment="1">
      <alignment horizontal="center"/>
    </xf>
    <xf numFmtId="170" fontId="28" fillId="14" borderId="479" xfId="0" applyNumberFormat="1" applyFont="1" applyFill="1" applyBorder="1" applyAlignment="1">
      <alignment horizontal="center"/>
    </xf>
    <xf numFmtId="170" fontId="28" fillId="14" borderId="480" xfId="0" applyNumberFormat="1" applyFont="1" applyFill="1" applyBorder="1" applyAlignment="1">
      <alignment horizontal="center"/>
    </xf>
    <xf numFmtId="170" fontId="28" fillId="14" borderId="299" xfId="0" applyNumberFormat="1" applyFont="1" applyFill="1" applyBorder="1" applyAlignment="1">
      <alignment horizontal="center"/>
    </xf>
    <xf numFmtId="170" fontId="28" fillId="14" borderId="481" xfId="0" applyNumberFormat="1" applyFont="1" applyFill="1" applyBorder="1" applyAlignment="1">
      <alignment horizontal="center"/>
    </xf>
    <xf numFmtId="170" fontId="28" fillId="14" borderId="359" xfId="0" applyNumberFormat="1" applyFont="1" applyFill="1" applyBorder="1" applyAlignment="1">
      <alignment horizontal="center"/>
    </xf>
    <xf numFmtId="170" fontId="28" fillId="14" borderId="482" xfId="0" applyNumberFormat="1" applyFont="1" applyFill="1" applyBorder="1" applyAlignment="1">
      <alignment horizontal="center"/>
    </xf>
    <xf numFmtId="170" fontId="28" fillId="14" borderId="286" xfId="0" applyNumberFormat="1" applyFont="1" applyFill="1" applyBorder="1" applyAlignment="1">
      <alignment horizontal="center"/>
    </xf>
    <xf numFmtId="170" fontId="28" fillId="14" borderId="287" xfId="0" applyNumberFormat="1" applyFont="1" applyFill="1" applyBorder="1" applyAlignment="1">
      <alignment horizontal="center"/>
    </xf>
    <xf numFmtId="0" fontId="10" fillId="3" borderId="483" xfId="0" applyFont="1" applyFill="1" applyBorder="1" applyAlignment="1">
      <alignment horizontal="center" vertical="center"/>
    </xf>
    <xf numFmtId="0" fontId="10" fillId="3" borderId="484" xfId="0" applyFont="1" applyFill="1" applyBorder="1" applyAlignment="1">
      <alignment horizontal="left" vertical="center"/>
    </xf>
    <xf numFmtId="0" fontId="101" fillId="3" borderId="485" xfId="0" applyFont="1" applyFill="1" applyBorder="1" applyAlignment="1">
      <alignment horizontal="left" vertical="center" wrapText="1"/>
    </xf>
    <xf numFmtId="43" fontId="40" fillId="17" borderId="483" xfId="1" applyNumberFormat="1" applyFont="1" applyFill="1" applyBorder="1" applyAlignment="1" applyProtection="1">
      <alignment vertical="center"/>
    </xf>
    <xf numFmtId="43" fontId="40" fillId="17" borderId="484" xfId="1" applyNumberFormat="1" applyFont="1" applyFill="1" applyBorder="1" applyAlignment="1" applyProtection="1">
      <alignment vertical="center"/>
    </xf>
    <xf numFmtId="43" fontId="40" fillId="17" borderId="486" xfId="1" applyNumberFormat="1" applyFont="1" applyFill="1" applyBorder="1" applyAlignment="1" applyProtection="1">
      <alignment vertical="center"/>
    </xf>
    <xf numFmtId="43" fontId="12" fillId="8" borderId="487" xfId="1" applyNumberFormat="1" applyFont="1" applyFill="1" applyBorder="1" applyAlignment="1" applyProtection="1"/>
    <xf numFmtId="43" fontId="41" fillId="10" borderId="485" xfId="1" applyNumberFormat="1" applyFont="1" applyFill="1" applyBorder="1" applyAlignment="1" applyProtection="1">
      <alignment horizontal="left" vertical="center"/>
      <protection locked="0"/>
    </xf>
    <xf numFmtId="43" fontId="41" fillId="10" borderId="488" xfId="1" applyNumberFormat="1" applyFont="1" applyFill="1" applyBorder="1" applyAlignment="1" applyProtection="1">
      <alignment horizontal="left" vertical="center"/>
      <protection locked="0"/>
    </xf>
    <xf numFmtId="43" fontId="41" fillId="10" borderId="489" xfId="1" applyNumberFormat="1" applyFont="1" applyFill="1" applyBorder="1" applyAlignment="1" applyProtection="1">
      <alignment horizontal="left" vertical="center"/>
      <protection locked="0"/>
    </xf>
    <xf numFmtId="43" fontId="41" fillId="10" borderId="490" xfId="1" applyNumberFormat="1" applyFont="1" applyFill="1" applyBorder="1" applyAlignment="1" applyProtection="1">
      <alignment horizontal="left" vertical="center"/>
      <protection locked="0"/>
    </xf>
    <xf numFmtId="43" fontId="41" fillId="10" borderId="491" xfId="1" applyNumberFormat="1" applyFont="1" applyFill="1" applyBorder="1" applyAlignment="1" applyProtection="1">
      <alignment horizontal="left" vertical="center"/>
      <protection locked="0"/>
    </xf>
    <xf numFmtId="43" fontId="41" fillId="10" borderId="492" xfId="1" applyNumberFormat="1" applyFont="1" applyFill="1" applyBorder="1" applyAlignment="1" applyProtection="1">
      <alignment horizontal="left" vertical="center"/>
      <protection locked="0"/>
    </xf>
    <xf numFmtId="43" fontId="41" fillId="10" borderId="484" xfId="1" applyNumberFormat="1" applyFont="1" applyFill="1" applyBorder="1" applyAlignment="1" applyProtection="1">
      <alignment horizontal="left" vertical="center"/>
      <protection locked="0"/>
    </xf>
    <xf numFmtId="43" fontId="41" fillId="10" borderId="493" xfId="1" applyNumberFormat="1" applyFont="1" applyFill="1" applyBorder="1" applyAlignment="1" applyProtection="1">
      <alignment horizontal="left" vertical="center"/>
      <protection locked="0"/>
    </xf>
    <xf numFmtId="43" fontId="41" fillId="10" borderId="494" xfId="1" applyNumberFormat="1" applyFont="1" applyFill="1" applyBorder="1" applyAlignment="1" applyProtection="1">
      <alignment horizontal="left" vertical="center"/>
      <protection locked="0"/>
    </xf>
    <xf numFmtId="43" fontId="41" fillId="10" borderId="495" xfId="1" applyNumberFormat="1" applyFont="1" applyFill="1" applyBorder="1" applyAlignment="1" applyProtection="1">
      <alignment horizontal="left" vertical="center"/>
      <protection locked="0"/>
    </xf>
    <xf numFmtId="43" fontId="41" fillId="10" borderId="496" xfId="1" applyNumberFormat="1" applyFont="1" applyFill="1" applyBorder="1" applyAlignment="1" applyProtection="1">
      <alignment horizontal="left" vertical="center"/>
      <protection locked="0"/>
    </xf>
    <xf numFmtId="0" fontId="10" fillId="3" borderId="484" xfId="0" applyFont="1" applyFill="1" applyBorder="1" applyAlignment="1">
      <alignment horizontal="left" vertical="center" wrapText="1"/>
    </xf>
    <xf numFmtId="43" fontId="12" fillId="2" borderId="483" xfId="1" applyNumberFormat="1" applyFont="1" applyFill="1" applyBorder="1" applyAlignment="1" applyProtection="1">
      <alignment horizontal="center" vertical="center"/>
      <protection locked="0"/>
    </xf>
    <xf numFmtId="43" fontId="12" fillId="2" borderId="485" xfId="1" applyNumberFormat="1" applyFont="1" applyFill="1" applyBorder="1" applyAlignment="1" applyProtection="1">
      <alignment horizontal="left" vertical="center"/>
      <protection locked="0"/>
    </xf>
    <xf numFmtId="43" fontId="12" fillId="2" borderId="488" xfId="1" applyNumberFormat="1" applyFont="1" applyFill="1" applyBorder="1" applyAlignment="1" applyProtection="1">
      <alignment horizontal="left" vertical="center"/>
      <protection locked="0"/>
    </xf>
    <xf numFmtId="43" fontId="12" fillId="2" borderId="489" xfId="1" applyNumberFormat="1" applyFont="1" applyFill="1" applyBorder="1" applyAlignment="1" applyProtection="1">
      <alignment horizontal="left" vertical="center"/>
      <protection locked="0"/>
    </xf>
    <xf numFmtId="43" fontId="20" fillId="2" borderId="489" xfId="1" applyNumberFormat="1" applyFill="1" applyBorder="1" applyAlignment="1" applyProtection="1">
      <alignment horizontal="left" vertical="center"/>
      <protection locked="0"/>
    </xf>
    <xf numFmtId="43" fontId="20" fillId="2" borderId="490" xfId="1" applyNumberFormat="1" applyFill="1" applyBorder="1" applyAlignment="1" applyProtection="1">
      <alignment horizontal="left" vertical="center"/>
      <protection locked="0"/>
    </xf>
    <xf numFmtId="43" fontId="12" fillId="2" borderId="491" xfId="1" applyNumberFormat="1" applyFont="1" applyFill="1" applyBorder="1" applyAlignment="1" applyProtection="1">
      <alignment horizontal="left" vertical="center"/>
      <protection locked="0"/>
    </xf>
    <xf numFmtId="43" fontId="12" fillId="2" borderId="492" xfId="1" applyNumberFormat="1" applyFont="1" applyFill="1" applyBorder="1" applyAlignment="1" applyProtection="1">
      <alignment horizontal="left" vertical="center"/>
      <protection locked="0"/>
    </xf>
    <xf numFmtId="43" fontId="12" fillId="2" borderId="484" xfId="1" applyNumberFormat="1" applyFont="1" applyFill="1" applyBorder="1" applyAlignment="1" applyProtection="1">
      <alignment horizontal="left" vertical="center"/>
      <protection locked="0"/>
    </xf>
    <xf numFmtId="43" fontId="12" fillId="2" borderId="493" xfId="1" applyNumberFormat="1" applyFont="1" applyFill="1" applyBorder="1" applyAlignment="1" applyProtection="1">
      <alignment horizontal="left" vertical="center"/>
      <protection locked="0"/>
    </xf>
    <xf numFmtId="43" fontId="12" fillId="2" borderId="490" xfId="1" applyNumberFormat="1" applyFont="1" applyFill="1" applyBorder="1" applyAlignment="1" applyProtection="1">
      <alignment horizontal="left" vertical="center"/>
      <protection locked="0"/>
    </xf>
    <xf numFmtId="43" fontId="12" fillId="2" borderId="494" xfId="1" applyNumberFormat="1" applyFont="1" applyFill="1" applyBorder="1" applyAlignment="1" applyProtection="1">
      <alignment horizontal="left" vertical="center"/>
      <protection locked="0"/>
    </xf>
    <xf numFmtId="43" fontId="12" fillId="2" borderId="495" xfId="1" applyNumberFormat="1" applyFont="1" applyFill="1" applyBorder="1" applyAlignment="1" applyProtection="1">
      <alignment horizontal="left" vertical="center"/>
      <protection locked="0"/>
    </xf>
    <xf numFmtId="43" fontId="12" fillId="2" borderId="496" xfId="1" applyNumberFormat="1" applyFont="1" applyFill="1" applyBorder="1" applyAlignment="1" applyProtection="1">
      <alignment horizontal="left" vertical="center"/>
      <protection locked="0"/>
    </xf>
    <xf numFmtId="43" fontId="40" fillId="17" borderId="483" xfId="1" applyNumberFormat="1" applyFont="1" applyFill="1" applyBorder="1" applyProtection="1"/>
    <xf numFmtId="43" fontId="41" fillId="2" borderId="483" xfId="1" applyNumberFormat="1" applyFont="1" applyFill="1" applyBorder="1" applyAlignment="1" applyProtection="1">
      <alignment horizontal="left" vertical="center"/>
      <protection locked="0"/>
    </xf>
    <xf numFmtId="43" fontId="40" fillId="17" borderId="484" xfId="1" applyNumberFormat="1" applyFont="1" applyFill="1" applyBorder="1" applyProtection="1"/>
    <xf numFmtId="43" fontId="40" fillId="17" borderId="486" xfId="1" applyNumberFormat="1" applyFont="1" applyFill="1" applyBorder="1" applyProtection="1"/>
    <xf numFmtId="43" fontId="36" fillId="2" borderId="497" xfId="1" applyNumberFormat="1" applyFont="1" applyFill="1" applyBorder="1" applyAlignment="1" applyProtection="1">
      <alignment horizontal="left" vertical="center"/>
    </xf>
    <xf numFmtId="43" fontId="36" fillId="2" borderId="498" xfId="1" applyNumberFormat="1" applyFont="1" applyFill="1" applyBorder="1" applyAlignment="1" applyProtection="1">
      <alignment horizontal="left" vertical="center"/>
    </xf>
    <xf numFmtId="43" fontId="36" fillId="2" borderId="499" xfId="1" applyNumberFormat="1" applyFont="1" applyFill="1" applyBorder="1" applyAlignment="1" applyProtection="1">
      <alignment horizontal="left" vertical="center"/>
    </xf>
    <xf numFmtId="43" fontId="36" fillId="2" borderId="500" xfId="1" applyNumberFormat="1" applyFont="1" applyFill="1" applyBorder="1" applyAlignment="1" applyProtection="1">
      <alignment horizontal="left" vertical="center"/>
    </xf>
    <xf numFmtId="0" fontId="12" fillId="3" borderId="484" xfId="0" applyFont="1" applyFill="1" applyBorder="1" applyAlignment="1" applyProtection="1">
      <alignment horizontal="left" vertical="center"/>
      <protection locked="0"/>
    </xf>
    <xf numFmtId="0" fontId="101" fillId="3" borderId="485" xfId="0" applyFont="1" applyFill="1" applyBorder="1" applyAlignment="1" applyProtection="1">
      <alignment horizontal="left" vertical="center" wrapText="1"/>
      <protection locked="0"/>
    </xf>
    <xf numFmtId="43" fontId="42" fillId="11" borderId="483" xfId="1" applyNumberFormat="1" applyFont="1" applyFill="1" applyBorder="1" applyAlignment="1" applyProtection="1">
      <alignment horizontal="left" vertical="center"/>
    </xf>
    <xf numFmtId="43" fontId="42" fillId="11" borderId="485" xfId="1" applyNumberFormat="1" applyFont="1" applyFill="1" applyBorder="1" applyAlignment="1" applyProtection="1">
      <alignment horizontal="left" vertical="center"/>
    </xf>
    <xf numFmtId="43" fontId="42" fillId="11" borderId="488" xfId="1" applyNumberFormat="1" applyFont="1" applyFill="1" applyBorder="1" applyAlignment="1" applyProtection="1">
      <alignment horizontal="left" vertical="center"/>
    </xf>
    <xf numFmtId="43" fontId="42" fillId="11" borderId="489" xfId="1" applyNumberFormat="1" applyFont="1" applyFill="1" applyBorder="1" applyAlignment="1" applyProtection="1">
      <alignment horizontal="left" vertical="center"/>
    </xf>
    <xf numFmtId="43" fontId="42" fillId="11" borderId="491" xfId="1" applyNumberFormat="1" applyFont="1" applyFill="1" applyBorder="1" applyAlignment="1" applyProtection="1">
      <alignment horizontal="left" vertical="center"/>
    </xf>
    <xf numFmtId="43" fontId="42" fillId="11" borderId="492" xfId="1" applyNumberFormat="1" applyFont="1" applyFill="1" applyBorder="1" applyAlignment="1" applyProtection="1">
      <alignment horizontal="left" vertical="center"/>
    </xf>
    <xf numFmtId="43" fontId="42" fillId="11" borderId="484" xfId="1" applyNumberFormat="1" applyFont="1" applyFill="1" applyBorder="1" applyAlignment="1" applyProtection="1">
      <alignment horizontal="left" vertical="center"/>
    </xf>
    <xf numFmtId="43" fontId="42" fillId="11" borderId="493" xfId="1" applyNumberFormat="1" applyFont="1" applyFill="1" applyBorder="1" applyAlignment="1" applyProtection="1">
      <alignment horizontal="left" vertical="center"/>
    </xf>
    <xf numFmtId="43" fontId="42" fillId="11" borderId="494" xfId="1" applyNumberFormat="1" applyFont="1" applyFill="1" applyBorder="1" applyAlignment="1" applyProtection="1">
      <alignment horizontal="left" vertical="center"/>
    </xf>
    <xf numFmtId="43" fontId="42" fillId="11" borderId="495" xfId="1" applyNumberFormat="1" applyFont="1" applyFill="1" applyBorder="1" applyAlignment="1" applyProtection="1">
      <alignment horizontal="left" vertical="center"/>
    </xf>
    <xf numFmtId="43" fontId="42" fillId="11" borderId="496" xfId="1" applyNumberFormat="1" applyFont="1" applyFill="1" applyBorder="1" applyAlignment="1" applyProtection="1">
      <alignment horizontal="left" vertical="center"/>
    </xf>
    <xf numFmtId="43" fontId="43" fillId="2" borderId="483" xfId="1" applyNumberFormat="1" applyFont="1" applyFill="1" applyBorder="1" applyAlignment="1" applyProtection="1">
      <alignment horizontal="left" vertical="center"/>
      <protection locked="0"/>
    </xf>
    <xf numFmtId="43" fontId="43" fillId="2" borderId="485" xfId="1" applyNumberFormat="1" applyFont="1" applyFill="1" applyBorder="1" applyAlignment="1" applyProtection="1">
      <alignment horizontal="left" vertical="center"/>
      <protection locked="0"/>
    </xf>
    <xf numFmtId="43" fontId="43" fillId="2" borderId="488" xfId="1" applyNumberFormat="1" applyFont="1" applyFill="1" applyBorder="1" applyAlignment="1" applyProtection="1">
      <alignment horizontal="left" vertical="center"/>
      <protection locked="0"/>
    </xf>
    <xf numFmtId="43" fontId="43" fillId="2" borderId="489" xfId="1" applyNumberFormat="1" applyFont="1" applyFill="1" applyBorder="1" applyAlignment="1" applyProtection="1">
      <alignment horizontal="left" vertical="center"/>
      <protection locked="0"/>
    </xf>
    <xf numFmtId="43" fontId="43" fillId="2" borderId="490" xfId="1" applyNumberFormat="1" applyFont="1" applyFill="1" applyBorder="1" applyAlignment="1" applyProtection="1">
      <alignment horizontal="left" vertical="center"/>
      <protection locked="0"/>
    </xf>
    <xf numFmtId="43" fontId="43" fillId="2" borderId="491" xfId="1" applyNumberFormat="1" applyFont="1" applyFill="1" applyBorder="1" applyAlignment="1" applyProtection="1">
      <alignment horizontal="left" vertical="center"/>
      <protection locked="0"/>
    </xf>
    <xf numFmtId="43" fontId="43" fillId="2" borderId="492" xfId="1" applyNumberFormat="1" applyFont="1" applyFill="1" applyBorder="1" applyAlignment="1" applyProtection="1">
      <alignment horizontal="left" vertical="center"/>
      <protection locked="0"/>
    </xf>
    <xf numFmtId="43" fontId="43" fillId="2" borderId="484" xfId="1" applyNumberFormat="1" applyFont="1" applyFill="1" applyBorder="1" applyAlignment="1" applyProtection="1">
      <alignment horizontal="left" vertical="center"/>
      <protection locked="0"/>
    </xf>
    <xf numFmtId="43" fontId="43" fillId="2" borderId="493" xfId="1" applyNumberFormat="1" applyFont="1" applyFill="1" applyBorder="1" applyAlignment="1" applyProtection="1">
      <alignment horizontal="left" vertical="center"/>
      <protection locked="0"/>
    </xf>
    <xf numFmtId="43" fontId="43" fillId="2" borderId="494" xfId="1" applyNumberFormat="1" applyFont="1" applyFill="1" applyBorder="1" applyAlignment="1" applyProtection="1">
      <alignment horizontal="left" vertical="center"/>
      <protection locked="0"/>
    </xf>
    <xf numFmtId="43" fontId="43" fillId="2" borderId="495" xfId="1" applyNumberFormat="1" applyFont="1" applyFill="1" applyBorder="1" applyAlignment="1" applyProtection="1">
      <alignment horizontal="left" vertical="center"/>
      <protection locked="0"/>
    </xf>
    <xf numFmtId="43" fontId="43" fillId="2" borderId="496" xfId="1" applyNumberFormat="1" applyFont="1" applyFill="1" applyBorder="1" applyAlignment="1" applyProtection="1">
      <alignment horizontal="left" vertical="center"/>
      <protection locked="0"/>
    </xf>
    <xf numFmtId="0" fontId="12" fillId="3" borderId="484" xfId="0" applyFont="1" applyFill="1" applyBorder="1" applyAlignment="1" applyProtection="1">
      <alignment horizontal="left" vertical="center" wrapText="1"/>
      <protection locked="0"/>
    </xf>
    <xf numFmtId="0" fontId="107" fillId="3" borderId="484" xfId="0" applyFont="1" applyFill="1" applyBorder="1" applyAlignment="1" applyProtection="1">
      <alignment horizontal="left" vertical="center" wrapText="1"/>
      <protection locked="0"/>
    </xf>
    <xf numFmtId="0" fontId="278" fillId="0" borderId="485" xfId="0" applyFont="1" applyBorder="1" applyAlignment="1">
      <alignment horizontal="left" vertical="center" wrapText="1"/>
    </xf>
    <xf numFmtId="43" fontId="41" fillId="2" borderId="483" xfId="1" applyNumberFormat="1" applyFont="1" applyFill="1" applyBorder="1" applyAlignment="1" applyProtection="1">
      <alignment horizontal="left" vertical="center"/>
    </xf>
    <xf numFmtId="43" fontId="41" fillId="2" borderId="485" xfId="1" applyNumberFormat="1" applyFont="1" applyFill="1" applyBorder="1" applyAlignment="1" applyProtection="1">
      <alignment horizontal="left" vertical="center"/>
    </xf>
    <xf numFmtId="43" fontId="41" fillId="2" borderId="488" xfId="1" applyNumberFormat="1" applyFont="1" applyFill="1" applyBorder="1" applyAlignment="1" applyProtection="1">
      <alignment horizontal="left" vertical="center"/>
    </xf>
    <xf numFmtId="43" fontId="41" fillId="2" borderId="489" xfId="1" applyNumberFormat="1" applyFont="1" applyFill="1" applyBorder="1" applyAlignment="1" applyProtection="1">
      <alignment horizontal="left" vertical="center"/>
    </xf>
    <xf numFmtId="43" fontId="41" fillId="2" borderId="490" xfId="1" applyNumberFormat="1" applyFont="1" applyFill="1" applyBorder="1" applyAlignment="1" applyProtection="1">
      <alignment horizontal="left" vertical="center"/>
    </xf>
    <xf numFmtId="43" fontId="41" fillId="2" borderId="491" xfId="1" applyNumberFormat="1" applyFont="1" applyFill="1" applyBorder="1" applyAlignment="1" applyProtection="1">
      <alignment horizontal="left" vertical="center"/>
    </xf>
    <xf numFmtId="43" fontId="41" fillId="2" borderId="492" xfId="1" applyNumberFormat="1" applyFont="1" applyFill="1" applyBorder="1" applyAlignment="1" applyProtection="1">
      <alignment horizontal="left" vertical="center"/>
    </xf>
    <xf numFmtId="43" fontId="41" fillId="2" borderId="484" xfId="1" applyNumberFormat="1" applyFont="1" applyFill="1" applyBorder="1" applyAlignment="1" applyProtection="1">
      <alignment horizontal="left" vertical="center"/>
    </xf>
    <xf numFmtId="43" fontId="41" fillId="2" borderId="493" xfId="1" applyNumberFormat="1" applyFont="1" applyFill="1" applyBorder="1" applyAlignment="1" applyProtection="1">
      <alignment horizontal="left" vertical="center"/>
    </xf>
    <xf numFmtId="43" fontId="41" fillId="2" borderId="494" xfId="1" applyNumberFormat="1" applyFont="1" applyFill="1" applyBorder="1" applyAlignment="1" applyProtection="1">
      <alignment horizontal="left" vertical="center"/>
    </xf>
    <xf numFmtId="43" fontId="41" fillId="2" borderId="495" xfId="1" applyNumberFormat="1" applyFont="1" applyFill="1" applyBorder="1" applyAlignment="1" applyProtection="1">
      <alignment horizontal="left" vertical="center"/>
    </xf>
    <xf numFmtId="43" fontId="41" fillId="2" borderId="496" xfId="1" applyNumberFormat="1" applyFont="1" applyFill="1" applyBorder="1" applyAlignment="1" applyProtection="1">
      <alignment horizontal="left" vertical="center"/>
    </xf>
    <xf numFmtId="0" fontId="10" fillId="0" borderId="484" xfId="0" applyFont="1" applyBorder="1" applyAlignment="1">
      <alignment horizontal="left" vertical="center" wrapText="1"/>
    </xf>
    <xf numFmtId="0" fontId="8" fillId="3" borderId="484" xfId="0" applyFont="1" applyFill="1" applyBorder="1" applyAlignment="1">
      <alignment horizontal="left" vertical="center"/>
    </xf>
    <xf numFmtId="43" fontId="42" fillId="11" borderId="501" xfId="1" applyNumberFormat="1" applyFont="1" applyFill="1" applyBorder="1" applyAlignment="1" applyProtection="1">
      <alignment horizontal="left" vertical="center"/>
    </xf>
    <xf numFmtId="43" fontId="42" fillId="11" borderId="502" xfId="1" applyNumberFormat="1" applyFont="1" applyFill="1" applyBorder="1" applyAlignment="1" applyProtection="1">
      <alignment horizontal="left" vertical="center"/>
    </xf>
    <xf numFmtId="43" fontId="42" fillId="11" borderId="503" xfId="1" applyNumberFormat="1" applyFont="1" applyFill="1" applyBorder="1" applyAlignment="1" applyProtection="1">
      <alignment horizontal="left" vertical="center"/>
    </xf>
    <xf numFmtId="43" fontId="42" fillId="11" borderId="504" xfId="1" applyNumberFormat="1" applyFont="1" applyFill="1" applyBorder="1" applyAlignment="1" applyProtection="1">
      <alignment horizontal="left" vertical="center"/>
    </xf>
    <xf numFmtId="0" fontId="8" fillId="3" borderId="484" xfId="0" applyFont="1" applyFill="1" applyBorder="1" applyAlignment="1">
      <alignment horizontal="left" vertical="center" wrapText="1"/>
    </xf>
    <xf numFmtId="0" fontId="12" fillId="3" borderId="484" xfId="0" applyFont="1" applyFill="1" applyBorder="1" applyAlignment="1">
      <alignment horizontal="left" vertical="center" wrapText="1"/>
    </xf>
    <xf numFmtId="43" fontId="45" fillId="11" borderId="483" xfId="1" applyNumberFormat="1" applyFont="1" applyFill="1" applyBorder="1" applyAlignment="1" applyProtection="1">
      <alignment horizontal="left" vertical="center"/>
      <protection locked="0"/>
    </xf>
    <xf numFmtId="43" fontId="45" fillId="11" borderId="485" xfId="1" applyNumberFormat="1" applyFont="1" applyFill="1" applyBorder="1" applyAlignment="1" applyProtection="1">
      <alignment horizontal="left" vertical="center"/>
      <protection locked="0"/>
    </xf>
    <xf numFmtId="43" fontId="45" fillId="11" borderId="488" xfId="1" applyNumberFormat="1" applyFont="1" applyFill="1" applyBorder="1" applyAlignment="1" applyProtection="1">
      <alignment horizontal="left" vertical="center"/>
      <protection locked="0"/>
    </xf>
    <xf numFmtId="43" fontId="45" fillId="11" borderId="489" xfId="1" applyNumberFormat="1" applyFont="1" applyFill="1" applyBorder="1" applyAlignment="1" applyProtection="1">
      <alignment horizontal="left" vertical="center"/>
      <protection locked="0"/>
    </xf>
    <xf numFmtId="43" fontId="45" fillId="11" borderId="491" xfId="1" applyNumberFormat="1" applyFont="1" applyFill="1" applyBorder="1" applyAlignment="1" applyProtection="1">
      <alignment horizontal="left" vertical="center"/>
      <protection locked="0"/>
    </xf>
    <xf numFmtId="43" fontId="45" fillId="11" borderId="492" xfId="1" applyNumberFormat="1" applyFont="1" applyFill="1" applyBorder="1" applyAlignment="1" applyProtection="1">
      <alignment horizontal="left" vertical="center"/>
      <protection locked="0"/>
    </xf>
    <xf numFmtId="43" fontId="45" fillId="11" borderId="484" xfId="1" applyNumberFormat="1" applyFont="1" applyFill="1" applyBorder="1" applyAlignment="1" applyProtection="1">
      <alignment horizontal="left" vertical="center"/>
      <protection locked="0"/>
    </xf>
    <xf numFmtId="43" fontId="45" fillId="11" borderId="493" xfId="1" applyNumberFormat="1" applyFont="1" applyFill="1" applyBorder="1" applyAlignment="1" applyProtection="1">
      <alignment horizontal="left" vertical="center"/>
      <protection locked="0"/>
    </xf>
    <xf numFmtId="43" fontId="45" fillId="11" borderId="494" xfId="1" applyNumberFormat="1" applyFont="1" applyFill="1" applyBorder="1" applyAlignment="1" applyProtection="1">
      <alignment horizontal="left" vertical="center"/>
      <protection locked="0"/>
    </xf>
    <xf numFmtId="43" fontId="45" fillId="11" borderId="495" xfId="1" applyNumberFormat="1" applyFont="1" applyFill="1" applyBorder="1" applyAlignment="1" applyProtection="1">
      <alignment horizontal="left" vertical="center"/>
      <protection locked="0"/>
    </xf>
    <xf numFmtId="43" fontId="45" fillId="11" borderId="496" xfId="1" applyNumberFormat="1" applyFont="1" applyFill="1" applyBorder="1" applyAlignment="1" applyProtection="1">
      <alignment horizontal="left" vertical="center"/>
      <protection locked="0"/>
    </xf>
    <xf numFmtId="43" fontId="42" fillId="11" borderId="483" xfId="1" applyNumberFormat="1" applyFont="1" applyFill="1" applyBorder="1" applyAlignment="1" applyProtection="1">
      <alignment horizontal="left" vertical="center"/>
      <protection locked="0"/>
    </xf>
    <xf numFmtId="43" fontId="42" fillId="11" borderId="485" xfId="1" applyNumberFormat="1" applyFont="1" applyFill="1" applyBorder="1" applyAlignment="1" applyProtection="1">
      <alignment horizontal="left" vertical="center"/>
      <protection locked="0"/>
    </xf>
    <xf numFmtId="43" fontId="42" fillId="11" borderId="488" xfId="1" applyNumberFormat="1" applyFont="1" applyFill="1" applyBorder="1" applyAlignment="1" applyProtection="1">
      <alignment horizontal="left" vertical="center"/>
      <protection locked="0"/>
    </xf>
    <xf numFmtId="43" fontId="42" fillId="11" borderId="489" xfId="1" applyNumberFormat="1" applyFont="1" applyFill="1" applyBorder="1" applyAlignment="1" applyProtection="1">
      <alignment horizontal="left" vertical="center"/>
      <protection locked="0"/>
    </xf>
    <xf numFmtId="43" fontId="42" fillId="11" borderId="491" xfId="1" applyNumberFormat="1" applyFont="1" applyFill="1" applyBorder="1" applyAlignment="1" applyProtection="1">
      <alignment horizontal="left" vertical="center"/>
      <protection locked="0"/>
    </xf>
    <xf numFmtId="43" fontId="42" fillId="11" borderId="492" xfId="1" applyNumberFormat="1" applyFont="1" applyFill="1" applyBorder="1" applyAlignment="1" applyProtection="1">
      <alignment horizontal="left" vertical="center"/>
      <protection locked="0"/>
    </xf>
    <xf numFmtId="43" fontId="42" fillId="11" borderId="484" xfId="1" applyNumberFormat="1" applyFont="1" applyFill="1" applyBorder="1" applyAlignment="1" applyProtection="1">
      <alignment horizontal="left" vertical="center"/>
      <protection locked="0"/>
    </xf>
    <xf numFmtId="43" fontId="42" fillId="11" borderId="493" xfId="1" applyNumberFormat="1" applyFont="1" applyFill="1" applyBorder="1" applyAlignment="1" applyProtection="1">
      <alignment horizontal="left" vertical="center"/>
      <protection locked="0"/>
    </xf>
    <xf numFmtId="43" fontId="42" fillId="11" borderId="494" xfId="1" applyNumberFormat="1" applyFont="1" applyFill="1" applyBorder="1" applyAlignment="1" applyProtection="1">
      <alignment horizontal="left" vertical="center"/>
      <protection locked="0"/>
    </xf>
    <xf numFmtId="43" fontId="42" fillId="11" borderId="495" xfId="1" applyNumberFormat="1" applyFont="1" applyFill="1" applyBorder="1" applyAlignment="1" applyProtection="1">
      <alignment horizontal="left" vertical="center"/>
      <protection locked="0"/>
    </xf>
    <xf numFmtId="43" fontId="42" fillId="11" borderId="496" xfId="1" applyNumberFormat="1" applyFont="1" applyFill="1" applyBorder="1" applyAlignment="1" applyProtection="1">
      <alignment horizontal="left" vertical="center"/>
      <protection locked="0"/>
    </xf>
    <xf numFmtId="0" fontId="35" fillId="3" borderId="466" xfId="0" applyFont="1" applyFill="1" applyBorder="1"/>
    <xf numFmtId="0" fontId="10" fillId="3" borderId="505" xfId="0" applyFont="1" applyFill="1" applyBorder="1" applyAlignment="1">
      <alignment horizontal="center" vertical="center"/>
    </xf>
    <xf numFmtId="0" fontId="12" fillId="3" borderId="506" xfId="0" applyFont="1" applyFill="1" applyBorder="1" applyAlignment="1">
      <alignment horizontal="left" vertical="center" wrapText="1"/>
    </xf>
    <xf numFmtId="0" fontId="101" fillId="3" borderId="507" xfId="0" applyFont="1" applyFill="1" applyBorder="1" applyAlignment="1">
      <alignment horizontal="left" vertical="center" wrapText="1"/>
    </xf>
    <xf numFmtId="171" fontId="40" fillId="17" borderId="508" xfId="1" applyNumberFormat="1" applyFont="1" applyFill="1" applyBorder="1" applyAlignment="1" applyProtection="1">
      <alignment vertical="center"/>
    </xf>
    <xf numFmtId="171" fontId="40" fillId="17" borderId="506" xfId="1" applyNumberFormat="1" applyFont="1" applyFill="1" applyBorder="1" applyAlignment="1" applyProtection="1">
      <alignment vertical="center"/>
    </xf>
    <xf numFmtId="171" fontId="40" fillId="17" borderId="509" xfId="1" applyNumberFormat="1" applyFont="1" applyFill="1" applyBorder="1" applyAlignment="1" applyProtection="1">
      <alignment vertical="center"/>
    </xf>
    <xf numFmtId="171" fontId="41" fillId="2" borderId="510" xfId="1" applyNumberFormat="1" applyFont="1" applyFill="1" applyBorder="1" applyAlignment="1" applyProtection="1">
      <alignment horizontal="left" vertical="center"/>
      <protection locked="0"/>
    </xf>
    <xf numFmtId="171" fontId="41" fillId="2" borderId="511" xfId="1" applyNumberFormat="1" applyFont="1" applyFill="1" applyBorder="1" applyAlignment="1" applyProtection="1">
      <alignment horizontal="left" vertical="center"/>
      <protection locked="0"/>
    </xf>
    <xf numFmtId="171" fontId="41" fillId="2" borderId="512" xfId="1" applyNumberFormat="1" applyFont="1" applyFill="1" applyBorder="1" applyAlignment="1" applyProtection="1">
      <alignment horizontal="left" vertical="center"/>
      <protection locked="0"/>
    </xf>
    <xf numFmtId="171" fontId="41" fillId="2" borderId="513" xfId="1" applyNumberFormat="1" applyFont="1" applyFill="1" applyBorder="1" applyAlignment="1" applyProtection="1">
      <alignment horizontal="left" vertical="center"/>
      <protection locked="0"/>
    </xf>
    <xf numFmtId="171" fontId="43" fillId="2" borderId="514" xfId="1" applyNumberFormat="1" applyFont="1" applyFill="1" applyBorder="1" applyAlignment="1" applyProtection="1">
      <alignment horizontal="left" vertical="center"/>
      <protection locked="0"/>
    </xf>
    <xf numFmtId="171" fontId="43" fillId="2" borderId="506" xfId="1" applyNumberFormat="1" applyFont="1" applyFill="1" applyBorder="1" applyAlignment="1" applyProtection="1">
      <alignment horizontal="left" vertical="center"/>
      <protection locked="0"/>
    </xf>
    <xf numFmtId="171" fontId="43" fillId="2" borderId="510" xfId="1" applyNumberFormat="1" applyFont="1" applyFill="1" applyBorder="1" applyAlignment="1" applyProtection="1">
      <alignment horizontal="left" vertical="center"/>
      <protection locked="0"/>
    </xf>
    <xf numFmtId="171" fontId="43" fillId="2" borderId="515" xfId="1" applyNumberFormat="1" applyFont="1" applyFill="1" applyBorder="1" applyAlignment="1" applyProtection="1">
      <alignment horizontal="left" vertical="center"/>
      <protection locked="0"/>
    </xf>
    <xf numFmtId="171" fontId="43" fillId="2" borderId="516" xfId="1" applyNumberFormat="1" applyFont="1" applyFill="1" applyBorder="1" applyAlignment="1" applyProtection="1">
      <alignment horizontal="left" vertical="center"/>
      <protection locked="0"/>
    </xf>
    <xf numFmtId="171" fontId="43" fillId="2" borderId="517" xfId="1" applyNumberFormat="1" applyFont="1" applyFill="1" applyBorder="1" applyAlignment="1" applyProtection="1">
      <alignment horizontal="left" vertical="center"/>
      <protection locked="0"/>
    </xf>
    <xf numFmtId="171" fontId="43" fillId="2" borderId="508" xfId="1" applyNumberFormat="1" applyFont="1" applyFill="1" applyBorder="1" applyAlignment="1" applyProtection="1">
      <alignment horizontal="left" vertical="center"/>
      <protection locked="0"/>
    </xf>
    <xf numFmtId="171" fontId="43" fillId="2" borderId="518" xfId="1" applyNumberFormat="1" applyFont="1" applyFill="1" applyBorder="1" applyAlignment="1" applyProtection="1">
      <alignment horizontal="left" vertical="center"/>
      <protection locked="0"/>
    </xf>
    <xf numFmtId="171" fontId="43" fillId="2" borderId="513" xfId="1" applyNumberFormat="1" applyFont="1" applyFill="1" applyBorder="1" applyAlignment="1" applyProtection="1">
      <alignment horizontal="left" vertical="center"/>
      <protection locked="0"/>
    </xf>
    <xf numFmtId="0" fontId="10" fillId="3" borderId="492" xfId="0" applyFont="1" applyFill="1" applyBorder="1" applyAlignment="1">
      <alignment horizontal="center" vertical="center"/>
    </xf>
    <xf numFmtId="171" fontId="40" fillId="17" borderId="483" xfId="1" applyNumberFormat="1" applyFont="1" applyFill="1" applyBorder="1" applyAlignment="1" applyProtection="1">
      <alignment vertical="center"/>
    </xf>
    <xf numFmtId="171" fontId="40" fillId="17" borderId="484" xfId="1" applyNumberFormat="1" applyFont="1" applyFill="1" applyBorder="1" applyAlignment="1" applyProtection="1">
      <alignment vertical="center"/>
    </xf>
    <xf numFmtId="171" fontId="40" fillId="17" borderId="486" xfId="1" applyNumberFormat="1" applyFont="1" applyFill="1" applyBorder="1" applyAlignment="1" applyProtection="1">
      <alignment vertical="center"/>
    </xf>
    <xf numFmtId="171" fontId="41" fillId="2" borderId="493" xfId="1" applyNumberFormat="1" applyFont="1" applyFill="1" applyBorder="1" applyAlignment="1" applyProtection="1">
      <alignment horizontal="left" vertical="center"/>
      <protection locked="0"/>
    </xf>
    <xf numFmtId="171" fontId="41" fillId="2" borderId="497" xfId="1" applyNumberFormat="1" applyFont="1" applyFill="1" applyBorder="1" applyAlignment="1" applyProtection="1">
      <alignment horizontal="left" vertical="center"/>
      <protection locked="0"/>
    </xf>
    <xf numFmtId="171" fontId="41" fillId="2" borderId="488" xfId="1" applyNumberFormat="1" applyFont="1" applyFill="1" applyBorder="1" applyAlignment="1" applyProtection="1">
      <alignment horizontal="left" vertical="center"/>
      <protection locked="0"/>
    </xf>
    <xf numFmtId="171" fontId="41" fillId="2" borderId="491" xfId="1" applyNumberFormat="1" applyFont="1" applyFill="1" applyBorder="1" applyAlignment="1" applyProtection="1">
      <alignment horizontal="left" vertical="center"/>
      <protection locked="0"/>
    </xf>
    <xf numFmtId="171" fontId="43" fillId="2" borderId="494" xfId="1" applyNumberFormat="1" applyFont="1" applyFill="1" applyBorder="1" applyAlignment="1" applyProtection="1">
      <alignment horizontal="left" vertical="center"/>
      <protection locked="0"/>
    </xf>
    <xf numFmtId="171" fontId="43" fillId="2" borderId="484" xfId="1" applyNumberFormat="1" applyFont="1" applyFill="1" applyBorder="1" applyAlignment="1" applyProtection="1">
      <alignment horizontal="left" vertical="center"/>
      <protection locked="0"/>
    </xf>
    <xf numFmtId="171" fontId="43" fillId="2" borderId="493" xfId="1" applyNumberFormat="1" applyFont="1" applyFill="1" applyBorder="1" applyAlignment="1" applyProtection="1">
      <alignment horizontal="left" vertical="center"/>
      <protection locked="0"/>
    </xf>
    <xf numFmtId="171" fontId="43" fillId="2" borderId="489" xfId="1" applyNumberFormat="1" applyFont="1" applyFill="1" applyBorder="1" applyAlignment="1" applyProtection="1">
      <alignment horizontal="left" vertical="center"/>
      <protection locked="0"/>
    </xf>
    <xf numFmtId="171" fontId="43" fillId="2" borderId="490" xfId="1" applyNumberFormat="1" applyFont="1" applyFill="1" applyBorder="1" applyAlignment="1" applyProtection="1">
      <alignment horizontal="left" vertical="center"/>
      <protection locked="0"/>
    </xf>
    <xf numFmtId="171" fontId="43" fillId="2" borderId="496" xfId="1" applyNumberFormat="1" applyFont="1" applyFill="1" applyBorder="1" applyAlignment="1" applyProtection="1">
      <alignment horizontal="left" vertical="center"/>
      <protection locked="0"/>
    </xf>
    <xf numFmtId="171" fontId="43" fillId="2" borderId="483" xfId="1" applyNumberFormat="1" applyFont="1" applyFill="1" applyBorder="1" applyAlignment="1" applyProtection="1">
      <alignment horizontal="left" vertical="center"/>
      <protection locked="0"/>
    </xf>
    <xf numFmtId="171" fontId="43" fillId="2" borderId="495" xfId="1" applyNumberFormat="1" applyFont="1" applyFill="1" applyBorder="1" applyAlignment="1" applyProtection="1">
      <alignment horizontal="left" vertical="center"/>
      <protection locked="0"/>
    </xf>
    <xf numFmtId="171" fontId="43" fillId="2" borderId="491" xfId="1" applyNumberFormat="1" applyFont="1" applyFill="1" applyBorder="1" applyAlignment="1" applyProtection="1">
      <alignment horizontal="left" vertical="center"/>
      <protection locked="0"/>
    </xf>
    <xf numFmtId="0" fontId="10" fillId="3" borderId="519" xfId="0" applyFont="1" applyFill="1" applyBorder="1" applyAlignment="1">
      <alignment horizontal="center" vertical="center"/>
    </xf>
    <xf numFmtId="0" fontId="12" fillId="3" borderId="520" xfId="0" applyFont="1" applyFill="1" applyBorder="1" applyAlignment="1">
      <alignment horizontal="left" vertical="center" wrapText="1"/>
    </xf>
    <xf numFmtId="0" fontId="101" fillId="3" borderId="521" xfId="0" applyFont="1" applyFill="1" applyBorder="1" applyAlignment="1">
      <alignment horizontal="left" vertical="center" wrapText="1"/>
    </xf>
    <xf numFmtId="171" fontId="40" fillId="17" borderId="522" xfId="1" applyNumberFormat="1" applyFont="1" applyFill="1" applyBorder="1" applyAlignment="1" applyProtection="1">
      <alignment vertical="center"/>
    </xf>
    <xf numFmtId="171" fontId="40" fillId="17" borderId="520" xfId="1" applyNumberFormat="1" applyFont="1" applyFill="1" applyBorder="1" applyAlignment="1" applyProtection="1">
      <alignment vertical="center"/>
    </xf>
    <xf numFmtId="171" fontId="40" fillId="17" borderId="523" xfId="1" applyNumberFormat="1" applyFont="1" applyFill="1" applyBorder="1" applyAlignment="1" applyProtection="1">
      <alignment vertical="center"/>
    </xf>
    <xf numFmtId="171" fontId="41" fillId="2" borderId="524" xfId="1" applyNumberFormat="1" applyFont="1" applyFill="1" applyBorder="1" applyAlignment="1" applyProtection="1">
      <alignment horizontal="left" vertical="center"/>
      <protection locked="0"/>
    </xf>
    <xf numFmtId="171" fontId="41" fillId="2" borderId="525" xfId="1" applyNumberFormat="1" applyFont="1" applyFill="1" applyBorder="1" applyAlignment="1" applyProtection="1">
      <alignment horizontal="left" vertical="center"/>
      <protection locked="0"/>
    </xf>
    <xf numFmtId="171" fontId="41" fillId="2" borderId="526" xfId="1" applyNumberFormat="1" applyFont="1" applyFill="1" applyBorder="1" applyAlignment="1" applyProtection="1">
      <alignment horizontal="left" vertical="center"/>
      <protection locked="0"/>
    </xf>
    <xf numFmtId="171" fontId="41" fillId="2" borderId="527" xfId="1" applyNumberFormat="1" applyFont="1" applyFill="1" applyBorder="1" applyAlignment="1" applyProtection="1">
      <alignment horizontal="left" vertical="center"/>
      <protection locked="0"/>
    </xf>
    <xf numFmtId="171" fontId="43" fillId="2" borderId="528" xfId="1" applyNumberFormat="1" applyFont="1" applyFill="1" applyBorder="1" applyAlignment="1" applyProtection="1">
      <alignment horizontal="left" vertical="center"/>
      <protection locked="0"/>
    </xf>
    <xf numFmtId="171" fontId="43" fillId="2" borderId="520" xfId="1" applyNumberFormat="1" applyFont="1" applyFill="1" applyBorder="1" applyAlignment="1" applyProtection="1">
      <alignment horizontal="left" vertical="center"/>
      <protection locked="0"/>
    </xf>
    <xf numFmtId="171" fontId="43" fillId="2" borderId="524" xfId="1" applyNumberFormat="1" applyFont="1" applyFill="1" applyBorder="1" applyAlignment="1" applyProtection="1">
      <alignment horizontal="left" vertical="center"/>
      <protection locked="0"/>
    </xf>
    <xf numFmtId="171" fontId="43" fillId="2" borderId="529" xfId="1" applyNumberFormat="1" applyFont="1" applyFill="1" applyBorder="1" applyAlignment="1" applyProtection="1">
      <alignment horizontal="left" vertical="center"/>
      <protection locked="0"/>
    </xf>
    <xf numFmtId="171" fontId="43" fillId="2" borderId="530" xfId="1" applyNumberFormat="1" applyFont="1" applyFill="1" applyBorder="1" applyAlignment="1" applyProtection="1">
      <alignment horizontal="left" vertical="center"/>
      <protection locked="0"/>
    </xf>
    <xf numFmtId="171" fontId="43" fillId="2" borderId="531" xfId="1" applyNumberFormat="1" applyFont="1" applyFill="1" applyBorder="1" applyAlignment="1" applyProtection="1">
      <alignment horizontal="left" vertical="center"/>
      <protection locked="0"/>
    </xf>
    <xf numFmtId="171" fontId="43" fillId="2" borderId="522" xfId="1" applyNumberFormat="1" applyFont="1" applyFill="1" applyBorder="1" applyAlignment="1" applyProtection="1">
      <alignment horizontal="left" vertical="center"/>
      <protection locked="0"/>
    </xf>
    <xf numFmtId="171" fontId="43" fillId="2" borderId="532" xfId="1" applyNumberFormat="1" applyFont="1" applyFill="1" applyBorder="1" applyAlignment="1" applyProtection="1">
      <alignment horizontal="left" vertical="center"/>
      <protection locked="0"/>
    </xf>
    <xf numFmtId="171" fontId="43" fillId="2" borderId="527" xfId="1" applyNumberFormat="1" applyFont="1" applyFill="1" applyBorder="1" applyAlignment="1" applyProtection="1">
      <alignment horizontal="left" vertical="center"/>
      <protection locked="0"/>
    </xf>
    <xf numFmtId="0" fontId="27" fillId="7" borderId="391" xfId="0" applyFont="1" applyFill="1" applyBorder="1" applyAlignment="1">
      <alignment horizontal="center" vertical="center"/>
    </xf>
    <xf numFmtId="0" fontId="25" fillId="2" borderId="533" xfId="0" applyFont="1" applyFill="1" applyBorder="1" applyAlignment="1">
      <alignment horizontal="center" vertical="center"/>
    </xf>
    <xf numFmtId="0" fontId="25" fillId="2" borderId="534" xfId="0" applyFont="1" applyFill="1" applyBorder="1" applyAlignment="1">
      <alignment horizontal="left" vertical="center"/>
    </xf>
    <xf numFmtId="43" fontId="26" fillId="2" borderId="535" xfId="0" applyNumberFormat="1" applyFont="1" applyFill="1" applyBorder="1" applyAlignment="1">
      <alignment horizontal="center" vertical="center"/>
    </xf>
    <xf numFmtId="43" fontId="26" fillId="2" borderId="536" xfId="0" applyNumberFormat="1" applyFont="1" applyFill="1" applyBorder="1" applyAlignment="1">
      <alignment horizontal="center" vertical="center"/>
    </xf>
    <xf numFmtId="0" fontId="26" fillId="2" borderId="537" xfId="0" applyFont="1" applyFill="1" applyBorder="1" applyAlignment="1" applyProtection="1">
      <alignment horizontal="center" vertical="center"/>
      <protection locked="0"/>
    </xf>
    <xf numFmtId="0" fontId="26" fillId="2" borderId="309" xfId="0" applyFont="1" applyFill="1" applyBorder="1" applyAlignment="1" applyProtection="1">
      <alignment horizontal="left" vertical="center"/>
      <protection locked="0"/>
    </xf>
    <xf numFmtId="43" fontId="26" fillId="2" borderId="309" xfId="0" applyNumberFormat="1" applyFont="1" applyFill="1" applyBorder="1" applyAlignment="1" applyProtection="1">
      <alignment horizontal="center" vertical="center"/>
      <protection locked="0"/>
    </xf>
    <xf numFmtId="43" fontId="26" fillId="2" borderId="311" xfId="0" applyNumberFormat="1" applyFont="1" applyFill="1" applyBorder="1" applyAlignment="1" applyProtection="1">
      <alignment horizontal="center" vertical="center"/>
      <protection locked="0"/>
    </xf>
    <xf numFmtId="43" fontId="26" fillId="2" borderId="310" xfId="0" applyNumberFormat="1" applyFont="1" applyFill="1" applyBorder="1" applyAlignment="1" applyProtection="1">
      <alignment horizontal="center" vertical="center"/>
      <protection locked="0"/>
    </xf>
    <xf numFmtId="0" fontId="25" fillId="2" borderId="538" xfId="0" applyFont="1" applyFill="1" applyBorder="1" applyAlignment="1">
      <alignment horizontal="center" vertical="center"/>
    </xf>
    <xf numFmtId="0" fontId="25" fillId="2" borderId="539" xfId="0" applyFont="1" applyFill="1" applyBorder="1" applyAlignment="1">
      <alignment horizontal="left" vertical="center"/>
    </xf>
    <xf numFmtId="43" fontId="25" fillId="11" borderId="539" xfId="0" applyNumberFormat="1" applyFont="1" applyFill="1" applyBorder="1" applyAlignment="1">
      <alignment horizontal="center" vertical="center"/>
    </xf>
    <xf numFmtId="43" fontId="25" fillId="11" borderId="540" xfId="0" applyNumberFormat="1" applyFont="1" applyFill="1" applyBorder="1" applyAlignment="1">
      <alignment horizontal="center" vertical="center"/>
    </xf>
    <xf numFmtId="43" fontId="25" fillId="11" borderId="541" xfId="0" applyNumberFormat="1" applyFont="1" applyFill="1" applyBorder="1" applyAlignment="1">
      <alignment horizontal="center" vertical="center"/>
    </xf>
    <xf numFmtId="0" fontId="26" fillId="2" borderId="542" xfId="0" applyFont="1" applyFill="1" applyBorder="1" applyAlignment="1" applyProtection="1">
      <alignment horizontal="center" vertical="center"/>
      <protection locked="0"/>
    </xf>
    <xf numFmtId="0" fontId="27" fillId="7" borderId="391" xfId="0" applyFont="1" applyFill="1" applyBorder="1" applyAlignment="1">
      <alignment horizontal="left" vertical="center"/>
    </xf>
    <xf numFmtId="0" fontId="27" fillId="7" borderId="391" xfId="0" applyFont="1" applyFill="1" applyBorder="1" applyAlignment="1">
      <alignment horizontal="center"/>
    </xf>
    <xf numFmtId="0" fontId="4" fillId="7" borderId="324" xfId="0" applyFont="1" applyFill="1" applyBorder="1"/>
    <xf numFmtId="0" fontId="4" fillId="7" borderId="339" xfId="0" applyFont="1" applyFill="1" applyBorder="1"/>
    <xf numFmtId="0" fontId="27" fillId="7" borderId="506" xfId="6" applyNumberFormat="1" applyFont="1" applyFill="1" applyBorder="1" applyAlignment="1" applyProtection="1">
      <alignment horizontal="center" vertical="center"/>
      <protection locked="0"/>
    </xf>
    <xf numFmtId="0" fontId="27" fillId="7" borderId="378" xfId="0" applyFont="1" applyFill="1" applyBorder="1" applyAlignment="1">
      <alignment horizontal="center"/>
    </xf>
    <xf numFmtId="0" fontId="27" fillId="7" borderId="543" xfId="0" applyFont="1" applyFill="1" applyBorder="1"/>
    <xf numFmtId="0" fontId="27" fillId="7" borderId="354" xfId="0" applyFont="1" applyFill="1" applyBorder="1"/>
    <xf numFmtId="0" fontId="27" fillId="7" borderId="543" xfId="0" applyFont="1" applyFill="1" applyBorder="1" applyAlignment="1">
      <alignment horizontal="center"/>
    </xf>
    <xf numFmtId="0" fontId="28" fillId="7" borderId="360" xfId="0" applyFont="1" applyFill="1" applyBorder="1" applyAlignment="1">
      <alignment horizontal="center"/>
    </xf>
    <xf numFmtId="0" fontId="28" fillId="7" borderId="543" xfId="0" applyFont="1" applyFill="1" applyBorder="1" applyAlignment="1">
      <alignment horizontal="center"/>
    </xf>
    <xf numFmtId="0" fontId="28" fillId="7" borderId="361" xfId="0" applyFont="1" applyFill="1" applyBorder="1" applyAlignment="1">
      <alignment horizontal="center"/>
    </xf>
    <xf numFmtId="0" fontId="25" fillId="2" borderId="544" xfId="0" applyFont="1" applyFill="1" applyBorder="1" applyAlignment="1">
      <alignment horizontal="left"/>
    </xf>
    <xf numFmtId="0" fontId="26" fillId="2" borderId="545" xfId="0" applyFont="1" applyFill="1" applyBorder="1"/>
    <xf numFmtId="0" fontId="26" fillId="2" borderId="545" xfId="0" applyFont="1" applyFill="1" applyBorder="1" applyAlignment="1">
      <alignment horizontal="center"/>
    </xf>
    <xf numFmtId="0" fontId="31" fillId="2" borderId="545" xfId="0" applyFont="1" applyFill="1" applyBorder="1" applyProtection="1">
      <protection locked="0"/>
    </xf>
    <xf numFmtId="0" fontId="31" fillId="2" borderId="546" xfId="0" applyFont="1" applyFill="1" applyBorder="1" applyProtection="1">
      <protection locked="0"/>
    </xf>
    <xf numFmtId="0" fontId="25" fillId="0" borderId="259" xfId="0" applyFont="1" applyBorder="1" applyAlignment="1">
      <alignment horizontal="center" vertical="center"/>
    </xf>
    <xf numFmtId="171" fontId="26" fillId="86" borderId="484" xfId="6" applyNumberFormat="1" applyFont="1" applyFill="1" applyBorder="1" applyAlignment="1" applyProtection="1"/>
    <xf numFmtId="171" fontId="26" fillId="0" borderId="484" xfId="12" applyNumberFormat="1" applyFont="1" applyFill="1" applyBorder="1" applyAlignment="1" applyProtection="1">
      <protection locked="0"/>
    </xf>
    <xf numFmtId="171" fontId="26" fillId="0" borderId="484" xfId="6" applyNumberFormat="1" applyFont="1" applyFill="1" applyBorder="1" applyAlignment="1" applyProtection="1">
      <protection locked="0"/>
    </xf>
    <xf numFmtId="171" fontId="26" fillId="0" borderId="547" xfId="6" applyNumberFormat="1" applyFont="1" applyFill="1" applyBorder="1" applyAlignment="1" applyProtection="1">
      <protection locked="0"/>
    </xf>
    <xf numFmtId="171" fontId="31" fillId="0" borderId="484" xfId="12" applyNumberFormat="1" applyFont="1" applyFill="1" applyBorder="1" applyAlignment="1" applyProtection="1">
      <protection locked="0"/>
    </xf>
    <xf numFmtId="171" fontId="31" fillId="0" borderId="484" xfId="6" applyNumberFormat="1" applyFont="1" applyFill="1" applyBorder="1" applyAlignment="1" applyProtection="1">
      <protection locked="0"/>
    </xf>
    <xf numFmtId="171" fontId="31" fillId="0" borderId="547" xfId="6" applyNumberFormat="1" applyFont="1" applyFill="1" applyBorder="1" applyAlignment="1" applyProtection="1">
      <protection locked="0"/>
    </xf>
    <xf numFmtId="171" fontId="30" fillId="11" borderId="484" xfId="6" applyNumberFormat="1" applyFont="1" applyFill="1" applyBorder="1" applyAlignment="1" applyProtection="1"/>
    <xf numFmtId="171" fontId="30" fillId="11" borderId="547" xfId="6" applyNumberFormat="1" applyFont="1" applyFill="1" applyBorder="1" applyAlignment="1" applyProtection="1"/>
    <xf numFmtId="171" fontId="26" fillId="11" borderId="484" xfId="6" applyNumberFormat="1" applyFont="1" applyFill="1" applyBorder="1" applyAlignment="1" applyProtection="1"/>
    <xf numFmtId="0" fontId="25" fillId="0" borderId="378" xfId="0" applyFont="1" applyBorder="1" applyAlignment="1">
      <alignment horizontal="center" vertical="center"/>
    </xf>
    <xf numFmtId="0" fontId="26" fillId="0" borderId="543" xfId="0" applyFont="1" applyBorder="1"/>
    <xf numFmtId="0" fontId="26" fillId="0" borderId="354" xfId="0" applyFont="1" applyBorder="1"/>
    <xf numFmtId="0" fontId="26" fillId="0" borderId="543" xfId="0" applyFont="1" applyBorder="1" applyAlignment="1">
      <alignment horizontal="center"/>
    </xf>
    <xf numFmtId="171" fontId="31" fillId="11" borderId="484" xfId="6" applyNumberFormat="1" applyFont="1" applyFill="1" applyBorder="1" applyAlignment="1" applyProtection="1"/>
    <xf numFmtId="0" fontId="25" fillId="0" borderId="543" xfId="0" applyFont="1" applyBorder="1"/>
    <xf numFmtId="0" fontId="25" fillId="0" borderId="354" xfId="0" applyFont="1" applyBorder="1"/>
    <xf numFmtId="0" fontId="25" fillId="0" borderId="543" xfId="0" applyFont="1" applyBorder="1" applyAlignment="1">
      <alignment horizontal="center"/>
    </xf>
    <xf numFmtId="171" fontId="31" fillId="0" borderId="484" xfId="6" applyNumberFormat="1" applyFont="1" applyFill="1" applyBorder="1" applyAlignment="1" applyProtection="1"/>
    <xf numFmtId="0" fontId="25" fillId="0" borderId="548" xfId="0" applyFont="1" applyBorder="1" applyAlignment="1">
      <alignment horizontal="center" vertical="center"/>
    </xf>
    <xf numFmtId="0" fontId="26" fillId="0" borderId="549" xfId="0" applyFont="1" applyBorder="1"/>
    <xf numFmtId="171" fontId="31" fillId="0" borderId="550" xfId="6" applyNumberFormat="1" applyFont="1" applyFill="1" applyBorder="1" applyAlignment="1" applyProtection="1"/>
    <xf numFmtId="171" fontId="31" fillId="0" borderId="550" xfId="6" applyNumberFormat="1" applyFont="1" applyFill="1" applyBorder="1" applyAlignment="1" applyProtection="1">
      <protection locked="0"/>
    </xf>
    <xf numFmtId="171" fontId="31" fillId="0" borderId="551" xfId="6" applyNumberFormat="1" applyFont="1" applyFill="1" applyBorder="1" applyAlignment="1" applyProtection="1">
      <protection locked="0"/>
    </xf>
    <xf numFmtId="10" fontId="31" fillId="11" borderId="360" xfId="13" applyNumberFormat="1" applyFont="1" applyFill="1" applyBorder="1" applyAlignment="1" applyProtection="1">
      <alignment horizontal="center" vertical="center"/>
    </xf>
    <xf numFmtId="10" fontId="31" fillId="0" borderId="360" xfId="15" applyNumberFormat="1" applyFont="1" applyFill="1" applyBorder="1" applyAlignment="1" applyProtection="1">
      <alignment horizontal="right" vertical="center"/>
      <protection locked="0"/>
    </xf>
    <xf numFmtId="10" fontId="31" fillId="0" borderId="360" xfId="13" applyNumberFormat="1" applyFont="1" applyFill="1" applyBorder="1" applyAlignment="1" applyProtection="1">
      <protection locked="0"/>
    </xf>
    <xf numFmtId="10" fontId="31" fillId="0" borderId="361" xfId="13" applyNumberFormat="1" applyFont="1" applyFill="1" applyBorder="1" applyAlignment="1" applyProtection="1">
      <protection locked="0"/>
    </xf>
    <xf numFmtId="10" fontId="31" fillId="0" borderId="484" xfId="15" applyNumberFormat="1" applyFont="1" applyFill="1" applyBorder="1" applyAlignment="1" applyProtection="1">
      <alignment horizontal="right" vertical="center"/>
      <protection locked="0"/>
    </xf>
    <xf numFmtId="10" fontId="31" fillId="0" borderId="484" xfId="13" applyNumberFormat="1" applyFont="1" applyFill="1" applyBorder="1" applyAlignment="1" applyProtection="1">
      <protection locked="0"/>
    </xf>
    <xf numFmtId="10" fontId="31" fillId="0" borderId="547" xfId="13" applyNumberFormat="1" applyFont="1" applyFill="1" applyBorder="1" applyAlignment="1" applyProtection="1">
      <protection locked="0"/>
    </xf>
    <xf numFmtId="10" fontId="30" fillId="11" borderId="484" xfId="13" applyNumberFormat="1" applyFont="1" applyFill="1" applyBorder="1" applyAlignment="1" applyProtection="1">
      <alignment horizontal="center" vertical="center"/>
    </xf>
    <xf numFmtId="10" fontId="30" fillId="11" borderId="547" xfId="13" applyNumberFormat="1" applyFont="1" applyFill="1" applyBorder="1" applyAlignment="1" applyProtection="1">
      <alignment horizontal="center" vertical="center"/>
    </xf>
    <xf numFmtId="10" fontId="31" fillId="11" borderId="484" xfId="13" applyNumberFormat="1" applyFont="1" applyFill="1" applyBorder="1" applyAlignment="1" applyProtection="1">
      <alignment horizontal="center" vertical="center"/>
    </xf>
    <xf numFmtId="10" fontId="31" fillId="0" borderId="484" xfId="15" applyNumberFormat="1" applyFont="1" applyFill="1" applyBorder="1" applyAlignment="1" applyProtection="1">
      <alignment horizontal="center" vertical="center"/>
      <protection locked="0"/>
    </xf>
    <xf numFmtId="10" fontId="31" fillId="0" borderId="484" xfId="13" applyNumberFormat="1" applyFont="1" applyFill="1" applyBorder="1" applyAlignment="1" applyProtection="1">
      <alignment horizontal="center"/>
      <protection locked="0"/>
    </xf>
    <xf numFmtId="10" fontId="31" fillId="0" borderId="547" xfId="13" applyNumberFormat="1" applyFont="1" applyFill="1" applyBorder="1" applyAlignment="1" applyProtection="1">
      <alignment horizontal="center"/>
      <protection locked="0"/>
    </xf>
    <xf numFmtId="10" fontId="31" fillId="0" borderId="484" xfId="13" applyNumberFormat="1" applyFont="1" applyFill="1" applyBorder="1" applyAlignment="1" applyProtection="1">
      <alignment horizontal="right"/>
      <protection locked="0"/>
    </xf>
    <xf numFmtId="10" fontId="31" fillId="0" borderId="547" xfId="13" applyNumberFormat="1" applyFont="1" applyFill="1" applyBorder="1" applyAlignment="1" applyProtection="1">
      <alignment horizontal="right"/>
      <protection locked="0"/>
    </xf>
    <xf numFmtId="43" fontId="94" fillId="0" borderId="484" xfId="6" applyFont="1" applyFill="1" applyBorder="1" applyAlignment="1" applyProtection="1">
      <alignment horizontal="center"/>
      <protection locked="0"/>
    </xf>
    <xf numFmtId="43" fontId="94" fillId="0" borderId="547" xfId="6" applyFont="1" applyFill="1" applyBorder="1" applyAlignment="1" applyProtection="1">
      <alignment horizontal="center"/>
      <protection locked="0"/>
    </xf>
    <xf numFmtId="43" fontId="31" fillId="0" borderId="484" xfId="6" applyFont="1" applyFill="1" applyBorder="1" applyAlignment="1" applyProtection="1">
      <protection locked="0"/>
    </xf>
    <xf numFmtId="43" fontId="31" fillId="0" borderId="484" xfId="6" applyFont="1" applyFill="1" applyBorder="1" applyAlignment="1" applyProtection="1">
      <alignment horizontal="center"/>
      <protection locked="0"/>
    </xf>
    <xf numFmtId="43" fontId="31" fillId="0" borderId="547" xfId="6" applyFont="1" applyFill="1" applyBorder="1" applyAlignment="1" applyProtection="1">
      <alignment horizontal="center"/>
      <protection locked="0"/>
    </xf>
    <xf numFmtId="0" fontId="25" fillId="0" borderId="296" xfId="0" applyFont="1" applyBorder="1" applyAlignment="1">
      <alignment horizontal="center" vertical="center"/>
    </xf>
    <xf numFmtId="0" fontId="25" fillId="0" borderId="325" xfId="0" applyFont="1" applyBorder="1"/>
    <xf numFmtId="0" fontId="26" fillId="0" borderId="348" xfId="0" applyFont="1" applyBorder="1"/>
    <xf numFmtId="0" fontId="26" fillId="0" borderId="348" xfId="0" applyFont="1" applyBorder="1" applyAlignment="1">
      <alignment horizontal="center"/>
    </xf>
    <xf numFmtId="171" fontId="31" fillId="11" borderId="520" xfId="6" applyNumberFormat="1" applyFont="1" applyFill="1" applyBorder="1" applyAlignment="1" applyProtection="1"/>
    <xf numFmtId="171" fontId="31" fillId="0" borderId="520" xfId="12" applyNumberFormat="1" applyFont="1" applyFill="1" applyBorder="1" applyAlignment="1" applyProtection="1">
      <protection locked="0"/>
    </xf>
    <xf numFmtId="43" fontId="31" fillId="0" borderId="520" xfId="6" applyFont="1" applyFill="1" applyBorder="1" applyAlignment="1" applyProtection="1">
      <protection locked="0"/>
    </xf>
    <xf numFmtId="43" fontId="31" fillId="0" borderId="520" xfId="6" applyFont="1" applyFill="1" applyBorder="1" applyAlignment="1" applyProtection="1">
      <alignment horizontal="center"/>
      <protection locked="0"/>
    </xf>
    <xf numFmtId="43" fontId="31" fillId="0" borderId="552" xfId="6" applyFont="1" applyFill="1" applyBorder="1" applyAlignment="1" applyProtection="1">
      <alignment horizontal="center"/>
      <protection locked="0"/>
    </xf>
    <xf numFmtId="0" fontId="4" fillId="7" borderId="324" xfId="0" applyFont="1" applyFill="1" applyBorder="1" applyAlignment="1">
      <alignment horizontal="center" vertical="center"/>
    </xf>
    <xf numFmtId="0" fontId="4" fillId="7" borderId="394" xfId="0" applyFont="1" applyFill="1" applyBorder="1" applyAlignment="1">
      <alignment vertical="center"/>
    </xf>
    <xf numFmtId="0" fontId="27" fillId="7" borderId="327" xfId="0" applyFont="1" applyFill="1" applyBorder="1" applyAlignment="1">
      <alignment vertical="center"/>
    </xf>
    <xf numFmtId="0" fontId="27" fillId="7" borderId="554" xfId="0" applyFont="1" applyFill="1" applyBorder="1" applyAlignment="1">
      <alignment vertical="center"/>
    </xf>
    <xf numFmtId="0" fontId="27" fillId="7" borderId="555" xfId="0" applyFont="1" applyFill="1" applyBorder="1" applyAlignment="1">
      <alignment vertical="center"/>
    </xf>
    <xf numFmtId="0" fontId="27" fillId="7" borderId="324" xfId="0" applyFont="1" applyFill="1" applyBorder="1" applyAlignment="1">
      <alignment vertical="center"/>
    </xf>
    <xf numFmtId="0" fontId="27" fillId="7" borderId="395" xfId="0" applyFont="1" applyFill="1" applyBorder="1" applyAlignment="1">
      <alignment vertical="center"/>
    </xf>
    <xf numFmtId="0" fontId="4" fillId="7" borderId="259" xfId="0" applyFont="1" applyFill="1" applyBorder="1" applyAlignment="1">
      <alignment horizontal="center" vertical="center"/>
    </xf>
    <xf numFmtId="0" fontId="27" fillId="7" borderId="382" xfId="0" applyFont="1" applyFill="1" applyBorder="1" applyAlignment="1">
      <alignment vertical="top"/>
    </xf>
    <xf numFmtId="0" fontId="27" fillId="7" borderId="353" xfId="0" applyFont="1" applyFill="1" applyBorder="1" applyAlignment="1">
      <alignment vertical="top"/>
    </xf>
    <xf numFmtId="0" fontId="27" fillId="7" borderId="356" xfId="0" applyFont="1" applyFill="1" applyBorder="1" applyAlignment="1">
      <alignment vertical="top"/>
    </xf>
    <xf numFmtId="0" fontId="27" fillId="7" borderId="382" xfId="0" applyFont="1" applyFill="1" applyBorder="1" applyAlignment="1">
      <alignment horizontal="center" vertical="center"/>
    </xf>
    <xf numFmtId="0" fontId="4" fillId="7" borderId="322" xfId="0" applyFont="1" applyFill="1" applyBorder="1" applyAlignment="1">
      <alignment vertical="center"/>
    </xf>
    <xf numFmtId="0" fontId="4" fillId="7" borderId="356" xfId="0" applyFont="1" applyFill="1" applyBorder="1" applyAlignment="1">
      <alignment horizontal="center" vertical="center"/>
    </xf>
    <xf numFmtId="0" fontId="4" fillId="7" borderId="383" xfId="0" applyFont="1" applyFill="1" applyBorder="1" applyAlignment="1">
      <alignment horizontal="center" vertical="center"/>
    </xf>
    <xf numFmtId="0" fontId="4" fillId="7" borderId="383" xfId="0" applyFont="1" applyFill="1" applyBorder="1" applyAlignment="1">
      <alignment vertical="center"/>
    </xf>
    <xf numFmtId="0" fontId="89" fillId="7" borderId="384" xfId="0" applyFont="1" applyFill="1" applyBorder="1" applyAlignment="1">
      <alignment horizontal="center" vertical="center"/>
    </xf>
    <xf numFmtId="0" fontId="89" fillId="7" borderId="382" xfId="0" applyFont="1" applyFill="1" applyBorder="1" applyAlignment="1">
      <alignment horizontal="center" vertical="center"/>
    </xf>
    <xf numFmtId="0" fontId="4" fillId="7" borderId="363" xfId="0" applyFont="1" applyFill="1" applyBorder="1" applyAlignment="1">
      <alignment vertical="center"/>
    </xf>
    <xf numFmtId="0" fontId="27" fillId="7" borderId="350" xfId="0" applyFont="1" applyFill="1" applyBorder="1" applyAlignment="1">
      <alignment horizontal="center" vertical="center"/>
    </xf>
    <xf numFmtId="0" fontId="89" fillId="7" borderId="383" xfId="0" applyFont="1" applyFill="1" applyBorder="1" applyAlignment="1">
      <alignment horizontal="center" vertical="center"/>
    </xf>
    <xf numFmtId="0" fontId="27" fillId="7" borderId="384" xfId="0" applyFont="1" applyFill="1" applyBorder="1" applyAlignment="1">
      <alignment horizontal="center" vertical="center"/>
    </xf>
    <xf numFmtId="0" fontId="4" fillId="7" borderId="350" xfId="0" applyFont="1" applyFill="1" applyBorder="1" applyAlignment="1">
      <alignment vertical="center"/>
    </xf>
    <xf numFmtId="0" fontId="4" fillId="7" borderId="384" xfId="0" applyFont="1" applyFill="1" applyBorder="1" applyAlignment="1">
      <alignment vertical="center"/>
    </xf>
    <xf numFmtId="0" fontId="105" fillId="7" borderId="384" xfId="0" applyFont="1" applyFill="1" applyBorder="1" applyAlignment="1">
      <alignment vertical="center"/>
    </xf>
    <xf numFmtId="0" fontId="4" fillId="7" borderId="294" xfId="0" applyFont="1" applyFill="1" applyBorder="1" applyAlignment="1">
      <alignment vertical="center"/>
    </xf>
    <xf numFmtId="0" fontId="89" fillId="7" borderId="326" xfId="0" applyFont="1" applyFill="1" applyBorder="1" applyAlignment="1">
      <alignment horizontal="center" vertical="center"/>
    </xf>
    <xf numFmtId="0" fontId="89" fillId="7" borderId="325" xfId="0" applyFont="1" applyFill="1" applyBorder="1" applyAlignment="1">
      <alignment horizontal="center" vertical="center"/>
    </xf>
    <xf numFmtId="0" fontId="4" fillId="7" borderId="365" xfId="0" applyFont="1" applyFill="1" applyBorder="1" applyAlignment="1">
      <alignment vertical="center"/>
    </xf>
    <xf numFmtId="0" fontId="12" fillId="2" borderId="259" xfId="0" applyFont="1" applyFill="1" applyBorder="1" applyAlignment="1">
      <alignment horizontal="center" vertical="center"/>
    </xf>
    <xf numFmtId="170" fontId="10" fillId="2" borderId="383" xfId="6" quotePrefix="1" applyNumberFormat="1" applyFont="1" applyFill="1" applyBorder="1" applyAlignment="1">
      <alignment horizontal="center" vertical="center"/>
    </xf>
    <xf numFmtId="170" fontId="10" fillId="2" borderId="384" xfId="0" quotePrefix="1" applyNumberFormat="1" applyFont="1" applyFill="1" applyBorder="1" applyAlignment="1">
      <alignment horizontal="center" vertical="center"/>
    </xf>
    <xf numFmtId="170" fontId="10" fillId="2" borderId="363" xfId="0" quotePrefix="1" applyNumberFormat="1" applyFont="1" applyFill="1" applyBorder="1" applyAlignment="1">
      <alignment horizontal="center" vertical="center"/>
    </xf>
    <xf numFmtId="170" fontId="10" fillId="2" borderId="350" xfId="0" quotePrefix="1" applyNumberFormat="1" applyFont="1" applyFill="1" applyBorder="1" applyAlignment="1">
      <alignment horizontal="center" vertical="center"/>
    </xf>
    <xf numFmtId="170" fontId="10" fillId="2" borderId="383" xfId="0" quotePrefix="1" applyNumberFormat="1" applyFont="1" applyFill="1" applyBorder="1" applyAlignment="1">
      <alignment horizontal="center" vertical="center"/>
    </xf>
    <xf numFmtId="170" fontId="10" fillId="2" borderId="382" xfId="0" quotePrefix="1" applyNumberFormat="1" applyFont="1" applyFill="1" applyBorder="1" applyAlignment="1">
      <alignment horizontal="center" vertical="center"/>
    </xf>
    <xf numFmtId="170" fontId="10" fillId="2" borderId="350" xfId="6" quotePrefix="1" applyNumberFormat="1" applyFont="1" applyFill="1" applyBorder="1" applyAlignment="1">
      <alignment horizontal="center" vertical="center"/>
    </xf>
    <xf numFmtId="0" fontId="11" fillId="2" borderId="259" xfId="0" applyFont="1" applyFill="1" applyBorder="1" applyAlignment="1">
      <alignment horizontal="center"/>
    </xf>
    <xf numFmtId="171" fontId="43" fillId="2" borderId="559" xfId="6" applyNumberFormat="1" applyFont="1" applyFill="1" applyBorder="1" applyProtection="1"/>
    <xf numFmtId="171" fontId="43" fillId="2" borderId="560" xfId="6" applyNumberFormat="1" applyFont="1" applyFill="1" applyBorder="1" applyProtection="1"/>
    <xf numFmtId="171" fontId="50" fillId="2" borderId="560" xfId="6" applyNumberFormat="1" applyFont="1" applyFill="1" applyBorder="1" applyProtection="1"/>
    <xf numFmtId="171" fontId="50" fillId="2" borderId="560" xfId="6" applyNumberFormat="1" applyFont="1" applyFill="1" applyBorder="1" applyAlignment="1" applyProtection="1"/>
    <xf numFmtId="171" fontId="50" fillId="2" borderId="561" xfId="6" applyNumberFormat="1" applyFont="1" applyFill="1" applyBorder="1" applyProtection="1"/>
    <xf numFmtId="0" fontId="26" fillId="2" borderId="259" xfId="0" applyFont="1" applyFill="1" applyBorder="1" applyAlignment="1">
      <alignment horizontal="center"/>
    </xf>
    <xf numFmtId="43" fontId="25" fillId="11" borderId="487" xfId="6" applyFont="1" applyFill="1" applyBorder="1"/>
    <xf numFmtId="43" fontId="25" fillId="11" borderId="562" xfId="6" applyFont="1" applyFill="1" applyBorder="1"/>
    <xf numFmtId="171" fontId="95" fillId="0" borderId="494" xfId="6" applyNumberFormat="1" applyFont="1" applyFill="1" applyBorder="1" applyProtection="1">
      <protection locked="0"/>
    </xf>
    <xf numFmtId="171" fontId="95" fillId="0" borderId="484" xfId="6" applyNumberFormat="1" applyFont="1" applyFill="1" applyBorder="1" applyProtection="1">
      <protection locked="0"/>
    </xf>
    <xf numFmtId="171" fontId="95" fillId="0" borderId="492" xfId="6" applyNumberFormat="1" applyFont="1" applyFill="1" applyBorder="1" applyProtection="1">
      <protection locked="0"/>
    </xf>
    <xf numFmtId="171" fontId="95" fillId="0" borderId="485" xfId="6" applyNumberFormat="1" applyFont="1" applyFill="1" applyBorder="1" applyProtection="1">
      <protection locked="0"/>
    </xf>
    <xf numFmtId="171" fontId="95" fillId="0" borderId="486" xfId="6" applyNumberFormat="1" applyFont="1" applyFill="1" applyBorder="1" applyProtection="1">
      <protection locked="0"/>
    </xf>
    <xf numFmtId="171" fontId="95" fillId="0" borderId="547" xfId="6" applyNumberFormat="1" applyFont="1" applyFill="1" applyBorder="1" applyProtection="1">
      <protection locked="0"/>
    </xf>
    <xf numFmtId="171" fontId="95" fillId="0" borderId="483" xfId="6" applyNumberFormat="1" applyFont="1" applyFill="1" applyBorder="1" applyProtection="1">
      <protection locked="0"/>
    </xf>
    <xf numFmtId="43" fontId="25" fillId="11" borderId="563" xfId="6" applyFont="1" applyFill="1" applyBorder="1"/>
    <xf numFmtId="43" fontId="25" fillId="11" borderId="564" xfId="6" applyFont="1" applyFill="1" applyBorder="1"/>
    <xf numFmtId="43" fontId="25" fillId="11" borderId="565" xfId="6" applyFont="1" applyFill="1" applyBorder="1"/>
    <xf numFmtId="43" fontId="25" fillId="11" borderId="566" xfId="6" applyFont="1" applyFill="1" applyBorder="1"/>
    <xf numFmtId="43" fontId="25" fillId="11" borderId="567" xfId="6" applyFont="1" applyFill="1" applyBorder="1"/>
    <xf numFmtId="43" fontId="25" fillId="11" borderId="568" xfId="6" applyFont="1" applyFill="1" applyBorder="1"/>
    <xf numFmtId="43" fontId="25" fillId="11" borderId="569" xfId="6" applyFont="1" applyFill="1" applyBorder="1"/>
    <xf numFmtId="43" fontId="25" fillId="11" borderId="570" xfId="6" applyFont="1" applyFill="1" applyBorder="1"/>
    <xf numFmtId="43" fontId="25" fillId="11" borderId="559" xfId="6" applyFont="1" applyFill="1" applyBorder="1"/>
    <xf numFmtId="43" fontId="25" fillId="11" borderId="571" xfId="6" applyFont="1" applyFill="1" applyBorder="1"/>
    <xf numFmtId="171" fontId="26" fillId="2" borderId="572" xfId="6" applyNumberFormat="1" applyFont="1" applyFill="1" applyBorder="1" applyProtection="1"/>
    <xf numFmtId="171" fontId="26" fillId="2" borderId="573" xfId="6" applyNumberFormat="1" applyFont="1" applyFill="1" applyBorder="1" applyProtection="1"/>
    <xf numFmtId="171" fontId="106" fillId="2" borderId="573" xfId="6" applyNumberFormat="1" applyFont="1" applyFill="1" applyBorder="1" applyProtection="1"/>
    <xf numFmtId="171" fontId="106" fillId="2" borderId="573" xfId="6" applyNumberFormat="1" applyFont="1" applyFill="1" applyBorder="1" applyAlignment="1" applyProtection="1"/>
    <xf numFmtId="171" fontId="106" fillId="2" borderId="574" xfId="6" applyNumberFormat="1" applyFont="1" applyFill="1" applyBorder="1" applyProtection="1"/>
    <xf numFmtId="171" fontId="26" fillId="2" borderId="575" xfId="6" applyNumberFormat="1" applyFont="1" applyFill="1" applyBorder="1" applyProtection="1"/>
    <xf numFmtId="171" fontId="26" fillId="2" borderId="576" xfId="6" applyNumberFormat="1" applyFont="1" applyFill="1" applyBorder="1" applyProtection="1"/>
    <xf numFmtId="171" fontId="106" fillId="2" borderId="576" xfId="6" applyNumberFormat="1" applyFont="1" applyFill="1" applyBorder="1" applyProtection="1"/>
    <xf numFmtId="171" fontId="106" fillId="2" borderId="576" xfId="6" applyNumberFormat="1" applyFont="1" applyFill="1" applyBorder="1" applyAlignment="1" applyProtection="1"/>
    <xf numFmtId="171" fontId="106" fillId="2" borderId="577" xfId="6" applyNumberFormat="1" applyFont="1" applyFill="1" applyBorder="1" applyProtection="1"/>
    <xf numFmtId="171" fontId="95" fillId="0" borderId="578" xfId="6" applyNumberFormat="1" applyFont="1" applyFill="1" applyBorder="1" applyProtection="1">
      <protection locked="0"/>
    </xf>
    <xf numFmtId="171" fontId="95" fillId="0" borderId="579" xfId="6" applyNumberFormat="1" applyFont="1" applyFill="1" applyBorder="1" applyProtection="1">
      <protection locked="0"/>
    </xf>
    <xf numFmtId="171" fontId="95" fillId="0" borderId="564" xfId="6" applyNumberFormat="1" applyFont="1" applyFill="1" applyBorder="1" applyProtection="1">
      <protection locked="0"/>
    </xf>
    <xf numFmtId="171" fontId="95" fillId="0" borderId="580" xfId="6" applyNumberFormat="1" applyFont="1" applyFill="1" applyBorder="1" applyProtection="1">
      <protection locked="0"/>
    </xf>
    <xf numFmtId="43" fontId="25" fillId="11" borderId="581" xfId="6" applyFont="1" applyFill="1" applyBorder="1"/>
    <xf numFmtId="43" fontId="25" fillId="11" borderId="582" xfId="6" applyFont="1" applyFill="1" applyBorder="1"/>
    <xf numFmtId="171" fontId="26" fillId="2" borderId="559" xfId="6" applyNumberFormat="1" applyFont="1" applyFill="1" applyBorder="1" applyProtection="1"/>
    <xf numFmtId="171" fontId="26" fillId="2" borderId="560" xfId="6" applyNumberFormat="1" applyFont="1" applyFill="1" applyBorder="1" applyProtection="1"/>
    <xf numFmtId="171" fontId="106" fillId="2" borderId="560" xfId="6" applyNumberFormat="1" applyFont="1" applyFill="1" applyBorder="1" applyProtection="1"/>
    <xf numFmtId="171" fontId="106" fillId="2" borderId="560" xfId="6" applyNumberFormat="1" applyFont="1" applyFill="1" applyBorder="1" applyAlignment="1" applyProtection="1"/>
    <xf numFmtId="171" fontId="106" fillId="2" borderId="561" xfId="6" applyNumberFormat="1" applyFont="1" applyFill="1" applyBorder="1" applyProtection="1"/>
    <xf numFmtId="171" fontId="106" fillId="2" borderId="583" xfId="6" applyNumberFormat="1" applyFont="1" applyFill="1" applyBorder="1" applyProtection="1"/>
    <xf numFmtId="0" fontId="25" fillId="2" borderId="259" xfId="0" applyFont="1" applyFill="1" applyBorder="1" applyAlignment="1">
      <alignment horizontal="center"/>
    </xf>
    <xf numFmtId="0" fontId="26" fillId="2" borderId="296" xfId="0" applyFont="1" applyFill="1" applyBorder="1" applyAlignment="1">
      <alignment horizontal="center"/>
    </xf>
    <xf numFmtId="0" fontId="25" fillId="3" borderId="326" xfId="0" applyFont="1" applyFill="1" applyBorder="1"/>
    <xf numFmtId="43" fontId="25" fillId="11" borderId="584" xfId="6" applyFont="1" applyFill="1" applyBorder="1"/>
    <xf numFmtId="43" fontId="25" fillId="11" borderId="585" xfId="6" applyFont="1" applyFill="1" applyBorder="1"/>
    <xf numFmtId="43" fontId="25" fillId="11" borderId="586" xfId="6" applyFont="1" applyFill="1" applyBorder="1"/>
    <xf numFmtId="43" fontId="25" fillId="11" borderId="587" xfId="6" applyFont="1" applyFill="1" applyBorder="1"/>
    <xf numFmtId="43" fontId="25" fillId="11" borderId="588" xfId="6" applyFont="1" applyFill="1" applyBorder="1"/>
    <xf numFmtId="43" fontId="25" fillId="11" borderId="589" xfId="6" applyFont="1" applyFill="1" applyBorder="1"/>
    <xf numFmtId="43" fontId="25" fillId="11" borderId="590" xfId="6" applyFont="1" applyFill="1" applyBorder="1"/>
    <xf numFmtId="43" fontId="25" fillId="11" borderId="584" xfId="6" applyFont="1" applyFill="1" applyBorder="1" applyAlignment="1">
      <alignment horizontal="center"/>
    </xf>
    <xf numFmtId="43" fontId="25" fillId="11" borderId="585" xfId="6" applyFont="1" applyFill="1" applyBorder="1" applyAlignment="1">
      <alignment horizontal="center"/>
    </xf>
    <xf numFmtId="0" fontId="26" fillId="2" borderId="327" xfId="0" applyFont="1" applyFill="1" applyBorder="1" applyAlignment="1">
      <alignment horizontal="left" indent="1"/>
    </xf>
    <xf numFmtId="0" fontId="25" fillId="3" borderId="591" xfId="0" applyFont="1" applyFill="1" applyBorder="1"/>
    <xf numFmtId="43" fontId="25" fillId="2" borderId="592" xfId="6" applyFont="1" applyFill="1" applyBorder="1"/>
    <xf numFmtId="43" fontId="25" fillId="11" borderId="593" xfId="6" applyFont="1" applyFill="1" applyBorder="1"/>
    <xf numFmtId="0" fontId="26" fillId="2" borderId="343" xfId="0" applyFont="1" applyFill="1" applyBorder="1" applyAlignment="1">
      <alignment horizontal="left" indent="1"/>
    </xf>
    <xf numFmtId="0" fontId="25" fillId="3" borderId="355" xfId="0" applyFont="1" applyFill="1" applyBorder="1"/>
    <xf numFmtId="43" fontId="25" fillId="11" borderId="363" xfId="6" applyFont="1" applyFill="1" applyBorder="1"/>
    <xf numFmtId="0" fontId="26" fillId="2" borderId="594" xfId="0" applyFont="1" applyFill="1" applyBorder="1" applyAlignment="1">
      <alignment horizontal="left" indent="1"/>
    </xf>
    <xf numFmtId="0" fontId="25" fillId="3" borderId="595" xfId="0" applyFont="1" applyFill="1" applyBorder="1"/>
    <xf numFmtId="0" fontId="116" fillId="2" borderId="596" xfId="0" applyFont="1" applyFill="1" applyBorder="1" applyAlignment="1">
      <alignment horizontal="left" indent="3"/>
    </xf>
    <xf numFmtId="0" fontId="12" fillId="2" borderId="328" xfId="0" applyFont="1" applyFill="1" applyBorder="1" applyAlignment="1" applyProtection="1">
      <alignment horizontal="left" vertical="center"/>
      <protection locked="0"/>
    </xf>
    <xf numFmtId="0" fontId="12" fillId="2" borderId="330" xfId="0" applyFont="1" applyFill="1" applyBorder="1" applyAlignment="1" applyProtection="1">
      <alignment vertical="center"/>
      <protection locked="0"/>
    </xf>
    <xf numFmtId="0" fontId="12" fillId="2" borderId="330" xfId="0" applyFont="1" applyFill="1" applyBorder="1" applyAlignment="1" applyProtection="1">
      <alignment horizontal="left" vertical="center"/>
      <protection locked="0"/>
    </xf>
    <xf numFmtId="0" fontId="12" fillId="2" borderId="329" xfId="0" applyFont="1" applyFill="1" applyBorder="1" applyAlignment="1" applyProtection="1">
      <alignment vertical="center"/>
      <protection locked="0"/>
    </xf>
    <xf numFmtId="0" fontId="4" fillId="14" borderId="598" xfId="0" applyFont="1" applyFill="1" applyBorder="1"/>
    <xf numFmtId="0" fontId="4" fillId="14" borderId="599" xfId="0" applyFont="1" applyFill="1" applyBorder="1"/>
    <xf numFmtId="0" fontId="32" fillId="14" borderId="599" xfId="0" applyFont="1" applyFill="1" applyBorder="1" applyAlignment="1">
      <alignment horizontal="center" vertical="center"/>
    </xf>
    <xf numFmtId="0" fontId="32" fillId="14" borderId="599" xfId="0" applyFont="1" applyFill="1" applyBorder="1" applyAlignment="1">
      <alignment horizontal="center" vertical="center" wrapText="1"/>
    </xf>
    <xf numFmtId="0" fontId="32" fillId="14" borderId="605" xfId="0" applyFont="1" applyFill="1" applyBorder="1" applyAlignment="1">
      <alignment horizontal="center" vertical="center" wrapText="1"/>
    </xf>
    <xf numFmtId="0" fontId="32" fillId="14" borderId="606" xfId="0" applyFont="1" applyFill="1" applyBorder="1" applyAlignment="1">
      <alignment horizontal="center" vertical="center" wrapText="1"/>
    </xf>
    <xf numFmtId="0" fontId="32" fillId="14" borderId="607" xfId="0" applyFont="1" applyFill="1" applyBorder="1" applyAlignment="1">
      <alignment horizontal="center" vertical="center" wrapText="1"/>
    </xf>
    <xf numFmtId="0" fontId="32" fillId="14" borderId="608" xfId="0" applyFont="1" applyFill="1" applyBorder="1" applyAlignment="1">
      <alignment horizontal="center" vertical="center" wrapText="1"/>
    </xf>
    <xf numFmtId="0" fontId="89" fillId="14" borderId="609" xfId="0" applyFont="1" applyFill="1" applyBorder="1" applyAlignment="1">
      <alignment horizontal="center" vertical="center" wrapText="1"/>
    </xf>
    <xf numFmtId="0" fontId="27" fillId="14" borderId="299" xfId="0" applyFont="1" applyFill="1" applyBorder="1"/>
    <xf numFmtId="0" fontId="51" fillId="3" borderId="299" xfId="0" quotePrefix="1" applyFont="1" applyFill="1" applyBorder="1" applyAlignment="1">
      <alignment horizontal="center"/>
    </xf>
    <xf numFmtId="0" fontId="10" fillId="3" borderId="298" xfId="0" quotePrefix="1" applyFont="1" applyFill="1" applyBorder="1" applyAlignment="1">
      <alignment horizontal="center"/>
    </xf>
    <xf numFmtId="0" fontId="10" fillId="3" borderId="299" xfId="0" quotePrefix="1" applyFont="1" applyFill="1" applyBorder="1" applyAlignment="1">
      <alignment horizontal="center"/>
    </xf>
    <xf numFmtId="0" fontId="10" fillId="3" borderId="299" xfId="0" applyFont="1" applyFill="1" applyBorder="1" applyAlignment="1">
      <alignment horizontal="center"/>
    </xf>
    <xf numFmtId="0" fontId="10" fillId="3" borderId="300" xfId="0" quotePrefix="1" applyFont="1" applyFill="1" applyBorder="1" applyAlignment="1">
      <alignment horizontal="center"/>
    </xf>
    <xf numFmtId="0" fontId="10" fillId="3" borderId="610" xfId="0" applyFont="1" applyFill="1" applyBorder="1"/>
    <xf numFmtId="0" fontId="10" fillId="3" borderId="611" xfId="0" applyFont="1" applyFill="1" applyBorder="1"/>
    <xf numFmtId="0" fontId="10" fillId="3" borderId="612" xfId="0" applyFont="1" applyFill="1" applyBorder="1"/>
    <xf numFmtId="0" fontId="12" fillId="3" borderId="260" xfId="0" applyFont="1" applyFill="1" applyBorder="1"/>
    <xf numFmtId="43" fontId="12" fillId="17" borderId="299" xfId="1" applyNumberFormat="1" applyFont="1" applyFill="1" applyBorder="1" applyAlignment="1" applyProtection="1">
      <alignment horizontal="center"/>
    </xf>
    <xf numFmtId="43" fontId="12" fillId="3" borderId="613" xfId="1" applyNumberFormat="1" applyFont="1" applyFill="1" applyBorder="1" applyAlignment="1" applyProtection="1">
      <alignment horizontal="center"/>
      <protection locked="0"/>
    </xf>
    <xf numFmtId="0" fontId="10" fillId="3" borderId="614" xfId="0" applyFont="1" applyFill="1" applyBorder="1" applyAlignment="1">
      <alignment horizontal="center"/>
    </xf>
    <xf numFmtId="0" fontId="12" fillId="3" borderId="615" xfId="0" applyFont="1" applyFill="1" applyBorder="1"/>
    <xf numFmtId="43" fontId="12" fillId="17" borderId="298" xfId="1" quotePrefix="1" applyNumberFormat="1" applyFont="1" applyFill="1" applyBorder="1" applyAlignment="1" applyProtection="1">
      <alignment horizontal="center"/>
    </xf>
    <xf numFmtId="0" fontId="12" fillId="3" borderId="615" xfId="0" applyFont="1" applyFill="1" applyBorder="1" applyAlignment="1">
      <alignment wrapText="1"/>
    </xf>
    <xf numFmtId="43" fontId="12" fillId="2" borderId="616" xfId="1" applyNumberFormat="1" applyFont="1" applyFill="1" applyBorder="1" applyAlignment="1" applyProtection="1">
      <alignment horizontal="right"/>
    </xf>
    <xf numFmtId="43" fontId="12" fillId="2" borderId="616" xfId="0" applyNumberFormat="1" applyFont="1" applyFill="1" applyBorder="1" applyAlignment="1">
      <alignment horizontal="right"/>
    </xf>
    <xf numFmtId="43" fontId="12" fillId="2" borderId="616" xfId="0" applyNumberFormat="1" applyFont="1" applyFill="1" applyBorder="1"/>
    <xf numFmtId="43" fontId="12" fillId="2" borderId="617" xfId="0" applyNumberFormat="1" applyFont="1" applyFill="1" applyBorder="1"/>
    <xf numFmtId="43" fontId="12" fillId="2" borderId="618" xfId="0" applyNumberFormat="1" applyFont="1" applyFill="1" applyBorder="1" applyAlignment="1">
      <alignment horizontal="right"/>
    </xf>
    <xf numFmtId="43" fontId="12" fillId="2" borderId="619" xfId="0" applyNumberFormat="1" applyFont="1" applyFill="1" applyBorder="1" applyAlignment="1">
      <alignment horizontal="right"/>
    </xf>
    <xf numFmtId="43" fontId="12" fillId="3" borderId="392" xfId="1" applyNumberFormat="1" applyFont="1" applyFill="1" applyBorder="1" applyAlignment="1"/>
    <xf numFmtId="0" fontId="13" fillId="2" borderId="260" xfId="0" applyFont="1" applyFill="1" applyBorder="1" applyAlignment="1">
      <alignment horizontal="left" vertical="center"/>
    </xf>
    <xf numFmtId="43" fontId="13" fillId="3" borderId="620" xfId="0" applyNumberFormat="1" applyFont="1" applyFill="1" applyBorder="1"/>
    <xf numFmtId="43" fontId="13" fillId="3" borderId="621" xfId="0" applyNumberFormat="1" applyFont="1" applyFill="1" applyBorder="1"/>
    <xf numFmtId="0" fontId="10" fillId="3" borderId="622" xfId="0" applyFont="1" applyFill="1" applyBorder="1" applyAlignment="1">
      <alignment horizontal="left" vertical="center"/>
    </xf>
    <xf numFmtId="43" fontId="10" fillId="3" borderId="622" xfId="0" applyNumberFormat="1" applyFont="1" applyFill="1" applyBorder="1"/>
    <xf numFmtId="43" fontId="10" fillId="3" borderId="622" xfId="0" applyNumberFormat="1" applyFont="1" applyFill="1" applyBorder="1" applyAlignment="1">
      <alignment horizontal="left" vertical="center"/>
    </xf>
    <xf numFmtId="43" fontId="12" fillId="3" borderId="622" xfId="1" applyNumberFormat="1" applyFont="1" applyFill="1" applyBorder="1" applyAlignment="1"/>
    <xf numFmtId="43" fontId="12" fillId="3" borderId="623" xfId="1" applyNumberFormat="1" applyFont="1" applyFill="1" applyBorder="1" applyAlignment="1"/>
    <xf numFmtId="43" fontId="10" fillId="3" borderId="624" xfId="0" applyNumberFormat="1" applyFont="1" applyFill="1" applyBorder="1"/>
    <xf numFmtId="43" fontId="10" fillId="3" borderId="625" xfId="0" applyNumberFormat="1" applyFont="1" applyFill="1" applyBorder="1"/>
    <xf numFmtId="0" fontId="10" fillId="3" borderId="626" xfId="0" applyFont="1" applyFill="1" applyBorder="1" applyAlignment="1">
      <alignment horizontal="center"/>
    </xf>
    <xf numFmtId="0" fontId="12" fillId="3" borderId="627" xfId="0" applyFont="1" applyFill="1" applyBorder="1"/>
    <xf numFmtId="43" fontId="12" fillId="17" borderId="628" xfId="1" applyNumberFormat="1" applyFont="1" applyFill="1" applyBorder="1" applyAlignment="1" applyProtection="1">
      <alignment horizontal="center"/>
    </xf>
    <xf numFmtId="43" fontId="12" fillId="17" borderId="629" xfId="1" quotePrefix="1" applyNumberFormat="1" applyFont="1" applyFill="1" applyBorder="1" applyAlignment="1" applyProtection="1">
      <alignment horizontal="center"/>
    </xf>
    <xf numFmtId="43" fontId="12" fillId="17" borderId="630" xfId="1" applyNumberFormat="1" applyFont="1" applyFill="1" applyBorder="1" applyAlignment="1" applyProtection="1">
      <alignment horizontal="center"/>
    </xf>
    <xf numFmtId="43" fontId="12" fillId="17" borderId="631" xfId="1" quotePrefix="1" applyNumberFormat="1" applyFont="1" applyFill="1" applyBorder="1" applyAlignment="1" applyProtection="1">
      <alignment horizontal="center"/>
    </xf>
    <xf numFmtId="43" fontId="12" fillId="17" borderId="632" xfId="1" applyNumberFormat="1" applyFont="1" applyFill="1" applyBorder="1" applyAlignment="1" applyProtection="1">
      <alignment horizontal="center"/>
    </xf>
    <xf numFmtId="43" fontId="12" fillId="17" borderId="633" xfId="1" applyNumberFormat="1" applyFont="1" applyFill="1" applyBorder="1" applyAlignment="1" applyProtection="1">
      <alignment horizontal="center"/>
    </xf>
    <xf numFmtId="170" fontId="298" fillId="14" borderId="641" xfId="268" applyNumberFormat="1" applyFont="1" applyFill="1" applyBorder="1" applyAlignment="1">
      <alignment horizontal="center"/>
    </xf>
    <xf numFmtId="170" fontId="298" fillId="14" borderId="642" xfId="268" applyNumberFormat="1" applyFont="1" applyFill="1" applyBorder="1" applyAlignment="1">
      <alignment horizontal="center"/>
    </xf>
    <xf numFmtId="0" fontId="103" fillId="3" borderId="643" xfId="268" applyFont="1" applyFill="1" applyBorder="1" applyAlignment="1">
      <alignment horizontal="left" indent="3"/>
    </xf>
    <xf numFmtId="0" fontId="24" fillId="3" borderId="332" xfId="268" applyFont="1" applyFill="1" applyBorder="1" applyAlignment="1" applyProtection="1">
      <alignment horizontal="center"/>
      <protection locked="0"/>
    </xf>
    <xf numFmtId="0" fontId="74" fillId="3" borderId="592" xfId="268" applyFill="1" applyBorder="1" applyProtection="1">
      <protection locked="0"/>
    </xf>
    <xf numFmtId="43" fontId="83" fillId="17" borderId="592" xfId="1243" applyFont="1" applyFill="1" applyBorder="1" applyAlignment="1" applyProtection="1"/>
    <xf numFmtId="172" fontId="83" fillId="17" borderId="592" xfId="1243" applyNumberFormat="1" applyFont="1" applyFill="1" applyBorder="1" applyAlignment="1" applyProtection="1"/>
    <xf numFmtId="172" fontId="83" fillId="17" borderId="593" xfId="1243" applyNumberFormat="1" applyFont="1" applyFill="1" applyBorder="1" applyAlignment="1" applyProtection="1"/>
    <xf numFmtId="0" fontId="24" fillId="3" borderId="343" xfId="268" applyFont="1" applyFill="1" applyBorder="1" applyAlignment="1" applyProtection="1">
      <alignment horizontal="center"/>
      <protection locked="0"/>
    </xf>
    <xf numFmtId="0" fontId="74" fillId="3" borderId="644" xfId="268" applyFill="1" applyBorder="1" applyProtection="1">
      <protection locked="0"/>
    </xf>
    <xf numFmtId="43" fontId="83" fillId="17" borderId="355" xfId="1243" applyFont="1" applyFill="1" applyBorder="1" applyAlignment="1" applyProtection="1"/>
    <xf numFmtId="172" fontId="83" fillId="3" borderId="644" xfId="1243" applyNumberFormat="1" applyFont="1" applyFill="1" applyBorder="1" applyAlignment="1" applyProtection="1"/>
    <xf numFmtId="43" fontId="83" fillId="3" borderId="644" xfId="1243" applyFont="1" applyFill="1" applyBorder="1" applyAlignment="1" applyProtection="1">
      <protection locked="0"/>
    </xf>
    <xf numFmtId="43" fontId="83" fillId="3" borderId="363" xfId="1243" applyFont="1" applyFill="1" applyBorder="1" applyAlignment="1" applyProtection="1">
      <protection locked="0"/>
    </xf>
    <xf numFmtId="43" fontId="83" fillId="17" borderId="355" xfId="1243" applyFont="1" applyFill="1" applyBorder="1" applyAlignment="1" applyProtection="1">
      <protection locked="0"/>
    </xf>
    <xf numFmtId="172" fontId="83" fillId="17" borderId="644" xfId="1243" applyNumberFormat="1" applyFont="1" applyFill="1" applyBorder="1" applyAlignment="1" applyProtection="1"/>
    <xf numFmtId="172" fontId="83" fillId="17" borderId="363" xfId="1243" applyNumberFormat="1" applyFont="1" applyFill="1" applyBorder="1" applyAlignment="1" applyProtection="1"/>
    <xf numFmtId="43" fontId="83" fillId="3" borderId="355" xfId="1243" applyFont="1" applyFill="1" applyBorder="1" applyAlignment="1" applyProtection="1">
      <protection locked="0"/>
    </xf>
    <xf numFmtId="43" fontId="83" fillId="3" borderId="645" xfId="1243" applyFont="1" applyFill="1" applyBorder="1" applyAlignment="1" applyProtection="1">
      <protection locked="0"/>
    </xf>
    <xf numFmtId="43" fontId="83" fillId="17" borderId="645" xfId="1243" applyFont="1" applyFill="1" applyBorder="1" applyAlignment="1" applyProtection="1">
      <protection locked="0"/>
    </xf>
    <xf numFmtId="0" fontId="24" fillId="3" borderId="646" xfId="268" applyFont="1" applyFill="1" applyBorder="1" applyAlignment="1" applyProtection="1">
      <alignment horizontal="center"/>
      <protection locked="0"/>
    </xf>
    <xf numFmtId="0" fontId="74" fillId="3" borderId="355" xfId="268" applyFill="1" applyBorder="1" applyProtection="1">
      <protection locked="0"/>
    </xf>
    <xf numFmtId="0" fontId="74" fillId="3" borderId="647" xfId="268" applyFill="1" applyBorder="1" applyProtection="1">
      <protection locked="0"/>
    </xf>
    <xf numFmtId="0" fontId="24" fillId="17" borderId="355" xfId="268" applyFont="1" applyFill="1" applyBorder="1" applyAlignment="1" applyProtection="1">
      <alignment horizontal="center"/>
      <protection locked="0"/>
    </xf>
    <xf numFmtId="0" fontId="285" fillId="17" borderId="355" xfId="268" applyFont="1" applyFill="1" applyBorder="1" applyAlignment="1" applyProtection="1">
      <alignment horizontal="center" vertical="center"/>
      <protection locked="0"/>
    </xf>
    <xf numFmtId="0" fontId="137" fillId="3" borderId="648" xfId="268" applyFont="1" applyFill="1" applyBorder="1" applyAlignment="1">
      <alignment horizontal="left" indent="3"/>
    </xf>
    <xf numFmtId="0" fontId="24" fillId="17" borderId="649" xfId="268" applyFont="1" applyFill="1" applyBorder="1" applyAlignment="1" applyProtection="1">
      <alignment horizontal="center"/>
      <protection locked="0"/>
    </xf>
    <xf numFmtId="0" fontId="285" fillId="17" borderId="647" xfId="268" applyFont="1" applyFill="1" applyBorder="1" applyAlignment="1" applyProtection="1">
      <alignment horizontal="center" vertical="center"/>
      <protection locked="0"/>
    </xf>
    <xf numFmtId="0" fontId="127" fillId="3" borderId="643" xfId="268" applyFont="1" applyFill="1" applyBorder="1" applyAlignment="1">
      <alignment horizontal="left" indent="3"/>
    </xf>
    <xf numFmtId="0" fontId="288" fillId="0" borderId="650" xfId="268" applyFont="1" applyBorder="1" applyAlignment="1">
      <alignment vertical="center"/>
    </xf>
    <xf numFmtId="0" fontId="127" fillId="3" borderId="648" xfId="268" applyFont="1" applyFill="1" applyBorder="1" applyAlignment="1">
      <alignment horizontal="left" indent="3"/>
    </xf>
    <xf numFmtId="172" fontId="83" fillId="17" borderId="355" xfId="1243" applyNumberFormat="1" applyFont="1" applyFill="1" applyBorder="1" applyAlignment="1" applyProtection="1"/>
    <xf numFmtId="0" fontId="24" fillId="3" borderId="649" xfId="268" applyFont="1" applyFill="1" applyBorder="1" applyAlignment="1" applyProtection="1">
      <alignment horizontal="center"/>
      <protection locked="0"/>
    </xf>
    <xf numFmtId="0" fontId="127" fillId="17" borderId="643" xfId="268" applyFont="1" applyFill="1" applyBorder="1" applyAlignment="1">
      <alignment horizontal="left" indent="3"/>
    </xf>
    <xf numFmtId="43" fontId="83" fillId="17" borderId="616" xfId="1243" applyFont="1" applyFill="1" applyBorder="1" applyAlignment="1" applyProtection="1"/>
    <xf numFmtId="43" fontId="83" fillId="17" borderId="651" xfId="1243" applyFont="1" applyFill="1" applyBorder="1" applyAlignment="1" applyProtection="1"/>
    <xf numFmtId="0" fontId="4" fillId="14" borderId="334" xfId="0" applyFont="1" applyFill="1" applyBorder="1"/>
    <xf numFmtId="0" fontId="4" fillId="14" borderId="652" xfId="0" applyFont="1" applyFill="1" applyBorder="1"/>
    <xf numFmtId="0" fontId="4" fillId="14" borderId="660" xfId="0" applyFont="1" applyFill="1" applyBorder="1"/>
    <xf numFmtId="0" fontId="27" fillId="14" borderId="359" xfId="0" applyFont="1" applyFill="1" applyBorder="1" applyAlignment="1">
      <alignment horizontal="center"/>
    </xf>
    <xf numFmtId="0" fontId="27" fillId="14" borderId="360" xfId="0" applyFont="1" applyFill="1" applyBorder="1"/>
    <xf numFmtId="0" fontId="25" fillId="3" borderId="564" xfId="0" applyFont="1" applyFill="1" applyBorder="1" applyAlignment="1" applyProtection="1">
      <alignment horizontal="center"/>
      <protection locked="0"/>
    </xf>
    <xf numFmtId="0" fontId="60" fillId="3" borderId="580" xfId="0" applyFont="1" applyFill="1" applyBorder="1" applyProtection="1">
      <protection locked="0"/>
    </xf>
    <xf numFmtId="43" fontId="26" fillId="17" borderId="487" xfId="6" applyFont="1" applyFill="1" applyBorder="1" applyAlignment="1" applyProtection="1"/>
    <xf numFmtId="43" fontId="26" fillId="3" borderId="487" xfId="6" applyFont="1" applyFill="1" applyBorder="1" applyAlignment="1" applyProtection="1">
      <protection locked="0"/>
    </xf>
    <xf numFmtId="43" fontId="26" fillId="3" borderId="580" xfId="6" applyFont="1" applyFill="1" applyBorder="1" applyAlignment="1" applyProtection="1">
      <protection locked="0"/>
    </xf>
    <xf numFmtId="43" fontId="26" fillId="3" borderId="581" xfId="6" applyFont="1" applyFill="1" applyBorder="1" applyAlignment="1" applyProtection="1">
      <protection locked="0"/>
    </xf>
    <xf numFmtId="0" fontId="25" fillId="3" borderId="646" xfId="0" applyFont="1" applyFill="1" applyBorder="1" applyAlignment="1" applyProtection="1">
      <alignment horizontal="center"/>
      <protection locked="0"/>
    </xf>
    <xf numFmtId="0" fontId="26" fillId="3" borderId="355" xfId="0" applyFont="1" applyFill="1" applyBorder="1" applyProtection="1">
      <protection locked="0"/>
    </xf>
    <xf numFmtId="43" fontId="26" fillId="3" borderId="645" xfId="6" applyFont="1" applyFill="1" applyBorder="1" applyAlignment="1" applyProtection="1">
      <protection locked="0"/>
    </xf>
    <xf numFmtId="0" fontId="26" fillId="3" borderId="355" xfId="0" applyFont="1" applyFill="1" applyBorder="1" applyAlignment="1" applyProtection="1">
      <alignment wrapText="1"/>
      <protection locked="0"/>
    </xf>
    <xf numFmtId="0" fontId="60" fillId="3" borderId="355" xfId="0" applyFont="1" applyFill="1" applyBorder="1" applyProtection="1">
      <protection locked="0"/>
    </xf>
    <xf numFmtId="0" fontId="26" fillId="3" borderId="584" xfId="0" applyFont="1" applyFill="1" applyBorder="1"/>
    <xf numFmtId="43" fontId="26" fillId="17" borderId="584" xfId="6" applyFont="1" applyFill="1" applyBorder="1" applyAlignment="1" applyProtection="1">
      <alignment horizontal="center"/>
    </xf>
    <xf numFmtId="43" fontId="26" fillId="17" borderId="585" xfId="6" applyFont="1" applyFill="1" applyBorder="1" applyAlignment="1" applyProtection="1">
      <alignment horizontal="center"/>
    </xf>
    <xf numFmtId="43" fontId="60" fillId="3" borderId="355" xfId="6" applyFont="1" applyFill="1" applyBorder="1" applyAlignment="1" applyProtection="1">
      <alignment horizontal="center"/>
    </xf>
    <xf numFmtId="0" fontId="12" fillId="3" borderId="324" xfId="0" applyFont="1" applyFill="1" applyBorder="1"/>
    <xf numFmtId="0" fontId="4" fillId="14" borderId="339" xfId="0" applyFont="1" applyFill="1" applyBorder="1" applyAlignment="1">
      <alignment horizontal="center"/>
    </xf>
    <xf numFmtId="0" fontId="27" fillId="14" borderId="395" xfId="0" applyFont="1" applyFill="1" applyBorder="1" applyAlignment="1">
      <alignment horizontal="center" vertical="center"/>
    </xf>
    <xf numFmtId="0" fontId="10" fillId="3" borderId="242" xfId="0" applyFont="1" applyFill="1" applyBorder="1" applyAlignment="1">
      <alignment horizontal="center"/>
    </xf>
    <xf numFmtId="166" fontId="27" fillId="14" borderId="549" xfId="1" applyFont="1" applyFill="1" applyBorder="1" applyAlignment="1">
      <alignment horizontal="center"/>
    </xf>
    <xf numFmtId="39" fontId="27" fillId="14" borderId="661" xfId="0" applyNumberFormat="1" applyFont="1" applyFill="1" applyBorder="1" applyAlignment="1">
      <alignment horizontal="center"/>
    </xf>
    <xf numFmtId="39" fontId="10" fillId="3" borderId="355" xfId="0" quotePrefix="1" applyNumberFormat="1" applyFont="1" applyFill="1" applyBorder="1" applyAlignment="1">
      <alignment horizontal="center"/>
    </xf>
    <xf numFmtId="39" fontId="10" fillId="3" borderId="662" xfId="0" quotePrefix="1" applyNumberFormat="1" applyFont="1" applyFill="1" applyBorder="1" applyAlignment="1">
      <alignment horizontal="center"/>
    </xf>
    <xf numFmtId="43" fontId="12" fillId="17" borderId="663" xfId="1" applyNumberFormat="1" applyFont="1" applyFill="1" applyBorder="1" applyAlignment="1">
      <alignment horizontal="right"/>
    </xf>
    <xf numFmtId="43" fontId="12" fillId="3" borderId="664" xfId="1" applyNumberFormat="1" applyFont="1" applyFill="1" applyBorder="1" applyAlignment="1">
      <alignment horizontal="right"/>
    </xf>
    <xf numFmtId="43" fontId="12" fillId="3" borderId="663" xfId="1" applyNumberFormat="1" applyFont="1" applyFill="1" applyBorder="1" applyAlignment="1">
      <alignment horizontal="right"/>
    </xf>
    <xf numFmtId="43" fontId="10" fillId="17" borderId="665" xfId="1" applyNumberFormat="1" applyFont="1" applyFill="1" applyBorder="1" applyAlignment="1"/>
    <xf numFmtId="43" fontId="10" fillId="17" borderId="666" xfId="1" applyNumberFormat="1" applyFont="1" applyFill="1" applyBorder="1" applyAlignment="1">
      <alignment horizontal="right"/>
    </xf>
    <xf numFmtId="43" fontId="10" fillId="17" borderId="666" xfId="1" applyNumberFormat="1" applyFont="1" applyFill="1" applyBorder="1" applyAlignment="1" applyProtection="1">
      <alignment horizontal="right"/>
    </xf>
    <xf numFmtId="10" fontId="7" fillId="17" borderId="667" xfId="0" applyNumberFormat="1" applyFont="1" applyFill="1" applyBorder="1" applyAlignment="1" applyProtection="1">
      <alignment horizontal="right"/>
      <protection locked="0"/>
    </xf>
    <xf numFmtId="10" fontId="7" fillId="17" borderId="666" xfId="0" applyNumberFormat="1" applyFont="1" applyFill="1" applyBorder="1" applyAlignment="1" applyProtection="1">
      <alignment horizontal="right"/>
      <protection locked="0"/>
    </xf>
    <xf numFmtId="0" fontId="10" fillId="3" borderId="668" xfId="0" applyFont="1" applyFill="1" applyBorder="1" applyAlignment="1">
      <alignment horizontal="center"/>
    </xf>
    <xf numFmtId="10" fontId="7" fillId="17" borderId="669" xfId="0" applyNumberFormat="1" applyFont="1" applyFill="1" applyBorder="1" applyAlignment="1" applyProtection="1">
      <alignment horizontal="right"/>
      <protection locked="0"/>
    </xf>
    <xf numFmtId="10" fontId="7" fillId="17" borderId="670" xfId="0" applyNumberFormat="1" applyFont="1" applyFill="1" applyBorder="1" applyAlignment="1" applyProtection="1">
      <alignment horizontal="right"/>
      <protection locked="0"/>
    </xf>
    <xf numFmtId="0" fontId="4" fillId="7" borderId="394" xfId="0" applyFont="1" applyFill="1" applyBorder="1"/>
    <xf numFmtId="0" fontId="27" fillId="7" borderId="339" xfId="0" applyFont="1" applyFill="1" applyBorder="1" applyAlignment="1">
      <alignment horizontal="center" vertical="center"/>
    </xf>
    <xf numFmtId="0" fontId="27" fillId="7" borderId="339" xfId="0" applyFont="1" applyFill="1" applyBorder="1" applyAlignment="1">
      <alignment horizontal="center"/>
    </xf>
    <xf numFmtId="0" fontId="4" fillId="7" borderId="242" xfId="0" applyFont="1" applyFill="1" applyBorder="1"/>
    <xf numFmtId="0" fontId="27" fillId="7" borderId="671" xfId="0" quotePrefix="1" applyFont="1" applyFill="1" applyBorder="1" applyAlignment="1">
      <alignment horizontal="center" vertical="center"/>
    </xf>
    <xf numFmtId="0" fontId="27" fillId="7" borderId="549" xfId="0" applyFont="1" applyFill="1" applyBorder="1" applyAlignment="1">
      <alignment horizontal="center" vertical="center"/>
    </xf>
    <xf numFmtId="0" fontId="27" fillId="7" borderId="549" xfId="0" applyFont="1" applyFill="1" applyBorder="1"/>
    <xf numFmtId="0" fontId="27" fillId="7" borderId="672" xfId="0" applyFont="1" applyFill="1" applyBorder="1" applyAlignment="1">
      <alignment horizontal="center" vertical="center"/>
    </xf>
    <xf numFmtId="0" fontId="27" fillId="7" borderId="672" xfId="0" applyFont="1" applyFill="1" applyBorder="1" applyAlignment="1">
      <alignment horizontal="center"/>
    </xf>
    <xf numFmtId="0" fontId="27" fillId="7" borderId="549" xfId="0" applyFont="1" applyFill="1" applyBorder="1" applyAlignment="1">
      <alignment horizontal="center"/>
    </xf>
    <xf numFmtId="0" fontId="4" fillId="7" borderId="356" xfId="0" applyFont="1" applyFill="1" applyBorder="1"/>
    <xf numFmtId="0" fontId="4" fillId="7" borderId="673" xfId="0" applyFont="1" applyFill="1" applyBorder="1"/>
    <xf numFmtId="0" fontId="10" fillId="2" borderId="549" xfId="0" quotePrefix="1" applyFont="1" applyFill="1" applyBorder="1" applyAlignment="1">
      <alignment horizontal="center"/>
    </xf>
    <xf numFmtId="0" fontId="10" fillId="2" borderId="674" xfId="0" quotePrefix="1" applyFont="1" applyFill="1" applyBorder="1" applyAlignment="1">
      <alignment horizontal="center"/>
    </xf>
    <xf numFmtId="0" fontId="10" fillId="2" borderId="672" xfId="0" quotePrefix="1" applyFont="1" applyFill="1" applyBorder="1" applyAlignment="1">
      <alignment horizontal="center"/>
    </xf>
    <xf numFmtId="0" fontId="10" fillId="2" borderId="363" xfId="0" quotePrefix="1" applyFont="1" applyFill="1" applyBorder="1" applyAlignment="1">
      <alignment horizontal="center"/>
    </xf>
    <xf numFmtId="0" fontId="10" fillId="0" borderId="242" xfId="0" applyFont="1" applyBorder="1" applyAlignment="1">
      <alignment horizontal="center"/>
    </xf>
    <xf numFmtId="0" fontId="12" fillId="0" borderId="647" xfId="14" applyFont="1" applyBorder="1" applyAlignment="1">
      <alignment vertical="center"/>
    </xf>
    <xf numFmtId="43" fontId="10" fillId="17" borderId="675" xfId="6" applyFont="1" applyFill="1" applyBorder="1" applyAlignment="1" applyProtection="1"/>
    <xf numFmtId="43" fontId="8" fillId="17" borderId="676" xfId="6" applyFont="1" applyFill="1" applyBorder="1" applyAlignment="1" applyProtection="1"/>
    <xf numFmtId="43" fontId="10" fillId="0" borderId="677" xfId="6" applyFont="1" applyFill="1" applyBorder="1" applyAlignment="1" applyProtection="1"/>
    <xf numFmtId="43" fontId="10" fillId="17" borderId="678" xfId="6" applyFont="1" applyFill="1" applyBorder="1" applyAlignment="1" applyProtection="1"/>
    <xf numFmtId="43" fontId="10" fillId="17" borderId="675" xfId="0" applyNumberFormat="1" applyFont="1" applyFill="1" applyBorder="1"/>
    <xf numFmtId="0" fontId="10" fillId="0" borderId="679" xfId="0" applyFont="1" applyBorder="1" applyAlignment="1">
      <alignment horizontal="center"/>
    </xf>
    <xf numFmtId="0" fontId="12" fillId="0" borderId="680" xfId="0" applyFont="1" applyBorder="1"/>
    <xf numFmtId="0" fontId="12" fillId="0" borderId="681" xfId="14" applyFont="1" applyBorder="1" applyAlignment="1">
      <alignment vertical="center"/>
    </xf>
    <xf numFmtId="0" fontId="10" fillId="2" borderId="356" xfId="0" applyFont="1" applyFill="1" applyBorder="1" applyAlignment="1">
      <alignment horizontal="center"/>
    </xf>
    <xf numFmtId="0" fontId="12" fillId="0" borderId="682" xfId="0" applyFont="1" applyBorder="1"/>
    <xf numFmtId="0" fontId="12" fillId="2" borderId="323" xfId="14" applyFont="1" applyFill="1" applyBorder="1" applyAlignment="1">
      <alignment horizontal="center"/>
    </xf>
    <xf numFmtId="43" fontId="12" fillId="8" borderId="323" xfId="6" applyFont="1" applyFill="1" applyBorder="1" applyProtection="1"/>
    <xf numFmtId="43" fontId="10" fillId="17" borderId="675" xfId="6" applyFont="1" applyFill="1" applyBorder="1" applyProtection="1"/>
    <xf numFmtId="43" fontId="8" fillId="17" borderId="676" xfId="6" applyFont="1" applyFill="1" applyBorder="1" applyProtection="1"/>
    <xf numFmtId="43" fontId="10" fillId="0" borderId="677" xfId="6" applyFont="1" applyFill="1" applyBorder="1" applyProtection="1"/>
    <xf numFmtId="0" fontId="12" fillId="2" borderId="683" xfId="14" applyFont="1" applyFill="1" applyBorder="1" applyAlignment="1">
      <alignment horizontal="center"/>
    </xf>
    <xf numFmtId="0" fontId="12" fillId="0" borderId="684" xfId="0" applyFont="1" applyBorder="1"/>
    <xf numFmtId="0" fontId="12" fillId="2" borderId="681" xfId="14" applyFont="1" applyFill="1" applyBorder="1" applyAlignment="1">
      <alignment horizontal="center"/>
    </xf>
    <xf numFmtId="0" fontId="4" fillId="2" borderId="685" xfId="14" applyFont="1" applyFill="1" applyBorder="1" applyAlignment="1">
      <alignment horizontal="center" vertical="center"/>
    </xf>
    <xf numFmtId="0" fontId="12" fillId="2" borderId="681" xfId="14" applyFont="1" applyFill="1" applyBorder="1" applyAlignment="1">
      <alignment horizontal="center" vertical="center"/>
    </xf>
    <xf numFmtId="0" fontId="10" fillId="2" borderId="686" xfId="0" applyFont="1" applyFill="1" applyBorder="1" applyAlignment="1">
      <alignment horizontal="center"/>
    </xf>
    <xf numFmtId="0" fontId="12" fillId="2" borderId="549" xfId="14" applyFont="1" applyFill="1" applyBorder="1" applyAlignment="1">
      <alignment horizontal="center"/>
    </xf>
    <xf numFmtId="43" fontId="12" fillId="2" borderId="549" xfId="6" applyFont="1" applyFill="1" applyBorder="1" applyProtection="1"/>
    <xf numFmtId="0" fontId="10" fillId="2" borderId="242" xfId="0" applyFont="1" applyFill="1" applyBorder="1" applyAlignment="1">
      <alignment horizontal="center"/>
    </xf>
    <xf numFmtId="43" fontId="10" fillId="17" borderId="675" xfId="6" applyFont="1" applyFill="1" applyBorder="1" applyAlignment="1"/>
    <xf numFmtId="43" fontId="10" fillId="17" borderId="675" xfId="6" applyFont="1" applyFill="1" applyBorder="1"/>
    <xf numFmtId="43" fontId="8" fillId="17" borderId="676" xfId="6" applyFont="1" applyFill="1" applyBorder="1"/>
    <xf numFmtId="43" fontId="10" fillId="0" borderId="677" xfId="6" applyFont="1" applyFill="1" applyBorder="1"/>
    <xf numFmtId="43" fontId="12" fillId="8" borderId="549" xfId="6" applyFont="1" applyFill="1" applyBorder="1"/>
    <xf numFmtId="43" fontId="12" fillId="8" borderId="549" xfId="6" applyFont="1" applyFill="1" applyBorder="1" applyProtection="1">
      <protection locked="0"/>
    </xf>
    <xf numFmtId="0" fontId="10" fillId="2" borderId="386" xfId="0" applyFont="1" applyFill="1" applyBorder="1" applyAlignment="1">
      <alignment horizontal="center"/>
    </xf>
    <xf numFmtId="0" fontId="10" fillId="2" borderId="387" xfId="0" applyFont="1" applyFill="1" applyBorder="1"/>
    <xf numFmtId="0" fontId="12" fillId="2" borderId="388" xfId="14" applyFont="1" applyFill="1" applyBorder="1" applyAlignment="1">
      <alignment horizontal="center"/>
    </xf>
    <xf numFmtId="43" fontId="10" fillId="11" borderId="687" xfId="6" applyFont="1" applyFill="1" applyBorder="1" applyAlignment="1" applyProtection="1">
      <alignment horizontal="right"/>
    </xf>
    <xf numFmtId="43" fontId="10" fillId="11" borderId="388" xfId="6" applyFont="1" applyFill="1" applyBorder="1" applyProtection="1"/>
    <xf numFmtId="43" fontId="10" fillId="11" borderId="688" xfId="6" applyFont="1" applyFill="1" applyBorder="1" applyProtection="1"/>
    <xf numFmtId="43" fontId="10" fillId="11" borderId="389" xfId="6" applyFont="1" applyFill="1" applyBorder="1" applyProtection="1"/>
    <xf numFmtId="0" fontId="27" fillId="14" borderId="394" xfId="0" applyFont="1" applyFill="1" applyBorder="1"/>
    <xf numFmtId="0" fontId="27" fillId="14" borderId="339" xfId="0" applyFont="1" applyFill="1" applyBorder="1"/>
    <xf numFmtId="0" fontId="27" fillId="14" borderId="339" xfId="0" applyFont="1" applyFill="1" applyBorder="1" applyAlignment="1">
      <alignment horizontal="center"/>
    </xf>
    <xf numFmtId="0" fontId="27" fillId="14" borderId="549" xfId="0" applyFont="1" applyFill="1" applyBorder="1" applyAlignment="1">
      <alignment horizontal="center"/>
    </xf>
    <xf numFmtId="0" fontId="27" fillId="14" borderId="363" xfId="0" applyFont="1" applyFill="1" applyBorder="1" applyAlignment="1">
      <alignment horizontal="center"/>
    </xf>
    <xf numFmtId="0" fontId="27" fillId="14" borderId="673" xfId="0" applyFont="1" applyFill="1" applyBorder="1"/>
    <xf numFmtId="0" fontId="10" fillId="3" borderId="549" xfId="0" applyFont="1" applyFill="1" applyBorder="1" applyAlignment="1">
      <alignment horizontal="center"/>
    </xf>
    <xf numFmtId="0" fontId="10" fillId="3" borderId="363" xfId="0" applyFont="1" applyFill="1" applyBorder="1" applyAlignment="1">
      <alignment horizontal="center"/>
    </xf>
    <xf numFmtId="0" fontId="12" fillId="2" borderId="685" xfId="14" applyFont="1" applyFill="1" applyBorder="1" applyAlignment="1">
      <alignment horizontal="center"/>
    </xf>
    <xf numFmtId="43" fontId="12" fillId="0" borderId="685" xfId="6" applyFont="1" applyFill="1" applyBorder="1" applyAlignment="1" applyProtection="1">
      <alignment horizontal="center"/>
      <protection locked="0"/>
    </xf>
    <xf numFmtId="43" fontId="12" fillId="0" borderId="683" xfId="6" applyFont="1" applyFill="1" applyBorder="1" applyAlignment="1" applyProtection="1">
      <alignment horizontal="center"/>
      <protection locked="0"/>
    </xf>
    <xf numFmtId="43" fontId="12" fillId="0" borderId="689" xfId="6" applyFont="1" applyFill="1" applyBorder="1" applyAlignment="1" applyProtection="1">
      <alignment horizontal="center"/>
    </xf>
    <xf numFmtId="43" fontId="12" fillId="0" borderId="690" xfId="14" applyNumberFormat="1" applyFont="1" applyBorder="1" applyAlignment="1">
      <alignment horizontal="center"/>
    </xf>
    <xf numFmtId="0" fontId="12" fillId="2" borderId="691" xfId="0" applyFont="1" applyFill="1" applyBorder="1"/>
    <xf numFmtId="43" fontId="12" fillId="2" borderId="323" xfId="6" applyFont="1" applyFill="1" applyBorder="1" applyAlignment="1" applyProtection="1">
      <alignment horizontal="center"/>
      <protection locked="0"/>
    </xf>
    <xf numFmtId="43" fontId="12" fillId="2" borderId="692" xfId="6" applyFont="1" applyFill="1" applyBorder="1" applyAlignment="1" applyProtection="1">
      <alignment horizontal="center"/>
      <protection locked="0"/>
    </xf>
    <xf numFmtId="43" fontId="12" fillId="2" borderId="363" xfId="6" applyFont="1" applyFill="1" applyBorder="1" applyAlignment="1" applyProtection="1">
      <alignment horizontal="center"/>
    </xf>
    <xf numFmtId="43" fontId="12" fillId="0" borderId="693" xfId="6" applyFont="1" applyFill="1" applyBorder="1" applyAlignment="1" applyProtection="1">
      <alignment horizontal="center"/>
      <protection locked="0"/>
    </xf>
    <xf numFmtId="0" fontId="10" fillId="2" borderId="681" xfId="0" applyFont="1" applyFill="1" applyBorder="1" applyAlignment="1">
      <alignment horizontal="center"/>
    </xf>
    <xf numFmtId="43" fontId="12" fillId="0" borderId="690" xfId="6" applyFont="1" applyFill="1" applyBorder="1" applyAlignment="1" applyProtection="1">
      <alignment horizontal="center"/>
    </xf>
    <xf numFmtId="0" fontId="12" fillId="2" borderId="672" xfId="0" applyFont="1" applyFill="1" applyBorder="1"/>
    <xf numFmtId="43" fontId="12" fillId="2" borderId="682" xfId="6" applyFont="1" applyFill="1" applyBorder="1" applyAlignment="1" applyProtection="1">
      <alignment horizontal="center"/>
      <protection locked="0"/>
    </xf>
    <xf numFmtId="0" fontId="10" fillId="0" borderId="686" xfId="0" applyFont="1" applyBorder="1" applyAlignment="1">
      <alignment horizontal="center"/>
    </xf>
    <xf numFmtId="0" fontId="12" fillId="0" borderId="691" xfId="0" applyFont="1" applyBorder="1"/>
    <xf numFmtId="0" fontId="12" fillId="0" borderId="549" xfId="14" applyFont="1" applyBorder="1" applyAlignment="1">
      <alignment horizontal="center"/>
    </xf>
    <xf numFmtId="43" fontId="12" fillId="0" borderId="323" xfId="6" applyFont="1" applyFill="1" applyBorder="1" applyAlignment="1" applyProtection="1">
      <alignment horizontal="center"/>
      <protection locked="0"/>
    </xf>
    <xf numFmtId="43" fontId="12" fillId="0" borderId="692" xfId="6" applyFont="1" applyFill="1" applyBorder="1" applyAlignment="1" applyProtection="1">
      <alignment horizontal="center"/>
      <protection locked="0"/>
    </xf>
    <xf numFmtId="43" fontId="12" fillId="11" borderId="363" xfId="6" applyFont="1" applyFill="1" applyBorder="1" applyAlignment="1" applyProtection="1">
      <alignment horizontal="center"/>
    </xf>
    <xf numFmtId="0" fontId="10" fillId="0" borderId="356" xfId="0" applyFont="1" applyBorder="1" applyAlignment="1">
      <alignment horizontal="center"/>
    </xf>
    <xf numFmtId="0" fontId="12" fillId="0" borderId="673" xfId="0" applyFont="1" applyBorder="1"/>
    <xf numFmtId="43" fontId="12" fillId="0" borderId="323" xfId="6" applyFont="1" applyFill="1" applyBorder="1" applyAlignment="1" applyProtection="1">
      <alignment horizontal="right"/>
      <protection locked="0"/>
    </xf>
    <xf numFmtId="43" fontId="12" fillId="0" borderId="323" xfId="6" applyFont="1" applyFill="1" applyBorder="1" applyProtection="1">
      <protection locked="0"/>
    </xf>
    <xf numFmtId="0" fontId="10" fillId="0" borderId="386" xfId="0" applyFont="1" applyBorder="1" applyAlignment="1">
      <alignment horizontal="center"/>
    </xf>
    <xf numFmtId="0" fontId="10" fillId="0" borderId="687" xfId="0" applyFont="1" applyBorder="1"/>
    <xf numFmtId="0" fontId="12" fillId="0" borderId="388" xfId="14" applyFont="1" applyBorder="1" applyAlignment="1">
      <alignment horizontal="center"/>
    </xf>
    <xf numFmtId="43" fontId="12" fillId="11" borderId="388" xfId="6" applyFont="1" applyFill="1" applyBorder="1"/>
    <xf numFmtId="43" fontId="12" fillId="11" borderId="388" xfId="6" applyFont="1" applyFill="1" applyBorder="1" applyAlignment="1">
      <alignment horizontal="right"/>
    </xf>
    <xf numFmtId="43" fontId="12" fillId="11" borderId="389" xfId="6" applyFont="1" applyFill="1" applyBorder="1"/>
    <xf numFmtId="0" fontId="27" fillId="7" borderId="592" xfId="0" applyFont="1" applyFill="1" applyBorder="1" applyAlignment="1">
      <alignment horizontal="center"/>
    </xf>
    <xf numFmtId="43" fontId="12" fillId="8" borderId="695" xfId="6" applyFont="1" applyFill="1" applyBorder="1" applyAlignment="1" applyProtection="1">
      <protection locked="0"/>
    </xf>
    <xf numFmtId="43" fontId="12" fillId="8" borderId="696" xfId="6" applyFont="1" applyFill="1" applyBorder="1" applyAlignment="1" applyProtection="1">
      <protection locked="0"/>
    </xf>
    <xf numFmtId="171" fontId="12" fillId="2" borderId="697" xfId="6" applyNumberFormat="1" applyFont="1" applyFill="1" applyBorder="1" applyAlignment="1" applyProtection="1">
      <protection locked="0"/>
    </xf>
    <xf numFmtId="171" fontId="12" fillId="2" borderId="698" xfId="6" applyNumberFormat="1" applyFont="1" applyFill="1" applyBorder="1" applyAlignment="1" applyProtection="1">
      <protection locked="0"/>
    </xf>
    <xf numFmtId="43" fontId="12" fillId="2" borderId="699" xfId="6" applyFont="1" applyFill="1" applyBorder="1" applyAlignment="1" applyProtection="1">
      <protection locked="0"/>
    </xf>
    <xf numFmtId="43" fontId="12" fillId="2" borderId="696" xfId="6" applyFont="1" applyFill="1" applyBorder="1" applyAlignment="1" applyProtection="1">
      <protection locked="0"/>
    </xf>
    <xf numFmtId="43" fontId="12" fillId="11" borderId="700" xfId="6" applyFont="1" applyFill="1" applyBorder="1" applyAlignment="1" applyProtection="1">
      <protection locked="0"/>
    </xf>
    <xf numFmtId="171" fontId="12" fillId="2" borderId="701" xfId="6" applyNumberFormat="1" applyFont="1" applyFill="1" applyBorder="1" applyAlignment="1" applyProtection="1">
      <protection locked="0"/>
    </xf>
    <xf numFmtId="171" fontId="12" fillId="2" borderId="702" xfId="6" applyNumberFormat="1" applyFont="1" applyFill="1" applyBorder="1" applyAlignment="1" applyProtection="1">
      <protection locked="0"/>
    </xf>
    <xf numFmtId="0" fontId="4" fillId="7" borderId="462" xfId="0" applyFont="1" applyFill="1" applyBorder="1" applyAlignment="1">
      <alignment horizontal="center"/>
    </xf>
    <xf numFmtId="0" fontId="4" fillId="7" borderId="464" xfId="0" applyFont="1" applyFill="1" applyBorder="1"/>
    <xf numFmtId="0" fontId="4" fillId="7" borderId="466" xfId="0" applyFont="1" applyFill="1" applyBorder="1"/>
    <xf numFmtId="0" fontId="4" fillId="7" borderId="467" xfId="0" applyFont="1" applyFill="1" applyBorder="1"/>
    <xf numFmtId="0" fontId="4" fillId="7" borderId="704" xfId="0" applyFont="1" applyFill="1" applyBorder="1" applyAlignment="1">
      <alignment horizontal="center"/>
    </xf>
    <xf numFmtId="0" fontId="27" fillId="7" borderId="705" xfId="0" applyFont="1" applyFill="1" applyBorder="1" applyAlignment="1">
      <alignment horizontal="center" wrapText="1"/>
    </xf>
    <xf numFmtId="0" fontId="27" fillId="7" borderId="706" xfId="0" applyFont="1" applyFill="1" applyBorder="1" applyAlignment="1">
      <alignment horizontal="center" wrapText="1"/>
    </xf>
    <xf numFmtId="0" fontId="27" fillId="7" borderId="707" xfId="0" applyFont="1" applyFill="1" applyBorder="1" applyAlignment="1">
      <alignment horizontal="center" wrapText="1"/>
    </xf>
    <xf numFmtId="0" fontId="27" fillId="7" borderId="708" xfId="0" applyFont="1" applyFill="1" applyBorder="1" applyAlignment="1">
      <alignment horizontal="center"/>
    </xf>
    <xf numFmtId="0" fontId="27" fillId="7" borderId="709" xfId="0" applyFont="1" applyFill="1" applyBorder="1"/>
    <xf numFmtId="0" fontId="27" fillId="7" borderId="710" xfId="0" applyFont="1" applyFill="1" applyBorder="1"/>
    <xf numFmtId="0" fontId="4" fillId="7" borderId="711" xfId="0" applyFont="1" applyFill="1" applyBorder="1"/>
    <xf numFmtId="170" fontId="28" fillId="7" borderId="712" xfId="0" quotePrefix="1" applyNumberFormat="1" applyFont="1" applyFill="1" applyBorder="1" applyAlignment="1">
      <alignment horizontal="center"/>
    </xf>
    <xf numFmtId="170" fontId="28" fillId="7" borderId="713" xfId="0" quotePrefix="1" applyNumberFormat="1" applyFont="1" applyFill="1" applyBorder="1" applyAlignment="1">
      <alignment horizontal="center"/>
    </xf>
    <xf numFmtId="170" fontId="28" fillId="7" borderId="714" xfId="0" quotePrefix="1" applyNumberFormat="1" applyFont="1" applyFill="1" applyBorder="1" applyAlignment="1">
      <alignment horizontal="center"/>
    </xf>
    <xf numFmtId="170" fontId="28" fillId="7" borderId="715" xfId="0" applyNumberFormat="1" applyFont="1" applyFill="1" applyBorder="1" applyAlignment="1">
      <alignment horizontal="center"/>
    </xf>
    <xf numFmtId="170" fontId="28" fillId="7" borderId="711" xfId="0" quotePrefix="1" applyNumberFormat="1" applyFont="1" applyFill="1" applyBorder="1" applyAlignment="1">
      <alignment horizontal="center"/>
    </xf>
    <xf numFmtId="170" fontId="28" fillId="7" borderId="712" xfId="0" applyNumberFormat="1" applyFont="1" applyFill="1" applyBorder="1" applyAlignment="1">
      <alignment horizontal="center"/>
    </xf>
    <xf numFmtId="170" fontId="28" fillId="7" borderId="716" xfId="0" applyNumberFormat="1" applyFont="1" applyFill="1" applyBorder="1" applyAlignment="1">
      <alignment horizontal="center"/>
    </xf>
    <xf numFmtId="0" fontId="38" fillId="0" borderId="717" xfId="0" applyFont="1" applyBorder="1" applyAlignment="1">
      <alignment horizontal="center" vertical="center"/>
    </xf>
    <xf numFmtId="0" fontId="38" fillId="0" borderId="676" xfId="0" applyFont="1" applyBorder="1" applyAlignment="1">
      <alignment horizontal="left"/>
    </xf>
    <xf numFmtId="0" fontId="36" fillId="0" borderId="451" xfId="0" applyFont="1" applyBorder="1"/>
    <xf numFmtId="0" fontId="36" fillId="0" borderId="718" xfId="0" applyFont="1" applyBorder="1"/>
    <xf numFmtId="171" fontId="59" fillId="0" borderId="719" xfId="1" applyNumberFormat="1" applyFont="1" applyFill="1" applyBorder="1" applyAlignment="1" applyProtection="1">
      <alignment horizontal="center" vertical="center"/>
    </xf>
    <xf numFmtId="43" fontId="76" fillId="11" borderId="720" xfId="1" applyNumberFormat="1" applyFont="1" applyFill="1" applyBorder="1"/>
    <xf numFmtId="43" fontId="67" fillId="0" borderId="721" xfId="1" applyNumberFormat="1" applyFont="1" applyFill="1" applyBorder="1" applyAlignment="1" applyProtection="1"/>
    <xf numFmtId="43" fontId="67" fillId="0" borderId="722" xfId="1" applyNumberFormat="1" applyFont="1" applyFill="1" applyBorder="1" applyAlignment="1" applyProtection="1"/>
    <xf numFmtId="43" fontId="67" fillId="0" borderId="723" xfId="1" applyNumberFormat="1" applyFont="1" applyFill="1" applyBorder="1" applyAlignment="1" applyProtection="1">
      <alignment vertical="center"/>
    </xf>
    <xf numFmtId="43" fontId="67" fillId="0" borderId="719" xfId="1" applyNumberFormat="1" applyFont="1" applyFill="1" applyBorder="1" applyAlignment="1" applyProtection="1">
      <alignment vertical="center"/>
    </xf>
    <xf numFmtId="43" fontId="67" fillId="0" borderId="724" xfId="1" applyNumberFormat="1" applyFont="1" applyFill="1" applyBorder="1" applyAlignment="1" applyProtection="1"/>
    <xf numFmtId="0" fontId="12" fillId="0" borderId="313" xfId="0" applyFont="1" applyBorder="1" applyAlignment="1" applyProtection="1">
      <alignment horizontal="center" vertical="center"/>
      <protection locked="0"/>
    </xf>
    <xf numFmtId="0" fontId="12" fillId="0" borderId="315" xfId="0" applyFont="1" applyBorder="1" applyAlignment="1" applyProtection="1">
      <alignment horizontal="left"/>
      <protection locked="0"/>
    </xf>
    <xf numFmtId="0" fontId="12" fillId="0" borderId="320" xfId="0" applyFont="1" applyBorder="1" applyProtection="1">
      <protection locked="0"/>
    </xf>
    <xf numFmtId="0" fontId="12" fillId="0" borderId="316" xfId="0" applyFont="1" applyBorder="1" applyProtection="1">
      <protection locked="0"/>
    </xf>
    <xf numFmtId="171" fontId="59" fillId="0" borderId="317" xfId="1" applyNumberFormat="1" applyFont="1" applyFill="1" applyBorder="1" applyAlignment="1" applyProtection="1">
      <alignment horizontal="center" vertical="center"/>
    </xf>
    <xf numFmtId="43" fontId="67" fillId="0" borderId="314" xfId="1" applyNumberFormat="1" applyFont="1" applyFill="1" applyBorder="1" applyAlignment="1" applyProtection="1">
      <protection locked="0"/>
    </xf>
    <xf numFmtId="43" fontId="67" fillId="0" borderId="319" xfId="1" applyNumberFormat="1" applyFont="1" applyFill="1" applyBorder="1" applyAlignment="1" applyProtection="1">
      <protection locked="0"/>
    </xf>
    <xf numFmtId="43" fontId="67" fillId="0" borderId="315" xfId="1" applyNumberFormat="1" applyFont="1" applyFill="1" applyBorder="1" applyAlignment="1" applyProtection="1"/>
    <xf numFmtId="43" fontId="67" fillId="0" borderId="320" xfId="1" applyNumberFormat="1" applyFont="1" applyFill="1" applyBorder="1" applyAlignment="1" applyProtection="1"/>
    <xf numFmtId="43" fontId="67" fillId="0" borderId="316" xfId="1" applyNumberFormat="1" applyFont="1" applyFill="1" applyBorder="1" applyAlignment="1" applyProtection="1">
      <alignment vertical="center"/>
    </xf>
    <xf numFmtId="43" fontId="67" fillId="0" borderId="317" xfId="1" applyNumberFormat="1" applyFont="1" applyFill="1" applyBorder="1" applyAlignment="1" applyProtection="1">
      <alignment vertical="center"/>
    </xf>
    <xf numFmtId="43" fontId="67" fillId="0" borderId="319" xfId="1" applyNumberFormat="1" applyFont="1" applyFill="1" applyBorder="1" applyAlignment="1" applyProtection="1"/>
    <xf numFmtId="43" fontId="67" fillId="0" borderId="676" xfId="1" applyNumberFormat="1" applyFont="1" applyFill="1" applyBorder="1" applyAlignment="1" applyProtection="1"/>
    <xf numFmtId="43" fontId="67" fillId="0" borderId="451" xfId="1" applyNumberFormat="1" applyFont="1" applyFill="1" applyBorder="1" applyAlignment="1" applyProtection="1"/>
    <xf numFmtId="43" fontId="67" fillId="0" borderId="718" xfId="1" applyNumberFormat="1" applyFont="1" applyFill="1" applyBorder="1" applyAlignment="1" applyProtection="1">
      <alignment vertical="center"/>
    </xf>
    <xf numFmtId="43" fontId="67" fillId="0" borderId="675" xfId="1" applyNumberFormat="1" applyFont="1" applyFill="1" applyBorder="1" applyAlignment="1" applyProtection="1">
      <alignment vertical="center"/>
    </xf>
    <xf numFmtId="43" fontId="67" fillId="0" borderId="725" xfId="1" applyNumberFormat="1" applyFont="1" applyFill="1" applyBorder="1" applyAlignment="1" applyProtection="1"/>
    <xf numFmtId="171" fontId="40" fillId="0" borderId="317" xfId="1" applyNumberFormat="1" applyFont="1" applyFill="1" applyBorder="1" applyAlignment="1" applyProtection="1">
      <alignment horizontal="center" vertical="center"/>
    </xf>
    <xf numFmtId="171" fontId="59" fillId="0" borderId="318" xfId="1" applyNumberFormat="1" applyFont="1" applyFill="1" applyBorder="1" applyAlignment="1" applyProtection="1">
      <alignment horizontal="center" vertical="center"/>
    </xf>
    <xf numFmtId="0" fontId="38" fillId="0" borderId="726" xfId="0" applyFont="1" applyBorder="1" applyAlignment="1">
      <alignment horizontal="center"/>
    </xf>
    <xf numFmtId="0" fontId="38" fillId="0" borderId="727" xfId="0" applyFont="1" applyBorder="1"/>
    <xf numFmtId="0" fontId="36" fillId="0" borderId="727" xfId="0" applyFont="1" applyBorder="1"/>
    <xf numFmtId="0" fontId="36" fillId="0" borderId="728" xfId="0" applyFont="1" applyBorder="1"/>
    <xf numFmtId="0" fontId="59" fillId="0" borderId="729" xfId="0" applyFont="1" applyBorder="1" applyAlignment="1">
      <alignment horizontal="center" vertical="center"/>
    </xf>
    <xf numFmtId="171" fontId="59" fillId="0" borderId="675" xfId="1" applyNumberFormat="1" applyFont="1" applyFill="1" applyBorder="1" applyAlignment="1" applyProtection="1">
      <alignment horizontal="center" vertical="center"/>
    </xf>
    <xf numFmtId="0" fontId="38" fillId="0" borderId="730" xfId="0" applyFont="1" applyBorder="1" applyAlignment="1">
      <alignment horizontal="center"/>
    </xf>
    <xf numFmtId="0" fontId="38" fillId="0" borderId="731" xfId="0" applyFont="1" applyBorder="1"/>
    <xf numFmtId="0" fontId="38" fillId="0" borderId="732" xfId="0" applyFont="1" applyBorder="1"/>
    <xf numFmtId="0" fontId="38" fillId="0" borderId="669" xfId="0" applyFont="1" applyBorder="1"/>
    <xf numFmtId="43" fontId="76" fillId="11" borderId="733" xfId="1" applyNumberFormat="1" applyFont="1" applyFill="1" applyBorder="1"/>
    <xf numFmtId="43" fontId="76" fillId="11" borderId="734" xfId="1" applyNumberFormat="1" applyFont="1" applyFill="1" applyBorder="1"/>
    <xf numFmtId="0" fontId="38" fillId="2" borderId="312" xfId="0" applyFont="1" applyFill="1" applyBorder="1" applyAlignment="1">
      <alignment horizontal="center"/>
    </xf>
    <xf numFmtId="166" fontId="43" fillId="2" borderId="312" xfId="1" applyFont="1" applyFill="1" applyBorder="1" applyAlignment="1" applyProtection="1">
      <protection locked="0"/>
    </xf>
    <xf numFmtId="166" fontId="12" fillId="2" borderId="735" xfId="1" applyFont="1" applyFill="1" applyBorder="1" applyAlignment="1" applyProtection="1">
      <alignment horizontal="center"/>
      <protection locked="0"/>
    </xf>
    <xf numFmtId="43" fontId="43" fillId="2" borderId="736" xfId="1" applyNumberFormat="1" applyFont="1" applyFill="1" applyBorder="1" applyAlignment="1" applyProtection="1">
      <protection locked="0"/>
    </xf>
    <xf numFmtId="43" fontId="43" fillId="2" borderId="737" xfId="1" applyNumberFormat="1" applyFont="1" applyFill="1" applyBorder="1" applyAlignment="1" applyProtection="1">
      <protection locked="0"/>
    </xf>
    <xf numFmtId="166" fontId="43" fillId="2" borderId="738" xfId="1" applyFont="1" applyFill="1" applyBorder="1" applyAlignment="1" applyProtection="1">
      <protection locked="0"/>
    </xf>
    <xf numFmtId="166" fontId="12" fillId="2" borderId="735" xfId="1" applyFont="1" applyFill="1" applyBorder="1" applyAlignment="1" applyProtection="1">
      <alignment horizontal="center"/>
    </xf>
    <xf numFmtId="43" fontId="43" fillId="2" borderId="720" xfId="1" applyNumberFormat="1" applyFont="1" applyFill="1" applyBorder="1" applyAlignment="1" applyProtection="1">
      <protection locked="0"/>
    </xf>
    <xf numFmtId="0" fontId="4" fillId="14" borderId="462" xfId="0" applyFont="1" applyFill="1" applyBorder="1" applyAlignment="1">
      <alignment horizontal="center"/>
    </xf>
    <xf numFmtId="0" fontId="4" fillId="14" borderId="464" xfId="0" applyFont="1" applyFill="1" applyBorder="1"/>
    <xf numFmtId="0" fontId="4" fillId="14" borderId="466" xfId="0" applyFont="1" applyFill="1" applyBorder="1"/>
    <xf numFmtId="0" fontId="4" fillId="14" borderId="467" xfId="0" applyFont="1" applyFill="1" applyBorder="1"/>
    <xf numFmtId="0" fontId="27" fillId="14" borderId="743" xfId="0" applyFont="1" applyFill="1" applyBorder="1" applyAlignment="1">
      <alignment horizontal="center" vertical="center"/>
    </xf>
    <xf numFmtId="0" fontId="4" fillId="14" borderId="704" xfId="0" applyFont="1" applyFill="1" applyBorder="1" applyAlignment="1">
      <alignment horizontal="center"/>
    </xf>
    <xf numFmtId="0" fontId="27" fillId="14" borderId="744" xfId="0" applyFont="1" applyFill="1" applyBorder="1" applyAlignment="1">
      <alignment horizontal="center" wrapText="1"/>
    </xf>
    <xf numFmtId="0" fontId="27" fillId="14" borderId="745" xfId="0" applyFont="1" applyFill="1" applyBorder="1" applyAlignment="1">
      <alignment horizontal="center" wrapText="1"/>
    </xf>
    <xf numFmtId="0" fontId="27" fillId="14" borderId="746" xfId="0" applyFont="1" applyFill="1" applyBorder="1" applyAlignment="1">
      <alignment horizontal="center" wrapText="1"/>
    </xf>
    <xf numFmtId="0" fontId="27" fillId="14" borderId="357" xfId="0" applyFont="1" applyFill="1" applyBorder="1" applyAlignment="1">
      <alignment horizontal="center" vertical="center" wrapText="1"/>
    </xf>
    <xf numFmtId="0" fontId="27" fillId="14" borderId="674" xfId="0" applyFont="1" applyFill="1" applyBorder="1" applyAlignment="1">
      <alignment horizontal="center" vertical="center" wrapText="1"/>
    </xf>
    <xf numFmtId="0" fontId="27" fillId="14" borderId="708" xfId="0" applyFont="1" applyFill="1" applyBorder="1" applyAlignment="1">
      <alignment horizontal="center"/>
    </xf>
    <xf numFmtId="0" fontId="27" fillId="14" borderId="709" xfId="0" applyFont="1" applyFill="1" applyBorder="1"/>
    <xf numFmtId="0" fontId="27" fillId="14" borderId="710" xfId="0" applyFont="1" applyFill="1" applyBorder="1"/>
    <xf numFmtId="0" fontId="4" fillId="14" borderId="711" xfId="0" applyFont="1" applyFill="1" applyBorder="1"/>
    <xf numFmtId="170" fontId="28" fillId="14" borderId="712" xfId="0" quotePrefix="1" applyNumberFormat="1" applyFont="1" applyFill="1" applyBorder="1" applyAlignment="1">
      <alignment horizontal="center"/>
    </xf>
    <xf numFmtId="170" fontId="28" fillId="14" borderId="713" xfId="0" quotePrefix="1" applyNumberFormat="1" applyFont="1" applyFill="1" applyBorder="1" applyAlignment="1">
      <alignment horizontal="center"/>
    </xf>
    <xf numFmtId="170" fontId="28" fillId="14" borderId="714" xfId="0" quotePrefix="1" applyNumberFormat="1" applyFont="1" applyFill="1" applyBorder="1" applyAlignment="1">
      <alignment horizontal="center"/>
    </xf>
    <xf numFmtId="170" fontId="28" fillId="14" borderId="715" xfId="0" applyNumberFormat="1" applyFont="1" applyFill="1" applyBorder="1" applyAlignment="1">
      <alignment horizontal="center"/>
    </xf>
    <xf numFmtId="170" fontId="28" fillId="14" borderId="711" xfId="0" quotePrefix="1" applyNumberFormat="1" applyFont="1" applyFill="1" applyBorder="1" applyAlignment="1">
      <alignment horizontal="center"/>
    </xf>
    <xf numFmtId="170" fontId="28" fillId="14" borderId="712" xfId="0" applyNumberFormat="1" applyFont="1" applyFill="1" applyBorder="1" applyAlignment="1">
      <alignment horizontal="center"/>
    </xf>
    <xf numFmtId="170" fontId="28" fillId="14" borderId="716" xfId="0" applyNumberFormat="1" applyFont="1" applyFill="1" applyBorder="1" applyAlignment="1">
      <alignment horizontal="center"/>
    </xf>
    <xf numFmtId="0" fontId="28" fillId="14" borderId="747" xfId="0" quotePrefix="1" applyFont="1" applyFill="1" applyBorder="1" applyAlignment="1">
      <alignment horizontal="center"/>
    </xf>
    <xf numFmtId="0" fontId="25" fillId="3" borderId="748" xfId="0" applyFont="1" applyFill="1" applyBorder="1" applyAlignment="1">
      <alignment horizontal="center"/>
    </xf>
    <xf numFmtId="0" fontId="26" fillId="3" borderId="749" xfId="0" applyFont="1" applyFill="1" applyBorder="1"/>
    <xf numFmtId="0" fontId="26" fillId="3" borderId="750" xfId="0" applyFont="1" applyFill="1" applyBorder="1"/>
    <xf numFmtId="0" fontId="26" fillId="3" borderId="751" xfId="0" applyFont="1" applyFill="1" applyBorder="1"/>
    <xf numFmtId="43" fontId="26" fillId="11" borderId="752" xfId="6" applyFont="1" applyFill="1" applyBorder="1" applyAlignment="1" applyProtection="1">
      <protection locked="0"/>
    </xf>
    <xf numFmtId="43" fontId="26" fillId="2" borderId="753" xfId="6" applyFont="1" applyFill="1" applyBorder="1" applyAlignment="1" applyProtection="1"/>
    <xf numFmtId="43" fontId="26" fillId="2" borderId="754" xfId="6" applyFont="1" applyFill="1" applyBorder="1" applyAlignment="1" applyProtection="1">
      <protection locked="0"/>
    </xf>
    <xf numFmtId="0" fontId="25" fillId="3" borderId="755" xfId="0" applyFont="1" applyFill="1" applyBorder="1" applyAlignment="1">
      <alignment horizontal="center"/>
    </xf>
    <xf numFmtId="0" fontId="26" fillId="3" borderId="756" xfId="0" applyFont="1" applyFill="1" applyBorder="1"/>
    <xf numFmtId="0" fontId="26" fillId="3" borderId="757" xfId="0" applyFont="1" applyFill="1" applyBorder="1"/>
    <xf numFmtId="0" fontId="26" fillId="3" borderId="758" xfId="0" applyFont="1" applyFill="1" applyBorder="1"/>
    <xf numFmtId="43" fontId="26" fillId="11" borderId="759" xfId="6" applyFont="1" applyFill="1" applyBorder="1" applyAlignment="1" applyProtection="1">
      <protection locked="0"/>
    </xf>
    <xf numFmtId="43" fontId="26" fillId="2" borderId="760" xfId="6" applyFont="1" applyFill="1" applyBorder="1" applyAlignment="1" applyProtection="1">
      <protection locked="0"/>
    </xf>
    <xf numFmtId="0" fontId="25" fillId="3" borderId="756" xfId="0" applyFont="1" applyFill="1" applyBorder="1"/>
    <xf numFmtId="43" fontId="25" fillId="17" borderId="761" xfId="6" applyFont="1" applyFill="1" applyBorder="1" applyProtection="1"/>
    <xf numFmtId="43" fontId="25" fillId="11" borderId="761" xfId="6" applyFont="1" applyFill="1" applyBorder="1" applyProtection="1"/>
    <xf numFmtId="43" fontId="25" fillId="11" borderId="762" xfId="6" applyFont="1" applyFill="1" applyBorder="1" applyProtection="1"/>
    <xf numFmtId="43" fontId="25" fillId="11" borderId="763" xfId="6" applyFont="1" applyFill="1" applyBorder="1" applyProtection="1"/>
    <xf numFmtId="43" fontId="25" fillId="11" borderId="764" xfId="6" applyFont="1" applyFill="1" applyBorder="1" applyProtection="1"/>
    <xf numFmtId="43" fontId="25" fillId="11" borderId="765" xfId="6" applyFont="1" applyFill="1" applyBorder="1" applyProtection="1"/>
    <xf numFmtId="43" fontId="25" fillId="11" borderId="766" xfId="6" applyFont="1" applyFill="1" applyBorder="1" applyProtection="1"/>
    <xf numFmtId="43" fontId="25" fillId="3" borderId="767" xfId="0" applyNumberFormat="1" applyFont="1" applyFill="1" applyBorder="1"/>
    <xf numFmtId="0" fontId="25" fillId="3" borderId="768" xfId="0" applyFont="1" applyFill="1" applyBorder="1" applyAlignment="1">
      <alignment horizontal="center"/>
    </xf>
    <xf numFmtId="0" fontId="25" fillId="3" borderId="769" xfId="0" applyFont="1" applyFill="1" applyBorder="1"/>
    <xf numFmtId="0" fontId="25" fillId="3" borderId="770" xfId="0" applyFont="1" applyFill="1" applyBorder="1"/>
    <xf numFmtId="0" fontId="25" fillId="3" borderId="771" xfId="0" applyFont="1" applyFill="1" applyBorder="1"/>
    <xf numFmtId="43" fontId="25" fillId="17" borderId="772" xfId="6" applyFont="1" applyFill="1" applyBorder="1" applyProtection="1"/>
    <xf numFmtId="43" fontId="25" fillId="11" borderId="772" xfId="6" applyFont="1" applyFill="1" applyBorder="1" applyProtection="1"/>
    <xf numFmtId="43" fontId="25" fillId="11" borderId="773" xfId="6" applyFont="1" applyFill="1" applyBorder="1" applyProtection="1"/>
    <xf numFmtId="43" fontId="25" fillId="11" borderId="774" xfId="6" applyFont="1" applyFill="1" applyBorder="1" applyProtection="1"/>
    <xf numFmtId="43" fontId="25" fillId="11" borderId="775" xfId="6" applyFont="1" applyFill="1" applyBorder="1" applyProtection="1"/>
    <xf numFmtId="43" fontId="25" fillId="3" borderId="776" xfId="0" applyNumberFormat="1" applyFont="1" applyFill="1" applyBorder="1"/>
    <xf numFmtId="0" fontId="32" fillId="14" borderId="463" xfId="0" applyFont="1" applyFill="1" applyBorder="1" applyAlignment="1">
      <alignment horizontal="center"/>
    </xf>
    <xf numFmtId="0" fontId="27" fillId="14" borderId="463" xfId="0" applyFont="1" applyFill="1" applyBorder="1" applyAlignment="1">
      <alignment horizontal="center"/>
    </xf>
    <xf numFmtId="0" fontId="27" fillId="14" borderId="465" xfId="0" applyFont="1" applyFill="1" applyBorder="1" applyAlignment="1">
      <alignment horizontal="center"/>
    </xf>
    <xf numFmtId="0" fontId="27" fillId="14" borderId="711" xfId="0" applyFont="1" applyFill="1" applyBorder="1"/>
    <xf numFmtId="170" fontId="38" fillId="3" borderId="712" xfId="0" quotePrefix="1" applyNumberFormat="1" applyFont="1" applyFill="1" applyBorder="1" applyAlignment="1">
      <alignment horizontal="center"/>
    </xf>
    <xf numFmtId="170" fontId="38" fillId="3" borderId="713" xfId="0" quotePrefix="1" applyNumberFormat="1" applyFont="1" applyFill="1" applyBorder="1" applyAlignment="1">
      <alignment horizontal="center"/>
    </xf>
    <xf numFmtId="170" fontId="38" fillId="3" borderId="714" xfId="0" quotePrefix="1" applyNumberFormat="1" applyFont="1" applyFill="1" applyBorder="1" applyAlignment="1">
      <alignment horizontal="center"/>
    </xf>
    <xf numFmtId="170" fontId="38" fillId="3" borderId="715" xfId="0" quotePrefix="1" applyNumberFormat="1" applyFont="1" applyFill="1" applyBorder="1" applyAlignment="1">
      <alignment horizontal="center"/>
    </xf>
    <xf numFmtId="170" fontId="38" fillId="3" borderId="712" xfId="0" applyNumberFormat="1" applyFont="1" applyFill="1" applyBorder="1" applyAlignment="1">
      <alignment horizontal="center"/>
    </xf>
    <xf numFmtId="170" fontId="38" fillId="3" borderId="716" xfId="0" quotePrefix="1" applyNumberFormat="1" applyFont="1" applyFill="1" applyBorder="1" applyAlignment="1">
      <alignment horizontal="center"/>
    </xf>
    <xf numFmtId="0" fontId="38" fillId="3" borderId="777" xfId="0" applyFont="1" applyFill="1" applyBorder="1" applyAlignment="1">
      <alignment horizontal="center"/>
    </xf>
    <xf numFmtId="0" fontId="36" fillId="3" borderId="778" xfId="0" applyFont="1" applyFill="1" applyBorder="1"/>
    <xf numFmtId="0" fontId="36" fillId="3" borderId="779" xfId="0" applyFont="1" applyFill="1" applyBorder="1"/>
    <xf numFmtId="0" fontId="36" fillId="3" borderId="780" xfId="0" applyFont="1" applyFill="1" applyBorder="1"/>
    <xf numFmtId="43" fontId="36" fillId="17" borderId="765" xfId="6" applyFont="1" applyFill="1" applyBorder="1" applyProtection="1"/>
    <xf numFmtId="43" fontId="12" fillId="2" borderId="781" xfId="6" applyFont="1" applyFill="1" applyBorder="1" applyAlignment="1" applyProtection="1">
      <protection locked="0"/>
    </xf>
    <xf numFmtId="43" fontId="12" fillId="2" borderId="782" xfId="6" applyFont="1" applyFill="1" applyBorder="1" applyAlignment="1" applyProtection="1">
      <protection locked="0"/>
    </xf>
    <xf numFmtId="43" fontId="12" fillId="2" borderId="783" xfId="6" applyFont="1" applyFill="1" applyBorder="1" applyAlignment="1" applyProtection="1">
      <protection locked="0"/>
    </xf>
    <xf numFmtId="0" fontId="38" fillId="3" borderId="778" xfId="0" applyFont="1" applyFill="1" applyBorder="1"/>
    <xf numFmtId="0" fontId="38" fillId="3" borderId="779" xfId="0" applyFont="1" applyFill="1" applyBorder="1"/>
    <xf numFmtId="0" fontId="38" fillId="3" borderId="780" xfId="0" applyFont="1" applyFill="1" applyBorder="1"/>
    <xf numFmtId="43" fontId="38" fillId="17" borderId="765" xfId="6" applyFont="1" applyFill="1" applyBorder="1" applyProtection="1"/>
    <xf numFmtId="43" fontId="38" fillId="17" borderId="784" xfId="6" applyFont="1" applyFill="1" applyBorder="1" applyProtection="1"/>
    <xf numFmtId="43" fontId="38" fillId="17" borderId="762" xfId="6" applyFont="1" applyFill="1" applyBorder="1" applyProtection="1"/>
    <xf numFmtId="43" fontId="38" fillId="17" borderId="764" xfId="6" applyFont="1" applyFill="1" applyBorder="1" applyProtection="1"/>
    <xf numFmtId="43" fontId="38" fillId="17" borderId="785" xfId="6" applyFont="1" applyFill="1" applyBorder="1" applyProtection="1"/>
    <xf numFmtId="0" fontId="36" fillId="3" borderId="786" xfId="0" applyFont="1" applyFill="1" applyBorder="1"/>
    <xf numFmtId="43" fontId="38" fillId="17" borderId="787" xfId="6" applyFont="1" applyFill="1" applyBorder="1" applyProtection="1"/>
    <xf numFmtId="0" fontId="59" fillId="2" borderId="789" xfId="0" applyFont="1" applyFill="1" applyBorder="1"/>
    <xf numFmtId="43" fontId="36" fillId="17" borderId="790" xfId="6" applyFont="1" applyFill="1" applyBorder="1" applyProtection="1"/>
    <xf numFmtId="0" fontId="36" fillId="3" borderId="709" xfId="0" applyFont="1" applyFill="1" applyBorder="1"/>
    <xf numFmtId="0" fontId="59" fillId="2" borderId="710" xfId="0" applyFont="1" applyFill="1" applyBorder="1"/>
    <xf numFmtId="43" fontId="59" fillId="3" borderId="778" xfId="6" applyFont="1" applyFill="1" applyBorder="1" applyProtection="1"/>
    <xf numFmtId="43" fontId="59" fillId="3" borderId="779" xfId="6" applyFont="1" applyFill="1" applyBorder="1" applyProtection="1"/>
    <xf numFmtId="43" fontId="59" fillId="3" borderId="780" xfId="6" applyFont="1" applyFill="1" applyBorder="1" applyProtection="1"/>
    <xf numFmtId="0" fontId="38" fillId="3" borderId="791" xfId="0" applyFont="1" applyFill="1" applyBorder="1" applyAlignment="1">
      <alignment horizontal="center"/>
    </xf>
    <xf numFmtId="0" fontId="38" fillId="3" borderId="792" xfId="0" applyFont="1" applyFill="1" applyBorder="1"/>
    <xf numFmtId="0" fontId="36" fillId="3" borderId="793" xfId="0" applyFont="1" applyFill="1" applyBorder="1"/>
    <xf numFmtId="0" fontId="36" fillId="3" borderId="794" xfId="0" applyFont="1" applyFill="1" applyBorder="1"/>
    <xf numFmtId="43" fontId="38" fillId="17" borderId="775" xfId="6" applyFont="1" applyFill="1" applyBorder="1" applyProtection="1"/>
    <xf numFmtId="43" fontId="38" fillId="17" borderId="795" xfId="6" applyFont="1" applyFill="1" applyBorder="1" applyProtection="1"/>
    <xf numFmtId="43" fontId="38" fillId="17" borderId="773" xfId="6" applyFont="1" applyFill="1" applyBorder="1" applyProtection="1"/>
    <xf numFmtId="43" fontId="38" fillId="17" borderId="774" xfId="6" applyFont="1" applyFill="1" applyBorder="1" applyProtection="1"/>
    <xf numFmtId="43" fontId="38" fillId="17" borderId="796" xfId="6" applyFont="1" applyFill="1" applyBorder="1" applyProtection="1"/>
    <xf numFmtId="0" fontId="27" fillId="7" borderId="395" xfId="0" applyFont="1" applyFill="1" applyBorder="1" applyAlignment="1">
      <alignment horizontal="center" vertical="center" wrapText="1"/>
    </xf>
    <xf numFmtId="164" fontId="27" fillId="7" borderId="327" xfId="0" applyNumberFormat="1" applyFont="1" applyFill="1" applyBorder="1" applyAlignment="1">
      <alignment vertical="center"/>
    </xf>
    <xf numFmtId="164" fontId="27" fillId="7" borderId="554" xfId="0" applyNumberFormat="1" applyFont="1" applyFill="1" applyBorder="1" applyAlignment="1">
      <alignment vertical="center"/>
    </xf>
    <xf numFmtId="164" fontId="27" fillId="7" borderId="555" xfId="0" applyNumberFormat="1" applyFont="1" applyFill="1" applyBorder="1" applyAlignment="1">
      <alignment vertical="center"/>
    </xf>
    <xf numFmtId="0" fontId="27" fillId="7" borderId="797" xfId="0" applyFont="1" applyFill="1" applyBorder="1" applyAlignment="1">
      <alignment horizontal="center" vertical="center"/>
    </xf>
    <xf numFmtId="164" fontId="27" fillId="7" borderId="798" xfId="0" applyNumberFormat="1" applyFont="1" applyFill="1" applyBorder="1" applyAlignment="1">
      <alignment horizontal="center" vertical="center"/>
    </xf>
    <xf numFmtId="164" fontId="27" fillId="7" borderId="799" xfId="0" applyNumberFormat="1" applyFont="1" applyFill="1" applyBorder="1" applyAlignment="1">
      <alignment horizontal="center" vertical="center"/>
    </xf>
    <xf numFmtId="164" fontId="28" fillId="7" borderId="800" xfId="0" applyNumberFormat="1" applyFont="1" applyFill="1" applyBorder="1" applyAlignment="1">
      <alignment horizontal="center" vertical="center" wrapText="1"/>
    </xf>
    <xf numFmtId="164" fontId="27" fillId="7" borderId="801" xfId="0" applyNumberFormat="1" applyFont="1" applyFill="1" applyBorder="1" applyAlignment="1">
      <alignment horizontal="center" vertical="center"/>
    </xf>
    <xf numFmtId="0" fontId="27" fillId="7" borderId="802" xfId="0" applyFont="1" applyFill="1" applyBorder="1" applyAlignment="1">
      <alignment horizontal="center" vertical="center"/>
    </xf>
    <xf numFmtId="164" fontId="27" fillId="7" borderId="800" xfId="0" applyNumberFormat="1" applyFont="1" applyFill="1" applyBorder="1" applyAlignment="1">
      <alignment horizontal="center" vertical="center"/>
    </xf>
    <xf numFmtId="0" fontId="27" fillId="7" borderId="798" xfId="0" applyFont="1" applyFill="1" applyBorder="1" applyAlignment="1">
      <alignment horizontal="center" vertical="center"/>
    </xf>
    <xf numFmtId="170" fontId="27" fillId="7" borderId="803" xfId="0" applyNumberFormat="1" applyFont="1" applyFill="1" applyBorder="1" applyAlignment="1">
      <alignment horizontal="center" vertical="center"/>
    </xf>
    <xf numFmtId="170" fontId="28" fillId="7" borderId="804" xfId="0" applyNumberFormat="1" applyFont="1" applyFill="1" applyBorder="1" applyAlignment="1">
      <alignment horizontal="center" vertical="center"/>
    </xf>
    <xf numFmtId="170" fontId="28" fillId="7" borderId="805" xfId="0" applyNumberFormat="1" applyFont="1" applyFill="1" applyBorder="1" applyAlignment="1">
      <alignment horizontal="center" vertical="center"/>
    </xf>
    <xf numFmtId="170" fontId="28" fillId="7" borderId="806" xfId="0" applyNumberFormat="1" applyFont="1" applyFill="1" applyBorder="1" applyAlignment="1">
      <alignment horizontal="center" vertical="center"/>
    </xf>
    <xf numFmtId="170" fontId="28" fillId="7" borderId="807" xfId="0" applyNumberFormat="1" applyFont="1" applyFill="1" applyBorder="1" applyAlignment="1">
      <alignment horizontal="center" vertical="center"/>
    </xf>
    <xf numFmtId="170" fontId="28" fillId="7" borderId="808" xfId="0" applyNumberFormat="1" applyFont="1" applyFill="1" applyBorder="1" applyAlignment="1">
      <alignment horizontal="center" vertical="center"/>
    </xf>
    <xf numFmtId="170" fontId="28" fillId="7" borderId="809" xfId="0" applyNumberFormat="1" applyFont="1" applyFill="1" applyBorder="1" applyAlignment="1">
      <alignment horizontal="center" vertical="center"/>
    </xf>
    <xf numFmtId="170" fontId="28" fillId="7" borderId="810" xfId="0" applyNumberFormat="1" applyFont="1" applyFill="1" applyBorder="1" applyAlignment="1">
      <alignment horizontal="center" vertical="center"/>
    </xf>
    <xf numFmtId="170" fontId="28" fillId="7" borderId="811" xfId="0" applyNumberFormat="1" applyFont="1" applyFill="1" applyBorder="1" applyAlignment="1">
      <alignment horizontal="center" vertical="center"/>
    </xf>
    <xf numFmtId="170" fontId="28" fillId="7" borderId="812" xfId="0" applyNumberFormat="1" applyFont="1" applyFill="1" applyBorder="1" applyAlignment="1">
      <alignment horizontal="center" vertical="center"/>
    </xf>
    <xf numFmtId="0" fontId="30" fillId="3" borderId="797" xfId="0" applyFont="1" applyFill="1" applyBorder="1"/>
    <xf numFmtId="3" fontId="26" fillId="3" borderId="797" xfId="6" applyNumberFormat="1" applyFont="1" applyFill="1" applyBorder="1" applyProtection="1"/>
    <xf numFmtId="3" fontId="26" fillId="3" borderId="797" xfId="6" applyNumberFormat="1" applyFont="1" applyFill="1" applyBorder="1" applyAlignment="1" applyProtection="1">
      <alignment horizontal="center"/>
    </xf>
    <xf numFmtId="3" fontId="26" fillId="3" borderId="797" xfId="6" applyNumberFormat="1" applyFont="1" applyFill="1" applyBorder="1" applyAlignment="1" applyProtection="1">
      <alignment horizontal="center" vertical="center"/>
    </xf>
    <xf numFmtId="0" fontId="26" fillId="3" borderId="797" xfId="0" applyFont="1" applyFill="1" applyBorder="1"/>
    <xf numFmtId="3" fontId="26" fillId="3" borderId="797" xfId="0" applyNumberFormat="1" applyFont="1" applyFill="1" applyBorder="1" applyAlignment="1">
      <alignment horizontal="center"/>
    </xf>
    <xf numFmtId="3" fontId="26" fillId="3" borderId="797" xfId="0" applyNumberFormat="1" applyFont="1" applyFill="1" applyBorder="1" applyAlignment="1">
      <alignment horizontal="center" vertical="center"/>
    </xf>
    <xf numFmtId="0" fontId="25" fillId="3" borderId="813" xfId="0" applyFont="1" applyFill="1" applyBorder="1" applyAlignment="1" applyProtection="1">
      <alignment horizontal="center"/>
      <protection locked="0"/>
    </xf>
    <xf numFmtId="0" fontId="26" fillId="0" borderId="814" xfId="0" applyFont="1" applyBorder="1" applyAlignment="1" applyProtection="1">
      <alignment wrapText="1"/>
      <protection locked="0"/>
    </xf>
    <xf numFmtId="43" fontId="26" fillId="17" borderId="815" xfId="6" applyFont="1" applyFill="1" applyBorder="1" applyAlignment="1" applyProtection="1">
      <alignment horizontal="center"/>
    </xf>
    <xf numFmtId="43" fontId="26" fillId="17" borderId="816" xfId="6" applyFont="1" applyFill="1" applyBorder="1" applyProtection="1"/>
    <xf numFmtId="43" fontId="26" fillId="17" borderId="817" xfId="6" applyFont="1" applyFill="1" applyBorder="1" applyProtection="1"/>
    <xf numFmtId="43" fontId="26" fillId="3" borderId="818" xfId="6" applyFont="1" applyFill="1" applyBorder="1" applyAlignment="1" applyProtection="1">
      <alignment horizontal="center"/>
      <protection locked="0"/>
    </xf>
    <xf numFmtId="43" fontId="26" fillId="3" borderId="816" xfId="6" applyFont="1" applyFill="1" applyBorder="1" applyAlignment="1" applyProtection="1">
      <alignment horizontal="center"/>
      <protection locked="0"/>
    </xf>
    <xf numFmtId="43" fontId="26" fillId="3" borderId="819" xfId="6" applyFont="1" applyFill="1" applyBorder="1" applyProtection="1">
      <protection locked="0"/>
    </xf>
    <xf numFmtId="43" fontId="26" fillId="3" borderId="820" xfId="6" applyFont="1" applyFill="1" applyBorder="1" applyProtection="1">
      <protection locked="0"/>
    </xf>
    <xf numFmtId="43" fontId="26" fillId="3" borderId="815" xfId="6" applyFont="1" applyFill="1" applyBorder="1" applyAlignment="1" applyProtection="1">
      <alignment horizontal="center" vertical="center"/>
      <protection locked="0"/>
    </xf>
    <xf numFmtId="43" fontId="26" fillId="3" borderId="816" xfId="6" applyFont="1" applyFill="1" applyBorder="1" applyAlignment="1" applyProtection="1">
      <alignment horizontal="center" vertical="center"/>
      <protection locked="0"/>
    </xf>
    <xf numFmtId="43" fontId="26" fillId="3" borderId="816" xfId="6" applyFont="1" applyFill="1" applyBorder="1" applyProtection="1">
      <protection locked="0"/>
    </xf>
    <xf numFmtId="43" fontId="26" fillId="3" borderId="817" xfId="6" applyFont="1" applyFill="1" applyBorder="1" applyProtection="1">
      <protection locked="0"/>
    </xf>
    <xf numFmtId="0" fontId="26" fillId="3" borderId="814" xfId="0" applyFont="1" applyFill="1" applyBorder="1" applyAlignment="1" applyProtection="1">
      <alignment wrapText="1"/>
      <protection locked="0"/>
    </xf>
    <xf numFmtId="0" fontId="25" fillId="3" borderId="813" xfId="0" applyFont="1" applyFill="1" applyBorder="1" applyAlignment="1">
      <alignment horizontal="center"/>
    </xf>
    <xf numFmtId="0" fontId="25" fillId="3" borderId="814" xfId="0" applyFont="1" applyFill="1" applyBorder="1" applyAlignment="1">
      <alignment wrapText="1"/>
    </xf>
    <xf numFmtId="43" fontId="26" fillId="17" borderId="821" xfId="6" applyFont="1" applyFill="1" applyBorder="1" applyAlignment="1" applyProtection="1">
      <alignment horizontal="center"/>
    </xf>
    <xf numFmtId="43" fontId="26" fillId="17" borderId="762" xfId="6" applyFont="1" applyFill="1" applyBorder="1" applyProtection="1"/>
    <xf numFmtId="43" fontId="26" fillId="17" borderId="822" xfId="6" applyFont="1" applyFill="1" applyBorder="1" applyProtection="1"/>
    <xf numFmtId="43" fontId="26" fillId="17" borderId="784" xfId="6" applyFont="1" applyFill="1" applyBorder="1" applyAlignment="1" applyProtection="1">
      <alignment horizontal="center"/>
    </xf>
    <xf numFmtId="43" fontId="26" fillId="17" borderId="762" xfId="6" applyFont="1" applyFill="1" applyBorder="1" applyAlignment="1" applyProtection="1">
      <alignment horizontal="center"/>
    </xf>
    <xf numFmtId="43" fontId="26" fillId="17" borderId="763" xfId="6" applyFont="1" applyFill="1" applyBorder="1" applyProtection="1"/>
    <xf numFmtId="43" fontId="26" fillId="17" borderId="821" xfId="6" applyFont="1" applyFill="1" applyBorder="1" applyAlignment="1" applyProtection="1">
      <alignment horizontal="center" vertical="center"/>
    </xf>
    <xf numFmtId="43" fontId="26" fillId="17" borderId="762" xfId="6" applyFont="1" applyFill="1" applyBorder="1" applyAlignment="1" applyProtection="1">
      <alignment horizontal="center" vertical="center"/>
    </xf>
    <xf numFmtId="43" fontId="26" fillId="17" borderId="784" xfId="6" applyFont="1" applyFill="1" applyBorder="1" applyAlignment="1" applyProtection="1">
      <alignment horizontal="center" vertical="center"/>
    </xf>
    <xf numFmtId="0" fontId="26" fillId="3" borderId="814" xfId="0" applyFont="1" applyFill="1" applyBorder="1" applyAlignment="1">
      <alignment wrapText="1"/>
    </xf>
    <xf numFmtId="0" fontId="25" fillId="3" borderId="823" xfId="0" applyFont="1" applyFill="1" applyBorder="1" applyAlignment="1">
      <alignment horizontal="center"/>
    </xf>
    <xf numFmtId="0" fontId="25" fillId="3" borderId="824" xfId="0" applyFont="1" applyFill="1" applyBorder="1" applyAlignment="1">
      <alignment wrapText="1"/>
    </xf>
    <xf numFmtId="43" fontId="26" fillId="17" borderId="825" xfId="6" applyFont="1" applyFill="1" applyBorder="1" applyAlignment="1" applyProtection="1">
      <alignment horizontal="center"/>
    </xf>
    <xf numFmtId="43" fontId="26" fillId="17" borderId="745" xfId="6" applyFont="1" applyFill="1" applyBorder="1" applyProtection="1"/>
    <xf numFmtId="43" fontId="26" fillId="17" borderId="826" xfId="6" applyFont="1" applyFill="1" applyBorder="1" applyProtection="1"/>
    <xf numFmtId="43" fontId="26" fillId="17" borderId="744" xfId="6" applyFont="1" applyFill="1" applyBorder="1" applyAlignment="1" applyProtection="1">
      <alignment horizontal="center"/>
    </xf>
    <xf numFmtId="43" fontId="26" fillId="17" borderId="745" xfId="6" applyFont="1" applyFill="1" applyBorder="1" applyAlignment="1" applyProtection="1">
      <alignment horizontal="center"/>
    </xf>
    <xf numFmtId="43" fontId="26" fillId="17" borderId="827" xfId="6" applyFont="1" applyFill="1" applyBorder="1" applyProtection="1"/>
    <xf numFmtId="43" fontId="26" fillId="17" borderId="825" xfId="6" applyFont="1" applyFill="1" applyBorder="1" applyAlignment="1" applyProtection="1">
      <alignment horizontal="center" vertical="center"/>
    </xf>
    <xf numFmtId="43" fontId="26" fillId="17" borderId="745" xfId="6" applyFont="1" applyFill="1" applyBorder="1" applyAlignment="1" applyProtection="1">
      <alignment horizontal="center" vertical="center"/>
    </xf>
    <xf numFmtId="43" fontId="26" fillId="17" borderId="744" xfId="6" applyFont="1" applyFill="1" applyBorder="1" applyAlignment="1" applyProtection="1">
      <alignment horizontal="center" vertical="center"/>
    </xf>
    <xf numFmtId="43" fontId="26" fillId="3" borderId="797" xfId="6" applyFont="1" applyFill="1" applyBorder="1" applyProtection="1"/>
    <xf numFmtId="43" fontId="26" fillId="3" borderId="797" xfId="6" applyFont="1" applyFill="1" applyBorder="1" applyAlignment="1" applyProtection="1">
      <alignment horizontal="center" vertical="center"/>
    </xf>
    <xf numFmtId="43" fontId="26" fillId="2" borderId="797" xfId="6" applyFont="1" applyFill="1" applyBorder="1" applyAlignment="1" applyProtection="1">
      <alignment horizontal="center"/>
    </xf>
    <xf numFmtId="0" fontId="26" fillId="2" borderId="814" xfId="0" applyFont="1" applyFill="1" applyBorder="1" applyAlignment="1" applyProtection="1">
      <alignment wrapText="1"/>
      <protection locked="0"/>
    </xf>
    <xf numFmtId="43" fontId="26" fillId="3" borderId="797" xfId="6" applyFont="1" applyFill="1" applyBorder="1" applyAlignment="1" applyProtection="1">
      <alignment horizontal="center"/>
    </xf>
    <xf numFmtId="0" fontId="26" fillId="3" borderId="828" xfId="0" applyFont="1" applyFill="1" applyBorder="1" applyAlignment="1">
      <alignment wrapText="1"/>
    </xf>
    <xf numFmtId="43" fontId="26" fillId="3" borderId="797" xfId="6" applyFont="1" applyFill="1" applyBorder="1" applyAlignment="1" applyProtection="1">
      <alignment horizontal="center"/>
      <protection locked="0"/>
    </xf>
    <xf numFmtId="43" fontId="26" fillId="3" borderId="797" xfId="6" applyFont="1" applyFill="1" applyBorder="1" applyAlignment="1" applyProtection="1">
      <alignment horizontal="center" vertical="center"/>
      <protection locked="0"/>
    </xf>
    <xf numFmtId="0" fontId="30" fillId="3" borderId="829" xfId="0" applyFont="1" applyFill="1" applyBorder="1"/>
    <xf numFmtId="0" fontId="26" fillId="3" borderId="663" xfId="0" applyFont="1" applyFill="1" applyBorder="1" applyAlignment="1">
      <alignment wrapText="1"/>
    </xf>
    <xf numFmtId="43" fontId="26" fillId="3" borderId="815" xfId="6" applyFont="1" applyFill="1" applyBorder="1" applyAlignment="1" applyProtection="1">
      <alignment horizontal="center"/>
    </xf>
    <xf numFmtId="43" fontId="26" fillId="3" borderId="816" xfId="6" applyFont="1" applyFill="1" applyBorder="1" applyProtection="1"/>
    <xf numFmtId="43" fontId="26" fillId="3" borderId="817" xfId="6" applyFont="1" applyFill="1" applyBorder="1" applyProtection="1"/>
    <xf numFmtId="43" fontId="26" fillId="3" borderId="815" xfId="6" applyFont="1" applyFill="1" applyBorder="1" applyAlignment="1" applyProtection="1">
      <alignment horizontal="center"/>
      <protection locked="0"/>
    </xf>
    <xf numFmtId="43" fontId="26" fillId="3" borderId="818" xfId="6" applyFont="1" applyFill="1" applyBorder="1" applyAlignment="1" applyProtection="1">
      <alignment horizontal="center" vertical="center"/>
      <protection locked="0"/>
    </xf>
    <xf numFmtId="0" fontId="30" fillId="3" borderId="668" xfId="0" applyFont="1" applyFill="1" applyBorder="1"/>
    <xf numFmtId="0" fontId="26" fillId="3" borderId="670" xfId="0" applyFont="1" applyFill="1" applyBorder="1" applyAlignment="1">
      <alignment wrapText="1"/>
    </xf>
    <xf numFmtId="43" fontId="26" fillId="17" borderId="830" xfId="6" applyFont="1" applyFill="1" applyBorder="1" applyAlignment="1" applyProtection="1">
      <alignment horizontal="center"/>
    </xf>
    <xf numFmtId="43" fontId="26" fillId="17" borderId="831" xfId="6" applyFont="1" applyFill="1" applyBorder="1" applyProtection="1"/>
    <xf numFmtId="43" fontId="26" fillId="17" borderId="832" xfId="6" applyFont="1" applyFill="1" applyBorder="1" applyProtection="1"/>
    <xf numFmtId="43" fontId="26" fillId="17" borderId="833" xfId="6" applyFont="1" applyFill="1" applyBorder="1" applyAlignment="1" applyProtection="1">
      <alignment horizontal="center"/>
    </xf>
    <xf numFmtId="43" fontId="26" fillId="17" borderId="831" xfId="6" applyFont="1" applyFill="1" applyBorder="1" applyAlignment="1" applyProtection="1">
      <alignment horizontal="center"/>
    </xf>
    <xf numFmtId="43" fontId="26" fillId="17" borderId="834" xfId="6" applyFont="1" applyFill="1" applyBorder="1" applyProtection="1"/>
    <xf numFmtId="43" fontId="26" fillId="17" borderId="830" xfId="6" applyFont="1" applyFill="1" applyBorder="1" applyAlignment="1" applyProtection="1">
      <alignment horizontal="center" vertical="center"/>
    </xf>
    <xf numFmtId="43" fontId="26" fillId="17" borderId="831" xfId="6" applyFont="1" applyFill="1" applyBorder="1" applyAlignment="1" applyProtection="1">
      <alignment horizontal="center" vertical="center"/>
    </xf>
    <xf numFmtId="43" fontId="26" fillId="17" borderId="833" xfId="6" applyFont="1" applyFill="1" applyBorder="1" applyAlignment="1" applyProtection="1">
      <alignment horizontal="center" vertical="center"/>
    </xf>
    <xf numFmtId="0" fontId="12" fillId="3" borderId="731" xfId="0" applyFont="1" applyFill="1" applyBorder="1"/>
    <xf numFmtId="0" fontId="4" fillId="14" borderId="835" xfId="0" applyFont="1" applyFill="1" applyBorder="1"/>
    <xf numFmtId="0" fontId="4" fillId="14" borderId="837" xfId="0" applyFont="1" applyFill="1" applyBorder="1"/>
    <xf numFmtId="0" fontId="27" fillId="14" borderId="765" xfId="0" applyFont="1" applyFill="1" applyBorder="1" applyAlignment="1">
      <alignment horizontal="center"/>
    </xf>
    <xf numFmtId="0" fontId="10" fillId="2" borderId="841" xfId="6" applyNumberFormat="1" applyFont="1" applyFill="1" applyBorder="1" applyAlignment="1" applyProtection="1">
      <alignment horizontal="center" vertical="center"/>
      <protection locked="0"/>
    </xf>
    <xf numFmtId="0" fontId="10" fillId="2" borderId="844" xfId="6" applyNumberFormat="1" applyFont="1" applyFill="1" applyBorder="1" applyAlignment="1" applyProtection="1">
      <alignment horizontal="center" vertical="center"/>
      <protection locked="0"/>
    </xf>
    <xf numFmtId="171" fontId="12" fillId="2" borderId="848" xfId="6" applyNumberFormat="1" applyFont="1" applyFill="1" applyBorder="1" applyAlignment="1" applyProtection="1">
      <protection locked="0"/>
    </xf>
    <xf numFmtId="43" fontId="12" fillId="2" borderId="849" xfId="6" applyFont="1" applyFill="1" applyBorder="1" applyAlignment="1" applyProtection="1">
      <protection locked="0"/>
    </xf>
    <xf numFmtId="0" fontId="10" fillId="3" borderId="850" xfId="0" applyFont="1" applyFill="1" applyBorder="1"/>
    <xf numFmtId="0" fontId="12" fillId="3" borderId="792" xfId="0" applyFont="1" applyFill="1" applyBorder="1"/>
    <xf numFmtId="0" fontId="12" fillId="3" borderId="793" xfId="0" applyFont="1" applyFill="1" applyBorder="1"/>
    <xf numFmtId="43" fontId="12" fillId="17" borderId="796" xfId="6" applyFont="1" applyFill="1" applyBorder="1" applyProtection="1"/>
    <xf numFmtId="171" fontId="12" fillId="2" borderId="340" xfId="6" applyNumberFormat="1" applyFont="1" applyFill="1" applyBorder="1" applyAlignment="1" applyProtection="1">
      <alignment horizontal="center"/>
      <protection locked="0"/>
    </xf>
    <xf numFmtId="171" fontId="12" fillId="2" borderId="851" xfId="6" applyNumberFormat="1" applyFont="1" applyFill="1" applyBorder="1" applyAlignment="1" applyProtection="1">
      <alignment horizontal="center"/>
      <protection locked="0"/>
    </xf>
    <xf numFmtId="0" fontId="4" fillId="14" borderId="704" xfId="0" applyFont="1" applyFill="1" applyBorder="1"/>
    <xf numFmtId="0" fontId="27" fillId="14" borderId="712" xfId="0" applyFont="1" applyFill="1" applyBorder="1" applyAlignment="1">
      <alignment horizontal="center" vertical="center"/>
    </xf>
    <xf numFmtId="0" fontId="27" fillId="14" borderId="765" xfId="0" applyFont="1" applyFill="1" applyBorder="1" applyAlignment="1">
      <alignment horizontal="center" vertical="center"/>
    </xf>
    <xf numFmtId="0" fontId="27" fillId="14" borderId="785" xfId="0" applyFont="1" applyFill="1" applyBorder="1" applyAlignment="1">
      <alignment horizontal="center" vertical="center"/>
    </xf>
    <xf numFmtId="0" fontId="12" fillId="3" borderId="748" xfId="0" applyFont="1" applyFill="1" applyBorder="1"/>
    <xf numFmtId="3" fontId="12" fillId="3" borderId="853" xfId="0" applyNumberFormat="1" applyFont="1" applyFill="1" applyBorder="1" applyAlignment="1" applyProtection="1">
      <alignment vertical="center"/>
      <protection locked="0"/>
    </xf>
    <xf numFmtId="3" fontId="12" fillId="3" borderId="854" xfId="6" applyNumberFormat="1" applyFont="1" applyFill="1" applyBorder="1" applyAlignment="1" applyProtection="1">
      <alignment vertical="center"/>
      <protection locked="0"/>
    </xf>
    <xf numFmtId="3" fontId="12" fillId="3" borderId="855" xfId="6" applyNumberFormat="1" applyFont="1" applyFill="1" applyBorder="1" applyAlignment="1" applyProtection="1">
      <alignment vertical="center"/>
      <protection locked="0"/>
    </xf>
    <xf numFmtId="3" fontId="12" fillId="3" borderId="855" xfId="0" applyNumberFormat="1" applyFont="1" applyFill="1" applyBorder="1" applyAlignment="1" applyProtection="1">
      <alignment vertical="center"/>
      <protection locked="0"/>
    </xf>
    <xf numFmtId="3" fontId="12" fillId="3" borderId="856" xfId="6" applyNumberFormat="1" applyFont="1" applyFill="1" applyBorder="1" applyAlignment="1" applyProtection="1">
      <alignment vertical="center"/>
      <protection locked="0"/>
    </xf>
    <xf numFmtId="0" fontId="12" fillId="3" borderId="857" xfId="0" applyFont="1" applyFill="1" applyBorder="1"/>
    <xf numFmtId="3" fontId="12" fillId="3" borderId="858" xfId="0" applyNumberFormat="1" applyFont="1" applyFill="1" applyBorder="1" applyAlignment="1" applyProtection="1">
      <alignment vertical="center"/>
      <protection locked="0"/>
    </xf>
    <xf numFmtId="3" fontId="12" fillId="3" borderId="859" xfId="6" applyNumberFormat="1" applyFont="1" applyFill="1" applyBorder="1" applyAlignment="1" applyProtection="1">
      <alignment vertical="center"/>
      <protection locked="0"/>
    </xf>
    <xf numFmtId="3" fontId="12" fillId="3" borderId="860" xfId="6" applyNumberFormat="1" applyFont="1" applyFill="1" applyBorder="1" applyAlignment="1" applyProtection="1">
      <alignment vertical="center"/>
      <protection locked="0"/>
    </xf>
    <xf numFmtId="3" fontId="12" fillId="3" borderId="860" xfId="0" applyNumberFormat="1" applyFont="1" applyFill="1" applyBorder="1" applyAlignment="1" applyProtection="1">
      <alignment vertical="center"/>
      <protection locked="0"/>
    </xf>
    <xf numFmtId="3" fontId="12" fillId="3" borderId="861" xfId="6" applyNumberFormat="1" applyFont="1" applyFill="1" applyBorder="1" applyAlignment="1" applyProtection="1">
      <alignment vertical="center"/>
      <protection locked="0"/>
    </xf>
    <xf numFmtId="171" fontId="12" fillId="2" borderId="862" xfId="6" applyNumberFormat="1" applyFont="1" applyFill="1" applyBorder="1" applyAlignment="1" applyProtection="1">
      <protection locked="0"/>
    </xf>
    <xf numFmtId="171" fontId="12" fillId="2" borderId="863" xfId="6" applyNumberFormat="1" applyFont="1" applyFill="1" applyBorder="1" applyAlignment="1" applyProtection="1">
      <protection locked="0"/>
    </xf>
    <xf numFmtId="3" fontId="12" fillId="3" borderId="864" xfId="0" applyNumberFormat="1" applyFont="1" applyFill="1" applyBorder="1" applyAlignment="1" applyProtection="1">
      <alignment vertical="center"/>
      <protection locked="0"/>
    </xf>
    <xf numFmtId="3" fontId="12" fillId="3" borderId="865" xfId="6" applyNumberFormat="1" applyFont="1" applyFill="1" applyBorder="1" applyAlignment="1" applyProtection="1">
      <alignment vertical="center"/>
      <protection locked="0"/>
    </xf>
    <xf numFmtId="3" fontId="12" fillId="3" borderId="866" xfId="6" applyNumberFormat="1" applyFont="1" applyFill="1" applyBorder="1" applyAlignment="1" applyProtection="1">
      <alignment vertical="center"/>
      <protection locked="0"/>
    </xf>
    <xf numFmtId="3" fontId="12" fillId="3" borderId="866" xfId="0" applyNumberFormat="1" applyFont="1" applyFill="1" applyBorder="1" applyAlignment="1" applyProtection="1">
      <alignment vertical="center"/>
      <protection locked="0"/>
    </xf>
    <xf numFmtId="3" fontId="12" fillId="3" borderId="867" xfId="6" applyNumberFormat="1" applyFont="1" applyFill="1" applyBorder="1" applyAlignment="1" applyProtection="1">
      <alignment vertical="center"/>
      <protection locked="0"/>
    </xf>
    <xf numFmtId="0" fontId="10" fillId="3" borderId="791" xfId="0" applyFont="1" applyFill="1" applyBorder="1"/>
    <xf numFmtId="3" fontId="12" fillId="17" borderId="775" xfId="6" applyNumberFormat="1" applyFont="1" applyFill="1" applyBorder="1" applyProtection="1">
      <protection locked="0"/>
    </xf>
    <xf numFmtId="3" fontId="12" fillId="17" borderId="775" xfId="6" applyNumberFormat="1" applyFont="1" applyFill="1" applyBorder="1" applyAlignment="1" applyProtection="1">
      <protection locked="0"/>
    </xf>
    <xf numFmtId="3" fontId="12" fillId="17" borderId="796" xfId="6" applyNumberFormat="1" applyFont="1" applyFill="1" applyBorder="1" applyProtection="1">
      <protection locked="0"/>
    </xf>
    <xf numFmtId="0" fontId="4" fillId="14" borderId="324" xfId="0" applyFont="1" applyFill="1" applyBorder="1"/>
    <xf numFmtId="0" fontId="4" fillId="14" borderId="868" xfId="0" applyFont="1" applyFill="1" applyBorder="1"/>
    <xf numFmtId="0" fontId="4" fillId="14" borderId="869" xfId="0" applyFont="1" applyFill="1" applyBorder="1"/>
    <xf numFmtId="0" fontId="27" fillId="14" borderId="341" xfId="0" applyFont="1" applyFill="1" applyBorder="1" applyAlignment="1">
      <alignment horizontal="center" wrapText="1"/>
    </xf>
    <xf numFmtId="0" fontId="27" fillId="14" borderId="869" xfId="0" applyFont="1" applyFill="1" applyBorder="1"/>
    <xf numFmtId="0" fontId="27" fillId="14" borderId="342" xfId="0" applyFont="1" applyFill="1" applyBorder="1" applyAlignment="1">
      <alignment horizontal="center" wrapText="1"/>
    </xf>
    <xf numFmtId="0" fontId="4" fillId="14" borderId="797" xfId="0" applyFont="1" applyFill="1" applyBorder="1"/>
    <xf numFmtId="0" fontId="27" fillId="14" borderId="357" xfId="0" applyFont="1" applyFill="1" applyBorder="1" applyAlignment="1">
      <alignment horizontal="center"/>
    </xf>
    <xf numFmtId="0" fontId="27" fillId="14" borderId="358" xfId="0" applyFont="1" applyFill="1" applyBorder="1" applyAlignment="1">
      <alignment horizontal="center" wrapText="1"/>
    </xf>
    <xf numFmtId="0" fontId="27" fillId="14" borderId="829" xfId="0" applyFont="1" applyFill="1" applyBorder="1" applyAlignment="1">
      <alignment horizontal="center" vertical="center"/>
    </xf>
    <xf numFmtId="0" fontId="27" fillId="14" borderId="710" xfId="0" applyFont="1" applyFill="1" applyBorder="1" applyAlignment="1">
      <alignment horizontal="left" vertical="center"/>
    </xf>
    <xf numFmtId="170" fontId="28" fillId="14" borderId="870" xfId="0" applyNumberFormat="1" applyFont="1" applyFill="1" applyBorder="1" applyAlignment="1">
      <alignment horizontal="center"/>
    </xf>
    <xf numFmtId="0" fontId="10" fillId="3" borderId="871" xfId="0" applyFont="1" applyFill="1" applyBorder="1" applyAlignment="1" applyProtection="1">
      <alignment horizontal="center" vertical="center"/>
      <protection locked="0"/>
    </xf>
    <xf numFmtId="171" fontId="12" fillId="17" borderId="872" xfId="6" applyNumberFormat="1" applyFont="1" applyFill="1" applyBorder="1" applyAlignment="1" applyProtection="1">
      <alignment horizontal="center" vertical="center"/>
      <protection locked="0"/>
    </xf>
    <xf numFmtId="3" fontId="12" fillId="3" borderId="853" xfId="6" applyNumberFormat="1" applyFont="1" applyFill="1" applyBorder="1" applyAlignment="1" applyProtection="1">
      <alignment vertical="center"/>
      <protection locked="0"/>
    </xf>
    <xf numFmtId="3" fontId="12" fillId="3" borderId="675" xfId="6" applyNumberFormat="1" applyFont="1" applyFill="1" applyBorder="1" applyAlignment="1" applyProtection="1">
      <alignment vertical="center"/>
      <protection locked="0"/>
    </xf>
    <xf numFmtId="3" fontId="12" fillId="3" borderId="873" xfId="6" applyNumberFormat="1" applyFont="1" applyFill="1" applyBorder="1" applyAlignment="1" applyProtection="1">
      <alignment vertical="center"/>
      <protection locked="0"/>
    </xf>
    <xf numFmtId="0" fontId="10" fillId="3" borderId="862" xfId="0" applyFont="1" applyFill="1" applyBorder="1" applyAlignment="1" applyProtection="1">
      <alignment horizontal="center" vertical="center"/>
      <protection locked="0"/>
    </xf>
    <xf numFmtId="171" fontId="12" fillId="17" borderId="876" xfId="6" applyNumberFormat="1" applyFont="1" applyFill="1" applyBorder="1" applyAlignment="1" applyProtection="1">
      <alignment horizontal="center" vertical="center"/>
      <protection locked="0"/>
    </xf>
    <xf numFmtId="3" fontId="12" fillId="3" borderId="858" xfId="6" applyNumberFormat="1" applyFont="1" applyFill="1" applyBorder="1" applyAlignment="1" applyProtection="1">
      <alignment vertical="center"/>
      <protection locked="0"/>
    </xf>
    <xf numFmtId="3" fontId="12" fillId="3" borderId="876" xfId="6" applyNumberFormat="1" applyFont="1" applyFill="1" applyBorder="1" applyAlignment="1" applyProtection="1">
      <alignment vertical="center"/>
      <protection locked="0"/>
    </xf>
    <xf numFmtId="3" fontId="12" fillId="3" borderId="877" xfId="6" applyNumberFormat="1" applyFont="1" applyFill="1" applyBorder="1" applyAlignment="1" applyProtection="1">
      <alignment vertical="center"/>
      <protection locked="0"/>
    </xf>
    <xf numFmtId="0" fontId="10" fillId="3" borderId="863" xfId="0" applyFont="1" applyFill="1" applyBorder="1" applyAlignment="1" applyProtection="1">
      <alignment horizontal="center" vertical="center"/>
      <protection locked="0"/>
    </xf>
    <xf numFmtId="171" fontId="12" fillId="17" borderId="880" xfId="6" applyNumberFormat="1" applyFont="1" applyFill="1" applyBorder="1" applyAlignment="1" applyProtection="1">
      <alignment horizontal="center" vertical="center"/>
      <protection locked="0"/>
    </xf>
    <xf numFmtId="3" fontId="12" fillId="3" borderId="864" xfId="6" applyNumberFormat="1" applyFont="1" applyFill="1" applyBorder="1" applyAlignment="1" applyProtection="1">
      <alignment vertical="center"/>
      <protection locked="0"/>
    </xf>
    <xf numFmtId="3" fontId="12" fillId="3" borderId="880" xfId="6" applyNumberFormat="1" applyFont="1" applyFill="1" applyBorder="1" applyAlignment="1" applyProtection="1">
      <alignment vertical="center"/>
      <protection locked="0"/>
    </xf>
    <xf numFmtId="3" fontId="12" fillId="3" borderId="881" xfId="6" applyNumberFormat="1" applyFont="1" applyFill="1" applyBorder="1" applyAlignment="1" applyProtection="1">
      <alignment vertical="center"/>
      <protection locked="0"/>
    </xf>
    <xf numFmtId="0" fontId="10" fillId="3" borderId="813" xfId="0" applyFont="1" applyFill="1" applyBorder="1" applyAlignment="1">
      <alignment horizontal="center" vertical="center"/>
    </xf>
    <xf numFmtId="171" fontId="10" fillId="17" borderId="765" xfId="6" applyNumberFormat="1" applyFont="1" applyFill="1" applyBorder="1" applyAlignment="1" applyProtection="1">
      <alignment horizontal="center" vertical="center"/>
    </xf>
    <xf numFmtId="171" fontId="10" fillId="17" borderId="761" xfId="6" applyNumberFormat="1" applyFont="1" applyFill="1" applyBorder="1" applyAlignment="1" applyProtection="1">
      <alignment vertical="center"/>
    </xf>
    <xf numFmtId="171" fontId="10" fillId="17" borderId="762" xfId="6" applyNumberFormat="1" applyFont="1" applyFill="1" applyBorder="1" applyAlignment="1" applyProtection="1">
      <alignment vertical="center"/>
    </xf>
    <xf numFmtId="171" fontId="10" fillId="17" borderId="765" xfId="6" applyNumberFormat="1" applyFont="1" applyFill="1" applyBorder="1" applyAlignment="1" applyProtection="1">
      <alignment vertical="center"/>
    </xf>
    <xf numFmtId="171" fontId="10" fillId="17" borderId="814" xfId="6" applyNumberFormat="1" applyFont="1" applyFill="1" applyBorder="1" applyAlignment="1" applyProtection="1">
      <alignment vertical="center"/>
    </xf>
    <xf numFmtId="0" fontId="10" fillId="3" borderId="871" xfId="0" applyFont="1" applyFill="1" applyBorder="1" applyAlignment="1">
      <alignment horizontal="center" vertical="center"/>
    </xf>
    <xf numFmtId="3" fontId="12" fillId="3" borderId="872" xfId="6" applyNumberFormat="1" applyFont="1" applyFill="1" applyBorder="1" applyAlignment="1" applyProtection="1">
      <alignment vertical="center"/>
      <protection locked="0"/>
    </xf>
    <xf numFmtId="3" fontId="12" fillId="3" borderId="882" xfId="6" applyNumberFormat="1" applyFont="1" applyFill="1" applyBorder="1" applyAlignment="1" applyProtection="1">
      <alignment vertical="center"/>
      <protection locked="0"/>
    </xf>
    <xf numFmtId="0" fontId="10" fillId="3" borderId="863" xfId="0" applyFont="1" applyFill="1" applyBorder="1" applyAlignment="1">
      <alignment horizontal="center" vertical="center"/>
    </xf>
    <xf numFmtId="0" fontId="10" fillId="2" borderId="883" xfId="0" applyFont="1" applyFill="1" applyBorder="1" applyAlignment="1">
      <alignment horizontal="center" vertical="center"/>
    </xf>
    <xf numFmtId="0" fontId="10" fillId="2" borderId="884" xfId="0" applyFont="1" applyFill="1" applyBorder="1"/>
    <xf numFmtId="171" fontId="10" fillId="11" borderId="884" xfId="6" applyNumberFormat="1" applyFont="1" applyFill="1" applyBorder="1" applyAlignment="1" applyProtection="1">
      <protection locked="0"/>
    </xf>
    <xf numFmtId="171" fontId="10" fillId="17" borderId="885" xfId="6" applyNumberFormat="1" applyFont="1" applyFill="1" applyBorder="1" applyAlignment="1" applyProtection="1">
      <alignment vertical="center"/>
      <protection locked="0"/>
    </xf>
    <xf numFmtId="171" fontId="10" fillId="17" borderId="831" xfId="6" applyNumberFormat="1" applyFont="1" applyFill="1" applyBorder="1" applyAlignment="1" applyProtection="1">
      <alignment vertical="center"/>
      <protection locked="0"/>
    </xf>
    <xf numFmtId="171" fontId="10" fillId="17" borderId="884" xfId="6" applyNumberFormat="1" applyFont="1" applyFill="1" applyBorder="1" applyAlignment="1" applyProtection="1">
      <alignment vertical="center"/>
      <protection locked="0"/>
    </xf>
    <xf numFmtId="171" fontId="10" fillId="17" borderId="886" xfId="6" applyNumberFormat="1" applyFont="1" applyFill="1" applyBorder="1" applyAlignment="1" applyProtection="1">
      <alignment vertical="center"/>
      <protection locked="0"/>
    </xf>
    <xf numFmtId="0" fontId="27" fillId="14" borderId="462" xfId="0" applyFont="1" applyFill="1" applyBorder="1"/>
    <xf numFmtId="0" fontId="27" fillId="14" borderId="463" xfId="0" applyFont="1" applyFill="1" applyBorder="1" applyAlignment="1">
      <alignment horizontal="center" wrapText="1"/>
    </xf>
    <xf numFmtId="0" fontId="27" fillId="14" borderId="704" xfId="0" applyFont="1" applyFill="1" applyBorder="1"/>
    <xf numFmtId="0" fontId="27" fillId="14" borderId="704" xfId="0" applyFont="1" applyFill="1" applyBorder="1" applyAlignment="1">
      <alignment horizontal="center"/>
    </xf>
    <xf numFmtId="0" fontId="25" fillId="3" borderId="712" xfId="0" applyFont="1" applyFill="1" applyBorder="1" applyAlignment="1">
      <alignment horizontal="center"/>
    </xf>
    <xf numFmtId="170" fontId="25" fillId="3" borderId="712" xfId="0" applyNumberFormat="1" applyFont="1" applyFill="1" applyBorder="1" applyAlignment="1">
      <alignment horizontal="center"/>
    </xf>
    <xf numFmtId="170" fontId="25" fillId="3" borderId="716" xfId="0" applyNumberFormat="1" applyFont="1" applyFill="1" applyBorder="1" applyAlignment="1">
      <alignment horizontal="center"/>
    </xf>
    <xf numFmtId="0" fontId="10" fillId="3" borderId="748" xfId="0" applyFont="1" applyFill="1" applyBorder="1" applyAlignment="1" applyProtection="1">
      <alignment horizontal="center" vertical="center"/>
      <protection locked="0"/>
    </xf>
    <xf numFmtId="10" fontId="12" fillId="3" borderId="872" xfId="2" applyNumberFormat="1" applyFont="1" applyFill="1" applyBorder="1" applyAlignment="1" applyProtection="1">
      <alignment horizontal="center" vertical="center"/>
      <protection locked="0"/>
    </xf>
    <xf numFmtId="3" fontId="12" fillId="3" borderId="887" xfId="6" applyNumberFormat="1" applyFont="1" applyFill="1" applyBorder="1" applyAlignment="1" applyProtection="1">
      <alignment vertical="center"/>
      <protection locked="0"/>
    </xf>
    <xf numFmtId="0" fontId="10" fillId="3" borderId="857" xfId="0" applyFont="1" applyFill="1" applyBorder="1" applyAlignment="1" applyProtection="1">
      <alignment horizontal="center" vertical="center"/>
      <protection locked="0"/>
    </xf>
    <xf numFmtId="10" fontId="12" fillId="3" borderId="876" xfId="2" applyNumberFormat="1" applyFont="1" applyFill="1" applyBorder="1" applyAlignment="1" applyProtection="1">
      <alignment horizontal="center" vertical="center"/>
      <protection locked="0"/>
    </xf>
    <xf numFmtId="3" fontId="12" fillId="3" borderId="888" xfId="6" applyNumberFormat="1" applyFont="1" applyFill="1" applyBorder="1" applyAlignment="1" applyProtection="1">
      <alignment vertical="center"/>
      <protection locked="0"/>
    </xf>
    <xf numFmtId="0" fontId="10" fillId="3" borderId="889" xfId="0" applyFont="1" applyFill="1" applyBorder="1" applyAlignment="1" applyProtection="1">
      <alignment horizontal="center" vertical="center"/>
      <protection locked="0"/>
    </xf>
    <xf numFmtId="10" fontId="12" fillId="3" borderId="880" xfId="2" applyNumberFormat="1" applyFont="1" applyFill="1" applyBorder="1" applyAlignment="1" applyProtection="1">
      <alignment horizontal="center" vertical="center"/>
      <protection locked="0"/>
    </xf>
    <xf numFmtId="3" fontId="12" fillId="3" borderId="890" xfId="6" applyNumberFormat="1" applyFont="1" applyFill="1" applyBorder="1" applyAlignment="1" applyProtection="1">
      <alignment vertical="center"/>
      <protection locked="0"/>
    </xf>
    <xf numFmtId="0" fontId="10" fillId="3" borderId="777" xfId="0" applyFont="1" applyFill="1" applyBorder="1" applyAlignment="1">
      <alignment horizontal="center"/>
    </xf>
    <xf numFmtId="0" fontId="10" fillId="3" borderId="765" xfId="0" applyFont="1" applyFill="1" applyBorder="1" applyAlignment="1">
      <alignment vertical="center"/>
    </xf>
    <xf numFmtId="0" fontId="10" fillId="3" borderId="765" xfId="0" applyFont="1" applyFill="1" applyBorder="1"/>
    <xf numFmtId="166" fontId="10" fillId="17" borderId="765" xfId="6" applyNumberFormat="1" applyFont="1" applyFill="1" applyBorder="1" applyAlignment="1" applyProtection="1"/>
    <xf numFmtId="0" fontId="10" fillId="3" borderId="765" xfId="6" applyNumberFormat="1" applyFont="1" applyFill="1" applyBorder="1" applyAlignment="1" applyProtection="1">
      <alignment horizontal="fill"/>
    </xf>
    <xf numFmtId="0" fontId="10" fillId="3" borderId="785" xfId="6" applyNumberFormat="1" applyFont="1" applyFill="1" applyBorder="1" applyAlignment="1" applyProtection="1">
      <alignment horizontal="fill"/>
    </xf>
    <xf numFmtId="0" fontId="10" fillId="2" borderId="791" xfId="0" applyFont="1" applyFill="1" applyBorder="1" applyAlignment="1">
      <alignment horizontal="center"/>
    </xf>
    <xf numFmtId="0" fontId="10" fillId="2" borderId="775" xfId="0" applyFont="1" applyFill="1" applyBorder="1" applyAlignment="1">
      <alignment vertical="center"/>
    </xf>
    <xf numFmtId="0" fontId="10" fillId="2" borderId="775" xfId="0" applyFont="1" applyFill="1" applyBorder="1"/>
    <xf numFmtId="166" fontId="10" fillId="11" borderId="775" xfId="0" applyNumberFormat="1" applyFont="1" applyFill="1" applyBorder="1"/>
    <xf numFmtId="166" fontId="10" fillId="11" borderId="775" xfId="6" applyNumberFormat="1" applyFont="1" applyFill="1" applyBorder="1" applyAlignment="1" applyProtection="1"/>
    <xf numFmtId="166" fontId="10" fillId="11" borderId="796" xfId="6" applyNumberFormat="1" applyFont="1" applyFill="1" applyBorder="1" applyAlignment="1" applyProtection="1"/>
    <xf numFmtId="0" fontId="27" fillId="14" borderId="463" xfId="0" applyFont="1" applyFill="1" applyBorder="1"/>
    <xf numFmtId="0" fontId="27" fillId="14" borderId="891" xfId="0" applyFont="1" applyFill="1" applyBorder="1" applyAlignment="1">
      <alignment horizontal="center" wrapText="1"/>
    </xf>
    <xf numFmtId="0" fontId="27" fillId="14" borderId="746" xfId="0" applyFont="1" applyFill="1" applyBorder="1" applyAlignment="1">
      <alignment horizontal="center"/>
    </xf>
    <xf numFmtId="0" fontId="4" fillId="14" borderId="892" xfId="0" applyFont="1" applyFill="1" applyBorder="1"/>
    <xf numFmtId="0" fontId="4" fillId="14" borderId="731" xfId="0" applyFont="1" applyFill="1" applyBorder="1"/>
    <xf numFmtId="170" fontId="25" fillId="3" borderId="712" xfId="0" quotePrefix="1" applyNumberFormat="1" applyFont="1" applyFill="1" applyBorder="1" applyAlignment="1">
      <alignment horizontal="center"/>
    </xf>
    <xf numFmtId="170" fontId="25" fillId="3" borderId="893" xfId="0" applyNumberFormat="1" applyFont="1" applyFill="1" applyBorder="1" applyAlignment="1">
      <alignment horizontal="center"/>
    </xf>
    <xf numFmtId="170" fontId="25" fillId="3" borderId="714" xfId="0" applyNumberFormat="1" applyFont="1" applyFill="1" applyBorder="1" applyAlignment="1">
      <alignment horizontal="center"/>
    </xf>
    <xf numFmtId="170" fontId="25" fillId="3" borderId="715" xfId="0" applyNumberFormat="1" applyFont="1" applyFill="1" applyBorder="1" applyAlignment="1">
      <alignment horizontal="center"/>
    </xf>
    <xf numFmtId="170" fontId="25" fillId="3" borderId="715" xfId="0" quotePrefix="1" applyNumberFormat="1" applyFont="1" applyFill="1" applyBorder="1" applyAlignment="1">
      <alignment horizontal="center"/>
    </xf>
    <xf numFmtId="170" fontId="25" fillId="3" borderId="711" xfId="0" applyNumberFormat="1" applyFont="1" applyFill="1" applyBorder="1" applyAlignment="1">
      <alignment horizontal="center"/>
    </xf>
    <xf numFmtId="170" fontId="25" fillId="3" borderId="716" xfId="0" quotePrefix="1" applyNumberFormat="1" applyFont="1" applyFill="1" applyBorder="1" applyAlignment="1">
      <alignment horizontal="center"/>
    </xf>
    <xf numFmtId="0" fontId="10" fillId="3" borderId="837" xfId="0" applyFont="1" applyFill="1" applyBorder="1" applyAlignment="1">
      <alignment horizontal="center"/>
    </xf>
    <xf numFmtId="171" fontId="65" fillId="17" borderId="765" xfId="6" applyNumberFormat="1" applyFont="1" applyFill="1" applyBorder="1" applyProtection="1"/>
    <xf numFmtId="171" fontId="65" fillId="3" borderId="765" xfId="6" applyNumberFormat="1" applyFont="1" applyFill="1" applyBorder="1" applyProtection="1">
      <protection locked="0"/>
    </xf>
    <xf numFmtId="171" fontId="65" fillId="3" borderId="785" xfId="6" applyNumberFormat="1" applyFont="1" applyFill="1" applyBorder="1" applyProtection="1">
      <protection locked="0"/>
    </xf>
    <xf numFmtId="171" fontId="65" fillId="3" borderId="765" xfId="6" applyNumberFormat="1" applyFont="1" applyFill="1" applyBorder="1" applyProtection="1"/>
    <xf numFmtId="171" fontId="65" fillId="3" borderId="765" xfId="6" applyNumberFormat="1" applyFont="1" applyFill="1" applyBorder="1" applyAlignment="1" applyProtection="1">
      <protection locked="0"/>
    </xf>
    <xf numFmtId="0" fontId="10" fillId="3" borderId="894" xfId="0" applyFont="1" applyFill="1" applyBorder="1" applyAlignment="1">
      <alignment horizontal="center"/>
    </xf>
    <xf numFmtId="0" fontId="10" fillId="3" borderId="674" xfId="0" applyFont="1" applyFill="1" applyBorder="1"/>
    <xf numFmtId="171" fontId="65" fillId="17" borderId="785" xfId="6" applyNumberFormat="1" applyFont="1" applyFill="1" applyBorder="1" applyProtection="1"/>
    <xf numFmtId="0" fontId="10" fillId="3" borderId="892" xfId="0" applyFont="1" applyFill="1" applyBorder="1" applyAlignment="1">
      <alignment horizontal="center"/>
    </xf>
    <xf numFmtId="0" fontId="10" fillId="3" borderId="732" xfId="0" applyFont="1" applyFill="1" applyBorder="1"/>
    <xf numFmtId="43" fontId="12" fillId="17" borderId="775" xfId="6" applyFont="1" applyFill="1" applyBorder="1" applyProtection="1"/>
    <xf numFmtId="171" fontId="65" fillId="3" borderId="775" xfId="6" applyNumberFormat="1" applyFont="1" applyFill="1" applyBorder="1" applyProtection="1">
      <protection locked="0"/>
    </xf>
    <xf numFmtId="171" fontId="65" fillId="3" borderId="796" xfId="6" applyNumberFormat="1" applyFont="1" applyFill="1" applyBorder="1" applyProtection="1">
      <protection locked="0"/>
    </xf>
    <xf numFmtId="43" fontId="43" fillId="3" borderId="895" xfId="6" applyFont="1" applyFill="1" applyBorder="1" applyAlignment="1" applyProtection="1">
      <protection locked="0"/>
    </xf>
    <xf numFmtId="0" fontId="12" fillId="14" borderId="835" xfId="0" applyFont="1" applyFill="1" applyBorder="1"/>
    <xf numFmtId="0" fontId="12" fillId="14" borderId="466" xfId="0" applyFont="1" applyFill="1" applyBorder="1"/>
    <xf numFmtId="0" fontId="12" fillId="14" borderId="837" xfId="0" applyFont="1" applyFill="1" applyBorder="1"/>
    <xf numFmtId="170" fontId="10" fillId="3" borderId="712" xfId="0" applyNumberFormat="1" applyFont="1" applyFill="1" applyBorder="1" applyAlignment="1">
      <alignment horizontal="center"/>
    </xf>
    <xf numFmtId="170" fontId="10" fillId="3" borderId="712" xfId="0" quotePrefix="1" applyNumberFormat="1" applyFont="1" applyFill="1" applyBorder="1" applyAlignment="1">
      <alignment horizontal="center"/>
    </xf>
    <xf numFmtId="170" fontId="10" fillId="3" borderId="893" xfId="0" applyNumberFormat="1" applyFont="1" applyFill="1" applyBorder="1" applyAlignment="1">
      <alignment horizontal="center"/>
    </xf>
    <xf numFmtId="170" fontId="10" fillId="3" borderId="714" xfId="0" applyNumberFormat="1" applyFont="1" applyFill="1" applyBorder="1" applyAlignment="1">
      <alignment horizontal="center"/>
    </xf>
    <xf numFmtId="170" fontId="10" fillId="3" borderId="715" xfId="0" applyNumberFormat="1" applyFont="1" applyFill="1" applyBorder="1" applyAlignment="1">
      <alignment horizontal="center"/>
    </xf>
    <xf numFmtId="170" fontId="10" fillId="3" borderId="715" xfId="0" quotePrefix="1" applyNumberFormat="1" applyFont="1" applyFill="1" applyBorder="1" applyAlignment="1">
      <alignment horizontal="center"/>
    </xf>
    <xf numFmtId="170" fontId="10" fillId="3" borderId="711" xfId="0" applyNumberFormat="1" applyFont="1" applyFill="1" applyBorder="1" applyAlignment="1">
      <alignment horizontal="center"/>
    </xf>
    <xf numFmtId="170" fontId="10" fillId="3" borderId="716" xfId="0" quotePrefix="1" applyNumberFormat="1" applyFont="1" applyFill="1" applyBorder="1" applyAlignment="1">
      <alignment horizontal="center"/>
    </xf>
    <xf numFmtId="0" fontId="10" fillId="3" borderId="896" xfId="0" applyFont="1" applyFill="1" applyBorder="1" applyAlignment="1">
      <alignment horizontal="center"/>
    </xf>
    <xf numFmtId="0" fontId="10" fillId="3" borderId="897" xfId="0" applyFont="1" applyFill="1" applyBorder="1"/>
    <xf numFmtId="171" fontId="12" fillId="3" borderId="765" xfId="6" applyNumberFormat="1" applyFont="1" applyFill="1" applyBorder="1" applyProtection="1"/>
    <xf numFmtId="171" fontId="12" fillId="3" borderId="765" xfId="6" applyNumberFormat="1" applyFont="1" applyFill="1" applyBorder="1" applyProtection="1">
      <protection locked="0"/>
    </xf>
    <xf numFmtId="171" fontId="12" fillId="3" borderId="761" xfId="6" applyNumberFormat="1" applyFont="1" applyFill="1" applyBorder="1" applyProtection="1">
      <protection locked="0"/>
    </xf>
    <xf numFmtId="171" fontId="12" fillId="3" borderId="762" xfId="6" applyNumberFormat="1" applyFont="1" applyFill="1" applyBorder="1" applyProtection="1">
      <protection locked="0"/>
    </xf>
    <xf numFmtId="171" fontId="12" fillId="3" borderId="764" xfId="6" applyNumberFormat="1" applyFont="1" applyFill="1" applyBorder="1" applyProtection="1">
      <protection locked="0"/>
    </xf>
    <xf numFmtId="171" fontId="12" fillId="3" borderId="780" xfId="6" applyNumberFormat="1" applyFont="1" applyFill="1" applyBorder="1" applyProtection="1">
      <protection locked="0"/>
    </xf>
    <xf numFmtId="171" fontId="12" fillId="3" borderId="785" xfId="6" applyNumberFormat="1" applyFont="1" applyFill="1" applyBorder="1" applyProtection="1">
      <protection locked="0"/>
    </xf>
    <xf numFmtId="171" fontId="12" fillId="17" borderId="872" xfId="6" applyNumberFormat="1" applyFont="1" applyFill="1" applyBorder="1" applyProtection="1"/>
    <xf numFmtId="171" fontId="65" fillId="3" borderId="872" xfId="6" applyNumberFormat="1" applyFont="1" applyFill="1" applyBorder="1" applyProtection="1">
      <protection locked="0"/>
    </xf>
    <xf numFmtId="171" fontId="65" fillId="3" borderId="887" xfId="6" applyNumberFormat="1" applyFont="1" applyFill="1" applyBorder="1" applyProtection="1">
      <protection locked="0"/>
    </xf>
    <xf numFmtId="171" fontId="12" fillId="17" borderId="876" xfId="6" applyNumberFormat="1" applyFont="1" applyFill="1" applyBorder="1" applyProtection="1"/>
    <xf numFmtId="171" fontId="12" fillId="17" borderId="765" xfId="6" applyNumberFormat="1" applyFont="1" applyFill="1" applyBorder="1" applyAlignment="1" applyProtection="1">
      <alignment horizontal="right"/>
    </xf>
    <xf numFmtId="171" fontId="12" fillId="17" borderId="761" xfId="6" applyNumberFormat="1" applyFont="1" applyFill="1" applyBorder="1" applyAlignment="1" applyProtection="1">
      <alignment horizontal="right"/>
    </xf>
    <xf numFmtId="171" fontId="12" fillId="17" borderId="762" xfId="6" applyNumberFormat="1" applyFont="1" applyFill="1" applyBorder="1" applyAlignment="1" applyProtection="1">
      <alignment horizontal="right"/>
    </xf>
    <xf numFmtId="171" fontId="12" fillId="17" borderId="764" xfId="6" applyNumberFormat="1" applyFont="1" applyFill="1" applyBorder="1" applyAlignment="1" applyProtection="1">
      <alignment horizontal="right"/>
    </xf>
    <xf numFmtId="171" fontId="12" fillId="17" borderId="780" xfId="6" applyNumberFormat="1" applyFont="1" applyFill="1" applyBorder="1" applyAlignment="1" applyProtection="1">
      <alignment horizontal="right"/>
    </xf>
    <xf numFmtId="171" fontId="12" fillId="17" borderId="785" xfId="6" applyNumberFormat="1" applyFont="1" applyFill="1" applyBorder="1" applyAlignment="1" applyProtection="1">
      <alignment horizontal="right"/>
    </xf>
    <xf numFmtId="171" fontId="12" fillId="17" borderId="876" xfId="6" applyNumberFormat="1" applyFont="1" applyFill="1" applyBorder="1" applyAlignment="1" applyProtection="1">
      <alignment horizontal="right"/>
    </xf>
    <xf numFmtId="0" fontId="12" fillId="3" borderId="765" xfId="6" applyNumberFormat="1" applyFont="1" applyFill="1" applyBorder="1" applyProtection="1">
      <protection locked="0"/>
    </xf>
    <xf numFmtId="0" fontId="12" fillId="3" borderId="761" xfId="6" applyNumberFormat="1" applyFont="1" applyFill="1" applyBorder="1" applyProtection="1">
      <protection locked="0"/>
    </xf>
    <xf numFmtId="0" fontId="12" fillId="3" borderId="762" xfId="6" applyNumberFormat="1" applyFont="1" applyFill="1" applyBorder="1" applyAlignment="1" applyProtection="1">
      <alignment horizontal="fill" vertical="center"/>
    </xf>
    <xf numFmtId="0" fontId="12" fillId="3" borderId="764" xfId="6" applyNumberFormat="1" applyFont="1" applyFill="1" applyBorder="1" applyAlignment="1" applyProtection="1">
      <alignment horizontal="fill" vertical="center"/>
    </xf>
    <xf numFmtId="0" fontId="12" fillId="3" borderId="761" xfId="6" applyNumberFormat="1" applyFont="1" applyFill="1" applyBorder="1" applyAlignment="1" applyProtection="1">
      <alignment horizontal="fill" vertical="center"/>
    </xf>
    <xf numFmtId="171" fontId="12" fillId="10" borderId="765" xfId="6" applyNumberFormat="1" applyFont="1" applyFill="1" applyBorder="1" applyAlignment="1" applyProtection="1">
      <alignment horizontal="right"/>
      <protection locked="0"/>
    </xf>
    <xf numFmtId="171" fontId="12" fillId="10" borderId="761" xfId="6" applyNumberFormat="1" applyFont="1" applyFill="1" applyBorder="1" applyAlignment="1" applyProtection="1">
      <alignment horizontal="right"/>
      <protection locked="0"/>
    </xf>
    <xf numFmtId="171" fontId="12" fillId="10" borderId="762" xfId="6" applyNumberFormat="1" applyFont="1" applyFill="1" applyBorder="1" applyAlignment="1" applyProtection="1">
      <alignment horizontal="right"/>
      <protection locked="0"/>
    </xf>
    <xf numFmtId="171" fontId="12" fillId="10" borderId="764" xfId="6" applyNumberFormat="1" applyFont="1" applyFill="1" applyBorder="1" applyAlignment="1" applyProtection="1">
      <alignment horizontal="right"/>
      <protection locked="0"/>
    </xf>
    <xf numFmtId="171" fontId="12" fillId="10" borderId="780" xfId="6" applyNumberFormat="1" applyFont="1" applyFill="1" applyBorder="1" applyAlignment="1" applyProtection="1">
      <alignment horizontal="right"/>
      <protection locked="0"/>
    </xf>
    <xf numFmtId="171" fontId="12" fillId="10" borderId="785" xfId="6" applyNumberFormat="1" applyFont="1" applyFill="1" applyBorder="1" applyAlignment="1" applyProtection="1">
      <alignment horizontal="right"/>
      <protection locked="0"/>
    </xf>
    <xf numFmtId="0" fontId="10" fillId="3" borderId="898" xfId="0" applyFont="1" applyFill="1" applyBorder="1" applyAlignment="1">
      <alignment horizontal="center"/>
    </xf>
    <xf numFmtId="0" fontId="10" fillId="3" borderId="711" xfId="0" applyFont="1" applyFill="1" applyBorder="1"/>
    <xf numFmtId="171" fontId="12" fillId="17" borderId="765" xfId="6" applyNumberFormat="1" applyFont="1" applyFill="1" applyBorder="1" applyAlignment="1" applyProtection="1">
      <alignment horizontal="right"/>
      <protection locked="0"/>
    </xf>
    <xf numFmtId="171" fontId="12" fillId="17" borderId="761" xfId="6" applyNumberFormat="1" applyFont="1" applyFill="1" applyBorder="1" applyAlignment="1" applyProtection="1">
      <alignment horizontal="right"/>
      <protection locked="0"/>
    </xf>
    <xf numFmtId="171" fontId="12" fillId="17" borderId="762" xfId="6" applyNumberFormat="1" applyFont="1" applyFill="1" applyBorder="1" applyAlignment="1" applyProtection="1">
      <alignment horizontal="right"/>
      <protection locked="0"/>
    </xf>
    <xf numFmtId="171" fontId="12" fillId="17" borderId="764" xfId="6" applyNumberFormat="1" applyFont="1" applyFill="1" applyBorder="1" applyAlignment="1" applyProtection="1">
      <alignment horizontal="right"/>
      <protection locked="0"/>
    </xf>
    <xf numFmtId="171" fontId="12" fillId="17" borderId="780" xfId="6" applyNumberFormat="1" applyFont="1" applyFill="1" applyBorder="1" applyAlignment="1" applyProtection="1">
      <alignment horizontal="right"/>
      <protection locked="0"/>
    </xf>
    <xf numFmtId="171" fontId="12" fillId="17" borderId="785" xfId="6" applyNumberFormat="1" applyFont="1" applyFill="1" applyBorder="1" applyAlignment="1" applyProtection="1">
      <alignment horizontal="right"/>
      <protection locked="0"/>
    </xf>
    <xf numFmtId="171" fontId="12" fillId="17" borderId="775" xfId="6" applyNumberFormat="1" applyFont="1" applyFill="1" applyBorder="1" applyAlignment="1" applyProtection="1">
      <alignment horizontal="right"/>
    </xf>
    <xf numFmtId="0" fontId="12" fillId="2" borderId="731" xfId="0" applyFont="1" applyFill="1" applyBorder="1"/>
    <xf numFmtId="0" fontId="5" fillId="2" borderId="731" xfId="0" applyFont="1" applyFill="1" applyBorder="1"/>
    <xf numFmtId="0" fontId="10" fillId="2" borderId="731" xfId="0" applyFont="1" applyFill="1" applyBorder="1"/>
    <xf numFmtId="0" fontId="27" fillId="14" borderId="835" xfId="0" applyFont="1" applyFill="1" applyBorder="1"/>
    <xf numFmtId="0" fontId="27" fillId="14" borderId="466" xfId="0" applyFont="1" applyFill="1" applyBorder="1"/>
    <xf numFmtId="166" fontId="27" fillId="14" borderId="463" xfId="1" applyFont="1" applyFill="1" applyBorder="1" applyAlignment="1" applyProtection="1">
      <alignment horizontal="center"/>
    </xf>
    <xf numFmtId="166" fontId="27" fillId="14" borderId="899" xfId="1" applyFont="1" applyFill="1" applyBorder="1" applyAlignment="1" applyProtection="1">
      <alignment horizontal="center"/>
    </xf>
    <xf numFmtId="0" fontId="27" fillId="14" borderId="837" xfId="0" applyFont="1" applyFill="1" applyBorder="1"/>
    <xf numFmtId="0" fontId="27" fillId="14" borderId="900" xfId="0" applyFont="1" applyFill="1" applyBorder="1" applyAlignment="1">
      <alignment horizontal="center"/>
    </xf>
    <xf numFmtId="0" fontId="27" fillId="14" borderId="901" xfId="0" applyFont="1" applyFill="1" applyBorder="1" applyAlignment="1">
      <alignment horizontal="center"/>
    </xf>
    <xf numFmtId="0" fontId="27" fillId="14" borderId="609" xfId="0" applyFont="1" applyFill="1" applyBorder="1" applyAlignment="1">
      <alignment horizontal="center"/>
    </xf>
    <xf numFmtId="166" fontId="27" fillId="14" borderId="357" xfId="1" applyFont="1" applyFill="1" applyBorder="1" applyAlignment="1" applyProtection="1">
      <alignment horizontal="center"/>
    </xf>
    <xf numFmtId="0" fontId="27" fillId="14" borderId="674" xfId="0" applyFont="1" applyFill="1" applyBorder="1" applyAlignment="1">
      <alignment horizontal="center"/>
    </xf>
    <xf numFmtId="166" fontId="27" fillId="14" borderId="902" xfId="1" applyFont="1" applyFill="1" applyBorder="1" applyAlignment="1" applyProtection="1">
      <alignment horizontal="center"/>
    </xf>
    <xf numFmtId="0" fontId="27" fillId="14" borderId="898" xfId="0" applyFont="1" applyFill="1" applyBorder="1" applyAlignment="1">
      <alignment horizontal="center" vertical="center"/>
    </xf>
    <xf numFmtId="39" fontId="25" fillId="3" borderId="893" xfId="0" applyNumberFormat="1" applyFont="1" applyFill="1" applyBorder="1" applyAlignment="1">
      <alignment horizontal="center"/>
    </xf>
    <xf numFmtId="39" fontId="25" fillId="3" borderId="903" xfId="0" applyNumberFormat="1" applyFont="1" applyFill="1" applyBorder="1" applyAlignment="1">
      <alignment horizontal="center"/>
    </xf>
    <xf numFmtId="166" fontId="25" fillId="3" borderId="712" xfId="1" quotePrefix="1" applyFont="1" applyFill="1" applyBorder="1" applyAlignment="1" applyProtection="1">
      <alignment horizontal="center"/>
    </xf>
    <xf numFmtId="39" fontId="25" fillId="3" borderId="711" xfId="0" quotePrefix="1" applyNumberFormat="1" applyFont="1" applyFill="1" applyBorder="1" applyAlignment="1">
      <alignment horizontal="center"/>
    </xf>
    <xf numFmtId="39" fontId="25" fillId="3" borderId="712" xfId="0" quotePrefix="1" applyNumberFormat="1" applyFont="1" applyFill="1" applyBorder="1" applyAlignment="1">
      <alignment horizontal="center"/>
    </xf>
    <xf numFmtId="166" fontId="25" fillId="3" borderId="904" xfId="1" quotePrefix="1" applyFont="1" applyFill="1" applyBorder="1" applyAlignment="1" applyProtection="1">
      <alignment horizontal="center"/>
    </xf>
    <xf numFmtId="0" fontId="25" fillId="3" borderId="905" xfId="0" applyFont="1" applyFill="1" applyBorder="1" applyAlignment="1">
      <alignment horizontal="center"/>
    </xf>
    <xf numFmtId="0" fontId="26" fillId="9" borderId="751" xfId="0" applyFont="1" applyFill="1" applyBorder="1"/>
    <xf numFmtId="0" fontId="26" fillId="9" borderId="750" xfId="0" applyFont="1" applyFill="1" applyBorder="1"/>
    <xf numFmtId="43" fontId="12" fillId="3" borderId="853" xfId="1" applyNumberFormat="1" applyFont="1" applyFill="1" applyBorder="1" applyAlignment="1" applyProtection="1">
      <protection locked="0"/>
    </xf>
    <xf numFmtId="43" fontId="12" fillId="3" borderId="906" xfId="1" applyNumberFormat="1" applyFont="1" applyFill="1" applyBorder="1" applyAlignment="1" applyProtection="1">
      <protection locked="0"/>
    </xf>
    <xf numFmtId="43" fontId="11" fillId="17" borderId="712" xfId="1" applyNumberFormat="1" applyFont="1" applyFill="1" applyBorder="1" applyAlignment="1" applyProtection="1"/>
    <xf numFmtId="43" fontId="12" fillId="3" borderId="718" xfId="1" applyNumberFormat="1" applyFont="1" applyFill="1" applyBorder="1" applyAlignment="1" applyProtection="1">
      <protection locked="0"/>
    </xf>
    <xf numFmtId="43" fontId="12" fillId="3" borderId="675" xfId="1" applyNumberFormat="1" applyFont="1" applyFill="1" applyBorder="1" applyAlignment="1" applyProtection="1">
      <protection locked="0"/>
    </xf>
    <xf numFmtId="43" fontId="11" fillId="17" borderId="716" xfId="1" applyNumberFormat="1" applyFont="1" applyFill="1" applyBorder="1" applyAlignment="1" applyProtection="1">
      <alignment horizontal="center"/>
    </xf>
    <xf numFmtId="0" fontId="25" fillId="3" borderId="907" xfId="0" applyFont="1" applyFill="1" applyBorder="1" applyAlignment="1">
      <alignment horizontal="center"/>
    </xf>
    <xf numFmtId="0" fontId="26" fillId="3" borderId="875" xfId="0" applyFont="1" applyFill="1" applyBorder="1"/>
    <xf numFmtId="0" fontId="26" fillId="9" borderId="875" xfId="0" applyFont="1" applyFill="1" applyBorder="1"/>
    <xf numFmtId="0" fontId="26" fillId="9" borderId="908" xfId="0" applyFont="1" applyFill="1" applyBorder="1"/>
    <xf numFmtId="43" fontId="12" fillId="3" borderId="858" xfId="1" applyNumberFormat="1" applyFont="1" applyFill="1" applyBorder="1" applyAlignment="1" applyProtection="1">
      <protection locked="0"/>
    </xf>
    <xf numFmtId="43" fontId="12" fillId="3" borderId="909" xfId="1" applyNumberFormat="1" applyFont="1" applyFill="1" applyBorder="1" applyAlignment="1" applyProtection="1">
      <protection locked="0"/>
    </xf>
    <xf numFmtId="43" fontId="11" fillId="17" borderId="765" xfId="1" applyNumberFormat="1" applyFont="1" applyFill="1" applyBorder="1" applyAlignment="1" applyProtection="1"/>
    <xf numFmtId="43" fontId="12" fillId="3" borderId="875" xfId="1" applyNumberFormat="1" applyFont="1" applyFill="1" applyBorder="1" applyAlignment="1" applyProtection="1">
      <protection locked="0"/>
    </xf>
    <xf numFmtId="43" fontId="12" fillId="3" borderId="876" xfId="1" applyNumberFormat="1" applyFont="1" applyFill="1" applyBorder="1" applyAlignment="1" applyProtection="1">
      <protection locked="0"/>
    </xf>
    <xf numFmtId="43" fontId="11" fillId="17" borderId="785" xfId="1" applyNumberFormat="1" applyFont="1" applyFill="1" applyBorder="1" applyAlignment="1" applyProtection="1"/>
    <xf numFmtId="0" fontId="26" fillId="3" borderId="907" xfId="0" applyFont="1" applyFill="1" applyBorder="1"/>
    <xf numFmtId="43" fontId="11" fillId="17" borderId="785" xfId="1" applyNumberFormat="1" applyFont="1" applyFill="1" applyBorder="1" applyAlignment="1" applyProtection="1">
      <alignment horizontal="center"/>
    </xf>
    <xf numFmtId="0" fontId="26" fillId="3" borderId="907" xfId="0" applyFont="1" applyFill="1" applyBorder="1" applyAlignment="1" applyProtection="1">
      <alignment horizontal="center" vertical="center"/>
      <protection locked="0"/>
    </xf>
    <xf numFmtId="0" fontId="26" fillId="3" borderId="875" xfId="0" applyFont="1" applyFill="1" applyBorder="1" applyProtection="1">
      <protection locked="0"/>
    </xf>
    <xf numFmtId="0" fontId="26" fillId="9" borderId="875" xfId="0" applyFont="1" applyFill="1" applyBorder="1" applyProtection="1">
      <protection locked="0"/>
    </xf>
    <xf numFmtId="0" fontId="26" fillId="9" borderId="908" xfId="0" applyFont="1" applyFill="1" applyBorder="1" applyProtection="1">
      <protection locked="0"/>
    </xf>
    <xf numFmtId="0" fontId="26" fillId="3" borderId="875" xfId="0" quotePrefix="1" applyFont="1" applyFill="1" applyBorder="1" applyProtection="1">
      <protection locked="0"/>
    </xf>
    <xf numFmtId="0" fontId="26" fillId="9" borderId="875" xfId="0" quotePrefix="1" applyFont="1" applyFill="1" applyBorder="1" applyProtection="1">
      <protection locked="0"/>
    </xf>
    <xf numFmtId="0" fontId="26" fillId="9" borderId="908" xfId="0" quotePrefix="1" applyFont="1" applyFill="1" applyBorder="1" applyProtection="1">
      <protection locked="0"/>
    </xf>
    <xf numFmtId="0" fontId="25" fillId="3" borderId="850" xfId="0" applyFont="1" applyFill="1" applyBorder="1" applyAlignment="1">
      <alignment horizontal="center"/>
    </xf>
    <xf numFmtId="0" fontId="25" fillId="3" borderId="793" xfId="0" applyFont="1" applyFill="1" applyBorder="1"/>
    <xf numFmtId="0" fontId="26" fillId="3" borderId="794" xfId="0" applyFont="1" applyFill="1" applyBorder="1"/>
    <xf numFmtId="0" fontId="26" fillId="3" borderId="793" xfId="0" applyFont="1" applyFill="1" applyBorder="1"/>
    <xf numFmtId="43" fontId="5" fillId="17" borderId="772" xfId="1" applyNumberFormat="1" applyFont="1" applyFill="1" applyBorder="1" applyAlignment="1" applyProtection="1">
      <alignment horizontal="center"/>
    </xf>
    <xf numFmtId="43" fontId="5" fillId="17" borderId="910" xfId="1" applyNumberFormat="1" applyFont="1" applyFill="1" applyBorder="1" applyAlignment="1" applyProtection="1">
      <alignment horizontal="center"/>
    </xf>
    <xf numFmtId="43" fontId="5" fillId="17" borderId="775" xfId="1" applyNumberFormat="1" applyFont="1" applyFill="1" applyBorder="1" applyAlignment="1" applyProtection="1"/>
    <xf numFmtId="43" fontId="5" fillId="17" borderId="794" xfId="1" applyNumberFormat="1" applyFont="1" applyFill="1" applyBorder="1" applyAlignment="1" applyProtection="1">
      <alignment horizontal="center"/>
    </xf>
    <xf numFmtId="43" fontId="5" fillId="17" borderId="775" xfId="1" applyNumberFormat="1" applyFont="1" applyFill="1" applyBorder="1" applyAlignment="1" applyProtection="1">
      <alignment horizontal="center"/>
    </xf>
    <xf numFmtId="43" fontId="5" fillId="17" borderId="796" xfId="1" applyNumberFormat="1" applyFont="1" applyFill="1" applyBorder="1" applyAlignment="1" applyProtection="1"/>
    <xf numFmtId="0" fontId="10" fillId="2" borderId="592" xfId="0" applyFont="1" applyFill="1" applyBorder="1" applyAlignment="1">
      <alignment horizontal="center" vertical="center"/>
    </xf>
    <xf numFmtId="0" fontId="10" fillId="2" borderId="592" xfId="0" quotePrefix="1" applyFont="1" applyFill="1" applyBorder="1" applyAlignment="1">
      <alignment horizontal="center" vertical="center"/>
    </xf>
    <xf numFmtId="0" fontId="10" fillId="2" borderId="593" xfId="0" quotePrefix="1" applyFont="1" applyFill="1" applyBorder="1" applyAlignment="1">
      <alignment horizontal="center" vertical="center"/>
    </xf>
    <xf numFmtId="0" fontId="4" fillId="7" borderId="911" xfId="0" applyFont="1" applyFill="1" applyBorder="1"/>
    <xf numFmtId="0" fontId="4" fillId="7" borderId="912" xfId="0" applyFont="1" applyFill="1" applyBorder="1"/>
    <xf numFmtId="0" fontId="92" fillId="7" borderId="912" xfId="0" applyFont="1" applyFill="1" applyBorder="1" applyAlignment="1">
      <alignment horizontal="center"/>
    </xf>
    <xf numFmtId="0" fontId="4" fillId="7" borderId="914" xfId="0" applyFont="1" applyFill="1" applyBorder="1"/>
    <xf numFmtId="0" fontId="27" fillId="7" borderId="911" xfId="0" applyFont="1" applyFill="1" applyBorder="1" applyAlignment="1">
      <alignment horizontal="center"/>
    </xf>
    <xf numFmtId="0" fontId="27" fillId="7" borderId="790" xfId="0" applyFont="1" applyFill="1" applyBorder="1" applyAlignment="1">
      <alignment horizontal="center"/>
    </xf>
    <xf numFmtId="0" fontId="27" fillId="7" borderId="915" xfId="0" applyFont="1" applyFill="1" applyBorder="1" applyAlignment="1">
      <alignment horizontal="center"/>
    </xf>
    <xf numFmtId="0" fontId="27" fillId="7" borderId="912" xfId="0" applyFont="1" applyFill="1" applyBorder="1" applyAlignment="1">
      <alignment horizontal="center"/>
    </xf>
    <xf numFmtId="0" fontId="27" fillId="7" borderId="384" xfId="0" applyFont="1" applyFill="1" applyBorder="1" applyAlignment="1">
      <alignment horizontal="center"/>
    </xf>
    <xf numFmtId="0" fontId="27" fillId="7" borderId="673" xfId="0" applyFont="1" applyFill="1" applyBorder="1" applyAlignment="1">
      <alignment horizontal="center"/>
    </xf>
    <xf numFmtId="0" fontId="92" fillId="7" borderId="916" xfId="0" applyFont="1" applyFill="1" applyBorder="1" applyAlignment="1">
      <alignment horizontal="center"/>
    </xf>
    <xf numFmtId="0" fontId="75" fillId="2" borderId="917" xfId="0" applyFont="1" applyFill="1" applyBorder="1" applyAlignment="1">
      <alignment horizontal="left"/>
    </xf>
    <xf numFmtId="166" fontId="70" fillId="2" borderId="918" xfId="1" applyFont="1" applyFill="1" applyBorder="1" applyProtection="1"/>
    <xf numFmtId="39" fontId="26" fillId="2" borderId="918" xfId="0" applyNumberFormat="1" applyFont="1" applyFill="1" applyBorder="1"/>
    <xf numFmtId="0" fontId="26" fillId="2" borderId="918" xfId="0" applyFont="1" applyFill="1" applyBorder="1"/>
    <xf numFmtId="0" fontId="26" fillId="2" borderId="915" xfId="0" applyFont="1" applyFill="1" applyBorder="1"/>
    <xf numFmtId="37" fontId="26" fillId="11" borderId="919" xfId="0" applyNumberFormat="1" applyFont="1" applyFill="1" applyBorder="1"/>
    <xf numFmtId="0" fontId="26" fillId="2" borderId="681" xfId="0" applyFont="1" applyFill="1" applyBorder="1" applyAlignment="1">
      <alignment horizontal="left"/>
    </xf>
    <xf numFmtId="43" fontId="26" fillId="2" borderId="790" xfId="1" applyNumberFormat="1" applyFont="1" applyFill="1" applyBorder="1" applyProtection="1">
      <protection locked="0"/>
    </xf>
    <xf numFmtId="43" fontId="26" fillId="11" borderId="920" xfId="1" applyNumberFormat="1" applyFont="1" applyFill="1" applyBorder="1" applyProtection="1"/>
    <xf numFmtId="0" fontId="26" fillId="2" borderId="921" xfId="0" applyFont="1" applyFill="1" applyBorder="1" applyAlignment="1">
      <alignment horizontal="left"/>
    </xf>
    <xf numFmtId="0" fontId="26" fillId="2" borderId="922" xfId="0" applyFont="1" applyFill="1" applyBorder="1" applyAlignment="1">
      <alignment horizontal="left"/>
    </xf>
    <xf numFmtId="0" fontId="5" fillId="2" borderId="923" xfId="0" applyFont="1" applyFill="1" applyBorder="1" applyAlignment="1">
      <alignment horizontal="center"/>
    </xf>
    <xf numFmtId="0" fontId="26" fillId="2" borderId="790" xfId="0" applyFont="1" applyFill="1" applyBorder="1"/>
    <xf numFmtId="43" fontId="26" fillId="11" borderId="790" xfId="1" applyNumberFormat="1" applyFont="1" applyFill="1" applyBorder="1" applyProtection="1"/>
    <xf numFmtId="0" fontId="92" fillId="7" borderId="911" xfId="0" applyFont="1" applyFill="1" applyBorder="1" applyAlignment="1">
      <alignment horizontal="center"/>
    </xf>
    <xf numFmtId="0" fontId="26" fillId="2" borderId="384" xfId="0" applyFont="1" applyFill="1" applyBorder="1" applyAlignment="1">
      <alignment horizontal="left"/>
    </xf>
    <xf numFmtId="0" fontId="26" fillId="2" borderId="700" xfId="0" applyFont="1" applyFill="1" applyBorder="1" applyAlignment="1">
      <alignment horizontal="left"/>
    </xf>
    <xf numFmtId="43" fontId="26" fillId="11" borderId="700" xfId="1" applyNumberFormat="1" applyFont="1" applyFill="1" applyBorder="1" applyProtection="1"/>
    <xf numFmtId="43" fontId="26" fillId="11" borderId="924" xfId="1" applyNumberFormat="1" applyFont="1" applyFill="1" applyBorder="1" applyProtection="1"/>
    <xf numFmtId="0" fontId="307" fillId="7" borderId="394" xfId="0" applyFont="1" applyFill="1" applyBorder="1" applyAlignment="1">
      <alignment vertical="center"/>
    </xf>
    <xf numFmtId="0" fontId="202" fillId="21" borderId="395" xfId="0" applyFont="1" applyFill="1" applyBorder="1" applyAlignment="1">
      <alignment vertical="center"/>
    </xf>
    <xf numFmtId="0" fontId="307" fillId="7" borderId="797" xfId="0" applyFont="1" applyFill="1" applyBorder="1" applyAlignment="1">
      <alignment horizontal="center" vertical="center"/>
    </xf>
    <xf numFmtId="0" fontId="202" fillId="21" borderId="926" xfId="0" applyFont="1" applyFill="1" applyBorder="1" applyAlignment="1">
      <alignment horizontal="center" vertical="center"/>
    </xf>
    <xf numFmtId="0" fontId="202" fillId="21" borderId="668" xfId="0" applyFont="1" applyFill="1" applyBorder="1" applyAlignment="1">
      <alignment vertical="top"/>
    </xf>
    <xf numFmtId="0" fontId="202" fillId="21" borderId="926" xfId="0" applyFont="1" applyFill="1" applyBorder="1" applyAlignment="1">
      <alignment vertical="top"/>
    </xf>
    <xf numFmtId="0" fontId="319" fillId="21" borderId="926" xfId="0" applyFont="1" applyFill="1" applyBorder="1" applyAlignment="1">
      <alignment horizontal="center" vertical="center"/>
    </xf>
    <xf numFmtId="0" fontId="202" fillId="21" borderId="670" xfId="0" applyFont="1" applyFill="1" applyBorder="1" applyAlignment="1">
      <alignment vertical="top"/>
    </xf>
    <xf numFmtId="0" fontId="288" fillId="26" borderId="672" xfId="0" applyFont="1" applyFill="1" applyBorder="1" applyAlignment="1">
      <alignment horizontal="center" vertical="center"/>
    </xf>
    <xf numFmtId="0" fontId="288" fillId="26" borderId="673" xfId="0" applyFont="1" applyFill="1" applyBorder="1" applyAlignment="1">
      <alignment horizontal="center" vertical="center"/>
    </xf>
    <xf numFmtId="0" fontId="288" fillId="26" borderId="382" xfId="0" applyFont="1" applyFill="1" applyBorder="1" applyAlignment="1">
      <alignment horizontal="center" vertical="center"/>
    </xf>
    <xf numFmtId="0" fontId="288" fillId="26" borderId="356" xfId="0" applyFont="1" applyFill="1" applyBorder="1" applyAlignment="1">
      <alignment vertical="center"/>
    </xf>
    <xf numFmtId="0" fontId="288" fillId="26" borderId="672" xfId="0" applyFont="1" applyFill="1" applyBorder="1" applyAlignment="1">
      <alignment vertical="center"/>
    </xf>
    <xf numFmtId="0" fontId="288" fillId="26" borderId="925" xfId="0" applyFont="1" applyFill="1" applyBorder="1" applyAlignment="1">
      <alignment vertical="center"/>
    </xf>
    <xf numFmtId="0" fontId="307" fillId="26" borderId="911" xfId="0" applyFont="1" applyFill="1" applyBorder="1" applyAlignment="1">
      <alignment vertical="center"/>
    </xf>
    <xf numFmtId="0" fontId="288" fillId="7" borderId="797" xfId="0" applyFont="1" applyFill="1" applyBorder="1" applyAlignment="1">
      <alignment horizontal="center" vertical="center"/>
    </xf>
    <xf numFmtId="0" fontId="288" fillId="26" borderId="911" xfId="0" applyFont="1" applyFill="1" applyBorder="1" applyAlignment="1">
      <alignment horizontal="center" vertical="center"/>
    </xf>
    <xf numFmtId="0" fontId="288" fillId="26" borderId="912" xfId="0" applyFont="1" applyFill="1" applyBorder="1" applyAlignment="1">
      <alignment horizontal="center" vertical="center"/>
    </xf>
    <xf numFmtId="0" fontId="307" fillId="7" borderId="356" xfId="0" applyFont="1" applyFill="1" applyBorder="1" applyAlignment="1">
      <alignment horizontal="center" vertical="center"/>
    </xf>
    <xf numFmtId="0" fontId="307" fillId="7" borderId="673" xfId="0" applyFont="1" applyFill="1" applyBorder="1" applyAlignment="1">
      <alignment horizontal="center" vertical="center"/>
    </xf>
    <xf numFmtId="0" fontId="307" fillId="26" borderId="673" xfId="0" applyFont="1" applyFill="1" applyBorder="1" applyAlignment="1">
      <alignment vertical="center"/>
    </xf>
    <xf numFmtId="0" fontId="289" fillId="26" borderId="384" xfId="0" applyFont="1" applyFill="1" applyBorder="1" applyAlignment="1">
      <alignment horizontal="center" vertical="center"/>
    </xf>
    <xf numFmtId="0" fontId="289" fillId="26" borderId="382" xfId="0" applyFont="1" applyFill="1" applyBorder="1" applyAlignment="1">
      <alignment horizontal="center" vertical="center"/>
    </xf>
    <xf numFmtId="0" fontId="307" fillId="26" borderId="363" xfId="0" applyFont="1" applyFill="1" applyBorder="1" applyAlignment="1">
      <alignment vertical="center"/>
    </xf>
    <xf numFmtId="0" fontId="288" fillId="26" borderId="650" xfId="0" applyFont="1" applyFill="1" applyBorder="1" applyAlignment="1">
      <alignment horizontal="center" vertical="center"/>
    </xf>
    <xf numFmtId="0" fontId="288" fillId="26" borderId="931" xfId="0" applyFont="1" applyFill="1" applyBorder="1" applyAlignment="1">
      <alignment horizontal="center" vertical="center"/>
    </xf>
    <xf numFmtId="0" fontId="289" fillId="26" borderId="931" xfId="0" applyFont="1" applyFill="1" applyBorder="1" applyAlignment="1">
      <alignment horizontal="center" vertical="center"/>
    </xf>
    <xf numFmtId="0" fontId="288" fillId="26" borderId="932" xfId="0" applyFont="1" applyFill="1" applyBorder="1" applyAlignment="1">
      <alignment horizontal="center" vertical="center"/>
    </xf>
    <xf numFmtId="0" fontId="289" fillId="26" borderId="673" xfId="0" applyFont="1" applyFill="1" applyBorder="1" applyAlignment="1">
      <alignment horizontal="center" vertical="center"/>
    </xf>
    <xf numFmtId="0" fontId="288" fillId="26" borderId="384" xfId="0" applyFont="1" applyFill="1" applyBorder="1" applyAlignment="1">
      <alignment horizontal="center" vertical="center"/>
    </xf>
    <xf numFmtId="0" fontId="289" fillId="26" borderId="672" xfId="0" applyFont="1" applyFill="1" applyBorder="1" applyAlignment="1">
      <alignment horizontal="center" vertical="center"/>
    </xf>
    <xf numFmtId="0" fontId="307" fillId="26" borderId="343" xfId="0" applyFont="1" applyFill="1" applyBorder="1" applyAlignment="1">
      <alignment vertical="center"/>
    </xf>
    <xf numFmtId="0" fontId="307" fillId="26" borderId="384" xfId="0" applyFont="1" applyFill="1" applyBorder="1" applyAlignment="1">
      <alignment vertical="center"/>
    </xf>
    <xf numFmtId="0" fontId="307" fillId="26" borderId="382" xfId="0" applyFont="1" applyFill="1" applyBorder="1" applyAlignment="1">
      <alignment vertical="center"/>
    </xf>
    <xf numFmtId="0" fontId="289" fillId="26" borderId="926" xfId="0" applyFont="1" applyFill="1" applyBorder="1" applyAlignment="1">
      <alignment horizontal="center" vertical="center"/>
    </xf>
    <xf numFmtId="0" fontId="307" fillId="26" borderId="932" xfId="0" applyFont="1" applyFill="1" applyBorder="1" applyAlignment="1">
      <alignment vertical="center"/>
    </xf>
    <xf numFmtId="0" fontId="288" fillId="26" borderId="343" xfId="0" applyFont="1" applyFill="1" applyBorder="1" applyAlignment="1">
      <alignment horizontal="center" vertical="center"/>
    </xf>
    <xf numFmtId="0" fontId="308" fillId="26" borderId="384" xfId="0" applyFont="1" applyFill="1" applyBorder="1" applyAlignment="1">
      <alignment vertical="center"/>
    </xf>
    <xf numFmtId="0" fontId="288" fillId="26" borderId="363" xfId="0" applyFont="1" applyFill="1" applyBorder="1" applyAlignment="1">
      <alignment horizontal="center" vertical="center"/>
    </xf>
    <xf numFmtId="0" fontId="307" fillId="26" borderId="650" xfId="0" applyFont="1" applyFill="1" applyBorder="1" applyAlignment="1">
      <alignment vertical="center"/>
    </xf>
    <xf numFmtId="0" fontId="307" fillId="26" borderId="931" xfId="0" applyFont="1" applyFill="1" applyBorder="1" applyAlignment="1">
      <alignment vertical="center"/>
    </xf>
    <xf numFmtId="0" fontId="289" fillId="26" borderId="933" xfId="0" applyFont="1" applyFill="1" applyBorder="1" applyAlignment="1">
      <alignment horizontal="center" vertical="center"/>
    </xf>
    <xf numFmtId="0" fontId="307" fillId="26" borderId="670" xfId="0" applyFont="1" applyFill="1" applyBorder="1" applyAlignment="1">
      <alignment vertical="center"/>
    </xf>
    <xf numFmtId="0" fontId="320" fillId="7" borderId="797" xfId="0" applyFont="1" applyFill="1" applyBorder="1" applyAlignment="1">
      <alignment horizontal="center" vertical="center"/>
    </xf>
    <xf numFmtId="170" fontId="298" fillId="7" borderId="673" xfId="6" quotePrefix="1" applyNumberFormat="1" applyFont="1" applyFill="1" applyBorder="1" applyAlignment="1">
      <alignment horizontal="center" vertical="center"/>
    </xf>
    <xf numFmtId="170" fontId="298" fillId="7" borderId="673" xfId="0" quotePrefix="1" applyNumberFormat="1" applyFont="1" applyFill="1" applyBorder="1" applyAlignment="1">
      <alignment horizontal="center" vertical="center"/>
    </xf>
    <xf numFmtId="170" fontId="298" fillId="7" borderId="384" xfId="0" quotePrefix="1" applyNumberFormat="1" applyFont="1" applyFill="1" applyBorder="1" applyAlignment="1">
      <alignment horizontal="center" vertical="center"/>
    </xf>
    <xf numFmtId="170" fontId="298" fillId="7" borderId="382" xfId="0" quotePrefix="1" applyNumberFormat="1" applyFont="1" applyFill="1" applyBorder="1" applyAlignment="1">
      <alignment horizontal="center" vertical="center"/>
    </xf>
    <xf numFmtId="170" fontId="298" fillId="7" borderId="363" xfId="0" quotePrefix="1" applyNumberFormat="1" applyFont="1" applyFill="1" applyBorder="1" applyAlignment="1">
      <alignment horizontal="center" vertical="center"/>
    </xf>
    <xf numFmtId="170" fontId="298" fillId="7" borderId="343" xfId="0" quotePrefix="1" applyNumberFormat="1" applyFont="1" applyFill="1" applyBorder="1" applyAlignment="1">
      <alignment horizontal="center" vertical="center"/>
    </xf>
    <xf numFmtId="170" fontId="298" fillId="7" borderId="343" xfId="6" quotePrefix="1" applyNumberFormat="1" applyFont="1" applyFill="1" applyBorder="1" applyAlignment="1">
      <alignment horizontal="center" vertical="center"/>
    </xf>
    <xf numFmtId="0" fontId="309" fillId="2" borderId="797" xfId="0" applyFont="1" applyFill="1" applyBorder="1" applyAlignment="1">
      <alignment horizontal="center"/>
    </xf>
    <xf numFmtId="171" fontId="139" fillId="2" borderId="934" xfId="6" applyNumberFormat="1" applyFont="1" applyFill="1" applyBorder="1" applyProtection="1"/>
    <xf numFmtId="171" fontId="139" fillId="2" borderId="935" xfId="6" applyNumberFormat="1" applyFont="1" applyFill="1" applyBorder="1" applyProtection="1"/>
    <xf numFmtId="171" fontId="310" fillId="2" borderId="935" xfId="6" applyNumberFormat="1" applyFont="1" applyFill="1" applyBorder="1" applyProtection="1"/>
    <xf numFmtId="171" fontId="310" fillId="2" borderId="935" xfId="6" applyNumberFormat="1" applyFont="1" applyFill="1" applyBorder="1" applyAlignment="1" applyProtection="1"/>
    <xf numFmtId="171" fontId="310" fillId="2" borderId="918" xfId="6" applyNumberFormat="1" applyFont="1" applyFill="1" applyBorder="1" applyProtection="1"/>
    <xf numFmtId="171" fontId="310" fillId="2" borderId="936" xfId="6" applyNumberFormat="1" applyFont="1" applyFill="1" applyBorder="1" applyProtection="1"/>
    <xf numFmtId="0" fontId="83" fillId="2" borderId="797" xfId="0" applyFont="1" applyFill="1" applyBorder="1" applyAlignment="1">
      <alignment horizontal="center"/>
    </xf>
    <xf numFmtId="43" fontId="24" fillId="11" borderId="937" xfId="6" applyFont="1" applyFill="1" applyBorder="1"/>
    <xf numFmtId="43" fontId="24" fillId="11" borderId="938" xfId="6" applyFont="1" applyFill="1" applyBorder="1"/>
    <xf numFmtId="171" fontId="83" fillId="0" borderId="939" xfId="6" applyNumberFormat="1" applyFont="1" applyFill="1" applyBorder="1" applyProtection="1">
      <protection locked="0"/>
    </xf>
    <xf numFmtId="171" fontId="83" fillId="0" borderId="940" xfId="6" applyNumberFormat="1" applyFont="1" applyFill="1" applyBorder="1" applyProtection="1">
      <protection locked="0"/>
    </xf>
    <xf numFmtId="43" fontId="24" fillId="11" borderId="790" xfId="6" applyFont="1" applyFill="1" applyBorder="1"/>
    <xf numFmtId="171" fontId="83" fillId="0" borderId="941" xfId="6" applyNumberFormat="1" applyFont="1" applyFill="1" applyBorder="1" applyProtection="1">
      <protection locked="0"/>
    </xf>
    <xf numFmtId="171" fontId="83" fillId="0" borderId="942" xfId="6" applyNumberFormat="1" applyFont="1" applyFill="1" applyBorder="1" applyProtection="1">
      <protection locked="0"/>
    </xf>
    <xf numFmtId="171" fontId="83" fillId="0" borderId="943" xfId="6" applyNumberFormat="1" applyFont="1" applyFill="1" applyBorder="1" applyProtection="1">
      <protection locked="0"/>
    </xf>
    <xf numFmtId="171" fontId="83" fillId="0" borderId="944" xfId="6" applyNumberFormat="1" applyFont="1" applyFill="1" applyBorder="1" applyProtection="1">
      <protection locked="0"/>
    </xf>
    <xf numFmtId="171" fontId="83" fillId="0" borderId="945" xfId="6" applyNumberFormat="1" applyFont="1" applyFill="1" applyBorder="1" applyProtection="1">
      <protection locked="0"/>
    </xf>
    <xf numFmtId="171" fontId="83" fillId="0" borderId="946" xfId="6" applyNumberFormat="1" applyFont="1" applyFill="1" applyBorder="1" applyProtection="1">
      <protection locked="0"/>
    </xf>
    <xf numFmtId="43" fontId="24" fillId="11" borderId="920" xfId="6" applyFont="1" applyFill="1" applyBorder="1"/>
    <xf numFmtId="43" fontId="24" fillId="11" borderId="947" xfId="6" applyFont="1" applyFill="1" applyBorder="1"/>
    <xf numFmtId="43" fontId="24" fillId="11" borderId="948" xfId="6" applyFont="1" applyFill="1" applyBorder="1"/>
    <xf numFmtId="43" fontId="24" fillId="11" borderId="949" xfId="6" applyFont="1" applyFill="1" applyBorder="1"/>
    <xf numFmtId="43" fontId="24" fillId="11" borderId="950" xfId="6" applyFont="1" applyFill="1" applyBorder="1"/>
    <xf numFmtId="43" fontId="24" fillId="11" borderId="934" xfId="6" applyFont="1" applyFill="1" applyBorder="1"/>
    <xf numFmtId="43" fontId="24" fillId="11" borderId="951" xfId="6" applyFont="1" applyFill="1" applyBorder="1"/>
    <xf numFmtId="43" fontId="24" fillId="11" borderId="952" xfId="6" applyFont="1" applyFill="1" applyBorder="1"/>
    <xf numFmtId="171" fontId="83" fillId="2" borderId="953" xfId="6" applyNumberFormat="1" applyFont="1" applyFill="1" applyBorder="1" applyProtection="1"/>
    <xf numFmtId="171" fontId="83" fillId="2" borderId="954" xfId="6" applyNumberFormat="1" applyFont="1" applyFill="1" applyBorder="1" applyProtection="1"/>
    <xf numFmtId="171" fontId="24" fillId="2" borderId="954" xfId="6" applyNumberFormat="1" applyFont="1" applyFill="1" applyBorder="1" applyProtection="1"/>
    <xf numFmtId="171" fontId="24" fillId="2" borderId="954" xfId="6" applyNumberFormat="1" applyFont="1" applyFill="1" applyBorder="1" applyAlignment="1" applyProtection="1"/>
    <xf numFmtId="171" fontId="24" fillId="2" borderId="955" xfId="6" applyNumberFormat="1" applyFont="1" applyFill="1" applyBorder="1" applyProtection="1"/>
    <xf numFmtId="171" fontId="83" fillId="2" borderId="575" xfId="6" applyNumberFormat="1" applyFont="1" applyFill="1" applyBorder="1" applyProtection="1"/>
    <xf numFmtId="171" fontId="83" fillId="2" borderId="576" xfId="6" applyNumberFormat="1" applyFont="1" applyFill="1" applyBorder="1" applyProtection="1"/>
    <xf numFmtId="171" fontId="24" fillId="2" borderId="576" xfId="6" applyNumberFormat="1" applyFont="1" applyFill="1" applyBorder="1" applyProtection="1"/>
    <xf numFmtId="171" fontId="24" fillId="2" borderId="576" xfId="6" applyNumberFormat="1" applyFont="1" applyFill="1" applyBorder="1" applyAlignment="1" applyProtection="1"/>
    <xf numFmtId="171" fontId="24" fillId="2" borderId="577" xfId="6" applyNumberFormat="1" applyFont="1" applyFill="1" applyBorder="1" applyProtection="1"/>
    <xf numFmtId="171" fontId="83" fillId="0" borderId="956" xfId="6" applyNumberFormat="1" applyFont="1" applyFill="1" applyBorder="1" applyProtection="1">
      <protection locked="0"/>
    </xf>
    <xf numFmtId="171" fontId="83" fillId="0" borderId="957" xfId="6" applyNumberFormat="1" applyFont="1" applyFill="1" applyBorder="1" applyProtection="1">
      <protection locked="0"/>
    </xf>
    <xf numFmtId="171" fontId="83" fillId="0" borderId="958" xfId="6" applyNumberFormat="1" applyFont="1" applyFill="1" applyBorder="1" applyProtection="1">
      <protection locked="0"/>
    </xf>
    <xf numFmtId="171" fontId="83" fillId="0" borderId="959" xfId="6" applyNumberFormat="1" applyFont="1" applyFill="1" applyBorder="1" applyProtection="1">
      <protection locked="0"/>
    </xf>
    <xf numFmtId="171" fontId="83" fillId="0" borderId="960" xfId="6" applyNumberFormat="1" applyFont="1" applyFill="1" applyBorder="1" applyProtection="1">
      <protection locked="0"/>
    </xf>
    <xf numFmtId="171" fontId="83" fillId="0" borderId="961" xfId="6" applyNumberFormat="1" applyFont="1" applyFill="1" applyBorder="1" applyProtection="1">
      <protection locked="0"/>
    </xf>
    <xf numFmtId="43" fontId="24" fillId="11" borderId="959" xfId="6" applyFont="1" applyFill="1" applyBorder="1"/>
    <xf numFmtId="43" fontId="24" fillId="11" borderId="960" xfId="6" applyFont="1" applyFill="1" applyBorder="1"/>
    <xf numFmtId="43" fontId="24" fillId="11" borderId="961" xfId="6" applyFont="1" applyFill="1" applyBorder="1"/>
    <xf numFmtId="43" fontId="24" fillId="11" borderId="962" xfId="6" applyFont="1" applyFill="1" applyBorder="1"/>
    <xf numFmtId="43" fontId="24" fillId="11" borderId="963" xfId="6" applyFont="1" applyFill="1" applyBorder="1"/>
    <xf numFmtId="171" fontId="83" fillId="0" borderId="964" xfId="6" applyNumberFormat="1" applyFont="1" applyFill="1" applyBorder="1" applyProtection="1">
      <protection locked="0"/>
    </xf>
    <xf numFmtId="171" fontId="83" fillId="2" borderId="934" xfId="6" applyNumberFormat="1" applyFont="1" applyFill="1" applyBorder="1" applyProtection="1"/>
    <xf numFmtId="171" fontId="83" fillId="2" borderId="935" xfId="6" applyNumberFormat="1" applyFont="1" applyFill="1" applyBorder="1" applyProtection="1"/>
    <xf numFmtId="171" fontId="24" fillId="2" borderId="935" xfId="6" applyNumberFormat="1" applyFont="1" applyFill="1" applyBorder="1" applyProtection="1"/>
    <xf numFmtId="171" fontId="24" fillId="2" borderId="935" xfId="6" applyNumberFormat="1" applyFont="1" applyFill="1" applyBorder="1" applyAlignment="1" applyProtection="1"/>
    <xf numFmtId="171" fontId="24" fillId="2" borderId="936" xfId="6" applyNumberFormat="1" applyFont="1" applyFill="1" applyBorder="1" applyProtection="1"/>
    <xf numFmtId="171" fontId="24" fillId="2" borderId="965" xfId="6" applyNumberFormat="1" applyFont="1" applyFill="1" applyBorder="1" applyProtection="1"/>
    <xf numFmtId="0" fontId="24" fillId="2" borderId="797" xfId="0" applyFont="1" applyFill="1" applyBorder="1" applyAlignment="1">
      <alignment horizontal="center"/>
    </xf>
    <xf numFmtId="0" fontId="83" fillId="2" borderId="668" xfId="0" applyFont="1" applyFill="1" applyBorder="1" applyAlignment="1">
      <alignment horizontal="center"/>
    </xf>
    <xf numFmtId="0" fontId="24" fillId="3" borderId="931" xfId="0" applyFont="1" applyFill="1" applyBorder="1"/>
    <xf numFmtId="43" fontId="24" fillId="11" borderId="700" xfId="6" applyFont="1" applyFill="1" applyBorder="1"/>
    <xf numFmtId="43" fontId="24" fillId="11" borderId="924" xfId="6" applyFont="1" applyFill="1" applyBorder="1"/>
    <xf numFmtId="43" fontId="24" fillId="11" borderId="966" xfId="6" applyFont="1" applyFill="1" applyBorder="1"/>
    <xf numFmtId="43" fontId="24" fillId="11" borderId="967" xfId="6" applyFont="1" applyFill="1" applyBorder="1"/>
    <xf numFmtId="43" fontId="24" fillId="11" borderId="968" xfId="6" applyFont="1" applyFill="1" applyBorder="1"/>
    <xf numFmtId="43" fontId="24" fillId="11" borderId="969" xfId="6" applyFont="1" applyFill="1" applyBorder="1"/>
    <xf numFmtId="43" fontId="24" fillId="11" borderId="970" xfId="6" applyFont="1" applyFill="1" applyBorder="1"/>
    <xf numFmtId="43" fontId="24" fillId="11" borderId="971" xfId="6" applyFont="1" applyFill="1" applyBorder="1"/>
    <xf numFmtId="43" fontId="24" fillId="11" borderId="972" xfId="6" applyFont="1" applyFill="1" applyBorder="1"/>
    <xf numFmtId="43" fontId="24" fillId="11" borderId="700" xfId="6" applyFont="1" applyFill="1" applyBorder="1" applyAlignment="1">
      <alignment horizontal="center"/>
    </xf>
    <xf numFmtId="43" fontId="24" fillId="11" borderId="585" xfId="6" applyFont="1" applyFill="1" applyBorder="1" applyAlignment="1">
      <alignment horizontal="center"/>
    </xf>
    <xf numFmtId="0" fontId="24" fillId="3" borderId="381" xfId="0" applyFont="1" applyFill="1" applyBorder="1"/>
    <xf numFmtId="43" fontId="24" fillId="2" borderId="592" xfId="6" applyFont="1" applyFill="1" applyBorder="1"/>
    <xf numFmtId="43" fontId="24" fillId="11" borderId="593" xfId="6" applyFont="1" applyFill="1" applyBorder="1"/>
    <xf numFmtId="0" fontId="83" fillId="2" borderId="343" xfId="0" applyFont="1" applyFill="1" applyBorder="1" applyAlignment="1">
      <alignment horizontal="left" indent="1"/>
    </xf>
    <xf numFmtId="0" fontId="24" fillId="3" borderId="790" xfId="0" applyFont="1" applyFill="1" applyBorder="1"/>
    <xf numFmtId="43" fontId="24" fillId="2" borderId="790" xfId="6" applyFont="1" applyFill="1" applyBorder="1"/>
    <xf numFmtId="43" fontId="24" fillId="11" borderId="363" xfId="6" applyFont="1" applyFill="1" applyBorder="1"/>
    <xf numFmtId="0" fontId="83" fillId="2" borderId="928" xfId="0" applyFont="1" applyFill="1" applyBorder="1" applyAlignment="1">
      <alignment horizontal="left" indent="1"/>
    </xf>
    <xf numFmtId="0" fontId="24" fillId="3" borderId="913" xfId="0" applyFont="1" applyFill="1" applyBorder="1"/>
    <xf numFmtId="0" fontId="314" fillId="2" borderId="923" xfId="0" applyFont="1" applyFill="1" applyBorder="1" applyAlignment="1">
      <alignment horizontal="left" indent="3"/>
    </xf>
    <xf numFmtId="0" fontId="4" fillId="7" borderId="462" xfId="0" applyFont="1" applyFill="1" applyBorder="1" applyAlignment="1">
      <alignment vertical="center"/>
    </xf>
    <xf numFmtId="0" fontId="4" fillId="7" borderId="704" xfId="0" applyFont="1" applyFill="1" applyBorder="1" applyAlignment="1">
      <alignment vertical="center"/>
    </xf>
    <xf numFmtId="0" fontId="27" fillId="7" borderId="974" xfId="0" applyFont="1" applyFill="1" applyBorder="1" applyAlignment="1">
      <alignment horizontal="center" vertical="center"/>
    </xf>
    <xf numFmtId="0" fontId="27" fillId="7" borderId="975" xfId="0" applyFont="1" applyFill="1" applyBorder="1" applyAlignment="1">
      <alignment horizontal="center" vertical="center"/>
    </xf>
    <xf numFmtId="0" fontId="27" fillId="7" borderId="976" xfId="0" applyFont="1" applyFill="1" applyBorder="1" applyAlignment="1">
      <alignment horizontal="left" vertical="center"/>
    </xf>
    <xf numFmtId="0" fontId="27" fillId="7" borderId="977" xfId="0" applyFont="1" applyFill="1" applyBorder="1" applyAlignment="1">
      <alignment horizontal="center" vertical="center"/>
    </xf>
    <xf numFmtId="0" fontId="27" fillId="7" borderId="978" xfId="0" applyFont="1" applyFill="1" applyBorder="1" applyAlignment="1">
      <alignment horizontal="center" vertical="center"/>
    </xf>
    <xf numFmtId="0" fontId="25" fillId="2" borderId="979" xfId="0" applyFont="1" applyFill="1" applyBorder="1" applyAlignment="1">
      <alignment horizontal="left" vertical="center"/>
    </xf>
    <xf numFmtId="0" fontId="25" fillId="2" borderId="576" xfId="0" applyFont="1" applyFill="1" applyBorder="1" applyAlignment="1">
      <alignment horizontal="center" vertical="center"/>
    </xf>
    <xf numFmtId="0" fontId="25" fillId="2" borderId="980" xfId="0" applyFont="1" applyFill="1" applyBorder="1" applyAlignment="1">
      <alignment horizontal="center" vertical="center"/>
    </xf>
    <xf numFmtId="0" fontId="26" fillId="2" borderId="483" xfId="0" applyFont="1" applyFill="1" applyBorder="1" applyAlignment="1">
      <alignment horizontal="left"/>
    </xf>
    <xf numFmtId="43" fontId="26" fillId="2" borderId="981" xfId="1" applyNumberFormat="1" applyFont="1" applyFill="1" applyBorder="1" applyAlignment="1" applyProtection="1">
      <alignment horizontal="center"/>
      <protection locked="0"/>
    </xf>
    <xf numFmtId="43" fontId="26" fillId="2" borderId="982" xfId="1" applyNumberFormat="1" applyFont="1" applyFill="1" applyBorder="1" applyAlignment="1" applyProtection="1">
      <alignment horizontal="center"/>
      <protection locked="0"/>
    </xf>
    <xf numFmtId="43" fontId="26" fillId="2" borderId="983" xfId="1" applyNumberFormat="1" applyFont="1" applyFill="1" applyBorder="1" applyAlignment="1" applyProtection="1">
      <alignment horizontal="center"/>
      <protection locked="0"/>
    </xf>
    <xf numFmtId="43" fontId="26" fillId="2" borderId="982" xfId="1" applyNumberFormat="1" applyFont="1" applyFill="1" applyBorder="1" applyProtection="1">
      <protection locked="0"/>
    </xf>
    <xf numFmtId="43" fontId="26" fillId="2" borderId="984" xfId="1" applyNumberFormat="1" applyFont="1" applyFill="1" applyBorder="1" applyProtection="1">
      <protection locked="0"/>
    </xf>
    <xf numFmtId="0" fontId="26" fillId="2" borderId="483" xfId="0" applyFont="1" applyFill="1" applyBorder="1"/>
    <xf numFmtId="43" fontId="26" fillId="2" borderId="858" xfId="1" applyNumberFormat="1" applyFont="1" applyFill="1" applyBorder="1" applyAlignment="1" applyProtection="1">
      <alignment horizontal="center"/>
      <protection locked="0"/>
    </xf>
    <xf numFmtId="43" fontId="26" fillId="2" borderId="859" xfId="1" applyNumberFormat="1" applyFont="1" applyFill="1" applyBorder="1" applyAlignment="1" applyProtection="1">
      <alignment horizontal="center"/>
      <protection locked="0"/>
    </xf>
    <xf numFmtId="43" fontId="26" fillId="2" borderId="860" xfId="1" applyNumberFormat="1" applyFont="1" applyFill="1" applyBorder="1" applyAlignment="1" applyProtection="1">
      <alignment horizontal="center"/>
      <protection locked="0"/>
    </xf>
    <xf numFmtId="43" fontId="26" fillId="2" borderId="859" xfId="1" applyNumberFormat="1" applyFont="1" applyFill="1" applyBorder="1" applyProtection="1">
      <protection locked="0"/>
    </xf>
    <xf numFmtId="43" fontId="25" fillId="2" borderId="858" xfId="0" applyNumberFormat="1" applyFont="1" applyFill="1" applyBorder="1" applyAlignment="1" applyProtection="1">
      <alignment horizontal="fill" vertical="center"/>
      <protection locked="0"/>
    </xf>
    <xf numFmtId="43" fontId="25" fillId="2" borderId="859" xfId="0" applyNumberFormat="1" applyFont="1" applyFill="1" applyBorder="1" applyAlignment="1" applyProtection="1">
      <alignment horizontal="fill" vertical="center"/>
      <protection locked="0"/>
    </xf>
    <xf numFmtId="43" fontId="26" fillId="2" borderId="861" xfId="1" applyNumberFormat="1" applyFont="1" applyFill="1" applyBorder="1" applyProtection="1">
      <protection locked="0"/>
    </xf>
    <xf numFmtId="43" fontId="25" fillId="2" borderId="864" xfId="0" applyNumberFormat="1" applyFont="1" applyFill="1" applyBorder="1" applyAlignment="1" applyProtection="1">
      <alignment horizontal="fill" vertical="center"/>
      <protection locked="0"/>
    </xf>
    <xf numFmtId="43" fontId="25" fillId="2" borderId="865" xfId="0" applyNumberFormat="1" applyFont="1" applyFill="1" applyBorder="1" applyAlignment="1" applyProtection="1">
      <alignment horizontal="fill" vertical="center"/>
      <protection locked="0"/>
    </xf>
    <xf numFmtId="43" fontId="25" fillId="2" borderId="866" xfId="0" applyNumberFormat="1" applyFont="1" applyFill="1" applyBorder="1" applyAlignment="1" applyProtection="1">
      <alignment horizontal="fill" vertical="center"/>
      <protection locked="0"/>
    </xf>
    <xf numFmtId="43" fontId="26" fillId="2" borderId="864" xfId="1" applyNumberFormat="1" applyFont="1" applyFill="1" applyBorder="1" applyAlignment="1" applyProtection="1">
      <alignment horizontal="center"/>
      <protection locked="0"/>
    </xf>
    <xf numFmtId="43" fontId="26" fillId="2" borderId="865" xfId="1" applyNumberFormat="1" applyFont="1" applyFill="1" applyBorder="1" applyProtection="1">
      <protection locked="0"/>
    </xf>
    <xf numFmtId="43" fontId="26" fillId="2" borderId="867" xfId="1" applyNumberFormat="1" applyFont="1" applyFill="1" applyBorder="1" applyProtection="1">
      <protection locked="0"/>
    </xf>
    <xf numFmtId="0" fontId="25" fillId="2" borderId="483" xfId="0" applyFont="1" applyFill="1" applyBorder="1"/>
    <xf numFmtId="43" fontId="26" fillId="11" borderId="495" xfId="1" applyNumberFormat="1" applyFont="1" applyFill="1" applyBorder="1" applyAlignment="1" applyProtection="1">
      <alignment horizontal="center"/>
    </xf>
    <xf numFmtId="43" fontId="26" fillId="11" borderId="985" xfId="1" applyNumberFormat="1" applyFont="1" applyFill="1" applyBorder="1" applyAlignment="1" applyProtection="1">
      <alignment horizontal="center"/>
    </xf>
    <xf numFmtId="43" fontId="26" fillId="11" borderId="489" xfId="1" applyNumberFormat="1" applyFont="1" applyFill="1" applyBorder="1" applyAlignment="1" applyProtection="1">
      <alignment horizontal="center"/>
    </xf>
    <xf numFmtId="43" fontId="26" fillId="11" borderId="496" xfId="1" applyNumberFormat="1" applyFont="1" applyFill="1" applyBorder="1" applyAlignment="1" applyProtection="1">
      <alignment horizontal="center"/>
    </xf>
    <xf numFmtId="43" fontId="26" fillId="2" borderId="981" xfId="1" applyNumberFormat="1" applyFont="1" applyFill="1" applyBorder="1" applyProtection="1">
      <protection locked="0"/>
    </xf>
    <xf numFmtId="43" fontId="26" fillId="2" borderId="983" xfId="1" applyNumberFormat="1" applyFont="1" applyFill="1" applyBorder="1" applyProtection="1">
      <protection locked="0"/>
    </xf>
    <xf numFmtId="0" fontId="26" fillId="2" borderId="986" xfId="0" applyFont="1" applyFill="1" applyBorder="1"/>
    <xf numFmtId="43" fontId="26" fillId="11" borderId="987" xfId="1" applyNumberFormat="1" applyFont="1" applyFill="1" applyBorder="1" applyAlignment="1" applyProtection="1">
      <alignment horizontal="center"/>
    </xf>
    <xf numFmtId="43" fontId="26" fillId="11" borderId="988" xfId="1" applyNumberFormat="1" applyFont="1" applyFill="1" applyBorder="1" applyAlignment="1" applyProtection="1">
      <alignment horizontal="center"/>
    </xf>
    <xf numFmtId="43" fontId="26" fillId="11" borderId="989" xfId="1" applyNumberFormat="1" applyFont="1" applyFill="1" applyBorder="1" applyAlignment="1" applyProtection="1">
      <alignment horizontal="center"/>
    </xf>
    <xf numFmtId="43" fontId="26" fillId="11" borderId="990" xfId="1" applyNumberFormat="1" applyFont="1" applyFill="1" applyBorder="1" applyAlignment="1" applyProtection="1">
      <alignment horizontal="center"/>
    </xf>
    <xf numFmtId="43" fontId="25" fillId="2" borderId="469" xfId="0" applyNumberFormat="1" applyFont="1" applyFill="1" applyBorder="1" applyAlignment="1">
      <alignment horizontal="center" vertical="center"/>
    </xf>
    <xf numFmtId="43" fontId="25" fillId="2" borderId="470" xfId="0" applyNumberFormat="1" applyFont="1" applyFill="1" applyBorder="1" applyAlignment="1">
      <alignment horizontal="center" vertical="center"/>
    </xf>
    <xf numFmtId="43" fontId="26" fillId="2" borderId="495" xfId="1" applyNumberFormat="1" applyFont="1" applyFill="1" applyBorder="1" applyAlignment="1" applyProtection="1">
      <alignment horizontal="center"/>
      <protection locked="0"/>
    </xf>
    <xf numFmtId="43" fontId="26" fillId="2" borderId="985" xfId="1" applyNumberFormat="1" applyFont="1" applyFill="1" applyBorder="1" applyAlignment="1" applyProtection="1">
      <alignment horizontal="center"/>
      <protection locked="0"/>
    </xf>
    <xf numFmtId="43" fontId="26" fillId="2" borderId="495" xfId="1" applyNumberFormat="1" applyFont="1" applyFill="1" applyBorder="1" applyProtection="1">
      <protection locked="0"/>
    </xf>
    <xf numFmtId="43" fontId="26" fillId="2" borderId="489" xfId="1" applyNumberFormat="1" applyFont="1" applyFill="1" applyBorder="1" applyAlignment="1" applyProtection="1">
      <alignment horizontal="center"/>
      <protection locked="0"/>
    </xf>
    <xf numFmtId="43" fontId="26" fillId="2" borderId="985" xfId="1" applyNumberFormat="1" applyFont="1" applyFill="1" applyBorder="1" applyProtection="1">
      <protection locked="0"/>
    </xf>
    <xf numFmtId="43" fontId="26" fillId="2" borderId="496" xfId="1" applyNumberFormat="1" applyFont="1" applyFill="1" applyBorder="1" applyAlignment="1" applyProtection="1">
      <alignment horizontal="center"/>
      <protection locked="0"/>
    </xf>
    <xf numFmtId="43" fontId="26" fillId="2" borderId="858" xfId="0" applyNumberFormat="1" applyFont="1" applyFill="1" applyBorder="1" applyAlignment="1" applyProtection="1">
      <alignment horizontal="center"/>
      <protection locked="0"/>
    </xf>
    <xf numFmtId="43" fontId="25" fillId="2" borderId="858" xfId="0" applyNumberFormat="1" applyFont="1" applyFill="1" applyBorder="1" applyAlignment="1">
      <alignment horizontal="center"/>
    </xf>
    <xf numFmtId="43" fontId="26" fillId="2" borderId="860" xfId="0" applyNumberFormat="1" applyFont="1" applyFill="1" applyBorder="1" applyAlignment="1" applyProtection="1">
      <alignment horizontal="center"/>
      <protection locked="0"/>
    </xf>
    <xf numFmtId="43" fontId="26" fillId="2" borderId="861" xfId="1" applyNumberFormat="1" applyFont="1" applyFill="1" applyBorder="1" applyAlignment="1" applyProtection="1">
      <alignment horizontal="center"/>
      <protection locked="0"/>
    </xf>
    <xf numFmtId="43" fontId="26" fillId="2" borderId="864" xfId="0" applyNumberFormat="1" applyFont="1" applyFill="1" applyBorder="1" applyAlignment="1" applyProtection="1">
      <alignment horizontal="center"/>
      <protection locked="0"/>
    </xf>
    <xf numFmtId="43" fontId="26" fillId="2" borderId="865" xfId="1" applyNumberFormat="1" applyFont="1" applyFill="1" applyBorder="1" applyAlignment="1" applyProtection="1">
      <alignment horizontal="center"/>
      <protection locked="0"/>
    </xf>
    <xf numFmtId="43" fontId="25" fillId="2" borderId="864" xfId="0" applyNumberFormat="1" applyFont="1" applyFill="1" applyBorder="1" applyAlignment="1">
      <alignment horizontal="center"/>
    </xf>
    <xf numFmtId="43" fontId="26" fillId="2" borderId="866" xfId="0" applyNumberFormat="1" applyFont="1" applyFill="1" applyBorder="1" applyAlignment="1" applyProtection="1">
      <alignment horizontal="center"/>
      <protection locked="0"/>
    </xf>
    <xf numFmtId="43" fontId="26" fillId="2" borderId="867" xfId="1" applyNumberFormat="1" applyFont="1" applyFill="1" applyBorder="1" applyAlignment="1" applyProtection="1">
      <alignment horizontal="center"/>
      <protection locked="0"/>
    </xf>
    <xf numFmtId="0" fontId="25" fillId="2" borderId="991" xfId="0" applyFont="1" applyFill="1" applyBorder="1" applyAlignment="1">
      <alignment horizontal="left" vertical="center"/>
    </xf>
    <xf numFmtId="43" fontId="25" fillId="2" borderId="374" xfId="0" applyNumberFormat="1" applyFont="1" applyFill="1" applyBorder="1" applyAlignment="1">
      <alignment vertical="center"/>
    </xf>
    <xf numFmtId="43" fontId="25" fillId="2" borderId="374" xfId="0" applyNumberFormat="1" applyFont="1" applyFill="1" applyBorder="1" applyAlignment="1">
      <alignment horizontal="center" vertical="center"/>
    </xf>
    <xf numFmtId="43" fontId="25" fillId="2" borderId="992" xfId="0" applyNumberFormat="1" applyFont="1" applyFill="1" applyBorder="1" applyAlignment="1">
      <alignment horizontal="center" vertical="center"/>
    </xf>
    <xf numFmtId="43" fontId="26" fillId="2" borderId="858" xfId="0" applyNumberFormat="1" applyFont="1" applyFill="1" applyBorder="1" applyAlignment="1" applyProtection="1">
      <alignment vertical="center"/>
      <protection locked="0"/>
    </xf>
    <xf numFmtId="43" fontId="26" fillId="2" borderId="864" xfId="0" applyNumberFormat="1" applyFont="1" applyFill="1" applyBorder="1" applyAlignment="1" applyProtection="1">
      <alignment vertical="center"/>
      <protection locked="0"/>
    </xf>
    <xf numFmtId="43" fontId="26" fillId="2" borderId="987" xfId="1" applyNumberFormat="1" applyFont="1" applyFill="1" applyBorder="1" applyAlignment="1" applyProtection="1">
      <alignment horizontal="center"/>
      <protection locked="0"/>
    </xf>
    <xf numFmtId="0" fontId="25" fillId="2" borderId="993" xfId="0" applyFont="1" applyFill="1" applyBorder="1" applyAlignment="1">
      <alignment horizontal="left" vertical="center"/>
    </xf>
    <xf numFmtId="43" fontId="25" fillId="2" borderId="466" xfId="0" applyNumberFormat="1" applyFont="1" applyFill="1" applyBorder="1" applyAlignment="1">
      <alignment vertical="center"/>
    </xf>
    <xf numFmtId="43" fontId="25" fillId="2" borderId="466" xfId="0" applyNumberFormat="1" applyFont="1" applyFill="1" applyBorder="1" applyAlignment="1">
      <alignment horizontal="center" vertical="center"/>
    </xf>
    <xf numFmtId="43" fontId="25" fillId="2" borderId="899" xfId="0" applyNumberFormat="1" applyFont="1" applyFill="1" applyBorder="1" applyAlignment="1">
      <alignment horizontal="center" vertical="center"/>
    </xf>
    <xf numFmtId="0" fontId="30" fillId="2" borderId="994" xfId="4" applyFont="1" applyFill="1" applyBorder="1" applyAlignment="1">
      <alignment horizontal="left"/>
    </xf>
    <xf numFmtId="0" fontId="30" fillId="2" borderId="995" xfId="3" applyFont="1" applyFill="1" applyBorder="1" applyAlignment="1">
      <alignment vertical="center"/>
    </xf>
    <xf numFmtId="0" fontId="32" fillId="7" borderId="994" xfId="4" applyFont="1" applyFill="1" applyBorder="1" applyAlignment="1">
      <alignment horizontal="left"/>
    </xf>
    <xf numFmtId="0" fontId="32" fillId="7" borderId="995" xfId="4" applyFont="1" applyFill="1" applyBorder="1" applyAlignment="1">
      <alignment horizontal="left"/>
    </xf>
    <xf numFmtId="0" fontId="30" fillId="8" borderId="994" xfId="3" applyFont="1" applyFill="1" applyBorder="1" applyAlignment="1">
      <alignment horizontal="left"/>
    </xf>
    <xf numFmtId="0" fontId="30" fillId="8" borderId="995" xfId="3" applyFont="1" applyFill="1" applyBorder="1" applyAlignment="1">
      <alignment horizontal="left"/>
    </xf>
    <xf numFmtId="0" fontId="32" fillId="7" borderId="668" xfId="4" applyFont="1" applyFill="1" applyBorder="1" applyAlignment="1">
      <alignment horizontal="left"/>
    </xf>
    <xf numFmtId="0" fontId="32" fillId="7" borderId="926" xfId="4" applyFont="1" applyFill="1" applyBorder="1" applyAlignment="1">
      <alignment horizontal="left"/>
    </xf>
    <xf numFmtId="0" fontId="32" fillId="7" borderId="670" xfId="4" applyFont="1" applyFill="1" applyBorder="1" applyAlignment="1">
      <alignment horizontal="left"/>
    </xf>
    <xf numFmtId="169" fontId="30" fillId="8" borderId="668" xfId="3" applyNumberFormat="1" applyFont="1" applyFill="1" applyBorder="1" applyAlignment="1">
      <alignment horizontal="left"/>
    </xf>
    <xf numFmtId="169" fontId="30" fillId="8" borderId="926" xfId="3" applyNumberFormat="1" applyFont="1" applyFill="1" applyBorder="1" applyAlignment="1">
      <alignment horizontal="left"/>
    </xf>
    <xf numFmtId="169" fontId="30" fillId="8" borderId="670" xfId="3" applyNumberFormat="1" applyFont="1" applyFill="1" applyBorder="1" applyAlignment="1">
      <alignment horizontal="left"/>
    </xf>
    <xf numFmtId="43" fontId="27" fillId="12" borderId="997" xfId="6" applyFont="1" applyFill="1" applyBorder="1" applyAlignment="1">
      <alignment horizontal="center" vertical="center" wrapText="1"/>
    </xf>
    <xf numFmtId="43" fontId="27" fillId="12" borderId="363" xfId="6" quotePrefix="1" applyFont="1" applyFill="1" applyBorder="1" applyAlignment="1">
      <alignment horizontal="center" vertical="center" wrapText="1"/>
    </xf>
    <xf numFmtId="43" fontId="28" fillId="7" borderId="487" xfId="6" quotePrefix="1" applyFont="1" applyFill="1" applyBorder="1" applyAlignment="1">
      <alignment horizontal="center" vertical="center" wrapText="1"/>
    </xf>
    <xf numFmtId="43" fontId="28" fillId="7" borderId="563" xfId="6" quotePrefix="1" applyFont="1" applyFill="1" applyBorder="1" applyAlignment="1">
      <alignment horizontal="center" vertical="center" wrapText="1"/>
    </xf>
    <xf numFmtId="43" fontId="26" fillId="0" borderId="1000" xfId="6" applyFont="1" applyFill="1" applyBorder="1" applyAlignment="1" applyProtection="1">
      <alignment horizontal="center"/>
      <protection locked="0"/>
    </xf>
    <xf numFmtId="43" fontId="26" fillId="0" borderId="918" xfId="6" applyFont="1" applyFill="1" applyBorder="1" applyAlignment="1" applyProtection="1">
      <alignment horizontal="center"/>
      <protection locked="0"/>
    </xf>
    <xf numFmtId="43" fontId="26" fillId="0" borderId="912" xfId="6" applyFont="1" applyFill="1" applyBorder="1" applyAlignment="1" applyProtection="1">
      <alignment horizontal="center"/>
      <protection locked="0"/>
    </xf>
    <xf numFmtId="43" fontId="25" fillId="0" borderId="912" xfId="6" applyFont="1" applyFill="1" applyBorder="1" applyAlignment="1" applyProtection="1">
      <alignment horizontal="center"/>
      <protection locked="0"/>
    </xf>
    <xf numFmtId="43" fontId="26" fillId="0" borderId="915" xfId="6" applyFont="1" applyFill="1" applyBorder="1" applyAlignment="1" applyProtection="1">
      <alignment horizontal="center"/>
      <protection locked="0"/>
    </xf>
    <xf numFmtId="43" fontId="26" fillId="0" borderId="919" xfId="6" applyFont="1" applyFill="1" applyBorder="1" applyAlignment="1">
      <alignment horizontal="center"/>
    </xf>
    <xf numFmtId="174" fontId="26" fillId="0" borderId="797" xfId="6" applyNumberFormat="1" applyFont="1" applyFill="1" applyBorder="1" applyProtection="1">
      <protection locked="0"/>
    </xf>
    <xf numFmtId="43" fontId="25" fillId="0" borderId="1001" xfId="6" applyFont="1" applyFill="1" applyBorder="1" applyProtection="1">
      <protection locked="0"/>
    </xf>
    <xf numFmtId="43" fontId="25" fillId="0" borderId="487" xfId="6" applyFont="1" applyFill="1" applyBorder="1" applyProtection="1">
      <protection locked="0"/>
    </xf>
    <xf numFmtId="43" fontId="25" fillId="0" borderId="558" xfId="6" applyFont="1" applyFill="1" applyBorder="1" applyProtection="1">
      <protection locked="0"/>
    </xf>
    <xf numFmtId="43" fontId="25" fillId="0" borderId="487" xfId="6" applyFont="1" applyFill="1" applyBorder="1"/>
    <xf numFmtId="172" fontId="25" fillId="0" borderId="487" xfId="6" applyNumberFormat="1" applyFont="1" applyFill="1" applyBorder="1"/>
    <xf numFmtId="172" fontId="25" fillId="11" borderId="487" xfId="6" applyNumberFormat="1" applyFont="1" applyFill="1" applyBorder="1" applyProtection="1"/>
    <xf numFmtId="172" fontId="25" fillId="11" borderId="563" xfId="6" applyNumberFormat="1" applyFont="1" applyFill="1" applyBorder="1" applyProtection="1"/>
    <xf numFmtId="43" fontId="26" fillId="0" borderId="797" xfId="6" applyFont="1" applyFill="1" applyBorder="1" applyProtection="1">
      <protection locked="0"/>
    </xf>
    <xf numFmtId="43" fontId="26" fillId="0" borderId="668" xfId="6" applyFont="1" applyFill="1" applyBorder="1"/>
    <xf numFmtId="43" fontId="26" fillId="0" borderId="926" xfId="6" applyFont="1" applyFill="1" applyBorder="1"/>
    <xf numFmtId="43" fontId="26" fillId="0" borderId="933" xfId="6" applyFont="1" applyFill="1" applyBorder="1"/>
    <xf numFmtId="43" fontId="25" fillId="0" borderId="933" xfId="6" applyFont="1" applyFill="1" applyBorder="1"/>
    <xf numFmtId="43" fontId="26" fillId="0" borderId="931" xfId="6" applyFont="1" applyFill="1" applyBorder="1"/>
    <xf numFmtId="43" fontId="26" fillId="0" borderId="670" xfId="6" applyFont="1" applyFill="1" applyBorder="1"/>
    <xf numFmtId="43" fontId="25" fillId="2" borderId="1002" xfId="6" applyFont="1" applyFill="1" applyBorder="1"/>
    <xf numFmtId="43" fontId="25" fillId="2" borderId="1003" xfId="6" applyFont="1" applyFill="1" applyBorder="1"/>
    <xf numFmtId="172" fontId="25" fillId="8" borderId="1003" xfId="6" applyNumberFormat="1" applyFont="1" applyFill="1" applyBorder="1" applyProtection="1"/>
    <xf numFmtId="172" fontId="25" fillId="8" borderId="1004" xfId="6" applyNumberFormat="1" applyFont="1" applyFill="1" applyBorder="1" applyProtection="1"/>
    <xf numFmtId="43" fontId="25" fillId="2" borderId="1001" xfId="6" applyFont="1" applyFill="1" applyBorder="1"/>
    <xf numFmtId="43" fontId="25" fillId="2" borderId="487" xfId="6" applyFont="1" applyFill="1" applyBorder="1"/>
    <xf numFmtId="172" fontId="25" fillId="8" borderId="487" xfId="6" applyNumberFormat="1" applyFont="1" applyFill="1" applyBorder="1" applyProtection="1"/>
    <xf numFmtId="172" fontId="25" fillId="8" borderId="563" xfId="6" applyNumberFormat="1" applyFont="1" applyFill="1" applyBorder="1" applyProtection="1"/>
    <xf numFmtId="43" fontId="25" fillId="2" borderId="643" xfId="6" applyFont="1" applyFill="1" applyBorder="1"/>
    <xf numFmtId="172" fontId="25" fillId="8" borderId="643" xfId="6" applyNumberFormat="1" applyFont="1" applyFill="1" applyBorder="1" applyProtection="1"/>
    <xf numFmtId="172" fontId="25" fillId="8" borderId="1005" xfId="6" applyNumberFormat="1" applyFont="1" applyFill="1" applyBorder="1" applyProtection="1"/>
    <xf numFmtId="0" fontId="30" fillId="2" borderId="994" xfId="0" applyFont="1" applyFill="1" applyBorder="1" applyAlignment="1">
      <alignment horizontal="left"/>
    </xf>
    <xf numFmtId="0" fontId="0" fillId="2" borderId="995" xfId="0" applyFill="1" applyBorder="1" applyAlignment="1">
      <alignment vertical="center"/>
    </xf>
    <xf numFmtId="0" fontId="32" fillId="7" borderId="994" xfId="6" applyNumberFormat="1" applyFont="1" applyFill="1" applyBorder="1" applyAlignment="1">
      <alignment horizontal="left"/>
    </xf>
    <xf numFmtId="0" fontId="33" fillId="7" borderId="995" xfId="0" applyFont="1" applyFill="1" applyBorder="1" applyAlignment="1">
      <alignment horizontal="left"/>
    </xf>
    <xf numFmtId="0" fontId="30" fillId="8" borderId="994" xfId="6" applyNumberFormat="1" applyFont="1" applyFill="1" applyBorder="1" applyAlignment="1">
      <alignment horizontal="left"/>
    </xf>
    <xf numFmtId="0" fontId="0" fillId="8" borderId="995" xfId="0" applyFill="1" applyBorder="1" applyAlignment="1">
      <alignment horizontal="left"/>
    </xf>
    <xf numFmtId="0" fontId="32" fillId="7" borderId="668" xfId="6" applyNumberFormat="1" applyFont="1" applyFill="1" applyBorder="1" applyAlignment="1">
      <alignment horizontal="left"/>
    </xf>
    <xf numFmtId="0" fontId="33" fillId="7" borderId="926" xfId="0" applyFont="1" applyFill="1" applyBorder="1" applyAlignment="1">
      <alignment horizontal="left"/>
    </xf>
    <xf numFmtId="0" fontId="33" fillId="7" borderId="670" xfId="0" applyFont="1" applyFill="1" applyBorder="1" applyAlignment="1">
      <alignment horizontal="left"/>
    </xf>
    <xf numFmtId="169" fontId="30" fillId="8" borderId="668" xfId="6" applyNumberFormat="1" applyFont="1" applyFill="1" applyBorder="1" applyAlignment="1">
      <alignment horizontal="left"/>
    </xf>
    <xf numFmtId="169" fontId="0" fillId="8" borderId="926" xfId="0" applyNumberFormat="1" applyFill="1" applyBorder="1" applyAlignment="1">
      <alignment horizontal="left"/>
    </xf>
    <xf numFmtId="169" fontId="0" fillId="8" borderId="670" xfId="0" applyNumberFormat="1" applyFill="1" applyBorder="1" applyAlignment="1">
      <alignment horizontal="left"/>
    </xf>
    <xf numFmtId="43" fontId="27" fillId="7" borderId="994" xfId="6" applyFont="1" applyFill="1" applyBorder="1" applyAlignment="1">
      <alignment horizontal="center" vertical="center" wrapText="1"/>
    </xf>
    <xf numFmtId="10" fontId="27" fillId="7" borderId="997" xfId="2" applyNumberFormat="1" applyFont="1" applyFill="1" applyBorder="1" applyAlignment="1">
      <alignment horizontal="center" vertical="center" wrapText="1"/>
    </xf>
    <xf numFmtId="10" fontId="27" fillId="7" borderId="1007" xfId="2" applyNumberFormat="1" applyFont="1" applyFill="1" applyBorder="1" applyAlignment="1">
      <alignment horizontal="center" vertical="center" wrapText="1"/>
    </xf>
    <xf numFmtId="43" fontId="27" fillId="7" borderId="999" xfId="6" applyFont="1" applyFill="1" applyBorder="1" applyAlignment="1">
      <alignment horizontal="center" vertical="center" wrapText="1"/>
    </xf>
    <xf numFmtId="43" fontId="27" fillId="7" borderId="996" xfId="6" applyFont="1" applyFill="1" applyBorder="1" applyAlignment="1">
      <alignment vertical="center" wrapText="1"/>
    </xf>
    <xf numFmtId="43" fontId="27" fillId="7" borderId="997" xfId="6" applyFont="1" applyFill="1" applyBorder="1" applyAlignment="1">
      <alignment vertical="center" wrapText="1"/>
    </xf>
    <xf numFmtId="43" fontId="27" fillId="7" borderId="911" xfId="6" applyFont="1" applyFill="1" applyBorder="1" applyAlignment="1">
      <alignment horizontal="center" vertical="center" wrapText="1"/>
    </xf>
    <xf numFmtId="43" fontId="27" fillId="7" borderId="672" xfId="6" applyFont="1" applyFill="1" applyBorder="1" applyAlignment="1">
      <alignment horizontal="center" vertical="center" wrapText="1"/>
    </xf>
    <xf numFmtId="43" fontId="27" fillId="7" borderId="673" xfId="6" applyFont="1" applyFill="1" applyBorder="1" applyAlignment="1">
      <alignment horizontal="center" vertical="center" wrapText="1"/>
    </xf>
    <xf numFmtId="43" fontId="27" fillId="7" borderId="384" xfId="6" applyFont="1" applyFill="1" applyBorder="1" applyAlignment="1">
      <alignment horizontal="center" vertical="center" wrapText="1"/>
    </xf>
    <xf numFmtId="43" fontId="57" fillId="7" borderId="384" xfId="6" applyFont="1" applyFill="1" applyBorder="1" applyAlignment="1">
      <alignment horizontal="center" vertical="center" wrapText="1"/>
    </xf>
    <xf numFmtId="10" fontId="27" fillId="7" borderId="384" xfId="2" applyNumberFormat="1" applyFont="1" applyFill="1" applyBorder="1" applyAlignment="1">
      <alignment horizontal="center" vertical="center" wrapText="1"/>
    </xf>
    <xf numFmtId="43" fontId="27" fillId="7" borderId="343" xfId="6" applyFont="1" applyFill="1" applyBorder="1" applyAlignment="1">
      <alignment horizontal="center" vertical="center" wrapText="1"/>
    </xf>
    <xf numFmtId="43" fontId="89" fillId="7" borderId="384" xfId="6" applyFont="1" applyFill="1" applyBorder="1" applyAlignment="1">
      <alignment horizontal="center" vertical="center" wrapText="1"/>
    </xf>
    <xf numFmtId="0" fontId="28" fillId="7" borderId="384" xfId="6" quotePrefix="1" applyNumberFormat="1" applyFont="1" applyFill="1" applyBorder="1" applyAlignment="1">
      <alignment horizontal="center" vertical="center" wrapText="1"/>
    </xf>
    <xf numFmtId="0" fontId="28" fillId="7" borderId="382" xfId="6" quotePrefix="1" applyNumberFormat="1" applyFont="1" applyFill="1" applyBorder="1" applyAlignment="1">
      <alignment horizontal="center" vertical="center" wrapText="1"/>
    </xf>
    <xf numFmtId="10" fontId="28" fillId="7" borderId="384" xfId="2" quotePrefix="1" applyNumberFormat="1" applyFont="1" applyFill="1" applyBorder="1" applyAlignment="1">
      <alignment horizontal="center" vertical="center" wrapText="1"/>
    </xf>
    <xf numFmtId="0" fontId="28" fillId="7" borderId="673" xfId="6" quotePrefix="1" applyNumberFormat="1" applyFont="1" applyFill="1" applyBorder="1" applyAlignment="1">
      <alignment horizontal="center" vertical="center" wrapText="1"/>
    </xf>
    <xf numFmtId="0" fontId="28" fillId="7" borderId="363" xfId="6" quotePrefix="1" applyNumberFormat="1" applyFont="1" applyFill="1" applyBorder="1" applyAlignment="1">
      <alignment horizontal="center" vertical="center" wrapText="1"/>
    </xf>
    <xf numFmtId="170" fontId="28" fillId="7" borderId="363" xfId="6" quotePrefix="1" applyNumberFormat="1" applyFont="1" applyFill="1" applyBorder="1" applyAlignment="1">
      <alignment horizontal="center" vertical="center" wrapText="1"/>
    </xf>
    <xf numFmtId="10" fontId="26" fillId="0" borderId="915" xfId="2" applyNumberFormat="1" applyFont="1" applyFill="1" applyBorder="1" applyAlignment="1" applyProtection="1">
      <alignment horizontal="center"/>
      <protection locked="0"/>
    </xf>
    <xf numFmtId="43" fontId="26" fillId="0" borderId="919" xfId="6" applyFont="1" applyFill="1" applyBorder="1" applyAlignment="1" applyProtection="1">
      <alignment horizontal="center"/>
      <protection locked="0"/>
    </xf>
    <xf numFmtId="43" fontId="26" fillId="0" borderId="916" xfId="6" applyFont="1" applyFill="1" applyBorder="1" applyAlignment="1" applyProtection="1">
      <alignment horizontal="center"/>
      <protection locked="0"/>
    </xf>
    <xf numFmtId="43" fontId="26" fillId="0" borderId="914" xfId="6" applyFont="1" applyFill="1" applyBorder="1" applyAlignment="1" applyProtection="1">
      <alignment horizontal="center"/>
      <protection locked="0"/>
    </xf>
    <xf numFmtId="43" fontId="26" fillId="0" borderId="911" xfId="6" applyFont="1" applyFill="1" applyBorder="1" applyProtection="1">
      <protection locked="0"/>
    </xf>
    <xf numFmtId="172" fontId="26" fillId="11" borderId="911" xfId="6" applyNumberFormat="1" applyFont="1" applyFill="1" applyBorder="1" applyProtection="1"/>
    <xf numFmtId="43" fontId="25" fillId="0" borderId="544" xfId="6" applyFont="1" applyFill="1" applyBorder="1" applyProtection="1">
      <protection locked="0"/>
    </xf>
    <xf numFmtId="43" fontId="25" fillId="0" borderId="557" xfId="6" applyFont="1" applyFill="1" applyBorder="1" applyProtection="1">
      <protection locked="0"/>
    </xf>
    <xf numFmtId="172" fontId="25" fillId="0" borderId="487" xfId="6" applyNumberFormat="1" applyFont="1" applyFill="1" applyBorder="1" applyProtection="1">
      <protection locked="0"/>
    </xf>
    <xf numFmtId="10" fontId="25" fillId="0" borderId="487" xfId="2" applyNumberFormat="1" applyFont="1" applyFill="1" applyBorder="1" applyProtection="1">
      <protection locked="0"/>
    </xf>
    <xf numFmtId="172" fontId="25" fillId="11" borderId="1001" xfId="6" applyNumberFormat="1" applyFont="1" applyFill="1" applyBorder="1" applyProtection="1"/>
    <xf numFmtId="172" fontId="25" fillId="0" borderId="546" xfId="6" applyNumberFormat="1" applyFont="1" applyFill="1" applyBorder="1" applyProtection="1"/>
    <xf numFmtId="43" fontId="26" fillId="0" borderId="797" xfId="6" quotePrefix="1" applyFont="1" applyFill="1" applyBorder="1" applyProtection="1">
      <protection locked="0"/>
    </xf>
    <xf numFmtId="172" fontId="25" fillId="0" borderId="563" xfId="6" applyNumberFormat="1" applyFont="1" applyFill="1" applyBorder="1" applyProtection="1"/>
    <xf numFmtId="10" fontId="25" fillId="0" borderId="487" xfId="2" applyNumberFormat="1" applyFont="1" applyFill="1" applyBorder="1"/>
    <xf numFmtId="43" fontId="25" fillId="0" borderId="545" xfId="6" applyFont="1" applyFill="1" applyBorder="1" applyProtection="1">
      <protection locked="0"/>
    </xf>
    <xf numFmtId="43" fontId="25" fillId="0" borderId="557" xfId="6" applyFont="1" applyFill="1" applyBorder="1"/>
    <xf numFmtId="10" fontId="25" fillId="0" borderId="557" xfId="2" applyNumberFormat="1" applyFont="1" applyFill="1" applyBorder="1"/>
    <xf numFmtId="172" fontId="25" fillId="11" borderId="557" xfId="6" applyNumberFormat="1" applyFont="1" applyFill="1" applyBorder="1" applyProtection="1"/>
    <xf numFmtId="172" fontId="25" fillId="11" borderId="546" xfId="6" applyNumberFormat="1" applyFont="1" applyFill="1" applyBorder="1" applyProtection="1"/>
    <xf numFmtId="43" fontId="26" fillId="0" borderId="668" xfId="6" applyFont="1" applyFill="1" applyBorder="1" applyProtection="1">
      <protection locked="0"/>
    </xf>
    <xf numFmtId="43" fontId="26" fillId="0" borderId="926" xfId="6" applyFont="1" applyFill="1" applyBorder="1" applyProtection="1">
      <protection locked="0"/>
    </xf>
    <xf numFmtId="43" fontId="26" fillId="0" borderId="931" xfId="6" applyFont="1" applyFill="1" applyBorder="1" applyProtection="1">
      <protection locked="0"/>
    </xf>
    <xf numFmtId="10" fontId="26" fillId="0" borderId="931" xfId="2" applyNumberFormat="1" applyFont="1" applyFill="1" applyBorder="1"/>
    <xf numFmtId="43" fontId="26" fillId="0" borderId="650" xfId="6" applyFont="1" applyFill="1" applyBorder="1"/>
    <xf numFmtId="43" fontId="26" fillId="0" borderId="932" xfId="6" applyFont="1" applyFill="1" applyBorder="1"/>
    <xf numFmtId="43" fontId="25" fillId="0" borderId="1002" xfId="6" applyFont="1" applyFill="1" applyBorder="1"/>
    <xf numFmtId="43" fontId="25" fillId="0" borderId="1003" xfId="6" applyFont="1" applyFill="1" applyBorder="1"/>
    <xf numFmtId="43" fontId="26" fillId="0" borderId="1003" xfId="6" applyFont="1" applyFill="1" applyBorder="1"/>
    <xf numFmtId="172" fontId="26" fillId="0" borderId="1003" xfId="6" applyNumberFormat="1" applyFont="1" applyFill="1" applyBorder="1"/>
    <xf numFmtId="172" fontId="26" fillId="0" borderId="1003" xfId="2" applyNumberFormat="1" applyFont="1" applyFill="1" applyBorder="1"/>
    <xf numFmtId="172" fontId="25" fillId="8" borderId="1002" xfId="6" applyNumberFormat="1" applyFont="1" applyFill="1" applyBorder="1" applyProtection="1"/>
    <xf numFmtId="172" fontId="25" fillId="0" borderId="1004" xfId="6" applyNumberFormat="1" applyFont="1" applyFill="1" applyBorder="1" applyProtection="1"/>
    <xf numFmtId="43" fontId="25" fillId="0" borderId="1001" xfId="6" applyFont="1" applyFill="1" applyBorder="1"/>
    <xf numFmtId="43" fontId="26" fillId="0" borderId="487" xfId="6" applyFont="1" applyFill="1" applyBorder="1"/>
    <xf numFmtId="172" fontId="26" fillId="0" borderId="487" xfId="6" applyNumberFormat="1" applyFont="1" applyFill="1" applyBorder="1"/>
    <xf numFmtId="172" fontId="26" fillId="0" borderId="487" xfId="2" applyNumberFormat="1" applyFont="1" applyFill="1" applyBorder="1"/>
    <xf numFmtId="172" fontId="25" fillId="8" borderId="1001" xfId="6" applyNumberFormat="1" applyFont="1" applyFill="1" applyBorder="1" applyProtection="1"/>
    <xf numFmtId="43" fontId="25" fillId="0" borderId="643" xfId="6" applyFont="1" applyFill="1" applyBorder="1"/>
    <xf numFmtId="43" fontId="26" fillId="0" borderId="643" xfId="6" applyFont="1" applyFill="1" applyBorder="1"/>
    <xf numFmtId="172" fontId="26" fillId="0" borderId="643" xfId="6" applyNumberFormat="1" applyFont="1" applyFill="1" applyBorder="1"/>
    <xf numFmtId="172" fontId="26" fillId="0" borderId="643" xfId="2" applyNumberFormat="1" applyFont="1" applyFill="1" applyBorder="1"/>
    <xf numFmtId="172" fontId="25" fillId="0" borderId="1005" xfId="6" applyNumberFormat="1" applyFont="1" applyFill="1" applyBorder="1" applyProtection="1"/>
    <xf numFmtId="172" fontId="25" fillId="11" borderId="1003" xfId="6" applyNumberFormat="1" applyFont="1" applyFill="1" applyBorder="1" applyProtection="1"/>
    <xf numFmtId="172" fontId="25" fillId="11" borderId="643" xfId="6" applyNumberFormat="1" applyFont="1" applyFill="1" applyBorder="1" applyProtection="1"/>
    <xf numFmtId="43" fontId="27" fillId="12" borderId="643" xfId="6" applyFont="1" applyFill="1" applyBorder="1" applyAlignment="1">
      <alignment horizontal="center" vertical="center"/>
    </xf>
    <xf numFmtId="43" fontId="27" fillId="12" borderId="1005" xfId="6" applyFont="1" applyFill="1" applyBorder="1" applyAlignment="1">
      <alignment horizontal="center" vertical="center"/>
    </xf>
    <xf numFmtId="43" fontId="25" fillId="2" borderId="343" xfId="6" applyFont="1" applyFill="1" applyBorder="1"/>
    <xf numFmtId="10" fontId="57" fillId="2" borderId="384" xfId="2" applyNumberFormat="1" applyFont="1" applyFill="1" applyBorder="1"/>
    <xf numFmtId="43" fontId="26" fillId="2" borderId="384" xfId="6" applyFont="1" applyFill="1" applyBorder="1"/>
    <xf numFmtId="43" fontId="26" fillId="2" borderId="363" xfId="6" applyFont="1" applyFill="1" applyBorder="1"/>
    <xf numFmtId="43" fontId="26" fillId="2" borderId="487" xfId="6" applyFont="1" applyFill="1" applyBorder="1"/>
    <xf numFmtId="43" fontId="26" fillId="2" borderId="563" xfId="6" applyFont="1" applyFill="1" applyBorder="1"/>
    <xf numFmtId="10" fontId="57" fillId="2" borderId="487" xfId="2" applyNumberFormat="1" applyFont="1" applyFill="1" applyBorder="1"/>
    <xf numFmtId="43" fontId="25" fillId="2" borderId="1000" xfId="6" applyFont="1" applyFill="1" applyBorder="1"/>
    <xf numFmtId="43" fontId="26" fillId="2" borderId="918" xfId="6" applyFont="1" applyFill="1" applyBorder="1"/>
    <xf numFmtId="43" fontId="26" fillId="2" borderId="919" xfId="6" applyFont="1" applyFill="1" applyBorder="1"/>
    <xf numFmtId="43" fontId="26" fillId="2" borderId="1009" xfId="6" applyFont="1" applyFill="1" applyBorder="1"/>
    <xf numFmtId="43" fontId="25" fillId="2" borderId="1010" xfId="6" applyFont="1" applyFill="1" applyBorder="1"/>
    <xf numFmtId="43" fontId="25" fillId="2" borderId="1011" xfId="6" applyFont="1" applyFill="1" applyBorder="1"/>
    <xf numFmtId="0" fontId="30" fillId="8" borderId="995" xfId="6" applyNumberFormat="1" applyFont="1" applyFill="1" applyBorder="1" applyAlignment="1">
      <alignment horizontal="left"/>
    </xf>
    <xf numFmtId="169" fontId="30" fillId="8" borderId="926" xfId="6" applyNumberFormat="1" applyFont="1" applyFill="1" applyBorder="1" applyAlignment="1">
      <alignment horizontal="left"/>
    </xf>
    <xf numFmtId="169" fontId="30" fillId="8" borderId="670" xfId="6" applyNumberFormat="1" applyFont="1" applyFill="1" applyBorder="1" applyAlignment="1">
      <alignment horizontal="left"/>
    </xf>
    <xf numFmtId="0" fontId="27" fillId="7" borderId="912" xfId="0" applyFont="1" applyFill="1" applyBorder="1" applyAlignment="1">
      <alignment horizontal="center" vertical="center" wrapText="1"/>
    </xf>
    <xf numFmtId="0" fontId="27" fillId="7" borderId="918" xfId="0" applyFont="1" applyFill="1" applyBorder="1" applyAlignment="1">
      <alignment horizontal="center" vertical="center" wrapText="1"/>
    </xf>
    <xf numFmtId="0" fontId="27" fillId="7" borderId="912" xfId="0" applyFont="1" applyFill="1" applyBorder="1" applyAlignment="1">
      <alignment horizontal="center" vertical="center"/>
    </xf>
    <xf numFmtId="0" fontId="27" fillId="7" borderId="914" xfId="0" applyFont="1" applyFill="1" applyBorder="1" applyAlignment="1">
      <alignment horizontal="center" vertical="center"/>
    </xf>
    <xf numFmtId="0" fontId="27" fillId="7" borderId="916" xfId="0" applyFont="1" applyFill="1" applyBorder="1" applyAlignment="1">
      <alignment horizontal="center" vertical="center" wrapText="1"/>
    </xf>
    <xf numFmtId="0" fontId="27" fillId="7" borderId="356" xfId="0" quotePrefix="1" applyFont="1" applyFill="1" applyBorder="1" applyAlignment="1">
      <alignment horizontal="center"/>
    </xf>
    <xf numFmtId="0" fontId="27" fillId="7" borderId="672" xfId="0" applyFont="1" applyFill="1" applyBorder="1" applyAlignment="1">
      <alignment horizontal="center" vertical="center" wrapText="1"/>
    </xf>
    <xf numFmtId="0" fontId="25" fillId="2" borderId="384" xfId="0" quotePrefix="1" applyFont="1" applyFill="1" applyBorder="1" applyAlignment="1">
      <alignment horizontal="center"/>
    </xf>
    <xf numFmtId="0" fontId="25" fillId="2" borderId="384" xfId="0" quotePrefix="1" applyFont="1" applyFill="1" applyBorder="1" applyAlignment="1">
      <alignment horizontal="center" vertical="center"/>
    </xf>
    <xf numFmtId="0" fontId="25" fillId="2" borderId="363" xfId="0" quotePrefix="1" applyFont="1" applyFill="1" applyBorder="1" applyAlignment="1">
      <alignment horizontal="center" vertical="center"/>
    </xf>
    <xf numFmtId="0" fontId="26" fillId="0" borderId="912" xfId="0" applyFont="1" applyBorder="1" applyProtection="1">
      <protection locked="0"/>
    </xf>
    <xf numFmtId="0" fontId="26" fillId="0" borderId="914" xfId="0" applyFont="1" applyBorder="1" applyProtection="1">
      <protection locked="0"/>
    </xf>
    <xf numFmtId="0" fontId="26" fillId="0" borderId="916" xfId="0" applyFont="1" applyBorder="1" applyProtection="1">
      <protection locked="0"/>
    </xf>
    <xf numFmtId="172" fontId="26" fillId="0" borderId="911" xfId="6" applyNumberFormat="1" applyFont="1" applyFill="1" applyBorder="1" applyProtection="1">
      <protection locked="0"/>
    </xf>
    <xf numFmtId="0" fontId="25" fillId="0" borderId="544" xfId="0" applyFont="1" applyBorder="1" applyProtection="1">
      <protection locked="0"/>
    </xf>
    <xf numFmtId="0" fontId="25" fillId="0" borderId="545" xfId="0" applyFont="1" applyBorder="1" applyProtection="1">
      <protection locked="0"/>
    </xf>
    <xf numFmtId="0" fontId="25" fillId="0" borderId="557" xfId="0" applyFont="1" applyBorder="1" applyProtection="1">
      <protection locked="0"/>
    </xf>
    <xf numFmtId="0" fontId="25" fillId="0" borderId="487" xfId="0" applyFont="1" applyBorder="1" applyProtection="1">
      <protection locked="0"/>
    </xf>
    <xf numFmtId="43" fontId="25" fillId="2" borderId="557" xfId="6" applyFont="1" applyFill="1" applyBorder="1" applyProtection="1"/>
    <xf numFmtId="43" fontId="25" fillId="11" borderId="557" xfId="6" applyFont="1" applyFill="1" applyBorder="1" applyProtection="1"/>
    <xf numFmtId="0" fontId="25" fillId="2" borderId="1000" xfId="0" applyFont="1" applyFill="1" applyBorder="1" applyProtection="1">
      <protection locked="0"/>
    </xf>
    <xf numFmtId="0" fontId="25" fillId="2" borderId="918" xfId="0" applyFont="1" applyFill="1" applyBorder="1" applyProtection="1">
      <protection locked="0"/>
    </xf>
    <xf numFmtId="0" fontId="25" fillId="2" borderId="915" xfId="0" applyFont="1" applyFill="1" applyBorder="1" applyProtection="1">
      <protection locked="0"/>
    </xf>
    <xf numFmtId="0" fontId="25" fillId="2" borderId="912" xfId="0" applyFont="1" applyFill="1" applyBorder="1" applyProtection="1">
      <protection locked="0"/>
    </xf>
    <xf numFmtId="43" fontId="25" fillId="2" borderId="915" xfId="6" applyFont="1" applyFill="1" applyBorder="1" applyProtection="1">
      <protection locked="0"/>
    </xf>
    <xf numFmtId="172" fontId="25" fillId="11" borderId="915" xfId="6" applyNumberFormat="1" applyFont="1" applyFill="1" applyBorder="1" applyProtection="1"/>
    <xf numFmtId="43" fontId="25" fillId="2" borderId="915" xfId="6" applyFont="1" applyFill="1" applyBorder="1" applyProtection="1"/>
    <xf numFmtId="172" fontId="25" fillId="11" borderId="912" xfId="6" applyNumberFormat="1" applyFont="1" applyFill="1" applyBorder="1" applyProtection="1"/>
    <xf numFmtId="172" fontId="25" fillId="11" borderId="914" xfId="6" applyNumberFormat="1" applyFont="1" applyFill="1" applyBorder="1" applyProtection="1"/>
    <xf numFmtId="172" fontId="25" fillId="11" borderId="916" xfId="6" applyNumberFormat="1" applyFont="1" applyFill="1" applyBorder="1" applyProtection="1"/>
    <xf numFmtId="43" fontId="25" fillId="11" borderId="915" xfId="6" applyFont="1" applyFill="1" applyBorder="1" applyProtection="1"/>
    <xf numFmtId="0" fontId="25" fillId="2" borderId="1010" xfId="0" applyFont="1" applyFill="1" applyBorder="1" applyProtection="1">
      <protection locked="0"/>
    </xf>
    <xf numFmtId="0" fontId="25" fillId="2" borderId="1014" xfId="0" applyFont="1" applyFill="1" applyBorder="1" applyProtection="1">
      <protection locked="0"/>
    </xf>
    <xf numFmtId="0" fontId="25" fillId="2" borderId="643" xfId="0" applyFont="1" applyFill="1" applyBorder="1" applyProtection="1">
      <protection locked="0"/>
    </xf>
    <xf numFmtId="43" fontId="25" fillId="2" borderId="1014" xfId="6" applyFont="1" applyFill="1" applyBorder="1" applyProtection="1">
      <protection locked="0"/>
    </xf>
    <xf numFmtId="172" fontId="25" fillId="11" borderId="1014" xfId="6" applyNumberFormat="1" applyFont="1" applyFill="1" applyBorder="1" applyProtection="1"/>
    <xf numFmtId="43" fontId="25" fillId="2" borderId="1014" xfId="6" applyFont="1" applyFill="1" applyBorder="1" applyProtection="1"/>
    <xf numFmtId="172" fontId="25" fillId="11" borderId="1005" xfId="6" applyNumberFormat="1" applyFont="1" applyFill="1" applyBorder="1" applyProtection="1"/>
    <xf numFmtId="43" fontId="25" fillId="11" borderId="1014" xfId="6" applyFont="1" applyFill="1" applyBorder="1" applyProtection="1"/>
    <xf numFmtId="0" fontId="30" fillId="2" borderId="994" xfId="0" applyFont="1" applyFill="1" applyBorder="1" applyAlignment="1" applyProtection="1">
      <alignment horizontal="left"/>
      <protection locked="0"/>
    </xf>
    <xf numFmtId="0" fontId="0" fillId="2" borderId="995" xfId="0" applyFill="1" applyBorder="1" applyAlignment="1" applyProtection="1">
      <alignment vertical="center"/>
      <protection locked="0"/>
    </xf>
    <xf numFmtId="0" fontId="32" fillId="7" borderId="994" xfId="6" applyNumberFormat="1" applyFont="1" applyFill="1" applyBorder="1" applyAlignment="1" applyProtection="1">
      <alignment horizontal="left"/>
      <protection locked="0"/>
    </xf>
    <xf numFmtId="0" fontId="33" fillId="7" borderId="995" xfId="0" applyFont="1" applyFill="1" applyBorder="1" applyAlignment="1" applyProtection="1">
      <alignment horizontal="left"/>
      <protection locked="0"/>
    </xf>
    <xf numFmtId="0" fontId="32" fillId="7" borderId="668" xfId="6" applyNumberFormat="1" applyFont="1" applyFill="1" applyBorder="1" applyAlignment="1" applyProtection="1">
      <alignment horizontal="left"/>
      <protection locked="0"/>
    </xf>
    <xf numFmtId="0" fontId="33" fillId="7" borderId="926" xfId="0" applyFont="1" applyFill="1" applyBorder="1" applyAlignment="1" applyProtection="1">
      <alignment horizontal="left"/>
      <protection locked="0"/>
    </xf>
    <xf numFmtId="0" fontId="33" fillId="7" borderId="670" xfId="0" applyFont="1" applyFill="1" applyBorder="1" applyAlignment="1" applyProtection="1">
      <alignment horizontal="left"/>
      <protection locked="0"/>
    </xf>
    <xf numFmtId="169" fontId="30" fillId="8" borderId="668" xfId="6" applyNumberFormat="1" applyFont="1" applyFill="1" applyBorder="1" applyAlignment="1" applyProtection="1">
      <alignment horizontal="left"/>
      <protection locked="0"/>
    </xf>
    <xf numFmtId="169" fontId="30" fillId="8" borderId="926" xfId="6" applyNumberFormat="1" applyFont="1" applyFill="1" applyBorder="1" applyAlignment="1" applyProtection="1">
      <alignment horizontal="left"/>
      <protection locked="0"/>
    </xf>
    <xf numFmtId="169" fontId="30" fillId="8" borderId="670" xfId="6" applyNumberFormat="1" applyFont="1" applyFill="1" applyBorder="1" applyAlignment="1" applyProtection="1">
      <alignment horizontal="left"/>
      <protection locked="0"/>
    </xf>
    <xf numFmtId="43" fontId="27" fillId="7" borderId="911" xfId="6" applyFont="1" applyFill="1" applyBorder="1" applyAlignment="1" applyProtection="1">
      <alignment horizontal="center" vertical="center" wrapText="1"/>
      <protection locked="0"/>
    </xf>
    <xf numFmtId="43" fontId="27" fillId="7" borderId="672" xfId="6" applyFont="1" applyFill="1" applyBorder="1" applyAlignment="1" applyProtection="1">
      <alignment horizontal="center" vertical="center" wrapText="1"/>
      <protection locked="0"/>
    </xf>
    <xf numFmtId="43" fontId="27" fillId="7" borderId="673" xfId="6" applyFont="1" applyFill="1" applyBorder="1" applyAlignment="1" applyProtection="1">
      <alignment horizontal="center" vertical="center" wrapText="1"/>
      <protection locked="0"/>
    </xf>
    <xf numFmtId="10" fontId="27" fillId="7" borderId="673" xfId="2" applyNumberFormat="1" applyFont="1" applyFill="1" applyBorder="1" applyAlignment="1">
      <alignment horizontal="center" vertical="center" wrapText="1"/>
    </xf>
    <xf numFmtId="43" fontId="27" fillId="7" borderId="363" xfId="6" applyFont="1" applyFill="1" applyBorder="1" applyAlignment="1" applyProtection="1">
      <alignment horizontal="center" vertical="center" wrapText="1"/>
      <protection locked="0"/>
    </xf>
    <xf numFmtId="43" fontId="27" fillId="7" borderId="343" xfId="6" applyFont="1" applyFill="1" applyBorder="1" applyAlignment="1" applyProtection="1">
      <alignment horizontal="center" vertical="center" wrapText="1"/>
      <protection locked="0"/>
    </xf>
    <xf numFmtId="43" fontId="89" fillId="7" borderId="384" xfId="6" applyFont="1" applyFill="1" applyBorder="1" applyAlignment="1" applyProtection="1">
      <alignment horizontal="center" vertical="center" wrapText="1"/>
      <protection locked="0"/>
    </xf>
    <xf numFmtId="170" fontId="28" fillId="7" borderId="382" xfId="6" quotePrefix="1" applyNumberFormat="1" applyFont="1" applyFill="1" applyBorder="1" applyAlignment="1" applyProtection="1">
      <alignment horizontal="center" vertical="center" wrapText="1"/>
      <protection locked="0"/>
    </xf>
    <xf numFmtId="170" fontId="28" fillId="7" borderId="1017" xfId="6" quotePrefix="1" applyNumberFormat="1" applyFont="1" applyFill="1" applyBorder="1" applyAlignment="1" applyProtection="1">
      <alignment horizontal="center" vertical="center" wrapText="1"/>
      <protection locked="0"/>
    </xf>
    <xf numFmtId="9" fontId="26" fillId="0" borderId="915" xfId="2" applyFont="1" applyFill="1" applyBorder="1" applyAlignment="1" applyProtection="1">
      <alignment horizontal="center"/>
      <protection locked="0"/>
    </xf>
    <xf numFmtId="172" fontId="26" fillId="0" borderId="916" xfId="6" applyNumberFormat="1" applyFont="1" applyFill="1" applyBorder="1" applyAlignment="1" applyProtection="1">
      <alignment horizontal="center"/>
      <protection locked="0"/>
    </xf>
    <xf numFmtId="172" fontId="26" fillId="0" borderId="912" xfId="6" applyNumberFormat="1" applyFont="1" applyFill="1" applyBorder="1" applyAlignment="1" applyProtection="1">
      <alignment horizontal="center"/>
      <protection locked="0"/>
    </xf>
    <xf numFmtId="172" fontId="26" fillId="0" borderId="914" xfId="6" applyNumberFormat="1" applyFont="1" applyFill="1" applyBorder="1" applyAlignment="1" applyProtection="1">
      <alignment horizontal="center"/>
      <protection locked="0"/>
    </xf>
    <xf numFmtId="43" fontId="25" fillId="0" borderId="1000" xfId="6" applyFont="1" applyFill="1" applyBorder="1" applyProtection="1">
      <protection locked="0"/>
    </xf>
    <xf numFmtId="43" fontId="25" fillId="0" borderId="915" xfId="6" applyFont="1" applyFill="1" applyBorder="1" applyProtection="1">
      <protection locked="0"/>
    </xf>
    <xf numFmtId="43" fontId="25" fillId="0" borderId="912" xfId="6" applyFont="1" applyFill="1" applyBorder="1" applyProtection="1">
      <protection locked="0"/>
    </xf>
    <xf numFmtId="172" fontId="25" fillId="11" borderId="487" xfId="6" applyNumberFormat="1" applyFont="1" applyFill="1" applyBorder="1" applyProtection="1">
      <protection locked="0"/>
    </xf>
    <xf numFmtId="9" fontId="25" fillId="0" borderId="487" xfId="2" applyFont="1" applyFill="1" applyBorder="1" applyProtection="1">
      <protection locked="0"/>
    </xf>
    <xf numFmtId="43" fontId="25" fillId="0" borderId="487" xfId="6" applyFont="1" applyFill="1" applyBorder="1" applyProtection="1"/>
    <xf numFmtId="172" fontId="25" fillId="0" borderId="487" xfId="2" applyNumberFormat="1" applyFont="1" applyFill="1" applyBorder="1" applyProtection="1">
      <protection locked="0"/>
    </xf>
    <xf numFmtId="172" fontId="25" fillId="0" borderId="487" xfId="6" applyNumberFormat="1" applyFont="1" applyFill="1" applyBorder="1" applyProtection="1"/>
    <xf numFmtId="172" fontId="25" fillId="0" borderId="912" xfId="6" applyNumberFormat="1" applyFont="1" applyFill="1" applyBorder="1" applyProtection="1">
      <protection locked="0"/>
    </xf>
    <xf numFmtId="172" fontId="25" fillId="0" borderId="912" xfId="2" applyNumberFormat="1" applyFont="1" applyFill="1" applyBorder="1" applyProtection="1">
      <protection locked="0"/>
    </xf>
    <xf numFmtId="172" fontId="25" fillId="0" borderId="912" xfId="6" applyNumberFormat="1" applyFont="1" applyFill="1" applyBorder="1" applyProtection="1"/>
    <xf numFmtId="172" fontId="25" fillId="0" borderId="914" xfId="6" applyNumberFormat="1" applyFont="1" applyFill="1" applyBorder="1" applyProtection="1"/>
    <xf numFmtId="43" fontId="26" fillId="2" borderId="672" xfId="6" applyFont="1" applyFill="1" applyBorder="1" applyProtection="1">
      <protection locked="0"/>
    </xf>
    <xf numFmtId="43" fontId="26" fillId="2" borderId="545" xfId="6" applyFont="1" applyFill="1" applyBorder="1" applyProtection="1">
      <protection locked="0"/>
    </xf>
    <xf numFmtId="43" fontId="25" fillId="2" borderId="545" xfId="6" applyFont="1" applyFill="1" applyBorder="1" applyProtection="1">
      <protection locked="0"/>
    </xf>
    <xf numFmtId="172" fontId="26" fillId="2" borderId="545" xfId="6" applyNumberFormat="1" applyFont="1" applyFill="1" applyBorder="1" applyProtection="1">
      <protection locked="0"/>
    </xf>
    <xf numFmtId="172" fontId="26" fillId="2" borderId="545" xfId="2" applyNumberFormat="1" applyFont="1" applyFill="1" applyBorder="1" applyProtection="1">
      <protection locked="0"/>
    </xf>
    <xf numFmtId="172" fontId="26" fillId="2" borderId="545" xfId="6" applyNumberFormat="1" applyFont="1" applyFill="1" applyBorder="1" applyProtection="1"/>
    <xf numFmtId="172" fontId="26" fillId="2" borderId="546" xfId="6" applyNumberFormat="1" applyFont="1" applyFill="1" applyBorder="1" applyProtection="1">
      <protection locked="0"/>
    </xf>
    <xf numFmtId="172" fontId="25" fillId="2" borderId="544" xfId="6" applyNumberFormat="1" applyFont="1" applyFill="1" applyBorder="1" applyProtection="1">
      <protection locked="0"/>
    </xf>
    <xf numFmtId="172" fontId="25" fillId="2" borderId="545" xfId="6" applyNumberFormat="1" applyFont="1" applyFill="1" applyBorder="1" applyProtection="1">
      <protection locked="0"/>
    </xf>
    <xf numFmtId="172" fontId="25" fillId="2" borderId="546" xfId="6" applyNumberFormat="1" applyFont="1" applyFill="1" applyBorder="1" applyProtection="1">
      <protection locked="0"/>
    </xf>
    <xf numFmtId="172" fontId="25" fillId="0" borderId="546" xfId="6" applyNumberFormat="1" applyFont="1" applyFill="1" applyBorder="1" applyProtection="1">
      <protection locked="0"/>
    </xf>
    <xf numFmtId="43" fontId="26" fillId="0" borderId="545" xfId="6" applyFont="1" applyFill="1" applyBorder="1" applyProtection="1">
      <protection locked="0"/>
    </xf>
    <xf numFmtId="43" fontId="26" fillId="0" borderId="557" xfId="6" applyFont="1" applyFill="1" applyBorder="1" applyProtection="1">
      <protection locked="0"/>
    </xf>
    <xf numFmtId="172" fontId="25" fillId="0" borderId="557" xfId="2" applyNumberFormat="1" applyFont="1" applyFill="1" applyBorder="1" applyProtection="1"/>
    <xf numFmtId="172" fontId="25" fillId="0" borderId="557" xfId="6" applyNumberFormat="1" applyFont="1" applyFill="1" applyBorder="1" applyProtection="1"/>
    <xf numFmtId="172" fontId="25" fillId="11" borderId="544" xfId="6" applyNumberFormat="1" applyFont="1" applyFill="1" applyBorder="1" applyProtection="1"/>
    <xf numFmtId="172" fontId="25" fillId="11" borderId="545" xfId="6" applyNumberFormat="1" applyFont="1" applyFill="1" applyBorder="1" applyProtection="1"/>
    <xf numFmtId="43" fontId="25" fillId="0" borderId="668" xfId="6" applyFont="1" applyFill="1" applyBorder="1" applyProtection="1">
      <protection locked="0"/>
    </xf>
    <xf numFmtId="172" fontId="25" fillId="11" borderId="933" xfId="6" applyNumberFormat="1" applyFont="1" applyFill="1" applyBorder="1" applyProtection="1"/>
    <xf numFmtId="172" fontId="25" fillId="0" borderId="933" xfId="2" applyNumberFormat="1" applyFont="1" applyFill="1" applyBorder="1" applyProtection="1"/>
    <xf numFmtId="172" fontId="25" fillId="0" borderId="933" xfId="6" applyNumberFormat="1" applyFont="1" applyFill="1" applyBorder="1" applyProtection="1"/>
    <xf numFmtId="172" fontId="25" fillId="11" borderId="932" xfId="6" applyNumberFormat="1" applyFont="1" applyFill="1" applyBorder="1" applyProtection="1"/>
    <xf numFmtId="172" fontId="25" fillId="11" borderId="668" xfId="6" applyNumberFormat="1" applyFont="1" applyFill="1" applyBorder="1" applyProtection="1"/>
    <xf numFmtId="172" fontId="25" fillId="11" borderId="926" xfId="6" applyNumberFormat="1" applyFont="1" applyFill="1" applyBorder="1" applyProtection="1"/>
    <xf numFmtId="172" fontId="25" fillId="11" borderId="670" xfId="6" applyNumberFormat="1" applyFont="1" applyFill="1" applyBorder="1" applyProtection="1"/>
    <xf numFmtId="172" fontId="25" fillId="0" borderId="670" xfId="6" applyNumberFormat="1" applyFont="1" applyFill="1" applyBorder="1" applyProtection="1"/>
    <xf numFmtId="43" fontId="25" fillId="0" borderId="1002" xfId="6" applyFont="1" applyFill="1" applyBorder="1" applyProtection="1">
      <protection locked="0"/>
    </xf>
    <xf numFmtId="43" fontId="25" fillId="0" borderId="1003" xfId="6" applyFont="1" applyFill="1" applyBorder="1" applyProtection="1">
      <protection locked="0"/>
    </xf>
    <xf numFmtId="172" fontId="25" fillId="0" borderId="1003" xfId="2" applyNumberFormat="1" applyFont="1" applyFill="1" applyBorder="1" applyProtection="1"/>
    <xf numFmtId="172" fontId="25" fillId="0" borderId="1003" xfId="6" applyNumberFormat="1" applyFont="1" applyFill="1" applyBorder="1" applyProtection="1"/>
    <xf numFmtId="43" fontId="25" fillId="0" borderId="643" xfId="6" applyFont="1" applyFill="1" applyBorder="1" applyProtection="1">
      <protection locked="0"/>
    </xf>
    <xf numFmtId="172" fontId="25" fillId="0" borderId="643" xfId="2" applyNumberFormat="1" applyFont="1" applyFill="1" applyBorder="1" applyProtection="1"/>
    <xf numFmtId="172" fontId="25" fillId="0" borderId="643" xfId="6" applyNumberFormat="1" applyFont="1" applyFill="1" applyBorder="1" applyProtection="1"/>
    <xf numFmtId="0" fontId="27" fillId="7" borderId="343" xfId="0" applyFont="1" applyFill="1" applyBorder="1" applyAlignment="1">
      <alignment horizontal="center" vertical="center" wrapText="1"/>
    </xf>
    <xf numFmtId="0" fontId="4" fillId="7" borderId="384" xfId="0" applyFont="1" applyFill="1" applyBorder="1"/>
    <xf numFmtId="0" fontId="25" fillId="0" borderId="384" xfId="0" quotePrefix="1" applyFont="1" applyBorder="1" applyAlignment="1">
      <alignment horizontal="center"/>
    </xf>
    <xf numFmtId="0" fontId="25" fillId="0" borderId="384" xfId="0" quotePrefix="1" applyFont="1" applyBorder="1" applyAlignment="1">
      <alignment horizontal="center" vertical="center"/>
    </xf>
    <xf numFmtId="0" fontId="25" fillId="0" borderId="363" xfId="0" quotePrefix="1" applyFont="1" applyBorder="1" applyAlignment="1">
      <alignment horizontal="center" vertical="center"/>
    </xf>
    <xf numFmtId="0" fontId="25" fillId="0" borderId="343" xfId="0" quotePrefix="1" applyFont="1" applyBorder="1" applyAlignment="1">
      <alignment horizontal="center" vertical="center"/>
    </xf>
    <xf numFmtId="0" fontId="25" fillId="0" borderId="1010" xfId="0" applyFont="1" applyBorder="1" applyProtection="1">
      <protection locked="0"/>
    </xf>
    <xf numFmtId="0" fontId="25" fillId="0" borderId="1014" xfId="0" applyFont="1" applyBorder="1" applyProtection="1">
      <protection locked="0"/>
    </xf>
    <xf numFmtId="0" fontId="25" fillId="0" borderId="643" xfId="0" applyFont="1" applyBorder="1" applyProtection="1">
      <protection locked="0"/>
    </xf>
    <xf numFmtId="43" fontId="25" fillId="0" borderId="1014" xfId="6" applyFont="1" applyFill="1" applyBorder="1" applyProtection="1">
      <protection locked="0"/>
    </xf>
    <xf numFmtId="172" fontId="25" fillId="0" borderId="1014" xfId="6" applyNumberFormat="1" applyFont="1" applyFill="1" applyBorder="1" applyProtection="1">
      <protection locked="0"/>
    </xf>
    <xf numFmtId="0" fontId="30" fillId="2" borderId="1018" xfId="0" applyFont="1" applyFill="1" applyBorder="1" applyAlignment="1">
      <alignment horizontal="left"/>
    </xf>
    <xf numFmtId="0" fontId="31" fillId="2" borderId="1007" xfId="0" applyFont="1" applyFill="1" applyBorder="1"/>
    <xf numFmtId="0" fontId="31" fillId="2" borderId="1019" xfId="0" applyFont="1" applyFill="1" applyBorder="1"/>
    <xf numFmtId="0" fontId="27" fillId="7" borderId="1020" xfId="0" applyFont="1" applyFill="1" applyBorder="1"/>
    <xf numFmtId="0" fontId="27" fillId="7" borderId="1021" xfId="0" applyFont="1" applyFill="1" applyBorder="1"/>
    <xf numFmtId="0" fontId="27" fillId="7" borderId="1022" xfId="0" applyFont="1" applyFill="1" applyBorder="1"/>
    <xf numFmtId="0" fontId="27" fillId="7" borderId="1024" xfId="0" applyFont="1" applyFill="1" applyBorder="1" applyAlignment="1">
      <alignment horizontal="center"/>
    </xf>
    <xf numFmtId="0" fontId="27" fillId="7" borderId="1026" xfId="0" applyFont="1" applyFill="1" applyBorder="1" applyAlignment="1">
      <alignment horizontal="center"/>
    </xf>
    <xf numFmtId="0" fontId="27" fillId="7" borderId="1023" xfId="0" applyFont="1" applyFill="1" applyBorder="1"/>
    <xf numFmtId="0" fontId="27" fillId="7" borderId="994" xfId="0" applyFont="1" applyFill="1" applyBorder="1" applyAlignment="1">
      <alignment horizontal="center"/>
    </xf>
    <xf numFmtId="0" fontId="27" fillId="7" borderId="996" xfId="0" applyFont="1" applyFill="1" applyBorder="1" applyAlignment="1">
      <alignment horizontal="center"/>
    </xf>
    <xf numFmtId="0" fontId="27" fillId="7" borderId="1027" xfId="0" applyFont="1" applyFill="1" applyBorder="1" applyAlignment="1">
      <alignment horizontal="center"/>
    </xf>
    <xf numFmtId="0" fontId="27" fillId="7" borderId="995" xfId="0" applyFont="1" applyFill="1" applyBorder="1"/>
    <xf numFmtId="43" fontId="27" fillId="7" borderId="1028" xfId="6" applyFont="1" applyFill="1" applyBorder="1" applyAlignment="1" applyProtection="1">
      <alignment horizontal="center" vertical="center" wrapText="1"/>
      <protection locked="0"/>
    </xf>
    <xf numFmtId="0" fontId="27" fillId="7" borderId="1029" xfId="0" applyFont="1" applyFill="1" applyBorder="1"/>
    <xf numFmtId="0" fontId="27" fillId="7" borderId="787" xfId="0" applyFont="1" applyFill="1" applyBorder="1"/>
    <xf numFmtId="0" fontId="27" fillId="7" borderId="1030" xfId="0" applyFont="1" applyFill="1" applyBorder="1"/>
    <xf numFmtId="0" fontId="27" fillId="7" borderId="897" xfId="0" applyFont="1" applyFill="1" applyBorder="1"/>
    <xf numFmtId="0" fontId="27" fillId="7" borderId="797" xfId="0" applyFont="1" applyFill="1" applyBorder="1" applyAlignment="1">
      <alignment horizontal="center"/>
    </xf>
    <xf numFmtId="0" fontId="27" fillId="7" borderId="660" xfId="0" applyFont="1" applyFill="1" applyBorder="1"/>
    <xf numFmtId="0" fontId="27" fillId="7" borderId="660" xfId="0" applyFont="1" applyFill="1" applyBorder="1" applyAlignment="1">
      <alignment horizontal="center"/>
    </xf>
    <xf numFmtId="0" fontId="27" fillId="7" borderId="673" xfId="0" quotePrefix="1" applyFont="1" applyFill="1" applyBorder="1" applyAlignment="1">
      <alignment horizontal="center"/>
    </xf>
    <xf numFmtId="0" fontId="27" fillId="7" borderId="660" xfId="0" quotePrefix="1" applyFont="1" applyFill="1" applyBorder="1" applyAlignment="1">
      <alignment horizontal="center"/>
    </xf>
    <xf numFmtId="0" fontId="4" fillId="7" borderId="660" xfId="0" applyFont="1" applyFill="1" applyBorder="1" applyAlignment="1">
      <alignment horizontal="center"/>
    </xf>
    <xf numFmtId="0" fontId="4" fillId="7" borderId="660" xfId="0" applyFont="1" applyFill="1" applyBorder="1"/>
    <xf numFmtId="0" fontId="27" fillId="7" borderId="357" xfId="0" applyFont="1" applyFill="1" applyBorder="1"/>
    <xf numFmtId="0" fontId="27" fillId="7" borderId="352" xfId="0" applyFont="1" applyFill="1" applyBorder="1" applyAlignment="1">
      <alignment horizontal="center"/>
    </xf>
    <xf numFmtId="0" fontId="57" fillId="7" borderId="357" xfId="0" applyFont="1" applyFill="1" applyBorder="1" applyAlignment="1">
      <alignment horizontal="center"/>
    </xf>
    <xf numFmtId="0" fontId="27" fillId="7" borderId="376" xfId="0" quotePrefix="1" applyFont="1" applyFill="1" applyBorder="1" applyAlignment="1">
      <alignment horizontal="center"/>
    </xf>
    <xf numFmtId="0" fontId="27" fillId="7" borderId="357" xfId="0" quotePrefix="1" applyFont="1" applyFill="1" applyBorder="1" applyAlignment="1">
      <alignment horizontal="center"/>
    </xf>
    <xf numFmtId="0" fontId="27" fillId="7" borderId="358" xfId="0" quotePrefix="1" applyFont="1" applyFill="1" applyBorder="1" applyAlignment="1">
      <alignment horizontal="center"/>
    </xf>
    <xf numFmtId="0" fontId="27" fillId="7" borderId="1016" xfId="0" quotePrefix="1" applyFont="1" applyFill="1" applyBorder="1" applyAlignment="1">
      <alignment horizontal="center"/>
    </xf>
    <xf numFmtId="49" fontId="28" fillId="7" borderId="1036" xfId="0" applyNumberFormat="1" applyFont="1" applyFill="1" applyBorder="1" applyAlignment="1">
      <alignment horizontal="center"/>
    </xf>
    <xf numFmtId="49" fontId="28" fillId="7" borderId="712" xfId="0" applyNumberFormat="1" applyFont="1" applyFill="1" applyBorder="1" applyAlignment="1">
      <alignment horizontal="center"/>
    </xf>
    <xf numFmtId="49" fontId="27" fillId="7" borderId="384" xfId="0" applyNumberFormat="1" applyFont="1" applyFill="1" applyBorder="1" applyAlignment="1">
      <alignment horizontal="center"/>
    </xf>
    <xf numFmtId="49" fontId="28" fillId="7" borderId="711" xfId="0" applyNumberFormat="1" applyFont="1" applyFill="1" applyBorder="1" applyAlignment="1">
      <alignment horizontal="center"/>
    </xf>
    <xf numFmtId="0" fontId="28" fillId="7" borderId="709" xfId="0" quotePrefix="1" applyFont="1" applyFill="1" applyBorder="1" applyAlignment="1">
      <alignment horizontal="center"/>
    </xf>
    <xf numFmtId="0" fontId="25" fillId="7" borderId="712" xfId="0" quotePrefix="1" applyFont="1" applyFill="1" applyBorder="1" applyAlignment="1">
      <alignment horizontal="center"/>
    </xf>
    <xf numFmtId="0" fontId="28" fillId="7" borderId="870" xfId="0" quotePrefix="1" applyFont="1" applyFill="1" applyBorder="1" applyAlignment="1">
      <alignment horizontal="center"/>
    </xf>
    <xf numFmtId="0" fontId="28" fillId="7" borderId="1039" xfId="0" quotePrefix="1" applyFont="1" applyFill="1" applyBorder="1" applyAlignment="1">
      <alignment horizontal="center"/>
    </xf>
    <xf numFmtId="0" fontId="25" fillId="13" borderId="660" xfId="0" applyFont="1" applyFill="1" applyBorder="1"/>
    <xf numFmtId="171" fontId="43" fillId="13" borderId="797" xfId="1" applyNumberFormat="1" applyFont="1" applyFill="1" applyBorder="1" applyProtection="1"/>
    <xf numFmtId="171" fontId="43" fillId="13" borderId="917" xfId="1" applyNumberFormat="1" applyFont="1" applyFill="1" applyBorder="1" applyProtection="1"/>
    <xf numFmtId="171" fontId="43" fillId="13" borderId="912" xfId="1" applyNumberFormat="1" applyFont="1" applyFill="1" applyBorder="1" applyProtection="1"/>
    <xf numFmtId="171" fontId="43" fillId="13" borderId="1016" xfId="1" applyNumberFormat="1" applyFont="1" applyFill="1" applyBorder="1" applyProtection="1"/>
    <xf numFmtId="0" fontId="26" fillId="0" borderId="660" xfId="0" applyFont="1" applyBorder="1" applyProtection="1">
      <protection locked="0"/>
    </xf>
    <xf numFmtId="173" fontId="43" fillId="0" borderId="797" xfId="1" applyNumberFormat="1" applyFont="1" applyFill="1" applyBorder="1" applyProtection="1">
      <protection locked="0"/>
    </xf>
    <xf numFmtId="173" fontId="43" fillId="0" borderId="1016" xfId="1" applyNumberFormat="1" applyFont="1" applyFill="1" applyBorder="1" applyProtection="1"/>
    <xf numFmtId="173" fontId="43" fillId="0" borderId="382" xfId="1" applyNumberFormat="1" applyFont="1" applyFill="1" applyBorder="1" applyProtection="1">
      <protection locked="0"/>
    </xf>
    <xf numFmtId="173" fontId="43" fillId="0" borderId="384" xfId="1" applyNumberFormat="1" applyFont="1" applyFill="1" applyBorder="1" applyProtection="1">
      <protection locked="0"/>
    </xf>
    <xf numFmtId="0" fontId="25" fillId="0" borderId="1029" xfId="0" applyFont="1" applyBorder="1"/>
    <xf numFmtId="0" fontId="26" fillId="0" borderId="765" xfId="0" applyFont="1" applyBorder="1" applyAlignment="1">
      <alignment horizontal="fill" vertical="center"/>
    </xf>
    <xf numFmtId="0" fontId="11" fillId="0" borderId="765" xfId="0" applyFont="1" applyBorder="1" applyAlignment="1">
      <alignment horizontal="center" vertical="center"/>
    </xf>
    <xf numFmtId="173" fontId="25" fillId="11" borderId="780" xfId="1" applyNumberFormat="1" applyFont="1" applyFill="1" applyBorder="1" applyAlignment="1" applyProtection="1"/>
    <xf numFmtId="173" fontId="25" fillId="11" borderId="779" xfId="1" applyNumberFormat="1" applyFont="1" applyFill="1" applyBorder="1" applyAlignment="1" applyProtection="1"/>
    <xf numFmtId="173" fontId="25" fillId="11" borderId="813" xfId="1" applyNumberFormat="1" applyFont="1" applyFill="1" applyBorder="1" applyAlignment="1" applyProtection="1"/>
    <xf numFmtId="173" fontId="25" fillId="11" borderId="711" xfId="1" applyNumberFormat="1" applyFont="1" applyFill="1" applyBorder="1" applyAlignment="1" applyProtection="1"/>
    <xf numFmtId="173" fontId="25" fillId="11" borderId="1040" xfId="1" applyNumberFormat="1" applyFont="1" applyFill="1" applyBorder="1" applyAlignment="1" applyProtection="1"/>
    <xf numFmtId="173" fontId="25" fillId="0" borderId="1016" xfId="1" applyNumberFormat="1" applyFont="1" applyFill="1" applyBorder="1" applyAlignment="1" applyProtection="1"/>
    <xf numFmtId="0" fontId="25" fillId="0" borderId="813" xfId="0" applyFont="1" applyBorder="1"/>
    <xf numFmtId="0" fontId="11" fillId="0" borderId="765" xfId="0" applyFont="1" applyBorder="1" applyAlignment="1">
      <alignment horizontal="fill" vertical="center"/>
    </xf>
    <xf numFmtId="173" fontId="25" fillId="11" borderId="765" xfId="1" applyNumberFormat="1" applyFont="1" applyFill="1" applyBorder="1" applyAlignment="1" applyProtection="1"/>
    <xf numFmtId="173" fontId="25" fillId="11" borderId="778" xfId="1" applyNumberFormat="1" applyFont="1" applyFill="1" applyBorder="1" applyAlignment="1" applyProtection="1"/>
    <xf numFmtId="173" fontId="25" fillId="11" borderId="814" xfId="1" applyNumberFormat="1" applyFont="1" applyFill="1" applyBorder="1" applyAlignment="1" applyProtection="1"/>
    <xf numFmtId="0" fontId="25" fillId="13" borderId="1029" xfId="0" applyFont="1" applyFill="1" applyBorder="1"/>
    <xf numFmtId="0" fontId="26" fillId="13" borderId="787" xfId="0" applyFont="1" applyFill="1" applyBorder="1"/>
    <xf numFmtId="0" fontId="5" fillId="13" borderId="787" xfId="0" applyFont="1" applyFill="1" applyBorder="1"/>
    <xf numFmtId="173" fontId="11" fillId="13" borderId="787" xfId="1" applyNumberFormat="1" applyFont="1" applyFill="1" applyBorder="1" applyProtection="1"/>
    <xf numFmtId="173" fontId="11" fillId="13" borderId="1030" xfId="1" applyNumberFormat="1" applyFont="1" applyFill="1" applyBorder="1" applyProtection="1"/>
    <xf numFmtId="173" fontId="11" fillId="13" borderId="1029" xfId="1" applyNumberFormat="1" applyFont="1" applyFill="1" applyBorder="1" applyProtection="1"/>
    <xf numFmtId="173" fontId="11" fillId="13" borderId="1041" xfId="1" applyNumberFormat="1" applyFont="1" applyFill="1" applyBorder="1" applyProtection="1"/>
    <xf numFmtId="173" fontId="11" fillId="0" borderId="1016" xfId="1" applyNumberFormat="1" applyFont="1" applyFill="1" applyBorder="1" applyProtection="1"/>
    <xf numFmtId="173" fontId="43" fillId="0" borderId="912" xfId="1" applyNumberFormat="1" applyFont="1" applyFill="1" applyBorder="1" applyProtection="1">
      <protection locked="0"/>
    </xf>
    <xf numFmtId="0" fontId="25" fillId="0" borderId="765" xfId="0" applyFont="1" applyBorder="1" applyAlignment="1">
      <alignment horizontal="fill" vertical="center"/>
    </xf>
    <xf numFmtId="0" fontId="25" fillId="0" borderId="765" xfId="0" applyFont="1" applyBorder="1" applyAlignment="1">
      <alignment horizontal="center" vertical="center"/>
    </xf>
    <xf numFmtId="0" fontId="25" fillId="0" borderId="883" xfId="0" applyFont="1" applyBorder="1"/>
    <xf numFmtId="0" fontId="25" fillId="0" borderId="884" xfId="0" applyFont="1" applyBorder="1" applyAlignment="1">
      <alignment horizontal="fill" vertical="center"/>
    </xf>
    <xf numFmtId="173" fontId="25" fillId="11" borderId="884" xfId="1" applyNumberFormat="1" applyFont="1" applyFill="1" applyBorder="1" applyAlignment="1" applyProtection="1"/>
    <xf numFmtId="173" fontId="25" fillId="11" borderId="1042" xfId="1" applyNumberFormat="1" applyFont="1" applyFill="1" applyBorder="1" applyAlignment="1" applyProtection="1"/>
    <xf numFmtId="173" fontId="25" fillId="11" borderId="883" xfId="1" applyNumberFormat="1" applyFont="1" applyFill="1" applyBorder="1" applyAlignment="1" applyProtection="1"/>
    <xf numFmtId="173" fontId="25" fillId="11" borderId="886" xfId="1" applyNumberFormat="1" applyFont="1" applyFill="1" applyBorder="1" applyAlignment="1" applyProtection="1"/>
    <xf numFmtId="0" fontId="25" fillId="0" borderId="1043" xfId="0" applyFont="1" applyBorder="1" applyAlignment="1">
      <alignment horizontal="left"/>
    </xf>
    <xf numFmtId="0" fontId="25" fillId="0" borderId="1026" xfId="0" applyFont="1" applyBorder="1" applyAlignment="1">
      <alignment horizontal="fill" vertical="center"/>
    </xf>
    <xf numFmtId="0" fontId="25" fillId="0" borderId="1026" xfId="0" applyFont="1" applyBorder="1" applyAlignment="1">
      <alignment horizontal="center" vertical="center"/>
    </xf>
    <xf numFmtId="173" fontId="25" fillId="11" borderId="1026" xfId="1" applyNumberFormat="1" applyFont="1" applyFill="1" applyBorder="1" applyAlignment="1" applyProtection="1"/>
    <xf numFmtId="173" fontId="25" fillId="11" borderId="1044" xfId="1" applyNumberFormat="1" applyFont="1" applyFill="1" applyBorder="1" applyAlignment="1" applyProtection="1"/>
    <xf numFmtId="171" fontId="11" fillId="0" borderId="1028" xfId="1" applyNumberFormat="1" applyFont="1" applyFill="1" applyBorder="1" applyAlignment="1" applyProtection="1"/>
    <xf numFmtId="0" fontId="25" fillId="0" borderId="883" xfId="0" applyFont="1" applyBorder="1" applyAlignment="1">
      <alignment horizontal="left"/>
    </xf>
    <xf numFmtId="0" fontId="27" fillId="7" borderId="1045" xfId="0" applyFont="1" applyFill="1" applyBorder="1" applyAlignment="1">
      <alignment horizontal="center"/>
    </xf>
    <xf numFmtId="0" fontId="27" fillId="7" borderId="1046" xfId="0" applyFont="1" applyFill="1" applyBorder="1" applyAlignment="1">
      <alignment horizontal="center"/>
    </xf>
    <xf numFmtId="171" fontId="26" fillId="2" borderId="343" xfId="1" applyNumberFormat="1" applyFont="1" applyFill="1" applyBorder="1" applyAlignment="1" applyProtection="1"/>
    <xf numFmtId="171" fontId="26" fillId="2" borderId="384" xfId="1" applyNumberFormat="1" applyFont="1" applyFill="1" applyBorder="1" applyAlignment="1" applyProtection="1"/>
    <xf numFmtId="0" fontId="70" fillId="2" borderId="384" xfId="0" applyFont="1" applyFill="1" applyBorder="1"/>
    <xf numFmtId="173" fontId="26" fillId="8" borderId="720" xfId="1" applyNumberFormat="1" applyFont="1" applyFill="1" applyBorder="1" applyProtection="1"/>
    <xf numFmtId="173" fontId="26" fillId="11" borderId="563" xfId="1" applyNumberFormat="1" applyFont="1" applyFill="1" applyBorder="1" applyProtection="1"/>
    <xf numFmtId="171" fontId="26" fillId="2" borderId="649" xfId="1" applyNumberFormat="1" applyFont="1" applyFill="1" applyBorder="1" applyAlignment="1" applyProtection="1"/>
    <xf numFmtId="0" fontId="70" fillId="2" borderId="647" xfId="0" applyFont="1" applyFill="1" applyBorder="1"/>
    <xf numFmtId="0" fontId="25" fillId="3" borderId="647" xfId="0" applyFont="1" applyFill="1" applyBorder="1" applyAlignment="1">
      <alignment horizontal="center"/>
    </xf>
    <xf numFmtId="173" fontId="26" fillId="10" borderId="720" xfId="1" applyNumberFormat="1" applyFont="1" applyFill="1" applyBorder="1" applyAlignment="1" applyProtection="1">
      <alignment horizontal="center"/>
    </xf>
    <xf numFmtId="171" fontId="26" fillId="2" borderId="544" xfId="1" applyNumberFormat="1" applyFont="1" applyFill="1" applyBorder="1" applyAlignment="1" applyProtection="1"/>
    <xf numFmtId="0" fontId="70" fillId="2" borderId="1047" xfId="0" applyFont="1" applyFill="1" applyBorder="1"/>
    <xf numFmtId="0" fontId="25" fillId="3" borderId="1048" xfId="0" applyFont="1" applyFill="1" applyBorder="1" applyAlignment="1">
      <alignment horizontal="center"/>
    </xf>
    <xf numFmtId="173" fontId="26" fillId="10" borderId="1048" xfId="1" applyNumberFormat="1" applyFont="1" applyFill="1" applyBorder="1" applyAlignment="1" applyProtection="1">
      <alignment horizontal="center"/>
    </xf>
    <xf numFmtId="173" fontId="26" fillId="3" borderId="720" xfId="1" applyNumberFormat="1" applyFont="1" applyFill="1" applyBorder="1" applyAlignment="1" applyProtection="1">
      <alignment horizontal="center"/>
    </xf>
    <xf numFmtId="173" fontId="8" fillId="11" borderId="643" xfId="1" applyNumberFormat="1" applyFont="1" applyFill="1" applyBorder="1" applyAlignment="1" applyProtection="1">
      <alignment horizontal="center"/>
      <protection locked="0"/>
    </xf>
    <xf numFmtId="173" fontId="8" fillId="11" borderId="1005" xfId="1" applyNumberFormat="1" applyFont="1" applyFill="1" applyBorder="1" applyAlignment="1" applyProtection="1">
      <alignment horizontal="center"/>
      <protection locked="0"/>
    </xf>
    <xf numFmtId="0" fontId="27" fillId="7" borderId="1020" xfId="0" applyFont="1" applyFill="1" applyBorder="1" applyAlignment="1">
      <alignment vertical="center"/>
    </xf>
    <xf numFmtId="0" fontId="27" fillId="7" borderId="1021" xfId="0" applyFont="1" applyFill="1" applyBorder="1" applyAlignment="1">
      <alignment vertical="center"/>
    </xf>
    <xf numFmtId="0" fontId="27" fillId="7" borderId="1049" xfId="0" applyFont="1" applyFill="1" applyBorder="1" applyAlignment="1">
      <alignment vertical="center"/>
    </xf>
    <xf numFmtId="0" fontId="27" fillId="7" borderId="1028" xfId="0" applyFont="1" applyFill="1" applyBorder="1"/>
    <xf numFmtId="0" fontId="27" fillId="7" borderId="996" xfId="0" applyFont="1" applyFill="1" applyBorder="1"/>
    <xf numFmtId="0" fontId="27" fillId="7" borderId="1027" xfId="0" applyFont="1" applyFill="1" applyBorder="1"/>
    <xf numFmtId="0" fontId="27" fillId="7" borderId="1046" xfId="0" applyFont="1" applyFill="1" applyBorder="1"/>
    <xf numFmtId="0" fontId="27" fillId="7" borderId="1050" xfId="0" applyFont="1" applyFill="1" applyBorder="1" applyAlignment="1">
      <alignment vertical="center"/>
    </xf>
    <xf numFmtId="0" fontId="27" fillId="7" borderId="1051" xfId="0" applyFont="1" applyFill="1" applyBorder="1" applyAlignment="1">
      <alignment horizontal="center" vertical="center"/>
    </xf>
    <xf numFmtId="0" fontId="27" fillId="7" borderId="1052" xfId="0" applyFont="1" applyFill="1" applyBorder="1" applyAlignment="1">
      <alignment horizontal="center" vertical="center"/>
    </xf>
    <xf numFmtId="0" fontId="27" fillId="7" borderId="1053" xfId="0" applyFont="1" applyFill="1" applyBorder="1" applyAlignment="1">
      <alignment horizontal="center" vertical="center"/>
    </xf>
    <xf numFmtId="0" fontId="27" fillId="7" borderId="1055" xfId="0" applyFont="1" applyFill="1" applyBorder="1" applyAlignment="1">
      <alignment horizontal="center" vertical="center"/>
    </xf>
    <xf numFmtId="0" fontId="27" fillId="7" borderId="1050" xfId="0" applyFont="1" applyFill="1" applyBorder="1" applyAlignment="1">
      <alignment horizontal="center" vertical="center"/>
    </xf>
    <xf numFmtId="0" fontId="27" fillId="7" borderId="1058" xfId="0" applyFont="1" applyFill="1" applyBorder="1" applyAlignment="1">
      <alignment horizontal="center" vertical="center"/>
    </xf>
    <xf numFmtId="0" fontId="4" fillId="7" borderId="1016" xfId="0" applyFont="1" applyFill="1" applyBorder="1"/>
    <xf numFmtId="0" fontId="27" fillId="7" borderId="797" xfId="0" applyFont="1" applyFill="1" applyBorder="1" applyAlignment="1">
      <alignment vertical="center"/>
    </xf>
    <xf numFmtId="0" fontId="27" fillId="7" borderId="660" xfId="0" applyFont="1" applyFill="1" applyBorder="1" applyAlignment="1">
      <alignment horizontal="center" vertical="center"/>
    </xf>
    <xf numFmtId="0" fontId="27" fillId="7" borderId="1016" xfId="0" applyFont="1" applyFill="1" applyBorder="1" applyAlignment="1">
      <alignment horizontal="center"/>
    </xf>
    <xf numFmtId="0" fontId="19" fillId="7" borderId="1016" xfId="0" applyFont="1" applyFill="1" applyBorder="1"/>
    <xf numFmtId="0" fontId="27" fillId="7" borderId="357" xfId="0" applyFont="1" applyFill="1" applyBorder="1" applyAlignment="1">
      <alignment horizontal="center" vertical="center"/>
    </xf>
    <xf numFmtId="0" fontId="57" fillId="7" borderId="357" xfId="0" applyFont="1" applyFill="1" applyBorder="1" applyAlignment="1">
      <alignment horizontal="center" vertical="center"/>
    </xf>
    <xf numFmtId="0" fontId="27" fillId="7" borderId="925" xfId="0" applyFont="1" applyFill="1" applyBorder="1" applyAlignment="1">
      <alignment horizontal="center" vertical="center"/>
    </xf>
    <xf numFmtId="49" fontId="28" fillId="7" borderId="1036" xfId="0" applyNumberFormat="1" applyFont="1" applyFill="1" applyBorder="1" applyAlignment="1">
      <alignment horizontal="center" vertical="center"/>
    </xf>
    <xf numFmtId="49" fontId="28" fillId="7" borderId="712" xfId="0" quotePrefix="1" applyNumberFormat="1" applyFont="1" applyFill="1" applyBorder="1" applyAlignment="1">
      <alignment horizontal="center" vertical="center"/>
    </xf>
    <xf numFmtId="49" fontId="28" fillId="7" borderId="870" xfId="0" quotePrefix="1" applyNumberFormat="1" applyFont="1" applyFill="1" applyBorder="1" applyAlignment="1">
      <alignment horizontal="center" vertical="center"/>
    </xf>
    <xf numFmtId="49" fontId="28" fillId="7" borderId="711" xfId="0" applyNumberFormat="1" applyFont="1" applyFill="1" applyBorder="1" applyAlignment="1">
      <alignment horizontal="center" vertical="center"/>
    </xf>
    <xf numFmtId="49" fontId="28" fillId="7" borderId="712" xfId="0" applyNumberFormat="1" applyFont="1" applyFill="1" applyBorder="1" applyAlignment="1">
      <alignment horizontal="center" vertical="center"/>
    </xf>
    <xf numFmtId="49" fontId="28" fillId="7" borderId="870" xfId="0" applyNumberFormat="1" applyFont="1" applyFill="1" applyBorder="1" applyAlignment="1">
      <alignment horizontal="center" vertical="center"/>
    </xf>
    <xf numFmtId="0" fontId="28" fillId="7" borderId="711" xfId="0" quotePrefix="1" applyFont="1" applyFill="1" applyBorder="1" applyAlignment="1">
      <alignment horizontal="center"/>
    </xf>
    <xf numFmtId="0" fontId="28" fillId="7" borderId="712" xfId="0" quotePrefix="1" applyFont="1" applyFill="1" applyBorder="1" applyAlignment="1">
      <alignment horizontal="center"/>
    </xf>
    <xf numFmtId="0" fontId="10" fillId="13" borderId="660" xfId="0" applyFont="1" applyFill="1" applyBorder="1"/>
    <xf numFmtId="166" fontId="90" fillId="13" borderId="1059" xfId="1" applyFont="1" applyFill="1" applyBorder="1" applyProtection="1"/>
    <xf numFmtId="166" fontId="90" fillId="13" borderId="660" xfId="1" applyFont="1" applyFill="1" applyBorder="1" applyProtection="1"/>
    <xf numFmtId="171" fontId="12" fillId="13" borderId="1060" xfId="1" applyNumberFormat="1" applyFont="1" applyFill="1" applyBorder="1" applyProtection="1"/>
    <xf numFmtId="171" fontId="12" fillId="13" borderId="1061" xfId="1" applyNumberFormat="1" applyFont="1" applyFill="1" applyBorder="1" applyProtection="1"/>
    <xf numFmtId="171" fontId="12" fillId="13" borderId="1051" xfId="1" applyNumberFormat="1" applyFont="1" applyFill="1" applyBorder="1" applyProtection="1"/>
    <xf numFmtId="171" fontId="12" fillId="13" borderId="1052" xfId="1" applyNumberFormat="1" applyFont="1" applyFill="1" applyBorder="1" applyProtection="1"/>
    <xf numFmtId="171" fontId="12" fillId="13" borderId="1016" xfId="1" applyNumberFormat="1" applyFont="1" applyFill="1" applyBorder="1" applyProtection="1"/>
    <xf numFmtId="0" fontId="10" fillId="0" borderId="660" xfId="0" applyFont="1" applyBorder="1" applyProtection="1">
      <protection locked="0"/>
    </xf>
    <xf numFmtId="166" fontId="12" fillId="0" borderId="660" xfId="1" applyFont="1" applyFill="1" applyBorder="1" applyProtection="1">
      <protection locked="0"/>
    </xf>
    <xf numFmtId="171" fontId="12" fillId="2" borderId="1016" xfId="1" applyNumberFormat="1" applyFont="1" applyFill="1" applyBorder="1" applyProtection="1"/>
    <xf numFmtId="0" fontId="12" fillId="0" borderId="660" xfId="0" applyFont="1" applyBorder="1" applyProtection="1">
      <protection locked="0"/>
    </xf>
    <xf numFmtId="173" fontId="12" fillId="0" borderId="660" xfId="1" applyNumberFormat="1" applyFont="1" applyFill="1" applyBorder="1" applyProtection="1">
      <protection locked="0"/>
    </xf>
    <xf numFmtId="173" fontId="12" fillId="11" borderId="1016" xfId="1" applyNumberFormat="1" applyFont="1" applyFill="1" applyBorder="1" applyProtection="1"/>
    <xf numFmtId="173" fontId="12" fillId="0" borderId="1016" xfId="1" applyNumberFormat="1" applyFont="1" applyFill="1" applyBorder="1" applyProtection="1"/>
    <xf numFmtId="173" fontId="12" fillId="2" borderId="1016" xfId="1" applyNumberFormat="1" applyFont="1" applyFill="1" applyBorder="1" applyProtection="1"/>
    <xf numFmtId="0" fontId="10" fillId="3" borderId="1062" xfId="0" applyFont="1" applyFill="1" applyBorder="1"/>
    <xf numFmtId="0" fontId="12" fillId="2" borderId="1063" xfId="0" applyFont="1" applyFill="1" applyBorder="1" applyAlignment="1">
      <alignment horizontal="fill" vertical="center"/>
    </xf>
    <xf numFmtId="0" fontId="12" fillId="2" borderId="1064" xfId="0" applyFont="1" applyFill="1" applyBorder="1" applyAlignment="1">
      <alignment horizontal="center" vertical="center"/>
    </xf>
    <xf numFmtId="173" fontId="10" fillId="11" borderId="1065" xfId="1" applyNumberFormat="1" applyFont="1" applyFill="1" applyBorder="1" applyAlignment="1" applyProtection="1"/>
    <xf numFmtId="173" fontId="10" fillId="11" borderId="1066" xfId="1" applyNumberFormat="1" applyFont="1" applyFill="1" applyBorder="1" applyAlignment="1" applyProtection="1"/>
    <xf numFmtId="173" fontId="10" fillId="11" borderId="1067" xfId="1" applyNumberFormat="1" applyFont="1" applyFill="1" applyBorder="1" applyAlignment="1" applyProtection="1"/>
    <xf numFmtId="173" fontId="10" fillId="11" borderId="1068" xfId="1" applyNumberFormat="1" applyFont="1" applyFill="1" applyBorder="1" applyAlignment="1" applyProtection="1"/>
    <xf numFmtId="173" fontId="10" fillId="11" borderId="1069" xfId="1" applyNumberFormat="1" applyFont="1" applyFill="1" applyBorder="1" applyAlignment="1" applyProtection="1"/>
    <xf numFmtId="173" fontId="10" fillId="0" borderId="1016" xfId="1" applyNumberFormat="1" applyFont="1" applyFill="1" applyBorder="1" applyAlignment="1" applyProtection="1"/>
    <xf numFmtId="0" fontId="10" fillId="3" borderId="1067" xfId="0" applyFont="1" applyFill="1" applyBorder="1"/>
    <xf numFmtId="0" fontId="12" fillId="2" borderId="1064" xfId="0" applyFont="1" applyFill="1" applyBorder="1" applyAlignment="1">
      <alignment horizontal="fill" vertical="center"/>
    </xf>
    <xf numFmtId="173" fontId="90" fillId="13" borderId="660" xfId="1" applyNumberFormat="1" applyFont="1" applyFill="1" applyBorder="1" applyProtection="1"/>
    <xf numFmtId="173" fontId="12" fillId="13" borderId="1060" xfId="1" applyNumberFormat="1" applyFont="1" applyFill="1" applyBorder="1" applyProtection="1"/>
    <xf numFmtId="173" fontId="12" fillId="13" borderId="1061" xfId="1" applyNumberFormat="1" applyFont="1" applyFill="1" applyBorder="1" applyProtection="1"/>
    <xf numFmtId="173" fontId="12" fillId="13" borderId="1051" xfId="1" applyNumberFormat="1" applyFont="1" applyFill="1" applyBorder="1" applyProtection="1"/>
    <xf numFmtId="173" fontId="12" fillId="13" borderId="1052" xfId="1" applyNumberFormat="1" applyFont="1" applyFill="1" applyBorder="1" applyProtection="1"/>
    <xf numFmtId="0" fontId="10" fillId="3" borderId="1070" xfId="0" applyFont="1" applyFill="1" applyBorder="1"/>
    <xf numFmtId="0" fontId="12" fillId="2" borderId="1071" xfId="0" applyFont="1" applyFill="1" applyBorder="1" applyAlignment="1">
      <alignment horizontal="fill" vertical="center"/>
    </xf>
    <xf numFmtId="0" fontId="12" fillId="2" borderId="1072" xfId="0" applyFont="1" applyFill="1" applyBorder="1" applyAlignment="1">
      <alignment horizontal="fill" vertical="center"/>
    </xf>
    <xf numFmtId="173" fontId="10" fillId="11" borderId="1073" xfId="1" applyNumberFormat="1" applyFont="1" applyFill="1" applyBorder="1" applyAlignment="1" applyProtection="1"/>
    <xf numFmtId="173" fontId="10" fillId="11" borderId="1074" xfId="1" applyNumberFormat="1" applyFont="1" applyFill="1" applyBorder="1" applyAlignment="1" applyProtection="1"/>
    <xf numFmtId="173" fontId="10" fillId="11" borderId="1070" xfId="1" applyNumberFormat="1" applyFont="1" applyFill="1" applyBorder="1" applyAlignment="1" applyProtection="1"/>
    <xf numFmtId="173" fontId="10" fillId="11" borderId="1075" xfId="1" applyNumberFormat="1" applyFont="1" applyFill="1" applyBorder="1" applyAlignment="1" applyProtection="1"/>
    <xf numFmtId="173" fontId="10" fillId="11" borderId="1076" xfId="1" applyNumberFormat="1" applyFont="1" applyFill="1" applyBorder="1" applyAlignment="1" applyProtection="1"/>
    <xf numFmtId="0" fontId="10" fillId="2" borderId="1020" xfId="0" applyFont="1" applyFill="1" applyBorder="1" applyAlignment="1">
      <alignment horizontal="left"/>
    </xf>
    <xf numFmtId="0" fontId="12" fillId="2" borderId="1026" xfId="0" applyFont="1" applyFill="1" applyBorder="1" applyAlignment="1">
      <alignment horizontal="fill" vertical="center"/>
    </xf>
    <xf numFmtId="0" fontId="12" fillId="2" borderId="1025" xfId="0" applyFont="1" applyFill="1" applyBorder="1" applyAlignment="1">
      <alignment horizontal="center" vertical="center"/>
    </xf>
    <xf numFmtId="173" fontId="10" fillId="11" borderId="1020" xfId="1" applyNumberFormat="1" applyFont="1" applyFill="1" applyBorder="1" applyAlignment="1" applyProtection="1"/>
    <xf numFmtId="173" fontId="10" fillId="11" borderId="1077" xfId="1" applyNumberFormat="1" applyFont="1" applyFill="1" applyBorder="1" applyAlignment="1" applyProtection="1"/>
    <xf numFmtId="173" fontId="10" fillId="0" borderId="1028" xfId="1" applyNumberFormat="1" applyFont="1" applyFill="1" applyBorder="1" applyAlignment="1" applyProtection="1"/>
    <xf numFmtId="0" fontId="10" fillId="2" borderId="1070" xfId="0" applyFont="1" applyFill="1" applyBorder="1" applyAlignment="1">
      <alignment horizontal="left"/>
    </xf>
    <xf numFmtId="0" fontId="12" fillId="2" borderId="1078" xfId="0" applyFont="1" applyFill="1" applyBorder="1" applyAlignment="1">
      <alignment horizontal="fill" vertical="center"/>
    </xf>
    <xf numFmtId="173" fontId="10" fillId="11" borderId="1079" xfId="1" applyNumberFormat="1" applyFont="1" applyFill="1" applyBorder="1" applyAlignment="1" applyProtection="1"/>
    <xf numFmtId="0" fontId="27" fillId="7" borderId="1020" xfId="0" applyFont="1" applyFill="1" applyBorder="1" applyAlignment="1">
      <alignment horizontal="center"/>
    </xf>
    <xf numFmtId="0" fontId="27" fillId="7" borderId="1022" xfId="0" applyFont="1" applyFill="1" applyBorder="1" applyAlignment="1">
      <alignment horizontal="center"/>
    </xf>
    <xf numFmtId="0" fontId="27" fillId="7" borderId="1080" xfId="0" applyFont="1" applyFill="1" applyBorder="1" applyAlignment="1">
      <alignment horizontal="center"/>
    </xf>
    <xf numFmtId="0" fontId="27" fillId="7" borderId="1021" xfId="0" applyFont="1" applyFill="1" applyBorder="1" applyAlignment="1">
      <alignment horizontal="center"/>
    </xf>
    <xf numFmtId="0" fontId="27" fillId="7" borderId="1044" xfId="0" applyFont="1" applyFill="1" applyBorder="1" applyAlignment="1">
      <alignment horizontal="center"/>
    </xf>
    <xf numFmtId="0" fontId="27" fillId="7" borderId="1081" xfId="0" quotePrefix="1" applyFont="1" applyFill="1" applyBorder="1" applyAlignment="1">
      <alignment horizontal="center"/>
    </xf>
    <xf numFmtId="0" fontId="27" fillId="7" borderId="1066" xfId="0" quotePrefix="1" applyFont="1" applyFill="1" applyBorder="1" applyAlignment="1">
      <alignment horizontal="center"/>
    </xf>
    <xf numFmtId="0" fontId="27" fillId="7" borderId="1082" xfId="0" quotePrefix="1" applyFont="1" applyFill="1" applyBorder="1" applyAlignment="1">
      <alignment horizontal="center"/>
    </xf>
    <xf numFmtId="0" fontId="27" fillId="7" borderId="1065" xfId="0" quotePrefix="1" applyFont="1" applyFill="1" applyBorder="1" applyAlignment="1">
      <alignment horizontal="center"/>
    </xf>
    <xf numFmtId="0" fontId="27" fillId="7" borderId="1063" xfId="0" quotePrefix="1" applyFont="1" applyFill="1" applyBorder="1" applyAlignment="1">
      <alignment horizontal="center"/>
    </xf>
    <xf numFmtId="0" fontId="27" fillId="7" borderId="1063" xfId="0" applyFont="1" applyFill="1" applyBorder="1" applyAlignment="1">
      <alignment horizontal="center"/>
    </xf>
    <xf numFmtId="0" fontId="27" fillId="7" borderId="1064" xfId="0" applyFont="1" applyFill="1" applyBorder="1" applyAlignment="1">
      <alignment horizontal="center"/>
    </xf>
    <xf numFmtId="171" fontId="26" fillId="2" borderId="1083" xfId="1" applyNumberFormat="1" applyFont="1" applyFill="1" applyBorder="1" applyAlignment="1" applyProtection="1"/>
    <xf numFmtId="171" fontId="26" fillId="2" borderId="1084" xfId="1" applyNumberFormat="1" applyFont="1" applyFill="1" applyBorder="1" applyAlignment="1" applyProtection="1"/>
    <xf numFmtId="0" fontId="70" fillId="2" borderId="1084" xfId="0" applyFont="1" applyFill="1" applyBorder="1"/>
    <xf numFmtId="173" fontId="26" fillId="8" borderId="1084" xfId="1" applyNumberFormat="1" applyFont="1" applyFill="1" applyBorder="1" applyProtection="1"/>
    <xf numFmtId="173" fontId="26" fillId="11" borderId="1085" xfId="1" applyNumberFormat="1" applyFont="1" applyFill="1" applyBorder="1" applyProtection="1"/>
    <xf numFmtId="0" fontId="25" fillId="3" borderId="1084" xfId="0" applyFont="1" applyFill="1" applyBorder="1" applyAlignment="1">
      <alignment horizontal="center"/>
    </xf>
    <xf numFmtId="173" fontId="26" fillId="10" borderId="1084" xfId="1" applyNumberFormat="1" applyFont="1" applyFill="1" applyBorder="1" applyAlignment="1" applyProtection="1">
      <alignment horizontal="center"/>
    </xf>
    <xf numFmtId="171" fontId="26" fillId="2" borderId="1081" xfId="1" applyNumberFormat="1" applyFont="1" applyFill="1" applyBorder="1" applyAlignment="1" applyProtection="1"/>
    <xf numFmtId="0" fontId="70" fillId="2" borderId="1066" xfId="0" applyFont="1" applyFill="1" applyBorder="1"/>
    <xf numFmtId="0" fontId="25" fillId="3" borderId="1086" xfId="0" applyFont="1" applyFill="1" applyBorder="1" applyAlignment="1">
      <alignment horizontal="center"/>
    </xf>
    <xf numFmtId="173" fontId="26" fillId="10" borderId="1086" xfId="1" applyNumberFormat="1" applyFont="1" applyFill="1" applyBorder="1" applyAlignment="1" applyProtection="1">
      <alignment horizontal="center"/>
    </xf>
    <xf numFmtId="173" fontId="26" fillId="3" borderId="1084" xfId="1" applyNumberFormat="1" applyFont="1" applyFill="1" applyBorder="1" applyAlignment="1" applyProtection="1">
      <alignment horizontal="center"/>
      <protection locked="0"/>
    </xf>
    <xf numFmtId="173" fontId="8" fillId="11" borderId="1088" xfId="1" applyNumberFormat="1" applyFont="1" applyFill="1" applyBorder="1" applyAlignment="1" applyProtection="1">
      <alignment horizontal="center"/>
    </xf>
    <xf numFmtId="173" fontId="8" fillId="11" borderId="1089" xfId="1" applyNumberFormat="1" applyFont="1" applyFill="1" applyBorder="1" applyAlignment="1" applyProtection="1">
      <alignment horizontal="center"/>
    </xf>
    <xf numFmtId="0" fontId="27" fillId="14" borderId="1090" xfId="0" applyFont="1" applyFill="1" applyBorder="1" applyAlignment="1">
      <alignment horizontal="center"/>
    </xf>
    <xf numFmtId="0" fontId="27" fillId="14" borderId="1045" xfId="0" applyFont="1" applyFill="1" applyBorder="1" applyAlignment="1">
      <alignment horizontal="center"/>
    </xf>
    <xf numFmtId="0" fontId="27" fillId="7" borderId="1023" xfId="0" applyFont="1" applyFill="1" applyBorder="1" applyAlignment="1">
      <alignment horizontal="center" vertical="center"/>
    </xf>
    <xf numFmtId="0" fontId="27" fillId="7" borderId="994" xfId="0" applyFont="1" applyFill="1" applyBorder="1"/>
    <xf numFmtId="0" fontId="27" fillId="7" borderId="1027" xfId="0" applyFont="1" applyFill="1" applyBorder="1" applyAlignment="1">
      <alignment horizontal="left" indent="6"/>
    </xf>
    <xf numFmtId="0" fontId="27" fillId="14" borderId="660" xfId="0" applyFont="1" applyFill="1" applyBorder="1" applyAlignment="1">
      <alignment horizontal="center"/>
    </xf>
    <xf numFmtId="0" fontId="27" fillId="14" borderId="1091" xfId="0" applyFont="1" applyFill="1" applyBorder="1" applyAlignment="1">
      <alignment horizontal="center" vertical="center"/>
    </xf>
    <xf numFmtId="0" fontId="4" fillId="7" borderId="797" xfId="0" applyFont="1" applyFill="1" applyBorder="1"/>
    <xf numFmtId="0" fontId="27" fillId="7" borderId="382" xfId="0" quotePrefix="1" applyFont="1" applyFill="1" applyBorder="1" applyAlignment="1">
      <alignment horizontal="right"/>
    </xf>
    <xf numFmtId="0" fontId="4" fillId="7" borderId="331" xfId="0" applyFont="1" applyFill="1" applyBorder="1"/>
    <xf numFmtId="0" fontId="89" fillId="7" borderId="376" xfId="0" applyFont="1" applyFill="1" applyBorder="1" applyAlignment="1">
      <alignment horizontal="center" vertical="center"/>
    </xf>
    <xf numFmtId="0" fontId="89" fillId="7" borderId="1095" xfId="0" applyFont="1" applyFill="1" applyBorder="1" applyAlignment="1">
      <alignment horizontal="center" vertical="center"/>
    </xf>
    <xf numFmtId="0" fontId="89" fillId="7" borderId="357" xfId="0" applyFont="1" applyFill="1" applyBorder="1" applyAlignment="1">
      <alignment horizontal="center" vertical="center"/>
    </xf>
    <xf numFmtId="0" fontId="27" fillId="14" borderId="376" xfId="0" applyFont="1" applyFill="1" applyBorder="1" applyAlignment="1">
      <alignment horizontal="center"/>
    </xf>
    <xf numFmtId="0" fontId="27" fillId="7" borderId="674" xfId="0" quotePrefix="1" applyFont="1" applyFill="1" applyBorder="1" applyAlignment="1">
      <alignment horizontal="center"/>
    </xf>
    <xf numFmtId="0" fontId="28" fillId="14" borderId="1096" xfId="0" applyFont="1" applyFill="1" applyBorder="1" applyAlignment="1">
      <alignment horizontal="center"/>
    </xf>
    <xf numFmtId="49" fontId="28" fillId="7" borderId="1097" xfId="0" quotePrefix="1" applyNumberFormat="1" applyFont="1" applyFill="1" applyBorder="1" applyAlignment="1">
      <alignment horizontal="center" vertical="center"/>
    </xf>
    <xf numFmtId="49" fontId="28" fillId="7" borderId="1098" xfId="0" quotePrefix="1" applyNumberFormat="1" applyFont="1" applyFill="1" applyBorder="1" applyAlignment="1">
      <alignment horizontal="center" vertical="center"/>
    </xf>
    <xf numFmtId="0" fontId="28" fillId="14" borderId="1099" xfId="0" applyFont="1" applyFill="1" applyBorder="1" applyAlignment="1">
      <alignment horizontal="center"/>
    </xf>
    <xf numFmtId="0" fontId="28" fillId="14" borderId="674" xfId="0" applyFont="1" applyFill="1" applyBorder="1" applyAlignment="1">
      <alignment horizontal="center"/>
    </xf>
    <xf numFmtId="0" fontId="28" fillId="14" borderId="1101" xfId="0" applyFont="1" applyFill="1" applyBorder="1" applyAlignment="1">
      <alignment horizontal="center"/>
    </xf>
    <xf numFmtId="0" fontId="28" fillId="14" borderId="1101" xfId="0" quotePrefix="1" applyFont="1" applyFill="1" applyBorder="1" applyAlignment="1">
      <alignment horizontal="center"/>
    </xf>
    <xf numFmtId="0" fontId="28" fillId="14" borderId="1102" xfId="0" quotePrefix="1" applyFont="1" applyFill="1" applyBorder="1" applyAlignment="1">
      <alignment horizontal="center"/>
    </xf>
    <xf numFmtId="0" fontId="28" fillId="7" borderId="1092" xfId="0" quotePrefix="1" applyFont="1" applyFill="1" applyBorder="1" applyAlignment="1">
      <alignment horizontal="right"/>
    </xf>
    <xf numFmtId="0" fontId="28" fillId="7" borderId="1093" xfId="0" quotePrefix="1" applyFont="1" applyFill="1" applyBorder="1" applyAlignment="1">
      <alignment horizontal="center"/>
    </xf>
    <xf numFmtId="0" fontId="28" fillId="7" borderId="1103" xfId="0" quotePrefix="1" applyFont="1" applyFill="1" applyBorder="1" applyAlignment="1">
      <alignment horizontal="center"/>
    </xf>
    <xf numFmtId="166" fontId="53" fillId="13" borderId="660" xfId="1" applyFont="1" applyFill="1" applyBorder="1" applyProtection="1"/>
    <xf numFmtId="171" fontId="10" fillId="13" borderId="660" xfId="1" applyNumberFormat="1" applyFont="1" applyFill="1" applyBorder="1" applyProtection="1"/>
    <xf numFmtId="171" fontId="10" fillId="13" borderId="1016" xfId="1" applyNumberFormat="1" applyFont="1" applyFill="1" applyBorder="1" applyProtection="1"/>
    <xf numFmtId="171" fontId="12" fillId="0" borderId="660" xfId="1" applyNumberFormat="1" applyFont="1" applyFill="1" applyBorder="1" applyAlignment="1" applyProtection="1">
      <protection locked="0"/>
    </xf>
    <xf numFmtId="171" fontId="12" fillId="11" borderId="660" xfId="1" applyNumberFormat="1" applyFont="1" applyFill="1" applyBorder="1" applyProtection="1"/>
    <xf numFmtId="171" fontId="12" fillId="0" borderId="1016" xfId="1" applyNumberFormat="1" applyFont="1" applyFill="1" applyBorder="1" applyAlignment="1" applyProtection="1"/>
    <xf numFmtId="0" fontId="12" fillId="2" borderId="1104" xfId="0" applyFont="1" applyFill="1" applyBorder="1" applyAlignment="1">
      <alignment horizontal="center" vertical="center"/>
    </xf>
    <xf numFmtId="171" fontId="10" fillId="11" borderId="1067" xfId="1" applyNumberFormat="1" applyFont="1" applyFill="1" applyBorder="1" applyAlignment="1" applyProtection="1"/>
    <xf numFmtId="171" fontId="10" fillId="11" borderId="1065" xfId="1" applyNumberFormat="1" applyFont="1" applyFill="1" applyBorder="1" applyAlignment="1" applyProtection="1"/>
    <xf numFmtId="171" fontId="10" fillId="11" borderId="1068" xfId="1" applyNumberFormat="1" applyFont="1" applyFill="1" applyBorder="1" applyAlignment="1" applyProtection="1"/>
    <xf numFmtId="171" fontId="10" fillId="11" borderId="1066" xfId="1" applyNumberFormat="1" applyFont="1" applyFill="1" applyBorder="1" applyAlignment="1" applyProtection="1"/>
    <xf numFmtId="171" fontId="10" fillId="0" borderId="1016" xfId="1" applyNumberFormat="1" applyFont="1" applyFill="1" applyBorder="1" applyAlignment="1" applyProtection="1"/>
    <xf numFmtId="0" fontId="12" fillId="2" borderId="1104" xfId="0" applyFont="1" applyFill="1" applyBorder="1" applyAlignment="1">
      <alignment horizontal="fill" vertical="center"/>
    </xf>
    <xf numFmtId="173" fontId="10" fillId="11" borderId="1063" xfId="1" applyNumberFormat="1" applyFont="1" applyFill="1" applyBorder="1" applyAlignment="1" applyProtection="1"/>
    <xf numFmtId="173" fontId="10" fillId="11" borderId="1064" xfId="1" applyNumberFormat="1" applyFont="1" applyFill="1" applyBorder="1" applyAlignment="1" applyProtection="1"/>
    <xf numFmtId="173" fontId="10" fillId="11" borderId="1104" xfId="1" applyNumberFormat="1" applyFont="1" applyFill="1" applyBorder="1" applyAlignment="1" applyProtection="1"/>
    <xf numFmtId="0" fontId="12" fillId="0" borderId="660" xfId="0" applyFont="1" applyBorder="1" applyAlignment="1" applyProtection="1">
      <alignment wrapText="1"/>
      <protection locked="0"/>
    </xf>
    <xf numFmtId="173" fontId="10" fillId="11" borderId="1071" xfId="1" applyNumberFormat="1" applyFont="1" applyFill="1" applyBorder="1" applyAlignment="1" applyProtection="1"/>
    <xf numFmtId="173" fontId="10" fillId="11" borderId="1072" xfId="1" applyNumberFormat="1" applyFont="1" applyFill="1" applyBorder="1" applyAlignment="1" applyProtection="1"/>
    <xf numFmtId="173" fontId="10" fillId="11" borderId="1078" xfId="1" applyNumberFormat="1" applyFont="1" applyFill="1" applyBorder="1" applyAlignment="1" applyProtection="1"/>
    <xf numFmtId="171" fontId="10" fillId="11" borderId="1043" xfId="1" applyNumberFormat="1" applyFont="1" applyFill="1" applyBorder="1" applyAlignment="1" applyProtection="1"/>
    <xf numFmtId="171" fontId="10" fillId="11" borderId="1021" xfId="1" applyNumberFormat="1" applyFont="1" applyFill="1" applyBorder="1" applyAlignment="1" applyProtection="1"/>
    <xf numFmtId="171" fontId="10" fillId="11" borderId="1049" xfId="1" applyNumberFormat="1" applyFont="1" applyFill="1" applyBorder="1" applyAlignment="1" applyProtection="1"/>
    <xf numFmtId="171" fontId="10" fillId="0" borderId="1028" xfId="1" applyNumberFormat="1" applyFont="1" applyFill="1" applyBorder="1" applyAlignment="1" applyProtection="1"/>
    <xf numFmtId="171" fontId="10" fillId="11" borderId="1070" xfId="1" applyNumberFormat="1" applyFont="1" applyFill="1" applyBorder="1" applyAlignment="1" applyProtection="1"/>
    <xf numFmtId="171" fontId="10" fillId="11" borderId="1071" xfId="1" applyNumberFormat="1" applyFont="1" applyFill="1" applyBorder="1" applyAlignment="1" applyProtection="1"/>
    <xf numFmtId="171" fontId="10" fillId="11" borderId="1072" xfId="1" applyNumberFormat="1" applyFont="1" applyFill="1" applyBorder="1" applyAlignment="1" applyProtection="1"/>
    <xf numFmtId="171" fontId="10" fillId="11" borderId="1073" xfId="1" applyNumberFormat="1" applyFont="1" applyFill="1" applyBorder="1" applyAlignment="1" applyProtection="1"/>
    <xf numFmtId="0" fontId="27" fillId="7" borderId="672" xfId="0" quotePrefix="1" applyFont="1" applyFill="1" applyBorder="1" applyAlignment="1">
      <alignment horizontal="center"/>
    </xf>
    <xf numFmtId="171" fontId="26" fillId="2" borderId="356" xfId="1" applyNumberFormat="1" applyFont="1" applyFill="1" applyBorder="1" applyAlignment="1" applyProtection="1"/>
    <xf numFmtId="171" fontId="26" fillId="2" borderId="672" xfId="1" applyNumberFormat="1" applyFont="1" applyFill="1" applyBorder="1" applyAlignment="1" applyProtection="1"/>
    <xf numFmtId="0" fontId="70" fillId="2" borderId="673" xfId="0" applyFont="1" applyFill="1" applyBorder="1"/>
    <xf numFmtId="173" fontId="26" fillId="8" borderId="1105" xfId="1" applyNumberFormat="1" applyFont="1" applyFill="1" applyBorder="1" applyProtection="1"/>
    <xf numFmtId="173" fontId="26" fillId="2" borderId="1105" xfId="1" applyNumberFormat="1" applyFont="1" applyFill="1" applyBorder="1" applyProtection="1">
      <protection locked="0"/>
    </xf>
    <xf numFmtId="173" fontId="26" fillId="11" borderId="1106" xfId="1" applyNumberFormat="1" applyFont="1" applyFill="1" applyBorder="1" applyProtection="1"/>
    <xf numFmtId="173" fontId="10" fillId="11" borderId="1109" xfId="1" applyNumberFormat="1" applyFont="1" applyFill="1" applyBorder="1" applyAlignment="1" applyProtection="1">
      <alignment horizontal="center"/>
    </xf>
    <xf numFmtId="173" fontId="10" fillId="11" borderId="1110" xfId="1" applyNumberFormat="1" applyFont="1" applyFill="1" applyBorder="1" applyAlignment="1" applyProtection="1">
      <alignment horizontal="center"/>
    </xf>
    <xf numFmtId="0" fontId="27" fillId="7" borderId="1045" xfId="0" applyFont="1" applyFill="1" applyBorder="1"/>
    <xf numFmtId="0" fontId="27" fillId="7" borderId="1049" xfId="0" applyFont="1" applyFill="1" applyBorder="1" applyAlignment="1">
      <alignment horizontal="center"/>
    </xf>
    <xf numFmtId="0" fontId="27" fillId="7" borderId="1055" xfId="0" applyFont="1" applyFill="1" applyBorder="1"/>
    <xf numFmtId="0" fontId="27" fillId="7" borderId="1057" xfId="0" applyFont="1" applyFill="1" applyBorder="1"/>
    <xf numFmtId="0" fontId="27" fillId="7" borderId="797" xfId="0" applyFont="1" applyFill="1" applyBorder="1"/>
    <xf numFmtId="0" fontId="27" fillId="7" borderId="1054" xfId="0" applyFont="1" applyFill="1" applyBorder="1" applyAlignment="1">
      <alignment horizontal="center"/>
    </xf>
    <xf numFmtId="0" fontId="27" fillId="7" borderId="1056" xfId="0" applyFont="1" applyFill="1" applyBorder="1" applyAlignment="1">
      <alignment horizontal="center"/>
    </xf>
    <xf numFmtId="0" fontId="27" fillId="7" borderId="1051" xfId="0" applyFont="1" applyFill="1" applyBorder="1" applyAlignment="1">
      <alignment horizontal="center"/>
    </xf>
    <xf numFmtId="0" fontId="27" fillId="7" borderId="1016" xfId="0" applyFont="1" applyFill="1" applyBorder="1" applyAlignment="1">
      <alignment horizontal="center" wrapText="1"/>
    </xf>
    <xf numFmtId="0" fontId="27" fillId="7" borderId="1100" xfId="0" quotePrefix="1" applyFont="1" applyFill="1" applyBorder="1" applyAlignment="1">
      <alignment horizontal="center"/>
    </xf>
    <xf numFmtId="0" fontId="27" fillId="7" borderId="356" xfId="0" applyFont="1" applyFill="1" applyBorder="1"/>
    <xf numFmtId="43" fontId="57" fillId="7" borderId="644" xfId="6" applyFont="1" applyFill="1" applyBorder="1" applyAlignment="1">
      <alignment horizontal="center" vertical="center" wrapText="1"/>
    </xf>
    <xf numFmtId="0" fontId="27" fillId="7" borderId="352" xfId="0" applyFont="1" applyFill="1" applyBorder="1"/>
    <xf numFmtId="0" fontId="89" fillId="7" borderId="357" xfId="0" applyFont="1" applyFill="1" applyBorder="1" applyAlignment="1">
      <alignment horizontal="center"/>
    </xf>
    <xf numFmtId="0" fontId="4" fillId="7" borderId="358" xfId="0" applyFont="1" applyFill="1" applyBorder="1"/>
    <xf numFmtId="0" fontId="27" fillId="14" borderId="672" xfId="0" applyFont="1" applyFill="1" applyBorder="1" applyAlignment="1">
      <alignment horizontal="center" vertical="center"/>
    </xf>
    <xf numFmtId="0" fontId="28" fillId="7" borderId="710" xfId="0" quotePrefix="1" applyFont="1" applyFill="1" applyBorder="1" applyAlignment="1">
      <alignment horizontal="center"/>
    </xf>
    <xf numFmtId="0" fontId="28" fillId="7" borderId="1111" xfId="0" quotePrefix="1" applyFont="1" applyFill="1" applyBorder="1" applyAlignment="1">
      <alignment horizontal="center"/>
    </xf>
    <xf numFmtId="0" fontId="28" fillId="7" borderId="1093" xfId="0" quotePrefix="1" applyFont="1" applyFill="1" applyBorder="1" applyAlignment="1">
      <alignment horizontal="left"/>
    </xf>
    <xf numFmtId="49" fontId="328" fillId="7" borderId="870" xfId="0" quotePrefix="1" applyNumberFormat="1" applyFont="1" applyFill="1" applyBorder="1" applyAlignment="1">
      <alignment horizontal="center" vertical="center"/>
    </xf>
    <xf numFmtId="171" fontId="12" fillId="13" borderId="660" xfId="1" applyNumberFormat="1" applyFont="1" applyFill="1" applyBorder="1" applyProtection="1"/>
    <xf numFmtId="166" fontId="12" fillId="13" borderId="660" xfId="1" applyFont="1" applyFill="1" applyBorder="1" applyProtection="1"/>
    <xf numFmtId="171" fontId="12" fillId="0" borderId="660" xfId="1" applyNumberFormat="1" applyFont="1" applyFill="1" applyBorder="1" applyProtection="1">
      <protection locked="0"/>
    </xf>
    <xf numFmtId="0" fontId="12" fillId="0" borderId="660" xfId="0" applyFont="1" applyBorder="1" applyAlignment="1" applyProtection="1">
      <alignment horizontal="left" indent="6"/>
      <protection locked="0"/>
    </xf>
    <xf numFmtId="171" fontId="12" fillId="0" borderId="1016" xfId="1" applyNumberFormat="1" applyFont="1" applyFill="1" applyBorder="1" applyProtection="1"/>
    <xf numFmtId="0" fontId="12" fillId="2" borderId="712" xfId="0" applyFont="1" applyFill="1" applyBorder="1" applyAlignment="1">
      <alignment horizontal="fill" vertical="center"/>
    </xf>
    <xf numFmtId="0" fontId="10" fillId="2" borderId="1081" xfId="0" applyFont="1" applyFill="1" applyBorder="1" applyAlignment="1">
      <alignment horizontal="left"/>
    </xf>
    <xf numFmtId="0" fontId="10" fillId="2" borderId="1079" xfId="0" applyFont="1" applyFill="1" applyBorder="1" applyAlignment="1">
      <alignment horizontal="left"/>
    </xf>
    <xf numFmtId="171" fontId="10" fillId="11" borderId="1074" xfId="1" applyNumberFormat="1" applyFont="1" applyFill="1" applyBorder="1" applyAlignment="1" applyProtection="1"/>
    <xf numFmtId="171" fontId="10" fillId="11" borderId="1022" xfId="1" applyNumberFormat="1" applyFont="1" applyFill="1" applyBorder="1" applyAlignment="1" applyProtection="1"/>
    <xf numFmtId="0" fontId="27" fillId="7" borderId="803" xfId="0" quotePrefix="1" applyFont="1" applyFill="1" applyBorder="1" applyAlignment="1">
      <alignment horizontal="center"/>
    </xf>
    <xf numFmtId="171" fontId="26" fillId="2" borderId="803" xfId="1" applyNumberFormat="1" applyFont="1" applyFill="1" applyBorder="1" applyAlignment="1" applyProtection="1"/>
    <xf numFmtId="166" fontId="70" fillId="8" borderId="720" xfId="1" applyFont="1" applyFill="1" applyBorder="1" applyProtection="1"/>
    <xf numFmtId="166" fontId="70" fillId="2" borderId="720" xfId="1" applyFont="1" applyFill="1" applyBorder="1" applyProtection="1">
      <protection locked="0"/>
    </xf>
    <xf numFmtId="166" fontId="70" fillId="11" borderId="1106" xfId="1" applyFont="1" applyFill="1" applyBorder="1" applyProtection="1"/>
    <xf numFmtId="166" fontId="8" fillId="11" borderId="1109" xfId="1" applyFont="1" applyFill="1" applyBorder="1" applyAlignment="1" applyProtection="1">
      <alignment horizontal="center"/>
    </xf>
    <xf numFmtId="166" fontId="8" fillId="11" borderId="1110" xfId="1" applyFont="1" applyFill="1" applyBorder="1" applyAlignment="1" applyProtection="1">
      <alignment horizontal="center"/>
    </xf>
    <xf numFmtId="0" fontId="13" fillId="2" borderId="1018" xfId="0" applyFont="1" applyFill="1" applyBorder="1" applyAlignment="1">
      <alignment horizontal="left"/>
    </xf>
    <xf numFmtId="0" fontId="4" fillId="7" borderId="1090" xfId="8" applyFont="1" applyFill="1" applyBorder="1"/>
    <xf numFmtId="0" fontId="27" fillId="7" borderId="1045" xfId="8" applyFont="1" applyFill="1" applyBorder="1"/>
    <xf numFmtId="0" fontId="27" fillId="7" borderId="1046" xfId="8" applyFont="1" applyFill="1" applyBorder="1"/>
    <xf numFmtId="0" fontId="27" fillId="7" borderId="660" xfId="8" applyFont="1" applyFill="1" applyBorder="1" applyAlignment="1">
      <alignment horizontal="center"/>
    </xf>
    <xf numFmtId="0" fontId="27" fillId="7" borderId="649" xfId="0" applyFont="1" applyFill="1" applyBorder="1" applyAlignment="1">
      <alignment horizontal="center"/>
    </xf>
    <xf numFmtId="0" fontId="27" fillId="7" borderId="647" xfId="0" applyFont="1" applyFill="1" applyBorder="1" applyAlignment="1">
      <alignment horizontal="center"/>
    </xf>
    <xf numFmtId="0" fontId="27" fillId="7" borderId="647" xfId="8" applyFont="1" applyFill="1" applyBorder="1" applyAlignment="1">
      <alignment horizontal="center" vertical="center"/>
    </xf>
    <xf numFmtId="0" fontId="27" fillId="7" borderId="1118" xfId="0" applyFont="1" applyFill="1" applyBorder="1" applyAlignment="1">
      <alignment horizontal="center"/>
    </xf>
    <xf numFmtId="0" fontId="27" fillId="7" borderId="1119" xfId="0" applyFont="1" applyFill="1" applyBorder="1" applyAlignment="1">
      <alignment horizontal="center"/>
    </xf>
    <xf numFmtId="0" fontId="27" fillId="7" borderId="358" xfId="8" applyFont="1" applyFill="1" applyBorder="1" applyAlignment="1">
      <alignment horizontal="center"/>
    </xf>
    <xf numFmtId="49" fontId="28" fillId="7" borderId="660" xfId="8" applyNumberFormat="1" applyFont="1" applyFill="1" applyBorder="1" applyAlignment="1">
      <alignment horizontal="center"/>
    </xf>
    <xf numFmtId="49" fontId="28" fillId="7" borderId="1096" xfId="8" applyNumberFormat="1" applyFont="1" applyFill="1" applyBorder="1" applyAlignment="1">
      <alignment horizontal="center"/>
    </xf>
    <xf numFmtId="49" fontId="28" fillId="7" borderId="1097" xfId="8" applyNumberFormat="1" applyFont="1" applyFill="1" applyBorder="1" applyAlignment="1">
      <alignment horizontal="center"/>
    </xf>
    <xf numFmtId="49" fontId="28" fillId="7" borderId="1120" xfId="8" applyNumberFormat="1" applyFont="1" applyFill="1" applyBorder="1" applyAlignment="1">
      <alignment horizontal="center"/>
    </xf>
    <xf numFmtId="0" fontId="26" fillId="0" borderId="1121" xfId="0" applyFont="1" applyBorder="1"/>
    <xf numFmtId="0" fontId="26" fillId="0" borderId="1105" xfId="0" applyFont="1" applyBorder="1"/>
    <xf numFmtId="0" fontId="26" fillId="0" borderId="1105" xfId="9" applyFont="1" applyBorder="1" applyAlignment="1">
      <alignment horizontal="left" vertical="center" wrapText="1" indent="7"/>
    </xf>
    <xf numFmtId="177" fontId="12" fillId="0" borderId="1106" xfId="10" applyNumberFormat="1" applyFont="1" applyBorder="1"/>
    <xf numFmtId="166" fontId="12" fillId="0" borderId="1121" xfId="1" applyFont="1" applyFill="1" applyBorder="1" applyAlignment="1" applyProtection="1"/>
    <xf numFmtId="166" fontId="12" fillId="0" borderId="1105" xfId="1" applyFont="1" applyFill="1" applyBorder="1" applyAlignment="1" applyProtection="1"/>
    <xf numFmtId="166" fontId="12" fillId="0" borderId="1106" xfId="1" applyFont="1" applyFill="1" applyBorder="1" applyAlignment="1" applyProtection="1"/>
    <xf numFmtId="0" fontId="26" fillId="0" borderId="1121" xfId="0" applyFont="1" applyBorder="1" applyAlignment="1">
      <alignment horizontal="left" indent="5"/>
    </xf>
    <xf numFmtId="166" fontId="26" fillId="8" borderId="1105" xfId="1" applyFont="1" applyFill="1" applyBorder="1"/>
    <xf numFmtId="177" fontId="12" fillId="11" borderId="1106" xfId="10" applyNumberFormat="1" applyFont="1" applyFill="1" applyBorder="1"/>
    <xf numFmtId="166" fontId="12" fillId="11" borderId="1121" xfId="1" applyFont="1" applyFill="1" applyBorder="1" applyAlignment="1" applyProtection="1"/>
    <xf numFmtId="166" fontId="12" fillId="11" borderId="1105" xfId="1" applyFont="1" applyFill="1" applyBorder="1" applyAlignment="1" applyProtection="1"/>
    <xf numFmtId="166" fontId="12" fillId="11" borderId="1106" xfId="1" applyFont="1" applyFill="1" applyBorder="1" applyAlignment="1" applyProtection="1"/>
    <xf numFmtId="166" fontId="26" fillId="0" borderId="1105" xfId="1" applyFont="1" applyFill="1" applyBorder="1"/>
    <xf numFmtId="166" fontId="26" fillId="0" borderId="1105" xfId="1" applyFont="1" applyFill="1" applyBorder="1" applyAlignment="1">
      <alignment horizontal="left" vertical="center" wrapText="1" indent="7"/>
    </xf>
    <xf numFmtId="166" fontId="12" fillId="0" borderId="1105" xfId="1" applyFont="1" applyFill="1" applyBorder="1" applyAlignment="1" applyProtection="1">
      <protection locked="0"/>
    </xf>
    <xf numFmtId="0" fontId="25" fillId="0" borderId="1121" xfId="0" applyFont="1" applyBorder="1"/>
    <xf numFmtId="166" fontId="25" fillId="0" borderId="1105" xfId="1" applyFont="1" applyFill="1" applyBorder="1"/>
    <xf numFmtId="166" fontId="25" fillId="0" borderId="1105" xfId="1" applyFont="1" applyFill="1" applyBorder="1" applyAlignment="1">
      <alignment horizontal="left" vertical="center" wrapText="1" indent="7"/>
    </xf>
    <xf numFmtId="177" fontId="10" fillId="0" borderId="1106" xfId="10" applyNumberFormat="1" applyFont="1" applyBorder="1"/>
    <xf numFmtId="166" fontId="10" fillId="0" borderId="1121" xfId="1" applyFont="1" applyFill="1" applyBorder="1" applyAlignment="1" applyProtection="1"/>
    <xf numFmtId="166" fontId="10" fillId="0" borderId="1105" xfId="1" applyFont="1" applyFill="1" applyBorder="1" applyAlignment="1" applyProtection="1">
      <protection locked="0"/>
    </xf>
    <xf numFmtId="166" fontId="10" fillId="0" borderId="1105" xfId="1" applyFont="1" applyFill="1" applyBorder="1" applyAlignment="1" applyProtection="1"/>
    <xf numFmtId="166" fontId="10" fillId="0" borderId="1106" xfId="1" applyFont="1" applyFill="1" applyBorder="1" applyAlignment="1" applyProtection="1"/>
    <xf numFmtId="0" fontId="25" fillId="0" borderId="1121" xfId="0" applyFont="1" applyBorder="1" applyAlignment="1">
      <alignment horizontal="left" indent="5"/>
    </xf>
    <xf numFmtId="166" fontId="25" fillId="11" borderId="1105" xfId="1" applyFont="1" applyFill="1" applyBorder="1"/>
    <xf numFmtId="166" fontId="25" fillId="11" borderId="1106" xfId="1" applyFont="1" applyFill="1" applyBorder="1"/>
    <xf numFmtId="166" fontId="25" fillId="11" borderId="1121" xfId="1" applyFont="1" applyFill="1" applyBorder="1"/>
    <xf numFmtId="0" fontId="25" fillId="0" borderId="1121" xfId="0" applyFont="1" applyBorder="1" applyAlignment="1">
      <alignment horizontal="left" indent="2"/>
    </xf>
    <xf numFmtId="0" fontId="10" fillId="0" borderId="1121" xfId="8" applyFont="1" applyBorder="1"/>
    <xf numFmtId="166" fontId="26" fillId="11" borderId="1105" xfId="1" applyFont="1" applyFill="1" applyBorder="1"/>
    <xf numFmtId="166" fontId="26" fillId="11" borderId="1106" xfId="1" applyFont="1" applyFill="1" applyBorder="1"/>
    <xf numFmtId="166" fontId="26" fillId="11" borderId="1121" xfId="1" applyFont="1" applyFill="1" applyBorder="1"/>
    <xf numFmtId="166" fontId="26" fillId="11" borderId="1109" xfId="1" applyFont="1" applyFill="1" applyBorder="1"/>
    <xf numFmtId="166" fontId="26" fillId="11" borderId="1110" xfId="1" applyFont="1" applyFill="1" applyBorder="1"/>
    <xf numFmtId="0" fontId="4" fillId="7" borderId="994" xfId="8" applyFont="1" applyFill="1" applyBorder="1"/>
    <xf numFmtId="0" fontId="27" fillId="7" borderId="997" xfId="8" applyFont="1" applyFill="1" applyBorder="1"/>
    <xf numFmtId="0" fontId="27" fillId="7" borderId="997" xfId="8" applyFont="1" applyFill="1" applyBorder="1" applyAlignment="1">
      <alignment horizontal="center" vertical="top"/>
    </xf>
    <xf numFmtId="0" fontId="27" fillId="7" borderId="1028" xfId="8" applyFont="1" applyFill="1" applyBorder="1" applyAlignment="1">
      <alignment horizontal="center"/>
    </xf>
    <xf numFmtId="0" fontId="27" fillId="7" borderId="797" xfId="8" applyFont="1" applyFill="1" applyBorder="1" applyAlignment="1">
      <alignment horizontal="center"/>
    </xf>
    <xf numFmtId="16" fontId="27" fillId="7" borderId="1016" xfId="8" applyNumberFormat="1" applyFont="1" applyFill="1" applyBorder="1" applyAlignment="1">
      <alignment horizontal="center"/>
    </xf>
    <xf numFmtId="0" fontId="27" fillId="7" borderId="356" xfId="8" applyFont="1" applyFill="1" applyBorder="1"/>
    <xf numFmtId="0" fontId="27" fillId="7" borderId="384" xfId="8" applyFont="1" applyFill="1" applyBorder="1"/>
    <xf numFmtId="0" fontId="27" fillId="7" borderId="1016" xfId="8" applyFont="1" applyFill="1" applyBorder="1" applyAlignment="1">
      <alignment horizontal="center"/>
    </xf>
    <xf numFmtId="49" fontId="28" fillId="7" borderId="1096" xfId="8" applyNumberFormat="1" applyFont="1" applyFill="1" applyBorder="1" applyAlignment="1">
      <alignment horizontal="center" vertical="top"/>
    </xf>
    <xf numFmtId="49" fontId="28" fillId="7" borderId="1105" xfId="8" applyNumberFormat="1" applyFont="1" applyFill="1" applyBorder="1" applyAlignment="1">
      <alignment horizontal="center"/>
    </xf>
    <xf numFmtId="49" fontId="28" fillId="7" borderId="1122" xfId="8" applyNumberFormat="1" applyFont="1" applyFill="1" applyBorder="1" applyAlignment="1">
      <alignment horizontal="center"/>
    </xf>
    <xf numFmtId="49" fontId="28" fillId="7" borderId="1123" xfId="8" applyNumberFormat="1" applyFont="1" applyFill="1" applyBorder="1" applyAlignment="1">
      <alignment horizontal="center"/>
    </xf>
    <xf numFmtId="49" fontId="28" fillId="7" borderId="1124" xfId="8" applyNumberFormat="1" applyFont="1" applyFill="1" applyBorder="1" applyAlignment="1">
      <alignment horizontal="center"/>
    </xf>
    <xf numFmtId="0" fontId="28" fillId="7" borderId="1125" xfId="8" quotePrefix="1" applyFont="1" applyFill="1" applyBorder="1" applyAlignment="1">
      <alignment horizontal="center"/>
    </xf>
    <xf numFmtId="0" fontId="26" fillId="0" borderId="797" xfId="0" applyFont="1" applyBorder="1"/>
    <xf numFmtId="0" fontId="22" fillId="0" borderId="1111" xfId="0" applyFont="1" applyBorder="1"/>
    <xf numFmtId="0" fontId="22" fillId="0" borderId="1105" xfId="0" applyFont="1" applyBorder="1"/>
    <xf numFmtId="166" fontId="12" fillId="0" borderId="1126" xfId="1" applyFont="1" applyFill="1" applyBorder="1" applyAlignment="1" applyProtection="1"/>
    <xf numFmtId="43" fontId="26" fillId="8" borderId="1126" xfId="5" applyFont="1" applyFill="1" applyBorder="1" applyProtection="1"/>
    <xf numFmtId="177" fontId="12" fillId="2" borderId="1106" xfId="10" applyNumberFormat="1" applyFont="1" applyFill="1" applyBorder="1"/>
    <xf numFmtId="166" fontId="12" fillId="2" borderId="1121" xfId="1" applyFont="1" applyFill="1" applyBorder="1" applyAlignment="1" applyProtection="1"/>
    <xf numFmtId="166" fontId="12" fillId="2" borderId="1105" xfId="1" applyFont="1" applyFill="1" applyBorder="1" applyAlignment="1" applyProtection="1"/>
    <xf numFmtId="166" fontId="12" fillId="2" borderId="1106" xfId="1" applyFont="1" applyFill="1" applyBorder="1" applyAlignment="1" applyProtection="1"/>
    <xf numFmtId="166" fontId="26" fillId="0" borderId="1126" xfId="1" applyFont="1" applyFill="1" applyBorder="1"/>
    <xf numFmtId="0" fontId="10" fillId="0" borderId="1105" xfId="8" applyFont="1" applyBorder="1"/>
    <xf numFmtId="177" fontId="10" fillId="11" borderId="1106" xfId="10" applyNumberFormat="1" applyFont="1" applyFill="1" applyBorder="1"/>
    <xf numFmtId="166" fontId="10" fillId="11" borderId="1121" xfId="1" applyFont="1" applyFill="1" applyBorder="1" applyAlignment="1" applyProtection="1"/>
    <xf numFmtId="166" fontId="10" fillId="11" borderId="1105" xfId="1" applyFont="1" applyFill="1" applyBorder="1" applyAlignment="1" applyProtection="1"/>
    <xf numFmtId="166" fontId="10" fillId="11" borderId="1106" xfId="1" applyFont="1" applyFill="1" applyBorder="1" applyAlignment="1" applyProtection="1"/>
    <xf numFmtId="43" fontId="25" fillId="11" borderId="1126" xfId="5" applyFont="1" applyFill="1" applyBorder="1" applyProtection="1"/>
    <xf numFmtId="166" fontId="25" fillId="11" borderId="1109" xfId="1" applyFont="1" applyFill="1" applyBorder="1"/>
    <xf numFmtId="177" fontId="10" fillId="11" borderId="1110" xfId="10" applyNumberFormat="1" applyFont="1" applyFill="1" applyBorder="1"/>
    <xf numFmtId="166" fontId="10" fillId="11" borderId="1109" xfId="1" applyFont="1" applyFill="1" applyBorder="1" applyAlignment="1" applyProtection="1"/>
    <xf numFmtId="166" fontId="10" fillId="11" borderId="1110" xfId="1" applyFont="1" applyFill="1" applyBorder="1" applyAlignment="1" applyProtection="1"/>
    <xf numFmtId="0" fontId="27" fillId="7" borderId="1028" xfId="0" applyFont="1" applyFill="1" applyBorder="1" applyAlignment="1">
      <alignment horizontal="center" wrapText="1"/>
    </xf>
    <xf numFmtId="0" fontId="27" fillId="7" borderId="1127" xfId="0" applyFont="1" applyFill="1" applyBorder="1" applyAlignment="1">
      <alignment horizontal="center"/>
    </xf>
    <xf numFmtId="0" fontId="27" fillId="7" borderId="1127" xfId="8" applyFont="1" applyFill="1" applyBorder="1" applyAlignment="1">
      <alignment horizontal="center" vertical="center"/>
    </xf>
    <xf numFmtId="0" fontId="27" fillId="7" borderId="1128" xfId="8" applyFont="1" applyFill="1" applyBorder="1" applyAlignment="1">
      <alignment horizontal="center"/>
    </xf>
    <xf numFmtId="0" fontId="27" fillId="7" borderId="1129" xfId="8" applyFont="1" applyFill="1" applyBorder="1" applyAlignment="1">
      <alignment horizontal="center"/>
    </xf>
    <xf numFmtId="166" fontId="26" fillId="8" borderId="1126" xfId="1" applyFont="1" applyFill="1" applyBorder="1" applyProtection="1">
      <protection locked="0"/>
    </xf>
    <xf numFmtId="43" fontId="25" fillId="18" borderId="1126" xfId="5" applyFont="1" applyFill="1" applyBorder="1" applyProtection="1">
      <protection locked="0"/>
    </xf>
    <xf numFmtId="166" fontId="26" fillId="11" borderId="1126" xfId="1" applyFont="1" applyFill="1" applyBorder="1"/>
    <xf numFmtId="0" fontId="4" fillId="7" borderId="1130" xfId="8" applyFont="1" applyFill="1" applyBorder="1"/>
    <xf numFmtId="0" fontId="4" fillId="7" borderId="997" xfId="8" applyFont="1" applyFill="1" applyBorder="1"/>
    <xf numFmtId="9" fontId="27" fillId="7" borderId="995" xfId="2" applyFont="1" applyFill="1" applyBorder="1" applyAlignment="1" applyProtection="1"/>
    <xf numFmtId="0" fontId="27" fillId="7" borderId="999" xfId="8" applyFont="1" applyFill="1" applyBorder="1" applyAlignment="1">
      <alignment horizontal="center"/>
    </xf>
    <xf numFmtId="0" fontId="27" fillId="7" borderId="1119" xfId="8" applyFont="1" applyFill="1" applyBorder="1" applyAlignment="1">
      <alignment horizontal="center"/>
    </xf>
    <xf numFmtId="0" fontId="27" fillId="7" borderId="1134" xfId="0" applyFont="1" applyFill="1" applyBorder="1" applyAlignment="1">
      <alignment horizontal="center"/>
    </xf>
    <xf numFmtId="0" fontId="27" fillId="7" borderId="1127" xfId="8" applyFont="1" applyFill="1" applyBorder="1"/>
    <xf numFmtId="0" fontId="27" fillId="7" borderId="1127" xfId="8" applyFont="1" applyFill="1" applyBorder="1" applyAlignment="1">
      <alignment horizontal="center"/>
    </xf>
    <xf numFmtId="0" fontId="27" fillId="7" borderId="1119" xfId="0" applyFont="1" applyFill="1" applyBorder="1" applyAlignment="1">
      <alignment horizontal="center" vertical="center"/>
    </xf>
    <xf numFmtId="0" fontId="27" fillId="7" borderId="1135" xfId="8" applyFont="1" applyFill="1" applyBorder="1"/>
    <xf numFmtId="43" fontId="27" fillId="7" borderId="1136" xfId="6" applyFont="1" applyFill="1" applyBorder="1" applyAlignment="1">
      <alignment horizontal="center" vertical="center" wrapText="1"/>
    </xf>
    <xf numFmtId="0" fontId="4" fillId="7" borderId="1136" xfId="0" applyFont="1" applyFill="1" applyBorder="1"/>
    <xf numFmtId="0" fontId="27" fillId="7" borderId="1136" xfId="8" applyFont="1" applyFill="1" applyBorder="1"/>
    <xf numFmtId="0" fontId="27" fillId="7" borderId="1136" xfId="8" applyFont="1" applyFill="1" applyBorder="1" applyAlignment="1">
      <alignment horizontal="center"/>
    </xf>
    <xf numFmtId="0" fontId="27" fillId="7" borderId="1136" xfId="8" applyFont="1" applyFill="1" applyBorder="1" applyAlignment="1">
      <alignment horizontal="center" vertical="center"/>
    </xf>
    <xf numFmtId="0" fontId="27" fillId="7" borderId="1135" xfId="0" applyFont="1" applyFill="1" applyBorder="1" applyAlignment="1">
      <alignment horizontal="center"/>
    </xf>
    <xf numFmtId="0" fontId="27" fillId="7" borderId="1136" xfId="0" applyFont="1" applyFill="1" applyBorder="1" applyAlignment="1">
      <alignment horizontal="center"/>
    </xf>
    <xf numFmtId="0" fontId="28" fillId="7" borderId="1136" xfId="0" applyFont="1" applyFill="1" applyBorder="1" applyAlignment="1">
      <alignment horizontal="center"/>
    </xf>
    <xf numFmtId="0" fontId="27" fillId="7" borderId="1137" xfId="0" applyFont="1" applyFill="1" applyBorder="1" applyAlignment="1">
      <alignment horizontal="center"/>
    </xf>
    <xf numFmtId="49" fontId="28" fillId="7" borderId="1135" xfId="8" applyNumberFormat="1" applyFont="1" applyFill="1" applyBorder="1" applyAlignment="1">
      <alignment horizontal="center"/>
    </xf>
    <xf numFmtId="49" fontId="28" fillId="7" borderId="1136" xfId="8" applyNumberFormat="1" applyFont="1" applyFill="1" applyBorder="1" applyAlignment="1">
      <alignment horizontal="center"/>
    </xf>
    <xf numFmtId="0" fontId="28" fillId="7" borderId="1136" xfId="8" applyFont="1" applyFill="1" applyBorder="1" applyAlignment="1">
      <alignment horizontal="center"/>
    </xf>
    <xf numFmtId="0" fontId="28" fillId="7" borderId="1136" xfId="8" quotePrefix="1" applyFont="1" applyFill="1" applyBorder="1" applyAlignment="1">
      <alignment horizontal="center"/>
    </xf>
    <xf numFmtId="9" fontId="28" fillId="7" borderId="1137" xfId="2" quotePrefix="1" applyFont="1" applyFill="1" applyBorder="1" applyAlignment="1" applyProtection="1">
      <alignment horizontal="center"/>
    </xf>
    <xf numFmtId="49" fontId="28" fillId="7" borderId="1106" xfId="8" applyNumberFormat="1" applyFont="1" applyFill="1" applyBorder="1" applyAlignment="1">
      <alignment horizontal="center"/>
    </xf>
    <xf numFmtId="0" fontId="28" fillId="7" borderId="1126" xfId="8" quotePrefix="1" applyFont="1" applyFill="1" applyBorder="1" applyAlignment="1">
      <alignment horizontal="center"/>
    </xf>
    <xf numFmtId="0" fontId="12" fillId="0" borderId="1121" xfId="8" applyFont="1" applyBorder="1" applyAlignment="1" applyProtection="1">
      <alignment horizontal="center" vertical="center"/>
      <protection locked="0"/>
    </xf>
    <xf numFmtId="0" fontId="12" fillId="0" borderId="1105" xfId="8" applyFont="1" applyBorder="1" applyAlignment="1" applyProtection="1">
      <alignment horizontal="center" vertical="center"/>
      <protection locked="0"/>
    </xf>
    <xf numFmtId="0" fontId="12" fillId="0" borderId="1105" xfId="8" applyFont="1" applyBorder="1" applyProtection="1">
      <protection locked="0"/>
    </xf>
    <xf numFmtId="0" fontId="12" fillId="0" borderId="1105" xfId="8" applyFont="1" applyBorder="1" applyAlignment="1" applyProtection="1">
      <alignment horizontal="center"/>
      <protection locked="0"/>
    </xf>
    <xf numFmtId="177" fontId="12" fillId="0" borderId="1105" xfId="10" applyNumberFormat="1" applyFont="1" applyBorder="1" applyProtection="1">
      <protection locked="0"/>
    </xf>
    <xf numFmtId="9" fontId="12" fillId="0" borderId="1106" xfId="2" applyFont="1" applyFill="1" applyBorder="1" applyAlignment="1" applyProtection="1">
      <protection locked="0"/>
    </xf>
    <xf numFmtId="0" fontId="12" fillId="0" borderId="1121" xfId="8" applyFont="1" applyBorder="1" applyAlignment="1" applyProtection="1">
      <alignment horizontal="center"/>
      <protection locked="0"/>
    </xf>
    <xf numFmtId="0" fontId="12" fillId="0" borderId="1106" xfId="8" applyFont="1" applyBorder="1" applyAlignment="1" applyProtection="1">
      <alignment horizontal="center"/>
      <protection locked="0"/>
    </xf>
    <xf numFmtId="0" fontId="26" fillId="2" borderId="1126" xfId="0" applyFont="1" applyFill="1" applyBorder="1" applyProtection="1">
      <protection locked="0"/>
    </xf>
    <xf numFmtId="0" fontId="10" fillId="0" borderId="1121" xfId="8" applyFont="1" applyBorder="1" applyProtection="1">
      <protection locked="0"/>
    </xf>
    <xf numFmtId="0" fontId="10" fillId="0" borderId="1105" xfId="8" applyFont="1" applyBorder="1" applyProtection="1">
      <protection locked="0"/>
    </xf>
    <xf numFmtId="177" fontId="12" fillId="0" borderId="1105" xfId="10" applyNumberFormat="1" applyFont="1" applyBorder="1"/>
    <xf numFmtId="177" fontId="12" fillId="0" borderId="1121" xfId="10" applyNumberFormat="1" applyFont="1" applyBorder="1"/>
    <xf numFmtId="0" fontId="10" fillId="0" borderId="1121" xfId="8" applyFont="1" applyBorder="1" applyAlignment="1" applyProtection="1">
      <alignment horizontal="left"/>
      <protection locked="0"/>
    </xf>
    <xf numFmtId="0" fontId="12" fillId="0" borderId="1105" xfId="8" applyFont="1" applyBorder="1" applyAlignment="1" applyProtection="1">
      <alignment horizontal="left"/>
      <protection locked="0"/>
    </xf>
    <xf numFmtId="14" fontId="12" fillId="0" borderId="1105" xfId="8" applyNumberFormat="1" applyFont="1" applyBorder="1" applyProtection="1">
      <protection locked="0"/>
    </xf>
    <xf numFmtId="0" fontId="10" fillId="0" borderId="1121" xfId="8" applyFont="1" applyBorder="1" applyAlignment="1" applyProtection="1">
      <alignment horizontal="left" indent="4"/>
      <protection locked="0"/>
    </xf>
    <xf numFmtId="0" fontId="12" fillId="0" borderId="1105" xfId="8" applyFont="1" applyBorder="1" applyAlignment="1" applyProtection="1">
      <alignment horizontal="left" indent="4"/>
      <protection locked="0"/>
    </xf>
    <xf numFmtId="0" fontId="12" fillId="0" borderId="1121" xfId="8" applyFont="1" applyBorder="1" applyAlignment="1" applyProtection="1">
      <alignment horizontal="left" indent="9"/>
      <protection locked="0"/>
    </xf>
    <xf numFmtId="0" fontId="12" fillId="0" borderId="1105" xfId="8" applyFont="1" applyBorder="1" applyAlignment="1" applyProtection="1">
      <alignment horizontal="left" indent="9"/>
      <protection locked="0"/>
    </xf>
    <xf numFmtId="166" fontId="26" fillId="0" borderId="1105" xfId="1" applyFont="1" applyFill="1" applyBorder="1" applyProtection="1">
      <protection locked="0"/>
    </xf>
    <xf numFmtId="166" fontId="26" fillId="0" borderId="1111" xfId="1" applyFont="1" applyFill="1" applyBorder="1" applyProtection="1">
      <protection locked="0"/>
    </xf>
    <xf numFmtId="43" fontId="26" fillId="2" borderId="1105" xfId="5" applyFont="1" applyFill="1" applyBorder="1" applyProtection="1">
      <protection locked="0"/>
    </xf>
    <xf numFmtId="166" fontId="26" fillId="11" borderId="1105" xfId="1" applyFont="1" applyFill="1" applyBorder="1" applyProtection="1"/>
    <xf numFmtId="9" fontId="26" fillId="0" borderId="1106" xfId="2" applyFont="1" applyFill="1" applyBorder="1" applyProtection="1">
      <protection locked="0"/>
    </xf>
    <xf numFmtId="43" fontId="26" fillId="2" borderId="1126" xfId="5" applyFont="1" applyFill="1" applyBorder="1" applyProtection="1">
      <protection locked="0"/>
    </xf>
    <xf numFmtId="43" fontId="25" fillId="2" borderId="1105" xfId="5" applyFont="1" applyFill="1" applyBorder="1" applyProtection="1">
      <protection locked="0"/>
    </xf>
    <xf numFmtId="43" fontId="25" fillId="2" borderId="1126" xfId="5" applyFont="1" applyFill="1" applyBorder="1" applyProtection="1">
      <protection locked="0"/>
    </xf>
    <xf numFmtId="0" fontId="10" fillId="0" borderId="1121" xfId="8" applyFont="1" applyBorder="1" applyAlignment="1">
      <alignment horizontal="left"/>
    </xf>
    <xf numFmtId="0" fontId="12" fillId="0" borderId="1105" xfId="8" applyFont="1" applyBorder="1" applyAlignment="1">
      <alignment horizontal="left" indent="9"/>
    </xf>
    <xf numFmtId="172" fontId="25" fillId="0" borderId="1105" xfId="1" applyNumberFormat="1" applyFont="1" applyFill="1" applyBorder="1"/>
    <xf numFmtId="166" fontId="25" fillId="11" borderId="1105" xfId="1" applyFont="1" applyFill="1" applyBorder="1" applyProtection="1"/>
    <xf numFmtId="166" fontId="25" fillId="11" borderId="1126" xfId="1" applyFont="1" applyFill="1" applyBorder="1"/>
    <xf numFmtId="0" fontId="10" fillId="0" borderId="1105" xfId="8" applyFont="1" applyBorder="1" applyAlignment="1">
      <alignment horizontal="left" indent="9"/>
    </xf>
    <xf numFmtId="0" fontId="10" fillId="0" borderId="1105" xfId="8" applyFont="1" applyBorder="1" applyAlignment="1" applyProtection="1">
      <alignment horizontal="center" vertical="center"/>
      <protection locked="0"/>
    </xf>
    <xf numFmtId="166" fontId="25" fillId="0" borderId="1105" xfId="1" applyFont="1" applyFill="1" applyBorder="1" applyProtection="1">
      <protection locked="0"/>
    </xf>
    <xf numFmtId="9" fontId="25" fillId="0" borderId="1106" xfId="2" applyFont="1" applyFill="1" applyBorder="1" applyProtection="1">
      <protection locked="0"/>
    </xf>
    <xf numFmtId="0" fontId="10" fillId="0" borderId="1121" xfId="8" applyFont="1" applyBorder="1" applyAlignment="1">
      <alignment horizontal="left" indent="4"/>
    </xf>
    <xf numFmtId="0" fontId="12" fillId="0" borderId="1105" xfId="8" applyFont="1" applyBorder="1" applyAlignment="1">
      <alignment horizontal="left" indent="4"/>
    </xf>
    <xf numFmtId="0" fontId="12" fillId="0" borderId="1121" xfId="8" applyFont="1" applyBorder="1" applyProtection="1">
      <protection locked="0"/>
    </xf>
    <xf numFmtId="0" fontId="12" fillId="0" borderId="1106" xfId="8" applyFont="1" applyBorder="1" applyProtection="1">
      <protection locked="0"/>
    </xf>
    <xf numFmtId="0" fontId="12" fillId="0" borderId="1126" xfId="8" applyFont="1" applyBorder="1" applyProtection="1">
      <protection locked="0"/>
    </xf>
    <xf numFmtId="166" fontId="26" fillId="2" borderId="1105" xfId="1" applyFont="1" applyFill="1" applyBorder="1" applyProtection="1">
      <protection locked="0"/>
    </xf>
    <xf numFmtId="166" fontId="26" fillId="11" borderId="1121" xfId="1" applyFont="1" applyFill="1" applyBorder="1" applyProtection="1"/>
    <xf numFmtId="166" fontId="26" fillId="11" borderId="1106" xfId="1" applyFont="1" applyFill="1" applyBorder="1" applyProtection="1"/>
    <xf numFmtId="166" fontId="25" fillId="11" borderId="1121" xfId="1" applyFont="1" applyFill="1" applyBorder="1" applyProtection="1"/>
    <xf numFmtId="166" fontId="25" fillId="11" borderId="1106" xfId="1" applyFont="1" applyFill="1" applyBorder="1" applyProtection="1"/>
    <xf numFmtId="166" fontId="25" fillId="11" borderId="1126" xfId="1" applyFont="1" applyFill="1" applyBorder="1" applyProtection="1"/>
    <xf numFmtId="9" fontId="26" fillId="0" borderId="1106" xfId="2" applyFont="1" applyFill="1" applyBorder="1"/>
    <xf numFmtId="166" fontId="26" fillId="0" borderId="1121" xfId="1" applyFont="1" applyFill="1" applyBorder="1"/>
    <xf numFmtId="166" fontId="26" fillId="0" borderId="1106" xfId="1" applyFont="1" applyFill="1" applyBorder="1"/>
    <xf numFmtId="0" fontId="12" fillId="0" borderId="1121" xfId="8" applyFont="1" applyBorder="1" applyAlignment="1">
      <alignment horizontal="left" indent="9"/>
    </xf>
    <xf numFmtId="9" fontId="25" fillId="0" borderId="1106" xfId="2" applyFont="1" applyFill="1" applyBorder="1"/>
    <xf numFmtId="0" fontId="12" fillId="0" borderId="1105" xfId="8" applyFont="1" applyBorder="1" applyAlignment="1">
      <alignment horizontal="left"/>
    </xf>
    <xf numFmtId="0" fontId="12" fillId="0" borderId="1105" xfId="8" applyFont="1" applyBorder="1"/>
    <xf numFmtId="14" fontId="12" fillId="0" borderId="1105" xfId="8" applyNumberFormat="1" applyFont="1" applyBorder="1"/>
    <xf numFmtId="9" fontId="12" fillId="0" borderId="1106" xfId="2" applyFont="1" applyFill="1" applyBorder="1" applyAlignment="1" applyProtection="1"/>
    <xf numFmtId="177" fontId="12" fillId="0" borderId="1126" xfId="10" applyNumberFormat="1" applyFont="1" applyBorder="1"/>
    <xf numFmtId="0" fontId="10" fillId="0" borderId="1105" xfId="8" applyFont="1" applyBorder="1" applyAlignment="1">
      <alignment horizontal="left"/>
    </xf>
    <xf numFmtId="14" fontId="10" fillId="0" borderId="1105" xfId="8" applyNumberFormat="1" applyFont="1" applyBorder="1"/>
    <xf numFmtId="0" fontId="10" fillId="0" borderId="1121" xfId="8" applyFont="1" applyBorder="1" applyAlignment="1">
      <alignment horizontal="left" vertical="center"/>
    </xf>
    <xf numFmtId="0" fontId="10" fillId="0" borderId="1105" xfId="8" applyFont="1" applyBorder="1" applyAlignment="1">
      <alignment horizontal="left" vertical="center"/>
    </xf>
    <xf numFmtId="0" fontId="10" fillId="0" borderId="1105" xfId="8" applyFont="1" applyBorder="1" applyAlignment="1">
      <alignment horizontal="fill" vertical="center"/>
    </xf>
    <xf numFmtId="177" fontId="10" fillId="0" borderId="1105" xfId="10" applyNumberFormat="1" applyFont="1" applyBorder="1"/>
    <xf numFmtId="9" fontId="10" fillId="0" borderId="1106" xfId="2" applyFont="1" applyFill="1" applyBorder="1" applyAlignment="1" applyProtection="1">
      <alignment horizontal="fill" vertical="center"/>
    </xf>
    <xf numFmtId="177" fontId="10" fillId="0" borderId="1121" xfId="10" applyNumberFormat="1" applyFont="1" applyBorder="1"/>
    <xf numFmtId="177" fontId="10" fillId="0" borderId="1126" xfId="10" applyNumberFormat="1" applyFont="1" applyBorder="1"/>
    <xf numFmtId="0" fontId="10" fillId="0" borderId="1109" xfId="8" applyFont="1" applyBorder="1" applyAlignment="1">
      <alignment horizontal="left"/>
    </xf>
    <xf numFmtId="172" fontId="25" fillId="0" borderId="1109" xfId="1" applyNumberFormat="1" applyFont="1" applyFill="1" applyBorder="1"/>
    <xf numFmtId="166" fontId="25" fillId="0" borderId="1109" xfId="1" applyFont="1" applyFill="1" applyBorder="1"/>
    <xf numFmtId="166" fontId="25" fillId="11" borderId="933" xfId="1" applyFont="1" applyFill="1" applyBorder="1"/>
    <xf numFmtId="166" fontId="25" fillId="0" borderId="933" xfId="1" applyFont="1" applyFill="1" applyBorder="1"/>
    <xf numFmtId="9" fontId="25" fillId="0" borderId="932" xfId="2" applyFont="1" applyFill="1" applyBorder="1"/>
    <xf numFmtId="166" fontId="25" fillId="11" borderId="650" xfId="1" applyFont="1" applyFill="1" applyBorder="1"/>
    <xf numFmtId="166" fontId="25" fillId="11" borderId="932" xfId="1" applyFont="1" applyFill="1" applyBorder="1"/>
    <xf numFmtId="0" fontId="10" fillId="0" borderId="1002" xfId="8" applyFont="1" applyBorder="1" applyAlignment="1">
      <alignment horizontal="left" vertical="center"/>
    </xf>
    <xf numFmtId="0" fontId="10" fillId="0" borderId="1116" xfId="8" applyFont="1" applyBorder="1" applyAlignment="1">
      <alignment horizontal="left" vertical="center"/>
    </xf>
    <xf numFmtId="166" fontId="25" fillId="0" borderId="1116" xfId="1" applyFont="1" applyFill="1" applyBorder="1"/>
    <xf numFmtId="166" fontId="25" fillId="11" borderId="1116" xfId="1" applyFont="1" applyFill="1" applyBorder="1"/>
    <xf numFmtId="9" fontId="25" fillId="0" borderId="1117" xfId="2" applyFont="1" applyFill="1" applyBorder="1"/>
    <xf numFmtId="166" fontId="25" fillId="11" borderId="1002" xfId="1" applyFont="1" applyFill="1" applyBorder="1"/>
    <xf numFmtId="166" fontId="25" fillId="11" borderId="1117" xfId="1" applyFont="1" applyFill="1" applyBorder="1"/>
    <xf numFmtId="166" fontId="25" fillId="11" borderId="1138" xfId="1" applyFont="1" applyFill="1" applyBorder="1"/>
    <xf numFmtId="9" fontId="25" fillId="0" borderId="1110" xfId="2" applyFont="1" applyFill="1" applyBorder="1"/>
    <xf numFmtId="166" fontId="25" fillId="11" borderId="1110" xfId="1" applyFont="1" applyFill="1" applyBorder="1"/>
    <xf numFmtId="0" fontId="10" fillId="0" borderId="1002" xfId="8" applyFont="1" applyBorder="1"/>
    <xf numFmtId="0" fontId="10" fillId="0" borderId="1116" xfId="8" applyFont="1" applyBorder="1"/>
    <xf numFmtId="0" fontId="25" fillId="0" borderId="1116" xfId="0" applyFont="1" applyBorder="1"/>
    <xf numFmtId="166" fontId="25" fillId="8" borderId="1116" xfId="0" applyNumberFormat="1" applyFont="1" applyFill="1" applyBorder="1"/>
    <xf numFmtId="9" fontId="10" fillId="0" borderId="1117" xfId="2" applyFont="1" applyFill="1" applyBorder="1" applyAlignment="1" applyProtection="1">
      <alignment horizontal="left" vertical="center"/>
    </xf>
    <xf numFmtId="0" fontId="25" fillId="2" borderId="1016" xfId="0" applyFont="1" applyFill="1" applyBorder="1"/>
    <xf numFmtId="166" fontId="25" fillId="8" borderId="1002" xfId="0" applyNumberFormat="1" applyFont="1" applyFill="1" applyBorder="1"/>
    <xf numFmtId="166" fontId="25" fillId="8" borderId="1117" xfId="0" applyNumberFormat="1" applyFont="1" applyFill="1" applyBorder="1"/>
    <xf numFmtId="166" fontId="25" fillId="8" borderId="1138" xfId="0" applyNumberFormat="1" applyFont="1" applyFill="1" applyBorder="1"/>
    <xf numFmtId="0" fontId="10" fillId="0" borderId="1135" xfId="8" applyFont="1" applyBorder="1"/>
    <xf numFmtId="0" fontId="10" fillId="0" borderId="1136" xfId="8" applyFont="1" applyBorder="1"/>
    <xf numFmtId="0" fontId="25" fillId="0" borderId="1136" xfId="0" applyFont="1" applyBorder="1"/>
    <xf numFmtId="166" fontId="25" fillId="8" borderId="1136" xfId="0" applyNumberFormat="1" applyFont="1" applyFill="1" applyBorder="1"/>
    <xf numFmtId="0" fontId="10" fillId="0" borderId="1136" xfId="8" applyFont="1" applyBorder="1" applyAlignment="1">
      <alignment horizontal="left" vertical="center"/>
    </xf>
    <xf numFmtId="9" fontId="10" fillId="0" borderId="1137" xfId="2" applyFont="1" applyFill="1" applyBorder="1" applyAlignment="1" applyProtection="1">
      <alignment horizontal="left" vertical="center"/>
    </xf>
    <xf numFmtId="166" fontId="25" fillId="8" borderId="1135" xfId="0" applyNumberFormat="1" applyFont="1" applyFill="1" applyBorder="1"/>
    <xf numFmtId="166" fontId="25" fillId="8" borderId="1137" xfId="0" applyNumberFormat="1" applyFont="1" applyFill="1" applyBorder="1"/>
    <xf numFmtId="166" fontId="25" fillId="8" borderId="1105" xfId="0" applyNumberFormat="1" applyFont="1" applyFill="1" applyBorder="1"/>
    <xf numFmtId="166" fontId="25" fillId="8" borderId="1121" xfId="0" applyNumberFormat="1" applyFont="1" applyFill="1" applyBorder="1"/>
    <xf numFmtId="166" fontId="25" fillId="8" borderId="1106" xfId="0" applyNumberFormat="1" applyFont="1" applyFill="1" applyBorder="1"/>
    <xf numFmtId="166" fontId="25" fillId="8" borderId="1126" xfId="0" applyNumberFormat="1" applyFont="1" applyFill="1" applyBorder="1"/>
    <xf numFmtId="0" fontId="10" fillId="0" borderId="650" xfId="8" applyFont="1" applyBorder="1"/>
    <xf numFmtId="0" fontId="10" fillId="0" borderId="1109" xfId="8" applyFont="1" applyBorder="1"/>
    <xf numFmtId="176" fontId="10" fillId="0" borderId="1109" xfId="10" applyFont="1" applyBorder="1"/>
    <xf numFmtId="0" fontId="25" fillId="0" borderId="1109" xfId="0" applyFont="1" applyBorder="1"/>
    <xf numFmtId="166" fontId="25" fillId="8" borderId="933" xfId="0" applyNumberFormat="1" applyFont="1" applyFill="1" applyBorder="1"/>
    <xf numFmtId="166" fontId="25" fillId="8" borderId="1109" xfId="0" applyNumberFormat="1" applyFont="1" applyFill="1" applyBorder="1"/>
    <xf numFmtId="0" fontId="10" fillId="0" borderId="1109" xfId="8" applyFont="1" applyBorder="1" applyAlignment="1">
      <alignment horizontal="left" vertical="center"/>
    </xf>
    <xf numFmtId="9" fontId="10" fillId="0" borderId="1110" xfId="2" applyFont="1" applyFill="1" applyBorder="1" applyAlignment="1" applyProtection="1">
      <alignment horizontal="left" vertical="center"/>
    </xf>
    <xf numFmtId="166" fontId="25" fillId="8" borderId="1110" xfId="0" applyNumberFormat="1" applyFont="1" applyFill="1" applyBorder="1"/>
    <xf numFmtId="0" fontId="10" fillId="0" borderId="1130" xfId="8" applyFont="1" applyBorder="1"/>
    <xf numFmtId="0" fontId="10" fillId="0" borderId="997" xfId="8" applyFont="1" applyBorder="1"/>
    <xf numFmtId="0" fontId="25" fillId="0" borderId="997" xfId="0" applyFont="1" applyBorder="1"/>
    <xf numFmtId="166" fontId="25" fillId="8" borderId="997" xfId="0" applyNumberFormat="1" applyFont="1" applyFill="1" applyBorder="1"/>
    <xf numFmtId="0" fontId="10" fillId="0" borderId="997" xfId="8" applyFont="1" applyBorder="1" applyAlignment="1">
      <alignment horizontal="left" vertical="center"/>
    </xf>
    <xf numFmtId="9" fontId="10" fillId="0" borderId="999" xfId="2" applyFont="1" applyFill="1" applyBorder="1" applyAlignment="1" applyProtection="1">
      <alignment horizontal="left" vertical="center"/>
    </xf>
    <xf numFmtId="166" fontId="25" fillId="8" borderId="1130" xfId="0" applyNumberFormat="1" applyFont="1" applyFill="1" applyBorder="1"/>
    <xf numFmtId="166" fontId="25" fillId="8" borderId="999" xfId="0" applyNumberFormat="1" applyFont="1" applyFill="1" applyBorder="1"/>
    <xf numFmtId="166" fontId="25" fillId="8" borderId="1028" xfId="0" applyNumberFormat="1" applyFont="1" applyFill="1" applyBorder="1"/>
    <xf numFmtId="0" fontId="25" fillId="0" borderId="1105" xfId="0" applyFont="1" applyBorder="1"/>
    <xf numFmtId="9" fontId="10" fillId="0" borderId="1106" xfId="2" applyFont="1" applyFill="1" applyBorder="1" applyAlignment="1" applyProtection="1">
      <alignment horizontal="left" vertical="center"/>
    </xf>
    <xf numFmtId="0" fontId="10" fillId="0" borderId="933" xfId="8" applyFont="1" applyBorder="1"/>
    <xf numFmtId="0" fontId="10" fillId="0" borderId="933" xfId="8" applyFont="1" applyBorder="1" applyAlignment="1">
      <alignment horizontal="left" vertical="center"/>
    </xf>
    <xf numFmtId="9" fontId="10" fillId="0" borderId="932" xfId="2" applyFont="1" applyFill="1" applyBorder="1" applyAlignment="1" applyProtection="1">
      <alignment horizontal="left" vertical="center"/>
    </xf>
    <xf numFmtId="166" fontId="25" fillId="8" borderId="650" xfId="0" applyNumberFormat="1" applyFont="1" applyFill="1" applyBorder="1"/>
    <xf numFmtId="166" fontId="25" fillId="8" borderId="932" xfId="0" applyNumberFormat="1" applyFont="1" applyFill="1" applyBorder="1"/>
    <xf numFmtId="0" fontId="56" fillId="2" borderId="1130" xfId="8" applyFont="1" applyFill="1" applyBorder="1" applyAlignment="1">
      <alignment horizontal="left"/>
    </xf>
    <xf numFmtId="9" fontId="12" fillId="2" borderId="995" xfId="2" applyFont="1" applyFill="1" applyBorder="1" applyAlignment="1" applyProtection="1">
      <alignment horizontal="left" vertical="center"/>
    </xf>
    <xf numFmtId="0" fontId="26" fillId="2" borderId="994" xfId="0" applyFont="1" applyFill="1" applyBorder="1"/>
    <xf numFmtId="0" fontId="26" fillId="2" borderId="995" xfId="0" applyFont="1" applyFill="1" applyBorder="1"/>
    <xf numFmtId="0" fontId="26" fillId="2" borderId="1028" xfId="0" applyFont="1" applyFill="1" applyBorder="1"/>
    <xf numFmtId="0" fontId="56" fillId="2" borderId="1119" xfId="8" applyFont="1" applyFill="1" applyBorder="1" applyAlignment="1">
      <alignment horizontal="right"/>
    </xf>
    <xf numFmtId="0" fontId="26" fillId="2" borderId="797" xfId="0" applyFont="1" applyFill="1" applyBorder="1"/>
    <xf numFmtId="0" fontId="26" fillId="2" borderId="1016" xfId="0" applyFont="1" applyFill="1" applyBorder="1"/>
    <xf numFmtId="0" fontId="56" fillId="2" borderId="1134" xfId="8" applyFont="1" applyFill="1" applyBorder="1"/>
    <xf numFmtId="9" fontId="12" fillId="2" borderId="1139" xfId="2" applyFont="1" applyFill="1" applyBorder="1" applyAlignment="1" applyProtection="1">
      <alignment horizontal="left" vertical="center"/>
    </xf>
    <xf numFmtId="0" fontId="26" fillId="2" borderId="1140" xfId="0" applyFont="1" applyFill="1" applyBorder="1"/>
    <xf numFmtId="0" fontId="26" fillId="2" borderId="1139" xfId="0" applyFont="1" applyFill="1" applyBorder="1"/>
    <xf numFmtId="0" fontId="26" fillId="2" borderId="1141" xfId="0" applyFont="1" applyFill="1" applyBorder="1"/>
    <xf numFmtId="0" fontId="56" fillId="2" borderId="1119" xfId="8" applyFont="1" applyFill="1" applyBorder="1" applyAlignment="1">
      <alignment horizontal="left"/>
    </xf>
    <xf numFmtId="0" fontId="56" fillId="2" borderId="1121" xfId="8" applyFont="1" applyFill="1" applyBorder="1" applyAlignment="1">
      <alignment horizontal="left"/>
    </xf>
    <xf numFmtId="0" fontId="12" fillId="2" borderId="1105" xfId="8" applyFont="1" applyFill="1" applyBorder="1"/>
    <xf numFmtId="176" fontId="12" fillId="2" borderId="1105" xfId="10" applyFont="1" applyFill="1" applyBorder="1"/>
    <xf numFmtId="0" fontId="26" fillId="2" borderId="1105" xfId="0" applyFont="1" applyFill="1" applyBorder="1"/>
    <xf numFmtId="43" fontId="26" fillId="2" borderId="1105" xfId="0" applyNumberFormat="1" applyFont="1" applyFill="1" applyBorder="1"/>
    <xf numFmtId="9" fontId="26" fillId="2" borderId="1106" xfId="2" applyFont="1" applyFill="1" applyBorder="1"/>
    <xf numFmtId="9" fontId="26" fillId="2" borderId="1139" xfId="2" applyFont="1" applyFill="1" applyBorder="1"/>
    <xf numFmtId="0" fontId="12" fillId="2" borderId="1109" xfId="8" applyFont="1" applyFill="1" applyBorder="1"/>
    <xf numFmtId="176" fontId="12" fillId="2" borderId="1109" xfId="10" applyFont="1" applyFill="1" applyBorder="1"/>
    <xf numFmtId="0" fontId="26" fillId="2" borderId="1109" xfId="0" applyFont="1" applyFill="1" applyBorder="1"/>
    <xf numFmtId="43" fontId="26" fillId="2" borderId="1109" xfId="0" applyNumberFormat="1" applyFont="1" applyFill="1" applyBorder="1"/>
    <xf numFmtId="9" fontId="26" fillId="2" borderId="1110" xfId="2" applyFont="1" applyFill="1" applyBorder="1"/>
    <xf numFmtId="9" fontId="26" fillId="2" borderId="995" xfId="2" applyFont="1" applyFill="1" applyBorder="1"/>
    <xf numFmtId="0" fontId="56" fillId="2" borderId="1142" xfId="8" applyFont="1" applyFill="1" applyBorder="1" applyAlignment="1">
      <alignment horizontal="left"/>
    </xf>
    <xf numFmtId="0" fontId="12" fillId="2" borderId="1132" xfId="8" applyFont="1" applyFill="1" applyBorder="1"/>
    <xf numFmtId="176" fontId="12" fillId="2" borderId="1132" xfId="10" applyFont="1" applyFill="1" applyBorder="1"/>
    <xf numFmtId="0" fontId="26" fillId="2" borderId="1132" xfId="0" applyFont="1" applyFill="1" applyBorder="1"/>
    <xf numFmtId="0" fontId="26" fillId="0" borderId="1132" xfId="0" applyFont="1" applyBorder="1"/>
    <xf numFmtId="9" fontId="26" fillId="0" borderId="1143" xfId="2" applyFont="1" applyFill="1" applyBorder="1"/>
    <xf numFmtId="0" fontId="56" fillId="2" borderId="1135" xfId="8" applyFont="1" applyFill="1" applyBorder="1" applyAlignment="1">
      <alignment horizontal="left"/>
    </xf>
    <xf numFmtId="0" fontId="12" fillId="2" borderId="1136" xfId="8" applyFont="1" applyFill="1" applyBorder="1"/>
    <xf numFmtId="176" fontId="12" fillId="2" borderId="1136" xfId="10" applyFont="1" applyFill="1" applyBorder="1"/>
    <xf numFmtId="0" fontId="26" fillId="2" borderId="1136" xfId="0" applyFont="1" applyFill="1" applyBorder="1"/>
    <xf numFmtId="43" fontId="26" fillId="2" borderId="1136" xfId="0" applyNumberFormat="1" applyFont="1" applyFill="1" applyBorder="1"/>
    <xf numFmtId="9" fontId="26" fillId="2" borderId="1137" xfId="2" applyFont="1" applyFill="1" applyBorder="1"/>
    <xf numFmtId="43" fontId="27" fillId="12" borderId="1109" xfId="6" applyFont="1" applyFill="1" applyBorder="1" applyAlignment="1">
      <alignment horizontal="center" vertical="center"/>
    </xf>
    <xf numFmtId="43" fontId="27" fillId="12" borderId="1110" xfId="6" applyFont="1" applyFill="1" applyBorder="1" applyAlignment="1">
      <alignment horizontal="center" vertical="center"/>
    </xf>
    <xf numFmtId="43" fontId="25" fillId="2" borderId="1135" xfId="6" applyFont="1" applyFill="1" applyBorder="1"/>
    <xf numFmtId="10" fontId="57" fillId="2" borderId="1136" xfId="2" applyNumberFormat="1" applyFont="1" applyFill="1" applyBorder="1"/>
    <xf numFmtId="43" fontId="26" fillId="2" borderId="1136" xfId="6" applyFont="1" applyFill="1" applyBorder="1"/>
    <xf numFmtId="43" fontId="26" fillId="2" borderId="1137" xfId="6" applyFont="1" applyFill="1" applyBorder="1"/>
    <xf numFmtId="43" fontId="25" fillId="2" borderId="1121" xfId="6" applyFont="1" applyFill="1" applyBorder="1"/>
    <xf numFmtId="0" fontId="26" fillId="2" borderId="1047" xfId="0" applyFont="1" applyFill="1" applyBorder="1" applyAlignment="1">
      <alignment horizontal="center"/>
    </xf>
    <xf numFmtId="0" fontId="26" fillId="2" borderId="1144" xfId="0" applyFont="1" applyFill="1" applyBorder="1" applyAlignment="1">
      <alignment horizontal="center"/>
    </xf>
    <xf numFmtId="0" fontId="26" fillId="2" borderId="1145" xfId="0" applyFont="1" applyFill="1" applyBorder="1" applyAlignment="1">
      <alignment horizontal="center"/>
    </xf>
    <xf numFmtId="10" fontId="57" fillId="2" borderId="720" xfId="2" applyNumberFormat="1" applyFont="1" applyFill="1" applyBorder="1"/>
    <xf numFmtId="43" fontId="26" fillId="2" borderId="720" xfId="6" applyFont="1" applyFill="1" applyBorder="1"/>
    <xf numFmtId="43" fontId="26" fillId="2" borderId="1106" xfId="6" applyFont="1" applyFill="1" applyBorder="1"/>
    <xf numFmtId="43" fontId="25" fillId="2" borderId="1140" xfId="6" applyFont="1" applyFill="1" applyBorder="1"/>
    <xf numFmtId="43" fontId="26" fillId="2" borderId="1139" xfId="6" applyFont="1" applyFill="1" applyBorder="1"/>
    <xf numFmtId="43" fontId="26" fillId="2" borderId="1146" xfId="6" applyFont="1" applyFill="1" applyBorder="1"/>
    <xf numFmtId="43" fontId="25" fillId="2" borderId="1109" xfId="6" applyFont="1" applyFill="1" applyBorder="1"/>
    <xf numFmtId="43" fontId="25" fillId="2" borderId="1107" xfId="6" applyFont="1" applyFill="1" applyBorder="1"/>
    <xf numFmtId="43" fontId="25" fillId="2" borderId="1147" xfId="6" applyFont="1" applyFill="1" applyBorder="1"/>
    <xf numFmtId="0" fontId="27" fillId="7" borderId="1002" xfId="0" applyFont="1" applyFill="1" applyBorder="1" applyAlignment="1">
      <alignment horizontal="center"/>
    </xf>
    <xf numFmtId="0" fontId="27" fillId="7" borderId="1130" xfId="0" applyFont="1" applyFill="1" applyBorder="1" applyAlignment="1">
      <alignment horizontal="center"/>
    </xf>
    <xf numFmtId="0" fontId="27" fillId="7" borderId="997" xfId="0" applyFont="1" applyFill="1" applyBorder="1" applyAlignment="1">
      <alignment horizontal="center"/>
    </xf>
    <xf numFmtId="0" fontId="28" fillId="7" borderId="1151" xfId="0" quotePrefix="1" applyFont="1" applyFill="1" applyBorder="1" applyAlignment="1">
      <alignment horizontal="center"/>
    </xf>
    <xf numFmtId="0" fontId="28" fillId="7" borderId="720" xfId="0" quotePrefix="1" applyFont="1" applyFill="1" applyBorder="1" applyAlignment="1">
      <alignment horizontal="center"/>
    </xf>
    <xf numFmtId="0" fontId="28" fillId="7" borderId="1106" xfId="0" quotePrefix="1" applyFont="1" applyFill="1" applyBorder="1" applyAlignment="1">
      <alignment horizontal="center"/>
    </xf>
    <xf numFmtId="0" fontId="28" fillId="7" borderId="1135" xfId="0" quotePrefix="1" applyFont="1" applyFill="1" applyBorder="1" applyAlignment="1">
      <alignment horizontal="center"/>
    </xf>
    <xf numFmtId="0" fontId="28" fillId="7" borderId="1136" xfId="0" quotePrefix="1" applyFont="1" applyFill="1" applyBorder="1" applyAlignment="1">
      <alignment horizontal="center"/>
    </xf>
    <xf numFmtId="0" fontId="28" fillId="7" borderId="1137" xfId="0" quotePrefix="1" applyFont="1" applyFill="1" applyBorder="1" applyAlignment="1">
      <alignment horizontal="center"/>
    </xf>
    <xf numFmtId="0" fontId="10" fillId="0" borderId="797" xfId="8" applyFont="1" applyBorder="1"/>
    <xf numFmtId="0" fontId="10" fillId="0" borderId="1127" xfId="8" applyFont="1" applyBorder="1"/>
    <xf numFmtId="0" fontId="26" fillId="0" borderId="1127" xfId="0" applyFont="1" applyBorder="1"/>
    <xf numFmtId="0" fontId="26" fillId="0" borderId="1118" xfId="0" applyFont="1" applyBorder="1"/>
    <xf numFmtId="0" fontId="26" fillId="0" borderId="1134" xfId="0" applyFont="1" applyBorder="1"/>
    <xf numFmtId="0" fontId="10" fillId="0" borderId="797" xfId="8" applyFont="1" applyBorder="1" applyAlignment="1">
      <alignment horizontal="left"/>
    </xf>
    <xf numFmtId="166" fontId="26" fillId="0" borderId="1119" xfId="1" applyFont="1" applyBorder="1"/>
    <xf numFmtId="0" fontId="10" fillId="0" borderId="797" xfId="8" applyFont="1" applyBorder="1" applyAlignment="1">
      <alignment horizontal="left" indent="4"/>
    </xf>
    <xf numFmtId="0" fontId="12" fillId="0" borderId="797" xfId="8" applyFont="1" applyBorder="1" applyAlignment="1">
      <alignment horizontal="left" indent="9"/>
    </xf>
    <xf numFmtId="166" fontId="31" fillId="0" borderId="1119" xfId="1" applyFont="1" applyFill="1" applyBorder="1"/>
    <xf numFmtId="0" fontId="10" fillId="0" borderId="1151" xfId="8" applyFont="1" applyBorder="1"/>
    <xf numFmtId="0" fontId="10" fillId="0" borderId="720" xfId="8" applyFont="1" applyBorder="1" applyAlignment="1">
      <alignment horizontal="left" indent="9"/>
    </xf>
    <xf numFmtId="166" fontId="26" fillId="0" borderId="720" xfId="1" applyFont="1" applyBorder="1"/>
    <xf numFmtId="0" fontId="26" fillId="0" borderId="720" xfId="0" applyFont="1" applyBorder="1"/>
    <xf numFmtId="166" fontId="26" fillId="11" borderId="720" xfId="1" applyFont="1" applyFill="1" applyBorder="1"/>
    <xf numFmtId="166" fontId="26" fillId="0" borderId="1134" xfId="1" applyFont="1" applyBorder="1"/>
    <xf numFmtId="166" fontId="26" fillId="0" borderId="1127" xfId="1" applyFont="1" applyBorder="1"/>
    <xf numFmtId="0" fontId="12" fillId="0" borderId="720" xfId="8" applyFont="1" applyBorder="1" applyAlignment="1">
      <alignment horizontal="left" indent="9"/>
    </xf>
    <xf numFmtId="0" fontId="10" fillId="0" borderId="1109" xfId="8" applyFont="1" applyBorder="1" applyAlignment="1">
      <alignment horizontal="left" indent="9"/>
    </xf>
    <xf numFmtId="166" fontId="26" fillId="0" borderId="1109" xfId="1" applyFont="1" applyBorder="1"/>
    <xf numFmtId="0" fontId="26" fillId="0" borderId="1109" xfId="0" applyFont="1" applyBorder="1"/>
    <xf numFmtId="0" fontId="4" fillId="7" borderId="1045" xfId="8" applyFont="1" applyFill="1" applyBorder="1"/>
    <xf numFmtId="0" fontId="27" fillId="7" borderId="1045" xfId="8" applyFont="1" applyFill="1" applyBorder="1" applyAlignment="1">
      <alignment horizontal="center"/>
    </xf>
    <xf numFmtId="43" fontId="27" fillId="7" borderId="1152" xfId="6" applyFont="1" applyFill="1" applyBorder="1" applyAlignment="1">
      <alignment horizontal="center" vertical="center" wrapText="1"/>
    </xf>
    <xf numFmtId="0" fontId="27" fillId="7" borderId="1024" xfId="9" applyFont="1" applyFill="1" applyBorder="1" applyAlignment="1">
      <alignment vertical="center"/>
    </xf>
    <xf numFmtId="0" fontId="27" fillId="7" borderId="1153" xfId="0" applyFont="1" applyFill="1" applyBorder="1" applyAlignment="1">
      <alignment horizontal="center"/>
    </xf>
    <xf numFmtId="0" fontId="27" fillId="7" borderId="1154" xfId="8" applyFont="1" applyFill="1" applyBorder="1" applyAlignment="1">
      <alignment horizontal="center" vertical="center"/>
    </xf>
    <xf numFmtId="43" fontId="57" fillId="7" borderId="1136" xfId="6" applyFont="1" applyFill="1" applyBorder="1" applyAlignment="1">
      <alignment horizontal="center" vertical="center" wrapText="1"/>
    </xf>
    <xf numFmtId="0" fontId="89" fillId="7" borderId="1128" xfId="8" applyFont="1" applyFill="1" applyBorder="1"/>
    <xf numFmtId="0" fontId="4" fillId="7" borderId="1128" xfId="0" applyFont="1" applyFill="1" applyBorder="1"/>
    <xf numFmtId="0" fontId="27" fillId="7" borderId="1128" xfId="8" applyFont="1" applyFill="1" applyBorder="1"/>
    <xf numFmtId="0" fontId="27" fillId="7" borderId="1128" xfId="8" quotePrefix="1" applyFont="1" applyFill="1" applyBorder="1" applyAlignment="1">
      <alignment horizontal="center"/>
    </xf>
    <xf numFmtId="0" fontId="27" fillId="7" borderId="1128" xfId="8" applyFont="1" applyFill="1" applyBorder="1" applyAlignment="1">
      <alignment horizontal="center" vertical="center"/>
    </xf>
    <xf numFmtId="0" fontId="27" fillId="7" borderId="1129" xfId="8" applyFont="1" applyFill="1" applyBorder="1" applyAlignment="1">
      <alignment horizontal="center" vertical="center"/>
    </xf>
    <xf numFmtId="0" fontId="89" fillId="7" borderId="1155" xfId="8" applyFont="1" applyFill="1" applyBorder="1" applyAlignment="1">
      <alignment horizontal="center"/>
    </xf>
    <xf numFmtId="0" fontId="27" fillId="7" borderId="1133" xfId="0" applyFont="1" applyFill="1" applyBorder="1" applyAlignment="1">
      <alignment horizontal="center"/>
    </xf>
    <xf numFmtId="49" fontId="28" fillId="7" borderId="1036" xfId="8" applyNumberFormat="1" applyFont="1" applyFill="1" applyBorder="1" applyAlignment="1">
      <alignment horizontal="center"/>
    </xf>
    <xf numFmtId="49" fontId="28" fillId="7" borderId="712" xfId="8" applyNumberFormat="1" applyFont="1" applyFill="1" applyBorder="1" applyAlignment="1">
      <alignment horizontal="center"/>
    </xf>
    <xf numFmtId="49" fontId="28" fillId="7" borderId="712" xfId="8" quotePrefix="1" applyNumberFormat="1" applyFont="1" applyFill="1" applyBorder="1" applyAlignment="1">
      <alignment horizontal="center"/>
    </xf>
    <xf numFmtId="49" fontId="28" fillId="7" borderId="870" xfId="8" applyNumberFormat="1" applyFont="1" applyFill="1" applyBorder="1" applyAlignment="1">
      <alignment horizontal="center"/>
    </xf>
    <xf numFmtId="0" fontId="28" fillId="7" borderId="1036" xfId="8" quotePrefix="1" applyFont="1" applyFill="1" applyBorder="1" applyAlignment="1">
      <alignment horizontal="center"/>
    </xf>
    <xf numFmtId="0" fontId="28" fillId="7" borderId="712" xfId="8" quotePrefix="1" applyFont="1" applyFill="1" applyBorder="1" applyAlignment="1">
      <alignment horizontal="center"/>
    </xf>
    <xf numFmtId="49" fontId="28" fillId="7" borderId="1143" xfId="8" applyNumberFormat="1" applyFont="1" applyFill="1" applyBorder="1" applyAlignment="1">
      <alignment horizontal="center"/>
    </xf>
    <xf numFmtId="49" fontId="28" fillId="7" borderId="1137" xfId="8" applyNumberFormat="1" applyFont="1" applyFill="1" applyBorder="1" applyAlignment="1">
      <alignment horizontal="center"/>
    </xf>
    <xf numFmtId="0" fontId="12" fillId="0" borderId="797" xfId="8" applyFont="1" applyBorder="1" applyAlignment="1" applyProtection="1">
      <alignment horizontal="center" vertical="center"/>
      <protection locked="0"/>
    </xf>
    <xf numFmtId="0" fontId="12" fillId="0" borderId="1156" xfId="8" applyFont="1" applyBorder="1" applyAlignment="1" applyProtection="1">
      <alignment horizontal="center" vertical="center"/>
      <protection locked="0"/>
    </xf>
    <xf numFmtId="0" fontId="12" fillId="0" borderId="1156" xfId="8" applyFont="1" applyBorder="1" applyProtection="1">
      <protection locked="0"/>
    </xf>
    <xf numFmtId="0" fontId="12" fillId="0" borderId="1156" xfId="8" applyFont="1" applyBorder="1" applyAlignment="1" applyProtection="1">
      <alignment horizontal="center"/>
      <protection locked="0"/>
    </xf>
    <xf numFmtId="0" fontId="12" fillId="0" borderId="1157" xfId="8" applyFont="1" applyBorder="1" applyAlignment="1" applyProtection="1">
      <alignment horizontal="center"/>
      <protection locked="0"/>
    </xf>
    <xf numFmtId="0" fontId="12" fillId="0" borderId="1140" xfId="8" applyFont="1" applyBorder="1" applyAlignment="1" applyProtection="1">
      <alignment horizontal="center"/>
      <protection locked="0"/>
    </xf>
    <xf numFmtId="0" fontId="12" fillId="0" borderId="1127" xfId="8" applyFont="1" applyBorder="1" applyAlignment="1" applyProtection="1">
      <alignment horizontal="center"/>
      <protection locked="0"/>
    </xf>
    <xf numFmtId="0" fontId="12" fillId="0" borderId="1158" xfId="8" applyFont="1" applyBorder="1" applyAlignment="1" applyProtection="1">
      <alignment horizontal="center"/>
      <protection locked="0"/>
    </xf>
    <xf numFmtId="0" fontId="12" fillId="0" borderId="1153" xfId="8" applyFont="1" applyBorder="1" applyAlignment="1" applyProtection="1">
      <alignment horizontal="center"/>
      <protection locked="0"/>
    </xf>
    <xf numFmtId="0" fontId="12" fillId="0" borderId="1154" xfId="8" applyFont="1" applyBorder="1" applyAlignment="1" applyProtection="1">
      <alignment horizontal="center"/>
      <protection locked="0"/>
    </xf>
    <xf numFmtId="0" fontId="12" fillId="0" borderId="1139" xfId="8" applyFont="1" applyBorder="1" applyAlignment="1" applyProtection="1">
      <alignment horizontal="center"/>
      <protection locked="0"/>
    </xf>
    <xf numFmtId="0" fontId="12" fillId="0" borderId="1141" xfId="8" applyFont="1" applyBorder="1" applyAlignment="1" applyProtection="1">
      <alignment horizontal="center"/>
      <protection locked="0"/>
    </xf>
    <xf numFmtId="177" fontId="12" fillId="0" borderId="797" xfId="10" applyNumberFormat="1" applyFont="1" applyBorder="1"/>
    <xf numFmtId="177" fontId="12" fillId="0" borderId="1016" xfId="10" applyNumberFormat="1" applyFont="1" applyBorder="1"/>
    <xf numFmtId="0" fontId="12" fillId="0" borderId="797" xfId="8" applyFont="1" applyBorder="1" applyAlignment="1" applyProtection="1">
      <alignment horizontal="center"/>
      <protection locked="0"/>
    </xf>
    <xf numFmtId="0" fontId="12" fillId="0" borderId="1016" xfId="8" applyFont="1" applyBorder="1" applyAlignment="1" applyProtection="1">
      <alignment horizontal="center"/>
      <protection locked="0"/>
    </xf>
    <xf numFmtId="0" fontId="12" fillId="0" borderId="797" xfId="8" applyFont="1" applyBorder="1" applyAlignment="1">
      <alignment horizontal="left" indent="13"/>
    </xf>
    <xf numFmtId="166" fontId="26" fillId="11" borderId="797" xfId="1" applyFont="1" applyFill="1" applyBorder="1"/>
    <xf numFmtId="166" fontId="26" fillId="0" borderId="1016" xfId="1" applyFont="1" applyFill="1" applyBorder="1"/>
    <xf numFmtId="166" fontId="26" fillId="0" borderId="1136" xfId="1" applyFont="1" applyFill="1" applyBorder="1"/>
    <xf numFmtId="166" fontId="26" fillId="0" borderId="1131" xfId="1" applyFont="1" applyFill="1" applyBorder="1"/>
    <xf numFmtId="172" fontId="25" fillId="11" borderId="720" xfId="1" applyNumberFormat="1" applyFont="1" applyFill="1" applyBorder="1"/>
    <xf numFmtId="166" fontId="26" fillId="0" borderId="720" xfId="1" applyFont="1" applyFill="1" applyBorder="1"/>
    <xf numFmtId="177" fontId="12" fillId="0" borderId="720" xfId="10" applyNumberFormat="1" applyFont="1" applyBorder="1"/>
    <xf numFmtId="166" fontId="25" fillId="11" borderId="720" xfId="1" applyFont="1" applyFill="1" applyBorder="1"/>
    <xf numFmtId="166" fontId="25" fillId="11" borderId="1145" xfId="1" applyFont="1" applyFill="1" applyBorder="1"/>
    <xf numFmtId="166" fontId="25" fillId="11" borderId="1048" xfId="1" applyFont="1" applyFill="1" applyBorder="1"/>
    <xf numFmtId="0" fontId="10" fillId="0" borderId="720" xfId="8" applyFont="1" applyBorder="1" applyAlignment="1" applyProtection="1">
      <alignment horizontal="center" vertical="center"/>
      <protection locked="0"/>
    </xf>
    <xf numFmtId="166" fontId="25" fillId="0" borderId="720" xfId="1" applyFont="1" applyFill="1" applyBorder="1"/>
    <xf numFmtId="0" fontId="12" fillId="0" borderId="797" xfId="8" applyFont="1" applyBorder="1" applyProtection="1">
      <protection locked="0"/>
    </xf>
    <xf numFmtId="0" fontId="12" fillId="0" borderId="1127" xfId="8" applyFont="1" applyBorder="1" applyProtection="1">
      <protection locked="0"/>
    </xf>
    <xf numFmtId="0" fontId="12" fillId="0" borderId="1153" xfId="8" applyFont="1" applyBorder="1" applyProtection="1">
      <protection locked="0"/>
    </xf>
    <xf numFmtId="0" fontId="12" fillId="0" borderId="1154" xfId="8" applyFont="1" applyBorder="1" applyProtection="1">
      <protection locked="0"/>
    </xf>
    <xf numFmtId="0" fontId="12" fillId="0" borderId="1141" xfId="8" applyFont="1" applyBorder="1" applyProtection="1">
      <protection locked="0"/>
    </xf>
    <xf numFmtId="172" fontId="25" fillId="0" borderId="720" xfId="1" applyNumberFormat="1" applyFont="1" applyFill="1" applyBorder="1"/>
    <xf numFmtId="166" fontId="26" fillId="0" borderId="660" xfId="1" applyFont="1" applyFill="1" applyBorder="1"/>
    <xf numFmtId="177" fontId="12" fillId="0" borderId="660" xfId="10" applyNumberFormat="1" applyFont="1" applyBorder="1"/>
    <xf numFmtId="0" fontId="10" fillId="0" borderId="1159" xfId="8" applyFont="1" applyBorder="1" applyAlignment="1">
      <alignment horizontal="left" vertical="center"/>
    </xf>
    <xf numFmtId="0" fontId="10" fillId="0" borderId="1160" xfId="8" applyFont="1" applyBorder="1" applyAlignment="1">
      <alignment horizontal="left" vertical="center"/>
    </xf>
    <xf numFmtId="172" fontId="25" fillId="0" borderId="1160" xfId="1" applyNumberFormat="1" applyFont="1" applyFill="1" applyBorder="1"/>
    <xf numFmtId="166" fontId="25" fillId="0" borderId="1160" xfId="1" applyFont="1" applyFill="1" applyBorder="1"/>
    <xf numFmtId="166" fontId="25" fillId="11" borderId="1160" xfId="1" applyFont="1" applyFill="1" applyBorder="1"/>
    <xf numFmtId="166" fontId="25" fillId="11" borderId="1161" xfId="1" applyFont="1" applyFill="1" applyBorder="1"/>
    <xf numFmtId="166" fontId="25" fillId="11" borderId="1159" xfId="1" applyFont="1" applyFill="1" applyBorder="1"/>
    <xf numFmtId="166" fontId="25" fillId="11" borderId="1162" xfId="1" applyFont="1" applyFill="1" applyBorder="1"/>
    <xf numFmtId="166" fontId="25" fillId="11" borderId="1163" xfId="1" applyFont="1" applyFill="1" applyBorder="1"/>
    <xf numFmtId="166" fontId="25" fillId="11" borderId="1164" xfId="1" applyFont="1" applyFill="1" applyBorder="1"/>
    <xf numFmtId="0" fontId="10" fillId="0" borderId="1159" xfId="8" applyFont="1" applyBorder="1" applyAlignment="1">
      <alignment horizontal="left"/>
    </xf>
    <xf numFmtId="0" fontId="10" fillId="0" borderId="1160" xfId="8" applyFont="1" applyBorder="1" applyAlignment="1">
      <alignment horizontal="left"/>
    </xf>
    <xf numFmtId="0" fontId="25" fillId="2" borderId="710" xfId="0" applyFont="1" applyFill="1" applyBorder="1"/>
    <xf numFmtId="166" fontId="25" fillId="11" borderId="1165" xfId="1" applyFont="1" applyFill="1" applyBorder="1"/>
    <xf numFmtId="0" fontId="10" fillId="0" borderId="1166" xfId="8" applyFont="1" applyBorder="1" applyAlignment="1">
      <alignment horizontal="left"/>
    </xf>
    <xf numFmtId="0" fontId="10" fillId="0" borderId="1167" xfId="8" applyFont="1" applyBorder="1" applyAlignment="1">
      <alignment horizontal="left"/>
    </xf>
    <xf numFmtId="172" fontId="25" fillId="0" borderId="1167" xfId="1" applyNumberFormat="1" applyFont="1" applyFill="1" applyBorder="1"/>
    <xf numFmtId="166" fontId="25" fillId="0" borderId="1167" xfId="1" applyFont="1" applyFill="1" applyBorder="1"/>
    <xf numFmtId="166" fontId="25" fillId="11" borderId="1168" xfId="1" applyFont="1" applyFill="1" applyBorder="1"/>
    <xf numFmtId="166" fontId="25" fillId="0" borderId="1168" xfId="1" applyFont="1" applyFill="1" applyBorder="1"/>
    <xf numFmtId="166" fontId="25" fillId="11" borderId="1169" xfId="1" applyFont="1" applyFill="1" applyBorder="1"/>
    <xf numFmtId="166" fontId="25" fillId="11" borderId="1170" xfId="1" applyFont="1" applyFill="1" applyBorder="1"/>
    <xf numFmtId="166" fontId="25" fillId="11" borderId="1171" xfId="1" applyFont="1" applyFill="1" applyBorder="1"/>
    <xf numFmtId="166" fontId="25" fillId="11" borderId="1172" xfId="1" applyFont="1" applyFill="1" applyBorder="1"/>
    <xf numFmtId="166" fontId="25" fillId="11" borderId="1173" xfId="1" applyFont="1" applyFill="1" applyBorder="1"/>
    <xf numFmtId="0" fontId="10" fillId="0" borderId="1043" xfId="8" applyFont="1" applyBorder="1" applyAlignment="1">
      <alignment horizontal="left" vertical="center"/>
    </xf>
    <xf numFmtId="0" fontId="10" fillId="0" borderId="1026" xfId="8" applyFont="1" applyBorder="1" applyAlignment="1">
      <alignment horizontal="left" vertical="center"/>
    </xf>
    <xf numFmtId="166" fontId="25" fillId="0" borderId="1026" xfId="1" applyFont="1" applyFill="1" applyBorder="1"/>
    <xf numFmtId="166" fontId="25" fillId="11" borderId="1026" xfId="1" applyFont="1" applyFill="1" applyBorder="1"/>
    <xf numFmtId="166" fontId="25" fillId="11" borderId="1044" xfId="1" applyFont="1" applyFill="1" applyBorder="1"/>
    <xf numFmtId="166" fontId="25" fillId="11" borderId="1043" xfId="1" applyFont="1" applyFill="1" applyBorder="1"/>
    <xf numFmtId="166" fontId="25" fillId="11" borderId="1174" xfId="1" applyFont="1" applyFill="1" applyBorder="1"/>
    <xf numFmtId="166" fontId="25" fillId="11" borderId="1167" xfId="1" applyFont="1" applyFill="1" applyBorder="1"/>
    <xf numFmtId="166" fontId="25" fillId="11" borderId="1175" xfId="1" applyFont="1" applyFill="1" applyBorder="1"/>
    <xf numFmtId="166" fontId="25" fillId="11" borderId="1166" xfId="1" applyFont="1" applyFill="1" applyBorder="1"/>
    <xf numFmtId="166" fontId="25" fillId="11" borderId="1176" xfId="1" applyFont="1" applyFill="1" applyBorder="1"/>
    <xf numFmtId="0" fontId="10" fillId="0" borderId="1152" xfId="8" applyFont="1" applyBorder="1"/>
    <xf numFmtId="166" fontId="25" fillId="8" borderId="1152" xfId="0" applyNumberFormat="1" applyFont="1" applyFill="1" applyBorder="1"/>
    <xf numFmtId="166" fontId="25" fillId="8" borderId="1174" xfId="0" applyNumberFormat="1" applyFont="1" applyFill="1" applyBorder="1"/>
    <xf numFmtId="0" fontId="10" fillId="0" borderId="720" xfId="8" applyFont="1" applyBorder="1"/>
    <xf numFmtId="166" fontId="25" fillId="8" borderId="720" xfId="0" applyNumberFormat="1" applyFont="1" applyFill="1" applyBorder="1"/>
    <xf numFmtId="166" fontId="25" fillId="8" borderId="1177" xfId="0" applyNumberFormat="1" applyFont="1" applyFill="1" applyBorder="1"/>
    <xf numFmtId="0" fontId="10" fillId="0" borderId="1178" xfId="8" applyFont="1" applyBorder="1"/>
    <xf numFmtId="0" fontId="10" fillId="0" borderId="1172" xfId="8" applyFont="1" applyBorder="1"/>
    <xf numFmtId="176" fontId="10" fillId="0" borderId="1172" xfId="10" applyFont="1" applyBorder="1"/>
    <xf numFmtId="166" fontId="25" fillId="8" borderId="1172" xfId="0" applyNumberFormat="1" applyFont="1" applyFill="1" applyBorder="1"/>
    <xf numFmtId="166" fontId="25" fillId="8" borderId="1179" xfId="0" applyNumberFormat="1" applyFont="1" applyFill="1" applyBorder="1"/>
    <xf numFmtId="166" fontId="25" fillId="8" borderId="1178" xfId="0" applyNumberFormat="1" applyFont="1" applyFill="1" applyBorder="1"/>
    <xf numFmtId="166" fontId="25" fillId="8" borderId="1176" xfId="0" applyNumberFormat="1" applyFont="1" applyFill="1" applyBorder="1"/>
    <xf numFmtId="0" fontId="10" fillId="0" borderId="1003" xfId="8" applyFont="1" applyBorder="1"/>
    <xf numFmtId="0" fontId="10" fillId="2" borderId="1002" xfId="8" applyFont="1" applyFill="1" applyBorder="1"/>
    <xf numFmtId="0" fontId="12" fillId="2" borderId="1003" xfId="8" applyFont="1" applyFill="1" applyBorder="1"/>
    <xf numFmtId="0" fontId="26" fillId="2" borderId="1003" xfId="0" applyFont="1" applyFill="1" applyBorder="1"/>
    <xf numFmtId="0" fontId="26" fillId="2" borderId="1004" xfId="0" applyFont="1" applyFill="1" applyBorder="1"/>
    <xf numFmtId="0" fontId="26" fillId="2" borderId="1002" xfId="0" applyFont="1" applyFill="1" applyBorder="1"/>
    <xf numFmtId="0" fontId="26" fillId="2" borderId="1174" xfId="0" applyFont="1" applyFill="1" applyBorder="1"/>
    <xf numFmtId="0" fontId="12" fillId="2" borderId="1121" xfId="8" applyFont="1" applyFill="1" applyBorder="1"/>
    <xf numFmtId="0" fontId="12" fillId="2" borderId="1180" xfId="8" applyFont="1" applyFill="1" applyBorder="1"/>
    <xf numFmtId="0" fontId="26" fillId="2" borderId="1180" xfId="0" applyFont="1" applyFill="1" applyBorder="1"/>
    <xf numFmtId="0" fontId="26" fillId="2" borderId="1106" xfId="0" applyFont="1" applyFill="1" applyBorder="1"/>
    <xf numFmtId="0" fontId="26" fillId="2" borderId="1121" xfId="0" applyFont="1" applyFill="1" applyBorder="1"/>
    <xf numFmtId="0" fontId="26" fillId="2" borderId="1181" xfId="0" applyFont="1" applyFill="1" applyBorder="1"/>
    <xf numFmtId="0" fontId="56" fillId="2" borderId="1121" xfId="8" applyFont="1" applyFill="1" applyBorder="1"/>
    <xf numFmtId="0" fontId="12" fillId="2" borderId="1106" xfId="8" applyFont="1" applyFill="1" applyBorder="1"/>
    <xf numFmtId="0" fontId="12" fillId="2" borderId="1181" xfId="8" applyFont="1" applyFill="1" applyBorder="1"/>
    <xf numFmtId="0" fontId="12" fillId="2" borderId="1117" xfId="8" applyFont="1" applyFill="1" applyBorder="1"/>
    <xf numFmtId="0" fontId="12" fillId="2" borderId="1002" xfId="8" applyFont="1" applyFill="1" applyBorder="1"/>
    <xf numFmtId="0" fontId="12" fillId="2" borderId="1174" xfId="8" applyFont="1" applyFill="1" applyBorder="1"/>
    <xf numFmtId="0" fontId="10" fillId="2" borderId="1182" xfId="8" applyFont="1" applyFill="1" applyBorder="1" applyProtection="1">
      <protection locked="0"/>
    </xf>
    <xf numFmtId="10" fontId="57" fillId="2" borderId="1183" xfId="8" applyNumberFormat="1" applyFont="1" applyFill="1" applyBorder="1" applyProtection="1">
      <protection locked="0"/>
    </xf>
    <xf numFmtId="0" fontId="10" fillId="2" borderId="1183" xfId="8" applyFont="1" applyFill="1" applyBorder="1" applyProtection="1">
      <protection locked="0"/>
    </xf>
    <xf numFmtId="0" fontId="26" fillId="2" borderId="1184" xfId="0" applyFont="1" applyFill="1" applyBorder="1"/>
    <xf numFmtId="0" fontId="10" fillId="2" borderId="1121" xfId="8" applyFont="1" applyFill="1" applyBorder="1" applyProtection="1">
      <protection locked="0"/>
    </xf>
    <xf numFmtId="10" fontId="57" fillId="2" borderId="1180" xfId="8" applyNumberFormat="1" applyFont="1" applyFill="1" applyBorder="1" applyProtection="1">
      <protection locked="0"/>
    </xf>
    <xf numFmtId="0" fontId="10" fillId="2" borderId="1180" xfId="8" applyFont="1" applyFill="1" applyBorder="1" applyProtection="1">
      <protection locked="0"/>
    </xf>
    <xf numFmtId="0" fontId="10" fillId="2" borderId="1109" xfId="8" applyFont="1" applyFill="1" applyBorder="1" applyProtection="1">
      <protection locked="0"/>
    </xf>
    <xf numFmtId="166" fontId="10" fillId="11" borderId="1109" xfId="1" applyFont="1" applyFill="1" applyBorder="1" applyProtection="1">
      <protection locked="0"/>
    </xf>
    <xf numFmtId="166" fontId="10" fillId="11" borderId="1110" xfId="1" applyFont="1" applyFill="1" applyBorder="1" applyProtection="1">
      <protection locked="0"/>
    </xf>
    <xf numFmtId="0" fontId="27" fillId="7" borderId="1152" xfId="0" applyFont="1" applyFill="1" applyBorder="1" applyAlignment="1">
      <alignment horizontal="center"/>
    </xf>
    <xf numFmtId="0" fontId="27" fillId="7" borderId="1183" xfId="0" applyFont="1" applyFill="1" applyBorder="1" applyAlignment="1">
      <alignment horizontal="center"/>
    </xf>
    <xf numFmtId="0" fontId="27" fillId="7" borderId="1186" xfId="0" applyFont="1" applyFill="1" applyBorder="1" applyAlignment="1">
      <alignment horizontal="center"/>
    </xf>
    <xf numFmtId="0" fontId="27" fillId="7" borderId="803" xfId="0" applyFont="1" applyFill="1" applyBorder="1" applyAlignment="1">
      <alignment horizontal="center"/>
    </xf>
    <xf numFmtId="0" fontId="27" fillId="7" borderId="1183" xfId="0" quotePrefix="1" applyFont="1" applyFill="1" applyBorder="1" applyAlignment="1">
      <alignment horizontal="center"/>
    </xf>
    <xf numFmtId="0" fontId="27" fillId="7" borderId="1183" xfId="0" applyFont="1" applyFill="1" applyBorder="1" applyAlignment="1">
      <alignment vertical="center" wrapText="1"/>
    </xf>
    <xf numFmtId="0" fontId="27" fillId="7" borderId="1183" xfId="0" applyFont="1" applyFill="1" applyBorder="1" applyAlignment="1">
      <alignment vertical="center"/>
    </xf>
    <xf numFmtId="0" fontId="27" fillId="7" borderId="1184" xfId="0" applyFont="1" applyFill="1" applyBorder="1" applyAlignment="1">
      <alignment vertical="center"/>
    </xf>
    <xf numFmtId="0" fontId="27" fillId="7" borderId="1182" xfId="0" applyFont="1" applyFill="1" applyBorder="1" applyAlignment="1">
      <alignment horizontal="center"/>
    </xf>
    <xf numFmtId="0" fontId="27" fillId="7" borderId="1184" xfId="0" applyFont="1" applyFill="1" applyBorder="1" applyAlignment="1">
      <alignment horizontal="center" vertical="center"/>
    </xf>
    <xf numFmtId="0" fontId="28" fillId="7" borderId="803" xfId="0" quotePrefix="1" applyFont="1" applyFill="1" applyBorder="1" applyAlignment="1">
      <alignment horizontal="center"/>
    </xf>
    <xf numFmtId="0" fontId="28" fillId="7" borderId="1180" xfId="0" quotePrefix="1" applyFont="1" applyFill="1" applyBorder="1" applyAlignment="1">
      <alignment horizontal="center"/>
    </xf>
    <xf numFmtId="0" fontId="28" fillId="7" borderId="1188" xfId="0" quotePrefix="1" applyFont="1" applyFill="1" applyBorder="1" applyAlignment="1">
      <alignment horizontal="center"/>
    </xf>
    <xf numFmtId="0" fontId="28" fillId="7" borderId="1183" xfId="0" quotePrefix="1" applyFont="1" applyFill="1" applyBorder="1" applyAlignment="1">
      <alignment horizontal="center"/>
    </xf>
    <xf numFmtId="0" fontId="28" fillId="7" borderId="1184" xfId="0" quotePrefix="1" applyFont="1" applyFill="1" applyBorder="1" applyAlignment="1">
      <alignment horizontal="center"/>
    </xf>
    <xf numFmtId="0" fontId="28" fillId="7" borderId="1182" xfId="0" quotePrefix="1" applyFont="1" applyFill="1" applyBorder="1" applyAlignment="1">
      <alignment horizontal="center"/>
    </xf>
    <xf numFmtId="0" fontId="26" fillId="0" borderId="1186" xfId="0" applyFont="1" applyBorder="1"/>
    <xf numFmtId="0" fontId="26" fillId="0" borderId="1187" xfId="0" applyFont="1" applyBorder="1"/>
    <xf numFmtId="0" fontId="26" fillId="0" borderId="1185" xfId="0" applyFont="1" applyBorder="1"/>
    <xf numFmtId="0" fontId="26" fillId="0" borderId="1119" xfId="0" applyFont="1" applyBorder="1"/>
    <xf numFmtId="0" fontId="10" fillId="0" borderId="1151" xfId="8" applyFont="1" applyBorder="1" applyAlignment="1">
      <alignment horizontal="left" indent="9"/>
    </xf>
    <xf numFmtId="0" fontId="10" fillId="0" borderId="1180" xfId="8" applyFont="1" applyBorder="1" applyAlignment="1">
      <alignment horizontal="left" indent="9"/>
    </xf>
    <xf numFmtId="0" fontId="10" fillId="0" borderId="1188" xfId="8" applyFont="1" applyBorder="1" applyAlignment="1">
      <alignment horizontal="left" indent="9"/>
    </xf>
    <xf numFmtId="166" fontId="26" fillId="11" borderId="1180" xfId="1" applyFont="1" applyFill="1" applyBorder="1"/>
    <xf numFmtId="0" fontId="26" fillId="0" borderId="1180" xfId="0" applyFont="1" applyBorder="1"/>
    <xf numFmtId="166" fontId="26" fillId="0" borderId="1180" xfId="1" applyFont="1" applyBorder="1"/>
    <xf numFmtId="0" fontId="12" fillId="0" borderId="1151" xfId="8" applyFont="1" applyBorder="1" applyAlignment="1">
      <alignment horizontal="left" indent="9"/>
    </xf>
    <xf numFmtId="0" fontId="12" fillId="0" borderId="1180" xfId="8" applyFont="1" applyBorder="1" applyAlignment="1">
      <alignment horizontal="left" indent="9"/>
    </xf>
    <xf numFmtId="0" fontId="12" fillId="0" borderId="1189" xfId="8" applyFont="1" applyBorder="1" applyAlignment="1">
      <alignment horizontal="left" indent="9"/>
    </xf>
    <xf numFmtId="0" fontId="26" fillId="0" borderId="1151" xfId="0" applyFont="1" applyBorder="1"/>
    <xf numFmtId="0" fontId="26" fillId="0" borderId="1189" xfId="0" applyFont="1" applyBorder="1"/>
    <xf numFmtId="0" fontId="26" fillId="0" borderId="1188" xfId="0" applyFont="1" applyBorder="1"/>
    <xf numFmtId="0" fontId="10" fillId="0" borderId="1189" xfId="8" applyFont="1" applyBorder="1" applyAlignment="1">
      <alignment horizontal="left" indent="9"/>
    </xf>
    <xf numFmtId="0" fontId="10" fillId="0" borderId="1107" xfId="8" applyFont="1" applyBorder="1" applyAlignment="1">
      <alignment horizontal="left" indent="9"/>
    </xf>
    <xf numFmtId="0" fontId="26" fillId="2" borderId="1007" xfId="0" applyFont="1" applyFill="1" applyBorder="1"/>
    <xf numFmtId="0" fontId="26" fillId="2" borderId="1019" xfId="0" applyFont="1" applyFill="1" applyBorder="1"/>
    <xf numFmtId="0" fontId="30" fillId="8" borderId="994" xfId="6" applyNumberFormat="1" applyFont="1" applyFill="1" applyBorder="1" applyAlignment="1"/>
    <xf numFmtId="0" fontId="30" fillId="8" borderId="995" xfId="6" applyNumberFormat="1" applyFont="1" applyFill="1" applyBorder="1" applyAlignment="1"/>
    <xf numFmtId="169" fontId="30" fillId="8" borderId="668" xfId="6" applyNumberFormat="1" applyFont="1" applyFill="1" applyBorder="1" applyAlignment="1"/>
    <xf numFmtId="169" fontId="30" fillId="8" borderId="926" xfId="6" applyNumberFormat="1" applyFont="1" applyFill="1" applyBorder="1" applyAlignment="1"/>
    <xf numFmtId="169" fontId="30" fillId="8" borderId="670" xfId="6" applyNumberFormat="1" applyFont="1" applyFill="1" applyBorder="1" applyAlignment="1"/>
    <xf numFmtId="0" fontId="4" fillId="7" borderId="1045" xfId="8" applyFont="1" applyFill="1" applyBorder="1" applyAlignment="1">
      <alignment horizontal="center"/>
    </xf>
    <xf numFmtId="0" fontId="27" fillId="7" borderId="1024" xfId="8" applyFont="1" applyFill="1" applyBorder="1" applyAlignment="1">
      <alignment horizontal="center"/>
    </xf>
    <xf numFmtId="0" fontId="27" fillId="7" borderId="1185" xfId="0" applyFont="1" applyFill="1" applyBorder="1" applyAlignment="1">
      <alignment horizontal="center"/>
    </xf>
    <xf numFmtId="0" fontId="27" fillId="7" borderId="1186" xfId="8" applyFont="1" applyFill="1" applyBorder="1" applyAlignment="1">
      <alignment horizontal="center" vertical="center"/>
    </xf>
    <xf numFmtId="0" fontId="27" fillId="7" borderId="1187" xfId="0" applyFont="1" applyFill="1" applyBorder="1" applyAlignment="1">
      <alignment horizontal="center"/>
    </xf>
    <xf numFmtId="0" fontId="27" fillId="7" borderId="660" xfId="8" applyFont="1" applyFill="1" applyBorder="1"/>
    <xf numFmtId="0" fontId="89" fillId="7" borderId="1016" xfId="8" applyFont="1" applyFill="1" applyBorder="1" applyAlignment="1">
      <alignment horizontal="center"/>
    </xf>
    <xf numFmtId="0" fontId="27" fillId="7" borderId="1194" xfId="8" applyFont="1" applyFill="1" applyBorder="1" applyAlignment="1">
      <alignment horizontal="center"/>
    </xf>
    <xf numFmtId="43" fontId="57" fillId="7" borderId="1183" xfId="6" applyFont="1" applyFill="1" applyBorder="1" applyAlignment="1">
      <alignment horizontal="center" vertical="center" wrapText="1"/>
    </xf>
    <xf numFmtId="43" fontId="27" fillId="7" borderId="1183" xfId="6" applyFont="1" applyFill="1" applyBorder="1" applyAlignment="1">
      <alignment horizontal="center" vertical="center" wrapText="1"/>
    </xf>
    <xf numFmtId="0" fontId="4" fillId="7" borderId="1194" xfId="0" applyFont="1" applyFill="1" applyBorder="1"/>
    <xf numFmtId="0" fontId="27" fillId="7" borderId="1194" xfId="8" applyFont="1" applyFill="1" applyBorder="1"/>
    <xf numFmtId="0" fontId="27" fillId="7" borderId="1195" xfId="8" applyFont="1" applyFill="1" applyBorder="1" applyAlignment="1">
      <alignment horizontal="center"/>
    </xf>
    <xf numFmtId="0" fontId="27" fillId="7" borderId="1196" xfId="8" applyFont="1" applyFill="1" applyBorder="1" applyAlignment="1">
      <alignment horizontal="center" vertical="center"/>
    </xf>
    <xf numFmtId="0" fontId="28" fillId="7" borderId="1194" xfId="8" applyFont="1" applyFill="1" applyBorder="1" applyAlignment="1">
      <alignment horizontal="center"/>
    </xf>
    <xf numFmtId="0" fontId="27" fillId="7" borderId="1194" xfId="8" quotePrefix="1" applyFont="1" applyFill="1" applyBorder="1" applyAlignment="1">
      <alignment horizontal="center"/>
    </xf>
    <xf numFmtId="0" fontId="27" fillId="7" borderId="1194" xfId="8" applyFont="1" applyFill="1" applyBorder="1" applyAlignment="1">
      <alignment horizontal="center" vertical="center"/>
    </xf>
    <xf numFmtId="0" fontId="89" fillId="7" borderId="1194" xfId="8" applyFont="1" applyFill="1" applyBorder="1" applyAlignment="1">
      <alignment horizontal="center"/>
    </xf>
    <xf numFmtId="0" fontId="27" fillId="7" borderId="1184" xfId="0" applyFont="1" applyFill="1" applyBorder="1" applyAlignment="1">
      <alignment horizontal="center"/>
    </xf>
    <xf numFmtId="49" fontId="28" fillId="7" borderId="1197" xfId="8" applyNumberFormat="1" applyFont="1" applyFill="1" applyBorder="1" applyAlignment="1">
      <alignment horizontal="center"/>
    </xf>
    <xf numFmtId="49" fontId="28" fillId="7" borderId="1198" xfId="8" applyNumberFormat="1" applyFont="1" applyFill="1" applyBorder="1" applyAlignment="1">
      <alignment horizontal="center"/>
    </xf>
    <xf numFmtId="49" fontId="28" fillId="7" borderId="1198" xfId="8" quotePrefix="1" applyNumberFormat="1" applyFont="1" applyFill="1" applyBorder="1" applyAlignment="1">
      <alignment horizontal="center"/>
    </xf>
    <xf numFmtId="49" fontId="28" fillId="7" borderId="1199" xfId="8" quotePrefix="1" applyNumberFormat="1" applyFont="1" applyFill="1" applyBorder="1" applyAlignment="1">
      <alignment horizontal="center"/>
    </xf>
    <xf numFmtId="49" fontId="28" fillId="7" borderId="1200" xfId="8" applyNumberFormat="1" applyFont="1" applyFill="1" applyBorder="1" applyAlignment="1">
      <alignment horizontal="center"/>
    </xf>
    <xf numFmtId="49" fontId="28" fillId="7" borderId="1201" xfId="8" applyNumberFormat="1" applyFont="1" applyFill="1" applyBorder="1" applyAlignment="1">
      <alignment horizontal="center"/>
    </xf>
    <xf numFmtId="49" fontId="28" fillId="7" borderId="1202" xfId="8" applyNumberFormat="1" applyFont="1" applyFill="1" applyBorder="1" applyAlignment="1">
      <alignment horizontal="center"/>
    </xf>
    <xf numFmtId="49" fontId="28" fillId="7" borderId="670" xfId="8" applyNumberFormat="1" applyFont="1" applyFill="1" applyBorder="1" applyAlignment="1">
      <alignment horizontal="center"/>
    </xf>
    <xf numFmtId="0" fontId="12" fillId="0" borderId="1203" xfId="8" applyFont="1" applyBorder="1" applyAlignment="1" applyProtection="1">
      <alignment horizontal="center" vertical="center"/>
      <protection locked="0"/>
    </xf>
    <xf numFmtId="0" fontId="12" fillId="0" borderId="1203" xfId="8" applyFont="1" applyBorder="1" applyProtection="1">
      <protection locked="0"/>
    </xf>
    <xf numFmtId="0" fontId="12" fillId="0" borderId="1203" xfId="8" applyFont="1" applyBorder="1" applyAlignment="1" applyProtection="1">
      <alignment horizontal="center"/>
      <protection locked="0"/>
    </xf>
    <xf numFmtId="0" fontId="12" fillId="0" borderId="1204" xfId="8" applyFont="1" applyBorder="1" applyAlignment="1" applyProtection="1">
      <alignment horizontal="center"/>
      <protection locked="0"/>
    </xf>
    <xf numFmtId="0" fontId="12" fillId="0" borderId="1028" xfId="8" applyFont="1" applyBorder="1" applyAlignment="1" applyProtection="1">
      <alignment horizontal="center"/>
      <protection locked="0"/>
    </xf>
    <xf numFmtId="173" fontId="26" fillId="11" borderId="1119" xfId="1" applyNumberFormat="1" applyFont="1" applyFill="1" applyBorder="1" applyProtection="1"/>
    <xf numFmtId="166" fontId="26" fillId="11" borderId="1016" xfId="1" applyFont="1" applyFill="1" applyBorder="1"/>
    <xf numFmtId="0" fontId="10" fillId="0" borderId="1205" xfId="8" applyFont="1" applyBorder="1" applyAlignment="1">
      <alignment horizontal="left"/>
    </xf>
    <xf numFmtId="0" fontId="10" fillId="0" borderId="1202" xfId="8" applyFont="1" applyBorder="1" applyAlignment="1">
      <alignment horizontal="left"/>
    </xf>
    <xf numFmtId="0" fontId="12" fillId="0" borderId="1202" xfId="8" applyFont="1" applyBorder="1" applyAlignment="1">
      <alignment horizontal="center"/>
    </xf>
    <xf numFmtId="0" fontId="12" fillId="0" borderId="1202" xfId="8" applyFont="1" applyBorder="1" applyAlignment="1">
      <alignment horizontal="left" indent="9"/>
    </xf>
    <xf numFmtId="172" fontId="25" fillId="0" borderId="1202" xfId="1" applyNumberFormat="1" applyFont="1" applyFill="1" applyBorder="1"/>
    <xf numFmtId="166" fontId="26" fillId="0" borderId="1202" xfId="1" applyFont="1" applyFill="1" applyBorder="1"/>
    <xf numFmtId="177" fontId="12" fillId="0" borderId="1202" xfId="10" applyNumberFormat="1" applyFont="1" applyBorder="1"/>
    <xf numFmtId="166" fontId="25" fillId="11" borderId="1202" xfId="1" applyFont="1" applyFill="1" applyBorder="1"/>
    <xf numFmtId="166" fontId="25" fillId="11" borderId="1206" xfId="1" applyFont="1" applyFill="1" applyBorder="1"/>
    <xf numFmtId="166" fontId="25" fillId="11" borderId="1205" xfId="1" applyFont="1" applyFill="1" applyBorder="1"/>
    <xf numFmtId="0" fontId="10" fillId="0" borderId="1205" xfId="8" applyFont="1" applyBorder="1"/>
    <xf numFmtId="0" fontId="10" fillId="0" borderId="1202" xfId="8" applyFont="1" applyBorder="1" applyAlignment="1">
      <alignment horizontal="left" indent="9"/>
    </xf>
    <xf numFmtId="0" fontId="10" fillId="0" borderId="1202" xfId="8" applyFont="1" applyBorder="1" applyAlignment="1">
      <alignment horizontal="center"/>
    </xf>
    <xf numFmtId="0" fontId="10" fillId="0" borderId="1202" xfId="8" applyFont="1" applyBorder="1" applyAlignment="1" applyProtection="1">
      <alignment horizontal="center" vertical="center"/>
      <protection locked="0"/>
    </xf>
    <xf numFmtId="166" fontId="25" fillId="0" borderId="1202" xfId="1" applyFont="1" applyFill="1" applyBorder="1"/>
    <xf numFmtId="0" fontId="26" fillId="2" borderId="1119" xfId="0" applyFont="1" applyFill="1" applyBorder="1"/>
    <xf numFmtId="0" fontId="12" fillId="0" borderId="1016" xfId="8" applyFont="1" applyBorder="1" applyProtection="1">
      <protection locked="0"/>
    </xf>
    <xf numFmtId="0" fontId="25" fillId="2" borderId="1119" xfId="0" applyFont="1" applyFill="1" applyBorder="1"/>
    <xf numFmtId="0" fontId="25" fillId="0" borderId="1119" xfId="0" applyFont="1" applyBorder="1"/>
    <xf numFmtId="0" fontId="12" fillId="0" borderId="1202" xfId="8" applyFont="1" applyBorder="1" applyAlignment="1">
      <alignment horizontal="left" indent="4"/>
    </xf>
    <xf numFmtId="0" fontId="12" fillId="0" borderId="1202" xfId="8" applyFont="1" applyBorder="1" applyProtection="1">
      <protection locked="0"/>
    </xf>
    <xf numFmtId="0" fontId="12" fillId="0" borderId="1202" xfId="8" applyFont="1" applyBorder="1" applyAlignment="1" applyProtection="1">
      <alignment horizontal="center" vertical="center"/>
      <protection locked="0"/>
    </xf>
    <xf numFmtId="0" fontId="10" fillId="0" borderId="1186" xfId="8" applyFont="1" applyBorder="1" applyAlignment="1">
      <alignment horizontal="center"/>
    </xf>
    <xf numFmtId="0" fontId="10" fillId="0" borderId="1186" xfId="8" applyFont="1" applyBorder="1" applyAlignment="1">
      <alignment horizontal="left" indent="9"/>
    </xf>
    <xf numFmtId="0" fontId="10" fillId="0" borderId="1186" xfId="8" applyFont="1" applyBorder="1" applyAlignment="1" applyProtection="1">
      <alignment horizontal="center" vertical="center"/>
      <protection locked="0"/>
    </xf>
    <xf numFmtId="166" fontId="25" fillId="0" borderId="1186" xfId="1" applyFont="1" applyFill="1" applyBorder="1"/>
    <xf numFmtId="166" fontId="25" fillId="0" borderId="1091" xfId="1" applyFont="1" applyFill="1" applyBorder="1"/>
    <xf numFmtId="166" fontId="25" fillId="0" borderId="1207" xfId="1" applyFont="1" applyFill="1" applyBorder="1"/>
    <xf numFmtId="166" fontId="25" fillId="0" borderId="1016" xfId="1" applyFont="1" applyFill="1" applyBorder="1"/>
    <xf numFmtId="0" fontId="10" fillId="0" borderId="1208" xfId="8" applyFont="1" applyBorder="1"/>
    <xf numFmtId="0" fontId="10" fillId="0" borderId="1119" xfId="8" applyFont="1" applyBorder="1"/>
    <xf numFmtId="0" fontId="10" fillId="0" borderId="1119" xfId="8" applyFont="1" applyBorder="1" applyAlignment="1">
      <alignment horizontal="left"/>
    </xf>
    <xf numFmtId="0" fontId="10" fillId="0" borderId="1205" xfId="8" applyFont="1" applyBorder="1" applyAlignment="1">
      <alignment horizontal="left" indent="9"/>
    </xf>
    <xf numFmtId="166" fontId="25" fillId="0" borderId="1206" xfId="1" applyFont="1" applyFill="1" applyBorder="1"/>
    <xf numFmtId="166" fontId="25" fillId="0" borderId="1205" xfId="1" applyFont="1" applyFill="1" applyBorder="1"/>
    <xf numFmtId="166" fontId="25" fillId="0" borderId="1126" xfId="1" applyFont="1" applyFill="1" applyBorder="1"/>
    <xf numFmtId="0" fontId="10" fillId="0" borderId="1209" xfId="8" applyFont="1" applyBorder="1" applyAlignment="1">
      <alignment horizontal="left" vertical="center"/>
    </xf>
    <xf numFmtId="0" fontId="10" fillId="0" borderId="1210" xfId="8" applyFont="1" applyBorder="1" applyAlignment="1">
      <alignment horizontal="left" vertical="center"/>
    </xf>
    <xf numFmtId="0" fontId="10" fillId="0" borderId="1210" xfId="8" applyFont="1" applyBorder="1" applyAlignment="1">
      <alignment horizontal="center" vertical="center"/>
    </xf>
    <xf numFmtId="172" fontId="25" fillId="0" borderId="1210" xfId="1" applyNumberFormat="1" applyFont="1" applyFill="1" applyBorder="1"/>
    <xf numFmtId="166" fontId="25" fillId="0" borderId="1210" xfId="1" applyFont="1" applyFill="1" applyBorder="1"/>
    <xf numFmtId="166" fontId="25" fillId="11" borderId="1210" xfId="1" applyFont="1" applyFill="1" applyBorder="1"/>
    <xf numFmtId="166" fontId="25" fillId="11" borderId="1211" xfId="1" applyFont="1" applyFill="1" applyBorder="1"/>
    <xf numFmtId="166" fontId="25" fillId="11" borderId="1212" xfId="1" applyFont="1" applyFill="1" applyBorder="1"/>
    <xf numFmtId="166" fontId="25" fillId="11" borderId="1213" xfId="1" applyFont="1" applyFill="1" applyBorder="1"/>
    <xf numFmtId="166" fontId="25" fillId="11" borderId="1214" xfId="1" applyFont="1" applyFill="1" applyBorder="1"/>
    <xf numFmtId="166" fontId="25" fillId="11" borderId="1215" xfId="1" applyFont="1" applyFill="1" applyBorder="1"/>
    <xf numFmtId="0" fontId="10" fillId="0" borderId="1216" xfId="8" applyFont="1" applyBorder="1" applyAlignment="1">
      <alignment horizontal="left"/>
    </xf>
    <xf numFmtId="0" fontId="10" fillId="0" borderId="1217" xfId="8" applyFont="1" applyBorder="1" applyAlignment="1">
      <alignment horizontal="left"/>
    </xf>
    <xf numFmtId="0" fontId="10" fillId="0" borderId="1217" xfId="8" applyFont="1" applyBorder="1" applyAlignment="1">
      <alignment horizontal="center"/>
    </xf>
    <xf numFmtId="172" fontId="25" fillId="0" borderId="1217" xfId="1" applyNumberFormat="1" applyFont="1" applyFill="1" applyBorder="1"/>
    <xf numFmtId="166" fontId="25" fillId="0" borderId="1217" xfId="1" applyFont="1" applyFill="1" applyBorder="1"/>
    <xf numFmtId="166" fontId="25" fillId="11" borderId="1217" xfId="1" applyFont="1" applyFill="1" applyBorder="1"/>
    <xf numFmtId="166" fontId="25" fillId="11" borderId="1218" xfId="1" applyFont="1" applyFill="1" applyBorder="1"/>
    <xf numFmtId="166" fontId="25" fillId="11" borderId="1219" xfId="1" applyFont="1" applyFill="1" applyBorder="1"/>
    <xf numFmtId="166" fontId="25" fillId="11" borderId="1220" xfId="1" applyFont="1" applyFill="1" applyBorder="1"/>
    <xf numFmtId="166" fontId="25" fillId="11" borderId="1221" xfId="1" applyFont="1" applyFill="1" applyBorder="1"/>
    <xf numFmtId="166" fontId="25" fillId="11" borderId="1222" xfId="1" applyFont="1" applyFill="1" applyBorder="1"/>
    <xf numFmtId="0" fontId="12" fillId="2" borderId="1223" xfId="8" applyFont="1" applyFill="1" applyBorder="1"/>
    <xf numFmtId="0" fontId="12" fillId="2" borderId="1223" xfId="8" applyFont="1" applyFill="1" applyBorder="1" applyAlignment="1">
      <alignment horizontal="center"/>
    </xf>
    <xf numFmtId="177" fontId="12" fillId="2" borderId="1223" xfId="10" applyNumberFormat="1" applyFont="1" applyFill="1" applyBorder="1"/>
    <xf numFmtId="0" fontId="10" fillId="2" borderId="994" xfId="8" applyFont="1" applyFill="1" applyBorder="1"/>
    <xf numFmtId="0" fontId="10" fillId="2" borderId="1121" xfId="8" applyFont="1" applyFill="1" applyBorder="1"/>
    <xf numFmtId="0" fontId="12" fillId="2" borderId="1105" xfId="8" applyFont="1" applyFill="1" applyBorder="1" applyAlignment="1">
      <alignment horizontal="center"/>
    </xf>
    <xf numFmtId="166" fontId="25" fillId="11" borderId="1105" xfId="0" applyNumberFormat="1" applyFont="1" applyFill="1" applyBorder="1"/>
    <xf numFmtId="166" fontId="25" fillId="11" borderId="1106" xfId="0" applyNumberFormat="1" applyFont="1" applyFill="1" applyBorder="1"/>
    <xf numFmtId="166" fontId="25" fillId="11" borderId="1121" xfId="0" applyNumberFormat="1" applyFont="1" applyFill="1" applyBorder="1"/>
    <xf numFmtId="166" fontId="25" fillId="11" borderId="1126" xfId="0" applyNumberFormat="1" applyFont="1" applyFill="1" applyBorder="1"/>
    <xf numFmtId="0" fontId="12" fillId="2" borderId="1109" xfId="8" applyFont="1" applyFill="1" applyBorder="1" applyAlignment="1">
      <alignment horizontal="center"/>
    </xf>
    <xf numFmtId="166" fontId="25" fillId="11" borderId="1109" xfId="0" applyNumberFormat="1" applyFont="1" applyFill="1" applyBorder="1"/>
    <xf numFmtId="166" fontId="25" fillId="11" borderId="1110" xfId="0" applyNumberFormat="1" applyFont="1" applyFill="1" applyBorder="1"/>
    <xf numFmtId="0" fontId="12" fillId="2" borderId="797" xfId="8" applyFont="1" applyFill="1" applyBorder="1"/>
    <xf numFmtId="0" fontId="12" fillId="2" borderId="1016" xfId="8" applyFont="1" applyFill="1" applyBorder="1"/>
    <xf numFmtId="0" fontId="12" fillId="2" borderId="995" xfId="8" applyFont="1" applyFill="1" applyBorder="1"/>
    <xf numFmtId="0" fontId="12" fillId="2" borderId="994" xfId="8" applyFont="1" applyFill="1" applyBorder="1"/>
    <xf numFmtId="0" fontId="12" fillId="2" borderId="1028" xfId="8" applyFont="1" applyFill="1" applyBorder="1"/>
    <xf numFmtId="0" fontId="10" fillId="2" borderId="995" xfId="8" applyFont="1" applyFill="1" applyBorder="1" applyProtection="1">
      <protection locked="0"/>
    </xf>
    <xf numFmtId="0" fontId="10" fillId="2" borderId="994" xfId="8" applyFont="1" applyFill="1" applyBorder="1" applyProtection="1">
      <protection locked="0"/>
    </xf>
    <xf numFmtId="0" fontId="10" fillId="2" borderId="1028" xfId="8" applyFont="1" applyFill="1" applyBorder="1" applyProtection="1">
      <protection locked="0"/>
    </xf>
    <xf numFmtId="0" fontId="12" fillId="2" borderId="1202" xfId="8" applyFont="1" applyFill="1" applyBorder="1" applyProtection="1">
      <protection locked="0"/>
    </xf>
    <xf numFmtId="0" fontId="10" fillId="2" borderId="1202" xfId="8" applyFont="1" applyFill="1" applyBorder="1" applyProtection="1">
      <protection locked="0"/>
    </xf>
    <xf numFmtId="0" fontId="12" fillId="2" borderId="1109" xfId="8" applyFont="1" applyFill="1" applyBorder="1" applyProtection="1">
      <protection locked="0"/>
    </xf>
    <xf numFmtId="0" fontId="10" fillId="2" borderId="1016" xfId="8" applyFont="1" applyFill="1" applyBorder="1" applyProtection="1">
      <protection locked="0"/>
    </xf>
    <xf numFmtId="0" fontId="10" fillId="2" borderId="797" xfId="8" applyFont="1" applyFill="1" applyBorder="1"/>
    <xf numFmtId="0" fontId="10" fillId="2" borderId="797" xfId="8" applyFont="1" applyFill="1" applyBorder="1" applyProtection="1">
      <protection locked="0"/>
    </xf>
    <xf numFmtId="0" fontId="10" fillId="2" borderId="1224" xfId="8" applyFont="1" applyFill="1" applyBorder="1"/>
    <xf numFmtId="0" fontId="10" fillId="2" borderId="1225" xfId="8" applyFont="1" applyFill="1" applyBorder="1" applyProtection="1">
      <protection locked="0"/>
    </xf>
    <xf numFmtId="0" fontId="10" fillId="2" borderId="1224" xfId="8" applyFont="1" applyFill="1" applyBorder="1" applyProtection="1">
      <protection locked="0"/>
    </xf>
    <xf numFmtId="0" fontId="10" fillId="2" borderId="1207" xfId="8" applyFont="1" applyFill="1" applyBorder="1" applyProtection="1">
      <protection locked="0"/>
    </xf>
    <xf numFmtId="0" fontId="10" fillId="2" borderId="1202" xfId="8" applyFont="1" applyFill="1" applyBorder="1"/>
    <xf numFmtId="0" fontId="10" fillId="2" borderId="1202" xfId="8" applyFont="1" applyFill="1" applyBorder="1" applyAlignment="1">
      <alignment horizontal="center"/>
    </xf>
    <xf numFmtId="43" fontId="10" fillId="11" borderId="1202" xfId="8" applyNumberFormat="1" applyFont="1" applyFill="1" applyBorder="1" applyProtection="1">
      <protection locked="0"/>
    </xf>
    <xf numFmtId="43" fontId="10" fillId="11" borderId="1206" xfId="8" applyNumberFormat="1" applyFont="1" applyFill="1" applyBorder="1" applyProtection="1">
      <protection locked="0"/>
    </xf>
    <xf numFmtId="43" fontId="10" fillId="11" borderId="1121" xfId="8" applyNumberFormat="1" applyFont="1" applyFill="1" applyBorder="1" applyProtection="1">
      <protection locked="0"/>
    </xf>
    <xf numFmtId="43" fontId="10" fillId="11" borderId="1126" xfId="8" applyNumberFormat="1" applyFont="1" applyFill="1" applyBorder="1" applyProtection="1">
      <protection locked="0"/>
    </xf>
    <xf numFmtId="166" fontId="10" fillId="8" borderId="1202" xfId="8" applyNumberFormat="1" applyFont="1" applyFill="1" applyBorder="1" applyProtection="1">
      <protection locked="0"/>
    </xf>
    <xf numFmtId="166" fontId="10" fillId="8" borderId="1206" xfId="8" applyNumberFormat="1" applyFont="1" applyFill="1" applyBorder="1" applyProtection="1">
      <protection locked="0"/>
    </xf>
    <xf numFmtId="166" fontId="10" fillId="8" borderId="1121" xfId="8" applyNumberFormat="1" applyFont="1" applyFill="1" applyBorder="1" applyProtection="1">
      <protection locked="0"/>
    </xf>
    <xf numFmtId="166" fontId="10" fillId="8" borderId="1126" xfId="8" applyNumberFormat="1" applyFont="1" applyFill="1" applyBorder="1" applyProtection="1">
      <protection locked="0"/>
    </xf>
    <xf numFmtId="0" fontId="10" fillId="2" borderId="1109" xfId="8" applyFont="1" applyFill="1" applyBorder="1"/>
    <xf numFmtId="0" fontId="10" fillId="2" borderId="1109" xfId="8" applyFont="1" applyFill="1" applyBorder="1" applyAlignment="1">
      <alignment horizontal="center"/>
    </xf>
    <xf numFmtId="43" fontId="10" fillId="11" borderId="1109" xfId="8" applyNumberFormat="1" applyFont="1" applyFill="1" applyBorder="1" applyProtection="1">
      <protection locked="0"/>
    </xf>
    <xf numFmtId="43" fontId="10" fillId="11" borderId="1110" xfId="8" applyNumberFormat="1" applyFont="1" applyFill="1" applyBorder="1" applyProtection="1">
      <protection locked="0"/>
    </xf>
    <xf numFmtId="0" fontId="10" fillId="2" borderId="926" xfId="8" applyFont="1" applyFill="1" applyBorder="1" applyProtection="1">
      <protection locked="0"/>
    </xf>
    <xf numFmtId="0" fontId="10" fillId="2" borderId="1007" xfId="8" applyFont="1" applyFill="1" applyBorder="1" applyProtection="1">
      <protection locked="0"/>
    </xf>
    <xf numFmtId="10" fontId="57" fillId="2" borderId="1183" xfId="0" applyNumberFormat="1" applyFont="1" applyFill="1" applyBorder="1"/>
    <xf numFmtId="0" fontId="25" fillId="2" borderId="1183" xfId="0" applyFont="1" applyFill="1" applyBorder="1"/>
    <xf numFmtId="0" fontId="25" fillId="2" borderId="1184" xfId="0" applyFont="1" applyFill="1" applyBorder="1"/>
    <xf numFmtId="10" fontId="57" fillId="2" borderId="1202" xfId="0" applyNumberFormat="1" applyFont="1" applyFill="1" applyBorder="1"/>
    <xf numFmtId="0" fontId="25" fillId="2" borderId="1202" xfId="0" applyFont="1" applyFill="1" applyBorder="1"/>
    <xf numFmtId="0" fontId="25" fillId="2" borderId="1206" xfId="0" applyFont="1" applyFill="1" applyBorder="1"/>
    <xf numFmtId="0" fontId="25" fillId="2" borderId="1151" xfId="0" applyFont="1" applyFill="1" applyBorder="1"/>
    <xf numFmtId="0" fontId="25" fillId="2" borderId="1226" xfId="0" applyFont="1" applyFill="1" applyBorder="1"/>
    <xf numFmtId="10" fontId="57" fillId="2" borderId="1202" xfId="2" applyNumberFormat="1" applyFont="1" applyFill="1" applyBorder="1"/>
    <xf numFmtId="0" fontId="10" fillId="2" borderId="1202" xfId="0" applyFont="1" applyFill="1" applyBorder="1" applyAlignment="1">
      <alignment horizontal="center"/>
    </xf>
    <xf numFmtId="0" fontId="25" fillId="2" borderId="1108" xfId="0" applyFont="1" applyFill="1" applyBorder="1"/>
    <xf numFmtId="0" fontId="25" fillId="2" borderId="1109" xfId="0" applyFont="1" applyFill="1" applyBorder="1"/>
    <xf numFmtId="0" fontId="27" fillId="7" borderId="1208" xfId="0" applyFont="1" applyFill="1" applyBorder="1" applyAlignment="1">
      <alignment horizontal="center"/>
    </xf>
    <xf numFmtId="0" fontId="27" fillId="7" borderId="1091" xfId="0" applyFont="1" applyFill="1" applyBorder="1" applyAlignment="1">
      <alignment horizontal="center"/>
    </xf>
    <xf numFmtId="49" fontId="28" fillId="7" borderId="1227" xfId="8" applyNumberFormat="1" applyFont="1" applyFill="1" applyBorder="1" applyAlignment="1">
      <alignment horizontal="center"/>
    </xf>
    <xf numFmtId="49" fontId="28" fillId="7" borderId="1228" xfId="8" quotePrefix="1" applyNumberFormat="1" applyFont="1" applyFill="1" applyBorder="1" applyAlignment="1">
      <alignment horizontal="center"/>
    </xf>
    <xf numFmtId="49" fontId="28" fillId="7" borderId="1229" xfId="8" applyNumberFormat="1" applyFont="1" applyFill="1" applyBorder="1" applyAlignment="1">
      <alignment horizontal="center"/>
    </xf>
    <xf numFmtId="49" fontId="28" fillId="7" borderId="1206" xfId="8" applyNumberFormat="1" applyFont="1" applyFill="1" applyBorder="1" applyAlignment="1">
      <alignment horizontal="center"/>
    </xf>
    <xf numFmtId="0" fontId="12" fillId="0" borderId="1230" xfId="8" applyFont="1" applyBorder="1" applyAlignment="1" applyProtection="1">
      <alignment horizontal="center" vertical="center"/>
      <protection locked="0"/>
    </xf>
    <xf numFmtId="0" fontId="12" fillId="0" borderId="1230" xfId="8" applyFont="1" applyBorder="1" applyProtection="1">
      <protection locked="0"/>
    </xf>
    <xf numFmtId="0" fontId="12" fillId="0" borderId="1230" xfId="8" applyFont="1" applyBorder="1" applyAlignment="1" applyProtection="1">
      <alignment horizontal="center"/>
      <protection locked="0"/>
    </xf>
    <xf numFmtId="0" fontId="12" fillId="0" borderId="1231" xfId="8" applyFont="1" applyBorder="1" applyAlignment="1" applyProtection="1">
      <alignment horizontal="center"/>
      <protection locked="0"/>
    </xf>
    <xf numFmtId="0" fontId="12" fillId="0" borderId="1232" xfId="8" applyFont="1" applyBorder="1" applyAlignment="1" applyProtection="1">
      <alignment horizontal="center"/>
      <protection locked="0"/>
    </xf>
    <xf numFmtId="0" fontId="12" fillId="0" borderId="1233" xfId="8" applyFont="1" applyBorder="1" applyAlignment="1" applyProtection="1">
      <alignment horizontal="center"/>
      <protection locked="0"/>
    </xf>
    <xf numFmtId="0" fontId="12" fillId="0" borderId="1234" xfId="8" applyFont="1" applyBorder="1" applyAlignment="1" applyProtection="1">
      <alignment horizontal="center"/>
      <protection locked="0"/>
    </xf>
    <xf numFmtId="166" fontId="26" fillId="11" borderId="911" xfId="1" applyFont="1" applyFill="1" applyBorder="1"/>
    <xf numFmtId="0" fontId="10" fillId="0" borderId="1235" xfId="8" applyFont="1" applyBorder="1" applyAlignment="1">
      <alignment horizontal="left"/>
    </xf>
    <xf numFmtId="166" fontId="25" fillId="11" borderId="1236" xfId="1" applyFont="1" applyFill="1" applyBorder="1"/>
    <xf numFmtId="166" fontId="25" fillId="11" borderId="1235" xfId="1" applyFont="1" applyFill="1" applyBorder="1"/>
    <xf numFmtId="0" fontId="10" fillId="0" borderId="1235" xfId="8" applyFont="1" applyBorder="1"/>
    <xf numFmtId="0" fontId="12" fillId="0" borderId="911" xfId="8" applyFont="1" applyBorder="1" applyProtection="1">
      <protection locked="0"/>
    </xf>
    <xf numFmtId="177" fontId="12" fillId="0" borderId="911" xfId="10" applyNumberFormat="1" applyFont="1" applyBorder="1"/>
    <xf numFmtId="0" fontId="10" fillId="0" borderId="1197" xfId="8" applyFont="1" applyBorder="1" applyAlignment="1">
      <alignment horizontal="left" vertical="center"/>
    </xf>
    <xf numFmtId="0" fontId="10" fillId="0" borderId="1198" xfId="8" applyFont="1" applyBorder="1" applyAlignment="1">
      <alignment horizontal="left" vertical="center"/>
    </xf>
    <xf numFmtId="0" fontId="10" fillId="0" borderId="1198" xfId="8" applyFont="1" applyBorder="1" applyAlignment="1">
      <alignment horizontal="center" vertical="center"/>
    </xf>
    <xf numFmtId="172" fontId="25" fillId="0" borderId="1198" xfId="1" applyNumberFormat="1" applyFont="1" applyFill="1" applyBorder="1"/>
    <xf numFmtId="166" fontId="25" fillId="0" borderId="1198" xfId="1" applyFont="1" applyFill="1" applyBorder="1"/>
    <xf numFmtId="166" fontId="25" fillId="11" borderId="1198" xfId="1" applyFont="1" applyFill="1" applyBorder="1"/>
    <xf numFmtId="166" fontId="25" fillId="11" borderId="1227" xfId="1" applyFont="1" applyFill="1" applyBorder="1"/>
    <xf numFmtId="166" fontId="25" fillId="11" borderId="1237" xfId="1" applyFont="1" applyFill="1" applyBorder="1"/>
    <xf numFmtId="166" fontId="25" fillId="11" borderId="1238" xfId="1" applyFont="1" applyFill="1" applyBorder="1"/>
    <xf numFmtId="166" fontId="25" fillId="11" borderId="1239" xfId="1" applyFont="1" applyFill="1" applyBorder="1"/>
    <xf numFmtId="0" fontId="10" fillId="0" borderId="1240" xfId="8" applyFont="1" applyBorder="1" applyAlignment="1">
      <alignment horizontal="left"/>
    </xf>
    <xf numFmtId="0" fontId="10" fillId="0" borderId="1241" xfId="8" applyFont="1" applyBorder="1" applyAlignment="1">
      <alignment horizontal="left"/>
    </xf>
    <xf numFmtId="0" fontId="10" fillId="0" borderId="1241" xfId="8" applyFont="1" applyBorder="1" applyAlignment="1">
      <alignment horizontal="center"/>
    </xf>
    <xf numFmtId="172" fontId="25" fillId="0" borderId="1241" xfId="1" applyNumberFormat="1" applyFont="1" applyFill="1" applyBorder="1"/>
    <xf numFmtId="166" fontId="25" fillId="0" borderId="1241" xfId="1" applyFont="1" applyFill="1" applyBorder="1"/>
    <xf numFmtId="166" fontId="25" fillId="11" borderId="1241" xfId="1" applyFont="1" applyFill="1" applyBorder="1"/>
    <xf numFmtId="166" fontId="25" fillId="11" borderId="1242" xfId="1" applyFont="1" applyFill="1" applyBorder="1"/>
    <xf numFmtId="166" fontId="25" fillId="11" borderId="1243" xfId="1" applyFont="1" applyFill="1" applyBorder="1"/>
    <xf numFmtId="166" fontId="25" fillId="11" borderId="1244" xfId="1" applyFont="1" applyFill="1" applyBorder="1"/>
    <xf numFmtId="166" fontId="25" fillId="11" borderId="1245" xfId="1" applyFont="1" applyFill="1" applyBorder="1"/>
    <xf numFmtId="0" fontId="10" fillId="0" borderId="1116" xfId="8" applyFont="1" applyBorder="1" applyAlignment="1">
      <alignment horizontal="center"/>
    </xf>
    <xf numFmtId="43" fontId="10" fillId="0" borderId="1116" xfId="8" applyNumberFormat="1" applyFont="1" applyBorder="1"/>
    <xf numFmtId="43" fontId="10" fillId="0" borderId="1117" xfId="8" applyNumberFormat="1" applyFont="1" applyBorder="1"/>
    <xf numFmtId="43" fontId="10" fillId="0" borderId="1002" xfId="8" applyNumberFormat="1" applyFont="1" applyBorder="1"/>
    <xf numFmtId="0" fontId="10" fillId="0" borderId="1183" xfId="8" applyFont="1" applyBorder="1"/>
    <xf numFmtId="0" fontId="10" fillId="0" borderId="1183" xfId="8" applyFont="1" applyBorder="1" applyAlignment="1">
      <alignment horizontal="center"/>
    </xf>
    <xf numFmtId="43" fontId="10" fillId="8" borderId="1183" xfId="8" applyNumberFormat="1" applyFont="1" applyFill="1" applyBorder="1"/>
    <xf numFmtId="43" fontId="10" fillId="8" borderId="1236" xfId="8" applyNumberFormat="1" applyFont="1" applyFill="1" applyBorder="1"/>
    <xf numFmtId="43" fontId="10" fillId="8" borderId="1121" xfId="8" applyNumberFormat="1" applyFont="1" applyFill="1" applyBorder="1"/>
    <xf numFmtId="43" fontId="10" fillId="8" borderId="1246" xfId="8" applyNumberFormat="1" applyFont="1" applyFill="1" applyBorder="1"/>
    <xf numFmtId="43" fontId="10" fillId="8" borderId="1184" xfId="8" applyNumberFormat="1" applyFont="1" applyFill="1" applyBorder="1"/>
    <xf numFmtId="43" fontId="10" fillId="0" borderId="1183" xfId="8" applyNumberFormat="1" applyFont="1" applyBorder="1"/>
    <xf numFmtId="43" fontId="10" fillId="0" borderId="1184" xfId="8" applyNumberFormat="1" applyFont="1" applyBorder="1"/>
    <xf numFmtId="43" fontId="10" fillId="0" borderId="1121" xfId="8" applyNumberFormat="1" applyFont="1" applyBorder="1"/>
    <xf numFmtId="43" fontId="10" fillId="0" borderId="1246" xfId="8" applyNumberFormat="1" applyFont="1" applyBorder="1"/>
    <xf numFmtId="43" fontId="10" fillId="0" borderId="1236" xfId="8" applyNumberFormat="1" applyFont="1" applyBorder="1"/>
    <xf numFmtId="0" fontId="10" fillId="0" borderId="1246" xfId="8" applyFont="1" applyBorder="1"/>
    <xf numFmtId="176" fontId="10" fillId="0" borderId="1246" xfId="10" applyFont="1" applyBorder="1"/>
    <xf numFmtId="0" fontId="10" fillId="0" borderId="1186" xfId="8" applyFont="1" applyBorder="1"/>
    <xf numFmtId="176" fontId="10" fillId="0" borderId="1186" xfId="10" applyFont="1" applyBorder="1"/>
    <xf numFmtId="43" fontId="10" fillId="8" borderId="1186" xfId="8" applyNumberFormat="1" applyFont="1" applyFill="1" applyBorder="1"/>
    <xf numFmtId="43" fontId="10" fillId="8" borderId="1247" xfId="8" applyNumberFormat="1" applyFont="1" applyFill="1" applyBorder="1"/>
    <xf numFmtId="0" fontId="10" fillId="0" borderId="1248" xfId="8" applyFont="1" applyBorder="1"/>
    <xf numFmtId="43" fontId="10" fillId="0" borderId="1186" xfId="8" applyNumberFormat="1" applyFont="1" applyBorder="1"/>
    <xf numFmtId="43" fontId="10" fillId="0" borderId="1247" xfId="8" applyNumberFormat="1" applyFont="1" applyBorder="1"/>
    <xf numFmtId="0" fontId="10" fillId="0" borderId="1109" xfId="8" applyFont="1" applyBorder="1" applyAlignment="1">
      <alignment horizontal="center"/>
    </xf>
    <xf numFmtId="43" fontId="10" fillId="0" borderId="1109" xfId="8" applyNumberFormat="1" applyFont="1" applyBorder="1"/>
    <xf numFmtId="43" fontId="10" fillId="0" borderId="1110" xfId="8" applyNumberFormat="1" applyFont="1" applyBorder="1"/>
    <xf numFmtId="0" fontId="27" fillId="7" borderId="1045" xfId="8" applyFont="1" applyFill="1" applyBorder="1" applyAlignment="1">
      <alignment horizontal="center" wrapText="1"/>
    </xf>
    <xf numFmtId="49" fontId="27" fillId="7" borderId="1196" xfId="8" applyNumberFormat="1" applyFont="1" applyFill="1" applyBorder="1" applyAlignment="1">
      <alignment horizontal="center"/>
    </xf>
    <xf numFmtId="0" fontId="10" fillId="0" borderId="797" xfId="8" applyFont="1" applyBorder="1" applyProtection="1">
      <protection locked="0"/>
    </xf>
    <xf numFmtId="0" fontId="12" fillId="0" borderId="1249" xfId="8" applyFont="1" applyBorder="1" applyAlignment="1" applyProtection="1">
      <alignment horizontal="center" vertical="center"/>
      <protection locked="0"/>
    </xf>
    <xf numFmtId="0" fontId="12" fillId="0" borderId="1249" xfId="8" applyFont="1" applyBorder="1" applyProtection="1">
      <protection locked="0"/>
    </xf>
    <xf numFmtId="0" fontId="12" fillId="0" borderId="1249" xfId="8" applyFont="1" applyBorder="1" applyAlignment="1" applyProtection="1">
      <alignment horizontal="center"/>
      <protection locked="0"/>
    </xf>
    <xf numFmtId="0" fontId="12" fillId="0" borderId="1250" xfId="8" applyFont="1" applyBorder="1" applyAlignment="1" applyProtection="1">
      <alignment horizontal="center"/>
      <protection locked="0"/>
    </xf>
    <xf numFmtId="0" fontId="10" fillId="0" borderId="1096" xfId="8" applyFont="1" applyBorder="1" applyAlignment="1">
      <alignment horizontal="left" vertical="center"/>
    </xf>
    <xf numFmtId="10" fontId="10" fillId="0" borderId="1251" xfId="8" applyNumberFormat="1" applyFont="1" applyBorder="1" applyAlignment="1">
      <alignment horizontal="left" vertical="center"/>
    </xf>
    <xf numFmtId="0" fontId="10" fillId="0" borderId="1251" xfId="8" applyFont="1" applyBorder="1" applyAlignment="1">
      <alignment horizontal="center" vertical="center"/>
    </xf>
    <xf numFmtId="172" fontId="25" fillId="0" borderId="1252" xfId="1" applyNumberFormat="1" applyFont="1" applyFill="1" applyBorder="1"/>
    <xf numFmtId="166" fontId="25" fillId="11" borderId="1253" xfId="1" applyFont="1" applyFill="1" applyBorder="1"/>
    <xf numFmtId="166" fontId="25" fillId="11" borderId="1254" xfId="1" applyFont="1" applyFill="1" applyBorder="1"/>
    <xf numFmtId="166" fontId="25" fillId="11" borderId="1255" xfId="1" applyFont="1" applyFill="1" applyBorder="1"/>
    <xf numFmtId="0" fontId="10" fillId="0" borderId="1170" xfId="8" applyFont="1" applyBorder="1" applyAlignment="1">
      <alignment horizontal="left"/>
    </xf>
    <xf numFmtId="0" fontId="10" fillId="0" borderId="1168" xfId="8" applyFont="1" applyBorder="1" applyAlignment="1">
      <alignment horizontal="left"/>
    </xf>
    <xf numFmtId="0" fontId="10" fillId="0" borderId="1168" xfId="8" applyFont="1" applyBorder="1" applyAlignment="1">
      <alignment horizontal="center"/>
    </xf>
    <xf numFmtId="172" fontId="25" fillId="0" borderId="1171" xfId="1" applyNumberFormat="1" applyFont="1" applyFill="1" applyBorder="1"/>
    <xf numFmtId="166" fontId="25" fillId="11" borderId="1256" xfId="1" applyFont="1" applyFill="1" applyBorder="1"/>
    <xf numFmtId="166" fontId="25" fillId="11" borderId="1257" xfId="1" applyFont="1" applyFill="1" applyBorder="1"/>
    <xf numFmtId="166" fontId="25" fillId="11" borderId="1258" xfId="1" applyFont="1" applyFill="1" applyBorder="1"/>
    <xf numFmtId="166" fontId="25" fillId="11" borderId="1259" xfId="1" applyFont="1" applyFill="1" applyBorder="1"/>
    <xf numFmtId="166" fontId="25" fillId="11" borderId="1260" xfId="1" applyFont="1" applyFill="1" applyBorder="1"/>
    <xf numFmtId="0" fontId="30" fillId="8" borderId="1028" xfId="6" applyNumberFormat="1" applyFont="1" applyFill="1" applyBorder="1" applyAlignment="1">
      <alignment horizontal="left"/>
    </xf>
    <xf numFmtId="0" fontId="27" fillId="7" borderId="1152" xfId="8" applyFont="1" applyFill="1" applyBorder="1"/>
    <xf numFmtId="0" fontId="27" fillId="7" borderId="1152" xfId="8" applyFont="1" applyFill="1" applyBorder="1" applyAlignment="1">
      <alignment horizontal="center"/>
    </xf>
    <xf numFmtId="0" fontId="27" fillId="7" borderId="911" xfId="8" applyFont="1" applyFill="1" applyBorder="1" applyAlignment="1">
      <alignment horizontal="center"/>
    </xf>
    <xf numFmtId="0" fontId="27" fillId="7" borderId="1152" xfId="8" applyFont="1" applyFill="1" applyBorder="1" applyAlignment="1">
      <alignment horizontal="center" vertical="center"/>
    </xf>
    <xf numFmtId="0" fontId="27" fillId="7" borderId="1261" xfId="8" applyFont="1" applyFill="1" applyBorder="1" applyAlignment="1">
      <alignment horizontal="center"/>
    </xf>
    <xf numFmtId="0" fontId="27" fillId="7" borderId="1190" xfId="8" applyFont="1" applyFill="1" applyBorder="1"/>
    <xf numFmtId="0" fontId="27" fillId="7" borderId="1183" xfId="8" applyFont="1" applyFill="1" applyBorder="1" applyAlignment="1">
      <alignment horizontal="center"/>
    </xf>
    <xf numFmtId="0" fontId="27" fillId="7" borderId="1262" xfId="8" applyFont="1" applyFill="1" applyBorder="1" applyAlignment="1">
      <alignment horizontal="center"/>
    </xf>
    <xf numFmtId="0" fontId="27" fillId="7" borderId="1192" xfId="8" applyFont="1" applyFill="1" applyBorder="1" applyAlignment="1">
      <alignment horizontal="center"/>
    </xf>
    <xf numFmtId="0" fontId="27" fillId="7" borderId="1248" xfId="8" applyFont="1" applyFill="1" applyBorder="1"/>
    <xf numFmtId="0" fontId="27" fillId="7" borderId="1263" xfId="8" applyFont="1" applyFill="1" applyBorder="1" applyAlignment="1">
      <alignment horizontal="center"/>
    </xf>
    <xf numFmtId="0" fontId="27" fillId="7" borderId="1263" xfId="8" quotePrefix="1" applyFont="1" applyFill="1" applyBorder="1" applyAlignment="1">
      <alignment horizontal="center"/>
    </xf>
    <xf numFmtId="0" fontId="27" fillId="7" borderId="1248" xfId="0" applyFont="1" applyFill="1" applyBorder="1" applyAlignment="1">
      <alignment horizontal="center"/>
    </xf>
    <xf numFmtId="0" fontId="27" fillId="7" borderId="1263" xfId="0" applyFont="1" applyFill="1" applyBorder="1" applyAlignment="1">
      <alignment horizontal="center"/>
    </xf>
    <xf numFmtId="0" fontId="28" fillId="7" borderId="1263" xfId="0" applyFont="1" applyFill="1" applyBorder="1" applyAlignment="1">
      <alignment horizontal="center"/>
    </xf>
    <xf numFmtId="0" fontId="27" fillId="7" borderId="1247" xfId="0" applyFont="1" applyFill="1" applyBorder="1" applyAlignment="1">
      <alignment horizontal="center"/>
    </xf>
    <xf numFmtId="49" fontId="28" fillId="7" borderId="1002" xfId="8" quotePrefix="1" applyNumberFormat="1" applyFont="1" applyFill="1" applyBorder="1" applyAlignment="1">
      <alignment horizontal="center"/>
    </xf>
    <xf numFmtId="0" fontId="28" fillId="7" borderId="1116" xfId="8" quotePrefix="1" applyFont="1" applyFill="1" applyBorder="1" applyAlignment="1">
      <alignment horizontal="center"/>
    </xf>
    <xf numFmtId="0" fontId="28" fillId="7" borderId="1117" xfId="8" quotePrefix="1" applyFont="1" applyFill="1" applyBorder="1" applyAlignment="1">
      <alignment horizontal="center"/>
    </xf>
    <xf numFmtId="0" fontId="28" fillId="7" borderId="1016" xfId="8" quotePrefix="1" applyFont="1" applyFill="1" applyBorder="1" applyAlignment="1">
      <alignment horizontal="center"/>
    </xf>
    <xf numFmtId="49" fontId="28" fillId="7" borderId="1116" xfId="8" applyNumberFormat="1" applyFont="1" applyFill="1" applyBorder="1" applyAlignment="1">
      <alignment horizontal="center"/>
    </xf>
    <xf numFmtId="49" fontId="28" fillId="7" borderId="1117" xfId="8" applyNumberFormat="1" applyFont="1" applyFill="1" applyBorder="1" applyAlignment="1">
      <alignment horizontal="center"/>
    </xf>
    <xf numFmtId="166" fontId="10" fillId="0" borderId="1264" xfId="1" quotePrefix="1" applyFont="1" applyFill="1" applyBorder="1" applyAlignment="1" applyProtection="1">
      <alignment horizontal="left"/>
    </xf>
    <xf numFmtId="173" fontId="10" fillId="8" borderId="1202" xfId="1" quotePrefix="1" applyNumberFormat="1" applyFont="1" applyFill="1" applyBorder="1" applyAlignment="1" applyProtection="1">
      <alignment horizontal="center"/>
    </xf>
    <xf numFmtId="173" fontId="25" fillId="11" borderId="1265" xfId="1" applyNumberFormat="1" applyFont="1" applyFill="1" applyBorder="1"/>
    <xf numFmtId="173" fontId="25" fillId="8" borderId="1028" xfId="5" applyNumberFormat="1" applyFont="1" applyFill="1" applyBorder="1" applyProtection="1">
      <protection locked="0"/>
    </xf>
    <xf numFmtId="173" fontId="25" fillId="11" borderId="1264" xfId="1" applyNumberFormat="1" applyFont="1" applyFill="1" applyBorder="1"/>
    <xf numFmtId="173" fontId="25" fillId="8" borderId="1202" xfId="5" applyNumberFormat="1" applyFont="1" applyFill="1" applyBorder="1" applyProtection="1">
      <protection locked="0"/>
    </xf>
    <xf numFmtId="173" fontId="25" fillId="8" borderId="1226" xfId="5" applyNumberFormat="1" applyFont="1" applyFill="1" applyBorder="1" applyProtection="1">
      <protection locked="0"/>
    </xf>
    <xf numFmtId="173" fontId="25" fillId="11" borderId="1202" xfId="1" applyNumberFormat="1" applyFont="1" applyFill="1" applyBorder="1"/>
    <xf numFmtId="173" fontId="25" fillId="11" borderId="1266" xfId="1" applyNumberFormat="1" applyFont="1" applyFill="1" applyBorder="1"/>
    <xf numFmtId="173" fontId="25" fillId="8" borderId="1267" xfId="5" applyNumberFormat="1" applyFont="1" applyFill="1" applyBorder="1" applyProtection="1">
      <protection locked="0"/>
    </xf>
    <xf numFmtId="173" fontId="10" fillId="8" borderId="1256" xfId="1" quotePrefix="1" applyNumberFormat="1" applyFont="1" applyFill="1" applyBorder="1" applyAlignment="1" applyProtection="1">
      <alignment horizontal="center"/>
    </xf>
    <xf numFmtId="173" fontId="25" fillId="11" borderId="1110" xfId="1" applyNumberFormat="1" applyFont="1" applyFill="1" applyBorder="1"/>
    <xf numFmtId="173" fontId="25" fillId="8" borderId="1256" xfId="5" applyNumberFormat="1" applyFont="1" applyFill="1" applyBorder="1" applyProtection="1">
      <protection locked="0"/>
    </xf>
    <xf numFmtId="173" fontId="25" fillId="8" borderId="1268" xfId="5" applyNumberFormat="1" applyFont="1" applyFill="1" applyBorder="1" applyProtection="1">
      <protection locked="0"/>
    </xf>
    <xf numFmtId="173" fontId="25" fillId="11" borderId="1256" xfId="1" applyNumberFormat="1" applyFont="1" applyFill="1" applyBorder="1"/>
    <xf numFmtId="173" fontId="25" fillId="11" borderId="1269" xfId="1" applyNumberFormat="1" applyFont="1" applyFill="1" applyBorder="1"/>
    <xf numFmtId="173" fontId="25" fillId="11" borderId="1116" xfId="1" applyNumberFormat="1" applyFont="1" applyFill="1" applyBorder="1"/>
    <xf numFmtId="173" fontId="25" fillId="11" borderId="1172" xfId="1" applyNumberFormat="1" applyFont="1" applyFill="1" applyBorder="1"/>
    <xf numFmtId="173" fontId="25" fillId="11" borderId="1179" xfId="1" applyNumberFormat="1" applyFont="1" applyFill="1" applyBorder="1"/>
    <xf numFmtId="173" fontId="25" fillId="11" borderId="1178" xfId="1" applyNumberFormat="1" applyFont="1" applyFill="1" applyBorder="1"/>
    <xf numFmtId="0" fontId="27" fillId="7" borderId="994" xfId="8" applyFont="1" applyFill="1" applyBorder="1" applyAlignment="1">
      <alignment horizontal="center"/>
    </xf>
    <xf numFmtId="0" fontId="27" fillId="7" borderId="1272" xfId="0" applyFont="1" applyFill="1" applyBorder="1" applyAlignment="1">
      <alignment horizontal="center"/>
    </xf>
    <xf numFmtId="0" fontId="27" fillId="7" borderId="1272" xfId="8" applyFont="1" applyFill="1" applyBorder="1" applyAlignment="1">
      <alignment horizontal="center" vertical="center"/>
    </xf>
    <xf numFmtId="0" fontId="27" fillId="7" borderId="1273" xfId="8" applyFont="1" applyFill="1" applyBorder="1" applyAlignment="1">
      <alignment horizontal="center" vertical="center"/>
    </xf>
    <xf numFmtId="16" fontId="27" fillId="7" borderId="797" xfId="8" applyNumberFormat="1" applyFont="1" applyFill="1" applyBorder="1" applyAlignment="1">
      <alignment horizontal="center"/>
    </xf>
    <xf numFmtId="0" fontId="27" fillId="7" borderId="1194" xfId="8" applyFont="1" applyFill="1" applyBorder="1" applyAlignment="1">
      <alignment wrapText="1"/>
    </xf>
    <xf numFmtId="0" fontId="4" fillId="7" borderId="1194" xfId="8" applyFont="1" applyFill="1" applyBorder="1" applyAlignment="1">
      <alignment horizontal="center"/>
    </xf>
    <xf numFmtId="0" fontId="27" fillId="7" borderId="1193" xfId="0" applyFont="1" applyFill="1" applyBorder="1" applyAlignment="1">
      <alignment horizontal="center"/>
    </xf>
    <xf numFmtId="0" fontId="89" fillId="7" borderId="1193" xfId="0" applyFont="1" applyFill="1" applyBorder="1" applyAlignment="1">
      <alignment horizontal="center"/>
    </xf>
    <xf numFmtId="0" fontId="27" fillId="7" borderId="1196" xfId="8" applyFont="1" applyFill="1" applyBorder="1" applyAlignment="1">
      <alignment horizontal="center"/>
    </xf>
    <xf numFmtId="0" fontId="27" fillId="7" borderId="1276" xfId="0" applyFont="1" applyFill="1" applyBorder="1" applyAlignment="1">
      <alignment horizontal="center"/>
    </xf>
    <xf numFmtId="9" fontId="28" fillId="7" borderId="1198" xfId="2" applyFont="1" applyFill="1" applyBorder="1" applyAlignment="1" applyProtection="1">
      <alignment horizontal="center"/>
    </xf>
    <xf numFmtId="0" fontId="28" fillId="7" borderId="1198" xfId="8" quotePrefix="1" applyFont="1" applyFill="1" applyBorder="1" applyAlignment="1">
      <alignment horizontal="center"/>
    </xf>
    <xf numFmtId="0" fontId="28" fillId="7" borderId="1227" xfId="8" quotePrefix="1" applyFont="1" applyFill="1" applyBorder="1" applyAlignment="1">
      <alignment horizontal="center"/>
    </xf>
    <xf numFmtId="49" fontId="28" fillId="7" borderId="1193" xfId="8" applyNumberFormat="1" applyFont="1" applyFill="1" applyBorder="1" applyAlignment="1">
      <alignment horizontal="center"/>
    </xf>
    <xf numFmtId="49" fontId="28" fillId="7" borderId="1184" xfId="8" applyNumberFormat="1" applyFont="1" applyFill="1" applyBorder="1" applyAlignment="1">
      <alignment horizontal="center"/>
    </xf>
    <xf numFmtId="172" fontId="28" fillId="7" borderId="1267" xfId="8" quotePrefix="1" applyNumberFormat="1" applyFont="1" applyFill="1" applyBorder="1" applyAlignment="1">
      <alignment horizontal="center" vertical="center"/>
    </xf>
    <xf numFmtId="0" fontId="12" fillId="0" borderId="1274" xfId="8" applyFont="1" applyBorder="1" applyAlignment="1" applyProtection="1">
      <alignment horizontal="center" vertical="center"/>
      <protection locked="0"/>
    </xf>
    <xf numFmtId="0" fontId="12" fillId="0" borderId="1274" xfId="8" applyFont="1" applyBorder="1" applyProtection="1">
      <protection locked="0"/>
    </xf>
    <xf numFmtId="9" fontId="12" fillId="0" borderId="1274" xfId="2" applyFont="1" applyFill="1" applyBorder="1" applyProtection="1">
      <protection locked="0"/>
    </xf>
    <xf numFmtId="0" fontId="12" fillId="0" borderId="1274" xfId="8" applyFont="1" applyBorder="1" applyAlignment="1" applyProtection="1">
      <alignment horizontal="center"/>
      <protection locked="0"/>
    </xf>
    <xf numFmtId="177" fontId="12" fillId="0" borderId="1274" xfId="10" applyNumberFormat="1" applyFont="1" applyBorder="1" applyProtection="1">
      <protection locked="0"/>
    </xf>
    <xf numFmtId="177" fontId="12" fillId="0" borderId="1277" xfId="10" applyNumberFormat="1" applyFont="1" applyBorder="1" applyProtection="1">
      <protection locked="0"/>
    </xf>
    <xf numFmtId="0" fontId="12" fillId="0" borderId="1278" xfId="8" applyFont="1" applyBorder="1" applyAlignment="1" applyProtection="1">
      <alignment horizontal="center"/>
      <protection locked="0"/>
    </xf>
    <xf numFmtId="0" fontId="12" fillId="0" borderId="1279" xfId="8" applyFont="1" applyBorder="1" applyAlignment="1" applyProtection="1">
      <alignment horizontal="center"/>
      <protection locked="0"/>
    </xf>
    <xf numFmtId="0" fontId="12" fillId="0" borderId="1280" xfId="8" applyFont="1" applyBorder="1" applyAlignment="1" applyProtection="1">
      <alignment horizontal="center"/>
      <protection locked="0"/>
    </xf>
    <xf numFmtId="0" fontId="12" fillId="0" borderId="1281" xfId="8" applyFont="1" applyBorder="1" applyAlignment="1" applyProtection="1">
      <alignment horizontal="center"/>
      <protection locked="0"/>
    </xf>
    <xf numFmtId="0" fontId="12" fillId="0" borderId="911" xfId="8" applyFont="1" applyBorder="1" applyAlignment="1" applyProtection="1">
      <alignment horizontal="center"/>
      <protection locked="0"/>
    </xf>
    <xf numFmtId="173" fontId="26" fillId="11" borderId="660" xfId="1" applyNumberFormat="1" applyFont="1" applyFill="1" applyBorder="1" applyProtection="1"/>
    <xf numFmtId="173" fontId="26" fillId="0" borderId="797" xfId="1" applyNumberFormat="1" applyFont="1" applyFill="1" applyBorder="1" applyProtection="1">
      <protection locked="0"/>
    </xf>
    <xf numFmtId="173" fontId="26" fillId="0" borderId="1016" xfId="1" applyNumberFormat="1" applyFont="1" applyFill="1" applyBorder="1" applyProtection="1">
      <protection locked="0"/>
    </xf>
    <xf numFmtId="0" fontId="10" fillId="0" borderId="1282" xfId="8" applyFont="1" applyBorder="1" applyAlignment="1">
      <alignment horizontal="left"/>
    </xf>
    <xf numFmtId="0" fontId="10" fillId="0" borderId="1283" xfId="8" applyFont="1" applyBorder="1" applyAlignment="1">
      <alignment horizontal="left"/>
    </xf>
    <xf numFmtId="0" fontId="12" fillId="0" borderId="1283" xfId="8" applyFont="1" applyBorder="1" applyAlignment="1">
      <alignment horizontal="left" indent="9"/>
    </xf>
    <xf numFmtId="172" fontId="25" fillId="0" borderId="1283" xfId="1" applyNumberFormat="1" applyFont="1" applyFill="1" applyBorder="1"/>
    <xf numFmtId="166" fontId="26" fillId="0" borderId="1283" xfId="1" applyFont="1" applyFill="1" applyBorder="1"/>
    <xf numFmtId="9" fontId="26" fillId="0" borderId="1283" xfId="2" applyFont="1" applyFill="1" applyBorder="1"/>
    <xf numFmtId="166" fontId="26" fillId="0" borderId="1283" xfId="1" applyFont="1" applyFill="1" applyBorder="1" applyAlignment="1">
      <alignment horizontal="center"/>
    </xf>
    <xf numFmtId="173" fontId="25" fillId="11" borderId="1283" xfId="1" applyNumberFormat="1" applyFont="1" applyFill="1" applyBorder="1" applyProtection="1"/>
    <xf numFmtId="173" fontId="25" fillId="11" borderId="1284" xfId="1" applyNumberFormat="1" applyFont="1" applyFill="1" applyBorder="1" applyProtection="1"/>
    <xf numFmtId="173" fontId="25" fillId="11" borderId="1282" xfId="1" applyNumberFormat="1" applyFont="1" applyFill="1" applyBorder="1" applyProtection="1"/>
    <xf numFmtId="173" fontId="25" fillId="0" borderId="1016" xfId="1" applyNumberFormat="1" applyFont="1" applyFill="1" applyBorder="1" applyProtection="1"/>
    <xf numFmtId="0" fontId="10" fillId="0" borderId="1285" xfId="8" applyFont="1" applyBorder="1"/>
    <xf numFmtId="0" fontId="10" fillId="0" borderId="1285" xfId="8" applyFont="1" applyBorder="1" applyAlignment="1">
      <alignment horizontal="left" indent="9"/>
    </xf>
    <xf numFmtId="0" fontId="10" fillId="0" borderId="1285" xfId="8" applyFont="1" applyBorder="1" applyAlignment="1" applyProtection="1">
      <alignment horizontal="center" vertical="center"/>
      <protection locked="0"/>
    </xf>
    <xf numFmtId="166" fontId="25" fillId="0" borderId="1285" xfId="1" applyFont="1" applyFill="1" applyBorder="1"/>
    <xf numFmtId="9" fontId="25" fillId="0" borderId="1285" xfId="2" applyFont="1" applyFill="1" applyBorder="1"/>
    <xf numFmtId="166" fontId="25" fillId="0" borderId="1285" xfId="1" applyFont="1" applyFill="1" applyBorder="1" applyAlignment="1">
      <alignment horizontal="center"/>
    </xf>
    <xf numFmtId="173" fontId="25" fillId="11" borderId="1285" xfId="1" applyNumberFormat="1" applyFont="1" applyFill="1" applyBorder="1" applyProtection="1"/>
    <xf numFmtId="173" fontId="25" fillId="11" borderId="1286" xfId="1" applyNumberFormat="1" applyFont="1" applyFill="1" applyBorder="1" applyProtection="1"/>
    <xf numFmtId="43" fontId="27" fillId="12" borderId="1256" xfId="6" applyFont="1" applyFill="1" applyBorder="1" applyAlignment="1">
      <alignment horizontal="center" vertical="center"/>
    </xf>
    <xf numFmtId="10" fontId="57" fillId="2" borderId="1193" xfId="2" applyNumberFormat="1" applyFont="1" applyFill="1" applyBorder="1"/>
    <xf numFmtId="43" fontId="26" fillId="2" borderId="1193" xfId="6" applyFont="1" applyFill="1" applyBorder="1"/>
    <xf numFmtId="43" fontId="26" fillId="2" borderId="1184" xfId="6" applyFont="1" applyFill="1" applyBorder="1"/>
    <xf numFmtId="43" fontId="25" fillId="2" borderId="1264" xfId="6" applyFont="1" applyFill="1" applyBorder="1"/>
    <xf numFmtId="10" fontId="57" fillId="2" borderId="1287" xfId="2" applyNumberFormat="1" applyFont="1" applyFill="1" applyBorder="1"/>
    <xf numFmtId="43" fontId="26" fillId="2" borderId="1287" xfId="6" applyFont="1" applyFill="1" applyBorder="1"/>
    <xf numFmtId="43" fontId="26" fillId="2" borderId="1265" xfId="6" applyFont="1" applyFill="1" applyBorder="1"/>
    <xf numFmtId="43" fontId="25" fillId="2" borderId="1288" xfId="6" applyFont="1" applyFill="1" applyBorder="1"/>
    <xf numFmtId="43" fontId="26" fillId="2" borderId="1289" xfId="6" applyFont="1" applyFill="1" applyBorder="1"/>
    <xf numFmtId="43" fontId="26" fillId="2" borderId="1290" xfId="6" applyFont="1" applyFill="1" applyBorder="1"/>
    <xf numFmtId="43" fontId="25" fillId="11" borderId="1285" xfId="6" applyFont="1" applyFill="1" applyBorder="1"/>
    <xf numFmtId="43" fontId="25" fillId="11" borderId="1269" xfId="6" applyFont="1" applyFill="1" applyBorder="1"/>
    <xf numFmtId="0" fontId="27" fillId="7" borderId="1024" xfId="0" applyFont="1" applyFill="1" applyBorder="1"/>
    <xf numFmtId="9" fontId="92" fillId="7" borderId="1152" xfId="2" applyFont="1" applyFill="1" applyBorder="1" applyAlignment="1" applyProtection="1">
      <alignment horizontal="center" vertical="center"/>
    </xf>
    <xf numFmtId="0" fontId="27" fillId="7" borderId="1261" xfId="0" applyFont="1" applyFill="1" applyBorder="1" applyAlignment="1">
      <alignment horizontal="center" vertical="center"/>
    </xf>
    <xf numFmtId="0" fontId="27" fillId="7" borderId="1045" xfId="0" applyFont="1" applyFill="1" applyBorder="1" applyAlignment="1">
      <alignment horizontal="center" vertical="center"/>
    </xf>
    <xf numFmtId="0" fontId="92" fillId="7" borderId="1045" xfId="0" applyFont="1" applyFill="1" applyBorder="1" applyAlignment="1">
      <alignment vertical="center"/>
    </xf>
    <xf numFmtId="0" fontId="27" fillId="7" borderId="1263" xfId="8" applyFont="1" applyFill="1" applyBorder="1" applyAlignment="1">
      <alignment horizontal="center" vertical="center"/>
    </xf>
    <xf numFmtId="0" fontId="80" fillId="7" borderId="1119" xfId="0" applyFont="1" applyFill="1" applyBorder="1"/>
    <xf numFmtId="0" fontId="27" fillId="7" borderId="1016" xfId="8" applyFont="1" applyFill="1" applyBorder="1" applyAlignment="1">
      <alignment horizontal="center" vertical="top" wrapText="1"/>
    </xf>
    <xf numFmtId="43" fontId="57" fillId="7" borderId="1193" xfId="6" applyFont="1" applyFill="1" applyBorder="1" applyAlignment="1">
      <alignment horizontal="center" vertical="center" wrapText="1"/>
    </xf>
    <xf numFmtId="0" fontId="27" fillId="7" borderId="1294" xfId="0" applyFont="1" applyFill="1" applyBorder="1" applyAlignment="1">
      <alignment horizontal="center"/>
    </xf>
    <xf numFmtId="0" fontId="27" fillId="7" borderId="1295" xfId="0" applyFont="1" applyFill="1" applyBorder="1" applyAlignment="1">
      <alignment horizontal="center" vertical="center"/>
    </xf>
    <xf numFmtId="0" fontId="27" fillId="7" borderId="1262" xfId="0" applyFont="1" applyFill="1" applyBorder="1" applyAlignment="1">
      <alignment horizontal="center" vertical="center"/>
    </xf>
    <xf numFmtId="9" fontId="27" fillId="7" borderId="1193" xfId="2" applyFont="1" applyFill="1" applyBorder="1" applyAlignment="1" applyProtection="1">
      <alignment horizontal="center" vertical="center"/>
    </xf>
    <xf numFmtId="0" fontId="27" fillId="7" borderId="1194" xfId="0" applyFont="1" applyFill="1" applyBorder="1" applyAlignment="1">
      <alignment horizontal="center" vertical="center"/>
    </xf>
    <xf numFmtId="0" fontId="27" fillId="7" borderId="1194" xfId="0" quotePrefix="1" applyFont="1" applyFill="1" applyBorder="1" applyAlignment="1">
      <alignment horizontal="center"/>
    </xf>
    <xf numFmtId="0" fontId="28" fillId="7" borderId="1194" xfId="0" applyFont="1" applyFill="1" applyBorder="1" applyAlignment="1">
      <alignment horizontal="center"/>
    </xf>
    <xf numFmtId="0" fontId="28" fillId="7" borderId="1295" xfId="0" applyFont="1" applyFill="1" applyBorder="1" applyAlignment="1">
      <alignment horizontal="center"/>
    </xf>
    <xf numFmtId="0" fontId="28" fillId="7" borderId="1262" xfId="0" applyFont="1" applyFill="1" applyBorder="1" applyAlignment="1">
      <alignment horizontal="center"/>
    </xf>
    <xf numFmtId="0" fontId="28" fillId="7" borderId="1192" xfId="0" quotePrefix="1" applyFont="1" applyFill="1" applyBorder="1" applyAlignment="1">
      <alignment horizontal="center"/>
    </xf>
    <xf numFmtId="0" fontId="28" fillId="7" borderId="1193" xfId="0" applyFont="1" applyFill="1" applyBorder="1" applyAlignment="1">
      <alignment horizontal="center"/>
    </xf>
    <xf numFmtId="9" fontId="28" fillId="7" borderId="1262" xfId="2" applyFont="1" applyFill="1" applyBorder="1" applyAlignment="1" applyProtection="1">
      <alignment horizontal="center"/>
    </xf>
    <xf numFmtId="0" fontId="28" fillId="7" borderId="1194" xfId="0" quotePrefix="1" applyFont="1" applyFill="1" applyBorder="1" applyAlignment="1">
      <alignment horizontal="center"/>
    </xf>
    <xf numFmtId="0" fontId="28" fillId="7" borderId="1295" xfId="0" quotePrefix="1" applyFont="1" applyFill="1" applyBorder="1" applyAlignment="1">
      <alignment horizontal="center"/>
    </xf>
    <xf numFmtId="0" fontId="28" fillId="7" borderId="1296" xfId="8" quotePrefix="1" applyFont="1" applyFill="1" applyBorder="1" applyAlignment="1">
      <alignment horizontal="center"/>
    </xf>
    <xf numFmtId="49" fontId="28" fillId="7" borderId="1247" xfId="8" applyNumberFormat="1" applyFont="1" applyFill="1" applyBorder="1" applyAlignment="1">
      <alignment horizontal="center"/>
    </xf>
    <xf numFmtId="0" fontId="10" fillId="0" borderId="1267" xfId="8" quotePrefix="1" applyFont="1" applyBorder="1" applyAlignment="1">
      <alignment horizontal="center"/>
    </xf>
    <xf numFmtId="0" fontId="10" fillId="0" borderId="1207" xfId="8" quotePrefix="1" applyFont="1" applyBorder="1" applyAlignment="1">
      <alignment horizontal="center"/>
    </xf>
    <xf numFmtId="0" fontId="26" fillId="0" borderId="797" xfId="0" applyFont="1" applyBorder="1" applyAlignment="1" applyProtection="1">
      <alignment horizontal="left"/>
      <protection locked="0"/>
    </xf>
    <xf numFmtId="0" fontId="26" fillId="0" borderId="1297" xfId="0" applyFont="1" applyBorder="1" applyAlignment="1" applyProtection="1">
      <alignment horizontal="left"/>
      <protection locked="0"/>
    </xf>
    <xf numFmtId="171" fontId="26" fillId="0" borderId="1297" xfId="6" applyNumberFormat="1" applyFont="1" applyFill="1" applyBorder="1" applyAlignment="1" applyProtection="1">
      <alignment horizontal="left"/>
      <protection locked="0"/>
    </xf>
    <xf numFmtId="171" fontId="26" fillId="0" borderId="1297" xfId="6" applyNumberFormat="1" applyFont="1" applyFill="1" applyBorder="1" applyProtection="1">
      <protection locked="0"/>
    </xf>
    <xf numFmtId="9" fontId="26" fillId="0" borderId="1297" xfId="2" applyFont="1" applyFill="1" applyBorder="1" applyProtection="1">
      <protection locked="0"/>
    </xf>
    <xf numFmtId="171" fontId="26" fillId="0" borderId="1298" xfId="6" applyNumberFormat="1" applyFont="1" applyFill="1" applyBorder="1" applyProtection="1">
      <protection locked="0"/>
    </xf>
    <xf numFmtId="0" fontId="70" fillId="0" borderId="1248" xfId="0" applyFont="1" applyBorder="1"/>
    <xf numFmtId="0" fontId="70" fillId="0" borderId="1263" xfId="0" applyFont="1" applyBorder="1"/>
    <xf numFmtId="0" fontId="70" fillId="0" borderId="1247" xfId="0" applyFont="1" applyBorder="1"/>
    <xf numFmtId="0" fontId="70" fillId="0" borderId="1207" xfId="0" applyFont="1" applyBorder="1"/>
    <xf numFmtId="0" fontId="70" fillId="0" borderId="1016" xfId="0" applyFont="1" applyBorder="1"/>
    <xf numFmtId="0" fontId="70" fillId="0" borderId="1028" xfId="0" applyFont="1" applyBorder="1"/>
    <xf numFmtId="172" fontId="26" fillId="11" borderId="1119" xfId="6" applyNumberFormat="1" applyFont="1" applyFill="1" applyBorder="1" applyProtection="1"/>
    <xf numFmtId="172" fontId="26" fillId="0" borderId="1016" xfId="6" applyNumberFormat="1" applyFont="1" applyFill="1" applyBorder="1" applyProtection="1">
      <protection locked="0"/>
    </xf>
    <xf numFmtId="0" fontId="25" fillId="0" borderId="1264" xfId="0" applyFont="1" applyBorder="1" applyAlignment="1">
      <alignment horizontal="left" vertical="center"/>
    </xf>
    <xf numFmtId="0" fontId="25" fillId="0" borderId="1202" xfId="0" applyFont="1" applyBorder="1" applyAlignment="1">
      <alignment horizontal="left" vertical="center"/>
    </xf>
    <xf numFmtId="172" fontId="25" fillId="0" borderId="1202" xfId="6" applyNumberFormat="1" applyFont="1" applyFill="1" applyBorder="1"/>
    <xf numFmtId="0" fontId="25" fillId="0" borderId="1202" xfId="0" applyFont="1" applyBorder="1" applyAlignment="1">
      <alignment horizontal="fill" vertical="center"/>
    </xf>
    <xf numFmtId="9" fontId="25" fillId="0" borderId="1202" xfId="2" applyFont="1" applyFill="1" applyBorder="1" applyAlignment="1" applyProtection="1">
      <alignment horizontal="fill" vertical="center"/>
    </xf>
    <xf numFmtId="172" fontId="25" fillId="11" borderId="1202" xfId="6" applyNumberFormat="1" applyFont="1" applyFill="1" applyBorder="1" applyProtection="1"/>
    <xf numFmtId="171" fontId="25" fillId="0" borderId="1202" xfId="6" applyNumberFormat="1" applyFont="1" applyFill="1" applyBorder="1" applyAlignment="1" applyProtection="1">
      <alignment vertical="center"/>
    </xf>
    <xf numFmtId="172" fontId="25" fillId="11" borderId="1265" xfId="6" applyNumberFormat="1" applyFont="1" applyFill="1" applyBorder="1" applyProtection="1"/>
    <xf numFmtId="172" fontId="25" fillId="11" borderId="1264" xfId="6" applyNumberFormat="1" applyFont="1" applyFill="1" applyBorder="1" applyProtection="1"/>
    <xf numFmtId="172" fontId="25" fillId="11" borderId="1267" xfId="6" applyNumberFormat="1" applyFont="1" applyFill="1" applyBorder="1" applyProtection="1"/>
    <xf numFmtId="172" fontId="25" fillId="0" borderId="1016" xfId="6" applyNumberFormat="1" applyFont="1" applyFill="1" applyBorder="1" applyProtection="1"/>
    <xf numFmtId="0" fontId="25" fillId="0" borderId="1256" xfId="0" applyFont="1" applyBorder="1"/>
    <xf numFmtId="0" fontId="25" fillId="0" borderId="1256" xfId="0" applyFont="1" applyBorder="1" applyAlignment="1">
      <alignment horizontal="fill" vertical="center"/>
    </xf>
    <xf numFmtId="9" fontId="25" fillId="0" borderId="1256" xfId="2" applyFont="1" applyFill="1" applyBorder="1" applyAlignment="1" applyProtection="1">
      <alignment horizontal="fill" vertical="center"/>
    </xf>
    <xf numFmtId="171" fontId="25" fillId="11" borderId="1256" xfId="6" applyNumberFormat="1" applyFont="1" applyFill="1" applyBorder="1" applyAlignment="1" applyProtection="1">
      <alignment vertical="center"/>
    </xf>
    <xf numFmtId="171" fontId="25" fillId="0" borderId="1256" xfId="6" applyNumberFormat="1" applyFont="1" applyFill="1" applyBorder="1" applyAlignment="1" applyProtection="1">
      <alignment vertical="center"/>
    </xf>
    <xf numFmtId="171" fontId="25" fillId="11" borderId="1110" xfId="6" applyNumberFormat="1" applyFont="1" applyFill="1" applyBorder="1" applyAlignment="1" applyProtection="1">
      <alignment vertical="center"/>
    </xf>
    <xf numFmtId="172" fontId="25" fillId="11" borderId="1256" xfId="6" applyNumberFormat="1" applyFont="1" applyFill="1" applyBorder="1" applyAlignment="1" applyProtection="1">
      <alignment vertical="center"/>
    </xf>
    <xf numFmtId="172" fontId="25" fillId="11" borderId="1110" xfId="6" applyNumberFormat="1" applyFont="1" applyFill="1" applyBorder="1" applyAlignment="1" applyProtection="1">
      <alignment vertical="center"/>
    </xf>
    <xf numFmtId="43" fontId="27" fillId="7" borderId="1256" xfId="6" applyFont="1" applyFill="1" applyBorder="1" applyAlignment="1">
      <alignment horizontal="center" vertical="center"/>
    </xf>
    <xf numFmtId="43" fontId="27" fillId="7" borderId="1110" xfId="6" applyFont="1" applyFill="1" applyBorder="1" applyAlignment="1">
      <alignment horizontal="center" vertical="center"/>
    </xf>
    <xf numFmtId="43" fontId="26" fillId="2" borderId="1116" xfId="6" applyFont="1" applyFill="1" applyBorder="1"/>
    <xf numFmtId="43" fontId="26" fillId="2" borderId="1293" xfId="6" applyFont="1" applyFill="1" applyBorder="1"/>
    <xf numFmtId="43" fontId="26" fillId="2" borderId="1202" xfId="6" applyFont="1" applyFill="1" applyBorder="1"/>
    <xf numFmtId="43" fontId="25" fillId="11" borderId="1256" xfId="6" applyFont="1" applyFill="1" applyBorder="1"/>
    <xf numFmtId="0" fontId="26" fillId="2" borderId="926" xfId="0" applyFont="1" applyFill="1" applyBorder="1"/>
    <xf numFmtId="9" fontId="92" fillId="7" borderId="996" xfId="2" applyFont="1" applyFill="1" applyBorder="1" applyAlignment="1" applyProtection="1">
      <alignment horizontal="center" vertical="center"/>
    </xf>
    <xf numFmtId="0" fontId="27" fillId="7" borderId="1045" xfId="0" applyFont="1" applyFill="1" applyBorder="1" applyAlignment="1">
      <alignment vertical="center"/>
    </xf>
    <xf numFmtId="0" fontId="27" fillId="7" borderId="1297" xfId="0" applyFont="1" applyFill="1" applyBorder="1" applyAlignment="1">
      <alignment horizontal="center"/>
    </xf>
    <xf numFmtId="0" fontId="27" fillId="7" borderId="1297" xfId="8" applyFont="1" applyFill="1" applyBorder="1" applyAlignment="1">
      <alignment horizontal="center" vertical="center"/>
    </xf>
    <xf numFmtId="0" fontId="89" fillId="7" borderId="1294" xfId="0" applyFont="1" applyFill="1" applyBorder="1" applyAlignment="1">
      <alignment horizontal="center"/>
    </xf>
    <xf numFmtId="9" fontId="27" fillId="7" borderId="1301" xfId="2" applyFont="1" applyFill="1" applyBorder="1" applyAlignment="1" applyProtection="1">
      <alignment horizontal="center" vertical="center"/>
    </xf>
    <xf numFmtId="0" fontId="27" fillId="7" borderId="1196" xfId="0" quotePrefix="1" applyFont="1" applyFill="1" applyBorder="1" applyAlignment="1">
      <alignment horizontal="center"/>
    </xf>
    <xf numFmtId="9" fontId="28" fillId="7" borderId="1194" xfId="2" applyFont="1" applyFill="1" applyBorder="1" applyAlignment="1" applyProtection="1">
      <alignment horizontal="center"/>
    </xf>
    <xf numFmtId="0" fontId="28" fillId="7" borderId="1196" xfId="0" quotePrefix="1" applyFont="1" applyFill="1" applyBorder="1" applyAlignment="1">
      <alignment horizontal="center"/>
    </xf>
    <xf numFmtId="0" fontId="28" fillId="7" borderId="1302" xfId="8" quotePrefix="1" applyFont="1" applyFill="1" applyBorder="1" applyAlignment="1">
      <alignment horizontal="center"/>
    </xf>
    <xf numFmtId="49" fontId="28" fillId="7" borderId="1238" xfId="8" applyNumberFormat="1" applyFont="1" applyFill="1" applyBorder="1" applyAlignment="1">
      <alignment horizontal="center"/>
    </xf>
    <xf numFmtId="49" fontId="28" fillId="7" borderId="1239" xfId="8" applyNumberFormat="1" applyFont="1" applyFill="1" applyBorder="1" applyAlignment="1">
      <alignment horizontal="center"/>
    </xf>
    <xf numFmtId="0" fontId="28" fillId="7" borderId="1267" xfId="8" quotePrefix="1" applyFont="1" applyFill="1" applyBorder="1" applyAlignment="1">
      <alignment horizontal="center"/>
    </xf>
    <xf numFmtId="0" fontId="26" fillId="0" borderId="1248" xfId="0" applyFont="1" applyBorder="1" applyAlignment="1" applyProtection="1">
      <alignment horizontal="left"/>
      <protection locked="0"/>
    </xf>
    <xf numFmtId="0" fontId="25" fillId="0" borderId="1297" xfId="0" applyFont="1" applyBorder="1" applyAlignment="1">
      <alignment horizontal="center" vertical="center"/>
    </xf>
    <xf numFmtId="9" fontId="25" fillId="0" borderId="1297" xfId="2" applyFont="1" applyFill="1" applyBorder="1" applyAlignment="1" applyProtection="1">
      <alignment horizontal="center" vertical="center"/>
    </xf>
    <xf numFmtId="171" fontId="26" fillId="0" borderId="1297" xfId="6" applyNumberFormat="1" applyFont="1" applyFill="1" applyBorder="1" applyAlignment="1" applyProtection="1">
      <protection locked="0"/>
    </xf>
    <xf numFmtId="171" fontId="26" fillId="0" borderId="1247" xfId="6" applyNumberFormat="1" applyFont="1" applyFill="1" applyBorder="1" applyAlignment="1" applyProtection="1">
      <protection locked="0"/>
    </xf>
    <xf numFmtId="0" fontId="0" fillId="0" borderId="1303" xfId="0" applyBorder="1"/>
    <xf numFmtId="171" fontId="26" fillId="0" borderId="1304" xfId="6" applyNumberFormat="1" applyFont="1" applyFill="1" applyBorder="1" applyProtection="1">
      <protection locked="0"/>
    </xf>
    <xf numFmtId="0" fontId="0" fillId="0" borderId="1304" xfId="0" applyBorder="1"/>
    <xf numFmtId="0" fontId="0" fillId="0" borderId="1305" xfId="0" applyBorder="1"/>
    <xf numFmtId="171" fontId="26" fillId="0" borderId="1207" xfId="6" applyNumberFormat="1" applyFont="1" applyFill="1" applyBorder="1" applyProtection="1">
      <protection locked="0"/>
    </xf>
    <xf numFmtId="171" fontId="26" fillId="0" borderId="1016" xfId="6" applyNumberFormat="1" applyFont="1" applyFill="1" applyBorder="1" applyProtection="1">
      <protection locked="0"/>
    </xf>
    <xf numFmtId="0" fontId="26" fillId="0" borderId="1119" xfId="0" applyFont="1" applyBorder="1" applyAlignment="1" applyProtection="1">
      <alignment horizontal="left"/>
      <protection locked="0"/>
    </xf>
    <xf numFmtId="172" fontId="26" fillId="11" borderId="660" xfId="0" applyNumberFormat="1" applyFont="1" applyFill="1" applyBorder="1"/>
    <xf numFmtId="172" fontId="26" fillId="0" borderId="1016" xfId="6" quotePrefix="1" applyNumberFormat="1" applyFont="1" applyFill="1" applyBorder="1" applyAlignment="1" applyProtection="1">
      <alignment horizontal="center"/>
      <protection locked="0"/>
    </xf>
    <xf numFmtId="172" fontId="25" fillId="11" borderId="1202" xfId="6" applyNumberFormat="1" applyFont="1" applyFill="1" applyBorder="1" applyAlignment="1" applyProtection="1">
      <alignment vertical="center"/>
    </xf>
    <xf numFmtId="172" fontId="25" fillId="11" borderId="1265" xfId="6" applyNumberFormat="1" applyFont="1" applyFill="1" applyBorder="1" applyAlignment="1" applyProtection="1">
      <alignment vertical="center"/>
    </xf>
    <xf numFmtId="172" fontId="25" fillId="11" borderId="1264" xfId="6" applyNumberFormat="1" applyFont="1" applyFill="1" applyBorder="1" applyAlignment="1" applyProtection="1">
      <alignment vertical="center"/>
    </xf>
    <xf numFmtId="172" fontId="25" fillId="11" borderId="1267" xfId="6" applyNumberFormat="1" applyFont="1" applyFill="1" applyBorder="1" applyAlignment="1" applyProtection="1">
      <alignment vertical="center"/>
    </xf>
    <xf numFmtId="172" fontId="25" fillId="0" borderId="1016" xfId="6" applyNumberFormat="1" applyFont="1" applyFill="1" applyBorder="1" applyAlignment="1" applyProtection="1">
      <alignment vertical="center"/>
    </xf>
    <xf numFmtId="43" fontId="26" fillId="2" borderId="1306" xfId="6" applyFont="1" applyFill="1" applyBorder="1"/>
    <xf numFmtId="0" fontId="27" fillId="7" borderId="1308" xfId="0" applyFont="1" applyFill="1" applyBorder="1" applyAlignment="1">
      <alignment horizontal="center"/>
    </xf>
    <xf numFmtId="0" fontId="27" fillId="7" borderId="1308" xfId="8" applyFont="1" applyFill="1" applyBorder="1" applyAlignment="1">
      <alignment horizontal="center" vertical="center"/>
    </xf>
    <xf numFmtId="0" fontId="27" fillId="7" borderId="1016" xfId="8" applyFont="1" applyFill="1" applyBorder="1" applyAlignment="1">
      <alignment horizontal="center" vertical="top"/>
    </xf>
    <xf numFmtId="0" fontId="26" fillId="0" borderId="1308" xfId="0" applyFont="1" applyBorder="1" applyAlignment="1" applyProtection="1">
      <alignment horizontal="left"/>
      <protection locked="0"/>
    </xf>
    <xf numFmtId="171" fontId="26" fillId="0" borderId="1308" xfId="6" applyNumberFormat="1" applyFont="1" applyFill="1" applyBorder="1" applyAlignment="1" applyProtection="1">
      <alignment horizontal="left"/>
      <protection locked="0"/>
    </xf>
    <xf numFmtId="171" fontId="26" fillId="0" borderId="1308" xfId="6" applyNumberFormat="1" applyFont="1" applyFill="1" applyBorder="1" applyProtection="1">
      <protection locked="0"/>
    </xf>
    <xf numFmtId="0" fontId="25" fillId="0" borderId="1308" xfId="0" applyFont="1" applyBorder="1" applyAlignment="1">
      <alignment horizontal="center" vertical="center"/>
    </xf>
    <xf numFmtId="9" fontId="25" fillId="0" borderId="1308" xfId="2" applyFont="1" applyFill="1" applyBorder="1" applyAlignment="1" applyProtection="1">
      <alignment horizontal="center" vertical="center"/>
    </xf>
    <xf numFmtId="171" fontId="26" fillId="0" borderId="1308" xfId="6" applyNumberFormat="1" applyFont="1" applyFill="1" applyBorder="1" applyAlignment="1" applyProtection="1">
      <protection locked="0"/>
    </xf>
    <xf numFmtId="0" fontId="0" fillId="0" borderId="1309" xfId="0" applyBorder="1"/>
    <xf numFmtId="171" fontId="26" fillId="0" borderId="1310" xfId="6" applyNumberFormat="1" applyFont="1" applyFill="1" applyBorder="1" applyProtection="1">
      <protection locked="0"/>
    </xf>
    <xf numFmtId="0" fontId="0" fillId="0" borderId="1310" xfId="0" applyBorder="1"/>
    <xf numFmtId="0" fontId="0" fillId="0" borderId="1311" xfId="0" applyBorder="1"/>
    <xf numFmtId="0" fontId="25" fillId="0" borderId="1312" xfId="0" applyFont="1" applyBorder="1" applyAlignment="1">
      <alignment horizontal="left" vertical="center"/>
    </xf>
    <xf numFmtId="0" fontId="25" fillId="0" borderId="1313" xfId="0" applyFont="1" applyBorder="1" applyAlignment="1">
      <alignment horizontal="left" vertical="center"/>
    </xf>
    <xf numFmtId="172" fontId="25" fillId="0" borderId="1313" xfId="6" applyNumberFormat="1" applyFont="1" applyFill="1" applyBorder="1"/>
    <xf numFmtId="0" fontId="25" fillId="0" borderId="1313" xfId="0" applyFont="1" applyBorder="1" applyAlignment="1">
      <alignment horizontal="fill" vertical="center"/>
    </xf>
    <xf numFmtId="9" fontId="25" fillId="0" borderId="1313" xfId="2" applyFont="1" applyFill="1" applyBorder="1" applyAlignment="1" applyProtection="1">
      <alignment horizontal="fill" vertical="center"/>
    </xf>
    <xf numFmtId="171" fontId="25" fillId="11" borderId="1313" xfId="6" applyNumberFormat="1" applyFont="1" applyFill="1" applyBorder="1" applyAlignment="1" applyProtection="1">
      <alignment vertical="center"/>
    </xf>
    <xf numFmtId="171" fontId="25" fillId="0" borderId="1313" xfId="6" applyNumberFormat="1" applyFont="1" applyFill="1" applyBorder="1" applyAlignment="1" applyProtection="1">
      <alignment vertical="center"/>
    </xf>
    <xf numFmtId="172" fontId="25" fillId="11" borderId="1314" xfId="6" applyNumberFormat="1" applyFont="1" applyFill="1" applyBorder="1" applyAlignment="1" applyProtection="1">
      <alignment vertical="center"/>
    </xf>
    <xf numFmtId="172" fontId="25" fillId="11" borderId="1312" xfId="6" applyNumberFormat="1" applyFont="1" applyFill="1" applyBorder="1" applyAlignment="1" applyProtection="1">
      <alignment vertical="center"/>
    </xf>
    <xf numFmtId="172" fontId="25" fillId="11" borderId="1313" xfId="6" applyNumberFormat="1" applyFont="1" applyFill="1" applyBorder="1" applyAlignment="1" applyProtection="1">
      <alignment vertical="center"/>
    </xf>
    <xf numFmtId="171" fontId="25" fillId="11" borderId="1267" xfId="6" applyNumberFormat="1" applyFont="1" applyFill="1" applyBorder="1" applyAlignment="1" applyProtection="1">
      <alignment vertical="center"/>
    </xf>
    <xf numFmtId="171" fontId="25" fillId="0" borderId="1016" xfId="6" applyNumberFormat="1" applyFont="1" applyFill="1" applyBorder="1" applyAlignment="1" applyProtection="1">
      <alignment vertical="center"/>
    </xf>
    <xf numFmtId="43" fontId="25" fillId="2" borderId="1312" xfId="6" applyFont="1" applyFill="1" applyBorder="1"/>
    <xf numFmtId="10" fontId="57" fillId="2" borderId="1313" xfId="2" applyNumberFormat="1" applyFont="1" applyFill="1" applyBorder="1"/>
    <xf numFmtId="43" fontId="26" fillId="2" borderId="1313" xfId="6" applyFont="1" applyFill="1" applyBorder="1"/>
    <xf numFmtId="43" fontId="26" fillId="2" borderId="1314" xfId="6" applyFont="1" applyFill="1" applyBorder="1"/>
    <xf numFmtId="43" fontId="25" fillId="2" borderId="1315" xfId="6" applyFont="1" applyFill="1" applyBorder="1"/>
    <xf numFmtId="14" fontId="31" fillId="2" borderId="1007" xfId="0" applyNumberFormat="1" applyFont="1" applyFill="1" applyBorder="1"/>
    <xf numFmtId="14" fontId="27" fillId="7" borderId="1045" xfId="0" applyNumberFormat="1" applyFont="1" applyFill="1" applyBorder="1" applyAlignment="1">
      <alignment horizontal="center"/>
    </xf>
    <xf numFmtId="0" fontId="27" fillId="7" borderId="911" xfId="0" applyFont="1" applyFill="1" applyBorder="1" applyAlignment="1">
      <alignment horizontal="center" vertical="center"/>
    </xf>
    <xf numFmtId="14" fontId="27" fillId="7" borderId="1194" xfId="0" applyNumberFormat="1" applyFont="1" applyFill="1" applyBorder="1" applyAlignment="1">
      <alignment horizontal="center"/>
    </xf>
    <xf numFmtId="0" fontId="27" fillId="7" borderId="1194" xfId="0" applyFont="1" applyFill="1" applyBorder="1" applyAlignment="1">
      <alignment horizontal="center"/>
    </xf>
    <xf numFmtId="0" fontId="27" fillId="7" borderId="1192" xfId="0" quotePrefix="1" applyFont="1" applyFill="1" applyBorder="1" applyAlignment="1">
      <alignment horizontal="center" vertical="center"/>
    </xf>
    <xf numFmtId="0" fontId="27" fillId="7" borderId="1193" xfId="0" quotePrefix="1" applyFont="1" applyFill="1" applyBorder="1" applyAlignment="1">
      <alignment horizontal="center"/>
    </xf>
    <xf numFmtId="0" fontId="27" fillId="7" borderId="1262" xfId="0" quotePrefix="1" applyFont="1" applyFill="1" applyBorder="1" applyAlignment="1">
      <alignment horizontal="center"/>
    </xf>
    <xf numFmtId="0" fontId="27" fillId="7" borderId="1184" xfId="0" quotePrefix="1" applyFont="1" applyFill="1" applyBorder="1" applyAlignment="1">
      <alignment horizontal="center"/>
    </xf>
    <xf numFmtId="0" fontId="27" fillId="7" borderId="1016" xfId="8" applyFont="1" applyFill="1" applyBorder="1" applyAlignment="1">
      <alignment horizontal="center" wrapText="1"/>
    </xf>
    <xf numFmtId="0" fontId="28" fillId="7" borderId="1197" xfId="0" applyFont="1" applyFill="1" applyBorder="1" applyAlignment="1">
      <alignment horizontal="center"/>
    </xf>
    <xf numFmtId="0" fontId="28" fillId="7" borderId="1198" xfId="0" applyFont="1" applyFill="1" applyBorder="1" applyAlignment="1">
      <alignment horizontal="center"/>
    </xf>
    <xf numFmtId="14" fontId="28" fillId="7" borderId="1198" xfId="0" applyNumberFormat="1" applyFont="1" applyFill="1" applyBorder="1" applyAlignment="1">
      <alignment horizontal="center"/>
    </xf>
    <xf numFmtId="170" fontId="28" fillId="7" borderId="1198" xfId="8" applyNumberFormat="1" applyFont="1" applyFill="1" applyBorder="1" applyAlignment="1">
      <alignment horizontal="center"/>
    </xf>
    <xf numFmtId="0" fontId="12" fillId="0" borderId="660" xfId="0" applyFont="1" applyBorder="1" applyAlignment="1" applyProtection="1">
      <alignment horizontal="left"/>
      <protection locked="0"/>
    </xf>
    <xf numFmtId="171" fontId="43" fillId="0" borderId="1303" xfId="6" applyNumberFormat="1" applyFont="1" applyFill="1" applyBorder="1" applyProtection="1">
      <protection locked="0"/>
    </xf>
    <xf numFmtId="171" fontId="43" fillId="0" borderId="1016" xfId="6" applyNumberFormat="1" applyFont="1" applyFill="1" applyBorder="1" applyProtection="1">
      <protection locked="0"/>
    </xf>
    <xf numFmtId="171" fontId="43" fillId="11" borderId="660" xfId="6" applyNumberFormat="1" applyFont="1" applyFill="1" applyBorder="1" applyProtection="1"/>
    <xf numFmtId="0" fontId="25" fillId="2" borderId="1320" xfId="0" applyFont="1" applyFill="1" applyBorder="1" applyAlignment="1">
      <alignment horizontal="left" vertical="center"/>
    </xf>
    <xf numFmtId="0" fontId="26" fillId="2" borderId="1321" xfId="0" applyFont="1" applyFill="1" applyBorder="1" applyAlignment="1">
      <alignment horizontal="center" vertical="center"/>
    </xf>
    <xf numFmtId="14" fontId="26" fillId="2" borderId="1321" xfId="0" applyNumberFormat="1" applyFont="1" applyFill="1" applyBorder="1" applyAlignment="1">
      <alignment horizontal="fill" vertical="center"/>
    </xf>
    <xf numFmtId="0" fontId="26" fillId="2" borderId="1321" xfId="0" applyFont="1" applyFill="1" applyBorder="1" applyAlignment="1">
      <alignment horizontal="fill" vertical="center"/>
    </xf>
    <xf numFmtId="172" fontId="25" fillId="11" borderId="1321" xfId="6" applyNumberFormat="1" applyFont="1" applyFill="1" applyBorder="1" applyAlignment="1" applyProtection="1">
      <alignment vertical="center"/>
    </xf>
    <xf numFmtId="172" fontId="25" fillId="2" borderId="1321" xfId="0" applyNumberFormat="1" applyFont="1" applyFill="1" applyBorder="1" applyAlignment="1">
      <alignment horizontal="fill" vertical="center"/>
    </xf>
    <xf numFmtId="172" fontId="25" fillId="11" borderId="1322" xfId="6" applyNumberFormat="1" applyFont="1" applyFill="1" applyBorder="1" applyAlignment="1" applyProtection="1">
      <alignment vertical="center"/>
    </xf>
    <xf numFmtId="172" fontId="25" fillId="11" borderId="1320" xfId="6" applyNumberFormat="1" applyFont="1" applyFill="1" applyBorder="1" applyAlignment="1" applyProtection="1">
      <alignment vertical="center"/>
    </xf>
    <xf numFmtId="172" fontId="25" fillId="11" borderId="1323" xfId="6" applyNumberFormat="1" applyFont="1" applyFill="1" applyBorder="1" applyAlignment="1" applyProtection="1">
      <alignment vertical="center"/>
    </xf>
    <xf numFmtId="0" fontId="25" fillId="2" borderId="1170" xfId="0" applyFont="1" applyFill="1" applyBorder="1"/>
    <xf numFmtId="0" fontId="26" fillId="2" borderId="1324" xfId="0" applyFont="1" applyFill="1" applyBorder="1" applyAlignment="1">
      <alignment horizontal="fill" vertical="center"/>
    </xf>
    <xf numFmtId="14" fontId="26" fillId="2" borderId="1324" xfId="0" applyNumberFormat="1" applyFont="1" applyFill="1" applyBorder="1" applyAlignment="1">
      <alignment horizontal="fill" vertical="center"/>
    </xf>
    <xf numFmtId="172" fontId="25" fillId="11" borderId="1325" xfId="6" applyNumberFormat="1" applyFont="1" applyFill="1" applyBorder="1" applyProtection="1"/>
    <xf numFmtId="172" fontId="25" fillId="2" borderId="1324" xfId="0" applyNumberFormat="1" applyFont="1" applyFill="1" applyBorder="1" applyAlignment="1">
      <alignment horizontal="fill" vertical="center"/>
    </xf>
    <xf numFmtId="172" fontId="25" fillId="11" borderId="1326" xfId="6" applyNumberFormat="1" applyFont="1" applyFill="1" applyBorder="1" applyProtection="1"/>
    <xf numFmtId="172" fontId="25" fillId="11" borderId="1170" xfId="6" applyNumberFormat="1" applyFont="1" applyFill="1" applyBorder="1" applyProtection="1"/>
    <xf numFmtId="0" fontId="27" fillId="7" borderId="1152" xfId="8" applyFont="1" applyFill="1" applyBorder="1" applyAlignment="1">
      <alignment horizontal="center" wrapText="1"/>
    </xf>
    <xf numFmtId="0" fontId="4" fillId="7" borderId="1152" xfId="8" applyFont="1" applyFill="1" applyBorder="1"/>
    <xf numFmtId="0" fontId="27" fillId="7" borderId="995" xfId="8" applyFont="1" applyFill="1" applyBorder="1"/>
    <xf numFmtId="0" fontId="27" fillId="7" borderId="1330" xfId="0" applyFont="1" applyFill="1" applyBorder="1" applyAlignment="1">
      <alignment horizontal="center"/>
    </xf>
    <xf numFmtId="0" fontId="27" fillId="7" borderId="1331" xfId="0" applyFont="1" applyFill="1" applyBorder="1" applyAlignment="1">
      <alignment horizontal="center"/>
    </xf>
    <xf numFmtId="0" fontId="27" fillId="7" borderId="797" xfId="8" applyFont="1" applyFill="1" applyBorder="1"/>
    <xf numFmtId="0" fontId="27" fillId="7" borderId="1193" xfId="8" applyFont="1" applyFill="1" applyBorder="1"/>
    <xf numFmtId="0" fontId="27" fillId="7" borderId="1193" xfId="8" applyFont="1" applyFill="1" applyBorder="1" applyAlignment="1">
      <alignment horizontal="center"/>
    </xf>
    <xf numFmtId="0" fontId="12" fillId="0" borderId="1304" xfId="8" applyFont="1" applyBorder="1" applyAlignment="1" applyProtection="1">
      <alignment horizontal="center" vertical="center"/>
      <protection locked="0"/>
    </xf>
    <xf numFmtId="0" fontId="12" fillId="0" borderId="1304" xfId="8" applyFont="1" applyBorder="1" applyProtection="1">
      <protection locked="0"/>
    </xf>
    <xf numFmtId="9" fontId="12" fillId="0" borderId="1304" xfId="2" applyFont="1" applyFill="1" applyBorder="1" applyProtection="1">
      <protection locked="0"/>
    </xf>
    <xf numFmtId="0" fontId="12" fillId="0" borderId="1304" xfId="8" applyFont="1" applyBorder="1" applyAlignment="1" applyProtection="1">
      <alignment horizontal="center"/>
      <protection locked="0"/>
    </xf>
    <xf numFmtId="177" fontId="12" fillId="0" borderId="1304" xfId="10" applyNumberFormat="1" applyFont="1" applyBorder="1" applyProtection="1">
      <protection locked="0"/>
    </xf>
    <xf numFmtId="177" fontId="12" fillId="0" borderId="1305" xfId="10" applyNumberFormat="1" applyFont="1" applyBorder="1" applyProtection="1">
      <protection locked="0"/>
    </xf>
    <xf numFmtId="0" fontId="12" fillId="0" borderId="1333" xfId="8" applyFont="1" applyBorder="1" applyAlignment="1" applyProtection="1">
      <alignment horizontal="center"/>
      <protection locked="0"/>
    </xf>
    <xf numFmtId="0" fontId="12" fillId="0" borderId="1297" xfId="8" applyFont="1" applyBorder="1" applyAlignment="1" applyProtection="1">
      <alignment horizontal="center"/>
      <protection locked="0"/>
    </xf>
    <xf numFmtId="0" fontId="12" fillId="0" borderId="1334" xfId="8" applyFont="1" applyBorder="1" applyAlignment="1" applyProtection="1">
      <alignment horizontal="center"/>
      <protection locked="0"/>
    </xf>
    <xf numFmtId="0" fontId="12" fillId="0" borderId="1335" xfId="8" applyFont="1" applyBorder="1" applyAlignment="1" applyProtection="1">
      <alignment horizontal="center"/>
      <protection locked="0"/>
    </xf>
    <xf numFmtId="0" fontId="12" fillId="2" borderId="1016" xfId="8" applyFont="1" applyFill="1" applyBorder="1" applyAlignment="1" applyProtection="1">
      <alignment horizontal="center"/>
      <protection locked="0"/>
    </xf>
    <xf numFmtId="0" fontId="10" fillId="0" borderId="1336" xfId="8" applyFont="1" applyBorder="1" applyAlignment="1">
      <alignment horizontal="left"/>
    </xf>
    <xf numFmtId="0" fontId="10" fillId="0" borderId="1337" xfId="8" applyFont="1" applyBorder="1" applyAlignment="1">
      <alignment horizontal="left"/>
    </xf>
    <xf numFmtId="0" fontId="12" fillId="0" borderId="1337" xfId="8" applyFont="1" applyBorder="1" applyAlignment="1">
      <alignment horizontal="left" indent="9"/>
    </xf>
    <xf numFmtId="172" fontId="25" fillId="0" borderId="1338" xfId="1" applyNumberFormat="1" applyFont="1" applyFill="1" applyBorder="1"/>
    <xf numFmtId="166" fontId="26" fillId="0" borderId="1337" xfId="1" applyFont="1" applyFill="1" applyBorder="1"/>
    <xf numFmtId="9" fontId="26" fillId="0" borderId="1337" xfId="2" applyFont="1" applyFill="1" applyBorder="1"/>
    <xf numFmtId="173" fontId="25" fillId="11" borderId="1337" xfId="1" applyNumberFormat="1" applyFont="1" applyFill="1" applyBorder="1" applyProtection="1"/>
    <xf numFmtId="173" fontId="25" fillId="11" borderId="1339" xfId="1" applyNumberFormat="1" applyFont="1" applyFill="1" applyBorder="1" applyProtection="1"/>
    <xf numFmtId="173" fontId="25" fillId="11" borderId="1336" xfId="1" applyNumberFormat="1" applyFont="1" applyFill="1" applyBorder="1" applyProtection="1"/>
    <xf numFmtId="173" fontId="25" fillId="11" borderId="1340" xfId="1" applyNumberFormat="1" applyFont="1" applyFill="1" applyBorder="1" applyProtection="1"/>
    <xf numFmtId="0" fontId="10" fillId="0" borderId="1341" xfId="8" applyFont="1" applyBorder="1"/>
    <xf numFmtId="0" fontId="10" fillId="0" borderId="1342" xfId="8" applyFont="1" applyBorder="1"/>
    <xf numFmtId="0" fontId="10" fillId="0" borderId="1342" xfId="8" applyFont="1" applyBorder="1" applyAlignment="1">
      <alignment horizontal="left" indent="9"/>
    </xf>
    <xf numFmtId="0" fontId="10" fillId="0" borderId="1342" xfId="8" applyFont="1" applyBorder="1" applyAlignment="1" applyProtection="1">
      <alignment horizontal="center" vertical="center"/>
      <protection locked="0"/>
    </xf>
    <xf numFmtId="166" fontId="25" fillId="0" borderId="1342" xfId="1" applyFont="1" applyFill="1" applyBorder="1"/>
    <xf numFmtId="9" fontId="25" fillId="0" borderId="1342" xfId="2" applyFont="1" applyFill="1" applyBorder="1"/>
    <xf numFmtId="173" fontId="25" fillId="11" borderId="1342" xfId="1" applyNumberFormat="1" applyFont="1" applyFill="1" applyBorder="1" applyProtection="1"/>
    <xf numFmtId="173" fontId="25" fillId="11" borderId="1343" xfId="1" applyNumberFormat="1" applyFont="1" applyFill="1" applyBorder="1" applyProtection="1"/>
    <xf numFmtId="166" fontId="25" fillId="11" borderId="1341" xfId="1" applyFont="1" applyFill="1" applyBorder="1" applyProtection="1"/>
    <xf numFmtId="166" fontId="25" fillId="11" borderId="1342" xfId="1" applyFont="1" applyFill="1" applyBorder="1" applyProtection="1"/>
    <xf numFmtId="166" fontId="25" fillId="11" borderId="1343" xfId="1" applyFont="1" applyFill="1" applyBorder="1" applyProtection="1"/>
    <xf numFmtId="166" fontId="25" fillId="11" borderId="1344" xfId="1" applyFont="1" applyFill="1" applyBorder="1" applyProtection="1"/>
    <xf numFmtId="43" fontId="27" fillId="7" borderId="1342" xfId="6" applyFont="1" applyFill="1" applyBorder="1" applyAlignment="1">
      <alignment horizontal="center" vertical="center"/>
    </xf>
    <xf numFmtId="43" fontId="27" fillId="7" borderId="1343" xfId="6" applyFont="1" applyFill="1" applyBorder="1" applyAlignment="1">
      <alignment horizontal="center" vertical="center"/>
    </xf>
    <xf numFmtId="43" fontId="25" fillId="2" borderId="1345" xfId="6" applyFont="1" applyFill="1" applyBorder="1"/>
    <xf numFmtId="10" fontId="57" fillId="2" borderId="1338" xfId="2" applyNumberFormat="1" applyFont="1" applyFill="1" applyBorder="1"/>
    <xf numFmtId="43" fontId="26" fillId="2" borderId="1338" xfId="6" applyFont="1" applyFill="1" applyBorder="1"/>
    <xf numFmtId="43" fontId="26" fillId="2" borderId="1346" xfId="6" applyFont="1" applyFill="1" applyBorder="1"/>
    <xf numFmtId="43" fontId="25" fillId="2" borderId="1347" xfId="6" applyFont="1" applyFill="1" applyBorder="1"/>
    <xf numFmtId="43" fontId="25" fillId="2" borderId="1348" xfId="6" applyFont="1" applyFill="1" applyBorder="1"/>
    <xf numFmtId="43" fontId="26" fillId="2" borderId="1349" xfId="6" applyFont="1" applyFill="1" applyBorder="1"/>
    <xf numFmtId="43" fontId="25" fillId="11" borderId="1350" xfId="6" applyFont="1" applyFill="1" applyBorder="1"/>
    <xf numFmtId="43" fontId="25" fillId="11" borderId="1351" xfId="6" applyFont="1" applyFill="1" applyBorder="1"/>
    <xf numFmtId="0" fontId="27" fillId="7" borderId="1354" xfId="0" applyFont="1" applyFill="1" applyBorder="1" applyAlignment="1">
      <alignment horizontal="center"/>
    </xf>
    <xf numFmtId="0" fontId="27" fillId="7" borderId="1355" xfId="0" applyFont="1" applyFill="1" applyBorder="1" applyAlignment="1">
      <alignment horizontal="center"/>
    </xf>
    <xf numFmtId="0" fontId="4" fillId="7" borderId="1119" xfId="0" applyFont="1" applyFill="1" applyBorder="1"/>
    <xf numFmtId="0" fontId="4" fillId="7" borderId="1356" xfId="0" applyFont="1" applyFill="1" applyBorder="1"/>
    <xf numFmtId="9" fontId="27" fillId="7" borderId="1194" xfId="2" applyFont="1" applyFill="1" applyBorder="1" applyAlignment="1" applyProtection="1">
      <alignment horizontal="center" vertical="center"/>
    </xf>
    <xf numFmtId="9" fontId="28" fillId="7" borderId="1194" xfId="2" quotePrefix="1" applyFont="1" applyFill="1" applyBorder="1" applyAlignment="1" applyProtection="1">
      <alignment horizontal="center"/>
    </xf>
    <xf numFmtId="0" fontId="28" fillId="7" borderId="1357" xfId="8" quotePrefix="1" applyFont="1" applyFill="1" applyBorder="1" applyAlignment="1">
      <alignment horizontal="center"/>
    </xf>
    <xf numFmtId="0" fontId="26" fillId="0" borderId="1354" xfId="0" applyFont="1" applyBorder="1"/>
    <xf numFmtId="0" fontId="26" fillId="0" borderId="1297" xfId="0" applyFont="1" applyBorder="1"/>
    <xf numFmtId="0" fontId="26" fillId="0" borderId="1355" xfId="0" applyFont="1" applyBorder="1"/>
    <xf numFmtId="0" fontId="26" fillId="0" borderId="1358" xfId="0" applyFont="1" applyBorder="1"/>
    <xf numFmtId="0" fontId="26" fillId="0" borderId="1016" xfId="0" applyFont="1" applyBorder="1"/>
    <xf numFmtId="172" fontId="26" fillId="11" borderId="1119" xfId="0" applyNumberFormat="1" applyFont="1" applyFill="1" applyBorder="1"/>
    <xf numFmtId="0" fontId="10" fillId="0" borderId="1359" xfId="8" applyFont="1" applyBorder="1" applyAlignment="1">
      <alignment horizontal="left"/>
    </xf>
    <xf numFmtId="0" fontId="25" fillId="0" borderId="1360" xfId="0" applyFont="1" applyBorder="1" applyAlignment="1">
      <alignment horizontal="left" vertical="center"/>
    </xf>
    <xf numFmtId="172" fontId="25" fillId="0" borderId="1361" xfId="6" applyNumberFormat="1" applyFont="1" applyFill="1" applyBorder="1"/>
    <xf numFmtId="0" fontId="26" fillId="0" borderId="1362" xfId="0" applyFont="1" applyBorder="1" applyAlignment="1">
      <alignment horizontal="fill" vertical="center"/>
    </xf>
    <xf numFmtId="0" fontId="26" fillId="0" borderId="1363" xfId="0" applyFont="1" applyBorder="1" applyAlignment="1">
      <alignment horizontal="fill" vertical="center"/>
    </xf>
    <xf numFmtId="0" fontId="26" fillId="0" borderId="1360" xfId="0" applyFont="1" applyBorder="1" applyAlignment="1">
      <alignment horizontal="fill" vertical="center"/>
    </xf>
    <xf numFmtId="9" fontId="26" fillId="0" borderId="1361" xfId="2" applyFont="1" applyFill="1" applyBorder="1" applyAlignment="1" applyProtection="1">
      <alignment horizontal="fill" vertical="center"/>
    </xf>
    <xf numFmtId="172" fontId="25" fillId="11" borderId="1364" xfId="6" applyNumberFormat="1" applyFont="1" applyFill="1" applyBorder="1" applyProtection="1"/>
    <xf numFmtId="171" fontId="26" fillId="0" borderId="1363" xfId="6" applyNumberFormat="1" applyFont="1" applyFill="1" applyBorder="1" applyAlignment="1" applyProtection="1">
      <alignment vertical="center"/>
    </xf>
    <xf numFmtId="172" fontId="25" fillId="11" borderId="1365" xfId="6" applyNumberFormat="1" applyFont="1" applyFill="1" applyBorder="1" applyProtection="1"/>
    <xf numFmtId="172" fontId="25" fillId="11" borderId="1359" xfId="6" applyNumberFormat="1" applyFont="1" applyFill="1" applyBorder="1" applyProtection="1"/>
    <xf numFmtId="172" fontId="25" fillId="11" borderId="1366" xfId="6" applyNumberFormat="1" applyFont="1" applyFill="1" applyBorder="1" applyProtection="1"/>
    <xf numFmtId="0" fontId="10" fillId="0" borderId="1367" xfId="8" applyFont="1" applyBorder="1"/>
    <xf numFmtId="0" fontId="25" fillId="0" borderId="1368" xfId="0" applyFont="1" applyBorder="1"/>
    <xf numFmtId="0" fontId="26" fillId="0" borderId="1369" xfId="0" applyFont="1" applyBorder="1" applyAlignment="1">
      <alignment horizontal="fill" vertical="center"/>
    </xf>
    <xf numFmtId="0" fontId="26" fillId="0" borderId="1370" xfId="0" applyFont="1" applyBorder="1" applyAlignment="1">
      <alignment horizontal="fill" vertical="center"/>
    </xf>
    <xf numFmtId="0" fontId="26" fillId="0" borderId="1368" xfId="0" applyFont="1" applyBorder="1" applyAlignment="1">
      <alignment horizontal="fill" vertical="center"/>
    </xf>
    <xf numFmtId="9" fontId="26" fillId="0" borderId="1325" xfId="2" applyFont="1" applyFill="1" applyBorder="1" applyAlignment="1" applyProtection="1">
      <alignment horizontal="fill" vertical="center"/>
    </xf>
    <xf numFmtId="172" fontId="25" fillId="11" borderId="1371" xfId="6" applyNumberFormat="1" applyFont="1" applyFill="1" applyBorder="1" applyProtection="1"/>
    <xf numFmtId="171" fontId="26" fillId="0" borderId="1369" xfId="6" applyNumberFormat="1" applyFont="1" applyFill="1" applyBorder="1" applyAlignment="1" applyProtection="1">
      <alignment vertical="center"/>
    </xf>
    <xf numFmtId="172" fontId="25" fillId="11" borderId="1372" xfId="6" applyNumberFormat="1" applyFont="1" applyFill="1" applyBorder="1" applyProtection="1"/>
    <xf numFmtId="172" fontId="25" fillId="11" borderId="1367" xfId="6" applyNumberFormat="1" applyFont="1" applyFill="1" applyBorder="1" applyProtection="1"/>
    <xf numFmtId="172" fontId="25" fillId="11" borderId="1373" xfId="6" applyNumberFormat="1" applyFont="1" applyFill="1" applyBorder="1" applyProtection="1"/>
    <xf numFmtId="43" fontId="27" fillId="7" borderId="1371" xfId="6" applyFont="1" applyFill="1" applyBorder="1" applyAlignment="1">
      <alignment horizontal="center" vertical="center"/>
    </xf>
    <xf numFmtId="43" fontId="27" fillId="7" borderId="1372" xfId="6" applyFont="1" applyFill="1" applyBorder="1" applyAlignment="1">
      <alignment horizontal="center" vertical="center"/>
    </xf>
    <xf numFmtId="43" fontId="25" fillId="2" borderId="1374" xfId="6" applyFont="1" applyFill="1" applyBorder="1"/>
    <xf numFmtId="10" fontId="57" fillId="2" borderId="1361" xfId="2" applyNumberFormat="1" applyFont="1" applyFill="1" applyBorder="1"/>
    <xf numFmtId="43" fontId="26" fillId="2" borderId="1361" xfId="6" applyFont="1" applyFill="1" applyBorder="1"/>
    <xf numFmtId="43" fontId="26" fillId="2" borderId="1375" xfId="6" applyFont="1" applyFill="1" applyBorder="1"/>
    <xf numFmtId="43" fontId="25" fillId="2" borderId="1376" xfId="6" applyFont="1" applyFill="1" applyBorder="1"/>
    <xf numFmtId="43" fontId="25" fillId="2" borderId="1377" xfId="6" applyFont="1" applyFill="1" applyBorder="1"/>
    <xf numFmtId="43" fontId="26" fillId="2" borderId="1378" xfId="6" applyFont="1" applyFill="1" applyBorder="1"/>
    <xf numFmtId="43" fontId="25" fillId="11" borderId="1379" xfId="6" applyFont="1" applyFill="1" applyBorder="1"/>
    <xf numFmtId="43" fontId="25" fillId="11" borderId="1380" xfId="6" applyFont="1" applyFill="1" applyBorder="1"/>
    <xf numFmtId="0" fontId="27" fillId="7" borderId="999" xfId="8" applyFont="1" applyFill="1" applyBorder="1"/>
    <xf numFmtId="0" fontId="27" fillId="7" borderId="1383" xfId="0" applyFont="1" applyFill="1" applyBorder="1" applyAlignment="1">
      <alignment horizontal="center"/>
    </xf>
    <xf numFmtId="0" fontId="27" fillId="7" borderId="1384" xfId="8" applyFont="1" applyFill="1" applyBorder="1" applyAlignment="1">
      <alignment horizontal="center" vertical="center"/>
    </xf>
    <xf numFmtId="0" fontId="27" fillId="7" borderId="1289" xfId="0" applyFont="1" applyFill="1" applyBorder="1" applyAlignment="1">
      <alignment horizontal="center"/>
    </xf>
    <xf numFmtId="0" fontId="27" fillId="7" borderId="1356" xfId="8" applyFont="1" applyFill="1" applyBorder="1" applyAlignment="1">
      <alignment horizontal="center"/>
    </xf>
    <xf numFmtId="0" fontId="28" fillId="7" borderId="1385" xfId="8" quotePrefix="1" applyFont="1" applyFill="1" applyBorder="1" applyAlignment="1">
      <alignment horizontal="center"/>
    </xf>
    <xf numFmtId="0" fontId="12" fillId="0" borderId="1382" xfId="8" applyFont="1" applyBorder="1" applyAlignment="1" applyProtection="1">
      <alignment horizontal="center" vertical="center"/>
      <protection locked="0"/>
    </xf>
    <xf numFmtId="0" fontId="12" fillId="0" borderId="1386" xfId="8" applyFont="1" applyBorder="1" applyAlignment="1" applyProtection="1">
      <alignment horizontal="center" vertical="center"/>
      <protection locked="0"/>
    </xf>
    <xf numFmtId="14" fontId="12" fillId="0" borderId="1382" xfId="8" applyNumberFormat="1" applyFont="1" applyBorder="1" applyProtection="1">
      <protection locked="0"/>
    </xf>
    <xf numFmtId="14" fontId="12" fillId="0" borderId="1387" xfId="8" applyNumberFormat="1" applyFont="1" applyBorder="1" applyProtection="1">
      <protection locked="0"/>
    </xf>
    <xf numFmtId="9" fontId="12" fillId="0" borderId="1386" xfId="2" applyFont="1" applyFill="1" applyBorder="1" applyProtection="1">
      <protection locked="0"/>
    </xf>
    <xf numFmtId="0" fontId="12" fillId="0" borderId="1382" xfId="8" applyFont="1" applyBorder="1" applyProtection="1">
      <protection locked="0"/>
    </xf>
    <xf numFmtId="0" fontId="12" fillId="0" borderId="1386" xfId="8" applyFont="1" applyBorder="1" applyProtection="1">
      <protection locked="0"/>
    </xf>
    <xf numFmtId="0" fontId="12" fillId="0" borderId="1386" xfId="8" applyFont="1" applyBorder="1" applyAlignment="1" applyProtection="1">
      <alignment horizontal="center"/>
      <protection locked="0"/>
    </xf>
    <xf numFmtId="0" fontId="12" fillId="0" borderId="1382" xfId="8" applyFont="1" applyBorder="1" applyAlignment="1" applyProtection="1">
      <alignment horizontal="center"/>
      <protection locked="0"/>
    </xf>
    <xf numFmtId="177" fontId="12" fillId="0" borderId="1297" xfId="10" applyNumberFormat="1" applyFont="1" applyBorder="1" applyProtection="1">
      <protection locked="0"/>
    </xf>
    <xf numFmtId="177" fontId="12" fillId="0" borderId="1386" xfId="10" applyNumberFormat="1" applyFont="1" applyBorder="1" applyProtection="1">
      <protection locked="0"/>
    </xf>
    <xf numFmtId="177" fontId="12" fillId="0" borderId="1382" xfId="10" applyNumberFormat="1" applyFont="1" applyBorder="1" applyProtection="1">
      <protection locked="0"/>
    </xf>
    <xf numFmtId="177" fontId="12" fillId="0" borderId="1388" xfId="10" applyNumberFormat="1" applyFont="1" applyBorder="1" applyProtection="1">
      <protection locked="0"/>
    </xf>
    <xf numFmtId="0" fontId="12" fillId="0" borderId="1383" xfId="8" applyFont="1" applyBorder="1" applyAlignment="1" applyProtection="1">
      <alignment horizontal="center"/>
      <protection locked="0"/>
    </xf>
    <xf numFmtId="0" fontId="12" fillId="0" borderId="1384" xfId="8" applyFont="1" applyBorder="1" applyAlignment="1" applyProtection="1">
      <alignment horizontal="center"/>
      <protection locked="0"/>
    </xf>
    <xf numFmtId="0" fontId="12" fillId="0" borderId="1289" xfId="8" applyFont="1" applyBorder="1" applyAlignment="1" applyProtection="1">
      <alignment horizontal="center"/>
      <protection locked="0"/>
    </xf>
    <xf numFmtId="0" fontId="12" fillId="0" borderId="1389" xfId="8" applyFont="1" applyBorder="1" applyAlignment="1" applyProtection="1">
      <alignment horizontal="center"/>
      <protection locked="0"/>
    </xf>
    <xf numFmtId="173" fontId="26" fillId="11" borderId="797" xfId="1" applyNumberFormat="1" applyFont="1" applyFill="1" applyBorder="1" applyProtection="1"/>
    <xf numFmtId="173" fontId="26" fillId="0" borderId="1193" xfId="1" applyNumberFormat="1" applyFont="1" applyFill="1" applyBorder="1" applyProtection="1">
      <protection locked="0"/>
    </xf>
    <xf numFmtId="0" fontId="10" fillId="0" borderId="1390" xfId="8" applyFont="1" applyBorder="1" applyAlignment="1">
      <alignment horizontal="left"/>
    </xf>
    <xf numFmtId="0" fontId="10" fillId="0" borderId="1391" xfId="8" applyFont="1" applyBorder="1" applyAlignment="1">
      <alignment horizontal="left"/>
    </xf>
    <xf numFmtId="0" fontId="10" fillId="0" borderId="1392" xfId="8" applyFont="1" applyBorder="1" applyAlignment="1">
      <alignment horizontal="left"/>
    </xf>
    <xf numFmtId="0" fontId="12" fillId="0" borderId="1392" xfId="8" applyFont="1" applyBorder="1" applyAlignment="1">
      <alignment horizontal="left" indent="9"/>
    </xf>
    <xf numFmtId="172" fontId="25" fillId="0" borderId="1287" xfId="1" applyNumberFormat="1" applyFont="1" applyFill="1" applyBorder="1"/>
    <xf numFmtId="14" fontId="26" fillId="0" borderId="1392" xfId="1" applyNumberFormat="1" applyFont="1" applyFill="1" applyBorder="1"/>
    <xf numFmtId="14" fontId="26" fillId="0" borderId="1393" xfId="1" applyNumberFormat="1" applyFont="1" applyFill="1" applyBorder="1"/>
    <xf numFmtId="9" fontId="26" fillId="0" borderId="1391" xfId="2" applyFont="1" applyFill="1" applyBorder="1"/>
    <xf numFmtId="173" fontId="25" fillId="11" borderId="1392" xfId="1" applyNumberFormat="1" applyFont="1" applyFill="1" applyBorder="1" applyProtection="1"/>
    <xf numFmtId="166" fontId="26" fillId="0" borderId="1391" xfId="1" applyFont="1" applyFill="1" applyBorder="1"/>
    <xf numFmtId="173" fontId="26" fillId="0" borderId="1392" xfId="1" applyNumberFormat="1" applyFont="1" applyFill="1" applyBorder="1"/>
    <xf numFmtId="173" fontId="25" fillId="11" borderId="1391" xfId="1" applyNumberFormat="1" applyFont="1" applyFill="1" applyBorder="1" applyProtection="1"/>
    <xf numFmtId="173" fontId="25" fillId="11" borderId="1394" xfId="1" applyNumberFormat="1" applyFont="1" applyFill="1" applyBorder="1" applyProtection="1"/>
    <xf numFmtId="173" fontId="25" fillId="11" borderId="1390" xfId="1" applyNumberFormat="1" applyFont="1" applyFill="1" applyBorder="1" applyProtection="1"/>
    <xf numFmtId="173" fontId="25" fillId="11" borderId="1287" xfId="1" applyNumberFormat="1" applyFont="1" applyFill="1" applyBorder="1" applyProtection="1"/>
    <xf numFmtId="173" fontId="25" fillId="11" borderId="1395" xfId="1" applyNumberFormat="1" applyFont="1" applyFill="1" applyBorder="1" applyProtection="1"/>
    <xf numFmtId="173" fontId="25" fillId="11" borderId="1193" xfId="1" applyNumberFormat="1" applyFont="1" applyFill="1" applyBorder="1" applyProtection="1"/>
    <xf numFmtId="173" fontId="25" fillId="11" borderId="1396" xfId="1" applyNumberFormat="1" applyFont="1" applyFill="1" applyBorder="1" applyProtection="1"/>
    <xf numFmtId="173" fontId="25" fillId="11" borderId="1397" xfId="1" applyNumberFormat="1" applyFont="1" applyFill="1" applyBorder="1" applyProtection="1"/>
    <xf numFmtId="0" fontId="10" fillId="0" borderId="1377" xfId="8" applyFont="1" applyBorder="1"/>
    <xf numFmtId="0" fontId="10" fillId="0" borderId="1398" xfId="8" applyFont="1" applyBorder="1"/>
    <xf numFmtId="0" fontId="10" fillId="0" borderId="1399" xfId="8" applyFont="1" applyBorder="1"/>
    <xf numFmtId="0" fontId="10" fillId="0" borderId="1399" xfId="8" applyFont="1" applyBorder="1" applyAlignment="1">
      <alignment horizontal="left" indent="9"/>
    </xf>
    <xf numFmtId="0" fontId="10" fillId="0" borderId="1398" xfId="8" applyFont="1" applyBorder="1" applyAlignment="1" applyProtection="1">
      <alignment horizontal="center" vertical="center"/>
      <protection locked="0"/>
    </xf>
    <xf numFmtId="14" fontId="25" fillId="0" borderId="1399" xfId="1" applyNumberFormat="1" applyFont="1" applyFill="1" applyBorder="1"/>
    <xf numFmtId="14" fontId="25" fillId="0" borderId="1400" xfId="1" applyNumberFormat="1" applyFont="1" applyFill="1" applyBorder="1"/>
    <xf numFmtId="9" fontId="25" fillId="0" borderId="1398" xfId="2" applyFont="1" applyFill="1" applyBorder="1"/>
    <xf numFmtId="173" fontId="25" fillId="11" borderId="1399" xfId="1" applyNumberFormat="1" applyFont="1" applyFill="1" applyBorder="1" applyProtection="1"/>
    <xf numFmtId="166" fontId="25" fillId="0" borderId="1398" xfId="1" applyFont="1" applyFill="1" applyBorder="1"/>
    <xf numFmtId="173" fontId="25" fillId="0" borderId="1399" xfId="1" applyNumberFormat="1" applyFont="1" applyFill="1" applyBorder="1"/>
    <xf numFmtId="173" fontId="25" fillId="11" borderId="1398" xfId="1" applyNumberFormat="1" applyFont="1" applyFill="1" applyBorder="1" applyProtection="1"/>
    <xf numFmtId="173" fontId="25" fillId="11" borderId="1401" xfId="1" applyNumberFormat="1" applyFont="1" applyFill="1" applyBorder="1" applyProtection="1"/>
    <xf numFmtId="173" fontId="25" fillId="11" borderId="1377" xfId="1" applyNumberFormat="1" applyFont="1" applyFill="1" applyBorder="1" applyProtection="1"/>
    <xf numFmtId="173" fontId="25" fillId="11" borderId="1378" xfId="1" applyNumberFormat="1" applyFont="1" applyFill="1" applyBorder="1" applyProtection="1"/>
    <xf numFmtId="173" fontId="25" fillId="11" borderId="1380" xfId="1" applyNumberFormat="1" applyFont="1" applyFill="1" applyBorder="1" applyProtection="1"/>
    <xf numFmtId="173" fontId="25" fillId="11" borderId="1373" xfId="1" applyNumberFormat="1" applyFont="1" applyFill="1" applyBorder="1" applyProtection="1"/>
    <xf numFmtId="43" fontId="26" fillId="2" borderId="1402" xfId="6" applyFont="1" applyFill="1" applyBorder="1"/>
    <xf numFmtId="43" fontId="26" fillId="2" borderId="1403" xfId="6" applyFont="1" applyFill="1" applyBorder="1"/>
    <xf numFmtId="43" fontId="25" fillId="2" borderId="1404" xfId="6" applyFont="1" applyFill="1" applyBorder="1"/>
    <xf numFmtId="43" fontId="26" fillId="2" borderId="1405" xfId="6" applyFont="1" applyFill="1" applyBorder="1"/>
    <xf numFmtId="43" fontId="25" fillId="2" borderId="1281" xfId="6" applyFont="1" applyFill="1" applyBorder="1"/>
    <xf numFmtId="43" fontId="26" fillId="2" borderId="1406" xfId="6" applyFont="1" applyFill="1" applyBorder="1"/>
    <xf numFmtId="43" fontId="25" fillId="11" borderId="1399" xfId="6" applyFont="1" applyFill="1" applyBorder="1"/>
    <xf numFmtId="0" fontId="27" fillId="7" borderId="1023" xfId="11" applyFont="1" applyFill="1" applyBorder="1"/>
    <xf numFmtId="0" fontId="27" fillId="7" borderId="1023" xfId="11" applyFont="1" applyFill="1" applyBorder="1" applyAlignment="1">
      <alignment horizontal="center"/>
    </xf>
    <xf numFmtId="0" fontId="27" fillId="7" borderId="1152" xfId="11" applyFont="1" applyFill="1" applyBorder="1"/>
    <xf numFmtId="0" fontId="27" fillId="7" borderId="1402" xfId="11" applyFont="1" applyFill="1" applyBorder="1" applyAlignment="1">
      <alignment horizontal="center"/>
    </xf>
    <xf numFmtId="0" fontId="27" fillId="7" borderId="1152" xfId="11" applyFont="1" applyFill="1" applyBorder="1" applyAlignment="1">
      <alignment horizontal="center"/>
    </xf>
    <xf numFmtId="0" fontId="27" fillId="7" borderId="1045" xfId="11" applyFont="1" applyFill="1" applyBorder="1"/>
    <xf numFmtId="0" fontId="27" fillId="7" borderId="1046" xfId="11" applyFont="1" applyFill="1" applyBorder="1"/>
    <xf numFmtId="0" fontId="27" fillId="7" borderId="1279" xfId="11" applyFont="1" applyFill="1" applyBorder="1" applyAlignment="1">
      <alignment horizontal="center"/>
    </xf>
    <xf numFmtId="0" fontId="27" fillId="7" borderId="1408" xfId="11" applyFont="1" applyFill="1" applyBorder="1" applyAlignment="1">
      <alignment horizontal="center" vertical="center"/>
    </xf>
    <xf numFmtId="0" fontId="27" fillId="7" borderId="1409" xfId="0" applyFont="1" applyFill="1" applyBorder="1" applyAlignment="1">
      <alignment horizontal="center"/>
    </xf>
    <xf numFmtId="0" fontId="27" fillId="7" borderId="1279" xfId="0" applyFont="1" applyFill="1" applyBorder="1" applyAlignment="1">
      <alignment horizontal="center"/>
    </xf>
    <xf numFmtId="0" fontId="27" fillId="7" borderId="1279" xfId="8" applyFont="1" applyFill="1" applyBorder="1" applyAlignment="1">
      <alignment horizontal="center" vertical="center"/>
    </xf>
    <xf numFmtId="0" fontId="27" fillId="7" borderId="1410" xfId="0" applyFont="1" applyFill="1" applyBorder="1" applyAlignment="1">
      <alignment horizontal="center"/>
    </xf>
    <xf numFmtId="0" fontId="89" fillId="7" borderId="1194" xfId="11" applyFont="1" applyFill="1" applyBorder="1" applyAlignment="1">
      <alignment horizontal="center"/>
    </xf>
    <xf numFmtId="0" fontId="27" fillId="7" borderId="1411" xfId="11" applyFont="1" applyFill="1" applyBorder="1"/>
    <xf numFmtId="0" fontId="27" fillId="7" borderId="1412" xfId="11" applyFont="1" applyFill="1" applyBorder="1"/>
    <xf numFmtId="0" fontId="27" fillId="7" borderId="1294" xfId="11" applyFont="1" applyFill="1" applyBorder="1" applyAlignment="1">
      <alignment horizontal="center" vertical="center"/>
    </xf>
    <xf numFmtId="0" fontId="27" fillId="7" borderId="1413" xfId="11" applyFont="1" applyFill="1" applyBorder="1" applyAlignment="1">
      <alignment horizontal="center" vertical="center"/>
    </xf>
    <xf numFmtId="0" fontId="27" fillId="7" borderId="1414" xfId="11" applyFont="1" applyFill="1" applyBorder="1" applyAlignment="1">
      <alignment horizontal="center" vertical="center"/>
    </xf>
    <xf numFmtId="0" fontId="27" fillId="7" borderId="1294" xfId="8" applyFont="1" applyFill="1" applyBorder="1" applyAlignment="1">
      <alignment horizontal="center" vertical="center" wrapText="1"/>
    </xf>
    <xf numFmtId="0" fontId="27" fillId="7" borderId="1413" xfId="11" quotePrefix="1" applyFont="1" applyFill="1" applyBorder="1" applyAlignment="1">
      <alignment horizontal="center"/>
    </xf>
    <xf numFmtId="0" fontId="27" fillId="7" borderId="1415" xfId="11" quotePrefix="1" applyFont="1" applyFill="1" applyBorder="1" applyAlignment="1">
      <alignment horizontal="center"/>
    </xf>
    <xf numFmtId="0" fontId="27" fillId="7" borderId="1411" xfId="0" applyFont="1" applyFill="1" applyBorder="1" applyAlignment="1">
      <alignment horizontal="center"/>
    </xf>
    <xf numFmtId="0" fontId="89" fillId="7" borderId="1411" xfId="0" applyFont="1" applyFill="1" applyBorder="1" applyAlignment="1">
      <alignment horizontal="center"/>
    </xf>
    <xf numFmtId="0" fontId="28" fillId="7" borderId="1416" xfId="11" applyFont="1" applyFill="1" applyBorder="1" applyAlignment="1">
      <alignment horizontal="center"/>
    </xf>
    <xf numFmtId="0" fontId="28" fillId="7" borderId="1417" xfId="11" quotePrefix="1" applyFont="1" applyFill="1" applyBorder="1" applyAlignment="1">
      <alignment horizontal="center"/>
    </xf>
    <xf numFmtId="0" fontId="28" fillId="7" borderId="1287" xfId="11" quotePrefix="1" applyFont="1" applyFill="1" applyBorder="1" applyAlignment="1">
      <alignment horizontal="center"/>
    </xf>
    <xf numFmtId="0" fontId="28" fillId="7" borderId="1395" xfId="11" quotePrefix="1" applyFont="1" applyFill="1" applyBorder="1" applyAlignment="1">
      <alignment horizontal="center"/>
    </xf>
    <xf numFmtId="0" fontId="28" fillId="7" borderId="1418" xfId="11" quotePrefix="1" applyFont="1" applyFill="1" applyBorder="1" applyAlignment="1">
      <alignment horizontal="center"/>
    </xf>
    <xf numFmtId="0" fontId="28" fillId="7" borderId="1419" xfId="11" quotePrefix="1" applyFont="1" applyFill="1" applyBorder="1" applyAlignment="1">
      <alignment horizontal="center"/>
    </xf>
    <xf numFmtId="0" fontId="28" fillId="7" borderId="1420" xfId="11" quotePrefix="1" applyFont="1" applyFill="1" applyBorder="1" applyAlignment="1">
      <alignment horizontal="center"/>
    </xf>
    <xf numFmtId="49" fontId="28" fillId="7" borderId="1411" xfId="8" applyNumberFormat="1" applyFont="1" applyFill="1" applyBorder="1" applyAlignment="1">
      <alignment horizontal="center"/>
    </xf>
    <xf numFmtId="0" fontId="28" fillId="7" borderId="1421" xfId="8" quotePrefix="1" applyFont="1" applyFill="1" applyBorder="1" applyAlignment="1">
      <alignment horizontal="center"/>
    </xf>
    <xf numFmtId="0" fontId="26" fillId="0" borderId="660" xfId="11" applyFont="1" applyBorder="1" applyAlignment="1" applyProtection="1">
      <alignment horizontal="left"/>
      <protection locked="0"/>
    </xf>
    <xf numFmtId="0" fontId="26" fillId="0" borderId="1278" xfId="11" applyFont="1" applyBorder="1" applyAlignment="1" applyProtection="1">
      <alignment horizontal="center" vertical="center"/>
      <protection locked="0"/>
    </xf>
    <xf numFmtId="0" fontId="26" fillId="0" borderId="1279" xfId="11" applyFont="1" applyBorder="1" applyAlignment="1">
      <alignment horizontal="center"/>
    </xf>
    <xf numFmtId="172" fontId="26" fillId="11" borderId="1119" xfId="11" quotePrefix="1" applyNumberFormat="1" applyFont="1" applyFill="1" applyBorder="1" applyAlignment="1">
      <alignment horizontal="center"/>
    </xf>
    <xf numFmtId="172" fontId="26" fillId="0" borderId="1016" xfId="6" applyNumberFormat="1" applyFont="1" applyFill="1" applyBorder="1" applyAlignment="1" applyProtection="1">
      <alignment horizontal="center"/>
      <protection locked="0"/>
    </xf>
    <xf numFmtId="0" fontId="25" fillId="0" borderId="1404" xfId="11" applyFont="1" applyBorder="1" applyAlignment="1">
      <alignment horizontal="left" vertical="center"/>
    </xf>
    <xf numFmtId="0" fontId="25" fillId="0" borderId="1287" xfId="11" applyFont="1" applyBorder="1" applyAlignment="1">
      <alignment horizontal="left" vertical="center"/>
    </xf>
    <xf numFmtId="0" fontId="25" fillId="0" borderId="1287" xfId="11" applyFont="1" applyBorder="1" applyAlignment="1">
      <alignment horizontal="center" vertical="center"/>
    </xf>
    <xf numFmtId="172" fontId="25" fillId="0" borderId="1287" xfId="6" applyNumberFormat="1" applyFont="1" applyFill="1" applyBorder="1"/>
    <xf numFmtId="171" fontId="26" fillId="0" borderId="1287" xfId="12" applyNumberFormat="1" applyFont="1" applyFill="1" applyBorder="1" applyAlignment="1" applyProtection="1"/>
    <xf numFmtId="172" fontId="25" fillId="11" borderId="1422" xfId="6" applyNumberFormat="1" applyFont="1" applyFill="1" applyBorder="1" applyProtection="1"/>
    <xf numFmtId="171" fontId="25" fillId="0" borderId="1287" xfId="12" applyNumberFormat="1" applyFont="1" applyFill="1" applyBorder="1" applyAlignment="1" applyProtection="1"/>
    <xf numFmtId="172" fontId="25" fillId="11" borderId="1423" xfId="6" applyNumberFormat="1" applyFont="1" applyFill="1" applyBorder="1" applyProtection="1"/>
    <xf numFmtId="172" fontId="25" fillId="11" borderId="1424" xfId="6" applyNumberFormat="1" applyFont="1" applyFill="1" applyBorder="1" applyProtection="1"/>
    <xf numFmtId="172" fontId="25" fillId="11" borderId="1425" xfId="6" applyNumberFormat="1" applyFont="1" applyFill="1" applyBorder="1" applyProtection="1"/>
    <xf numFmtId="0" fontId="25" fillId="0" borderId="1426" xfId="11" applyFont="1" applyBorder="1"/>
    <xf numFmtId="0" fontId="25" fillId="0" borderId="1427" xfId="11" applyFont="1" applyBorder="1"/>
    <xf numFmtId="0" fontId="25" fillId="0" borderId="1427" xfId="11" applyFont="1" applyBorder="1" applyAlignment="1">
      <alignment horizontal="center"/>
    </xf>
    <xf numFmtId="0" fontId="26" fillId="0" borderId="1427" xfId="11" applyFont="1" applyBorder="1" applyAlignment="1">
      <alignment horizontal="fill" vertical="center"/>
    </xf>
    <xf numFmtId="171" fontId="26" fillId="0" borderId="1427" xfId="12" applyNumberFormat="1" applyFont="1" applyFill="1" applyBorder="1" applyAlignment="1" applyProtection="1"/>
    <xf numFmtId="172" fontId="25" fillId="11" borderId="1427" xfId="12" applyNumberFormat="1" applyFont="1" applyFill="1" applyBorder="1" applyAlignment="1" applyProtection="1"/>
    <xf numFmtId="171" fontId="25" fillId="0" borderId="1427" xfId="12" applyNumberFormat="1" applyFont="1" applyFill="1" applyBorder="1" applyAlignment="1" applyProtection="1"/>
    <xf numFmtId="172" fontId="25" fillId="11" borderId="1428" xfId="12" applyNumberFormat="1" applyFont="1" applyFill="1" applyBorder="1" applyAlignment="1" applyProtection="1"/>
    <xf numFmtId="172" fontId="25" fillId="11" borderId="1426" xfId="12" applyNumberFormat="1" applyFont="1" applyFill="1" applyBorder="1" applyAlignment="1" applyProtection="1"/>
    <xf numFmtId="172" fontId="25" fillId="11" borderId="1429" xfId="12" applyNumberFormat="1" applyFont="1" applyFill="1" applyBorder="1" applyAlignment="1" applyProtection="1"/>
    <xf numFmtId="43" fontId="27" fillId="7" borderId="1427" xfId="6" applyFont="1" applyFill="1" applyBorder="1" applyAlignment="1">
      <alignment horizontal="center" vertical="center"/>
    </xf>
    <xf numFmtId="43" fontId="27" fillId="7" borderId="1428" xfId="6" applyFont="1" applyFill="1" applyBorder="1" applyAlignment="1">
      <alignment horizontal="center" vertical="center"/>
    </xf>
    <xf numFmtId="10" fontId="57" fillId="2" borderId="1411" xfId="2" applyNumberFormat="1" applyFont="1" applyFill="1" applyBorder="1"/>
    <xf numFmtId="43" fontId="25" fillId="2" borderId="1430" xfId="6" applyFont="1" applyFill="1" applyBorder="1"/>
    <xf numFmtId="43" fontId="26" fillId="2" borderId="1431" xfId="6" applyFont="1" applyFill="1" applyBorder="1"/>
    <xf numFmtId="43" fontId="25" fillId="11" borderId="1432" xfId="6" applyFont="1" applyFill="1" applyBorder="1"/>
    <xf numFmtId="43" fontId="25" fillId="11" borderId="1433" xfId="6" applyFont="1" applyFill="1" applyBorder="1"/>
    <xf numFmtId="0" fontId="92" fillId="7" borderId="1152" xfId="0" applyFont="1" applyFill="1" applyBorder="1" applyAlignment="1">
      <alignment horizontal="center" vertical="center"/>
    </xf>
    <xf numFmtId="0" fontId="27" fillId="7" borderId="1278" xfId="0" applyFont="1" applyFill="1" applyBorder="1" applyAlignment="1">
      <alignment horizontal="center"/>
    </xf>
    <xf numFmtId="0" fontId="27" fillId="7" borderId="1280" xfId="0" applyFont="1" applyFill="1" applyBorder="1" applyAlignment="1">
      <alignment horizontal="center"/>
    </xf>
    <xf numFmtId="43" fontId="57" fillId="7" borderId="1411" xfId="6" applyFont="1" applyFill="1" applyBorder="1" applyAlignment="1">
      <alignment horizontal="center" vertical="center" wrapText="1"/>
    </xf>
    <xf numFmtId="0" fontId="27" fillId="7" borderId="1411" xfId="0" applyFont="1" applyFill="1" applyBorder="1" applyAlignment="1">
      <alignment horizontal="center" vertical="center"/>
    </xf>
    <xf numFmtId="0" fontId="28" fillId="7" borderId="1434" xfId="8" quotePrefix="1" applyFont="1" applyFill="1" applyBorder="1" applyAlignment="1">
      <alignment horizontal="center"/>
    </xf>
    <xf numFmtId="0" fontId="26" fillId="0" borderId="1279" xfId="0" applyFont="1" applyBorder="1" applyAlignment="1" applyProtection="1">
      <alignment horizontal="left"/>
      <protection locked="0"/>
    </xf>
    <xf numFmtId="171" fontId="26" fillId="0" borderId="1279" xfId="6" applyNumberFormat="1" applyFont="1" applyFill="1" applyBorder="1" applyAlignment="1" applyProtection="1">
      <alignment horizontal="left"/>
      <protection locked="0"/>
    </xf>
    <xf numFmtId="171" fontId="26" fillId="0" borderId="1279" xfId="6" applyNumberFormat="1" applyFont="1" applyFill="1" applyBorder="1" applyProtection="1">
      <protection locked="0"/>
    </xf>
    <xf numFmtId="0" fontId="25" fillId="0" borderId="1279" xfId="0" applyFont="1" applyBorder="1" applyAlignment="1">
      <alignment horizontal="center" vertical="center"/>
    </xf>
    <xf numFmtId="171" fontId="26" fillId="0" borderId="1279" xfId="6" applyNumberFormat="1" applyFont="1" applyFill="1" applyBorder="1" applyAlignment="1" applyProtection="1">
      <protection locked="0"/>
    </xf>
    <xf numFmtId="171" fontId="26" fillId="0" borderId="1280" xfId="6" applyNumberFormat="1" applyFont="1" applyFill="1" applyBorder="1" applyAlignment="1" applyProtection="1">
      <protection locked="0"/>
    </xf>
    <xf numFmtId="0" fontId="0" fillId="0" borderId="1435" xfId="0" applyBorder="1"/>
    <xf numFmtId="171" fontId="26" fillId="0" borderId="1436" xfId="6" applyNumberFormat="1" applyFont="1" applyFill="1" applyBorder="1" applyProtection="1">
      <protection locked="0"/>
    </xf>
    <xf numFmtId="0" fontId="0" fillId="0" borderId="1436" xfId="0" applyBorder="1"/>
    <xf numFmtId="0" fontId="0" fillId="0" borderId="1437" xfId="0" applyBorder="1"/>
    <xf numFmtId="171" fontId="26" fillId="0" borderId="1438" xfId="6" applyNumberFormat="1" applyFont="1" applyFill="1" applyBorder="1" applyProtection="1">
      <protection locked="0"/>
    </xf>
    <xf numFmtId="0" fontId="25" fillId="0" borderId="1439" xfId="0" applyFont="1" applyBorder="1" applyAlignment="1">
      <alignment horizontal="left" vertical="center"/>
    </xf>
    <xf numFmtId="0" fontId="25" fillId="0" borderId="1440" xfId="0" applyFont="1" applyBorder="1" applyAlignment="1">
      <alignment horizontal="left" vertical="center"/>
    </xf>
    <xf numFmtId="172" fontId="25" fillId="0" borderId="1440" xfId="6" applyNumberFormat="1" applyFont="1" applyFill="1" applyBorder="1"/>
    <xf numFmtId="0" fontId="25" fillId="0" borderId="1440" xfId="0" applyFont="1" applyBorder="1" applyAlignment="1">
      <alignment horizontal="fill" vertical="center"/>
    </xf>
    <xf numFmtId="172" fontId="25" fillId="11" borderId="1440" xfId="6" applyNumberFormat="1" applyFont="1" applyFill="1" applyBorder="1" applyAlignment="1" applyProtection="1">
      <alignment vertical="center"/>
    </xf>
    <xf numFmtId="171" fontId="25" fillId="0" borderId="1440" xfId="6" applyNumberFormat="1" applyFont="1" applyFill="1" applyBorder="1" applyAlignment="1" applyProtection="1">
      <alignment vertical="center"/>
    </xf>
    <xf numFmtId="172" fontId="25" fillId="11" borderId="1441" xfId="6" applyNumberFormat="1" applyFont="1" applyFill="1" applyBorder="1" applyAlignment="1" applyProtection="1">
      <alignment vertical="center"/>
    </xf>
    <xf numFmtId="172" fontId="25" fillId="11" borderId="1439" xfId="6" applyNumberFormat="1" applyFont="1" applyFill="1" applyBorder="1" applyAlignment="1" applyProtection="1">
      <alignment vertical="center"/>
    </xf>
    <xf numFmtId="172" fontId="25" fillId="11" borderId="1434" xfId="6" applyNumberFormat="1" applyFont="1" applyFill="1" applyBorder="1" applyAlignment="1" applyProtection="1">
      <alignment vertical="center"/>
    </xf>
    <xf numFmtId="0" fontId="25" fillId="0" borderId="1426" xfId="0" applyFont="1" applyBorder="1"/>
    <xf numFmtId="0" fontId="25" fillId="0" borderId="1427" xfId="0" applyFont="1" applyBorder="1"/>
    <xf numFmtId="0" fontId="25" fillId="0" borderId="1427" xfId="0" applyFont="1" applyBorder="1" applyAlignment="1">
      <alignment horizontal="fill" vertical="center"/>
    </xf>
    <xf numFmtId="172" fontId="25" fillId="11" borderId="1427" xfId="6" applyNumberFormat="1" applyFont="1" applyFill="1" applyBorder="1" applyAlignment="1" applyProtection="1">
      <alignment vertical="center"/>
    </xf>
    <xf numFmtId="171" fontId="25" fillId="0" borderId="1427" xfId="6" applyNumberFormat="1" applyFont="1" applyFill="1" applyBorder="1" applyAlignment="1" applyProtection="1">
      <alignment vertical="center"/>
    </xf>
    <xf numFmtId="172" fontId="25" fillId="11" borderId="1428" xfId="6" applyNumberFormat="1" applyFont="1" applyFill="1" applyBorder="1" applyAlignment="1" applyProtection="1">
      <alignment vertical="center"/>
    </xf>
    <xf numFmtId="172" fontId="25" fillId="11" borderId="1426" xfId="6" applyNumberFormat="1" applyFont="1" applyFill="1" applyBorder="1" applyAlignment="1" applyProtection="1">
      <alignment vertical="center"/>
    </xf>
    <xf numFmtId="172" fontId="25" fillId="11" borderId="1429" xfId="6" applyNumberFormat="1" applyFont="1" applyFill="1" applyBorder="1" applyAlignment="1" applyProtection="1">
      <alignment vertical="center"/>
    </xf>
    <xf numFmtId="0" fontId="4" fillId="7" borderId="1183" xfId="0" applyFont="1" applyFill="1" applyBorder="1"/>
    <xf numFmtId="0" fontId="27" fillId="7" borderId="1192" xfId="8" applyFont="1" applyFill="1" applyBorder="1"/>
    <xf numFmtId="0" fontId="27" fillId="7" borderId="1194" xfId="8" applyFont="1" applyFill="1" applyBorder="1" applyAlignment="1">
      <alignment horizontal="center" vertical="center" wrapText="1"/>
    </xf>
    <xf numFmtId="0" fontId="89" fillId="7" borderId="1183" xfId="0" applyFont="1" applyFill="1" applyBorder="1" applyAlignment="1">
      <alignment horizontal="center"/>
    </xf>
    <xf numFmtId="49" fontId="28" fillId="7" borderId="1183" xfId="8" applyNumberFormat="1" applyFont="1" applyFill="1" applyBorder="1" applyAlignment="1">
      <alignment horizontal="center"/>
    </xf>
    <xf numFmtId="0" fontId="12" fillId="0" borderId="1444" xfId="8" applyFont="1" applyBorder="1" applyAlignment="1" applyProtection="1">
      <alignment horizontal="center" vertical="center"/>
      <protection locked="0"/>
    </xf>
    <xf numFmtId="0" fontId="12" fillId="0" borderId="1444" xfId="8" applyFont="1" applyBorder="1" applyProtection="1">
      <protection locked="0"/>
    </xf>
    <xf numFmtId="0" fontId="12" fillId="0" borderId="1444" xfId="8" applyFont="1" applyBorder="1" applyAlignment="1" applyProtection="1">
      <alignment horizontal="center"/>
      <protection locked="0"/>
    </xf>
    <xf numFmtId="177" fontId="12" fillId="0" borderId="1444" xfId="10" applyNumberFormat="1" applyFont="1" applyBorder="1" applyProtection="1">
      <protection locked="0"/>
    </xf>
    <xf numFmtId="177" fontId="12" fillId="0" borderId="1446" xfId="10" applyNumberFormat="1" applyFont="1" applyBorder="1" applyProtection="1">
      <protection locked="0"/>
    </xf>
    <xf numFmtId="0" fontId="12" fillId="0" borderId="1447" xfId="8" applyFont="1" applyBorder="1" applyAlignment="1" applyProtection="1">
      <alignment horizontal="center"/>
      <protection locked="0"/>
    </xf>
    <xf numFmtId="0" fontId="12" fillId="0" borderId="1448" xfId="8" applyFont="1" applyBorder="1" applyAlignment="1" applyProtection="1">
      <alignment horizontal="center"/>
      <protection locked="0"/>
    </xf>
    <xf numFmtId="0" fontId="12" fillId="0" borderId="1449" xfId="8" applyFont="1" applyBorder="1" applyAlignment="1" applyProtection="1">
      <alignment horizontal="center"/>
      <protection locked="0"/>
    </xf>
    <xf numFmtId="0" fontId="12" fillId="0" borderId="1119" xfId="8" applyFont="1" applyBorder="1" applyAlignment="1" applyProtection="1">
      <alignment horizontal="center"/>
      <protection locked="0"/>
    </xf>
    <xf numFmtId="173" fontId="26" fillId="11" borderId="660" xfId="0" applyNumberFormat="1" applyFont="1" applyFill="1" applyBorder="1"/>
    <xf numFmtId="0" fontId="10" fillId="0" borderId="1450" xfId="8" applyFont="1" applyBorder="1" applyAlignment="1">
      <alignment horizontal="left"/>
    </xf>
    <xf numFmtId="0" fontId="10" fillId="0" borderId="1451" xfId="8" applyFont="1" applyBorder="1" applyAlignment="1">
      <alignment horizontal="left"/>
    </xf>
    <xf numFmtId="0" fontId="12" fillId="0" borderId="1451" xfId="8" applyFont="1" applyBorder="1" applyAlignment="1">
      <alignment horizontal="left" indent="9"/>
    </xf>
    <xf numFmtId="172" fontId="25" fillId="0" borderId="1452" xfId="1" applyNumberFormat="1" applyFont="1" applyFill="1" applyBorder="1"/>
    <xf numFmtId="166" fontId="26" fillId="0" borderId="1451" xfId="1" applyFont="1" applyFill="1" applyBorder="1"/>
    <xf numFmtId="173" fontId="25" fillId="11" borderId="1451" xfId="1" applyNumberFormat="1" applyFont="1" applyFill="1" applyBorder="1" applyProtection="1"/>
    <xf numFmtId="173" fontId="26" fillId="0" borderId="1451" xfId="1" applyNumberFormat="1" applyFont="1" applyFill="1" applyBorder="1"/>
    <xf numFmtId="173" fontId="25" fillId="11" borderId="1453" xfId="1" applyNumberFormat="1" applyFont="1" applyFill="1" applyBorder="1" applyProtection="1"/>
    <xf numFmtId="173" fontId="25" fillId="11" borderId="1450" xfId="1" applyNumberFormat="1" applyFont="1" applyFill="1" applyBorder="1" applyProtection="1"/>
    <xf numFmtId="173" fontId="25" fillId="11" borderId="1454" xfId="1" applyNumberFormat="1" applyFont="1" applyFill="1" applyBorder="1" applyProtection="1"/>
    <xf numFmtId="0" fontId="10" fillId="0" borderId="1455" xfId="8" applyFont="1" applyBorder="1"/>
    <xf numFmtId="0" fontId="10" fillId="0" borderId="1456" xfId="8" applyFont="1" applyBorder="1"/>
    <xf numFmtId="0" fontId="10" fillId="0" borderId="1456" xfId="8" applyFont="1" applyBorder="1" applyAlignment="1">
      <alignment horizontal="left" indent="9"/>
    </xf>
    <xf numFmtId="0" fontId="10" fillId="0" borderId="1456" xfId="8" applyFont="1" applyBorder="1" applyAlignment="1" applyProtection="1">
      <alignment horizontal="center" vertical="center"/>
      <protection locked="0"/>
    </xf>
    <xf numFmtId="166" fontId="25" fillId="0" borderId="1456" xfId="1" applyFont="1" applyFill="1" applyBorder="1"/>
    <xf numFmtId="173" fontId="25" fillId="11" borderId="1456" xfId="1" applyNumberFormat="1" applyFont="1" applyFill="1" applyBorder="1" applyProtection="1"/>
    <xf numFmtId="173" fontId="25" fillId="0" borderId="1456" xfId="1" applyNumberFormat="1" applyFont="1" applyFill="1" applyBorder="1"/>
    <xf numFmtId="173" fontId="25" fillId="11" borderId="1457" xfId="1" applyNumberFormat="1" applyFont="1" applyFill="1" applyBorder="1" applyProtection="1"/>
    <xf numFmtId="173" fontId="25" fillId="11" borderId="1455" xfId="1" applyNumberFormat="1" applyFont="1" applyFill="1" applyBorder="1" applyProtection="1"/>
    <xf numFmtId="173" fontId="25" fillId="11" borderId="1458" xfId="1" applyNumberFormat="1" applyFont="1" applyFill="1" applyBorder="1" applyProtection="1"/>
    <xf numFmtId="0" fontId="27" fillId="7" borderId="1463" xfId="0" applyFont="1" applyFill="1" applyBorder="1" applyAlignment="1">
      <alignment horizontal="center"/>
    </xf>
    <xf numFmtId="0" fontId="27" fillId="7" borderId="1464" xfId="0" applyFont="1" applyFill="1" applyBorder="1" applyAlignment="1">
      <alignment horizontal="center"/>
    </xf>
    <xf numFmtId="0" fontId="27" fillId="7" borderId="1465" xfId="8" applyFont="1" applyFill="1" applyBorder="1"/>
    <xf numFmtId="0" fontId="27" fillId="7" borderId="1465" xfId="8" applyFont="1" applyFill="1" applyBorder="1" applyAlignment="1">
      <alignment horizontal="center"/>
    </xf>
    <xf numFmtId="173" fontId="26" fillId="11" borderId="1466" xfId="1" applyNumberFormat="1" applyFont="1" applyFill="1" applyBorder="1" applyProtection="1"/>
    <xf numFmtId="0" fontId="10" fillId="0" borderId="1467" xfId="8" applyFont="1" applyBorder="1" applyAlignment="1">
      <alignment horizontal="left"/>
    </xf>
    <xf numFmtId="0" fontId="12" fillId="0" borderId="1468" xfId="8" applyFont="1" applyBorder="1" applyAlignment="1">
      <alignment horizontal="left" indent="9"/>
    </xf>
    <xf numFmtId="172" fontId="25" fillId="0" borderId="1469" xfId="1" applyNumberFormat="1" applyFont="1" applyFill="1" applyBorder="1"/>
    <xf numFmtId="166" fontId="26" fillId="0" borderId="1468" xfId="1" applyFont="1" applyFill="1" applyBorder="1"/>
    <xf numFmtId="173" fontId="25" fillId="11" borderId="1468" xfId="1" applyNumberFormat="1" applyFont="1" applyFill="1" applyBorder="1" applyProtection="1"/>
    <xf numFmtId="173" fontId="26" fillId="0" borderId="1468" xfId="1" applyNumberFormat="1" applyFont="1" applyFill="1" applyBorder="1"/>
    <xf numFmtId="166" fontId="26" fillId="0" borderId="1468" xfId="1" applyFont="1" applyFill="1" applyBorder="1" applyProtection="1">
      <protection locked="0"/>
    </xf>
    <xf numFmtId="166" fontId="26" fillId="0" borderId="1470" xfId="1" applyFont="1" applyFill="1" applyBorder="1" applyProtection="1">
      <protection locked="0"/>
    </xf>
    <xf numFmtId="173" fontId="25" fillId="11" borderId="1470" xfId="1" applyNumberFormat="1" applyFont="1" applyFill="1" applyBorder="1" applyProtection="1"/>
    <xf numFmtId="173" fontId="25" fillId="11" borderId="1471" xfId="1" applyNumberFormat="1" applyFont="1" applyFill="1" applyBorder="1" applyProtection="1"/>
    <xf numFmtId="0" fontId="10" fillId="0" borderId="1472" xfId="8" applyFont="1" applyBorder="1"/>
    <xf numFmtId="0" fontId="10" fillId="0" borderId="1473" xfId="8" applyFont="1" applyBorder="1" applyAlignment="1">
      <alignment horizontal="left" indent="9"/>
    </xf>
    <xf numFmtId="0" fontId="10" fillId="0" borderId="1473" xfId="8" applyFont="1" applyBorder="1" applyAlignment="1" applyProtection="1">
      <alignment horizontal="center" vertical="center"/>
      <protection locked="0"/>
    </xf>
    <xf numFmtId="166" fontId="25" fillId="0" borderId="1473" xfId="1" applyFont="1" applyFill="1" applyBorder="1"/>
    <xf numFmtId="173" fontId="25" fillId="11" borderId="1473" xfId="1" applyNumberFormat="1" applyFont="1" applyFill="1" applyBorder="1" applyProtection="1"/>
    <xf numFmtId="173" fontId="25" fillId="0" borderId="1473" xfId="1" applyNumberFormat="1" applyFont="1" applyFill="1" applyBorder="1"/>
    <xf numFmtId="166" fontId="25" fillId="0" borderId="1473" xfId="1" applyFont="1" applyFill="1" applyBorder="1" applyProtection="1">
      <protection locked="0"/>
    </xf>
    <xf numFmtId="166" fontId="25" fillId="0" borderId="1474" xfId="1" applyFont="1" applyFill="1" applyBorder="1" applyProtection="1">
      <protection locked="0"/>
    </xf>
    <xf numFmtId="173" fontId="25" fillId="11" borderId="1472" xfId="1" applyNumberFormat="1" applyFont="1" applyFill="1" applyBorder="1" applyProtection="1"/>
    <xf numFmtId="173" fontId="25" fillId="11" borderId="1474" xfId="1" applyNumberFormat="1" applyFont="1" applyFill="1" applyBorder="1" applyProtection="1"/>
    <xf numFmtId="173" fontId="25" fillId="11" borderId="1475" xfId="1" applyNumberFormat="1" applyFont="1" applyFill="1" applyBorder="1" applyProtection="1"/>
    <xf numFmtId="43" fontId="27" fillId="7" borderId="1473" xfId="6" applyFont="1" applyFill="1" applyBorder="1" applyAlignment="1">
      <alignment horizontal="center" vertical="center"/>
    </xf>
    <xf numFmtId="43" fontId="27" fillId="7" borderId="1474" xfId="6" applyFont="1" applyFill="1" applyBorder="1" applyAlignment="1">
      <alignment horizontal="center" vertical="center"/>
    </xf>
    <xf numFmtId="10" fontId="57" fillId="2" borderId="1183" xfId="2" applyNumberFormat="1" applyFont="1" applyFill="1" applyBorder="1"/>
    <xf numFmtId="43" fontId="26" fillId="2" borderId="1460" xfId="6" applyFont="1" applyFill="1" applyBorder="1"/>
    <xf numFmtId="43" fontId="26" fillId="2" borderId="1004" xfId="6" applyFont="1" applyFill="1" applyBorder="1"/>
    <xf numFmtId="43" fontId="25" fillId="2" borderId="1476" xfId="6" applyFont="1" applyFill="1" applyBorder="1"/>
    <xf numFmtId="10" fontId="57" fillId="2" borderId="1469" xfId="2" applyNumberFormat="1" applyFont="1" applyFill="1" applyBorder="1"/>
    <xf numFmtId="43" fontId="26" fillId="2" borderId="1469" xfId="6" applyFont="1" applyFill="1" applyBorder="1"/>
    <xf numFmtId="43" fontId="26" fillId="2" borderId="1477" xfId="6" applyFont="1" applyFill="1" applyBorder="1"/>
    <xf numFmtId="43" fontId="25" fillId="2" borderId="1478" xfId="6" applyFont="1" applyFill="1" applyBorder="1"/>
    <xf numFmtId="43" fontId="25" fillId="2" borderId="1479" xfId="6" applyFont="1" applyFill="1" applyBorder="1"/>
    <xf numFmtId="43" fontId="26" fillId="2" borderId="1480" xfId="6" applyFont="1" applyFill="1" applyBorder="1"/>
    <xf numFmtId="43" fontId="25" fillId="11" borderId="1481" xfId="6" applyFont="1" applyFill="1" applyBorder="1"/>
    <xf numFmtId="43" fontId="25" fillId="11" borderId="1482" xfId="6" applyFont="1" applyFill="1" applyBorder="1"/>
    <xf numFmtId="0" fontId="27" fillId="7" borderId="1466" xfId="0" applyFont="1" applyFill="1" applyBorder="1" applyAlignment="1">
      <alignment horizontal="center"/>
    </xf>
    <xf numFmtId="0" fontId="27" fillId="7" borderId="1483" xfId="0" applyFont="1" applyFill="1" applyBorder="1" applyAlignment="1">
      <alignment horizontal="center"/>
    </xf>
    <xf numFmtId="0" fontId="26" fillId="0" borderId="660" xfId="0" applyFont="1" applyBorder="1" applyAlignment="1" applyProtection="1">
      <alignment horizontal="left"/>
      <protection locked="0"/>
    </xf>
    <xf numFmtId="0" fontId="25" fillId="0" borderId="1484" xfId="0" applyFont="1" applyBorder="1" applyAlignment="1">
      <alignment horizontal="center" vertical="center"/>
    </xf>
    <xf numFmtId="171" fontId="26" fillId="0" borderId="1484" xfId="6" applyNumberFormat="1" applyFont="1" applyFill="1" applyBorder="1" applyProtection="1">
      <protection locked="0"/>
    </xf>
    <xf numFmtId="171" fontId="26" fillId="0" borderId="1484" xfId="6" applyNumberFormat="1" applyFont="1" applyFill="1" applyBorder="1" applyAlignment="1" applyProtection="1">
      <protection locked="0"/>
    </xf>
    <xf numFmtId="171" fontId="26" fillId="0" borderId="1485" xfId="6" applyNumberFormat="1" applyFont="1" applyFill="1" applyBorder="1" applyAlignment="1" applyProtection="1">
      <protection locked="0"/>
    </xf>
    <xf numFmtId="0" fontId="26" fillId="0" borderId="1466" xfId="0" applyFont="1" applyBorder="1"/>
    <xf numFmtId="171" fontId="26" fillId="0" borderId="1486" xfId="6" applyNumberFormat="1" applyFont="1" applyFill="1" applyBorder="1" applyAlignment="1" applyProtection="1">
      <protection locked="0"/>
    </xf>
    <xf numFmtId="0" fontId="26" fillId="0" borderId="1486" xfId="0" applyFont="1" applyBorder="1"/>
    <xf numFmtId="0" fontId="26" fillId="0" borderId="1483" xfId="0" applyFont="1" applyBorder="1"/>
    <xf numFmtId="171" fontId="26" fillId="0" borderId="1487" xfId="6" applyNumberFormat="1" applyFont="1" applyFill="1" applyBorder="1" applyAlignment="1" applyProtection="1">
      <protection locked="0"/>
    </xf>
    <xf numFmtId="171" fontId="26" fillId="0" borderId="1016" xfId="6" applyNumberFormat="1" applyFont="1" applyFill="1" applyBorder="1" applyAlignment="1" applyProtection="1">
      <protection locked="0"/>
    </xf>
    <xf numFmtId="0" fontId="10" fillId="0" borderId="1488" xfId="8" applyFont="1" applyBorder="1" applyAlignment="1">
      <alignment horizontal="left"/>
    </xf>
    <xf numFmtId="0" fontId="25" fillId="0" borderId="1489" xfId="0" applyFont="1" applyBorder="1" applyAlignment="1">
      <alignment horizontal="left" vertical="center"/>
    </xf>
    <xf numFmtId="0" fontId="25" fillId="0" borderId="1489" xfId="0" applyFont="1" applyBorder="1" applyAlignment="1">
      <alignment horizontal="center" vertical="center"/>
    </xf>
    <xf numFmtId="172" fontId="25" fillId="0" borderId="1490" xfId="6" applyNumberFormat="1" applyFont="1" applyFill="1" applyBorder="1"/>
    <xf numFmtId="0" fontId="26" fillId="0" borderId="1491" xfId="0" applyFont="1" applyBorder="1" applyAlignment="1">
      <alignment horizontal="fill" vertical="center"/>
    </xf>
    <xf numFmtId="0" fontId="26" fillId="0" borderId="1492" xfId="0" applyFont="1" applyBorder="1" applyAlignment="1">
      <alignment horizontal="fill" vertical="center"/>
    </xf>
    <xf numFmtId="172" fontId="25" fillId="11" borderId="1493" xfId="6" applyNumberFormat="1" applyFont="1" applyFill="1" applyBorder="1" applyProtection="1"/>
    <xf numFmtId="171" fontId="26" fillId="0" borderId="1494" xfId="6" applyNumberFormat="1" applyFont="1" applyFill="1" applyBorder="1" applyAlignment="1" applyProtection="1">
      <alignment vertical="center"/>
    </xf>
    <xf numFmtId="172" fontId="25" fillId="11" borderId="1495" xfId="6" applyNumberFormat="1" applyFont="1" applyFill="1" applyBorder="1" applyProtection="1"/>
    <xf numFmtId="172" fontId="25" fillId="11" borderId="1496" xfId="6" applyNumberFormat="1" applyFont="1" applyFill="1" applyBorder="1" applyProtection="1"/>
    <xf numFmtId="172" fontId="25" fillId="11" borderId="1497" xfId="6" applyNumberFormat="1" applyFont="1" applyFill="1" applyBorder="1" applyProtection="1"/>
    <xf numFmtId="0" fontId="10" fillId="0" borderId="1498" xfId="8" applyFont="1" applyBorder="1"/>
    <xf numFmtId="0" fontId="25" fillId="0" borderId="1499" xfId="0" applyFont="1" applyBorder="1"/>
    <xf numFmtId="0" fontId="25" fillId="0" borderId="1499" xfId="0" applyFont="1" applyBorder="1" applyAlignment="1">
      <alignment horizontal="center"/>
    </xf>
    <xf numFmtId="0" fontId="26" fillId="0" borderId="1500" xfId="0" applyFont="1" applyBorder="1" applyAlignment="1">
      <alignment horizontal="fill" vertical="center"/>
    </xf>
    <xf numFmtId="0" fontId="26" fillId="0" borderId="1325" xfId="0" applyFont="1" applyBorder="1" applyAlignment="1">
      <alignment horizontal="fill" vertical="center"/>
    </xf>
    <xf numFmtId="172" fontId="25" fillId="11" borderId="1501" xfId="6" applyNumberFormat="1" applyFont="1" applyFill="1" applyBorder="1" applyProtection="1"/>
    <xf numFmtId="171" fontId="26" fillId="0" borderId="1500" xfId="6" applyNumberFormat="1" applyFont="1" applyFill="1" applyBorder="1" applyAlignment="1" applyProtection="1">
      <alignment vertical="center"/>
    </xf>
    <xf numFmtId="172" fontId="25" fillId="11" borderId="1502" xfId="6" applyNumberFormat="1" applyFont="1" applyFill="1" applyBorder="1" applyProtection="1"/>
    <xf numFmtId="172" fontId="25" fillId="11" borderId="1503" xfId="6" applyNumberFormat="1" applyFont="1" applyFill="1" applyBorder="1" applyProtection="1"/>
    <xf numFmtId="43" fontId="27" fillId="7" borderId="1504" xfId="6" applyFont="1" applyFill="1" applyBorder="1" applyAlignment="1">
      <alignment horizontal="center" vertical="center"/>
    </xf>
    <xf numFmtId="43" fontId="27" fillId="7" borderId="1505" xfId="6" applyFont="1" applyFill="1" applyBorder="1" applyAlignment="1">
      <alignment horizontal="center" vertical="center"/>
    </xf>
    <xf numFmtId="43" fontId="26" fillId="2" borderId="1411" xfId="6" applyFont="1" applyFill="1" applyBorder="1"/>
    <xf numFmtId="43" fontId="25" fillId="2" borderId="1506" xfId="6" applyFont="1" applyFill="1" applyBorder="1"/>
    <xf numFmtId="10" fontId="57" fillId="2" borderId="1490" xfId="2" applyNumberFormat="1" applyFont="1" applyFill="1" applyBorder="1"/>
    <xf numFmtId="43" fontId="26" fillId="2" borderId="1490" xfId="6" applyFont="1" applyFill="1" applyBorder="1"/>
    <xf numFmtId="43" fontId="26" fillId="2" borderId="1507" xfId="6" applyFont="1" applyFill="1" applyBorder="1"/>
    <xf numFmtId="43" fontId="25" fillId="2" borderId="1508" xfId="6" applyFont="1" applyFill="1" applyBorder="1"/>
    <xf numFmtId="43" fontId="25" fillId="2" borderId="1509" xfId="6" applyFont="1" applyFill="1" applyBorder="1"/>
    <xf numFmtId="43" fontId="26" fillId="2" borderId="1510" xfId="6" applyFont="1" applyFill="1" applyBorder="1"/>
    <xf numFmtId="43" fontId="25" fillId="11" borderId="1511" xfId="6" applyFont="1" applyFill="1" applyBorder="1"/>
    <xf numFmtId="43" fontId="25" fillId="11" borderId="1512" xfId="6" applyFont="1" applyFill="1" applyBorder="1"/>
    <xf numFmtId="0" fontId="27" fillId="7" borderId="1513" xfId="0" applyFont="1" applyFill="1" applyBorder="1" applyAlignment="1">
      <alignment horizontal="center"/>
    </xf>
    <xf numFmtId="0" fontId="27" fillId="7" borderId="1514" xfId="0" applyFont="1" applyFill="1" applyBorder="1" applyAlignment="1">
      <alignment horizontal="center"/>
    </xf>
    <xf numFmtId="0" fontId="28" fillId="7" borderId="1515" xfId="8" quotePrefix="1" applyFont="1" applyFill="1" applyBorder="1" applyAlignment="1">
      <alignment horizontal="center"/>
    </xf>
    <xf numFmtId="0" fontId="25" fillId="0" borderId="1516" xfId="0" applyFont="1" applyBorder="1" applyAlignment="1">
      <alignment horizontal="center" vertical="center"/>
    </xf>
    <xf numFmtId="171" fontId="26" fillId="0" borderId="1516" xfId="6" applyNumberFormat="1" applyFont="1" applyFill="1" applyBorder="1" applyProtection="1">
      <protection locked="0"/>
    </xf>
    <xf numFmtId="171" fontId="26" fillId="0" borderId="1516" xfId="6" applyNumberFormat="1" applyFont="1" applyFill="1" applyBorder="1" applyAlignment="1" applyProtection="1">
      <protection locked="0"/>
    </xf>
    <xf numFmtId="171" fontId="26" fillId="0" borderId="1517" xfId="6" applyNumberFormat="1" applyFont="1" applyFill="1" applyBorder="1" applyAlignment="1" applyProtection="1">
      <protection locked="0"/>
    </xf>
    <xf numFmtId="0" fontId="26" fillId="0" borderId="1513" xfId="0" applyFont="1" applyBorder="1"/>
    <xf numFmtId="171" fontId="26" fillId="0" borderId="1518" xfId="6" applyNumberFormat="1" applyFont="1" applyFill="1" applyBorder="1" applyAlignment="1" applyProtection="1">
      <protection locked="0"/>
    </xf>
    <xf numFmtId="0" fontId="26" fillId="0" borderId="1518" xfId="0" applyFont="1" applyBorder="1"/>
    <xf numFmtId="0" fontId="26" fillId="0" borderId="1514" xfId="0" applyFont="1" applyBorder="1"/>
    <xf numFmtId="171" fontId="26" fillId="0" borderId="1519" xfId="6" applyNumberFormat="1" applyFont="1" applyFill="1" applyBorder="1" applyAlignment="1" applyProtection="1">
      <protection locked="0"/>
    </xf>
    <xf numFmtId="0" fontId="10" fillId="0" borderId="1520" xfId="8" applyFont="1" applyBorder="1" applyAlignment="1">
      <alignment horizontal="left"/>
    </xf>
    <xf numFmtId="0" fontId="25" fillId="0" borderId="1521" xfId="0" applyFont="1" applyBorder="1" applyAlignment="1">
      <alignment horizontal="left" vertical="center"/>
    </xf>
    <xf numFmtId="0" fontId="25" fillId="0" borderId="1521" xfId="0" applyFont="1" applyBorder="1" applyAlignment="1">
      <alignment horizontal="center" vertical="center"/>
    </xf>
    <xf numFmtId="172" fontId="25" fillId="0" borderId="1522" xfId="6" applyNumberFormat="1" applyFont="1" applyFill="1" applyBorder="1"/>
    <xf numFmtId="0" fontId="26" fillId="0" borderId="1523" xfId="0" applyFont="1" applyBorder="1" applyAlignment="1">
      <alignment horizontal="fill" vertical="center"/>
    </xf>
    <xf numFmtId="0" fontId="26" fillId="0" borderId="1524" xfId="0" applyFont="1" applyBorder="1" applyAlignment="1">
      <alignment horizontal="fill" vertical="center"/>
    </xf>
    <xf numFmtId="172" fontId="25" fillId="11" borderId="1525" xfId="6" applyNumberFormat="1" applyFont="1" applyFill="1" applyBorder="1" applyProtection="1"/>
    <xf numFmtId="171" fontId="26" fillId="0" borderId="1523" xfId="6" applyNumberFormat="1" applyFont="1" applyFill="1" applyBorder="1" applyAlignment="1" applyProtection="1">
      <alignment vertical="center"/>
    </xf>
    <xf numFmtId="172" fontId="25" fillId="11" borderId="1526" xfId="6" applyNumberFormat="1" applyFont="1" applyFill="1" applyBorder="1" applyProtection="1"/>
    <xf numFmtId="172" fontId="25" fillId="11" borderId="1520" xfId="6" applyNumberFormat="1" applyFont="1" applyFill="1" applyBorder="1" applyProtection="1"/>
    <xf numFmtId="172" fontId="25" fillId="11" borderId="1527" xfId="6" applyNumberFormat="1" applyFont="1" applyFill="1" applyBorder="1" applyProtection="1"/>
    <xf numFmtId="0" fontId="10" fillId="0" borderId="1528" xfId="8" applyFont="1" applyBorder="1"/>
    <xf numFmtId="0" fontId="25" fillId="0" borderId="1529" xfId="0" applyFont="1" applyBorder="1"/>
    <xf numFmtId="0" fontId="25" fillId="0" borderId="1529" xfId="0" applyFont="1" applyBorder="1" applyAlignment="1">
      <alignment horizontal="center"/>
    </xf>
    <xf numFmtId="0" fontId="26" fillId="0" borderId="1530" xfId="0" applyFont="1" applyBorder="1" applyAlignment="1">
      <alignment horizontal="fill" vertical="center"/>
    </xf>
    <xf numFmtId="172" fontId="25" fillId="11" borderId="1531" xfId="6" applyNumberFormat="1" applyFont="1" applyFill="1" applyBorder="1" applyProtection="1"/>
    <xf numFmtId="171" fontId="26" fillId="0" borderId="1532" xfId="6" applyNumberFormat="1" applyFont="1" applyFill="1" applyBorder="1" applyAlignment="1" applyProtection="1">
      <alignment vertical="center"/>
    </xf>
    <xf numFmtId="172" fontId="25" fillId="11" borderId="1533" xfId="6" applyNumberFormat="1" applyFont="1" applyFill="1" applyBorder="1" applyProtection="1"/>
    <xf numFmtId="0" fontId="31" fillId="2" borderId="895" xfId="0" applyFont="1" applyFill="1" applyBorder="1"/>
    <xf numFmtId="0" fontId="30" fillId="8" borderId="1028" xfId="6" applyNumberFormat="1" applyFont="1" applyFill="1" applyBorder="1" applyAlignment="1"/>
    <xf numFmtId="0" fontId="27" fillId="7" borderId="1356" xfId="0" applyFont="1" applyFill="1" applyBorder="1" applyAlignment="1">
      <alignment horizontal="center"/>
    </xf>
    <xf numFmtId="0" fontId="89" fillId="7" borderId="1356" xfId="0" applyFont="1" applyFill="1" applyBorder="1" applyAlignment="1">
      <alignment horizontal="center"/>
    </xf>
    <xf numFmtId="0" fontId="27" fillId="7" borderId="1534" xfId="0" applyFont="1" applyFill="1" applyBorder="1" applyAlignment="1">
      <alignment horizontal="center"/>
    </xf>
    <xf numFmtId="0" fontId="28" fillId="7" borderId="1537" xfId="8" quotePrefix="1" applyFont="1" applyFill="1" applyBorder="1" applyAlignment="1">
      <alignment horizontal="center"/>
    </xf>
    <xf numFmtId="0" fontId="12" fillId="0" borderId="1538" xfId="8" applyFont="1" applyBorder="1" applyAlignment="1" applyProtection="1">
      <alignment horizontal="center"/>
      <protection locked="0"/>
    </xf>
    <xf numFmtId="0" fontId="12" fillId="0" borderId="1539" xfId="8" applyFont="1" applyBorder="1" applyAlignment="1" applyProtection="1">
      <alignment horizontal="center"/>
      <protection locked="0"/>
    </xf>
    <xf numFmtId="166" fontId="26" fillId="0" borderId="1016" xfId="1" applyFont="1" applyFill="1" applyBorder="1" applyProtection="1">
      <protection locked="0"/>
    </xf>
    <xf numFmtId="0" fontId="10" fillId="0" borderId="797" xfId="8" applyFont="1" applyBorder="1" applyAlignment="1" applyProtection="1">
      <alignment horizontal="left" indent="4"/>
      <protection locked="0"/>
    </xf>
    <xf numFmtId="0" fontId="12" fillId="0" borderId="797" xfId="8" applyFont="1" applyBorder="1" applyAlignment="1" applyProtection="1">
      <alignment horizontal="left" indent="9"/>
      <protection locked="0"/>
    </xf>
    <xf numFmtId="0" fontId="10" fillId="0" borderId="1535" xfId="8" applyFont="1" applyBorder="1" applyAlignment="1">
      <alignment horizontal="left"/>
    </xf>
    <xf numFmtId="0" fontId="10" fillId="0" borderId="1540" xfId="8" applyFont="1" applyBorder="1" applyAlignment="1">
      <alignment horizontal="left"/>
    </xf>
    <xf numFmtId="166" fontId="25" fillId="11" borderId="1522" xfId="1" applyFont="1" applyFill="1" applyBorder="1" applyProtection="1"/>
    <xf numFmtId="166" fontId="25" fillId="11" borderId="1507" xfId="1" applyFont="1" applyFill="1" applyBorder="1" applyProtection="1"/>
    <xf numFmtId="0" fontId="10" fillId="0" borderId="668" xfId="8" applyFont="1" applyBorder="1"/>
    <xf numFmtId="0" fontId="10" fillId="0" borderId="926" xfId="8" applyFont="1" applyBorder="1"/>
    <xf numFmtId="166" fontId="25" fillId="11" borderId="1504" xfId="1" applyFont="1" applyFill="1" applyBorder="1" applyProtection="1"/>
    <xf numFmtId="166" fontId="25" fillId="11" borderId="1505" xfId="1" applyFont="1" applyFill="1" applyBorder="1" applyProtection="1"/>
    <xf numFmtId="0" fontId="27" fillId="7" borderId="994" xfId="0" applyFont="1" applyFill="1" applyBorder="1" applyAlignment="1">
      <alignment horizontal="center" vertical="center"/>
    </xf>
    <xf numFmtId="0" fontId="28" fillId="7" borderId="1352" xfId="0" applyFont="1" applyFill="1" applyBorder="1" applyAlignment="1">
      <alignment horizontal="center"/>
    </xf>
    <xf numFmtId="0" fontId="28" fillId="7" borderId="1352" xfId="0" quotePrefix="1" applyFont="1" applyFill="1" applyBorder="1" applyAlignment="1">
      <alignment horizontal="center"/>
    </xf>
    <xf numFmtId="0" fontId="28" fillId="7" borderId="1543" xfId="0" quotePrefix="1" applyFont="1" applyFill="1" applyBorder="1" applyAlignment="1">
      <alignment horizontal="center"/>
    </xf>
    <xf numFmtId="171" fontId="26" fillId="0" borderId="1546" xfId="6" applyNumberFormat="1" applyFont="1" applyFill="1" applyBorder="1" applyProtection="1">
      <protection locked="0"/>
    </xf>
    <xf numFmtId="171" fontId="26" fillId="0" borderId="1546" xfId="6" applyNumberFormat="1" applyFont="1" applyFill="1" applyBorder="1" applyAlignment="1" applyProtection="1">
      <protection locked="0"/>
    </xf>
    <xf numFmtId="171" fontId="26" fillId="0" borderId="1547" xfId="6" applyNumberFormat="1" applyFont="1" applyFill="1" applyBorder="1" applyAlignment="1" applyProtection="1">
      <protection locked="0"/>
    </xf>
    <xf numFmtId="171" fontId="26" fillId="0" borderId="1406" xfId="6" applyNumberFormat="1" applyFont="1" applyFill="1" applyBorder="1" applyAlignment="1" applyProtection="1">
      <protection locked="0"/>
    </xf>
    <xf numFmtId="0" fontId="10" fillId="0" borderId="1506" xfId="8" applyFont="1" applyBorder="1" applyAlignment="1">
      <alignment horizontal="left"/>
    </xf>
    <xf numFmtId="0" fontId="25" fillId="0" borderId="1522" xfId="0" applyFont="1" applyBorder="1" applyAlignment="1">
      <alignment horizontal="center"/>
    </xf>
    <xf numFmtId="173" fontId="25" fillId="8" borderId="1522" xfId="6" applyNumberFormat="1" applyFont="1" applyFill="1" applyBorder="1" applyProtection="1"/>
    <xf numFmtId="173" fontId="25" fillId="8" borderId="1507" xfId="6" applyNumberFormat="1" applyFont="1" applyFill="1" applyBorder="1" applyProtection="1"/>
    <xf numFmtId="0" fontId="10" fillId="0" borderId="1506" xfId="8" applyFont="1" applyBorder="1"/>
    <xf numFmtId="171" fontId="26" fillId="0" borderId="1550" xfId="6" applyNumberFormat="1" applyFont="1" applyFill="1" applyBorder="1" applyProtection="1">
      <protection locked="0"/>
    </xf>
    <xf numFmtId="171" fontId="26" fillId="0" borderId="1551" xfId="6" applyNumberFormat="1" applyFont="1" applyFill="1" applyBorder="1" applyProtection="1">
      <protection locked="0"/>
    </xf>
    <xf numFmtId="171" fontId="26" fillId="0" borderId="1551" xfId="6" applyNumberFormat="1" applyFont="1" applyFill="1" applyBorder="1" applyAlignment="1" applyProtection="1">
      <protection locked="0"/>
    </xf>
    <xf numFmtId="171" fontId="26" fillId="0" borderId="1552" xfId="6" applyNumberFormat="1" applyFont="1" applyFill="1" applyBorder="1" applyAlignment="1" applyProtection="1">
      <protection locked="0"/>
    </xf>
    <xf numFmtId="0" fontId="25" fillId="0" borderId="660" xfId="0" applyFont="1" applyBorder="1" applyAlignment="1" applyProtection="1">
      <alignment horizontal="left"/>
      <protection locked="0"/>
    </xf>
    <xf numFmtId="173" fontId="26" fillId="0" borderId="1550" xfId="6" quotePrefix="1" applyNumberFormat="1" applyFont="1" applyFill="1" applyBorder="1" applyAlignment="1" applyProtection="1">
      <alignment horizontal="center"/>
    </xf>
    <xf numFmtId="173" fontId="26" fillId="0" borderId="1551" xfId="6" quotePrefix="1" applyNumberFormat="1" applyFont="1" applyFill="1" applyBorder="1" applyAlignment="1" applyProtection="1">
      <alignment horizontal="center"/>
    </xf>
    <xf numFmtId="173" fontId="26" fillId="0" borderId="1552" xfId="6" quotePrefix="1" applyNumberFormat="1" applyFont="1" applyFill="1" applyBorder="1" applyAlignment="1" applyProtection="1">
      <alignment horizontal="center"/>
    </xf>
    <xf numFmtId="0" fontId="25" fillId="0" borderId="1554" xfId="0" applyFont="1" applyBorder="1" applyAlignment="1">
      <alignment horizontal="center"/>
    </xf>
    <xf numFmtId="173" fontId="25" fillId="8" borderId="1554" xfId="6" applyNumberFormat="1" applyFont="1" applyFill="1" applyBorder="1" applyProtection="1"/>
    <xf numFmtId="173" fontId="25" fillId="8" borderId="1555" xfId="6" applyNumberFormat="1" applyFont="1" applyFill="1" applyBorder="1" applyProtection="1"/>
    <xf numFmtId="0" fontId="10" fillId="0" borderId="1148" xfId="8" applyFont="1" applyBorder="1" applyAlignment="1">
      <alignment horizontal="left"/>
    </xf>
    <xf numFmtId="0" fontId="25" fillId="0" borderId="1003" xfId="0" applyFont="1" applyBorder="1" applyAlignment="1">
      <alignment horizontal="center"/>
    </xf>
    <xf numFmtId="173" fontId="25" fillId="11" borderId="1003" xfId="6" quotePrefix="1" applyNumberFormat="1" applyFont="1" applyFill="1" applyBorder="1" applyAlignment="1" applyProtection="1">
      <alignment horizontal="center"/>
    </xf>
    <xf numFmtId="173" fontId="25" fillId="11" borderId="1004" xfId="6" quotePrefix="1" applyNumberFormat="1" applyFont="1" applyFill="1" applyBorder="1" applyAlignment="1" applyProtection="1">
      <alignment horizontal="center"/>
    </xf>
    <xf numFmtId="173" fontId="25" fillId="11" borderId="1554" xfId="6" quotePrefix="1" applyNumberFormat="1" applyFont="1" applyFill="1" applyBorder="1" applyAlignment="1" applyProtection="1">
      <alignment horizontal="center"/>
    </xf>
    <xf numFmtId="173" fontId="25" fillId="11" borderId="1555" xfId="6" quotePrefix="1" applyNumberFormat="1" applyFont="1" applyFill="1" applyBorder="1" applyAlignment="1" applyProtection="1">
      <alignment horizontal="center"/>
    </xf>
    <xf numFmtId="0" fontId="10" fillId="2" borderId="1018" xfId="0" applyFont="1" applyFill="1" applyBorder="1" applyAlignment="1">
      <alignment horizontal="left"/>
    </xf>
    <xf numFmtId="0" fontId="27" fillId="7" borderId="994" xfId="6" applyNumberFormat="1" applyFont="1" applyFill="1" applyBorder="1" applyAlignment="1">
      <alignment horizontal="left"/>
    </xf>
    <xf numFmtId="0" fontId="27" fillId="7" borderId="668" xfId="6" applyNumberFormat="1" applyFont="1" applyFill="1" applyBorder="1" applyAlignment="1">
      <alignment horizontal="left"/>
    </xf>
    <xf numFmtId="0" fontId="27" fillId="7" borderId="895" xfId="0" applyFont="1" applyFill="1" applyBorder="1" applyAlignment="1">
      <alignment horizontal="center" vertical="center" wrapText="1"/>
    </xf>
    <xf numFmtId="0" fontId="26" fillId="0" borderId="1002" xfId="0" applyFont="1" applyBorder="1" applyAlignment="1">
      <alignment horizontal="left"/>
    </xf>
    <xf numFmtId="0" fontId="26" fillId="0" borderId="1003" xfId="0" applyFont="1" applyBorder="1"/>
    <xf numFmtId="166" fontId="26" fillId="0" borderId="1003" xfId="1" applyFont="1" applyFill="1" applyBorder="1"/>
    <xf numFmtId="166" fontId="26" fillId="0" borderId="1004" xfId="1" applyFont="1" applyFill="1" applyBorder="1"/>
    <xf numFmtId="166" fontId="26" fillId="0" borderId="1002" xfId="1" applyFont="1" applyFill="1" applyBorder="1"/>
    <xf numFmtId="0" fontId="26" fillId="0" borderId="1411" xfId="0" applyFont="1" applyBorder="1"/>
    <xf numFmtId="166" fontId="26" fillId="0" borderId="1411" xfId="1" applyFont="1" applyFill="1" applyBorder="1"/>
    <xf numFmtId="166" fontId="26" fillId="0" borderId="1184" xfId="1" applyFont="1" applyFill="1" applyBorder="1"/>
    <xf numFmtId="166" fontId="26" fillId="0" borderId="1182" xfId="1" applyFont="1" applyFill="1" applyBorder="1"/>
    <xf numFmtId="0" fontId="26" fillId="0" borderId="1551" xfId="0" applyFont="1" applyBorder="1"/>
    <xf numFmtId="166" fontId="26" fillId="0" borderId="1551" xfId="1" applyFont="1" applyFill="1" applyBorder="1"/>
    <xf numFmtId="166" fontId="26" fillId="0" borderId="1552" xfId="1" applyFont="1" applyFill="1" applyBorder="1"/>
    <xf numFmtId="166" fontId="26" fillId="0" borderId="1556" xfId="1" applyFont="1" applyFill="1" applyBorder="1"/>
    <xf numFmtId="0" fontId="10" fillId="0" borderId="1556" xfId="8" applyFont="1" applyBorder="1" applyAlignment="1">
      <alignment horizontal="left"/>
    </xf>
    <xf numFmtId="0" fontId="10" fillId="0" borderId="1551" xfId="8" applyFont="1" applyBorder="1" applyAlignment="1">
      <alignment horizontal="left"/>
    </xf>
    <xf numFmtId="173" fontId="25" fillId="11" borderId="1551" xfId="6" applyNumberFormat="1" applyFont="1" applyFill="1" applyBorder="1" applyProtection="1"/>
    <xf numFmtId="173" fontId="25" fillId="11" borderId="1552" xfId="6" applyNumberFormat="1" applyFont="1" applyFill="1" applyBorder="1" applyProtection="1"/>
    <xf numFmtId="173" fontId="25" fillId="11" borderId="1556" xfId="6" applyNumberFormat="1" applyFont="1" applyFill="1" applyBorder="1" applyProtection="1"/>
    <xf numFmtId="0" fontId="10" fillId="0" borderId="1554" xfId="8" applyFont="1" applyBorder="1"/>
    <xf numFmtId="173" fontId="25" fillId="11" borderId="1472" xfId="6" quotePrefix="1" applyNumberFormat="1" applyFont="1" applyFill="1" applyBorder="1" applyAlignment="1" applyProtection="1">
      <alignment horizontal="center"/>
    </xf>
    <xf numFmtId="0" fontId="10" fillId="0" borderId="1472" xfId="8" applyFont="1" applyBorder="1" applyAlignment="1">
      <alignment horizontal="left"/>
    </xf>
    <xf numFmtId="0" fontId="10" fillId="0" borderId="1002" xfId="8" applyFont="1" applyBorder="1" applyAlignment="1">
      <alignment horizontal="left"/>
    </xf>
    <xf numFmtId="0" fontId="10" fillId="0" borderId="1003" xfId="8" applyFont="1" applyBorder="1" applyAlignment="1">
      <alignment horizontal="left"/>
    </xf>
    <xf numFmtId="173" fontId="25" fillId="11" borderId="1003" xfId="6" applyNumberFormat="1" applyFont="1" applyFill="1" applyBorder="1" applyProtection="1"/>
    <xf numFmtId="173" fontId="25" fillId="11" borderId="1004" xfId="6" applyNumberFormat="1" applyFont="1" applyFill="1" applyBorder="1" applyProtection="1"/>
    <xf numFmtId="173" fontId="25" fillId="11" borderId="1002" xfId="6" applyNumberFormat="1" applyFont="1" applyFill="1" applyBorder="1" applyProtection="1"/>
    <xf numFmtId="173" fontId="25" fillId="11" borderId="1554" xfId="6" applyNumberFormat="1" applyFont="1" applyFill="1" applyBorder="1" applyProtection="1"/>
    <xf numFmtId="173" fontId="25" fillId="11" borderId="1555" xfId="6" applyNumberFormat="1" applyFont="1" applyFill="1" applyBorder="1" applyProtection="1"/>
    <xf numFmtId="173" fontId="25" fillId="11" borderId="1472" xfId="6" applyNumberFormat="1" applyFont="1" applyFill="1" applyBorder="1" applyProtection="1"/>
    <xf numFmtId="166" fontId="26" fillId="0" borderId="1003" xfId="1" applyFont="1" applyBorder="1"/>
    <xf numFmtId="166" fontId="26" fillId="0" borderId="1004" xfId="1" applyFont="1" applyBorder="1"/>
    <xf numFmtId="166" fontId="26" fillId="0" borderId="1002" xfId="1" applyFont="1" applyBorder="1"/>
    <xf numFmtId="0" fontId="26" fillId="0" borderId="1130" xfId="0" applyFont="1" applyBorder="1"/>
    <xf numFmtId="0" fontId="26" fillId="0" borderId="1556" xfId="0" applyFont="1" applyBorder="1"/>
    <xf numFmtId="0" fontId="27" fillId="7" borderId="1024" xfId="0" applyFont="1" applyFill="1" applyBorder="1" applyAlignment="1">
      <alignment vertical="center"/>
    </xf>
    <xf numFmtId="0" fontId="27" fillId="84" borderId="1046" xfId="0" applyFont="1" applyFill="1" applyBorder="1"/>
    <xf numFmtId="0" fontId="27" fillId="84" borderId="1194" xfId="0" applyFont="1" applyFill="1" applyBorder="1" applyAlignment="1">
      <alignment horizontal="center" vertical="center"/>
    </xf>
    <xf numFmtId="0" fontId="27" fillId="84" borderId="1194" xfId="0" quotePrefix="1" applyFont="1" applyFill="1" applyBorder="1" applyAlignment="1">
      <alignment horizontal="center"/>
    </xf>
    <xf numFmtId="0" fontId="27" fillId="7" borderId="1194" xfId="0" quotePrefix="1" applyFont="1" applyFill="1" applyBorder="1" applyAlignment="1">
      <alignment horizontal="center" vertical="center"/>
    </xf>
    <xf numFmtId="0" fontId="27" fillId="84" borderId="1196" xfId="0" quotePrefix="1" applyFont="1" applyFill="1" applyBorder="1" applyAlignment="1">
      <alignment horizontal="center"/>
    </xf>
    <xf numFmtId="171" fontId="26" fillId="0" borderId="1561" xfId="6" applyNumberFormat="1" applyFont="1" applyFill="1" applyBorder="1" applyProtection="1">
      <protection locked="0"/>
    </xf>
    <xf numFmtId="171" fontId="26" fillId="0" borderId="1561" xfId="6" applyNumberFormat="1" applyFont="1" applyFill="1" applyBorder="1" applyAlignment="1" applyProtection="1">
      <protection locked="0"/>
    </xf>
    <xf numFmtId="171" fontId="26" fillId="0" borderId="1562" xfId="6" applyNumberFormat="1" applyFont="1" applyFill="1" applyBorder="1" applyAlignment="1" applyProtection="1">
      <protection locked="0"/>
    </xf>
    <xf numFmtId="0" fontId="26" fillId="0" borderId="797" xfId="0" applyFont="1" applyBorder="1" applyAlignment="1">
      <alignment horizontal="center"/>
    </xf>
    <xf numFmtId="0" fontId="25" fillId="0" borderId="1563" xfId="0" applyFont="1" applyBorder="1" applyAlignment="1">
      <alignment horizontal="center"/>
    </xf>
    <xf numFmtId="172" fontId="25" fillId="0" borderId="1563" xfId="6" applyNumberFormat="1" applyFont="1" applyFill="1" applyBorder="1"/>
    <xf numFmtId="43" fontId="25" fillId="11" borderId="1563" xfId="6" applyFont="1" applyFill="1" applyBorder="1" applyProtection="1"/>
    <xf numFmtId="172" fontId="25" fillId="0" borderId="1563" xfId="6" applyNumberFormat="1" applyFont="1" applyFill="1" applyBorder="1" applyProtection="1">
      <protection locked="0"/>
    </xf>
    <xf numFmtId="43" fontId="25" fillId="0" borderId="1563" xfId="6" applyFont="1" applyFill="1" applyBorder="1" applyProtection="1">
      <protection locked="0"/>
    </xf>
    <xf numFmtId="43" fontId="25" fillId="0" borderId="1563" xfId="6" applyFont="1" applyFill="1" applyBorder="1" applyProtection="1"/>
    <xf numFmtId="43" fontId="25" fillId="11" borderId="1563" xfId="6" applyFont="1" applyFill="1" applyBorder="1" applyProtection="1">
      <protection locked="0"/>
    </xf>
    <xf numFmtId="43" fontId="25" fillId="11" borderId="1552" xfId="6" applyFont="1" applyFill="1" applyBorder="1" applyProtection="1"/>
    <xf numFmtId="0" fontId="10" fillId="0" borderId="1556" xfId="8" applyFont="1" applyBorder="1"/>
    <xf numFmtId="43" fontId="25" fillId="11" borderId="1563" xfId="6" quotePrefix="1" applyFont="1" applyFill="1" applyBorder="1" applyAlignment="1" applyProtection="1">
      <alignment horizontal="center"/>
    </xf>
    <xf numFmtId="0" fontId="25" fillId="0" borderId="1563" xfId="0" applyFont="1" applyBorder="1" applyAlignment="1" applyProtection="1">
      <alignment horizontal="center"/>
      <protection locked="0"/>
    </xf>
    <xf numFmtId="43" fontId="25" fillId="0" borderId="1563" xfId="6" quotePrefix="1" applyFont="1" applyFill="1" applyBorder="1" applyAlignment="1" applyProtection="1">
      <alignment horizontal="center"/>
      <protection locked="0"/>
    </xf>
    <xf numFmtId="43" fontId="25" fillId="0" borderId="1563" xfId="6" quotePrefix="1" applyFont="1" applyFill="1" applyBorder="1" applyAlignment="1" applyProtection="1">
      <alignment horizontal="center"/>
    </xf>
    <xf numFmtId="43" fontId="25" fillId="11" borderId="1563" xfId="6" quotePrefix="1" applyFont="1" applyFill="1" applyBorder="1" applyAlignment="1" applyProtection="1">
      <alignment horizontal="center"/>
      <protection locked="0"/>
    </xf>
    <xf numFmtId="43" fontId="25" fillId="11" borderId="1552" xfId="6" quotePrefix="1" applyFont="1" applyFill="1" applyBorder="1" applyAlignment="1" applyProtection="1">
      <alignment horizontal="center"/>
    </xf>
    <xf numFmtId="43" fontId="25" fillId="0" borderId="1563" xfId="6" applyFont="1" applyFill="1" applyBorder="1"/>
    <xf numFmtId="43" fontId="25" fillId="11" borderId="1554" xfId="6" quotePrefix="1" applyFont="1" applyFill="1" applyBorder="1" applyAlignment="1" applyProtection="1">
      <alignment horizontal="center"/>
    </xf>
    <xf numFmtId="43" fontId="25" fillId="0" borderId="1554" xfId="6" quotePrefix="1" applyFont="1" applyFill="1" applyBorder="1" applyAlignment="1" applyProtection="1">
      <alignment horizontal="center"/>
    </xf>
    <xf numFmtId="43" fontId="25" fillId="11" borderId="1555" xfId="6" quotePrefix="1" applyFont="1" applyFill="1" applyBorder="1" applyAlignment="1" applyProtection="1">
      <alignment horizontal="center"/>
    </xf>
    <xf numFmtId="0" fontId="25" fillId="0" borderId="1460" xfId="0" applyFont="1" applyBorder="1" applyAlignment="1">
      <alignment horizontal="center"/>
    </xf>
    <xf numFmtId="43" fontId="25" fillId="11" borderId="1460" xfId="0" applyNumberFormat="1" applyFont="1" applyFill="1" applyBorder="1" applyAlignment="1">
      <alignment horizontal="center"/>
    </xf>
    <xf numFmtId="43" fontId="25" fillId="0" borderId="1460" xfId="6" quotePrefix="1" applyFont="1" applyFill="1" applyBorder="1" applyAlignment="1" applyProtection="1">
      <alignment horizontal="center"/>
    </xf>
    <xf numFmtId="43" fontId="25" fillId="11" borderId="1004" xfId="0" applyNumberFormat="1" applyFont="1" applyFill="1" applyBorder="1" applyAlignment="1">
      <alignment horizontal="center"/>
    </xf>
    <xf numFmtId="0" fontId="10" fillId="0" borderId="1509" xfId="8" applyFont="1" applyBorder="1"/>
    <xf numFmtId="43" fontId="25" fillId="11" borderId="1554" xfId="0" applyNumberFormat="1" applyFont="1" applyFill="1" applyBorder="1" applyAlignment="1">
      <alignment horizontal="center"/>
    </xf>
    <xf numFmtId="43" fontId="25" fillId="11" borderId="1555" xfId="0" applyNumberFormat="1" applyFont="1" applyFill="1" applyBorder="1" applyAlignment="1">
      <alignment horizontal="center"/>
    </xf>
    <xf numFmtId="0" fontId="27" fillId="7" borderId="1152" xfId="0" applyFont="1" applyFill="1" applyBorder="1" applyAlignment="1">
      <alignment vertical="center"/>
    </xf>
    <xf numFmtId="0" fontId="89" fillId="7" borderId="1194" xfId="0" applyFont="1" applyFill="1" applyBorder="1" applyAlignment="1">
      <alignment horizontal="center" vertical="center"/>
    </xf>
    <xf numFmtId="0" fontId="10" fillId="0" borderId="1564" xfId="8" applyFont="1" applyBorder="1" applyAlignment="1">
      <alignment horizontal="left"/>
    </xf>
    <xf numFmtId="0" fontId="25" fillId="0" borderId="1565" xfId="0" applyFont="1" applyBorder="1" applyAlignment="1">
      <alignment horizontal="center"/>
    </xf>
    <xf numFmtId="172" fontId="25" fillId="0" borderId="1565" xfId="6" applyNumberFormat="1" applyFont="1" applyFill="1" applyBorder="1"/>
    <xf numFmtId="43" fontId="25" fillId="0" borderId="1565" xfId="6" applyFont="1" applyFill="1" applyBorder="1"/>
    <xf numFmtId="43" fontId="25" fillId="11" borderId="1565" xfId="6" applyFont="1" applyFill="1" applyBorder="1" applyProtection="1"/>
    <xf numFmtId="43" fontId="25" fillId="0" borderId="1565" xfId="6" applyFont="1" applyFill="1" applyBorder="1" applyProtection="1"/>
    <xf numFmtId="43" fontId="25" fillId="11" borderId="1566" xfId="6" applyFont="1" applyFill="1" applyBorder="1" applyProtection="1"/>
    <xf numFmtId="0" fontId="25" fillId="0" borderId="1567" xfId="0" applyFont="1" applyBorder="1" applyAlignment="1">
      <alignment horizontal="center"/>
    </xf>
    <xf numFmtId="43" fontId="25" fillId="0" borderId="1567" xfId="6" quotePrefix="1" applyFont="1" applyFill="1" applyBorder="1" applyAlignment="1" applyProtection="1">
      <alignment horizontal="center"/>
    </xf>
    <xf numFmtId="43" fontId="25" fillId="11" borderId="1567" xfId="6" quotePrefix="1" applyFont="1" applyFill="1" applyBorder="1" applyAlignment="1" applyProtection="1">
      <alignment horizontal="center"/>
    </xf>
    <xf numFmtId="43" fontId="25" fillId="11" borderId="1568" xfId="6" quotePrefix="1" applyFont="1" applyFill="1" applyBorder="1" applyAlignment="1" applyProtection="1">
      <alignment horizontal="center"/>
    </xf>
    <xf numFmtId="43" fontId="25" fillId="11" borderId="1568" xfId="0" applyNumberFormat="1" applyFont="1" applyFill="1" applyBorder="1" applyAlignment="1">
      <alignment horizontal="center"/>
    </xf>
    <xf numFmtId="16" fontId="27" fillId="7" borderId="1119" xfId="8" applyNumberFormat="1" applyFont="1" applyFill="1" applyBorder="1" applyAlignment="1">
      <alignment horizontal="center"/>
    </xf>
    <xf numFmtId="0" fontId="27" fillId="7" borderId="1184" xfId="8" quotePrefix="1" applyFont="1" applyFill="1" applyBorder="1" applyAlignment="1">
      <alignment horizontal="center"/>
    </xf>
    <xf numFmtId="0" fontId="27" fillId="7" borderId="1182" xfId="8" applyFont="1" applyFill="1" applyBorder="1" applyAlignment="1">
      <alignment horizontal="center"/>
    </xf>
    <xf numFmtId="0" fontId="27" fillId="7" borderId="1193" xfId="8" quotePrefix="1" applyFont="1" applyFill="1" applyBorder="1" applyAlignment="1">
      <alignment horizontal="center"/>
    </xf>
    <xf numFmtId="0" fontId="28" fillId="7" borderId="1460" xfId="8" quotePrefix="1" applyFont="1" applyFill="1" applyBorder="1" applyAlignment="1">
      <alignment horizontal="center"/>
    </xf>
    <xf numFmtId="0" fontId="28" fillId="7" borderId="1184" xfId="8" quotePrefix="1" applyFont="1" applyFill="1" applyBorder="1" applyAlignment="1">
      <alignment horizontal="center"/>
    </xf>
    <xf numFmtId="0" fontId="28" fillId="7" borderId="1182" xfId="8" quotePrefix="1" applyFont="1" applyFill="1" applyBorder="1" applyAlignment="1">
      <alignment horizontal="center"/>
    </xf>
    <xf numFmtId="0" fontId="28" fillId="7" borderId="1193" xfId="8" quotePrefix="1" applyFont="1" applyFill="1" applyBorder="1" applyAlignment="1">
      <alignment horizontal="center"/>
    </xf>
    <xf numFmtId="166" fontId="10" fillId="0" borderId="1571" xfId="1" quotePrefix="1" applyFont="1" applyFill="1" applyBorder="1" applyAlignment="1" applyProtection="1">
      <alignment horizontal="left"/>
    </xf>
    <xf numFmtId="166" fontId="10" fillId="8" borderId="1565" xfId="1" quotePrefix="1" applyFont="1" applyFill="1" applyBorder="1" applyAlignment="1" applyProtection="1">
      <alignment horizontal="center"/>
    </xf>
    <xf numFmtId="166" fontId="25" fillId="11" borderId="1566" xfId="1" applyFont="1" applyFill="1" applyBorder="1" applyProtection="1"/>
    <xf numFmtId="166" fontId="10" fillId="0" borderId="1572" xfId="1" quotePrefix="1" applyFont="1" applyFill="1" applyBorder="1" applyAlignment="1" applyProtection="1">
      <alignment horizontal="center"/>
    </xf>
    <xf numFmtId="166" fontId="10" fillId="8" borderId="1571" xfId="1" quotePrefix="1" applyFont="1" applyFill="1" applyBorder="1" applyAlignment="1" applyProtection="1">
      <alignment horizontal="center"/>
    </xf>
    <xf numFmtId="166" fontId="25" fillId="11" borderId="1565" xfId="1" applyFont="1" applyFill="1" applyBorder="1" applyProtection="1"/>
    <xf numFmtId="166" fontId="10" fillId="8" borderId="1566" xfId="1" quotePrefix="1" applyFont="1" applyFill="1" applyBorder="1" applyAlignment="1" applyProtection="1">
      <alignment horizontal="center"/>
    </xf>
    <xf numFmtId="43" fontId="25" fillId="8" borderId="1572" xfId="5" applyFont="1" applyFill="1" applyBorder="1" applyProtection="1"/>
    <xf numFmtId="166" fontId="10" fillId="8" borderId="1572" xfId="1" quotePrefix="1" applyFont="1" applyFill="1" applyBorder="1" applyAlignment="1" applyProtection="1">
      <alignment horizontal="center"/>
    </xf>
    <xf numFmtId="166" fontId="10" fillId="0" borderId="1472" xfId="1" quotePrefix="1" applyFont="1" applyFill="1" applyBorder="1" applyAlignment="1" applyProtection="1">
      <alignment horizontal="left"/>
    </xf>
    <xf numFmtId="166" fontId="10" fillId="8" borderId="1567" xfId="1" quotePrefix="1" applyFont="1" applyFill="1" applyBorder="1" applyAlignment="1" applyProtection="1">
      <alignment horizontal="center"/>
    </xf>
    <xf numFmtId="166" fontId="25" fillId="11" borderId="1568" xfId="1" applyFont="1" applyFill="1" applyBorder="1" applyProtection="1"/>
    <xf numFmtId="166" fontId="10" fillId="8" borderId="1472" xfId="1" quotePrefix="1" applyFont="1" applyFill="1" applyBorder="1" applyAlignment="1" applyProtection="1">
      <alignment horizontal="center"/>
    </xf>
    <xf numFmtId="166" fontId="25" fillId="11" borderId="1567" xfId="1" applyFont="1" applyFill="1" applyBorder="1" applyProtection="1"/>
    <xf numFmtId="166" fontId="10" fillId="8" borderId="1568" xfId="1" quotePrefix="1" applyFont="1" applyFill="1" applyBorder="1" applyAlignment="1" applyProtection="1">
      <alignment horizontal="center"/>
    </xf>
    <xf numFmtId="166" fontId="25" fillId="11" borderId="1460" xfId="1" applyFont="1" applyFill="1" applyBorder="1" applyProtection="1"/>
    <xf numFmtId="166" fontId="25" fillId="11" borderId="1004" xfId="1" applyFont="1" applyFill="1" applyBorder="1" applyProtection="1"/>
    <xf numFmtId="166" fontId="25" fillId="11" borderId="1138" xfId="1" applyFont="1" applyFill="1" applyBorder="1" applyProtection="1"/>
    <xf numFmtId="166" fontId="25" fillId="11" borderId="1002" xfId="1" applyFont="1" applyFill="1" applyBorder="1" applyProtection="1"/>
    <xf numFmtId="166" fontId="25" fillId="11" borderId="1472" xfId="1" applyFont="1" applyFill="1" applyBorder="1" applyProtection="1"/>
    <xf numFmtId="0" fontId="32" fillId="7" borderId="895" xfId="8" applyFont="1" applyFill="1" applyBorder="1" applyAlignment="1">
      <alignment horizontal="center" vertical="center"/>
    </xf>
    <xf numFmtId="0" fontId="32" fillId="7" borderId="895" xfId="8" applyFont="1" applyFill="1" applyBorder="1" applyAlignment="1">
      <alignment horizontal="center" vertical="center" wrapText="1"/>
    </xf>
    <xf numFmtId="0" fontId="27" fillId="7" borderId="1574" xfId="8" applyFont="1" applyFill="1" applyBorder="1" applyAlignment="1">
      <alignment horizontal="center"/>
    </xf>
    <xf numFmtId="0" fontId="27" fillId="7" borderId="1575" xfId="8" applyFont="1" applyFill="1" applyBorder="1" applyAlignment="1">
      <alignment horizontal="center"/>
    </xf>
    <xf numFmtId="0" fontId="27" fillId="7" borderId="1576" xfId="8" applyFont="1" applyFill="1" applyBorder="1" applyAlignment="1">
      <alignment horizontal="center"/>
    </xf>
    <xf numFmtId="16" fontId="27" fillId="7" borderId="660" xfId="8" applyNumberFormat="1" applyFont="1" applyFill="1" applyBorder="1" applyAlignment="1">
      <alignment horizontal="center"/>
    </xf>
    <xf numFmtId="49" fontId="10" fillId="0" borderId="797" xfId="8" applyNumberFormat="1" applyFont="1" applyBorder="1" applyAlignment="1">
      <alignment horizontal="left"/>
    </xf>
    <xf numFmtId="170" fontId="10" fillId="0" borderId="1576" xfId="8" applyNumberFormat="1" applyFont="1" applyBorder="1" applyAlignment="1">
      <alignment horizontal="center"/>
    </xf>
    <xf numFmtId="170" fontId="10" fillId="0" borderId="1574" xfId="8" applyNumberFormat="1" applyFont="1" applyBorder="1" applyAlignment="1">
      <alignment horizontal="center"/>
    </xf>
    <xf numFmtId="170" fontId="10" fillId="0" borderId="1577" xfId="8" applyNumberFormat="1" applyFont="1" applyBorder="1" applyAlignment="1">
      <alignment horizontal="center"/>
    </xf>
    <xf numFmtId="166" fontId="26" fillId="0" borderId="660" xfId="1" applyFont="1" applyFill="1" applyBorder="1" applyProtection="1">
      <protection locked="0"/>
    </xf>
    <xf numFmtId="0" fontId="10" fillId="0" borderId="1276" xfId="8" applyFont="1" applyBorder="1" applyProtection="1">
      <protection locked="0"/>
    </xf>
    <xf numFmtId="0" fontId="10" fillId="0" borderId="1578" xfId="8" applyFont="1" applyBorder="1" applyAlignment="1">
      <alignment horizontal="left"/>
    </xf>
    <xf numFmtId="0" fontId="10" fillId="0" borderId="1579" xfId="8" applyFont="1" applyBorder="1" applyAlignment="1">
      <alignment horizontal="left"/>
    </xf>
    <xf numFmtId="0" fontId="12" fillId="0" borderId="1579" xfId="8" applyFont="1" applyBorder="1" applyAlignment="1">
      <alignment horizontal="left" indent="9"/>
    </xf>
    <xf numFmtId="172" fontId="25" fillId="0" borderId="1563" xfId="1" applyNumberFormat="1" applyFont="1" applyFill="1" applyBorder="1"/>
    <xf numFmtId="166" fontId="25" fillId="11" borderId="1579" xfId="1" applyFont="1" applyFill="1" applyBorder="1" applyProtection="1"/>
    <xf numFmtId="0" fontId="10" fillId="0" borderId="1580" xfId="8" applyFont="1" applyBorder="1"/>
    <xf numFmtId="0" fontId="10" fillId="0" borderId="1554" xfId="8" applyFont="1" applyBorder="1" applyAlignment="1">
      <alignment horizontal="left" indent="9"/>
    </xf>
    <xf numFmtId="0" fontId="10" fillId="0" borderId="1554" xfId="8" applyFont="1" applyBorder="1" applyAlignment="1" applyProtection="1">
      <alignment horizontal="center" vertical="center"/>
      <protection locked="0"/>
    </xf>
    <xf numFmtId="166" fontId="25" fillId="11" borderId="1554" xfId="1" applyFont="1" applyFill="1" applyBorder="1" applyProtection="1"/>
    <xf numFmtId="0" fontId="27" fillId="7" borderId="1581" xfId="8" applyFont="1" applyFill="1" applyBorder="1" applyAlignment="1">
      <alignment horizontal="center"/>
    </xf>
    <xf numFmtId="0" fontId="27" fillId="7" borderId="1582" xfId="8" applyFont="1" applyFill="1" applyBorder="1" applyAlignment="1">
      <alignment horizontal="center"/>
    </xf>
    <xf numFmtId="0" fontId="27" fillId="7" borderId="1583" xfId="8" applyFont="1" applyFill="1" applyBorder="1" applyAlignment="1">
      <alignment horizontal="center"/>
    </xf>
    <xf numFmtId="170" fontId="28" fillId="7" borderId="1584" xfId="8" applyNumberFormat="1" applyFont="1" applyFill="1" applyBorder="1" applyAlignment="1">
      <alignment horizontal="center"/>
    </xf>
    <xf numFmtId="170" fontId="28" fillId="7" borderId="1585" xfId="8" applyNumberFormat="1" applyFont="1" applyFill="1" applyBorder="1" applyAlignment="1">
      <alignment horizontal="center"/>
    </xf>
    <xf numFmtId="170" fontId="10" fillId="0" borderId="1583" xfId="8" applyNumberFormat="1" applyFont="1" applyBorder="1" applyAlignment="1">
      <alignment horizontal="center"/>
    </xf>
    <xf numFmtId="170" fontId="10" fillId="0" borderId="1586" xfId="8" applyNumberFormat="1" applyFont="1" applyBorder="1" applyAlignment="1">
      <alignment horizontal="center"/>
    </xf>
    <xf numFmtId="0" fontId="12" fillId="0" borderId="797" xfId="8" applyFont="1" applyBorder="1" applyAlignment="1" applyProtection="1">
      <alignment horizontal="left" vertical="center"/>
      <protection locked="0"/>
    </xf>
    <xf numFmtId="0" fontId="10" fillId="0" borderId="1587" xfId="8" applyFont="1" applyBorder="1" applyAlignment="1">
      <alignment horizontal="left"/>
    </xf>
    <xf numFmtId="0" fontId="10" fillId="0" borderId="1588" xfId="8" applyFont="1" applyBorder="1" applyAlignment="1">
      <alignment horizontal="left"/>
    </xf>
    <xf numFmtId="0" fontId="12" fillId="0" borderId="1588" xfId="8" applyFont="1" applyBorder="1" applyAlignment="1">
      <alignment horizontal="left" indent="9"/>
    </xf>
    <xf numFmtId="166" fontId="25" fillId="11" borderId="1588" xfId="1" applyFont="1" applyFill="1" applyBorder="1" applyProtection="1"/>
    <xf numFmtId="166" fontId="25" fillId="11" borderId="1589" xfId="1" applyFont="1" applyFill="1" applyBorder="1" applyProtection="1"/>
    <xf numFmtId="166" fontId="25" fillId="11" borderId="1590" xfId="1" applyFont="1" applyFill="1" applyBorder="1" applyProtection="1"/>
    <xf numFmtId="166" fontId="25" fillId="11" borderId="1587" xfId="1" applyFont="1" applyFill="1" applyBorder="1" applyProtection="1"/>
    <xf numFmtId="0" fontId="10" fillId="0" borderId="1591" xfId="8" applyFont="1" applyBorder="1"/>
    <xf numFmtId="0" fontId="10" fillId="0" borderId="1592" xfId="8" applyFont="1" applyBorder="1"/>
    <xf numFmtId="0" fontId="10" fillId="0" borderId="1592" xfId="8" applyFont="1" applyBorder="1" applyAlignment="1">
      <alignment horizontal="left" indent="9"/>
    </xf>
    <xf numFmtId="0" fontId="10" fillId="0" borderId="1592" xfId="8" applyFont="1" applyBorder="1" applyAlignment="1" applyProtection="1">
      <alignment horizontal="center" vertical="center"/>
      <protection locked="0"/>
    </xf>
    <xf numFmtId="166" fontId="25" fillId="11" borderId="1592" xfId="1" applyFont="1" applyFill="1" applyBorder="1" applyProtection="1"/>
    <xf numFmtId="166" fontId="25" fillId="11" borderId="1593" xfId="1" applyFont="1" applyFill="1" applyBorder="1" applyProtection="1"/>
    <xf numFmtId="166" fontId="25" fillId="11" borderId="1594" xfId="1" applyFont="1" applyFill="1" applyBorder="1" applyProtection="1"/>
    <xf numFmtId="0" fontId="27" fillId="7" borderId="1023" xfId="8" applyFont="1" applyFill="1" applyBorder="1" applyAlignment="1">
      <alignment horizontal="center"/>
    </xf>
    <xf numFmtId="0" fontId="27" fillId="7" borderId="1090" xfId="8" applyFont="1" applyFill="1" applyBorder="1" applyAlignment="1">
      <alignment horizontal="center"/>
    </xf>
    <xf numFmtId="0" fontId="27" fillId="7" borderId="1046" xfId="8" applyFont="1" applyFill="1" applyBorder="1" applyAlignment="1">
      <alignment horizontal="center"/>
    </xf>
    <xf numFmtId="0" fontId="28" fillId="7" borderId="1197" xfId="8" quotePrefix="1" applyFont="1" applyFill="1" applyBorder="1" applyAlignment="1">
      <alignment horizontal="center"/>
    </xf>
    <xf numFmtId="0" fontId="10" fillId="0" borderId="797" xfId="8" applyFont="1" applyBorder="1" applyAlignment="1" applyProtection="1">
      <alignment horizontal="left" vertical="center"/>
      <protection locked="0"/>
    </xf>
    <xf numFmtId="175" fontId="26" fillId="0" borderId="660" xfId="1" applyNumberFormat="1" applyFont="1" applyFill="1" applyBorder="1" applyProtection="1">
      <protection locked="0"/>
    </xf>
    <xf numFmtId="0" fontId="10" fillId="0" borderId="1262" xfId="8" applyFont="1" applyBorder="1" applyProtection="1">
      <protection locked="0"/>
    </xf>
    <xf numFmtId="166" fontId="25" fillId="0" borderId="1588" xfId="1" applyFont="1" applyFill="1" applyBorder="1"/>
    <xf numFmtId="166" fontId="25" fillId="0" borderId="1587" xfId="1" applyFont="1" applyFill="1" applyBorder="1" applyProtection="1"/>
    <xf numFmtId="166" fontId="25" fillId="0" borderId="1588" xfId="1" applyFont="1" applyFill="1" applyBorder="1" applyProtection="1"/>
    <xf numFmtId="166" fontId="25" fillId="0" borderId="1592" xfId="1" applyFont="1" applyFill="1" applyBorder="1"/>
    <xf numFmtId="166" fontId="25" fillId="0" borderId="1591" xfId="1" applyFont="1" applyFill="1" applyBorder="1" applyProtection="1"/>
    <xf numFmtId="166" fontId="25" fillId="0" borderId="1592" xfId="1" applyFont="1" applyFill="1" applyBorder="1" applyProtection="1"/>
    <xf numFmtId="166" fontId="25" fillId="11" borderId="1591" xfId="1" applyFont="1" applyFill="1" applyBorder="1" applyProtection="1"/>
    <xf numFmtId="0" fontId="27" fillId="7" borderId="1595" xfId="8" applyFont="1" applyFill="1" applyBorder="1"/>
    <xf numFmtId="0" fontId="27" fillId="7" borderId="1279" xfId="8" applyFont="1" applyFill="1" applyBorder="1" applyAlignment="1">
      <alignment horizontal="center"/>
    </xf>
    <xf numFmtId="0" fontId="27" fillId="7" borderId="1596" xfId="8" quotePrefix="1" applyFont="1" applyFill="1" applyBorder="1" applyAlignment="1">
      <alignment horizontal="center"/>
    </xf>
    <xf numFmtId="0" fontId="28" fillId="7" borderId="1004" xfId="8" quotePrefix="1" applyFont="1" applyFill="1" applyBorder="1" applyAlignment="1">
      <alignment horizontal="center"/>
    </xf>
    <xf numFmtId="0" fontId="28" fillId="7" borderId="1597" xfId="8" quotePrefix="1" applyFont="1" applyFill="1" applyBorder="1" applyAlignment="1">
      <alignment horizontal="center"/>
    </xf>
    <xf numFmtId="170" fontId="28" fillId="7" borderId="712" xfId="8" applyNumberFormat="1" applyFont="1" applyFill="1" applyBorder="1" applyAlignment="1">
      <alignment horizontal="center"/>
    </xf>
    <xf numFmtId="166" fontId="10" fillId="0" borderId="1598" xfId="1" quotePrefix="1" applyFont="1" applyFill="1" applyBorder="1" applyAlignment="1" applyProtection="1">
      <alignment horizontal="left"/>
    </xf>
    <xf numFmtId="166" fontId="10" fillId="8" borderId="1563" xfId="1" quotePrefix="1" applyFont="1" applyFill="1" applyBorder="1" applyAlignment="1" applyProtection="1">
      <alignment horizontal="center"/>
    </xf>
    <xf numFmtId="166" fontId="25" fillId="11" borderId="1599" xfId="1" applyFont="1" applyFill="1" applyBorder="1" applyProtection="1"/>
    <xf numFmtId="166" fontId="10" fillId="2" borderId="1597" xfId="1" quotePrefix="1" applyFont="1" applyFill="1" applyBorder="1" applyAlignment="1" applyProtection="1">
      <alignment horizontal="center"/>
      <protection locked="0"/>
    </xf>
    <xf numFmtId="43" fontId="25" fillId="8" borderId="1597" xfId="5" applyFont="1" applyFill="1" applyBorder="1" applyProtection="1"/>
    <xf numFmtId="177" fontId="12" fillId="11" borderId="1563" xfId="10" applyNumberFormat="1" applyFont="1" applyFill="1" applyBorder="1"/>
    <xf numFmtId="173" fontId="25" fillId="11" borderId="1563" xfId="1" applyNumberFormat="1" applyFont="1" applyFill="1" applyBorder="1"/>
    <xf numFmtId="173" fontId="25" fillId="11" borderId="1600" xfId="1" applyNumberFormat="1" applyFont="1" applyFill="1" applyBorder="1"/>
    <xf numFmtId="166" fontId="10" fillId="8" borderId="1597" xfId="1" quotePrefix="1" applyFont="1" applyFill="1" applyBorder="1" applyAlignment="1" applyProtection="1">
      <alignment horizontal="center"/>
    </xf>
    <xf numFmtId="43" fontId="25" fillId="2" borderId="1597" xfId="5" applyFont="1" applyFill="1" applyBorder="1" applyProtection="1">
      <protection locked="0"/>
    </xf>
    <xf numFmtId="166" fontId="10" fillId="0" borderId="1591" xfId="1" quotePrefix="1" applyFont="1" applyFill="1" applyBorder="1" applyAlignment="1" applyProtection="1">
      <alignment horizontal="left"/>
    </xf>
    <xf numFmtId="166" fontId="10" fillId="8" borderId="1592" xfId="1" quotePrefix="1" applyFont="1" applyFill="1" applyBorder="1" applyAlignment="1" applyProtection="1">
      <alignment horizontal="center"/>
    </xf>
    <xf numFmtId="177" fontId="12" fillId="11" borderId="1592" xfId="10" applyNumberFormat="1" applyFont="1" applyFill="1" applyBorder="1"/>
    <xf numFmtId="173" fontId="25" fillId="11" borderId="1592" xfId="1" applyNumberFormat="1" applyFont="1" applyFill="1" applyBorder="1"/>
    <xf numFmtId="173" fontId="25" fillId="11" borderId="1601" xfId="1" applyNumberFormat="1" applyFont="1" applyFill="1" applyBorder="1"/>
    <xf numFmtId="166" fontId="10" fillId="0" borderId="1182" xfId="1" quotePrefix="1" applyFont="1" applyFill="1" applyBorder="1" applyAlignment="1" applyProtection="1">
      <alignment horizontal="left"/>
    </xf>
    <xf numFmtId="166" fontId="10" fillId="8" borderId="1193" xfId="1" quotePrefix="1" applyFont="1" applyFill="1" applyBorder="1" applyAlignment="1" applyProtection="1">
      <alignment horizontal="center"/>
    </xf>
    <xf numFmtId="166" fontId="25" fillId="11" borderId="1184" xfId="1" applyFont="1" applyFill="1" applyBorder="1" applyProtection="1"/>
    <xf numFmtId="177" fontId="12" fillId="11" borderId="1193" xfId="10" applyNumberFormat="1" applyFont="1" applyFill="1" applyBorder="1"/>
    <xf numFmtId="173" fontId="25" fillId="11" borderId="1193" xfId="1" applyNumberFormat="1" applyFont="1" applyFill="1" applyBorder="1"/>
    <xf numFmtId="173" fontId="25" fillId="11" borderId="1534" xfId="1" applyNumberFormat="1" applyFont="1" applyFill="1" applyBorder="1"/>
    <xf numFmtId="0" fontId="10" fillId="0" borderId="1591" xfId="8" applyFont="1" applyBorder="1" applyAlignment="1">
      <alignment horizontal="left"/>
    </xf>
    <xf numFmtId="0" fontId="57" fillId="7" borderId="1194" xfId="8" applyFont="1" applyFill="1" applyBorder="1" applyAlignment="1">
      <alignment horizontal="center"/>
    </xf>
    <xf numFmtId="0" fontId="12" fillId="0" borderId="1582" xfId="8" applyFont="1" applyBorder="1" applyAlignment="1" applyProtection="1">
      <alignment horizontal="center" vertical="center"/>
      <protection locked="0"/>
    </xf>
    <xf numFmtId="177" fontId="12" fillId="0" borderId="1582" xfId="10" applyNumberFormat="1" applyFont="1" applyBorder="1" applyProtection="1">
      <protection locked="0"/>
    </xf>
    <xf numFmtId="177" fontId="12" fillId="0" borderId="1583" xfId="10" applyNumberFormat="1" applyFont="1" applyBorder="1" applyProtection="1">
      <protection locked="0"/>
    </xf>
    <xf numFmtId="177" fontId="12" fillId="0" borderId="1586" xfId="10" applyNumberFormat="1" applyFont="1" applyBorder="1" applyProtection="1">
      <protection locked="0"/>
    </xf>
    <xf numFmtId="177" fontId="12" fillId="0" borderId="1016" xfId="10" applyNumberFormat="1" applyFont="1" applyBorder="1" applyProtection="1">
      <protection locked="0"/>
    </xf>
    <xf numFmtId="177" fontId="12" fillId="11" borderId="1183" xfId="10" applyNumberFormat="1" applyFont="1" applyFill="1" applyBorder="1"/>
    <xf numFmtId="166" fontId="26" fillId="0" borderId="1183" xfId="1" applyFont="1" applyFill="1" applyBorder="1" applyProtection="1">
      <protection locked="0"/>
    </xf>
    <xf numFmtId="173" fontId="25" fillId="11" borderId="1183" xfId="1" applyNumberFormat="1" applyFont="1" applyFill="1" applyBorder="1"/>
    <xf numFmtId="173" fontId="25" fillId="11" borderId="1604" xfId="1" applyNumberFormat="1" applyFont="1" applyFill="1" applyBorder="1"/>
    <xf numFmtId="166" fontId="26" fillId="0" borderId="1563" xfId="1" applyFont="1" applyFill="1" applyBorder="1" applyProtection="1">
      <protection locked="0"/>
    </xf>
    <xf numFmtId="0" fontId="10" fillId="0" borderId="1605" xfId="8" applyFont="1" applyBorder="1" applyAlignment="1">
      <alignment horizontal="left"/>
    </xf>
    <xf numFmtId="0" fontId="10" fillId="0" borderId="1606" xfId="8" applyFont="1" applyBorder="1" applyAlignment="1">
      <alignment horizontal="left"/>
    </xf>
    <xf numFmtId="0" fontId="12" fillId="0" borderId="1606" xfId="8" applyFont="1" applyBorder="1" applyAlignment="1">
      <alignment horizontal="left" indent="9"/>
    </xf>
    <xf numFmtId="172" fontId="25" fillId="0" borderId="1607" xfId="1" applyNumberFormat="1" applyFont="1" applyFill="1" applyBorder="1"/>
    <xf numFmtId="166" fontId="25" fillId="11" borderId="1606" xfId="1" applyFont="1" applyFill="1" applyBorder="1" applyProtection="1"/>
    <xf numFmtId="166" fontId="25" fillId="11" borderId="1608" xfId="1" applyFont="1" applyFill="1" applyBorder="1" applyProtection="1"/>
    <xf numFmtId="166" fontId="25" fillId="11" borderId="1609" xfId="1" applyFont="1" applyFill="1" applyBorder="1" applyProtection="1"/>
    <xf numFmtId="0" fontId="10" fillId="0" borderId="1610" xfId="8" applyFont="1" applyBorder="1"/>
    <xf numFmtId="0" fontId="10" fillId="0" borderId="1611" xfId="8" applyFont="1" applyBorder="1"/>
    <xf numFmtId="0" fontId="10" fillId="0" borderId="1611" xfId="8" applyFont="1" applyBorder="1" applyAlignment="1">
      <alignment horizontal="left" indent="9"/>
    </xf>
    <xf numFmtId="0" fontId="10" fillId="0" borderId="1611" xfId="8" applyFont="1" applyBorder="1" applyAlignment="1" applyProtection="1">
      <alignment horizontal="center" vertical="center"/>
      <protection locked="0"/>
    </xf>
    <xf numFmtId="166" fontId="25" fillId="11" borderId="1611" xfId="1" applyFont="1" applyFill="1" applyBorder="1" applyProtection="1"/>
    <xf numFmtId="166" fontId="25" fillId="11" borderId="1612" xfId="1" applyFont="1" applyFill="1" applyBorder="1" applyProtection="1"/>
    <xf numFmtId="177" fontId="12" fillId="11" borderId="1607" xfId="10" applyNumberFormat="1" applyFont="1" applyFill="1" applyBorder="1"/>
    <xf numFmtId="166" fontId="26" fillId="0" borderId="1607" xfId="1" applyFont="1" applyFill="1" applyBorder="1" applyProtection="1">
      <protection locked="0"/>
    </xf>
    <xf numFmtId="173" fontId="25" fillId="11" borderId="1607" xfId="1" applyNumberFormat="1" applyFont="1" applyFill="1" applyBorder="1"/>
    <xf numFmtId="173" fontId="25" fillId="11" borderId="1613" xfId="1" applyNumberFormat="1" applyFont="1" applyFill="1" applyBorder="1"/>
    <xf numFmtId="0" fontId="10" fillId="0" borderId="1614" xfId="8" applyFont="1" applyBorder="1" applyAlignment="1">
      <alignment horizontal="left"/>
    </xf>
    <xf numFmtId="0" fontId="10" fillId="0" borderId="1615" xfId="8" applyFont="1" applyBorder="1" applyAlignment="1">
      <alignment horizontal="left"/>
    </xf>
    <xf numFmtId="0" fontId="12" fillId="0" borderId="1615" xfId="8" applyFont="1" applyBorder="1" applyAlignment="1">
      <alignment horizontal="left" indent="9"/>
    </xf>
    <xf numFmtId="172" fontId="25" fillId="0" borderId="1616" xfId="1" applyNumberFormat="1" applyFont="1" applyFill="1" applyBorder="1"/>
    <xf numFmtId="166" fontId="25" fillId="11" borderId="1615" xfId="1" applyFont="1" applyFill="1" applyBorder="1" applyProtection="1"/>
    <xf numFmtId="166" fontId="25" fillId="11" borderId="1617" xfId="1" applyFont="1" applyFill="1" applyBorder="1" applyProtection="1"/>
    <xf numFmtId="166" fontId="25" fillId="11" borderId="1614" xfId="1" applyFont="1" applyFill="1" applyBorder="1" applyProtection="1"/>
    <xf numFmtId="0" fontId="10" fillId="0" borderId="1618" xfId="8" applyFont="1" applyBorder="1"/>
    <xf numFmtId="0" fontId="10" fillId="0" borderId="1619" xfId="8" applyFont="1" applyBorder="1"/>
    <xf numFmtId="0" fontId="10" fillId="0" borderId="1619" xfId="8" applyFont="1" applyBorder="1" applyAlignment="1">
      <alignment horizontal="left" indent="9"/>
    </xf>
    <xf numFmtId="0" fontId="10" fillId="0" borderId="1619" xfId="8" applyFont="1" applyBorder="1" applyAlignment="1" applyProtection="1">
      <alignment horizontal="center" vertical="center"/>
      <protection locked="0"/>
    </xf>
    <xf numFmtId="166" fontId="25" fillId="11" borderId="1619" xfId="1" applyFont="1" applyFill="1" applyBorder="1" applyProtection="1"/>
    <xf numFmtId="166" fontId="25" fillId="11" borderId="1618" xfId="1" applyFont="1" applyFill="1" applyBorder="1" applyProtection="1"/>
    <xf numFmtId="166" fontId="25" fillId="11" borderId="1620" xfId="1" applyFont="1" applyFill="1" applyBorder="1" applyProtection="1"/>
    <xf numFmtId="170" fontId="28" fillId="7" borderId="1621" xfId="8" applyNumberFormat="1" applyFont="1" applyFill="1" applyBorder="1" applyAlignment="1">
      <alignment horizontal="center"/>
    </xf>
    <xf numFmtId="170" fontId="10" fillId="0" borderId="1198" xfId="8" applyNumberFormat="1" applyFont="1" applyBorder="1" applyAlignment="1">
      <alignment horizontal="center"/>
    </xf>
    <xf numFmtId="0" fontId="12" fillId="0" borderId="1622" xfId="8" applyFont="1" applyBorder="1" applyAlignment="1" applyProtection="1">
      <alignment horizontal="center" vertical="center"/>
      <protection locked="0"/>
    </xf>
    <xf numFmtId="177" fontId="12" fillId="0" borderId="1622" xfId="10" applyNumberFormat="1" applyFont="1" applyBorder="1" applyProtection="1">
      <protection locked="0"/>
    </xf>
    <xf numFmtId="177" fontId="12" fillId="0" borderId="1623" xfId="10" applyNumberFormat="1" applyFont="1" applyBorder="1" applyProtection="1">
      <protection locked="0"/>
    </xf>
    <xf numFmtId="166" fontId="26" fillId="0" borderId="1616" xfId="1" applyFont="1" applyFill="1" applyBorder="1" applyProtection="1">
      <protection locked="0"/>
    </xf>
    <xf numFmtId="177" fontId="12" fillId="11" borderId="1616" xfId="10" applyNumberFormat="1" applyFont="1" applyFill="1" applyBorder="1"/>
    <xf numFmtId="173" fontId="25" fillId="11" borderId="1616" xfId="1" applyNumberFormat="1" applyFont="1" applyFill="1" applyBorder="1"/>
    <xf numFmtId="173" fontId="25" fillId="11" borderId="1624" xfId="1" applyNumberFormat="1" applyFont="1" applyFill="1" applyBorder="1"/>
    <xf numFmtId="0" fontId="10" fillId="0" borderId="1625" xfId="8" applyFont="1" applyBorder="1" applyAlignment="1">
      <alignment horizontal="left"/>
    </xf>
    <xf numFmtId="0" fontId="10" fillId="0" borderId="1626" xfId="8" applyFont="1" applyBorder="1" applyAlignment="1">
      <alignment horizontal="left"/>
    </xf>
    <xf numFmtId="0" fontId="12" fillId="0" borderId="1626" xfId="8" applyFont="1" applyBorder="1" applyAlignment="1">
      <alignment horizontal="left" indent="9"/>
    </xf>
    <xf numFmtId="172" fontId="25" fillId="0" borderId="1627" xfId="1" applyNumberFormat="1" applyFont="1" applyFill="1" applyBorder="1"/>
    <xf numFmtId="166" fontId="25" fillId="11" borderId="1628" xfId="1" applyFont="1" applyFill="1" applyBorder="1" applyProtection="1"/>
    <xf numFmtId="166" fontId="25" fillId="11" borderId="1626" xfId="1" applyFont="1" applyFill="1" applyBorder="1" applyProtection="1"/>
    <xf numFmtId="166" fontId="25" fillId="11" borderId="1629" xfId="1" applyFont="1" applyFill="1" applyBorder="1" applyProtection="1"/>
    <xf numFmtId="0" fontId="10" fillId="0" borderId="1630" xfId="8" applyFont="1" applyBorder="1"/>
    <xf numFmtId="0" fontId="10" fillId="0" borderId="1631" xfId="8" applyFont="1" applyBorder="1"/>
    <xf numFmtId="0" fontId="10" fillId="0" borderId="1631" xfId="8" applyFont="1" applyBorder="1" applyAlignment="1">
      <alignment horizontal="left" indent="9"/>
    </xf>
    <xf numFmtId="0" fontId="10" fillId="0" borderId="1631" xfId="8" applyFont="1" applyBorder="1" applyAlignment="1" applyProtection="1">
      <alignment horizontal="center" vertical="center"/>
      <protection locked="0"/>
    </xf>
    <xf numFmtId="166" fontId="25" fillId="11" borderId="1631" xfId="1" applyFont="1" applyFill="1" applyBorder="1" applyProtection="1"/>
    <xf numFmtId="166" fontId="25" fillId="11" borderId="1632" xfId="1" applyFont="1" applyFill="1" applyBorder="1" applyProtection="1"/>
    <xf numFmtId="0" fontId="31" fillId="2" borderId="926" xfId="0" applyFont="1" applyFill="1" applyBorder="1"/>
    <xf numFmtId="177" fontId="12" fillId="11" borderId="1627" xfId="10" applyNumberFormat="1" applyFont="1" applyFill="1" applyBorder="1"/>
    <xf numFmtId="166" fontId="26" fillId="0" borderId="1627" xfId="1" applyFont="1" applyFill="1" applyBorder="1" applyProtection="1">
      <protection locked="0"/>
    </xf>
    <xf numFmtId="173" fontId="25" fillId="11" borderId="1627" xfId="1" applyNumberFormat="1" applyFont="1" applyFill="1" applyBorder="1"/>
    <xf numFmtId="173" fontId="25" fillId="11" borderId="1633" xfId="1" applyNumberFormat="1" applyFont="1" applyFill="1" applyBorder="1"/>
    <xf numFmtId="0" fontId="10" fillId="0" borderId="1634" xfId="8" applyFont="1" applyBorder="1" applyAlignment="1">
      <alignment horizontal="left"/>
    </xf>
    <xf numFmtId="0" fontId="10" fillId="0" borderId="1635" xfId="8" applyFont="1" applyBorder="1" applyAlignment="1">
      <alignment horizontal="left"/>
    </xf>
    <xf numFmtId="0" fontId="12" fillId="0" borderId="1635" xfId="8" applyFont="1" applyBorder="1" applyAlignment="1">
      <alignment horizontal="left" indent="9"/>
    </xf>
    <xf numFmtId="172" fontId="25" fillId="0" borderId="1636" xfId="1" applyNumberFormat="1" applyFont="1" applyFill="1" applyBorder="1"/>
    <xf numFmtId="166" fontId="25" fillId="11" borderId="1635" xfId="1" applyFont="1" applyFill="1" applyBorder="1" applyProtection="1"/>
    <xf numFmtId="166" fontId="25" fillId="11" borderId="1637" xfId="1" applyFont="1" applyFill="1" applyBorder="1" applyProtection="1"/>
    <xf numFmtId="0" fontId="10" fillId="0" borderId="1638" xfId="8" applyFont="1" applyBorder="1"/>
    <xf numFmtId="0" fontId="10" fillId="0" borderId="1639" xfId="8" applyFont="1" applyBorder="1"/>
    <xf numFmtId="0" fontId="10" fillId="0" borderId="1639" xfId="8" applyFont="1" applyBorder="1" applyAlignment="1">
      <alignment horizontal="left" indent="9"/>
    </xf>
    <xf numFmtId="0" fontId="10" fillId="0" borderId="1639" xfId="8" applyFont="1" applyBorder="1" applyAlignment="1" applyProtection="1">
      <alignment horizontal="center" vertical="center"/>
      <protection locked="0"/>
    </xf>
    <xf numFmtId="166" fontId="25" fillId="11" borderId="1639" xfId="1" applyFont="1" applyFill="1" applyBorder="1" applyProtection="1"/>
    <xf numFmtId="166" fontId="25" fillId="11" borderId="1640" xfId="1" applyFont="1" applyFill="1" applyBorder="1" applyProtection="1"/>
    <xf numFmtId="0" fontId="27" fillId="7" borderId="1559" xfId="11" applyFont="1" applyFill="1" applyBorder="1" applyAlignment="1">
      <alignment horizontal="center"/>
    </xf>
    <xf numFmtId="0" fontId="27" fillId="7" borderId="1557" xfId="11" applyFont="1" applyFill="1" applyBorder="1" applyAlignment="1">
      <alignment horizontal="center"/>
    </xf>
    <xf numFmtId="0" fontId="27" fillId="7" borderId="996" xfId="8" applyFont="1" applyFill="1" applyBorder="1" applyAlignment="1">
      <alignment horizontal="center"/>
    </xf>
    <xf numFmtId="0" fontId="27" fillId="7" borderId="1641" xfId="11" applyFont="1" applyFill="1" applyBorder="1" applyAlignment="1">
      <alignment horizontal="center"/>
    </xf>
    <xf numFmtId="0" fontId="57" fillId="7" borderId="1193" xfId="8" applyFont="1" applyFill="1" applyBorder="1" applyAlignment="1">
      <alignment horizontal="center"/>
    </xf>
    <xf numFmtId="0" fontId="27" fillId="7" borderId="1276" xfId="11" applyFont="1" applyFill="1" applyBorder="1" applyAlignment="1">
      <alignment horizontal="center" wrapText="1"/>
    </xf>
    <xf numFmtId="0" fontId="27" fillId="7" borderId="1193" xfId="11" applyFont="1" applyFill="1" applyBorder="1" applyAlignment="1">
      <alignment horizontal="center" wrapText="1"/>
    </xf>
    <xf numFmtId="0" fontId="27" fillId="7" borderId="1193" xfId="11" applyFont="1" applyFill="1" applyBorder="1"/>
    <xf numFmtId="0" fontId="27" fillId="7" borderId="1301" xfId="11" applyFont="1" applyFill="1" applyBorder="1"/>
    <xf numFmtId="0" fontId="27" fillId="7" borderId="1184" xfId="8" applyFont="1" applyFill="1" applyBorder="1" applyAlignment="1">
      <alignment horizontal="center"/>
    </xf>
    <xf numFmtId="49" fontId="28" fillId="7" borderId="1642" xfId="8" applyNumberFormat="1" applyFont="1" applyFill="1" applyBorder="1" applyAlignment="1">
      <alignment horizontal="center"/>
    </xf>
    <xf numFmtId="49" fontId="28" fillId="7" borderId="1643" xfId="8" applyNumberFormat="1" applyFont="1" applyFill="1" applyBorder="1" applyAlignment="1">
      <alignment horizontal="center"/>
    </xf>
    <xf numFmtId="0" fontId="10" fillId="0" borderId="1198" xfId="8" quotePrefix="1" applyFont="1" applyBorder="1" applyAlignment="1">
      <alignment horizontal="center"/>
    </xf>
    <xf numFmtId="0" fontId="10" fillId="0" borderId="1227" xfId="8" quotePrefix="1" applyFont="1" applyBorder="1" applyAlignment="1">
      <alignment horizontal="center"/>
    </xf>
    <xf numFmtId="49" fontId="10" fillId="0" borderId="1193" xfId="8" applyNumberFormat="1" applyFont="1" applyBorder="1" applyAlignment="1">
      <alignment horizontal="center"/>
    </xf>
    <xf numFmtId="49" fontId="10" fillId="0" borderId="1184" xfId="8" applyNumberFormat="1" applyFont="1" applyBorder="1" applyAlignment="1">
      <alignment horizontal="center"/>
    </xf>
    <xf numFmtId="177" fontId="12" fillId="11" borderId="1644" xfId="10" applyNumberFormat="1" applyFont="1" applyFill="1" applyBorder="1"/>
    <xf numFmtId="172" fontId="25" fillId="0" borderId="1645" xfId="1" applyNumberFormat="1" applyFont="1" applyFill="1" applyBorder="1"/>
    <xf numFmtId="166" fontId="25" fillId="11" borderId="1646" xfId="1" applyFont="1" applyFill="1" applyBorder="1" applyProtection="1"/>
    <xf numFmtId="166" fontId="25" fillId="11" borderId="1647" xfId="1" applyFont="1" applyFill="1" applyBorder="1" applyProtection="1"/>
    <xf numFmtId="166" fontId="25" fillId="11" borderId="1648" xfId="1" applyFont="1" applyFill="1" applyBorder="1" applyProtection="1"/>
    <xf numFmtId="166" fontId="25" fillId="11" borderId="1649" xfId="1" applyFont="1" applyFill="1" applyBorder="1" applyProtection="1"/>
    <xf numFmtId="166" fontId="25" fillId="11" borderId="1650" xfId="1" applyFont="1" applyFill="1" applyBorder="1" applyProtection="1"/>
    <xf numFmtId="0" fontId="10" fillId="0" borderId="1651" xfId="8" applyFont="1" applyBorder="1"/>
    <xf numFmtId="0" fontId="10" fillId="0" borderId="1652" xfId="8" applyFont="1" applyBorder="1"/>
    <xf numFmtId="0" fontId="10" fillId="0" borderId="1652" xfId="8" applyFont="1" applyBorder="1" applyAlignment="1">
      <alignment horizontal="left" indent="9"/>
    </xf>
    <xf numFmtId="0" fontId="10" fillId="0" borderId="1652" xfId="8" applyFont="1" applyBorder="1" applyAlignment="1" applyProtection="1">
      <alignment horizontal="center" vertical="center"/>
      <protection locked="0"/>
    </xf>
    <xf numFmtId="0" fontId="10" fillId="0" borderId="1653" xfId="8" applyFont="1" applyBorder="1" applyAlignment="1" applyProtection="1">
      <alignment horizontal="center" vertical="center"/>
      <protection locked="0"/>
    </xf>
    <xf numFmtId="172" fontId="25" fillId="0" borderId="1652" xfId="1" applyNumberFormat="1" applyFont="1" applyFill="1" applyBorder="1"/>
    <xf numFmtId="166" fontId="25" fillId="11" borderId="1654" xfId="1" applyFont="1" applyFill="1" applyBorder="1" applyProtection="1"/>
    <xf numFmtId="166" fontId="25" fillId="11" borderId="1652" xfId="1" applyFont="1" applyFill="1" applyBorder="1" applyProtection="1"/>
    <xf numFmtId="166" fontId="25" fillId="11" borderId="1655" xfId="1" applyFont="1" applyFill="1" applyBorder="1" applyProtection="1"/>
    <xf numFmtId="166" fontId="25" fillId="11" borderId="1656" xfId="1" applyFont="1" applyFill="1" applyBorder="1" applyProtection="1"/>
    <xf numFmtId="166" fontId="25" fillId="11" borderId="1657" xfId="1" applyFont="1" applyFill="1" applyBorder="1" applyProtection="1"/>
    <xf numFmtId="0" fontId="30" fillId="0" borderId="797" xfId="0" applyFont="1" applyBorder="1"/>
    <xf numFmtId="0" fontId="31" fillId="0" borderId="797" xfId="0" applyFont="1" applyBorder="1"/>
    <xf numFmtId="0" fontId="31" fillId="0" borderId="668" xfId="0" applyFont="1" applyBorder="1"/>
    <xf numFmtId="0" fontId="31" fillId="0" borderId="1658" xfId="0" applyFont="1" applyBorder="1"/>
    <xf numFmtId="166" fontId="31" fillId="11" borderId="1658" xfId="1" applyFont="1" applyFill="1" applyBorder="1"/>
    <xf numFmtId="166" fontId="31" fillId="11" borderId="1659" xfId="1" applyFont="1" applyFill="1" applyBorder="1"/>
    <xf numFmtId="0" fontId="30" fillId="0" borderId="1509" xfId="0" applyFont="1" applyBorder="1"/>
    <xf numFmtId="166" fontId="31" fillId="0" borderId="1658" xfId="1" applyFont="1" applyBorder="1"/>
    <xf numFmtId="0" fontId="12" fillId="0" borderId="1660" xfId="8" applyFont="1" applyBorder="1" applyAlignment="1" applyProtection="1">
      <alignment horizontal="left"/>
      <protection locked="0"/>
    </xf>
    <xf numFmtId="0" fontId="12" fillId="0" borderId="1661" xfId="8" applyFont="1" applyBorder="1" applyAlignment="1" applyProtection="1">
      <alignment horizontal="center" vertical="center"/>
      <protection locked="0"/>
    </xf>
    <xf numFmtId="179" fontId="12" fillId="0" borderId="1661" xfId="8" applyNumberFormat="1" applyFont="1" applyBorder="1" applyProtection="1">
      <protection locked="0"/>
    </xf>
    <xf numFmtId="0" fontId="12" fillId="0" borderId="660" xfId="8" applyFont="1" applyBorder="1" applyAlignment="1" applyProtection="1">
      <alignment horizontal="left"/>
      <protection locked="0"/>
    </xf>
    <xf numFmtId="0" fontId="12" fillId="0" borderId="797" xfId="8" applyFont="1" applyBorder="1" applyAlignment="1" applyProtection="1">
      <alignment horizontal="left"/>
      <protection locked="0"/>
    </xf>
    <xf numFmtId="0" fontId="10" fillId="0" borderId="1662" xfId="8" applyFont="1" applyBorder="1" applyAlignment="1">
      <alignment horizontal="left"/>
    </xf>
    <xf numFmtId="0" fontId="10" fillId="0" borderId="1647" xfId="8" applyFont="1" applyBorder="1" applyAlignment="1">
      <alignment horizontal="left"/>
    </xf>
    <xf numFmtId="0" fontId="12" fillId="0" borderId="1647" xfId="8" applyFont="1" applyBorder="1" applyAlignment="1">
      <alignment horizontal="left" indent="9"/>
    </xf>
    <xf numFmtId="172" fontId="25" fillId="0" borderId="1663" xfId="1" applyNumberFormat="1" applyFont="1" applyFill="1" applyBorder="1"/>
    <xf numFmtId="172" fontId="25" fillId="0" borderId="1356" xfId="1" applyNumberFormat="1" applyFont="1" applyFill="1" applyBorder="1"/>
    <xf numFmtId="0" fontId="27" fillId="7" borderId="1090" xfId="0" applyFont="1" applyFill="1" applyBorder="1" applyAlignment="1">
      <alignment horizontal="center"/>
    </xf>
    <xf numFmtId="0" fontId="27" fillId="7" borderId="1661" xfId="0" applyFont="1" applyFill="1" applyBorder="1" applyAlignment="1">
      <alignment horizontal="center"/>
    </xf>
    <xf numFmtId="0" fontId="57" fillId="7" borderId="1194" xfId="0" applyFont="1" applyFill="1" applyBorder="1" applyAlignment="1">
      <alignment horizontal="center" vertical="center"/>
    </xf>
    <xf numFmtId="49" fontId="28" fillId="7" borderId="1198" xfId="0" applyNumberFormat="1" applyFont="1" applyFill="1" applyBorder="1" applyAlignment="1">
      <alignment horizontal="center" vertical="center"/>
    </xf>
    <xf numFmtId="0" fontId="28" fillId="7" borderId="1198" xfId="0" quotePrefix="1" applyFont="1" applyFill="1" applyBorder="1" applyAlignment="1">
      <alignment horizontal="center"/>
    </xf>
    <xf numFmtId="0" fontId="28" fillId="7" borderId="1227" xfId="0" quotePrefix="1" applyFont="1" applyFill="1" applyBorder="1" applyAlignment="1">
      <alignment horizontal="center"/>
    </xf>
    <xf numFmtId="0" fontId="10" fillId="0" borderId="1665" xfId="0" applyFont="1" applyBorder="1" applyAlignment="1">
      <alignment horizontal="left"/>
    </xf>
    <xf numFmtId="0" fontId="10" fillId="0" borderId="1666" xfId="0" applyFont="1" applyBorder="1" applyAlignment="1">
      <alignment horizontal="left"/>
    </xf>
    <xf numFmtId="0" fontId="12" fillId="0" borderId="1666" xfId="0" applyFont="1" applyBorder="1" applyAlignment="1">
      <alignment horizontal="center" vertical="center"/>
    </xf>
    <xf numFmtId="171" fontId="12" fillId="0" borderId="1666" xfId="6" applyNumberFormat="1" applyFont="1" applyFill="1" applyBorder="1" applyAlignment="1" applyProtection="1"/>
    <xf numFmtId="43" fontId="84" fillId="11" borderId="1627" xfId="6" applyFont="1" applyFill="1" applyBorder="1" applyProtection="1"/>
    <xf numFmtId="43" fontId="84" fillId="11" borderId="1667" xfId="6" applyFont="1" applyFill="1" applyBorder="1" applyProtection="1"/>
    <xf numFmtId="0" fontId="10" fillId="0" borderId="1668" xfId="0" applyFont="1" applyBorder="1"/>
    <xf numFmtId="0" fontId="10" fillId="0" borderId="1669" xfId="0" applyFont="1" applyBorder="1"/>
    <xf numFmtId="0" fontId="12" fillId="0" borderId="1669" xfId="0" applyFont="1" applyBorder="1" applyAlignment="1">
      <alignment horizontal="fill" vertical="center"/>
    </xf>
    <xf numFmtId="171" fontId="12" fillId="0" borderId="1669" xfId="6" applyNumberFormat="1" applyFont="1" applyFill="1" applyBorder="1" applyAlignment="1" applyProtection="1">
      <alignment horizontal="center"/>
    </xf>
    <xf numFmtId="171" fontId="12" fillId="11" borderId="1669" xfId="6" applyNumberFormat="1" applyFont="1" applyFill="1" applyBorder="1" applyAlignment="1" applyProtection="1">
      <alignment horizontal="center"/>
    </xf>
    <xf numFmtId="171" fontId="12" fillId="11" borderId="1670" xfId="6" applyNumberFormat="1" applyFont="1" applyFill="1" applyBorder="1" applyAlignment="1" applyProtection="1">
      <alignment horizontal="center"/>
    </xf>
    <xf numFmtId="37" fontId="12" fillId="8" borderId="895" xfId="0" applyNumberFormat="1" applyFont="1" applyFill="1" applyBorder="1" applyProtection="1">
      <protection locked="0"/>
    </xf>
    <xf numFmtId="166" fontId="12" fillId="8" borderId="1170" xfId="1" applyFont="1" applyFill="1" applyBorder="1" applyAlignment="1" applyProtection="1">
      <alignment horizontal="center"/>
    </xf>
    <xf numFmtId="166" fontId="12" fillId="8" borderId="1325" xfId="1" applyFont="1" applyFill="1" applyBorder="1" applyAlignment="1" applyProtection="1">
      <alignment horizontal="center"/>
    </xf>
    <xf numFmtId="166" fontId="12" fillId="8" borderId="1326" xfId="1" applyFont="1" applyFill="1" applyBorder="1" applyAlignment="1" applyProtection="1">
      <alignment horizontal="center"/>
    </xf>
    <xf numFmtId="0" fontId="12" fillId="0" borderId="1671" xfId="8" applyFont="1" applyBorder="1" applyAlignment="1" applyProtection="1">
      <alignment horizontal="center" vertical="center"/>
      <protection locked="0"/>
    </xf>
    <xf numFmtId="177" fontId="12" fillId="0" borderId="1671" xfId="10" applyNumberFormat="1" applyFont="1" applyBorder="1" applyProtection="1">
      <protection locked="0"/>
    </xf>
    <xf numFmtId="177" fontId="12" fillId="0" borderId="1672" xfId="10" applyNumberFormat="1" applyFont="1" applyBorder="1"/>
    <xf numFmtId="0" fontId="10" fillId="2" borderId="1673" xfId="8" applyFont="1" applyFill="1" applyBorder="1" applyAlignment="1">
      <alignment horizontal="left"/>
    </xf>
    <xf numFmtId="0" fontId="10" fillId="2" borderId="1674" xfId="8" applyFont="1" applyFill="1" applyBorder="1" applyAlignment="1">
      <alignment horizontal="left"/>
    </xf>
    <xf numFmtId="172" fontId="25" fillId="2" borderId="1675" xfId="1" applyNumberFormat="1" applyFont="1" applyFill="1" applyBorder="1"/>
    <xf numFmtId="166" fontId="25" fillId="11" borderId="1674" xfId="1" applyFont="1" applyFill="1" applyBorder="1" applyProtection="1"/>
    <xf numFmtId="166" fontId="25" fillId="11" borderId="1676" xfId="1" applyFont="1" applyFill="1" applyBorder="1" applyProtection="1"/>
    <xf numFmtId="0" fontId="10" fillId="2" borderId="1677" xfId="8" applyFont="1" applyFill="1" applyBorder="1"/>
    <xf numFmtId="0" fontId="10" fillId="2" borderId="1678" xfId="8" applyFont="1" applyFill="1" applyBorder="1"/>
    <xf numFmtId="166" fontId="25" fillId="11" borderId="1678" xfId="1" applyFont="1" applyFill="1" applyBorder="1" applyProtection="1"/>
    <xf numFmtId="166" fontId="25" fillId="11" borderId="1679" xfId="1" applyFont="1" applyFill="1" applyBorder="1" applyProtection="1"/>
    <xf numFmtId="0" fontId="76" fillId="84" borderId="1627" xfId="0" applyFont="1" applyFill="1" applyBorder="1"/>
    <xf numFmtId="0" fontId="27" fillId="7" borderId="994" xfId="4" applyFont="1" applyFill="1" applyBorder="1" applyAlignment="1">
      <alignment horizontal="left"/>
    </xf>
    <xf numFmtId="0" fontId="27" fillId="7" borderId="668" xfId="4" applyFont="1" applyFill="1" applyBorder="1" applyAlignment="1">
      <alignment horizontal="left"/>
    </xf>
    <xf numFmtId="0" fontId="27" fillId="7" borderId="1130" xfId="0" applyFont="1" applyFill="1" applyBorder="1" applyAlignment="1">
      <alignment horizontal="center" vertical="center"/>
    </xf>
    <xf numFmtId="0" fontId="27" fillId="7" borderId="999" xfId="0" applyFont="1" applyFill="1" applyBorder="1" applyAlignment="1">
      <alignment horizontal="center" vertical="center"/>
    </xf>
    <xf numFmtId="0" fontId="26" fillId="2" borderId="1680" xfId="0" applyFont="1" applyFill="1" applyBorder="1"/>
    <xf numFmtId="166" fontId="26" fillId="2" borderId="1681" xfId="1" applyFont="1" applyFill="1" applyBorder="1" applyAlignment="1" applyProtection="1">
      <alignment horizontal="center" vertical="center"/>
      <protection locked="0"/>
    </xf>
    <xf numFmtId="0" fontId="26" fillId="2" borderId="1682" xfId="0" applyFont="1" applyFill="1" applyBorder="1"/>
    <xf numFmtId="166" fontId="26" fillId="0" borderId="1683" xfId="1" applyFont="1" applyFill="1" applyBorder="1" applyProtection="1">
      <protection locked="0"/>
    </xf>
    <xf numFmtId="0" fontId="25" fillId="2" borderId="1472" xfId="0" applyFont="1" applyFill="1" applyBorder="1"/>
    <xf numFmtId="0" fontId="25" fillId="2" borderId="1684" xfId="0" quotePrefix="1" applyFont="1" applyFill="1" applyBorder="1" applyAlignment="1">
      <alignment horizontal="left" wrapText="1"/>
    </xf>
    <xf numFmtId="43" fontId="25" fillId="11" borderId="1612" xfId="0" applyNumberFormat="1" applyFont="1" applyFill="1" applyBorder="1"/>
    <xf numFmtId="43" fontId="25" fillId="11" borderId="1138" xfId="6" applyFont="1" applyFill="1" applyBorder="1"/>
    <xf numFmtId="211" fontId="26" fillId="84" borderId="1356" xfId="0" applyNumberFormat="1" applyFont="1" applyFill="1" applyBorder="1"/>
    <xf numFmtId="0" fontId="12" fillId="0" borderId="1685" xfId="8" applyFont="1" applyBorder="1" applyAlignment="1" applyProtection="1">
      <alignment horizontal="center" vertical="center"/>
      <protection locked="0"/>
    </xf>
    <xf numFmtId="0" fontId="12" fillId="0" borderId="1685" xfId="8" applyFont="1" applyBorder="1" applyProtection="1">
      <protection locked="0"/>
    </xf>
    <xf numFmtId="0" fontId="12" fillId="0" borderId="1685" xfId="8" applyFont="1" applyBorder="1" applyAlignment="1" applyProtection="1">
      <alignment horizontal="center"/>
      <protection locked="0"/>
    </xf>
    <xf numFmtId="0" fontId="12" fillId="0" borderId="1686" xfId="8" applyFont="1" applyBorder="1" applyAlignment="1" applyProtection="1">
      <alignment horizontal="center"/>
      <protection locked="0"/>
    </xf>
    <xf numFmtId="0" fontId="10" fillId="0" borderId="797" xfId="8" applyFont="1" applyBorder="1" applyAlignment="1" applyProtection="1">
      <alignment horizontal="left" indent="2"/>
      <protection locked="0"/>
    </xf>
    <xf numFmtId="0" fontId="10" fillId="2" borderId="1680" xfId="8" applyFont="1" applyFill="1" applyBorder="1" applyAlignment="1">
      <alignment horizontal="left"/>
    </xf>
    <xf numFmtId="0" fontId="10" fillId="2" borderId="1627" xfId="8" applyFont="1" applyFill="1" applyBorder="1" applyAlignment="1">
      <alignment horizontal="left"/>
    </xf>
    <xf numFmtId="0" fontId="12" fillId="2" borderId="1627" xfId="8" applyFont="1" applyFill="1" applyBorder="1" applyAlignment="1">
      <alignment horizontal="center"/>
    </xf>
    <xf numFmtId="0" fontId="12" fillId="2" borderId="1627" xfId="8" applyFont="1" applyFill="1" applyBorder="1" applyAlignment="1">
      <alignment horizontal="left" indent="9"/>
    </xf>
    <xf numFmtId="172" fontId="25" fillId="2" borderId="1627" xfId="1" applyNumberFormat="1" applyFont="1" applyFill="1" applyBorder="1"/>
    <xf numFmtId="166" fontId="26" fillId="2" borderId="1627" xfId="1" applyFont="1" applyFill="1" applyBorder="1"/>
    <xf numFmtId="166" fontId="25" fillId="11" borderId="1627" xfId="1" applyFont="1" applyFill="1" applyBorder="1" applyProtection="1"/>
    <xf numFmtId="166" fontId="25" fillId="11" borderId="1683" xfId="1" applyFont="1" applyFill="1" applyBorder="1" applyProtection="1"/>
    <xf numFmtId="0" fontId="10" fillId="2" borderId="1680" xfId="8" applyFont="1" applyFill="1" applyBorder="1"/>
    <xf numFmtId="0" fontId="10" fillId="2" borderId="1627" xfId="8" applyFont="1" applyFill="1" applyBorder="1" applyAlignment="1">
      <alignment horizontal="left" indent="9"/>
    </xf>
    <xf numFmtId="0" fontId="10" fillId="2" borderId="1627" xfId="8" applyFont="1" applyFill="1" applyBorder="1" applyAlignment="1">
      <alignment horizontal="center"/>
    </xf>
    <xf numFmtId="0" fontId="10" fillId="2" borderId="1627" xfId="8" applyFont="1" applyFill="1" applyBorder="1" applyAlignment="1" applyProtection="1">
      <alignment horizontal="center" vertical="center"/>
      <protection locked="0"/>
    </xf>
    <xf numFmtId="166" fontId="25" fillId="2" borderId="1627" xfId="1" applyFont="1" applyFill="1" applyBorder="1"/>
    <xf numFmtId="0" fontId="12" fillId="2" borderId="1627" xfId="8" applyFont="1" applyFill="1" applyBorder="1" applyAlignment="1" applyProtection="1">
      <alignment horizontal="center" vertical="center"/>
      <protection locked="0"/>
    </xf>
    <xf numFmtId="0" fontId="10" fillId="2" borderId="1197" xfId="8" applyFont="1" applyFill="1" applyBorder="1" applyAlignment="1">
      <alignment horizontal="left" vertical="center"/>
    </xf>
    <xf numFmtId="0" fontId="10" fillId="2" borderId="1198" xfId="8" applyFont="1" applyFill="1" applyBorder="1" applyAlignment="1">
      <alignment horizontal="left" vertical="center"/>
    </xf>
    <xf numFmtId="0" fontId="10" fillId="2" borderId="1198" xfId="8" applyFont="1" applyFill="1" applyBorder="1" applyAlignment="1">
      <alignment horizontal="center" vertical="center"/>
    </xf>
    <xf numFmtId="172" fontId="25" fillId="2" borderId="1198" xfId="1" applyNumberFormat="1" applyFont="1" applyFill="1" applyBorder="1"/>
    <xf numFmtId="166" fontId="25" fillId="2" borderId="1198" xfId="1" applyFont="1" applyFill="1" applyBorder="1"/>
    <xf numFmtId="166" fontId="25" fillId="11" borderId="1198" xfId="1" applyFont="1" applyFill="1" applyBorder="1" applyProtection="1"/>
    <xf numFmtId="166" fontId="25" fillId="11" borderId="1227" xfId="1" applyFont="1" applyFill="1" applyBorder="1" applyProtection="1"/>
    <xf numFmtId="0" fontId="10" fillId="2" borderId="1687" xfId="8" applyFont="1" applyFill="1" applyBorder="1" applyAlignment="1">
      <alignment horizontal="left"/>
    </xf>
    <xf numFmtId="0" fontId="10" fillId="2" borderId="1688" xfId="8" applyFont="1" applyFill="1" applyBorder="1" applyAlignment="1">
      <alignment horizontal="left"/>
    </xf>
    <xf numFmtId="0" fontId="10" fillId="2" borderId="1688" xfId="8" applyFont="1" applyFill="1" applyBorder="1" applyAlignment="1">
      <alignment horizontal="center"/>
    </xf>
    <xf numFmtId="172" fontId="25" fillId="2" borderId="1688" xfId="1" applyNumberFormat="1" applyFont="1" applyFill="1" applyBorder="1"/>
    <xf numFmtId="166" fontId="25" fillId="2" borderId="1688" xfId="1" applyFont="1" applyFill="1" applyBorder="1"/>
    <xf numFmtId="166" fontId="25" fillId="11" borderId="1688" xfId="1" applyFont="1" applyFill="1" applyBorder="1" applyProtection="1"/>
    <xf numFmtId="166" fontId="25" fillId="11" borderId="1689" xfId="1" applyFont="1" applyFill="1" applyBorder="1" applyProtection="1"/>
    <xf numFmtId="0" fontId="10" fillId="2" borderId="1460" xfId="8" applyFont="1" applyFill="1" applyBorder="1"/>
    <xf numFmtId="0" fontId="10" fillId="2" borderId="1460" xfId="8" applyFont="1" applyFill="1" applyBorder="1" applyAlignment="1">
      <alignment horizontal="center"/>
    </xf>
    <xf numFmtId="43" fontId="10" fillId="8" borderId="1460" xfId="8" applyNumberFormat="1" applyFont="1" applyFill="1" applyBorder="1"/>
    <xf numFmtId="43" fontId="10" fillId="8" borderId="1004" xfId="8" applyNumberFormat="1" applyFont="1" applyFill="1" applyBorder="1"/>
    <xf numFmtId="0" fontId="10" fillId="2" borderId="1627" xfId="8" applyFont="1" applyFill="1" applyBorder="1"/>
    <xf numFmtId="176" fontId="10" fillId="2" borderId="1627" xfId="10" applyFont="1" applyFill="1" applyBorder="1"/>
    <xf numFmtId="43" fontId="10" fillId="8" borderId="1627" xfId="8" applyNumberFormat="1" applyFont="1" applyFill="1" applyBorder="1"/>
    <xf numFmtId="43" fontId="10" fillId="8" borderId="1690" xfId="8" applyNumberFormat="1" applyFont="1" applyFill="1" applyBorder="1"/>
    <xf numFmtId="0" fontId="10" fillId="2" borderId="1691" xfId="8" applyFont="1" applyFill="1" applyBorder="1"/>
    <xf numFmtId="0" fontId="10" fillId="2" borderId="1256" xfId="8" applyFont="1" applyFill="1" applyBorder="1"/>
    <xf numFmtId="0" fontId="10" fillId="2" borderId="1256" xfId="8" applyFont="1" applyFill="1" applyBorder="1" applyAlignment="1">
      <alignment horizontal="center"/>
    </xf>
    <xf numFmtId="176" fontId="10" fillId="2" borderId="1256" xfId="10" applyFont="1" applyFill="1" applyBorder="1"/>
    <xf numFmtId="43" fontId="10" fillId="8" borderId="1256" xfId="8" applyNumberFormat="1" applyFont="1" applyFill="1" applyBorder="1"/>
    <xf numFmtId="43" fontId="10" fillId="8" borderId="1110" xfId="8" applyNumberFormat="1" applyFont="1" applyFill="1" applyBorder="1"/>
    <xf numFmtId="0" fontId="32" fillId="7" borderId="994" xfId="4" applyFont="1" applyFill="1" applyBorder="1"/>
    <xf numFmtId="166" fontId="12" fillId="11" borderId="1692" xfId="1" applyFont="1" applyFill="1" applyBorder="1" applyAlignment="1" applyProtection="1">
      <alignment horizontal="center"/>
    </xf>
    <xf numFmtId="166" fontId="12" fillId="11" borderId="1227" xfId="1" applyFont="1" applyFill="1" applyBorder="1" applyAlignment="1" applyProtection="1">
      <alignment horizontal="center"/>
    </xf>
    <xf numFmtId="0" fontId="10" fillId="2" borderId="1693" xfId="8" applyFont="1" applyFill="1" applyBorder="1" applyAlignment="1">
      <alignment horizontal="left"/>
    </xf>
    <xf numFmtId="0" fontId="10" fillId="2" borderId="1694" xfId="8" applyFont="1" applyFill="1" applyBorder="1" applyAlignment="1">
      <alignment horizontal="left"/>
    </xf>
    <xf numFmtId="166" fontId="25" fillId="11" borderId="1694" xfId="1" applyFont="1" applyFill="1" applyBorder="1" applyProtection="1"/>
    <xf numFmtId="166" fontId="25" fillId="11" borderId="1695" xfId="1" applyFont="1" applyFill="1" applyBorder="1" applyProtection="1"/>
    <xf numFmtId="0" fontId="32" fillId="7" borderId="895" xfId="4" applyFont="1" applyFill="1" applyBorder="1"/>
    <xf numFmtId="0" fontId="32" fillId="7" borderId="895" xfId="4" applyFont="1" applyFill="1" applyBorder="1" applyAlignment="1">
      <alignment horizontal="left"/>
    </xf>
    <xf numFmtId="169" fontId="30" fillId="29" borderId="670" xfId="3" applyNumberFormat="1" applyFont="1" applyFill="1" applyBorder="1" applyAlignment="1">
      <alignment horizontal="left"/>
    </xf>
    <xf numFmtId="0" fontId="32" fillId="7" borderId="1028" xfId="8" applyFont="1" applyFill="1" applyBorder="1" applyAlignment="1">
      <alignment horizontal="center"/>
    </xf>
    <xf numFmtId="0" fontId="31" fillId="0" borderId="1696" xfId="0" applyFont="1" applyBorder="1"/>
    <xf numFmtId="0" fontId="31" fillId="0" borderId="1697" xfId="0" applyFont="1" applyBorder="1"/>
    <xf numFmtId="0" fontId="31" fillId="0" borderId="1698" xfId="0" applyFont="1" applyBorder="1"/>
    <xf numFmtId="0" fontId="31" fillId="0" borderId="1699" xfId="0" applyFont="1" applyBorder="1"/>
    <xf numFmtId="0" fontId="32" fillId="7" borderId="1700" xfId="0" applyFont="1" applyFill="1" applyBorder="1" applyAlignment="1">
      <alignment horizontal="center"/>
    </xf>
    <xf numFmtId="0" fontId="32" fillId="7" borderId="1701" xfId="0" applyFont="1" applyFill="1" applyBorder="1" applyAlignment="1">
      <alignment horizontal="center"/>
    </xf>
    <xf numFmtId="0" fontId="32" fillId="7" borderId="1702" xfId="0" applyFont="1" applyFill="1" applyBorder="1" applyAlignment="1">
      <alignment horizontal="center"/>
    </xf>
    <xf numFmtId="172" fontId="31" fillId="2" borderId="1663" xfId="1" applyNumberFormat="1" applyFont="1" applyFill="1" applyBorder="1"/>
    <xf numFmtId="9" fontId="31" fillId="2" borderId="1663" xfId="2" applyFont="1" applyFill="1" applyBorder="1"/>
    <xf numFmtId="166" fontId="31" fillId="2" borderId="1663" xfId="1" applyFont="1" applyFill="1" applyBorder="1"/>
    <xf numFmtId="0" fontId="30" fillId="2" borderId="1641" xfId="0" applyFont="1" applyFill="1" applyBorder="1" applyAlignment="1">
      <alignment vertical="center"/>
    </xf>
    <xf numFmtId="0" fontId="30" fillId="2" borderId="1538" xfId="0" applyFont="1" applyFill="1" applyBorder="1" applyAlignment="1">
      <alignment vertical="center"/>
    </xf>
    <xf numFmtId="0" fontId="30" fillId="2" borderId="1279" xfId="0" applyFont="1" applyFill="1" applyBorder="1" applyAlignment="1">
      <alignment vertical="center"/>
    </xf>
    <xf numFmtId="0" fontId="30" fillId="2" borderId="1704" xfId="0" applyFont="1" applyFill="1" applyBorder="1" applyAlignment="1">
      <alignment horizontal="center" vertical="center"/>
    </xf>
    <xf numFmtId="0" fontId="30" fillId="2" borderId="1706" xfId="0" applyFont="1" applyFill="1" applyBorder="1" applyAlignment="1">
      <alignment horizontal="center" vertical="center"/>
    </xf>
    <xf numFmtId="0" fontId="31" fillId="2" borderId="1663" xfId="0" applyFont="1" applyFill="1" applyBorder="1" applyAlignment="1">
      <alignment horizontal="center"/>
    </xf>
    <xf numFmtId="169" fontId="47" fillId="2" borderId="1663" xfId="0" quotePrefix="1" applyNumberFormat="1" applyFont="1" applyFill="1" applyBorder="1" applyAlignment="1">
      <alignment horizontal="right"/>
    </xf>
    <xf numFmtId="172" fontId="31" fillId="2" borderId="1704" xfId="1" applyNumberFormat="1" applyFont="1" applyFill="1" applyBorder="1" applyAlignment="1">
      <alignment horizontal="center"/>
    </xf>
    <xf numFmtId="172" fontId="31" fillId="2" borderId="1706" xfId="1" applyNumberFormat="1" applyFont="1" applyFill="1" applyBorder="1" applyAlignment="1">
      <alignment horizontal="center"/>
    </xf>
    <xf numFmtId="172" fontId="30" fillId="2" borderId="1663" xfId="1" applyNumberFormat="1" applyFont="1" applyFill="1" applyBorder="1"/>
    <xf numFmtId="0" fontId="32" fillId="7" borderId="1130" xfId="0" applyFont="1" applyFill="1" applyBorder="1" applyAlignment="1">
      <alignment horizontal="center" wrapText="1"/>
    </xf>
    <xf numFmtId="0" fontId="32" fillId="7" borderId="996" xfId="0" applyFont="1" applyFill="1" applyBorder="1" applyAlignment="1">
      <alignment horizontal="center" wrapText="1"/>
    </xf>
    <xf numFmtId="0" fontId="32" fillId="7" borderId="995" xfId="0" applyFont="1" applyFill="1" applyBorder="1" applyAlignment="1">
      <alignment horizontal="center" wrapText="1"/>
    </xf>
    <xf numFmtId="0" fontId="30" fillId="0" borderId="1696" xfId="0" applyFont="1" applyBorder="1" applyAlignment="1">
      <alignment vertical="top" wrapText="1"/>
    </xf>
    <xf numFmtId="0" fontId="30" fillId="0" borderId="1627" xfId="0" applyFont="1" applyBorder="1" applyAlignment="1">
      <alignment horizontal="center" vertical="center"/>
    </xf>
    <xf numFmtId="0" fontId="30" fillId="0" borderId="1627" xfId="0" applyFont="1" applyBorder="1" applyAlignment="1">
      <alignment horizontal="center"/>
    </xf>
    <xf numFmtId="172" fontId="30" fillId="0" borderId="1627" xfId="0" applyNumberFormat="1" applyFont="1" applyBorder="1"/>
    <xf numFmtId="172" fontId="30" fillId="0" borderId="1697" xfId="0" applyNumberFormat="1" applyFont="1" applyBorder="1"/>
    <xf numFmtId="0" fontId="30" fillId="0" borderId="1696" xfId="0" applyFont="1" applyBorder="1" applyAlignment="1">
      <alignment wrapText="1"/>
    </xf>
    <xf numFmtId="3" fontId="30" fillId="0" borderId="1627" xfId="0" applyNumberFormat="1" applyFont="1" applyBorder="1" applyAlignment="1">
      <alignment horizontal="center"/>
    </xf>
    <xf numFmtId="0" fontId="30" fillId="0" borderId="1698" xfId="0" applyFont="1" applyBorder="1" applyAlignment="1">
      <alignment wrapText="1"/>
    </xf>
    <xf numFmtId="0" fontId="30" fillId="0" borderId="1707" xfId="0" applyFont="1" applyBorder="1"/>
    <xf numFmtId="166" fontId="30" fillId="11" borderId="1707" xfId="1" applyFont="1" applyFill="1" applyBorder="1" applyAlignment="1">
      <alignment horizontal="center"/>
    </xf>
    <xf numFmtId="49" fontId="10" fillId="0" borderId="797" xfId="8" applyNumberFormat="1" applyFont="1" applyBorder="1" applyAlignment="1" applyProtection="1">
      <alignment horizontal="left"/>
      <protection locked="0"/>
    </xf>
    <xf numFmtId="0" fontId="10" fillId="0" borderId="797" xfId="8" applyFont="1" applyBorder="1" applyAlignment="1" applyProtection="1">
      <alignment horizontal="left"/>
      <protection locked="0"/>
    </xf>
    <xf numFmtId="0" fontId="10" fillId="2" borderId="1696" xfId="8" applyFont="1" applyFill="1" applyBorder="1" applyAlignment="1" applyProtection="1">
      <alignment horizontal="left"/>
      <protection locked="0"/>
    </xf>
    <xf numFmtId="49" fontId="10" fillId="2" borderId="1627" xfId="8" applyNumberFormat="1" applyFont="1" applyFill="1" applyBorder="1" applyAlignment="1" applyProtection="1">
      <alignment horizontal="center"/>
      <protection locked="0"/>
    </xf>
    <xf numFmtId="172" fontId="25" fillId="2" borderId="1627" xfId="1" applyNumberFormat="1" applyFont="1" applyFill="1" applyBorder="1" applyProtection="1">
      <protection locked="0"/>
    </xf>
    <xf numFmtId="49" fontId="10" fillId="2" borderId="1627" xfId="8" quotePrefix="1" applyNumberFormat="1" applyFont="1" applyFill="1" applyBorder="1" applyAlignment="1" applyProtection="1">
      <alignment horizontal="center"/>
      <protection locked="0"/>
    </xf>
    <xf numFmtId="166" fontId="25" fillId="11" borderId="1697" xfId="1" applyFont="1" applyFill="1" applyBorder="1" applyProtection="1"/>
    <xf numFmtId="49" fontId="10" fillId="2" borderId="1696" xfId="8" applyNumberFormat="1" applyFont="1" applyFill="1" applyBorder="1" applyAlignment="1" applyProtection="1">
      <alignment horizontal="left"/>
      <protection locked="0"/>
    </xf>
    <xf numFmtId="49" fontId="10" fillId="0" borderId="1708" xfId="8" applyNumberFormat="1" applyFont="1" applyBorder="1" applyAlignment="1" applyProtection="1">
      <alignment horizontal="center"/>
      <protection locked="0"/>
    </xf>
    <xf numFmtId="49" fontId="10" fillId="0" borderId="1708" xfId="8" quotePrefix="1" applyNumberFormat="1" applyFont="1" applyBorder="1" applyAlignment="1" applyProtection="1">
      <alignment horizontal="center"/>
      <protection locked="0"/>
    </xf>
    <xf numFmtId="49" fontId="10" fillId="0" borderId="1709" xfId="8" applyNumberFormat="1" applyFont="1" applyBorder="1" applyAlignment="1">
      <alignment horizontal="center"/>
    </xf>
    <xf numFmtId="0" fontId="10" fillId="2" borderId="1627" xfId="8" applyFont="1" applyFill="1" applyBorder="1" applyAlignment="1" applyProtection="1">
      <alignment horizontal="left"/>
      <protection locked="0"/>
    </xf>
    <xf numFmtId="0" fontId="12" fillId="2" borderId="1627" xfId="8" applyFont="1" applyFill="1" applyBorder="1" applyAlignment="1" applyProtection="1">
      <alignment horizontal="center"/>
      <protection locked="0"/>
    </xf>
    <xf numFmtId="0" fontId="12" fillId="2" borderId="1627" xfId="8" applyFont="1" applyFill="1" applyBorder="1" applyAlignment="1" applyProtection="1">
      <alignment horizontal="left" indent="9"/>
      <protection locked="0"/>
    </xf>
    <xf numFmtId="166" fontId="26" fillId="2" borderId="1627" xfId="1" applyFont="1" applyFill="1" applyBorder="1" applyProtection="1">
      <protection locked="0"/>
    </xf>
    <xf numFmtId="0" fontId="10" fillId="2" borderId="1197" xfId="8" applyFont="1" applyFill="1" applyBorder="1" applyAlignment="1" applyProtection="1">
      <alignment horizontal="left" vertical="center"/>
      <protection locked="0"/>
    </xf>
    <xf numFmtId="0" fontId="10" fillId="2" borderId="1198" xfId="8" applyFont="1" applyFill="1" applyBorder="1" applyAlignment="1" applyProtection="1">
      <alignment horizontal="left" vertical="center"/>
      <protection locked="0"/>
    </xf>
    <xf numFmtId="0" fontId="10" fillId="2" borderId="1198" xfId="8" applyFont="1" applyFill="1" applyBorder="1" applyAlignment="1" applyProtection="1">
      <alignment horizontal="center" vertical="center"/>
      <protection locked="0"/>
    </xf>
    <xf numFmtId="172" fontId="25" fillId="2" borderId="1198" xfId="1" applyNumberFormat="1" applyFont="1" applyFill="1" applyBorder="1" applyProtection="1">
      <protection locked="0"/>
    </xf>
    <xf numFmtId="166" fontId="25" fillId="2" borderId="1198" xfId="1" applyFont="1" applyFill="1" applyBorder="1" applyProtection="1">
      <protection locked="0"/>
    </xf>
    <xf numFmtId="0" fontId="10" fillId="2" borderId="1710" xfId="8" applyFont="1" applyFill="1" applyBorder="1" applyAlignment="1" applyProtection="1">
      <alignment horizontal="left"/>
      <protection locked="0"/>
    </xf>
    <xf numFmtId="0" fontId="10" fillId="2" borderId="1711" xfId="8" applyFont="1" applyFill="1" applyBorder="1" applyAlignment="1" applyProtection="1">
      <alignment horizontal="left"/>
      <protection locked="0"/>
    </xf>
    <xf numFmtId="0" fontId="10" fillId="2" borderId="1711" xfId="8" applyFont="1" applyFill="1" applyBorder="1" applyAlignment="1" applyProtection="1">
      <alignment horizontal="center"/>
      <protection locked="0"/>
    </xf>
    <xf numFmtId="172" fontId="25" fillId="2" borderId="1711" xfId="1" applyNumberFormat="1" applyFont="1" applyFill="1" applyBorder="1" applyProtection="1">
      <protection locked="0"/>
    </xf>
    <xf numFmtId="166" fontId="25" fillId="2" borderId="1711" xfId="1" applyFont="1" applyFill="1" applyBorder="1" applyProtection="1">
      <protection locked="0"/>
    </xf>
    <xf numFmtId="166" fontId="25" fillId="11" borderId="1711" xfId="1" applyFont="1" applyFill="1" applyBorder="1" applyProtection="1"/>
    <xf numFmtId="0" fontId="10" fillId="2" borderId="1002" xfId="8" applyFont="1" applyFill="1" applyBorder="1" applyProtection="1">
      <protection locked="0"/>
    </xf>
    <xf numFmtId="0" fontId="10" fillId="2" borderId="1460" xfId="8" applyFont="1" applyFill="1" applyBorder="1" applyProtection="1">
      <protection locked="0"/>
    </xf>
    <xf numFmtId="0" fontId="10" fillId="2" borderId="1460" xfId="8" applyFont="1" applyFill="1" applyBorder="1" applyAlignment="1" applyProtection="1">
      <alignment horizontal="center"/>
      <protection locked="0"/>
    </xf>
    <xf numFmtId="0" fontId="10" fillId="2" borderId="1712" xfId="8" applyFont="1" applyFill="1" applyBorder="1" applyProtection="1">
      <protection locked="0"/>
    </xf>
    <xf numFmtId="0" fontId="10" fillId="2" borderId="1627" xfId="8" applyFont="1" applyFill="1" applyBorder="1" applyProtection="1">
      <protection locked="0"/>
    </xf>
    <xf numFmtId="0" fontId="10" fillId="2" borderId="1627" xfId="8" applyFont="1" applyFill="1" applyBorder="1" applyAlignment="1" applyProtection="1">
      <alignment horizontal="center"/>
      <protection locked="0"/>
    </xf>
    <xf numFmtId="176" fontId="10" fillId="2" borderId="1627" xfId="10" applyFont="1" applyFill="1" applyBorder="1" applyProtection="1">
      <protection locked="0"/>
    </xf>
    <xf numFmtId="43" fontId="10" fillId="8" borderId="1713" xfId="8" applyNumberFormat="1" applyFont="1" applyFill="1" applyBorder="1"/>
    <xf numFmtId="0" fontId="10" fillId="2" borderId="1714" xfId="8" applyFont="1" applyFill="1" applyBorder="1" applyProtection="1">
      <protection locked="0"/>
    </xf>
    <xf numFmtId="0" fontId="10" fillId="2" borderId="1715" xfId="8" applyFont="1" applyFill="1" applyBorder="1" applyProtection="1">
      <protection locked="0"/>
    </xf>
    <xf numFmtId="0" fontId="10" fillId="2" borderId="1715" xfId="8" applyFont="1" applyFill="1" applyBorder="1" applyAlignment="1" applyProtection="1">
      <alignment horizontal="center"/>
      <protection locked="0"/>
    </xf>
    <xf numFmtId="176" fontId="10" fillId="2" borderId="1715" xfId="10" applyFont="1" applyFill="1" applyBorder="1" applyProtection="1">
      <protection locked="0"/>
    </xf>
    <xf numFmtId="43" fontId="10" fillId="8" borderId="1715" xfId="8" applyNumberFormat="1" applyFont="1" applyFill="1" applyBorder="1"/>
    <xf numFmtId="43" fontId="10" fillId="8" borderId="1716" xfId="8" applyNumberFormat="1" applyFont="1" applyFill="1" applyBorder="1"/>
    <xf numFmtId="176" fontId="10" fillId="2" borderId="1460" xfId="10" applyFont="1" applyFill="1" applyBorder="1" applyProtection="1">
      <protection locked="0"/>
    </xf>
    <xf numFmtId="0" fontId="12" fillId="0" borderId="1717" xfId="8" applyFont="1" applyBorder="1" applyAlignment="1" applyProtection="1">
      <alignment horizontal="center" vertical="center"/>
      <protection locked="0"/>
    </xf>
    <xf numFmtId="0" fontId="12" fillId="0" borderId="1717" xfId="8" applyFont="1" applyBorder="1" applyProtection="1">
      <protection locked="0"/>
    </xf>
    <xf numFmtId="0" fontId="12" fillId="0" borderId="1718" xfId="8" applyFont="1" applyBorder="1" applyAlignment="1" applyProtection="1">
      <alignment horizontal="center"/>
      <protection locked="0"/>
    </xf>
    <xf numFmtId="0" fontId="10" fillId="0" borderId="1719" xfId="8" applyFont="1" applyBorder="1" applyAlignment="1">
      <alignment horizontal="left"/>
    </xf>
    <xf numFmtId="0" fontId="10" fillId="0" borderId="1627" xfId="8" applyFont="1" applyBorder="1" applyAlignment="1">
      <alignment horizontal="left"/>
    </xf>
    <xf numFmtId="0" fontId="12" fillId="0" borderId="1627" xfId="8" applyFont="1" applyBorder="1" applyAlignment="1">
      <alignment horizontal="center"/>
    </xf>
    <xf numFmtId="0" fontId="12" fillId="0" borderId="1627" xfId="8" applyFont="1" applyBorder="1" applyAlignment="1">
      <alignment horizontal="left" indent="9"/>
    </xf>
    <xf numFmtId="166" fontId="26" fillId="0" borderId="1627" xfId="1" applyFont="1" applyFill="1" applyBorder="1"/>
    <xf numFmtId="166" fontId="25" fillId="11" borderId="1720" xfId="1" applyFont="1" applyFill="1" applyBorder="1" applyProtection="1"/>
    <xf numFmtId="0" fontId="10" fillId="0" borderId="1719" xfId="8" applyFont="1" applyBorder="1"/>
    <xf numFmtId="0" fontId="10" fillId="0" borderId="1627" xfId="8" applyFont="1" applyBorder="1" applyAlignment="1">
      <alignment horizontal="left" indent="9"/>
    </xf>
    <xf numFmtId="0" fontId="10" fillId="0" borderId="1627" xfId="8" applyFont="1" applyBorder="1" applyAlignment="1">
      <alignment horizontal="center"/>
    </xf>
    <xf numFmtId="0" fontId="10" fillId="0" borderId="1627" xfId="8" applyFont="1" applyBorder="1" applyAlignment="1" applyProtection="1">
      <alignment horizontal="center" vertical="center"/>
      <protection locked="0"/>
    </xf>
    <xf numFmtId="166" fontId="25" fillId="0" borderId="1627" xfId="1" applyFont="1" applyFill="1" applyBorder="1"/>
    <xf numFmtId="0" fontId="10" fillId="0" borderId="797" xfId="8" applyFont="1" applyBorder="1" applyAlignment="1" applyProtection="1">
      <alignment horizontal="left" indent="1"/>
      <protection locked="0"/>
    </xf>
    <xf numFmtId="0" fontId="12" fillId="0" borderId="1627" xfId="8" applyFont="1" applyBorder="1" applyAlignment="1" applyProtection="1">
      <alignment horizontal="center" vertical="center"/>
      <protection locked="0"/>
    </xf>
    <xf numFmtId="0" fontId="10" fillId="0" borderId="1721" xfId="8" applyFont="1" applyBorder="1" applyAlignment="1">
      <alignment horizontal="left"/>
    </xf>
    <xf numFmtId="0" fontId="10" fillId="0" borderId="1722" xfId="8" applyFont="1" applyBorder="1" applyAlignment="1">
      <alignment horizontal="left"/>
    </xf>
    <xf numFmtId="0" fontId="10" fillId="0" borderId="1722" xfId="8" applyFont="1" applyBorder="1" applyAlignment="1">
      <alignment horizontal="center"/>
    </xf>
    <xf numFmtId="172" fontId="25" fillId="0" borderId="1722" xfId="1" applyNumberFormat="1" applyFont="1" applyFill="1" applyBorder="1"/>
    <xf numFmtId="166" fontId="25" fillId="0" borderId="1722" xfId="1" applyFont="1" applyFill="1" applyBorder="1"/>
    <xf numFmtId="166" fontId="25" fillId="11" borderId="1722" xfId="1" applyFont="1" applyFill="1" applyBorder="1" applyProtection="1"/>
    <xf numFmtId="166" fontId="25" fillId="11" borderId="1723" xfId="1" applyFont="1" applyFill="1" applyBorder="1" applyProtection="1"/>
    <xf numFmtId="0" fontId="10" fillId="2" borderId="1724" xfId="8" applyFont="1" applyFill="1" applyBorder="1"/>
    <xf numFmtId="43" fontId="10" fillId="8" borderId="1725" xfId="8" applyNumberFormat="1" applyFont="1" applyFill="1" applyBorder="1"/>
    <xf numFmtId="0" fontId="10" fillId="2" borderId="1726" xfId="8" applyFont="1" applyFill="1" applyBorder="1"/>
    <xf numFmtId="0" fontId="10" fillId="2" borderId="1727" xfId="8" applyFont="1" applyFill="1" applyBorder="1"/>
    <xf numFmtId="0" fontId="10" fillId="2" borderId="1727" xfId="8" applyFont="1" applyFill="1" applyBorder="1" applyAlignment="1">
      <alignment horizontal="center"/>
    </xf>
    <xf numFmtId="176" fontId="10" fillId="2" borderId="1727" xfId="10" applyFont="1" applyFill="1" applyBorder="1"/>
    <xf numFmtId="43" fontId="10" fillId="8" borderId="1727" xfId="8" applyNumberFormat="1" applyFont="1" applyFill="1" applyBorder="1"/>
    <xf numFmtId="43" fontId="10" fillId="8" borderId="1728" xfId="8" applyNumberFormat="1" applyFont="1" applyFill="1" applyBorder="1"/>
    <xf numFmtId="43" fontId="27" fillId="7" borderId="994" xfId="6" applyFont="1" applyFill="1" applyBorder="1" applyAlignment="1">
      <alignment horizontal="center" vertical="center"/>
    </xf>
    <xf numFmtId="43" fontId="27" fillId="7" borderId="1703" xfId="6" applyFont="1" applyFill="1" applyBorder="1" applyAlignment="1">
      <alignment horizontal="center" vertical="center"/>
    </xf>
    <xf numFmtId="43" fontId="57" fillId="7" borderId="1729" xfId="6" applyFont="1" applyFill="1" applyBorder="1" applyAlignment="1">
      <alignment horizontal="center" vertical="center" wrapText="1"/>
    </xf>
    <xf numFmtId="43" fontId="27" fillId="7" borderId="1729" xfId="6" applyFont="1" applyFill="1" applyBorder="1" applyAlignment="1">
      <alignment horizontal="center" vertical="center" wrapText="1"/>
    </xf>
    <xf numFmtId="43" fontId="27" fillId="7" borderId="1730" xfId="6" applyFont="1" applyFill="1" applyBorder="1" applyAlignment="1">
      <alignment horizontal="center" vertical="center" wrapText="1"/>
    </xf>
    <xf numFmtId="43" fontId="28" fillId="7" borderId="1729" xfId="6" quotePrefix="1" applyFont="1" applyFill="1" applyBorder="1" applyAlignment="1">
      <alignment horizontal="center" vertical="center" wrapText="1"/>
    </xf>
    <xf numFmtId="43" fontId="28" fillId="7" borderId="1730" xfId="6" quotePrefix="1" applyFont="1" applyFill="1" applyBorder="1" applyAlignment="1">
      <alignment horizontal="center" vertical="center" wrapText="1"/>
    </xf>
    <xf numFmtId="43" fontId="26" fillId="2" borderId="1724" xfId="6" applyFont="1" applyFill="1" applyBorder="1" applyProtection="1">
      <protection locked="0"/>
    </xf>
    <xf numFmtId="43" fontId="26" fillId="0" borderId="1627" xfId="6" applyFont="1" applyFill="1" applyBorder="1" applyProtection="1">
      <protection locked="0"/>
    </xf>
    <xf numFmtId="43" fontId="26" fillId="2" borderId="1627" xfId="6" applyFont="1" applyFill="1" applyBorder="1" applyProtection="1">
      <protection locked="0"/>
    </xf>
    <xf numFmtId="43" fontId="26" fillId="11" borderId="1627" xfId="6" applyFont="1" applyFill="1" applyBorder="1" applyProtection="1"/>
    <xf numFmtId="43" fontId="26" fillId="2" borderId="1725" xfId="6" applyFont="1" applyFill="1" applyBorder="1" applyProtection="1">
      <protection locked="0"/>
    </xf>
    <xf numFmtId="43" fontId="25" fillId="2" borderId="1730" xfId="6" applyFont="1" applyFill="1" applyBorder="1" applyAlignment="1" applyProtection="1">
      <alignment horizontal="center" vertical="center" wrapText="1"/>
      <protection locked="0"/>
    </xf>
    <xf numFmtId="0" fontId="25" fillId="2" borderId="1724" xfId="6" applyNumberFormat="1" applyFont="1" applyFill="1" applyBorder="1"/>
    <xf numFmtId="43" fontId="25" fillId="2" borderId="1627" xfId="6" applyFont="1" applyFill="1" applyBorder="1"/>
    <xf numFmtId="43" fontId="25" fillId="11" borderId="1627" xfId="6" applyFont="1" applyFill="1" applyBorder="1" applyProtection="1"/>
    <xf numFmtId="43" fontId="25" fillId="2" borderId="1725" xfId="6" applyFont="1" applyFill="1" applyBorder="1" applyProtection="1">
      <protection locked="0"/>
    </xf>
    <xf numFmtId="0" fontId="25" fillId="0" borderId="1726" xfId="6" applyNumberFormat="1" applyFont="1" applyFill="1" applyBorder="1"/>
    <xf numFmtId="43" fontId="25" fillId="0" borderId="1727" xfId="6" applyFont="1" applyFill="1" applyBorder="1"/>
    <xf numFmtId="43" fontId="10" fillId="11" borderId="1727" xfId="6" applyFont="1" applyFill="1" applyBorder="1" applyAlignment="1" applyProtection="1">
      <alignment horizontal="left"/>
    </xf>
    <xf numFmtId="43" fontId="26" fillId="11" borderId="1727" xfId="6" applyFont="1" applyFill="1" applyBorder="1" applyProtection="1"/>
    <xf numFmtId="43" fontId="10" fillId="0" borderId="1728" xfId="6" applyFont="1" applyFill="1" applyBorder="1" applyAlignment="1" applyProtection="1">
      <alignment horizontal="left"/>
      <protection locked="0"/>
    </xf>
    <xf numFmtId="43" fontId="27" fillId="7" borderId="995" xfId="6" applyFont="1" applyFill="1" applyBorder="1" applyAlignment="1">
      <alignment horizontal="center" vertical="center" wrapText="1"/>
    </xf>
    <xf numFmtId="43" fontId="27" fillId="7" borderId="1729" xfId="6" quotePrefix="1" applyFont="1" applyFill="1" applyBorder="1" applyAlignment="1">
      <alignment horizontal="center" vertical="center" wrapText="1"/>
    </xf>
    <xf numFmtId="43" fontId="4" fillId="7" borderId="1731" xfId="6" applyFont="1" applyFill="1" applyBorder="1" applyAlignment="1">
      <alignment horizontal="center" vertical="center"/>
    </xf>
    <xf numFmtId="43" fontId="28" fillId="7" borderId="1732" xfId="6" quotePrefix="1" applyFont="1" applyFill="1" applyBorder="1" applyAlignment="1">
      <alignment horizontal="center" vertical="center" wrapText="1"/>
    </xf>
    <xf numFmtId="0" fontId="26" fillId="0" borderId="1724" xfId="6" applyNumberFormat="1" applyFont="1" applyFill="1" applyBorder="1" applyProtection="1">
      <protection locked="0"/>
    </xf>
    <xf numFmtId="182" fontId="26" fillId="0" borderId="1627" xfId="6" applyNumberFormat="1" applyFont="1" applyFill="1" applyBorder="1" applyProtection="1">
      <protection locked="0"/>
    </xf>
    <xf numFmtId="43" fontId="26" fillId="0" borderId="1645" xfId="6" applyFont="1" applyFill="1" applyBorder="1" applyProtection="1"/>
    <xf numFmtId="43" fontId="26" fillId="0" borderId="1725" xfId="6" applyFont="1" applyFill="1" applyBorder="1" applyProtection="1">
      <protection locked="0"/>
    </xf>
    <xf numFmtId="43" fontId="26" fillId="0" borderId="1733" xfId="6" applyFont="1" applyFill="1" applyBorder="1"/>
    <xf numFmtId="43" fontId="26" fillId="0" borderId="1627" xfId="6" applyFont="1" applyFill="1" applyBorder="1"/>
    <xf numFmtId="182" fontId="26" fillId="0" borderId="1627" xfId="6" applyNumberFormat="1" applyFont="1" applyFill="1" applyBorder="1"/>
    <xf numFmtId="43" fontId="26" fillId="11" borderId="1645" xfId="6" applyFont="1" applyFill="1" applyBorder="1" applyProtection="1"/>
    <xf numFmtId="43" fontId="25" fillId="0" borderId="1725" xfId="6" applyFont="1" applyFill="1" applyBorder="1" applyProtection="1">
      <protection locked="0"/>
    </xf>
    <xf numFmtId="0" fontId="25" fillId="0" borderId="1734" xfId="6" applyNumberFormat="1" applyFont="1" applyFill="1" applyBorder="1" applyAlignment="1">
      <alignment horizontal="left"/>
    </xf>
    <xf numFmtId="43" fontId="25" fillId="0" borderId="1727" xfId="6" applyFont="1" applyFill="1" applyBorder="1" applyAlignment="1">
      <alignment horizontal="left"/>
    </xf>
    <xf numFmtId="43" fontId="25" fillId="0" borderId="1735" xfId="6" applyFont="1" applyFill="1" applyBorder="1" applyAlignment="1">
      <alignment horizontal="left"/>
    </xf>
    <xf numFmtId="182" fontId="26" fillId="0" borderId="1727" xfId="6" applyNumberFormat="1" applyFont="1" applyFill="1" applyBorder="1"/>
    <xf numFmtId="0" fontId="27" fillId="7" borderId="1460" xfId="0" applyFont="1" applyFill="1" applyBorder="1" applyAlignment="1">
      <alignment horizontal="center"/>
    </xf>
    <xf numFmtId="0" fontId="27" fillId="7" borderId="1004" xfId="0" applyFont="1" applyFill="1" applyBorder="1" applyAlignment="1">
      <alignment horizontal="center"/>
    </xf>
    <xf numFmtId="43" fontId="0" fillId="8" borderId="1724" xfId="0" applyNumberFormat="1" applyFill="1" applyBorder="1"/>
    <xf numFmtId="43" fontId="0" fillId="8" borderId="1627" xfId="0" applyNumberFormat="1" applyFill="1" applyBorder="1"/>
    <xf numFmtId="43" fontId="0" fillId="8" borderId="1725" xfId="0" applyNumberFormat="1" applyFill="1" applyBorder="1"/>
    <xf numFmtId="43" fontId="0" fillId="8" borderId="1726" xfId="0" applyNumberFormat="1" applyFill="1" applyBorder="1"/>
    <xf numFmtId="43" fontId="0" fillId="8" borderId="1727" xfId="0" applyNumberFormat="1" applyFill="1" applyBorder="1"/>
    <xf numFmtId="43" fontId="0" fillId="8" borderId="1728" xfId="0" applyNumberFormat="1" applyFill="1" applyBorder="1"/>
    <xf numFmtId="43" fontId="27" fillId="7" borderId="1130" xfId="6" applyFont="1" applyFill="1" applyBorder="1" applyAlignment="1">
      <alignment horizontal="center" vertical="center"/>
    </xf>
    <xf numFmtId="43" fontId="27" fillId="7" borderId="1729" xfId="6" applyFont="1" applyFill="1" applyBorder="1" applyAlignment="1">
      <alignment horizontal="center" vertical="center"/>
    </xf>
    <xf numFmtId="43" fontId="27" fillId="7" borderId="1731" xfId="6" quotePrefix="1" applyFont="1" applyFill="1" applyBorder="1" applyAlignment="1">
      <alignment horizontal="center" vertical="center" wrapText="1"/>
    </xf>
    <xf numFmtId="182" fontId="26" fillId="2" borderId="1627" xfId="6" applyNumberFormat="1" applyFont="1" applyFill="1" applyBorder="1" applyProtection="1">
      <protection locked="0"/>
    </xf>
    <xf numFmtId="43" fontId="26" fillId="2" borderId="1627" xfId="6" applyFont="1" applyFill="1" applyBorder="1"/>
    <xf numFmtId="182" fontId="26" fillId="2" borderId="1627" xfId="6" applyNumberFormat="1" applyFont="1" applyFill="1" applyBorder="1"/>
    <xf numFmtId="43" fontId="25" fillId="11" borderId="1645" xfId="6" applyFont="1" applyFill="1" applyBorder="1" applyProtection="1"/>
    <xf numFmtId="0" fontId="25" fillId="0" borderId="1734" xfId="6" applyNumberFormat="1" applyFont="1" applyFill="1" applyBorder="1"/>
    <xf numFmtId="43" fontId="26" fillId="2" borderId="1727" xfId="6" applyFont="1" applyFill="1" applyBorder="1"/>
    <xf numFmtId="43" fontId="10" fillId="0" borderId="1735" xfId="6" applyFont="1" applyFill="1" applyBorder="1" applyAlignment="1"/>
    <xf numFmtId="182" fontId="26" fillId="2" borderId="1727" xfId="6" applyNumberFormat="1" applyFont="1" applyFill="1" applyBorder="1"/>
    <xf numFmtId="43" fontId="26" fillId="11" borderId="1735" xfId="6" applyFont="1" applyFill="1" applyBorder="1" applyProtection="1"/>
    <xf numFmtId="43" fontId="10" fillId="0" borderId="1736" xfId="6" applyFont="1" applyFill="1" applyBorder="1" applyAlignment="1" applyProtection="1">
      <alignment horizontal="left"/>
      <protection locked="0"/>
    </xf>
    <xf numFmtId="0" fontId="4" fillId="7" borderId="1730" xfId="0" applyFont="1" applyFill="1" applyBorder="1"/>
    <xf numFmtId="0" fontId="26" fillId="2" borderId="1724" xfId="6" applyNumberFormat="1" applyFont="1" applyFill="1" applyBorder="1" applyProtection="1">
      <protection locked="0"/>
    </xf>
    <xf numFmtId="0" fontId="26" fillId="2" borderId="1627" xfId="6" applyNumberFormat="1" applyFont="1" applyFill="1" applyBorder="1" applyProtection="1">
      <protection locked="0"/>
    </xf>
    <xf numFmtId="0" fontId="10" fillId="0" borderId="1734" xfId="6" applyNumberFormat="1" applyFont="1" applyFill="1" applyBorder="1" applyAlignment="1">
      <alignment horizontal="left"/>
    </xf>
    <xf numFmtId="43" fontId="10" fillId="0" borderId="1727" xfId="6" applyFont="1" applyFill="1" applyBorder="1" applyAlignment="1">
      <alignment horizontal="left"/>
    </xf>
    <xf numFmtId="43" fontId="10" fillId="0" borderId="1735" xfId="6" applyFont="1" applyFill="1" applyBorder="1" applyAlignment="1">
      <alignment horizontal="left"/>
    </xf>
    <xf numFmtId="0" fontId="26" fillId="0" borderId="1727" xfId="0" applyFont="1" applyBorder="1"/>
    <xf numFmtId="43" fontId="26" fillId="11" borderId="1737" xfId="6" applyFont="1" applyFill="1" applyBorder="1" applyProtection="1"/>
    <xf numFmtId="182" fontId="26" fillId="0" borderId="1724" xfId="6" applyNumberFormat="1" applyFont="1" applyFill="1" applyBorder="1" applyProtection="1">
      <protection locked="0"/>
    </xf>
    <xf numFmtId="182" fontId="26" fillId="0" borderId="1725" xfId="6" applyNumberFormat="1" applyFont="1" applyFill="1" applyBorder="1" applyProtection="1">
      <protection locked="0"/>
    </xf>
    <xf numFmtId="0" fontId="25" fillId="0" borderId="1724" xfId="6" applyNumberFormat="1" applyFont="1" applyFill="1" applyBorder="1"/>
    <xf numFmtId="43" fontId="26" fillId="0" borderId="1727" xfId="6" applyFont="1" applyFill="1" applyBorder="1"/>
    <xf numFmtId="43" fontId="10" fillId="0" borderId="1727" xfId="6" applyFont="1" applyFill="1" applyBorder="1" applyAlignment="1"/>
    <xf numFmtId="0" fontId="57" fillId="7" borderId="1729" xfId="0" applyFont="1" applyFill="1" applyBorder="1" applyAlignment="1">
      <alignment horizontal="center"/>
    </xf>
    <xf numFmtId="0" fontId="4" fillId="7" borderId="1729" xfId="0" applyFont="1" applyFill="1" applyBorder="1"/>
    <xf numFmtId="43" fontId="28" fillId="7" borderId="1729" xfId="6" quotePrefix="1" applyFont="1" applyFill="1" applyBorder="1" applyAlignment="1" applyProtection="1">
      <alignment horizontal="center" vertical="center" wrapText="1"/>
      <protection locked="0"/>
    </xf>
    <xf numFmtId="0" fontId="25" fillId="0" borderId="1738" xfId="0" quotePrefix="1" applyFont="1" applyBorder="1" applyAlignment="1">
      <alignment horizontal="center" vertical="top" wrapText="1"/>
    </xf>
    <xf numFmtId="0" fontId="26" fillId="0" borderId="1733" xfId="0" applyFont="1" applyBorder="1" applyAlignment="1">
      <alignment vertical="top"/>
    </xf>
    <xf numFmtId="0" fontId="26" fillId="0" borderId="1627" xfId="0" applyFont="1" applyBorder="1" applyAlignment="1" applyProtection="1">
      <alignment vertical="top"/>
      <protection locked="0"/>
    </xf>
    <xf numFmtId="10" fontId="26" fillId="2" borderId="1627" xfId="2" applyNumberFormat="1" applyFont="1" applyFill="1" applyBorder="1" applyAlignment="1" applyProtection="1">
      <alignment wrapText="1"/>
      <protection locked="0"/>
    </xf>
    <xf numFmtId="43" fontId="26" fillId="0" borderId="1627" xfId="6" applyFont="1" applyFill="1" applyBorder="1" applyAlignment="1" applyProtection="1">
      <alignment vertical="top"/>
      <protection locked="0"/>
    </xf>
    <xf numFmtId="43" fontId="26" fillId="11" borderId="1627" xfId="6" applyFont="1" applyFill="1" applyBorder="1" applyAlignment="1" applyProtection="1">
      <alignment vertical="top"/>
    </xf>
    <xf numFmtId="0" fontId="26" fillId="0" borderId="1725" xfId="0" applyFont="1" applyBorder="1" applyProtection="1">
      <protection locked="0"/>
    </xf>
    <xf numFmtId="10" fontId="12" fillId="2" borderId="1627" xfId="2" applyNumberFormat="1" applyFont="1" applyFill="1" applyBorder="1" applyAlignment="1" applyProtection="1">
      <alignment wrapText="1"/>
      <protection locked="0"/>
    </xf>
    <xf numFmtId="43" fontId="26" fillId="0" borderId="1627" xfId="6" applyFont="1" applyFill="1" applyBorder="1" applyAlignment="1">
      <alignment vertical="top"/>
    </xf>
    <xf numFmtId="0" fontId="25" fillId="0" borderId="1738" xfId="0" applyFont="1" applyBorder="1" applyAlignment="1">
      <alignment horizontal="center" vertical="top" wrapText="1"/>
    </xf>
    <xf numFmtId="0" fontId="26" fillId="0" borderId="1733" xfId="0" quotePrefix="1" applyFont="1" applyBorder="1" applyAlignment="1">
      <alignment vertical="top"/>
    </xf>
    <xf numFmtId="0" fontId="25" fillId="0" borderId="1627" xfId="0" quotePrefix="1" applyFont="1" applyBorder="1" applyAlignment="1">
      <alignment vertical="top"/>
    </xf>
    <xf numFmtId="10" fontId="10" fillId="2" borderId="1627" xfId="2" applyNumberFormat="1" applyFont="1" applyFill="1" applyBorder="1" applyAlignment="1">
      <alignment wrapText="1"/>
    </xf>
    <xf numFmtId="43" fontId="25" fillId="11" borderId="1627" xfId="6" applyFont="1" applyFill="1" applyBorder="1" applyAlignment="1" applyProtection="1">
      <alignment vertical="top"/>
    </xf>
    <xf numFmtId="0" fontId="25" fillId="0" borderId="1725" xfId="0" applyFont="1" applyBorder="1" applyProtection="1">
      <protection locked="0"/>
    </xf>
    <xf numFmtId="0" fontId="25" fillId="0" borderId="1727" xfId="0" quotePrefix="1" applyFont="1" applyBorder="1" applyAlignment="1">
      <alignment horizontal="left" vertical="top" wrapText="1"/>
    </xf>
    <xf numFmtId="10" fontId="25" fillId="0" borderId="1727" xfId="2" applyNumberFormat="1" applyFont="1" applyFill="1" applyBorder="1" applyAlignment="1">
      <alignment wrapText="1"/>
    </xf>
    <xf numFmtId="43" fontId="25" fillId="11" borderId="1727" xfId="0" quotePrefix="1" applyNumberFormat="1" applyFont="1" applyFill="1" applyBorder="1" applyAlignment="1">
      <alignment horizontal="left" vertical="top" wrapText="1"/>
    </xf>
    <xf numFmtId="0" fontId="25" fillId="0" borderId="1728" xfId="0" applyFont="1" applyBorder="1" applyProtection="1">
      <protection locked="0"/>
    </xf>
    <xf numFmtId="0" fontId="27" fillId="7" borderId="1152" xfId="0" applyFont="1" applyFill="1" applyBorder="1" applyAlignment="1">
      <alignment horizontal="center" vertical="center" wrapText="1"/>
    </xf>
    <xf numFmtId="0" fontId="27" fillId="7" borderId="1703" xfId="0" applyFont="1" applyFill="1" applyBorder="1" applyAlignment="1">
      <alignment horizontal="center" vertical="center"/>
    </xf>
    <xf numFmtId="0" fontId="27" fillId="7" borderId="1729" xfId="0" applyFont="1" applyFill="1" applyBorder="1" applyAlignment="1">
      <alignment horizontal="center" vertical="center" wrapText="1"/>
    </xf>
    <xf numFmtId="0" fontId="57" fillId="7" borderId="1729" xfId="0" applyFont="1" applyFill="1" applyBorder="1" applyAlignment="1">
      <alignment horizontal="center" vertical="center" wrapText="1"/>
    </xf>
    <xf numFmtId="0" fontId="27" fillId="7" borderId="1729" xfId="0" quotePrefix="1" applyFont="1" applyFill="1" applyBorder="1" applyAlignment="1">
      <alignment horizontal="center" vertical="center" wrapText="1"/>
    </xf>
    <xf numFmtId="43" fontId="27" fillId="7" borderId="1731" xfId="6" applyFont="1" applyFill="1" applyBorder="1" applyAlignment="1">
      <alignment horizontal="center" vertical="center" wrapText="1"/>
    </xf>
    <xf numFmtId="0" fontId="28" fillId="7" borderId="1729" xfId="0" quotePrefix="1" applyFont="1" applyFill="1" applyBorder="1" applyAlignment="1">
      <alignment horizontal="center" vertical="center" wrapText="1"/>
    </xf>
    <xf numFmtId="0" fontId="28" fillId="7" borderId="1730" xfId="0" quotePrefix="1" applyFont="1" applyFill="1" applyBorder="1" applyAlignment="1">
      <alignment horizontal="center" vertical="center" wrapText="1"/>
    </xf>
    <xf numFmtId="0" fontId="26" fillId="0" borderId="1733" xfId="0" applyFont="1" applyBorder="1" applyProtection="1">
      <protection locked="0"/>
    </xf>
    <xf numFmtId="10" fontId="26" fillId="2" borderId="1627" xfId="6" applyNumberFormat="1" applyFont="1" applyFill="1" applyBorder="1" applyProtection="1">
      <protection locked="0"/>
    </xf>
    <xf numFmtId="0" fontId="26" fillId="0" borderId="1724" xfId="0" applyFont="1" applyBorder="1" applyAlignment="1" applyProtection="1">
      <alignment horizontal="left"/>
      <protection locked="0"/>
    </xf>
    <xf numFmtId="0" fontId="26" fillId="0" borderId="1627" xfId="0" applyFont="1" applyBorder="1" applyAlignment="1" applyProtection="1">
      <alignment horizontal="left"/>
      <protection locked="0"/>
    </xf>
    <xf numFmtId="10" fontId="26" fillId="11" borderId="1627" xfId="2" applyNumberFormat="1" applyFont="1" applyFill="1" applyBorder="1" applyProtection="1"/>
    <xf numFmtId="0" fontId="26" fillId="0" borderId="1740" xfId="0" applyFont="1" applyBorder="1" applyProtection="1">
      <protection locked="0"/>
    </xf>
    <xf numFmtId="0" fontId="26" fillId="0" borderId="1733" xfId="0" applyFont="1" applyBorder="1"/>
    <xf numFmtId="0" fontId="26" fillId="0" borderId="1627" xfId="0" applyFont="1" applyBorder="1"/>
    <xf numFmtId="0" fontId="25" fillId="0" borderId="1739" xfId="0" quotePrefix="1" applyFont="1" applyBorder="1" applyAlignment="1">
      <alignment horizontal="left"/>
    </xf>
    <xf numFmtId="0" fontId="25" fillId="0" borderId="1727" xfId="0" quotePrefix="1" applyFont="1" applyBorder="1" applyAlignment="1">
      <alignment horizontal="left"/>
    </xf>
    <xf numFmtId="43" fontId="25" fillId="11" borderId="1727" xfId="6" quotePrefix="1" applyFont="1" applyFill="1" applyBorder="1" applyAlignment="1" applyProtection="1">
      <alignment horizontal="left"/>
    </xf>
    <xf numFmtId="0" fontId="25" fillId="0" borderId="1728" xfId="0" quotePrefix="1" applyFont="1" applyBorder="1" applyAlignment="1" applyProtection="1">
      <alignment horizontal="left"/>
      <protection locked="0"/>
    </xf>
    <xf numFmtId="43" fontId="27" fillId="7" borderId="1279" xfId="6" applyFont="1" applyFill="1" applyBorder="1" applyAlignment="1">
      <alignment horizontal="center" vertical="center" wrapText="1"/>
    </xf>
    <xf numFmtId="0" fontId="27" fillId="7" borderId="1279" xfId="0" applyFont="1" applyFill="1" applyBorder="1" applyAlignment="1">
      <alignment horizontal="center" vertical="center" wrapText="1"/>
    </xf>
    <xf numFmtId="0" fontId="28" fillId="7" borderId="1734" xfId="0" quotePrefix="1" applyFont="1" applyFill="1" applyBorder="1" applyAlignment="1">
      <alignment horizontal="center" vertical="center"/>
    </xf>
    <xf numFmtId="0" fontId="28" fillId="7" borderId="931" xfId="0" quotePrefix="1" applyFont="1" applyFill="1" applyBorder="1" applyAlignment="1">
      <alignment horizontal="center" vertical="center" wrapText="1"/>
    </xf>
    <xf numFmtId="0" fontId="28" fillId="7" borderId="1569" xfId="0" quotePrefix="1" applyFont="1" applyFill="1" applyBorder="1" applyAlignment="1">
      <alignment horizontal="center" vertical="center" wrapText="1"/>
    </xf>
    <xf numFmtId="0" fontId="28" fillId="7" borderId="1741" xfId="0" quotePrefix="1" applyFont="1" applyFill="1" applyBorder="1" applyAlignment="1">
      <alignment horizontal="center" vertical="center" wrapText="1"/>
    </xf>
    <xf numFmtId="0" fontId="31" fillId="0" borderId="1734" xfId="0" applyFont="1" applyBorder="1"/>
    <xf numFmtId="0" fontId="31" fillId="0" borderId="1735" xfId="0" applyFont="1" applyBorder="1"/>
    <xf numFmtId="166" fontId="31" fillId="11" borderId="1735" xfId="1" applyFont="1" applyFill="1" applyBorder="1"/>
    <xf numFmtId="0" fontId="31" fillId="11" borderId="1735" xfId="0" applyFont="1" applyFill="1" applyBorder="1"/>
    <xf numFmtId="0" fontId="31" fillId="0" borderId="1736" xfId="0" applyFont="1" applyBorder="1"/>
    <xf numFmtId="0" fontId="27" fillId="7" borderId="994" xfId="0" applyFont="1" applyFill="1" applyBorder="1" applyAlignment="1">
      <alignment horizontal="center" vertical="center" wrapText="1"/>
    </xf>
    <xf numFmtId="43" fontId="27" fillId="7" borderId="1028" xfId="6" applyFont="1" applyFill="1" applyBorder="1" applyAlignment="1">
      <alignment horizontal="center" vertical="center" wrapText="1"/>
    </xf>
    <xf numFmtId="0" fontId="27" fillId="7" borderId="1729" xfId="0" applyFont="1" applyFill="1" applyBorder="1" applyAlignment="1">
      <alignment horizontal="center" vertical="center"/>
    </xf>
    <xf numFmtId="0" fontId="28" fillId="7" borderId="1703" xfId="0" quotePrefix="1" applyFont="1" applyFill="1" applyBorder="1" applyAlignment="1">
      <alignment horizontal="center" vertical="center"/>
    </xf>
    <xf numFmtId="0" fontId="26" fillId="0" borderId="1724" xfId="0" applyFont="1" applyBorder="1" applyProtection="1">
      <protection locked="0"/>
    </xf>
    <xf numFmtId="0" fontId="26" fillId="0" borderId="1627" xfId="0" applyFont="1" applyBorder="1" applyProtection="1">
      <protection locked="0"/>
    </xf>
    <xf numFmtId="43" fontId="26" fillId="0" borderId="1742" xfId="6" applyFont="1" applyFill="1" applyBorder="1" applyProtection="1">
      <protection locked="0"/>
    </xf>
    <xf numFmtId="43" fontId="25" fillId="0" borderId="1627" xfId="6" applyFont="1" applyFill="1" applyBorder="1"/>
    <xf numFmtId="43" fontId="25" fillId="11" borderId="1742" xfId="6" applyFont="1" applyFill="1" applyBorder="1" applyProtection="1"/>
    <xf numFmtId="0" fontId="25" fillId="0" borderId="1734" xfId="0" quotePrefix="1" applyFont="1" applyBorder="1" applyAlignment="1">
      <alignment horizontal="left" wrapText="1"/>
    </xf>
    <xf numFmtId="0" fontId="25" fillId="0" borderId="1739" xfId="0" quotePrefix="1" applyFont="1" applyBorder="1" applyAlignment="1">
      <alignment horizontal="left" wrapText="1"/>
    </xf>
    <xf numFmtId="43" fontId="25" fillId="0" borderId="1728" xfId="6" quotePrefix="1" applyFont="1" applyFill="1" applyBorder="1" applyAlignment="1" applyProtection="1">
      <alignment wrapText="1"/>
      <protection locked="0"/>
    </xf>
    <xf numFmtId="0" fontId="27" fillId="7" borderId="1460" xfId="0" applyFont="1" applyFill="1" applyBorder="1" applyAlignment="1">
      <alignment horizontal="center" wrapText="1"/>
    </xf>
    <xf numFmtId="0" fontId="26" fillId="0" borderId="1742" xfId="0" applyFont="1" applyBorder="1" applyProtection="1">
      <protection locked="0"/>
    </xf>
    <xf numFmtId="0" fontId="26" fillId="0" borderId="1743" xfId="0" applyFont="1" applyBorder="1" applyProtection="1">
      <protection locked="0"/>
    </xf>
    <xf numFmtId="0" fontId="26" fillId="0" borderId="1641" xfId="0" applyFont="1" applyBorder="1" applyProtection="1">
      <protection locked="0"/>
    </xf>
    <xf numFmtId="0" fontId="26" fillId="0" borderId="1744" xfId="0" applyFont="1" applyBorder="1" applyProtection="1">
      <protection locked="0"/>
    </xf>
    <xf numFmtId="0" fontId="25" fillId="0" borderId="1737" xfId="0" quotePrefix="1" applyFont="1" applyBorder="1" applyAlignment="1">
      <alignment horizontal="left" wrapText="1"/>
    </xf>
    <xf numFmtId="43" fontId="25" fillId="11" borderId="1727" xfId="6" quotePrefix="1" applyFont="1" applyFill="1" applyBorder="1" applyAlignment="1" applyProtection="1">
      <alignment wrapText="1"/>
    </xf>
    <xf numFmtId="43" fontId="25" fillId="11" borderId="1728" xfId="6" quotePrefix="1" applyFont="1" applyFill="1" applyBorder="1" applyAlignment="1" applyProtection="1">
      <alignment wrapText="1"/>
    </xf>
    <xf numFmtId="0" fontId="31" fillId="0" borderId="1002" xfId="0" applyFont="1" applyBorder="1" applyAlignment="1">
      <alignment horizontal="center"/>
    </xf>
    <xf numFmtId="166" fontId="31" fillId="0" borderId="1004" xfId="1" applyFont="1" applyBorder="1"/>
    <xf numFmtId="0" fontId="31" fillId="0" borderId="1724" xfId="0" applyFont="1" applyBorder="1" applyAlignment="1">
      <alignment horizontal="center"/>
    </xf>
    <xf numFmtId="166" fontId="31" fillId="0" borderId="1725" xfId="1" applyFont="1" applyBorder="1"/>
    <xf numFmtId="0" fontId="31" fillId="0" borderId="1726" xfId="0" applyFont="1" applyBorder="1" applyAlignment="1">
      <alignment horizontal="center"/>
    </xf>
    <xf numFmtId="166" fontId="31" fillId="0" borderId="1728" xfId="1" applyFont="1" applyBorder="1"/>
    <xf numFmtId="0" fontId="27" fillId="7" borderId="1152" xfId="0" applyFont="1" applyFill="1" applyBorder="1" applyAlignment="1">
      <alignment horizontal="center" vertical="center"/>
    </xf>
    <xf numFmtId="183" fontId="26" fillId="0" borderId="1627" xfId="6" applyNumberFormat="1" applyFont="1" applyFill="1" applyBorder="1" applyProtection="1">
      <protection locked="0"/>
    </xf>
    <xf numFmtId="183" fontId="26" fillId="0" borderId="1627" xfId="6" applyNumberFormat="1" applyFont="1" applyFill="1" applyBorder="1"/>
    <xf numFmtId="0" fontId="25" fillId="0" borderId="1727" xfId="0" quotePrefix="1" applyFont="1" applyBorder="1" applyAlignment="1">
      <alignment horizontal="left" wrapText="1"/>
    </xf>
    <xf numFmtId="183" fontId="25" fillId="0" borderId="1727" xfId="0" quotePrefix="1" applyNumberFormat="1" applyFont="1" applyBorder="1" applyAlignment="1">
      <alignment wrapText="1"/>
    </xf>
    <xf numFmtId="0" fontId="27" fillId="7" borderId="1002" xfId="0" applyFont="1" applyFill="1" applyBorder="1" applyAlignment="1">
      <alignment horizontal="center" wrapText="1"/>
    </xf>
    <xf numFmtId="0" fontId="27" fillId="7" borderId="1004" xfId="0" applyFont="1" applyFill="1" applyBorder="1" applyAlignment="1">
      <alignment horizontal="center" wrapText="1"/>
    </xf>
    <xf numFmtId="0" fontId="27" fillId="7" borderId="1703" xfId="0" applyFont="1" applyFill="1" applyBorder="1" applyAlignment="1">
      <alignment horizontal="center" vertical="center" wrapText="1"/>
    </xf>
    <xf numFmtId="0" fontId="4" fillId="7" borderId="1731" xfId="0" applyFont="1" applyFill="1" applyBorder="1"/>
    <xf numFmtId="0" fontId="26" fillId="0" borderId="1645" xfId="0" applyFont="1" applyBorder="1"/>
    <xf numFmtId="43" fontId="25" fillId="11" borderId="1727" xfId="0" applyNumberFormat="1" applyFont="1" applyFill="1" applyBorder="1"/>
    <xf numFmtId="166" fontId="26" fillId="11" borderId="1627" xfId="1" applyFont="1" applyFill="1" applyBorder="1" applyProtection="1"/>
    <xf numFmtId="0" fontId="26" fillId="0" borderId="1645" xfId="0" applyFont="1" applyBorder="1" applyProtection="1">
      <protection locked="0"/>
    </xf>
    <xf numFmtId="166" fontId="26" fillId="11" borderId="1727" xfId="1" applyFont="1" applyFill="1" applyBorder="1" applyProtection="1"/>
    <xf numFmtId="0" fontId="30" fillId="2" borderId="1018" xfId="4" applyFont="1" applyFill="1" applyBorder="1" applyAlignment="1">
      <alignment horizontal="left"/>
    </xf>
    <xf numFmtId="0" fontId="31" fillId="2" borderId="1007" xfId="3" applyFont="1" applyFill="1" applyBorder="1"/>
    <xf numFmtId="0" fontId="72" fillId="2" borderId="1007" xfId="0" applyFont="1" applyFill="1" applyBorder="1"/>
    <xf numFmtId="43" fontId="103" fillId="2" borderId="1019" xfId="6" applyFont="1" applyFill="1" applyBorder="1" applyAlignment="1"/>
    <xf numFmtId="0" fontId="31" fillId="2" borderId="926" xfId="0" applyFont="1" applyFill="1" applyBorder="1" applyAlignment="1">
      <alignment wrapText="1"/>
    </xf>
    <xf numFmtId="0" fontId="27" fillId="7" borderId="996" xfId="0" applyFont="1" applyFill="1" applyBorder="1" applyAlignment="1">
      <alignment horizontal="center" vertical="center" wrapText="1"/>
    </xf>
    <xf numFmtId="0" fontId="27" fillId="7" borderId="1730" xfId="0" applyFont="1" applyFill="1" applyBorder="1" applyAlignment="1">
      <alignment horizontal="center" vertical="center"/>
    </xf>
    <xf numFmtId="0" fontId="26" fillId="0" borderId="1738" xfId="0" applyFont="1" applyBorder="1"/>
    <xf numFmtId="43" fontId="26" fillId="0" borderId="1729" xfId="6" applyFont="1" applyFill="1" applyBorder="1" applyProtection="1">
      <protection locked="0"/>
    </xf>
    <xf numFmtId="43" fontId="26" fillId="11" borderId="1729" xfId="6" applyFont="1" applyFill="1" applyBorder="1" applyProtection="1"/>
    <xf numFmtId="43" fontId="26" fillId="0" borderId="1730" xfId="6" applyFont="1" applyFill="1" applyBorder="1" applyProtection="1">
      <protection locked="0"/>
    </xf>
    <xf numFmtId="0" fontId="26" fillId="0" borderId="1738" xfId="0" applyFont="1" applyBorder="1" applyAlignment="1">
      <alignment wrapText="1"/>
    </xf>
    <xf numFmtId="0" fontId="25" fillId="0" borderId="1738" xfId="6" applyNumberFormat="1" applyFont="1" applyFill="1" applyBorder="1" applyProtection="1"/>
    <xf numFmtId="43" fontId="25" fillId="0" borderId="1733" xfId="6" applyFont="1" applyFill="1" applyBorder="1" applyProtection="1"/>
    <xf numFmtId="43" fontId="25" fillId="0" borderId="1733" xfId="6" applyFont="1" applyFill="1" applyBorder="1"/>
    <xf numFmtId="0" fontId="25" fillId="0" borderId="1734" xfId="6" applyNumberFormat="1" applyFont="1" applyFill="1" applyBorder="1" applyProtection="1"/>
    <xf numFmtId="43" fontId="25" fillId="0" borderId="1728" xfId="0" applyNumberFormat="1" applyFont="1" applyBorder="1" applyProtection="1">
      <protection locked="0"/>
    </xf>
    <xf numFmtId="43" fontId="0" fillId="8" borderId="1738" xfId="0" applyNumberFormat="1" applyFill="1" applyBorder="1"/>
    <xf numFmtId="43" fontId="0" fillId="8" borderId="1740" xfId="0" applyNumberFormat="1" applyFill="1" applyBorder="1"/>
    <xf numFmtId="0" fontId="89" fillId="7" borderId="1729" xfId="0" applyFont="1" applyFill="1" applyBorder="1" applyAlignment="1">
      <alignment horizontal="center" vertical="center" wrapText="1"/>
    </xf>
    <xf numFmtId="0" fontId="28" fillId="7" borderId="1703" xfId="0" quotePrefix="1" applyFont="1" applyFill="1" applyBorder="1" applyAlignment="1">
      <alignment horizontal="center"/>
    </xf>
    <xf numFmtId="0" fontId="28" fillId="7" borderId="1732" xfId="0" quotePrefix="1" applyFont="1" applyFill="1" applyBorder="1" applyAlignment="1">
      <alignment horizontal="center" vertical="center" wrapText="1"/>
    </xf>
    <xf numFmtId="10" fontId="26" fillId="2" borderId="1627" xfId="2" applyNumberFormat="1" applyFont="1" applyFill="1" applyBorder="1"/>
    <xf numFmtId="43" fontId="26" fillId="0" borderId="1645" xfId="6" applyFont="1" applyFill="1" applyBorder="1"/>
    <xf numFmtId="43" fontId="26" fillId="11" borderId="1627" xfId="6" applyFont="1" applyFill="1" applyBorder="1"/>
    <xf numFmtId="0" fontId="26" fillId="0" borderId="1725" xfId="0" applyFont="1" applyBorder="1"/>
    <xf numFmtId="0" fontId="26" fillId="0" borderId="1705" xfId="0" applyFont="1" applyBorder="1"/>
    <xf numFmtId="43" fontId="25" fillId="0" borderId="1733" xfId="0" applyNumberFormat="1" applyFont="1" applyBorder="1"/>
    <xf numFmtId="43" fontId="25" fillId="0" borderId="1705" xfId="0" applyNumberFormat="1" applyFont="1" applyBorder="1"/>
    <xf numFmtId="0" fontId="26" fillId="0" borderId="1738" xfId="0" applyFont="1" applyBorder="1" applyProtection="1">
      <protection locked="0"/>
    </xf>
    <xf numFmtId="0" fontId="26" fillId="0" borderId="1705" xfId="0" applyFont="1" applyBorder="1" applyProtection="1">
      <protection locked="0"/>
    </xf>
    <xf numFmtId="43" fontId="25" fillId="0" borderId="1733" xfId="0" applyNumberFormat="1" applyFont="1" applyBorder="1" applyProtection="1">
      <protection locked="0"/>
    </xf>
    <xf numFmtId="43" fontId="25" fillId="0" borderId="1705" xfId="0" applyNumberFormat="1" applyFont="1" applyBorder="1" applyProtection="1">
      <protection locked="0"/>
    </xf>
    <xf numFmtId="0" fontId="25" fillId="0" borderId="1738" xfId="6" applyNumberFormat="1" applyFont="1" applyFill="1" applyBorder="1"/>
    <xf numFmtId="10" fontId="26" fillId="0" borderId="1627" xfId="6" applyNumberFormat="1" applyFont="1" applyFill="1" applyBorder="1"/>
    <xf numFmtId="0" fontId="25" fillId="0" borderId="1734" xfId="0" quotePrefix="1" applyFont="1" applyBorder="1"/>
    <xf numFmtId="0" fontId="25" fillId="0" borderId="1735" xfId="0" quotePrefix="1" applyFont="1" applyBorder="1" applyAlignment="1">
      <alignment horizontal="left" wrapText="1"/>
    </xf>
    <xf numFmtId="10" fontId="26" fillId="0" borderId="1727" xfId="6" applyNumberFormat="1" applyFont="1" applyFill="1" applyBorder="1"/>
    <xf numFmtId="0" fontId="26" fillId="0" borderId="1728" xfId="0" applyFont="1" applyBorder="1" applyProtection="1">
      <protection locked="0"/>
    </xf>
    <xf numFmtId="43" fontId="26" fillId="8" borderId="1724" xfId="0" applyNumberFormat="1" applyFont="1" applyFill="1" applyBorder="1"/>
    <xf numFmtId="43" fontId="26" fillId="8" borderId="1627" xfId="0" applyNumberFormat="1" applyFont="1" applyFill="1" applyBorder="1"/>
    <xf numFmtId="43" fontId="26" fillId="8" borderId="1725" xfId="0" applyNumberFormat="1" applyFont="1" applyFill="1" applyBorder="1"/>
    <xf numFmtId="43" fontId="26" fillId="8" borderId="1726" xfId="0" applyNumberFormat="1" applyFont="1" applyFill="1" applyBorder="1"/>
    <xf numFmtId="43" fontId="26" fillId="8" borderId="1727" xfId="0" applyNumberFormat="1" applyFont="1" applyFill="1" applyBorder="1"/>
    <xf numFmtId="43" fontId="26" fillId="8" borderId="1728" xfId="0" applyNumberFormat="1" applyFont="1" applyFill="1" applyBorder="1"/>
    <xf numFmtId="0" fontId="30" fillId="2" borderId="1007" xfId="4" applyFont="1" applyFill="1" applyBorder="1" applyAlignment="1">
      <alignment horizontal="left"/>
    </xf>
    <xf numFmtId="43" fontId="57" fillId="7" borderId="1732" xfId="6" applyFont="1" applyFill="1" applyBorder="1" applyAlignment="1">
      <alignment horizontal="center" vertical="center" wrapText="1"/>
    </xf>
    <xf numFmtId="182" fontId="26" fillId="0" borderId="1733" xfId="6" applyNumberFormat="1" applyFont="1" applyFill="1" applyBorder="1" applyProtection="1">
      <protection locked="0"/>
    </xf>
    <xf numFmtId="43" fontId="25" fillId="0" borderId="1724" xfId="6" applyFont="1" applyFill="1" applyBorder="1"/>
    <xf numFmtId="43" fontId="25" fillId="0" borderId="1734" xfId="6" applyFont="1" applyFill="1" applyBorder="1"/>
    <xf numFmtId="43" fontId="25" fillId="0" borderId="1735" xfId="6" applyFont="1" applyFill="1" applyBorder="1"/>
    <xf numFmtId="166" fontId="12" fillId="8" borderId="459" xfId="1" applyFont="1" applyFill="1" applyBorder="1" applyProtection="1">
      <protection locked="0"/>
    </xf>
    <xf numFmtId="166" fontId="12" fillId="11" borderId="459" xfId="1" applyFont="1" applyFill="1" applyBorder="1" applyProtection="1">
      <protection locked="0"/>
    </xf>
    <xf numFmtId="0" fontId="4" fillId="7" borderId="1745" xfId="0" applyFont="1" applyFill="1" applyBorder="1"/>
    <xf numFmtId="0" fontId="4" fillId="7" borderId="1746" xfId="0" applyFont="1" applyFill="1" applyBorder="1"/>
    <xf numFmtId="0" fontId="27" fillId="7" borderId="1746" xfId="0" applyFont="1" applyFill="1" applyBorder="1" applyAlignment="1">
      <alignment horizontal="center" vertical="top"/>
    </xf>
    <xf numFmtId="0" fontId="27" fillId="7" borderId="1747" xfId="0" applyFont="1" applyFill="1" applyBorder="1" applyAlignment="1">
      <alignment horizontal="center" vertical="top"/>
    </xf>
    <xf numFmtId="0" fontId="27" fillId="7" borderId="704" xfId="0" applyFont="1" applyFill="1" applyBorder="1" applyAlignment="1">
      <alignment horizontal="center" vertical="top"/>
    </xf>
    <xf numFmtId="0" fontId="57" fillId="7" borderId="1748" xfId="0" applyFont="1" applyFill="1" applyBorder="1" applyAlignment="1">
      <alignment horizontal="center" vertical="top"/>
    </xf>
    <xf numFmtId="0" fontId="27" fillId="7" borderId="1749" xfId="0" applyFont="1" applyFill="1" applyBorder="1" applyAlignment="1">
      <alignment horizontal="center" vertical="top"/>
    </xf>
    <xf numFmtId="0" fontId="27" fillId="7" borderId="1750" xfId="0" applyFont="1" applyFill="1" applyBorder="1" applyAlignment="1">
      <alignment horizontal="center" vertical="top"/>
    </xf>
    <xf numFmtId="0" fontId="28" fillId="7" borderId="1751" xfId="0" applyFont="1" applyFill="1" applyBorder="1" applyAlignment="1">
      <alignment horizontal="center" vertical="top"/>
    </xf>
    <xf numFmtId="0" fontId="28" fillId="7" borderId="1752" xfId="0" applyFont="1" applyFill="1" applyBorder="1" applyAlignment="1">
      <alignment horizontal="center" vertical="top"/>
    </xf>
    <xf numFmtId="170" fontId="28" fillId="7" borderId="1753" xfId="0" applyNumberFormat="1" applyFont="1" applyFill="1" applyBorder="1" applyAlignment="1">
      <alignment horizontal="center" vertical="top"/>
    </xf>
    <xf numFmtId="0" fontId="26" fillId="0" borderId="704" xfId="0" applyFont="1" applyBorder="1" applyProtection="1">
      <protection locked="0"/>
    </xf>
    <xf numFmtId="43" fontId="26" fillId="0" borderId="1754" xfId="0" applyNumberFormat="1" applyFont="1" applyBorder="1" applyProtection="1">
      <protection locked="0"/>
    </xf>
    <xf numFmtId="43" fontId="26" fillId="0" borderId="1755" xfId="0" applyNumberFormat="1" applyFont="1" applyBorder="1" applyProtection="1">
      <protection locked="0"/>
    </xf>
    <xf numFmtId="0" fontId="25" fillId="2" borderId="1756" xfId="0" applyFont="1" applyFill="1" applyBorder="1"/>
    <xf numFmtId="0" fontId="26" fillId="2" borderId="1757" xfId="0" applyFont="1" applyFill="1" applyBorder="1" applyAlignment="1">
      <alignment horizontal="fill" vertical="center"/>
    </xf>
    <xf numFmtId="43" fontId="25" fillId="11" borderId="1757" xfId="0" applyNumberFormat="1" applyFont="1" applyFill="1" applyBorder="1" applyAlignment="1">
      <alignment horizontal="center" vertical="center"/>
    </xf>
    <xf numFmtId="43" fontId="26" fillId="2" borderId="1757" xfId="0" applyNumberFormat="1" applyFont="1" applyFill="1" applyBorder="1" applyAlignment="1">
      <alignment horizontal="fill" vertical="center"/>
    </xf>
    <xf numFmtId="10" fontId="26" fillId="11" borderId="1757" xfId="0" applyNumberFormat="1" applyFont="1" applyFill="1" applyBorder="1" applyAlignment="1">
      <alignment horizontal="center" vertical="center"/>
    </xf>
    <xf numFmtId="43" fontId="25" fillId="11" borderId="1758" xfId="0" applyNumberFormat="1" applyFont="1" applyFill="1" applyBorder="1" applyAlignment="1">
      <alignment horizontal="center" vertical="center"/>
    </xf>
    <xf numFmtId="0" fontId="30" fillId="8" borderId="994" xfId="3" applyFont="1" applyFill="1" applyBorder="1"/>
    <xf numFmtId="0" fontId="30" fillId="8" borderId="995" xfId="3" applyFont="1" applyFill="1" applyBorder="1"/>
    <xf numFmtId="169" fontId="30" fillId="8" borderId="668" xfId="3" applyNumberFormat="1" applyFont="1" applyFill="1" applyBorder="1"/>
    <xf numFmtId="169" fontId="30" fillId="8" borderId="926" xfId="3" applyNumberFormat="1" applyFont="1" applyFill="1" applyBorder="1"/>
    <xf numFmtId="169" fontId="30" fillId="8" borderId="670" xfId="3" applyNumberFormat="1" applyFont="1" applyFill="1" applyBorder="1"/>
    <xf numFmtId="0" fontId="27" fillId="7" borderId="1090" xfId="0" applyFont="1" applyFill="1" applyBorder="1" applyAlignment="1">
      <alignment horizontal="center" vertical="top"/>
    </xf>
    <xf numFmtId="0" fontId="27" fillId="7" borderId="1764" xfId="0" applyFont="1" applyFill="1" applyBorder="1" applyAlignment="1">
      <alignment horizontal="center" vertical="center"/>
    </xf>
    <xf numFmtId="0" fontId="27" fillId="7" borderId="1764" xfId="0" applyFont="1" applyFill="1" applyBorder="1" applyAlignment="1">
      <alignment horizontal="center" vertical="top"/>
    </xf>
    <xf numFmtId="0" fontId="27" fillId="7" borderId="1765" xfId="0" applyFont="1" applyFill="1" applyBorder="1" applyAlignment="1">
      <alignment horizontal="center" vertical="top"/>
    </xf>
    <xf numFmtId="0" fontId="27" fillId="7" borderId="660" xfId="0" applyFont="1" applyFill="1" applyBorder="1" applyAlignment="1">
      <alignment horizontal="center" vertical="top"/>
    </xf>
    <xf numFmtId="0" fontId="28" fillId="7" borderId="1766" xfId="0" applyFont="1" applyFill="1" applyBorder="1" applyAlignment="1">
      <alignment horizontal="center" vertical="center"/>
    </xf>
    <xf numFmtId="49" fontId="28" fillId="7" borderId="1752" xfId="0" applyNumberFormat="1" applyFont="1" applyFill="1" applyBorder="1" applyAlignment="1">
      <alignment horizontal="center" vertical="center"/>
    </xf>
    <xf numFmtId="0" fontId="28" fillId="7" borderId="1752" xfId="0" applyFont="1" applyFill="1" applyBorder="1" applyAlignment="1">
      <alignment horizontal="center" vertical="center"/>
    </xf>
    <xf numFmtId="0" fontId="28" fillId="7" borderId="1767" xfId="0" quotePrefix="1" applyFont="1" applyFill="1" applyBorder="1" applyAlignment="1">
      <alignment horizontal="center" vertical="center"/>
    </xf>
    <xf numFmtId="0" fontId="25" fillId="2" borderId="1768" xfId="0" applyFont="1" applyFill="1" applyBorder="1" applyAlignment="1">
      <alignment horizontal="left" vertical="top"/>
    </xf>
    <xf numFmtId="0" fontId="26" fillId="2" borderId="1769" xfId="0" applyFont="1" applyFill="1" applyBorder="1" applyAlignment="1">
      <alignment horizontal="fill" vertical="center"/>
    </xf>
    <xf numFmtId="171" fontId="26" fillId="11" borderId="1770" xfId="0" applyNumberFormat="1" applyFont="1" applyFill="1" applyBorder="1"/>
    <xf numFmtId="0" fontId="26" fillId="2" borderId="1771" xfId="0" applyFont="1" applyFill="1" applyBorder="1" applyAlignment="1">
      <alignment horizontal="fill" vertical="center"/>
    </xf>
    <xf numFmtId="0" fontId="25" fillId="2" borderId="1772" xfId="0" applyFont="1" applyFill="1" applyBorder="1" applyAlignment="1">
      <alignment horizontal="left" vertical="top"/>
    </xf>
    <xf numFmtId="0" fontId="26" fillId="2" borderId="1773" xfId="0" applyFont="1" applyFill="1" applyBorder="1" applyAlignment="1">
      <alignment horizontal="fill" vertical="center"/>
    </xf>
    <xf numFmtId="171" fontId="26" fillId="11" borderId="1773" xfId="0" applyNumberFormat="1" applyFont="1" applyFill="1" applyBorder="1"/>
    <xf numFmtId="0" fontId="26" fillId="2" borderId="1774" xfId="0" applyFont="1" applyFill="1" applyBorder="1" applyAlignment="1">
      <alignment horizontal="fill" vertical="center"/>
    </xf>
    <xf numFmtId="1" fontId="103" fillId="2" borderId="1007" xfId="4" applyNumberFormat="1" applyFont="1" applyFill="1" applyBorder="1" applyAlignment="1">
      <alignment horizontal="center"/>
    </xf>
    <xf numFmtId="0" fontId="103" fillId="2" borderId="1007" xfId="4" applyFont="1" applyFill="1" applyBorder="1"/>
    <xf numFmtId="0" fontId="290" fillId="7" borderId="1775" xfId="4" applyFont="1" applyFill="1" applyBorder="1" applyAlignment="1">
      <alignment horizontal="left"/>
    </xf>
    <xf numFmtId="0" fontId="103" fillId="8" borderId="1775" xfId="3" applyFont="1" applyFill="1" applyBorder="1"/>
    <xf numFmtId="0" fontId="103" fillId="8" borderId="1776" xfId="3" applyFont="1" applyFill="1" applyBorder="1"/>
    <xf numFmtId="0" fontId="290" fillId="7" borderId="668" xfId="4" applyFont="1" applyFill="1" applyBorder="1" applyAlignment="1">
      <alignment horizontal="left"/>
    </xf>
    <xf numFmtId="0" fontId="288" fillId="7" borderId="926" xfId="4" applyFont="1" applyFill="1" applyBorder="1" applyAlignment="1">
      <alignment horizontal="left"/>
    </xf>
    <xf numFmtId="169" fontId="103" fillId="8" borderId="668" xfId="3" applyNumberFormat="1" applyFont="1" applyFill="1" applyBorder="1"/>
    <xf numFmtId="169" fontId="103" fillId="8" borderId="926" xfId="3" applyNumberFormat="1" applyFont="1" applyFill="1" applyBorder="1"/>
    <xf numFmtId="169" fontId="103" fillId="8" borderId="670" xfId="3" applyNumberFormat="1" applyFont="1" applyFill="1" applyBorder="1"/>
    <xf numFmtId="0" fontId="307" fillId="7" borderId="1130" xfId="0" applyFont="1" applyFill="1" applyBorder="1"/>
    <xf numFmtId="0" fontId="288" fillId="7" borderId="911" xfId="0" applyFont="1" applyFill="1" applyBorder="1" applyAlignment="1">
      <alignment horizontal="center" vertical="center"/>
    </xf>
    <xf numFmtId="0" fontId="288" fillId="7" borderId="911" xfId="0" applyFont="1" applyFill="1" applyBorder="1" applyAlignment="1">
      <alignment horizontal="center" vertical="center" wrapText="1"/>
    </xf>
    <xf numFmtId="3" fontId="288" fillId="97" borderId="1778" xfId="0" applyNumberFormat="1" applyFont="1" applyFill="1" applyBorder="1" applyAlignment="1">
      <alignment horizontal="center" vertical="center" wrapText="1"/>
    </xf>
    <xf numFmtId="3" fontId="288" fillId="97" borderId="1779" xfId="0" applyNumberFormat="1" applyFont="1" applyFill="1" applyBorder="1" applyAlignment="1">
      <alignment horizontal="center" vertical="center" wrapText="1"/>
    </xf>
    <xf numFmtId="178" fontId="288" fillId="97" borderId="1754" xfId="0" applyNumberFormat="1" applyFont="1" applyFill="1" applyBorder="1" applyAlignment="1">
      <alignment horizontal="center" vertical="center"/>
    </xf>
    <xf numFmtId="178" fontId="288" fillId="97" borderId="1754" xfId="0" applyNumberFormat="1" applyFont="1" applyFill="1" applyBorder="1" applyAlignment="1">
      <alignment horizontal="center" vertical="center" wrapText="1"/>
    </xf>
    <xf numFmtId="178" fontId="288" fillId="97" borderId="1718" xfId="0" applyNumberFormat="1" applyFont="1" applyFill="1" applyBorder="1" applyAlignment="1">
      <alignment horizontal="center" vertical="center" wrapText="1"/>
    </xf>
    <xf numFmtId="3" fontId="288" fillId="26" borderId="1779" xfId="0" applyNumberFormat="1" applyFont="1" applyFill="1" applyBorder="1" applyAlignment="1">
      <alignment horizontal="center" vertical="center" wrapText="1"/>
    </xf>
    <xf numFmtId="178" fontId="288" fillId="26" borderId="1754" xfId="0" applyNumberFormat="1" applyFont="1" applyFill="1" applyBorder="1" applyAlignment="1">
      <alignment horizontal="center" vertical="center"/>
    </xf>
    <xf numFmtId="178" fontId="288" fillId="26" borderId="1754" xfId="0" applyNumberFormat="1" applyFont="1" applyFill="1" applyBorder="1" applyAlignment="1">
      <alignment horizontal="center" vertical="center" wrapText="1"/>
    </xf>
    <xf numFmtId="178" fontId="288" fillId="26" borderId="1780" xfId="0" applyNumberFormat="1" applyFont="1" applyFill="1" applyBorder="1" applyAlignment="1">
      <alignment horizontal="center" vertical="center" wrapText="1"/>
    </xf>
    <xf numFmtId="3" fontId="288" fillId="26" borderId="1781" xfId="0" applyNumberFormat="1" applyFont="1" applyFill="1" applyBorder="1" applyAlignment="1">
      <alignment horizontal="center" vertical="center" wrapText="1"/>
    </xf>
    <xf numFmtId="178" fontId="288" fillId="26" borderId="1718" xfId="0" applyNumberFormat="1" applyFont="1" applyFill="1" applyBorder="1" applyAlignment="1">
      <alignment horizontal="center" vertical="center" wrapText="1"/>
    </xf>
    <xf numFmtId="0" fontId="288" fillId="2" borderId="1782" xfId="0" applyFont="1" applyFill="1" applyBorder="1" applyAlignment="1">
      <alignment horizontal="center" vertical="top"/>
    </xf>
    <xf numFmtId="170" fontId="288" fillId="2" borderId="1783" xfId="0" applyNumberFormat="1" applyFont="1" applyFill="1" applyBorder="1" applyAlignment="1">
      <alignment horizontal="center" vertical="center"/>
    </xf>
    <xf numFmtId="170" fontId="288" fillId="2" borderId="1752" xfId="0" applyNumberFormat="1" applyFont="1" applyFill="1" applyBorder="1" applyAlignment="1">
      <alignment horizontal="center" vertical="center"/>
    </xf>
    <xf numFmtId="170" fontId="288" fillId="2" borderId="1767" xfId="0" applyNumberFormat="1" applyFont="1" applyFill="1" applyBorder="1" applyAlignment="1">
      <alignment horizontal="center" vertical="center"/>
    </xf>
    <xf numFmtId="170" fontId="288" fillId="2" borderId="1782" xfId="0" applyNumberFormat="1" applyFont="1" applyFill="1" applyBorder="1" applyAlignment="1">
      <alignment horizontal="center" vertical="center"/>
    </xf>
    <xf numFmtId="3" fontId="223" fillId="7" borderId="1778" xfId="0" applyNumberFormat="1" applyFont="1" applyFill="1" applyBorder="1" applyAlignment="1">
      <alignment horizontal="center" vertical="center"/>
    </xf>
    <xf numFmtId="3" fontId="288" fillId="7" borderId="1778" xfId="0" applyNumberFormat="1" applyFont="1" applyFill="1" applyBorder="1" applyAlignment="1">
      <alignment horizontal="center" vertical="center"/>
    </xf>
    <xf numFmtId="3" fontId="288" fillId="7" borderId="1784" xfId="0" applyNumberFormat="1" applyFont="1" applyFill="1" applyBorder="1" applyAlignment="1">
      <alignment horizontal="center" vertical="center"/>
    </xf>
    <xf numFmtId="3" fontId="138" fillId="2" borderId="1785" xfId="0" applyNumberFormat="1" applyFont="1" applyFill="1" applyBorder="1" applyAlignment="1" applyProtection="1">
      <alignment horizontal="right"/>
      <protection locked="0"/>
    </xf>
    <xf numFmtId="3" fontId="138" fillId="2" borderId="1786" xfId="0" applyNumberFormat="1" applyFont="1" applyFill="1" applyBorder="1" applyAlignment="1" applyProtection="1">
      <alignment horizontal="right"/>
      <protection locked="0"/>
    </xf>
    <xf numFmtId="3" fontId="138" fillId="2" borderId="1787" xfId="0" applyNumberFormat="1" applyFont="1" applyFill="1" applyBorder="1" applyAlignment="1" applyProtection="1">
      <alignment horizontal="right"/>
      <protection locked="0"/>
    </xf>
    <xf numFmtId="3" fontId="138" fillId="2" borderId="1788" xfId="0" applyNumberFormat="1" applyFont="1" applyFill="1" applyBorder="1" applyAlignment="1" applyProtection="1">
      <alignment horizontal="right"/>
      <protection locked="0"/>
    </xf>
    <xf numFmtId="3" fontId="138" fillId="2" borderId="1789" xfId="0" applyNumberFormat="1" applyFont="1" applyFill="1" applyBorder="1" applyAlignment="1" applyProtection="1">
      <alignment horizontal="right"/>
      <protection locked="0"/>
    </xf>
    <xf numFmtId="3" fontId="138" fillId="2" borderId="1790" xfId="0" applyNumberFormat="1" applyFont="1" applyFill="1" applyBorder="1" applyAlignment="1" applyProtection="1">
      <alignment horizontal="right"/>
      <protection locked="0"/>
    </xf>
    <xf numFmtId="3" fontId="138" fillId="2" borderId="1791" xfId="0" applyNumberFormat="1" applyFont="1" applyFill="1" applyBorder="1" applyAlignment="1" applyProtection="1">
      <alignment horizontal="right"/>
      <protection locked="0"/>
    </xf>
    <xf numFmtId="3" fontId="307" fillId="26" borderId="660" xfId="0" applyNumberFormat="1" applyFont="1" applyFill="1" applyBorder="1" applyAlignment="1">
      <alignment horizontal="left" vertical="center" indent="2"/>
    </xf>
    <xf numFmtId="3" fontId="307" fillId="26" borderId="660" xfId="0" applyNumberFormat="1" applyFont="1" applyFill="1" applyBorder="1" applyAlignment="1">
      <alignment horizontal="center" vertical="center"/>
    </xf>
    <xf numFmtId="173" fontId="74" fillId="11" borderId="1792" xfId="1" applyNumberFormat="1" applyFont="1" applyFill="1" applyBorder="1" applyAlignment="1">
      <alignment horizontal="right" vertical="top"/>
    </xf>
    <xf numFmtId="173" fontId="74" fillId="11" borderId="876" xfId="1" applyNumberFormat="1" applyFont="1" applyFill="1" applyBorder="1" applyAlignment="1">
      <alignment horizontal="right" vertical="top"/>
    </xf>
    <xf numFmtId="173" fontId="74" fillId="11" borderId="1793" xfId="1" applyNumberFormat="1" applyFont="1" applyFill="1" applyBorder="1" applyAlignment="1">
      <alignment horizontal="right" vertical="top"/>
    </xf>
    <xf numFmtId="173" fontId="139" fillId="2" borderId="875" xfId="1" applyNumberFormat="1" applyFont="1" applyFill="1" applyBorder="1" applyAlignment="1" applyProtection="1">
      <alignment horizontal="right"/>
      <protection locked="0"/>
    </xf>
    <xf numFmtId="173" fontId="139" fillId="2" borderId="876" xfId="1" applyNumberFormat="1" applyFont="1" applyFill="1" applyBorder="1" applyAlignment="1" applyProtection="1">
      <alignment horizontal="right"/>
      <protection locked="0"/>
    </xf>
    <xf numFmtId="173" fontId="139" fillId="2" borderId="874" xfId="1" applyNumberFormat="1" applyFont="1" applyFill="1" applyBorder="1" applyAlignment="1" applyProtection="1">
      <alignment horizontal="right"/>
      <protection locked="0"/>
    </xf>
    <xf numFmtId="173" fontId="139" fillId="2" borderId="1792" xfId="1" applyNumberFormat="1" applyFont="1" applyFill="1" applyBorder="1" applyAlignment="1" applyProtection="1">
      <alignment horizontal="right"/>
      <protection locked="0"/>
    </xf>
    <xf numFmtId="173" fontId="139" fillId="2" borderId="1793" xfId="1" applyNumberFormat="1" applyFont="1" applyFill="1" applyBorder="1" applyAlignment="1" applyProtection="1">
      <alignment horizontal="right"/>
      <protection locked="0"/>
    </xf>
    <xf numFmtId="173" fontId="139" fillId="2" borderId="1794" xfId="1" applyNumberFormat="1" applyFont="1" applyFill="1" applyBorder="1" applyAlignment="1" applyProtection="1">
      <alignment horizontal="right"/>
      <protection locked="0"/>
    </xf>
    <xf numFmtId="173" fontId="139" fillId="2" borderId="908" xfId="1" applyNumberFormat="1" applyFont="1" applyFill="1" applyBorder="1" applyAlignment="1" applyProtection="1">
      <alignment horizontal="right"/>
      <protection locked="0"/>
    </xf>
    <xf numFmtId="166" fontId="288" fillId="7" borderId="1778" xfId="1" applyFont="1" applyFill="1" applyBorder="1" applyAlignment="1">
      <alignment horizontal="center" vertical="center"/>
    </xf>
    <xf numFmtId="173" fontId="138" fillId="2" borderId="718" xfId="1" applyNumberFormat="1" applyFont="1" applyFill="1" applyBorder="1" applyAlignment="1" applyProtection="1">
      <alignment horizontal="right"/>
      <protection locked="0"/>
    </xf>
    <xf numFmtId="173" fontId="138" fillId="2" borderId="675" xfId="1" applyNumberFormat="1" applyFont="1" applyFill="1" applyBorder="1" applyAlignment="1" applyProtection="1">
      <alignment horizontal="right"/>
      <protection locked="0"/>
    </xf>
    <xf numFmtId="173" fontId="138" fillId="2" borderId="676" xfId="1" applyNumberFormat="1" applyFont="1" applyFill="1" applyBorder="1" applyAlignment="1" applyProtection="1">
      <alignment horizontal="right"/>
      <protection locked="0"/>
    </xf>
    <xf numFmtId="173" fontId="138" fillId="2" borderId="1795" xfId="1" applyNumberFormat="1" applyFont="1" applyFill="1" applyBorder="1" applyAlignment="1" applyProtection="1">
      <alignment horizontal="right"/>
      <protection locked="0"/>
    </xf>
    <xf numFmtId="173" fontId="138" fillId="2" borderId="873" xfId="1" applyNumberFormat="1" applyFont="1" applyFill="1" applyBorder="1" applyAlignment="1" applyProtection="1">
      <alignment horizontal="right"/>
      <protection locked="0"/>
    </xf>
    <xf numFmtId="173" fontId="138" fillId="2" borderId="1796" xfId="1" applyNumberFormat="1" applyFont="1" applyFill="1" applyBorder="1" applyAlignment="1" applyProtection="1">
      <alignment horizontal="right"/>
      <protection locked="0"/>
    </xf>
    <xf numFmtId="173" fontId="138" fillId="2" borderId="451" xfId="1" applyNumberFormat="1" applyFont="1" applyFill="1" applyBorder="1" applyAlignment="1" applyProtection="1">
      <alignment horizontal="right"/>
      <protection locked="0"/>
    </xf>
    <xf numFmtId="3" fontId="307" fillId="0" borderId="660" xfId="0" applyNumberFormat="1" applyFont="1" applyBorder="1" applyAlignment="1">
      <alignment horizontal="left" vertical="center" indent="2"/>
    </xf>
    <xf numFmtId="3" fontId="307" fillId="0" borderId="660" xfId="0" applyNumberFormat="1" applyFont="1" applyBorder="1" applyAlignment="1">
      <alignment horizontal="center" vertical="center"/>
    </xf>
    <xf numFmtId="3" fontId="74" fillId="0" borderId="1795" xfId="0" applyNumberFormat="1" applyFont="1" applyBorder="1" applyAlignment="1">
      <alignment horizontal="right" vertical="top"/>
    </xf>
    <xf numFmtId="3" fontId="74" fillId="0" borderId="718" xfId="0" applyNumberFormat="1" applyFont="1" applyBorder="1" applyAlignment="1">
      <alignment horizontal="right" vertical="top"/>
    </xf>
    <xf numFmtId="3" fontId="74" fillId="0" borderId="675" xfId="0" applyNumberFormat="1" applyFont="1" applyBorder="1" applyAlignment="1">
      <alignment horizontal="right" vertical="top"/>
    </xf>
    <xf numFmtId="3" fontId="74" fillId="0" borderId="873" xfId="0" applyNumberFormat="1" applyFont="1" applyBorder="1" applyAlignment="1">
      <alignment horizontal="right" vertical="top"/>
    </xf>
    <xf numFmtId="3" fontId="139" fillId="0" borderId="718" xfId="0" applyNumberFormat="1" applyFont="1" applyBorder="1" applyAlignment="1" applyProtection="1">
      <alignment horizontal="right"/>
      <protection locked="0"/>
    </xf>
    <xf numFmtId="3" fontId="139" fillId="0" borderId="675" xfId="0" applyNumberFormat="1" applyFont="1" applyBorder="1" applyAlignment="1" applyProtection="1">
      <alignment horizontal="right"/>
      <protection locked="0"/>
    </xf>
    <xf numFmtId="3" fontId="139" fillId="0" borderId="676" xfId="0" applyNumberFormat="1" applyFont="1" applyBorder="1" applyAlignment="1" applyProtection="1">
      <alignment horizontal="right"/>
      <protection locked="0"/>
    </xf>
    <xf numFmtId="3" fontId="139" fillId="0" borderId="1795" xfId="0" applyNumberFormat="1" applyFont="1" applyBorder="1" applyAlignment="1" applyProtection="1">
      <alignment horizontal="right"/>
      <protection locked="0"/>
    </xf>
    <xf numFmtId="3" fontId="139" fillId="0" borderId="873" xfId="0" applyNumberFormat="1" applyFont="1" applyBorder="1" applyAlignment="1" applyProtection="1">
      <alignment horizontal="right"/>
      <protection locked="0"/>
    </xf>
    <xf numFmtId="3" fontId="139" fillId="0" borderId="1796" xfId="0" applyNumberFormat="1" applyFont="1" applyBorder="1" applyAlignment="1" applyProtection="1">
      <alignment horizontal="right"/>
      <protection locked="0"/>
    </xf>
    <xf numFmtId="3" fontId="139" fillId="0" borderId="451" xfId="0" applyNumberFormat="1" applyFont="1" applyBorder="1" applyAlignment="1" applyProtection="1">
      <alignment horizontal="right"/>
      <protection locked="0"/>
    </xf>
    <xf numFmtId="3" fontId="223" fillId="7" borderId="1797" xfId="0" applyNumberFormat="1" applyFont="1" applyFill="1" applyBorder="1" applyAlignment="1">
      <alignment horizontal="left" vertical="center"/>
    </xf>
    <xf numFmtId="3" fontId="307" fillId="7" borderId="1797" xfId="0" applyNumberFormat="1" applyFont="1" applyFill="1" applyBorder="1" applyAlignment="1">
      <alignment horizontal="center" vertical="center"/>
    </xf>
    <xf numFmtId="3" fontId="307" fillId="7" borderId="1798" xfId="0" applyNumberFormat="1" applyFont="1" applyFill="1" applyBorder="1" applyAlignment="1">
      <alignment horizontal="center" vertical="center"/>
    </xf>
    <xf numFmtId="3" fontId="139" fillId="2" borderId="1799" xfId="0" applyNumberFormat="1" applyFont="1" applyFill="1" applyBorder="1" applyAlignment="1" applyProtection="1">
      <alignment horizontal="right"/>
      <protection locked="0"/>
    </xf>
    <xf numFmtId="3" fontId="139" fillId="2" borderId="1800" xfId="0" applyNumberFormat="1" applyFont="1" applyFill="1" applyBorder="1" applyAlignment="1" applyProtection="1">
      <alignment horizontal="right"/>
      <protection locked="0"/>
    </xf>
    <xf numFmtId="3" fontId="139" fillId="2" borderId="1801" xfId="0" applyNumberFormat="1" applyFont="1" applyFill="1" applyBorder="1" applyAlignment="1" applyProtection="1">
      <alignment horizontal="right"/>
      <protection locked="0"/>
    </xf>
    <xf numFmtId="3" fontId="139" fillId="2" borderId="1802" xfId="0" applyNumberFormat="1" applyFont="1" applyFill="1" applyBorder="1" applyAlignment="1" applyProtection="1">
      <alignment horizontal="right"/>
      <protection locked="0"/>
    </xf>
    <xf numFmtId="3" fontId="139" fillId="2" borderId="1803" xfId="0" applyNumberFormat="1" applyFont="1" applyFill="1" applyBorder="1" applyAlignment="1" applyProtection="1">
      <alignment horizontal="right"/>
      <protection locked="0"/>
    </xf>
    <xf numFmtId="3" fontId="139" fillId="2" borderId="1804" xfId="0" applyNumberFormat="1" applyFont="1" applyFill="1" applyBorder="1" applyAlignment="1" applyProtection="1">
      <alignment horizontal="right"/>
      <protection locked="0"/>
    </xf>
    <xf numFmtId="3" fontId="139" fillId="2" borderId="1805" xfId="0" applyNumberFormat="1" applyFont="1" applyFill="1" applyBorder="1" applyAlignment="1" applyProtection="1">
      <alignment horizontal="right"/>
      <protection locked="0"/>
    </xf>
    <xf numFmtId="3" fontId="307" fillId="96" borderId="660" xfId="0" applyNumberFormat="1" applyFont="1" applyFill="1" applyBorder="1" applyAlignment="1">
      <alignment horizontal="left" vertical="center" indent="2"/>
    </xf>
    <xf numFmtId="3" fontId="307" fillId="96" borderId="660" xfId="0" applyNumberFormat="1" applyFont="1" applyFill="1" applyBorder="1" applyAlignment="1">
      <alignment horizontal="center" vertical="center"/>
    </xf>
    <xf numFmtId="3" fontId="139" fillId="2" borderId="875" xfId="0" applyNumberFormat="1" applyFont="1" applyFill="1" applyBorder="1" applyAlignment="1" applyProtection="1">
      <alignment horizontal="right"/>
      <protection locked="0"/>
    </xf>
    <xf numFmtId="3" fontId="139" fillId="2" borderId="876" xfId="0" applyNumberFormat="1" applyFont="1" applyFill="1" applyBorder="1" applyAlignment="1" applyProtection="1">
      <alignment horizontal="right"/>
      <protection locked="0"/>
    </xf>
    <xf numFmtId="3" fontId="139" fillId="2" borderId="874" xfId="0" applyNumberFormat="1" applyFont="1" applyFill="1" applyBorder="1" applyAlignment="1" applyProtection="1">
      <alignment horizontal="right"/>
      <protection locked="0"/>
    </xf>
    <xf numFmtId="3" fontId="139" fillId="2" borderId="1792" xfId="0" applyNumberFormat="1" applyFont="1" applyFill="1" applyBorder="1" applyAlignment="1" applyProtection="1">
      <alignment horizontal="right"/>
      <protection locked="0"/>
    </xf>
    <xf numFmtId="3" fontId="139" fillId="2" borderId="1793" xfId="0" applyNumberFormat="1" applyFont="1" applyFill="1" applyBorder="1" applyAlignment="1" applyProtection="1">
      <alignment horizontal="right"/>
      <protection locked="0"/>
    </xf>
    <xf numFmtId="3" fontId="139" fillId="2" borderId="1794" xfId="0" applyNumberFormat="1" applyFont="1" applyFill="1" applyBorder="1" applyAlignment="1" applyProtection="1">
      <alignment horizontal="right"/>
      <protection locked="0"/>
    </xf>
    <xf numFmtId="3" fontId="139" fillId="2" borderId="908" xfId="0" applyNumberFormat="1" applyFont="1" applyFill="1" applyBorder="1" applyAlignment="1" applyProtection="1">
      <alignment horizontal="right"/>
      <protection locked="0"/>
    </xf>
    <xf numFmtId="173" fontId="74" fillId="11" borderId="660" xfId="1" applyNumberFormat="1" applyFont="1" applyFill="1" applyBorder="1" applyAlignment="1">
      <alignment horizontal="right" vertical="top"/>
    </xf>
    <xf numFmtId="3" fontId="139" fillId="2" borderId="660" xfId="0" applyNumberFormat="1" applyFont="1" applyFill="1" applyBorder="1" applyAlignment="1" applyProtection="1">
      <alignment horizontal="right"/>
      <protection locked="0"/>
    </xf>
    <xf numFmtId="166" fontId="288" fillId="7" borderId="1798" xfId="1" applyFont="1" applyFill="1" applyBorder="1" applyAlignment="1">
      <alignment horizontal="center" vertical="center"/>
    </xf>
    <xf numFmtId="173" fontId="138" fillId="11" borderId="1806" xfId="1" applyNumberFormat="1" applyFont="1" applyFill="1" applyBorder="1" applyAlignment="1">
      <alignment horizontal="right"/>
    </xf>
    <xf numFmtId="3" fontId="223" fillId="7" borderId="1090" xfId="0" applyNumberFormat="1" applyFont="1" applyFill="1" applyBorder="1" applyAlignment="1">
      <alignment horizontal="center" vertical="center"/>
    </xf>
    <xf numFmtId="3" fontId="307" fillId="7" borderId="1090" xfId="0" applyNumberFormat="1" applyFont="1" applyFill="1" applyBorder="1" applyAlignment="1">
      <alignment horizontal="center" vertical="center"/>
    </xf>
    <xf numFmtId="173" fontId="74" fillId="11" borderId="874" xfId="1" applyNumberFormat="1" applyFont="1" applyFill="1" applyBorder="1" applyAlignment="1">
      <alignment horizontal="right" vertical="top"/>
    </xf>
    <xf numFmtId="3" fontId="139" fillId="2" borderId="1807" xfId="0" applyNumberFormat="1" applyFont="1" applyFill="1" applyBorder="1" applyAlignment="1" applyProtection="1">
      <alignment horizontal="right"/>
      <protection locked="0"/>
    </xf>
    <xf numFmtId="3" fontId="223" fillId="7" borderId="1808" xfId="0" applyNumberFormat="1" applyFont="1" applyFill="1" applyBorder="1" applyAlignment="1">
      <alignment horizontal="center" vertical="center"/>
    </xf>
    <xf numFmtId="173" fontId="323" fillId="7" borderId="1808" xfId="1" applyNumberFormat="1" applyFont="1" applyFill="1" applyBorder="1" applyAlignment="1">
      <alignment horizontal="center" vertical="center"/>
    </xf>
    <xf numFmtId="173" fontId="323" fillId="7" borderId="1809" xfId="1" applyNumberFormat="1" applyFont="1" applyFill="1" applyBorder="1" applyAlignment="1">
      <alignment horizontal="center" vertical="center"/>
    </xf>
    <xf numFmtId="173" fontId="322" fillId="2" borderId="1170" xfId="1" applyNumberFormat="1" applyFont="1" applyFill="1" applyBorder="1" applyAlignment="1" applyProtection="1">
      <alignment horizontal="right"/>
      <protection locked="0"/>
    </xf>
    <xf numFmtId="173" fontId="322" fillId="2" borderId="1810" xfId="1" applyNumberFormat="1" applyFont="1" applyFill="1" applyBorder="1" applyAlignment="1" applyProtection="1">
      <alignment horizontal="right"/>
      <protection locked="0"/>
    </xf>
    <xf numFmtId="173" fontId="322" fillId="2" borderId="670" xfId="1" applyNumberFormat="1" applyFont="1" applyFill="1" applyBorder="1" applyAlignment="1" applyProtection="1">
      <alignment horizontal="right"/>
      <protection locked="0"/>
    </xf>
    <xf numFmtId="173" fontId="322" fillId="2" borderId="926" xfId="1" applyNumberFormat="1" applyFont="1" applyFill="1" applyBorder="1" applyAlignment="1" applyProtection="1">
      <alignment horizontal="right"/>
      <protection locked="0"/>
    </xf>
    <xf numFmtId="0" fontId="30" fillId="2" borderId="328" xfId="4" applyFont="1" applyFill="1" applyBorder="1"/>
    <xf numFmtId="0" fontId="30" fillId="2" borderId="1007" xfId="4" applyFont="1" applyFill="1" applyBorder="1"/>
    <xf numFmtId="0" fontId="30" fillId="2" borderId="329" xfId="4" applyFont="1" applyFill="1" applyBorder="1"/>
    <xf numFmtId="0" fontId="32" fillId="7" borderId="1775" xfId="4" applyFont="1" applyFill="1" applyBorder="1" applyAlignment="1">
      <alignment horizontal="left"/>
    </xf>
    <xf numFmtId="0" fontId="113" fillId="7" borderId="1130" xfId="0" applyFont="1" applyFill="1" applyBorder="1"/>
    <xf numFmtId="0" fontId="113" fillId="7" borderId="911" xfId="0" applyFont="1" applyFill="1" applyBorder="1"/>
    <xf numFmtId="3" fontId="240" fillId="7" borderId="1797" xfId="0" applyNumberFormat="1" applyFont="1" applyFill="1" applyBorder="1" applyAlignment="1">
      <alignment horizontal="center" vertical="top"/>
    </xf>
    <xf numFmtId="178" fontId="114" fillId="7" borderId="1811" xfId="0" applyNumberFormat="1" applyFont="1" applyFill="1" applyBorder="1" applyAlignment="1">
      <alignment horizontal="center"/>
    </xf>
    <xf numFmtId="178" fontId="114" fillId="7" borderId="1812" xfId="0" applyNumberFormat="1" applyFont="1" applyFill="1" applyBorder="1" applyAlignment="1">
      <alignment horizontal="center"/>
    </xf>
    <xf numFmtId="3" fontId="114" fillId="26" borderId="1813" xfId="0" applyNumberFormat="1" applyFont="1" applyFill="1" applyBorder="1" applyAlignment="1">
      <alignment horizontal="center" vertical="top"/>
    </xf>
    <xf numFmtId="178" fontId="114" fillId="26" borderId="1811" xfId="0" applyNumberFormat="1" applyFont="1" applyFill="1" applyBorder="1" applyAlignment="1">
      <alignment horizontal="center"/>
    </xf>
    <xf numFmtId="178" fontId="133" fillId="26" borderId="1811" xfId="0" applyNumberFormat="1" applyFont="1" applyFill="1" applyBorder="1" applyAlignment="1">
      <alignment horizontal="center"/>
    </xf>
    <xf numFmtId="178" fontId="114" fillId="26" borderId="1814" xfId="0" applyNumberFormat="1" applyFont="1" applyFill="1" applyBorder="1" applyAlignment="1">
      <alignment horizontal="center"/>
    </xf>
    <xf numFmtId="3" fontId="114" fillId="7" borderId="1797" xfId="0" applyNumberFormat="1" applyFont="1" applyFill="1" applyBorder="1" applyAlignment="1">
      <alignment horizontal="center" vertical="top"/>
    </xf>
    <xf numFmtId="178" fontId="133" fillId="7" borderId="1811" xfId="0" applyNumberFormat="1" applyFont="1" applyFill="1" applyBorder="1" applyAlignment="1">
      <alignment horizontal="center"/>
    </xf>
    <xf numFmtId="178" fontId="114" fillId="26" borderId="1812" xfId="0" applyNumberFormat="1" applyFont="1" applyFill="1" applyBorder="1" applyAlignment="1">
      <alignment horizontal="center"/>
    </xf>
    <xf numFmtId="0" fontId="114" fillId="7" borderId="911" xfId="0" applyFont="1" applyFill="1" applyBorder="1" applyAlignment="1">
      <alignment horizontal="center" vertical="top"/>
    </xf>
    <xf numFmtId="3" fontId="240" fillId="7" borderId="1170" xfId="0" applyNumberFormat="1" applyFont="1" applyFill="1" applyBorder="1" applyAlignment="1">
      <alignment horizontal="center" vertical="top"/>
    </xf>
    <xf numFmtId="178" fontId="114" fillId="7" borderId="1325" xfId="0" applyNumberFormat="1" applyFont="1" applyFill="1" applyBorder="1" applyAlignment="1">
      <alignment horizontal="center"/>
    </xf>
    <xf numFmtId="178" fontId="114" fillId="7" borderId="1326" xfId="0" applyNumberFormat="1" applyFont="1" applyFill="1" applyBorder="1" applyAlignment="1">
      <alignment horizontal="center"/>
    </xf>
    <xf numFmtId="3" fontId="114" fillId="26" borderId="1815" xfId="0" applyNumberFormat="1" applyFont="1" applyFill="1" applyBorder="1" applyAlignment="1">
      <alignment horizontal="center" vertical="top"/>
    </xf>
    <xf numFmtId="178" fontId="114" fillId="26" borderId="1749" xfId="0" applyNumberFormat="1" applyFont="1" applyFill="1" applyBorder="1" applyAlignment="1">
      <alignment horizontal="center"/>
    </xf>
    <xf numFmtId="178" fontId="133" fillId="26" borderId="1749" xfId="0" applyNumberFormat="1" applyFont="1" applyFill="1" applyBorder="1" applyAlignment="1">
      <alignment horizontal="center"/>
    </xf>
    <xf numFmtId="178" fontId="114" fillId="26" borderId="1816" xfId="0" applyNumberFormat="1" applyFont="1" applyFill="1" applyBorder="1" applyAlignment="1">
      <alignment horizontal="center"/>
    </xf>
    <xf numFmtId="3" fontId="114" fillId="7" borderId="668" xfId="0" applyNumberFormat="1" applyFont="1" applyFill="1" applyBorder="1" applyAlignment="1">
      <alignment horizontal="center" vertical="top"/>
    </xf>
    <xf numFmtId="178" fontId="133" fillId="7" borderId="1325" xfId="0" applyNumberFormat="1" applyFont="1" applyFill="1" applyBorder="1" applyAlignment="1">
      <alignment horizontal="center"/>
    </xf>
    <xf numFmtId="178" fontId="114" fillId="26" borderId="1817" xfId="0" applyNumberFormat="1" applyFont="1" applyFill="1" applyBorder="1" applyAlignment="1">
      <alignment horizontal="center"/>
    </xf>
    <xf numFmtId="0" fontId="113" fillId="7" borderId="1782" xfId="0" applyFont="1" applyFill="1" applyBorder="1" applyAlignment="1">
      <alignment horizontal="center" vertical="top"/>
    </xf>
    <xf numFmtId="170" fontId="284" fillId="7" borderId="1766" xfId="0" applyNumberFormat="1" applyFont="1" applyFill="1" applyBorder="1" applyAlignment="1">
      <alignment horizontal="center" vertical="center"/>
    </xf>
    <xf numFmtId="170" fontId="284" fillId="7" borderId="1752" xfId="0" applyNumberFormat="1" applyFont="1" applyFill="1" applyBorder="1" applyAlignment="1">
      <alignment horizontal="center" vertical="center"/>
    </xf>
    <xf numFmtId="170" fontId="284" fillId="7" borderId="1767" xfId="0" applyNumberFormat="1" applyFont="1" applyFill="1" applyBorder="1" applyAlignment="1">
      <alignment horizontal="center" vertical="center"/>
    </xf>
    <xf numFmtId="170" fontId="284" fillId="7" borderId="1782" xfId="0" applyNumberFormat="1" applyFont="1" applyFill="1" applyBorder="1" applyAlignment="1">
      <alignment horizontal="center" vertical="center"/>
    </xf>
    <xf numFmtId="170" fontId="284" fillId="7" borderId="1818" xfId="0" applyNumberFormat="1" applyFont="1" applyFill="1" applyBorder="1" applyAlignment="1">
      <alignment horizontal="center" vertical="center"/>
    </xf>
    <xf numFmtId="170" fontId="284" fillId="7" borderId="1819" xfId="0" applyNumberFormat="1" applyFont="1" applyFill="1" applyBorder="1" applyAlignment="1">
      <alignment horizontal="center" vertical="center"/>
    </xf>
    <xf numFmtId="3" fontId="4" fillId="7" borderId="1797" xfId="0" applyNumberFormat="1" applyFont="1" applyFill="1" applyBorder="1" applyAlignment="1">
      <alignment horizontal="center" vertical="center"/>
    </xf>
    <xf numFmtId="3" fontId="12" fillId="2" borderId="1787" xfId="0" applyNumberFormat="1" applyFont="1" applyFill="1" applyBorder="1" applyAlignment="1">
      <alignment horizontal="center" vertical="top"/>
    </xf>
    <xf numFmtId="3" fontId="12" fillId="11" borderId="1788" xfId="0" applyNumberFormat="1" applyFont="1" applyFill="1" applyBorder="1" applyAlignment="1">
      <alignment horizontal="center" vertical="top"/>
    </xf>
    <xf numFmtId="3" fontId="12" fillId="11" borderId="1786" xfId="0" applyNumberFormat="1" applyFont="1" applyFill="1" applyBorder="1" applyAlignment="1">
      <alignment horizontal="center" vertical="top"/>
    </xf>
    <xf numFmtId="3" fontId="12" fillId="11" borderId="1789" xfId="0" applyNumberFormat="1" applyFont="1" applyFill="1" applyBorder="1" applyAlignment="1">
      <alignment horizontal="center" vertical="top"/>
    </xf>
    <xf numFmtId="3" fontId="108" fillId="2" borderId="1785" xfId="0" applyNumberFormat="1" applyFont="1" applyFill="1" applyBorder="1" applyProtection="1">
      <protection locked="0"/>
    </xf>
    <xf numFmtId="3" fontId="108" fillId="2" borderId="1820" xfId="0" applyNumberFormat="1" applyFont="1" applyFill="1" applyBorder="1" applyProtection="1">
      <protection locked="0"/>
    </xf>
    <xf numFmtId="3" fontId="4" fillId="26" borderId="660" xfId="0" applyNumberFormat="1" applyFont="1" applyFill="1" applyBorder="1" applyAlignment="1">
      <alignment horizontal="left" vertical="center" indent="2"/>
    </xf>
    <xf numFmtId="3" fontId="12" fillId="2" borderId="874" xfId="0" applyNumberFormat="1" applyFont="1" applyFill="1" applyBorder="1" applyAlignment="1">
      <alignment horizontal="center" vertical="top"/>
    </xf>
    <xf numFmtId="3" fontId="12" fillId="11" borderId="862" xfId="0" applyNumberFormat="1" applyFont="1" applyFill="1" applyBorder="1" applyAlignment="1">
      <alignment horizontal="center" vertical="top"/>
    </xf>
    <xf numFmtId="3" fontId="12" fillId="11" borderId="876" xfId="0" applyNumberFormat="1" applyFont="1" applyFill="1" applyBorder="1" applyAlignment="1">
      <alignment horizontal="center" vertical="top"/>
    </xf>
    <xf numFmtId="3" fontId="12" fillId="11" borderId="1793" xfId="0" applyNumberFormat="1" applyFont="1" applyFill="1" applyBorder="1" applyAlignment="1">
      <alignment horizontal="center" vertical="top"/>
    </xf>
    <xf numFmtId="3" fontId="108" fillId="2" borderId="875" xfId="0" applyNumberFormat="1" applyFont="1" applyFill="1" applyBorder="1" applyProtection="1">
      <protection locked="0"/>
    </xf>
    <xf numFmtId="3" fontId="108" fillId="2" borderId="876" xfId="0" applyNumberFormat="1" applyFont="1" applyFill="1" applyBorder="1" applyProtection="1">
      <protection locked="0"/>
    </xf>
    <xf numFmtId="3" fontId="108" fillId="2" borderId="874" xfId="0" applyNumberFormat="1" applyFont="1" applyFill="1" applyBorder="1" applyProtection="1">
      <protection locked="0"/>
    </xf>
    <xf numFmtId="3" fontId="108" fillId="2" borderId="862" xfId="0" applyNumberFormat="1" applyFont="1" applyFill="1" applyBorder="1" applyAlignment="1" applyProtection="1">
      <alignment horizontal="center"/>
      <protection locked="0"/>
    </xf>
    <xf numFmtId="3" fontId="108" fillId="2" borderId="1793" xfId="0" applyNumberFormat="1" applyFont="1" applyFill="1" applyBorder="1" applyProtection="1">
      <protection locked="0"/>
    </xf>
    <xf numFmtId="3" fontId="108" fillId="2" borderId="875" xfId="0" applyNumberFormat="1" applyFont="1" applyFill="1" applyBorder="1" applyAlignment="1" applyProtection="1">
      <alignment horizontal="center"/>
      <protection locked="0"/>
    </xf>
    <xf numFmtId="3" fontId="108" fillId="2" borderId="908" xfId="0" applyNumberFormat="1" applyFont="1" applyFill="1" applyBorder="1" applyAlignment="1" applyProtection="1">
      <alignment horizontal="right"/>
      <protection locked="0"/>
    </xf>
    <xf numFmtId="3" fontId="12" fillId="2" borderId="1821" xfId="0" applyNumberFormat="1" applyFont="1" applyFill="1" applyBorder="1" applyAlignment="1">
      <alignment horizontal="center" vertical="top"/>
    </xf>
    <xf numFmtId="3" fontId="4" fillId="7" borderId="1766" xfId="0" applyNumberFormat="1" applyFont="1" applyFill="1" applyBorder="1" applyAlignment="1">
      <alignment horizontal="center" vertical="center"/>
    </xf>
    <xf numFmtId="3" fontId="12" fillId="2" borderId="878" xfId="0" applyNumberFormat="1" applyFont="1" applyFill="1" applyBorder="1" applyAlignment="1">
      <alignment horizontal="center" vertical="top"/>
    </xf>
    <xf numFmtId="3" fontId="12" fillId="11" borderId="863" xfId="0" applyNumberFormat="1" applyFont="1" applyFill="1" applyBorder="1" applyAlignment="1">
      <alignment horizontal="center" vertical="top"/>
    </xf>
    <xf numFmtId="3" fontId="12" fillId="11" borderId="880" xfId="0" applyNumberFormat="1" applyFont="1" applyFill="1" applyBorder="1" applyAlignment="1">
      <alignment horizontal="center" vertical="top"/>
    </xf>
    <xf numFmtId="3" fontId="12" fillId="11" borderId="881" xfId="0" applyNumberFormat="1" applyFont="1" applyFill="1" applyBorder="1" applyAlignment="1">
      <alignment horizontal="center" vertical="top"/>
    </xf>
    <xf numFmtId="3" fontId="108" fillId="2" borderId="879" xfId="0" applyNumberFormat="1" applyFont="1" applyFill="1" applyBorder="1" applyProtection="1">
      <protection locked="0"/>
    </xf>
    <xf numFmtId="3" fontId="108" fillId="2" borderId="880" xfId="0" applyNumberFormat="1" applyFont="1" applyFill="1" applyBorder="1" applyProtection="1">
      <protection locked="0"/>
    </xf>
    <xf numFmtId="3" fontId="108" fillId="2" borderId="878" xfId="0" applyNumberFormat="1" applyFont="1" applyFill="1" applyBorder="1" applyProtection="1">
      <protection locked="0"/>
    </xf>
    <xf numFmtId="3" fontId="108" fillId="2" borderId="863" xfId="0" applyNumberFormat="1" applyFont="1" applyFill="1" applyBorder="1" applyAlignment="1" applyProtection="1">
      <alignment horizontal="center"/>
      <protection locked="0"/>
    </xf>
    <xf numFmtId="3" fontId="108" fillId="2" borderId="881" xfId="0" applyNumberFormat="1" applyFont="1" applyFill="1" applyBorder="1" applyProtection="1">
      <protection locked="0"/>
    </xf>
    <xf numFmtId="3" fontId="108" fillId="2" borderId="879" xfId="0" applyNumberFormat="1" applyFont="1" applyFill="1" applyBorder="1" applyAlignment="1" applyProtection="1">
      <alignment horizontal="center"/>
      <protection locked="0"/>
    </xf>
    <xf numFmtId="3" fontId="108" fillId="2" borderId="1822" xfId="0" applyNumberFormat="1" applyFont="1" applyFill="1" applyBorder="1" applyAlignment="1" applyProtection="1">
      <alignment horizontal="right"/>
      <protection locked="0"/>
    </xf>
    <xf numFmtId="3" fontId="108" fillId="2" borderId="1786" xfId="0" applyNumberFormat="1" applyFont="1" applyFill="1" applyBorder="1" applyProtection="1">
      <protection locked="0"/>
    </xf>
    <xf numFmtId="3" fontId="108" fillId="2" borderId="1787" xfId="0" applyNumberFormat="1" applyFont="1" applyFill="1" applyBorder="1" applyProtection="1">
      <protection locked="0"/>
    </xf>
    <xf numFmtId="3" fontId="108" fillId="2" borderId="1788" xfId="0" applyNumberFormat="1" applyFont="1" applyFill="1" applyBorder="1" applyAlignment="1" applyProtection="1">
      <alignment horizontal="center"/>
      <protection locked="0"/>
    </xf>
    <xf numFmtId="3" fontId="108" fillId="2" borderId="1789" xfId="0" applyNumberFormat="1" applyFont="1" applyFill="1" applyBorder="1" applyProtection="1">
      <protection locked="0"/>
    </xf>
    <xf numFmtId="3" fontId="108" fillId="2" borderId="1785" xfId="0" applyNumberFormat="1" applyFont="1" applyFill="1" applyBorder="1" applyAlignment="1" applyProtection="1">
      <alignment horizontal="center"/>
      <protection locked="0"/>
    </xf>
    <xf numFmtId="3" fontId="108" fillId="2" borderId="1791" xfId="0" applyNumberFormat="1" applyFont="1" applyFill="1" applyBorder="1" applyAlignment="1" applyProtection="1">
      <alignment horizontal="right"/>
      <protection locked="0"/>
    </xf>
    <xf numFmtId="3" fontId="108" fillId="2" borderId="875" xfId="0" applyNumberFormat="1" applyFont="1" applyFill="1" applyBorder="1" applyAlignment="1" applyProtection="1">
      <alignment horizontal="right"/>
      <protection locked="0"/>
    </xf>
    <xf numFmtId="3" fontId="12" fillId="11" borderId="660" xfId="0" applyNumberFormat="1" applyFont="1" applyFill="1" applyBorder="1" applyAlignment="1">
      <alignment horizontal="center" vertical="top"/>
    </xf>
    <xf numFmtId="3" fontId="108" fillId="2" borderId="660" xfId="0" applyNumberFormat="1" applyFont="1" applyFill="1" applyBorder="1" applyAlignment="1" applyProtection="1">
      <alignment horizontal="center"/>
      <protection locked="0"/>
    </xf>
    <xf numFmtId="3" fontId="12" fillId="2" borderId="1826" xfId="0" applyNumberFormat="1" applyFont="1" applyFill="1" applyBorder="1" applyAlignment="1">
      <alignment horizontal="center" vertical="top"/>
    </xf>
    <xf numFmtId="3" fontId="12" fillId="11" borderId="1827" xfId="0" applyNumberFormat="1" applyFont="1" applyFill="1" applyBorder="1" applyAlignment="1">
      <alignment horizontal="center" vertical="top"/>
    </xf>
    <xf numFmtId="3" fontId="12" fillId="11" borderId="1828" xfId="0" applyNumberFormat="1" applyFont="1" applyFill="1" applyBorder="1" applyAlignment="1">
      <alignment horizontal="center" vertical="top"/>
    </xf>
    <xf numFmtId="3" fontId="12" fillId="11" borderId="1829" xfId="0" applyNumberFormat="1" applyFont="1" applyFill="1" applyBorder="1" applyAlignment="1">
      <alignment horizontal="center" vertical="top"/>
    </xf>
    <xf numFmtId="3" fontId="108" fillId="11" borderId="1806" xfId="0" applyNumberFormat="1" applyFont="1" applyFill="1" applyBorder="1"/>
    <xf numFmtId="3" fontId="108" fillId="11" borderId="1828" xfId="0" applyNumberFormat="1" applyFont="1" applyFill="1" applyBorder="1"/>
    <xf numFmtId="3" fontId="108" fillId="11" borderId="1826" xfId="0" applyNumberFormat="1" applyFont="1" applyFill="1" applyBorder="1"/>
    <xf numFmtId="3" fontId="108" fillId="11" borderId="1827" xfId="0" applyNumberFormat="1" applyFont="1" applyFill="1" applyBorder="1"/>
    <xf numFmtId="3" fontId="108" fillId="11" borderId="1829" xfId="0" applyNumberFormat="1" applyFont="1" applyFill="1" applyBorder="1"/>
    <xf numFmtId="3" fontId="4" fillId="7" borderId="1170" xfId="0" applyNumberFormat="1" applyFont="1" applyFill="1" applyBorder="1" applyAlignment="1">
      <alignment horizontal="center" vertical="center"/>
    </xf>
    <xf numFmtId="3" fontId="12" fillId="2" borderId="1830" xfId="0" applyNumberFormat="1" applyFont="1" applyFill="1" applyBorder="1" applyAlignment="1">
      <alignment horizontal="center" vertical="top"/>
    </xf>
    <xf numFmtId="3" fontId="12" fillId="11" borderId="1170" xfId="0" applyNumberFormat="1" applyFont="1" applyFill="1" applyBorder="1" applyAlignment="1">
      <alignment horizontal="center" vertical="top"/>
    </xf>
    <xf numFmtId="3" fontId="12" fillId="11" borderId="1325" xfId="0" applyNumberFormat="1" applyFont="1" applyFill="1" applyBorder="1" applyAlignment="1">
      <alignment horizontal="center" vertical="top"/>
    </xf>
    <xf numFmtId="3" fontId="12" fillId="11" borderId="1326" xfId="0" applyNumberFormat="1" applyFont="1" applyFill="1" applyBorder="1" applyAlignment="1">
      <alignment horizontal="center" vertical="top"/>
    </xf>
    <xf numFmtId="3" fontId="108" fillId="11" borderId="1831" xfId="0" applyNumberFormat="1" applyFont="1" applyFill="1" applyBorder="1"/>
    <xf numFmtId="3" fontId="108" fillId="11" borderId="1832" xfId="0" applyNumberFormat="1" applyFont="1" applyFill="1" applyBorder="1"/>
    <xf numFmtId="3" fontId="108" fillId="11" borderId="1833" xfId="0" applyNumberFormat="1" applyFont="1" applyFill="1" applyBorder="1"/>
    <xf numFmtId="3" fontId="108" fillId="11" borderId="1772" xfId="0" applyNumberFormat="1" applyFont="1" applyFill="1" applyBorder="1"/>
    <xf numFmtId="3" fontId="108" fillId="11" borderId="1834" xfId="0" applyNumberFormat="1" applyFont="1" applyFill="1" applyBorder="1"/>
    <xf numFmtId="0" fontId="32" fillId="7" borderId="1775" xfId="0" applyFont="1" applyFill="1" applyBorder="1"/>
    <xf numFmtId="0" fontId="32" fillId="7" borderId="1028" xfId="0" applyFont="1" applyFill="1" applyBorder="1" applyAlignment="1">
      <alignment horizontal="center"/>
    </xf>
    <xf numFmtId="166" fontId="31" fillId="8" borderId="1016" xfId="0" applyNumberFormat="1" applyFont="1" applyFill="1" applyBorder="1"/>
    <xf numFmtId="0" fontId="31" fillId="0" borderId="1016" xfId="0" applyFont="1" applyBorder="1"/>
    <xf numFmtId="166" fontId="31" fillId="11" borderId="1016" xfId="0" applyNumberFormat="1" applyFont="1" applyFill="1" applyBorder="1"/>
    <xf numFmtId="166" fontId="31" fillId="8" borderId="1016" xfId="1" applyFont="1" applyFill="1" applyBorder="1"/>
    <xf numFmtId="0" fontId="135" fillId="0" borderId="668" xfId="0" applyFont="1" applyBorder="1"/>
    <xf numFmtId="0" fontId="126" fillId="29" borderId="1776" xfId="0" applyFont="1" applyFill="1" applyBorder="1"/>
    <xf numFmtId="0" fontId="127" fillId="29" borderId="926" xfId="0" applyFont="1" applyFill="1" applyBorder="1"/>
    <xf numFmtId="0" fontId="126" fillId="29" borderId="926" xfId="0" applyFont="1" applyFill="1" applyBorder="1"/>
    <xf numFmtId="0" fontId="126" fillId="29" borderId="670" xfId="0" applyFont="1" applyFill="1" applyBorder="1"/>
    <xf numFmtId="172" fontId="126" fillId="89" borderId="1835" xfId="0" applyNumberFormat="1" applyFont="1" applyFill="1" applyBorder="1"/>
    <xf numFmtId="172" fontId="316" fillId="0" borderId="1835" xfId="1241" applyNumberFormat="1" applyFont="1" applyBorder="1"/>
    <xf numFmtId="0" fontId="126" fillId="0" borderId="1835" xfId="0" applyFont="1" applyBorder="1"/>
    <xf numFmtId="172" fontId="316" fillId="0" borderId="1836" xfId="1241" applyNumberFormat="1" applyFont="1" applyFill="1" applyBorder="1"/>
    <xf numFmtId="172" fontId="0" fillId="89" borderId="1835" xfId="0" applyNumberFormat="1" applyFill="1" applyBorder="1"/>
    <xf numFmtId="172" fontId="73" fillId="0" borderId="1835" xfId="1241" applyNumberFormat="1" applyFont="1" applyBorder="1"/>
    <xf numFmtId="0" fontId="0" fillId="0" borderId="1835" xfId="0" applyBorder="1"/>
    <xf numFmtId="172" fontId="73" fillId="0" borderId="1836" xfId="1241" applyNumberFormat="1" applyFont="1" applyFill="1" applyBorder="1"/>
    <xf numFmtId="0" fontId="2" fillId="2" borderId="1007" xfId="0" applyFont="1" applyFill="1" applyBorder="1" applyAlignment="1">
      <alignment horizontal="left" vertical="center"/>
    </xf>
    <xf numFmtId="0" fontId="2" fillId="2" borderId="1007" xfId="0" applyFont="1" applyFill="1" applyBorder="1" applyAlignment="1">
      <alignment horizontal="center" vertical="center"/>
    </xf>
    <xf numFmtId="0" fontId="46" fillId="2" borderId="329" xfId="0" applyFont="1" applyFill="1" applyBorder="1"/>
    <xf numFmtId="0" fontId="27" fillId="14" borderId="1838" xfId="0" applyFont="1" applyFill="1" applyBorder="1" applyAlignment="1">
      <alignment horizontal="center" vertical="center" wrapText="1"/>
    </xf>
    <xf numFmtId="0" fontId="27" fillId="14" borderId="1842" xfId="0" applyFont="1" applyFill="1" applyBorder="1" applyAlignment="1">
      <alignment horizontal="center" vertical="center" wrapText="1"/>
    </xf>
    <xf numFmtId="0" fontId="57" fillId="14" borderId="1842" xfId="0" applyFont="1" applyFill="1" applyBorder="1" applyAlignment="1">
      <alignment horizontal="center" vertical="center" wrapText="1"/>
    </xf>
    <xf numFmtId="0" fontId="27" fillId="7" borderId="1842" xfId="0" applyFont="1" applyFill="1" applyBorder="1" applyAlignment="1">
      <alignment horizontal="center" vertical="center" wrapText="1"/>
    </xf>
    <xf numFmtId="0" fontId="3" fillId="7" borderId="679" xfId="0" applyFont="1" applyFill="1" applyBorder="1"/>
    <xf numFmtId="170" fontId="28" fillId="14" borderId="681" xfId="0" quotePrefix="1" applyNumberFormat="1" applyFont="1" applyFill="1" applyBorder="1" applyAlignment="1">
      <alignment horizontal="center"/>
    </xf>
    <xf numFmtId="170" fontId="28" fillId="14" borderId="681" xfId="0" applyNumberFormat="1" applyFont="1" applyFill="1" applyBorder="1" applyAlignment="1">
      <alignment horizontal="center"/>
    </xf>
    <xf numFmtId="170" fontId="28" fillId="14" borderId="1843" xfId="0" applyNumberFormat="1" applyFont="1" applyFill="1" applyBorder="1" applyAlignment="1">
      <alignment horizontal="center"/>
    </xf>
    <xf numFmtId="170" fontId="28" fillId="14" borderId="1844" xfId="0" applyNumberFormat="1" applyFont="1" applyFill="1" applyBorder="1" applyAlignment="1">
      <alignment horizontal="center"/>
    </xf>
    <xf numFmtId="0" fontId="25" fillId="0" borderId="302" xfId="0" applyFont="1" applyBorder="1" applyAlignment="1">
      <alignment horizontal="center"/>
    </xf>
    <xf numFmtId="0" fontId="25" fillId="0" borderId="302" xfId="0" applyFont="1" applyBorder="1"/>
    <xf numFmtId="0" fontId="26" fillId="2" borderId="302" xfId="0" applyFont="1" applyFill="1" applyBorder="1"/>
    <xf numFmtId="0" fontId="26" fillId="0" borderId="302" xfId="0" applyFont="1" applyBorder="1"/>
    <xf numFmtId="0" fontId="12" fillId="0" borderId="302" xfId="0" applyFont="1" applyBorder="1"/>
    <xf numFmtId="0" fontId="27" fillId="0" borderId="302" xfId="0" applyFont="1" applyBorder="1"/>
    <xf numFmtId="0" fontId="4" fillId="2" borderId="302" xfId="0" applyFont="1" applyFill="1" applyBorder="1"/>
    <xf numFmtId="0" fontId="4" fillId="2" borderId="684" xfId="0" applyFont="1" applyFill="1" applyBorder="1"/>
    <xf numFmtId="0" fontId="26" fillId="0" borderId="684" xfId="0" applyFont="1" applyBorder="1"/>
    <xf numFmtId="0" fontId="25" fillId="2" borderId="274" xfId="0" applyFont="1" applyFill="1" applyBorder="1"/>
    <xf numFmtId="0" fontId="25" fillId="2" borderId="679" xfId="0" applyFont="1" applyFill="1" applyBorder="1"/>
    <xf numFmtId="0" fontId="26" fillId="0" borderId="1845" xfId="0" applyFont="1" applyBorder="1"/>
    <xf numFmtId="0" fontId="12" fillId="0" borderId="1845" xfId="0" applyFont="1" applyBorder="1"/>
    <xf numFmtId="0" fontId="25" fillId="0" borderId="1845" xfId="0" applyFont="1" applyBorder="1"/>
    <xf numFmtId="0" fontId="30" fillId="2" borderId="797" xfId="0" applyFont="1" applyFill="1" applyBorder="1"/>
    <xf numFmtId="0" fontId="27" fillId="0" borderId="258" xfId="0" applyFont="1" applyBorder="1" applyAlignment="1">
      <alignment horizontal="center"/>
    </xf>
    <xf numFmtId="0" fontId="4" fillId="0" borderId="258" xfId="0" applyFont="1" applyBorder="1"/>
    <xf numFmtId="0" fontId="10" fillId="0" borderId="258" xfId="0" applyFont="1" applyBorder="1" applyAlignment="1">
      <alignment horizontal="center" vertical="center"/>
    </xf>
    <xf numFmtId="0" fontId="10" fillId="0" borderId="258" xfId="0" applyFont="1" applyBorder="1" applyAlignment="1">
      <alignment horizontal="left"/>
    </xf>
    <xf numFmtId="0" fontId="12" fillId="3" borderId="258" xfId="0" applyFont="1" applyFill="1" applyBorder="1"/>
    <xf numFmtId="0" fontId="3" fillId="0" borderId="258" xfId="0" applyFont="1" applyBorder="1"/>
    <xf numFmtId="0" fontId="25" fillId="2" borderId="797" xfId="0" applyFont="1" applyFill="1" applyBorder="1"/>
    <xf numFmtId="0" fontId="10" fillId="0" borderId="258" xfId="0" applyFont="1" applyBorder="1" applyAlignment="1" applyProtection="1">
      <alignment horizontal="center" vertical="center"/>
      <protection locked="0"/>
    </xf>
    <xf numFmtId="0" fontId="12" fillId="0" borderId="258" xfId="0" applyFont="1" applyBorder="1" applyAlignment="1" applyProtection="1">
      <alignment horizontal="left"/>
      <protection locked="0"/>
    </xf>
    <xf numFmtId="0" fontId="12" fillId="0" borderId="258" xfId="0" applyFont="1" applyBorder="1" applyProtection="1">
      <protection locked="0"/>
    </xf>
    <xf numFmtId="0" fontId="12" fillId="3" borderId="258" xfId="0" applyFont="1" applyFill="1" applyBorder="1" applyProtection="1">
      <protection locked="0"/>
    </xf>
    <xf numFmtId="0" fontId="12" fillId="3" borderId="684" xfId="0" applyFont="1" applyFill="1" applyBorder="1" applyProtection="1">
      <protection locked="0"/>
    </xf>
    <xf numFmtId="0" fontId="10" fillId="3" borderId="679" xfId="0" applyFont="1" applyFill="1" applyBorder="1" applyAlignment="1">
      <alignment horizontal="center" vertical="center"/>
    </xf>
    <xf numFmtId="0" fontId="12" fillId="3" borderId="684" xfId="0" applyFont="1" applyFill="1" applyBorder="1"/>
    <xf numFmtId="0" fontId="10" fillId="0" borderId="1845" xfId="0" applyFont="1" applyBorder="1" applyAlignment="1">
      <alignment horizontal="left"/>
    </xf>
    <xf numFmtId="0" fontId="10" fillId="0" borderId="1845" xfId="0" applyFont="1" applyBorder="1" applyAlignment="1" applyProtection="1">
      <alignment horizontal="center" vertical="center"/>
      <protection locked="0"/>
    </xf>
    <xf numFmtId="0" fontId="12" fillId="0" borderId="1845" xfId="0" applyFont="1" applyBorder="1" applyAlignment="1" applyProtection="1">
      <alignment horizontal="left"/>
      <protection locked="0"/>
    </xf>
    <xf numFmtId="0" fontId="12" fillId="0" borderId="1845" xfId="0" applyFont="1" applyBorder="1" applyProtection="1">
      <protection locked="0"/>
    </xf>
    <xf numFmtId="0" fontId="10" fillId="0" borderId="684" xfId="0" applyFont="1" applyBorder="1" applyAlignment="1">
      <alignment horizontal="left"/>
    </xf>
    <xf numFmtId="0" fontId="3" fillId="0" borderId="684" xfId="0" applyFont="1" applyBorder="1"/>
    <xf numFmtId="0" fontId="3" fillId="0" borderId="1845" xfId="0" applyFont="1" applyBorder="1"/>
    <xf numFmtId="0" fontId="10" fillId="3" borderId="797" xfId="0" applyFont="1" applyFill="1" applyBorder="1" applyAlignment="1">
      <alignment horizontal="center" vertical="center"/>
    </xf>
    <xf numFmtId="0" fontId="12" fillId="3" borderId="797" xfId="0" applyFont="1" applyFill="1" applyBorder="1" applyAlignment="1" applyProtection="1">
      <alignment horizontal="center" vertical="center"/>
      <protection locked="0"/>
    </xf>
    <xf numFmtId="0" fontId="12" fillId="3" borderId="1845" xfId="0" applyFont="1" applyFill="1" applyBorder="1" applyProtection="1">
      <protection locked="0"/>
    </xf>
    <xf numFmtId="0" fontId="12" fillId="3" borderId="679" xfId="0" applyFont="1" applyFill="1" applyBorder="1" applyAlignment="1" applyProtection="1">
      <alignment horizontal="center" vertical="center"/>
      <protection locked="0"/>
    </xf>
    <xf numFmtId="0" fontId="12" fillId="3" borderId="1846" xfId="0" applyFont="1" applyFill="1" applyBorder="1" applyAlignment="1" applyProtection="1">
      <alignment horizontal="center" vertical="center"/>
      <protection locked="0"/>
    </xf>
    <xf numFmtId="0" fontId="30" fillId="2" borderId="1846" xfId="0" applyFont="1" applyFill="1" applyBorder="1"/>
    <xf numFmtId="166" fontId="8" fillId="17" borderId="1847" xfId="1" applyFont="1" applyFill="1" applyBorder="1" applyProtection="1"/>
    <xf numFmtId="166" fontId="8" fillId="0" borderId="1847" xfId="1" applyFont="1" applyFill="1" applyBorder="1" applyProtection="1"/>
    <xf numFmtId="166" fontId="12" fillId="17" borderId="1847" xfId="1" applyFont="1" applyFill="1" applyBorder="1" applyAlignment="1" applyProtection="1"/>
    <xf numFmtId="166" fontId="12" fillId="17" borderId="1848" xfId="1" applyFont="1" applyFill="1" applyBorder="1" applyAlignment="1" applyProtection="1"/>
    <xf numFmtId="0" fontId="10" fillId="3" borderId="258" xfId="0" applyFont="1" applyFill="1" applyBorder="1" applyAlignment="1">
      <alignment horizontal="center"/>
    </xf>
    <xf numFmtId="43" fontId="0" fillId="8" borderId="1849" xfId="0" applyNumberFormat="1" applyFill="1" applyBorder="1"/>
    <xf numFmtId="43" fontId="0" fillId="8" borderId="1713" xfId="0" applyNumberFormat="1" applyFill="1" applyBorder="1"/>
    <xf numFmtId="0" fontId="30" fillId="2" borderId="1850" xfId="0" applyFont="1" applyFill="1" applyBorder="1"/>
    <xf numFmtId="0" fontId="10" fillId="0" borderId="1851" xfId="0" applyFont="1" applyBorder="1" applyAlignment="1">
      <alignment horizontal="center" vertical="center"/>
    </xf>
    <xf numFmtId="0" fontId="10" fillId="0" borderId="1851" xfId="0" applyFont="1" applyBorder="1" applyAlignment="1">
      <alignment horizontal="left" vertical="center"/>
    </xf>
    <xf numFmtId="0" fontId="12" fillId="0" borderId="1851" xfId="0" applyFont="1" applyBorder="1"/>
    <xf numFmtId="0" fontId="12" fillId="3" borderId="1851" xfId="0" applyFont="1" applyFill="1" applyBorder="1"/>
    <xf numFmtId="166" fontId="8" fillId="17" borderId="1852" xfId="1" applyFont="1" applyFill="1" applyBorder="1" applyProtection="1"/>
    <xf numFmtId="10" fontId="38" fillId="11" borderId="1852" xfId="1" quotePrefix="1" applyNumberFormat="1" applyFont="1" applyFill="1" applyBorder="1" applyAlignment="1" applyProtection="1">
      <alignment horizontal="center"/>
    </xf>
    <xf numFmtId="166" fontId="8" fillId="0" borderId="1852" xfId="1" applyFont="1" applyFill="1" applyBorder="1" applyProtection="1"/>
    <xf numFmtId="166" fontId="12" fillId="17" borderId="1852" xfId="1" applyFont="1" applyFill="1" applyBorder="1" applyAlignment="1" applyProtection="1"/>
    <xf numFmtId="166" fontId="12" fillId="17" borderId="1853" xfId="1" applyFont="1" applyFill="1" applyBorder="1" applyAlignment="1" applyProtection="1"/>
    <xf numFmtId="0" fontId="220" fillId="7" borderId="797" xfId="0" applyFont="1" applyFill="1" applyBorder="1" applyAlignment="1">
      <alignment horizontal="center" vertical="center"/>
    </xf>
    <xf numFmtId="0" fontId="220" fillId="14" borderId="1854" xfId="0" applyFont="1" applyFill="1" applyBorder="1" applyAlignment="1">
      <alignment horizontal="center" vertical="center" wrapText="1"/>
    </xf>
    <xf numFmtId="0" fontId="281" fillId="14" borderId="1855" xfId="0" applyFont="1" applyFill="1" applyBorder="1"/>
    <xf numFmtId="0" fontId="281" fillId="14" borderId="1835" xfId="0" applyFont="1" applyFill="1" applyBorder="1"/>
    <xf numFmtId="170" fontId="222" fillId="14" borderId="1849" xfId="0" quotePrefix="1" applyNumberFormat="1" applyFont="1" applyFill="1" applyBorder="1" applyAlignment="1">
      <alignment horizontal="center"/>
    </xf>
    <xf numFmtId="170" fontId="222" fillId="14" borderId="1835" xfId="0" quotePrefix="1" applyNumberFormat="1" applyFont="1" applyFill="1" applyBorder="1" applyAlignment="1">
      <alignment horizontal="center"/>
    </xf>
    <xf numFmtId="170" fontId="222" fillId="14" borderId="1849" xfId="0" applyNumberFormat="1" applyFont="1" applyFill="1" applyBorder="1" applyAlignment="1">
      <alignment horizontal="center"/>
    </xf>
    <xf numFmtId="170" fontId="222" fillId="14" borderId="1856" xfId="0" applyNumberFormat="1" applyFont="1" applyFill="1" applyBorder="1" applyAlignment="1">
      <alignment horizontal="center"/>
    </xf>
    <xf numFmtId="170" fontId="222" fillId="14" borderId="1857" xfId="0" applyNumberFormat="1" applyFont="1" applyFill="1" applyBorder="1" applyAlignment="1">
      <alignment horizontal="center"/>
    </xf>
    <xf numFmtId="0" fontId="76" fillId="0" borderId="797" xfId="0" applyFont="1" applyBorder="1"/>
    <xf numFmtId="43" fontId="70" fillId="2" borderId="681" xfId="25" applyFont="1" applyFill="1" applyBorder="1" applyProtection="1">
      <protection locked="0"/>
    </xf>
    <xf numFmtId="43" fontId="70" fillId="23" borderId="684" xfId="25" applyFont="1" applyFill="1" applyBorder="1" applyProtection="1">
      <protection locked="0"/>
    </xf>
    <xf numFmtId="43" fontId="70" fillId="2" borderId="684" xfId="25" applyFont="1" applyFill="1" applyBorder="1" applyProtection="1">
      <protection locked="0"/>
    </xf>
    <xf numFmtId="43" fontId="70" fillId="2" borderId="1844" xfId="25" applyFont="1" applyFill="1" applyBorder="1" applyProtection="1">
      <protection locked="0"/>
    </xf>
    <xf numFmtId="43" fontId="70" fillId="23" borderId="258" xfId="25" applyFont="1" applyFill="1" applyBorder="1" applyProtection="1">
      <protection locked="0"/>
    </xf>
    <xf numFmtId="43" fontId="70" fillId="2" borderId="258" xfId="25" applyFont="1" applyFill="1" applyBorder="1" applyProtection="1">
      <protection locked="0"/>
    </xf>
    <xf numFmtId="43" fontId="70" fillId="2" borderId="460" xfId="25" applyFont="1" applyFill="1" applyBorder="1" applyProtection="1">
      <protection locked="0"/>
    </xf>
    <xf numFmtId="0" fontId="76" fillId="0" borderId="668" xfId="0" applyFont="1" applyBorder="1"/>
    <xf numFmtId="0" fontId="70" fillId="0" borderId="926" xfId="0" applyFont="1" applyBorder="1"/>
    <xf numFmtId="43" fontId="70" fillId="2" borderId="1569" xfId="25" applyFont="1" applyFill="1" applyBorder="1" applyProtection="1">
      <protection locked="0"/>
    </xf>
    <xf numFmtId="43" fontId="70" fillId="23" borderId="1851" xfId="25" applyFont="1" applyFill="1" applyBorder="1" applyProtection="1">
      <protection locked="0"/>
    </xf>
    <xf numFmtId="43" fontId="70" fillId="2" borderId="926" xfId="25" applyFont="1" applyFill="1" applyBorder="1" applyProtection="1">
      <protection locked="0"/>
    </xf>
    <xf numFmtId="43" fontId="70" fillId="2" borderId="670" xfId="25" applyFont="1" applyFill="1" applyBorder="1" applyProtection="1">
      <protection locked="0"/>
    </xf>
    <xf numFmtId="0" fontId="76" fillId="0" borderId="328" xfId="0" applyFont="1" applyBorder="1"/>
    <xf numFmtId="0" fontId="76" fillId="0" borderId="1007" xfId="0" applyFont="1" applyBorder="1"/>
    <xf numFmtId="0" fontId="70" fillId="0" borderId="1007" xfId="0" applyFont="1" applyBorder="1"/>
    <xf numFmtId="43" fontId="76" fillId="23" borderId="1007" xfId="0" applyNumberFormat="1" applyFont="1" applyFill="1" applyBorder="1"/>
    <xf numFmtId="43" fontId="76" fillId="23" borderId="329" xfId="0" applyNumberFormat="1" applyFont="1" applyFill="1" applyBorder="1"/>
    <xf numFmtId="0" fontId="220" fillId="7" borderId="1028" xfId="3" applyFont="1" applyFill="1" applyBorder="1"/>
    <xf numFmtId="0" fontId="220" fillId="7" borderId="459" xfId="3" applyFont="1" applyFill="1" applyBorder="1" applyAlignment="1">
      <alignment horizontal="center" vertical="center" wrapText="1"/>
    </xf>
    <xf numFmtId="0" fontId="220" fillId="7" borderId="459" xfId="3" applyFont="1" applyFill="1" applyBorder="1" applyAlignment="1">
      <alignment horizontal="center" vertical="center"/>
    </xf>
    <xf numFmtId="0" fontId="70" fillId="0" borderId="1775" xfId="0" applyFont="1" applyBorder="1"/>
    <xf numFmtId="0" fontId="70" fillId="0" borderId="797" xfId="0" applyFont="1" applyBorder="1"/>
    <xf numFmtId="0" fontId="76" fillId="29" borderId="797" xfId="0" applyFont="1" applyFill="1" applyBorder="1" applyAlignment="1">
      <alignment horizontal="center"/>
    </xf>
    <xf numFmtId="43" fontId="70" fillId="23" borderId="459" xfId="0" applyNumberFormat="1" applyFont="1" applyFill="1" applyBorder="1"/>
    <xf numFmtId="10" fontId="70" fillId="23" borderId="459" xfId="0" applyNumberFormat="1" applyFont="1" applyFill="1" applyBorder="1"/>
    <xf numFmtId="10" fontId="70" fillId="23" borderId="1776" xfId="7" applyNumberFormat="1" applyFont="1" applyFill="1" applyBorder="1"/>
    <xf numFmtId="0" fontId="76" fillId="29" borderId="668" xfId="0" applyFont="1" applyFill="1" applyBorder="1" applyAlignment="1">
      <alignment horizontal="center"/>
    </xf>
    <xf numFmtId="0" fontId="76" fillId="29" borderId="926" xfId="0" applyFont="1" applyFill="1" applyBorder="1"/>
    <xf numFmtId="10" fontId="76" fillId="29" borderId="926" xfId="0" applyNumberFormat="1" applyFont="1" applyFill="1" applyBorder="1"/>
    <xf numFmtId="0" fontId="76" fillId="0" borderId="926" xfId="0" applyFont="1" applyBorder="1"/>
    <xf numFmtId="43" fontId="76" fillId="23" borderId="926" xfId="0" applyNumberFormat="1" applyFont="1" applyFill="1" applyBorder="1"/>
    <xf numFmtId="10" fontId="70" fillId="23" borderId="670" xfId="7" applyNumberFormat="1" applyFont="1" applyFill="1" applyBorder="1"/>
    <xf numFmtId="0" fontId="70" fillId="0" borderId="1775" xfId="0" applyFont="1" applyBorder="1" applyAlignment="1">
      <alignment horizontal="center"/>
    </xf>
    <xf numFmtId="0" fontId="70" fillId="0" borderId="797" xfId="0" applyFont="1" applyBorder="1" applyAlignment="1">
      <alignment horizontal="center"/>
    </xf>
    <xf numFmtId="0" fontId="76" fillId="2" borderId="1775" xfId="0" applyFont="1" applyFill="1" applyBorder="1"/>
    <xf numFmtId="0" fontId="76" fillId="2" borderId="797" xfId="0" applyFont="1" applyFill="1" applyBorder="1"/>
    <xf numFmtId="0" fontId="70" fillId="2" borderId="668" xfId="0" applyFont="1" applyFill="1" applyBorder="1"/>
    <xf numFmtId="49" fontId="76" fillId="29" borderId="668" xfId="0" applyNumberFormat="1" applyFont="1" applyFill="1" applyBorder="1" applyAlignment="1">
      <alignment horizontal="center"/>
    </xf>
    <xf numFmtId="0" fontId="46" fillId="0" borderId="1775" xfId="0" applyFont="1" applyBorder="1" applyAlignment="1">
      <alignment horizontal="center"/>
    </xf>
    <xf numFmtId="0" fontId="46" fillId="0" borderId="797" xfId="0" applyFont="1" applyBorder="1" applyAlignment="1">
      <alignment horizontal="center"/>
    </xf>
    <xf numFmtId="0" fontId="27" fillId="7" borderId="1028" xfId="0" applyFont="1" applyFill="1" applyBorder="1" applyAlignment="1">
      <alignment horizontal="center"/>
    </xf>
    <xf numFmtId="0" fontId="25" fillId="0" borderId="258" xfId="0" applyFont="1" applyBorder="1"/>
    <xf numFmtId="0" fontId="26" fillId="0" borderId="258" xfId="0" applyFont="1" applyBorder="1"/>
    <xf numFmtId="0" fontId="12" fillId="0" borderId="258" xfId="0" applyFont="1" applyBorder="1"/>
    <xf numFmtId="0" fontId="4" fillId="2" borderId="258" xfId="0" applyFont="1" applyFill="1" applyBorder="1"/>
    <xf numFmtId="0" fontId="0" fillId="0" borderId="258" xfId="0" applyBorder="1"/>
    <xf numFmtId="0" fontId="26" fillId="2" borderId="258" xfId="0" applyFont="1" applyFill="1" applyBorder="1"/>
    <xf numFmtId="0" fontId="25" fillId="2" borderId="1850" xfId="0" applyFont="1" applyFill="1" applyBorder="1"/>
    <xf numFmtId="0" fontId="26" fillId="0" borderId="1851" xfId="0" applyFont="1" applyBorder="1"/>
    <xf numFmtId="0" fontId="0" fillId="0" borderId="1851" xfId="0" applyBorder="1"/>
    <xf numFmtId="166" fontId="0" fillId="29" borderId="1858" xfId="0" applyNumberFormat="1" applyFill="1" applyBorder="1"/>
    <xf numFmtId="166" fontId="0" fillId="29" borderId="1858" xfId="1" applyFont="1" applyFill="1" applyBorder="1"/>
    <xf numFmtId="43" fontId="26" fillId="11" borderId="1858" xfId="6" applyFont="1" applyFill="1" applyBorder="1"/>
    <xf numFmtId="0" fontId="26" fillId="0" borderId="328" xfId="0" applyFont="1" applyBorder="1"/>
    <xf numFmtId="0" fontId="0" fillId="0" borderId="1007" xfId="0" applyBorder="1"/>
    <xf numFmtId="166" fontId="0" fillId="11" borderId="459" xfId="0" applyNumberFormat="1" applyFill="1" applyBorder="1"/>
    <xf numFmtId="0" fontId="25" fillId="0" borderId="1851" xfId="0" applyFont="1" applyBorder="1"/>
    <xf numFmtId="0" fontId="4" fillId="2" borderId="1851" xfId="0" applyFont="1" applyFill="1" applyBorder="1"/>
    <xf numFmtId="0" fontId="0" fillId="28" borderId="1858" xfId="0" applyFill="1" applyBorder="1"/>
    <xf numFmtId="0" fontId="25" fillId="0" borderId="328" xfId="0" applyFont="1" applyBorder="1"/>
    <xf numFmtId="0" fontId="21" fillId="0" borderId="1007" xfId="0" applyFont="1" applyBorder="1"/>
    <xf numFmtId="166" fontId="21" fillId="11" borderId="459" xfId="0" applyNumberFormat="1" applyFont="1" applyFill="1" applyBorder="1"/>
    <xf numFmtId="0" fontId="25" fillId="2" borderId="1028" xfId="0" applyFont="1" applyFill="1" applyBorder="1" applyAlignment="1">
      <alignment horizontal="left"/>
    </xf>
    <xf numFmtId="0" fontId="27" fillId="7" borderId="1849" xfId="0" applyFont="1" applyFill="1" applyBorder="1" applyAlignment="1">
      <alignment horizontal="center" vertical="center"/>
    </xf>
    <xf numFmtId="0" fontId="27" fillId="7" borderId="1713" xfId="0" applyFont="1" applyFill="1" applyBorder="1" applyAlignment="1">
      <alignment horizontal="center" vertical="center"/>
    </xf>
    <xf numFmtId="0" fontId="25" fillId="0" borderId="797" xfId="26" applyFont="1" applyBorder="1" applyAlignment="1">
      <alignment horizontal="left"/>
    </xf>
    <xf numFmtId="0" fontId="117" fillId="0" borderId="668" xfId="26" applyFont="1" applyBorder="1" applyAlignment="1">
      <alignment horizontal="left"/>
    </xf>
    <xf numFmtId="0" fontId="26" fillId="0" borderId="926" xfId="0" applyFont="1" applyBorder="1"/>
    <xf numFmtId="43" fontId="26" fillId="8" borderId="926" xfId="0" applyNumberFormat="1" applyFont="1" applyFill="1" applyBorder="1"/>
    <xf numFmtId="43" fontId="26" fillId="8" borderId="1859" xfId="0" applyNumberFormat="1" applyFont="1" applyFill="1" applyBorder="1"/>
    <xf numFmtId="0" fontId="25" fillId="2" borderId="1028" xfId="0" applyFont="1" applyFill="1" applyBorder="1"/>
    <xf numFmtId="166" fontId="26" fillId="8" borderId="926" xfId="0" applyNumberFormat="1" applyFont="1" applyFill="1" applyBorder="1"/>
    <xf numFmtId="166" fontId="26" fillId="8" borderId="1859" xfId="0" applyNumberFormat="1" applyFont="1" applyFill="1" applyBorder="1"/>
    <xf numFmtId="0" fontId="0" fillId="2" borderId="1007" xfId="0" applyFill="1" applyBorder="1"/>
    <xf numFmtId="0" fontId="0" fillId="2" borderId="329" xfId="0" applyFill="1" applyBorder="1"/>
    <xf numFmtId="0" fontId="220" fillId="7" borderId="1028" xfId="0" applyFont="1" applyFill="1" applyBorder="1" applyAlignment="1">
      <alignment horizontal="center" vertical="center"/>
    </xf>
    <xf numFmtId="0" fontId="220" fillId="7" borderId="1028" xfId="0" applyFont="1" applyFill="1" applyBorder="1" applyAlignment="1">
      <alignment horizontal="center"/>
    </xf>
    <xf numFmtId="0" fontId="220" fillId="7" borderId="1028" xfId="0" applyFont="1" applyFill="1" applyBorder="1" applyAlignment="1">
      <alignment horizontal="center" wrapText="1"/>
    </xf>
    <xf numFmtId="0" fontId="220" fillId="7" borderId="1016" xfId="0" applyFont="1" applyFill="1" applyBorder="1" applyAlignment="1">
      <alignment horizontal="center" wrapText="1"/>
    </xf>
    <xf numFmtId="0" fontId="220" fillId="7" borderId="1016" xfId="0" applyFont="1" applyFill="1" applyBorder="1" applyAlignment="1">
      <alignment horizontal="center" vertical="center" wrapText="1"/>
    </xf>
    <xf numFmtId="0" fontId="70" fillId="0" borderId="1696" xfId="0" quotePrefix="1" applyFont="1" applyBorder="1" applyProtection="1">
      <protection locked="0"/>
    </xf>
    <xf numFmtId="0" fontId="70" fillId="0" borderId="1849" xfId="0" applyFont="1" applyBorder="1" applyProtection="1">
      <protection locked="0"/>
    </xf>
    <xf numFmtId="0" fontId="70" fillId="0" borderId="1713" xfId="0" applyFont="1" applyBorder="1" applyProtection="1">
      <protection locked="0"/>
    </xf>
    <xf numFmtId="0" fontId="70" fillId="0" borderId="668" xfId="0" applyFont="1" applyBorder="1"/>
    <xf numFmtId="166" fontId="70" fillId="11" borderId="926" xfId="1" applyFont="1" applyFill="1" applyBorder="1" applyProtection="1"/>
    <xf numFmtId="166" fontId="70" fillId="11" borderId="1860" xfId="1" applyFont="1" applyFill="1" applyBorder="1" applyProtection="1"/>
    <xf numFmtId="166" fontId="70" fillId="11" borderId="1861" xfId="1" applyFont="1" applyFill="1" applyBorder="1" applyProtection="1"/>
    <xf numFmtId="0" fontId="220" fillId="7" borderId="459" xfId="19" applyFont="1" applyFill="1" applyBorder="1" applyAlignment="1">
      <alignment horizontal="center"/>
    </xf>
    <xf numFmtId="0" fontId="57" fillId="0" borderId="459" xfId="19" applyFont="1" applyBorder="1" applyAlignment="1" applyProtection="1">
      <alignment horizontal="center" vertical="center"/>
      <protection locked="0"/>
    </xf>
    <xf numFmtId="0" fontId="76" fillId="0" borderId="459" xfId="19" applyFont="1" applyBorder="1" applyAlignment="1" applyProtection="1">
      <alignment horizontal="center" vertical="center" wrapText="1"/>
      <protection locked="0"/>
    </xf>
    <xf numFmtId="0" fontId="70" fillId="0" borderId="1775" xfId="3" applyFont="1" applyBorder="1"/>
    <xf numFmtId="0" fontId="70" fillId="0" borderId="1776" xfId="0" applyFont="1" applyBorder="1"/>
    <xf numFmtId="0" fontId="76" fillId="20" borderId="797" xfId="20" applyFont="1" applyFill="1" applyBorder="1"/>
    <xf numFmtId="43" fontId="70" fillId="21" borderId="1016" xfId="0" applyNumberFormat="1" applyFont="1" applyFill="1" applyBorder="1"/>
    <xf numFmtId="0" fontId="70" fillId="0" borderId="797" xfId="20" applyFont="1" applyBorder="1"/>
    <xf numFmtId="43" fontId="70" fillId="0" borderId="1016" xfId="6" applyFont="1" applyBorder="1"/>
    <xf numFmtId="0" fontId="76" fillId="20" borderId="797" xfId="3" applyFont="1" applyFill="1" applyBorder="1"/>
    <xf numFmtId="0" fontId="70" fillId="0" borderId="797" xfId="3" applyFont="1" applyBorder="1"/>
    <xf numFmtId="43" fontId="70" fillId="22" borderId="1016" xfId="6" applyFont="1" applyFill="1" applyBorder="1"/>
    <xf numFmtId="0" fontId="76" fillId="20" borderId="797" xfId="3" applyFont="1" applyFill="1" applyBorder="1" applyAlignment="1">
      <alignment horizontal="right"/>
    </xf>
    <xf numFmtId="0" fontId="76" fillId="20" borderId="668" xfId="3" applyFont="1" applyFill="1" applyBorder="1"/>
    <xf numFmtId="0" fontId="76" fillId="20" borderId="926" xfId="3" applyFont="1" applyFill="1" applyBorder="1"/>
    <xf numFmtId="0" fontId="76" fillId="20" borderId="926" xfId="20" applyFont="1" applyFill="1" applyBorder="1"/>
    <xf numFmtId="0" fontId="8" fillId="20" borderId="926" xfId="3" applyFont="1" applyFill="1" applyBorder="1" applyAlignment="1">
      <alignment horizontal="left" vertical="center" wrapText="1" indent="2"/>
    </xf>
    <xf numFmtId="0" fontId="76" fillId="0" borderId="328" xfId="3" applyFont="1" applyBorder="1"/>
    <xf numFmtId="0" fontId="70" fillId="0" borderId="1007" xfId="3" applyFont="1" applyBorder="1"/>
    <xf numFmtId="0" fontId="70" fillId="0" borderId="1007" xfId="20" applyFont="1" applyBorder="1"/>
    <xf numFmtId="0" fontId="76" fillId="0" borderId="1007" xfId="3" applyFont="1" applyBorder="1" applyAlignment="1">
      <alignment vertical="center" wrapText="1"/>
    </xf>
    <xf numFmtId="43" fontId="70" fillId="21" borderId="926" xfId="0" applyNumberFormat="1" applyFont="1" applyFill="1" applyBorder="1"/>
    <xf numFmtId="43" fontId="70" fillId="21" borderId="670" xfId="0" applyNumberFormat="1" applyFont="1" applyFill="1" applyBorder="1"/>
    <xf numFmtId="43" fontId="70" fillId="0" borderId="926" xfId="6" applyFont="1" applyBorder="1"/>
    <xf numFmtId="43" fontId="70" fillId="0" borderId="670" xfId="6" applyFont="1" applyBorder="1"/>
    <xf numFmtId="0" fontId="76" fillId="0" borderId="1007" xfId="3" applyFont="1" applyBorder="1" applyAlignment="1">
      <alignment horizontal="left" vertical="center" wrapText="1" indent="2"/>
    </xf>
    <xf numFmtId="43" fontId="70" fillId="11" borderId="926" xfId="0" applyNumberFormat="1" applyFont="1" applyFill="1" applyBorder="1"/>
    <xf numFmtId="43" fontId="70" fillId="11" borderId="670" xfId="0" applyNumberFormat="1" applyFont="1" applyFill="1" applyBorder="1"/>
    <xf numFmtId="0" fontId="76" fillId="0" borderId="797" xfId="3" applyFont="1" applyBorder="1"/>
    <xf numFmtId="43" fontId="70" fillId="0" borderId="1776" xfId="6" applyFont="1" applyBorder="1"/>
    <xf numFmtId="43" fontId="70" fillId="0" borderId="1028" xfId="6" applyFont="1" applyBorder="1"/>
    <xf numFmtId="0" fontId="70" fillId="0" borderId="926" xfId="19" applyFont="1" applyBorder="1"/>
    <xf numFmtId="0" fontId="76" fillId="0" borderId="797" xfId="19" applyFont="1" applyBorder="1"/>
    <xf numFmtId="43" fontId="70" fillId="0" borderId="1016" xfId="0" applyNumberFormat="1" applyFont="1" applyBorder="1"/>
    <xf numFmtId="0" fontId="76" fillId="0" borderId="328" xfId="19" applyFont="1" applyBorder="1"/>
    <xf numFmtId="43" fontId="70" fillId="0" borderId="1007" xfId="6" applyFont="1" applyBorder="1"/>
    <xf numFmtId="43" fontId="70" fillId="0" borderId="329" xfId="6" applyFont="1" applyBorder="1"/>
    <xf numFmtId="43" fontId="70" fillId="0" borderId="459" xfId="6" applyFont="1" applyBorder="1"/>
    <xf numFmtId="0" fontId="70" fillId="0" borderId="668" xfId="19" applyFont="1" applyBorder="1"/>
    <xf numFmtId="0" fontId="27" fillId="7" borderId="1016" xfId="3" applyFont="1" applyFill="1" applyBorder="1"/>
    <xf numFmtId="0" fontId="26" fillId="7" borderId="1775" xfId="0" applyFont="1" applyFill="1" applyBorder="1"/>
    <xf numFmtId="0" fontId="27" fillId="7" borderId="1776" xfId="0" applyFont="1" applyFill="1" applyBorder="1" applyAlignment="1">
      <alignment horizontal="center"/>
    </xf>
    <xf numFmtId="0" fontId="26" fillId="7" borderId="797" xfId="0" applyFont="1" applyFill="1" applyBorder="1"/>
    <xf numFmtId="43" fontId="26" fillId="8" borderId="1836" xfId="0" applyNumberFormat="1" applyFont="1" applyFill="1" applyBorder="1"/>
    <xf numFmtId="43" fontId="26" fillId="8" borderId="1862" xfId="0" applyNumberFormat="1" applyFont="1" applyFill="1" applyBorder="1"/>
    <xf numFmtId="166" fontId="26" fillId="11" borderId="1713" xfId="1" applyFont="1" applyFill="1" applyBorder="1" applyProtection="1"/>
    <xf numFmtId="0" fontId="25" fillId="0" borderId="1016" xfId="0" applyFont="1" applyBorder="1" applyAlignment="1">
      <alignment horizontal="left"/>
    </xf>
    <xf numFmtId="43" fontId="60" fillId="8" borderId="1841" xfId="0" applyNumberFormat="1" applyFont="1" applyFill="1" applyBorder="1"/>
    <xf numFmtId="166" fontId="26" fillId="11" borderId="1730" xfId="1" applyFont="1" applyFill="1" applyBorder="1" applyProtection="1"/>
    <xf numFmtId="166" fontId="25" fillId="0" borderId="1016" xfId="0" applyNumberFormat="1" applyFont="1" applyBorder="1" applyAlignment="1" applyProtection="1">
      <alignment horizontal="left"/>
      <protection locked="0"/>
    </xf>
    <xf numFmtId="0" fontId="55" fillId="0" borderId="1016" xfId="0" applyFont="1" applyBorder="1" applyAlignment="1" applyProtection="1">
      <alignment horizontal="left"/>
      <protection locked="0"/>
    </xf>
    <xf numFmtId="0" fontId="17" fillId="0" borderId="1016" xfId="0" applyFont="1" applyBorder="1"/>
    <xf numFmtId="0" fontId="26" fillId="0" borderId="668" xfId="0" applyFont="1" applyBorder="1"/>
    <xf numFmtId="0" fontId="26" fillId="0" borderId="670" xfId="0" applyFont="1" applyBorder="1"/>
    <xf numFmtId="0" fontId="32" fillId="7" borderId="1016" xfId="3" applyFont="1" applyFill="1" applyBorder="1"/>
    <xf numFmtId="0" fontId="32" fillId="7" borderId="459" xfId="3" applyFont="1" applyFill="1" applyBorder="1" applyAlignment="1">
      <alignment horizontal="center"/>
    </xf>
    <xf numFmtId="0" fontId="30" fillId="0" borderId="1775" xfId="0" applyFont="1" applyBorder="1"/>
    <xf numFmtId="0" fontId="30" fillId="0" borderId="1776" xfId="0" applyFont="1" applyBorder="1"/>
    <xf numFmtId="166" fontId="31" fillId="0" borderId="1028" xfId="0" applyNumberFormat="1" applyFont="1" applyBorder="1"/>
    <xf numFmtId="166" fontId="31" fillId="0" borderId="1016" xfId="0" applyNumberFormat="1" applyFont="1" applyBorder="1"/>
    <xf numFmtId="166" fontId="31" fillId="0" borderId="1016" xfId="1" applyFont="1" applyBorder="1"/>
    <xf numFmtId="0" fontId="30" fillId="0" borderId="668" xfId="0" applyFont="1" applyBorder="1"/>
    <xf numFmtId="0" fontId="30" fillId="0" borderId="670" xfId="0" applyFont="1" applyBorder="1"/>
    <xf numFmtId="166" fontId="31" fillId="2" borderId="1836" xfId="0" applyNumberFormat="1" applyFont="1" applyFill="1" applyBorder="1"/>
    <xf numFmtId="0" fontId="70" fillId="0" borderId="1842" xfId="0" applyFont="1" applyBorder="1" applyAlignment="1">
      <alignment horizontal="center"/>
    </xf>
    <xf numFmtId="0" fontId="70" fillId="0" borderId="1730" xfId="0" applyFont="1" applyBorder="1" applyAlignment="1">
      <alignment horizontal="center"/>
    </xf>
    <xf numFmtId="0" fontId="70" fillId="0" borderId="1696" xfId="0" applyFont="1" applyBorder="1" applyAlignment="1">
      <alignment horizontal="center"/>
    </xf>
    <xf numFmtId="0" fontId="70" fillId="0" borderId="1849" xfId="0" applyFont="1" applyBorder="1" applyAlignment="1">
      <alignment horizontal="center"/>
    </xf>
    <xf numFmtId="0" fontId="70" fillId="0" borderId="1713" xfId="0" applyFont="1" applyBorder="1" applyAlignment="1">
      <alignment horizontal="center"/>
    </xf>
    <xf numFmtId="0" fontId="70" fillId="0" borderId="1691" xfId="0" applyFont="1" applyBorder="1" applyAlignment="1">
      <alignment horizontal="center"/>
    </xf>
    <xf numFmtId="0" fontId="70" fillId="0" borderId="1707" xfId="0" applyFont="1" applyBorder="1" applyAlignment="1">
      <alignment horizontal="center"/>
    </xf>
    <xf numFmtId="0" fontId="70" fillId="0" borderId="1699" xfId="0" applyFont="1" applyBorder="1" applyAlignment="1">
      <alignment horizontal="center"/>
    </xf>
    <xf numFmtId="0" fontId="74" fillId="0" borderId="1849" xfId="0" applyFont="1" applyBorder="1" applyAlignment="1">
      <alignment vertical="center"/>
    </xf>
    <xf numFmtId="37" fontId="74" fillId="0" borderId="1849" xfId="0" applyNumberFormat="1" applyFont="1" applyBorder="1" applyAlignment="1">
      <alignment vertical="center"/>
    </xf>
    <xf numFmtId="0" fontId="21" fillId="0" borderId="797" xfId="0" applyFont="1" applyBorder="1"/>
    <xf numFmtId="0" fontId="0" fillId="0" borderId="797" xfId="0" applyBorder="1"/>
    <xf numFmtId="0" fontId="0" fillId="0" borderId="668" xfId="0" applyBorder="1"/>
    <xf numFmtId="0" fontId="0" fillId="0" borderId="670" xfId="0" applyBorder="1"/>
    <xf numFmtId="0" fontId="30" fillId="2" borderId="328" xfId="0" applyFont="1" applyFill="1" applyBorder="1" applyProtection="1">
      <protection locked="0"/>
    </xf>
    <xf numFmtId="0" fontId="30" fillId="2" borderId="1007" xfId="0" applyFont="1" applyFill="1" applyBorder="1" applyProtection="1">
      <protection locked="0"/>
    </xf>
    <xf numFmtId="0" fontId="30" fillId="2" borderId="329" xfId="0" applyFont="1" applyFill="1" applyBorder="1" applyProtection="1">
      <protection locked="0"/>
    </xf>
    <xf numFmtId="0" fontId="30" fillId="8" borderId="797" xfId="6" applyNumberFormat="1" applyFont="1" applyFill="1" applyBorder="1" applyAlignment="1" applyProtection="1">
      <alignment horizontal="left"/>
      <protection locked="0"/>
    </xf>
    <xf numFmtId="43" fontId="27" fillId="7" borderId="1838" xfId="6" applyFont="1" applyFill="1" applyBorder="1" applyAlignment="1" applyProtection="1">
      <alignment horizontal="center" vertical="center" wrapText="1"/>
      <protection locked="0"/>
    </xf>
    <xf numFmtId="43" fontId="27" fillId="7" borderId="1839" xfId="6" applyFont="1" applyFill="1" applyBorder="1" applyAlignment="1" applyProtection="1">
      <alignment horizontal="center" vertical="center" wrapText="1"/>
      <protection locked="0"/>
    </xf>
    <xf numFmtId="0" fontId="25" fillId="0" borderId="1842" xfId="6" quotePrefix="1" applyNumberFormat="1" applyFont="1" applyFill="1" applyBorder="1" applyAlignment="1" applyProtection="1">
      <alignment horizontal="center" vertical="center" wrapText="1"/>
      <protection locked="0"/>
    </xf>
    <xf numFmtId="0" fontId="25" fillId="0" borderId="1730" xfId="6" quotePrefix="1" applyNumberFormat="1" applyFont="1" applyFill="1" applyBorder="1" applyAlignment="1" applyProtection="1">
      <alignment horizontal="center" vertical="center" wrapText="1"/>
      <protection locked="0"/>
    </xf>
    <xf numFmtId="43" fontId="25" fillId="0" borderId="1863" xfId="6" applyFont="1" applyFill="1" applyBorder="1" applyAlignment="1" applyProtection="1">
      <alignment horizontal="center"/>
      <protection locked="0"/>
    </xf>
    <xf numFmtId="43" fontId="26" fillId="0" borderId="1862" xfId="6" applyFont="1" applyFill="1" applyBorder="1" applyAlignment="1" applyProtection="1">
      <alignment horizontal="center"/>
      <protection locked="0"/>
    </xf>
    <xf numFmtId="43" fontId="25" fillId="0" borderId="1854" xfId="6" applyFont="1" applyFill="1" applyBorder="1" applyAlignment="1" applyProtection="1">
      <alignment horizontal="center"/>
      <protection locked="0"/>
    </xf>
    <xf numFmtId="43" fontId="26" fillId="0" borderId="1864" xfId="6" applyFont="1" applyFill="1" applyBorder="1" applyAlignment="1" applyProtection="1">
      <alignment horizontal="center"/>
      <protection locked="0"/>
    </xf>
    <xf numFmtId="1" fontId="26" fillId="0" borderId="797" xfId="6" applyNumberFormat="1" applyFont="1" applyFill="1" applyBorder="1" applyProtection="1">
      <protection locked="0"/>
    </xf>
    <xf numFmtId="1" fontId="26" fillId="0" borderId="668" xfId="6" applyNumberFormat="1" applyFont="1" applyFill="1" applyBorder="1" applyProtection="1">
      <protection locked="0"/>
    </xf>
    <xf numFmtId="1" fontId="26" fillId="0" borderId="931" xfId="6" applyNumberFormat="1" applyFont="1" applyFill="1" applyBorder="1" applyProtection="1">
      <protection locked="0"/>
    </xf>
    <xf numFmtId="212" fontId="26" fillId="0" borderId="931" xfId="6" applyNumberFormat="1" applyFont="1" applyFill="1" applyBorder="1" applyProtection="1">
      <protection locked="0"/>
    </xf>
    <xf numFmtId="212" fontId="25" fillId="0" borderId="1569" xfId="6" applyNumberFormat="1" applyFont="1" applyFill="1" applyBorder="1" applyProtection="1">
      <protection locked="0"/>
    </xf>
    <xf numFmtId="213" fontId="26" fillId="0" borderId="1741" xfId="6" applyNumberFormat="1" applyFont="1" applyFill="1" applyBorder="1" applyProtection="1">
      <protection locked="0"/>
    </xf>
    <xf numFmtId="0" fontId="30" fillId="2" borderId="1775" xfId="0" applyFont="1" applyFill="1" applyBorder="1" applyAlignment="1" applyProtection="1">
      <alignment horizontal="left"/>
      <protection locked="0"/>
    </xf>
    <xf numFmtId="0" fontId="31" fillId="2" borderId="1865" xfId="0" applyFont="1" applyFill="1" applyBorder="1" applyProtection="1">
      <protection locked="0"/>
    </xf>
    <xf numFmtId="0" fontId="32" fillId="7" borderId="1775" xfId="6" applyNumberFormat="1" applyFont="1" applyFill="1" applyBorder="1" applyAlignment="1" applyProtection="1">
      <alignment horizontal="left"/>
      <protection locked="0"/>
    </xf>
    <xf numFmtId="0" fontId="33" fillId="7" borderId="1776" xfId="0" applyFont="1" applyFill="1" applyBorder="1" applyAlignment="1" applyProtection="1">
      <alignment horizontal="left"/>
      <protection locked="0"/>
    </xf>
    <xf numFmtId="43" fontId="27" fillId="7" borderId="1703" xfId="6" applyFont="1" applyFill="1" applyBorder="1" applyAlignment="1" applyProtection="1">
      <alignment horizontal="center" vertical="center" wrapText="1"/>
      <protection locked="0"/>
    </xf>
    <xf numFmtId="43" fontId="27" fillId="7" borderId="1842" xfId="6" applyFont="1" applyFill="1" applyBorder="1" applyAlignment="1" applyProtection="1">
      <alignment horizontal="center" vertical="center" wrapText="1"/>
      <protection locked="0"/>
    </xf>
    <xf numFmtId="43" fontId="57" fillId="7" borderId="1842" xfId="6" applyFont="1" applyFill="1" applyBorder="1" applyAlignment="1" applyProtection="1">
      <alignment horizontal="center" vertical="center" wrapText="1"/>
      <protection locked="0"/>
    </xf>
    <xf numFmtId="43" fontId="27" fillId="7" borderId="1841" xfId="6" applyFont="1" applyFill="1" applyBorder="1" applyAlignment="1" applyProtection="1">
      <alignment horizontal="center" vertical="center" wrapText="1"/>
      <protection locked="0"/>
    </xf>
    <xf numFmtId="9" fontId="27" fillId="7" borderId="1842" xfId="2" applyFont="1" applyFill="1" applyBorder="1" applyAlignment="1" applyProtection="1">
      <alignment horizontal="center" vertical="center" wrapText="1"/>
      <protection locked="0"/>
    </xf>
    <xf numFmtId="43" fontId="27" fillId="7" borderId="1840" xfId="6" applyFont="1" applyFill="1" applyBorder="1" applyAlignment="1" applyProtection="1">
      <alignment horizontal="center" vertical="center" wrapText="1"/>
      <protection locked="0"/>
    </xf>
    <xf numFmtId="43" fontId="28" fillId="7" borderId="1730" xfId="6" applyFont="1" applyFill="1" applyBorder="1" applyAlignment="1" applyProtection="1">
      <alignment horizontal="center" vertical="center" wrapText="1"/>
      <protection locked="0"/>
    </xf>
    <xf numFmtId="43" fontId="28" fillId="7" borderId="1842" xfId="6" applyFont="1" applyFill="1" applyBorder="1" applyAlignment="1" applyProtection="1">
      <alignment horizontal="center" vertical="center" wrapText="1"/>
      <protection locked="0"/>
    </xf>
    <xf numFmtId="0" fontId="28" fillId="7" borderId="1842" xfId="6" quotePrefix="1" applyNumberFormat="1" applyFont="1" applyFill="1" applyBorder="1" applyAlignment="1" applyProtection="1">
      <alignment horizontal="center" vertical="center" wrapText="1"/>
      <protection locked="0"/>
    </xf>
    <xf numFmtId="9" fontId="28" fillId="7" borderId="1842" xfId="2" quotePrefix="1" applyFont="1" applyFill="1" applyBorder="1" applyAlignment="1" applyProtection="1">
      <alignment horizontal="center" vertical="center" wrapText="1"/>
      <protection locked="0"/>
    </xf>
    <xf numFmtId="0" fontId="28" fillId="7" borderId="1840" xfId="6" quotePrefix="1" applyNumberFormat="1" applyFont="1" applyFill="1" applyBorder="1" applyAlignment="1" applyProtection="1">
      <alignment horizontal="center" vertical="center" wrapText="1"/>
      <protection locked="0"/>
    </xf>
    <xf numFmtId="0" fontId="28" fillId="7" borderId="1730" xfId="6" quotePrefix="1" applyNumberFormat="1" applyFont="1" applyFill="1" applyBorder="1" applyAlignment="1" applyProtection="1">
      <alignment horizontal="center" vertical="center" wrapText="1"/>
      <protection locked="0"/>
    </xf>
    <xf numFmtId="43" fontId="25" fillId="85" borderId="1863" xfId="6" applyFont="1" applyFill="1" applyBorder="1" applyAlignment="1" applyProtection="1">
      <alignment horizontal="left"/>
      <protection locked="0"/>
    </xf>
    <xf numFmtId="43" fontId="26" fillId="85" borderId="1836" xfId="6" applyFont="1" applyFill="1" applyBorder="1" applyAlignment="1" applyProtection="1">
      <alignment horizontal="center"/>
      <protection locked="0"/>
    </xf>
    <xf numFmtId="43" fontId="26" fillId="85" borderId="1862" xfId="6" applyFont="1" applyFill="1" applyBorder="1" applyAlignment="1" applyProtection="1">
      <alignment horizontal="center"/>
      <protection locked="0"/>
    </xf>
    <xf numFmtId="43" fontId="26" fillId="0" borderId="1854" xfId="6" applyFont="1" applyFill="1" applyBorder="1" applyAlignment="1" applyProtection="1">
      <alignment horizontal="center"/>
      <protection locked="0"/>
    </xf>
    <xf numFmtId="9" fontId="26" fillId="0" borderId="1862" xfId="2" applyFont="1" applyFill="1" applyBorder="1" applyAlignment="1" applyProtection="1">
      <alignment horizontal="center"/>
      <protection locked="0"/>
    </xf>
    <xf numFmtId="172" fontId="26" fillId="0" borderId="1866" xfId="6" applyNumberFormat="1" applyFont="1" applyFill="1" applyBorder="1" applyAlignment="1" applyProtection="1">
      <alignment horizontal="center"/>
      <protection locked="0"/>
    </xf>
    <xf numFmtId="172" fontId="26" fillId="0" borderId="1854" xfId="6" applyNumberFormat="1" applyFont="1" applyFill="1" applyBorder="1" applyAlignment="1" applyProtection="1">
      <alignment horizontal="center"/>
      <protection locked="0"/>
    </xf>
    <xf numFmtId="172" fontId="26" fillId="0" borderId="1864" xfId="6" applyNumberFormat="1" applyFont="1" applyFill="1" applyBorder="1" applyAlignment="1" applyProtection="1">
      <alignment horizontal="center"/>
      <protection locked="0"/>
    </xf>
    <xf numFmtId="43" fontId="25" fillId="0" borderId="1863" xfId="6" applyFont="1" applyFill="1" applyBorder="1" applyProtection="1">
      <protection locked="0"/>
    </xf>
    <xf numFmtId="43" fontId="25" fillId="0" borderId="1862" xfId="6" applyFont="1" applyFill="1" applyBorder="1" applyProtection="1">
      <protection locked="0"/>
    </xf>
    <xf numFmtId="43" fontId="25" fillId="0" borderId="1854" xfId="6" applyFont="1" applyFill="1" applyBorder="1" applyProtection="1">
      <protection locked="0"/>
    </xf>
    <xf numFmtId="43" fontId="25" fillId="0" borderId="1849" xfId="6" applyFont="1" applyFill="1" applyBorder="1" applyProtection="1">
      <protection locked="0"/>
    </xf>
    <xf numFmtId="172" fontId="25" fillId="0" borderId="1849" xfId="6" applyNumberFormat="1" applyFont="1" applyFill="1" applyBorder="1" applyProtection="1">
      <protection locked="0"/>
    </xf>
    <xf numFmtId="172" fontId="25" fillId="11" borderId="1849" xfId="6" applyNumberFormat="1" applyFont="1" applyFill="1" applyBorder="1" applyProtection="1">
      <protection locked="0"/>
    </xf>
    <xf numFmtId="9" fontId="25" fillId="0" borderId="1849" xfId="2" applyFont="1" applyFill="1" applyBorder="1" applyProtection="1">
      <protection locked="0"/>
    </xf>
    <xf numFmtId="43" fontId="25" fillId="0" borderId="1849" xfId="6" applyFont="1" applyFill="1" applyBorder="1" applyProtection="1"/>
    <xf numFmtId="172" fontId="25" fillId="11" borderId="1849" xfId="6" applyNumberFormat="1" applyFont="1" applyFill="1" applyBorder="1" applyProtection="1"/>
    <xf numFmtId="172" fontId="25" fillId="11" borderId="1713" xfId="6" applyNumberFormat="1" applyFont="1" applyFill="1" applyBorder="1" applyProtection="1"/>
    <xf numFmtId="172" fontId="25" fillId="11" borderId="1867" xfId="6" applyNumberFormat="1" applyFont="1" applyFill="1" applyBorder="1" applyProtection="1"/>
    <xf numFmtId="43" fontId="25" fillId="0" borderId="1855" xfId="6" applyFont="1" applyFill="1" applyBorder="1" applyProtection="1">
      <protection locked="0"/>
    </xf>
    <xf numFmtId="43" fontId="25" fillId="0" borderId="1835" xfId="6" applyFont="1" applyFill="1" applyBorder="1" applyProtection="1">
      <protection locked="0"/>
    </xf>
    <xf numFmtId="43" fontId="25" fillId="0" borderId="1856" xfId="6" applyFont="1" applyFill="1" applyBorder="1" applyProtection="1">
      <protection locked="0"/>
    </xf>
    <xf numFmtId="172" fontId="25" fillId="0" borderId="1849" xfId="2" applyNumberFormat="1" applyFont="1" applyFill="1" applyBorder="1" applyProtection="1">
      <protection locked="0"/>
    </xf>
    <xf numFmtId="172" fontId="25" fillId="0" borderId="1849" xfId="6" applyNumberFormat="1" applyFont="1" applyFill="1" applyBorder="1" applyProtection="1"/>
    <xf numFmtId="172" fontId="25" fillId="11" borderId="1696" xfId="6" applyNumberFormat="1" applyFont="1" applyFill="1" applyBorder="1" applyProtection="1"/>
    <xf numFmtId="172" fontId="25" fillId="0" borderId="1854" xfId="6" applyNumberFormat="1" applyFont="1" applyFill="1" applyBorder="1" applyProtection="1">
      <protection locked="0"/>
    </xf>
    <xf numFmtId="172" fontId="25" fillId="11" borderId="1854" xfId="6" applyNumberFormat="1" applyFont="1" applyFill="1" applyBorder="1" applyProtection="1"/>
    <xf numFmtId="172" fontId="25" fillId="0" borderId="1854" xfId="2" applyNumberFormat="1" applyFont="1" applyFill="1" applyBorder="1" applyProtection="1">
      <protection locked="0"/>
    </xf>
    <xf numFmtId="172" fontId="25" fillId="0" borderId="1854" xfId="6" applyNumberFormat="1" applyFont="1" applyFill="1" applyBorder="1" applyProtection="1"/>
    <xf numFmtId="172" fontId="25" fillId="11" borderId="1864" xfId="6" applyNumberFormat="1" applyFont="1" applyFill="1" applyBorder="1" applyProtection="1"/>
    <xf numFmtId="172" fontId="25" fillId="11" borderId="1866" xfId="6" applyNumberFormat="1" applyFont="1" applyFill="1" applyBorder="1" applyProtection="1"/>
    <xf numFmtId="43" fontId="26" fillId="2" borderId="1703" xfId="6" applyFont="1" applyFill="1" applyBorder="1" applyProtection="1">
      <protection locked="0"/>
    </xf>
    <xf numFmtId="43" fontId="26" fillId="2" borderId="1835" xfId="6" applyFont="1" applyFill="1" applyBorder="1" applyProtection="1">
      <protection locked="0"/>
    </xf>
    <xf numFmtId="43" fontId="25" fillId="2" borderId="1835" xfId="6" applyFont="1" applyFill="1" applyBorder="1" applyProtection="1">
      <protection locked="0"/>
    </xf>
    <xf numFmtId="172" fontId="26" fillId="2" borderId="1835" xfId="6" applyNumberFormat="1" applyFont="1" applyFill="1" applyBorder="1" applyProtection="1">
      <protection locked="0"/>
    </xf>
    <xf numFmtId="172" fontId="26" fillId="2" borderId="1835" xfId="2" applyNumberFormat="1" applyFont="1" applyFill="1" applyBorder="1" applyProtection="1">
      <protection locked="0"/>
    </xf>
    <xf numFmtId="172" fontId="26" fillId="2" borderId="1835" xfId="6" applyNumberFormat="1" applyFont="1" applyFill="1" applyBorder="1" applyProtection="1"/>
    <xf numFmtId="172" fontId="26" fillId="2" borderId="1857" xfId="6" applyNumberFormat="1" applyFont="1" applyFill="1" applyBorder="1" applyProtection="1">
      <protection locked="0"/>
    </xf>
    <xf numFmtId="172" fontId="25" fillId="2" borderId="1855" xfId="6" applyNumberFormat="1" applyFont="1" applyFill="1" applyBorder="1" applyProtection="1">
      <protection locked="0"/>
    </xf>
    <xf numFmtId="172" fontId="25" fillId="2" borderId="1835" xfId="6" applyNumberFormat="1" applyFont="1" applyFill="1" applyBorder="1" applyProtection="1">
      <protection locked="0"/>
    </xf>
    <xf numFmtId="172" fontId="25" fillId="2" borderId="1857" xfId="6" applyNumberFormat="1" applyFont="1" applyFill="1" applyBorder="1" applyProtection="1">
      <protection locked="0"/>
    </xf>
    <xf numFmtId="43" fontId="26" fillId="0" borderId="1835" xfId="6" applyFont="1" applyFill="1" applyBorder="1" applyProtection="1">
      <protection locked="0"/>
    </xf>
    <xf numFmtId="43" fontId="26" fillId="0" borderId="1856" xfId="6" applyFont="1" applyFill="1" applyBorder="1" applyProtection="1">
      <protection locked="0"/>
    </xf>
    <xf numFmtId="172" fontId="25" fillId="0" borderId="1856" xfId="2" applyNumberFormat="1" applyFont="1" applyFill="1" applyBorder="1" applyProtection="1"/>
    <xf numFmtId="172" fontId="25" fillId="0" borderId="1856" xfId="6" applyNumberFormat="1" applyFont="1" applyFill="1" applyBorder="1" applyProtection="1"/>
    <xf numFmtId="172" fontId="25" fillId="11" borderId="1855" xfId="6" applyNumberFormat="1" applyFont="1" applyFill="1" applyBorder="1" applyProtection="1"/>
    <xf numFmtId="172" fontId="25" fillId="11" borderId="1835" xfId="6" applyNumberFormat="1" applyFont="1" applyFill="1" applyBorder="1" applyProtection="1"/>
    <xf numFmtId="172" fontId="25" fillId="11" borderId="1857" xfId="6" applyNumberFormat="1" applyFont="1" applyFill="1" applyBorder="1" applyProtection="1"/>
    <xf numFmtId="172" fontId="25" fillId="11" borderId="1569" xfId="6" applyNumberFormat="1" applyFont="1" applyFill="1" applyBorder="1" applyProtection="1"/>
    <xf numFmtId="172" fontId="25" fillId="0" borderId="1569" xfId="2" applyNumberFormat="1" applyFont="1" applyFill="1" applyBorder="1" applyProtection="1"/>
    <xf numFmtId="172" fontId="25" fillId="0" borderId="1569" xfId="6" applyNumberFormat="1" applyFont="1" applyFill="1" applyBorder="1" applyProtection="1"/>
    <xf numFmtId="172" fontId="25" fillId="11" borderId="1741" xfId="6" applyNumberFormat="1" applyFont="1" applyFill="1" applyBorder="1" applyProtection="1"/>
    <xf numFmtId="172" fontId="25" fillId="11" borderId="1707" xfId="6" applyNumberFormat="1" applyFont="1" applyFill="1" applyBorder="1" applyProtection="1"/>
    <xf numFmtId="43" fontId="25" fillId="0" borderId="797" xfId="6" applyFont="1" applyFill="1" applyBorder="1" applyProtection="1">
      <protection locked="0"/>
    </xf>
    <xf numFmtId="172" fontId="25" fillId="11" borderId="797" xfId="6" applyNumberFormat="1" applyFont="1" applyFill="1" applyBorder="1" applyProtection="1"/>
    <xf numFmtId="172" fontId="25" fillId="11" borderId="1713" xfId="6" applyNumberFormat="1" applyFont="1" applyFill="1" applyBorder="1" applyProtection="1">
      <protection locked="0"/>
    </xf>
    <xf numFmtId="172" fontId="25" fillId="11" borderId="1696" xfId="6" applyNumberFormat="1" applyFont="1" applyFill="1" applyBorder="1" applyProtection="1">
      <protection locked="0"/>
    </xf>
    <xf numFmtId="43" fontId="27" fillId="7" borderId="1148" xfId="6" applyFont="1" applyFill="1" applyBorder="1" applyProtection="1">
      <protection locked="0"/>
    </xf>
    <xf numFmtId="43" fontId="4" fillId="7" borderId="1149" xfId="6" applyFont="1" applyFill="1" applyBorder="1" applyProtection="1">
      <protection locked="0"/>
    </xf>
    <xf numFmtId="43" fontId="4" fillId="7" borderId="1013" xfId="6" applyFont="1" applyFill="1" applyBorder="1" applyProtection="1">
      <protection locked="0"/>
    </xf>
    <xf numFmtId="43" fontId="27" fillId="7" borderId="1460" xfId="6" applyFont="1" applyFill="1" applyBorder="1" applyProtection="1">
      <protection locked="0"/>
    </xf>
    <xf numFmtId="172" fontId="27" fillId="7" borderId="1460" xfId="6" applyNumberFormat="1" applyFont="1" applyFill="1" applyBorder="1" applyProtection="1"/>
    <xf numFmtId="172" fontId="27" fillId="7" borderId="1013" xfId="2" applyNumberFormat="1" applyFont="1" applyFill="1" applyBorder="1" applyProtection="1"/>
    <xf numFmtId="172" fontId="27" fillId="7" borderId="1013" xfId="6" applyNumberFormat="1" applyFont="1" applyFill="1" applyBorder="1" applyProtection="1"/>
    <xf numFmtId="172" fontId="27" fillId="7" borderId="1004" xfId="6" applyNumberFormat="1" applyFont="1" applyFill="1" applyBorder="1" applyProtection="1"/>
    <xf numFmtId="172" fontId="27" fillId="7" borderId="1002" xfId="6" applyNumberFormat="1" applyFont="1" applyFill="1" applyBorder="1" applyProtection="1"/>
    <xf numFmtId="43" fontId="27" fillId="7" borderId="668" xfId="6" applyFont="1" applyFill="1" applyBorder="1" applyProtection="1">
      <protection locked="0"/>
    </xf>
    <xf numFmtId="43" fontId="4" fillId="7" borderId="926" xfId="6" applyFont="1" applyFill="1" applyBorder="1" applyProtection="1">
      <protection locked="0"/>
    </xf>
    <xf numFmtId="43" fontId="4" fillId="7" borderId="931" xfId="6" applyFont="1" applyFill="1" applyBorder="1" applyProtection="1">
      <protection locked="0"/>
    </xf>
    <xf numFmtId="172" fontId="27" fillId="7" borderId="1707" xfId="6" applyNumberFormat="1" applyFont="1" applyFill="1" applyBorder="1" applyProtection="1"/>
    <xf numFmtId="172" fontId="27" fillId="7" borderId="1569" xfId="2" applyNumberFormat="1" applyFont="1" applyFill="1" applyBorder="1" applyProtection="1"/>
    <xf numFmtId="172" fontId="27" fillId="7" borderId="1569" xfId="6" applyNumberFormat="1" applyFont="1" applyFill="1" applyBorder="1" applyProtection="1"/>
    <xf numFmtId="172" fontId="27" fillId="7" borderId="1699" xfId="6" applyNumberFormat="1" applyFont="1" applyFill="1" applyBorder="1" applyProtection="1"/>
    <xf numFmtId="172" fontId="27" fillId="7" borderId="1691" xfId="6" applyNumberFormat="1" applyFont="1" applyFill="1" applyBorder="1" applyProtection="1"/>
    <xf numFmtId="0" fontId="28" fillId="7" borderId="328" xfId="6" quotePrefix="1" applyNumberFormat="1" applyFont="1" applyFill="1" applyBorder="1" applyAlignment="1" applyProtection="1">
      <alignment horizontal="center" vertical="center" wrapText="1"/>
      <protection locked="0"/>
    </xf>
    <xf numFmtId="0" fontId="28" fillId="7" borderId="459" xfId="6" quotePrefix="1" applyNumberFormat="1" applyFont="1" applyFill="1" applyBorder="1" applyAlignment="1" applyProtection="1">
      <alignment horizontal="center" vertical="center" wrapText="1"/>
      <protection locked="0"/>
    </xf>
    <xf numFmtId="43" fontId="25" fillId="0" borderId="797" xfId="6" applyFont="1" applyFill="1" applyBorder="1" applyAlignment="1" applyProtection="1">
      <alignment horizontal="center"/>
      <protection locked="0"/>
    </xf>
    <xf numFmtId="43" fontId="25" fillId="0" borderId="797" xfId="6" applyFont="1" applyFill="1" applyBorder="1" applyAlignment="1" applyProtection="1">
      <protection locked="0"/>
    </xf>
    <xf numFmtId="43" fontId="25" fillId="0" borderId="1016" xfId="6" applyFont="1" applyFill="1" applyBorder="1" applyAlignment="1" applyProtection="1">
      <protection locked="0"/>
    </xf>
    <xf numFmtId="14" fontId="25" fillId="0" borderId="1016" xfId="6" applyNumberFormat="1" applyFont="1" applyFill="1" applyBorder="1" applyAlignment="1" applyProtection="1">
      <protection locked="0"/>
    </xf>
    <xf numFmtId="43" fontId="26" fillId="0" borderId="926" xfId="6" applyFont="1" applyFill="1" applyBorder="1" applyAlignment="1" applyProtection="1">
      <alignment horizontal="center"/>
      <protection locked="0"/>
    </xf>
    <xf numFmtId="43" fontId="25" fillId="0" borderId="668" xfId="6" applyFont="1" applyFill="1" applyBorder="1" applyAlignment="1" applyProtection="1">
      <protection locked="0"/>
    </xf>
    <xf numFmtId="0" fontId="30" fillId="8" borderId="1775" xfId="6" applyNumberFormat="1" applyFont="1" applyFill="1" applyBorder="1" applyAlignment="1">
      <alignment horizontal="left"/>
    </xf>
    <xf numFmtId="0" fontId="30" fillId="8" borderId="1776" xfId="6" applyNumberFormat="1" applyFont="1" applyFill="1" applyBorder="1" applyAlignment="1">
      <alignment horizontal="left"/>
    </xf>
    <xf numFmtId="0" fontId="32" fillId="7" borderId="328" xfId="8" applyFont="1" applyFill="1" applyBorder="1" applyAlignment="1">
      <alignment vertical="center"/>
    </xf>
    <xf numFmtId="0" fontId="32" fillId="7" borderId="459" xfId="8" applyFont="1" applyFill="1" applyBorder="1" applyAlignment="1">
      <alignment horizontal="center" vertical="center"/>
    </xf>
    <xf numFmtId="0" fontId="32" fillId="7" borderId="459" xfId="8" applyFont="1" applyFill="1" applyBorder="1" applyAlignment="1">
      <alignment vertical="center"/>
    </xf>
    <xf numFmtId="43" fontId="27" fillId="7" borderId="459" xfId="6" applyFont="1" applyFill="1" applyBorder="1" applyAlignment="1" applyProtection="1">
      <alignment horizontal="center" vertical="center" wrapText="1"/>
      <protection locked="0"/>
    </xf>
    <xf numFmtId="43" fontId="84" fillId="0" borderId="668" xfId="1239" applyFont="1" applyFill="1" applyBorder="1" applyAlignment="1">
      <alignment horizontal="center"/>
    </xf>
    <xf numFmtId="43" fontId="84" fillId="0" borderId="926" xfId="1239" applyFont="1" applyFill="1" applyBorder="1" applyAlignment="1">
      <alignment horizontal="center"/>
    </xf>
    <xf numFmtId="43" fontId="84" fillId="0" borderId="670" xfId="1239" applyFont="1" applyFill="1" applyBorder="1" applyAlignment="1">
      <alignment horizontal="center"/>
    </xf>
    <xf numFmtId="0" fontId="138" fillId="0" borderId="1869" xfId="268" applyFont="1" applyBorder="1" applyAlignment="1">
      <alignment horizontal="center"/>
    </xf>
    <xf numFmtId="0" fontId="138" fillId="0" borderId="1870" xfId="268" applyFont="1" applyBorder="1" applyAlignment="1">
      <alignment horizontal="center"/>
    </xf>
    <xf numFmtId="199" fontId="138" fillId="0" borderId="1835" xfId="24" applyNumberFormat="1" applyFont="1" applyFill="1" applyBorder="1"/>
    <xf numFmtId="0" fontId="259" fillId="94" borderId="797" xfId="0" applyFont="1" applyFill="1" applyBorder="1"/>
    <xf numFmtId="0" fontId="30" fillId="29" borderId="1873" xfId="0" applyFont="1" applyFill="1" applyBorder="1" applyAlignment="1">
      <alignment horizontal="left"/>
    </xf>
    <xf numFmtId="0" fontId="259" fillId="94" borderId="668" xfId="0" applyFont="1" applyFill="1" applyBorder="1"/>
    <xf numFmtId="0" fontId="30" fillId="29" borderId="1859" xfId="0" applyFont="1" applyFill="1" applyBorder="1" applyAlignment="1">
      <alignment horizontal="left"/>
    </xf>
    <xf numFmtId="0" fontId="255" fillId="94" borderId="1874" xfId="0" applyFont="1" applyFill="1" applyBorder="1"/>
    <xf numFmtId="0" fontId="255" fillId="94" borderId="1875" xfId="0" applyFont="1" applyFill="1" applyBorder="1" applyAlignment="1">
      <alignment horizontal="center"/>
    </xf>
    <xf numFmtId="0" fontId="27" fillId="7" borderId="1874" xfId="0" applyFont="1" applyFill="1" applyBorder="1" applyAlignment="1">
      <alignment horizontal="left"/>
    </xf>
    <xf numFmtId="0" fontId="103" fillId="91" borderId="1849" xfId="3" applyFont="1" applyFill="1" applyBorder="1" applyAlignment="1">
      <alignment horizontal="center" wrapText="1"/>
    </xf>
    <xf numFmtId="0" fontId="72" fillId="0" borderId="1849" xfId="3" applyFont="1" applyBorder="1"/>
    <xf numFmtId="0" fontId="72" fillId="0" borderId="1849" xfId="3" applyFont="1" applyBorder="1" applyAlignment="1">
      <alignment vertical="top" wrapText="1"/>
    </xf>
    <xf numFmtId="0" fontId="72" fillId="0" borderId="1849" xfId="3" applyFont="1" applyBorder="1" applyAlignment="1">
      <alignment wrapText="1"/>
    </xf>
    <xf numFmtId="0" fontId="30" fillId="91" borderId="1849" xfId="3" applyFont="1" applyFill="1" applyBorder="1" applyAlignment="1">
      <alignment horizontal="center" wrapText="1"/>
    </xf>
    <xf numFmtId="0" fontId="31" fillId="0" borderId="1849" xfId="3" applyFont="1" applyBorder="1"/>
    <xf numFmtId="0" fontId="31" fillId="0" borderId="1849" xfId="3" applyFont="1" applyBorder="1" applyAlignment="1">
      <alignment wrapText="1"/>
    </xf>
    <xf numFmtId="0" fontId="31" fillId="0" borderId="1849" xfId="3" applyFont="1" applyBorder="1" applyAlignment="1">
      <alignment vertical="top" wrapText="1"/>
    </xf>
    <xf numFmtId="0" fontId="74" fillId="0" borderId="1877" xfId="1236" applyFont="1" applyBorder="1" applyProtection="1"/>
    <xf numFmtId="0" fontId="236" fillId="0" borderId="1876" xfId="1236" applyFont="1" applyBorder="1" applyProtection="1"/>
    <xf numFmtId="0" fontId="74" fillId="0" borderId="1876" xfId="1236" applyFont="1" applyBorder="1" applyProtection="1"/>
    <xf numFmtId="0" fontId="237" fillId="0" borderId="1876" xfId="1236" applyFont="1" applyBorder="1" applyProtection="1"/>
    <xf numFmtId="0" fontId="236" fillId="0" borderId="1877" xfId="1236" applyFont="1" applyBorder="1" applyProtection="1"/>
    <xf numFmtId="0" fontId="237" fillId="0" borderId="1876" xfId="1236" applyFont="1" applyBorder="1"/>
    <xf numFmtId="0" fontId="84" fillId="0" borderId="1876" xfId="1236" applyFont="1" applyBorder="1" applyAlignment="1" applyProtection="1">
      <alignment horizontal="center"/>
    </xf>
    <xf numFmtId="0" fontId="12" fillId="3" borderId="420" xfId="0" applyFont="1" applyFill="1" applyBorder="1" applyAlignment="1" applyProtection="1">
      <alignment horizontal="center"/>
      <protection locked="0"/>
    </xf>
    <xf numFmtId="0" fontId="12" fillId="3" borderId="421" xfId="0" applyFont="1" applyFill="1" applyBorder="1" applyAlignment="1" applyProtection="1">
      <alignment horizontal="center"/>
      <protection locked="0"/>
    </xf>
    <xf numFmtId="0" fontId="12" fillId="3" borderId="426" xfId="0" applyFont="1" applyFill="1" applyBorder="1" applyAlignment="1" applyProtection="1">
      <alignment horizontal="center"/>
      <protection locked="0"/>
    </xf>
    <xf numFmtId="0" fontId="12" fillId="3" borderId="427" xfId="0" applyFont="1" applyFill="1" applyBorder="1" applyAlignment="1" applyProtection="1">
      <alignment horizontal="center"/>
      <protection locked="0"/>
    </xf>
    <xf numFmtId="0" fontId="12" fillId="3" borderId="422" xfId="0" applyFont="1" applyFill="1" applyBorder="1" applyAlignment="1" applyProtection="1">
      <alignment horizontal="center"/>
      <protection locked="0"/>
    </xf>
    <xf numFmtId="0" fontId="12" fillId="3" borderId="423" xfId="0" applyFont="1" applyFill="1" applyBorder="1" applyAlignment="1" applyProtection="1">
      <alignment horizontal="center"/>
      <protection locked="0"/>
    </xf>
    <xf numFmtId="0" fontId="12" fillId="3" borderId="424" xfId="0" applyFont="1" applyFill="1" applyBorder="1" applyAlignment="1" applyProtection="1">
      <alignment horizontal="center"/>
      <protection locked="0"/>
    </xf>
    <xf numFmtId="0" fontId="12" fillId="3" borderId="425" xfId="0" applyFont="1" applyFill="1" applyBorder="1" applyAlignment="1" applyProtection="1">
      <alignment horizontal="center"/>
      <protection locked="0"/>
    </xf>
    <xf numFmtId="0" fontId="27" fillId="14" borderId="378" xfId="0" applyFont="1" applyFill="1" applyBorder="1" applyAlignment="1">
      <alignment horizontal="center"/>
    </xf>
    <xf numFmtId="0" fontId="27" fillId="14" borderId="295" xfId="0" applyFont="1" applyFill="1" applyBorder="1" applyAlignment="1">
      <alignment horizontal="center"/>
    </xf>
    <xf numFmtId="0" fontId="12" fillId="3" borderId="359" xfId="0" applyFont="1" applyFill="1" applyBorder="1" applyAlignment="1" applyProtection="1">
      <alignment horizontal="center"/>
      <protection locked="0"/>
    </xf>
    <xf numFmtId="0" fontId="12" fillId="3" borderId="360" xfId="0" applyFont="1" applyFill="1" applyBorder="1" applyAlignment="1" applyProtection="1">
      <alignment horizontal="center"/>
      <protection locked="0"/>
    </xf>
    <xf numFmtId="0" fontId="27" fillId="14" borderId="393" xfId="0" applyFont="1" applyFill="1" applyBorder="1" applyAlignment="1">
      <alignment horizontal="center"/>
    </xf>
    <xf numFmtId="0" fontId="12" fillId="3" borderId="413" xfId="0" applyFont="1" applyFill="1" applyBorder="1" applyAlignment="1" applyProtection="1">
      <alignment horizontal="center"/>
      <protection locked="0"/>
    </xf>
    <xf numFmtId="0" fontId="12" fillId="3" borderId="397" xfId="0" applyFont="1" applyFill="1" applyBorder="1" applyAlignment="1" applyProtection="1">
      <alignment horizontal="center"/>
      <protection locked="0"/>
    </xf>
    <xf numFmtId="0" fontId="12" fillId="3" borderId="414" xfId="0" applyFont="1" applyFill="1" applyBorder="1" applyAlignment="1" applyProtection="1">
      <alignment horizontal="center"/>
      <protection locked="0"/>
    </xf>
    <xf numFmtId="0" fontId="12" fillId="3" borderId="415" xfId="0" applyFont="1" applyFill="1" applyBorder="1" applyAlignment="1" applyProtection="1">
      <alignment horizontal="center"/>
      <protection locked="0"/>
    </xf>
    <xf numFmtId="0" fontId="12" fillId="3" borderId="416" xfId="0" applyFont="1" applyFill="1" applyBorder="1" applyAlignment="1" applyProtection="1">
      <alignment horizontal="center"/>
      <protection locked="0"/>
    </xf>
    <xf numFmtId="0" fontId="12" fillId="3" borderId="417" xfId="0" applyFont="1" applyFill="1" applyBorder="1" applyAlignment="1" applyProtection="1">
      <alignment horizontal="center"/>
      <protection locked="0"/>
    </xf>
    <xf numFmtId="0" fontId="12" fillId="5" borderId="400" xfId="0" quotePrefix="1" applyFont="1" applyFill="1" applyBorder="1" applyAlignment="1" applyProtection="1">
      <alignment horizontal="left"/>
      <protection locked="0"/>
    </xf>
    <xf numFmtId="0" fontId="12" fillId="5" borderId="400" xfId="0" applyFont="1" applyFill="1" applyBorder="1" applyAlignment="1" applyProtection="1">
      <alignment horizontal="left"/>
      <protection locked="0"/>
    </xf>
    <xf numFmtId="15" fontId="12" fillId="5" borderId="265" xfId="0" applyNumberFormat="1" applyFont="1" applyFill="1" applyBorder="1" applyAlignment="1" applyProtection="1">
      <alignment horizontal="left"/>
      <protection locked="0"/>
    </xf>
    <xf numFmtId="0" fontId="12" fillId="5" borderId="265" xfId="0" applyFont="1" applyFill="1" applyBorder="1" applyAlignment="1" applyProtection="1">
      <alignment horizontal="left"/>
      <protection locked="0"/>
    </xf>
    <xf numFmtId="15" fontId="12" fillId="5" borderId="225" xfId="0" applyNumberFormat="1" applyFont="1" applyFill="1" applyBorder="1" applyAlignment="1" applyProtection="1">
      <alignment horizontal="left"/>
      <protection locked="0"/>
    </xf>
    <xf numFmtId="0" fontId="12" fillId="5" borderId="225" xfId="0" applyFont="1" applyFill="1" applyBorder="1" applyAlignment="1" applyProtection="1">
      <alignment horizontal="left"/>
      <protection locked="0"/>
    </xf>
    <xf numFmtId="15" fontId="12" fillId="5" borderId="396" xfId="0" applyNumberFormat="1" applyFont="1" applyFill="1" applyBorder="1" applyAlignment="1" applyProtection="1">
      <alignment horizontal="left"/>
      <protection locked="0"/>
    </xf>
    <xf numFmtId="0" fontId="12" fillId="5" borderId="0" xfId="0" applyFont="1" applyFill="1" applyAlignment="1" applyProtection="1">
      <alignment horizontal="left"/>
      <protection locked="0"/>
    </xf>
    <xf numFmtId="0" fontId="12" fillId="5" borderId="396" xfId="0" applyFont="1" applyFill="1" applyBorder="1" applyAlignment="1" applyProtection="1">
      <alignment horizontal="left"/>
      <protection locked="0"/>
    </xf>
    <xf numFmtId="0" fontId="12" fillId="5" borderId="397" xfId="0" applyFont="1" applyFill="1" applyBorder="1" applyAlignment="1" applyProtection="1">
      <alignment horizontal="left"/>
      <protection locked="0"/>
    </xf>
    <xf numFmtId="0" fontId="12" fillId="27" borderId="397" xfId="0" applyFont="1" applyFill="1" applyBorder="1" applyAlignment="1" applyProtection="1">
      <alignment horizontal="left"/>
      <protection locked="0"/>
    </xf>
    <xf numFmtId="0" fontId="27" fillId="14" borderId="0" xfId="0" applyFont="1" applyFill="1" applyAlignment="1">
      <alignment horizontal="center"/>
    </xf>
    <xf numFmtId="0" fontId="12" fillId="0" borderId="362" xfId="0" applyFont="1" applyBorder="1" applyAlignment="1" applyProtection="1">
      <alignment horizontal="center"/>
      <protection locked="0"/>
    </xf>
    <xf numFmtId="0" fontId="12" fillId="0" borderId="364" xfId="0" applyFont="1" applyBorder="1" applyAlignment="1" applyProtection="1">
      <alignment horizontal="center"/>
      <protection locked="0"/>
    </xf>
    <xf numFmtId="0" fontId="12" fillId="0" borderId="331" xfId="0" applyFont="1" applyBorder="1" applyAlignment="1" applyProtection="1">
      <alignment horizontal="center"/>
      <protection locked="0"/>
    </xf>
    <xf numFmtId="15" fontId="12" fillId="5" borderId="400" xfId="0" applyNumberFormat="1" applyFont="1" applyFill="1" applyBorder="1" applyAlignment="1" applyProtection="1">
      <alignment horizontal="left"/>
      <protection locked="0"/>
    </xf>
    <xf numFmtId="0" fontId="130" fillId="5" borderId="400" xfId="18" applyFont="1" applyFill="1" applyBorder="1" applyAlignment="1" applyProtection="1">
      <alignment horizontal="left"/>
      <protection locked="0"/>
    </xf>
    <xf numFmtId="15" fontId="12" fillId="0" borderId="400" xfId="0" quotePrefix="1" applyNumberFormat="1" applyFont="1" applyBorder="1" applyAlignment="1" applyProtection="1">
      <alignment horizontal="left"/>
      <protection locked="0"/>
    </xf>
    <xf numFmtId="0" fontId="12" fillId="0" borderId="400" xfId="0" applyFont="1" applyBorder="1" applyAlignment="1" applyProtection="1">
      <alignment horizontal="left"/>
      <protection locked="0"/>
    </xf>
    <xf numFmtId="0" fontId="12" fillId="0" borderId="400" xfId="0" quotePrefix="1" applyFont="1" applyBorder="1" applyAlignment="1" applyProtection="1">
      <alignment horizontal="left"/>
      <protection locked="0"/>
    </xf>
    <xf numFmtId="0" fontId="27" fillId="14" borderId="252" xfId="0" applyFont="1" applyFill="1" applyBorder="1" applyAlignment="1">
      <alignment horizontal="center"/>
    </xf>
    <xf numFmtId="0" fontId="12" fillId="0" borderId="402" xfId="0" applyFont="1" applyBorder="1" applyAlignment="1" applyProtection="1">
      <alignment horizontal="left"/>
      <protection locked="0"/>
    </xf>
    <xf numFmtId="0" fontId="12" fillId="0" borderId="265" xfId="0" applyFont="1" applyBorder="1" applyAlignment="1" applyProtection="1">
      <alignment horizontal="left"/>
      <protection locked="0"/>
    </xf>
    <xf numFmtId="0" fontId="27" fillId="7" borderId="321" xfId="0" applyFont="1" applyFill="1" applyBorder="1" applyAlignment="1">
      <alignment horizontal="center" vertical="center" wrapText="1"/>
    </xf>
    <xf numFmtId="0" fontId="27" fillId="7" borderId="322" xfId="0" applyFont="1" applyFill="1" applyBorder="1" applyAlignment="1">
      <alignment horizontal="center" vertical="center" wrapText="1"/>
    </xf>
    <xf numFmtId="0" fontId="27" fillId="7" borderId="294" xfId="0" applyFont="1" applyFill="1" applyBorder="1" applyAlignment="1">
      <alignment horizontal="center" vertical="center" wrapText="1"/>
    </xf>
    <xf numFmtId="184" fontId="12" fillId="87" borderId="265" xfId="0" quotePrefix="1" applyNumberFormat="1" applyFont="1" applyFill="1" applyBorder="1" applyAlignment="1" applyProtection="1">
      <alignment horizontal="left"/>
      <protection locked="0"/>
    </xf>
    <xf numFmtId="184" fontId="12" fillId="87" borderId="265" xfId="0" applyNumberFormat="1" applyFont="1" applyFill="1" applyBorder="1" applyAlignment="1" applyProtection="1">
      <alignment horizontal="left"/>
      <protection locked="0"/>
    </xf>
    <xf numFmtId="0" fontId="12" fillId="5" borderId="399" xfId="0" applyFont="1" applyFill="1" applyBorder="1" applyAlignment="1" applyProtection="1">
      <alignment horizontal="left"/>
      <protection locked="0"/>
    </xf>
    <xf numFmtId="0" fontId="12" fillId="0" borderId="398" xfId="0" applyFont="1" applyBorder="1" applyAlignment="1" applyProtection="1">
      <alignment horizontal="center"/>
      <protection locked="0"/>
    </xf>
    <xf numFmtId="0" fontId="12" fillId="0" borderId="403" xfId="0" applyFont="1" applyBorder="1" applyAlignment="1" applyProtection="1">
      <alignment horizontal="center"/>
      <protection locked="0"/>
    </xf>
    <xf numFmtId="0" fontId="12" fillId="0" borderId="404" xfId="0" applyFont="1" applyBorder="1" applyAlignment="1" applyProtection="1">
      <alignment horizontal="center"/>
      <protection locked="0"/>
    </xf>
    <xf numFmtId="0" fontId="12" fillId="3" borderId="398" xfId="0" applyFont="1" applyFill="1" applyBorder="1" applyAlignment="1" applyProtection="1">
      <alignment horizontal="center"/>
      <protection locked="0"/>
    </xf>
    <xf numFmtId="0" fontId="12" fillId="3" borderId="406" xfId="0" applyFont="1" applyFill="1" applyBorder="1" applyAlignment="1" applyProtection="1">
      <alignment horizontal="center"/>
      <protection locked="0"/>
    </xf>
    <xf numFmtId="0" fontId="12" fillId="3" borderId="331" xfId="0" applyFont="1" applyFill="1" applyBorder="1" applyAlignment="1" applyProtection="1">
      <alignment horizontal="center"/>
      <protection locked="0"/>
    </xf>
    <xf numFmtId="0" fontId="12" fillId="0" borderId="406" xfId="0" applyFont="1" applyBorder="1" applyAlignment="1" applyProtection="1">
      <alignment horizontal="left"/>
      <protection locked="0"/>
    </xf>
    <xf numFmtId="0" fontId="12" fillId="0" borderId="331" xfId="0" applyFont="1" applyBorder="1" applyAlignment="1" applyProtection="1">
      <alignment horizontal="left"/>
      <protection locked="0"/>
    </xf>
    <xf numFmtId="0" fontId="12" fillId="3" borderId="402" xfId="0" applyFont="1" applyFill="1" applyBorder="1" applyAlignment="1" applyProtection="1">
      <alignment horizontal="center"/>
      <protection locked="0"/>
    </xf>
    <xf numFmtId="0" fontId="12" fillId="3" borderId="265" xfId="0" applyFont="1" applyFill="1" applyBorder="1" applyAlignment="1" applyProtection="1">
      <alignment horizontal="center"/>
      <protection locked="0"/>
    </xf>
    <xf numFmtId="0" fontId="12" fillId="3" borderId="406" xfId="0" applyFont="1" applyFill="1" applyBorder="1" applyAlignment="1" applyProtection="1">
      <alignment horizontal="left"/>
      <protection locked="0"/>
    </xf>
    <xf numFmtId="0" fontId="12" fillId="3" borderId="408" xfId="0" applyFont="1" applyFill="1" applyBorder="1" applyAlignment="1" applyProtection="1">
      <alignment horizontal="left"/>
      <protection locked="0"/>
    </xf>
    <xf numFmtId="0" fontId="12" fillId="3" borderId="409" xfId="0" applyFont="1" applyFill="1" applyBorder="1" applyAlignment="1" applyProtection="1">
      <alignment horizontal="left"/>
      <protection locked="0"/>
    </xf>
    <xf numFmtId="0" fontId="12" fillId="0" borderId="403" xfId="0" applyFont="1" applyBorder="1" applyAlignment="1" applyProtection="1">
      <alignment horizontal="left"/>
      <protection locked="0"/>
    </xf>
    <xf numFmtId="0" fontId="12" fillId="0" borderId="404" xfId="0" applyFont="1" applyBorder="1" applyAlignment="1" applyProtection="1">
      <alignment horizontal="left"/>
      <protection locked="0"/>
    </xf>
    <xf numFmtId="0" fontId="10" fillId="4" borderId="411" xfId="0" applyFont="1" applyFill="1" applyBorder="1" applyAlignment="1">
      <alignment horizontal="left"/>
    </xf>
    <xf numFmtId="0" fontId="10" fillId="4" borderId="400" xfId="0" applyFont="1" applyFill="1" applyBorder="1" applyAlignment="1">
      <alignment horizontal="left"/>
    </xf>
    <xf numFmtId="0" fontId="10" fillId="4" borderId="404" xfId="0" applyFont="1" applyFill="1" applyBorder="1" applyAlignment="1">
      <alignment horizontal="left"/>
    </xf>
    <xf numFmtId="0" fontId="10" fillId="3" borderId="411" xfId="0" applyFont="1" applyFill="1" applyBorder="1" applyAlignment="1">
      <alignment horizontal="left"/>
    </xf>
    <xf numFmtId="0" fontId="10" fillId="3" borderId="400" xfId="0" applyFont="1" applyFill="1" applyBorder="1" applyAlignment="1">
      <alignment horizontal="left"/>
    </xf>
    <xf numFmtId="0" fontId="10" fillId="3" borderId="404" xfId="0" applyFont="1" applyFill="1" applyBorder="1" applyAlignment="1">
      <alignment horizontal="left"/>
    </xf>
    <xf numFmtId="0" fontId="27" fillId="14" borderId="0" xfId="0" applyFont="1" applyFill="1" applyAlignment="1">
      <alignment horizontal="left"/>
    </xf>
    <xf numFmtId="0" fontId="12" fillId="3" borderId="349" xfId="0" applyFont="1" applyFill="1" applyBorder="1" applyAlignment="1" applyProtection="1">
      <alignment horizontal="left"/>
      <protection locked="0"/>
    </xf>
    <xf numFmtId="0" fontId="12" fillId="3" borderId="325" xfId="0" applyFont="1" applyFill="1" applyBorder="1" applyAlignment="1" applyProtection="1">
      <alignment horizontal="left"/>
      <protection locked="0"/>
    </xf>
    <xf numFmtId="0" fontId="12" fillId="3" borderId="326" xfId="0" applyFont="1" applyFill="1" applyBorder="1" applyAlignment="1" applyProtection="1">
      <alignment horizontal="left"/>
      <protection locked="0"/>
    </xf>
    <xf numFmtId="0" fontId="12" fillId="3" borderId="349" xfId="0" applyFont="1" applyFill="1" applyBorder="1" applyAlignment="1" applyProtection="1">
      <alignment horizontal="center"/>
      <protection locked="0"/>
    </xf>
    <xf numFmtId="0" fontId="12" fillId="3" borderId="326" xfId="0" applyFont="1" applyFill="1" applyBorder="1" applyAlignment="1" applyProtection="1">
      <alignment horizontal="center"/>
      <protection locked="0"/>
    </xf>
    <xf numFmtId="0" fontId="12" fillId="3" borderId="413" xfId="0" applyFont="1" applyFill="1" applyBorder="1" applyAlignment="1" applyProtection="1">
      <alignment horizontal="left"/>
      <protection locked="0"/>
    </xf>
    <xf numFmtId="0" fontId="12" fillId="3" borderId="397" xfId="0" applyFont="1" applyFill="1" applyBorder="1" applyAlignment="1" applyProtection="1">
      <alignment horizontal="left"/>
      <protection locked="0"/>
    </xf>
    <xf numFmtId="0" fontId="12" fillId="3" borderId="428" xfId="0" applyFont="1" applyFill="1" applyBorder="1" applyAlignment="1" applyProtection="1">
      <alignment horizontal="left"/>
      <protection locked="0"/>
    </xf>
    <xf numFmtId="3" fontId="12" fillId="3" borderId="393" xfId="0" applyNumberFormat="1" applyFont="1" applyFill="1" applyBorder="1" applyAlignment="1" applyProtection="1">
      <alignment horizontal="left"/>
      <protection locked="0"/>
    </xf>
    <xf numFmtId="0" fontId="12" fillId="3" borderId="393" xfId="0" applyFont="1" applyFill="1" applyBorder="1" applyAlignment="1" applyProtection="1">
      <alignment horizontal="left"/>
      <protection locked="0"/>
    </xf>
    <xf numFmtId="0" fontId="27" fillId="14" borderId="373" xfId="0" applyFont="1" applyFill="1" applyBorder="1" applyAlignment="1">
      <alignment horizontal="center"/>
    </xf>
    <xf numFmtId="0" fontId="27" fillId="14" borderId="377" xfId="0" applyFont="1" applyFill="1" applyBorder="1" applyAlignment="1">
      <alignment horizontal="center"/>
    </xf>
    <xf numFmtId="0" fontId="12" fillId="3" borderId="422" xfId="0" applyFont="1" applyFill="1" applyBorder="1" applyAlignment="1" applyProtection="1">
      <alignment horizontal="left"/>
      <protection locked="0"/>
    </xf>
    <xf numFmtId="0" fontId="12" fillId="3" borderId="423" xfId="0" applyFont="1" applyFill="1" applyBorder="1" applyAlignment="1" applyProtection="1">
      <alignment horizontal="left"/>
      <protection locked="0"/>
    </xf>
    <xf numFmtId="0" fontId="12" fillId="3" borderId="429" xfId="0" applyFont="1" applyFill="1" applyBorder="1" applyAlignment="1" applyProtection="1">
      <alignment horizontal="left"/>
      <protection locked="0"/>
    </xf>
    <xf numFmtId="0" fontId="27" fillId="14" borderId="347" xfId="0" applyFont="1" applyFill="1" applyBorder="1" applyAlignment="1">
      <alignment horizontal="center"/>
    </xf>
    <xf numFmtId="0" fontId="27" fillId="14" borderId="431" xfId="0" applyFont="1" applyFill="1" applyBorder="1" applyAlignment="1">
      <alignment horizontal="center"/>
    </xf>
    <xf numFmtId="0" fontId="27" fillId="14" borderId="262" xfId="0" applyFont="1" applyFill="1" applyBorder="1" applyAlignment="1">
      <alignment horizontal="center"/>
    </xf>
    <xf numFmtId="0" fontId="27" fillId="14" borderId="346" xfId="0" applyFont="1" applyFill="1" applyBorder="1" applyAlignment="1">
      <alignment horizontal="center"/>
    </xf>
    <xf numFmtId="0" fontId="12" fillId="3" borderId="378" xfId="0" applyFont="1" applyFill="1" applyBorder="1" applyAlignment="1" applyProtection="1">
      <alignment horizontal="left"/>
      <protection locked="0"/>
    </xf>
    <xf numFmtId="0" fontId="12" fillId="3" borderId="373" xfId="0" applyFont="1" applyFill="1" applyBorder="1" applyAlignment="1" applyProtection="1">
      <alignment horizontal="left"/>
      <protection locked="0"/>
    </xf>
    <xf numFmtId="0" fontId="12" fillId="3" borderId="377" xfId="0" applyFont="1" applyFill="1" applyBorder="1" applyAlignment="1" applyProtection="1">
      <alignment horizontal="left" wrapText="1"/>
      <protection locked="0"/>
    </xf>
    <xf numFmtId="0" fontId="12" fillId="3" borderId="377" xfId="0" applyFont="1" applyFill="1" applyBorder="1" applyAlignment="1" applyProtection="1">
      <alignment horizontal="center"/>
      <protection locked="0"/>
    </xf>
    <xf numFmtId="0" fontId="12" fillId="3" borderId="393" xfId="0" applyFont="1" applyFill="1" applyBorder="1" applyAlignment="1" applyProtection="1">
      <alignment horizontal="center"/>
      <protection locked="0"/>
    </xf>
    <xf numFmtId="0" fontId="12" fillId="3" borderId="295" xfId="0" applyFont="1" applyFill="1" applyBorder="1" applyAlignment="1" applyProtection="1">
      <alignment horizontal="center"/>
      <protection locked="0"/>
    </xf>
    <xf numFmtId="0" fontId="12" fillId="3" borderId="377" xfId="0" applyFont="1" applyFill="1" applyBorder="1" applyAlignment="1" applyProtection="1">
      <alignment horizontal="left"/>
      <protection locked="0"/>
    </xf>
    <xf numFmtId="0" fontId="12" fillId="3" borderId="393" xfId="0" applyFont="1" applyFill="1" applyBorder="1" applyAlignment="1" applyProtection="1">
      <alignment horizontal="left" wrapText="1"/>
      <protection locked="0"/>
    </xf>
    <xf numFmtId="0" fontId="12" fillId="3" borderId="373" xfId="0" applyFont="1" applyFill="1" applyBorder="1" applyAlignment="1" applyProtection="1">
      <alignment horizontal="left" wrapText="1"/>
      <protection locked="0"/>
    </xf>
    <xf numFmtId="0" fontId="12" fillId="3" borderId="296" xfId="0" applyFont="1" applyFill="1" applyBorder="1" applyAlignment="1" applyProtection="1">
      <alignment horizontal="left"/>
      <protection locked="0"/>
    </xf>
    <xf numFmtId="0" fontId="12" fillId="3" borderId="375" xfId="0" applyFont="1" applyFill="1" applyBorder="1" applyAlignment="1" applyProtection="1">
      <alignment horizontal="left"/>
      <protection locked="0"/>
    </xf>
    <xf numFmtId="0" fontId="12" fillId="3" borderId="379" xfId="0" applyFont="1" applyFill="1" applyBorder="1" applyAlignment="1" applyProtection="1">
      <alignment horizontal="center"/>
      <protection locked="0"/>
    </xf>
    <xf numFmtId="0" fontId="12" fillId="3" borderId="325" xfId="0" applyFont="1" applyFill="1" applyBorder="1" applyAlignment="1" applyProtection="1">
      <alignment horizontal="center"/>
      <protection locked="0"/>
    </xf>
    <xf numFmtId="0" fontId="12" fillId="3" borderId="297" xfId="0" applyFont="1" applyFill="1" applyBorder="1" applyAlignment="1" applyProtection="1">
      <alignment horizontal="center"/>
      <protection locked="0"/>
    </xf>
    <xf numFmtId="0" fontId="12" fillId="3" borderId="433" xfId="0" applyFont="1" applyFill="1" applyBorder="1" applyAlignment="1" applyProtection="1">
      <alignment horizontal="left"/>
      <protection locked="0"/>
    </xf>
    <xf numFmtId="0" fontId="12" fillId="3" borderId="434" xfId="0" applyFont="1" applyFill="1" applyBorder="1" applyAlignment="1" applyProtection="1">
      <alignment horizontal="left"/>
      <protection locked="0"/>
    </xf>
    <xf numFmtId="0" fontId="12" fillId="3" borderId="413" xfId="0" applyFont="1" applyFill="1" applyBorder="1" applyAlignment="1" applyProtection="1">
      <alignment horizontal="left" wrapText="1"/>
      <protection locked="0"/>
    </xf>
    <xf numFmtId="0" fontId="12" fillId="3" borderId="397" xfId="0" applyFont="1" applyFill="1" applyBorder="1" applyAlignment="1" applyProtection="1">
      <alignment horizontal="left" wrapText="1"/>
      <protection locked="0"/>
    </xf>
    <xf numFmtId="0" fontId="12" fillId="3" borderId="428" xfId="0" applyFont="1" applyFill="1" applyBorder="1" applyAlignment="1" applyProtection="1">
      <alignment horizontal="left" wrapText="1"/>
      <protection locked="0"/>
    </xf>
    <xf numFmtId="0" fontId="12" fillId="3" borderId="378" xfId="0" applyFont="1" applyFill="1" applyBorder="1" applyAlignment="1" applyProtection="1">
      <alignment horizontal="left" vertical="center"/>
      <protection locked="0"/>
    </xf>
    <xf numFmtId="0" fontId="12" fillId="3" borderId="373" xfId="0" applyFont="1" applyFill="1" applyBorder="1" applyAlignment="1" applyProtection="1">
      <alignment horizontal="left" vertical="center"/>
      <protection locked="0"/>
    </xf>
    <xf numFmtId="0" fontId="27" fillId="7" borderId="266" xfId="0" applyFont="1" applyFill="1" applyBorder="1" applyAlignment="1">
      <alignment horizontal="center" vertical="center" wrapText="1"/>
    </xf>
    <xf numFmtId="0" fontId="27" fillId="7" borderId="184" xfId="0" applyFont="1" applyFill="1" applyBorder="1" applyAlignment="1">
      <alignment horizontal="center" vertical="center" wrapText="1"/>
    </xf>
    <xf numFmtId="0" fontId="27" fillId="7" borderId="267" xfId="0" applyFont="1" applyFill="1" applyBorder="1" applyAlignment="1">
      <alignment horizontal="center"/>
    </xf>
    <xf numFmtId="0" fontId="27" fillId="7" borderId="268" xfId="0" applyFont="1" applyFill="1" applyBorder="1" applyAlignment="1">
      <alignment horizontal="center"/>
    </xf>
    <xf numFmtId="0" fontId="27" fillId="7" borderId="267" xfId="0" applyFont="1" applyFill="1" applyBorder="1" applyAlignment="1">
      <alignment horizontal="center" vertical="center" wrapText="1"/>
    </xf>
    <xf numFmtId="0" fontId="27" fillId="7" borderId="268" xfId="0" applyFont="1" applyFill="1" applyBorder="1" applyAlignment="1">
      <alignment horizontal="center" vertical="center" wrapText="1"/>
    </xf>
    <xf numFmtId="0" fontId="30" fillId="0" borderId="330" xfId="3" applyFont="1" applyBorder="1" applyAlignment="1">
      <alignment horizontal="left"/>
    </xf>
    <xf numFmtId="0" fontId="27" fillId="7" borderId="328" xfId="4" applyFont="1" applyFill="1" applyBorder="1" applyAlignment="1">
      <alignment horizontal="center" wrapText="1"/>
    </xf>
    <xf numFmtId="0" fontId="27" fillId="7" borderId="329" xfId="4" applyFont="1" applyFill="1" applyBorder="1" applyAlignment="1">
      <alignment horizontal="center" wrapText="1"/>
    </xf>
    <xf numFmtId="0" fontId="32" fillId="7" borderId="324" xfId="4" applyFont="1" applyFill="1" applyBorder="1" applyAlignment="1">
      <alignment horizontal="left"/>
    </xf>
    <xf numFmtId="0" fontId="32" fillId="7" borderId="252" xfId="4" applyFont="1" applyFill="1" applyBorder="1" applyAlignment="1">
      <alignment horizontal="left"/>
    </xf>
    <xf numFmtId="0" fontId="32" fillId="7" borderId="395" xfId="4" applyFont="1" applyFill="1" applyBorder="1" applyAlignment="1">
      <alignment horizontal="left"/>
    </xf>
    <xf numFmtId="0" fontId="30" fillId="8" borderId="324" xfId="3" applyFont="1" applyFill="1" applyBorder="1" applyAlignment="1">
      <alignment horizontal="left"/>
    </xf>
    <xf numFmtId="0" fontId="30" fillId="8" borderId="252" xfId="3" applyFont="1" applyFill="1" applyBorder="1" applyAlignment="1">
      <alignment horizontal="left"/>
    </xf>
    <xf numFmtId="0" fontId="30" fillId="8" borderId="395" xfId="3" applyFont="1" applyFill="1" applyBorder="1" applyAlignment="1">
      <alignment horizontal="left"/>
    </xf>
    <xf numFmtId="0" fontId="32" fillId="7" borderId="296" xfId="4" applyFont="1" applyFill="1" applyBorder="1" applyAlignment="1">
      <alignment horizontal="left"/>
    </xf>
    <xf numFmtId="0" fontId="32" fillId="7" borderId="325" xfId="4" applyFont="1" applyFill="1" applyBorder="1" applyAlignment="1">
      <alignment horizontal="left"/>
    </xf>
    <xf numFmtId="0" fontId="32" fillId="7" borderId="297" xfId="4" applyFont="1" applyFill="1" applyBorder="1" applyAlignment="1">
      <alignment horizontal="left"/>
    </xf>
    <xf numFmtId="169" fontId="30" fillId="8" borderId="296" xfId="3" applyNumberFormat="1" applyFont="1" applyFill="1" applyBorder="1" applyAlignment="1">
      <alignment horizontal="left"/>
    </xf>
    <xf numFmtId="169" fontId="30" fillId="8" borderId="325" xfId="3" applyNumberFormat="1" applyFont="1" applyFill="1" applyBorder="1" applyAlignment="1">
      <alignment horizontal="left"/>
    </xf>
    <xf numFmtId="169" fontId="30" fillId="8" borderId="297" xfId="3" applyNumberFormat="1" applyFont="1" applyFill="1" applyBorder="1" applyAlignment="1">
      <alignment horizontal="left"/>
    </xf>
    <xf numFmtId="0" fontId="27" fillId="7" borderId="324" xfId="3" applyFont="1" applyFill="1" applyBorder="1" applyAlignment="1">
      <alignment horizontal="center" vertical="center" wrapText="1"/>
    </xf>
    <xf numFmtId="0" fontId="27" fillId="7" borderId="252" xfId="3" applyFont="1" applyFill="1" applyBorder="1" applyAlignment="1">
      <alignment horizontal="center" vertical="center" wrapText="1"/>
    </xf>
    <xf numFmtId="0" fontId="27" fillId="7" borderId="395" xfId="3" applyFont="1" applyFill="1" applyBorder="1" applyAlignment="1">
      <alignment horizontal="center" vertical="center" wrapText="1"/>
    </xf>
    <xf numFmtId="0" fontId="27" fillId="7" borderId="296" xfId="3" applyFont="1" applyFill="1" applyBorder="1" applyAlignment="1">
      <alignment horizontal="center" vertical="center" wrapText="1"/>
    </xf>
    <xf numFmtId="0" fontId="27" fillId="7" borderId="325" xfId="3" applyFont="1" applyFill="1" applyBorder="1" applyAlignment="1">
      <alignment horizontal="center" vertical="center" wrapText="1"/>
    </xf>
    <xf numFmtId="0" fontId="27" fillId="7" borderId="297" xfId="3" applyFont="1" applyFill="1" applyBorder="1" applyAlignment="1">
      <alignment horizontal="center" vertical="center" wrapText="1"/>
    </xf>
    <xf numFmtId="0" fontId="27" fillId="7" borderId="328" xfId="3" applyFont="1" applyFill="1" applyBorder="1" applyAlignment="1">
      <alignment horizontal="center" vertical="center" wrapText="1"/>
    </xf>
    <xf numFmtId="0" fontId="27" fillId="7" borderId="330" xfId="3" applyFont="1" applyFill="1" applyBorder="1" applyAlignment="1">
      <alignment horizontal="center" vertical="center" wrapText="1"/>
    </xf>
    <xf numFmtId="0" fontId="27" fillId="7" borderId="329" xfId="3" applyFont="1" applyFill="1" applyBorder="1" applyAlignment="1">
      <alignment horizontal="center" vertical="center" wrapText="1"/>
    </xf>
    <xf numFmtId="0" fontId="28" fillId="7" borderId="296" xfId="4" applyFont="1" applyFill="1" applyBorder="1" applyAlignment="1">
      <alignment horizontal="center" vertical="center" wrapText="1"/>
    </xf>
    <xf numFmtId="0" fontId="28" fillId="7" borderId="325" xfId="4" applyFont="1" applyFill="1" applyBorder="1" applyAlignment="1">
      <alignment horizontal="center" vertical="center" wrapText="1"/>
    </xf>
    <xf numFmtId="0" fontId="0" fillId="2" borderId="0" xfId="0" applyFill="1" applyAlignment="1" applyProtection="1">
      <alignment horizontal="left"/>
      <protection locked="0"/>
    </xf>
    <xf numFmtId="0" fontId="43" fillId="2" borderId="0" xfId="0" applyFont="1" applyFill="1" applyAlignment="1">
      <alignment horizontal="left" wrapText="1"/>
    </xf>
    <xf numFmtId="0" fontId="43" fillId="2" borderId="0" xfId="0" applyFont="1" applyFill="1" applyAlignment="1">
      <alignment horizontal="left" vertical="top" wrapText="1"/>
    </xf>
    <xf numFmtId="0" fontId="43" fillId="2" borderId="0" xfId="0" applyFont="1" applyFill="1" applyAlignment="1" applyProtection="1">
      <alignment horizontal="left"/>
      <protection locked="0"/>
    </xf>
    <xf numFmtId="0" fontId="43" fillId="2" borderId="0" xfId="0" applyFont="1" applyFill="1" applyAlignment="1" applyProtection="1">
      <alignment vertical="top" wrapText="1"/>
      <protection locked="0"/>
    </xf>
    <xf numFmtId="0" fontId="43" fillId="2" borderId="0" xfId="0" applyFont="1" applyFill="1" applyAlignment="1" applyProtection="1">
      <alignment horizontal="left" vertical="top" wrapText="1"/>
      <protection locked="0"/>
    </xf>
    <xf numFmtId="0" fontId="30" fillId="2" borderId="328" xfId="4" applyFont="1" applyFill="1" applyBorder="1" applyAlignment="1">
      <alignment horizontal="left" vertical="top" wrapText="1"/>
    </xf>
    <xf numFmtId="0" fontId="30" fillId="2" borderId="330" xfId="4" applyFont="1" applyFill="1" applyBorder="1" applyAlignment="1">
      <alignment horizontal="left" vertical="top" wrapText="1"/>
    </xf>
    <xf numFmtId="0" fontId="30" fillId="2" borderId="329" xfId="4" applyFont="1" applyFill="1" applyBorder="1" applyAlignment="1">
      <alignment horizontal="left" vertical="top" wrapText="1"/>
    </xf>
    <xf numFmtId="0" fontId="27" fillId="7" borderId="324" xfId="0" applyFont="1" applyFill="1" applyBorder="1" applyAlignment="1">
      <alignment horizontal="left" vertical="center" wrapText="1"/>
    </xf>
    <xf numFmtId="0" fontId="27" fillId="7" borderId="252" xfId="0" applyFont="1" applyFill="1" applyBorder="1" applyAlignment="1">
      <alignment horizontal="left" vertical="center" wrapText="1"/>
    </xf>
    <xf numFmtId="0" fontId="27" fillId="7" borderId="395" xfId="0" applyFont="1" applyFill="1" applyBorder="1" applyAlignment="1">
      <alignment horizontal="left" vertical="center" wrapText="1"/>
    </xf>
    <xf numFmtId="0" fontId="27" fillId="7" borderId="259" xfId="0" applyFont="1" applyFill="1" applyBorder="1" applyAlignment="1">
      <alignment horizontal="left" vertical="center" wrapText="1"/>
    </xf>
    <xf numFmtId="0" fontId="27" fillId="7" borderId="0" xfId="0" applyFont="1" applyFill="1" applyAlignment="1">
      <alignment horizontal="left" vertical="center" wrapText="1"/>
    </xf>
    <xf numFmtId="0" fontId="27" fillId="7" borderId="42" xfId="0" applyFont="1" applyFill="1" applyBorder="1" applyAlignment="1">
      <alignment horizontal="left" vertical="center" wrapText="1"/>
    </xf>
    <xf numFmtId="0" fontId="26" fillId="2" borderId="203" xfId="0" applyFont="1" applyFill="1" applyBorder="1" applyAlignment="1">
      <alignment horizontal="center"/>
    </xf>
    <xf numFmtId="0" fontId="26" fillId="2" borderId="584" xfId="0" applyFont="1" applyFill="1" applyBorder="1" applyAlignment="1">
      <alignment horizontal="center"/>
    </xf>
    <xf numFmtId="0" fontId="25" fillId="2" borderId="253" xfId="0" applyFont="1" applyFill="1" applyBorder="1" applyAlignment="1">
      <alignment horizontal="center"/>
    </xf>
    <xf numFmtId="0" fontId="25" fillId="2" borderId="597" xfId="0" applyFont="1" applyFill="1" applyBorder="1" applyAlignment="1">
      <alignment horizontal="center"/>
    </xf>
    <xf numFmtId="43" fontId="12" fillId="2" borderId="324" xfId="6" applyFont="1" applyFill="1" applyBorder="1" applyAlignment="1" applyProtection="1">
      <alignment horizontal="left"/>
      <protection locked="0"/>
    </xf>
    <xf numFmtId="43" fontId="12" fillId="2" borderId="395" xfId="6" applyFont="1" applyFill="1" applyBorder="1" applyAlignment="1" applyProtection="1">
      <alignment horizontal="left"/>
      <protection locked="0"/>
    </xf>
    <xf numFmtId="43" fontId="12" fillId="2" borderId="328" xfId="6" applyFont="1" applyFill="1" applyBorder="1" applyAlignment="1" applyProtection="1">
      <alignment horizontal="left"/>
      <protection locked="0"/>
    </xf>
    <xf numFmtId="43" fontId="12" fillId="2" borderId="329" xfId="6" applyFont="1" applyFill="1" applyBorder="1" applyAlignment="1" applyProtection="1">
      <alignment horizontal="left"/>
      <protection locked="0"/>
    </xf>
    <xf numFmtId="43" fontId="12" fillId="2" borderId="330" xfId="6" applyFont="1" applyFill="1" applyBorder="1" applyAlignment="1" applyProtection="1">
      <alignment horizontal="left"/>
      <protection locked="0"/>
    </xf>
    <xf numFmtId="43" fontId="12" fillId="2" borderId="328" xfId="6" applyFont="1" applyFill="1" applyBorder="1" applyAlignment="1" applyProtection="1">
      <alignment horizontal="center"/>
      <protection locked="0"/>
    </xf>
    <xf numFmtId="43" fontId="12" fillId="2" borderId="329" xfId="6" applyFont="1" applyFill="1" applyBorder="1" applyAlignment="1" applyProtection="1">
      <alignment horizontal="center"/>
      <protection locked="0"/>
    </xf>
    <xf numFmtId="0" fontId="27" fillId="7" borderId="558" xfId="0" applyFont="1" applyFill="1" applyBorder="1" applyAlignment="1">
      <alignment horizontal="center" vertical="center"/>
    </xf>
    <xf numFmtId="0" fontId="27" fillId="7" borderId="545" xfId="0" applyFont="1" applyFill="1" applyBorder="1" applyAlignment="1">
      <alignment horizontal="center" vertical="center"/>
    </xf>
    <xf numFmtId="0" fontId="27" fillId="7" borderId="557" xfId="0" applyFont="1" applyFill="1" applyBorder="1" applyAlignment="1">
      <alignment horizontal="center" vertical="center"/>
    </xf>
    <xf numFmtId="0" fontId="27" fillId="7" borderId="546" xfId="0" applyFont="1" applyFill="1" applyBorder="1" applyAlignment="1">
      <alignment horizontal="center" vertical="center"/>
    </xf>
    <xf numFmtId="0" fontId="27" fillId="7" borderId="544" xfId="0" applyFont="1" applyFill="1" applyBorder="1" applyAlignment="1">
      <alignment horizontal="center" vertical="center"/>
    </xf>
    <xf numFmtId="0" fontId="27" fillId="7" borderId="553" xfId="0" applyFont="1" applyFill="1" applyBorder="1" applyAlignment="1">
      <alignment horizontal="center" vertical="center"/>
    </xf>
    <xf numFmtId="0" fontId="27" fillId="7" borderId="252" xfId="0" applyFont="1" applyFill="1" applyBorder="1" applyAlignment="1">
      <alignment horizontal="center" vertical="center"/>
    </xf>
    <xf numFmtId="0" fontId="27" fillId="7" borderId="395" xfId="0" applyFont="1" applyFill="1" applyBorder="1" applyAlignment="1">
      <alignment horizontal="center" vertical="center"/>
    </xf>
    <xf numFmtId="0" fontId="27" fillId="7" borderId="324" xfId="0" applyFont="1" applyFill="1" applyBorder="1" applyAlignment="1">
      <alignment horizontal="center" vertical="center"/>
    </xf>
    <xf numFmtId="0" fontId="27" fillId="7" borderId="356" xfId="0" applyFont="1" applyFill="1" applyBorder="1" applyAlignment="1">
      <alignment horizontal="center" vertical="center"/>
    </xf>
    <xf numFmtId="0" fontId="27" fillId="7" borderId="265" xfId="0" applyFont="1" applyFill="1" applyBorder="1" applyAlignment="1">
      <alignment horizontal="center" vertical="center"/>
    </xf>
    <xf numFmtId="0" fontId="27" fillId="7" borderId="353" xfId="0" applyFont="1" applyFill="1" applyBorder="1" applyAlignment="1">
      <alignment horizontal="center" vertical="center"/>
    </xf>
    <xf numFmtId="43" fontId="12" fillId="2" borderId="330" xfId="6" applyFont="1" applyFill="1" applyBorder="1" applyAlignment="1" applyProtection="1">
      <alignment horizontal="center"/>
      <protection locked="0"/>
    </xf>
    <xf numFmtId="0" fontId="27" fillId="7" borderId="556" xfId="0" applyFont="1" applyFill="1" applyBorder="1" applyAlignment="1">
      <alignment horizontal="center" vertical="center"/>
    </xf>
    <xf numFmtId="0" fontId="27" fillId="7" borderId="202" xfId="0" applyFont="1" applyFill="1" applyBorder="1" applyAlignment="1">
      <alignment horizontal="center" vertical="center"/>
    </xf>
    <xf numFmtId="0" fontId="27" fillId="7" borderId="536" xfId="0" applyFont="1" applyFill="1" applyBorder="1" applyAlignment="1">
      <alignment horizontal="center" vertical="center"/>
    </xf>
    <xf numFmtId="0" fontId="27" fillId="7" borderId="382" xfId="0" applyFont="1" applyFill="1" applyBorder="1" applyAlignment="1">
      <alignment horizontal="center" vertical="center"/>
    </xf>
    <xf numFmtId="0" fontId="32" fillId="14" borderId="600" xfId="0" applyFont="1" applyFill="1" applyBorder="1" applyAlignment="1">
      <alignment horizontal="center" vertical="center"/>
    </xf>
    <xf numFmtId="0" fontId="32" fillId="14" borderId="601" xfId="0" applyFont="1" applyFill="1" applyBorder="1" applyAlignment="1">
      <alignment horizontal="center" vertical="center" wrapText="1"/>
    </xf>
    <xf numFmtId="0" fontId="32" fillId="14" borderId="602" xfId="0" applyFont="1" applyFill="1" applyBorder="1" applyAlignment="1">
      <alignment horizontal="center" vertical="center" wrapText="1"/>
    </xf>
    <xf numFmtId="0" fontId="32" fillId="14" borderId="603" xfId="0" applyFont="1" applyFill="1" applyBorder="1" applyAlignment="1">
      <alignment horizontal="center" vertical="center" wrapText="1"/>
    </xf>
    <xf numFmtId="0" fontId="32" fillId="14" borderId="604" xfId="0" applyFont="1" applyFill="1" applyBorder="1" applyAlignment="1">
      <alignment horizontal="center" vertical="center" wrapText="1"/>
    </xf>
    <xf numFmtId="0" fontId="290" fillId="14" borderId="238" xfId="268" applyFont="1" applyFill="1" applyBorder="1" applyAlignment="1">
      <alignment horizontal="center" vertical="center" wrapText="1"/>
    </xf>
    <xf numFmtId="0" fontId="290" fillId="14" borderId="239" xfId="268" applyFont="1" applyFill="1" applyBorder="1" applyAlignment="1">
      <alignment horizontal="center" vertical="center" wrapText="1"/>
    </xf>
    <xf numFmtId="0" fontId="290" fillId="14" borderId="240" xfId="268" applyFont="1" applyFill="1" applyBorder="1" applyAlignment="1">
      <alignment horizontal="center" vertical="center" wrapText="1"/>
    </xf>
    <xf numFmtId="0" fontId="290" fillId="24" borderId="238" xfId="268" applyFont="1" applyFill="1" applyBorder="1" applyAlignment="1">
      <alignment horizontal="center" vertical="center" wrapText="1"/>
    </xf>
    <xf numFmtId="0" fontId="290" fillId="24" borderId="239" xfId="268" applyFont="1" applyFill="1" applyBorder="1" applyAlignment="1">
      <alignment horizontal="center" vertical="center" wrapText="1"/>
    </xf>
    <xf numFmtId="0" fontId="290" fillId="24" borderId="240" xfId="268" applyFont="1" applyFill="1" applyBorder="1" applyAlignment="1">
      <alignment horizontal="center" vertical="center" wrapText="1"/>
    </xf>
    <xf numFmtId="0" fontId="290" fillId="14" borderId="636" xfId="268" applyFont="1" applyFill="1" applyBorder="1" applyAlignment="1">
      <alignment horizontal="center" vertical="center" wrapText="1"/>
    </xf>
    <xf numFmtId="0" fontId="290" fillId="14" borderId="637" xfId="268" applyFont="1" applyFill="1" applyBorder="1" applyAlignment="1">
      <alignment horizontal="center" vertical="center" wrapText="1"/>
    </xf>
    <xf numFmtId="0" fontId="290" fillId="24" borderId="636" xfId="268" applyFont="1" applyFill="1" applyBorder="1" applyAlignment="1">
      <alignment horizontal="center" vertical="center" wrapText="1"/>
    </xf>
    <xf numFmtId="0" fontId="290" fillId="24" borderId="637" xfId="268" applyFont="1" applyFill="1" applyBorder="1" applyAlignment="1">
      <alignment horizontal="center" vertical="center" wrapText="1"/>
    </xf>
    <xf numFmtId="0" fontId="290" fillId="24" borderId="638" xfId="268" applyFont="1" applyFill="1" applyBorder="1" applyAlignment="1">
      <alignment horizontal="center" vertical="center" wrapText="1"/>
    </xf>
    <xf numFmtId="0" fontId="290" fillId="14" borderId="638" xfId="268" applyFont="1" applyFill="1" applyBorder="1" applyAlignment="1">
      <alignment horizontal="center" vertical="center" wrapText="1"/>
    </xf>
    <xf numFmtId="0" fontId="288" fillId="14" borderId="634" xfId="268" applyFont="1" applyFill="1" applyBorder="1" applyAlignment="1">
      <alignment horizontal="center" vertical="center"/>
    </xf>
    <xf numFmtId="0" fontId="288" fillId="14" borderId="256" xfId="268" applyFont="1" applyFill="1" applyBorder="1" applyAlignment="1">
      <alignment horizontal="center" vertical="center"/>
    </xf>
    <xf numFmtId="0" fontId="288" fillId="14" borderId="639" xfId="268" applyFont="1" applyFill="1" applyBorder="1" applyAlignment="1">
      <alignment horizontal="center" vertical="center"/>
    </xf>
    <xf numFmtId="0" fontId="288" fillId="14" borderId="635" xfId="268" applyFont="1" applyFill="1" applyBorder="1" applyAlignment="1">
      <alignment horizontal="center" vertical="center"/>
    </xf>
    <xf numFmtId="0" fontId="288" fillId="14" borderId="237" xfId="268" applyFont="1" applyFill="1" applyBorder="1" applyAlignment="1">
      <alignment horizontal="center" vertical="center"/>
    </xf>
    <xf numFmtId="0" fontId="288" fillId="14" borderId="640" xfId="268" applyFont="1" applyFill="1" applyBorder="1" applyAlignment="1">
      <alignment horizontal="center" vertical="center"/>
    </xf>
    <xf numFmtId="0" fontId="290" fillId="14" borderId="636" xfId="268" applyFont="1" applyFill="1" applyBorder="1" applyAlignment="1">
      <alignment horizontal="center" vertical="center"/>
    </xf>
    <xf numFmtId="0" fontId="290" fillId="14" borderId="637" xfId="268" applyFont="1" applyFill="1" applyBorder="1" applyAlignment="1">
      <alignment horizontal="center" vertical="center"/>
    </xf>
    <xf numFmtId="0" fontId="290" fillId="14" borderId="638" xfId="268" applyFont="1" applyFill="1" applyBorder="1" applyAlignment="1">
      <alignment horizontal="center" vertical="center"/>
    </xf>
    <xf numFmtId="0" fontId="32" fillId="14" borderId="490" xfId="0" applyFont="1" applyFill="1" applyBorder="1" applyAlignment="1">
      <alignment horizontal="center" vertical="center" wrapText="1"/>
    </xf>
    <xf numFmtId="0" fontId="32" fillId="14" borderId="497" xfId="0" applyFont="1" applyFill="1" applyBorder="1" applyAlignment="1">
      <alignment horizontal="center" vertical="center" wrapText="1"/>
    </xf>
    <xf numFmtId="0" fontId="32" fillId="14" borderId="494" xfId="0" applyFont="1" applyFill="1" applyBorder="1" applyAlignment="1">
      <alignment horizontal="center" vertical="center" wrapText="1"/>
    </xf>
    <xf numFmtId="0" fontId="32" fillId="24" borderId="372" xfId="0" applyFont="1" applyFill="1" applyBorder="1" applyAlignment="1">
      <alignment horizontal="center" vertical="center" wrapText="1"/>
    </xf>
    <xf numFmtId="0" fontId="32" fillId="24" borderId="658" xfId="0" applyFont="1" applyFill="1" applyBorder="1" applyAlignment="1">
      <alignment horizontal="center" vertical="center" wrapText="1"/>
    </xf>
    <xf numFmtId="0" fontId="32" fillId="14" borderId="372" xfId="0" applyFont="1" applyFill="1" applyBorder="1" applyAlignment="1">
      <alignment horizontal="center" vertical="center" wrapText="1"/>
    </xf>
    <xf numFmtId="0" fontId="32" fillId="14" borderId="658" xfId="0" applyFont="1" applyFill="1" applyBorder="1" applyAlignment="1">
      <alignment horizontal="center" vertical="center" wrapText="1"/>
    </xf>
    <xf numFmtId="0" fontId="32" fillId="24" borderId="656" xfId="0" applyFont="1" applyFill="1" applyBorder="1" applyAlignment="1">
      <alignment horizontal="center" vertical="center" wrapText="1"/>
    </xf>
    <xf numFmtId="0" fontId="132" fillId="24" borderId="176" xfId="0" applyFont="1" applyFill="1" applyBorder="1" applyAlignment="1">
      <alignment horizontal="center" vertical="center" wrapText="1"/>
    </xf>
    <xf numFmtId="0" fontId="32" fillId="24" borderId="490" xfId="0" applyFont="1" applyFill="1" applyBorder="1" applyAlignment="1">
      <alignment horizontal="center" vertical="center" wrapText="1"/>
    </xf>
    <xf numFmtId="0" fontId="32" fillId="24" borderId="497" xfId="0" applyFont="1" applyFill="1" applyBorder="1" applyAlignment="1">
      <alignment horizontal="center" vertical="center" wrapText="1"/>
    </xf>
    <xf numFmtId="0" fontId="32" fillId="24" borderId="499" xfId="0" applyFont="1" applyFill="1" applyBorder="1" applyAlignment="1">
      <alignment horizontal="center" vertical="center" wrapText="1"/>
    </xf>
    <xf numFmtId="0" fontId="32" fillId="24" borderId="494" xfId="0" applyFont="1" applyFill="1" applyBorder="1" applyAlignment="1">
      <alignment horizontal="center" vertical="center" wrapText="1"/>
    </xf>
    <xf numFmtId="0" fontId="32" fillId="24" borderId="371" xfId="0" applyFont="1" applyFill="1" applyBorder="1" applyAlignment="1">
      <alignment horizontal="center" vertical="center" wrapText="1"/>
    </xf>
    <xf numFmtId="0" fontId="32" fillId="14" borderId="659" xfId="0" applyFont="1" applyFill="1" applyBorder="1" applyAlignment="1">
      <alignment horizontal="center" vertical="center" wrapText="1"/>
    </xf>
    <xf numFmtId="0" fontId="32" fillId="14" borderId="654" xfId="0" applyFont="1" applyFill="1" applyBorder="1" applyAlignment="1">
      <alignment horizontal="center" vertical="center" wrapText="1"/>
    </xf>
    <xf numFmtId="0" fontId="32" fillId="14" borderId="655" xfId="0" applyFont="1" applyFill="1" applyBorder="1" applyAlignment="1">
      <alignment horizontal="center" vertical="center" wrapText="1"/>
    </xf>
    <xf numFmtId="0" fontId="132" fillId="14" borderId="178" xfId="0" applyFont="1" applyFill="1" applyBorder="1" applyAlignment="1">
      <alignment horizontal="center" vertical="center" wrapText="1"/>
    </xf>
    <xf numFmtId="0" fontId="132" fillId="14" borderId="179" xfId="0" applyFont="1" applyFill="1" applyBorder="1" applyAlignment="1">
      <alignment horizontal="center" vertical="center" wrapText="1"/>
    </xf>
    <xf numFmtId="0" fontId="132" fillId="14" borderId="180" xfId="0" applyFont="1" applyFill="1" applyBorder="1" applyAlignment="1">
      <alignment horizontal="center" vertical="center" wrapText="1"/>
    </xf>
    <xf numFmtId="0" fontId="132" fillId="14" borderId="176" xfId="0" applyFont="1" applyFill="1" applyBorder="1" applyAlignment="1">
      <alignment horizontal="center" vertical="center" wrapText="1"/>
    </xf>
    <xf numFmtId="0" fontId="32" fillId="24" borderId="653" xfId="0" applyFont="1" applyFill="1" applyBorder="1" applyAlignment="1">
      <alignment horizontal="center" vertical="center" wrapText="1"/>
    </xf>
    <xf numFmtId="0" fontId="32" fillId="24" borderId="654" xfId="0" applyFont="1" applyFill="1" applyBorder="1" applyAlignment="1">
      <alignment horizontal="center" vertical="center" wrapText="1"/>
    </xf>
    <xf numFmtId="0" fontId="32" fillId="24" borderId="655" xfId="0" applyFont="1" applyFill="1" applyBorder="1" applyAlignment="1">
      <alignment horizontal="center" vertical="center" wrapText="1"/>
    </xf>
    <xf numFmtId="0" fontId="132" fillId="24" borderId="181" xfId="0" applyFont="1" applyFill="1" applyBorder="1" applyAlignment="1">
      <alignment horizontal="center" vertical="center" wrapText="1"/>
    </xf>
    <xf numFmtId="0" fontId="132" fillId="24" borderId="179" xfId="0" applyFont="1" applyFill="1" applyBorder="1" applyAlignment="1">
      <alignment horizontal="center" vertical="center" wrapText="1"/>
    </xf>
    <xf numFmtId="0" fontId="132" fillId="24" borderId="180" xfId="0" applyFont="1" applyFill="1" applyBorder="1" applyAlignment="1">
      <alignment horizontal="center" vertical="center" wrapText="1"/>
    </xf>
    <xf numFmtId="0" fontId="32" fillId="14" borderId="176" xfId="0" applyFont="1" applyFill="1" applyBorder="1" applyAlignment="1">
      <alignment horizontal="center" vertical="center" wrapText="1"/>
    </xf>
    <xf numFmtId="0" fontId="32" fillId="14" borderId="656" xfId="0" applyFont="1" applyFill="1" applyBorder="1" applyAlignment="1">
      <alignment horizontal="center" vertical="center" wrapText="1"/>
    </xf>
    <xf numFmtId="0" fontId="32" fillId="24" borderId="657" xfId="0" applyFont="1" applyFill="1" applyBorder="1" applyAlignment="1">
      <alignment horizontal="center" vertical="center" wrapText="1"/>
    </xf>
    <xf numFmtId="0" fontId="32" fillId="14" borderId="653" xfId="0" applyFont="1" applyFill="1" applyBorder="1" applyAlignment="1">
      <alignment horizontal="center" vertical="center" wrapText="1"/>
    </xf>
    <xf numFmtId="0" fontId="27" fillId="7" borderId="263" xfId="0" applyFont="1" applyFill="1" applyBorder="1" applyAlignment="1">
      <alignment horizontal="center"/>
    </xf>
    <xf numFmtId="0" fontId="27" fillId="7" borderId="208" xfId="0" applyFont="1" applyFill="1" applyBorder="1" applyAlignment="1">
      <alignment horizontal="center"/>
    </xf>
    <xf numFmtId="0" fontId="27" fillId="7" borderId="363" xfId="0" applyFont="1" applyFill="1" applyBorder="1" applyAlignment="1">
      <alignment horizontal="center"/>
    </xf>
    <xf numFmtId="0" fontId="38" fillId="2" borderId="0" xfId="0" applyFont="1" applyFill="1" applyAlignment="1">
      <alignment horizontal="center"/>
    </xf>
    <xf numFmtId="0" fontId="27" fillId="7" borderId="694" xfId="0" applyFont="1" applyFill="1" applyBorder="1" applyAlignment="1">
      <alignment horizontal="center"/>
    </xf>
    <xf numFmtId="0" fontId="27" fillId="7" borderId="554" xfId="0" applyFont="1" applyFill="1" applyBorder="1" applyAlignment="1">
      <alignment horizontal="center"/>
    </xf>
    <xf numFmtId="0" fontId="27" fillId="7" borderId="555" xfId="0" applyFont="1" applyFill="1" applyBorder="1" applyAlignment="1">
      <alignment horizontal="center"/>
    </xf>
    <xf numFmtId="0" fontId="27" fillId="7" borderId="339" xfId="0" applyFont="1" applyFill="1" applyBorder="1" applyAlignment="1">
      <alignment horizontal="center"/>
    </xf>
    <xf numFmtId="0" fontId="27" fillId="7" borderId="234" xfId="0" applyFont="1" applyFill="1" applyBorder="1" applyAlignment="1">
      <alignment horizontal="center"/>
    </xf>
    <xf numFmtId="0" fontId="27" fillId="7" borderId="549" xfId="0" applyFont="1" applyFill="1" applyBorder="1" applyAlignment="1">
      <alignment horizontal="center"/>
    </xf>
    <xf numFmtId="0" fontId="27" fillId="7" borderId="465" xfId="0" applyFont="1" applyFill="1" applyBorder="1" applyAlignment="1">
      <alignment horizontal="center" vertical="center" wrapText="1"/>
    </xf>
    <xf numFmtId="0" fontId="27" fillId="7" borderId="210" xfId="0" applyFont="1" applyFill="1" applyBorder="1" applyAlignment="1">
      <alignment horizontal="center" vertical="center" wrapText="1"/>
    </xf>
    <xf numFmtId="0" fontId="40" fillId="2" borderId="21" xfId="0" applyFont="1" applyFill="1" applyBorder="1" applyAlignment="1">
      <alignment horizontal="center"/>
    </xf>
    <xf numFmtId="0" fontId="40" fillId="2" borderId="22" xfId="0" applyFont="1" applyFill="1" applyBorder="1" applyAlignment="1">
      <alignment horizontal="center"/>
    </xf>
    <xf numFmtId="0" fontId="40" fillId="2" borderId="23" xfId="0" applyFont="1" applyFill="1" applyBorder="1" applyAlignment="1">
      <alignment horizontal="center"/>
    </xf>
    <xf numFmtId="0" fontId="40" fillId="2" borderId="24" xfId="0" applyFont="1" applyFill="1" applyBorder="1" applyAlignment="1">
      <alignment horizontal="center"/>
    </xf>
    <xf numFmtId="0" fontId="40" fillId="2" borderId="25" xfId="0" applyFont="1" applyFill="1" applyBorder="1" applyAlignment="1">
      <alignment horizontal="center"/>
    </xf>
    <xf numFmtId="0" fontId="40" fillId="2" borderId="26" xfId="0" applyFont="1" applyFill="1" applyBorder="1" applyAlignment="1">
      <alignment horizontal="center"/>
    </xf>
    <xf numFmtId="0" fontId="27" fillId="14" borderId="341" xfId="0" applyFont="1" applyFill="1" applyBorder="1" applyAlignment="1">
      <alignment horizontal="center" vertical="center"/>
    </xf>
    <xf numFmtId="0" fontId="27" fillId="14" borderId="357" xfId="0" applyFont="1" applyFill="1" applyBorder="1" applyAlignment="1">
      <alignment horizontal="center" vertical="center"/>
    </xf>
    <xf numFmtId="0" fontId="32" fillId="7" borderId="468" xfId="0" applyFont="1" applyFill="1" applyBorder="1" applyAlignment="1">
      <alignment horizontal="center" vertical="center"/>
    </xf>
    <xf numFmtId="0" fontId="32" fillId="7" borderId="469" xfId="0" applyFont="1" applyFill="1" applyBorder="1" applyAlignment="1">
      <alignment horizontal="center" vertical="center"/>
    </xf>
    <xf numFmtId="0" fontId="32" fillId="7" borderId="703" xfId="0" applyFont="1" applyFill="1" applyBorder="1" applyAlignment="1">
      <alignment horizontal="center" vertical="center"/>
    </xf>
    <xf numFmtId="0" fontId="32" fillId="7" borderId="463" xfId="0" applyFont="1" applyFill="1" applyBorder="1" applyAlignment="1">
      <alignment horizontal="center" vertical="center" wrapText="1"/>
    </xf>
    <xf numFmtId="0" fontId="32" fillId="7" borderId="205" xfId="0" applyFont="1" applyFill="1" applyBorder="1" applyAlignment="1">
      <alignment horizontal="center" vertical="center" wrapText="1"/>
    </xf>
    <xf numFmtId="0" fontId="27" fillId="7" borderId="468" xfId="0" applyFont="1" applyFill="1" applyBorder="1" applyAlignment="1">
      <alignment horizontal="center" vertical="center"/>
    </xf>
    <xf numFmtId="0" fontId="27" fillId="7" borderId="703" xfId="0" applyFont="1" applyFill="1" applyBorder="1" applyAlignment="1">
      <alignment horizontal="center" vertical="center"/>
    </xf>
    <xf numFmtId="0" fontId="27" fillId="14" borderId="465" xfId="0" applyFont="1" applyFill="1" applyBorder="1" applyAlignment="1">
      <alignment horizontal="center" vertical="center" wrapText="1"/>
    </xf>
    <xf numFmtId="0" fontId="27" fillId="14" borderId="367" xfId="0" applyFont="1" applyFill="1" applyBorder="1" applyAlignment="1">
      <alignment horizontal="center" vertical="center" wrapText="1"/>
    </xf>
    <xf numFmtId="0" fontId="32" fillId="14" borderId="469" xfId="0" applyFont="1" applyFill="1" applyBorder="1" applyAlignment="1">
      <alignment horizontal="center"/>
    </xf>
    <xf numFmtId="0" fontId="32" fillId="14" borderId="703" xfId="0" applyFont="1" applyFill="1" applyBorder="1" applyAlignment="1">
      <alignment horizontal="center"/>
    </xf>
    <xf numFmtId="0" fontId="38" fillId="3" borderId="788" xfId="0" applyFont="1" applyFill="1" applyBorder="1" applyAlignment="1">
      <alignment horizontal="center" vertical="center"/>
    </xf>
    <xf numFmtId="0" fontId="38" fillId="3" borderId="708" xfId="0" applyFont="1" applyFill="1" applyBorder="1" applyAlignment="1">
      <alignment horizontal="center" vertical="center"/>
    </xf>
    <xf numFmtId="0" fontId="27" fillId="14" borderId="463" xfId="0" applyFont="1" applyFill="1" applyBorder="1" applyAlignment="1">
      <alignment horizontal="center" vertical="center"/>
    </xf>
    <xf numFmtId="0" fontId="27" fillId="14" borderId="739" xfId="0" applyFont="1" applyFill="1" applyBorder="1" applyAlignment="1">
      <alignment horizontal="center" vertical="center"/>
    </xf>
    <xf numFmtId="0" fontId="27" fillId="14" borderId="740" xfId="0" applyFont="1" applyFill="1" applyBorder="1" applyAlignment="1">
      <alignment horizontal="center" vertical="center"/>
    </xf>
    <xf numFmtId="0" fontId="27" fillId="14" borderId="741" xfId="0" applyFont="1" applyFill="1" applyBorder="1" applyAlignment="1">
      <alignment horizontal="center" vertical="center"/>
    </xf>
    <xf numFmtId="0" fontId="27" fillId="14" borderId="742" xfId="0" applyFont="1" applyFill="1" applyBorder="1" applyAlignment="1">
      <alignment horizontal="center" vertical="center"/>
    </xf>
    <xf numFmtId="0" fontId="27" fillId="14" borderId="463" xfId="0" applyFont="1" applyFill="1" applyBorder="1" applyAlignment="1">
      <alignment horizontal="center" vertical="center" wrapText="1"/>
    </xf>
    <xf numFmtId="0" fontId="27" fillId="14" borderId="357" xfId="0" applyFont="1" applyFill="1" applyBorder="1" applyAlignment="1">
      <alignment horizontal="center" vertical="center" wrapText="1"/>
    </xf>
    <xf numFmtId="0" fontId="27" fillId="14" borderId="468" xfId="0" applyFont="1" applyFill="1" applyBorder="1" applyAlignment="1">
      <alignment horizontal="center" vertical="center"/>
    </xf>
    <xf numFmtId="0" fontId="27" fillId="14" borderId="703" xfId="0" applyFont="1" applyFill="1" applyBorder="1" applyAlignment="1">
      <alignment horizontal="center" vertical="center"/>
    </xf>
    <xf numFmtId="0" fontId="27" fillId="7" borderId="591" xfId="0" applyFont="1" applyFill="1" applyBorder="1" applyAlignment="1">
      <alignment horizontal="center" vertical="center"/>
    </xf>
    <xf numFmtId="0" fontId="27" fillId="7" borderId="592" xfId="0" applyFont="1" applyFill="1" applyBorder="1" applyAlignment="1">
      <alignment horizontal="center" vertical="center"/>
    </xf>
    <xf numFmtId="0" fontId="27" fillId="7" borderId="694" xfId="0" applyFont="1" applyFill="1" applyBorder="1" applyAlignment="1">
      <alignment horizontal="center" vertical="center"/>
    </xf>
    <xf numFmtId="0" fontId="27" fillId="7" borderId="593" xfId="0" applyFont="1" applyFill="1" applyBorder="1" applyAlignment="1">
      <alignment horizontal="center" vertical="center"/>
    </xf>
    <xf numFmtId="164" fontId="27" fillId="7" borderId="327" xfId="0" applyNumberFormat="1" applyFont="1" applyFill="1" applyBorder="1" applyAlignment="1">
      <alignment horizontal="center" vertical="center"/>
    </xf>
    <xf numFmtId="164" fontId="27" fillId="7" borderId="554" xfId="0" applyNumberFormat="1" applyFont="1" applyFill="1" applyBorder="1" applyAlignment="1">
      <alignment horizontal="center" vertical="center"/>
    </xf>
    <xf numFmtId="164" fontId="27" fillId="7" borderId="555" xfId="0" applyNumberFormat="1" applyFont="1" applyFill="1" applyBorder="1" applyAlignment="1">
      <alignment horizontal="center" vertical="center"/>
    </xf>
    <xf numFmtId="164" fontId="27" fillId="7" borderId="591" xfId="0" applyNumberFormat="1" applyFont="1" applyFill="1" applyBorder="1" applyAlignment="1">
      <alignment horizontal="center" vertical="center"/>
    </xf>
    <xf numFmtId="164" fontId="27" fillId="7" borderId="592" xfId="0" applyNumberFormat="1" applyFont="1" applyFill="1" applyBorder="1" applyAlignment="1">
      <alignment horizontal="center" vertical="center"/>
    </xf>
    <xf numFmtId="164" fontId="27" fillId="7" borderId="694" xfId="0" applyNumberFormat="1" applyFont="1" applyFill="1" applyBorder="1" applyAlignment="1">
      <alignment horizontal="center" vertical="center"/>
    </xf>
    <xf numFmtId="164" fontId="27" fillId="7" borderId="332" xfId="0" applyNumberFormat="1" applyFont="1" applyFill="1" applyBorder="1" applyAlignment="1">
      <alignment horizontal="center" vertical="center"/>
    </xf>
    <xf numFmtId="164" fontId="27" fillId="7" borderId="593" xfId="0" applyNumberFormat="1" applyFont="1" applyFill="1" applyBorder="1" applyAlignment="1">
      <alignment horizontal="center" vertical="center"/>
    </xf>
    <xf numFmtId="164" fontId="27" fillId="7" borderId="391" xfId="0" applyNumberFormat="1" applyFont="1" applyFill="1" applyBorder="1" applyAlignment="1">
      <alignment horizontal="center" vertical="center"/>
    </xf>
    <xf numFmtId="164" fontId="27" fillId="7" borderId="280" xfId="0" applyNumberFormat="1" applyFont="1" applyFill="1" applyBorder="1" applyAlignment="1">
      <alignment horizontal="center" vertical="center"/>
    </xf>
    <xf numFmtId="164" fontId="27" fillId="7" borderId="281" xfId="0" applyNumberFormat="1" applyFont="1" applyFill="1" applyBorder="1" applyAlignment="1">
      <alignment horizontal="center" vertical="center"/>
    </xf>
    <xf numFmtId="164" fontId="27" fillId="7" borderId="282" xfId="0" applyNumberFormat="1" applyFont="1" applyFill="1" applyBorder="1" applyAlignment="1">
      <alignment horizontal="center" vertical="center"/>
    </xf>
    <xf numFmtId="171" fontId="12" fillId="2" borderId="36" xfId="6" applyNumberFormat="1" applyFont="1" applyFill="1" applyBorder="1" applyAlignment="1" applyProtection="1">
      <alignment horizontal="left" vertical="center"/>
      <protection locked="0"/>
    </xf>
    <xf numFmtId="171" fontId="12" fillId="2" borderId="842" xfId="6" applyNumberFormat="1" applyFont="1" applyFill="1" applyBorder="1" applyAlignment="1" applyProtection="1">
      <alignment horizontal="left" vertical="center"/>
      <protection locked="0"/>
    </xf>
    <xf numFmtId="171" fontId="12" fillId="2" borderId="843" xfId="6" applyNumberFormat="1" applyFont="1" applyFill="1" applyBorder="1" applyAlignment="1" applyProtection="1">
      <alignment horizontal="left" vertical="center"/>
      <protection locked="0"/>
    </xf>
    <xf numFmtId="0" fontId="27" fillId="14" borderId="836" xfId="0" applyFont="1" applyFill="1" applyBorder="1" applyAlignment="1">
      <alignment horizontal="center"/>
    </xf>
    <xf numFmtId="171" fontId="12" fillId="2" borderId="838" xfId="6" applyNumberFormat="1" applyFont="1" applyFill="1" applyBorder="1" applyAlignment="1" applyProtection="1">
      <alignment horizontal="left" vertical="center"/>
      <protection locked="0"/>
    </xf>
    <xf numFmtId="171" fontId="12" fillId="2" borderId="839" xfId="6" applyNumberFormat="1" applyFont="1" applyFill="1" applyBorder="1" applyAlignment="1" applyProtection="1">
      <alignment horizontal="left" vertical="center"/>
      <protection locked="0"/>
    </xf>
    <xf numFmtId="171" fontId="12" fillId="2" borderId="840" xfId="6" applyNumberFormat="1" applyFont="1" applyFill="1" applyBorder="1" applyAlignment="1" applyProtection="1">
      <alignment horizontal="left" vertical="center"/>
      <protection locked="0"/>
    </xf>
    <xf numFmtId="171" fontId="12" fillId="2" borderId="845" xfId="6" applyNumberFormat="1" applyFont="1" applyFill="1" applyBorder="1" applyAlignment="1" applyProtection="1">
      <alignment horizontal="left" vertical="center"/>
      <protection locked="0"/>
    </xf>
    <xf numFmtId="171" fontId="12" fillId="2" borderId="846" xfId="6" applyNumberFormat="1" applyFont="1" applyFill="1" applyBorder="1" applyAlignment="1" applyProtection="1">
      <alignment horizontal="left" vertical="center"/>
      <protection locked="0"/>
    </xf>
    <xf numFmtId="171" fontId="12" fillId="2" borderId="847" xfId="6" applyNumberFormat="1" applyFont="1" applyFill="1" applyBorder="1" applyAlignment="1" applyProtection="1">
      <alignment horizontal="left" vertical="center"/>
      <protection locked="0"/>
    </xf>
    <xf numFmtId="0" fontId="27" fillId="14" borderId="464" xfId="0" applyFont="1" applyFill="1" applyBorder="1" applyAlignment="1">
      <alignment horizontal="center" vertical="top"/>
    </xf>
    <xf numFmtId="0" fontId="27" fillId="14" borderId="467" xfId="0" applyFont="1" applyFill="1" applyBorder="1" applyAlignment="1">
      <alignment horizontal="center" vertical="top"/>
    </xf>
    <xf numFmtId="0" fontId="27" fillId="14" borderId="709" xfId="0" applyFont="1" applyFill="1" applyBorder="1" applyAlignment="1">
      <alignment horizontal="center" vertical="top"/>
    </xf>
    <xf numFmtId="0" fontId="27" fillId="14" borderId="711" xfId="0" applyFont="1" applyFill="1" applyBorder="1" applyAlignment="1">
      <alignment horizontal="center" vertical="top"/>
    </xf>
    <xf numFmtId="0" fontId="27" fillId="14" borderId="468" xfId="0" applyFont="1" applyFill="1" applyBorder="1" applyAlignment="1">
      <alignment horizontal="center" vertical="top"/>
    </xf>
    <xf numFmtId="0" fontId="27" fillId="14" borderId="469" xfId="0" applyFont="1" applyFill="1" applyBorder="1" applyAlignment="1">
      <alignment horizontal="center" vertical="top"/>
    </xf>
    <xf numFmtId="0" fontId="27" fillId="14" borderId="470" xfId="0" applyFont="1" applyFill="1" applyBorder="1" applyAlignment="1">
      <alignment horizontal="center" vertical="top"/>
    </xf>
    <xf numFmtId="0" fontId="27" fillId="14" borderId="778" xfId="0" applyFont="1" applyFill="1" applyBorder="1" applyAlignment="1">
      <alignment horizontal="center"/>
    </xf>
    <xf numFmtId="0" fontId="27" fillId="14" borderId="780" xfId="0" applyFont="1" applyFill="1" applyBorder="1" applyAlignment="1">
      <alignment horizontal="center"/>
    </xf>
    <xf numFmtId="0" fontId="27" fillId="14" borderId="852" xfId="0" applyFont="1" applyFill="1" applyBorder="1" applyAlignment="1">
      <alignment horizontal="center"/>
    </xf>
    <xf numFmtId="0" fontId="10" fillId="3" borderId="778" xfId="0" applyFont="1" applyFill="1" applyBorder="1" applyAlignment="1">
      <alignment horizontal="left"/>
    </xf>
    <xf numFmtId="0" fontId="10" fillId="3" borderId="780" xfId="0" applyFont="1" applyFill="1" applyBorder="1" applyAlignment="1">
      <alignment horizontal="left"/>
    </xf>
    <xf numFmtId="0" fontId="27" fillId="14" borderId="507" xfId="0" applyFont="1" applyFill="1" applyBorder="1" applyAlignment="1">
      <alignment horizontal="center"/>
    </xf>
    <xf numFmtId="0" fontId="27" fillId="14" borderId="372" xfId="0" applyFont="1" applyFill="1" applyBorder="1" applyAlignment="1">
      <alignment horizontal="center"/>
    </xf>
    <xf numFmtId="0" fontId="27" fillId="14" borderId="658" xfId="0" applyFont="1" applyFill="1" applyBorder="1" applyAlignment="1">
      <alignment horizontal="center"/>
    </xf>
    <xf numFmtId="37" fontId="12" fillId="3" borderId="749" xfId="0" applyNumberFormat="1" applyFont="1" applyFill="1" applyBorder="1" applyAlignment="1" applyProtection="1">
      <alignment horizontal="left" vertical="center" wrapText="1"/>
      <protection locked="0"/>
    </xf>
    <xf numFmtId="0" fontId="12" fillId="3" borderId="751" xfId="0" applyFont="1" applyFill="1" applyBorder="1" applyAlignment="1" applyProtection="1">
      <alignment horizontal="left" vertical="center" wrapText="1"/>
      <protection locked="0"/>
    </xf>
    <xf numFmtId="0" fontId="12" fillId="3" borderId="874" xfId="0" applyFont="1" applyFill="1" applyBorder="1" applyAlignment="1" applyProtection="1">
      <alignment horizontal="left" vertical="center" wrapText="1"/>
      <protection locked="0"/>
    </xf>
    <xf numFmtId="0" fontId="12" fillId="3" borderId="875" xfId="0" applyFont="1" applyFill="1" applyBorder="1" applyAlignment="1" applyProtection="1">
      <alignment horizontal="left" vertical="center" wrapText="1"/>
      <protection locked="0"/>
    </xf>
    <xf numFmtId="0" fontId="12" fillId="3" borderId="874" xfId="0" applyFont="1" applyFill="1" applyBorder="1" applyAlignment="1" applyProtection="1">
      <alignment horizontal="left" wrapText="1"/>
      <protection locked="0"/>
    </xf>
    <xf numFmtId="0" fontId="12" fillId="3" borderId="875" xfId="0" applyFont="1" applyFill="1" applyBorder="1" applyAlignment="1" applyProtection="1">
      <alignment horizontal="left" wrapText="1"/>
      <protection locked="0"/>
    </xf>
    <xf numFmtId="0" fontId="12" fillId="3" borderId="878" xfId="0" applyFont="1" applyFill="1" applyBorder="1" applyAlignment="1" applyProtection="1">
      <alignment horizontal="left" wrapText="1"/>
      <protection locked="0"/>
    </xf>
    <xf numFmtId="0" fontId="12" fillId="3" borderId="879" xfId="0" applyFont="1" applyFill="1" applyBorder="1" applyAlignment="1" applyProtection="1">
      <alignment horizontal="left" wrapText="1"/>
      <protection locked="0"/>
    </xf>
    <xf numFmtId="0" fontId="12" fillId="3" borderId="872" xfId="0" applyFont="1" applyFill="1" applyBorder="1" applyAlignment="1">
      <alignment horizontal="left" vertical="center" wrapText="1"/>
    </xf>
    <xf numFmtId="0" fontId="12" fillId="3" borderId="880" xfId="0" applyFont="1" applyFill="1" applyBorder="1" applyAlignment="1">
      <alignment horizontal="left" vertical="center" wrapText="1"/>
    </xf>
    <xf numFmtId="0" fontId="27" fillId="14" borderId="836" xfId="0" applyFont="1" applyFill="1" applyBorder="1" applyAlignment="1">
      <alignment horizontal="center" wrapText="1"/>
    </xf>
    <xf numFmtId="0" fontId="27" fillId="14" borderId="463" xfId="0" applyFont="1" applyFill="1" applyBorder="1" applyAlignment="1">
      <alignment horizontal="center" wrapText="1"/>
    </xf>
    <xf numFmtId="0" fontId="27" fillId="14" borderId="357" xfId="0" applyFont="1" applyFill="1" applyBorder="1" applyAlignment="1">
      <alignment horizontal="center" wrapText="1"/>
    </xf>
    <xf numFmtId="0" fontId="27" fillId="14" borderId="465" xfId="0" applyFont="1" applyFill="1" applyBorder="1" applyAlignment="1">
      <alignment horizontal="center" wrapText="1"/>
    </xf>
    <xf numFmtId="0" fontId="27" fillId="14" borderId="367" xfId="0" applyFont="1" applyFill="1" applyBorder="1" applyAlignment="1">
      <alignment horizontal="center" wrapText="1"/>
    </xf>
    <xf numFmtId="0" fontId="27" fillId="14" borderId="469" xfId="0" applyFont="1" applyFill="1" applyBorder="1" applyAlignment="1">
      <alignment horizontal="center" vertical="center"/>
    </xf>
    <xf numFmtId="0" fontId="27" fillId="14" borderId="468" xfId="0" applyFont="1" applyFill="1" applyBorder="1" applyAlignment="1">
      <alignment horizontal="center" vertical="center" wrapText="1"/>
    </xf>
    <xf numFmtId="0" fontId="27" fillId="14" borderId="703" xfId="0" applyFont="1" applyFill="1" applyBorder="1" applyAlignment="1">
      <alignment horizontal="center" vertical="center" wrapText="1"/>
    </xf>
    <xf numFmtId="0" fontId="27" fillId="14" borderId="468" xfId="0" applyFont="1" applyFill="1" applyBorder="1" applyAlignment="1">
      <alignment horizontal="center"/>
    </xf>
    <xf numFmtId="0" fontId="27" fillId="14" borderId="469" xfId="0" applyFont="1" applyFill="1" applyBorder="1" applyAlignment="1">
      <alignment horizontal="center"/>
    </xf>
    <xf numFmtId="0" fontId="27" fillId="14" borderId="703" xfId="0" applyFont="1" applyFill="1" applyBorder="1" applyAlignment="1">
      <alignment horizontal="center"/>
    </xf>
    <xf numFmtId="0" fontId="27" fillId="14" borderId="467" xfId="0" applyFont="1" applyFill="1" applyBorder="1" applyAlignment="1">
      <alignment horizontal="center" vertical="center"/>
    </xf>
    <xf numFmtId="0" fontId="27" fillId="14" borderId="188" xfId="0" applyFont="1" applyFill="1" applyBorder="1" applyAlignment="1">
      <alignment horizontal="center" vertical="center"/>
    </xf>
    <xf numFmtId="0" fontId="27" fillId="14" borderId="711" xfId="0" applyFont="1" applyFill="1" applyBorder="1" applyAlignment="1">
      <alignment horizontal="center" vertical="center"/>
    </xf>
    <xf numFmtId="0" fontId="27" fillId="7" borderId="790" xfId="0" applyFont="1" applyFill="1" applyBorder="1" applyAlignment="1">
      <alignment horizontal="center"/>
    </xf>
    <xf numFmtId="0" fontId="10" fillId="2" borderId="592" xfId="0" applyFont="1" applyFill="1" applyBorder="1" applyAlignment="1">
      <alignment horizontal="center" vertical="center"/>
    </xf>
    <xf numFmtId="0" fontId="10" fillId="2" borderId="592" xfId="0" quotePrefix="1" applyFont="1" applyFill="1" applyBorder="1" applyAlignment="1">
      <alignment horizontal="center" vertical="center"/>
    </xf>
    <xf numFmtId="0" fontId="92" fillId="7" borderId="913" xfId="0" applyFont="1" applyFill="1" applyBorder="1" applyAlignment="1">
      <alignment horizontal="center"/>
    </xf>
    <xf numFmtId="0" fontId="92" fillId="7" borderId="790" xfId="0" applyFont="1" applyFill="1" applyBorder="1" applyAlignment="1">
      <alignment horizontal="center"/>
    </xf>
    <xf numFmtId="0" fontId="27" fillId="7" borderId="913" xfId="0" applyFont="1" applyFill="1" applyBorder="1" applyAlignment="1">
      <alignment horizontal="center"/>
    </xf>
    <xf numFmtId="43" fontId="74" fillId="2" borderId="328" xfId="6" applyFont="1" applyFill="1" applyBorder="1" applyAlignment="1" applyProtection="1">
      <alignment horizontal="center"/>
      <protection locked="0"/>
    </xf>
    <xf numFmtId="43" fontId="74" fillId="2" borderId="330" xfId="6" applyFont="1" applyFill="1" applyBorder="1" applyAlignment="1" applyProtection="1">
      <alignment horizontal="center"/>
      <protection locked="0"/>
    </xf>
    <xf numFmtId="43" fontId="74" fillId="2" borderId="329" xfId="6" applyFont="1" applyFill="1" applyBorder="1" applyAlignment="1" applyProtection="1">
      <alignment horizontal="center"/>
      <protection locked="0"/>
    </xf>
    <xf numFmtId="43" fontId="74" fillId="2" borderId="328" xfId="6" applyFont="1" applyFill="1" applyBorder="1" applyAlignment="1" applyProtection="1">
      <alignment horizontal="left"/>
      <protection locked="0"/>
    </xf>
    <xf numFmtId="43" fontId="74" fillId="2" borderId="330" xfId="6" applyFont="1" applyFill="1" applyBorder="1" applyAlignment="1" applyProtection="1">
      <alignment horizontal="left"/>
      <protection locked="0"/>
    </xf>
    <xf numFmtId="43" fontId="74" fillId="2" borderId="329" xfId="6" applyFont="1" applyFill="1" applyBorder="1" applyAlignment="1" applyProtection="1">
      <alignment horizontal="left"/>
      <protection locked="0"/>
    </xf>
    <xf numFmtId="0" fontId="288" fillId="26" borderId="927" xfId="0" applyFont="1" applyFill="1" applyBorder="1" applyAlignment="1">
      <alignment horizontal="center" vertical="center"/>
    </xf>
    <xf numFmtId="0" fontId="288" fillId="26" borderId="913" xfId="0" applyFont="1" applyFill="1" applyBorder="1" applyAlignment="1">
      <alignment horizontal="center" vertical="center"/>
    </xf>
    <xf numFmtId="0" fontId="127" fillId="21" borderId="324" xfId="0" applyFont="1" applyFill="1" applyBorder="1" applyAlignment="1">
      <alignment horizontal="left" vertical="center" wrapText="1"/>
    </xf>
    <xf numFmtId="0" fontId="127" fillId="21" borderId="252" xfId="0" applyFont="1" applyFill="1" applyBorder="1" applyAlignment="1">
      <alignment horizontal="left" vertical="center" wrapText="1"/>
    </xf>
    <xf numFmtId="0" fontId="127" fillId="21" borderId="395" xfId="0" applyFont="1" applyFill="1" applyBorder="1" applyAlignment="1">
      <alignment horizontal="left" vertical="center" wrapText="1"/>
    </xf>
    <xf numFmtId="0" fontId="127" fillId="21" borderId="797" xfId="0" applyFont="1" applyFill="1" applyBorder="1" applyAlignment="1">
      <alignment horizontal="left" vertical="center" wrapText="1"/>
    </xf>
    <xf numFmtId="0" fontId="127" fillId="21" borderId="0" xfId="0" applyFont="1" applyFill="1" applyAlignment="1">
      <alignment horizontal="left" vertical="center" wrapText="1"/>
    </xf>
    <xf numFmtId="0" fontId="127" fillId="21" borderId="2" xfId="0" applyFont="1" applyFill="1" applyBorder="1" applyAlignment="1">
      <alignment horizontal="left" vertical="center" wrapText="1"/>
    </xf>
    <xf numFmtId="0" fontId="83" fillId="2" borderId="203" xfId="0" applyFont="1" applyFill="1" applyBorder="1" applyAlignment="1">
      <alignment horizontal="center"/>
    </xf>
    <xf numFmtId="0" fontId="83" fillId="2" borderId="700" xfId="0" applyFont="1" applyFill="1" applyBorder="1" applyAlignment="1">
      <alignment horizontal="center"/>
    </xf>
    <xf numFmtId="0" fontId="24" fillId="2" borderId="253" xfId="0" applyFont="1" applyFill="1" applyBorder="1" applyAlignment="1">
      <alignment horizontal="center"/>
    </xf>
    <xf numFmtId="0" fontId="24" fillId="2" borderId="966" xfId="0" applyFont="1" applyFill="1" applyBorder="1" applyAlignment="1">
      <alignment horizontal="center"/>
    </xf>
    <xf numFmtId="0" fontId="288" fillId="26" borderId="209" xfId="0" applyFont="1" applyFill="1" applyBorder="1" applyAlignment="1">
      <alignment horizontal="center" vertical="center" wrapText="1"/>
    </xf>
    <xf numFmtId="0" fontId="288" fillId="26" borderId="190" xfId="0" applyFont="1" applyFill="1" applyBorder="1" applyAlignment="1">
      <alignment horizontal="center" vertical="center" wrapText="1"/>
    </xf>
    <xf numFmtId="0" fontId="288" fillId="26" borderId="382" xfId="0" applyFont="1" applyFill="1" applyBorder="1" applyAlignment="1">
      <alignment horizontal="center" vertical="center" wrapText="1"/>
    </xf>
    <xf numFmtId="0" fontId="288" fillId="26" borderId="673" xfId="0" applyFont="1" applyFill="1" applyBorder="1" applyAlignment="1">
      <alignment horizontal="center" vertical="center" wrapText="1"/>
    </xf>
    <xf numFmtId="0" fontId="288" fillId="26" borderId="929" xfId="0" applyFont="1" applyFill="1" applyBorder="1" applyAlignment="1">
      <alignment horizontal="center" vertical="center"/>
    </xf>
    <xf numFmtId="0" fontId="288" fillId="26" borderId="930" xfId="0" applyFont="1" applyFill="1" applyBorder="1" applyAlignment="1">
      <alignment horizontal="center" vertical="center"/>
    </xf>
    <xf numFmtId="0" fontId="288" fillId="26" borderId="928" xfId="0" applyFont="1" applyFill="1" applyBorder="1" applyAlignment="1">
      <alignment horizontal="center" vertical="center"/>
    </xf>
    <xf numFmtId="0" fontId="288" fillId="26" borderId="356" xfId="0" applyFont="1" applyFill="1" applyBorder="1" applyAlignment="1">
      <alignment horizontal="center" vertical="center"/>
    </xf>
    <xf numFmtId="0" fontId="288" fillId="26" borderId="672" xfId="0" applyFont="1" applyFill="1" applyBorder="1" applyAlignment="1">
      <alignment horizontal="center" vertical="center"/>
    </xf>
    <xf numFmtId="0" fontId="288" fillId="26" borderId="673" xfId="0" applyFont="1" applyFill="1" applyBorder="1" applyAlignment="1">
      <alignment horizontal="center" vertical="center"/>
    </xf>
    <xf numFmtId="0" fontId="288" fillId="26" borderId="382" xfId="0" applyFont="1" applyFill="1" applyBorder="1" applyAlignment="1">
      <alignment horizontal="center" vertical="center"/>
    </xf>
    <xf numFmtId="0" fontId="290" fillId="26" borderId="380" xfId="0" applyFont="1" applyFill="1" applyBorder="1" applyAlignment="1">
      <alignment horizontal="center" vertical="center"/>
    </xf>
    <xf numFmtId="0" fontId="290" fillId="26" borderId="252" xfId="0" applyFont="1" applyFill="1" applyBorder="1" applyAlignment="1">
      <alignment horizontal="center" vertical="center"/>
    </xf>
    <xf numFmtId="0" fontId="290" fillId="26" borderId="395" xfId="0" applyFont="1" applyFill="1" applyBorder="1" applyAlignment="1">
      <alignment horizontal="center" vertical="center"/>
    </xf>
    <xf numFmtId="0" fontId="290" fillId="26" borderId="382" xfId="0" applyFont="1" applyFill="1" applyBorder="1" applyAlignment="1">
      <alignment horizontal="center" vertical="center"/>
    </xf>
    <xf numFmtId="0" fontId="290" fillId="26" borderId="672" xfId="0" applyFont="1" applyFill="1" applyBorder="1" applyAlignment="1">
      <alignment horizontal="center" vertical="center"/>
    </xf>
    <xf numFmtId="0" fontId="290" fillId="26" borderId="925" xfId="0" applyFont="1" applyFill="1" applyBorder="1" applyAlignment="1">
      <alignment horizontal="center" vertical="center"/>
    </xf>
    <xf numFmtId="0" fontId="202" fillId="21" borderId="324" xfId="0" applyFont="1" applyFill="1" applyBorder="1" applyAlignment="1">
      <alignment horizontal="center" vertical="center"/>
    </xf>
    <xf numFmtId="0" fontId="202" fillId="21" borderId="252" xfId="0" applyFont="1" applyFill="1" applyBorder="1" applyAlignment="1">
      <alignment horizontal="center" vertical="center"/>
    </xf>
    <xf numFmtId="0" fontId="202" fillId="21" borderId="395" xfId="0" applyFont="1" applyFill="1" applyBorder="1" applyAlignment="1">
      <alignment horizontal="center" vertical="center"/>
    </xf>
    <xf numFmtId="0" fontId="202" fillId="21" borderId="668" xfId="0" applyFont="1" applyFill="1" applyBorder="1" applyAlignment="1">
      <alignment horizontal="center" vertical="center"/>
    </xf>
    <xf numFmtId="0" fontId="202" fillId="21" borderId="926" xfId="0" applyFont="1" applyFill="1" applyBorder="1" applyAlignment="1">
      <alignment horizontal="center" vertical="center"/>
    </xf>
    <xf numFmtId="0" fontId="202" fillId="21" borderId="670" xfId="0" applyFont="1" applyFill="1" applyBorder="1" applyAlignment="1">
      <alignment horizontal="center" vertical="center"/>
    </xf>
    <xf numFmtId="0" fontId="288" fillId="26" borderId="925" xfId="0" applyFont="1" applyFill="1" applyBorder="1" applyAlignment="1">
      <alignment horizontal="center" vertical="center"/>
    </xf>
    <xf numFmtId="0" fontId="202" fillId="21" borderId="797" xfId="0" applyFont="1" applyFill="1" applyBorder="1" applyAlignment="1">
      <alignment horizontal="center" vertical="center"/>
    </xf>
    <xf numFmtId="0" fontId="202" fillId="21" borderId="0" xfId="0" applyFont="1" applyFill="1" applyAlignment="1">
      <alignment horizontal="center" vertical="center"/>
    </xf>
    <xf numFmtId="0" fontId="202" fillId="21" borderId="2" xfId="0" applyFont="1" applyFill="1" applyBorder="1" applyAlignment="1">
      <alignment horizontal="center" vertical="center"/>
    </xf>
    <xf numFmtId="0" fontId="202" fillId="21" borderId="356" xfId="0" applyFont="1" applyFill="1" applyBorder="1" applyAlignment="1">
      <alignment horizontal="center" vertical="center"/>
    </xf>
    <xf numFmtId="0" fontId="202" fillId="21" borderId="672" xfId="0" applyFont="1" applyFill="1" applyBorder="1" applyAlignment="1">
      <alignment horizontal="center" vertical="center"/>
    </xf>
    <xf numFmtId="0" fontId="202" fillId="21" borderId="925" xfId="0" applyFont="1" applyFill="1" applyBorder="1" applyAlignment="1">
      <alignment horizontal="center" vertical="center"/>
    </xf>
    <xf numFmtId="0" fontId="27" fillId="7" borderId="836" xfId="0" applyFont="1" applyFill="1" applyBorder="1" applyAlignment="1">
      <alignment horizontal="center" vertical="center"/>
    </xf>
    <xf numFmtId="0" fontId="27" fillId="7" borderId="973" xfId="0" applyFont="1" applyFill="1" applyBorder="1" applyAlignment="1">
      <alignment horizontal="center" vertical="center"/>
    </xf>
    <xf numFmtId="43" fontId="27" fillId="12" borderId="997" xfId="6" applyFont="1" applyFill="1" applyBorder="1" applyAlignment="1">
      <alignment horizontal="center" vertical="center" wrapText="1"/>
    </xf>
    <xf numFmtId="43" fontId="27" fillId="12" borderId="234" xfId="6" applyFont="1" applyFill="1" applyBorder="1" applyAlignment="1">
      <alignment horizontal="center" vertical="center" wrapText="1"/>
    </xf>
    <xf numFmtId="43" fontId="27" fillId="12" borderId="384" xfId="6" applyFont="1" applyFill="1" applyBorder="1" applyAlignment="1">
      <alignment horizontal="center" vertical="center" wrapText="1"/>
    </xf>
    <xf numFmtId="43" fontId="27" fillId="12" borderId="999" xfId="6" applyFont="1" applyFill="1" applyBorder="1" applyAlignment="1">
      <alignment horizontal="center" vertical="center" wrapText="1"/>
    </xf>
    <xf numFmtId="43" fontId="27" fillId="12" borderId="208" xfId="6" applyFont="1" applyFill="1" applyBorder="1" applyAlignment="1">
      <alignment horizontal="center" vertical="center" wrapText="1"/>
    </xf>
    <xf numFmtId="43" fontId="27" fillId="12" borderId="998" xfId="6" applyFont="1" applyFill="1" applyBorder="1" applyAlignment="1">
      <alignment horizontal="center" vertical="center" wrapText="1"/>
    </xf>
    <xf numFmtId="43" fontId="27" fillId="12" borderId="209" xfId="6" applyFont="1" applyFill="1" applyBorder="1" applyAlignment="1">
      <alignment horizontal="center" vertical="center" wrapText="1"/>
    </xf>
    <xf numFmtId="43" fontId="27" fillId="12" borderId="382" xfId="6" applyFont="1" applyFill="1" applyBorder="1" applyAlignment="1">
      <alignment horizontal="center" vertical="center" wrapText="1"/>
    </xf>
    <xf numFmtId="43" fontId="28" fillId="7" borderId="544" xfId="6" quotePrefix="1" applyFont="1" applyFill="1" applyBorder="1" applyAlignment="1">
      <alignment horizontal="center" vertical="center" wrapText="1"/>
    </xf>
    <xf numFmtId="43" fontId="28" fillId="7" borderId="929" xfId="6" applyFont="1" applyFill="1" applyBorder="1" applyAlignment="1">
      <alignment horizontal="center" vertical="center" wrapText="1"/>
    </xf>
    <xf numFmtId="43" fontId="27" fillId="12" borderId="994" xfId="6" applyFont="1" applyFill="1" applyBorder="1" applyAlignment="1">
      <alignment horizontal="center" vertical="center" wrapText="1"/>
    </xf>
    <xf numFmtId="43" fontId="27" fillId="12" borderId="252" xfId="6" applyFont="1" applyFill="1" applyBorder="1" applyAlignment="1">
      <alignment horizontal="center" vertical="center" wrapText="1"/>
    </xf>
    <xf numFmtId="43" fontId="27" fillId="12" borderId="996" xfId="6" applyFont="1" applyFill="1" applyBorder="1" applyAlignment="1">
      <alignment horizontal="center" vertical="center" wrapText="1"/>
    </xf>
    <xf numFmtId="43" fontId="27" fillId="12" borderId="797" xfId="6" applyFont="1" applyFill="1" applyBorder="1" applyAlignment="1">
      <alignment horizontal="center" vertical="center" wrapText="1"/>
    </xf>
    <xf numFmtId="43" fontId="27" fillId="12" borderId="0" xfId="6" applyFont="1" applyFill="1" applyBorder="1" applyAlignment="1">
      <alignment horizontal="center" vertical="center" wrapText="1"/>
    </xf>
    <xf numFmtId="43" fontId="27" fillId="12" borderId="190" xfId="6" applyFont="1" applyFill="1" applyBorder="1" applyAlignment="1">
      <alignment horizontal="center" vertical="center" wrapText="1"/>
    </xf>
    <xf numFmtId="43" fontId="27" fillId="12" borderId="356" xfId="6" applyFont="1" applyFill="1" applyBorder="1" applyAlignment="1">
      <alignment horizontal="center" vertical="center" wrapText="1"/>
    </xf>
    <xf numFmtId="43" fontId="27" fillId="12" borderId="672" xfId="6" applyFont="1" applyFill="1" applyBorder="1" applyAlignment="1">
      <alignment horizontal="center" vertical="center" wrapText="1"/>
    </xf>
    <xf numFmtId="43" fontId="27" fillId="12" borderId="673" xfId="6" applyFont="1" applyFill="1" applyBorder="1" applyAlignment="1">
      <alignment horizontal="center" vertical="center" wrapText="1"/>
    </xf>
    <xf numFmtId="0" fontId="27" fillId="7" borderId="997" xfId="0" applyFont="1" applyFill="1" applyBorder="1" applyAlignment="1">
      <alignment horizontal="center" vertical="center"/>
    </xf>
    <xf numFmtId="0" fontId="27" fillId="7" borderId="384" xfId="0" applyFont="1" applyFill="1" applyBorder="1" applyAlignment="1">
      <alignment horizontal="center" vertical="center"/>
    </xf>
    <xf numFmtId="43" fontId="27" fillId="7" borderId="997" xfId="6" applyFont="1" applyFill="1" applyBorder="1" applyAlignment="1">
      <alignment horizontal="center" vertical="center" wrapText="1"/>
    </xf>
    <xf numFmtId="43" fontId="27" fillId="7" borderId="234" xfId="6" applyFont="1" applyFill="1" applyBorder="1" applyAlignment="1">
      <alignment horizontal="center" vertical="center" wrapText="1"/>
    </xf>
    <xf numFmtId="43" fontId="27" fillId="7" borderId="384" xfId="6" applyFont="1" applyFill="1" applyBorder="1" applyAlignment="1">
      <alignment horizontal="center" vertical="center" wrapText="1"/>
    </xf>
    <xf numFmtId="43" fontId="27" fillId="7" borderId="797" xfId="6" applyFont="1" applyFill="1" applyBorder="1" applyAlignment="1">
      <alignment horizontal="center" vertical="center" wrapText="1"/>
    </xf>
    <xf numFmtId="43" fontId="27" fillId="7" borderId="1002" xfId="6" applyFont="1" applyFill="1" applyBorder="1" applyAlignment="1">
      <alignment horizontal="center" vertical="center" wrapText="1"/>
    </xf>
    <xf numFmtId="43" fontId="27" fillId="7" borderId="1003" xfId="6" applyFont="1" applyFill="1" applyBorder="1" applyAlignment="1">
      <alignment horizontal="center" vertical="center" wrapText="1"/>
    </xf>
    <xf numFmtId="43" fontId="27" fillId="7" borderId="1004" xfId="6" applyFont="1" applyFill="1" applyBorder="1" applyAlignment="1">
      <alignment horizontal="center" vertical="center" wrapText="1"/>
    </xf>
    <xf numFmtId="0" fontId="28" fillId="7" borderId="356" xfId="6" quotePrefix="1" applyNumberFormat="1" applyFont="1" applyFill="1" applyBorder="1" applyAlignment="1">
      <alignment horizontal="center" vertical="center" wrapText="1"/>
    </xf>
    <xf numFmtId="0" fontId="28" fillId="7" borderId="672" xfId="6" quotePrefix="1" applyNumberFormat="1" applyFont="1" applyFill="1" applyBorder="1" applyAlignment="1">
      <alignment horizontal="center" vertical="center" wrapText="1"/>
    </xf>
    <xf numFmtId="43" fontId="27" fillId="7" borderId="1006" xfId="6" applyFont="1" applyFill="1" applyBorder="1" applyAlignment="1">
      <alignment horizontal="center" vertical="center" wrapText="1"/>
    </xf>
    <xf numFmtId="43" fontId="27" fillId="7" borderId="1007" xfId="6" applyFont="1" applyFill="1" applyBorder="1" applyAlignment="1">
      <alignment horizontal="center" vertical="center" wrapText="1"/>
    </xf>
    <xf numFmtId="43" fontId="27" fillId="7" borderId="1008" xfId="6" applyFont="1" applyFill="1" applyBorder="1" applyAlignment="1">
      <alignment horizontal="center" vertical="center" wrapText="1"/>
    </xf>
    <xf numFmtId="43" fontId="27" fillId="12" borderId="1003" xfId="6" applyFont="1" applyFill="1" applyBorder="1" applyAlignment="1">
      <alignment horizontal="center" vertical="center"/>
    </xf>
    <xf numFmtId="43" fontId="27" fillId="12" borderId="1004" xfId="6" applyFont="1" applyFill="1" applyBorder="1" applyAlignment="1">
      <alignment horizontal="center" vertical="center"/>
    </xf>
    <xf numFmtId="43" fontId="27" fillId="12" borderId="1002" xfId="6" applyFont="1" applyFill="1" applyBorder="1" applyAlignment="1">
      <alignment horizontal="center"/>
    </xf>
    <xf numFmtId="43" fontId="27" fillId="12" borderId="203" xfId="6" applyFont="1" applyFill="1" applyBorder="1" applyAlignment="1">
      <alignment horizontal="center"/>
    </xf>
    <xf numFmtId="43" fontId="27" fillId="12" borderId="1003" xfId="6" applyFont="1" applyFill="1" applyBorder="1" applyAlignment="1">
      <alignment horizontal="center"/>
    </xf>
    <xf numFmtId="43" fontId="27" fillId="12" borderId="643" xfId="6" applyFont="1" applyFill="1" applyBorder="1" applyAlignment="1">
      <alignment horizontal="center"/>
    </xf>
    <xf numFmtId="43" fontId="27" fillId="7" borderId="994" xfId="6" applyFont="1" applyFill="1" applyBorder="1" applyAlignment="1">
      <alignment horizontal="center" vertical="center" wrapText="1"/>
    </xf>
    <xf numFmtId="43" fontId="27" fillId="7" borderId="252" xfId="6" applyFont="1" applyFill="1" applyBorder="1" applyAlignment="1">
      <alignment horizontal="center" vertical="center" wrapText="1"/>
    </xf>
    <xf numFmtId="43" fontId="27" fillId="7" borderId="996" xfId="6" applyFont="1" applyFill="1" applyBorder="1" applyAlignment="1">
      <alignment horizontal="center" vertical="center" wrapText="1"/>
    </xf>
    <xf numFmtId="43" fontId="27" fillId="7" borderId="0" xfId="6" applyFont="1" applyFill="1" applyBorder="1" applyAlignment="1">
      <alignment horizontal="center" vertical="center" wrapText="1"/>
    </xf>
    <xf numFmtId="43" fontId="27" fillId="7" borderId="190" xfId="6" applyFont="1" applyFill="1" applyBorder="1" applyAlignment="1">
      <alignment horizontal="center" vertical="center" wrapText="1"/>
    </xf>
    <xf numFmtId="43" fontId="27" fillId="7" borderId="356" xfId="6" applyFont="1" applyFill="1" applyBorder="1" applyAlignment="1">
      <alignment horizontal="center" vertical="center" wrapText="1"/>
    </xf>
    <xf numFmtId="43" fontId="27" fillId="7" borderId="672" xfId="6" applyFont="1" applyFill="1" applyBorder="1" applyAlignment="1">
      <alignment horizontal="center" vertical="center" wrapText="1"/>
    </xf>
    <xf numFmtId="43" fontId="27" fillId="7" borderId="673" xfId="6" applyFont="1" applyFill="1" applyBorder="1" applyAlignment="1">
      <alignment horizontal="center" vertical="center" wrapText="1"/>
    </xf>
    <xf numFmtId="43" fontId="27" fillId="7" borderId="999" xfId="6" applyFont="1" applyFill="1" applyBorder="1" applyAlignment="1">
      <alignment horizontal="center" vertical="center" wrapText="1"/>
    </xf>
    <xf numFmtId="43" fontId="27" fillId="7" borderId="208" xfId="6" applyFont="1" applyFill="1" applyBorder="1" applyAlignment="1">
      <alignment horizontal="center" vertical="center" wrapText="1"/>
    </xf>
    <xf numFmtId="43" fontId="27" fillId="7" borderId="997" xfId="6" applyFont="1" applyFill="1" applyBorder="1" applyAlignment="1">
      <alignment horizontal="center" vertical="top" wrapText="1"/>
    </xf>
    <xf numFmtId="43" fontId="27" fillId="7" borderId="234" xfId="6" applyFont="1" applyFill="1" applyBorder="1" applyAlignment="1">
      <alignment horizontal="center" vertical="top" wrapText="1"/>
    </xf>
    <xf numFmtId="43" fontId="27" fillId="7" borderId="998" xfId="6" applyFont="1" applyFill="1" applyBorder="1" applyAlignment="1">
      <alignment horizontal="center" vertical="center" wrapText="1"/>
    </xf>
    <xf numFmtId="43" fontId="27" fillId="7" borderId="209" xfId="6" applyFont="1" applyFill="1" applyBorder="1" applyAlignment="1">
      <alignment horizontal="center" vertical="center" wrapText="1"/>
    </xf>
    <xf numFmtId="10" fontId="27" fillId="7" borderId="997" xfId="2" applyNumberFormat="1" applyFont="1" applyFill="1" applyBorder="1" applyAlignment="1">
      <alignment horizontal="center" vertical="center" wrapText="1"/>
    </xf>
    <xf numFmtId="10" fontId="27" fillId="7" borderId="234" xfId="2" applyNumberFormat="1" applyFont="1" applyFill="1" applyBorder="1" applyAlignment="1">
      <alignment horizontal="center" vertical="center" wrapText="1"/>
    </xf>
    <xf numFmtId="10" fontId="27" fillId="7" borderId="384" xfId="2" applyNumberFormat="1" applyFont="1" applyFill="1" applyBorder="1" applyAlignment="1">
      <alignment horizontal="center" vertical="center" wrapText="1"/>
    </xf>
    <xf numFmtId="10" fontId="27" fillId="7" borderId="1006" xfId="2" applyNumberFormat="1" applyFont="1" applyFill="1" applyBorder="1" applyAlignment="1">
      <alignment horizontal="center" vertical="center" wrapText="1"/>
    </xf>
    <xf numFmtId="10" fontId="27" fillId="7" borderId="1007" xfId="2" applyNumberFormat="1" applyFont="1" applyFill="1" applyBorder="1" applyAlignment="1">
      <alignment horizontal="center" vertical="center" wrapText="1"/>
    </xf>
    <xf numFmtId="10" fontId="27" fillId="7" borderId="1008" xfId="2" applyNumberFormat="1" applyFont="1" applyFill="1" applyBorder="1" applyAlignment="1">
      <alignment horizontal="center" vertical="center" wrapText="1"/>
    </xf>
    <xf numFmtId="0" fontId="30" fillId="8" borderId="994" xfId="6" applyNumberFormat="1" applyFont="1" applyFill="1" applyBorder="1" applyAlignment="1">
      <alignment horizontal="left"/>
    </xf>
    <xf numFmtId="0" fontId="30" fillId="8" borderId="252" xfId="6" applyNumberFormat="1" applyFont="1" applyFill="1" applyBorder="1" applyAlignment="1">
      <alignment horizontal="left"/>
    </xf>
    <xf numFmtId="0" fontId="30" fillId="8" borderId="995" xfId="6" applyNumberFormat="1" applyFont="1" applyFill="1" applyBorder="1" applyAlignment="1">
      <alignment horizontal="left"/>
    </xf>
    <xf numFmtId="169" fontId="30" fillId="8" borderId="668" xfId="6" applyNumberFormat="1" applyFont="1" applyFill="1" applyBorder="1" applyAlignment="1">
      <alignment horizontal="left"/>
    </xf>
    <xf numFmtId="169" fontId="30" fillId="8" borderId="926" xfId="6" applyNumberFormat="1" applyFont="1" applyFill="1" applyBorder="1" applyAlignment="1">
      <alignment horizontal="left"/>
    </xf>
    <xf numFmtId="169" fontId="30" fillId="8" borderId="670" xfId="6" applyNumberFormat="1" applyFont="1" applyFill="1" applyBorder="1" applyAlignment="1">
      <alignment horizontal="left"/>
    </xf>
    <xf numFmtId="0" fontId="27" fillId="7" borderId="356" xfId="0" quotePrefix="1" applyFont="1" applyFill="1" applyBorder="1" applyAlignment="1">
      <alignment horizontal="center"/>
    </xf>
    <xf numFmtId="0" fontId="27" fillId="7" borderId="672" xfId="0" applyFont="1" applyFill="1" applyBorder="1" applyAlignment="1">
      <alignment horizontal="center"/>
    </xf>
    <xf numFmtId="0" fontId="25" fillId="2" borderId="343" xfId="0" quotePrefix="1" applyFont="1" applyFill="1" applyBorder="1" applyAlignment="1">
      <alignment horizontal="center"/>
    </xf>
    <xf numFmtId="0" fontId="25" fillId="2" borderId="384" xfId="0" applyFont="1" applyFill="1" applyBorder="1" applyAlignment="1">
      <alignment horizontal="center"/>
    </xf>
    <xf numFmtId="0" fontId="27" fillId="7" borderId="1002" xfId="0" applyFont="1" applyFill="1" applyBorder="1" applyAlignment="1">
      <alignment horizontal="center" vertical="center"/>
    </xf>
    <xf numFmtId="0" fontId="27" fillId="7" borderId="1003" xfId="0" applyFont="1" applyFill="1" applyBorder="1" applyAlignment="1">
      <alignment horizontal="center" vertical="center"/>
    </xf>
    <xf numFmtId="0" fontId="27" fillId="7" borderId="1004" xfId="0" applyFont="1" applyFill="1" applyBorder="1" applyAlignment="1">
      <alignment horizontal="center" vertical="center"/>
    </xf>
    <xf numFmtId="43" fontId="27" fillId="7" borderId="1012" xfId="6" applyFont="1" applyFill="1" applyBorder="1" applyAlignment="1">
      <alignment horizontal="center" vertical="center" wrapText="1"/>
    </xf>
    <xf numFmtId="43" fontId="27" fillId="7" borderId="916" xfId="6" applyFont="1" applyFill="1" applyBorder="1" applyAlignment="1">
      <alignment horizontal="center" vertical="center" wrapText="1"/>
    </xf>
    <xf numFmtId="43" fontId="27" fillId="7" borderId="912" xfId="6" applyFont="1" applyFill="1" applyBorder="1" applyAlignment="1">
      <alignment horizontal="center" vertical="center" wrapText="1"/>
    </xf>
    <xf numFmtId="43" fontId="27" fillId="7" borderId="917" xfId="6" applyFont="1" applyFill="1" applyBorder="1" applyAlignment="1">
      <alignment horizontal="center" vertical="center" wrapText="1"/>
    </xf>
    <xf numFmtId="43" fontId="27" fillId="7" borderId="1013" xfId="6" applyFont="1" applyFill="1" applyBorder="1" applyAlignment="1">
      <alignment horizontal="center" vertical="center" wrapText="1"/>
    </xf>
    <xf numFmtId="43" fontId="27" fillId="7" borderId="918" xfId="6" applyFont="1" applyFill="1" applyBorder="1" applyAlignment="1">
      <alignment horizontal="center" vertical="center" wrapText="1"/>
    </xf>
    <xf numFmtId="0" fontId="27" fillId="7" borderId="209" xfId="0" applyFont="1" applyFill="1" applyBorder="1" applyAlignment="1">
      <alignment horizontal="center" vertical="center"/>
    </xf>
    <xf numFmtId="0" fontId="27" fillId="7" borderId="0" xfId="0" applyFont="1" applyFill="1" applyAlignment="1">
      <alignment horizontal="center" vertical="center"/>
    </xf>
    <xf numFmtId="0" fontId="27" fillId="7" borderId="2" xfId="0" applyFont="1" applyFill="1" applyBorder="1" applyAlignment="1">
      <alignment horizontal="center" vertical="center"/>
    </xf>
    <xf numFmtId="0" fontId="27" fillId="7" borderId="1001" xfId="0" applyFont="1" applyFill="1" applyBorder="1" applyAlignment="1">
      <alignment horizontal="center" vertical="center"/>
    </xf>
    <xf numFmtId="0" fontId="27" fillId="7" borderId="487" xfId="0" applyFont="1" applyFill="1" applyBorder="1" applyAlignment="1">
      <alignment horizontal="center" vertical="center"/>
    </xf>
    <xf numFmtId="0" fontId="27" fillId="7" borderId="563" xfId="0" applyFont="1" applyFill="1" applyBorder="1" applyAlignment="1">
      <alignment horizontal="center" vertical="center"/>
    </xf>
    <xf numFmtId="0" fontId="27" fillId="7" borderId="912" xfId="0" applyFont="1" applyFill="1" applyBorder="1" applyAlignment="1">
      <alignment horizontal="center" vertical="center" wrapText="1"/>
    </xf>
    <xf numFmtId="0" fontId="27" fillId="7" borderId="234" xfId="0" applyFont="1" applyFill="1" applyBorder="1" applyAlignment="1">
      <alignment horizontal="center" vertical="center" wrapText="1"/>
    </xf>
    <xf numFmtId="0" fontId="27" fillId="7" borderId="916" xfId="0" applyFont="1" applyFill="1" applyBorder="1" applyAlignment="1">
      <alignment horizontal="center" vertical="center" wrapText="1"/>
    </xf>
    <xf numFmtId="0" fontId="27" fillId="7" borderId="911" xfId="0" applyFont="1" applyFill="1" applyBorder="1" applyAlignment="1">
      <alignment horizontal="center" vertical="center" wrapText="1"/>
    </xf>
    <xf numFmtId="43" fontId="27" fillId="7" borderId="2" xfId="6" applyFont="1" applyFill="1" applyBorder="1" applyAlignment="1" applyProtection="1">
      <alignment horizontal="center" vertical="center" wrapText="1"/>
      <protection locked="0"/>
    </xf>
    <xf numFmtId="43" fontId="27" fillId="7" borderId="1016" xfId="6" applyFont="1" applyFill="1" applyBorder="1" applyAlignment="1" applyProtection="1">
      <alignment horizontal="center" vertical="center" wrapText="1"/>
      <protection locked="0"/>
    </xf>
    <xf numFmtId="0" fontId="30" fillId="8" borderId="994" xfId="6" applyNumberFormat="1" applyFont="1" applyFill="1" applyBorder="1" applyAlignment="1" applyProtection="1">
      <alignment horizontal="left"/>
      <protection locked="0"/>
    </xf>
    <xf numFmtId="0" fontId="30" fillId="8" borderId="252" xfId="6" applyNumberFormat="1" applyFont="1" applyFill="1" applyBorder="1" applyAlignment="1" applyProtection="1">
      <alignment horizontal="left"/>
      <protection locked="0"/>
    </xf>
    <xf numFmtId="0" fontId="30" fillId="8" borderId="995" xfId="6" applyNumberFormat="1" applyFont="1" applyFill="1" applyBorder="1" applyAlignment="1" applyProtection="1">
      <alignment horizontal="left"/>
      <protection locked="0"/>
    </xf>
    <xf numFmtId="169" fontId="30" fillId="8" borderId="668" xfId="6" applyNumberFormat="1" applyFont="1" applyFill="1" applyBorder="1" applyAlignment="1" applyProtection="1">
      <alignment horizontal="left"/>
      <protection locked="0"/>
    </xf>
    <xf numFmtId="169" fontId="30" fillId="8" borderId="926" xfId="6" applyNumberFormat="1" applyFont="1" applyFill="1" applyBorder="1" applyAlignment="1" applyProtection="1">
      <alignment horizontal="left"/>
      <protection locked="0"/>
    </xf>
    <xf numFmtId="169" fontId="30" fillId="8" borderId="670" xfId="6" applyNumberFormat="1" applyFont="1" applyFill="1" applyBorder="1" applyAlignment="1" applyProtection="1">
      <alignment horizontal="left"/>
      <protection locked="0"/>
    </xf>
    <xf numFmtId="43" fontId="27" fillId="7" borderId="994" xfId="6" applyFont="1" applyFill="1" applyBorder="1" applyAlignment="1" applyProtection="1">
      <alignment horizontal="center" vertical="center" wrapText="1"/>
      <protection locked="0"/>
    </xf>
    <xf numFmtId="43" fontId="27" fillId="7" borderId="252" xfId="6" applyFont="1" applyFill="1" applyBorder="1" applyAlignment="1" applyProtection="1">
      <alignment horizontal="center" vertical="center" wrapText="1"/>
      <protection locked="0"/>
    </xf>
    <xf numFmtId="43" fontId="27" fillId="7" borderId="797" xfId="6" applyFont="1" applyFill="1" applyBorder="1" applyAlignment="1" applyProtection="1">
      <alignment horizontal="center" vertical="center" wrapText="1"/>
      <protection locked="0"/>
    </xf>
    <xf numFmtId="43" fontId="27" fillId="7" borderId="0" xfId="6" applyFont="1" applyFill="1" applyBorder="1" applyAlignment="1" applyProtection="1">
      <alignment horizontal="center" vertical="center" wrapText="1"/>
      <protection locked="0"/>
    </xf>
    <xf numFmtId="43" fontId="27" fillId="7" borderId="997" xfId="6" applyFont="1" applyFill="1" applyBorder="1" applyAlignment="1" applyProtection="1">
      <alignment horizontal="center" vertical="center" wrapText="1"/>
      <protection locked="0"/>
    </xf>
    <xf numFmtId="43" fontId="27" fillId="7" borderId="234" xfId="6" applyFont="1" applyFill="1" applyBorder="1" applyAlignment="1" applyProtection="1">
      <alignment horizontal="center" vertical="center" wrapText="1"/>
      <protection locked="0"/>
    </xf>
    <xf numFmtId="43" fontId="27" fillId="7" borderId="1002" xfId="6" applyFont="1" applyFill="1" applyBorder="1" applyAlignment="1" applyProtection="1">
      <alignment horizontal="center" vertical="center" wrapText="1"/>
      <protection locked="0"/>
    </xf>
    <xf numFmtId="43" fontId="27" fillId="7" borderId="1003" xfId="6" applyFont="1" applyFill="1" applyBorder="1" applyAlignment="1" applyProtection="1">
      <alignment horizontal="center" vertical="center" wrapText="1"/>
      <protection locked="0"/>
    </xf>
    <xf numFmtId="43" fontId="27" fillId="7" borderId="1015" xfId="6" applyFont="1" applyFill="1" applyBorder="1" applyAlignment="1" applyProtection="1">
      <alignment horizontal="center" vertical="center" wrapText="1"/>
      <protection locked="0"/>
    </xf>
    <xf numFmtId="43" fontId="27" fillId="7" borderId="999" xfId="6" applyFont="1" applyFill="1" applyBorder="1" applyAlignment="1" applyProtection="1">
      <alignment horizontal="center" vertical="center" wrapText="1"/>
      <protection locked="0"/>
    </xf>
    <xf numFmtId="43" fontId="27" fillId="7" borderId="208" xfId="6" applyFont="1" applyFill="1" applyBorder="1" applyAlignment="1" applyProtection="1">
      <alignment horizontal="center" vertical="center" wrapText="1"/>
      <protection locked="0"/>
    </xf>
    <xf numFmtId="0" fontId="28" fillId="7" borderId="356" xfId="6" quotePrefix="1" applyNumberFormat="1" applyFont="1" applyFill="1" applyBorder="1" applyAlignment="1" applyProtection="1">
      <alignment horizontal="center" vertical="center" wrapText="1"/>
      <protection locked="0"/>
    </xf>
    <xf numFmtId="0" fontId="28" fillId="7" borderId="672" xfId="6" quotePrefix="1" applyNumberFormat="1" applyFont="1" applyFill="1" applyBorder="1" applyAlignment="1" applyProtection="1">
      <alignment horizontal="center" vertical="center" wrapText="1"/>
      <protection locked="0"/>
    </xf>
    <xf numFmtId="9" fontId="27" fillId="7" borderId="997" xfId="2" applyFont="1" applyFill="1" applyBorder="1" applyAlignment="1" applyProtection="1">
      <alignment horizontal="center" vertical="center" wrapText="1"/>
      <protection locked="0"/>
    </xf>
    <xf numFmtId="9" fontId="27" fillId="7" borderId="234" xfId="2" applyFont="1" applyFill="1" applyBorder="1" applyAlignment="1" applyProtection="1">
      <alignment horizontal="center" vertical="center" wrapText="1"/>
      <protection locked="0"/>
    </xf>
    <xf numFmtId="10" fontId="27" fillId="7" borderId="998" xfId="2" applyNumberFormat="1" applyFont="1" applyFill="1" applyBorder="1" applyAlignment="1">
      <alignment horizontal="center" vertical="center" wrapText="1"/>
    </xf>
    <xf numFmtId="10" fontId="27" fillId="7" borderId="252" xfId="2" applyNumberFormat="1" applyFont="1" applyFill="1" applyBorder="1" applyAlignment="1">
      <alignment horizontal="center" vertical="center" wrapText="1"/>
    </xf>
    <xf numFmtId="10" fontId="27" fillId="7" borderId="996" xfId="2" applyNumberFormat="1" applyFont="1" applyFill="1" applyBorder="1" applyAlignment="1">
      <alignment horizontal="center" vertical="center" wrapText="1"/>
    </xf>
    <xf numFmtId="0" fontId="27" fillId="7" borderId="797" xfId="0" quotePrefix="1" applyFont="1" applyFill="1" applyBorder="1" applyAlignment="1">
      <alignment horizontal="center"/>
    </xf>
    <xf numFmtId="0" fontId="27" fillId="7" borderId="0" xfId="0" applyFont="1" applyFill="1" applyAlignment="1">
      <alignment horizontal="center"/>
    </xf>
    <xf numFmtId="0" fontId="25" fillId="0" borderId="343" xfId="0" quotePrefix="1" applyFont="1" applyBorder="1" applyAlignment="1">
      <alignment horizontal="center"/>
    </xf>
    <xf numFmtId="0" fontId="25" fillId="0" borderId="384" xfId="0" applyFont="1" applyBorder="1" applyAlignment="1">
      <alignment horizontal="center"/>
    </xf>
    <xf numFmtId="0" fontId="27" fillId="7" borderId="363" xfId="0" applyFont="1" applyFill="1" applyBorder="1" applyAlignment="1">
      <alignment horizontal="center" vertical="center"/>
    </xf>
    <xf numFmtId="0" fontId="5" fillId="3" borderId="0" xfId="0" applyFont="1" applyFill="1" applyAlignment="1">
      <alignment horizontal="right"/>
    </xf>
    <xf numFmtId="0" fontId="27" fillId="14" borderId="1031" xfId="0" applyFont="1" applyFill="1" applyBorder="1" applyAlignment="1">
      <alignment horizontal="center" vertical="center"/>
    </xf>
    <xf numFmtId="0" fontId="27" fillId="14" borderId="205" xfId="0" applyFont="1" applyFill="1" applyBorder="1" applyAlignment="1">
      <alignment horizontal="center" vertical="center"/>
    </xf>
    <xf numFmtId="0" fontId="27" fillId="14" borderId="712" xfId="0" applyFont="1" applyFill="1" applyBorder="1" applyAlignment="1">
      <alignment horizontal="center" vertical="center"/>
    </xf>
    <xf numFmtId="0" fontId="27" fillId="14" borderId="1035" xfId="0" applyFont="1" applyFill="1" applyBorder="1" applyAlignment="1">
      <alignment horizontal="center" vertical="center"/>
    </xf>
    <xf numFmtId="0" fontId="27" fillId="14" borderId="212" xfId="0" applyFont="1" applyFill="1" applyBorder="1" applyAlignment="1">
      <alignment horizontal="center" vertical="center"/>
    </xf>
    <xf numFmtId="0" fontId="27" fillId="14" borderId="1037" xfId="0" applyFont="1" applyFill="1" applyBorder="1" applyAlignment="1">
      <alignment horizontal="center" vertical="center"/>
    </xf>
    <xf numFmtId="0" fontId="27" fillId="14" borderId="1034" xfId="0" applyFont="1" applyFill="1" applyBorder="1" applyAlignment="1">
      <alignment horizontal="center" vertical="center"/>
    </xf>
    <xf numFmtId="0" fontId="27" fillId="14" borderId="1033" xfId="0" applyFont="1" applyFill="1" applyBorder="1" applyAlignment="1">
      <alignment horizontal="center" vertical="center"/>
    </xf>
    <xf numFmtId="0" fontId="27" fillId="14" borderId="234" xfId="0" applyFont="1" applyFill="1" applyBorder="1" applyAlignment="1">
      <alignment horizontal="center" vertical="center"/>
    </xf>
    <xf numFmtId="0" fontId="27" fillId="14" borderId="384" xfId="0" applyFont="1" applyFill="1" applyBorder="1" applyAlignment="1">
      <alignment horizontal="center" vertical="center"/>
    </xf>
    <xf numFmtId="0" fontId="27" fillId="14" borderId="1032" xfId="0" applyFont="1" applyFill="1" applyBorder="1" applyAlignment="1">
      <alignment horizontal="center" vertical="center"/>
    </xf>
    <xf numFmtId="0" fontId="27" fillId="14" borderId="206" xfId="0" applyFont="1" applyFill="1" applyBorder="1" applyAlignment="1">
      <alignment horizontal="center" vertical="center"/>
    </xf>
    <xf numFmtId="0" fontId="27" fillId="14" borderId="709" xfId="0" applyFont="1" applyFill="1" applyBorder="1" applyAlignment="1">
      <alignment horizontal="center" vertical="center"/>
    </xf>
    <xf numFmtId="0" fontId="25" fillId="2" borderId="253" xfId="0" applyFont="1" applyFill="1" applyBorder="1" applyAlignment="1">
      <alignment horizontal="left" vertical="center"/>
    </xf>
    <xf numFmtId="0" fontId="25" fillId="2" borderId="1010" xfId="0" applyFont="1" applyFill="1" applyBorder="1" applyAlignment="1">
      <alignment horizontal="left" vertical="center"/>
    </xf>
    <xf numFmtId="0" fontId="25" fillId="2" borderId="1014" xfId="0" applyFont="1" applyFill="1" applyBorder="1" applyAlignment="1">
      <alignment horizontal="left" vertical="center"/>
    </xf>
    <xf numFmtId="0" fontId="27" fillId="7" borderId="1023" xfId="0" applyFont="1" applyFill="1" applyBorder="1" applyAlignment="1">
      <alignment horizontal="center"/>
    </xf>
    <xf numFmtId="0" fontId="27" fillId="7" borderId="252" xfId="0" applyFont="1" applyFill="1" applyBorder="1" applyAlignment="1">
      <alignment horizontal="center"/>
    </xf>
    <xf numFmtId="0" fontId="27" fillId="7" borderId="1024" xfId="0" applyFont="1" applyFill="1" applyBorder="1" applyAlignment="1">
      <alignment horizontal="center"/>
    </xf>
    <xf numFmtId="0" fontId="27" fillId="7" borderId="1025" xfId="0" applyFont="1" applyFill="1" applyBorder="1" applyAlignment="1">
      <alignment horizontal="center"/>
    </xf>
    <xf numFmtId="0" fontId="27" fillId="7" borderId="1026" xfId="0" applyFont="1" applyFill="1" applyBorder="1" applyAlignment="1">
      <alignment horizontal="center"/>
    </xf>
    <xf numFmtId="0" fontId="25" fillId="7" borderId="1038" xfId="0" quotePrefix="1" applyFont="1" applyFill="1" applyBorder="1" applyAlignment="1">
      <alignment horizontal="center"/>
    </xf>
    <xf numFmtId="0" fontId="25" fillId="7" borderId="1034" xfId="0" quotePrefix="1" applyFont="1" applyFill="1" applyBorder="1" applyAlignment="1">
      <alignment horizontal="center"/>
    </xf>
    <xf numFmtId="0" fontId="27" fillId="7" borderId="917" xfId="0" applyFont="1" applyFill="1" applyBorder="1" applyAlignment="1">
      <alignment horizontal="center"/>
    </xf>
    <xf numFmtId="0" fontId="27" fillId="7" borderId="918" xfId="0" applyFont="1" applyFill="1" applyBorder="1" applyAlignment="1">
      <alignment horizontal="center"/>
    </xf>
    <xf numFmtId="0" fontId="27" fillId="7" borderId="915" xfId="0" applyFont="1" applyFill="1" applyBorder="1" applyAlignment="1">
      <alignment horizontal="center"/>
    </xf>
    <xf numFmtId="0" fontId="27" fillId="7" borderId="382" xfId="0" applyFont="1" applyFill="1" applyBorder="1" applyAlignment="1">
      <alignment horizontal="center"/>
    </xf>
    <xf numFmtId="0" fontId="27" fillId="7" borderId="673" xfId="0" applyFont="1" applyFill="1" applyBorder="1" applyAlignment="1">
      <alignment horizontal="center"/>
    </xf>
    <xf numFmtId="0" fontId="27" fillId="7" borderId="917" xfId="0" applyFont="1" applyFill="1" applyBorder="1" applyAlignment="1">
      <alignment horizontal="center" vertical="center"/>
    </xf>
    <xf numFmtId="0" fontId="27" fillId="7" borderId="915" xfId="0" applyFont="1" applyFill="1" applyBorder="1" applyAlignment="1">
      <alignment horizontal="center" vertical="center"/>
    </xf>
    <xf numFmtId="0" fontId="27" fillId="7" borderId="673" xfId="0" applyFont="1" applyFill="1" applyBorder="1" applyAlignment="1">
      <alignment horizontal="center" vertical="center"/>
    </xf>
    <xf numFmtId="0" fontId="27" fillId="7" borderId="918" xfId="0" applyFont="1" applyFill="1" applyBorder="1" applyAlignment="1">
      <alignment horizontal="center" vertical="center"/>
    </xf>
    <xf numFmtId="0" fontId="27" fillId="7" borderId="672" xfId="0" applyFont="1" applyFill="1" applyBorder="1" applyAlignment="1">
      <alignment horizontal="center" vertical="center"/>
    </xf>
    <xf numFmtId="43" fontId="27" fillId="7" borderId="1028" xfId="6" applyFont="1" applyFill="1" applyBorder="1" applyAlignment="1" applyProtection="1">
      <alignment horizontal="center" vertical="center" wrapText="1"/>
      <protection locked="0"/>
    </xf>
    <xf numFmtId="0" fontId="27" fillId="7" borderId="673" xfId="0" quotePrefix="1" applyFont="1" applyFill="1" applyBorder="1" applyAlignment="1">
      <alignment horizontal="center"/>
    </xf>
    <xf numFmtId="0" fontId="27" fillId="7" borderId="797" xfId="0" applyFont="1" applyFill="1" applyBorder="1" applyAlignment="1">
      <alignment horizontal="center"/>
    </xf>
    <xf numFmtId="0" fontId="27" fillId="7" borderId="190" xfId="0" applyFont="1" applyFill="1" applyBorder="1" applyAlignment="1">
      <alignment horizontal="center"/>
    </xf>
    <xf numFmtId="0" fontId="27" fillId="7" borderId="382" xfId="0" quotePrefix="1" applyFont="1" applyFill="1" applyBorder="1" applyAlignment="1">
      <alignment horizontal="center"/>
    </xf>
    <xf numFmtId="0" fontId="27" fillId="7" borderId="209" xfId="0" applyFont="1" applyFill="1" applyBorder="1" applyAlignment="1">
      <alignment horizontal="center"/>
    </xf>
    <xf numFmtId="0" fontId="27" fillId="7" borderId="190" xfId="0" applyFont="1" applyFill="1" applyBorder="1" applyAlignment="1">
      <alignment horizontal="center" vertical="center"/>
    </xf>
    <xf numFmtId="0" fontId="27" fillId="7" borderId="1055" xfId="0" applyFont="1" applyFill="1" applyBorder="1" applyAlignment="1">
      <alignment horizontal="center" vertical="center"/>
    </xf>
    <xf numFmtId="0" fontId="27" fillId="7" borderId="1057" xfId="0" applyFont="1" applyFill="1" applyBorder="1" applyAlignment="1">
      <alignment horizontal="center" vertical="center"/>
    </xf>
    <xf numFmtId="0" fontId="27" fillId="7" borderId="1059" xfId="0" applyFont="1" applyFill="1" applyBorder="1" applyAlignment="1">
      <alignment horizontal="center" vertical="center"/>
    </xf>
    <xf numFmtId="0" fontId="27" fillId="7" borderId="234" xfId="0" applyFont="1" applyFill="1" applyBorder="1" applyAlignment="1">
      <alignment horizontal="center" vertical="center"/>
    </xf>
    <xf numFmtId="0" fontId="27" fillId="7" borderId="1020" xfId="0" applyFont="1" applyFill="1" applyBorder="1" applyAlignment="1">
      <alignment horizontal="center" vertical="center"/>
    </xf>
    <xf numFmtId="0" fontId="27" fillId="7" borderId="1022" xfId="0" applyFont="1" applyFill="1" applyBorder="1" applyAlignment="1">
      <alignment horizontal="center" vertical="center"/>
    </xf>
    <xf numFmtId="0" fontId="27" fillId="7" borderId="1049" xfId="0" applyFont="1" applyFill="1" applyBorder="1" applyAlignment="1">
      <alignment horizontal="center" vertical="center"/>
    </xf>
    <xf numFmtId="0" fontId="27" fillId="7" borderId="1051" xfId="0" applyFont="1" applyFill="1" applyBorder="1" applyAlignment="1">
      <alignment horizontal="center" vertical="center"/>
    </xf>
    <xf numFmtId="0" fontId="27" fillId="7" borderId="1054" xfId="0" applyFont="1" applyFill="1" applyBorder="1" applyAlignment="1">
      <alignment horizontal="center" vertical="center"/>
    </xf>
    <xf numFmtId="0" fontId="27" fillId="7" borderId="1056" xfId="0" applyFont="1" applyFill="1" applyBorder="1" applyAlignment="1">
      <alignment horizontal="center" vertical="center"/>
    </xf>
    <xf numFmtId="0" fontId="57" fillId="7" borderId="712" xfId="0" applyFont="1" applyFill="1" applyBorder="1" applyAlignment="1">
      <alignment horizontal="center" vertical="center"/>
    </xf>
    <xf numFmtId="0" fontId="57" fillId="7" borderId="709" xfId="0" applyFont="1" applyFill="1" applyBorder="1" applyAlignment="1">
      <alignment horizontal="center" vertical="center"/>
    </xf>
    <xf numFmtId="0" fontId="25" fillId="2" borderId="1079" xfId="0" applyFont="1" applyFill="1" applyBorder="1" applyAlignment="1">
      <alignment horizontal="left" vertical="center"/>
    </xf>
    <xf numFmtId="0" fontId="25" fillId="2" borderId="1074" xfId="0" applyFont="1" applyFill="1" applyBorder="1" applyAlignment="1">
      <alignment horizontal="left" vertical="center"/>
    </xf>
    <xf numFmtId="0" fontId="25" fillId="2" borderId="1087" xfId="0" applyFont="1" applyFill="1" applyBorder="1" applyAlignment="1">
      <alignment horizontal="left" vertical="center"/>
    </xf>
    <xf numFmtId="0" fontId="27" fillId="7" borderId="265" xfId="0" quotePrefix="1" applyFont="1" applyFill="1" applyBorder="1" applyAlignment="1">
      <alignment horizontal="center"/>
    </xf>
    <xf numFmtId="0" fontId="27" fillId="7" borderId="331" xfId="0" quotePrefix="1" applyFont="1" applyFill="1" applyBorder="1" applyAlignment="1">
      <alignment horizontal="center"/>
    </xf>
    <xf numFmtId="0" fontId="27" fillId="7" borderId="1016" xfId="0" applyFont="1" applyFill="1" applyBorder="1" applyAlignment="1">
      <alignment horizontal="center"/>
    </xf>
    <xf numFmtId="0" fontId="25" fillId="2" borderId="1107" xfId="0" applyFont="1" applyFill="1" applyBorder="1" applyAlignment="1">
      <alignment horizontal="left" vertical="center"/>
    </xf>
    <xf numFmtId="0" fontId="25" fillId="2" borderId="1108" xfId="0" applyFont="1" applyFill="1" applyBorder="1" applyAlignment="1">
      <alignment horizontal="left" vertical="center"/>
    </xf>
    <xf numFmtId="0" fontId="27" fillId="14" borderId="1059" xfId="0" applyFont="1" applyFill="1" applyBorder="1" applyAlignment="1">
      <alignment horizontal="center"/>
    </xf>
    <xf numFmtId="0" fontId="27" fillId="14" borderId="644" xfId="0" applyFont="1" applyFill="1" applyBorder="1" applyAlignment="1">
      <alignment horizontal="center"/>
    </xf>
    <xf numFmtId="0" fontId="27" fillId="14" borderId="1020" xfId="0" applyFont="1" applyFill="1" applyBorder="1" applyAlignment="1">
      <alignment horizontal="center"/>
    </xf>
    <xf numFmtId="0" fontId="27" fillId="14" borderId="1022" xfId="0" applyFont="1" applyFill="1" applyBorder="1" applyAlignment="1">
      <alignment horizontal="center"/>
    </xf>
    <xf numFmtId="0" fontId="27" fillId="14" borderId="995" xfId="0" applyFont="1" applyFill="1" applyBorder="1" applyAlignment="1">
      <alignment horizontal="center"/>
    </xf>
    <xf numFmtId="0" fontId="27" fillId="14" borderId="1054" xfId="0" applyFont="1" applyFill="1" applyBorder="1" applyAlignment="1">
      <alignment horizontal="center"/>
    </xf>
    <xf numFmtId="0" fontId="27" fillId="14" borderId="1053" xfId="0" applyFont="1" applyFill="1" applyBorder="1" applyAlignment="1">
      <alignment horizontal="center"/>
    </xf>
    <xf numFmtId="0" fontId="27" fillId="14" borderId="1061" xfId="0" applyFont="1" applyFill="1" applyBorder="1" applyAlignment="1">
      <alignment horizontal="center"/>
    </xf>
    <xf numFmtId="0" fontId="27" fillId="14" borderId="206" xfId="0" applyFont="1" applyFill="1" applyBorder="1" applyAlignment="1">
      <alignment horizontal="center"/>
    </xf>
    <xf numFmtId="0" fontId="27" fillId="14" borderId="188" xfId="0" applyFont="1" applyFill="1" applyBorder="1" applyAlignment="1">
      <alignment horizontal="center"/>
    </xf>
    <xf numFmtId="0" fontId="27" fillId="14" borderId="1054" xfId="0" applyFont="1" applyFill="1" applyBorder="1" applyAlignment="1">
      <alignment horizontal="center" vertical="center"/>
    </xf>
    <xf numFmtId="0" fontId="27" fillId="14" borderId="1053" xfId="0" applyFont="1" applyFill="1" applyBorder="1" applyAlignment="1">
      <alignment horizontal="center" vertical="center"/>
    </xf>
    <xf numFmtId="0" fontId="27" fillId="14" borderId="0" xfId="0" applyFont="1" applyFill="1" applyAlignment="1">
      <alignment horizontal="center" vertical="center"/>
    </xf>
    <xf numFmtId="0" fontId="27" fillId="14" borderId="710" xfId="0" applyFont="1" applyFill="1" applyBorder="1" applyAlignment="1">
      <alignment horizontal="center" vertical="center"/>
    </xf>
    <xf numFmtId="0" fontId="27" fillId="14" borderId="1092" xfId="0" applyFont="1" applyFill="1" applyBorder="1" applyAlignment="1">
      <alignment horizontal="center"/>
    </xf>
    <xf numFmtId="0" fontId="27" fillId="14" borderId="1093" xfId="0" applyFont="1" applyFill="1" applyBorder="1" applyAlignment="1">
      <alignment horizontal="center"/>
    </xf>
    <xf numFmtId="0" fontId="27" fillId="14" borderId="1094" xfId="0" applyFont="1" applyFill="1" applyBorder="1" applyAlignment="1">
      <alignment horizontal="center"/>
    </xf>
    <xf numFmtId="0" fontId="27" fillId="14" borderId="1059" xfId="0" applyFont="1" applyFill="1" applyBorder="1" applyAlignment="1">
      <alignment horizontal="center" vertical="center" wrapText="1"/>
    </xf>
    <xf numFmtId="0" fontId="27" fillId="14" borderId="1055" xfId="0" applyFont="1" applyFill="1" applyBorder="1" applyAlignment="1">
      <alignment horizontal="center"/>
    </xf>
    <xf numFmtId="0" fontId="27" fillId="14" borderId="1100" xfId="0" applyFont="1" applyFill="1" applyBorder="1" applyAlignment="1">
      <alignment horizontal="center"/>
    </xf>
    <xf numFmtId="0" fontId="27" fillId="7" borderId="1016" xfId="0" applyFont="1" applyFill="1" applyBorder="1" applyAlignment="1">
      <alignment horizontal="center" wrapText="1"/>
    </xf>
    <xf numFmtId="0" fontId="27" fillId="7" borderId="1100" xfId="0" applyFont="1" applyFill="1" applyBorder="1" applyAlignment="1">
      <alignment horizontal="center" vertical="center"/>
    </xf>
    <xf numFmtId="0" fontId="27" fillId="7" borderId="1112" xfId="0" applyFont="1" applyFill="1" applyBorder="1" applyAlignment="1">
      <alignment horizontal="center" vertical="center"/>
    </xf>
    <xf numFmtId="0" fontId="27" fillId="7" borderId="925" xfId="0" applyFont="1" applyFill="1" applyBorder="1" applyAlignment="1">
      <alignment horizontal="center" vertical="center"/>
    </xf>
    <xf numFmtId="0" fontId="27" fillId="14" borderId="1113" xfId="0" applyFont="1" applyFill="1" applyBorder="1" applyAlignment="1">
      <alignment horizontal="center" vertical="center"/>
    </xf>
    <xf numFmtId="0" fontId="27" fillId="14" borderId="1115" xfId="0" applyFont="1" applyFill="1" applyBorder="1" applyAlignment="1">
      <alignment horizontal="center" vertical="center"/>
    </xf>
    <xf numFmtId="0" fontId="27" fillId="14" borderId="204" xfId="0" applyFont="1" applyFill="1" applyBorder="1" applyAlignment="1">
      <alignment horizontal="center" vertical="center"/>
    </xf>
    <xf numFmtId="0" fontId="27" fillId="14" borderId="363" xfId="0" applyFont="1" applyFill="1" applyBorder="1" applyAlignment="1">
      <alignment horizontal="center" vertical="center"/>
    </xf>
    <xf numFmtId="0" fontId="27" fillId="14" borderId="1114" xfId="0" applyFont="1" applyFill="1" applyBorder="1" applyAlignment="1">
      <alignment horizontal="center" vertical="center"/>
    </xf>
    <xf numFmtId="0" fontId="27" fillId="14" borderId="192" xfId="0" applyFont="1" applyFill="1" applyBorder="1" applyAlignment="1">
      <alignment horizontal="center" vertical="center"/>
    </xf>
    <xf numFmtId="0" fontId="27" fillId="7" borderId="1020" xfId="0" applyFont="1" applyFill="1" applyBorder="1" applyAlignment="1">
      <alignment horizontal="center"/>
    </xf>
    <xf numFmtId="0" fontId="27" fillId="7" borderId="1022" xfId="0" applyFont="1" applyFill="1" applyBorder="1" applyAlignment="1">
      <alignment horizontal="center"/>
    </xf>
    <xf numFmtId="0" fontId="27" fillId="7" borderId="1049" xfId="0" applyFont="1" applyFill="1" applyBorder="1" applyAlignment="1">
      <alignment horizontal="center"/>
    </xf>
    <xf numFmtId="0" fontId="27" fillId="7" borderId="1043" xfId="0" applyFont="1" applyFill="1" applyBorder="1" applyAlignment="1">
      <alignment horizontal="center"/>
    </xf>
    <xf numFmtId="0" fontId="27" fillId="7" borderId="1044" xfId="0" applyFont="1" applyFill="1" applyBorder="1" applyAlignment="1">
      <alignment horizontal="center"/>
    </xf>
    <xf numFmtId="0" fontId="27" fillId="7" borderId="1054" xfId="0" applyFont="1" applyFill="1" applyBorder="1" applyAlignment="1">
      <alignment horizontal="center"/>
    </xf>
    <xf numFmtId="0" fontId="27" fillId="7" borderId="1111" xfId="0" applyFont="1" applyFill="1" applyBorder="1" applyAlignment="1">
      <alignment horizontal="center" vertical="center"/>
    </xf>
    <xf numFmtId="0" fontId="27" fillId="7" borderId="1094" xfId="0" applyFont="1" applyFill="1" applyBorder="1" applyAlignment="1">
      <alignment horizontal="center" vertical="center"/>
    </xf>
    <xf numFmtId="0" fontId="27" fillId="7" borderId="1093" xfId="0" applyFont="1" applyFill="1" applyBorder="1" applyAlignment="1">
      <alignment horizontal="center" vertical="center"/>
    </xf>
    <xf numFmtId="0" fontId="27" fillId="7" borderId="1053" xfId="0" applyFont="1" applyFill="1" applyBorder="1" applyAlignment="1">
      <alignment horizontal="center"/>
    </xf>
    <xf numFmtId="0" fontId="27" fillId="7" borderId="1058" xfId="0" applyFont="1" applyFill="1" applyBorder="1" applyAlignment="1">
      <alignment horizontal="center"/>
    </xf>
    <xf numFmtId="0" fontId="27" fillId="7" borderId="1002" xfId="8" applyFont="1" applyFill="1" applyBorder="1" applyAlignment="1">
      <alignment horizontal="center"/>
    </xf>
    <xf numFmtId="0" fontId="27" fillId="7" borderId="1116" xfId="8" applyFont="1" applyFill="1" applyBorder="1" applyAlignment="1">
      <alignment horizontal="center"/>
    </xf>
    <xf numFmtId="0" fontId="27" fillId="7" borderId="1117" xfId="8" applyFont="1" applyFill="1" applyBorder="1" applyAlignment="1">
      <alignment horizontal="center"/>
    </xf>
    <xf numFmtId="0" fontId="27" fillId="7" borderId="647" xfId="8" applyFont="1" applyFill="1" applyBorder="1" applyAlignment="1">
      <alignment horizontal="center" vertical="center"/>
    </xf>
    <xf numFmtId="0" fontId="27" fillId="7" borderId="234" xfId="8" applyFont="1" applyFill="1" applyBorder="1" applyAlignment="1">
      <alignment horizontal="center" vertical="center"/>
    </xf>
    <xf numFmtId="0" fontId="27" fillId="7" borderId="647" xfId="8" applyFont="1" applyFill="1" applyBorder="1" applyAlignment="1">
      <alignment horizontal="center" vertical="center" wrapText="1"/>
    </xf>
    <xf numFmtId="0" fontId="27" fillId="7" borderId="234" xfId="8" applyFont="1" applyFill="1" applyBorder="1" applyAlignment="1">
      <alignment horizontal="center" vertical="center" wrapText="1"/>
    </xf>
    <xf numFmtId="0" fontId="27" fillId="7" borderId="1028" xfId="0" applyFont="1" applyFill="1" applyBorder="1" applyAlignment="1">
      <alignment horizontal="center" wrapText="1"/>
    </xf>
    <xf numFmtId="0" fontId="27" fillId="7" borderId="1127" xfId="8" applyFont="1" applyFill="1" applyBorder="1" applyAlignment="1">
      <alignment horizontal="center" vertical="center"/>
    </xf>
    <xf numFmtId="0" fontId="27" fillId="7" borderId="1127" xfId="8" applyFont="1" applyFill="1" applyBorder="1" applyAlignment="1">
      <alignment horizontal="center" vertical="center" wrapText="1"/>
    </xf>
    <xf numFmtId="0" fontId="27" fillId="7" borderId="998" xfId="9" applyFont="1" applyFill="1" applyBorder="1" applyAlignment="1">
      <alignment horizontal="center" vertical="center" wrapText="1"/>
    </xf>
    <xf numFmtId="0" fontId="27" fillId="7" borderId="252" xfId="9" applyFont="1" applyFill="1" applyBorder="1" applyAlignment="1">
      <alignment horizontal="center" vertical="center" wrapText="1"/>
    </xf>
    <xf numFmtId="0" fontId="27" fillId="7" borderId="996" xfId="9" applyFont="1" applyFill="1" applyBorder="1" applyAlignment="1">
      <alignment horizontal="center" vertical="center" wrapText="1"/>
    </xf>
    <xf numFmtId="0" fontId="27" fillId="7" borderId="1131" xfId="9" applyFont="1" applyFill="1" applyBorder="1" applyAlignment="1">
      <alignment horizontal="center" vertical="center" wrapText="1"/>
    </xf>
    <xf numFmtId="0" fontId="27" fillId="7" borderId="1132" xfId="9" applyFont="1" applyFill="1" applyBorder="1" applyAlignment="1">
      <alignment horizontal="center" vertical="center" wrapText="1"/>
    </xf>
    <xf numFmtId="0" fontId="27" fillId="7" borderId="1133" xfId="9" applyFont="1" applyFill="1" applyBorder="1" applyAlignment="1">
      <alignment horizontal="center" vertical="center" wrapText="1"/>
    </xf>
    <xf numFmtId="0" fontId="27" fillId="7" borderId="1130" xfId="8" applyFont="1" applyFill="1" applyBorder="1" applyAlignment="1">
      <alignment horizontal="center"/>
    </xf>
    <xf numFmtId="0" fontId="27" fillId="7" borderId="997" xfId="8" applyFont="1" applyFill="1" applyBorder="1" applyAlignment="1">
      <alignment horizontal="center"/>
    </xf>
    <xf numFmtId="0" fontId="27" fillId="7" borderId="999" xfId="8" applyFont="1" applyFill="1" applyBorder="1" applyAlignment="1">
      <alignment horizontal="center"/>
    </xf>
    <xf numFmtId="0" fontId="27" fillId="7" borderId="1111" xfId="9" applyFont="1" applyFill="1" applyBorder="1" applyAlignment="1">
      <alignment horizontal="center"/>
    </xf>
    <xf numFmtId="0" fontId="27" fillId="7" borderId="1048" xfId="9" applyFont="1" applyFill="1" applyBorder="1" applyAlignment="1">
      <alignment horizontal="center"/>
    </xf>
    <xf numFmtId="43" fontId="27" fillId="7" borderId="189" xfId="6" applyFont="1" applyFill="1" applyBorder="1" applyAlignment="1">
      <alignment horizontal="center" vertical="center" wrapText="1"/>
    </xf>
    <xf numFmtId="43" fontId="27" fillId="12" borderId="1116" xfId="6" applyFont="1" applyFill="1" applyBorder="1" applyAlignment="1">
      <alignment horizontal="center"/>
    </xf>
    <xf numFmtId="43" fontId="27" fillId="12" borderId="1109" xfId="6" applyFont="1" applyFill="1" applyBorder="1" applyAlignment="1">
      <alignment horizontal="center"/>
    </xf>
    <xf numFmtId="43" fontId="27" fillId="12" borderId="1116" xfId="6" applyFont="1" applyFill="1" applyBorder="1" applyAlignment="1">
      <alignment horizontal="center" vertical="center"/>
    </xf>
    <xf numFmtId="43" fontId="27" fillId="12" borderId="1117" xfId="6" applyFont="1" applyFill="1" applyBorder="1" applyAlignment="1">
      <alignment horizontal="center" vertical="center"/>
    </xf>
    <xf numFmtId="0" fontId="26" fillId="2" borderId="1111" xfId="0" applyFont="1" applyFill="1" applyBorder="1" applyAlignment="1">
      <alignment horizontal="center"/>
    </xf>
    <xf numFmtId="0" fontId="26" fillId="2" borderId="1047" xfId="0" applyFont="1" applyFill="1" applyBorder="1" applyAlignment="1">
      <alignment horizontal="center"/>
    </xf>
    <xf numFmtId="0" fontId="26" fillId="2" borderId="1144" xfId="0" applyFont="1" applyFill="1" applyBorder="1" applyAlignment="1">
      <alignment horizontal="center"/>
    </xf>
    <xf numFmtId="0" fontId="27" fillId="7" borderId="1002" xfId="0" applyFont="1" applyFill="1" applyBorder="1" applyAlignment="1">
      <alignment horizontal="center"/>
    </xf>
    <xf numFmtId="0" fontId="27" fillId="7" borderId="1116" xfId="0" applyFont="1" applyFill="1" applyBorder="1" applyAlignment="1">
      <alignment horizontal="center"/>
    </xf>
    <xf numFmtId="0" fontId="27" fillId="7" borderId="1117" xfId="0" applyFont="1" applyFill="1" applyBorder="1" applyAlignment="1">
      <alignment horizontal="center"/>
    </xf>
    <xf numFmtId="0" fontId="27" fillId="7" borderId="1130" xfId="0" applyFont="1" applyFill="1" applyBorder="1" applyAlignment="1">
      <alignment horizontal="center"/>
    </xf>
    <xf numFmtId="0" fontId="27" fillId="7" borderId="1136" xfId="0" applyFont="1" applyFill="1" applyBorder="1" applyAlignment="1">
      <alignment horizontal="center"/>
    </xf>
    <xf numFmtId="0" fontId="27" fillId="7" borderId="189" xfId="0" applyFont="1" applyFill="1" applyBorder="1" applyAlignment="1">
      <alignment horizontal="center"/>
    </xf>
    <xf numFmtId="0" fontId="27" fillId="7" borderId="1127" xfId="0" applyFont="1" applyFill="1" applyBorder="1" applyAlignment="1">
      <alignment horizontal="center" vertical="center" wrapText="1"/>
    </xf>
    <xf numFmtId="0" fontId="27" fillId="7" borderId="1118" xfId="0" applyFont="1" applyFill="1" applyBorder="1" applyAlignment="1">
      <alignment horizontal="center" vertical="center"/>
    </xf>
    <xf numFmtId="0" fontId="27" fillId="7" borderId="208" xfId="0" applyFont="1" applyFill="1" applyBorder="1" applyAlignment="1">
      <alignment horizontal="center" vertical="center"/>
    </xf>
    <xf numFmtId="0" fontId="27" fillId="7" borderId="1148" xfId="0" applyFont="1" applyFill="1" applyBorder="1" applyAlignment="1">
      <alignment horizontal="center"/>
    </xf>
    <xf numFmtId="0" fontId="27" fillId="7" borderId="1149" xfId="0" applyFont="1" applyFill="1" applyBorder="1" applyAlignment="1">
      <alignment horizontal="center"/>
    </xf>
    <xf numFmtId="0" fontId="27" fillId="7" borderId="1150" xfId="0" applyFont="1" applyFill="1" applyBorder="1" applyAlignment="1">
      <alignment horizontal="center"/>
    </xf>
    <xf numFmtId="43" fontId="27" fillId="7" borderId="1027" xfId="6" applyFont="1" applyFill="1" applyBorder="1" applyAlignment="1">
      <alignment horizontal="center" vertical="center" wrapText="1"/>
    </xf>
    <xf numFmtId="43" fontId="27" fillId="7" borderId="1152" xfId="6" applyFont="1" applyFill="1" applyBorder="1" applyAlignment="1">
      <alignment horizontal="center" vertical="center" wrapText="1"/>
    </xf>
    <xf numFmtId="0" fontId="27" fillId="7" borderId="0" xfId="0" applyFont="1" applyFill="1" applyAlignment="1">
      <alignment horizontal="center" wrapText="1"/>
    </xf>
    <xf numFmtId="0" fontId="27" fillId="7" borderId="1187" xfId="0" applyFont="1" applyFill="1" applyBorder="1" applyAlignment="1">
      <alignment horizontal="center" vertical="center"/>
    </xf>
    <xf numFmtId="0" fontId="27" fillId="7" borderId="1185" xfId="0" applyFont="1" applyFill="1" applyBorder="1" applyAlignment="1">
      <alignment horizontal="center" wrapText="1"/>
    </xf>
    <xf numFmtId="0" fontId="27" fillId="7" borderId="1119" xfId="0" applyFont="1" applyFill="1" applyBorder="1" applyAlignment="1">
      <alignment horizontal="center" wrapText="1"/>
    </xf>
    <xf numFmtId="0" fontId="27" fillId="7" borderId="1186" xfId="0" applyFont="1" applyFill="1" applyBorder="1" applyAlignment="1">
      <alignment horizontal="center" wrapText="1"/>
    </xf>
    <xf numFmtId="0" fontId="27" fillId="7" borderId="234" xfId="0" applyFont="1" applyFill="1" applyBorder="1" applyAlignment="1">
      <alignment horizontal="center" wrapText="1"/>
    </xf>
    <xf numFmtId="0" fontId="27" fillId="7" borderId="1183" xfId="0" applyFont="1" applyFill="1" applyBorder="1" applyAlignment="1">
      <alignment horizontal="center"/>
    </xf>
    <xf numFmtId="0" fontId="27" fillId="7" borderId="995" xfId="0" applyFont="1" applyFill="1" applyBorder="1" applyAlignment="1">
      <alignment horizontal="center" wrapText="1"/>
    </xf>
    <xf numFmtId="0" fontId="27" fillId="7" borderId="2" xfId="0" applyFont="1" applyFill="1" applyBorder="1" applyAlignment="1">
      <alignment horizontal="center" wrapText="1"/>
    </xf>
    <xf numFmtId="0" fontId="27" fillId="7" borderId="1186" xfId="8" applyFont="1" applyFill="1" applyBorder="1" applyAlignment="1">
      <alignment horizontal="center" vertical="center"/>
    </xf>
    <xf numFmtId="0" fontId="27" fillId="7" borderId="1191" xfId="8" applyFont="1" applyFill="1" applyBorder="1" applyAlignment="1">
      <alignment horizontal="center" vertical="center" wrapText="1"/>
    </xf>
    <xf numFmtId="0" fontId="27" fillId="7" borderId="209" xfId="8" applyFont="1" applyFill="1" applyBorder="1" applyAlignment="1">
      <alignment horizontal="center" vertical="center" wrapText="1"/>
    </xf>
    <xf numFmtId="43" fontId="27" fillId="7" borderId="1190" xfId="6" applyFont="1" applyFill="1" applyBorder="1" applyAlignment="1">
      <alignment horizontal="center" vertical="center" wrapText="1"/>
    </xf>
    <xf numFmtId="43" fontId="27" fillId="7" borderId="212" xfId="6" applyFont="1" applyFill="1" applyBorder="1" applyAlignment="1">
      <alignment horizontal="center" vertical="center" wrapText="1"/>
    </xf>
    <xf numFmtId="43" fontId="27" fillId="7" borderId="1192" xfId="6" applyFont="1" applyFill="1" applyBorder="1" applyAlignment="1">
      <alignment horizontal="center" vertical="center" wrapText="1"/>
    </xf>
    <xf numFmtId="43" fontId="27" fillId="7" borderId="1193" xfId="6" applyFont="1" applyFill="1" applyBorder="1" applyAlignment="1">
      <alignment horizontal="center" vertical="center" wrapText="1"/>
    </xf>
    <xf numFmtId="0" fontId="25" fillId="2" borderId="803" xfId="0" applyFont="1" applyFill="1" applyBorder="1" applyAlignment="1">
      <alignment horizontal="left"/>
    </xf>
    <xf numFmtId="0" fontId="25" fillId="2" borderId="331" xfId="0" applyFont="1" applyFill="1" applyBorder="1" applyAlignment="1">
      <alignment horizontal="left"/>
    </xf>
    <xf numFmtId="0" fontId="25" fillId="2" borderId="1151" xfId="0" applyFont="1" applyFill="1" applyBorder="1" applyAlignment="1">
      <alignment horizontal="left"/>
    </xf>
    <xf numFmtId="0" fontId="25" fillId="2" borderId="1226" xfId="0" applyFont="1" applyFill="1" applyBorder="1" applyAlignment="1">
      <alignment horizontal="left"/>
    </xf>
    <xf numFmtId="0" fontId="27" fillId="7" borderId="189" xfId="8" applyFont="1" applyFill="1" applyBorder="1" applyAlignment="1">
      <alignment horizontal="center" vertical="center" wrapText="1"/>
    </xf>
    <xf numFmtId="0" fontId="55" fillId="2" borderId="0" xfId="0" applyFont="1" applyFill="1" applyAlignment="1">
      <alignment horizontal="left" wrapText="1"/>
    </xf>
    <xf numFmtId="0" fontId="27" fillId="7" borderId="1045" xfId="8" applyFont="1" applyFill="1" applyBorder="1" applyAlignment="1">
      <alignment horizontal="center" wrapText="1"/>
    </xf>
    <xf numFmtId="0" fontId="27" fillId="7" borderId="205" xfId="8" applyFont="1" applyFill="1" applyBorder="1" applyAlignment="1">
      <alignment horizontal="center" wrapText="1"/>
    </xf>
    <xf numFmtId="0" fontId="27" fillId="7" borderId="1090" xfId="8" applyFont="1" applyFill="1" applyBorder="1" applyAlignment="1">
      <alignment horizontal="center" vertical="center" wrapText="1"/>
    </xf>
    <xf numFmtId="0" fontId="27" fillId="7" borderId="660" xfId="8" applyFont="1" applyFill="1" applyBorder="1" applyAlignment="1">
      <alignment horizontal="center" vertical="center" wrapText="1"/>
    </xf>
    <xf numFmtId="0" fontId="27" fillId="7" borderId="231" xfId="8" applyFont="1" applyFill="1" applyBorder="1" applyAlignment="1">
      <alignment horizontal="center" vertical="center" wrapText="1"/>
    </xf>
    <xf numFmtId="0" fontId="27" fillId="7" borderId="1152" xfId="8" applyFont="1" applyFill="1" applyBorder="1" applyAlignment="1">
      <alignment horizontal="center"/>
    </xf>
    <xf numFmtId="0" fontId="27" fillId="7" borderId="1045" xfId="8" applyFont="1" applyFill="1" applyBorder="1" applyAlignment="1">
      <alignment horizontal="center" vertical="center"/>
    </xf>
    <xf numFmtId="0" fontId="27" fillId="7" borderId="205" xfId="8" applyFont="1" applyFill="1" applyBorder="1" applyAlignment="1">
      <alignment horizontal="center" vertical="center"/>
    </xf>
    <xf numFmtId="0" fontId="27" fillId="7" borderId="1046" xfId="8" applyFont="1" applyFill="1" applyBorder="1" applyAlignment="1">
      <alignment horizontal="center" vertical="center"/>
    </xf>
    <xf numFmtId="0" fontId="27" fillId="7" borderId="211" xfId="8" applyFont="1" applyFill="1" applyBorder="1" applyAlignment="1">
      <alignment horizontal="center" vertical="center"/>
    </xf>
    <xf numFmtId="0" fontId="27" fillId="7" borderId="1196" xfId="8" applyFont="1" applyFill="1" applyBorder="1" applyAlignment="1">
      <alignment horizontal="center" vertical="center"/>
    </xf>
    <xf numFmtId="0" fontId="27" fillId="7" borderId="252" xfId="8" applyFont="1" applyFill="1" applyBorder="1" applyAlignment="1">
      <alignment horizontal="center" vertical="center" wrapText="1"/>
    </xf>
    <xf numFmtId="0" fontId="27" fillId="7" borderId="0" xfId="8" applyFont="1" applyFill="1" applyAlignment="1">
      <alignment horizontal="center" vertical="center" wrapText="1"/>
    </xf>
    <xf numFmtId="0" fontId="27" fillId="7" borderId="1024" xfId="8" applyFont="1" applyFill="1" applyBorder="1" applyAlignment="1">
      <alignment horizontal="center" vertical="center" wrapText="1"/>
    </xf>
    <xf numFmtId="0" fontId="27" fillId="7" borderId="188" xfId="8" applyFont="1" applyFill="1" applyBorder="1" applyAlignment="1">
      <alignment horizontal="center" vertical="center" wrapText="1"/>
    </xf>
    <xf numFmtId="0" fontId="27" fillId="7" borderId="1045" xfId="8" applyFont="1" applyFill="1" applyBorder="1" applyAlignment="1">
      <alignment horizontal="center" vertical="center" wrapText="1"/>
    </xf>
    <xf numFmtId="0" fontId="27" fillId="7" borderId="205" xfId="8" applyFont="1" applyFill="1" applyBorder="1" applyAlignment="1">
      <alignment horizontal="center" vertical="center" wrapText="1"/>
    </xf>
    <xf numFmtId="0" fontId="27" fillId="84" borderId="1090" xfId="8" applyFont="1" applyFill="1" applyBorder="1" applyAlignment="1">
      <alignment horizontal="center" vertical="center" wrapText="1"/>
    </xf>
    <xf numFmtId="0" fontId="27" fillId="84" borderId="660" xfId="8" applyFont="1" applyFill="1" applyBorder="1" applyAlignment="1">
      <alignment horizontal="center" vertical="center" wrapText="1"/>
    </xf>
    <xf numFmtId="0" fontId="27" fillId="7" borderId="1045" xfId="8" applyFont="1" applyFill="1" applyBorder="1" applyAlignment="1">
      <alignment horizontal="center"/>
    </xf>
    <xf numFmtId="0" fontId="27" fillId="7" borderId="205" xfId="8" applyFont="1" applyFill="1" applyBorder="1" applyAlignment="1">
      <alignment horizontal="center"/>
    </xf>
    <xf numFmtId="0" fontId="27" fillId="7" borderId="0" xfId="9" applyFont="1" applyFill="1" applyAlignment="1">
      <alignment horizontal="center" vertical="center" wrapText="1"/>
    </xf>
    <xf numFmtId="0" fontId="27" fillId="7" borderId="1024" xfId="9" applyFont="1" applyFill="1" applyBorder="1" applyAlignment="1">
      <alignment horizontal="center" vertical="center" wrapText="1"/>
    </xf>
    <xf numFmtId="0" fontId="27" fillId="7" borderId="1270" xfId="9" applyFont="1" applyFill="1" applyBorder="1" applyAlignment="1">
      <alignment horizontal="center" vertical="center" wrapText="1"/>
    </xf>
    <xf numFmtId="0" fontId="27" fillId="7" borderId="1271" xfId="9" applyFont="1" applyFill="1" applyBorder="1" applyAlignment="1">
      <alignment horizontal="center" vertical="center" wrapText="1"/>
    </xf>
    <xf numFmtId="0" fontId="27" fillId="7" borderId="1274" xfId="8" applyFont="1" applyFill="1" applyBorder="1" applyAlignment="1">
      <alignment horizontal="center"/>
    </xf>
    <xf numFmtId="0" fontId="27" fillId="7" borderId="1275" xfId="8" applyFont="1" applyFill="1" applyBorder="1" applyAlignment="1">
      <alignment horizontal="center"/>
    </xf>
    <xf numFmtId="0" fontId="27" fillId="7" borderId="206" xfId="8" applyFont="1" applyFill="1" applyBorder="1" applyAlignment="1">
      <alignment horizontal="center"/>
    </xf>
    <xf numFmtId="9" fontId="27" fillId="7" borderId="252" xfId="2" applyFont="1" applyFill="1" applyBorder="1" applyAlignment="1">
      <alignment horizontal="center" vertical="center" wrapText="1"/>
    </xf>
    <xf numFmtId="9" fontId="27" fillId="7" borderId="0" xfId="2" applyFont="1" applyFill="1" applyBorder="1" applyAlignment="1">
      <alignment horizontal="center" vertical="center" wrapText="1"/>
    </xf>
    <xf numFmtId="0" fontId="27" fillId="7" borderId="1028" xfId="8" applyFont="1" applyFill="1" applyBorder="1" applyAlignment="1">
      <alignment horizontal="center" vertical="center"/>
    </xf>
    <xf numFmtId="0" fontId="27" fillId="7" borderId="1016" xfId="8" applyFont="1" applyFill="1" applyBorder="1" applyAlignment="1">
      <alignment horizontal="center" vertical="center"/>
    </xf>
    <xf numFmtId="43" fontId="27" fillId="12" borderId="1256" xfId="6" applyFont="1" applyFill="1" applyBorder="1" applyAlignment="1">
      <alignment horizontal="center"/>
    </xf>
    <xf numFmtId="43" fontId="27" fillId="7" borderId="1116" xfId="6" applyFont="1" applyFill="1" applyBorder="1" applyAlignment="1">
      <alignment horizontal="center" vertical="center"/>
    </xf>
    <xf numFmtId="43" fontId="27" fillId="7" borderId="1293" xfId="6" applyFont="1" applyFill="1" applyBorder="1" applyAlignment="1">
      <alignment horizontal="center" vertical="center"/>
    </xf>
    <xf numFmtId="0" fontId="27" fillId="7" borderId="1028" xfId="8" applyFont="1" applyFill="1" applyBorder="1" applyAlignment="1">
      <alignment horizontal="center" vertical="center" wrapText="1"/>
    </xf>
    <xf numFmtId="0" fontId="27" fillId="7" borderId="1016" xfId="8" applyFont="1" applyFill="1" applyBorder="1" applyAlignment="1">
      <alignment horizontal="center" vertical="center" wrapText="1"/>
    </xf>
    <xf numFmtId="0" fontId="27" fillId="7" borderId="1016" xfId="8" applyFont="1" applyFill="1" applyBorder="1" applyAlignment="1">
      <alignment horizontal="center" vertical="top" wrapText="1"/>
    </xf>
    <xf numFmtId="0" fontId="27" fillId="7" borderId="47" xfId="8" applyFont="1" applyFill="1" applyBorder="1" applyAlignment="1">
      <alignment horizontal="center" vertical="top"/>
    </xf>
    <xf numFmtId="0" fontId="92" fillId="7" borderId="1291" xfId="0" applyFont="1" applyFill="1" applyBorder="1" applyAlignment="1">
      <alignment horizontal="center" vertical="center"/>
    </xf>
    <xf numFmtId="0" fontId="92" fillId="7" borderId="1292" xfId="0" applyFont="1" applyFill="1" applyBorder="1" applyAlignment="1">
      <alignment horizontal="center" vertical="center"/>
    </xf>
    <xf numFmtId="0" fontId="27" fillId="7" borderId="1293" xfId="8" applyFont="1" applyFill="1" applyBorder="1" applyAlignment="1">
      <alignment horizontal="center"/>
    </xf>
    <xf numFmtId="0" fontId="27" fillId="7" borderId="1045" xfId="0" applyFont="1" applyFill="1" applyBorder="1" applyAlignment="1">
      <alignment horizontal="center" vertical="center" wrapText="1"/>
    </xf>
    <xf numFmtId="0" fontId="27" fillId="7" borderId="205" xfId="0" applyFont="1" applyFill="1" applyBorder="1" applyAlignment="1">
      <alignment horizontal="center" vertical="center" wrapText="1"/>
    </xf>
    <xf numFmtId="0" fontId="27" fillId="7" borderId="1194" xfId="0" applyFont="1" applyFill="1" applyBorder="1" applyAlignment="1">
      <alignment horizontal="center" vertical="center" wrapText="1"/>
    </xf>
    <xf numFmtId="0" fontId="27" fillId="84" borderId="1090" xfId="0" applyFont="1" applyFill="1" applyBorder="1" applyAlignment="1">
      <alignment horizontal="center" vertical="center" wrapText="1"/>
    </xf>
    <xf numFmtId="0" fontId="27" fillId="84" borderId="660" xfId="0" applyFont="1" applyFill="1" applyBorder="1" applyAlignment="1">
      <alignment horizontal="center" vertical="center" wrapText="1"/>
    </xf>
    <xf numFmtId="43" fontId="27" fillId="7" borderId="1002" xfId="6" applyFont="1" applyFill="1" applyBorder="1" applyAlignment="1">
      <alignment horizontal="center"/>
    </xf>
    <xf numFmtId="43" fontId="27" fillId="7" borderId="203" xfId="6" applyFont="1" applyFill="1" applyBorder="1" applyAlignment="1">
      <alignment horizontal="center"/>
    </xf>
    <xf numFmtId="43" fontId="27" fillId="7" borderId="1116" xfId="6" applyFont="1" applyFill="1" applyBorder="1" applyAlignment="1">
      <alignment horizontal="center"/>
    </xf>
    <xf numFmtId="43" fontId="27" fillId="7" borderId="1256" xfId="6" applyFont="1" applyFill="1" applyBorder="1" applyAlignment="1">
      <alignment horizontal="center"/>
    </xf>
    <xf numFmtId="0" fontId="27" fillId="7" borderId="1299" xfId="0" applyFont="1" applyFill="1" applyBorder="1" applyAlignment="1">
      <alignment horizontal="center" vertical="center"/>
    </xf>
    <xf numFmtId="0" fontId="27" fillId="7" borderId="1292" xfId="0" applyFont="1" applyFill="1" applyBorder="1" applyAlignment="1">
      <alignment horizontal="center" vertical="center"/>
    </xf>
    <xf numFmtId="0" fontId="27" fillId="7" borderId="1300" xfId="0" applyFont="1" applyFill="1" applyBorder="1" applyAlignment="1">
      <alignment horizontal="center" vertical="center"/>
    </xf>
    <xf numFmtId="0" fontId="27" fillId="7" borderId="1276" xfId="0" applyFont="1" applyFill="1" applyBorder="1" applyAlignment="1">
      <alignment horizontal="center" vertical="center"/>
    </xf>
    <xf numFmtId="0" fontId="27" fillId="7" borderId="232" xfId="0" applyFont="1" applyFill="1" applyBorder="1" applyAlignment="1">
      <alignment horizontal="center" vertical="center"/>
    </xf>
    <xf numFmtId="0" fontId="27" fillId="7" borderId="236" xfId="0" applyFont="1" applyFill="1" applyBorder="1" applyAlignment="1">
      <alignment horizontal="center" vertical="center"/>
    </xf>
    <xf numFmtId="0" fontId="27" fillId="7" borderId="219" xfId="0" applyFont="1" applyFill="1" applyBorder="1" applyAlignment="1">
      <alignment horizontal="center" vertical="center"/>
    </xf>
    <xf numFmtId="0" fontId="27" fillId="84" borderId="994" xfId="0" applyFont="1" applyFill="1" applyBorder="1" applyAlignment="1">
      <alignment horizontal="center" vertical="center" wrapText="1"/>
    </xf>
    <xf numFmtId="0" fontId="27" fillId="84" borderId="797" xfId="0" applyFont="1" applyFill="1" applyBorder="1" applyAlignment="1">
      <alignment horizontal="center" vertical="center" wrapText="1"/>
    </xf>
    <xf numFmtId="0" fontId="92" fillId="7" borderId="1299" xfId="0" applyFont="1" applyFill="1" applyBorder="1" applyAlignment="1">
      <alignment horizontal="center" vertical="center"/>
    </xf>
    <xf numFmtId="0" fontId="27" fillId="7" borderId="1307" xfId="8" applyFont="1" applyFill="1" applyBorder="1" applyAlignment="1">
      <alignment horizontal="center"/>
    </xf>
    <xf numFmtId="43" fontId="27" fillId="12" borderId="1307" xfId="6" applyFont="1" applyFill="1" applyBorder="1" applyAlignment="1">
      <alignment horizontal="center"/>
    </xf>
    <xf numFmtId="43" fontId="27" fillId="12" borderId="1307" xfId="6" applyFont="1" applyFill="1" applyBorder="1" applyAlignment="1">
      <alignment horizontal="center" vertical="center"/>
    </xf>
    <xf numFmtId="0" fontId="27" fillId="7" borderId="1090" xfId="0" applyFont="1" applyFill="1" applyBorder="1" applyAlignment="1">
      <alignment horizontal="center" vertical="center"/>
    </xf>
    <xf numFmtId="0" fontId="27" fillId="7" borderId="660" xfId="0" applyFont="1" applyFill="1" applyBorder="1" applyAlignment="1">
      <alignment horizontal="center" vertical="center"/>
    </xf>
    <xf numFmtId="0" fontId="27" fillId="7" borderId="231" xfId="0" applyFont="1" applyFill="1" applyBorder="1" applyAlignment="1">
      <alignment horizontal="center" vertical="center"/>
    </xf>
    <xf numFmtId="14" fontId="27" fillId="7" borderId="1045" xfId="0" applyNumberFormat="1" applyFont="1" applyFill="1" applyBorder="1" applyAlignment="1">
      <alignment horizontal="center" vertical="center" wrapText="1"/>
    </xf>
    <xf numFmtId="14" fontId="27" fillId="7" borderId="205" xfId="0" applyNumberFormat="1" applyFont="1" applyFill="1" applyBorder="1" applyAlignment="1">
      <alignment horizontal="center" vertical="center" wrapText="1"/>
    </xf>
    <xf numFmtId="14" fontId="27" fillId="7" borderId="1194" xfId="0" applyNumberFormat="1" applyFont="1" applyFill="1" applyBorder="1" applyAlignment="1">
      <alignment horizontal="center" vertical="center" wrapText="1"/>
    </xf>
    <xf numFmtId="0" fontId="27" fillId="7" borderId="1316" xfId="0" applyFont="1" applyFill="1" applyBorder="1" applyAlignment="1">
      <alignment horizontal="center" vertical="center" wrapText="1"/>
    </xf>
    <xf numFmtId="0" fontId="27" fillId="7" borderId="233" xfId="0" applyFont="1" applyFill="1" applyBorder="1" applyAlignment="1">
      <alignment horizontal="center" vertical="center" wrapText="1"/>
    </xf>
    <xf numFmtId="0" fontId="27" fillId="7" borderId="1319" xfId="0" applyFont="1" applyFill="1" applyBorder="1" applyAlignment="1">
      <alignment horizontal="center" vertical="center" wrapText="1"/>
    </xf>
    <xf numFmtId="0" fontId="27" fillId="7" borderId="1317" xfId="0" applyFont="1" applyFill="1" applyBorder="1" applyAlignment="1">
      <alignment horizontal="center" vertical="center" wrapText="1"/>
    </xf>
    <xf numFmtId="0" fontId="27" fillId="7" borderId="206" xfId="0" applyFont="1" applyFill="1" applyBorder="1" applyAlignment="1">
      <alignment horizontal="center" vertical="center" wrapText="1"/>
    </xf>
    <xf numFmtId="0" fontId="27" fillId="7" borderId="1295" xfId="0" applyFont="1" applyFill="1" applyBorder="1" applyAlignment="1">
      <alignment horizontal="center" vertical="center" wrapText="1"/>
    </xf>
    <xf numFmtId="0" fontId="27" fillId="7" borderId="1318" xfId="0" applyFont="1" applyFill="1" applyBorder="1" applyAlignment="1">
      <alignment horizontal="center" vertical="center" wrapText="1"/>
    </xf>
    <xf numFmtId="0" fontId="27" fillId="7" borderId="2" xfId="0" applyFont="1" applyFill="1" applyBorder="1" applyAlignment="1">
      <alignment horizontal="center" vertical="center" wrapText="1"/>
    </xf>
    <xf numFmtId="0" fontId="27" fillId="7" borderId="1016" xfId="8" applyFont="1" applyFill="1" applyBorder="1" applyAlignment="1">
      <alignment horizontal="center" wrapText="1"/>
    </xf>
    <xf numFmtId="0" fontId="27" fillId="7" borderId="47" xfId="8" applyFont="1" applyFill="1" applyBorder="1" applyAlignment="1">
      <alignment horizontal="center"/>
    </xf>
    <xf numFmtId="0" fontId="27" fillId="7" borderId="1152" xfId="9" applyFont="1" applyFill="1" applyBorder="1" applyAlignment="1">
      <alignment horizontal="center" vertical="center" wrapText="1"/>
    </xf>
    <xf numFmtId="0" fontId="27" fillId="7" borderId="234" xfId="9" applyFont="1" applyFill="1" applyBorder="1" applyAlignment="1">
      <alignment horizontal="center" vertical="center" wrapText="1"/>
    </xf>
    <xf numFmtId="0" fontId="27" fillId="7" borderId="1313" xfId="8" applyFont="1" applyFill="1" applyBorder="1" applyAlignment="1">
      <alignment horizontal="center"/>
    </xf>
    <xf numFmtId="0" fontId="27" fillId="7" borderId="1308" xfId="8" applyFont="1" applyFill="1" applyBorder="1" applyAlignment="1">
      <alignment horizontal="center"/>
    </xf>
    <xf numFmtId="0" fontId="27" fillId="7" borderId="1013" xfId="9" applyFont="1" applyFill="1" applyBorder="1" applyAlignment="1">
      <alignment horizontal="center" vertical="center" wrapText="1"/>
    </xf>
    <xf numFmtId="0" fontId="27" fillId="7" borderId="1329" xfId="9" applyFont="1" applyFill="1" applyBorder="1" applyAlignment="1">
      <alignment horizontal="center" vertical="center" wrapText="1"/>
    </xf>
    <xf numFmtId="0" fontId="27" fillId="7" borderId="202" xfId="9" applyFont="1" applyFill="1" applyBorder="1" applyAlignment="1">
      <alignment horizontal="center" vertical="center" wrapText="1"/>
    </xf>
    <xf numFmtId="0" fontId="27" fillId="7" borderId="1003" xfId="0" applyFont="1" applyFill="1" applyBorder="1" applyAlignment="1">
      <alignment horizontal="center"/>
    </xf>
    <xf numFmtId="0" fontId="27" fillId="7" borderId="1327" xfId="0" applyFont="1" applyFill="1" applyBorder="1" applyAlignment="1">
      <alignment horizontal="center"/>
    </xf>
    <xf numFmtId="0" fontId="27" fillId="7" borderId="1003" xfId="8" applyFont="1" applyFill="1" applyBorder="1" applyAlignment="1">
      <alignment horizontal="center"/>
    </xf>
    <xf numFmtId="0" fontId="27" fillId="7" borderId="1004" xfId="8" applyFont="1" applyFill="1" applyBorder="1" applyAlignment="1">
      <alignment horizontal="center"/>
    </xf>
    <xf numFmtId="0" fontId="27" fillId="7" borderId="1308" xfId="8" applyFont="1" applyFill="1" applyBorder="1" applyAlignment="1">
      <alignment horizontal="center" vertical="center" wrapText="1"/>
    </xf>
    <xf numFmtId="0" fontId="27" fillId="7" borderId="1329" xfId="8" applyFont="1" applyFill="1" applyBorder="1" applyAlignment="1">
      <alignment horizontal="center" vertical="center" wrapText="1"/>
    </xf>
    <xf numFmtId="0" fontId="27" fillId="7" borderId="202" xfId="8" applyFont="1" applyFill="1" applyBorder="1" applyAlignment="1">
      <alignment horizontal="center" vertical="center" wrapText="1"/>
    </xf>
    <xf numFmtId="43" fontId="27" fillId="7" borderId="1341" xfId="6" applyFont="1" applyFill="1" applyBorder="1" applyAlignment="1">
      <alignment horizontal="center"/>
    </xf>
    <xf numFmtId="43" fontId="27" fillId="7" borderId="1003" xfId="6" applyFont="1" applyFill="1" applyBorder="1" applyAlignment="1">
      <alignment horizontal="center"/>
    </xf>
    <xf numFmtId="43" fontId="27" fillId="7" borderId="1342" xfId="6" applyFont="1" applyFill="1" applyBorder="1" applyAlignment="1">
      <alignment horizontal="center"/>
    </xf>
    <xf numFmtId="43" fontId="27" fillId="7" borderId="1003" xfId="6" applyFont="1" applyFill="1" applyBorder="1" applyAlignment="1">
      <alignment horizontal="center" vertical="center"/>
    </xf>
    <xf numFmtId="43" fontId="27" fillId="7" borderId="1004" xfId="6" applyFont="1" applyFill="1" applyBorder="1" applyAlignment="1">
      <alignment horizontal="center" vertical="center"/>
    </xf>
    <xf numFmtId="0" fontId="27" fillId="7" borderId="1002" xfId="8" applyFont="1" applyFill="1" applyBorder="1" applyAlignment="1">
      <alignment horizontal="center" vertical="center"/>
    </xf>
    <xf numFmtId="0" fontId="27" fillId="7" borderId="1312" xfId="8" applyFont="1" applyFill="1" applyBorder="1" applyAlignment="1">
      <alignment horizontal="center" vertical="center"/>
    </xf>
    <xf numFmtId="0" fontId="27" fillId="7" borderId="1330" xfId="8" applyFont="1" applyFill="1" applyBorder="1" applyAlignment="1">
      <alignment horizontal="center" vertical="center"/>
    </xf>
    <xf numFmtId="0" fontId="27" fillId="7" borderId="1003" xfId="8" applyFont="1" applyFill="1" applyBorder="1" applyAlignment="1">
      <alignment horizontal="center" wrapText="1"/>
    </xf>
    <xf numFmtId="0" fontId="27" fillId="7" borderId="1313" xfId="8" applyFont="1" applyFill="1" applyBorder="1" applyAlignment="1">
      <alignment horizontal="center" wrapText="1"/>
    </xf>
    <xf numFmtId="0" fontId="27" fillId="7" borderId="1308" xfId="8" applyFont="1" applyFill="1" applyBorder="1" applyAlignment="1">
      <alignment horizontal="center" wrapText="1"/>
    </xf>
    <xf numFmtId="0" fontId="27" fillId="7" borderId="1152" xfId="8" applyFont="1" applyFill="1" applyBorder="1" applyAlignment="1">
      <alignment horizontal="center" wrapText="1"/>
    </xf>
    <xf numFmtId="0" fontId="27" fillId="7" borderId="234" xfId="8" applyFont="1" applyFill="1" applyBorder="1" applyAlignment="1">
      <alignment horizontal="center" wrapText="1"/>
    </xf>
    <xf numFmtId="0" fontId="27" fillId="7" borderId="1003" xfId="9" applyFont="1" applyFill="1" applyBorder="1" applyAlignment="1">
      <alignment horizontal="center" vertical="center" wrapText="1"/>
    </xf>
    <xf numFmtId="0" fontId="27" fillId="7" borderId="1313" xfId="9" applyFont="1" applyFill="1" applyBorder="1" applyAlignment="1">
      <alignment horizontal="center" vertical="center" wrapText="1"/>
    </xf>
    <xf numFmtId="9" fontId="27" fillId="7" borderId="1012" xfId="2" applyFont="1" applyFill="1" applyBorder="1" applyAlignment="1">
      <alignment horizontal="center" vertical="center" wrapText="1"/>
    </xf>
    <xf numFmtId="9" fontId="27" fillId="7" borderId="1328" xfId="2" applyFont="1" applyFill="1" applyBorder="1" applyAlignment="1">
      <alignment horizontal="center" vertical="center" wrapText="1"/>
    </xf>
    <xf numFmtId="9" fontId="27" fillId="7" borderId="1332" xfId="2" applyFont="1" applyFill="1" applyBorder="1" applyAlignment="1">
      <alignment horizontal="center" vertical="center" wrapText="1"/>
    </xf>
    <xf numFmtId="0" fontId="27" fillId="7" borderId="996" xfId="8" applyFont="1" applyFill="1" applyBorder="1" applyAlignment="1">
      <alignment horizontal="center" vertical="center" wrapText="1"/>
    </xf>
    <xf numFmtId="0" fontId="27" fillId="7" borderId="226" xfId="8" applyFont="1" applyFill="1" applyBorder="1" applyAlignment="1">
      <alignment horizontal="center" vertical="center" wrapText="1"/>
    </xf>
    <xf numFmtId="0" fontId="27" fillId="7" borderId="1352" xfId="0" applyFont="1" applyFill="1" applyBorder="1" applyAlignment="1">
      <alignment horizontal="center" vertical="center"/>
    </xf>
    <xf numFmtId="0" fontId="27" fillId="7" borderId="1353" xfId="0" applyFont="1" applyFill="1" applyBorder="1" applyAlignment="1">
      <alignment horizontal="center" vertical="center"/>
    </xf>
    <xf numFmtId="9" fontId="27" fillId="7" borderId="1045" xfId="2" applyFont="1" applyFill="1" applyBorder="1" applyAlignment="1">
      <alignment horizontal="center" vertical="center" wrapText="1"/>
    </xf>
    <xf numFmtId="9" fontId="27" fillId="7" borderId="205" xfId="2" applyFont="1" applyFill="1" applyBorder="1" applyAlignment="1">
      <alignment horizontal="center" vertical="center" wrapText="1"/>
    </xf>
    <xf numFmtId="0" fontId="27" fillId="84" borderId="803" xfId="0" applyFont="1" applyFill="1" applyBorder="1" applyAlignment="1">
      <alignment horizontal="center" vertical="center" wrapText="1"/>
    </xf>
    <xf numFmtId="43" fontId="27" fillId="7" borderId="1367" xfId="6" applyFont="1" applyFill="1" applyBorder="1" applyAlignment="1">
      <alignment horizontal="center"/>
    </xf>
    <xf numFmtId="43" fontId="27" fillId="7" borderId="1371" xfId="6" applyFont="1" applyFill="1" applyBorder="1" applyAlignment="1">
      <alignment horizontal="center"/>
    </xf>
    <xf numFmtId="0" fontId="27" fillId="7" borderId="1045" xfId="9" applyFont="1" applyFill="1" applyBorder="1" applyAlignment="1">
      <alignment horizontal="center" vertical="center" wrapText="1"/>
    </xf>
    <xf numFmtId="0" fontId="27" fillId="7" borderId="205" xfId="9" applyFont="1" applyFill="1" applyBorder="1" applyAlignment="1">
      <alignment horizontal="center" vertical="center" wrapText="1"/>
    </xf>
    <xf numFmtId="0" fontId="27" fillId="7" borderId="1194" xfId="9" applyFont="1" applyFill="1" applyBorder="1" applyAlignment="1">
      <alignment horizontal="center" vertical="center" wrapText="1"/>
    </xf>
    <xf numFmtId="0" fontId="27" fillId="7" borderId="1148" xfId="8" applyFont="1" applyFill="1" applyBorder="1" applyAlignment="1">
      <alignment horizontal="center"/>
    </xf>
    <xf numFmtId="0" fontId="27" fillId="7" borderId="1149" xfId="8" applyFont="1" applyFill="1" applyBorder="1" applyAlignment="1">
      <alignment horizontal="center"/>
    </xf>
    <xf numFmtId="0" fontId="27" fillId="7" borderId="1381" xfId="8" applyFont="1" applyFill="1" applyBorder="1" applyAlignment="1">
      <alignment horizontal="center"/>
    </xf>
    <xf numFmtId="14" fontId="27" fillId="7" borderId="252" xfId="9" applyNumberFormat="1" applyFont="1" applyFill="1" applyBorder="1" applyAlignment="1">
      <alignment horizontal="center" vertical="center" wrapText="1"/>
    </xf>
    <xf numFmtId="14" fontId="27" fillId="7" borderId="1382" xfId="9" applyNumberFormat="1" applyFont="1" applyFill="1" applyBorder="1" applyAlignment="1">
      <alignment horizontal="center" vertical="center" wrapText="1"/>
    </xf>
    <xf numFmtId="0" fontId="27" fillId="7" borderId="1193" xfId="9" applyFont="1" applyFill="1" applyBorder="1" applyAlignment="1">
      <alignment horizontal="center" vertical="center" wrapText="1"/>
    </xf>
    <xf numFmtId="0" fontId="27" fillId="84" borderId="1130" xfId="8" applyFont="1" applyFill="1" applyBorder="1" applyAlignment="1">
      <alignment horizontal="center" vertical="center" wrapText="1"/>
    </xf>
    <xf numFmtId="0" fontId="27" fillId="84" borderId="1119" xfId="8" applyFont="1" applyFill="1" applyBorder="1" applyAlignment="1">
      <alignment horizontal="center" vertical="center" wrapText="1"/>
    </xf>
    <xf numFmtId="0" fontId="27" fillId="84" borderId="229" xfId="8" applyFont="1" applyFill="1" applyBorder="1" applyAlignment="1">
      <alignment horizontal="center" vertical="center" wrapText="1"/>
    </xf>
    <xf numFmtId="43" fontId="27" fillId="7" borderId="1402" xfId="6" applyFont="1" applyFill="1" applyBorder="1" applyAlignment="1">
      <alignment horizontal="center"/>
    </xf>
    <xf numFmtId="43" fontId="27" fillId="7" borderId="1402" xfId="6" applyFont="1" applyFill="1" applyBorder="1" applyAlignment="1">
      <alignment horizontal="center" vertical="center"/>
    </xf>
    <xf numFmtId="43" fontId="27" fillId="7" borderId="1403" xfId="6" applyFont="1" applyFill="1" applyBorder="1" applyAlignment="1">
      <alignment horizontal="center" vertical="center"/>
    </xf>
    <xf numFmtId="0" fontId="27" fillId="7" borderId="1193" xfId="8" applyFont="1" applyFill="1" applyBorder="1" applyAlignment="1">
      <alignment horizontal="center" wrapText="1"/>
    </xf>
    <xf numFmtId="14" fontId="27" fillId="7" borderId="1297" xfId="8" applyNumberFormat="1" applyFont="1" applyFill="1" applyBorder="1" applyAlignment="1">
      <alignment horizontal="center" vertical="center" wrapText="1"/>
    </xf>
    <xf numFmtId="14" fontId="27" fillId="7" borderId="234" xfId="8" applyNumberFormat="1" applyFont="1" applyFill="1" applyBorder="1" applyAlignment="1">
      <alignment horizontal="center" vertical="center" wrapText="1"/>
    </xf>
    <xf numFmtId="14" fontId="27" fillId="7" borderId="1193" xfId="8" applyNumberFormat="1" applyFont="1" applyFill="1" applyBorder="1" applyAlignment="1">
      <alignment horizontal="center" vertical="center" wrapText="1"/>
    </xf>
    <xf numFmtId="0" fontId="27" fillId="7" borderId="1152" xfId="8" applyFont="1" applyFill="1" applyBorder="1" applyAlignment="1">
      <alignment horizontal="center" vertical="center" wrapText="1"/>
    </xf>
    <xf numFmtId="0" fontId="27" fillId="7" borderId="1193" xfId="8" applyFont="1" applyFill="1" applyBorder="1" applyAlignment="1">
      <alignment horizontal="center" vertical="center" wrapText="1"/>
    </xf>
    <xf numFmtId="9" fontId="27" fillId="7" borderId="1152" xfId="2" applyFont="1" applyFill="1" applyBorder="1" applyAlignment="1">
      <alignment horizontal="center" vertical="center" wrapText="1"/>
    </xf>
    <xf numFmtId="9" fontId="27" fillId="7" borderId="234" xfId="2" applyFont="1" applyFill="1" applyBorder="1" applyAlignment="1">
      <alignment horizontal="center" vertical="center" wrapText="1"/>
    </xf>
    <xf numFmtId="9" fontId="27" fillId="7" borderId="1193" xfId="2" applyFont="1" applyFill="1" applyBorder="1" applyAlignment="1">
      <alignment horizontal="center" vertical="center" wrapText="1"/>
    </xf>
    <xf numFmtId="0" fontId="27" fillId="7" borderId="1402" xfId="8" applyFont="1" applyFill="1" applyBorder="1" applyAlignment="1">
      <alignment horizontal="center"/>
    </xf>
    <xf numFmtId="0" fontId="27" fillId="7" borderId="1403" xfId="8" applyFont="1" applyFill="1" applyBorder="1" applyAlignment="1">
      <alignment horizontal="center"/>
    </xf>
    <xf numFmtId="0" fontId="27" fillId="7" borderId="212" xfId="11" applyFont="1" applyFill="1" applyBorder="1" applyAlignment="1">
      <alignment horizontal="center" vertical="top" wrapText="1"/>
    </xf>
    <xf numFmtId="0" fontId="27" fillId="7" borderId="1407" xfId="11" applyFont="1" applyFill="1" applyBorder="1" applyAlignment="1">
      <alignment horizontal="center"/>
    </xf>
    <xf numFmtId="0" fontId="27" fillId="7" borderId="1149" xfId="11" applyFont="1" applyFill="1" applyBorder="1" applyAlignment="1">
      <alignment horizontal="center"/>
    </xf>
    <xf numFmtId="0" fontId="27" fillId="7" borderId="1013" xfId="11" applyFont="1" applyFill="1" applyBorder="1" applyAlignment="1">
      <alignment horizontal="center"/>
    </xf>
    <xf numFmtId="0" fontId="27" fillId="7" borderId="1021" xfId="11" applyFont="1" applyFill="1" applyBorder="1" applyAlignment="1">
      <alignment horizontal="center"/>
    </xf>
    <xf numFmtId="0" fontId="27" fillId="7" borderId="1026" xfId="11" applyFont="1" applyFill="1" applyBorder="1" applyAlignment="1">
      <alignment horizontal="center"/>
    </xf>
    <xf numFmtId="0" fontId="27" fillId="84" borderId="1090" xfId="11" applyFont="1" applyFill="1" applyBorder="1" applyAlignment="1">
      <alignment horizontal="center" vertical="center" wrapText="1"/>
    </xf>
    <xf numFmtId="0" fontId="27" fillId="84" borderId="660" xfId="11" applyFont="1" applyFill="1" applyBorder="1" applyAlignment="1">
      <alignment horizontal="center" vertical="center" wrapText="1"/>
    </xf>
    <xf numFmtId="0" fontId="27" fillId="84" borderId="231" xfId="11" applyFont="1" applyFill="1" applyBorder="1" applyAlignment="1">
      <alignment horizontal="center" vertical="center" wrapText="1"/>
    </xf>
    <xf numFmtId="43" fontId="27" fillId="7" borderId="1426" xfId="6" applyFont="1" applyFill="1" applyBorder="1" applyAlignment="1">
      <alignment horizontal="center"/>
    </xf>
    <xf numFmtId="43" fontId="27" fillId="7" borderId="1427" xfId="6" applyFont="1" applyFill="1" applyBorder="1" applyAlignment="1">
      <alignment horizontal="center"/>
    </xf>
    <xf numFmtId="0" fontId="27" fillId="7" borderId="1294" xfId="8" applyFont="1" applyFill="1" applyBorder="1" applyAlignment="1">
      <alignment horizontal="center" vertical="center" wrapText="1"/>
    </xf>
    <xf numFmtId="0" fontId="92" fillId="7" borderId="1352" xfId="0" applyFont="1" applyFill="1" applyBorder="1" applyAlignment="1">
      <alignment horizontal="center" vertical="center"/>
    </xf>
    <xf numFmtId="0" fontId="27" fillId="7" borderId="1442" xfId="9" applyFont="1" applyFill="1" applyBorder="1" applyAlignment="1">
      <alignment horizontal="center" vertical="center" wrapText="1"/>
    </xf>
    <xf numFmtId="0" fontId="27" fillId="7" borderId="1443" xfId="9" applyFont="1" applyFill="1" applyBorder="1" applyAlignment="1">
      <alignment horizontal="center" vertical="center" wrapText="1"/>
    </xf>
    <xf numFmtId="0" fontId="27" fillId="7" borderId="1261" xfId="8" applyFont="1" applyFill="1" applyBorder="1" applyAlignment="1">
      <alignment horizontal="center" vertical="center" wrapText="1"/>
    </xf>
    <xf numFmtId="0" fontId="27" fillId="7" borderId="233" xfId="8" applyFont="1" applyFill="1" applyBorder="1" applyAlignment="1">
      <alignment horizontal="center" vertical="center" wrapText="1"/>
    </xf>
    <xf numFmtId="0" fontId="27" fillId="7" borderId="1444" xfId="8" applyFont="1" applyFill="1" applyBorder="1" applyAlignment="1">
      <alignment horizontal="center"/>
    </xf>
    <xf numFmtId="0" fontId="27" fillId="7" borderId="1445" xfId="8" applyFont="1" applyFill="1" applyBorder="1" applyAlignment="1">
      <alignment horizontal="center"/>
    </xf>
    <xf numFmtId="0" fontId="27" fillId="7" borderId="1194" xfId="8" applyFont="1" applyFill="1" applyBorder="1" applyAlignment="1">
      <alignment horizontal="center" vertical="center" wrapText="1"/>
    </xf>
    <xf numFmtId="0" fontId="27" fillId="84" borderId="231" xfId="8" applyFont="1" applyFill="1" applyBorder="1" applyAlignment="1">
      <alignment horizontal="center" vertical="center" wrapText="1"/>
    </xf>
    <xf numFmtId="0" fontId="27" fillId="7" borderId="1194" xfId="8" applyFont="1" applyFill="1" applyBorder="1" applyAlignment="1">
      <alignment horizontal="center" wrapText="1"/>
    </xf>
    <xf numFmtId="0" fontId="27" fillId="7" borderId="205" xfId="8" applyFont="1" applyFill="1" applyBorder="1" applyAlignment="1">
      <alignment horizontal="left" vertical="top" wrapText="1"/>
    </xf>
    <xf numFmtId="0" fontId="27" fillId="7" borderId="205" xfId="8" applyFont="1" applyFill="1" applyBorder="1" applyAlignment="1">
      <alignment vertical="top" wrapText="1"/>
    </xf>
    <xf numFmtId="0" fontId="27" fillId="7" borderId="0" xfId="9" applyFont="1" applyFill="1" applyAlignment="1">
      <alignment horizontal="center"/>
    </xf>
    <xf numFmtId="0" fontId="27" fillId="7" borderId="1461" xfId="9" applyFont="1" applyFill="1" applyBorder="1" applyAlignment="1">
      <alignment horizontal="center" vertical="center" wrapText="1"/>
    </xf>
    <xf numFmtId="0" fontId="27" fillId="7" borderId="1459" xfId="9" applyFont="1" applyFill="1" applyBorder="1" applyAlignment="1">
      <alignment horizontal="center" vertical="center" wrapText="1"/>
    </xf>
    <xf numFmtId="0" fontId="27" fillId="7" borderId="1462" xfId="9" applyFont="1" applyFill="1" applyBorder="1" applyAlignment="1">
      <alignment horizontal="center" vertical="center" wrapText="1"/>
    </xf>
    <xf numFmtId="0" fontId="27" fillId="7" borderId="1460" xfId="8" applyFont="1" applyFill="1" applyBorder="1" applyAlignment="1">
      <alignment horizontal="center"/>
    </xf>
    <xf numFmtId="43" fontId="27" fillId="7" borderId="1472" xfId="6" applyFont="1" applyFill="1" applyBorder="1" applyAlignment="1">
      <alignment horizontal="center"/>
    </xf>
    <xf numFmtId="43" fontId="27" fillId="7" borderId="1460" xfId="6" applyFont="1" applyFill="1" applyBorder="1" applyAlignment="1">
      <alignment horizontal="center"/>
    </xf>
    <xf numFmtId="43" fontId="27" fillId="7" borderId="1473" xfId="6" applyFont="1" applyFill="1" applyBorder="1" applyAlignment="1">
      <alignment horizontal="center"/>
    </xf>
    <xf numFmtId="43" fontId="27" fillId="7" borderId="1460" xfId="6" applyFont="1" applyFill="1" applyBorder="1" applyAlignment="1">
      <alignment horizontal="center" vertical="center"/>
    </xf>
    <xf numFmtId="43" fontId="27" fillId="7" borderId="1504" xfId="6" applyFont="1" applyFill="1" applyBorder="1" applyAlignment="1">
      <alignment horizontal="center"/>
    </xf>
    <xf numFmtId="0" fontId="27" fillId="84" borderId="231" xfId="0" applyFont="1" applyFill="1" applyBorder="1" applyAlignment="1">
      <alignment horizontal="center" vertical="center" wrapText="1"/>
    </xf>
    <xf numFmtId="0" fontId="27" fillId="7" borderId="220" xfId="0" applyFont="1" applyFill="1" applyBorder="1" applyAlignment="1">
      <alignment horizontal="center" vertical="center" wrapText="1"/>
    </xf>
    <xf numFmtId="0" fontId="27" fillId="7" borderId="221" xfId="0" applyFont="1" applyFill="1" applyBorder="1" applyAlignment="1">
      <alignment horizontal="center" vertical="center" wrapText="1"/>
    </xf>
    <xf numFmtId="0" fontId="27" fillId="7" borderId="222" xfId="0" applyFont="1" applyFill="1" applyBorder="1" applyAlignment="1">
      <alignment horizontal="center" vertical="center" wrapText="1"/>
    </xf>
    <xf numFmtId="0" fontId="27" fillId="7" borderId="1023" xfId="9" applyFont="1" applyFill="1" applyBorder="1" applyAlignment="1">
      <alignment horizontal="center" vertical="center" wrapText="1"/>
    </xf>
    <xf numFmtId="0" fontId="27" fillId="7" borderId="994" xfId="8" applyFont="1" applyFill="1" applyBorder="1" applyAlignment="1">
      <alignment horizontal="center"/>
    </xf>
    <xf numFmtId="0" fontId="27" fillId="7" borderId="252" xfId="8" applyFont="1" applyFill="1" applyBorder="1" applyAlignment="1">
      <alignment horizontal="center"/>
    </xf>
    <xf numFmtId="0" fontId="27" fillId="7" borderId="797" xfId="8" applyFont="1" applyFill="1" applyBorder="1" applyAlignment="1">
      <alignment horizontal="center"/>
    </xf>
    <xf numFmtId="0" fontId="27" fillId="7" borderId="0" xfId="8" applyFont="1" applyFill="1" applyAlignment="1">
      <alignment horizontal="center"/>
    </xf>
    <xf numFmtId="49" fontId="28" fillId="7" borderId="1535" xfId="8" applyNumberFormat="1" applyFont="1" applyFill="1" applyBorder="1" applyAlignment="1">
      <alignment horizontal="center"/>
    </xf>
    <xf numFmtId="49" fontId="28" fillId="7" borderId="1536" xfId="8" applyNumberFormat="1" applyFont="1" applyFill="1" applyBorder="1" applyAlignment="1">
      <alignment horizontal="center"/>
    </xf>
    <xf numFmtId="0" fontId="25" fillId="0" borderId="1544" xfId="0" applyFont="1" applyBorder="1" applyAlignment="1" applyProtection="1">
      <alignment horizontal="left"/>
      <protection locked="0"/>
    </xf>
    <xf numFmtId="0" fontId="25" fillId="0" borderId="1545" xfId="0" applyFont="1" applyBorder="1" applyAlignment="1" applyProtection="1">
      <alignment horizontal="left"/>
      <protection locked="0"/>
    </xf>
    <xf numFmtId="0" fontId="10" fillId="0" borderId="1148" xfId="8" applyFont="1" applyBorder="1" applyAlignment="1">
      <alignment horizontal="left"/>
    </xf>
    <xf numFmtId="0" fontId="10" fillId="0" borderId="1013" xfId="8" applyFont="1" applyBorder="1" applyAlignment="1">
      <alignment horizontal="left"/>
    </xf>
    <xf numFmtId="0" fontId="10" fillId="0" borderId="1509" xfId="8" applyFont="1" applyBorder="1" applyAlignment="1">
      <alignment horizontal="left"/>
    </xf>
    <xf numFmtId="0" fontId="10" fillId="0" borderId="1553" xfId="8" applyFont="1" applyBorder="1" applyAlignment="1">
      <alignment horizontal="left"/>
    </xf>
    <xf numFmtId="0" fontId="27" fillId="7" borderId="994" xfId="0" applyFont="1" applyFill="1" applyBorder="1" applyAlignment="1">
      <alignment horizontal="center" vertical="center"/>
    </xf>
    <xf numFmtId="0" fontId="27" fillId="7" borderId="1024" xfId="0" applyFont="1" applyFill="1" applyBorder="1" applyAlignment="1">
      <alignment horizontal="center" vertical="center"/>
    </xf>
    <xf numFmtId="0" fontId="27" fillId="7" borderId="797" xfId="0" applyFont="1" applyFill="1" applyBorder="1" applyAlignment="1">
      <alignment horizontal="center" vertical="center"/>
    </xf>
    <xf numFmtId="0" fontId="27" fillId="7" borderId="188" xfId="0" applyFont="1" applyFill="1" applyBorder="1" applyAlignment="1">
      <alignment horizontal="center" vertical="center"/>
    </xf>
    <xf numFmtId="0" fontId="28" fillId="7" borderId="1541" xfId="0" quotePrefix="1" applyFont="1" applyFill="1" applyBorder="1" applyAlignment="1">
      <alignment horizontal="center"/>
    </xf>
    <xf numFmtId="0" fontId="28" fillId="7" borderId="1542" xfId="0" quotePrefix="1" applyFont="1" applyFill="1" applyBorder="1" applyAlignment="1">
      <alignment horizontal="center"/>
    </xf>
    <xf numFmtId="0" fontId="25" fillId="0" borderId="1548" xfId="0" applyFont="1" applyBorder="1" applyAlignment="1" applyProtection="1">
      <alignment horizontal="left"/>
      <protection locked="0"/>
    </xf>
    <xf numFmtId="0" fontId="25" fillId="0" borderId="1549" xfId="0" applyFont="1" applyBorder="1" applyAlignment="1" applyProtection="1">
      <alignment horizontal="left"/>
      <protection locked="0"/>
    </xf>
    <xf numFmtId="166" fontId="27" fillId="7" borderId="895" xfId="1" applyFont="1" applyFill="1" applyBorder="1" applyAlignment="1">
      <alignment horizontal="center" wrapText="1"/>
    </xf>
    <xf numFmtId="0" fontId="27" fillId="7" borderId="895" xfId="0" applyFont="1" applyFill="1" applyBorder="1" applyAlignment="1">
      <alignment horizontal="center" wrapText="1"/>
    </xf>
    <xf numFmtId="0" fontId="27" fillId="7" borderId="250" xfId="0" applyFont="1" applyFill="1" applyBorder="1" applyAlignment="1">
      <alignment horizontal="center" wrapText="1"/>
    </xf>
    <xf numFmtId="166" fontId="27" fillId="7" borderId="895" xfId="1" applyFont="1" applyFill="1" applyBorder="1" applyAlignment="1">
      <alignment horizontal="center"/>
    </xf>
    <xf numFmtId="0" fontId="27" fillId="84" borderId="895" xfId="0" applyFont="1" applyFill="1" applyBorder="1" applyAlignment="1">
      <alignment horizontal="center" vertical="center" wrapText="1"/>
    </xf>
    <xf numFmtId="0" fontId="27" fillId="7" borderId="895" xfId="0" applyFont="1" applyFill="1" applyBorder="1" applyAlignment="1">
      <alignment horizontal="center" vertical="center" wrapText="1"/>
    </xf>
    <xf numFmtId="0" fontId="25" fillId="8" borderId="994" xfId="6" applyNumberFormat="1" applyFont="1" applyFill="1" applyBorder="1" applyAlignment="1">
      <alignment horizontal="left"/>
    </xf>
    <xf numFmtId="0" fontId="25" fillId="8" borderId="252" xfId="6" applyNumberFormat="1" applyFont="1" applyFill="1" applyBorder="1" applyAlignment="1">
      <alignment horizontal="left"/>
    </xf>
    <xf numFmtId="0" fontId="25" fillId="8" borderId="995" xfId="6" applyNumberFormat="1" applyFont="1" applyFill="1" applyBorder="1" applyAlignment="1">
      <alignment horizontal="left"/>
    </xf>
    <xf numFmtId="169" fontId="25" fillId="8" borderId="668" xfId="6" quotePrefix="1" applyNumberFormat="1" applyFont="1" applyFill="1" applyBorder="1" applyAlignment="1">
      <alignment horizontal="left"/>
    </xf>
    <xf numFmtId="169" fontId="25" fillId="8" borderId="926" xfId="6" applyNumberFormat="1" applyFont="1" applyFill="1" applyBorder="1" applyAlignment="1">
      <alignment horizontal="left"/>
    </xf>
    <xf numFmtId="169" fontId="25" fillId="8" borderId="670" xfId="6" applyNumberFormat="1" applyFont="1" applyFill="1" applyBorder="1" applyAlignment="1">
      <alignment horizontal="left"/>
    </xf>
    <xf numFmtId="166" fontId="27" fillId="7" borderId="895" xfId="1" applyFont="1" applyFill="1" applyBorder="1" applyAlignment="1">
      <alignment horizontal="center" vertical="center"/>
    </xf>
    <xf numFmtId="0" fontId="27" fillId="7" borderId="1028" xfId="0" applyFont="1" applyFill="1" applyBorder="1" applyAlignment="1">
      <alignment horizontal="center" vertical="center" wrapText="1"/>
    </xf>
    <xf numFmtId="0" fontId="27" fillId="7" borderId="250" xfId="0" applyFont="1" applyFill="1" applyBorder="1" applyAlignment="1">
      <alignment horizontal="center" vertical="center" wrapText="1"/>
    </xf>
    <xf numFmtId="0" fontId="13" fillId="2" borderId="994" xfId="0" applyFont="1" applyFill="1" applyBorder="1" applyAlignment="1">
      <alignment horizontal="left"/>
    </xf>
    <xf numFmtId="0" fontId="13" fillId="2" borderId="252" xfId="0" applyFont="1" applyFill="1" applyBorder="1" applyAlignment="1">
      <alignment horizontal="left"/>
    </xf>
    <xf numFmtId="0" fontId="13" fillId="2" borderId="995" xfId="0" applyFont="1" applyFill="1" applyBorder="1" applyAlignment="1">
      <alignment horizontal="left"/>
    </xf>
    <xf numFmtId="0" fontId="32" fillId="7" borderId="797" xfId="6" applyNumberFormat="1" applyFont="1" applyFill="1" applyBorder="1" applyAlignment="1">
      <alignment horizontal="left"/>
    </xf>
    <xf numFmtId="0" fontId="32" fillId="7" borderId="2" xfId="6" applyNumberFormat="1" applyFont="1" applyFill="1" applyBorder="1" applyAlignment="1">
      <alignment horizontal="left"/>
    </xf>
    <xf numFmtId="0" fontId="32" fillId="7" borderId="668" xfId="6" applyNumberFormat="1" applyFont="1" applyFill="1" applyBorder="1" applyAlignment="1">
      <alignment horizontal="left"/>
    </xf>
    <xf numFmtId="0" fontId="32" fillId="7" borderId="670" xfId="6" applyNumberFormat="1" applyFont="1" applyFill="1" applyBorder="1" applyAlignment="1">
      <alignment horizontal="left"/>
    </xf>
    <xf numFmtId="0" fontId="28" fillId="7" borderId="1560" xfId="0" quotePrefix="1" applyFont="1" applyFill="1" applyBorder="1" applyAlignment="1">
      <alignment horizontal="center"/>
    </xf>
    <xf numFmtId="0" fontId="28" fillId="7" borderId="1199" xfId="0" quotePrefix="1" applyFont="1" applyFill="1" applyBorder="1" applyAlignment="1">
      <alignment horizontal="center"/>
    </xf>
    <xf numFmtId="0" fontId="27" fillId="7" borderId="803" xfId="0" applyFont="1" applyFill="1" applyBorder="1" applyAlignment="1">
      <alignment horizontal="center" vertical="center"/>
    </xf>
    <xf numFmtId="0" fontId="27" fillId="7" borderId="1294" xfId="0" applyFont="1" applyFill="1" applyBorder="1" applyAlignment="1">
      <alignment horizontal="center" vertical="center"/>
    </xf>
    <xf numFmtId="0" fontId="27" fillId="7" borderId="1551" xfId="0" applyFont="1" applyFill="1" applyBorder="1" applyAlignment="1">
      <alignment horizontal="center" vertical="center"/>
    </xf>
    <xf numFmtId="0" fontId="27" fillId="84" borderId="1012" xfId="0" applyFont="1" applyFill="1" applyBorder="1" applyAlignment="1">
      <alignment horizontal="center" vertical="center" wrapText="1"/>
    </xf>
    <xf numFmtId="0" fontId="27" fillId="84" borderId="1557" xfId="0" applyFont="1" applyFill="1" applyBorder="1" applyAlignment="1">
      <alignment horizontal="center" vertical="center" wrapText="1"/>
    </xf>
    <xf numFmtId="0" fontId="27" fillId="84" borderId="1558" xfId="0" applyFont="1" applyFill="1" applyBorder="1" applyAlignment="1">
      <alignment horizontal="center" vertical="center" wrapText="1"/>
    </xf>
    <xf numFmtId="0" fontId="27" fillId="84" borderId="202" xfId="0" applyFont="1" applyFill="1" applyBorder="1" applyAlignment="1">
      <alignment horizontal="center" vertical="center" wrapText="1"/>
    </xf>
    <xf numFmtId="0" fontId="27" fillId="84" borderId="0" xfId="0" applyFont="1" applyFill="1" applyAlignment="1">
      <alignment horizontal="center" vertical="center" wrapText="1"/>
    </xf>
    <xf numFmtId="0" fontId="27" fillId="84" borderId="265" xfId="0" applyFont="1" applyFill="1" applyBorder="1" applyAlignment="1">
      <alignment horizontal="center" vertical="center" wrapText="1"/>
    </xf>
    <xf numFmtId="0" fontId="27" fillId="84" borderId="1551" xfId="0" applyFont="1" applyFill="1" applyBorder="1" applyAlignment="1">
      <alignment horizontal="center" vertical="center"/>
    </xf>
    <xf numFmtId="0" fontId="27" fillId="7" borderId="1559" xfId="0" applyFont="1" applyFill="1" applyBorder="1" applyAlignment="1">
      <alignment horizontal="center"/>
    </xf>
    <xf numFmtId="0" fontId="27" fillId="7" borderId="1557" xfId="0" applyFont="1" applyFill="1" applyBorder="1" applyAlignment="1">
      <alignment horizontal="center"/>
    </xf>
    <xf numFmtId="0" fontId="27" fillId="7" borderId="1558" xfId="0" applyFont="1" applyFill="1" applyBorder="1" applyAlignment="1">
      <alignment horizontal="center"/>
    </xf>
    <xf numFmtId="0" fontId="13" fillId="2" borderId="1018" xfId="0" applyFont="1" applyFill="1" applyBorder="1" applyAlignment="1">
      <alignment horizontal="left"/>
    </xf>
    <xf numFmtId="0" fontId="13" fillId="2" borderId="1007" xfId="0" applyFont="1" applyFill="1" applyBorder="1" applyAlignment="1">
      <alignment horizontal="left"/>
    </xf>
    <xf numFmtId="0" fontId="13" fillId="2" borderId="1019" xfId="0" applyFont="1" applyFill="1" applyBorder="1" applyAlignment="1">
      <alignment horizontal="left"/>
    </xf>
    <xf numFmtId="0" fontId="27" fillId="7" borderId="1119" xfId="8" applyFont="1" applyFill="1" applyBorder="1" applyAlignment="1">
      <alignment horizontal="center"/>
    </xf>
    <xf numFmtId="0" fontId="27" fillId="7" borderId="650" xfId="8" applyFont="1" applyFill="1" applyBorder="1" applyAlignment="1">
      <alignment horizontal="center"/>
    </xf>
    <xf numFmtId="0" fontId="27" fillId="7" borderId="1152" xfId="8" applyFont="1" applyFill="1" applyBorder="1" applyAlignment="1">
      <alignment horizontal="center" vertical="center"/>
    </xf>
    <xf numFmtId="0" fontId="27" fillId="7" borderId="1569" xfId="8" applyFont="1" applyFill="1" applyBorder="1" applyAlignment="1">
      <alignment horizontal="center" vertical="center"/>
    </xf>
    <xf numFmtId="0" fontId="27" fillId="7" borderId="1027" xfId="8" applyFont="1" applyFill="1" applyBorder="1" applyAlignment="1">
      <alignment horizontal="center" vertical="center"/>
    </xf>
    <xf numFmtId="0" fontId="27" fillId="7" borderId="209" xfId="8" applyFont="1" applyFill="1" applyBorder="1" applyAlignment="1">
      <alignment horizontal="center" vertical="center"/>
    </xf>
    <xf numFmtId="0" fontId="27" fillId="7" borderId="1570" xfId="8" applyFont="1" applyFill="1" applyBorder="1" applyAlignment="1">
      <alignment horizontal="center" vertical="center"/>
    </xf>
    <xf numFmtId="0" fontId="32" fillId="7" borderId="1018" xfId="8" applyFont="1" applyFill="1" applyBorder="1" applyAlignment="1">
      <alignment horizontal="center" vertical="center"/>
    </xf>
    <xf numFmtId="0" fontId="32" fillId="7" borderId="1019" xfId="8" applyFont="1" applyFill="1" applyBorder="1" applyAlignment="1">
      <alignment horizontal="center" vertical="center"/>
    </xf>
    <xf numFmtId="0" fontId="32" fillId="7" borderId="994" xfId="6" applyNumberFormat="1" applyFont="1" applyFill="1" applyBorder="1" applyAlignment="1">
      <alignment horizontal="left"/>
    </xf>
    <xf numFmtId="0" fontId="32" fillId="7" borderId="995" xfId="6" applyNumberFormat="1" applyFont="1" applyFill="1" applyBorder="1" applyAlignment="1">
      <alignment horizontal="left"/>
    </xf>
    <xf numFmtId="0" fontId="27" fillId="7" borderId="995" xfId="8" applyFont="1" applyFill="1" applyBorder="1" applyAlignment="1">
      <alignment horizontal="center"/>
    </xf>
    <xf numFmtId="0" fontId="27" fillId="7" borderId="1023" xfId="8" applyFont="1" applyFill="1" applyBorder="1" applyAlignment="1">
      <alignment horizontal="center" vertical="center" wrapText="1"/>
    </xf>
    <xf numFmtId="0" fontId="27" fillId="7" borderId="206" xfId="8" applyFont="1" applyFill="1" applyBorder="1" applyAlignment="1">
      <alignment horizontal="center" vertical="center" wrapText="1"/>
    </xf>
    <xf numFmtId="0" fontId="27" fillId="7" borderId="1558" xfId="8" applyFont="1" applyFill="1" applyBorder="1" applyAlignment="1">
      <alignment horizontal="center" vertical="center" wrapText="1"/>
    </xf>
    <xf numFmtId="0" fontId="27" fillId="7" borderId="1573" xfId="8" applyFont="1" applyFill="1" applyBorder="1" applyAlignment="1">
      <alignment horizontal="center" vertical="center" wrapText="1"/>
    </xf>
    <xf numFmtId="0" fontId="27" fillId="7" borderId="1563" xfId="8" applyFont="1" applyFill="1" applyBorder="1" applyAlignment="1">
      <alignment horizontal="center" vertical="center" wrapText="1"/>
    </xf>
    <xf numFmtId="0" fontId="27" fillId="7" borderId="1460" xfId="8" applyFont="1" applyFill="1" applyBorder="1" applyAlignment="1">
      <alignment horizontal="center" vertical="center" wrapText="1"/>
    </xf>
    <xf numFmtId="0" fontId="27" fillId="7" borderId="47" xfId="8" applyFont="1" applyFill="1" applyBorder="1" applyAlignment="1">
      <alignment horizontal="center" vertical="center"/>
    </xf>
    <xf numFmtId="0" fontId="27" fillId="7" borderId="1603" xfId="8" applyFont="1" applyFill="1" applyBorder="1" applyAlignment="1">
      <alignment horizontal="center" vertical="center" wrapText="1"/>
    </xf>
    <xf numFmtId="0" fontId="27" fillId="7" borderId="201" xfId="8" applyFont="1" applyFill="1" applyBorder="1" applyAlignment="1">
      <alignment horizontal="center" vertical="center" wrapText="1"/>
    </xf>
    <xf numFmtId="0" fontId="27" fillId="7" borderId="1602" xfId="8" applyFont="1" applyFill="1" applyBorder="1" applyAlignment="1">
      <alignment horizontal="center" vertical="center" wrapText="1"/>
    </xf>
    <xf numFmtId="0" fontId="27" fillId="7" borderId="235" xfId="8" applyFont="1" applyFill="1" applyBorder="1" applyAlignment="1">
      <alignment horizontal="center" vertical="center" wrapText="1"/>
    </xf>
    <xf numFmtId="0" fontId="27" fillId="7" borderId="1607" xfId="8" applyFont="1" applyFill="1" applyBorder="1" applyAlignment="1">
      <alignment horizontal="center" vertical="center" wrapText="1"/>
    </xf>
    <xf numFmtId="0" fontId="27" fillId="7" borderId="1194" xfId="8" applyFont="1" applyFill="1" applyBorder="1" applyAlignment="1">
      <alignment horizontal="center" vertical="center"/>
    </xf>
    <xf numFmtId="0" fontId="27" fillId="7" borderId="1616" xfId="8" applyFont="1" applyFill="1" applyBorder="1" applyAlignment="1">
      <alignment horizontal="center" vertical="center" wrapText="1"/>
    </xf>
    <xf numFmtId="0" fontId="27" fillId="7" borderId="219" xfId="8" applyFont="1" applyFill="1" applyBorder="1" applyAlignment="1">
      <alignment horizontal="center" vertical="center" wrapText="1"/>
    </xf>
    <xf numFmtId="0" fontId="27" fillId="7" borderId="1627" xfId="8" applyFont="1" applyFill="1" applyBorder="1" applyAlignment="1">
      <alignment horizontal="center" vertical="center" wrapText="1"/>
    </xf>
    <xf numFmtId="0" fontId="27" fillId="7" borderId="994" xfId="8" applyFont="1" applyFill="1" applyBorder="1" applyAlignment="1">
      <alignment horizontal="center" vertical="center"/>
    </xf>
    <xf numFmtId="0" fontId="27" fillId="7" borderId="797" xfId="8" applyFont="1" applyFill="1" applyBorder="1" applyAlignment="1">
      <alignment horizontal="center" vertical="center"/>
    </xf>
    <xf numFmtId="0" fontId="27" fillId="7" borderId="1559" xfId="11" applyFont="1" applyFill="1" applyBorder="1" applyAlignment="1">
      <alignment horizontal="center"/>
    </xf>
    <xf numFmtId="0" fontId="27" fillId="7" borderId="1557" xfId="11" applyFont="1" applyFill="1" applyBorder="1" applyAlignment="1">
      <alignment horizontal="center"/>
    </xf>
    <xf numFmtId="0" fontId="27" fillId="7" borderId="1558" xfId="11" applyFont="1" applyFill="1" applyBorder="1" applyAlignment="1">
      <alignment horizontal="center"/>
    </xf>
    <xf numFmtId="0" fontId="27" fillId="7" borderId="1027" xfId="8" applyFont="1" applyFill="1" applyBorder="1" applyAlignment="1">
      <alignment horizontal="center" vertical="center" wrapText="1"/>
    </xf>
    <xf numFmtId="0" fontId="32" fillId="7" borderId="1018" xfId="8" applyFont="1" applyFill="1" applyBorder="1" applyAlignment="1">
      <alignment horizontal="center" vertical="center" wrapText="1"/>
    </xf>
    <xf numFmtId="0" fontId="32" fillId="7" borderId="1019" xfId="8" applyFont="1" applyFill="1" applyBorder="1" applyAlignment="1">
      <alignment horizontal="center" vertical="center" wrapText="1"/>
    </xf>
    <xf numFmtId="0" fontId="32" fillId="7" borderId="994" xfId="8" applyFont="1" applyFill="1" applyBorder="1" applyAlignment="1">
      <alignment horizontal="center" vertical="center" wrapText="1"/>
    </xf>
    <xf numFmtId="0" fontId="32" fillId="7" borderId="995" xfId="8" applyFont="1" applyFill="1" applyBorder="1" applyAlignment="1">
      <alignment horizontal="center" vertical="center" wrapText="1"/>
    </xf>
    <xf numFmtId="0" fontId="27" fillId="7" borderId="1664" xfId="0" applyFont="1" applyFill="1" applyBorder="1" applyAlignment="1">
      <alignment horizontal="center"/>
    </xf>
    <xf numFmtId="0" fontId="25" fillId="8" borderId="994" xfId="3" applyFont="1" applyFill="1" applyBorder="1" applyAlignment="1">
      <alignment horizontal="left"/>
    </xf>
    <xf numFmtId="0" fontId="25" fillId="8" borderId="995" xfId="3" applyFont="1" applyFill="1" applyBorder="1" applyAlignment="1">
      <alignment horizontal="left"/>
    </xf>
    <xf numFmtId="169" fontId="25" fillId="8" borderId="668" xfId="3" applyNumberFormat="1" applyFont="1" applyFill="1" applyBorder="1" applyAlignment="1">
      <alignment horizontal="left"/>
    </xf>
    <xf numFmtId="169" fontId="25" fillId="8" borderId="670" xfId="3" applyNumberFormat="1" applyFont="1" applyFill="1" applyBorder="1" applyAlignment="1">
      <alignment horizontal="left"/>
    </xf>
    <xf numFmtId="0" fontId="25" fillId="2" borderId="1018" xfId="4" applyFont="1" applyFill="1" applyBorder="1" applyAlignment="1">
      <alignment horizontal="left" vertical="top" wrapText="1"/>
    </xf>
    <xf numFmtId="0" fontId="25" fillId="2" borderId="1007" xfId="4" applyFont="1" applyFill="1" applyBorder="1" applyAlignment="1">
      <alignment horizontal="left" vertical="top" wrapText="1"/>
    </xf>
    <xf numFmtId="0" fontId="25" fillId="2" borderId="1019" xfId="4" applyFont="1" applyFill="1" applyBorder="1" applyAlignment="1">
      <alignment horizontal="left" vertical="top" wrapText="1"/>
    </xf>
    <xf numFmtId="0" fontId="76" fillId="84" borderId="1627" xfId="0" applyFont="1" applyFill="1" applyBorder="1" applyAlignment="1">
      <alignment horizontal="center"/>
    </xf>
    <xf numFmtId="0" fontId="30" fillId="2" borderId="1018" xfId="4" applyFont="1" applyFill="1" applyBorder="1" applyAlignment="1">
      <alignment horizontal="left" vertical="top" wrapText="1"/>
    </xf>
    <xf numFmtId="0" fontId="30" fillId="2" borderId="1007" xfId="4" applyFont="1" applyFill="1" applyBorder="1" applyAlignment="1">
      <alignment horizontal="left" vertical="top" wrapText="1"/>
    </xf>
    <xf numFmtId="0" fontId="30" fillId="2" borderId="1019" xfId="4" applyFont="1" applyFill="1" applyBorder="1" applyAlignment="1">
      <alignment horizontal="left" vertical="top" wrapText="1"/>
    </xf>
    <xf numFmtId="0" fontId="30" fillId="8" borderId="994" xfId="3" applyFont="1" applyFill="1" applyBorder="1" applyAlignment="1">
      <alignment horizontal="left"/>
    </xf>
    <xf numFmtId="0" fontId="30" fillId="8" borderId="995" xfId="3" applyFont="1" applyFill="1" applyBorder="1" applyAlignment="1">
      <alignment horizontal="left"/>
    </xf>
    <xf numFmtId="169" fontId="30" fillId="8" borderId="668" xfId="3" applyNumberFormat="1" applyFont="1" applyFill="1" applyBorder="1" applyAlignment="1">
      <alignment horizontal="left"/>
    </xf>
    <xf numFmtId="169" fontId="30" fillId="8" borderId="926" xfId="3" applyNumberFormat="1" applyFont="1" applyFill="1" applyBorder="1" applyAlignment="1">
      <alignment horizontal="left"/>
    </xf>
    <xf numFmtId="169" fontId="30" fillId="8" borderId="670" xfId="3" applyNumberFormat="1" applyFont="1" applyFill="1" applyBorder="1" applyAlignment="1">
      <alignment horizontal="left"/>
    </xf>
    <xf numFmtId="169" fontId="30" fillId="29" borderId="668" xfId="3" applyNumberFormat="1" applyFont="1" applyFill="1" applyBorder="1" applyAlignment="1">
      <alignment horizontal="left"/>
    </xf>
    <xf numFmtId="169" fontId="30" fillId="29" borderId="926" xfId="3" applyNumberFormat="1" applyFont="1" applyFill="1" applyBorder="1" applyAlignment="1">
      <alignment horizontal="left"/>
    </xf>
    <xf numFmtId="169" fontId="30" fillId="29" borderId="670" xfId="3" applyNumberFormat="1" applyFont="1" applyFill="1" applyBorder="1" applyAlignment="1">
      <alignment horizontal="left"/>
    </xf>
    <xf numFmtId="0" fontId="30" fillId="29" borderId="1028" xfId="0" applyFont="1" applyFill="1" applyBorder="1" applyAlignment="1">
      <alignment horizontal="left"/>
    </xf>
    <xf numFmtId="0" fontId="30" fillId="2" borderId="1704" xfId="0" applyFont="1" applyFill="1" applyBorder="1" applyAlignment="1">
      <alignment horizontal="center" vertical="center"/>
    </xf>
    <xf numFmtId="0" fontId="30" fillId="2" borderId="1706" xfId="0" applyFont="1" applyFill="1" applyBorder="1" applyAlignment="1">
      <alignment horizontal="center" vertical="center"/>
    </xf>
    <xf numFmtId="0" fontId="31" fillId="2" borderId="1663" xfId="0" applyFont="1" applyFill="1" applyBorder="1" applyAlignment="1">
      <alignment horizontal="left"/>
    </xf>
    <xf numFmtId="0" fontId="32" fillId="7" borderId="797" xfId="8" applyFont="1" applyFill="1" applyBorder="1" applyAlignment="1">
      <alignment horizontal="center"/>
    </xf>
    <xf numFmtId="0" fontId="32" fillId="7" borderId="0" xfId="8" applyFont="1" applyFill="1" applyAlignment="1">
      <alignment horizontal="center"/>
    </xf>
    <xf numFmtId="0" fontId="32" fillId="7" borderId="187" xfId="8" applyFont="1" applyFill="1" applyBorder="1" applyAlignment="1">
      <alignment horizontal="center"/>
    </xf>
    <xf numFmtId="0" fontId="32" fillId="7" borderId="1703" xfId="8" applyFont="1" applyFill="1" applyBorder="1" applyAlignment="1">
      <alignment horizontal="center"/>
    </xf>
    <xf numFmtId="0" fontId="32" fillId="7" borderId="265" xfId="8" applyFont="1" applyFill="1" applyBorder="1" applyAlignment="1">
      <alignment horizontal="center"/>
    </xf>
    <xf numFmtId="0" fontId="32" fillId="7" borderId="331" xfId="8" applyFont="1" applyFill="1" applyBorder="1" applyAlignment="1">
      <alignment horizontal="center"/>
    </xf>
    <xf numFmtId="172" fontId="31" fillId="2" borderId="1704" xfId="1" applyNumberFormat="1" applyFont="1" applyFill="1" applyBorder="1" applyAlignment="1">
      <alignment horizontal="center"/>
    </xf>
    <xf numFmtId="172" fontId="31" fillId="2" borderId="1706" xfId="1" applyNumberFormat="1" applyFont="1" applyFill="1" applyBorder="1" applyAlignment="1">
      <alignment horizontal="center"/>
    </xf>
    <xf numFmtId="0" fontId="31" fillId="2" borderId="1704" xfId="0" applyFont="1" applyFill="1" applyBorder="1" applyAlignment="1">
      <alignment horizontal="left"/>
    </xf>
    <xf numFmtId="0" fontId="31" fillId="2" borderId="1705" xfId="0" applyFont="1" applyFill="1" applyBorder="1" applyAlignment="1">
      <alignment horizontal="left"/>
    </xf>
    <xf numFmtId="0" fontId="31" fillId="2" borderId="1706" xfId="0" applyFont="1" applyFill="1" applyBorder="1" applyAlignment="1">
      <alignment horizontal="left"/>
    </xf>
    <xf numFmtId="0" fontId="30" fillId="2" borderId="1704" xfId="0" applyFont="1" applyFill="1" applyBorder="1" applyAlignment="1">
      <alignment horizontal="left" vertical="center"/>
    </xf>
    <xf numFmtId="0" fontId="30" fillId="2" borderId="1705" xfId="0" applyFont="1" applyFill="1" applyBorder="1" applyAlignment="1">
      <alignment horizontal="left" vertical="center"/>
    </xf>
    <xf numFmtId="0" fontId="30" fillId="2" borderId="1706" xfId="0" applyFont="1" applyFill="1" applyBorder="1" applyAlignment="1">
      <alignment horizontal="left" vertical="center"/>
    </xf>
    <xf numFmtId="0" fontId="30" fillId="2" borderId="1663" xfId="0" applyFont="1" applyFill="1" applyBorder="1" applyAlignment="1">
      <alignment horizontal="center"/>
    </xf>
    <xf numFmtId="172" fontId="30" fillId="2" borderId="1704" xfId="1" applyNumberFormat="1" applyFont="1" applyFill="1" applyBorder="1" applyAlignment="1">
      <alignment horizontal="center"/>
    </xf>
    <xf numFmtId="172" fontId="30" fillId="2" borderId="1706" xfId="1" applyNumberFormat="1" applyFont="1" applyFill="1" applyBorder="1" applyAlignment="1">
      <alignment horizontal="center"/>
    </xf>
    <xf numFmtId="0" fontId="30" fillId="29" borderId="895" xfId="0" applyFont="1" applyFill="1" applyBorder="1" applyAlignment="1">
      <alignment horizontal="left"/>
    </xf>
    <xf numFmtId="169" fontId="30" fillId="29" borderId="1018" xfId="3" applyNumberFormat="1" applyFont="1" applyFill="1" applyBorder="1" applyAlignment="1">
      <alignment horizontal="left"/>
    </xf>
    <xf numFmtId="169" fontId="30" fillId="29" borderId="1007" xfId="3" applyNumberFormat="1" applyFont="1" applyFill="1" applyBorder="1" applyAlignment="1">
      <alignment horizontal="left"/>
    </xf>
    <xf numFmtId="169" fontId="30" fillId="29" borderId="1019" xfId="3" applyNumberFormat="1" applyFont="1" applyFill="1" applyBorder="1" applyAlignment="1">
      <alignment horizontal="left"/>
    </xf>
    <xf numFmtId="0" fontId="32" fillId="7" borderId="994" xfId="4" applyFont="1" applyFill="1" applyBorder="1" applyAlignment="1">
      <alignment horizontal="left"/>
    </xf>
    <xf numFmtId="0" fontId="32" fillId="7" borderId="995" xfId="4" applyFont="1" applyFill="1" applyBorder="1" applyAlignment="1">
      <alignment horizontal="left"/>
    </xf>
    <xf numFmtId="0" fontId="32" fillId="7" borderId="668" xfId="4" applyFont="1" applyFill="1" applyBorder="1" applyAlignment="1">
      <alignment horizontal="left"/>
    </xf>
    <xf numFmtId="0" fontId="32" fillId="7" borderId="670" xfId="4" applyFont="1" applyFill="1" applyBorder="1" applyAlignment="1">
      <alignment horizontal="left"/>
    </xf>
    <xf numFmtId="0" fontId="25" fillId="0" borderId="1734" xfId="0" quotePrefix="1" applyFont="1" applyBorder="1" applyAlignment="1">
      <alignment horizontal="left" vertical="top" wrapText="1"/>
    </xf>
    <xf numFmtId="0" fontId="25" fillId="0" borderId="1739" xfId="0" quotePrefix="1" applyFont="1" applyBorder="1" applyAlignment="1">
      <alignment horizontal="left" vertical="top" wrapText="1"/>
    </xf>
    <xf numFmtId="0" fontId="25" fillId="0" borderId="797" xfId="0" quotePrefix="1" applyFont="1" applyBorder="1" applyAlignment="1">
      <alignment horizontal="left" vertical="top" wrapText="1"/>
    </xf>
    <xf numFmtId="0" fontId="25" fillId="0" borderId="190" xfId="0" quotePrefix="1" applyFont="1" applyBorder="1" applyAlignment="1">
      <alignment horizontal="left" vertical="top" wrapText="1"/>
    </xf>
    <xf numFmtId="0" fontId="25" fillId="0" borderId="1738" xfId="0" quotePrefix="1" applyFont="1" applyBorder="1" applyAlignment="1">
      <alignment horizontal="left" vertical="top" wrapText="1"/>
    </xf>
    <xf numFmtId="0" fontId="25" fillId="0" borderId="1733" xfId="0" quotePrefix="1" applyFont="1" applyBorder="1" applyAlignment="1">
      <alignment horizontal="left" vertical="top" wrapText="1"/>
    </xf>
    <xf numFmtId="43" fontId="28" fillId="7" borderId="1703" xfId="6" quotePrefix="1" applyFont="1" applyFill="1" applyBorder="1" applyAlignment="1">
      <alignment horizontal="center" vertical="center" wrapText="1"/>
    </xf>
    <xf numFmtId="43" fontId="28" fillId="7" borderId="331" xfId="6" quotePrefix="1" applyFont="1" applyFill="1" applyBorder="1" applyAlignment="1">
      <alignment horizontal="center" vertical="center" wrapText="1"/>
    </xf>
    <xf numFmtId="0" fontId="27" fillId="7" borderId="996" xfId="0" applyFont="1" applyFill="1" applyBorder="1" applyAlignment="1">
      <alignment horizontal="center" vertical="center"/>
    </xf>
    <xf numFmtId="0" fontId="28" fillId="7" borderId="1738" xfId="0" quotePrefix="1" applyFont="1" applyFill="1" applyBorder="1" applyAlignment="1">
      <alignment horizontal="center" vertical="center"/>
    </xf>
    <xf numFmtId="0" fontId="28" fillId="7" borderId="1733" xfId="0" quotePrefix="1" applyFont="1" applyFill="1" applyBorder="1" applyAlignment="1">
      <alignment horizontal="center" vertical="center"/>
    </xf>
    <xf numFmtId="0" fontId="26" fillId="0" borderId="1738" xfId="0" applyFont="1" applyBorder="1" applyAlignment="1" applyProtection="1">
      <alignment horizontal="left"/>
      <protection locked="0"/>
    </xf>
    <xf numFmtId="0" fontId="26" fillId="0" borderId="1733" xfId="0" applyFont="1" applyBorder="1" applyAlignment="1" applyProtection="1">
      <alignment horizontal="left"/>
      <protection locked="0"/>
    </xf>
    <xf numFmtId="0" fontId="25" fillId="0" borderId="1734" xfId="0" quotePrefix="1" applyFont="1" applyBorder="1" applyAlignment="1">
      <alignment horizontal="left"/>
    </xf>
    <xf numFmtId="0" fontId="25" fillId="0" borderId="1739" xfId="0" quotePrefix="1" applyFont="1" applyBorder="1" applyAlignment="1">
      <alignment horizontal="left"/>
    </xf>
    <xf numFmtId="43" fontId="25" fillId="0" borderId="1738" xfId="6" applyFont="1" applyFill="1" applyBorder="1" applyAlignment="1">
      <alignment horizontal="left"/>
    </xf>
    <xf numFmtId="43" fontId="25" fillId="0" borderId="1733" xfId="6" applyFont="1" applyFill="1" applyBorder="1" applyAlignment="1">
      <alignment horizontal="left"/>
    </xf>
    <xf numFmtId="0" fontId="28" fillId="7" borderId="1738" xfId="0" quotePrefix="1" applyFont="1" applyFill="1" applyBorder="1" applyAlignment="1">
      <alignment horizontal="center" vertical="center" wrapText="1"/>
    </xf>
    <xf numFmtId="0" fontId="28" fillId="7" borderId="1733" xfId="0" quotePrefix="1" applyFont="1" applyFill="1" applyBorder="1" applyAlignment="1">
      <alignment horizontal="center" vertical="center" wrapText="1"/>
    </xf>
    <xf numFmtId="0" fontId="27" fillId="7" borderId="60" xfId="0" applyFont="1" applyFill="1" applyBorder="1" applyAlignment="1">
      <alignment horizontal="center" vertical="center"/>
    </xf>
    <xf numFmtId="0" fontId="27" fillId="7" borderId="228" xfId="0" applyFont="1" applyFill="1" applyBorder="1" applyAlignment="1">
      <alignment horizontal="center" vertical="center"/>
    </xf>
    <xf numFmtId="0" fontId="27" fillId="7" borderId="1703" xfId="0" applyFont="1" applyFill="1" applyBorder="1" applyAlignment="1">
      <alignment horizontal="center" vertical="center"/>
    </xf>
    <xf numFmtId="0" fontId="27" fillId="7" borderId="331" xfId="0" applyFont="1" applyFill="1" applyBorder="1" applyAlignment="1">
      <alignment horizontal="center" vertical="center"/>
    </xf>
    <xf numFmtId="0" fontId="27" fillId="7" borderId="1152" xfId="0" applyFont="1" applyFill="1" applyBorder="1" applyAlignment="1">
      <alignment horizontal="center" vertical="center" wrapText="1"/>
    </xf>
    <xf numFmtId="43" fontId="27" fillId="7" borderId="252" xfId="6" applyFont="1" applyFill="1" applyBorder="1" applyAlignment="1">
      <alignment horizontal="center" vertical="center"/>
    </xf>
    <xf numFmtId="43" fontId="27" fillId="7" borderId="0" xfId="6" applyFont="1" applyFill="1" applyBorder="1" applyAlignment="1">
      <alignment horizontal="center" vertical="center"/>
    </xf>
    <xf numFmtId="43" fontId="27" fillId="7" borderId="995" xfId="6" applyFont="1" applyFill="1" applyBorder="1" applyAlignment="1">
      <alignment horizontal="center" vertical="center" wrapText="1"/>
    </xf>
    <xf numFmtId="43" fontId="27" fillId="7" borderId="2" xfId="6" applyFont="1" applyFill="1" applyBorder="1" applyAlignment="1">
      <alignment horizontal="center" vertical="center" wrapText="1"/>
    </xf>
    <xf numFmtId="178" fontId="34" fillId="8" borderId="1541" xfId="0" applyNumberFormat="1" applyFont="1" applyFill="1" applyBorder="1" applyAlignment="1" applyProtection="1">
      <alignment horizontal="center"/>
      <protection locked="0"/>
    </xf>
    <xf numFmtId="178" fontId="34" fillId="8" borderId="1759" xfId="0" applyNumberFormat="1" applyFont="1" applyFill="1" applyBorder="1" applyAlignment="1" applyProtection="1">
      <alignment horizontal="center"/>
      <protection locked="0"/>
    </xf>
    <xf numFmtId="178" fontId="34" fillId="8" borderId="1760" xfId="0" applyNumberFormat="1" applyFont="1" applyFill="1" applyBorder="1" applyAlignment="1" applyProtection="1">
      <alignment horizontal="center"/>
      <protection locked="0"/>
    </xf>
    <xf numFmtId="178" fontId="34" fillId="8" borderId="1761" xfId="0" applyNumberFormat="1" applyFont="1" applyFill="1" applyBorder="1" applyAlignment="1" applyProtection="1">
      <alignment horizontal="center"/>
      <protection locked="0"/>
    </xf>
    <xf numFmtId="178" fontId="34" fillId="8" borderId="1762" xfId="0" applyNumberFormat="1" applyFont="1" applyFill="1" applyBorder="1" applyAlignment="1" applyProtection="1">
      <alignment horizontal="center"/>
      <protection locked="0"/>
    </xf>
    <xf numFmtId="178" fontId="34" fillId="8" borderId="1763" xfId="0" applyNumberFormat="1" applyFont="1" applyFill="1" applyBorder="1" applyAlignment="1" applyProtection="1">
      <alignment horizontal="center"/>
      <protection locked="0"/>
    </xf>
    <xf numFmtId="0" fontId="288" fillId="26" borderId="1541" xfId="0" applyFont="1" applyFill="1" applyBorder="1" applyAlignment="1">
      <alignment horizontal="center" vertical="top"/>
    </xf>
    <xf numFmtId="0" fontId="288" fillId="26" borderId="1459" xfId="0" applyFont="1" applyFill="1" applyBorder="1" applyAlignment="1">
      <alignment horizontal="center" vertical="top"/>
    </xf>
    <xf numFmtId="0" fontId="288" fillId="26" borderId="1759" xfId="0" applyFont="1" applyFill="1" applyBorder="1" applyAlignment="1">
      <alignment horizontal="center" vertical="top"/>
    </xf>
    <xf numFmtId="0" fontId="288" fillId="97" borderId="1541" xfId="0" applyFont="1" applyFill="1" applyBorder="1" applyAlignment="1">
      <alignment horizontal="center" vertical="top"/>
    </xf>
    <xf numFmtId="0" fontId="288" fillId="97" borderId="1459" xfId="0" applyFont="1" applyFill="1" applyBorder="1" applyAlignment="1">
      <alignment horizontal="center" vertical="top"/>
    </xf>
    <xf numFmtId="0" fontId="288" fillId="97" borderId="1759" xfId="0" applyFont="1" applyFill="1" applyBorder="1" applyAlignment="1">
      <alignment horizontal="center" vertical="top"/>
    </xf>
    <xf numFmtId="0" fontId="307" fillId="7" borderId="1775" xfId="0" applyFont="1" applyFill="1" applyBorder="1" applyAlignment="1">
      <alignment horizontal="center"/>
    </xf>
    <xf numFmtId="0" fontId="307" fillId="7" borderId="252" xfId="0" applyFont="1" applyFill="1" applyBorder="1" applyAlignment="1">
      <alignment horizontal="center"/>
    </xf>
    <xf numFmtId="0" fontId="307" fillId="7" borderId="1777" xfId="0" applyFont="1" applyFill="1" applyBorder="1" applyAlignment="1">
      <alignment horizontal="center"/>
    </xf>
    <xf numFmtId="0" fontId="32" fillId="7" borderId="1775" xfId="4" applyFont="1" applyFill="1" applyBorder="1" applyAlignment="1">
      <alignment horizontal="left"/>
    </xf>
    <xf numFmtId="0" fontId="32" fillId="7" borderId="1776" xfId="4" applyFont="1" applyFill="1" applyBorder="1" applyAlignment="1">
      <alignment horizontal="left"/>
    </xf>
    <xf numFmtId="0" fontId="30" fillId="8" borderId="1775" xfId="3" applyFont="1" applyFill="1" applyBorder="1" applyAlignment="1">
      <alignment horizontal="left"/>
    </xf>
    <xf numFmtId="0" fontId="30" fillId="8" borderId="1776" xfId="3" applyFont="1" applyFill="1" applyBorder="1" applyAlignment="1">
      <alignment horizontal="left"/>
    </xf>
    <xf numFmtId="0" fontId="32" fillId="7" borderId="926" xfId="4" applyFont="1" applyFill="1" applyBorder="1" applyAlignment="1">
      <alignment horizontal="left"/>
    </xf>
    <xf numFmtId="0" fontId="114" fillId="7" borderId="1541" xfId="0" applyFont="1" applyFill="1" applyBorder="1" applyAlignment="1">
      <alignment horizontal="center" vertical="top"/>
    </xf>
    <xf numFmtId="0" fontId="114" fillId="7" borderId="1459" xfId="0" applyFont="1" applyFill="1" applyBorder="1" applyAlignment="1">
      <alignment horizontal="center" vertical="top"/>
    </xf>
    <xf numFmtId="0" fontId="114" fillId="7" borderId="1759" xfId="0" applyFont="1" applyFill="1" applyBorder="1" applyAlignment="1">
      <alignment horizontal="center" vertical="top"/>
    </xf>
    <xf numFmtId="0" fontId="114" fillId="26" borderId="1541" xfId="0" applyFont="1" applyFill="1" applyBorder="1" applyAlignment="1">
      <alignment horizontal="center" vertical="top"/>
    </xf>
    <xf numFmtId="0" fontId="114" fillId="26" borderId="1459" xfId="0" applyFont="1" applyFill="1" applyBorder="1" applyAlignment="1">
      <alignment horizontal="center" vertical="top"/>
    </xf>
    <xf numFmtId="0" fontId="114" fillId="26" borderId="1759" xfId="0" applyFont="1" applyFill="1" applyBorder="1" applyAlignment="1">
      <alignment horizontal="center" vertical="top"/>
    </xf>
    <xf numFmtId="3" fontId="4" fillId="2" borderId="1823" xfId="0" applyNumberFormat="1" applyFont="1" applyFill="1" applyBorder="1" applyAlignment="1">
      <alignment horizontal="center" vertical="center"/>
    </xf>
    <xf numFmtId="3" fontId="4" fillId="2" borderId="1824" xfId="0" applyNumberFormat="1" applyFont="1" applyFill="1" applyBorder="1" applyAlignment="1">
      <alignment horizontal="center" vertical="center"/>
    </xf>
    <xf numFmtId="3" fontId="4" fillId="2" borderId="1825" xfId="0" applyNumberFormat="1" applyFont="1" applyFill="1" applyBorder="1" applyAlignment="1">
      <alignment horizontal="center" vertical="center"/>
    </xf>
    <xf numFmtId="0" fontId="30" fillId="2" borderId="328" xfId="4" applyFont="1" applyFill="1" applyBorder="1" applyAlignment="1">
      <alignment horizontal="left"/>
    </xf>
    <xf numFmtId="0" fontId="30" fillId="2" borderId="1007" xfId="4" applyFont="1" applyFill="1" applyBorder="1" applyAlignment="1">
      <alignment horizontal="left"/>
    </xf>
    <xf numFmtId="0" fontId="30" fillId="2" borderId="329" xfId="4" applyFont="1" applyFill="1" applyBorder="1" applyAlignment="1">
      <alignment horizontal="left"/>
    </xf>
    <xf numFmtId="0" fontId="293" fillId="0" borderId="196" xfId="0" applyFont="1" applyBorder="1" applyAlignment="1">
      <alignment horizontal="left" vertical="top" wrapText="1"/>
    </xf>
    <xf numFmtId="0" fontId="293" fillId="0" borderId="0" xfId="0" applyFont="1" applyAlignment="1">
      <alignment horizontal="left" vertical="top" wrapText="1"/>
    </xf>
    <xf numFmtId="0" fontId="293" fillId="0" borderId="197" xfId="0" applyFont="1" applyBorder="1" applyAlignment="1">
      <alignment horizontal="left" vertical="top" wrapText="1"/>
    </xf>
    <xf numFmtId="0" fontId="103" fillId="2" borderId="328" xfId="4" applyFont="1" applyFill="1" applyBorder="1" applyAlignment="1">
      <alignment horizontal="left"/>
    </xf>
    <xf numFmtId="0" fontId="103" fillId="2" borderId="1007" xfId="4" applyFont="1" applyFill="1" applyBorder="1" applyAlignment="1">
      <alignment horizontal="left"/>
    </xf>
    <xf numFmtId="0" fontId="103" fillId="2" borderId="329" xfId="4" applyFont="1" applyFill="1" applyBorder="1" applyAlignment="1">
      <alignment horizontal="left"/>
    </xf>
    <xf numFmtId="0" fontId="290" fillId="7" borderId="797" xfId="4" applyFont="1" applyFill="1" applyBorder="1" applyAlignment="1">
      <alignment horizontal="left"/>
    </xf>
    <xf numFmtId="0" fontId="290" fillId="7" borderId="0" xfId="4" applyFont="1" applyFill="1" applyAlignment="1">
      <alignment horizontal="left"/>
    </xf>
    <xf numFmtId="0" fontId="290" fillId="7" borderId="668" xfId="4" applyFont="1" applyFill="1" applyBorder="1" applyAlignment="1">
      <alignment horizontal="left"/>
    </xf>
    <xf numFmtId="0" fontId="290" fillId="7" borderId="926" xfId="4" applyFont="1" applyFill="1" applyBorder="1" applyAlignment="1">
      <alignment horizontal="left"/>
    </xf>
    <xf numFmtId="0" fontId="0" fillId="0" borderId="196" xfId="0" applyBorder="1" applyAlignment="1">
      <alignment horizontal="left" vertical="top" wrapText="1"/>
    </xf>
    <xf numFmtId="0" fontId="0" fillId="0" borderId="0" xfId="0" applyAlignment="1">
      <alignment horizontal="left" vertical="top" wrapText="1"/>
    </xf>
    <xf numFmtId="0" fontId="0" fillId="0" borderId="197" xfId="0" applyBorder="1" applyAlignment="1">
      <alignment horizontal="left" vertical="top" wrapText="1"/>
    </xf>
    <xf numFmtId="0" fontId="32" fillId="7" borderId="797" xfId="4" applyFont="1" applyFill="1" applyBorder="1" applyAlignment="1">
      <alignment horizontal="left"/>
    </xf>
    <xf numFmtId="0" fontId="32" fillId="7" borderId="0" xfId="4" applyFont="1" applyFill="1" applyAlignment="1">
      <alignment horizontal="left"/>
    </xf>
    <xf numFmtId="0" fontId="30" fillId="29" borderId="252" xfId="0" applyFont="1" applyFill="1" applyBorder="1" applyAlignment="1">
      <alignment horizontal="left"/>
    </xf>
    <xf numFmtId="0" fontId="30" fillId="29" borderId="1776" xfId="0" applyFont="1" applyFill="1" applyBorder="1" applyAlignment="1">
      <alignment horizontal="left"/>
    </xf>
    <xf numFmtId="0" fontId="30" fillId="29" borderId="926" xfId="0" applyFont="1" applyFill="1" applyBorder="1" applyAlignment="1">
      <alignment horizontal="left"/>
    </xf>
    <xf numFmtId="0" fontId="30" fillId="29" borderId="670" xfId="0" applyFont="1" applyFill="1" applyBorder="1" applyAlignment="1">
      <alignment horizontal="left"/>
    </xf>
    <xf numFmtId="0" fontId="27" fillId="14" borderId="1837" xfId="0" applyFont="1" applyFill="1" applyBorder="1" applyAlignment="1">
      <alignment horizontal="center" vertical="center"/>
    </xf>
    <xf numFmtId="0" fontId="27" fillId="14" borderId="252" xfId="0" applyFont="1" applyFill="1" applyBorder="1" applyAlignment="1">
      <alignment horizontal="center" vertical="center"/>
    </xf>
    <xf numFmtId="0" fontId="27" fillId="14" borderId="1777" xfId="0" applyFont="1" applyFill="1" applyBorder="1" applyAlignment="1">
      <alignment horizontal="center" vertical="center"/>
    </xf>
    <xf numFmtId="0" fontId="27" fillId="14" borderId="1840" xfId="0" applyFont="1" applyFill="1" applyBorder="1" applyAlignment="1">
      <alignment horizontal="center" vertical="center"/>
    </xf>
    <xf numFmtId="0" fontId="27" fillId="14" borderId="265" xfId="0" applyFont="1" applyFill="1" applyBorder="1" applyAlignment="1">
      <alignment horizontal="center" vertical="center"/>
    </xf>
    <xf numFmtId="0" fontId="27" fillId="14" borderId="1841" xfId="0" applyFont="1" applyFill="1" applyBorder="1" applyAlignment="1">
      <alignment horizontal="center" vertical="center"/>
    </xf>
    <xf numFmtId="0" fontId="27" fillId="14" borderId="1130" xfId="0" applyFont="1" applyFill="1" applyBorder="1" applyAlignment="1">
      <alignment horizontal="center" vertical="center"/>
    </xf>
    <xf numFmtId="0" fontId="27" fillId="14" borderId="229" xfId="0" applyFont="1" applyFill="1" applyBorder="1" applyAlignment="1">
      <alignment horizontal="center" vertical="center"/>
    </xf>
    <xf numFmtId="166" fontId="12" fillId="2" borderId="30" xfId="1" applyFont="1" applyFill="1" applyBorder="1" applyAlignment="1" applyProtection="1">
      <alignment horizontal="center"/>
      <protection locked="0"/>
    </xf>
    <xf numFmtId="166" fontId="12" fillId="2" borderId="31" xfId="1" applyFont="1" applyFill="1" applyBorder="1" applyAlignment="1" applyProtection="1">
      <alignment horizontal="center"/>
      <protection locked="0"/>
    </xf>
    <xf numFmtId="166" fontId="38" fillId="2" borderId="30" xfId="1" quotePrefix="1" applyFont="1" applyFill="1" applyBorder="1" applyAlignment="1" applyProtection="1">
      <alignment horizontal="center"/>
    </xf>
    <xf numFmtId="166" fontId="38" fillId="2" borderId="31" xfId="1" quotePrefix="1" applyFont="1" applyFill="1" applyBorder="1" applyAlignment="1" applyProtection="1">
      <alignment horizontal="center"/>
    </xf>
    <xf numFmtId="0" fontId="27" fillId="14" borderId="1838" xfId="0" applyFont="1" applyFill="1" applyBorder="1" applyAlignment="1">
      <alignment horizontal="center" vertical="center"/>
    </xf>
    <xf numFmtId="0" fontId="27" fillId="14" borderId="1842" xfId="0" applyFont="1" applyFill="1" applyBorder="1" applyAlignment="1">
      <alignment horizontal="center" vertical="center"/>
    </xf>
    <xf numFmtId="0" fontId="27" fillId="14" borderId="1460" xfId="0" applyFont="1" applyFill="1" applyBorder="1" applyAlignment="1">
      <alignment horizontal="center" vertical="center"/>
    </xf>
    <xf numFmtId="0" fontId="27" fillId="14" borderId="1839" xfId="0" applyFont="1" applyFill="1" applyBorder="1" applyAlignment="1">
      <alignment horizontal="center" vertical="center" wrapText="1"/>
    </xf>
    <xf numFmtId="0" fontId="27" fillId="14" borderId="1730" xfId="0" applyFont="1" applyFill="1" applyBorder="1" applyAlignment="1">
      <alignment horizontal="center" vertical="center" wrapText="1"/>
    </xf>
    <xf numFmtId="0" fontId="27" fillId="14" borderId="1838" xfId="0" applyFont="1" applyFill="1" applyBorder="1" applyAlignment="1">
      <alignment horizontal="center" vertical="center" wrapText="1"/>
    </xf>
    <xf numFmtId="0" fontId="27" fillId="14" borderId="1842" xfId="0" applyFont="1" applyFill="1" applyBorder="1" applyAlignment="1">
      <alignment horizontal="center" vertical="center" wrapText="1"/>
    </xf>
    <xf numFmtId="0" fontId="27" fillId="14" borderId="1559" xfId="0" applyFont="1" applyFill="1" applyBorder="1" applyAlignment="1">
      <alignment horizontal="center" vertical="center" wrapText="1"/>
    </xf>
    <xf numFmtId="0" fontId="27" fillId="14" borderId="1013" xfId="0" applyFont="1" applyFill="1" applyBorder="1" applyAlignment="1">
      <alignment horizontal="center" vertical="center" wrapText="1"/>
    </xf>
    <xf numFmtId="0" fontId="76" fillId="2" borderId="328" xfId="0" applyFont="1" applyFill="1" applyBorder="1"/>
    <xf numFmtId="0" fontId="76" fillId="2" borderId="1007" xfId="0" applyFont="1" applyFill="1" applyBorder="1"/>
    <xf numFmtId="0" fontId="76" fillId="2" borderId="329" xfId="0" applyFont="1" applyFill="1" applyBorder="1"/>
    <xf numFmtId="0" fontId="220" fillId="7" borderId="797" xfId="0" applyFont="1" applyFill="1" applyBorder="1" applyAlignment="1">
      <alignment horizontal="left"/>
    </xf>
    <xf numFmtId="0" fontId="220" fillId="7" borderId="0" xfId="0" applyFont="1" applyFill="1" applyAlignment="1">
      <alignment horizontal="left"/>
    </xf>
    <xf numFmtId="0" fontId="220" fillId="7" borderId="2" xfId="0" applyFont="1" applyFill="1" applyBorder="1" applyAlignment="1">
      <alignment horizontal="left"/>
    </xf>
    <xf numFmtId="0" fontId="76" fillId="8" borderId="1775" xfId="3" applyFont="1" applyFill="1" applyBorder="1" applyAlignment="1">
      <alignment horizontal="left"/>
    </xf>
    <xf numFmtId="0" fontId="76" fillId="8" borderId="252" xfId="3" applyFont="1" applyFill="1" applyBorder="1" applyAlignment="1">
      <alignment horizontal="left"/>
    </xf>
    <xf numFmtId="0" fontId="76" fillId="8" borderId="1776" xfId="3" applyFont="1" applyFill="1" applyBorder="1" applyAlignment="1">
      <alignment horizontal="left"/>
    </xf>
    <xf numFmtId="0" fontId="220" fillId="7" borderId="668" xfId="0" applyFont="1" applyFill="1" applyBorder="1" applyAlignment="1">
      <alignment horizontal="left"/>
    </xf>
    <xf numFmtId="0" fontId="220" fillId="7" borderId="926" xfId="0" applyFont="1" applyFill="1" applyBorder="1" applyAlignment="1">
      <alignment horizontal="left"/>
    </xf>
    <xf numFmtId="0" fontId="220" fillId="7" borderId="670" xfId="0" applyFont="1" applyFill="1" applyBorder="1" applyAlignment="1">
      <alignment horizontal="left"/>
    </xf>
    <xf numFmtId="0" fontId="220" fillId="14" borderId="1839" xfId="0" applyFont="1" applyFill="1" applyBorder="1" applyAlignment="1">
      <alignment horizontal="center" vertical="center" wrapText="1"/>
    </xf>
    <xf numFmtId="0" fontId="220" fillId="14" borderId="208" xfId="0" applyFont="1" applyFill="1" applyBorder="1" applyAlignment="1">
      <alignment horizontal="center" vertical="center" wrapText="1"/>
    </xf>
    <xf numFmtId="0" fontId="220" fillId="7" borderId="1775" xfId="0" applyFont="1" applyFill="1" applyBorder="1" applyAlignment="1">
      <alignment horizontal="center" vertical="center"/>
    </xf>
    <xf numFmtId="0" fontId="220" fillId="7" borderId="252" xfId="0" applyFont="1" applyFill="1" applyBorder="1" applyAlignment="1">
      <alignment horizontal="center" vertical="center"/>
    </xf>
    <xf numFmtId="0" fontId="220" fillId="14" borderId="1838" xfId="0" applyFont="1" applyFill="1" applyBorder="1" applyAlignment="1">
      <alignment horizontal="center" vertical="center"/>
    </xf>
    <xf numFmtId="0" fontId="220" fillId="14" borderId="234" xfId="0" applyFont="1" applyFill="1" applyBorder="1" applyAlignment="1">
      <alignment horizontal="center" vertical="center"/>
    </xf>
    <xf numFmtId="0" fontId="220" fillId="14" borderId="1838" xfId="0" applyFont="1" applyFill="1" applyBorder="1" applyAlignment="1">
      <alignment horizontal="center" vertical="center" wrapText="1"/>
    </xf>
    <xf numFmtId="0" fontId="220" fillId="14" borderId="209" xfId="0" applyFont="1" applyFill="1" applyBorder="1" applyAlignment="1">
      <alignment horizontal="center" vertical="center" wrapText="1"/>
    </xf>
    <xf numFmtId="0" fontId="220" fillId="14" borderId="1460" xfId="0" applyFont="1" applyFill="1" applyBorder="1" applyAlignment="1">
      <alignment horizontal="center" vertical="center"/>
    </xf>
    <xf numFmtId="0" fontId="8" fillId="0" borderId="328" xfId="3" applyFont="1" applyBorder="1" applyAlignment="1">
      <alignment horizontal="left" vertical="top"/>
    </xf>
    <xf numFmtId="0" fontId="8" fillId="0" borderId="1007" xfId="3" applyFont="1" applyBorder="1" applyAlignment="1">
      <alignment horizontal="left" vertical="top"/>
    </xf>
    <xf numFmtId="0" fontId="8" fillId="0" borderId="329" xfId="3" applyFont="1" applyBorder="1" applyAlignment="1">
      <alignment horizontal="left" vertical="top"/>
    </xf>
    <xf numFmtId="0" fontId="8" fillId="83" borderId="1775" xfId="3" applyFont="1" applyFill="1" applyBorder="1" applyAlignment="1">
      <alignment horizontal="left"/>
    </xf>
    <xf numFmtId="0" fontId="8" fillId="83" borderId="252" xfId="3" applyFont="1" applyFill="1" applyBorder="1" applyAlignment="1">
      <alignment horizontal="left"/>
    </xf>
    <xf numFmtId="0" fontId="8" fillId="83" borderId="1776" xfId="3" applyFont="1" applyFill="1" applyBorder="1" applyAlignment="1">
      <alignment horizontal="left"/>
    </xf>
    <xf numFmtId="210" fontId="8" fillId="83" borderId="668" xfId="3" applyNumberFormat="1" applyFont="1" applyFill="1" applyBorder="1" applyAlignment="1">
      <alignment horizontal="left"/>
    </xf>
    <xf numFmtId="210" fontId="8" fillId="83" borderId="926" xfId="3" applyNumberFormat="1" applyFont="1" applyFill="1" applyBorder="1" applyAlignment="1">
      <alignment horizontal="left"/>
    </xf>
    <xf numFmtId="210" fontId="8" fillId="83" borderId="670" xfId="3" applyNumberFormat="1" applyFont="1" applyFill="1" applyBorder="1" applyAlignment="1">
      <alignment horizontal="left"/>
    </xf>
    <xf numFmtId="0" fontId="220" fillId="7" borderId="328" xfId="3" applyFont="1" applyFill="1" applyBorder="1" applyAlignment="1">
      <alignment horizontal="center"/>
    </xf>
    <xf numFmtId="0" fontId="220" fillId="7" borderId="329" xfId="3" applyFont="1" applyFill="1" applyBorder="1" applyAlignment="1">
      <alignment horizontal="center"/>
    </xf>
    <xf numFmtId="0" fontId="27" fillId="7" borderId="459" xfId="0" applyFont="1" applyFill="1" applyBorder="1" applyAlignment="1">
      <alignment horizontal="center"/>
    </xf>
    <xf numFmtId="0" fontId="27" fillId="7" borderId="1028" xfId="0" applyFont="1" applyFill="1" applyBorder="1" applyAlignment="1">
      <alignment horizontal="center"/>
    </xf>
    <xf numFmtId="0" fontId="27" fillId="7" borderId="250" xfId="0" applyFont="1" applyFill="1" applyBorder="1" applyAlignment="1">
      <alignment horizontal="center"/>
    </xf>
    <xf numFmtId="0" fontId="27" fillId="7" borderId="1460" xfId="0" applyFont="1" applyFill="1" applyBorder="1" applyAlignment="1">
      <alignment horizontal="center" vertical="center"/>
    </xf>
    <xf numFmtId="0" fontId="27" fillId="7" borderId="1002" xfId="0" applyFont="1" applyFill="1" applyBorder="1" applyAlignment="1">
      <alignment horizontal="left" vertical="center"/>
    </xf>
    <xf numFmtId="0" fontId="27" fillId="7" borderId="1696" xfId="0" applyFont="1" applyFill="1" applyBorder="1" applyAlignment="1">
      <alignment horizontal="left" vertical="center"/>
    </xf>
    <xf numFmtId="0" fontId="27" fillId="7" borderId="1460" xfId="0" applyFont="1" applyFill="1" applyBorder="1" applyAlignment="1">
      <alignment horizontal="center" wrapText="1"/>
    </xf>
    <xf numFmtId="0" fontId="27" fillId="7" borderId="1849" xfId="0" applyFont="1" applyFill="1" applyBorder="1" applyAlignment="1">
      <alignment horizontal="center" wrapText="1"/>
    </xf>
    <xf numFmtId="0" fontId="220" fillId="7" borderId="1028" xfId="0" applyFont="1" applyFill="1" applyBorder="1" applyAlignment="1">
      <alignment horizontal="center" vertical="center"/>
    </xf>
    <xf numFmtId="0" fontId="220" fillId="7" borderId="1016" xfId="0" applyFont="1" applyFill="1" applyBorder="1" applyAlignment="1">
      <alignment horizontal="center" vertical="center"/>
    </xf>
    <xf numFmtId="0" fontId="221" fillId="7" borderId="459" xfId="0" applyFont="1" applyFill="1" applyBorder="1" applyAlignment="1">
      <alignment horizontal="center" vertical="center"/>
    </xf>
    <xf numFmtId="0" fontId="220" fillId="7" borderId="797" xfId="19" applyFont="1" applyFill="1" applyBorder="1" applyAlignment="1">
      <alignment horizontal="center" vertical="center"/>
    </xf>
    <xf numFmtId="0" fontId="220" fillId="7" borderId="0" xfId="19" applyFont="1" applyFill="1" applyAlignment="1">
      <alignment horizontal="center" vertical="center"/>
    </xf>
    <xf numFmtId="0" fontId="220" fillId="7" borderId="459" xfId="19" applyFont="1" applyFill="1" applyBorder="1" applyAlignment="1">
      <alignment horizontal="center" vertical="center"/>
    </xf>
    <xf numFmtId="0" fontId="220" fillId="7" borderId="1028" xfId="19" applyFont="1" applyFill="1" applyBorder="1" applyAlignment="1">
      <alignment horizontal="center" vertical="center" wrapText="1"/>
    </xf>
    <xf numFmtId="0" fontId="220" fillId="7" borderId="1016" xfId="19" applyFont="1" applyFill="1" applyBorder="1" applyAlignment="1">
      <alignment horizontal="center" vertical="center"/>
    </xf>
    <xf numFmtId="0" fontId="220" fillId="7" borderId="250" xfId="19" applyFont="1" applyFill="1" applyBorder="1" applyAlignment="1">
      <alignment horizontal="center" vertical="center"/>
    </xf>
    <xf numFmtId="0" fontId="76" fillId="2" borderId="328" xfId="20" applyFont="1" applyFill="1" applyBorder="1" applyAlignment="1">
      <alignment horizontal="left"/>
    </xf>
    <xf numFmtId="0" fontId="76" fillId="2" borderId="1007" xfId="20" applyFont="1" applyFill="1" applyBorder="1" applyAlignment="1">
      <alignment horizontal="left"/>
    </xf>
    <xf numFmtId="0" fontId="76" fillId="2" borderId="329" xfId="20" applyFont="1" applyFill="1" applyBorder="1" applyAlignment="1">
      <alignment horizontal="left"/>
    </xf>
    <xf numFmtId="0" fontId="220" fillId="7" borderId="1775" xfId="20" applyFont="1" applyFill="1" applyBorder="1" applyAlignment="1">
      <alignment horizontal="left"/>
    </xf>
    <xf numFmtId="0" fontId="220" fillId="7" borderId="252" xfId="20" applyFont="1" applyFill="1" applyBorder="1" applyAlignment="1">
      <alignment horizontal="left"/>
    </xf>
    <xf numFmtId="0" fontId="220" fillId="7" borderId="1776" xfId="20" applyFont="1" applyFill="1" applyBorder="1" applyAlignment="1">
      <alignment horizontal="left"/>
    </xf>
    <xf numFmtId="0" fontId="220" fillId="7" borderId="668" xfId="20" applyFont="1" applyFill="1" applyBorder="1" applyAlignment="1">
      <alignment horizontal="left"/>
    </xf>
    <xf numFmtId="0" fontId="220" fillId="7" borderId="926" xfId="20" applyFont="1" applyFill="1" applyBorder="1" applyAlignment="1">
      <alignment horizontal="left"/>
    </xf>
    <xf numFmtId="0" fontId="220" fillId="7" borderId="670" xfId="20" applyFont="1" applyFill="1" applyBorder="1" applyAlignment="1">
      <alignment horizontal="left"/>
    </xf>
    <xf numFmtId="0" fontId="25" fillId="2" borderId="328" xfId="0" applyFont="1" applyFill="1" applyBorder="1" applyAlignment="1">
      <alignment horizontal="left" vertical="top"/>
    </xf>
    <xf numFmtId="0" fontId="25" fillId="2" borderId="1007" xfId="0" applyFont="1" applyFill="1" applyBorder="1" applyAlignment="1">
      <alignment horizontal="left" vertical="top"/>
    </xf>
    <xf numFmtId="0" fontId="25" fillId="2" borderId="329" xfId="0" applyFont="1" applyFill="1" applyBorder="1" applyAlignment="1">
      <alignment horizontal="left" vertical="top"/>
    </xf>
    <xf numFmtId="0" fontId="25" fillId="8" borderId="1775" xfId="3" applyFont="1" applyFill="1" applyBorder="1" applyAlignment="1">
      <alignment horizontal="left"/>
    </xf>
    <xf numFmtId="0" fontId="25" fillId="8" borderId="252" xfId="3" applyFont="1" applyFill="1" applyBorder="1" applyAlignment="1">
      <alignment horizontal="left"/>
    </xf>
    <xf numFmtId="0" fontId="25" fillId="8" borderId="1776" xfId="3" applyFont="1" applyFill="1" applyBorder="1" applyAlignment="1">
      <alignment horizontal="left"/>
    </xf>
    <xf numFmtId="169" fontId="25" fillId="8" borderId="668" xfId="6" applyNumberFormat="1" applyFont="1" applyFill="1" applyBorder="1" applyAlignment="1" applyProtection="1">
      <alignment horizontal="left"/>
      <protection locked="0"/>
    </xf>
    <xf numFmtId="169" fontId="25" fillId="8" borderId="926" xfId="6" applyNumberFormat="1" applyFont="1" applyFill="1" applyBorder="1" applyAlignment="1" applyProtection="1">
      <alignment horizontal="left"/>
      <protection locked="0"/>
    </xf>
    <xf numFmtId="169" fontId="25" fillId="8" borderId="670" xfId="6" applyNumberFormat="1" applyFont="1" applyFill="1" applyBorder="1" applyAlignment="1" applyProtection="1">
      <alignment horizontal="left"/>
      <protection locked="0"/>
    </xf>
    <xf numFmtId="0" fontId="30" fillId="2" borderId="328" xfId="0" applyFont="1" applyFill="1" applyBorder="1" applyAlignment="1">
      <alignment horizontal="left" vertical="top"/>
    </xf>
    <xf numFmtId="0" fontId="30" fillId="2" borderId="1007" xfId="0" applyFont="1" applyFill="1" applyBorder="1" applyAlignment="1">
      <alignment horizontal="left" vertical="top"/>
    </xf>
    <xf numFmtId="0" fontId="30" fillId="2" borderId="329" xfId="0" applyFont="1" applyFill="1" applyBorder="1" applyAlignment="1">
      <alignment horizontal="left" vertical="top"/>
    </xf>
    <xf numFmtId="0" fontId="32" fillId="7" borderId="328" xfId="3" applyFont="1" applyFill="1" applyBorder="1" applyAlignment="1">
      <alignment horizontal="center"/>
    </xf>
    <xf numFmtId="0" fontId="32" fillId="7" borderId="329" xfId="3" applyFont="1" applyFill="1" applyBorder="1" applyAlignment="1">
      <alignment horizontal="center"/>
    </xf>
    <xf numFmtId="0" fontId="30" fillId="0" borderId="66" xfId="0" applyFont="1" applyBorder="1" applyAlignment="1">
      <alignment horizontal="left"/>
    </xf>
    <xf numFmtId="0" fontId="30" fillId="0" borderId="68" xfId="0" applyFont="1" applyBorder="1" applyAlignment="1">
      <alignment horizontal="left"/>
    </xf>
    <xf numFmtId="0" fontId="32" fillId="7" borderId="1775" xfId="3" applyFont="1" applyFill="1" applyBorder="1" applyAlignment="1">
      <alignment horizontal="center"/>
    </xf>
    <xf numFmtId="0" fontId="32" fillId="7" borderId="1776" xfId="3" applyFont="1" applyFill="1" applyBorder="1" applyAlignment="1">
      <alignment horizontal="center"/>
    </xf>
    <xf numFmtId="0" fontId="32" fillId="7" borderId="1028" xfId="3" applyFont="1" applyFill="1" applyBorder="1" applyAlignment="1">
      <alignment horizontal="center"/>
    </xf>
    <xf numFmtId="0" fontId="32" fillId="7" borderId="250" xfId="3" applyFont="1" applyFill="1" applyBorder="1" applyAlignment="1">
      <alignment horizontal="center"/>
    </xf>
    <xf numFmtId="0" fontId="25" fillId="0" borderId="1703" xfId="6" quotePrefix="1" applyNumberFormat="1" applyFont="1" applyFill="1" applyBorder="1" applyAlignment="1" applyProtection="1">
      <alignment horizontal="center" vertical="center" wrapText="1"/>
      <protection locked="0"/>
    </xf>
    <xf numFmtId="0" fontId="25" fillId="0" borderId="265" xfId="6" quotePrefix="1" applyNumberFormat="1" applyFont="1" applyFill="1" applyBorder="1" applyAlignment="1" applyProtection="1">
      <alignment horizontal="center" vertical="center" wrapText="1"/>
      <protection locked="0"/>
    </xf>
    <xf numFmtId="43" fontId="27" fillId="84" borderId="1775" xfId="6" applyFont="1" applyFill="1" applyBorder="1" applyAlignment="1" applyProtection="1">
      <alignment horizontal="center" vertical="center" wrapText="1"/>
      <protection locked="0"/>
    </xf>
    <xf numFmtId="43" fontId="27" fillId="84" borderId="252" xfId="6" applyFont="1" applyFill="1" applyBorder="1" applyAlignment="1" applyProtection="1">
      <alignment horizontal="center" vertical="center" wrapText="1"/>
      <protection locked="0"/>
    </xf>
    <xf numFmtId="0" fontId="32" fillId="7" borderId="797" xfId="6" applyNumberFormat="1" applyFont="1" applyFill="1" applyBorder="1" applyAlignment="1" applyProtection="1">
      <alignment horizontal="left"/>
      <protection locked="0"/>
    </xf>
    <xf numFmtId="0" fontId="32" fillId="7" borderId="2" xfId="6" applyNumberFormat="1" applyFont="1" applyFill="1" applyBorder="1" applyAlignment="1" applyProtection="1">
      <alignment horizontal="left"/>
      <protection locked="0"/>
    </xf>
    <xf numFmtId="0" fontId="30" fillId="8" borderId="1775" xfId="6" applyNumberFormat="1" applyFont="1" applyFill="1" applyBorder="1" applyAlignment="1" applyProtection="1">
      <alignment horizontal="left"/>
      <protection locked="0"/>
    </xf>
    <xf numFmtId="0" fontId="30" fillId="8" borderId="1865" xfId="6" applyNumberFormat="1" applyFont="1" applyFill="1" applyBorder="1" applyAlignment="1" applyProtection="1">
      <alignment horizontal="left"/>
      <protection locked="0"/>
    </xf>
    <xf numFmtId="169" fontId="30" fillId="8" borderId="1859" xfId="6" applyNumberFormat="1" applyFont="1" applyFill="1" applyBorder="1" applyAlignment="1" applyProtection="1">
      <alignment horizontal="left"/>
      <protection locked="0"/>
    </xf>
    <xf numFmtId="43" fontId="27" fillId="7" borderId="1775" xfId="6" applyFont="1" applyFill="1" applyBorder="1" applyAlignment="1" applyProtection="1">
      <alignment horizontal="center" vertical="center" wrapText="1"/>
      <protection locked="0"/>
    </xf>
    <xf numFmtId="43" fontId="27" fillId="7" borderId="1838" xfId="6" applyFont="1" applyFill="1" applyBorder="1" applyAlignment="1" applyProtection="1">
      <alignment horizontal="center" vertical="center" wrapText="1"/>
      <protection locked="0"/>
    </xf>
    <xf numFmtId="43" fontId="27" fillId="7" borderId="1839" xfId="6" applyFont="1" applyFill="1" applyBorder="1" applyAlignment="1" applyProtection="1">
      <alignment horizontal="center" vertical="center" wrapText="1"/>
      <protection locked="0"/>
    </xf>
    <xf numFmtId="43" fontId="27" fillId="7" borderId="1460" xfId="6" applyFont="1" applyFill="1" applyBorder="1" applyAlignment="1" applyProtection="1">
      <alignment horizontal="center" vertical="center" wrapText="1"/>
      <protection locked="0"/>
    </xf>
    <xf numFmtId="43" fontId="27" fillId="7" borderId="1004" xfId="6" applyFont="1" applyFill="1" applyBorder="1" applyAlignment="1" applyProtection="1">
      <alignment horizontal="center" vertical="center" wrapText="1"/>
      <protection locked="0"/>
    </xf>
    <xf numFmtId="0" fontId="28" fillId="7" borderId="1703" xfId="6" quotePrefix="1" applyNumberFormat="1" applyFont="1" applyFill="1" applyBorder="1" applyAlignment="1" applyProtection="1">
      <alignment horizontal="center" vertical="center" wrapText="1"/>
      <protection locked="0"/>
    </xf>
    <xf numFmtId="0" fontId="28" fillId="7" borderId="265" xfId="6" quotePrefix="1" applyNumberFormat="1" applyFont="1" applyFill="1" applyBorder="1" applyAlignment="1" applyProtection="1">
      <alignment horizontal="center" vertical="center" wrapText="1"/>
      <protection locked="0"/>
    </xf>
    <xf numFmtId="9" fontId="27" fillId="7" borderId="1838" xfId="2" applyFont="1" applyFill="1" applyBorder="1" applyAlignment="1" applyProtection="1">
      <alignment horizontal="center" vertical="center" wrapText="1"/>
      <protection locked="0"/>
    </xf>
    <xf numFmtId="0" fontId="30" fillId="2" borderId="328" xfId="0" applyFont="1" applyFill="1" applyBorder="1" applyAlignment="1" applyProtection="1">
      <alignment horizontal="left"/>
      <protection locked="0"/>
    </xf>
    <xf numFmtId="0" fontId="30" fillId="2" borderId="1007" xfId="0" applyFont="1" applyFill="1" applyBorder="1" applyAlignment="1" applyProtection="1">
      <alignment horizontal="left"/>
      <protection locked="0"/>
    </xf>
    <xf numFmtId="0" fontId="30" fillId="2" borderId="329" xfId="0" applyFont="1" applyFill="1" applyBorder="1" applyAlignment="1" applyProtection="1">
      <alignment horizontal="left"/>
      <protection locked="0"/>
    </xf>
    <xf numFmtId="43" fontId="26" fillId="0" borderId="0" xfId="6" applyFont="1" applyFill="1" applyBorder="1" applyAlignment="1" applyProtection="1">
      <alignment horizontal="center"/>
      <protection locked="0"/>
    </xf>
    <xf numFmtId="43" fontId="26" fillId="0" borderId="2" xfId="6" applyFont="1" applyFill="1" applyBorder="1" applyAlignment="1" applyProtection="1">
      <alignment horizontal="center"/>
      <protection locked="0"/>
    </xf>
    <xf numFmtId="0" fontId="28" fillId="7" borderId="328" xfId="6" quotePrefix="1" applyNumberFormat="1" applyFont="1" applyFill="1" applyBorder="1" applyAlignment="1" applyProtection="1">
      <alignment horizontal="center" vertical="center" wrapText="1"/>
      <protection locked="0"/>
    </xf>
    <xf numFmtId="0" fontId="28" fillId="7" borderId="1007" xfId="6" quotePrefix="1" applyNumberFormat="1" applyFont="1" applyFill="1" applyBorder="1" applyAlignment="1" applyProtection="1">
      <alignment horizontal="center" vertical="center" wrapText="1"/>
      <protection locked="0"/>
    </xf>
    <xf numFmtId="0" fontId="13" fillId="2" borderId="328" xfId="0" applyFont="1" applyFill="1" applyBorder="1" applyAlignment="1">
      <alignment horizontal="left"/>
    </xf>
    <xf numFmtId="0" fontId="13" fillId="2" borderId="329" xfId="0" applyFont="1" applyFill="1" applyBorder="1" applyAlignment="1">
      <alignment horizontal="left"/>
    </xf>
    <xf numFmtId="0" fontId="32" fillId="7" borderId="1775" xfId="6" applyNumberFormat="1" applyFont="1" applyFill="1" applyBorder="1" applyAlignment="1">
      <alignment horizontal="left"/>
    </xf>
    <xf numFmtId="0" fontId="32" fillId="7" borderId="1776" xfId="6" applyNumberFormat="1" applyFont="1" applyFill="1" applyBorder="1" applyAlignment="1">
      <alignment horizontal="left"/>
    </xf>
    <xf numFmtId="0" fontId="32" fillId="7" borderId="668" xfId="8" applyFont="1" applyFill="1" applyBorder="1" applyAlignment="1">
      <alignment horizontal="center" vertical="center"/>
    </xf>
    <xf numFmtId="0" fontId="32" fillId="7" borderId="926" xfId="8" applyFont="1" applyFill="1" applyBorder="1" applyAlignment="1">
      <alignment horizontal="center" vertical="center"/>
    </xf>
    <xf numFmtId="43" fontId="27" fillId="7" borderId="459" xfId="6" applyFont="1" applyFill="1" applyBorder="1" applyAlignment="1" applyProtection="1">
      <alignment horizontal="center" vertical="center" wrapText="1"/>
      <protection locked="0"/>
    </xf>
    <xf numFmtId="0" fontId="249" fillId="0" borderId="1868" xfId="1240" applyFont="1" applyBorder="1" applyAlignment="1">
      <alignment horizontal="center" wrapText="1"/>
    </xf>
    <xf numFmtId="0" fontId="249" fillId="0" borderId="1871" xfId="1240" applyFont="1" applyBorder="1" applyAlignment="1">
      <alignment horizontal="center" wrapText="1"/>
    </xf>
    <xf numFmtId="0" fontId="138" fillId="0" borderId="459" xfId="268" applyFont="1" applyBorder="1" applyAlignment="1">
      <alignment horizontal="center"/>
    </xf>
    <xf numFmtId="0" fontId="84" fillId="0" borderId="1775" xfId="67" applyFont="1" applyFill="1" applyBorder="1" applyAlignment="1">
      <alignment horizontal="center" vertical="center"/>
    </xf>
    <xf numFmtId="0" fontId="84" fillId="0" borderId="1776" xfId="67" applyFont="1" applyFill="1" applyBorder="1" applyAlignment="1">
      <alignment horizontal="center" vertical="center"/>
    </xf>
    <xf numFmtId="0" fontId="84" fillId="0" borderId="668" xfId="67" applyFont="1" applyFill="1" applyBorder="1" applyAlignment="1">
      <alignment horizontal="center" vertical="center"/>
    </xf>
    <xf numFmtId="0" fontId="84" fillId="0" borderId="670" xfId="67" applyFont="1" applyFill="1" applyBorder="1" applyAlignment="1">
      <alignment horizontal="center" vertical="center"/>
    </xf>
    <xf numFmtId="43" fontId="84" fillId="0" borderId="1775" xfId="1239" applyFont="1" applyFill="1" applyBorder="1" applyAlignment="1">
      <alignment horizontal="center"/>
    </xf>
    <xf numFmtId="43" fontId="84" fillId="0" borderId="252" xfId="1239" applyFont="1" applyFill="1" applyBorder="1" applyAlignment="1">
      <alignment horizontal="center"/>
    </xf>
    <xf numFmtId="43" fontId="84" fillId="0" borderId="1776" xfId="1239" applyFont="1" applyFill="1" applyBorder="1" applyAlignment="1">
      <alignment horizontal="center"/>
    </xf>
    <xf numFmtId="0" fontId="138" fillId="0" borderId="328" xfId="268" applyFont="1" applyBorder="1" applyAlignment="1">
      <alignment horizontal="center"/>
    </xf>
    <xf numFmtId="0" fontId="234" fillId="93" borderId="1870" xfId="0" applyFont="1" applyFill="1" applyBorder="1" applyAlignment="1">
      <alignment wrapText="1"/>
    </xf>
    <xf numFmtId="0" fontId="234" fillId="93" borderId="1872" xfId="0" applyFont="1" applyFill="1" applyBorder="1" applyAlignment="1">
      <alignment wrapText="1"/>
    </xf>
    <xf numFmtId="0" fontId="103" fillId="0" borderId="0" xfId="3" applyFont="1" applyAlignment="1">
      <alignment horizontal="left" vertical="center"/>
    </xf>
    <xf numFmtId="0" fontId="30" fillId="0" borderId="0" xfId="3" applyFont="1" applyAlignment="1">
      <alignment horizontal="left" vertical="center"/>
    </xf>
    <xf numFmtId="0" fontId="31" fillId="0" borderId="0" xfId="3" applyFont="1" applyAlignment="1">
      <alignment horizontal="left" vertical="top" wrapText="1"/>
    </xf>
    <xf numFmtId="0" fontId="84" fillId="0" borderId="1876" xfId="1236" applyFont="1" applyBorder="1" applyAlignment="1" applyProtection="1">
      <alignment horizontal="center"/>
    </xf>
    <xf numFmtId="0" fontId="74" fillId="0" borderId="1877" xfId="1236" applyFont="1" applyBorder="1" applyAlignment="1" applyProtection="1">
      <alignment horizontal="center"/>
    </xf>
    <xf numFmtId="0" fontId="235" fillId="0" borderId="0" xfId="1236" applyAlignment="1" applyProtection="1">
      <alignment horizontal="center"/>
    </xf>
    <xf numFmtId="0" fontId="74" fillId="0" borderId="1876" xfId="1236" applyFont="1" applyBorder="1" applyAlignment="1" applyProtection="1">
      <alignment horizontal="center"/>
    </xf>
    <xf numFmtId="0" fontId="84" fillId="0" borderId="1877" xfId="1236" applyFont="1" applyBorder="1" applyAlignment="1" applyProtection="1">
      <alignment horizontal="center"/>
    </xf>
    <xf numFmtId="0" fontId="137" fillId="0" borderId="0" xfId="1236" applyFont="1" applyAlignment="1" applyProtection="1">
      <alignment horizontal="center"/>
    </xf>
    <xf numFmtId="0" fontId="57" fillId="7" borderId="1136" xfId="8" applyFont="1" applyFill="1" applyBorder="1" applyAlignment="1">
      <alignment horizontal="center"/>
    </xf>
  </cellXfs>
  <cellStyles count="1244">
    <cellStyle name="******************************************" xfId="66" xr:uid="{00000000-0005-0000-0000-000000000000}"/>
    <cellStyle name="?" xfId="88" xr:uid="{00000000-0005-0000-0000-000001000000}"/>
    <cellStyle name="_x001f_?--_x0004_ _x000c__x0009__x0003__x000b__x0001__x000a__x000b__x0002_--_x0008__x0004__x0002__x0002__x0007__x0007__x0007__x0007__x0007__x0007__x0007__x0007__x0007__x0007__x0007__x0007__x0007__x0007__x0002_-_x0004_ _x000c__x0009__x0003__x000b__x0001__x" xfId="77" xr:uid="{00000000-0005-0000-0000-000002000000}"/>
    <cellStyle name="?? [0.00]_Sheet1" xfId="27" xr:uid="{00000000-0005-0000-0000-000003000000}"/>
    <cellStyle name="???" xfId="73" xr:uid="{00000000-0005-0000-0000-000004000000}"/>
    <cellStyle name="???? [0.00]_Sheet1" xfId="34" xr:uid="{00000000-0005-0000-0000-000005000000}"/>
    <cellStyle name="??????" xfId="89" xr:uid="{00000000-0005-0000-0000-000006000000}"/>
    <cellStyle name="????_EXHA-1" xfId="61" xr:uid="{00000000-0005-0000-0000-000007000000}"/>
    <cellStyle name="????À_x000a_" xfId="33" xr:uid="{00000000-0005-0000-0000-000008000000}"/>
    <cellStyle name="??_(Edison) SI Package" xfId="80" xr:uid="{00000000-0005-0000-0000-000009000000}"/>
    <cellStyle name="??2" xfId="94" xr:uid="{00000000-0005-0000-0000-00000A000000}"/>
    <cellStyle name="]_^[꺞_x0008_?" xfId="68" xr:uid="{00000000-0005-0000-0000-00000B000000}"/>
    <cellStyle name="_1_3710" xfId="97" xr:uid="{00000000-0005-0000-0000-00000C000000}"/>
    <cellStyle name="_A_SI Workbook 1207_SP" xfId="98" xr:uid="{00000000-0005-0000-0000-00000D000000}"/>
    <cellStyle name="_A_SI Workbook PPYY_TT" xfId="40" xr:uid="{00000000-0005-0000-0000-00000E000000}"/>
    <cellStyle name="_Additions - Apr-Sept`07" xfId="101" xr:uid="{00000000-0005-0000-0000-00000F000000}"/>
    <cellStyle name="_ALAN" xfId="103" xr:uid="{00000000-0005-0000-0000-000010000000}"/>
    <cellStyle name="_ALAN_DATA" xfId="104" xr:uid="{00000000-0005-0000-0000-000011000000}"/>
    <cellStyle name="_ALAN_ECO Part2" xfId="38" xr:uid="{00000000-0005-0000-0000-000012000000}"/>
    <cellStyle name="_ALAN_Sch 50.1" xfId="105" xr:uid="{00000000-0005-0000-0000-000013000000}"/>
    <cellStyle name="_BI-FEB" xfId="108" xr:uid="{00000000-0005-0000-0000-000014000000}"/>
    <cellStyle name="_Byline Review - Monthly1 LC CY1210 Final Dec20" xfId="82" xr:uid="{00000000-0005-0000-0000-000015000000}"/>
    <cellStyle name="_CN_YRT-EB_NB_(Local&amp;HK_manually_adj)_30112009" xfId="109" xr:uid="{00000000-0005-0000-0000-000016000000}"/>
    <cellStyle name="_Copy of Value of Inforce &amp; NB YRT v1.5 (29122009)_Checking_TEMP_DELETE_AFTER_USE" xfId="111" xr:uid="{00000000-0005-0000-0000-000017000000}"/>
    <cellStyle name="_DATA" xfId="112" xr:uid="{00000000-0005-0000-0000-000018000000}"/>
    <cellStyle name="_ECO Part2 0906 - AIA &amp; SUBSIDIARIES - LIFE DIVISION" xfId="51" xr:uid="{00000000-0005-0000-0000-000019000000}"/>
    <cellStyle name="_ECO Part2 0906 - AIA &amp; SUBSIDIARIES - LIFE DIVISION_ECO Part2" xfId="113" xr:uid="{00000000-0005-0000-0000-00001A000000}"/>
    <cellStyle name="_GL031-Final" xfId="117" xr:uid="{00000000-0005-0000-0000-00001B000000}"/>
    <cellStyle name="_Inforce and NB ANP (revised Actuarial workg)" xfId="119" xr:uid="{00000000-0005-0000-0000-00001C000000}"/>
    <cellStyle name="_Inforce and NB ANP (revised Actuarial workg)_CN_YRT-EB_NB_(Local&amp;HK_manually_adj)_30112009" xfId="95" xr:uid="{00000000-0005-0000-0000-00001D000000}"/>
    <cellStyle name="_Inforce and NB ANP (revised Actuarial workg)_Copy of Value of Inforce &amp; NB YRT v1.5 (29122009)_Checking_TEMP_DELETE_AFTER_USE" xfId="120" xr:uid="{00000000-0005-0000-0000-00001E000000}"/>
    <cellStyle name="_Inforce and NB ANP (revised Actuarial workg)_TH SPE IF Total_Scenario 1(Base)" xfId="121" xr:uid="{00000000-0005-0000-0000-00001F000000}"/>
    <cellStyle name="_Inforce and NB ANP (revised Actuarial workg)_TH SPE IF Total_Scenario 2" xfId="122" xr:uid="{00000000-0005-0000-0000-000020000000}"/>
    <cellStyle name="_Inforce and NB ANP (revised Actuarial workg)_TH SPE IF Total_Scenario 3" xfId="123" xr:uid="{00000000-0005-0000-0000-000021000000}"/>
    <cellStyle name="_Inforce and NB ANP (revised Actuarial workg)_TH SPE Total 2010.12 IF CF Working (Scenario 1) v1 (20110411)" xfId="127" xr:uid="{00000000-0005-0000-0000-000022000000}"/>
    <cellStyle name="_Inforce and NB ANP (revised Actuarial workg)_TH SPE Total 2010.12 IF CF Working (Scenario 2) v1 (20110411)" xfId="128" xr:uid="{00000000-0005-0000-0000-000023000000}"/>
    <cellStyle name="_Inforce and NB ANP (revised Actuarial workg)_TH SPE Total 2010.12 IF CF Working (Scenario 3) v1 (20110411)" xfId="129" xr:uid="{00000000-0005-0000-0000-000024000000}"/>
    <cellStyle name="_Inforce and NB ANP (revised Actuarial workg)_Value of Inforce &amp; NB YRT v1.5 (29122009)" xfId="130" xr:uid="{00000000-0005-0000-0000-000025000000}"/>
    <cellStyle name="_Issue" xfId="131" xr:uid="{00000000-0005-0000-0000-000026000000}"/>
    <cellStyle name="_Life Units recon 280207" xfId="133" xr:uid="{00000000-0005-0000-0000-000027000000}"/>
    <cellStyle name="_Life Units recon 280207_CN_YRT-EB_NB_(Local&amp;HK_manually_adj)_30112009" xfId="134" xr:uid="{00000000-0005-0000-0000-000028000000}"/>
    <cellStyle name="_Life Units recon 280207_Copy of Value of Inforce &amp; NB YRT v1.5 (29122009)_Checking_TEMP_DELETE_AFTER_USE" xfId="135" xr:uid="{00000000-0005-0000-0000-000029000000}"/>
    <cellStyle name="_Life Units recon 280207_TH SPE IF Total_Scenario 1(Base)" xfId="137" xr:uid="{00000000-0005-0000-0000-00002A000000}"/>
    <cellStyle name="_Life Units recon 280207_TH SPE IF Total_Scenario 2" xfId="139" xr:uid="{00000000-0005-0000-0000-00002B000000}"/>
    <cellStyle name="_Life Units recon 280207_TH SPE IF Total_Scenario 3" xfId="140" xr:uid="{00000000-0005-0000-0000-00002C000000}"/>
    <cellStyle name="_Life Units recon 280207_TH SPE Total 2010.12 IF CF Working (Scenario 1) v1 (20110411)" xfId="142" xr:uid="{00000000-0005-0000-0000-00002D000000}"/>
    <cellStyle name="_Life Units recon 280207_TH SPE Total 2010.12 IF CF Working (Scenario 2) v1 (20110411)" xfId="144" xr:uid="{00000000-0005-0000-0000-00002E000000}"/>
    <cellStyle name="_Life Units recon 280207_TH SPE Total 2010.12 IF CF Working (Scenario 3) v1 (20110411)" xfId="146" xr:uid="{00000000-0005-0000-0000-00002F000000}"/>
    <cellStyle name="_Life Units recon 280207_Value of Inforce &amp; NB YRT v1.5 (29122009)" xfId="147" xr:uid="{00000000-0005-0000-0000-000030000000}"/>
    <cellStyle name="_Life Units recon 310107" xfId="150" xr:uid="{00000000-0005-0000-0000-000031000000}"/>
    <cellStyle name="_Life Units recon 310107_CN_YRT-EB_NB_(Local&amp;HK_manually_adj)_30112009" xfId="151" xr:uid="{00000000-0005-0000-0000-000032000000}"/>
    <cellStyle name="_Life Units recon 310107_Copy of Value of Inforce &amp; NB YRT v1.5 (29122009)_Checking_TEMP_DELETE_AFTER_USE" xfId="153" xr:uid="{00000000-0005-0000-0000-000033000000}"/>
    <cellStyle name="_Life Units recon 310107_TH SPE IF Total_Scenario 1(Base)" xfId="154" xr:uid="{00000000-0005-0000-0000-000034000000}"/>
    <cellStyle name="_Life Units recon 310107_TH SPE IF Total_Scenario 2" xfId="157" xr:uid="{00000000-0005-0000-0000-000035000000}"/>
    <cellStyle name="_Life Units recon 310107_TH SPE IF Total_Scenario 3" xfId="160" xr:uid="{00000000-0005-0000-0000-000036000000}"/>
    <cellStyle name="_Life Units recon 310107_TH SPE Total 2010.12 IF CF Working (Scenario 1) v1 (20110411)" xfId="84" xr:uid="{00000000-0005-0000-0000-000037000000}"/>
    <cellStyle name="_Life Units recon 310107_TH SPE Total 2010.12 IF CF Working (Scenario 2) v1 (20110411)" xfId="162" xr:uid="{00000000-0005-0000-0000-000038000000}"/>
    <cellStyle name="_Life Units recon 310107_TH SPE Total 2010.12 IF CF Working (Scenario 3) v1 (20110411)" xfId="165" xr:uid="{00000000-0005-0000-0000-000039000000}"/>
    <cellStyle name="_Life Units recon 310107_Value of Inforce &amp; NB YRT v1.5 (29122009)" xfId="167" xr:uid="{00000000-0005-0000-0000-00003A000000}"/>
    <cellStyle name="_Life Units recon 310307" xfId="168" xr:uid="{00000000-0005-0000-0000-00003B000000}"/>
    <cellStyle name="_Life Units recon 310307_CN_YRT-EB_NB_(Local&amp;HK_manually_adj)_30112009" xfId="169" xr:uid="{00000000-0005-0000-0000-00003C000000}"/>
    <cellStyle name="_Life Units recon 310307_Copy of Value of Inforce &amp; NB YRT v1.5 (29122009)_Checking_TEMP_DELETE_AFTER_USE" xfId="118" xr:uid="{00000000-0005-0000-0000-00003D000000}"/>
    <cellStyle name="_Life Units recon 310307_TH SPE IF Total_Scenario 1(Base)" xfId="172" xr:uid="{00000000-0005-0000-0000-00003E000000}"/>
    <cellStyle name="_Life Units recon 310307_TH SPE IF Total_Scenario 2" xfId="163" xr:uid="{00000000-0005-0000-0000-00003F000000}"/>
    <cellStyle name="_Life Units recon 310307_TH SPE IF Total_Scenario 3" xfId="175" xr:uid="{00000000-0005-0000-0000-000040000000}"/>
    <cellStyle name="_Life Units recon 310307_TH SPE Total 2010.12 IF CF Working (Scenario 1) v1 (20110411)" xfId="177" xr:uid="{00000000-0005-0000-0000-000041000000}"/>
    <cellStyle name="_Life Units recon 310307_TH SPE Total 2010.12 IF CF Working (Scenario 2) v1 (20110411)" xfId="178" xr:uid="{00000000-0005-0000-0000-000042000000}"/>
    <cellStyle name="_Life Units recon 310307_TH SPE Total 2010.12 IF CF Working (Scenario 3) v1 (20110411)" xfId="179" xr:uid="{00000000-0005-0000-0000-000043000000}"/>
    <cellStyle name="_Life Units recon 310307_Value of Inforce &amp; NB YRT v1.5 (29122009)" xfId="180" xr:uid="{00000000-0005-0000-0000-000044000000}"/>
    <cellStyle name="_Life Valn 31st Mar 2007 Rev" xfId="171" xr:uid="{00000000-0005-0000-0000-000045000000}"/>
    <cellStyle name="_Life Valn 31st Mar 2007 Rev_CN_YRT-EB_NB_(Local&amp;HK_manually_adj)_30112009" xfId="181" xr:uid="{00000000-0005-0000-0000-000046000000}"/>
    <cellStyle name="_Life Valn 31st Mar 2007 Rev_Copy of Value of Inforce &amp; NB YRT v1.5 (29122009)_Checking_TEMP_DELETE_AFTER_USE" xfId="182" xr:uid="{00000000-0005-0000-0000-000047000000}"/>
    <cellStyle name="_Life Valn 31st Mar 2007 Rev_TH SPE IF Total_Scenario 1(Base)" xfId="57" xr:uid="{00000000-0005-0000-0000-000048000000}"/>
    <cellStyle name="_Life Valn 31st Mar 2007 Rev_TH SPE IF Total_Scenario 2" xfId="184" xr:uid="{00000000-0005-0000-0000-000049000000}"/>
    <cellStyle name="_Life Valn 31st Mar 2007 Rev_TH SPE IF Total_Scenario 3" xfId="74" xr:uid="{00000000-0005-0000-0000-00004A000000}"/>
    <cellStyle name="_Life Valn 31st Mar 2007 Rev_TH SPE Total 2010.12 IF CF Working (Scenario 1) v1 (20110411)" xfId="28" xr:uid="{00000000-0005-0000-0000-00004B000000}"/>
    <cellStyle name="_Life Valn 31st Mar 2007 Rev_TH SPE Total 2010.12 IF CF Working (Scenario 2) v1 (20110411)" xfId="185" xr:uid="{00000000-0005-0000-0000-00004C000000}"/>
    <cellStyle name="_Life Valn 31st Mar 2007 Rev_TH SPE Total 2010.12 IF CF Working (Scenario 3) v1 (20110411)" xfId="188" xr:uid="{00000000-0005-0000-0000-00004D000000}"/>
    <cellStyle name="_Life Valn 31st Mar 2007 Rev_Value of Inforce &amp; NB YRT v1.5 (29122009)" xfId="189" xr:uid="{00000000-0005-0000-0000-00004E000000}"/>
    <cellStyle name="_Map30&amp;6&amp;10" xfId="191" xr:uid="{00000000-0005-0000-0000-00004F000000}"/>
    <cellStyle name="_Month Master" xfId="194" xr:uid="{00000000-0005-0000-0000-000050000000}"/>
    <cellStyle name="_Month Master_CN_YRT-EB_NB_(Local&amp;HK_manually_adj)_30112009" xfId="196" xr:uid="{00000000-0005-0000-0000-000051000000}"/>
    <cellStyle name="_Month Master_Copy of Value of Inforce &amp; NB YRT v1.5 (29122009)_Checking_TEMP_DELETE_AFTER_USE" xfId="197" xr:uid="{00000000-0005-0000-0000-000052000000}"/>
    <cellStyle name="_Month Master_TH SPE IF Total_Scenario 1(Base)" xfId="198" xr:uid="{00000000-0005-0000-0000-000053000000}"/>
    <cellStyle name="_Month Master_TH SPE IF Total_Scenario 2" xfId="199" xr:uid="{00000000-0005-0000-0000-000054000000}"/>
    <cellStyle name="_Month Master_TH SPE IF Total_Scenario 3" xfId="201" xr:uid="{00000000-0005-0000-0000-000055000000}"/>
    <cellStyle name="_Month Master_TH SPE Total 2010.12 IF CF Working (Scenario 1) v1 (20110411)" xfId="149" xr:uid="{00000000-0005-0000-0000-000056000000}"/>
    <cellStyle name="_Month Master_TH SPE Total 2010.12 IF CF Working (Scenario 2) v1 (20110411)" xfId="202" xr:uid="{00000000-0005-0000-0000-000057000000}"/>
    <cellStyle name="_Month Master_TH SPE Total 2010.12 IF CF Working (Scenario 3) v1 (20110411)" xfId="203" xr:uid="{00000000-0005-0000-0000-000058000000}"/>
    <cellStyle name="_Month Master_Value of Inforce &amp; NB YRT v1.5 (29122009)" xfId="206" xr:uid="{00000000-0005-0000-0000-000059000000}"/>
    <cellStyle name="_OIC_Annual_Report_2010" xfId="208" xr:uid="{00000000-0005-0000-0000-00005A000000}"/>
    <cellStyle name="_OIC_Monthly_Report_December2010" xfId="209" xr:uid="{00000000-0005-0000-0000-00005B000000}"/>
    <cellStyle name="_Q_SI Workbook 0508_KO" xfId="211" xr:uid="{00000000-0005-0000-0000-00005C000000}"/>
    <cellStyle name="_Q_SI Workbook 0608_SE" xfId="35" xr:uid="{00000000-0005-0000-0000-00005D000000}"/>
    <cellStyle name="_Q_SI Workbook 0608_TT_1" xfId="212" xr:uid="{00000000-0005-0000-0000-00005E000000}"/>
    <cellStyle name="_Q_SI Workbook 1208_TT-a" xfId="214" xr:uid="{00000000-0005-0000-0000-00005F000000}"/>
    <cellStyle name="_Q_SI Workbook PPYY_TT" xfId="217" xr:uid="{00000000-0005-0000-0000-000060000000}"/>
    <cellStyle name="_Q_SI Workbook PPYY_TT (2ND BATCH)" xfId="218" xr:uid="{00000000-0005-0000-0000-000061000000}"/>
    <cellStyle name="_Q_SI Workbook PPYY_TT (2ND BATCH)-2" xfId="219" xr:uid="{00000000-0005-0000-0000-000062000000}"/>
    <cellStyle name="_Q_SI Workbook PPYY_TT(New Schedule)" xfId="222" xr:uid="{00000000-0005-0000-0000-000063000000}"/>
    <cellStyle name="_Q_SI Workbook PPYY_TT_20080529" xfId="224" xr:uid="{00000000-0005-0000-0000-000064000000}"/>
    <cellStyle name="_Q_SI Workbook PPYY_TT-1" xfId="107" xr:uid="{00000000-0005-0000-0000-000065000000}"/>
    <cellStyle name="_Q_SI Workbook PPYY_TT-3" xfId="226" xr:uid="{00000000-0005-0000-0000-000066000000}"/>
    <cellStyle name="_Q_SI Workbook PPYY_TT-4" xfId="227" xr:uid="{00000000-0005-0000-0000-000067000000}"/>
    <cellStyle name="_Q_SI Workbook_GT_0909_TT" xfId="228" xr:uid="{00000000-0005-0000-0000-000068000000}"/>
    <cellStyle name="_SCH 43 3Q06" xfId="229" xr:uid="{00000000-0005-0000-0000-000069000000}"/>
    <cellStyle name="_SCH 43 3Q06_ECO Part2 0906 - AIA &amp; SUBSIDIARIES - LIFE DIVISION" xfId="60" xr:uid="{00000000-0005-0000-0000-00006A000000}"/>
    <cellStyle name="_SCH 43 3Q06_ECO Part2 0906 - AIA &amp; SUBSIDIARIES - LIFE DIVISION_ECO Part2" xfId="230" xr:uid="{00000000-0005-0000-0000-00006B000000}"/>
    <cellStyle name="_Shortage_78 Branches - Upload Facility" xfId="232" xr:uid="{00000000-0005-0000-0000-00006C000000}"/>
    <cellStyle name="_Shortage_78 Branches - Upload Facility_CN_YRT-EB_NB_(Local&amp;HK_manually_adj)_30112009" xfId="58" xr:uid="{00000000-0005-0000-0000-00006D000000}"/>
    <cellStyle name="_Shortage_78 Branches - Upload Facility_Copy of Value of Inforce &amp; NB YRT v1.5 (29122009)_Checking_TEMP_DELETE_AFTER_USE" xfId="233" xr:uid="{00000000-0005-0000-0000-00006E000000}"/>
    <cellStyle name="_Shortage_78 Branches - Upload Facility_TH SPE IF Total_Scenario 1(Base)" xfId="235" xr:uid="{00000000-0005-0000-0000-00006F000000}"/>
    <cellStyle name="_Shortage_78 Branches - Upload Facility_TH SPE IF Total_Scenario 2" xfId="237" xr:uid="{00000000-0005-0000-0000-000070000000}"/>
    <cellStyle name="_Shortage_78 Branches - Upload Facility_TH SPE IF Total_Scenario 3" xfId="240" xr:uid="{00000000-0005-0000-0000-000071000000}"/>
    <cellStyle name="_Shortage_78 Branches - Upload Facility_TH SPE Total 2010.12 IF CF Working (Scenario 1) v1 (20110411)" xfId="242" xr:uid="{00000000-0005-0000-0000-000072000000}"/>
    <cellStyle name="_Shortage_78 Branches - Upload Facility_TH SPE Total 2010.12 IF CF Working (Scenario 2) v1 (20110411)" xfId="244" xr:uid="{00000000-0005-0000-0000-000073000000}"/>
    <cellStyle name="_Shortage_78 Branches - Upload Facility_TH SPE Total 2010.12 IF CF Working (Scenario 3) v1 (20110411)" xfId="50" xr:uid="{00000000-0005-0000-0000-000074000000}"/>
    <cellStyle name="_Shortage_78 Branches - Upload Facility_Value of Inforce &amp; NB YRT v1.5 (29122009)" xfId="62" xr:uid="{00000000-0005-0000-0000-000075000000}"/>
    <cellStyle name="_Shortage_78 Branches - Upload IT" xfId="245" xr:uid="{00000000-0005-0000-0000-000076000000}"/>
    <cellStyle name="_Shortage_78 Branches - Upload IT_CN_YRT-EB_NB_(Local&amp;HK_manually_adj)_30112009" xfId="247" xr:uid="{00000000-0005-0000-0000-000077000000}"/>
    <cellStyle name="_Shortage_78 Branches - Upload IT_Copy of Value of Inforce &amp; NB YRT v1.5 (29122009)_Checking_TEMP_DELETE_AFTER_USE" xfId="249" xr:uid="{00000000-0005-0000-0000-000078000000}"/>
    <cellStyle name="_Shortage_78 Branches - Upload IT_TH SPE IF Total_Scenario 1(Base)" xfId="205" xr:uid="{00000000-0005-0000-0000-000079000000}"/>
    <cellStyle name="_Shortage_78 Branches - Upload IT_TH SPE IF Total_Scenario 2" xfId="251" xr:uid="{00000000-0005-0000-0000-00007A000000}"/>
    <cellStyle name="_Shortage_78 Branches - Upload IT_TH SPE IF Total_Scenario 3" xfId="56" xr:uid="{00000000-0005-0000-0000-00007B000000}"/>
    <cellStyle name="_Shortage_78 Branches - Upload IT_TH SPE Total 2010.12 IF CF Working (Scenario 1) v1 (20110411)" xfId="253" xr:uid="{00000000-0005-0000-0000-00007C000000}"/>
    <cellStyle name="_Shortage_78 Branches - Upload IT_TH SPE Total 2010.12 IF CF Working (Scenario 2) v1 (20110411)" xfId="65" xr:uid="{00000000-0005-0000-0000-00007D000000}"/>
    <cellStyle name="_Shortage_78 Branches - Upload IT_TH SPE Total 2010.12 IF CF Working (Scenario 3) v1 (20110411)" xfId="254" xr:uid="{00000000-0005-0000-0000-00007E000000}"/>
    <cellStyle name="_Shortage_78 Branches - Upload IT_Value of Inforce &amp; NB YRT v1.5 (29122009)" xfId="46" xr:uid="{00000000-0005-0000-0000-00007F000000}"/>
    <cellStyle name="_SI Workbook (Annual Schedules)" xfId="256" xr:uid="{00000000-0005-0000-0000-000080000000}"/>
    <cellStyle name="_SI Workbook (Quarterly Schedules)-1" xfId="143" xr:uid="{00000000-0005-0000-0000-000081000000}"/>
    <cellStyle name="_Surplus_Dec10" xfId="257" xr:uid="{00000000-0005-0000-0000-000082000000}"/>
    <cellStyle name="_TB 300607" xfId="32" xr:uid="{00000000-0005-0000-0000-000083000000}"/>
    <cellStyle name="_TB 300607_CN_YRT-EB_NB_(Local&amp;HK_manually_adj)_30112009" xfId="258" xr:uid="{00000000-0005-0000-0000-000084000000}"/>
    <cellStyle name="_TB 300607_Copy of Value of Inforce &amp; NB YRT v1.5 (29122009)_Checking_TEMP_DELETE_AFTER_USE" xfId="262" xr:uid="{00000000-0005-0000-0000-000085000000}"/>
    <cellStyle name="_TB 300607_TH SPE IF Total_Scenario 1(Base)" xfId="187" xr:uid="{00000000-0005-0000-0000-000086000000}"/>
    <cellStyle name="_TB 300607_TH SPE IF Total_Scenario 2" xfId="264" xr:uid="{00000000-0005-0000-0000-000087000000}"/>
    <cellStyle name="_TB 300607_TH SPE IF Total_Scenario 3" xfId="29" xr:uid="{00000000-0005-0000-0000-000088000000}"/>
    <cellStyle name="_TB 300607_TH SPE Total 2010.12 IF CF Working (Scenario 1) v1 (20110411)" xfId="166" xr:uid="{00000000-0005-0000-0000-000089000000}"/>
    <cellStyle name="_TB 300607_TH SPE Total 2010.12 IF CF Working (Scenario 2) v1 (20110411)" xfId="96" xr:uid="{00000000-0005-0000-0000-00008A000000}"/>
    <cellStyle name="_TB 300607_TH SPE Total 2010.12 IF CF Working (Scenario 3) v1 (20110411)" xfId="210" xr:uid="{00000000-0005-0000-0000-00008B000000}"/>
    <cellStyle name="_TB 300607_Value of Inforce &amp; NB YRT v1.5 (29122009)" xfId="265" xr:uid="{00000000-0005-0000-0000-00008C000000}"/>
    <cellStyle name="_TH SPE IF Total_Scenario 1(Base)" xfId="267" xr:uid="{00000000-0005-0000-0000-00008D000000}"/>
    <cellStyle name="_TH SPE IF Total_Scenario 2" xfId="269" xr:uid="{00000000-0005-0000-0000-00008E000000}"/>
    <cellStyle name="_TH SPE IF Total_Scenario 3" xfId="270" xr:uid="{00000000-0005-0000-0000-00008F000000}"/>
    <cellStyle name="_TH SPE Total 2010.12 IF CF Working (Scenario 1) v1 (20110411)" xfId="271" xr:uid="{00000000-0005-0000-0000-000090000000}"/>
    <cellStyle name="_TH SPE Total 2010.12 IF CF Working (Scenario 2) v1 (20110411)" xfId="255" xr:uid="{00000000-0005-0000-0000-000091000000}"/>
    <cellStyle name="_TH SPE Total 2010.12 IF CF Working (Scenario 3) v1 (20110411)" xfId="36" xr:uid="{00000000-0005-0000-0000-000092000000}"/>
    <cellStyle name="_Value of Inforce &amp; NB YRT v1.5 (29122009)" xfId="273" xr:uid="{00000000-0005-0000-0000-000093000000}"/>
    <cellStyle name="_WL TB 310307" xfId="274" xr:uid="{00000000-0005-0000-0000-000094000000}"/>
    <cellStyle name="_WL TB 310307_CN_YRT-EB_NB_(Local&amp;HK_manually_adj)_30112009" xfId="275" xr:uid="{00000000-0005-0000-0000-000095000000}"/>
    <cellStyle name="_WL TB 310307_Copy of Value of Inforce &amp; NB YRT v1.5 (29122009)_Checking_TEMP_DELETE_AFTER_USE" xfId="75" xr:uid="{00000000-0005-0000-0000-000096000000}"/>
    <cellStyle name="_WL TB 310307_TH SPE IF Total_Scenario 1(Base)" xfId="276" xr:uid="{00000000-0005-0000-0000-000097000000}"/>
    <cellStyle name="_WL TB 310307_TH SPE IF Total_Scenario 2" xfId="277" xr:uid="{00000000-0005-0000-0000-000098000000}"/>
    <cellStyle name="_WL TB 310307_TH SPE IF Total_Scenario 3" xfId="278" xr:uid="{00000000-0005-0000-0000-000099000000}"/>
    <cellStyle name="_WL TB 310307_TH SPE Total 2010.12 IF CF Working (Scenario 1) v1 (20110411)" xfId="279" xr:uid="{00000000-0005-0000-0000-00009A000000}"/>
    <cellStyle name="_WL TB 310307_TH SPE Total 2010.12 IF CF Working (Scenario 2) v1 (20110411)" xfId="280" xr:uid="{00000000-0005-0000-0000-00009B000000}"/>
    <cellStyle name="_WL TB 310307_TH SPE Total 2010.12 IF CF Working (Scenario 3) v1 (20110411)" xfId="282" xr:uid="{00000000-0005-0000-0000-00009C000000}"/>
    <cellStyle name="_WL TB 310307_Value of Inforce &amp; NB YRT v1.5 (29122009)" xfId="250" xr:uid="{00000000-0005-0000-0000-00009D000000}"/>
    <cellStyle name="=C:\WINNT\SYSTEM32\COMMAND.COM" xfId="284" xr:uid="{00000000-0005-0000-0000-00009E000000}"/>
    <cellStyle name="1Normal" xfId="285" xr:uid="{00000000-0005-0000-0000-00009F000000}"/>
    <cellStyle name="1Normal 2" xfId="626" xr:uid="{00000000-0005-0000-0000-0000A0000000}"/>
    <cellStyle name="20% - Accent1 2" xfId="286" xr:uid="{00000000-0005-0000-0000-0000A1000000}"/>
    <cellStyle name="20% - Accent1 3" xfId="288" xr:uid="{00000000-0005-0000-0000-0000A2000000}"/>
    <cellStyle name="20% - Accent2 2" xfId="145" xr:uid="{00000000-0005-0000-0000-0000A3000000}"/>
    <cellStyle name="20% - Accent2 3" xfId="281" xr:uid="{00000000-0005-0000-0000-0000A4000000}"/>
    <cellStyle name="20% - Accent3 2" xfId="45" xr:uid="{00000000-0005-0000-0000-0000A5000000}"/>
    <cellStyle name="20% - Accent3 3" xfId="47" xr:uid="{00000000-0005-0000-0000-0000A6000000}"/>
    <cellStyle name="20% - Accent4 2" xfId="291" xr:uid="{00000000-0005-0000-0000-0000A7000000}"/>
    <cellStyle name="20% - Accent4 3" xfId="292" xr:uid="{00000000-0005-0000-0000-0000A8000000}"/>
    <cellStyle name="20% - Accent5 2" xfId="99" xr:uid="{00000000-0005-0000-0000-0000A9000000}"/>
    <cellStyle name="20% - Accent5 3" xfId="126" xr:uid="{00000000-0005-0000-0000-0000AA000000}"/>
    <cellStyle name="20% - Accent6 2" xfId="125" xr:uid="{00000000-0005-0000-0000-0000AB000000}"/>
    <cellStyle name="20% - Accent6 3" xfId="59" xr:uid="{00000000-0005-0000-0000-0000AC000000}"/>
    <cellStyle name="20% - 輔色1" xfId="102" xr:uid="{00000000-0005-0000-0000-0000AD000000}"/>
    <cellStyle name="20% - 輔色2" xfId="294" xr:uid="{00000000-0005-0000-0000-0000AE000000}"/>
    <cellStyle name="20% - 輔色3" xfId="296" xr:uid="{00000000-0005-0000-0000-0000AF000000}"/>
    <cellStyle name="20% - 輔色4" xfId="299" xr:uid="{00000000-0005-0000-0000-0000B0000000}"/>
    <cellStyle name="20% - 輔色5" xfId="300" xr:uid="{00000000-0005-0000-0000-0000B1000000}"/>
    <cellStyle name="20% - 輔色6" xfId="302" xr:uid="{00000000-0005-0000-0000-0000B2000000}"/>
    <cellStyle name="40% - Accent1 2" xfId="243" xr:uid="{00000000-0005-0000-0000-0000B3000000}"/>
    <cellStyle name="40% - Accent1 3" xfId="303" xr:uid="{00000000-0005-0000-0000-0000B4000000}"/>
    <cellStyle name="40% - Accent2 2" xfId="305" xr:uid="{00000000-0005-0000-0000-0000B5000000}"/>
    <cellStyle name="40% - Accent2 3" xfId="307" xr:uid="{00000000-0005-0000-0000-0000B6000000}"/>
    <cellStyle name="40% - Accent3 2" xfId="308" xr:uid="{00000000-0005-0000-0000-0000B7000000}"/>
    <cellStyle name="40% - Accent3 3" xfId="309" xr:uid="{00000000-0005-0000-0000-0000B8000000}"/>
    <cellStyle name="40% - Accent4 2" xfId="310" xr:uid="{00000000-0005-0000-0000-0000B9000000}"/>
    <cellStyle name="40% - Accent4 3" xfId="312" xr:uid="{00000000-0005-0000-0000-0000BA000000}"/>
    <cellStyle name="40% - Accent5 2" xfId="223" xr:uid="{00000000-0005-0000-0000-0000BB000000}"/>
    <cellStyle name="40% - Accent5 3" xfId="313" xr:uid="{00000000-0005-0000-0000-0000BC000000}"/>
    <cellStyle name="40% - Accent6 2" xfId="314" xr:uid="{00000000-0005-0000-0000-0000BD000000}"/>
    <cellStyle name="40% - Accent6 3" xfId="315" xr:uid="{00000000-0005-0000-0000-0000BE000000}"/>
    <cellStyle name="40% - 輔色1" xfId="316" xr:uid="{00000000-0005-0000-0000-0000BF000000}"/>
    <cellStyle name="40% - 輔色2" xfId="317" xr:uid="{00000000-0005-0000-0000-0000C0000000}"/>
    <cellStyle name="40% - 輔色3" xfId="318" xr:uid="{00000000-0005-0000-0000-0000C1000000}"/>
    <cellStyle name="40% - 輔色4" xfId="304" xr:uid="{00000000-0005-0000-0000-0000C2000000}"/>
    <cellStyle name="40% - 輔色5" xfId="306" xr:uid="{00000000-0005-0000-0000-0000C3000000}"/>
    <cellStyle name="40% - 輔色6" xfId="319" xr:uid="{00000000-0005-0000-0000-0000C4000000}"/>
    <cellStyle name="60% - Accent1 2" xfId="321" xr:uid="{00000000-0005-0000-0000-0000C5000000}"/>
    <cellStyle name="60% - Accent2 2" xfId="323" xr:uid="{00000000-0005-0000-0000-0000C6000000}"/>
    <cellStyle name="60% - Accent3 2" xfId="55" xr:uid="{00000000-0005-0000-0000-0000C7000000}"/>
    <cellStyle name="60% - Accent4 2" xfId="324" xr:uid="{00000000-0005-0000-0000-0000C8000000}"/>
    <cellStyle name="60% - Accent5 2" xfId="325" xr:uid="{00000000-0005-0000-0000-0000C9000000}"/>
    <cellStyle name="60% - Accent6 2" xfId="327" xr:uid="{00000000-0005-0000-0000-0000CA000000}"/>
    <cellStyle name="60% - 輔色1" xfId="328" xr:uid="{00000000-0005-0000-0000-0000CB000000}"/>
    <cellStyle name="60% - 輔色2" xfId="329" xr:uid="{00000000-0005-0000-0000-0000CC000000}"/>
    <cellStyle name="60% - 輔色3" xfId="49" xr:uid="{00000000-0005-0000-0000-0000CD000000}"/>
    <cellStyle name="60% - 輔色4" xfId="42" xr:uid="{00000000-0005-0000-0000-0000CE000000}"/>
    <cellStyle name="60% - 輔色5" xfId="332" xr:uid="{00000000-0005-0000-0000-0000CF000000}"/>
    <cellStyle name="60% - 輔色6" xfId="335" xr:uid="{00000000-0005-0000-0000-0000D0000000}"/>
    <cellStyle name="Accent1 - 20%" xfId="52" xr:uid="{00000000-0005-0000-0000-0000D1000000}"/>
    <cellStyle name="Accent1 - 40%" xfId="336" xr:uid="{00000000-0005-0000-0000-0000D2000000}"/>
    <cellStyle name="Accent1 - 60%" xfId="155" xr:uid="{00000000-0005-0000-0000-0000D3000000}"/>
    <cellStyle name="Accent1 2" xfId="195" xr:uid="{00000000-0005-0000-0000-0000D4000000}"/>
    <cellStyle name="Accent2 - 20%" xfId="337" xr:uid="{00000000-0005-0000-0000-0000D5000000}"/>
    <cellStyle name="Accent2 - 40%" xfId="37" xr:uid="{00000000-0005-0000-0000-0000D6000000}"/>
    <cellStyle name="Accent2 - 60%" xfId="338" xr:uid="{00000000-0005-0000-0000-0000D7000000}"/>
    <cellStyle name="Accent2 2" xfId="39" xr:uid="{00000000-0005-0000-0000-0000D8000000}"/>
    <cellStyle name="Accent3 - 20%" xfId="341" xr:uid="{00000000-0005-0000-0000-0000D9000000}"/>
    <cellStyle name="Accent3 - 40%" xfId="342" xr:uid="{00000000-0005-0000-0000-0000DA000000}"/>
    <cellStyle name="Accent3 - 60%" xfId="72" xr:uid="{00000000-0005-0000-0000-0000DB000000}"/>
    <cellStyle name="Accent3 2" xfId="246" xr:uid="{00000000-0005-0000-0000-0000DC000000}"/>
    <cellStyle name="Accent4 - 20%" xfId="343" xr:uid="{00000000-0005-0000-0000-0000DD000000}"/>
    <cellStyle name="Accent4 - 40%" xfId="345" xr:uid="{00000000-0005-0000-0000-0000DE000000}"/>
    <cellStyle name="Accent4 - 60%" xfId="346" xr:uid="{00000000-0005-0000-0000-0000DF000000}"/>
    <cellStyle name="Accent4 2" xfId="86" xr:uid="{00000000-0005-0000-0000-0000E0000000}"/>
    <cellStyle name="Accent5 - 20%" xfId="347" xr:uid="{00000000-0005-0000-0000-0000E1000000}"/>
    <cellStyle name="Accent5 - 40%" xfId="348" xr:uid="{00000000-0005-0000-0000-0000E2000000}"/>
    <cellStyle name="Accent5 - 60%" xfId="331" xr:uid="{00000000-0005-0000-0000-0000E3000000}"/>
    <cellStyle name="Accent5 2" xfId="340" xr:uid="{00000000-0005-0000-0000-0000E4000000}"/>
    <cellStyle name="Accent6 - 20%" xfId="351" xr:uid="{00000000-0005-0000-0000-0000E5000000}"/>
    <cellStyle name="Accent6 - 40%" xfId="352" xr:uid="{00000000-0005-0000-0000-0000E6000000}"/>
    <cellStyle name="Accent6 - 60%" xfId="261" xr:uid="{00000000-0005-0000-0000-0000E7000000}"/>
    <cellStyle name="Accent6 2" xfId="353" xr:uid="{00000000-0005-0000-0000-0000E8000000}"/>
    <cellStyle name="ak" xfId="290" xr:uid="{00000000-0005-0000-0000-0000E9000000}"/>
    <cellStyle name="Bad 2" xfId="207" xr:uid="{00000000-0005-0000-0000-0000EA000000}"/>
    <cellStyle name="Calc Currency (0)" xfId="239" xr:uid="{00000000-0005-0000-0000-0000EB000000}"/>
    <cellStyle name="Calc Currency (2)" xfId="354" xr:uid="{00000000-0005-0000-0000-0000EC000000}"/>
    <cellStyle name="Calc Percent (0)" xfId="193" xr:uid="{00000000-0005-0000-0000-0000ED000000}"/>
    <cellStyle name="Calc Percent (1)" xfId="298" xr:uid="{00000000-0005-0000-0000-0000EE000000}"/>
    <cellStyle name="Calc Percent (2)" xfId="355" xr:uid="{00000000-0005-0000-0000-0000EF000000}"/>
    <cellStyle name="Calc Units (0)" xfId="356" xr:uid="{00000000-0005-0000-0000-0000F0000000}"/>
    <cellStyle name="Calc Units (1)" xfId="357" xr:uid="{00000000-0005-0000-0000-0000F1000000}"/>
    <cellStyle name="Calc Units (2)" xfId="359" xr:uid="{00000000-0005-0000-0000-0000F2000000}"/>
    <cellStyle name="Calculation 2" xfId="360" xr:uid="{00000000-0005-0000-0000-0000F3000000}"/>
    <cellStyle name="Calculation 2 2" xfId="522" xr:uid="{00000000-0005-0000-0000-0000F4000000}"/>
    <cellStyle name="Calculation 2 2 2" xfId="822" xr:uid="{00000000-0005-0000-0000-0000F5000000}"/>
    <cellStyle name="Calculation 2 2 2 2" xfId="1014" xr:uid="{00000000-0005-0000-0000-0000F6000000}"/>
    <cellStyle name="Calculation 2 2 2 3" xfId="1201" xr:uid="{00000000-0005-0000-0000-0000F7000000}"/>
    <cellStyle name="Calculation 2 2 3" xfId="711" xr:uid="{00000000-0005-0000-0000-0000F8000000}"/>
    <cellStyle name="Calculation 2 2 4" xfId="910" xr:uid="{00000000-0005-0000-0000-0000F9000000}"/>
    <cellStyle name="Calculation 2 2 5" xfId="1098" xr:uid="{00000000-0005-0000-0000-0000FA000000}"/>
    <cellStyle name="Calculation 2 3" xfId="765" xr:uid="{00000000-0005-0000-0000-0000FB000000}"/>
    <cellStyle name="Calculation 2 3 2" xfId="961" xr:uid="{00000000-0005-0000-0000-0000FC000000}"/>
    <cellStyle name="Calculation 2 3 3" xfId="1150" xr:uid="{00000000-0005-0000-0000-0000FD000000}"/>
    <cellStyle name="Calculation 2 4" xfId="637" xr:uid="{00000000-0005-0000-0000-0000FE000000}"/>
    <cellStyle name="Calculation 2 5" xfId="608" xr:uid="{00000000-0005-0000-0000-0000FF000000}"/>
    <cellStyle name="Calculation 2 6" xfId="603" xr:uid="{00000000-0005-0000-0000-000000010000}"/>
    <cellStyle name="category" xfId="91" xr:uid="{00000000-0005-0000-0000-000001010000}"/>
    <cellStyle name="Change A&amp;ll" xfId="295" xr:uid="{00000000-0005-0000-0000-000002010000}"/>
    <cellStyle name="Change A&amp;ll 2" xfId="518" xr:uid="{00000000-0005-0000-0000-000003010000}"/>
    <cellStyle name="Change A&amp;ll 2 2" xfId="818" xr:uid="{00000000-0005-0000-0000-000004010000}"/>
    <cellStyle name="Change A&amp;ll 2 2 2" xfId="1010" xr:uid="{00000000-0005-0000-0000-000005010000}"/>
    <cellStyle name="Change A&amp;ll 2 2 3" xfId="1197" xr:uid="{00000000-0005-0000-0000-000006010000}"/>
    <cellStyle name="Change A&amp;ll 2 3" xfId="707" xr:uid="{00000000-0005-0000-0000-000007010000}"/>
    <cellStyle name="Change A&amp;ll 2 4" xfId="906" xr:uid="{00000000-0005-0000-0000-000008010000}"/>
    <cellStyle name="Change A&amp;ll 2 5" xfId="1094" xr:uid="{00000000-0005-0000-0000-000009010000}"/>
    <cellStyle name="Change A&amp;ll 3" xfId="760" xr:uid="{00000000-0005-0000-0000-00000A010000}"/>
    <cellStyle name="Change A&amp;ll 3 2" xfId="957" xr:uid="{00000000-0005-0000-0000-00000B010000}"/>
    <cellStyle name="Change A&amp;ll 3 3" xfId="1146" xr:uid="{00000000-0005-0000-0000-00000C010000}"/>
    <cellStyle name="Change A&amp;ll 4" xfId="627" xr:uid="{00000000-0005-0000-0000-00000D010000}"/>
    <cellStyle name="Change A&amp;ll 5" xfId="596" xr:uid="{00000000-0005-0000-0000-00000E010000}"/>
    <cellStyle name="Change A&amp;ll 6" xfId="628" xr:uid="{00000000-0005-0000-0000-00000F010000}"/>
    <cellStyle name="Check Cell 2" xfId="362" xr:uid="{00000000-0005-0000-0000-000010010000}"/>
    <cellStyle name="ColumnHeading" xfId="124" xr:uid="{00000000-0005-0000-0000-000011010000}"/>
    <cellStyle name="ColumnHeading 2" xfId="513" xr:uid="{00000000-0005-0000-0000-000012010000}"/>
    <cellStyle name="ColumnHeading 2 2" xfId="813" xr:uid="{00000000-0005-0000-0000-000013010000}"/>
    <cellStyle name="ColumnHeading 2 2 2" xfId="1005" xr:uid="{00000000-0005-0000-0000-000014010000}"/>
    <cellStyle name="ColumnHeading 2 2 3" xfId="1192" xr:uid="{00000000-0005-0000-0000-000015010000}"/>
    <cellStyle name="ColumnHeading 2 3" xfId="702" xr:uid="{00000000-0005-0000-0000-000016010000}"/>
    <cellStyle name="ColumnHeading 2 4" xfId="901" xr:uid="{00000000-0005-0000-0000-000017010000}"/>
    <cellStyle name="ColumnHeading 2 5" xfId="1089" xr:uid="{00000000-0005-0000-0000-000018010000}"/>
    <cellStyle name="ColumnHeading 3" xfId="754" xr:uid="{00000000-0005-0000-0000-000019010000}"/>
    <cellStyle name="ColumnHeading 3 2" xfId="952" xr:uid="{00000000-0005-0000-0000-00001A010000}"/>
    <cellStyle name="ColumnHeading 3 3" xfId="1141" xr:uid="{00000000-0005-0000-0000-00001B010000}"/>
    <cellStyle name="ColumnHeading 4" xfId="607" xr:uid="{00000000-0005-0000-0000-00001C010000}"/>
    <cellStyle name="ColumnHeading 5" xfId="653" xr:uid="{00000000-0005-0000-0000-00001D010000}"/>
    <cellStyle name="ColumnHeading 6" xfId="693" xr:uid="{00000000-0005-0000-0000-00001E010000}"/>
    <cellStyle name="Comma" xfId="1" builtinId="3"/>
    <cellStyle name="Comma  - Style1" xfId="363" xr:uid="{00000000-0005-0000-0000-000020010000}"/>
    <cellStyle name="Comma  - Style2" xfId="339" xr:uid="{00000000-0005-0000-0000-000021010000}"/>
    <cellStyle name="Comma  - Style3" xfId="90" xr:uid="{00000000-0005-0000-0000-000022010000}"/>
    <cellStyle name="Comma  - Style4" xfId="364" xr:uid="{00000000-0005-0000-0000-000023010000}"/>
    <cellStyle name="Comma  - Style5" xfId="365" xr:uid="{00000000-0005-0000-0000-000024010000}"/>
    <cellStyle name="Comma  - Style6" xfId="366" xr:uid="{00000000-0005-0000-0000-000025010000}"/>
    <cellStyle name="Comma  - Style7" xfId="367" xr:uid="{00000000-0005-0000-0000-000026010000}"/>
    <cellStyle name="Comma  - Style8" xfId="231" xr:uid="{00000000-0005-0000-0000-000027010000}"/>
    <cellStyle name="Comma [0] 2" xfId="368" xr:uid="{00000000-0005-0000-0000-000028010000}"/>
    <cellStyle name="Comma [0] 2 2" xfId="638" xr:uid="{00000000-0005-0000-0000-000029010000}"/>
    <cellStyle name="Comma [00]" xfId="370" xr:uid="{00000000-0005-0000-0000-00002A010000}"/>
    <cellStyle name="Comma 10" xfId="21" xr:uid="{00000000-0005-0000-0000-00002B010000}"/>
    <cellStyle name="Comma 10 2" xfId="582" xr:uid="{00000000-0005-0000-0000-00002C010000}"/>
    <cellStyle name="Comma 11" xfId="573" xr:uid="{00000000-0005-0000-0000-00002D010000}"/>
    <cellStyle name="Comma 11 5 3" xfId="1237" xr:uid="{00000000-0005-0000-0000-00002E010000}"/>
    <cellStyle name="Comma 127" xfId="1241" xr:uid="{00000000-0005-0000-0000-00002F010000}"/>
    <cellStyle name="Comma 2" xfId="5" xr:uid="{00000000-0005-0000-0000-000030010000}"/>
    <cellStyle name="Comma 2 104 3" xfId="1238" xr:uid="{00000000-0005-0000-0000-000031010000}"/>
    <cellStyle name="Comma 2 2" xfId="6" xr:uid="{00000000-0005-0000-0000-000032010000}"/>
    <cellStyle name="Comma 2 2 2" xfId="23" xr:uid="{00000000-0005-0000-0000-000033010000}"/>
    <cellStyle name="Comma 2 2 2 2" xfId="584" xr:uid="{00000000-0005-0000-0000-000034010000}"/>
    <cellStyle name="Comma 2 2 3" xfId="372" xr:uid="{00000000-0005-0000-0000-000035010000}"/>
    <cellStyle name="Comma 2 2 3 2" xfId="640" xr:uid="{00000000-0005-0000-0000-000036010000}"/>
    <cellStyle name="Comma 2 2 4" xfId="575" xr:uid="{00000000-0005-0000-0000-000037010000}"/>
    <cellStyle name="Comma 2 2 5" xfId="1239" xr:uid="{00000000-0005-0000-0000-000038010000}"/>
    <cellStyle name="Comma 2 2 6" xfId="1243" xr:uid="{9621B2D9-869A-459D-9F80-E416279DB62C}"/>
    <cellStyle name="Comma 2 3" xfId="10" xr:uid="{00000000-0005-0000-0000-000039010000}"/>
    <cellStyle name="Comma 2 3 2" xfId="373" xr:uid="{00000000-0005-0000-0000-00003A010000}"/>
    <cellStyle name="Comma 2 3 2 2" xfId="641" xr:uid="{00000000-0005-0000-0000-00003B010000}"/>
    <cellStyle name="Comma 2 3 3" xfId="577" xr:uid="{00000000-0005-0000-0000-00003C010000}"/>
    <cellStyle name="Comma 2 3 4" xfId="570" xr:uid="{00000000-0005-0000-0000-00003D010000}"/>
    <cellStyle name="Comma 2 4" xfId="12" xr:uid="{00000000-0005-0000-0000-00003E010000}"/>
    <cellStyle name="Comma 2 4 2" xfId="54" xr:uid="{00000000-0005-0000-0000-00003F010000}"/>
    <cellStyle name="Comma 2 4 2 2" xfId="595" xr:uid="{00000000-0005-0000-0000-000040010000}"/>
    <cellStyle name="Comma 2 5" xfId="371" xr:uid="{00000000-0005-0000-0000-000041010000}"/>
    <cellStyle name="Comma 2 5 2" xfId="639" xr:uid="{00000000-0005-0000-0000-000042010000}"/>
    <cellStyle name="Comma 2 6" xfId="574" xr:uid="{00000000-0005-0000-0000-000043010000}"/>
    <cellStyle name="Comma 3" xfId="16" xr:uid="{00000000-0005-0000-0000-000044010000}"/>
    <cellStyle name="Comma 3 2" xfId="24" xr:uid="{00000000-0005-0000-0000-000045010000}"/>
    <cellStyle name="Comma 3 2 2" xfId="585" xr:uid="{00000000-0005-0000-0000-000046010000}"/>
    <cellStyle name="Comma 3 2 3" xfId="565" xr:uid="{00000000-0005-0000-0000-000047010000}"/>
    <cellStyle name="Comma 3 3" xfId="375" xr:uid="{00000000-0005-0000-0000-000048010000}"/>
    <cellStyle name="Comma 3 3 2" xfId="643" xr:uid="{00000000-0005-0000-0000-000049010000}"/>
    <cellStyle name="Comma 3 4" xfId="580" xr:uid="{00000000-0005-0000-0000-00004A010000}"/>
    <cellStyle name="Comma 3 5" xfId="563" xr:uid="{00000000-0005-0000-0000-00004B010000}"/>
    <cellStyle name="Comma 3 6" xfId="1242" xr:uid="{BEA504AC-D4D3-4A1F-A788-7F824B383AF1}"/>
    <cellStyle name="Comma 4" xfId="17" xr:uid="{00000000-0005-0000-0000-00004C010000}"/>
    <cellStyle name="Comma 4 2" xfId="25" xr:uid="{00000000-0005-0000-0000-00004D010000}"/>
    <cellStyle name="Comma 4 2 2" xfId="378" xr:uid="{00000000-0005-0000-0000-00004E010000}"/>
    <cellStyle name="Comma 4 2 2 2" xfId="646" xr:uid="{00000000-0005-0000-0000-00004F010000}"/>
    <cellStyle name="Comma 4 2 3" xfId="586" xr:uid="{00000000-0005-0000-0000-000050010000}"/>
    <cellStyle name="Comma 4 3" xfId="377" xr:uid="{00000000-0005-0000-0000-000051010000}"/>
    <cellStyle name="Comma 4 3 2" xfId="645" xr:uid="{00000000-0005-0000-0000-000052010000}"/>
    <cellStyle name="Comma 4 4" xfId="581" xr:uid="{00000000-0005-0000-0000-000053010000}"/>
    <cellStyle name="Comma 4 5" xfId="561" xr:uid="{00000000-0005-0000-0000-000054010000}"/>
    <cellStyle name="Comma 5" xfId="22" xr:uid="{00000000-0005-0000-0000-000055010000}"/>
    <cellStyle name="Comma 5 2" xfId="379" xr:uid="{00000000-0005-0000-0000-000056010000}"/>
    <cellStyle name="Comma 5 2 2" xfId="647" xr:uid="{00000000-0005-0000-0000-000057010000}"/>
    <cellStyle name="Comma 5 3" xfId="583" xr:uid="{00000000-0005-0000-0000-000058010000}"/>
    <cellStyle name="Comma 6" xfId="381" xr:uid="{00000000-0005-0000-0000-000059010000}"/>
    <cellStyle name="Comma 6 2" xfId="383" xr:uid="{00000000-0005-0000-0000-00005A010000}"/>
    <cellStyle name="Comma 6 2 2" xfId="649" xr:uid="{00000000-0005-0000-0000-00005B010000}"/>
    <cellStyle name="Comma 6 3" xfId="648" xr:uid="{00000000-0005-0000-0000-00005C010000}"/>
    <cellStyle name="Comma 7" xfId="272" xr:uid="{00000000-0005-0000-0000-00005D010000}"/>
    <cellStyle name="Comma 7 2" xfId="624" xr:uid="{00000000-0005-0000-0000-00005E010000}"/>
    <cellStyle name="Comma 8" xfId="384" xr:uid="{00000000-0005-0000-0000-00005F010000}"/>
    <cellStyle name="Comma 8 2" xfId="650" xr:uid="{00000000-0005-0000-0000-000060010000}"/>
    <cellStyle name="Comma 9" xfId="572" xr:uid="{00000000-0005-0000-0000-000061010000}"/>
    <cellStyle name="Comma0" xfId="385" xr:uid="{00000000-0005-0000-0000-000062010000}"/>
    <cellStyle name="Currency [00]" xfId="174" xr:uid="{00000000-0005-0000-0000-000063010000}"/>
    <cellStyle name="Currency0" xfId="330" xr:uid="{00000000-0005-0000-0000-000064010000}"/>
    <cellStyle name="Currency1" xfId="334" xr:uid="{00000000-0005-0000-0000-000065010000}"/>
    <cellStyle name="CVD Number" xfId="386" xr:uid="{00000000-0005-0000-0000-000066010000}"/>
    <cellStyle name="Date" xfId="136" xr:uid="{00000000-0005-0000-0000-000067010000}"/>
    <cellStyle name="Date Short" xfId="388" xr:uid="{00000000-0005-0000-0000-000068010000}"/>
    <cellStyle name="DELTA" xfId="389" xr:uid="{00000000-0005-0000-0000-000069010000}"/>
    <cellStyle name="dgw" xfId="390" xr:uid="{00000000-0005-0000-0000-00006A010000}"/>
    <cellStyle name="Emphasis 1" xfId="392" xr:uid="{00000000-0005-0000-0000-00006B010000}"/>
    <cellStyle name="Emphasis 2" xfId="394" xr:uid="{00000000-0005-0000-0000-00006C010000}"/>
    <cellStyle name="Emphasis 3" xfId="215" xr:uid="{00000000-0005-0000-0000-00006D010000}"/>
    <cellStyle name="Enter Currency (0)" xfId="397" xr:uid="{00000000-0005-0000-0000-00006E010000}"/>
    <cellStyle name="Enter Currency (2)" xfId="93" xr:uid="{00000000-0005-0000-0000-00006F010000}"/>
    <cellStyle name="Enter Units (0)" xfId="399" xr:uid="{00000000-0005-0000-0000-000070010000}"/>
    <cellStyle name="Enter Units (1)" xfId="138" xr:uid="{00000000-0005-0000-0000-000071010000}"/>
    <cellStyle name="Enter Units (2)" xfId="132" xr:uid="{00000000-0005-0000-0000-000072010000}"/>
    <cellStyle name="Euro" xfId="400" xr:uid="{00000000-0005-0000-0000-000073010000}"/>
    <cellStyle name="Excel Built-in Normal" xfId="8" xr:uid="{00000000-0005-0000-0000-000074010000}"/>
    <cellStyle name="Explanatory Text 2" xfId="100" xr:uid="{00000000-0005-0000-0000-000075010000}"/>
    <cellStyle name="Fixed" xfId="401" xr:uid="{00000000-0005-0000-0000-000076010000}"/>
    <cellStyle name="Formula" xfId="287" xr:uid="{00000000-0005-0000-0000-000077010000}"/>
    <cellStyle name="Good 2" xfId="380" xr:uid="{00000000-0005-0000-0000-000078010000}"/>
    <cellStyle name="Grey" xfId="402" xr:uid="{00000000-0005-0000-0000-000079010000}"/>
    <cellStyle name="HEADER" xfId="320" xr:uid="{00000000-0005-0000-0000-00007A010000}"/>
    <cellStyle name="Header1" xfId="403" xr:uid="{00000000-0005-0000-0000-00007B010000}"/>
    <cellStyle name="Header1 2" xfId="527" xr:uid="{00000000-0005-0000-0000-00007C010000}"/>
    <cellStyle name="Header1 2 2" xfId="827" xr:uid="{00000000-0005-0000-0000-00007D010000}"/>
    <cellStyle name="Header1 2 3" xfId="1103" xr:uid="{00000000-0005-0000-0000-00007E010000}"/>
    <cellStyle name="Header1 3" xfId="771" xr:uid="{00000000-0005-0000-0000-00007F010000}"/>
    <cellStyle name="Header1 4" xfId="1050" xr:uid="{00000000-0005-0000-0000-000080010000}"/>
    <cellStyle name="Header2" xfId="404" xr:uid="{00000000-0005-0000-0000-000081010000}"/>
    <cellStyle name="Header2 2" xfId="772" xr:uid="{00000000-0005-0000-0000-000082010000}"/>
    <cellStyle name="Header2 2 2" xfId="966" xr:uid="{00000000-0005-0000-0000-000083010000}"/>
    <cellStyle name="Header2 2 3" xfId="1155" xr:uid="{00000000-0005-0000-0000-000084010000}"/>
    <cellStyle name="Header2 3" xfId="654" xr:uid="{00000000-0005-0000-0000-000085010000}"/>
    <cellStyle name="Header2 4" xfId="859" xr:uid="{00000000-0005-0000-0000-000086010000}"/>
    <cellStyle name="Header2 5" xfId="1051" xr:uid="{00000000-0005-0000-0000-000087010000}"/>
    <cellStyle name="Heading" xfId="141" xr:uid="{00000000-0005-0000-0000-000088010000}"/>
    <cellStyle name="Heading 1 2" xfId="405" xr:uid="{00000000-0005-0000-0000-000089010000}"/>
    <cellStyle name="Heading 2 2" xfId="406" xr:uid="{00000000-0005-0000-0000-00008A010000}"/>
    <cellStyle name="Heading 3 2" xfId="407" xr:uid="{00000000-0005-0000-0000-00008B010000}"/>
    <cellStyle name="Heading 3 2 2" xfId="773" xr:uid="{00000000-0005-0000-0000-00008C010000}"/>
    <cellStyle name="Heading 3 2 3" xfId="655" xr:uid="{00000000-0005-0000-0000-00008D010000}"/>
    <cellStyle name="Heading 4 2" xfId="409" xr:uid="{00000000-0005-0000-0000-00008E010000}"/>
    <cellStyle name="Heading 5" xfId="755" xr:uid="{00000000-0005-0000-0000-00008F010000}"/>
    <cellStyle name="Heading 6" xfId="609" xr:uid="{00000000-0005-0000-0000-000090010000}"/>
    <cellStyle name="Hyperlink" xfId="18" builtinId="8"/>
    <cellStyle name="Hyperlink 2" xfId="568" xr:uid="{00000000-0005-0000-0000-000092010000}"/>
    <cellStyle name="Hyperlink 3" xfId="571" xr:uid="{00000000-0005-0000-0000-000093010000}"/>
    <cellStyle name="Index Number" xfId="159" xr:uid="{00000000-0005-0000-0000-000094010000}"/>
    <cellStyle name="Inhaltsverzeichnispunke" xfId="411" xr:uid="{00000000-0005-0000-0000-000095010000}"/>
    <cellStyle name="Input [yellow]" xfId="412" xr:uid="{00000000-0005-0000-0000-000096010000}"/>
    <cellStyle name="Input [yellow] 2" xfId="528" xr:uid="{00000000-0005-0000-0000-000097010000}"/>
    <cellStyle name="Input [yellow] 2 2" xfId="828" xr:uid="{00000000-0005-0000-0000-000098010000}"/>
    <cellStyle name="Input [yellow] 2 2 2" xfId="1019" xr:uid="{00000000-0005-0000-0000-000099010000}"/>
    <cellStyle name="Input [yellow] 2 2 3" xfId="1206" xr:uid="{00000000-0005-0000-0000-00009A010000}"/>
    <cellStyle name="Input [yellow] 2 3" xfId="716" xr:uid="{00000000-0005-0000-0000-00009B010000}"/>
    <cellStyle name="Input [yellow] 2 4" xfId="915" xr:uid="{00000000-0005-0000-0000-00009C010000}"/>
    <cellStyle name="Input [yellow] 2 5" xfId="1104" xr:uid="{00000000-0005-0000-0000-00009D010000}"/>
    <cellStyle name="Input [yellow] 3" xfId="774" xr:uid="{00000000-0005-0000-0000-00009E010000}"/>
    <cellStyle name="Input [yellow] 3 2" xfId="968" xr:uid="{00000000-0005-0000-0000-00009F010000}"/>
    <cellStyle name="Input [yellow] 3 3" xfId="1156" xr:uid="{00000000-0005-0000-0000-0000A0010000}"/>
    <cellStyle name="Input [yellow] 4" xfId="657" xr:uid="{00000000-0005-0000-0000-0000A1010000}"/>
    <cellStyle name="Input [yellow] 5" xfId="861" xr:uid="{00000000-0005-0000-0000-0000A2010000}"/>
    <cellStyle name="Input [yellow] 6" xfId="1052" xr:uid="{00000000-0005-0000-0000-0000A3010000}"/>
    <cellStyle name="Input 2" xfId="297" xr:uid="{00000000-0005-0000-0000-0000A4010000}"/>
    <cellStyle name="Input 2 2" xfId="519" xr:uid="{00000000-0005-0000-0000-0000A5010000}"/>
    <cellStyle name="Input 2 2 2" xfId="819" xr:uid="{00000000-0005-0000-0000-0000A6010000}"/>
    <cellStyle name="Input 2 2 2 2" xfId="1011" xr:uid="{00000000-0005-0000-0000-0000A7010000}"/>
    <cellStyle name="Input 2 2 2 3" xfId="1198" xr:uid="{00000000-0005-0000-0000-0000A8010000}"/>
    <cellStyle name="Input 2 2 3" xfId="708" xr:uid="{00000000-0005-0000-0000-0000A9010000}"/>
    <cellStyle name="Input 2 2 4" xfId="907" xr:uid="{00000000-0005-0000-0000-0000AA010000}"/>
    <cellStyle name="Input 2 2 5" xfId="1095" xr:uid="{00000000-0005-0000-0000-0000AB010000}"/>
    <cellStyle name="Input 2 3" xfId="761" xr:uid="{00000000-0005-0000-0000-0000AC010000}"/>
    <cellStyle name="Input 2 3 2" xfId="958" xr:uid="{00000000-0005-0000-0000-0000AD010000}"/>
    <cellStyle name="Input 2 3 3" xfId="1147" xr:uid="{00000000-0005-0000-0000-0000AE010000}"/>
    <cellStyle name="Input 2 4" xfId="629" xr:uid="{00000000-0005-0000-0000-0000AF010000}"/>
    <cellStyle name="Input 2 5" xfId="619" xr:uid="{00000000-0005-0000-0000-0000B0010000}"/>
    <cellStyle name="Input 2 6" xfId="610" xr:uid="{00000000-0005-0000-0000-0000B1010000}"/>
    <cellStyle name="Integer" xfId="221" xr:uid="{00000000-0005-0000-0000-0000B2010000}"/>
    <cellStyle name="Integer 2" xfId="350" xr:uid="{00000000-0005-0000-0000-0000B3010000}"/>
    <cellStyle name="Integer 3" xfId="116" xr:uid="{00000000-0005-0000-0000-0000B4010000}"/>
    <cellStyle name="Integer 4" xfId="414" xr:uid="{00000000-0005-0000-0000-0000B5010000}"/>
    <cellStyle name="Link Currency (0)" xfId="161" xr:uid="{00000000-0005-0000-0000-0000B6010000}"/>
    <cellStyle name="Linked Cell 2" xfId="148" xr:uid="{00000000-0005-0000-0000-0000B7010000}"/>
    <cellStyle name="Milliers [0]_laroux" xfId="83" xr:uid="{00000000-0005-0000-0000-0000B8010000}"/>
    <cellStyle name="Milliers_laroux" xfId="416" xr:uid="{00000000-0005-0000-0000-0000B9010000}"/>
    <cellStyle name="Model" xfId="417" xr:uid="{00000000-0005-0000-0000-0000BA010000}"/>
    <cellStyle name="Model 2" xfId="530" xr:uid="{00000000-0005-0000-0000-0000BB010000}"/>
    <cellStyle name="Model 2 2" xfId="830" xr:uid="{00000000-0005-0000-0000-0000BC010000}"/>
    <cellStyle name="Model 2 2 2" xfId="1021" xr:uid="{00000000-0005-0000-0000-0000BD010000}"/>
    <cellStyle name="Model 2 3" xfId="917" xr:uid="{00000000-0005-0000-0000-0000BE010000}"/>
    <cellStyle name="Model 3" xfId="863" xr:uid="{00000000-0005-0000-0000-0000BF010000}"/>
    <cellStyle name="Mon?aire [0]_laroux" xfId="71" xr:uid="{00000000-0005-0000-0000-0000C0010000}"/>
    <cellStyle name="Mon?aire_laroux" xfId="418" xr:uid="{00000000-0005-0000-0000-0000C1010000}"/>
    <cellStyle name="Mon騁aire [0]_laroux" xfId="408" xr:uid="{00000000-0005-0000-0000-0000C2010000}"/>
    <cellStyle name="Mon騁aire_laroux" xfId="248" xr:uid="{00000000-0005-0000-0000-0000C3010000}"/>
    <cellStyle name="Neutral 2" xfId="420" xr:uid="{00000000-0005-0000-0000-0000C4010000}"/>
    <cellStyle name="NoL" xfId="422" xr:uid="{00000000-0005-0000-0000-0000C5010000}"/>
    <cellStyle name="NoL 2" xfId="777" xr:uid="{00000000-0005-0000-0000-0000C6010000}"/>
    <cellStyle name="NoL 3" xfId="661" xr:uid="{00000000-0005-0000-0000-0000C7010000}"/>
    <cellStyle name="Non d?fini" xfId="423" xr:uid="{00000000-0005-0000-0000-0000C8010000}"/>
    <cellStyle name="Nor}al" xfId="425" xr:uid="{00000000-0005-0000-0000-0000C9010000}"/>
    <cellStyle name="Normal" xfId="0" builtinId="0"/>
    <cellStyle name="Normal - Style1" xfId="81" xr:uid="{00000000-0005-0000-0000-0000CB010000}"/>
    <cellStyle name="Normal 10" xfId="426" xr:uid="{00000000-0005-0000-0000-0000CC010000}"/>
    <cellStyle name="Normal 11" xfId="427" xr:uid="{00000000-0005-0000-0000-0000CD010000}"/>
    <cellStyle name="Normal 12" xfId="361" xr:uid="{00000000-0005-0000-0000-0000CE010000}"/>
    <cellStyle name="Normal 13" xfId="26" xr:uid="{00000000-0005-0000-0000-0000CF010000}"/>
    <cellStyle name="Normal 13 2" xfId="587" xr:uid="{00000000-0005-0000-0000-0000D0010000}"/>
    <cellStyle name="Normal 15" xfId="268" xr:uid="{00000000-0005-0000-0000-0000D1010000}"/>
    <cellStyle name="Normal 2" xfId="3" xr:uid="{00000000-0005-0000-0000-0000D2010000}"/>
    <cellStyle name="Normal 2 2" xfId="9" xr:uid="{00000000-0005-0000-0000-0000D3010000}"/>
    <cellStyle name="Normal 2 2 2" xfId="428" xr:uid="{00000000-0005-0000-0000-0000D4010000}"/>
    <cellStyle name="Normal 2 2 3" xfId="576" xr:uid="{00000000-0005-0000-0000-0000D5010000}"/>
    <cellStyle name="Normal 2 2 4" xfId="569" xr:uid="{00000000-0005-0000-0000-0000D6010000}"/>
    <cellStyle name="Normal 2 3" xfId="11" xr:uid="{00000000-0005-0000-0000-0000D7010000}"/>
    <cellStyle name="Normal 2 3 2" xfId="19" xr:uid="{00000000-0005-0000-0000-0000D8010000}"/>
    <cellStyle name="Normal 2 3 3" xfId="578" xr:uid="{00000000-0005-0000-0000-0000D9010000}"/>
    <cellStyle name="Normal 2 3 4" xfId="567" xr:uid="{00000000-0005-0000-0000-0000DA010000}"/>
    <cellStyle name="Normal 2 4" xfId="566" xr:uid="{00000000-0005-0000-0000-0000DB010000}"/>
    <cellStyle name="Normal 20" xfId="1240" xr:uid="{00000000-0005-0000-0000-0000DC010000}"/>
    <cellStyle name="Normal 28 5" xfId="200" xr:uid="{00000000-0005-0000-0000-0000DD010000}"/>
    <cellStyle name="Normal 3" xfId="4" xr:uid="{00000000-0005-0000-0000-0000DE010000}"/>
    <cellStyle name="Normal 3 2" xfId="216" xr:uid="{00000000-0005-0000-0000-0000DF010000}"/>
    <cellStyle name="Normal 3 2 2" xfId="615" xr:uid="{00000000-0005-0000-0000-0000E0010000}"/>
    <cellStyle name="Normal 3 2 3" xfId="564" xr:uid="{00000000-0005-0000-0000-0000E1010000}"/>
    <cellStyle name="Normal 3 3" xfId="20" xr:uid="{00000000-0005-0000-0000-0000E2010000}"/>
    <cellStyle name="Normal 3 3 2" xfId="110" xr:uid="{00000000-0005-0000-0000-0000E3010000}"/>
    <cellStyle name="Normal 3 4" xfId="67" xr:uid="{00000000-0005-0000-0000-0000E4010000}"/>
    <cellStyle name="Normal 3 5" xfId="562" xr:uid="{00000000-0005-0000-0000-0000E5010000}"/>
    <cellStyle name="Normal 4" xfId="429" xr:uid="{00000000-0005-0000-0000-0000E6010000}"/>
    <cellStyle name="Normal 4 2" xfId="430" xr:uid="{00000000-0005-0000-0000-0000E7010000}"/>
    <cellStyle name="Normal 4 3" xfId="663" xr:uid="{00000000-0005-0000-0000-0000E8010000}"/>
    <cellStyle name="Normal 4 4" xfId="560" xr:uid="{00000000-0005-0000-0000-0000E9010000}"/>
    <cellStyle name="Normal 5" xfId="236" xr:uid="{00000000-0005-0000-0000-0000EA010000}"/>
    <cellStyle name="Normal 6" xfId="238" xr:uid="{00000000-0005-0000-0000-0000EB010000}"/>
    <cellStyle name="Normal 6 2" xfId="431" xr:uid="{00000000-0005-0000-0000-0000EC010000}"/>
    <cellStyle name="Normal 6 3" xfId="44" xr:uid="{00000000-0005-0000-0000-0000ED010000}"/>
    <cellStyle name="Normal 7" xfId="156" xr:uid="{00000000-0005-0000-0000-0000EE010000}"/>
    <cellStyle name="Normal 8" xfId="158" xr:uid="{00000000-0005-0000-0000-0000EF010000}"/>
    <cellStyle name="Normal 9" xfId="432" xr:uid="{00000000-0005-0000-0000-0000F0010000}"/>
    <cellStyle name="Normal_Annual Statement Life 2001 (Leila)" xfId="1236" xr:uid="{00000000-0005-0000-0000-0000F1010000}"/>
    <cellStyle name="Normal_sched A &amp; exh 2,3,4" xfId="14" xr:uid="{00000000-0005-0000-0000-0000F2010000}"/>
    <cellStyle name="Normalny_PRESIDE1" xfId="433" xr:uid="{00000000-0005-0000-0000-0000F3010000}"/>
    <cellStyle name="Note 2" xfId="374" xr:uid="{00000000-0005-0000-0000-0000F4010000}"/>
    <cellStyle name="Note 2 2" xfId="523" xr:uid="{00000000-0005-0000-0000-0000F5010000}"/>
    <cellStyle name="Note 2 2 2" xfId="823" xr:uid="{00000000-0005-0000-0000-0000F6010000}"/>
    <cellStyle name="Note 2 2 2 2" xfId="1015" xr:uid="{00000000-0005-0000-0000-0000F7010000}"/>
    <cellStyle name="Note 2 2 2 3" xfId="1202" xr:uid="{00000000-0005-0000-0000-0000F8010000}"/>
    <cellStyle name="Note 2 2 3" xfId="712" xr:uid="{00000000-0005-0000-0000-0000F9010000}"/>
    <cellStyle name="Note 2 2 4" xfId="911" xr:uid="{00000000-0005-0000-0000-0000FA010000}"/>
    <cellStyle name="Note 2 2 5" xfId="1099" xr:uid="{00000000-0005-0000-0000-0000FB010000}"/>
    <cellStyle name="Note 2 3" xfId="766" xr:uid="{00000000-0005-0000-0000-0000FC010000}"/>
    <cellStyle name="Note 2 3 2" xfId="962" xr:uid="{00000000-0005-0000-0000-0000FD010000}"/>
    <cellStyle name="Note 2 3 3" xfId="1151" xr:uid="{00000000-0005-0000-0000-0000FE010000}"/>
    <cellStyle name="Note 2 4" xfId="642" xr:uid="{00000000-0005-0000-0000-0000FF010000}"/>
    <cellStyle name="Note 2 5" xfId="606" xr:uid="{00000000-0005-0000-0000-000000020000}"/>
    <cellStyle name="Note 2 6" xfId="617" xr:uid="{00000000-0005-0000-0000-000001020000}"/>
    <cellStyle name="Note 3" xfId="376" xr:uid="{00000000-0005-0000-0000-000002020000}"/>
    <cellStyle name="Note 3 2" xfId="524" xr:uid="{00000000-0005-0000-0000-000003020000}"/>
    <cellStyle name="Note 3 2 2" xfId="824" xr:uid="{00000000-0005-0000-0000-000004020000}"/>
    <cellStyle name="Note 3 2 2 2" xfId="1016" xr:uid="{00000000-0005-0000-0000-000005020000}"/>
    <cellStyle name="Note 3 2 2 3" xfId="1203" xr:uid="{00000000-0005-0000-0000-000006020000}"/>
    <cellStyle name="Note 3 2 3" xfId="713" xr:uid="{00000000-0005-0000-0000-000007020000}"/>
    <cellStyle name="Note 3 2 4" xfId="912" xr:uid="{00000000-0005-0000-0000-000008020000}"/>
    <cellStyle name="Note 3 2 5" xfId="1100" xr:uid="{00000000-0005-0000-0000-000009020000}"/>
    <cellStyle name="Note 3 3" xfId="767" xr:uid="{00000000-0005-0000-0000-00000A020000}"/>
    <cellStyle name="Note 3 3 2" xfId="963" xr:uid="{00000000-0005-0000-0000-00000B020000}"/>
    <cellStyle name="Note 3 3 3" xfId="1152" xr:uid="{00000000-0005-0000-0000-00000C020000}"/>
    <cellStyle name="Note 3 4" xfId="644" xr:uid="{00000000-0005-0000-0000-00000D020000}"/>
    <cellStyle name="Note 3 5" xfId="594" xr:uid="{00000000-0005-0000-0000-00000E020000}"/>
    <cellStyle name="Note 3 6" xfId="658" xr:uid="{00000000-0005-0000-0000-00000F020000}"/>
    <cellStyle name="Number 1" xfId="398" xr:uid="{00000000-0005-0000-0000-000010020000}"/>
    <cellStyle name="Number 1 2" xfId="770" xr:uid="{00000000-0005-0000-0000-000011020000}"/>
    <cellStyle name="Output 2" xfId="434" xr:uid="{00000000-0005-0000-0000-000012020000}"/>
    <cellStyle name="Output 2 2" xfId="532" xr:uid="{00000000-0005-0000-0000-000013020000}"/>
    <cellStyle name="Output 2 2 2" xfId="832" xr:uid="{00000000-0005-0000-0000-000014020000}"/>
    <cellStyle name="Output 2 2 2 2" xfId="1023" xr:uid="{00000000-0005-0000-0000-000015020000}"/>
    <cellStyle name="Output 2 2 2 3" xfId="1209" xr:uid="{00000000-0005-0000-0000-000016020000}"/>
    <cellStyle name="Output 2 2 3" xfId="719" xr:uid="{00000000-0005-0000-0000-000017020000}"/>
    <cellStyle name="Output 2 2 4" xfId="919" xr:uid="{00000000-0005-0000-0000-000018020000}"/>
    <cellStyle name="Output 2 2 5" xfId="1107" xr:uid="{00000000-0005-0000-0000-000019020000}"/>
    <cellStyle name="Output 2 3" xfId="778" xr:uid="{00000000-0005-0000-0000-00001A020000}"/>
    <cellStyle name="Output 2 3 2" xfId="971" xr:uid="{00000000-0005-0000-0000-00001B020000}"/>
    <cellStyle name="Output 2 3 3" xfId="1159" xr:uid="{00000000-0005-0000-0000-00001C020000}"/>
    <cellStyle name="Output 2 4" xfId="665" xr:uid="{00000000-0005-0000-0000-00001D020000}"/>
    <cellStyle name="Output 2 5" xfId="867" xr:uid="{00000000-0005-0000-0000-00001E020000}"/>
    <cellStyle name="Output 2 6" xfId="1055" xr:uid="{00000000-0005-0000-0000-00001F020000}"/>
    <cellStyle name="OUTPUT AMOUNTS" xfId="435" xr:uid="{00000000-0005-0000-0000-000020020000}"/>
    <cellStyle name="OUTPUT COLUMN HEADINGS" xfId="225" xr:uid="{00000000-0005-0000-0000-000021020000}"/>
    <cellStyle name="OUTPUT LINE ITEMS" xfId="436" xr:uid="{00000000-0005-0000-0000-000022020000}"/>
    <cellStyle name="OUTPUT REPORT HEADING" xfId="437" xr:uid="{00000000-0005-0000-0000-000023020000}"/>
    <cellStyle name="OUTPUT REPORT TITLE" xfId="241" xr:uid="{00000000-0005-0000-0000-000024020000}"/>
    <cellStyle name="Percent" xfId="2" builtinId="5"/>
    <cellStyle name="Percent [2]" xfId="438" xr:uid="{00000000-0005-0000-0000-000026020000}"/>
    <cellStyle name="Percent 14" xfId="13" xr:uid="{00000000-0005-0000-0000-000027020000}"/>
    <cellStyle name="Percent 2" xfId="7" xr:uid="{00000000-0005-0000-0000-000028020000}"/>
    <cellStyle name="Percent 2 2" xfId="15" xr:uid="{00000000-0005-0000-0000-000029020000}"/>
    <cellStyle name="Percent 2 2 2" xfId="369" xr:uid="{00000000-0005-0000-0000-00002A020000}"/>
    <cellStyle name="Percent 2 3" xfId="391" xr:uid="{00000000-0005-0000-0000-00002B020000}"/>
    <cellStyle name="Percent 2 4" xfId="311" xr:uid="{00000000-0005-0000-0000-00002C020000}"/>
    <cellStyle name="Percent 3" xfId="152" xr:uid="{00000000-0005-0000-0000-00002D020000}"/>
    <cellStyle name="Percent 3 2" xfId="387" xr:uid="{00000000-0005-0000-0000-00002E020000}"/>
    <cellStyle name="Percent 3 2 2" xfId="440" xr:uid="{00000000-0005-0000-0000-00002F020000}"/>
    <cellStyle name="Percent 4" xfId="441" xr:uid="{00000000-0005-0000-0000-000030020000}"/>
    <cellStyle name="Percent 4 2" xfId="64" xr:uid="{00000000-0005-0000-0000-000031020000}"/>
    <cellStyle name="Percent 4 3" xfId="70" xr:uid="{00000000-0005-0000-0000-000032020000}"/>
    <cellStyle name="Percent 4 4" xfId="48" xr:uid="{00000000-0005-0000-0000-000033020000}"/>
    <cellStyle name="Percent 5" xfId="326" xr:uid="{00000000-0005-0000-0000-000034020000}"/>
    <cellStyle name="Percent 6" xfId="186" xr:uid="{00000000-0005-0000-0000-000035020000}"/>
    <cellStyle name="Percent 6 2" xfId="443" xr:uid="{00000000-0005-0000-0000-000036020000}"/>
    <cellStyle name="Percent 7" xfId="444" xr:uid="{00000000-0005-0000-0000-000037020000}"/>
    <cellStyle name="Percent 8" xfId="192" xr:uid="{00000000-0005-0000-0000-000038020000}"/>
    <cellStyle name="Percent 9" xfId="446" xr:uid="{00000000-0005-0000-0000-000039020000}"/>
    <cellStyle name="PSChar" xfId="450" xr:uid="{00000000-0005-0000-0000-00003A020000}"/>
    <cellStyle name="PSHeading" xfId="53" xr:uid="{00000000-0005-0000-0000-00003B020000}"/>
    <cellStyle name="PSHeading 2" xfId="508" xr:uid="{00000000-0005-0000-0000-00003C020000}"/>
    <cellStyle name="PSHeading 2 2" xfId="808" xr:uid="{00000000-0005-0000-0000-00003D020000}"/>
    <cellStyle name="PSHeading 2 2 2" xfId="1000" xr:uid="{00000000-0005-0000-0000-00003E020000}"/>
    <cellStyle name="PSHeading 2 3" xfId="896" xr:uid="{00000000-0005-0000-0000-00003F020000}"/>
    <cellStyle name="PSHeading 3" xfId="593" xr:uid="{00000000-0005-0000-0000-000040020000}"/>
    <cellStyle name="QIS2CalcCell" xfId="451" xr:uid="{00000000-0005-0000-0000-000041020000}"/>
    <cellStyle name="QIS2Locked" xfId="115" xr:uid="{00000000-0005-0000-0000-000042020000}"/>
    <cellStyle name="SAPBEXaggData" xfId="260" xr:uid="{00000000-0005-0000-0000-000043020000}"/>
    <cellStyle name="SAPBEXaggData 2" xfId="517" xr:uid="{00000000-0005-0000-0000-000044020000}"/>
    <cellStyle name="SAPBEXaggData 2 2" xfId="817" xr:uid="{00000000-0005-0000-0000-000045020000}"/>
    <cellStyle name="SAPBEXaggData 2 2 2" xfId="1009" xr:uid="{00000000-0005-0000-0000-000046020000}"/>
    <cellStyle name="SAPBEXaggData 2 2 3" xfId="1196" xr:uid="{00000000-0005-0000-0000-000047020000}"/>
    <cellStyle name="SAPBEXaggData 2 3" xfId="706" xr:uid="{00000000-0005-0000-0000-000048020000}"/>
    <cellStyle name="SAPBEXaggData 2 4" xfId="905" xr:uid="{00000000-0005-0000-0000-000049020000}"/>
    <cellStyle name="SAPBEXaggData 2 5" xfId="1093" xr:uid="{00000000-0005-0000-0000-00004A020000}"/>
    <cellStyle name="SAPBEXaggData 3" xfId="759" xr:uid="{00000000-0005-0000-0000-00004B020000}"/>
    <cellStyle name="SAPBEXaggData 3 2" xfId="956" xr:uid="{00000000-0005-0000-0000-00004C020000}"/>
    <cellStyle name="SAPBEXaggData 3 3" xfId="1145" xr:uid="{00000000-0005-0000-0000-00004D020000}"/>
    <cellStyle name="SAPBEXaggData 4" xfId="621" xr:uid="{00000000-0005-0000-0000-00004E020000}"/>
    <cellStyle name="SAPBEXaggData 5" xfId="622" xr:uid="{00000000-0005-0000-0000-00004F020000}"/>
    <cellStyle name="SAPBEXaggData 6" xfId="662" xr:uid="{00000000-0005-0000-0000-000050020000}"/>
    <cellStyle name="SAPBEXaggDataEmph" xfId="396" xr:uid="{00000000-0005-0000-0000-000051020000}"/>
    <cellStyle name="SAPBEXaggDataEmph 2" xfId="526" xr:uid="{00000000-0005-0000-0000-000052020000}"/>
    <cellStyle name="SAPBEXaggDataEmph 2 2" xfId="826" xr:uid="{00000000-0005-0000-0000-000053020000}"/>
    <cellStyle name="SAPBEXaggDataEmph 2 2 2" xfId="1018" xr:uid="{00000000-0005-0000-0000-000054020000}"/>
    <cellStyle name="SAPBEXaggDataEmph 2 2 3" xfId="1205" xr:uid="{00000000-0005-0000-0000-000055020000}"/>
    <cellStyle name="SAPBEXaggDataEmph 2 3" xfId="715" xr:uid="{00000000-0005-0000-0000-000056020000}"/>
    <cellStyle name="SAPBEXaggDataEmph 2 4" xfId="914" xr:uid="{00000000-0005-0000-0000-000057020000}"/>
    <cellStyle name="SAPBEXaggDataEmph 2 5" xfId="1102" xr:uid="{00000000-0005-0000-0000-000058020000}"/>
    <cellStyle name="SAPBEXaggDataEmph 3" xfId="769" xr:uid="{00000000-0005-0000-0000-000059020000}"/>
    <cellStyle name="SAPBEXaggDataEmph 3 2" xfId="965" xr:uid="{00000000-0005-0000-0000-00005A020000}"/>
    <cellStyle name="SAPBEXaggDataEmph 3 3" xfId="1154" xr:uid="{00000000-0005-0000-0000-00005B020000}"/>
    <cellStyle name="SAPBEXaggDataEmph 4" xfId="652" xr:uid="{00000000-0005-0000-0000-00005C020000}"/>
    <cellStyle name="SAPBEXaggDataEmph 5" xfId="590" xr:uid="{00000000-0005-0000-0000-00005D020000}"/>
    <cellStyle name="SAPBEXaggDataEmph 6" xfId="611" xr:uid="{00000000-0005-0000-0000-00005E020000}"/>
    <cellStyle name="SAPBEXaggItem" xfId="449" xr:uid="{00000000-0005-0000-0000-00005F020000}"/>
    <cellStyle name="SAPBEXaggItem 2" xfId="535" xr:uid="{00000000-0005-0000-0000-000060020000}"/>
    <cellStyle name="SAPBEXaggItem 2 2" xfId="835" xr:uid="{00000000-0005-0000-0000-000061020000}"/>
    <cellStyle name="SAPBEXaggItem 2 2 2" xfId="1026" xr:uid="{00000000-0005-0000-0000-000062020000}"/>
    <cellStyle name="SAPBEXaggItem 2 2 3" xfId="1212" xr:uid="{00000000-0005-0000-0000-000063020000}"/>
    <cellStyle name="SAPBEXaggItem 2 3" xfId="722" xr:uid="{00000000-0005-0000-0000-000064020000}"/>
    <cellStyle name="SAPBEXaggItem 2 4" xfId="922" xr:uid="{00000000-0005-0000-0000-000065020000}"/>
    <cellStyle name="SAPBEXaggItem 2 5" xfId="1110" xr:uid="{00000000-0005-0000-0000-000066020000}"/>
    <cellStyle name="SAPBEXaggItem 3" xfId="781" xr:uid="{00000000-0005-0000-0000-000067020000}"/>
    <cellStyle name="SAPBEXaggItem 3 2" xfId="974" xr:uid="{00000000-0005-0000-0000-000068020000}"/>
    <cellStyle name="SAPBEXaggItem 3 3" xfId="1162" xr:uid="{00000000-0005-0000-0000-000069020000}"/>
    <cellStyle name="SAPBEXaggItem 4" xfId="668" xr:uid="{00000000-0005-0000-0000-00006A020000}"/>
    <cellStyle name="SAPBEXaggItem 5" xfId="870" xr:uid="{00000000-0005-0000-0000-00006B020000}"/>
    <cellStyle name="SAPBEXaggItem 6" xfId="1058" xr:uid="{00000000-0005-0000-0000-00006C020000}"/>
    <cellStyle name="SAPBEXaggItemX" xfId="31" xr:uid="{00000000-0005-0000-0000-00006D020000}"/>
    <cellStyle name="SAPBEXaggItemX 2" xfId="507" xr:uid="{00000000-0005-0000-0000-00006E020000}"/>
    <cellStyle name="SAPBEXaggItemX 2 2" xfId="807" xr:uid="{00000000-0005-0000-0000-00006F020000}"/>
    <cellStyle name="SAPBEXaggItemX 2 2 2" xfId="999" xr:uid="{00000000-0005-0000-0000-000070020000}"/>
    <cellStyle name="SAPBEXaggItemX 2 2 3" xfId="1187" xr:uid="{00000000-0005-0000-0000-000071020000}"/>
    <cellStyle name="SAPBEXaggItemX 2 3" xfId="697" xr:uid="{00000000-0005-0000-0000-000072020000}"/>
    <cellStyle name="SAPBEXaggItemX 2 4" xfId="895" xr:uid="{00000000-0005-0000-0000-000073020000}"/>
    <cellStyle name="SAPBEXaggItemX 2 5" xfId="1084" xr:uid="{00000000-0005-0000-0000-000074020000}"/>
    <cellStyle name="SAPBEXaggItemX 3" xfId="748" xr:uid="{00000000-0005-0000-0000-000075020000}"/>
    <cellStyle name="SAPBEXaggItemX 3 2" xfId="947" xr:uid="{00000000-0005-0000-0000-000076020000}"/>
    <cellStyle name="SAPBEXaggItemX 3 3" xfId="1136" xr:uid="{00000000-0005-0000-0000-000077020000}"/>
    <cellStyle name="SAPBEXaggItemX 4" xfId="589" xr:uid="{00000000-0005-0000-0000-000078020000}"/>
    <cellStyle name="SAPBEXaggItemX 5" xfId="689" xr:uid="{00000000-0005-0000-0000-000079020000}"/>
    <cellStyle name="SAPBEXaggItemX 6" xfId="866" xr:uid="{00000000-0005-0000-0000-00007A020000}"/>
    <cellStyle name="SAPBEXchaText" xfId="283" xr:uid="{00000000-0005-0000-0000-00007B020000}"/>
    <cellStyle name="SAPBEXexcBad7" xfId="78" xr:uid="{00000000-0005-0000-0000-00007C020000}"/>
    <cellStyle name="SAPBEXexcBad7 2" xfId="510" xr:uid="{00000000-0005-0000-0000-00007D020000}"/>
    <cellStyle name="SAPBEXexcBad7 2 2" xfId="810" xr:uid="{00000000-0005-0000-0000-00007E020000}"/>
    <cellStyle name="SAPBEXexcBad7 2 2 2" xfId="1002" xr:uid="{00000000-0005-0000-0000-00007F020000}"/>
    <cellStyle name="SAPBEXexcBad7 2 2 3" xfId="1189" xr:uid="{00000000-0005-0000-0000-000080020000}"/>
    <cellStyle name="SAPBEXexcBad7 2 3" xfId="699" xr:uid="{00000000-0005-0000-0000-000081020000}"/>
    <cellStyle name="SAPBEXexcBad7 2 4" xfId="898" xr:uid="{00000000-0005-0000-0000-000082020000}"/>
    <cellStyle name="SAPBEXexcBad7 2 5" xfId="1086" xr:uid="{00000000-0005-0000-0000-000083020000}"/>
    <cellStyle name="SAPBEXexcBad7 3" xfId="750" xr:uid="{00000000-0005-0000-0000-000084020000}"/>
    <cellStyle name="SAPBEXexcBad7 3 2" xfId="949" xr:uid="{00000000-0005-0000-0000-000085020000}"/>
    <cellStyle name="SAPBEXexcBad7 3 3" xfId="1138" xr:uid="{00000000-0005-0000-0000-000086020000}"/>
    <cellStyle name="SAPBEXexcBad7 4" xfId="598" xr:uid="{00000000-0005-0000-0000-000087020000}"/>
    <cellStyle name="SAPBEXexcBad7 5" xfId="591" xr:uid="{00000000-0005-0000-0000-000088020000}"/>
    <cellStyle name="SAPBEXexcBad7 6" xfId="860" xr:uid="{00000000-0005-0000-0000-000089020000}"/>
    <cellStyle name="SAPBEXexcBad8" xfId="79" xr:uid="{00000000-0005-0000-0000-00008A020000}"/>
    <cellStyle name="SAPBEXexcBad8 2" xfId="511" xr:uid="{00000000-0005-0000-0000-00008B020000}"/>
    <cellStyle name="SAPBEXexcBad8 2 2" xfId="811" xr:uid="{00000000-0005-0000-0000-00008C020000}"/>
    <cellStyle name="SAPBEXexcBad8 2 2 2" xfId="1003" xr:uid="{00000000-0005-0000-0000-00008D020000}"/>
    <cellStyle name="SAPBEXexcBad8 2 2 3" xfId="1190" xr:uid="{00000000-0005-0000-0000-00008E020000}"/>
    <cellStyle name="SAPBEXexcBad8 2 3" xfId="700" xr:uid="{00000000-0005-0000-0000-00008F020000}"/>
    <cellStyle name="SAPBEXexcBad8 2 4" xfId="899" xr:uid="{00000000-0005-0000-0000-000090020000}"/>
    <cellStyle name="SAPBEXexcBad8 2 5" xfId="1087" xr:uid="{00000000-0005-0000-0000-000091020000}"/>
    <cellStyle name="SAPBEXexcBad8 3" xfId="751" xr:uid="{00000000-0005-0000-0000-000092020000}"/>
    <cellStyle name="SAPBEXexcBad8 3 2" xfId="950" xr:uid="{00000000-0005-0000-0000-000093020000}"/>
    <cellStyle name="SAPBEXexcBad8 3 3" xfId="1139" xr:uid="{00000000-0005-0000-0000-000094020000}"/>
    <cellStyle name="SAPBEXexcBad8 4" xfId="599" xr:uid="{00000000-0005-0000-0000-000095020000}"/>
    <cellStyle name="SAPBEXexcBad8 5" xfId="664" xr:uid="{00000000-0005-0000-0000-000096020000}"/>
    <cellStyle name="SAPBEXexcBad8 6" xfId="967" xr:uid="{00000000-0005-0000-0000-000097020000}"/>
    <cellStyle name="SAPBEXexcBad9" xfId="63" xr:uid="{00000000-0005-0000-0000-000098020000}"/>
    <cellStyle name="SAPBEXexcBad9 2" xfId="509" xr:uid="{00000000-0005-0000-0000-000099020000}"/>
    <cellStyle name="SAPBEXexcBad9 2 2" xfId="809" xr:uid="{00000000-0005-0000-0000-00009A020000}"/>
    <cellStyle name="SAPBEXexcBad9 2 2 2" xfId="1001" xr:uid="{00000000-0005-0000-0000-00009B020000}"/>
    <cellStyle name="SAPBEXexcBad9 2 2 3" xfId="1188" xr:uid="{00000000-0005-0000-0000-00009C020000}"/>
    <cellStyle name="SAPBEXexcBad9 2 3" xfId="698" xr:uid="{00000000-0005-0000-0000-00009D020000}"/>
    <cellStyle name="SAPBEXexcBad9 2 4" xfId="897" xr:uid="{00000000-0005-0000-0000-00009E020000}"/>
    <cellStyle name="SAPBEXexcBad9 2 5" xfId="1085" xr:uid="{00000000-0005-0000-0000-00009F020000}"/>
    <cellStyle name="SAPBEXexcBad9 3" xfId="749" xr:uid="{00000000-0005-0000-0000-0000A0020000}"/>
    <cellStyle name="SAPBEXexcBad9 3 2" xfId="948" xr:uid="{00000000-0005-0000-0000-0000A1020000}"/>
    <cellStyle name="SAPBEXexcBad9 3 3" xfId="1137" xr:uid="{00000000-0005-0000-0000-0000A2020000}"/>
    <cellStyle name="SAPBEXexcBad9 4" xfId="597" xr:uid="{00000000-0005-0000-0000-0000A3020000}"/>
    <cellStyle name="SAPBEXexcBad9 5" xfId="579" xr:uid="{00000000-0005-0000-0000-0000A4020000}"/>
    <cellStyle name="SAPBEXexcBad9 6" xfId="864" xr:uid="{00000000-0005-0000-0000-0000A5020000}"/>
    <cellStyle name="SAPBEXexcCritical4" xfId="220" xr:uid="{00000000-0005-0000-0000-0000A6020000}"/>
    <cellStyle name="SAPBEXexcCritical4 2" xfId="515" xr:uid="{00000000-0005-0000-0000-0000A7020000}"/>
    <cellStyle name="SAPBEXexcCritical4 2 2" xfId="815" xr:uid="{00000000-0005-0000-0000-0000A8020000}"/>
    <cellStyle name="SAPBEXexcCritical4 2 2 2" xfId="1007" xr:uid="{00000000-0005-0000-0000-0000A9020000}"/>
    <cellStyle name="SAPBEXexcCritical4 2 2 3" xfId="1194" xr:uid="{00000000-0005-0000-0000-0000AA020000}"/>
    <cellStyle name="SAPBEXexcCritical4 2 3" xfId="704" xr:uid="{00000000-0005-0000-0000-0000AB020000}"/>
    <cellStyle name="SAPBEXexcCritical4 2 4" xfId="903" xr:uid="{00000000-0005-0000-0000-0000AC020000}"/>
    <cellStyle name="SAPBEXexcCritical4 2 5" xfId="1091" xr:uid="{00000000-0005-0000-0000-0000AD020000}"/>
    <cellStyle name="SAPBEXexcCritical4 3" xfId="757" xr:uid="{00000000-0005-0000-0000-0000AE020000}"/>
    <cellStyle name="SAPBEXexcCritical4 3 2" xfId="954" xr:uid="{00000000-0005-0000-0000-0000AF020000}"/>
    <cellStyle name="SAPBEXexcCritical4 3 3" xfId="1143" xr:uid="{00000000-0005-0000-0000-0000B0020000}"/>
    <cellStyle name="SAPBEXexcCritical4 4" xfId="616" xr:uid="{00000000-0005-0000-0000-0000B1020000}"/>
    <cellStyle name="SAPBEXexcCritical4 5" xfId="631" xr:uid="{00000000-0005-0000-0000-0000B2020000}"/>
    <cellStyle name="SAPBEXexcCritical4 6" xfId="625" xr:uid="{00000000-0005-0000-0000-0000B3020000}"/>
    <cellStyle name="SAPBEXexcCritical5" xfId="452" xr:uid="{00000000-0005-0000-0000-0000B4020000}"/>
    <cellStyle name="SAPBEXexcCritical5 2" xfId="536" xr:uid="{00000000-0005-0000-0000-0000B5020000}"/>
    <cellStyle name="SAPBEXexcCritical5 2 2" xfId="836" xr:uid="{00000000-0005-0000-0000-0000B6020000}"/>
    <cellStyle name="SAPBEXexcCritical5 2 2 2" xfId="1027" xr:uid="{00000000-0005-0000-0000-0000B7020000}"/>
    <cellStyle name="SAPBEXexcCritical5 2 2 3" xfId="1213" xr:uid="{00000000-0005-0000-0000-0000B8020000}"/>
    <cellStyle name="SAPBEXexcCritical5 2 3" xfId="723" xr:uid="{00000000-0005-0000-0000-0000B9020000}"/>
    <cellStyle name="SAPBEXexcCritical5 2 4" xfId="923" xr:uid="{00000000-0005-0000-0000-0000BA020000}"/>
    <cellStyle name="SAPBEXexcCritical5 2 5" xfId="1111" xr:uid="{00000000-0005-0000-0000-0000BB020000}"/>
    <cellStyle name="SAPBEXexcCritical5 3" xfId="782" xr:uid="{00000000-0005-0000-0000-0000BC020000}"/>
    <cellStyle name="SAPBEXexcCritical5 3 2" xfId="975" xr:uid="{00000000-0005-0000-0000-0000BD020000}"/>
    <cellStyle name="SAPBEXexcCritical5 3 3" xfId="1163" xr:uid="{00000000-0005-0000-0000-0000BE020000}"/>
    <cellStyle name="SAPBEXexcCritical5 4" xfId="669" xr:uid="{00000000-0005-0000-0000-0000BF020000}"/>
    <cellStyle name="SAPBEXexcCritical5 5" xfId="871" xr:uid="{00000000-0005-0000-0000-0000C0020000}"/>
    <cellStyle name="SAPBEXexcCritical5 6" xfId="1059" xr:uid="{00000000-0005-0000-0000-0000C1020000}"/>
    <cellStyle name="SAPBEXexcCritical6" xfId="344" xr:uid="{00000000-0005-0000-0000-0000C2020000}"/>
    <cellStyle name="SAPBEXexcCritical6 2" xfId="521" xr:uid="{00000000-0005-0000-0000-0000C3020000}"/>
    <cellStyle name="SAPBEXexcCritical6 2 2" xfId="821" xr:uid="{00000000-0005-0000-0000-0000C4020000}"/>
    <cellStyle name="SAPBEXexcCritical6 2 2 2" xfId="1013" xr:uid="{00000000-0005-0000-0000-0000C5020000}"/>
    <cellStyle name="SAPBEXexcCritical6 2 2 3" xfId="1200" xr:uid="{00000000-0005-0000-0000-0000C6020000}"/>
    <cellStyle name="SAPBEXexcCritical6 2 3" xfId="710" xr:uid="{00000000-0005-0000-0000-0000C7020000}"/>
    <cellStyle name="SAPBEXexcCritical6 2 4" xfId="909" xr:uid="{00000000-0005-0000-0000-0000C8020000}"/>
    <cellStyle name="SAPBEXexcCritical6 2 5" xfId="1097" xr:uid="{00000000-0005-0000-0000-0000C9020000}"/>
    <cellStyle name="SAPBEXexcCritical6 3" xfId="763" xr:uid="{00000000-0005-0000-0000-0000CA020000}"/>
    <cellStyle name="SAPBEXexcCritical6 3 2" xfId="960" xr:uid="{00000000-0005-0000-0000-0000CB020000}"/>
    <cellStyle name="SAPBEXexcCritical6 3 3" xfId="1149" xr:uid="{00000000-0005-0000-0000-0000CC020000}"/>
    <cellStyle name="SAPBEXexcCritical6 4" xfId="635" xr:uid="{00000000-0005-0000-0000-0000CD020000}"/>
    <cellStyle name="SAPBEXexcCritical6 5" xfId="612" xr:uid="{00000000-0005-0000-0000-0000CE020000}"/>
    <cellStyle name="SAPBEXexcCritical6 6" xfId="636" xr:uid="{00000000-0005-0000-0000-0000CF020000}"/>
    <cellStyle name="SAPBEXexcGood1" xfId="454" xr:uid="{00000000-0005-0000-0000-0000D0020000}"/>
    <cellStyle name="SAPBEXexcGood1 2" xfId="537" xr:uid="{00000000-0005-0000-0000-0000D1020000}"/>
    <cellStyle name="SAPBEXexcGood1 2 2" xfId="837" xr:uid="{00000000-0005-0000-0000-0000D2020000}"/>
    <cellStyle name="SAPBEXexcGood1 2 2 2" xfId="1028" xr:uid="{00000000-0005-0000-0000-0000D3020000}"/>
    <cellStyle name="SAPBEXexcGood1 2 2 3" xfId="1214" xr:uid="{00000000-0005-0000-0000-0000D4020000}"/>
    <cellStyle name="SAPBEXexcGood1 2 3" xfId="724" xr:uid="{00000000-0005-0000-0000-0000D5020000}"/>
    <cellStyle name="SAPBEXexcGood1 2 4" xfId="924" xr:uid="{00000000-0005-0000-0000-0000D6020000}"/>
    <cellStyle name="SAPBEXexcGood1 2 5" xfId="1112" xr:uid="{00000000-0005-0000-0000-0000D7020000}"/>
    <cellStyle name="SAPBEXexcGood1 3" xfId="783" xr:uid="{00000000-0005-0000-0000-0000D8020000}"/>
    <cellStyle name="SAPBEXexcGood1 3 2" xfId="976" xr:uid="{00000000-0005-0000-0000-0000D9020000}"/>
    <cellStyle name="SAPBEXexcGood1 3 3" xfId="1164" xr:uid="{00000000-0005-0000-0000-0000DA020000}"/>
    <cellStyle name="SAPBEXexcGood1 4" xfId="670" xr:uid="{00000000-0005-0000-0000-0000DB020000}"/>
    <cellStyle name="SAPBEXexcGood1 5" xfId="872" xr:uid="{00000000-0005-0000-0000-0000DC020000}"/>
    <cellStyle name="SAPBEXexcGood1 6" xfId="1060" xr:uid="{00000000-0005-0000-0000-0000DD020000}"/>
    <cellStyle name="SAPBEXexcGood2" xfId="455" xr:uid="{00000000-0005-0000-0000-0000DE020000}"/>
    <cellStyle name="SAPBEXexcGood2 2" xfId="538" xr:uid="{00000000-0005-0000-0000-0000DF020000}"/>
    <cellStyle name="SAPBEXexcGood2 2 2" xfId="838" xr:uid="{00000000-0005-0000-0000-0000E0020000}"/>
    <cellStyle name="SAPBEXexcGood2 2 2 2" xfId="1029" xr:uid="{00000000-0005-0000-0000-0000E1020000}"/>
    <cellStyle name="SAPBEXexcGood2 2 2 3" xfId="1215" xr:uid="{00000000-0005-0000-0000-0000E2020000}"/>
    <cellStyle name="SAPBEXexcGood2 2 3" xfId="725" xr:uid="{00000000-0005-0000-0000-0000E3020000}"/>
    <cellStyle name="SAPBEXexcGood2 2 4" xfId="925" xr:uid="{00000000-0005-0000-0000-0000E4020000}"/>
    <cellStyle name="SAPBEXexcGood2 2 5" xfId="1113" xr:uid="{00000000-0005-0000-0000-0000E5020000}"/>
    <cellStyle name="SAPBEXexcGood2 3" xfId="784" xr:uid="{00000000-0005-0000-0000-0000E6020000}"/>
    <cellStyle name="SAPBEXexcGood2 3 2" xfId="977" xr:uid="{00000000-0005-0000-0000-0000E7020000}"/>
    <cellStyle name="SAPBEXexcGood2 3 3" xfId="1165" xr:uid="{00000000-0005-0000-0000-0000E8020000}"/>
    <cellStyle name="SAPBEXexcGood2 4" xfId="671" xr:uid="{00000000-0005-0000-0000-0000E9020000}"/>
    <cellStyle name="SAPBEXexcGood2 5" xfId="873" xr:uid="{00000000-0005-0000-0000-0000EA020000}"/>
    <cellStyle name="SAPBEXexcGood2 6" xfId="1061" xr:uid="{00000000-0005-0000-0000-0000EB020000}"/>
    <cellStyle name="SAPBEXexcGood3" xfId="190" xr:uid="{00000000-0005-0000-0000-0000EC020000}"/>
    <cellStyle name="SAPBEXexcGood3 2" xfId="514" xr:uid="{00000000-0005-0000-0000-0000ED020000}"/>
    <cellStyle name="SAPBEXexcGood3 2 2" xfId="814" xr:uid="{00000000-0005-0000-0000-0000EE020000}"/>
    <cellStyle name="SAPBEXexcGood3 2 2 2" xfId="1006" xr:uid="{00000000-0005-0000-0000-0000EF020000}"/>
    <cellStyle name="SAPBEXexcGood3 2 2 3" xfId="1193" xr:uid="{00000000-0005-0000-0000-0000F0020000}"/>
    <cellStyle name="SAPBEXexcGood3 2 3" xfId="703" xr:uid="{00000000-0005-0000-0000-0000F1020000}"/>
    <cellStyle name="SAPBEXexcGood3 2 4" xfId="902" xr:uid="{00000000-0005-0000-0000-0000F2020000}"/>
    <cellStyle name="SAPBEXexcGood3 2 5" xfId="1090" xr:uid="{00000000-0005-0000-0000-0000F3020000}"/>
    <cellStyle name="SAPBEXexcGood3 3" xfId="756" xr:uid="{00000000-0005-0000-0000-0000F4020000}"/>
    <cellStyle name="SAPBEXexcGood3 3 2" xfId="953" xr:uid="{00000000-0005-0000-0000-0000F5020000}"/>
    <cellStyle name="SAPBEXexcGood3 3 3" xfId="1142" xr:uid="{00000000-0005-0000-0000-0000F6020000}"/>
    <cellStyle name="SAPBEXexcGood3 4" xfId="613" xr:uid="{00000000-0005-0000-0000-0000F7020000}"/>
    <cellStyle name="SAPBEXexcGood3 5" xfId="614" xr:uid="{00000000-0005-0000-0000-0000F8020000}"/>
    <cellStyle name="SAPBEXexcGood3 6" xfId="634" xr:uid="{00000000-0005-0000-0000-0000F9020000}"/>
    <cellStyle name="SAPBEXfilterDrill" xfId="349" xr:uid="{00000000-0005-0000-0000-0000FA020000}"/>
    <cellStyle name="SAPBEXfilterDrill 2" xfId="764" xr:uid="{00000000-0005-0000-0000-0000FB020000}"/>
    <cellStyle name="SAPBEXfilterItem" xfId="263" xr:uid="{00000000-0005-0000-0000-0000FC020000}"/>
    <cellStyle name="SAPBEXfilterText" xfId="456" xr:uid="{00000000-0005-0000-0000-0000FD020000}"/>
    <cellStyle name="SAPBEXformats" xfId="415" xr:uid="{00000000-0005-0000-0000-0000FE020000}"/>
    <cellStyle name="SAPBEXformats 2" xfId="529" xr:uid="{00000000-0005-0000-0000-0000FF020000}"/>
    <cellStyle name="SAPBEXformats 2 2" xfId="829" xr:uid="{00000000-0005-0000-0000-000000030000}"/>
    <cellStyle name="SAPBEXformats 2 2 2" xfId="1020" xr:uid="{00000000-0005-0000-0000-000001030000}"/>
    <cellStyle name="SAPBEXformats 2 2 3" xfId="1207" xr:uid="{00000000-0005-0000-0000-000002030000}"/>
    <cellStyle name="SAPBEXformats 2 3" xfId="717" xr:uid="{00000000-0005-0000-0000-000003030000}"/>
    <cellStyle name="SAPBEXformats 2 4" xfId="916" xr:uid="{00000000-0005-0000-0000-000004030000}"/>
    <cellStyle name="SAPBEXformats 2 5" xfId="1105" xr:uid="{00000000-0005-0000-0000-000005030000}"/>
    <cellStyle name="SAPBEXformats 3" xfId="775" xr:uid="{00000000-0005-0000-0000-000006030000}"/>
    <cellStyle name="SAPBEXformats 3 2" xfId="969" xr:uid="{00000000-0005-0000-0000-000007030000}"/>
    <cellStyle name="SAPBEXformats 3 3" xfId="1157" xr:uid="{00000000-0005-0000-0000-000008030000}"/>
    <cellStyle name="SAPBEXformats 4" xfId="659" xr:uid="{00000000-0005-0000-0000-000009030000}"/>
    <cellStyle name="SAPBEXformats 5" xfId="862" xr:uid="{00000000-0005-0000-0000-00000A030000}"/>
    <cellStyle name="SAPBEXformats 6" xfId="1053" xr:uid="{00000000-0005-0000-0000-00000B030000}"/>
    <cellStyle name="SAPBEXheaderItem" xfId="457" xr:uid="{00000000-0005-0000-0000-00000C030000}"/>
    <cellStyle name="SAPBEXheaderText" xfId="442" xr:uid="{00000000-0005-0000-0000-00000D030000}"/>
    <cellStyle name="SAPBEXHLevel0" xfId="458" xr:uid="{00000000-0005-0000-0000-00000E030000}"/>
    <cellStyle name="SAPBEXHLevel0 2" xfId="539" xr:uid="{00000000-0005-0000-0000-00000F030000}"/>
    <cellStyle name="SAPBEXHLevel0 2 2" xfId="839" xr:uid="{00000000-0005-0000-0000-000010030000}"/>
    <cellStyle name="SAPBEXHLevel0 2 2 2" xfId="1030" xr:uid="{00000000-0005-0000-0000-000011030000}"/>
    <cellStyle name="SAPBEXHLevel0 2 2 3" xfId="1216" xr:uid="{00000000-0005-0000-0000-000012030000}"/>
    <cellStyle name="SAPBEXHLevel0 2 3" xfId="726" xr:uid="{00000000-0005-0000-0000-000013030000}"/>
    <cellStyle name="SAPBEXHLevel0 2 4" xfId="926" xr:uid="{00000000-0005-0000-0000-000014030000}"/>
    <cellStyle name="SAPBEXHLevel0 2 5" xfId="1114" xr:uid="{00000000-0005-0000-0000-000015030000}"/>
    <cellStyle name="SAPBEXHLevel0 3" xfId="785" xr:uid="{00000000-0005-0000-0000-000016030000}"/>
    <cellStyle name="SAPBEXHLevel0 3 2" xfId="978" xr:uid="{00000000-0005-0000-0000-000017030000}"/>
    <cellStyle name="SAPBEXHLevel0 3 3" xfId="1166" xr:uid="{00000000-0005-0000-0000-000018030000}"/>
    <cellStyle name="SAPBEXHLevel0 4" xfId="672" xr:uid="{00000000-0005-0000-0000-000019030000}"/>
    <cellStyle name="SAPBEXHLevel0 5" xfId="874" xr:uid="{00000000-0005-0000-0000-00001A030000}"/>
    <cellStyle name="SAPBEXHLevel0 6" xfId="1062" xr:uid="{00000000-0005-0000-0000-00001B030000}"/>
    <cellStyle name="SAPBEXHLevel0X" xfId="459" xr:uid="{00000000-0005-0000-0000-00001C030000}"/>
    <cellStyle name="SAPBEXHLevel0X 2" xfId="540" xr:uid="{00000000-0005-0000-0000-00001D030000}"/>
    <cellStyle name="SAPBEXHLevel0X 2 2" xfId="840" xr:uid="{00000000-0005-0000-0000-00001E030000}"/>
    <cellStyle name="SAPBEXHLevel0X 2 2 2" xfId="1031" xr:uid="{00000000-0005-0000-0000-00001F030000}"/>
    <cellStyle name="SAPBEXHLevel0X 2 2 3" xfId="1217" xr:uid="{00000000-0005-0000-0000-000020030000}"/>
    <cellStyle name="SAPBEXHLevel0X 2 3" xfId="727" xr:uid="{00000000-0005-0000-0000-000021030000}"/>
    <cellStyle name="SAPBEXHLevel0X 2 4" xfId="927" xr:uid="{00000000-0005-0000-0000-000022030000}"/>
    <cellStyle name="SAPBEXHLevel0X 2 5" xfId="1115" xr:uid="{00000000-0005-0000-0000-000023030000}"/>
    <cellStyle name="SAPBEXHLevel0X 3" xfId="786" xr:uid="{00000000-0005-0000-0000-000024030000}"/>
    <cellStyle name="SAPBEXHLevel0X 3 2" xfId="979" xr:uid="{00000000-0005-0000-0000-000025030000}"/>
    <cellStyle name="SAPBEXHLevel0X 3 3" xfId="1167" xr:uid="{00000000-0005-0000-0000-000026030000}"/>
    <cellStyle name="SAPBEXHLevel0X 4" xfId="673" xr:uid="{00000000-0005-0000-0000-000027030000}"/>
    <cellStyle name="SAPBEXHLevel0X 5" xfId="875" xr:uid="{00000000-0005-0000-0000-000028030000}"/>
    <cellStyle name="SAPBEXHLevel0X 6" xfId="1063" xr:uid="{00000000-0005-0000-0000-000029030000}"/>
    <cellStyle name="SAPBEXHLevel1" xfId="460" xr:uid="{00000000-0005-0000-0000-00002A030000}"/>
    <cellStyle name="SAPBEXHLevel1 2" xfId="541" xr:uid="{00000000-0005-0000-0000-00002B030000}"/>
    <cellStyle name="SAPBEXHLevel1 2 2" xfId="841" xr:uid="{00000000-0005-0000-0000-00002C030000}"/>
    <cellStyle name="SAPBEXHLevel1 2 2 2" xfId="1032" xr:uid="{00000000-0005-0000-0000-00002D030000}"/>
    <cellStyle name="SAPBEXHLevel1 2 2 3" xfId="1218" xr:uid="{00000000-0005-0000-0000-00002E030000}"/>
    <cellStyle name="SAPBEXHLevel1 2 3" xfId="728" xr:uid="{00000000-0005-0000-0000-00002F030000}"/>
    <cellStyle name="SAPBEXHLevel1 2 4" xfId="928" xr:uid="{00000000-0005-0000-0000-000030030000}"/>
    <cellStyle name="SAPBEXHLevel1 2 5" xfId="1116" xr:uid="{00000000-0005-0000-0000-000031030000}"/>
    <cellStyle name="SAPBEXHLevel1 3" xfId="787" xr:uid="{00000000-0005-0000-0000-000032030000}"/>
    <cellStyle name="SAPBEXHLevel1 3 2" xfId="980" xr:uid="{00000000-0005-0000-0000-000033030000}"/>
    <cellStyle name="SAPBEXHLevel1 3 3" xfId="1168" xr:uid="{00000000-0005-0000-0000-000034030000}"/>
    <cellStyle name="SAPBEXHLevel1 4" xfId="674" xr:uid="{00000000-0005-0000-0000-000035030000}"/>
    <cellStyle name="SAPBEXHLevel1 5" xfId="876" xr:uid="{00000000-0005-0000-0000-000036030000}"/>
    <cellStyle name="SAPBEXHLevel1 6" xfId="1064" xr:uid="{00000000-0005-0000-0000-000037030000}"/>
    <cellStyle name="SAPBEXHLevel1X" xfId="461" xr:uid="{00000000-0005-0000-0000-000038030000}"/>
    <cellStyle name="SAPBEXHLevel1X 2" xfId="542" xr:uid="{00000000-0005-0000-0000-000039030000}"/>
    <cellStyle name="SAPBEXHLevel1X 2 2" xfId="842" xr:uid="{00000000-0005-0000-0000-00003A030000}"/>
    <cellStyle name="SAPBEXHLevel1X 2 2 2" xfId="1033" xr:uid="{00000000-0005-0000-0000-00003B030000}"/>
    <cellStyle name="SAPBEXHLevel1X 2 2 3" xfId="1219" xr:uid="{00000000-0005-0000-0000-00003C030000}"/>
    <cellStyle name="SAPBEXHLevel1X 2 3" xfId="729" xr:uid="{00000000-0005-0000-0000-00003D030000}"/>
    <cellStyle name="SAPBEXHLevel1X 2 4" xfId="929" xr:uid="{00000000-0005-0000-0000-00003E030000}"/>
    <cellStyle name="SAPBEXHLevel1X 2 5" xfId="1117" xr:uid="{00000000-0005-0000-0000-00003F030000}"/>
    <cellStyle name="SAPBEXHLevel1X 3" xfId="788" xr:uid="{00000000-0005-0000-0000-000040030000}"/>
    <cellStyle name="SAPBEXHLevel1X 3 2" xfId="981" xr:uid="{00000000-0005-0000-0000-000041030000}"/>
    <cellStyle name="SAPBEXHLevel1X 3 3" xfId="1169" xr:uid="{00000000-0005-0000-0000-000042030000}"/>
    <cellStyle name="SAPBEXHLevel1X 4" xfId="675" xr:uid="{00000000-0005-0000-0000-000043030000}"/>
    <cellStyle name="SAPBEXHLevel1X 5" xfId="877" xr:uid="{00000000-0005-0000-0000-000044030000}"/>
    <cellStyle name="SAPBEXHLevel1X 6" xfId="1065" xr:uid="{00000000-0005-0000-0000-000045030000}"/>
    <cellStyle name="SAPBEXHLevel2" xfId="462" xr:uid="{00000000-0005-0000-0000-000046030000}"/>
    <cellStyle name="SAPBEXHLevel2 2" xfId="543" xr:uid="{00000000-0005-0000-0000-000047030000}"/>
    <cellStyle name="SAPBEXHLevel2 2 2" xfId="843" xr:uid="{00000000-0005-0000-0000-000048030000}"/>
    <cellStyle name="SAPBEXHLevel2 2 2 2" xfId="1034" xr:uid="{00000000-0005-0000-0000-000049030000}"/>
    <cellStyle name="SAPBEXHLevel2 2 2 3" xfId="1220" xr:uid="{00000000-0005-0000-0000-00004A030000}"/>
    <cellStyle name="SAPBEXHLevel2 2 3" xfId="730" xr:uid="{00000000-0005-0000-0000-00004B030000}"/>
    <cellStyle name="SAPBEXHLevel2 2 4" xfId="930" xr:uid="{00000000-0005-0000-0000-00004C030000}"/>
    <cellStyle name="SAPBEXHLevel2 2 5" xfId="1118" xr:uid="{00000000-0005-0000-0000-00004D030000}"/>
    <cellStyle name="SAPBEXHLevel2 3" xfId="789" xr:uid="{00000000-0005-0000-0000-00004E030000}"/>
    <cellStyle name="SAPBEXHLevel2 3 2" xfId="982" xr:uid="{00000000-0005-0000-0000-00004F030000}"/>
    <cellStyle name="SAPBEXHLevel2 3 3" xfId="1170" xr:uid="{00000000-0005-0000-0000-000050030000}"/>
    <cellStyle name="SAPBEXHLevel2 4" xfId="676" xr:uid="{00000000-0005-0000-0000-000051030000}"/>
    <cellStyle name="SAPBEXHLevel2 5" xfId="878" xr:uid="{00000000-0005-0000-0000-000052030000}"/>
    <cellStyle name="SAPBEXHLevel2 6" xfId="1066" xr:uid="{00000000-0005-0000-0000-000053030000}"/>
    <cellStyle name="SAPBEXHLevel2X" xfId="421" xr:uid="{00000000-0005-0000-0000-000054030000}"/>
    <cellStyle name="SAPBEXHLevel2X 2" xfId="531" xr:uid="{00000000-0005-0000-0000-000055030000}"/>
    <cellStyle name="SAPBEXHLevel2X 2 2" xfId="831" xr:uid="{00000000-0005-0000-0000-000056030000}"/>
    <cellStyle name="SAPBEXHLevel2X 2 2 2" xfId="1022" xr:uid="{00000000-0005-0000-0000-000057030000}"/>
    <cellStyle name="SAPBEXHLevel2X 2 2 3" xfId="1208" xr:uid="{00000000-0005-0000-0000-000058030000}"/>
    <cellStyle name="SAPBEXHLevel2X 2 3" xfId="718" xr:uid="{00000000-0005-0000-0000-000059030000}"/>
    <cellStyle name="SAPBEXHLevel2X 2 4" xfId="918" xr:uid="{00000000-0005-0000-0000-00005A030000}"/>
    <cellStyle name="SAPBEXHLevel2X 2 5" xfId="1106" xr:uid="{00000000-0005-0000-0000-00005B030000}"/>
    <cellStyle name="SAPBEXHLevel2X 3" xfId="776" xr:uid="{00000000-0005-0000-0000-00005C030000}"/>
    <cellStyle name="SAPBEXHLevel2X 3 2" xfId="970" xr:uid="{00000000-0005-0000-0000-00005D030000}"/>
    <cellStyle name="SAPBEXHLevel2X 3 3" xfId="1158" xr:uid="{00000000-0005-0000-0000-00005E030000}"/>
    <cellStyle name="SAPBEXHLevel2X 4" xfId="660" xr:uid="{00000000-0005-0000-0000-00005F030000}"/>
    <cellStyle name="SAPBEXHLevel2X 5" xfId="865" xr:uid="{00000000-0005-0000-0000-000060030000}"/>
    <cellStyle name="SAPBEXHLevel2X 6" xfId="1054" xr:uid="{00000000-0005-0000-0000-000061030000}"/>
    <cellStyle name="SAPBEXHLevel3" xfId="463" xr:uid="{00000000-0005-0000-0000-000062030000}"/>
    <cellStyle name="SAPBEXHLevel3 2" xfId="544" xr:uid="{00000000-0005-0000-0000-000063030000}"/>
    <cellStyle name="SAPBEXHLevel3 2 2" xfId="844" xr:uid="{00000000-0005-0000-0000-000064030000}"/>
    <cellStyle name="SAPBEXHLevel3 2 2 2" xfId="1035" xr:uid="{00000000-0005-0000-0000-000065030000}"/>
    <cellStyle name="SAPBEXHLevel3 2 2 3" xfId="1221" xr:uid="{00000000-0005-0000-0000-000066030000}"/>
    <cellStyle name="SAPBEXHLevel3 2 3" xfId="731" xr:uid="{00000000-0005-0000-0000-000067030000}"/>
    <cellStyle name="SAPBEXHLevel3 2 4" xfId="931" xr:uid="{00000000-0005-0000-0000-000068030000}"/>
    <cellStyle name="SAPBEXHLevel3 2 5" xfId="1119" xr:uid="{00000000-0005-0000-0000-000069030000}"/>
    <cellStyle name="SAPBEXHLevel3 3" xfId="790" xr:uid="{00000000-0005-0000-0000-00006A030000}"/>
    <cellStyle name="SAPBEXHLevel3 3 2" xfId="983" xr:uid="{00000000-0005-0000-0000-00006B030000}"/>
    <cellStyle name="SAPBEXHLevel3 3 3" xfId="1171" xr:uid="{00000000-0005-0000-0000-00006C030000}"/>
    <cellStyle name="SAPBEXHLevel3 4" xfId="677" xr:uid="{00000000-0005-0000-0000-00006D030000}"/>
    <cellStyle name="SAPBEXHLevel3 5" xfId="879" xr:uid="{00000000-0005-0000-0000-00006E030000}"/>
    <cellStyle name="SAPBEXHLevel3 6" xfId="1067" xr:uid="{00000000-0005-0000-0000-00006F030000}"/>
    <cellStyle name="SAPBEXHLevel3X" xfId="464" xr:uid="{00000000-0005-0000-0000-000070030000}"/>
    <cellStyle name="SAPBEXHLevel3X 2" xfId="545" xr:uid="{00000000-0005-0000-0000-000071030000}"/>
    <cellStyle name="SAPBEXHLevel3X 2 2" xfId="845" xr:uid="{00000000-0005-0000-0000-000072030000}"/>
    <cellStyle name="SAPBEXHLevel3X 2 2 2" xfId="1036" xr:uid="{00000000-0005-0000-0000-000073030000}"/>
    <cellStyle name="SAPBEXHLevel3X 2 2 3" xfId="1222" xr:uid="{00000000-0005-0000-0000-000074030000}"/>
    <cellStyle name="SAPBEXHLevel3X 2 3" xfId="732" xr:uid="{00000000-0005-0000-0000-000075030000}"/>
    <cellStyle name="SAPBEXHLevel3X 2 4" xfId="932" xr:uid="{00000000-0005-0000-0000-000076030000}"/>
    <cellStyle name="SAPBEXHLevel3X 2 5" xfId="1120" xr:uid="{00000000-0005-0000-0000-000077030000}"/>
    <cellStyle name="SAPBEXHLevel3X 3" xfId="791" xr:uid="{00000000-0005-0000-0000-000078030000}"/>
    <cellStyle name="SAPBEXHLevel3X 3 2" xfId="984" xr:uid="{00000000-0005-0000-0000-000079030000}"/>
    <cellStyle name="SAPBEXHLevel3X 3 3" xfId="1172" xr:uid="{00000000-0005-0000-0000-00007A030000}"/>
    <cellStyle name="SAPBEXHLevel3X 4" xfId="678" xr:uid="{00000000-0005-0000-0000-00007B030000}"/>
    <cellStyle name="SAPBEXHLevel3X 5" xfId="880" xr:uid="{00000000-0005-0000-0000-00007C030000}"/>
    <cellStyle name="SAPBEXHLevel3X 6" xfId="1068" xr:uid="{00000000-0005-0000-0000-00007D030000}"/>
    <cellStyle name="SAPBEXinputData" xfId="465" xr:uid="{00000000-0005-0000-0000-00007E030000}"/>
    <cellStyle name="SAPBEXinputData 2" xfId="546" xr:uid="{00000000-0005-0000-0000-00007F030000}"/>
    <cellStyle name="SAPBEXinputData 2 2" xfId="846" xr:uid="{00000000-0005-0000-0000-000080030000}"/>
    <cellStyle name="SAPBEXinputData 2 2 2" xfId="1037" xr:uid="{00000000-0005-0000-0000-000081030000}"/>
    <cellStyle name="SAPBEXinputData 2 2 3" xfId="1223" xr:uid="{00000000-0005-0000-0000-000082030000}"/>
    <cellStyle name="SAPBEXinputData 2 3" xfId="733" xr:uid="{00000000-0005-0000-0000-000083030000}"/>
    <cellStyle name="SAPBEXinputData 2 4" xfId="933" xr:uid="{00000000-0005-0000-0000-000084030000}"/>
    <cellStyle name="SAPBEXinputData 2 5" xfId="1121" xr:uid="{00000000-0005-0000-0000-000085030000}"/>
    <cellStyle name="SAPBEXinputData 3" xfId="792" xr:uid="{00000000-0005-0000-0000-000086030000}"/>
    <cellStyle name="SAPBEXinputData 3 2" xfId="985" xr:uid="{00000000-0005-0000-0000-000087030000}"/>
    <cellStyle name="SAPBEXinputData 3 3" xfId="1173" xr:uid="{00000000-0005-0000-0000-000088030000}"/>
    <cellStyle name="SAPBEXinputData 4" xfId="679" xr:uid="{00000000-0005-0000-0000-000089030000}"/>
    <cellStyle name="SAPBEXinputData 5" xfId="881" xr:uid="{00000000-0005-0000-0000-00008A030000}"/>
    <cellStyle name="SAPBEXinputData 6" xfId="1069" xr:uid="{00000000-0005-0000-0000-00008B030000}"/>
    <cellStyle name="SAPBEXItemHeader" xfId="466" xr:uid="{00000000-0005-0000-0000-00008C030000}"/>
    <cellStyle name="SAPBEXItemHeader 2" xfId="547" xr:uid="{00000000-0005-0000-0000-00008D030000}"/>
    <cellStyle name="SAPBEXItemHeader 2 2" xfId="847" xr:uid="{00000000-0005-0000-0000-00008E030000}"/>
    <cellStyle name="SAPBEXItemHeader 2 2 2" xfId="1038" xr:uid="{00000000-0005-0000-0000-00008F030000}"/>
    <cellStyle name="SAPBEXItemHeader 2 2 3" xfId="1224" xr:uid="{00000000-0005-0000-0000-000090030000}"/>
    <cellStyle name="SAPBEXItemHeader 2 3" xfId="734" xr:uid="{00000000-0005-0000-0000-000091030000}"/>
    <cellStyle name="SAPBEXItemHeader 2 4" xfId="934" xr:uid="{00000000-0005-0000-0000-000092030000}"/>
    <cellStyle name="SAPBEXItemHeader 2 5" xfId="1122" xr:uid="{00000000-0005-0000-0000-000093030000}"/>
    <cellStyle name="SAPBEXItemHeader 3" xfId="793" xr:uid="{00000000-0005-0000-0000-000094030000}"/>
    <cellStyle name="SAPBEXItemHeader 3 2" xfId="986" xr:uid="{00000000-0005-0000-0000-000095030000}"/>
    <cellStyle name="SAPBEXItemHeader 3 3" xfId="1174" xr:uid="{00000000-0005-0000-0000-000096030000}"/>
    <cellStyle name="SAPBEXItemHeader 4" xfId="680" xr:uid="{00000000-0005-0000-0000-000097030000}"/>
    <cellStyle name="SAPBEXItemHeader 5" xfId="882" xr:uid="{00000000-0005-0000-0000-000098030000}"/>
    <cellStyle name="SAPBEXItemHeader 6" xfId="1070" xr:uid="{00000000-0005-0000-0000-000099030000}"/>
    <cellStyle name="SAPBEXresData" xfId="467" xr:uid="{00000000-0005-0000-0000-00009A030000}"/>
    <cellStyle name="SAPBEXresData 2" xfId="548" xr:uid="{00000000-0005-0000-0000-00009B030000}"/>
    <cellStyle name="SAPBEXresData 2 2" xfId="848" xr:uid="{00000000-0005-0000-0000-00009C030000}"/>
    <cellStyle name="SAPBEXresData 2 2 2" xfId="1039" xr:uid="{00000000-0005-0000-0000-00009D030000}"/>
    <cellStyle name="SAPBEXresData 2 2 3" xfId="1225" xr:uid="{00000000-0005-0000-0000-00009E030000}"/>
    <cellStyle name="SAPBEXresData 2 3" xfId="735" xr:uid="{00000000-0005-0000-0000-00009F030000}"/>
    <cellStyle name="SAPBEXresData 2 4" xfId="935" xr:uid="{00000000-0005-0000-0000-0000A0030000}"/>
    <cellStyle name="SAPBEXresData 2 5" xfId="1123" xr:uid="{00000000-0005-0000-0000-0000A1030000}"/>
    <cellStyle name="SAPBEXresData 3" xfId="794" xr:uid="{00000000-0005-0000-0000-0000A2030000}"/>
    <cellStyle name="SAPBEXresData 3 2" xfId="987" xr:uid="{00000000-0005-0000-0000-0000A3030000}"/>
    <cellStyle name="SAPBEXresData 3 3" xfId="1175" xr:uid="{00000000-0005-0000-0000-0000A4030000}"/>
    <cellStyle name="SAPBEXresData 4" xfId="681" xr:uid="{00000000-0005-0000-0000-0000A5030000}"/>
    <cellStyle name="SAPBEXresData 5" xfId="883" xr:uid="{00000000-0005-0000-0000-0000A6030000}"/>
    <cellStyle name="SAPBEXresData 6" xfId="1071" xr:uid="{00000000-0005-0000-0000-0000A7030000}"/>
    <cellStyle name="SAPBEXresDataEmph" xfId="468" xr:uid="{00000000-0005-0000-0000-0000A8030000}"/>
    <cellStyle name="SAPBEXresDataEmph 2" xfId="549" xr:uid="{00000000-0005-0000-0000-0000A9030000}"/>
    <cellStyle name="SAPBEXresDataEmph 2 2" xfId="849" xr:uid="{00000000-0005-0000-0000-0000AA030000}"/>
    <cellStyle name="SAPBEXresDataEmph 2 2 2" xfId="1040" xr:uid="{00000000-0005-0000-0000-0000AB030000}"/>
    <cellStyle name="SAPBEXresDataEmph 2 2 3" xfId="1226" xr:uid="{00000000-0005-0000-0000-0000AC030000}"/>
    <cellStyle name="SAPBEXresDataEmph 2 3" xfId="736" xr:uid="{00000000-0005-0000-0000-0000AD030000}"/>
    <cellStyle name="SAPBEXresDataEmph 2 4" xfId="936" xr:uid="{00000000-0005-0000-0000-0000AE030000}"/>
    <cellStyle name="SAPBEXresDataEmph 2 5" xfId="1124" xr:uid="{00000000-0005-0000-0000-0000AF030000}"/>
    <cellStyle name="SAPBEXresDataEmph 3" xfId="795" xr:uid="{00000000-0005-0000-0000-0000B0030000}"/>
    <cellStyle name="SAPBEXresDataEmph 3 2" xfId="988" xr:uid="{00000000-0005-0000-0000-0000B1030000}"/>
    <cellStyle name="SAPBEXresDataEmph 3 3" xfId="1176" xr:uid="{00000000-0005-0000-0000-0000B2030000}"/>
    <cellStyle name="SAPBEXresDataEmph 4" xfId="682" xr:uid="{00000000-0005-0000-0000-0000B3030000}"/>
    <cellStyle name="SAPBEXresDataEmph 5" xfId="884" xr:uid="{00000000-0005-0000-0000-0000B4030000}"/>
    <cellStyle name="SAPBEXresDataEmph 6" xfId="1072" xr:uid="{00000000-0005-0000-0000-0000B5030000}"/>
    <cellStyle name="SAPBEXresItem" xfId="106" xr:uid="{00000000-0005-0000-0000-0000B6030000}"/>
    <cellStyle name="SAPBEXresItem 2" xfId="512" xr:uid="{00000000-0005-0000-0000-0000B7030000}"/>
    <cellStyle name="SAPBEXresItem 2 2" xfId="812" xr:uid="{00000000-0005-0000-0000-0000B8030000}"/>
    <cellStyle name="SAPBEXresItem 2 2 2" xfId="1004" xr:uid="{00000000-0005-0000-0000-0000B9030000}"/>
    <cellStyle name="SAPBEXresItem 2 2 3" xfId="1191" xr:uid="{00000000-0005-0000-0000-0000BA030000}"/>
    <cellStyle name="SAPBEXresItem 2 3" xfId="701" xr:uid="{00000000-0005-0000-0000-0000BB030000}"/>
    <cellStyle name="SAPBEXresItem 2 4" xfId="900" xr:uid="{00000000-0005-0000-0000-0000BC030000}"/>
    <cellStyle name="SAPBEXresItem 2 5" xfId="1088" xr:uid="{00000000-0005-0000-0000-0000BD030000}"/>
    <cellStyle name="SAPBEXresItem 3" xfId="753" xr:uid="{00000000-0005-0000-0000-0000BE030000}"/>
    <cellStyle name="SAPBEXresItem 3 2" xfId="951" xr:uid="{00000000-0005-0000-0000-0000BF030000}"/>
    <cellStyle name="SAPBEXresItem 3 3" xfId="1140" xr:uid="{00000000-0005-0000-0000-0000C0030000}"/>
    <cellStyle name="SAPBEXresItem 4" xfId="605" xr:uid="{00000000-0005-0000-0000-0000C1030000}"/>
    <cellStyle name="SAPBEXresItem 5" xfId="600" xr:uid="{00000000-0005-0000-0000-0000C2030000}"/>
    <cellStyle name="SAPBEXresItem 6" xfId="604" xr:uid="{00000000-0005-0000-0000-0000C3030000}"/>
    <cellStyle name="SAPBEXresItemX" xfId="469" xr:uid="{00000000-0005-0000-0000-0000C4030000}"/>
    <cellStyle name="SAPBEXresItemX 2" xfId="550" xr:uid="{00000000-0005-0000-0000-0000C5030000}"/>
    <cellStyle name="SAPBEXresItemX 2 2" xfId="850" xr:uid="{00000000-0005-0000-0000-0000C6030000}"/>
    <cellStyle name="SAPBEXresItemX 2 2 2" xfId="1041" xr:uid="{00000000-0005-0000-0000-0000C7030000}"/>
    <cellStyle name="SAPBEXresItemX 2 2 3" xfId="1227" xr:uid="{00000000-0005-0000-0000-0000C8030000}"/>
    <cellStyle name="SAPBEXresItemX 2 3" xfId="737" xr:uid="{00000000-0005-0000-0000-0000C9030000}"/>
    <cellStyle name="SAPBEXresItemX 2 4" xfId="937" xr:uid="{00000000-0005-0000-0000-0000CA030000}"/>
    <cellStyle name="SAPBEXresItemX 2 5" xfId="1125" xr:uid="{00000000-0005-0000-0000-0000CB030000}"/>
    <cellStyle name="SAPBEXresItemX 3" xfId="796" xr:uid="{00000000-0005-0000-0000-0000CC030000}"/>
    <cellStyle name="SAPBEXresItemX 3 2" xfId="989" xr:uid="{00000000-0005-0000-0000-0000CD030000}"/>
    <cellStyle name="SAPBEXresItemX 3 3" xfId="1177" xr:uid="{00000000-0005-0000-0000-0000CE030000}"/>
    <cellStyle name="SAPBEXresItemX 4" xfId="683" xr:uid="{00000000-0005-0000-0000-0000CF030000}"/>
    <cellStyle name="SAPBEXresItemX 5" xfId="885" xr:uid="{00000000-0005-0000-0000-0000D0030000}"/>
    <cellStyle name="SAPBEXresItemX 6" xfId="1073" xr:uid="{00000000-0005-0000-0000-0000D1030000}"/>
    <cellStyle name="SAPBEXstdData" xfId="259" xr:uid="{00000000-0005-0000-0000-0000D2030000}"/>
    <cellStyle name="SAPBEXstdData 2" xfId="516" xr:uid="{00000000-0005-0000-0000-0000D3030000}"/>
    <cellStyle name="SAPBEXstdData 2 2" xfId="816" xr:uid="{00000000-0005-0000-0000-0000D4030000}"/>
    <cellStyle name="SAPBEXstdData 2 2 2" xfId="1008" xr:uid="{00000000-0005-0000-0000-0000D5030000}"/>
    <cellStyle name="SAPBEXstdData 2 2 3" xfId="1195" xr:uid="{00000000-0005-0000-0000-0000D6030000}"/>
    <cellStyle name="SAPBEXstdData 2 3" xfId="705" xr:uid="{00000000-0005-0000-0000-0000D7030000}"/>
    <cellStyle name="SAPBEXstdData 2 4" xfId="904" xr:uid="{00000000-0005-0000-0000-0000D8030000}"/>
    <cellStyle name="SAPBEXstdData 2 5" xfId="1092" xr:uid="{00000000-0005-0000-0000-0000D9030000}"/>
    <cellStyle name="SAPBEXstdData 3" xfId="758" xr:uid="{00000000-0005-0000-0000-0000DA030000}"/>
    <cellStyle name="SAPBEXstdData 3 2" xfId="955" xr:uid="{00000000-0005-0000-0000-0000DB030000}"/>
    <cellStyle name="SAPBEXstdData 3 3" xfId="1144" xr:uid="{00000000-0005-0000-0000-0000DC030000}"/>
    <cellStyle name="SAPBEXstdData 4" xfId="620" xr:uid="{00000000-0005-0000-0000-0000DD030000}"/>
    <cellStyle name="SAPBEXstdData 5" xfId="623" xr:uid="{00000000-0005-0000-0000-0000DE030000}"/>
    <cellStyle name="SAPBEXstdData 6" xfId="633" xr:uid="{00000000-0005-0000-0000-0000DF030000}"/>
    <cellStyle name="SAPBEXstdDataEmph" xfId="395" xr:uid="{00000000-0005-0000-0000-0000E0030000}"/>
    <cellStyle name="SAPBEXstdDataEmph 2" xfId="525" xr:uid="{00000000-0005-0000-0000-0000E1030000}"/>
    <cellStyle name="SAPBEXstdDataEmph 2 2" xfId="825" xr:uid="{00000000-0005-0000-0000-0000E2030000}"/>
    <cellStyle name="SAPBEXstdDataEmph 2 2 2" xfId="1017" xr:uid="{00000000-0005-0000-0000-0000E3030000}"/>
    <cellStyle name="SAPBEXstdDataEmph 2 2 3" xfId="1204" xr:uid="{00000000-0005-0000-0000-0000E4030000}"/>
    <cellStyle name="SAPBEXstdDataEmph 2 3" xfId="714" xr:uid="{00000000-0005-0000-0000-0000E5030000}"/>
    <cellStyle name="SAPBEXstdDataEmph 2 4" xfId="913" xr:uid="{00000000-0005-0000-0000-0000E6030000}"/>
    <cellStyle name="SAPBEXstdDataEmph 2 5" xfId="1101" xr:uid="{00000000-0005-0000-0000-0000E7030000}"/>
    <cellStyle name="SAPBEXstdDataEmph 3" xfId="768" xr:uid="{00000000-0005-0000-0000-0000E8030000}"/>
    <cellStyle name="SAPBEXstdDataEmph 3 2" xfId="964" xr:uid="{00000000-0005-0000-0000-0000E9030000}"/>
    <cellStyle name="SAPBEXstdDataEmph 3 3" xfId="1153" xr:uid="{00000000-0005-0000-0000-0000EA030000}"/>
    <cellStyle name="SAPBEXstdDataEmph 4" xfId="651" xr:uid="{00000000-0005-0000-0000-0000EB030000}"/>
    <cellStyle name="SAPBEXstdDataEmph 5" xfId="602" xr:uid="{00000000-0005-0000-0000-0000EC030000}"/>
    <cellStyle name="SAPBEXstdDataEmph 6" xfId="656" xr:uid="{00000000-0005-0000-0000-0000ED030000}"/>
    <cellStyle name="SAPBEXstdItem" xfId="448" xr:uid="{00000000-0005-0000-0000-0000EE030000}"/>
    <cellStyle name="SAPBEXstdItem 2" xfId="534" xr:uid="{00000000-0005-0000-0000-0000EF030000}"/>
    <cellStyle name="SAPBEXstdItem 2 2" xfId="834" xr:uid="{00000000-0005-0000-0000-0000F0030000}"/>
    <cellStyle name="SAPBEXstdItem 2 2 2" xfId="1025" xr:uid="{00000000-0005-0000-0000-0000F1030000}"/>
    <cellStyle name="SAPBEXstdItem 2 2 3" xfId="1211" xr:uid="{00000000-0005-0000-0000-0000F2030000}"/>
    <cellStyle name="SAPBEXstdItem 2 3" xfId="721" xr:uid="{00000000-0005-0000-0000-0000F3030000}"/>
    <cellStyle name="SAPBEXstdItem 2 4" xfId="921" xr:uid="{00000000-0005-0000-0000-0000F4030000}"/>
    <cellStyle name="SAPBEXstdItem 2 5" xfId="1109" xr:uid="{00000000-0005-0000-0000-0000F5030000}"/>
    <cellStyle name="SAPBEXstdItem 3" xfId="780" xr:uid="{00000000-0005-0000-0000-0000F6030000}"/>
    <cellStyle name="SAPBEXstdItem 3 2" xfId="973" xr:uid="{00000000-0005-0000-0000-0000F7030000}"/>
    <cellStyle name="SAPBEXstdItem 3 3" xfId="1161" xr:uid="{00000000-0005-0000-0000-0000F8030000}"/>
    <cellStyle name="SAPBEXstdItem 4" xfId="667" xr:uid="{00000000-0005-0000-0000-0000F9030000}"/>
    <cellStyle name="SAPBEXstdItem 5" xfId="869" xr:uid="{00000000-0005-0000-0000-0000FA030000}"/>
    <cellStyle name="SAPBEXstdItem 6" xfId="1057" xr:uid="{00000000-0005-0000-0000-0000FB030000}"/>
    <cellStyle name="SAPBEXstdItemX" xfId="30" xr:uid="{00000000-0005-0000-0000-0000FC030000}"/>
    <cellStyle name="SAPBEXstdItemX 2" xfId="506" xr:uid="{00000000-0005-0000-0000-0000FD030000}"/>
    <cellStyle name="SAPBEXstdItemX 2 2" xfId="806" xr:uid="{00000000-0005-0000-0000-0000FE030000}"/>
    <cellStyle name="SAPBEXstdItemX 2 2 2" xfId="998" xr:uid="{00000000-0005-0000-0000-0000FF030000}"/>
    <cellStyle name="SAPBEXstdItemX 2 2 3" xfId="1186" xr:uid="{00000000-0005-0000-0000-000000040000}"/>
    <cellStyle name="SAPBEXstdItemX 2 3" xfId="696" xr:uid="{00000000-0005-0000-0000-000001040000}"/>
    <cellStyle name="SAPBEXstdItemX 2 4" xfId="894" xr:uid="{00000000-0005-0000-0000-000002040000}"/>
    <cellStyle name="SAPBEXstdItemX 2 5" xfId="1083" xr:uid="{00000000-0005-0000-0000-000003040000}"/>
    <cellStyle name="SAPBEXstdItemX 3" xfId="747" xr:uid="{00000000-0005-0000-0000-000004040000}"/>
    <cellStyle name="SAPBEXstdItemX 3 2" xfId="946" xr:uid="{00000000-0005-0000-0000-000005040000}"/>
    <cellStyle name="SAPBEXstdItemX 3 3" xfId="1135" xr:uid="{00000000-0005-0000-0000-000006040000}"/>
    <cellStyle name="SAPBEXstdItemX 4" xfId="588" xr:uid="{00000000-0005-0000-0000-000007040000}"/>
    <cellStyle name="SAPBEXstdItemX 5" xfId="690" xr:uid="{00000000-0005-0000-0000-000008040000}"/>
    <cellStyle name="SAPBEXstdItemX 6" xfId="592" xr:uid="{00000000-0005-0000-0000-000009040000}"/>
    <cellStyle name="SAPBEXtitle" xfId="470" xr:uid="{00000000-0005-0000-0000-00000A040000}"/>
    <cellStyle name="SAPBEXunassignedItem" xfId="471" xr:uid="{00000000-0005-0000-0000-00000B040000}"/>
    <cellStyle name="SAPBEXunassignedItem 2" xfId="551" xr:uid="{00000000-0005-0000-0000-00000C040000}"/>
    <cellStyle name="SAPBEXunassignedItem 2 2" xfId="851" xr:uid="{00000000-0005-0000-0000-00000D040000}"/>
    <cellStyle name="SAPBEXunassignedItem 2 2 2" xfId="1042" xr:uid="{00000000-0005-0000-0000-00000E040000}"/>
    <cellStyle name="SAPBEXunassignedItem 2 2 3" xfId="1228" xr:uid="{00000000-0005-0000-0000-00000F040000}"/>
    <cellStyle name="SAPBEXunassignedItem 2 3" xfId="738" xr:uid="{00000000-0005-0000-0000-000010040000}"/>
    <cellStyle name="SAPBEXunassignedItem 2 4" xfId="938" xr:uid="{00000000-0005-0000-0000-000011040000}"/>
    <cellStyle name="SAPBEXunassignedItem 2 5" xfId="1126" xr:uid="{00000000-0005-0000-0000-000012040000}"/>
    <cellStyle name="SAPBEXunassignedItem 3" xfId="797" xr:uid="{00000000-0005-0000-0000-000013040000}"/>
    <cellStyle name="SAPBEXunassignedItem 3 2" xfId="990" xr:uid="{00000000-0005-0000-0000-000014040000}"/>
    <cellStyle name="SAPBEXunassignedItem 3 3" xfId="1178" xr:uid="{00000000-0005-0000-0000-000015040000}"/>
    <cellStyle name="SAPBEXunassignedItem 4" xfId="684" xr:uid="{00000000-0005-0000-0000-000016040000}"/>
    <cellStyle name="SAPBEXunassignedItem 5" xfId="886" xr:uid="{00000000-0005-0000-0000-000017040000}"/>
    <cellStyle name="SAPBEXunassignedItem 6" xfId="1074" xr:uid="{00000000-0005-0000-0000-000018040000}"/>
    <cellStyle name="SAPBEXundefined" xfId="472" xr:uid="{00000000-0005-0000-0000-000019040000}"/>
    <cellStyle name="SAPBEXundefined 2" xfId="552" xr:uid="{00000000-0005-0000-0000-00001A040000}"/>
    <cellStyle name="SAPBEXundefined 2 2" xfId="852" xr:uid="{00000000-0005-0000-0000-00001B040000}"/>
    <cellStyle name="SAPBEXundefined 2 2 2" xfId="1043" xr:uid="{00000000-0005-0000-0000-00001C040000}"/>
    <cellStyle name="SAPBEXundefined 2 2 3" xfId="1229" xr:uid="{00000000-0005-0000-0000-00001D040000}"/>
    <cellStyle name="SAPBEXundefined 2 3" xfId="739" xr:uid="{00000000-0005-0000-0000-00001E040000}"/>
    <cellStyle name="SAPBEXundefined 2 4" xfId="939" xr:uid="{00000000-0005-0000-0000-00001F040000}"/>
    <cellStyle name="SAPBEXundefined 2 5" xfId="1127" xr:uid="{00000000-0005-0000-0000-000020040000}"/>
    <cellStyle name="SAPBEXundefined 3" xfId="798" xr:uid="{00000000-0005-0000-0000-000021040000}"/>
    <cellStyle name="SAPBEXundefined 3 2" xfId="991" xr:uid="{00000000-0005-0000-0000-000022040000}"/>
    <cellStyle name="SAPBEXundefined 3 3" xfId="1179" xr:uid="{00000000-0005-0000-0000-000023040000}"/>
    <cellStyle name="SAPBEXundefined 4" xfId="685" xr:uid="{00000000-0005-0000-0000-000024040000}"/>
    <cellStyle name="SAPBEXundefined 5" xfId="887" xr:uid="{00000000-0005-0000-0000-000025040000}"/>
    <cellStyle name="SAPBEXundefined 6" xfId="1075" xr:uid="{00000000-0005-0000-0000-000026040000}"/>
    <cellStyle name="Sheet Title" xfId="473" xr:uid="{00000000-0005-0000-0000-000027040000}"/>
    <cellStyle name="Style 1" xfId="474" xr:uid="{00000000-0005-0000-0000-000028040000}"/>
    <cellStyle name="Style 1 2" xfId="476" xr:uid="{00000000-0005-0000-0000-000029040000}"/>
    <cellStyle name="Style 1 3" xfId="553" xr:uid="{00000000-0005-0000-0000-00002A040000}"/>
    <cellStyle name="Style 1 3 2" xfId="853" xr:uid="{00000000-0005-0000-0000-00002B040000}"/>
    <cellStyle name="Style 1 3 2 2" xfId="1044" xr:uid="{00000000-0005-0000-0000-00002C040000}"/>
    <cellStyle name="Style 1 3 2 3" xfId="1230" xr:uid="{00000000-0005-0000-0000-00002D040000}"/>
    <cellStyle name="Style 1 3 3" xfId="740" xr:uid="{00000000-0005-0000-0000-00002E040000}"/>
    <cellStyle name="Style 1 3 4" xfId="940" xr:uid="{00000000-0005-0000-0000-00002F040000}"/>
    <cellStyle name="Style 1 3 5" xfId="1128" xr:uid="{00000000-0005-0000-0000-000030040000}"/>
    <cellStyle name="Style 1 4" xfId="799" xr:uid="{00000000-0005-0000-0000-000031040000}"/>
    <cellStyle name="Style 1 4 2" xfId="992" xr:uid="{00000000-0005-0000-0000-000032040000}"/>
    <cellStyle name="Style 1 4 3" xfId="1180" xr:uid="{00000000-0005-0000-0000-000033040000}"/>
    <cellStyle name="Style 1 5" xfId="686" xr:uid="{00000000-0005-0000-0000-000034040000}"/>
    <cellStyle name="Style 1 6" xfId="888" xr:uid="{00000000-0005-0000-0000-000035040000}"/>
    <cellStyle name="Style 1 7" xfId="1076" xr:uid="{00000000-0005-0000-0000-000036040000}"/>
    <cellStyle name="Style 2" xfId="477" xr:uid="{00000000-0005-0000-0000-000037040000}"/>
    <cellStyle name="Style 2 2" xfId="555" xr:uid="{00000000-0005-0000-0000-000038040000}"/>
    <cellStyle name="Style 2 2 2" xfId="854" xr:uid="{00000000-0005-0000-0000-000039040000}"/>
    <cellStyle name="Style 2 2 2 2" xfId="1045" xr:uid="{00000000-0005-0000-0000-00003A040000}"/>
    <cellStyle name="Style 2 2 2 3" xfId="1231" xr:uid="{00000000-0005-0000-0000-00003B040000}"/>
    <cellStyle name="Style 2 2 3" xfId="742" xr:uid="{00000000-0005-0000-0000-00003C040000}"/>
    <cellStyle name="Style 2 2 4" xfId="941" xr:uid="{00000000-0005-0000-0000-00003D040000}"/>
    <cellStyle name="Style 2 2 5" xfId="1130" xr:uid="{00000000-0005-0000-0000-00003E040000}"/>
    <cellStyle name="Style 2 3" xfId="801" xr:uid="{00000000-0005-0000-0000-00003F040000}"/>
    <cellStyle name="Style 2 3 2" xfId="993" xr:uid="{00000000-0005-0000-0000-000040040000}"/>
    <cellStyle name="Style 2 3 3" xfId="1181" xr:uid="{00000000-0005-0000-0000-000041040000}"/>
    <cellStyle name="Style 2 4" xfId="688" xr:uid="{00000000-0005-0000-0000-000042040000}"/>
    <cellStyle name="Style 2 5" xfId="889" xr:uid="{00000000-0005-0000-0000-000043040000}"/>
    <cellStyle name="Style 2 6" xfId="1078" xr:uid="{00000000-0005-0000-0000-000044040000}"/>
    <cellStyle name="Style 3" xfId="475" xr:uid="{00000000-0005-0000-0000-000045040000}"/>
    <cellStyle name="Style 3 2" xfId="554" xr:uid="{00000000-0005-0000-0000-000046040000}"/>
    <cellStyle name="Style 3 2 2" xfId="741" xr:uid="{00000000-0005-0000-0000-000047040000}"/>
    <cellStyle name="Style 3 2 3" xfId="1129" xr:uid="{00000000-0005-0000-0000-000048040000}"/>
    <cellStyle name="Style 3 3" xfId="800" xr:uid="{00000000-0005-0000-0000-000049040000}"/>
    <cellStyle name="Style 3 4" xfId="687" xr:uid="{00000000-0005-0000-0000-00004A040000}"/>
    <cellStyle name="Style 3 5" xfId="1077" xr:uid="{00000000-0005-0000-0000-00004B040000}"/>
    <cellStyle name="Style 4" xfId="204" xr:uid="{00000000-0005-0000-0000-00004C040000}"/>
    <cellStyle name="Style 5" xfId="478" xr:uid="{00000000-0005-0000-0000-00004D040000}"/>
    <cellStyle name="subhead" xfId="479" xr:uid="{00000000-0005-0000-0000-00004E040000}"/>
    <cellStyle name="Times New Roman" xfId="480" xr:uid="{00000000-0005-0000-0000-00004F040000}"/>
    <cellStyle name="Title 2" xfId="69" xr:uid="{00000000-0005-0000-0000-000050040000}"/>
    <cellStyle name="Total 2" xfId="481" xr:uid="{00000000-0005-0000-0000-000051040000}"/>
    <cellStyle name="Total 2 2" xfId="556" xr:uid="{00000000-0005-0000-0000-000052040000}"/>
    <cellStyle name="Total 2 2 2" xfId="855" xr:uid="{00000000-0005-0000-0000-000053040000}"/>
    <cellStyle name="Total 2 2 2 2" xfId="1046" xr:uid="{00000000-0005-0000-0000-000054040000}"/>
    <cellStyle name="Total 2 2 2 3" xfId="1232" xr:uid="{00000000-0005-0000-0000-000055040000}"/>
    <cellStyle name="Total 2 2 3" xfId="743" xr:uid="{00000000-0005-0000-0000-000056040000}"/>
    <cellStyle name="Total 2 2 4" xfId="942" xr:uid="{00000000-0005-0000-0000-000057040000}"/>
    <cellStyle name="Total 2 2 5" xfId="1131" xr:uid="{00000000-0005-0000-0000-000058040000}"/>
    <cellStyle name="Total 2 3" xfId="802" xr:uid="{00000000-0005-0000-0000-000059040000}"/>
    <cellStyle name="Total 2 3 2" xfId="994" xr:uid="{00000000-0005-0000-0000-00005A040000}"/>
    <cellStyle name="Total 2 3 3" xfId="1182" xr:uid="{00000000-0005-0000-0000-00005B040000}"/>
    <cellStyle name="Total 2 4" xfId="691" xr:uid="{00000000-0005-0000-0000-00005C040000}"/>
    <cellStyle name="Total 2 5" xfId="890" xr:uid="{00000000-0005-0000-0000-00005D040000}"/>
    <cellStyle name="Total 2 6" xfId="1079" xr:uid="{00000000-0005-0000-0000-00005E040000}"/>
    <cellStyle name="Tusental (0)_pldt" xfId="393" xr:uid="{00000000-0005-0000-0000-00005F040000}"/>
    <cellStyle name="Tusental_pldt" xfId="176" xr:uid="{00000000-0005-0000-0000-000060040000}"/>
    <cellStyle name="UB1" xfId="410" xr:uid="{00000000-0005-0000-0000-000061040000}"/>
    <cellStyle name="UB2" xfId="170" xr:uid="{00000000-0005-0000-0000-000062040000}"/>
    <cellStyle name="Valuta (0)_pldt" xfId="483" xr:uid="{00000000-0005-0000-0000-000063040000}"/>
    <cellStyle name="Valuta_pldt" xfId="484" xr:uid="{00000000-0005-0000-0000-000064040000}"/>
    <cellStyle name="Warning Text 2" xfId="482" xr:uid="{00000000-0005-0000-0000-000065040000}"/>
    <cellStyle name="Yellow" xfId="424" xr:uid="{00000000-0005-0000-0000-000066040000}"/>
    <cellStyle name="เครื่องหมายจุลภาค_Book3" xfId="266" xr:uid="{00000000-0005-0000-0000-000067040000}"/>
    <cellStyle name="ปกติ_Book3" xfId="43" xr:uid="{00000000-0005-0000-0000-000068040000}"/>
    <cellStyle name="쉼표 [0]_EXHA" xfId="114" xr:uid="{00000000-0005-0000-0000-000069040000}"/>
    <cellStyle name="쉼표_EXH B-11" xfId="76" xr:uid="{00000000-0005-0000-0000-00006A040000}"/>
    <cellStyle name="콤마 [0]_0203" xfId="183" xr:uid="{00000000-0005-0000-0000-00006B040000}"/>
    <cellStyle name="콤마_0203" xfId="289" xr:uid="{00000000-0005-0000-0000-00006C040000}"/>
    <cellStyle name="통화_SCH50" xfId="164" xr:uid="{00000000-0005-0000-0000-00006D040000}"/>
    <cellStyle name="표준_EXHA" xfId="419" xr:uid="{00000000-0005-0000-0000-00006E040000}"/>
    <cellStyle name="一般_App 5-Tax Analysis-NS 3Q05" xfId="413" xr:uid="{00000000-0005-0000-0000-00006F040000}"/>
    <cellStyle name="中等" xfId="445" xr:uid="{00000000-0005-0000-0000-000070040000}"/>
    <cellStyle name="備註" xfId="439" xr:uid="{00000000-0005-0000-0000-000071040000}"/>
    <cellStyle name="備註 2" xfId="533" xr:uid="{00000000-0005-0000-0000-000072040000}"/>
    <cellStyle name="備註 2 2" xfId="833" xr:uid="{00000000-0005-0000-0000-000073040000}"/>
    <cellStyle name="備註 2 2 2" xfId="1024" xr:uid="{00000000-0005-0000-0000-000074040000}"/>
    <cellStyle name="備註 2 2 3" xfId="1210" xr:uid="{00000000-0005-0000-0000-000075040000}"/>
    <cellStyle name="備註 2 3" xfId="720" xr:uid="{00000000-0005-0000-0000-000076040000}"/>
    <cellStyle name="備註 2 4" xfId="920" xr:uid="{00000000-0005-0000-0000-000077040000}"/>
    <cellStyle name="備註 2 5" xfId="1108" xr:uid="{00000000-0005-0000-0000-000078040000}"/>
    <cellStyle name="備註 3" xfId="779" xr:uid="{00000000-0005-0000-0000-000079040000}"/>
    <cellStyle name="備註 3 2" xfId="972" xr:uid="{00000000-0005-0000-0000-00007A040000}"/>
    <cellStyle name="備註 3 3" xfId="1160" xr:uid="{00000000-0005-0000-0000-00007B040000}"/>
    <cellStyle name="備註 4" xfId="666" xr:uid="{00000000-0005-0000-0000-00007C040000}"/>
    <cellStyle name="備註 5" xfId="868" xr:uid="{00000000-0005-0000-0000-00007D040000}"/>
    <cellStyle name="備註 6" xfId="1056" xr:uid="{00000000-0005-0000-0000-00007E040000}"/>
    <cellStyle name="円" xfId="485" xr:uid="{00000000-0005-0000-0000-00007F040000}"/>
    <cellStyle name="千位分隔_PBC. Actuarial. Reserve template 2003 v1" xfId="486" xr:uid="{00000000-0005-0000-0000-000080040000}"/>
    <cellStyle name="千分位_Manucomparison" xfId="453" xr:uid="{00000000-0005-0000-0000-000081040000}"/>
    <cellStyle name="合計" xfId="301" xr:uid="{00000000-0005-0000-0000-000082040000}"/>
    <cellStyle name="合計 2" xfId="520" xr:uid="{00000000-0005-0000-0000-000083040000}"/>
    <cellStyle name="合計 2 2" xfId="820" xr:uid="{00000000-0005-0000-0000-000084040000}"/>
    <cellStyle name="合計 2 2 2" xfId="1012" xr:uid="{00000000-0005-0000-0000-000085040000}"/>
    <cellStyle name="合計 2 2 3" xfId="1199" xr:uid="{00000000-0005-0000-0000-000086040000}"/>
    <cellStyle name="合計 2 3" xfId="709" xr:uid="{00000000-0005-0000-0000-000087040000}"/>
    <cellStyle name="合計 2 4" xfId="908" xr:uid="{00000000-0005-0000-0000-000088040000}"/>
    <cellStyle name="合計 2 5" xfId="1096" xr:uid="{00000000-0005-0000-0000-000089040000}"/>
    <cellStyle name="合計 3" xfId="762" xr:uid="{00000000-0005-0000-0000-00008A040000}"/>
    <cellStyle name="合計 3 2" xfId="959" xr:uid="{00000000-0005-0000-0000-00008B040000}"/>
    <cellStyle name="合計 3 3" xfId="1148" xr:uid="{00000000-0005-0000-0000-00008C040000}"/>
    <cellStyle name="合計 4" xfId="630" xr:uid="{00000000-0005-0000-0000-00008D040000}"/>
    <cellStyle name="合計 5" xfId="618" xr:uid="{00000000-0005-0000-0000-00008E040000}"/>
    <cellStyle name="合計 6" xfId="632" xr:uid="{00000000-0005-0000-0000-00008F040000}"/>
    <cellStyle name="壞" xfId="487" xr:uid="{00000000-0005-0000-0000-000090040000}"/>
    <cellStyle name="好" xfId="234" xr:uid="{00000000-0005-0000-0000-000091040000}"/>
    <cellStyle name="常规_ACTUARY_REPORT0311" xfId="333" xr:uid="{00000000-0005-0000-0000-000092040000}"/>
    <cellStyle name="未定義" xfId="358" xr:uid="{00000000-0005-0000-0000-000093040000}"/>
    <cellStyle name="桁区切り [0.00]_By-Line form" xfId="488" xr:uid="{00000000-0005-0000-0000-000094040000}"/>
    <cellStyle name="桁区切り_2003.1Qest(0214)" xfId="293" xr:uid="{00000000-0005-0000-0000-000095040000}"/>
    <cellStyle name="桁蟻唇Ｆ [0.00]_Sheet1" xfId="92" xr:uid="{00000000-0005-0000-0000-000096040000}"/>
    <cellStyle name="桁蟻唇Ｆ_Sheet1" xfId="489" xr:uid="{00000000-0005-0000-0000-000097040000}"/>
    <cellStyle name="標準_(Edison) SI Package" xfId="490" xr:uid="{00000000-0005-0000-0000-000098040000}"/>
    <cellStyle name="標準2" xfId="491" xr:uid="{00000000-0005-0000-0000-000099040000}"/>
    <cellStyle name="標題" xfId="447" xr:uid="{00000000-0005-0000-0000-00009A040000}"/>
    <cellStyle name="標題 1" xfId="41" xr:uid="{00000000-0005-0000-0000-00009B040000}"/>
    <cellStyle name="標題 2" xfId="85" xr:uid="{00000000-0005-0000-0000-00009C040000}"/>
    <cellStyle name="標題 3" xfId="87" xr:uid="{00000000-0005-0000-0000-00009D040000}"/>
    <cellStyle name="標題 3 2" xfId="752" xr:uid="{00000000-0005-0000-0000-00009E040000}"/>
    <cellStyle name="標題 3 3" xfId="601" xr:uid="{00000000-0005-0000-0000-00009F040000}"/>
    <cellStyle name="標題 4" xfId="382" xr:uid="{00000000-0005-0000-0000-0000A0040000}"/>
    <cellStyle name="樣式 1" xfId="252" xr:uid="{00000000-0005-0000-0000-0000A1040000}"/>
    <cellStyle name="檢查儲存格" xfId="213" xr:uid="{00000000-0005-0000-0000-0000A2040000}"/>
    <cellStyle name="脱浦 [0.00]_Sheet1" xfId="492" xr:uid="{00000000-0005-0000-0000-0000A3040000}"/>
    <cellStyle name="脱浦_Sheet1" xfId="493" xr:uid="{00000000-0005-0000-0000-0000A4040000}"/>
    <cellStyle name="計算方式" xfId="494" xr:uid="{00000000-0005-0000-0000-0000A5040000}"/>
    <cellStyle name="計算方式 2" xfId="557" xr:uid="{00000000-0005-0000-0000-0000A6040000}"/>
    <cellStyle name="計算方式 2 2" xfId="856" xr:uid="{00000000-0005-0000-0000-0000A7040000}"/>
    <cellStyle name="計算方式 2 2 2" xfId="1047" xr:uid="{00000000-0005-0000-0000-0000A8040000}"/>
    <cellStyle name="計算方式 2 2 3" xfId="1233" xr:uid="{00000000-0005-0000-0000-0000A9040000}"/>
    <cellStyle name="計算方式 2 3" xfId="744" xr:uid="{00000000-0005-0000-0000-0000AA040000}"/>
    <cellStyle name="計算方式 2 4" xfId="943" xr:uid="{00000000-0005-0000-0000-0000AB040000}"/>
    <cellStyle name="計算方式 2 5" xfId="1132" xr:uid="{00000000-0005-0000-0000-0000AC040000}"/>
    <cellStyle name="計算方式 3" xfId="803" xr:uid="{00000000-0005-0000-0000-0000AD040000}"/>
    <cellStyle name="計算方式 3 2" xfId="995" xr:uid="{00000000-0005-0000-0000-0000AE040000}"/>
    <cellStyle name="計算方式 3 3" xfId="1183" xr:uid="{00000000-0005-0000-0000-0000AF040000}"/>
    <cellStyle name="計算方式 4" xfId="692" xr:uid="{00000000-0005-0000-0000-0000B0040000}"/>
    <cellStyle name="計算方式 5" xfId="891" xr:uid="{00000000-0005-0000-0000-0000B1040000}"/>
    <cellStyle name="計算方式 6" xfId="1080" xr:uid="{00000000-0005-0000-0000-0000B2040000}"/>
    <cellStyle name="說明文字" xfId="495" xr:uid="{00000000-0005-0000-0000-0000B3040000}"/>
    <cellStyle name="警告文字" xfId="496" xr:uid="{00000000-0005-0000-0000-0000B4040000}"/>
    <cellStyle name="貨幣[0]_laroux" xfId="497" xr:uid="{00000000-0005-0000-0000-0000B5040000}"/>
    <cellStyle name="貨幣_Manucomparison" xfId="322" xr:uid="{00000000-0005-0000-0000-0000B6040000}"/>
    <cellStyle name="輔色1" xfId="173" xr:uid="{00000000-0005-0000-0000-0000B7040000}"/>
    <cellStyle name="輔色2" xfId="498" xr:uid="{00000000-0005-0000-0000-0000B8040000}"/>
    <cellStyle name="輔色3" xfId="499" xr:uid="{00000000-0005-0000-0000-0000B9040000}"/>
    <cellStyle name="輔色4" xfId="500" xr:uid="{00000000-0005-0000-0000-0000BA040000}"/>
    <cellStyle name="輔色5" xfId="501" xr:uid="{00000000-0005-0000-0000-0000BB040000}"/>
    <cellStyle name="輔色6" xfId="502" xr:uid="{00000000-0005-0000-0000-0000BC040000}"/>
    <cellStyle name="輸入" xfId="503" xr:uid="{00000000-0005-0000-0000-0000BD040000}"/>
    <cellStyle name="輸入 2" xfId="558" xr:uid="{00000000-0005-0000-0000-0000BE040000}"/>
    <cellStyle name="輸入 2 2" xfId="857" xr:uid="{00000000-0005-0000-0000-0000BF040000}"/>
    <cellStyle name="輸入 2 2 2" xfId="1048" xr:uid="{00000000-0005-0000-0000-0000C0040000}"/>
    <cellStyle name="輸入 2 2 3" xfId="1234" xr:uid="{00000000-0005-0000-0000-0000C1040000}"/>
    <cellStyle name="輸入 2 3" xfId="745" xr:uid="{00000000-0005-0000-0000-0000C2040000}"/>
    <cellStyle name="輸入 2 4" xfId="944" xr:uid="{00000000-0005-0000-0000-0000C3040000}"/>
    <cellStyle name="輸入 2 5" xfId="1133" xr:uid="{00000000-0005-0000-0000-0000C4040000}"/>
    <cellStyle name="輸入 3" xfId="804" xr:uid="{00000000-0005-0000-0000-0000C5040000}"/>
    <cellStyle name="輸入 3 2" xfId="996" xr:uid="{00000000-0005-0000-0000-0000C6040000}"/>
    <cellStyle name="輸入 3 3" xfId="1184" xr:uid="{00000000-0005-0000-0000-0000C7040000}"/>
    <cellStyle name="輸入 4" xfId="694" xr:uid="{00000000-0005-0000-0000-0000C8040000}"/>
    <cellStyle name="輸入 5" xfId="892" xr:uid="{00000000-0005-0000-0000-0000C9040000}"/>
    <cellStyle name="輸入 6" xfId="1081" xr:uid="{00000000-0005-0000-0000-0000CA040000}"/>
    <cellStyle name="輸出" xfId="504" xr:uid="{00000000-0005-0000-0000-0000CB040000}"/>
    <cellStyle name="輸出 2" xfId="559" xr:uid="{00000000-0005-0000-0000-0000CC040000}"/>
    <cellStyle name="輸出 2 2" xfId="858" xr:uid="{00000000-0005-0000-0000-0000CD040000}"/>
    <cellStyle name="輸出 2 2 2" xfId="1049" xr:uid="{00000000-0005-0000-0000-0000CE040000}"/>
    <cellStyle name="輸出 2 2 3" xfId="1235" xr:uid="{00000000-0005-0000-0000-0000CF040000}"/>
    <cellStyle name="輸出 2 3" xfId="746" xr:uid="{00000000-0005-0000-0000-0000D0040000}"/>
    <cellStyle name="輸出 2 4" xfId="945" xr:uid="{00000000-0005-0000-0000-0000D1040000}"/>
    <cellStyle name="輸出 2 5" xfId="1134" xr:uid="{00000000-0005-0000-0000-0000D2040000}"/>
    <cellStyle name="輸出 3" xfId="805" xr:uid="{00000000-0005-0000-0000-0000D3040000}"/>
    <cellStyle name="輸出 3 2" xfId="997" xr:uid="{00000000-0005-0000-0000-0000D4040000}"/>
    <cellStyle name="輸出 3 3" xfId="1185" xr:uid="{00000000-0005-0000-0000-0000D5040000}"/>
    <cellStyle name="輸出 4" xfId="695" xr:uid="{00000000-0005-0000-0000-0000D6040000}"/>
    <cellStyle name="輸出 5" xfId="893" xr:uid="{00000000-0005-0000-0000-0000D7040000}"/>
    <cellStyle name="輸出 6" xfId="1082" xr:uid="{00000000-0005-0000-0000-0000D8040000}"/>
    <cellStyle name="連結的儲存格" xfId="505" xr:uid="{00000000-0005-0000-0000-0000D904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fgColor theme="0"/>
          <bgColor rgb="FFFF0000"/>
        </patternFill>
      </fill>
    </dxf>
    <dxf>
      <font>
        <b val="0"/>
        <i val="0"/>
        <strike val="0"/>
        <condense val="0"/>
        <extend val="0"/>
        <outline val="0"/>
        <shadow val="0"/>
        <u val="none"/>
        <vertAlign val="baseline"/>
        <sz val="12"/>
        <color theme="1"/>
        <name val="Times New Roman"/>
        <scheme val="none"/>
      </font>
      <numFmt numFmtId="2" formatCode="0.00"/>
    </dxf>
    <dxf>
      <font>
        <b val="0"/>
        <i val="0"/>
        <strike val="0"/>
        <condense val="0"/>
        <extend val="0"/>
        <outline val="0"/>
        <shadow val="0"/>
        <u val="none"/>
        <vertAlign val="baseline"/>
        <sz val="12"/>
        <color theme="1"/>
        <name val="Times New Roman"/>
        <scheme val="none"/>
      </font>
      <numFmt numFmtId="2" formatCode="0.00"/>
    </dxf>
    <dxf>
      <font>
        <b val="0"/>
        <i val="0"/>
        <strike val="0"/>
        <condense val="0"/>
        <extend val="0"/>
        <outline val="0"/>
        <shadow val="0"/>
        <u val="none"/>
        <vertAlign val="baseline"/>
        <sz val="12"/>
        <color theme="1"/>
        <name val="Times New Roman"/>
        <scheme val="none"/>
      </font>
      <numFmt numFmtId="1" formatCode="0"/>
    </dxf>
    <dxf>
      <font>
        <name val="Times New Roman"/>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i val="0"/>
        <strike val="0"/>
        <condense val="0"/>
        <extend val="0"/>
        <outline val="0"/>
        <shadow val="0"/>
        <u val="none"/>
        <vertAlign val="baseline"/>
        <sz val="12"/>
        <color theme="1"/>
        <name val="Times New Roman"/>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numFmt numFmtId="2" formatCode="0.00"/>
    </dxf>
    <dxf>
      <font>
        <b val="0"/>
        <i val="0"/>
        <strike val="0"/>
        <condense val="0"/>
        <extend val="0"/>
        <outline val="0"/>
        <shadow val="0"/>
        <u val="none"/>
        <vertAlign val="baseline"/>
        <sz val="12"/>
        <color theme="1"/>
        <name val="Arial"/>
        <scheme val="none"/>
      </font>
      <numFmt numFmtId="2" formatCode="0.00"/>
    </dxf>
    <dxf>
      <font>
        <b val="0"/>
        <i val="0"/>
        <strike val="0"/>
        <condense val="0"/>
        <extend val="0"/>
        <outline val="0"/>
        <shadow val="0"/>
        <u val="none"/>
        <vertAlign val="baseline"/>
        <sz val="12"/>
        <color theme="1"/>
        <name val="Arial"/>
        <scheme val="none"/>
      </font>
      <numFmt numFmtId="2" formatCode="0.00"/>
    </dxf>
    <dxf>
      <font>
        <b val="0"/>
        <i val="0"/>
        <strike val="0"/>
        <condense val="0"/>
        <extend val="0"/>
        <outline val="0"/>
        <shadow val="0"/>
        <u val="none"/>
        <vertAlign val="baseline"/>
        <sz val="12"/>
        <color theme="1"/>
        <name val="Arial"/>
        <scheme val="none"/>
      </font>
      <numFmt numFmtId="2" formatCode="0.00"/>
    </dxf>
    <dxf>
      <font>
        <b val="0"/>
        <i val="0"/>
        <strike val="0"/>
        <condense val="0"/>
        <extend val="0"/>
        <outline val="0"/>
        <shadow val="0"/>
        <u val="none"/>
        <vertAlign val="baseline"/>
        <sz val="12"/>
        <color theme="1"/>
        <name val="Arial"/>
        <scheme val="none"/>
      </font>
      <numFmt numFmtId="1" formatCode="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center" vertical="center" textRotation="0" wrapText="1" indent="0" justifyLastLine="0" shrinkToFit="0" readingOrder="0"/>
    </dxf>
  </dxfs>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139"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230605</xdr:colOff>
      <xdr:row>152</xdr:row>
      <xdr:rowOff>10026</xdr:rowOff>
    </xdr:from>
    <xdr:to>
      <xdr:col>11</xdr:col>
      <xdr:colOff>673453</xdr:colOff>
      <xdr:row>173</xdr:row>
      <xdr:rowOff>38789</xdr:rowOff>
    </xdr:to>
    <xdr:sp macro="" textlink="">
      <xdr:nvSpPr>
        <xdr:cNvPr id="2" name="Rectangle: Rounded Corners 2">
          <a:extLst>
            <a:ext uri="{FF2B5EF4-FFF2-40B4-BE49-F238E27FC236}">
              <a16:creationId xmlns:a16="http://schemas.microsoft.com/office/drawing/2014/main" id="{84960C87-F21D-43F6-9DEC-AB8343F8EDF9}"/>
            </a:ext>
          </a:extLst>
        </xdr:cNvPr>
        <xdr:cNvSpPr/>
      </xdr:nvSpPr>
      <xdr:spPr>
        <a:xfrm>
          <a:off x="230605" y="26527626"/>
          <a:ext cx="13175868" cy="3876863"/>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sz="1200" b="1">
              <a:solidFill>
                <a:sysClr val="windowText" lastClr="000000"/>
              </a:solidFill>
            </a:rPr>
            <a:t>DEFINITION OF TERMS:</a:t>
          </a:r>
          <a:endParaRPr lang="en-US" sz="1200">
            <a:solidFill>
              <a:sysClr val="windowText" lastClr="000000"/>
            </a:solidFill>
          </a:endParaRPr>
        </a:p>
        <a:p>
          <a:pPr algn="l"/>
          <a:r>
            <a:rPr lang="en-US" sz="1200">
              <a:solidFill>
                <a:sysClr val="windowText" lastClr="000000"/>
              </a:solidFill>
            </a:rPr>
            <a:t>1. </a:t>
          </a:r>
          <a:r>
            <a:rPr lang="en-US" sz="1200" b="1">
              <a:solidFill>
                <a:sysClr val="windowText" lastClr="000000"/>
              </a:solidFill>
            </a:rPr>
            <a:t>Ordinary</a:t>
          </a:r>
          <a:r>
            <a:rPr lang="en-US" sz="1200">
              <a:solidFill>
                <a:sysClr val="windowText" lastClr="000000"/>
              </a:solidFill>
            </a:rPr>
            <a:t> </a:t>
          </a:r>
          <a:r>
            <a:rPr lang="en-US" sz="1200" b="1">
              <a:solidFill>
                <a:sysClr val="windowText" lastClr="000000"/>
              </a:solidFill>
            </a:rPr>
            <a:t>Agent/s</a:t>
          </a:r>
          <a:r>
            <a:rPr lang="en-US" sz="1200">
              <a:solidFill>
                <a:sysClr val="windowText" lastClr="000000"/>
              </a:solidFill>
            </a:rPr>
            <a:t> -</a:t>
          </a:r>
          <a:r>
            <a:rPr lang="en-US" sz="1200" baseline="0">
              <a:solidFill>
                <a:sysClr val="windowText" lastClr="000000"/>
              </a:solidFill>
            </a:rPr>
            <a:t> selling of insurance products through individual agents licensed by the Insurance Commission</a:t>
          </a:r>
        </a:p>
        <a:p>
          <a:pPr algn="l"/>
          <a:r>
            <a:rPr lang="en-US" sz="1200" baseline="0">
              <a:solidFill>
                <a:sysClr val="windowText" lastClr="000000"/>
              </a:solidFill>
            </a:rPr>
            <a:t>2. </a:t>
          </a:r>
          <a:r>
            <a:rPr lang="en-US" sz="1200" b="1" baseline="0">
              <a:solidFill>
                <a:sysClr val="windowText" lastClr="000000"/>
              </a:solidFill>
            </a:rPr>
            <a:t>General Agent/s - </a:t>
          </a:r>
          <a:r>
            <a:rPr lang="en-US" sz="1200" b="0" baseline="0">
              <a:solidFill>
                <a:sysClr val="windowText" lastClr="000000"/>
              </a:solidFill>
            </a:rPr>
            <a:t>selling of insurance products  through general agents  licensed by the Insurance Commission</a:t>
          </a:r>
          <a:endParaRPr lang="en-US" sz="1200" baseline="0">
            <a:solidFill>
              <a:sysClr val="windowText" lastClr="000000"/>
            </a:solidFill>
          </a:endParaRPr>
        </a:p>
        <a:p>
          <a:pPr algn="l"/>
          <a:r>
            <a:rPr lang="en-US" sz="1200" baseline="0">
              <a:solidFill>
                <a:sysClr val="windowText" lastClr="000000"/>
              </a:solidFill>
            </a:rPr>
            <a:t>3. </a:t>
          </a:r>
          <a:r>
            <a:rPr lang="en-US" sz="1200" b="1" baseline="0">
              <a:solidFill>
                <a:sysClr val="windowText" lastClr="000000"/>
              </a:solidFill>
            </a:rPr>
            <a:t>Brokers</a:t>
          </a:r>
          <a:r>
            <a:rPr lang="en-US" sz="1200" baseline="0">
              <a:solidFill>
                <a:sysClr val="windowText" lastClr="000000"/>
              </a:solidFill>
            </a:rPr>
            <a:t> - selling of insurance products through brokers licensed by the Insurance Commission to act on behalf of the insured</a:t>
          </a:r>
        </a:p>
        <a:p>
          <a:pPr algn="l"/>
          <a:r>
            <a:rPr lang="en-US" sz="1200" baseline="0">
              <a:solidFill>
                <a:sysClr val="windowText" lastClr="000000"/>
              </a:solidFill>
            </a:rPr>
            <a:t>4. </a:t>
          </a:r>
          <a:r>
            <a:rPr lang="en-US" sz="1200" b="1" baseline="0">
              <a:solidFill>
                <a:sysClr val="windowText" lastClr="000000"/>
              </a:solidFill>
            </a:rPr>
            <a:t>Bancassurance</a:t>
          </a:r>
          <a:r>
            <a:rPr lang="en-US" sz="1200" baseline="0">
              <a:solidFill>
                <a:sysClr val="windowText" lastClr="000000"/>
              </a:solidFill>
            </a:rPr>
            <a:t> - presentation and selling of insurance products to the customers of a bank that has been duly licensed by the Bangko Sentral ng Pilipinas in accordance to the signed Bancassurance Arrangements or Agreements between the bank and the insurance company. </a:t>
          </a:r>
        </a:p>
        <a:p>
          <a:pPr algn="l"/>
          <a:r>
            <a:rPr lang="en-US" sz="1200" baseline="0">
              <a:solidFill>
                <a:sysClr val="windowText" lastClr="000000"/>
              </a:solidFill>
            </a:rPr>
            <a:t>5. </a:t>
          </a:r>
          <a:r>
            <a:rPr lang="en-US" sz="1200" b="1" baseline="0">
              <a:solidFill>
                <a:sysClr val="windowText" lastClr="000000"/>
              </a:solidFill>
            </a:rPr>
            <a:t>Direct Marketing</a:t>
          </a:r>
          <a:r>
            <a:rPr lang="en-US" sz="1200" baseline="0">
              <a:solidFill>
                <a:sysClr val="windowText" lastClr="000000"/>
              </a:solidFill>
            </a:rPr>
            <a:t> - selling of insurance products by the insurance company directly to the public via television, telemarketing, radio, print, or mail order or any other similar medium, excluding digital channels, rather than through intermediaries</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mn-lt"/>
              <a:ea typeface="+mn-ea"/>
              <a:cs typeface="+mn-cs"/>
            </a:rPr>
            <a:t>6. </a:t>
          </a:r>
          <a:r>
            <a:rPr lang="en-US" sz="1200" b="1" baseline="0">
              <a:solidFill>
                <a:sysClr val="windowText" lastClr="000000"/>
              </a:solidFill>
              <a:latin typeface="+mn-lt"/>
              <a:ea typeface="+mn-ea"/>
              <a:cs typeface="+mn-cs"/>
            </a:rPr>
            <a:t>Others</a:t>
          </a:r>
          <a:r>
            <a:rPr lang="en-US" sz="1200" b="1" baseline="0">
              <a:solidFill>
                <a:sysClr val="windowText" lastClr="000000"/>
              </a:solidFill>
              <a:effectLst/>
              <a:latin typeface="+mn-lt"/>
              <a:ea typeface="+mn-ea"/>
              <a:cs typeface="+mn-cs"/>
            </a:rPr>
            <a:t> </a:t>
          </a:r>
          <a:r>
            <a:rPr lang="en-US" sz="1200" baseline="0">
              <a:solidFill>
                <a:sysClr val="windowText" lastClr="000000"/>
              </a:solidFill>
              <a:effectLst/>
              <a:latin typeface="+mn-lt"/>
              <a:ea typeface="+mn-ea"/>
              <a:cs typeface="+mn-cs"/>
            </a:rPr>
            <a:t>- such other insurance distribution methods not falling under any of the categories above (e.g. insurance aggregator)</a:t>
          </a:r>
          <a:endParaRPr lang="en-PH" sz="12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mn-lt"/>
              <a:ea typeface="+mn-ea"/>
              <a:cs typeface="+mn-cs"/>
            </a:rPr>
            <a:t>7. </a:t>
          </a:r>
          <a:r>
            <a:rPr lang="en-US" sz="1200" b="1" baseline="0">
              <a:solidFill>
                <a:sysClr val="windowText" lastClr="000000"/>
              </a:solidFill>
              <a:effectLst/>
              <a:latin typeface="+mn-lt"/>
              <a:ea typeface="+mn-ea"/>
              <a:cs typeface="+mn-cs"/>
            </a:rPr>
            <a:t>Traditional</a:t>
          </a:r>
          <a:r>
            <a:rPr lang="en-US" sz="1200" baseline="0">
              <a:solidFill>
                <a:sysClr val="windowText" lastClr="000000"/>
              </a:solidFill>
              <a:effectLst/>
              <a:latin typeface="+mn-lt"/>
              <a:ea typeface="+mn-ea"/>
              <a:cs typeface="+mn-cs"/>
            </a:rPr>
            <a:t> </a:t>
          </a:r>
          <a:r>
            <a:rPr lang="en-US" sz="1200" b="1" baseline="0">
              <a:solidFill>
                <a:sysClr val="windowText" lastClr="000000"/>
              </a:solidFill>
              <a:effectLst/>
              <a:latin typeface="+mn-lt"/>
              <a:ea typeface="+mn-ea"/>
              <a:cs typeface="+mn-cs"/>
            </a:rPr>
            <a:t>Selling</a:t>
          </a:r>
          <a:r>
            <a:rPr lang="en-US" sz="1200" baseline="0">
              <a:solidFill>
                <a:sysClr val="windowText" lastClr="000000"/>
              </a:solidFill>
              <a:effectLst/>
              <a:latin typeface="+mn-lt"/>
              <a:ea typeface="+mn-ea"/>
              <a:cs typeface="+mn-cs"/>
            </a:rPr>
            <a:t>- form of insurance selling where the intermediary (Agents, Broker or Bancassurance)  present and sell insurance without using any digital channels (e.g. Face to face meeting and use of paper forms/contracts, etc.)</a:t>
          </a:r>
          <a:endParaRPr lang="en-PH" sz="1200">
            <a:solidFill>
              <a:sysClr val="windowText" lastClr="000000"/>
            </a:solidFill>
            <a:effectLst/>
          </a:endParaRPr>
        </a:p>
        <a:p>
          <a:pPr algn="l"/>
          <a:r>
            <a:rPr lang="en-US" sz="1200" baseline="0">
              <a:solidFill>
                <a:sysClr val="windowText" lastClr="000000"/>
              </a:solidFill>
            </a:rPr>
            <a:t>8. </a:t>
          </a:r>
          <a:r>
            <a:rPr lang="en-US" sz="1200" b="1" baseline="0">
              <a:solidFill>
                <a:sysClr val="windowText" lastClr="000000"/>
              </a:solidFill>
            </a:rPr>
            <a:t>Digital Channels</a:t>
          </a:r>
          <a:r>
            <a:rPr lang="en-US" sz="1200" baseline="0">
              <a:solidFill>
                <a:sysClr val="windowText" lastClr="000000"/>
              </a:solidFill>
            </a:rPr>
            <a:t> - selling of insurance products by the insurance company via the internet, such as through web browsers, mobile applications, online platforms,  electronic marketplaces, or other digital channels.  </a:t>
          </a: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 9. </a:t>
          </a:r>
          <a:r>
            <a:rPr lang="en-US" sz="1200" b="1" baseline="0">
              <a:solidFill>
                <a:sysClr val="windowText" lastClr="000000"/>
              </a:solidFill>
            </a:rPr>
            <a:t>Partial Digital Channel </a:t>
          </a:r>
          <a:r>
            <a:rPr lang="en-US" sz="1200" baseline="0">
              <a:solidFill>
                <a:sysClr val="windowText" lastClr="000000"/>
              </a:solidFill>
            </a:rPr>
            <a:t>- </a:t>
          </a:r>
          <a:r>
            <a:rPr lang="en-US" sz="1200" baseline="0">
              <a:solidFill>
                <a:sysClr val="windowText" lastClr="000000"/>
              </a:solidFill>
              <a:effectLst/>
              <a:latin typeface="+mn-lt"/>
              <a:ea typeface="+mn-ea"/>
              <a:cs typeface="+mn-cs"/>
            </a:rPr>
            <a:t>selling of insurance products through a combination of traditional and/or any digital channel to complete an insurance sales transaction (e.g. combined use of emails, third-party mobile applications and on-line flatforms, and e-payment systems, etc.)</a:t>
          </a:r>
          <a:endParaRPr lang="en-US" sz="1200" baseline="0">
            <a:solidFill>
              <a:sysClr val="windowText" lastClr="000000"/>
            </a:solidFill>
          </a:endParaRP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 10. </a:t>
          </a:r>
          <a:r>
            <a:rPr lang="en-US" sz="1200" b="1" baseline="0">
              <a:solidFill>
                <a:sysClr val="windowText" lastClr="000000"/>
              </a:solidFill>
            </a:rPr>
            <a:t>Full Digital Channel</a:t>
          </a:r>
          <a:r>
            <a:rPr lang="en-US" sz="1200" baseline="0">
              <a:solidFill>
                <a:sysClr val="windowText" lastClr="000000"/>
              </a:solidFill>
            </a:rPr>
            <a:t> - </a:t>
          </a:r>
          <a:r>
            <a:rPr lang="en-US" sz="1200" baseline="0">
              <a:solidFill>
                <a:sysClr val="windowText" lastClr="000000"/>
              </a:solidFill>
              <a:effectLst/>
              <a:latin typeface="+mn-lt"/>
              <a:ea typeface="+mn-ea"/>
              <a:cs typeface="+mn-cs"/>
            </a:rPr>
            <a:t>selling of insurance products via the internet, using only a single digital channel such as any web browser, mobile application, online platform, electronic marketplace, or other digital channels </a:t>
          </a:r>
          <a:r>
            <a:rPr lang="en-PH" sz="1200" baseline="0">
              <a:solidFill>
                <a:sysClr val="windowText" lastClr="000000"/>
              </a:solidFill>
              <a:effectLst/>
              <a:latin typeface="+mn-lt"/>
              <a:ea typeface="+mn-ea"/>
              <a:cs typeface="+mn-cs"/>
            </a:rPr>
            <a:t>to complete an insurance sale transaction</a:t>
          </a:r>
          <a:endParaRPr lang="en-PH" sz="1200">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838200</xdr:colOff>
      <xdr:row>142</xdr:row>
      <xdr:rowOff>171450</xdr:rowOff>
    </xdr:from>
    <xdr:to>
      <xdr:col>7</xdr:col>
      <xdr:colOff>609600</xdr:colOff>
      <xdr:row>142</xdr:row>
      <xdr:rowOff>171450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9115425"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838200</xdr:colOff>
      <xdr:row>143</xdr:row>
      <xdr:rowOff>171450</xdr:rowOff>
    </xdr:from>
    <xdr:to>
      <xdr:col>7</xdr:col>
      <xdr:colOff>609600</xdr:colOff>
      <xdr:row>143</xdr:row>
      <xdr:rowOff>171450</xdr:rowOff>
    </xdr:to>
    <xdr:sp macro="" textlink="">
      <xdr:nvSpPr>
        <xdr:cNvPr id="3" name="Line 1">
          <a:extLst>
            <a:ext uri="{FF2B5EF4-FFF2-40B4-BE49-F238E27FC236}">
              <a16:creationId xmlns:a16="http://schemas.microsoft.com/office/drawing/2014/main" id="{00000000-0008-0000-0C00-000003000000}"/>
            </a:ext>
          </a:extLst>
        </xdr:cNvPr>
        <xdr:cNvSpPr>
          <a:spLocks noChangeShapeType="1"/>
        </xdr:cNvSpPr>
      </xdr:nvSpPr>
      <xdr:spPr bwMode="auto">
        <a:xfrm>
          <a:off x="9115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838200</xdr:colOff>
      <xdr:row>144</xdr:row>
      <xdr:rowOff>171450</xdr:rowOff>
    </xdr:from>
    <xdr:to>
      <xdr:col>7</xdr:col>
      <xdr:colOff>609600</xdr:colOff>
      <xdr:row>144</xdr:row>
      <xdr:rowOff>171450</xdr:rowOff>
    </xdr:to>
    <xdr:sp macro="" textlink="">
      <xdr:nvSpPr>
        <xdr:cNvPr id="4" name="Line 1">
          <a:extLst>
            <a:ext uri="{FF2B5EF4-FFF2-40B4-BE49-F238E27FC236}">
              <a16:creationId xmlns:a16="http://schemas.microsoft.com/office/drawing/2014/main" id="{00000000-0008-0000-0C00-000004000000}"/>
            </a:ext>
          </a:extLst>
        </xdr:cNvPr>
        <xdr:cNvSpPr>
          <a:spLocks noChangeShapeType="1"/>
        </xdr:cNvSpPr>
      </xdr:nvSpPr>
      <xdr:spPr bwMode="auto">
        <a:xfrm>
          <a:off x="9115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142</xdr:row>
      <xdr:rowOff>152400</xdr:rowOff>
    </xdr:from>
    <xdr:to>
      <xdr:col>9</xdr:col>
      <xdr:colOff>838200</xdr:colOff>
      <xdr:row>142</xdr:row>
      <xdr:rowOff>152400</xdr:rowOff>
    </xdr:to>
    <xdr:sp macro="" textlink="">
      <xdr:nvSpPr>
        <xdr:cNvPr id="5" name="Line 1">
          <a:extLst>
            <a:ext uri="{FF2B5EF4-FFF2-40B4-BE49-F238E27FC236}">
              <a16:creationId xmlns:a16="http://schemas.microsoft.com/office/drawing/2014/main" id="{00000000-0008-0000-0C00-000005000000}"/>
            </a:ext>
          </a:extLst>
        </xdr:cNvPr>
        <xdr:cNvSpPr>
          <a:spLocks noChangeShapeType="1"/>
        </xdr:cNvSpPr>
      </xdr:nvSpPr>
      <xdr:spPr bwMode="auto">
        <a:xfrm>
          <a:off x="12687300" y="2740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143</xdr:row>
      <xdr:rowOff>171450</xdr:rowOff>
    </xdr:from>
    <xdr:to>
      <xdr:col>9</xdr:col>
      <xdr:colOff>609600</xdr:colOff>
      <xdr:row>143</xdr:row>
      <xdr:rowOff>171450</xdr:rowOff>
    </xdr:to>
    <xdr:sp macro="" textlink="">
      <xdr:nvSpPr>
        <xdr:cNvPr id="6" name="Line 1">
          <a:extLst>
            <a:ext uri="{FF2B5EF4-FFF2-40B4-BE49-F238E27FC236}">
              <a16:creationId xmlns:a16="http://schemas.microsoft.com/office/drawing/2014/main" id="{00000000-0008-0000-0C00-000006000000}"/>
            </a:ext>
          </a:extLst>
        </xdr:cNvPr>
        <xdr:cNvSpPr>
          <a:spLocks noChangeShapeType="1"/>
        </xdr:cNvSpPr>
      </xdr:nvSpPr>
      <xdr:spPr bwMode="auto">
        <a:xfrm>
          <a:off x="1122997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144</xdr:row>
      <xdr:rowOff>171450</xdr:rowOff>
    </xdr:from>
    <xdr:to>
      <xdr:col>9</xdr:col>
      <xdr:colOff>609600</xdr:colOff>
      <xdr:row>144</xdr:row>
      <xdr:rowOff>171450</xdr:rowOff>
    </xdr:to>
    <xdr:sp macro="" textlink="">
      <xdr:nvSpPr>
        <xdr:cNvPr id="7" name="Line 1">
          <a:extLst>
            <a:ext uri="{FF2B5EF4-FFF2-40B4-BE49-F238E27FC236}">
              <a16:creationId xmlns:a16="http://schemas.microsoft.com/office/drawing/2014/main" id="{00000000-0008-0000-0C00-000007000000}"/>
            </a:ext>
          </a:extLst>
        </xdr:cNvPr>
        <xdr:cNvSpPr>
          <a:spLocks noChangeShapeType="1"/>
        </xdr:cNvSpPr>
      </xdr:nvSpPr>
      <xdr:spPr bwMode="auto">
        <a:xfrm>
          <a:off x="1122997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142</xdr:row>
      <xdr:rowOff>171450</xdr:rowOff>
    </xdr:from>
    <xdr:to>
      <xdr:col>10</xdr:col>
      <xdr:colOff>609600</xdr:colOff>
      <xdr:row>142</xdr:row>
      <xdr:rowOff>171450</xdr:rowOff>
    </xdr:to>
    <xdr:sp macro="" textlink="">
      <xdr:nvSpPr>
        <xdr:cNvPr id="8" name="Line 1">
          <a:extLst>
            <a:ext uri="{FF2B5EF4-FFF2-40B4-BE49-F238E27FC236}">
              <a16:creationId xmlns:a16="http://schemas.microsoft.com/office/drawing/2014/main" id="{00000000-0008-0000-0C00-000008000000}"/>
            </a:ext>
          </a:extLst>
        </xdr:cNvPr>
        <xdr:cNvSpPr>
          <a:spLocks noChangeShapeType="1"/>
        </xdr:cNvSpPr>
      </xdr:nvSpPr>
      <xdr:spPr bwMode="auto">
        <a:xfrm>
          <a:off x="12163425"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143</xdr:row>
      <xdr:rowOff>171450</xdr:rowOff>
    </xdr:from>
    <xdr:to>
      <xdr:col>10</xdr:col>
      <xdr:colOff>609600</xdr:colOff>
      <xdr:row>143</xdr:row>
      <xdr:rowOff>171450</xdr:rowOff>
    </xdr:to>
    <xdr:sp macro="" textlink="">
      <xdr:nvSpPr>
        <xdr:cNvPr id="9" name="Line 1">
          <a:extLst>
            <a:ext uri="{FF2B5EF4-FFF2-40B4-BE49-F238E27FC236}">
              <a16:creationId xmlns:a16="http://schemas.microsoft.com/office/drawing/2014/main" id="{00000000-0008-0000-0C00-000009000000}"/>
            </a:ext>
          </a:extLst>
        </xdr:cNvPr>
        <xdr:cNvSpPr>
          <a:spLocks noChangeShapeType="1"/>
        </xdr:cNvSpPr>
      </xdr:nvSpPr>
      <xdr:spPr bwMode="auto">
        <a:xfrm>
          <a:off x="12163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144</xdr:row>
      <xdr:rowOff>171450</xdr:rowOff>
    </xdr:from>
    <xdr:to>
      <xdr:col>10</xdr:col>
      <xdr:colOff>609600</xdr:colOff>
      <xdr:row>144</xdr:row>
      <xdr:rowOff>171450</xdr:rowOff>
    </xdr:to>
    <xdr:sp macro="" textlink="">
      <xdr:nvSpPr>
        <xdr:cNvPr id="10" name="Line 1">
          <a:extLst>
            <a:ext uri="{FF2B5EF4-FFF2-40B4-BE49-F238E27FC236}">
              <a16:creationId xmlns:a16="http://schemas.microsoft.com/office/drawing/2014/main" id="{00000000-0008-0000-0C00-00000A000000}"/>
            </a:ext>
          </a:extLst>
        </xdr:cNvPr>
        <xdr:cNvSpPr>
          <a:spLocks noChangeShapeType="1"/>
        </xdr:cNvSpPr>
      </xdr:nvSpPr>
      <xdr:spPr bwMode="auto">
        <a:xfrm>
          <a:off x="12163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142</xdr:row>
      <xdr:rowOff>171450</xdr:rowOff>
    </xdr:from>
    <xdr:to>
      <xdr:col>11</xdr:col>
      <xdr:colOff>609600</xdr:colOff>
      <xdr:row>142</xdr:row>
      <xdr:rowOff>171450</xdr:rowOff>
    </xdr:to>
    <xdr:sp macro="" textlink="">
      <xdr:nvSpPr>
        <xdr:cNvPr id="11" name="Line 1">
          <a:extLst>
            <a:ext uri="{FF2B5EF4-FFF2-40B4-BE49-F238E27FC236}">
              <a16:creationId xmlns:a16="http://schemas.microsoft.com/office/drawing/2014/main" id="{00000000-0008-0000-0C00-00000B000000}"/>
            </a:ext>
          </a:extLst>
        </xdr:cNvPr>
        <xdr:cNvSpPr>
          <a:spLocks noChangeShapeType="1"/>
        </xdr:cNvSpPr>
      </xdr:nvSpPr>
      <xdr:spPr bwMode="auto">
        <a:xfrm>
          <a:off x="13087350"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143</xdr:row>
      <xdr:rowOff>171450</xdr:rowOff>
    </xdr:from>
    <xdr:to>
      <xdr:col>11</xdr:col>
      <xdr:colOff>609600</xdr:colOff>
      <xdr:row>143</xdr:row>
      <xdr:rowOff>171450</xdr:rowOff>
    </xdr:to>
    <xdr:sp macro="" textlink="">
      <xdr:nvSpPr>
        <xdr:cNvPr id="12" name="Line 1">
          <a:extLst>
            <a:ext uri="{FF2B5EF4-FFF2-40B4-BE49-F238E27FC236}">
              <a16:creationId xmlns:a16="http://schemas.microsoft.com/office/drawing/2014/main" id="{00000000-0008-0000-0C00-00000C000000}"/>
            </a:ext>
          </a:extLst>
        </xdr:cNvPr>
        <xdr:cNvSpPr>
          <a:spLocks noChangeShapeType="1"/>
        </xdr:cNvSpPr>
      </xdr:nvSpPr>
      <xdr:spPr bwMode="auto">
        <a:xfrm>
          <a:off x="13087350"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144</xdr:row>
      <xdr:rowOff>171450</xdr:rowOff>
    </xdr:from>
    <xdr:to>
      <xdr:col>11</xdr:col>
      <xdr:colOff>609600</xdr:colOff>
      <xdr:row>144</xdr:row>
      <xdr:rowOff>171450</xdr:rowOff>
    </xdr:to>
    <xdr:sp macro="" textlink="">
      <xdr:nvSpPr>
        <xdr:cNvPr id="13" name="Line 1">
          <a:extLst>
            <a:ext uri="{FF2B5EF4-FFF2-40B4-BE49-F238E27FC236}">
              <a16:creationId xmlns:a16="http://schemas.microsoft.com/office/drawing/2014/main" id="{00000000-0008-0000-0C00-00000D000000}"/>
            </a:ext>
          </a:extLst>
        </xdr:cNvPr>
        <xdr:cNvSpPr>
          <a:spLocks noChangeShapeType="1"/>
        </xdr:cNvSpPr>
      </xdr:nvSpPr>
      <xdr:spPr bwMode="auto">
        <a:xfrm>
          <a:off x="13087350"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143</xdr:row>
      <xdr:rowOff>171450</xdr:rowOff>
    </xdr:from>
    <xdr:to>
      <xdr:col>9</xdr:col>
      <xdr:colOff>609600</xdr:colOff>
      <xdr:row>143</xdr:row>
      <xdr:rowOff>171450</xdr:rowOff>
    </xdr:to>
    <xdr:sp macro="" textlink="">
      <xdr:nvSpPr>
        <xdr:cNvPr id="14" name="Line 1">
          <a:extLst>
            <a:ext uri="{FF2B5EF4-FFF2-40B4-BE49-F238E27FC236}">
              <a16:creationId xmlns:a16="http://schemas.microsoft.com/office/drawing/2014/main" id="{00000000-0008-0000-0C00-00000E000000}"/>
            </a:ext>
          </a:extLst>
        </xdr:cNvPr>
        <xdr:cNvSpPr>
          <a:spLocks noChangeShapeType="1"/>
        </xdr:cNvSpPr>
      </xdr:nvSpPr>
      <xdr:spPr bwMode="auto">
        <a:xfrm>
          <a:off x="1122997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143</xdr:row>
      <xdr:rowOff>171450</xdr:rowOff>
    </xdr:from>
    <xdr:to>
      <xdr:col>10</xdr:col>
      <xdr:colOff>609600</xdr:colOff>
      <xdr:row>143</xdr:row>
      <xdr:rowOff>171450</xdr:rowOff>
    </xdr:to>
    <xdr:sp macro="" textlink="">
      <xdr:nvSpPr>
        <xdr:cNvPr id="15" name="Line 1">
          <a:extLst>
            <a:ext uri="{FF2B5EF4-FFF2-40B4-BE49-F238E27FC236}">
              <a16:creationId xmlns:a16="http://schemas.microsoft.com/office/drawing/2014/main" id="{00000000-0008-0000-0C00-00000F000000}"/>
            </a:ext>
          </a:extLst>
        </xdr:cNvPr>
        <xdr:cNvSpPr>
          <a:spLocks noChangeShapeType="1"/>
        </xdr:cNvSpPr>
      </xdr:nvSpPr>
      <xdr:spPr bwMode="auto">
        <a:xfrm>
          <a:off x="12163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143</xdr:row>
      <xdr:rowOff>171450</xdr:rowOff>
    </xdr:from>
    <xdr:to>
      <xdr:col>11</xdr:col>
      <xdr:colOff>609600</xdr:colOff>
      <xdr:row>143</xdr:row>
      <xdr:rowOff>171450</xdr:rowOff>
    </xdr:to>
    <xdr:sp macro="" textlink="">
      <xdr:nvSpPr>
        <xdr:cNvPr id="16" name="Line 1">
          <a:extLst>
            <a:ext uri="{FF2B5EF4-FFF2-40B4-BE49-F238E27FC236}">
              <a16:creationId xmlns:a16="http://schemas.microsoft.com/office/drawing/2014/main" id="{00000000-0008-0000-0C00-000010000000}"/>
            </a:ext>
          </a:extLst>
        </xdr:cNvPr>
        <xdr:cNvSpPr>
          <a:spLocks noChangeShapeType="1"/>
        </xdr:cNvSpPr>
      </xdr:nvSpPr>
      <xdr:spPr bwMode="auto">
        <a:xfrm>
          <a:off x="13087350"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144</xdr:row>
      <xdr:rowOff>171450</xdr:rowOff>
    </xdr:from>
    <xdr:to>
      <xdr:col>9</xdr:col>
      <xdr:colOff>609600</xdr:colOff>
      <xdr:row>144</xdr:row>
      <xdr:rowOff>171450</xdr:rowOff>
    </xdr:to>
    <xdr:sp macro="" textlink="">
      <xdr:nvSpPr>
        <xdr:cNvPr id="17" name="Line 1">
          <a:extLst>
            <a:ext uri="{FF2B5EF4-FFF2-40B4-BE49-F238E27FC236}">
              <a16:creationId xmlns:a16="http://schemas.microsoft.com/office/drawing/2014/main" id="{00000000-0008-0000-0C00-000011000000}"/>
            </a:ext>
          </a:extLst>
        </xdr:cNvPr>
        <xdr:cNvSpPr>
          <a:spLocks noChangeShapeType="1"/>
        </xdr:cNvSpPr>
      </xdr:nvSpPr>
      <xdr:spPr bwMode="auto">
        <a:xfrm>
          <a:off x="1122997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144</xdr:row>
      <xdr:rowOff>171450</xdr:rowOff>
    </xdr:from>
    <xdr:to>
      <xdr:col>10</xdr:col>
      <xdr:colOff>609600</xdr:colOff>
      <xdr:row>144</xdr:row>
      <xdr:rowOff>171450</xdr:rowOff>
    </xdr:to>
    <xdr:sp macro="" textlink="">
      <xdr:nvSpPr>
        <xdr:cNvPr id="18" name="Line 1">
          <a:extLst>
            <a:ext uri="{FF2B5EF4-FFF2-40B4-BE49-F238E27FC236}">
              <a16:creationId xmlns:a16="http://schemas.microsoft.com/office/drawing/2014/main" id="{00000000-0008-0000-0C00-000012000000}"/>
            </a:ext>
          </a:extLst>
        </xdr:cNvPr>
        <xdr:cNvSpPr>
          <a:spLocks noChangeShapeType="1"/>
        </xdr:cNvSpPr>
      </xdr:nvSpPr>
      <xdr:spPr bwMode="auto">
        <a:xfrm>
          <a:off x="12163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144</xdr:row>
      <xdr:rowOff>171450</xdr:rowOff>
    </xdr:from>
    <xdr:to>
      <xdr:col>11</xdr:col>
      <xdr:colOff>609600</xdr:colOff>
      <xdr:row>144</xdr:row>
      <xdr:rowOff>171450</xdr:rowOff>
    </xdr:to>
    <xdr:sp macro="" textlink="">
      <xdr:nvSpPr>
        <xdr:cNvPr id="19" name="Line 1">
          <a:extLst>
            <a:ext uri="{FF2B5EF4-FFF2-40B4-BE49-F238E27FC236}">
              <a16:creationId xmlns:a16="http://schemas.microsoft.com/office/drawing/2014/main" id="{00000000-0008-0000-0C00-000013000000}"/>
            </a:ext>
          </a:extLst>
        </xdr:cNvPr>
        <xdr:cNvSpPr>
          <a:spLocks noChangeShapeType="1"/>
        </xdr:cNvSpPr>
      </xdr:nvSpPr>
      <xdr:spPr bwMode="auto">
        <a:xfrm>
          <a:off x="13087350"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1028700</xdr:colOff>
      <xdr:row>5</xdr:row>
      <xdr:rowOff>0</xdr:rowOff>
    </xdr:from>
    <xdr:to>
      <xdr:col>10</xdr:col>
      <xdr:colOff>1028700</xdr:colOff>
      <xdr:row>6</xdr:row>
      <xdr:rowOff>47625</xdr:rowOff>
    </xdr:to>
    <xdr:sp macro="" textlink="">
      <xdr:nvSpPr>
        <xdr:cNvPr id="2" name="Straight Connector 2">
          <a:extLst>
            <a:ext uri="{FF2B5EF4-FFF2-40B4-BE49-F238E27FC236}">
              <a16:creationId xmlns:a16="http://schemas.microsoft.com/office/drawing/2014/main" id="{00000000-0008-0000-1100-000002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23</xdr:row>
      <xdr:rowOff>0</xdr:rowOff>
    </xdr:from>
    <xdr:to>
      <xdr:col>10</xdr:col>
      <xdr:colOff>1028700</xdr:colOff>
      <xdr:row>24</xdr:row>
      <xdr:rowOff>47625</xdr:rowOff>
    </xdr:to>
    <xdr:sp macro="" textlink="">
      <xdr:nvSpPr>
        <xdr:cNvPr id="3" name="Straight Connector 2">
          <a:extLst>
            <a:ext uri="{FF2B5EF4-FFF2-40B4-BE49-F238E27FC236}">
              <a16:creationId xmlns:a16="http://schemas.microsoft.com/office/drawing/2014/main" id="{00000000-0008-0000-1100-000003000000}"/>
            </a:ext>
          </a:extLst>
        </xdr:cNvPr>
        <xdr:cNvSpPr>
          <a:spLocks noChangeShapeType="1"/>
        </xdr:cNvSpPr>
      </xdr:nvSpPr>
      <xdr:spPr bwMode="auto">
        <a:xfrm flipH="1">
          <a:off x="13373100" y="5981700"/>
          <a:ext cx="0" cy="38100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23</xdr:row>
      <xdr:rowOff>0</xdr:rowOff>
    </xdr:from>
    <xdr:to>
      <xdr:col>10</xdr:col>
      <xdr:colOff>1028700</xdr:colOff>
      <xdr:row>24</xdr:row>
      <xdr:rowOff>47625</xdr:rowOff>
    </xdr:to>
    <xdr:sp macro="" textlink="">
      <xdr:nvSpPr>
        <xdr:cNvPr id="4" name="Straight Connector 2">
          <a:extLst>
            <a:ext uri="{FF2B5EF4-FFF2-40B4-BE49-F238E27FC236}">
              <a16:creationId xmlns:a16="http://schemas.microsoft.com/office/drawing/2014/main" id="{00000000-0008-0000-1100-000004000000}"/>
            </a:ext>
          </a:extLst>
        </xdr:cNvPr>
        <xdr:cNvSpPr>
          <a:spLocks noChangeShapeType="1"/>
        </xdr:cNvSpPr>
      </xdr:nvSpPr>
      <xdr:spPr bwMode="auto">
        <a:xfrm flipH="1">
          <a:off x="13373100" y="5981700"/>
          <a:ext cx="0" cy="38100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5" name="Straight Connector 2">
          <a:extLst>
            <a:ext uri="{FF2B5EF4-FFF2-40B4-BE49-F238E27FC236}">
              <a16:creationId xmlns:a16="http://schemas.microsoft.com/office/drawing/2014/main" id="{00000000-0008-0000-1100-000005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6" name="Straight Connector 2">
          <a:extLst>
            <a:ext uri="{FF2B5EF4-FFF2-40B4-BE49-F238E27FC236}">
              <a16:creationId xmlns:a16="http://schemas.microsoft.com/office/drawing/2014/main" id="{00000000-0008-0000-1100-000006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7" name="Straight Connector 2">
          <a:extLst>
            <a:ext uri="{FF2B5EF4-FFF2-40B4-BE49-F238E27FC236}">
              <a16:creationId xmlns:a16="http://schemas.microsoft.com/office/drawing/2014/main" id="{00000000-0008-0000-1100-000007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8" name="Straight Connector 2">
          <a:extLst>
            <a:ext uri="{FF2B5EF4-FFF2-40B4-BE49-F238E27FC236}">
              <a16:creationId xmlns:a16="http://schemas.microsoft.com/office/drawing/2014/main" id="{00000000-0008-0000-1100-000008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276226</xdr:colOff>
      <xdr:row>72</xdr:row>
      <xdr:rowOff>114300</xdr:rowOff>
    </xdr:from>
    <xdr:to>
      <xdr:col>5</xdr:col>
      <xdr:colOff>390525</xdr:colOff>
      <xdr:row>76</xdr:row>
      <xdr:rowOff>99024</xdr:rowOff>
    </xdr:to>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xfrm>
          <a:off x="4029076" y="12753975"/>
          <a:ext cx="1400174" cy="746724"/>
        </a:xfrm>
        <a:prstGeom prst="rect">
          <a:avLst/>
        </a:prstGeom>
      </xdr:spPr>
    </xdr:pic>
    <xdr:clientData/>
  </xdr:twoCellAnchor>
  <xdr:twoCellAnchor>
    <xdr:from>
      <xdr:col>5</xdr:col>
      <xdr:colOff>428625</xdr:colOff>
      <xdr:row>72</xdr:row>
      <xdr:rowOff>133350</xdr:rowOff>
    </xdr:from>
    <xdr:to>
      <xdr:col>6</xdr:col>
      <xdr:colOff>904875</xdr:colOff>
      <xdr:row>76</xdr:row>
      <xdr:rowOff>104775</xdr:rowOff>
    </xdr:to>
    <xdr:sp macro="" textlink="">
      <xdr:nvSpPr>
        <xdr:cNvPr id="3" name="Rectangle 2">
          <a:extLst>
            <a:ext uri="{FF2B5EF4-FFF2-40B4-BE49-F238E27FC236}">
              <a16:creationId xmlns:a16="http://schemas.microsoft.com/office/drawing/2014/main" id="{00000000-0008-0000-7A00-000003000000}"/>
            </a:ext>
          </a:extLst>
        </xdr:cNvPr>
        <xdr:cNvSpPr/>
      </xdr:nvSpPr>
      <xdr:spPr>
        <a:xfrm>
          <a:off x="5467350" y="12773025"/>
          <a:ext cx="1390650" cy="7334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just"/>
          <a:r>
            <a:rPr lang="en-PH" sz="900" b="0" cap="none" spc="0">
              <a:ln w="0"/>
              <a:solidFill>
                <a:schemeClr val="tx1"/>
              </a:solidFill>
              <a:effectLst>
                <a:outerShdw blurRad="38100" dist="19050" dir="2700000" algn="tl" rotWithShape="0">
                  <a:schemeClr val="dk1">
                    <a:alpha val="40000"/>
                  </a:schemeClr>
                </a:outerShdw>
              </a:effectLst>
            </a:rPr>
            <a:t>Please</a:t>
          </a:r>
          <a:r>
            <a:rPr lang="en-PH" sz="900" b="0" cap="none" spc="0" baseline="0">
              <a:ln w="0"/>
              <a:solidFill>
                <a:schemeClr val="tx1"/>
              </a:solidFill>
              <a:effectLst>
                <a:outerShdw blurRad="38100" dist="19050" dir="2700000" algn="tl" rotWithShape="0">
                  <a:schemeClr val="dk1">
                    <a:alpha val="40000"/>
                  </a:schemeClr>
                </a:outerShdw>
              </a:effectLst>
            </a:rPr>
            <a:t> affix your DST here amounting to P30.00 see sample on the left side.</a:t>
          </a:r>
          <a:endParaRPr lang="en-PH" sz="9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E1C27A-AEAC-4AD2-9AEC-38550121B792}" name="Table13" displayName="Table13" ref="G4:M13" totalsRowShown="0" headerRowDxfId="20" dataDxfId="19" headerRowCellStyle="Normal 2" dataCellStyle="Normal 2">
  <autoFilter ref="G4:M13" xr:uid="{00000000-0009-0000-0100-000001000000}">
    <filterColumn colId="0" hiddenButton="1"/>
    <filterColumn colId="1" hiddenButton="1"/>
    <filterColumn colId="2" hiddenButton="1"/>
    <filterColumn colId="3" hiddenButton="1"/>
    <filterColumn colId="4" hiddenButton="1"/>
  </autoFilter>
  <tableColumns count="7">
    <tableColumn id="1" xr3:uid="{00000000-0010-0000-0000-000001000000}" name="#" dataDxfId="18" dataCellStyle="Normal 2"/>
    <tableColumn id="5" xr3:uid="{00000000-0010-0000-0000-000005000000}" name="Name of Sustainable Insurance Product"/>
    <tableColumn id="2" xr3:uid="{00000000-0010-0000-0000-000002000000}" name="No. of Policies Sold" dataDxfId="17" dataCellStyle="Normal 2"/>
    <tableColumn id="3" xr3:uid="{00000000-0010-0000-0000-000003000000}" name="Premium Income" dataDxfId="16" dataCellStyle="Normal 2"/>
    <tableColumn id="4" xr3:uid="{00000000-0010-0000-0000-000004000000}" name="Total Sum Assured" dataDxfId="15" dataCellStyle="Normal 2"/>
    <tableColumn id="6" xr3:uid="{00000000-0010-0000-0000-000006000000}" name="NDC Contribution" dataDxfId="14" dataCellStyle="Normal 2"/>
    <tableColumn id="7" xr3:uid="{00000000-0010-0000-0000-000007000000}" name="ESG Consideration" dataDxfId="13" dataCellStyle="Normal 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E3:I11" totalsRowShown="0" headerRowDxfId="12" dataDxfId="11" headerRowCellStyle="Normal 2" dataCellStyle="Normal 2">
  <autoFilter ref="E3:I11" xr:uid="{00000000-0009-0000-0100-000001000000}"/>
  <tableColumns count="5">
    <tableColumn id="1" xr3:uid="{00000000-0010-0000-0000-000001000000}" name="#" dataDxfId="10" dataCellStyle="Normal 2"/>
    <tableColumn id="5" xr3:uid="{00000000-0010-0000-0000-000005000000}" name="Name of Sustainable Insurance Product" dataDxfId="9"/>
    <tableColumn id="2" xr3:uid="{00000000-0010-0000-0000-000002000000}" name="No. of Policies Sold" dataDxfId="8" dataCellStyle="Normal 2"/>
    <tableColumn id="3" xr3:uid="{00000000-0010-0000-0000-000003000000}" name="Premium Income" dataDxfId="7" dataCellStyle="Normal 2"/>
    <tableColumn id="4" xr3:uid="{00000000-0010-0000-0000-000004000000}" name="Total Sum Assured" dataDxfId="6"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343.bin"/><Relationship Id="rId1" Type="http://schemas.openxmlformats.org/officeDocument/2006/relationships/printerSettings" Target="../printerSettings/printerSettings34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30.xml.rels><?xml version="1.0" encoding="UTF-8" standalone="yes"?>
<Relationships xmlns="http://schemas.openxmlformats.org/package/2006/relationships"><Relationship Id="rId3" Type="http://schemas.openxmlformats.org/officeDocument/2006/relationships/hyperlink" Target="https://unfccc.int/sites/default/files/NDC/2022-06/Philippines%20-%20NDC.pdf" TargetMode="External"/><Relationship Id="rId2" Type="http://schemas.openxmlformats.org/officeDocument/2006/relationships/hyperlink" Target="https://www.dof.gov.ph/wp-content/uploads/2021/10/ALCEP-Roadmap.pdf" TargetMode="External"/><Relationship Id="rId1" Type="http://schemas.openxmlformats.org/officeDocument/2006/relationships/hyperlink" Target="https://www.dof.gov.ph/wp-content/uploads/2021/10/ALCEP-Sustainable-Finance-Guiding-Principles.pdf" TargetMode="External"/><Relationship Id="rId5" Type="http://schemas.openxmlformats.org/officeDocument/2006/relationships/table" Target="../tables/table1.xml"/><Relationship Id="rId4" Type="http://schemas.openxmlformats.org/officeDocument/2006/relationships/printerSettings" Target="../printerSettings/printerSettings361.bin"/></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362.bin"/><Relationship Id="rId2" Type="http://schemas.openxmlformats.org/officeDocument/2006/relationships/hyperlink" Target="https://www.dof.gov.ph/wp-content/uploads/2021/10/ALCEP-Roadmap.pdf" TargetMode="External"/><Relationship Id="rId1" Type="http://schemas.openxmlformats.org/officeDocument/2006/relationships/hyperlink" Target="https://www.dof.gov.ph/wp-content/uploads/2021/10/ALCEP-Sustainable-Finance-Guiding-Principles.pdf" TargetMode="External"/><Relationship Id="rId4" Type="http://schemas.openxmlformats.org/officeDocument/2006/relationships/table" Target="../tables/table2.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printerSettings" Target="../printerSettings/printerSettings122.bin"/><Relationship Id="rId5" Type="http://schemas.openxmlformats.org/officeDocument/2006/relationships/printerSettings" Target="../printerSettings/printerSettings121.bin"/><Relationship Id="rId4" Type="http://schemas.openxmlformats.org/officeDocument/2006/relationships/printerSettings" Target="../printerSettings/printerSettings120.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5" Type="http://schemas.openxmlformats.org/officeDocument/2006/relationships/printerSettings" Target="../printerSettings/printerSettings172.bin"/><Relationship Id="rId4" Type="http://schemas.openxmlformats.org/officeDocument/2006/relationships/printerSettings" Target="../printerSettings/printerSettings171.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6" Type="http://schemas.openxmlformats.org/officeDocument/2006/relationships/printerSettings" Target="../printerSettings/printerSettings179.bin"/><Relationship Id="rId5" Type="http://schemas.openxmlformats.org/officeDocument/2006/relationships/printerSettings" Target="../printerSettings/printerSettings178.bin"/><Relationship Id="rId4" Type="http://schemas.openxmlformats.org/officeDocument/2006/relationships/printerSettings" Target="../printerSettings/printerSettings17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6" Type="http://schemas.openxmlformats.org/officeDocument/2006/relationships/printerSettings" Target="../printerSettings/printerSettings185.bin"/><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5" Type="http://schemas.openxmlformats.org/officeDocument/2006/relationships/printerSettings" Target="../printerSettings/printerSettings196.bin"/><Relationship Id="rId4" Type="http://schemas.openxmlformats.org/officeDocument/2006/relationships/printerSettings" Target="../printerSettings/printerSettings195.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5" Type="http://schemas.openxmlformats.org/officeDocument/2006/relationships/printerSettings" Target="../printerSettings/printerSettings224.bin"/><Relationship Id="rId4" Type="http://schemas.openxmlformats.org/officeDocument/2006/relationships/printerSettings" Target="../printerSettings/printerSettings223.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5" Type="http://schemas.openxmlformats.org/officeDocument/2006/relationships/printerSettings" Target="../printerSettings/printerSettings236.bin"/><Relationship Id="rId4" Type="http://schemas.openxmlformats.org/officeDocument/2006/relationships/printerSettings" Target="../printerSettings/printerSettings23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239.bin"/><Relationship Id="rId1" Type="http://schemas.openxmlformats.org/officeDocument/2006/relationships/printerSettings" Target="../printerSettings/printerSettings238.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5" Type="http://schemas.openxmlformats.org/officeDocument/2006/relationships/printerSettings" Target="../printerSettings/printerSettings244.bin"/><Relationship Id="rId4" Type="http://schemas.openxmlformats.org/officeDocument/2006/relationships/printerSettings" Target="../printerSettings/printerSettings243.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54.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6" Type="http://schemas.openxmlformats.org/officeDocument/2006/relationships/printerSettings" Target="../printerSettings/printerSettings257.bin"/><Relationship Id="rId5" Type="http://schemas.openxmlformats.org/officeDocument/2006/relationships/printerSettings" Target="../printerSettings/printerSettings256.bin"/><Relationship Id="rId4" Type="http://schemas.openxmlformats.org/officeDocument/2006/relationships/printerSettings" Target="../printerSettings/printerSettings255.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60.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5" Type="http://schemas.openxmlformats.org/officeDocument/2006/relationships/printerSettings" Target="../printerSettings/printerSettings262.bin"/><Relationship Id="rId4" Type="http://schemas.openxmlformats.org/officeDocument/2006/relationships/printerSettings" Target="../printerSettings/printerSettings261.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66.bin"/><Relationship Id="rId2" Type="http://schemas.openxmlformats.org/officeDocument/2006/relationships/printerSettings" Target="../printerSettings/printerSettings265.bin"/><Relationship Id="rId1" Type="http://schemas.openxmlformats.org/officeDocument/2006/relationships/printerSettings" Target="../printerSettings/printerSettings264.bin"/><Relationship Id="rId6" Type="http://schemas.openxmlformats.org/officeDocument/2006/relationships/printerSettings" Target="../printerSettings/printerSettings269.bin"/><Relationship Id="rId5" Type="http://schemas.openxmlformats.org/officeDocument/2006/relationships/printerSettings" Target="../printerSettings/printerSettings268.bin"/><Relationship Id="rId4" Type="http://schemas.openxmlformats.org/officeDocument/2006/relationships/printerSettings" Target="../printerSettings/printerSettings2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80.bin"/><Relationship Id="rId2" Type="http://schemas.openxmlformats.org/officeDocument/2006/relationships/printerSettings" Target="../printerSettings/printerSettings279.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5" Type="http://schemas.openxmlformats.org/officeDocument/2006/relationships/printerSettings" Target="../printerSettings/printerSettings282.bin"/><Relationship Id="rId4" Type="http://schemas.openxmlformats.org/officeDocument/2006/relationships/printerSettings" Target="../printerSettings/printerSettings28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86.bin"/><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5" Type="http://schemas.openxmlformats.org/officeDocument/2006/relationships/printerSettings" Target="../printerSettings/printerSettings288.bin"/><Relationship Id="rId4" Type="http://schemas.openxmlformats.org/officeDocument/2006/relationships/printerSettings" Target="../printerSettings/printerSettings287.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92.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5" Type="http://schemas.openxmlformats.org/officeDocument/2006/relationships/printerSettings" Target="../printerSettings/printerSettings294.bin"/><Relationship Id="rId4" Type="http://schemas.openxmlformats.org/officeDocument/2006/relationships/printerSettings" Target="../printerSettings/printerSettings293.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6" Type="http://schemas.openxmlformats.org/officeDocument/2006/relationships/printerSettings" Target="../printerSettings/printerSettings301.bin"/><Relationship Id="rId5" Type="http://schemas.openxmlformats.org/officeDocument/2006/relationships/printerSettings" Target="../printerSettings/printerSettings300.bin"/><Relationship Id="rId4" Type="http://schemas.openxmlformats.org/officeDocument/2006/relationships/printerSettings" Target="../printerSettings/printerSettings29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5" Type="http://schemas.openxmlformats.org/officeDocument/2006/relationships/printerSettings" Target="../printerSettings/printerSettings309.bin"/><Relationship Id="rId4" Type="http://schemas.openxmlformats.org/officeDocument/2006/relationships/printerSettings" Target="../printerSettings/printerSettings308.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313.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5" Type="http://schemas.openxmlformats.org/officeDocument/2006/relationships/printerSettings" Target="../printerSettings/printerSettings315.bin"/><Relationship Id="rId4" Type="http://schemas.openxmlformats.org/officeDocument/2006/relationships/printerSettings" Target="../printerSettings/printerSettings31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323.bin"/><Relationship Id="rId1" Type="http://schemas.openxmlformats.org/officeDocument/2006/relationships/printerSettings" Target="../printerSettings/printerSettings32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0000"/>
  </sheetPr>
  <dimension ref="B1:F34"/>
  <sheetViews>
    <sheetView showGridLines="0" zoomScale="70" zoomScaleNormal="70" workbookViewId="0">
      <pane ySplit="5" topLeftCell="A6" activePane="bottomLeft" state="frozen"/>
      <selection activeCell="D146" sqref="D146"/>
      <selection pane="bottomLeft" activeCell="E11" sqref="E11"/>
    </sheetView>
  </sheetViews>
  <sheetFormatPr defaultColWidth="9.109375" defaultRowHeight="13.8"/>
  <cols>
    <col min="1" max="1" width="2.33203125" style="1040" customWidth="1"/>
    <col min="2" max="2" width="19.44140625" style="1040" customWidth="1"/>
    <col min="3" max="3" width="34.88671875" style="1040" customWidth="1"/>
    <col min="4" max="4" width="64.5546875" style="1040" customWidth="1"/>
    <col min="5" max="5" width="98.88671875" style="1040" customWidth="1"/>
    <col min="6" max="6" width="16.109375" style="2795" customWidth="1"/>
    <col min="7" max="7" width="9.44140625" style="1040" customWidth="1"/>
    <col min="8" max="16384" width="9.109375" style="1040"/>
  </cols>
  <sheetData>
    <row r="1" spans="2:6">
      <c r="B1" s="1041" t="s">
        <v>0</v>
      </c>
      <c r="E1" s="2207" t="s">
        <v>1</v>
      </c>
    </row>
    <row r="2" spans="2:6">
      <c r="B2" s="1041" t="s">
        <v>2</v>
      </c>
    </row>
    <row r="3" spans="2:6">
      <c r="B3" s="1041" t="s">
        <v>3</v>
      </c>
    </row>
    <row r="4" spans="2:6" ht="14.4" thickBot="1">
      <c r="B4" s="1041"/>
    </row>
    <row r="5" spans="2:6" ht="14.4">
      <c r="B5" s="2797" t="s">
        <v>4</v>
      </c>
      <c r="C5" s="2797" t="s">
        <v>5</v>
      </c>
      <c r="D5" s="2797" t="s">
        <v>6</v>
      </c>
      <c r="E5" s="2797" t="s">
        <v>7</v>
      </c>
      <c r="F5" s="2796" t="s">
        <v>8</v>
      </c>
    </row>
    <row r="6" spans="2:6" ht="27.6">
      <c r="B6" s="2798">
        <v>1</v>
      </c>
      <c r="C6" s="2799" t="s">
        <v>9</v>
      </c>
      <c r="D6" s="2800" t="s">
        <v>10</v>
      </c>
      <c r="E6" s="2800" t="s">
        <v>11</v>
      </c>
    </row>
    <row r="7" spans="2:6">
      <c r="B7" s="2798">
        <v>2</v>
      </c>
      <c r="C7" s="2801" t="s">
        <v>1</v>
      </c>
      <c r="D7" s="2802" t="s">
        <v>12</v>
      </c>
      <c r="E7" s="2800" t="s">
        <v>13</v>
      </c>
    </row>
    <row r="8" spans="2:6">
      <c r="B8" s="2798">
        <v>3</v>
      </c>
      <c r="C8" s="2801" t="s">
        <v>14</v>
      </c>
      <c r="D8" s="2802" t="s">
        <v>15</v>
      </c>
      <c r="E8" s="2800" t="s">
        <v>16</v>
      </c>
    </row>
    <row r="9" spans="2:6">
      <c r="B9" s="2798">
        <v>4</v>
      </c>
      <c r="C9" s="2801" t="s">
        <v>14</v>
      </c>
      <c r="D9" s="2802" t="s">
        <v>17</v>
      </c>
      <c r="E9" s="2800" t="s">
        <v>18</v>
      </c>
    </row>
    <row r="10" spans="2:6">
      <c r="B10" s="2798">
        <v>5</v>
      </c>
      <c r="C10" s="2801" t="s">
        <v>14</v>
      </c>
      <c r="D10" s="2802" t="s">
        <v>19</v>
      </c>
      <c r="E10" s="2800" t="s">
        <v>20</v>
      </c>
    </row>
    <row r="11" spans="2:6">
      <c r="B11" s="2798">
        <v>6</v>
      </c>
      <c r="C11" s="2801" t="s">
        <v>21</v>
      </c>
      <c r="D11" s="2802" t="s">
        <v>22</v>
      </c>
      <c r="E11" s="2800" t="s">
        <v>23</v>
      </c>
    </row>
    <row r="12" spans="2:6">
      <c r="B12" s="2798">
        <v>7</v>
      </c>
      <c r="C12" s="2801" t="s">
        <v>21</v>
      </c>
      <c r="D12" s="2802" t="s">
        <v>24</v>
      </c>
      <c r="E12" s="2800" t="s">
        <v>25</v>
      </c>
    </row>
    <row r="13" spans="2:6">
      <c r="B13" s="2798">
        <v>8</v>
      </c>
      <c r="C13" s="2801" t="s">
        <v>21</v>
      </c>
      <c r="D13" s="2802" t="s">
        <v>26</v>
      </c>
      <c r="E13" s="2802" t="s">
        <v>27</v>
      </c>
    </row>
    <row r="14" spans="2:6" ht="27.6">
      <c r="B14" s="2798">
        <v>9</v>
      </c>
      <c r="C14" s="2801" t="s">
        <v>21</v>
      </c>
      <c r="D14" s="2802" t="s">
        <v>28</v>
      </c>
      <c r="E14" s="2802" t="s">
        <v>29</v>
      </c>
    </row>
    <row r="15" spans="2:6">
      <c r="B15" s="2798">
        <v>10</v>
      </c>
      <c r="C15" s="2801" t="s">
        <v>21</v>
      </c>
      <c r="D15" s="1490" t="s">
        <v>30</v>
      </c>
      <c r="E15" s="2005" t="s">
        <v>31</v>
      </c>
    </row>
    <row r="16" spans="2:6">
      <c r="B16" s="2798">
        <v>11</v>
      </c>
      <c r="C16" s="2801" t="s">
        <v>32</v>
      </c>
      <c r="D16" s="1490" t="s">
        <v>33</v>
      </c>
      <c r="E16" s="2005" t="s">
        <v>34</v>
      </c>
    </row>
    <row r="17" spans="2:6" ht="14.4">
      <c r="B17" s="2798">
        <v>12</v>
      </c>
      <c r="C17" s="2198" t="s">
        <v>35</v>
      </c>
      <c r="D17" s="2199" t="s">
        <v>36</v>
      </c>
      <c r="E17" s="2200" t="s">
        <v>37</v>
      </c>
      <c r="F17" s="2796" t="s">
        <v>38</v>
      </c>
    </row>
    <row r="18" spans="2:6" ht="27.6">
      <c r="B18" s="2798">
        <v>13</v>
      </c>
      <c r="C18" s="2198" t="s">
        <v>39</v>
      </c>
      <c r="D18" s="2199" t="s">
        <v>40</v>
      </c>
      <c r="E18" s="2200" t="s">
        <v>41</v>
      </c>
      <c r="F18" s="2796"/>
    </row>
    <row r="19" spans="2:6" ht="14.4">
      <c r="B19" s="2798">
        <v>14</v>
      </c>
      <c r="C19" s="2198" t="s">
        <v>42</v>
      </c>
      <c r="D19" s="2199" t="s">
        <v>43</v>
      </c>
      <c r="E19" s="2199" t="s">
        <v>44</v>
      </c>
      <c r="F19" s="2796" t="s">
        <v>38</v>
      </c>
    </row>
    <row r="20" spans="2:6" ht="14.4">
      <c r="B20" s="2798">
        <v>15</v>
      </c>
      <c r="C20" s="2198" t="s">
        <v>45</v>
      </c>
      <c r="D20" s="2199" t="s">
        <v>46</v>
      </c>
      <c r="E20" s="2199" t="s">
        <v>47</v>
      </c>
      <c r="F20" s="2796" t="s">
        <v>48</v>
      </c>
    </row>
    <row r="21" spans="2:6" ht="14.4">
      <c r="B21" s="2798">
        <v>16</v>
      </c>
      <c r="C21" s="2198" t="s">
        <v>49</v>
      </c>
      <c r="D21" s="2199" t="s">
        <v>12</v>
      </c>
      <c r="E21" s="2199" t="s">
        <v>50</v>
      </c>
      <c r="F21" s="2796" t="s">
        <v>48</v>
      </c>
    </row>
    <row r="22" spans="2:6" ht="14.4">
      <c r="B22" s="2798">
        <v>17</v>
      </c>
      <c r="C22" s="2198" t="s">
        <v>51</v>
      </c>
      <c r="D22" s="2199" t="s">
        <v>52</v>
      </c>
      <c r="E22" s="2199" t="s">
        <v>47</v>
      </c>
      <c r="F22" s="2796" t="s">
        <v>48</v>
      </c>
    </row>
    <row r="23" spans="2:6" ht="14.4">
      <c r="B23" s="2798">
        <v>18</v>
      </c>
      <c r="C23" s="2198" t="s">
        <v>53</v>
      </c>
      <c r="D23" s="2199" t="s">
        <v>54</v>
      </c>
      <c r="E23" s="2199" t="s">
        <v>47</v>
      </c>
      <c r="F23" s="2796" t="s">
        <v>48</v>
      </c>
    </row>
    <row r="24" spans="2:6" ht="14.4">
      <c r="B24" s="2798">
        <v>19</v>
      </c>
      <c r="C24" s="2198" t="s">
        <v>53</v>
      </c>
      <c r="D24" s="2199" t="s">
        <v>55</v>
      </c>
      <c r="E24" s="2199" t="s">
        <v>56</v>
      </c>
      <c r="F24" s="2796"/>
    </row>
    <row r="25" spans="2:6" ht="14.4">
      <c r="B25" s="2798">
        <v>20</v>
      </c>
      <c r="C25" s="2198" t="s">
        <v>57</v>
      </c>
      <c r="D25" s="2199" t="s">
        <v>58</v>
      </c>
      <c r="E25" s="2199" t="s">
        <v>59</v>
      </c>
      <c r="F25" s="2796"/>
    </row>
    <row r="26" spans="2:6" ht="14.4">
      <c r="B26" s="2798">
        <v>21</v>
      </c>
      <c r="C26" s="2198" t="s">
        <v>60</v>
      </c>
      <c r="D26" s="2199" t="s">
        <v>36</v>
      </c>
      <c r="E26" s="2200" t="s">
        <v>61</v>
      </c>
      <c r="F26" s="2796" t="s">
        <v>38</v>
      </c>
    </row>
    <row r="27" spans="2:6" ht="14.4">
      <c r="B27" s="2798">
        <v>22</v>
      </c>
      <c r="C27" s="2198" t="s">
        <v>62</v>
      </c>
      <c r="D27" s="2199" t="s">
        <v>63</v>
      </c>
      <c r="E27" s="2199" t="s">
        <v>64</v>
      </c>
      <c r="F27" s="2796" t="s">
        <v>38</v>
      </c>
    </row>
    <row r="28" spans="2:6" ht="14.4">
      <c r="B28" s="2798">
        <v>23</v>
      </c>
      <c r="C28" s="2198" t="s">
        <v>65</v>
      </c>
      <c r="D28" s="2199" t="s">
        <v>66</v>
      </c>
      <c r="E28" s="2199" t="s">
        <v>67</v>
      </c>
      <c r="F28" s="2796"/>
    </row>
    <row r="29" spans="2:6" ht="14.4">
      <c r="B29" s="2798">
        <v>24</v>
      </c>
      <c r="C29" s="2198" t="s">
        <v>68</v>
      </c>
      <c r="D29" s="2199" t="s">
        <v>69</v>
      </c>
      <c r="E29" s="2202" t="s">
        <v>70</v>
      </c>
      <c r="F29" s="2796"/>
    </row>
    <row r="30" spans="2:6" ht="14.4">
      <c r="B30" s="2798">
        <v>25</v>
      </c>
      <c r="C30" s="2198" t="s">
        <v>71</v>
      </c>
      <c r="D30" s="2199" t="s">
        <v>72</v>
      </c>
      <c r="E30" s="2199" t="s">
        <v>73</v>
      </c>
      <c r="F30" s="2796"/>
    </row>
    <row r="31" spans="2:6" ht="14.4">
      <c r="B31" s="2798">
        <v>26</v>
      </c>
      <c r="C31" s="2198" t="s">
        <v>74</v>
      </c>
      <c r="D31" s="2201" t="s">
        <v>75</v>
      </c>
      <c r="E31" s="2201" t="s">
        <v>76</v>
      </c>
      <c r="F31" s="2796"/>
    </row>
    <row r="32" spans="2:6" ht="14.4">
      <c r="B32" s="2798">
        <v>27</v>
      </c>
      <c r="C32" s="2198" t="s">
        <v>77</v>
      </c>
      <c r="D32" s="2803" t="s">
        <v>78</v>
      </c>
      <c r="E32" s="2200" t="s">
        <v>79</v>
      </c>
      <c r="F32" s="2796" t="s">
        <v>38</v>
      </c>
    </row>
    <row r="33" spans="3:3">
      <c r="C33" s="1542"/>
    </row>
    <row r="34" spans="3:3">
      <c r="C34" s="1542"/>
    </row>
  </sheetData>
  <hyperlinks>
    <hyperlink ref="E1" location="Index!A1" display="Index" xr:uid="{00000000-0004-0000-7E00-000000000000}"/>
  </hyperlinks>
  <pageMargins left="0.7" right="0.7" top="0.75" bottom="0.75" header="0.3" footer="0.3"/>
  <pageSetup paperSize="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rgb="FFC00000"/>
  </sheetPr>
  <dimension ref="A1:K71"/>
  <sheetViews>
    <sheetView zoomScale="70" zoomScaleNormal="70" workbookViewId="0">
      <selection activeCell="D72" sqref="D72:D74"/>
    </sheetView>
  </sheetViews>
  <sheetFormatPr defaultColWidth="0" defaultRowHeight="14.4" zeroHeight="1"/>
  <cols>
    <col min="1" max="1" width="3.33203125" customWidth="1"/>
    <col min="2" max="2" width="9.109375" customWidth="1"/>
    <col min="3" max="3" width="21.44140625" customWidth="1"/>
    <col min="4" max="4" width="87" customWidth="1"/>
    <col min="5" max="5" width="19.44140625" style="1152" customWidth="1"/>
    <col min="6" max="6" width="24.88671875" style="1152" customWidth="1"/>
    <col min="7" max="7" width="24.109375" style="1152" customWidth="1"/>
    <col min="8" max="8" width="24.33203125" style="1152" customWidth="1"/>
    <col min="9" max="9" width="9.109375" customWidth="1"/>
    <col min="10" max="10" width="3.5546875" customWidth="1"/>
    <col min="11" max="11" width="4.109375" customWidth="1"/>
    <col min="12" max="16384" width="9.109375" hidden="1"/>
  </cols>
  <sheetData>
    <row r="1" spans="1:11" ht="16.8">
      <c r="A1" s="261"/>
      <c r="B1" s="261"/>
      <c r="C1" s="379"/>
      <c r="D1" s="379"/>
      <c r="E1" s="857"/>
      <c r="F1" s="858"/>
      <c r="G1" s="858"/>
      <c r="H1" s="859"/>
      <c r="I1" s="261"/>
      <c r="J1" s="261"/>
      <c r="K1" s="261"/>
    </row>
    <row r="2" spans="1:11" ht="15" thickBot="1">
      <c r="A2" s="261"/>
      <c r="B2" s="144" t="s">
        <v>100</v>
      </c>
      <c r="C2" s="212"/>
      <c r="D2" s="121"/>
      <c r="E2" s="860"/>
      <c r="F2" s="861"/>
      <c r="G2" s="861"/>
      <c r="H2" s="861"/>
      <c r="I2" s="2204" t="s">
        <v>1</v>
      </c>
      <c r="J2" s="261"/>
      <c r="K2" s="261"/>
    </row>
    <row r="3" spans="1:11" ht="16.2" thickBot="1">
      <c r="A3" s="261"/>
      <c r="B3" s="121"/>
      <c r="C3" s="8025" t="s">
        <v>1132</v>
      </c>
      <c r="D3" s="8027"/>
      <c r="E3" s="847"/>
      <c r="F3" s="847"/>
      <c r="G3" s="847"/>
      <c r="H3" s="844"/>
      <c r="I3" s="121"/>
      <c r="J3" s="261"/>
      <c r="K3" s="261"/>
    </row>
    <row r="4" spans="1:11" ht="15.6">
      <c r="A4" s="261"/>
      <c r="B4" s="121"/>
      <c r="C4" s="2750" t="s">
        <v>723</v>
      </c>
      <c r="D4" s="3004" t="str">
        <f>'Page 6A'!D4</f>
        <v>ABC Company</v>
      </c>
      <c r="E4" s="862"/>
      <c r="F4" s="863"/>
      <c r="G4" s="863"/>
      <c r="H4" s="861"/>
      <c r="I4" s="121"/>
      <c r="J4" s="261"/>
      <c r="K4" s="261"/>
    </row>
    <row r="5" spans="1:11" ht="16.2" thickBot="1">
      <c r="A5" s="261"/>
      <c r="B5" s="121"/>
      <c r="C5" s="2715" t="s">
        <v>724</v>
      </c>
      <c r="D5" s="2504" t="str">
        <f>'Page 6A'!D5</f>
        <v>31 December 202x</v>
      </c>
      <c r="E5" s="862"/>
      <c r="F5" s="863"/>
      <c r="G5" s="863"/>
      <c r="H5" s="861"/>
      <c r="I5" s="121"/>
      <c r="J5" s="261"/>
      <c r="K5" s="261"/>
    </row>
    <row r="6" spans="1:11">
      <c r="A6" s="261"/>
      <c r="B6" s="121"/>
      <c r="C6" s="381"/>
      <c r="D6" s="381"/>
      <c r="E6" s="862"/>
      <c r="F6" s="863"/>
      <c r="G6" s="863"/>
      <c r="H6" s="861"/>
      <c r="I6" s="121"/>
      <c r="J6" s="261"/>
      <c r="K6" s="261"/>
    </row>
    <row r="7" spans="1:11">
      <c r="A7" s="261"/>
      <c r="B7" s="121"/>
      <c r="C7" s="289" t="s">
        <v>1200</v>
      </c>
      <c r="D7" s="160"/>
      <c r="E7" s="846"/>
      <c r="F7" s="846"/>
      <c r="G7" s="846"/>
      <c r="H7" s="846"/>
      <c r="I7" s="121"/>
      <c r="J7" s="261"/>
      <c r="K7" s="261"/>
    </row>
    <row r="8" spans="1:11" ht="15" thickBot="1">
      <c r="A8" s="261"/>
      <c r="B8" s="121"/>
      <c r="C8" s="121"/>
      <c r="D8" s="121"/>
      <c r="E8" s="861"/>
      <c r="F8" s="861"/>
      <c r="G8" s="861"/>
      <c r="H8" s="861"/>
      <c r="I8" s="121"/>
      <c r="J8" s="261"/>
      <c r="K8" s="261"/>
    </row>
    <row r="9" spans="1:11">
      <c r="A9" s="261"/>
      <c r="B9" s="121"/>
      <c r="C9" s="3237" t="s">
        <v>1201</v>
      </c>
      <c r="D9" s="2671"/>
      <c r="E9" s="2672" t="s">
        <v>1135</v>
      </c>
      <c r="F9" s="2672" t="s">
        <v>1202</v>
      </c>
      <c r="G9" s="2673" t="s">
        <v>451</v>
      </c>
      <c r="H9" s="2674" t="s">
        <v>1136</v>
      </c>
      <c r="I9" s="121"/>
      <c r="J9" s="261"/>
      <c r="K9" s="261"/>
    </row>
    <row r="10" spans="1:11">
      <c r="A10" s="261"/>
      <c r="B10" s="121"/>
      <c r="C10" s="3221" t="s">
        <v>1203</v>
      </c>
      <c r="D10" s="3222" t="s">
        <v>1138</v>
      </c>
      <c r="E10" s="3223"/>
      <c r="F10" s="3223"/>
      <c r="G10" s="3223"/>
      <c r="H10" s="3224"/>
      <c r="I10" s="121"/>
      <c r="J10" s="261"/>
      <c r="K10" s="261"/>
    </row>
    <row r="11" spans="1:11">
      <c r="A11" s="261"/>
      <c r="B11" s="121"/>
      <c r="C11" s="2670"/>
      <c r="D11" s="382"/>
      <c r="E11" s="848"/>
      <c r="F11" s="848"/>
      <c r="G11" s="1239"/>
      <c r="H11" s="849"/>
      <c r="I11" s="121"/>
      <c r="J11" s="261"/>
      <c r="K11" s="261"/>
    </row>
    <row r="12" spans="1:11">
      <c r="A12" s="261"/>
      <c r="B12" s="121"/>
      <c r="C12" s="3225"/>
      <c r="D12" s="3226"/>
      <c r="E12" s="3227"/>
      <c r="F12" s="3227"/>
      <c r="G12" s="3228"/>
      <c r="H12" s="3229"/>
      <c r="I12" s="121"/>
      <c r="J12" s="261"/>
      <c r="K12" s="261"/>
    </row>
    <row r="13" spans="1:11">
      <c r="A13" s="261"/>
      <c r="B13" s="121"/>
      <c r="C13" s="3230" t="s">
        <v>1204</v>
      </c>
      <c r="D13" s="3231" t="s">
        <v>1205</v>
      </c>
      <c r="E13" s="3232">
        <f>SUM(E10:E12)</f>
        <v>0</v>
      </c>
      <c r="F13" s="3232">
        <f>SUM(F10:F12)</f>
        <v>0</v>
      </c>
      <c r="G13" s="3233">
        <f>SUM(G10:G12)</f>
        <v>0</v>
      </c>
      <c r="H13" s="3234">
        <f>SUM(H10:H12)</f>
        <v>0</v>
      </c>
      <c r="I13" s="121"/>
      <c r="J13" s="261"/>
      <c r="K13" s="261"/>
    </row>
    <row r="14" spans="1:11">
      <c r="A14" s="261"/>
      <c r="B14" s="121"/>
      <c r="C14" s="3221" t="s">
        <v>1206</v>
      </c>
      <c r="D14" s="3222" t="s">
        <v>1142</v>
      </c>
      <c r="E14" s="3223"/>
      <c r="F14" s="3223"/>
      <c r="G14" s="3223"/>
      <c r="H14" s="3224"/>
      <c r="I14" s="121"/>
      <c r="J14" s="261"/>
      <c r="K14" s="261"/>
    </row>
    <row r="15" spans="1:11">
      <c r="A15" s="261"/>
      <c r="B15" s="121"/>
      <c r="C15" s="2670"/>
      <c r="D15" s="382"/>
      <c r="E15" s="848"/>
      <c r="F15" s="848"/>
      <c r="G15" s="1239"/>
      <c r="H15" s="849"/>
      <c r="I15" s="121"/>
      <c r="J15" s="261"/>
      <c r="K15" s="261"/>
    </row>
    <row r="16" spans="1:11">
      <c r="A16" s="261"/>
      <c r="B16" s="121"/>
      <c r="C16" s="3235"/>
      <c r="D16" s="3226"/>
      <c r="E16" s="3227"/>
      <c r="F16" s="3227"/>
      <c r="G16" s="3228"/>
      <c r="H16" s="3229"/>
      <c r="I16" s="121"/>
      <c r="J16" s="261"/>
      <c r="K16" s="261"/>
    </row>
    <row r="17" spans="1:11">
      <c r="A17" s="261"/>
      <c r="B17" s="121"/>
      <c r="C17" s="3230" t="s">
        <v>1207</v>
      </c>
      <c r="D17" s="3231" t="s">
        <v>1208</v>
      </c>
      <c r="E17" s="3232">
        <f>SUM(E14:E16)</f>
        <v>0</v>
      </c>
      <c r="F17" s="3232">
        <f>SUM(F14:F16)</f>
        <v>0</v>
      </c>
      <c r="G17" s="3233">
        <f>SUM(G14:G16)</f>
        <v>0</v>
      </c>
      <c r="H17" s="3234">
        <f>SUM(H14:H16)</f>
        <v>0</v>
      </c>
      <c r="I17" s="121"/>
      <c r="J17" s="261"/>
      <c r="K17" s="261"/>
    </row>
    <row r="18" spans="1:11">
      <c r="A18" s="261"/>
      <c r="B18" s="121"/>
      <c r="C18" s="3221" t="s">
        <v>1209</v>
      </c>
      <c r="D18" s="3222" t="s">
        <v>1146</v>
      </c>
      <c r="E18" s="3223"/>
      <c r="F18" s="3223"/>
      <c r="G18" s="3223"/>
      <c r="H18" s="3224"/>
      <c r="I18" s="121"/>
      <c r="J18" s="261"/>
      <c r="K18" s="261"/>
    </row>
    <row r="19" spans="1:11">
      <c r="A19" s="261"/>
      <c r="B19" s="121"/>
      <c r="C19" s="2670"/>
      <c r="D19" s="382"/>
      <c r="E19" s="848"/>
      <c r="F19" s="848"/>
      <c r="G19" s="1239"/>
      <c r="H19" s="849"/>
      <c r="I19" s="121"/>
      <c r="J19" s="261"/>
      <c r="K19" s="261"/>
    </row>
    <row r="20" spans="1:11">
      <c r="A20" s="261"/>
      <c r="B20" s="121"/>
      <c r="C20" s="3235"/>
      <c r="D20" s="3226"/>
      <c r="E20" s="3227"/>
      <c r="F20" s="3227"/>
      <c r="G20" s="3228"/>
      <c r="H20" s="3229"/>
      <c r="I20" s="121"/>
      <c r="J20" s="261"/>
      <c r="K20" s="261"/>
    </row>
    <row r="21" spans="1:11" ht="15" thickBot="1">
      <c r="A21" s="261"/>
      <c r="B21" s="121"/>
      <c r="C21" s="383" t="s">
        <v>1210</v>
      </c>
      <c r="D21" s="384" t="s">
        <v>1211</v>
      </c>
      <c r="E21" s="850">
        <f>SUM(E18:E20)</f>
        <v>0</v>
      </c>
      <c r="F21" s="850">
        <f>SUM(F18:F20)</f>
        <v>0</v>
      </c>
      <c r="G21" s="1240">
        <f>SUM(G18:G20)</f>
        <v>0</v>
      </c>
      <c r="H21" s="851">
        <f>SUM(H18:H20)</f>
        <v>0</v>
      </c>
      <c r="I21" s="121"/>
      <c r="J21" s="261"/>
      <c r="K21" s="261"/>
    </row>
    <row r="22" spans="1:11" ht="15" thickBot="1">
      <c r="A22" s="261"/>
      <c r="B22" s="121"/>
      <c r="C22" s="378"/>
      <c r="D22" s="277"/>
      <c r="E22" s="864"/>
      <c r="F22" s="864"/>
      <c r="G22" s="861"/>
      <c r="H22" s="861"/>
      <c r="I22" s="121"/>
      <c r="J22" s="261"/>
      <c r="K22" s="261"/>
    </row>
    <row r="23" spans="1:11">
      <c r="A23" s="261"/>
      <c r="B23" s="121"/>
      <c r="C23" s="3237" t="s">
        <v>1212</v>
      </c>
      <c r="D23" s="2671"/>
      <c r="E23" s="2672" t="s">
        <v>1135</v>
      </c>
      <c r="F23" s="2672" t="s">
        <v>1202</v>
      </c>
      <c r="G23" s="2673" t="s">
        <v>451</v>
      </c>
      <c r="H23" s="2674" t="s">
        <v>1136</v>
      </c>
      <c r="I23" s="121"/>
      <c r="J23" s="261"/>
      <c r="K23" s="261"/>
    </row>
    <row r="24" spans="1:11">
      <c r="A24" s="261"/>
      <c r="B24" s="121"/>
      <c r="C24" s="3221" t="s">
        <v>1213</v>
      </c>
      <c r="D24" s="3222" t="s">
        <v>1138</v>
      </c>
      <c r="E24" s="3223"/>
      <c r="F24" s="3223"/>
      <c r="G24" s="3223"/>
      <c r="H24" s="3224"/>
      <c r="I24" s="121"/>
      <c r="J24" s="261"/>
      <c r="K24" s="261"/>
    </row>
    <row r="25" spans="1:11">
      <c r="A25" s="261"/>
      <c r="B25" s="121"/>
      <c r="C25" s="2670"/>
      <c r="D25" s="382"/>
      <c r="E25" s="848"/>
      <c r="F25" s="848"/>
      <c r="G25" s="1239"/>
      <c r="H25" s="849"/>
      <c r="I25" s="121"/>
      <c r="J25" s="261"/>
      <c r="K25" s="261"/>
    </row>
    <row r="26" spans="1:11">
      <c r="A26" s="261"/>
      <c r="B26" s="121"/>
      <c r="C26" s="3225"/>
      <c r="D26" s="3226"/>
      <c r="E26" s="3227"/>
      <c r="F26" s="3227"/>
      <c r="G26" s="3228"/>
      <c r="H26" s="3229"/>
      <c r="I26" s="121"/>
      <c r="J26" s="261"/>
      <c r="K26" s="261"/>
    </row>
    <row r="27" spans="1:11">
      <c r="A27" s="261"/>
      <c r="B27" s="121"/>
      <c r="C27" s="3230" t="s">
        <v>1214</v>
      </c>
      <c r="D27" s="3231" t="s">
        <v>1215</v>
      </c>
      <c r="E27" s="3232">
        <f>SUM(E24:E26)</f>
        <v>0</v>
      </c>
      <c r="F27" s="3232">
        <f>SUM(F24:F26)</f>
        <v>0</v>
      </c>
      <c r="G27" s="3233">
        <f>SUM(G24:G26)</f>
        <v>0</v>
      </c>
      <c r="H27" s="3234">
        <f>SUM(H24:H26)</f>
        <v>0</v>
      </c>
      <c r="I27" s="121"/>
      <c r="J27" s="261"/>
      <c r="K27" s="261"/>
    </row>
    <row r="28" spans="1:11">
      <c r="A28" s="261"/>
      <c r="B28" s="121"/>
      <c r="C28" s="3221" t="s">
        <v>1216</v>
      </c>
      <c r="D28" s="3222" t="s">
        <v>1142</v>
      </c>
      <c r="E28" s="3223"/>
      <c r="F28" s="3223"/>
      <c r="G28" s="3223"/>
      <c r="H28" s="3224"/>
      <c r="I28" s="121"/>
      <c r="J28" s="261"/>
      <c r="K28" s="261"/>
    </row>
    <row r="29" spans="1:11">
      <c r="A29" s="261"/>
      <c r="B29" s="121"/>
      <c r="C29" s="2670"/>
      <c r="D29" s="382"/>
      <c r="E29" s="848"/>
      <c r="F29" s="848"/>
      <c r="G29" s="1239"/>
      <c r="H29" s="849"/>
      <c r="I29" s="121"/>
      <c r="J29" s="261"/>
      <c r="K29" s="261"/>
    </row>
    <row r="30" spans="1:11">
      <c r="A30" s="261"/>
      <c r="B30" s="121"/>
      <c r="C30" s="3235"/>
      <c r="D30" s="3226"/>
      <c r="E30" s="3227"/>
      <c r="F30" s="3227"/>
      <c r="G30" s="3228"/>
      <c r="H30" s="3229"/>
      <c r="I30" s="121"/>
      <c r="J30" s="261"/>
      <c r="K30" s="261"/>
    </row>
    <row r="31" spans="1:11">
      <c r="A31" s="261"/>
      <c r="B31" s="121"/>
      <c r="C31" s="3230" t="s">
        <v>1217</v>
      </c>
      <c r="D31" s="3231" t="s">
        <v>1218</v>
      </c>
      <c r="E31" s="3232">
        <f>SUM(E28:E30)</f>
        <v>0</v>
      </c>
      <c r="F31" s="3232">
        <f>SUM(F28:F30)</f>
        <v>0</v>
      </c>
      <c r="G31" s="3233">
        <f>SUM(G28:G30)</f>
        <v>0</v>
      </c>
      <c r="H31" s="3234">
        <f>SUM(H28:H30)</f>
        <v>0</v>
      </c>
      <c r="I31" s="121"/>
      <c r="J31" s="261"/>
      <c r="K31" s="261"/>
    </row>
    <row r="32" spans="1:11">
      <c r="A32" s="261"/>
      <c r="B32" s="121"/>
      <c r="C32" s="3221" t="s">
        <v>1219</v>
      </c>
      <c r="D32" s="3222" t="s">
        <v>1146</v>
      </c>
      <c r="E32" s="3223"/>
      <c r="F32" s="3223"/>
      <c r="G32" s="3223"/>
      <c r="H32" s="3224"/>
      <c r="I32" s="121"/>
      <c r="J32" s="261"/>
      <c r="K32" s="261"/>
    </row>
    <row r="33" spans="1:11">
      <c r="A33" s="261"/>
      <c r="B33" s="121"/>
      <c r="C33" s="2670"/>
      <c r="D33" s="382"/>
      <c r="E33" s="848"/>
      <c r="F33" s="848"/>
      <c r="G33" s="1239"/>
      <c r="H33" s="849"/>
      <c r="I33" s="121"/>
      <c r="J33" s="261"/>
      <c r="K33" s="261"/>
    </row>
    <row r="34" spans="1:11">
      <c r="A34" s="261"/>
      <c r="B34" s="121"/>
      <c r="C34" s="3235"/>
      <c r="D34" s="3226"/>
      <c r="E34" s="3227"/>
      <c r="F34" s="3227"/>
      <c r="G34" s="3228"/>
      <c r="H34" s="3229"/>
      <c r="I34" s="121"/>
      <c r="J34" s="261"/>
      <c r="K34" s="261"/>
    </row>
    <row r="35" spans="1:11" ht="15" thickBot="1">
      <c r="A35" s="261"/>
      <c r="B35" s="121"/>
      <c r="C35" s="383" t="s">
        <v>1220</v>
      </c>
      <c r="D35" s="384" t="s">
        <v>1221</v>
      </c>
      <c r="E35" s="850">
        <f>SUM(E32:E34)</f>
        <v>0</v>
      </c>
      <c r="F35" s="850">
        <f>SUM(F32:F34)</f>
        <v>0</v>
      </c>
      <c r="G35" s="1240">
        <f>SUM(G32:G34)</f>
        <v>0</v>
      </c>
      <c r="H35" s="851">
        <f>SUM(H32:H34)</f>
        <v>0</v>
      </c>
      <c r="I35" s="121"/>
      <c r="J35" s="261"/>
      <c r="K35" s="261"/>
    </row>
    <row r="36" spans="1:11" ht="15" thickBot="1">
      <c r="A36" s="261"/>
      <c r="B36" s="121"/>
      <c r="C36" s="378"/>
      <c r="D36" s="277"/>
      <c r="E36" s="864"/>
      <c r="F36" s="864"/>
      <c r="G36" s="861"/>
      <c r="H36" s="861"/>
      <c r="I36" s="121"/>
      <c r="J36" s="261"/>
      <c r="K36" s="261"/>
    </row>
    <row r="37" spans="1:11">
      <c r="A37" s="261"/>
      <c r="B37" s="121"/>
      <c r="C37" s="3237" t="s">
        <v>1222</v>
      </c>
      <c r="D37" s="2671"/>
      <c r="E37" s="2672" t="s">
        <v>1135</v>
      </c>
      <c r="F37" s="2672" t="s">
        <v>1202</v>
      </c>
      <c r="G37" s="2673" t="s">
        <v>451</v>
      </c>
      <c r="H37" s="2674" t="s">
        <v>1136</v>
      </c>
      <c r="I37" s="121"/>
      <c r="J37" s="261"/>
      <c r="K37" s="261"/>
    </row>
    <row r="38" spans="1:11">
      <c r="A38" s="261"/>
      <c r="B38" s="121"/>
      <c r="C38" s="3221" t="s">
        <v>1223</v>
      </c>
      <c r="D38" s="3222" t="s">
        <v>1138</v>
      </c>
      <c r="E38" s="3223"/>
      <c r="F38" s="3223"/>
      <c r="G38" s="3223"/>
      <c r="H38" s="3224"/>
      <c r="I38" s="121"/>
      <c r="J38" s="261"/>
      <c r="K38" s="261"/>
    </row>
    <row r="39" spans="1:11">
      <c r="A39" s="261"/>
      <c r="B39" s="121"/>
      <c r="C39" s="2670"/>
      <c r="D39" s="382"/>
      <c r="E39" s="848"/>
      <c r="F39" s="848"/>
      <c r="G39" s="1239"/>
      <c r="H39" s="849"/>
      <c r="I39" s="121"/>
      <c r="J39" s="261"/>
      <c r="K39" s="261"/>
    </row>
    <row r="40" spans="1:11">
      <c r="A40" s="261"/>
      <c r="B40" s="121"/>
      <c r="C40" s="3225"/>
      <c r="D40" s="3226"/>
      <c r="E40" s="3227"/>
      <c r="F40" s="3227"/>
      <c r="G40" s="3228"/>
      <c r="H40" s="3229"/>
      <c r="I40" s="121"/>
      <c r="J40" s="261"/>
      <c r="K40" s="261"/>
    </row>
    <row r="41" spans="1:11">
      <c r="A41" s="261"/>
      <c r="B41" s="121"/>
      <c r="C41" s="3230" t="s">
        <v>1224</v>
      </c>
      <c r="D41" s="3231" t="s">
        <v>1225</v>
      </c>
      <c r="E41" s="3232">
        <f>SUM(E38:E40)</f>
        <v>0</v>
      </c>
      <c r="F41" s="3232">
        <f>SUM(F38:F40)</f>
        <v>0</v>
      </c>
      <c r="G41" s="3233">
        <f>SUM(G38:G40)</f>
        <v>0</v>
      </c>
      <c r="H41" s="3234">
        <f>SUM(H38:H40)</f>
        <v>0</v>
      </c>
      <c r="I41" s="121"/>
      <c r="J41" s="261"/>
      <c r="K41" s="261"/>
    </row>
    <row r="42" spans="1:11">
      <c r="A42" s="261"/>
      <c r="B42" s="121"/>
      <c r="C42" s="3221" t="s">
        <v>1226</v>
      </c>
      <c r="D42" s="3222" t="s">
        <v>1142</v>
      </c>
      <c r="E42" s="3223"/>
      <c r="F42" s="3223"/>
      <c r="G42" s="3223"/>
      <c r="H42" s="3224"/>
      <c r="I42" s="121"/>
      <c r="J42" s="261"/>
      <c r="K42" s="261"/>
    </row>
    <row r="43" spans="1:11">
      <c r="A43" s="261"/>
      <c r="B43" s="121"/>
      <c r="C43" s="2670"/>
      <c r="D43" s="382"/>
      <c r="E43" s="848"/>
      <c r="F43" s="848"/>
      <c r="G43" s="1239"/>
      <c r="H43" s="849"/>
      <c r="I43" s="121"/>
      <c r="J43" s="261"/>
      <c r="K43" s="261"/>
    </row>
    <row r="44" spans="1:11">
      <c r="A44" s="261"/>
      <c r="B44" s="121"/>
      <c r="C44" s="3235"/>
      <c r="D44" s="3226"/>
      <c r="E44" s="3227"/>
      <c r="F44" s="3227"/>
      <c r="G44" s="3228"/>
      <c r="H44" s="3229"/>
      <c r="I44" s="121"/>
      <c r="J44" s="261"/>
      <c r="K44" s="261"/>
    </row>
    <row r="45" spans="1:11">
      <c r="A45" s="261"/>
      <c r="B45" s="121"/>
      <c r="C45" s="3230" t="s">
        <v>1227</v>
      </c>
      <c r="D45" s="3231" t="s">
        <v>1228</v>
      </c>
      <c r="E45" s="3232">
        <f>SUM(E42:E44)</f>
        <v>0</v>
      </c>
      <c r="F45" s="3232">
        <f>SUM(F42:F44)</f>
        <v>0</v>
      </c>
      <c r="G45" s="3233">
        <f>SUM(G42:G44)</f>
        <v>0</v>
      </c>
      <c r="H45" s="3234">
        <f>SUM(H42:H44)</f>
        <v>0</v>
      </c>
      <c r="I45" s="121"/>
      <c r="J45" s="261"/>
      <c r="K45" s="261"/>
    </row>
    <row r="46" spans="1:11">
      <c r="A46" s="261"/>
      <c r="B46" s="121"/>
      <c r="C46" s="3221" t="s">
        <v>1229</v>
      </c>
      <c r="D46" s="3222" t="s">
        <v>1146</v>
      </c>
      <c r="E46" s="3223"/>
      <c r="F46" s="3223"/>
      <c r="G46" s="3223"/>
      <c r="H46" s="3224"/>
      <c r="I46" s="121"/>
      <c r="J46" s="261"/>
      <c r="K46" s="261"/>
    </row>
    <row r="47" spans="1:11">
      <c r="A47" s="261"/>
      <c r="B47" s="121"/>
      <c r="C47" s="2670"/>
      <c r="D47" s="382"/>
      <c r="E47" s="848"/>
      <c r="F47" s="848"/>
      <c r="G47" s="1239"/>
      <c r="H47" s="849"/>
      <c r="I47" s="121"/>
      <c r="J47" s="261"/>
      <c r="K47" s="261"/>
    </row>
    <row r="48" spans="1:11">
      <c r="A48" s="261"/>
      <c r="B48" s="121"/>
      <c r="C48" s="3235"/>
      <c r="D48" s="3226"/>
      <c r="E48" s="3227"/>
      <c r="F48" s="3227"/>
      <c r="G48" s="3228"/>
      <c r="H48" s="3229"/>
      <c r="I48" s="121"/>
      <c r="J48" s="261"/>
      <c r="K48" s="261"/>
    </row>
    <row r="49" spans="1:11" ht="15" thickBot="1">
      <c r="A49" s="261"/>
      <c r="B49" s="121"/>
      <c r="C49" s="383" t="s">
        <v>1230</v>
      </c>
      <c r="D49" s="384" t="s">
        <v>1231</v>
      </c>
      <c r="E49" s="850">
        <f>SUM(E46:E48)</f>
        <v>0</v>
      </c>
      <c r="F49" s="850">
        <f>SUM(F46:F48)</f>
        <v>0</v>
      </c>
      <c r="G49" s="1240">
        <f>SUM(G46:G48)</f>
        <v>0</v>
      </c>
      <c r="H49" s="851">
        <f>SUM(H46:H48)</f>
        <v>0</v>
      </c>
      <c r="I49" s="121"/>
      <c r="J49" s="261"/>
      <c r="K49" s="261"/>
    </row>
    <row r="50" spans="1:11" ht="15" thickBot="1">
      <c r="A50" s="261"/>
      <c r="B50" s="121"/>
      <c r="C50" s="385"/>
      <c r="D50" s="386"/>
      <c r="E50" s="853"/>
      <c r="F50" s="853"/>
      <c r="G50" s="853"/>
      <c r="H50" s="853"/>
      <c r="I50" s="121"/>
      <c r="J50" s="261"/>
      <c r="K50" s="261"/>
    </row>
    <row r="51" spans="1:11">
      <c r="A51" s="261"/>
      <c r="B51" s="121"/>
      <c r="C51" s="3237" t="s">
        <v>1232</v>
      </c>
      <c r="D51" s="2671"/>
      <c r="E51" s="2672" t="s">
        <v>1135</v>
      </c>
      <c r="F51" s="2672" t="s">
        <v>1202</v>
      </c>
      <c r="G51" s="2673" t="s">
        <v>451</v>
      </c>
      <c r="H51" s="2674" t="s">
        <v>1136</v>
      </c>
      <c r="I51" s="121"/>
      <c r="J51" s="261"/>
      <c r="K51" s="261"/>
    </row>
    <row r="52" spans="1:11">
      <c r="A52" s="261"/>
      <c r="B52" s="121"/>
      <c r="C52" s="3221" t="s">
        <v>1233</v>
      </c>
      <c r="D52" s="3222" t="s">
        <v>1138</v>
      </c>
      <c r="E52" s="3223"/>
      <c r="F52" s="3223"/>
      <c r="G52" s="3223"/>
      <c r="H52" s="3224"/>
      <c r="I52" s="121"/>
      <c r="J52" s="261"/>
      <c r="K52" s="261"/>
    </row>
    <row r="53" spans="1:11">
      <c r="A53" s="261"/>
      <c r="B53" s="121"/>
      <c r="C53" s="2670"/>
      <c r="D53" s="382"/>
      <c r="E53" s="848"/>
      <c r="F53" s="848"/>
      <c r="G53" s="1239"/>
      <c r="H53" s="849"/>
      <c r="I53" s="121"/>
      <c r="J53" s="261"/>
      <c r="K53" s="261"/>
    </row>
    <row r="54" spans="1:11">
      <c r="A54" s="261"/>
      <c r="B54" s="121"/>
      <c r="C54" s="3225"/>
      <c r="D54" s="3226"/>
      <c r="E54" s="3227"/>
      <c r="F54" s="3227"/>
      <c r="G54" s="3228"/>
      <c r="H54" s="3229"/>
      <c r="I54" s="121"/>
      <c r="J54" s="261"/>
      <c r="K54" s="261"/>
    </row>
    <row r="55" spans="1:11">
      <c r="A55" s="261"/>
      <c r="B55" s="121"/>
      <c r="C55" s="3230" t="s">
        <v>1234</v>
      </c>
      <c r="D55" s="3231" t="s">
        <v>1235</v>
      </c>
      <c r="E55" s="3232">
        <f>SUM(E52:E54)</f>
        <v>0</v>
      </c>
      <c r="F55" s="3232">
        <f>SUM(F52:F54)</f>
        <v>0</v>
      </c>
      <c r="G55" s="3233">
        <f>SUM(G52:G54)</f>
        <v>0</v>
      </c>
      <c r="H55" s="3234">
        <f>SUM(H52:H54)</f>
        <v>0</v>
      </c>
      <c r="I55" s="121"/>
      <c r="J55" s="261"/>
      <c r="K55" s="261"/>
    </row>
    <row r="56" spans="1:11">
      <c r="A56" s="261"/>
      <c r="B56" s="121"/>
      <c r="C56" s="3221" t="s">
        <v>1236</v>
      </c>
      <c r="D56" s="3222" t="s">
        <v>1142</v>
      </c>
      <c r="E56" s="3223"/>
      <c r="F56" s="3223"/>
      <c r="G56" s="3223"/>
      <c r="H56" s="3224"/>
      <c r="I56" s="121"/>
      <c r="J56" s="261"/>
      <c r="K56" s="261"/>
    </row>
    <row r="57" spans="1:11">
      <c r="A57" s="261"/>
      <c r="B57" s="121"/>
      <c r="C57" s="2670"/>
      <c r="D57" s="382"/>
      <c r="E57" s="848"/>
      <c r="F57" s="848"/>
      <c r="G57" s="1239"/>
      <c r="H57" s="849"/>
      <c r="I57" s="121"/>
      <c r="J57" s="261"/>
      <c r="K57" s="261"/>
    </row>
    <row r="58" spans="1:11">
      <c r="A58" s="261"/>
      <c r="B58" s="121"/>
      <c r="C58" s="3235"/>
      <c r="D58" s="3226"/>
      <c r="E58" s="3227"/>
      <c r="F58" s="3227"/>
      <c r="G58" s="3228"/>
      <c r="H58" s="3229"/>
      <c r="I58" s="121"/>
      <c r="J58" s="261"/>
      <c r="K58" s="261"/>
    </row>
    <row r="59" spans="1:11">
      <c r="A59" s="261"/>
      <c r="B59" s="121"/>
      <c r="C59" s="3230" t="s">
        <v>1237</v>
      </c>
      <c r="D59" s="3231" t="s">
        <v>1238</v>
      </c>
      <c r="E59" s="3232">
        <f>SUM(E56:E58)</f>
        <v>0</v>
      </c>
      <c r="F59" s="3232">
        <f>SUM(F56:F58)</f>
        <v>0</v>
      </c>
      <c r="G59" s="3233">
        <f>SUM(G56:G58)</f>
        <v>0</v>
      </c>
      <c r="H59" s="3234">
        <f>SUM(H56:H58)</f>
        <v>0</v>
      </c>
      <c r="I59" s="121"/>
      <c r="J59" s="261"/>
      <c r="K59" s="261"/>
    </row>
    <row r="60" spans="1:11">
      <c r="A60" s="261"/>
      <c r="B60" s="121"/>
      <c r="C60" s="3221" t="s">
        <v>1239</v>
      </c>
      <c r="D60" s="3222" t="s">
        <v>1146</v>
      </c>
      <c r="E60" s="3223"/>
      <c r="F60" s="3223"/>
      <c r="G60" s="3223"/>
      <c r="H60" s="3224"/>
      <c r="I60" s="121"/>
      <c r="J60" s="261"/>
      <c r="K60" s="261"/>
    </row>
    <row r="61" spans="1:11">
      <c r="A61" s="261"/>
      <c r="B61" s="121"/>
      <c r="C61" s="2670"/>
      <c r="D61" s="382"/>
      <c r="E61" s="848"/>
      <c r="F61" s="848"/>
      <c r="G61" s="1239"/>
      <c r="H61" s="849"/>
      <c r="I61" s="121"/>
      <c r="J61" s="261"/>
      <c r="K61" s="261"/>
    </row>
    <row r="62" spans="1:11">
      <c r="A62" s="261"/>
      <c r="B62" s="121"/>
      <c r="C62" s="3235"/>
      <c r="D62" s="3226"/>
      <c r="E62" s="3227"/>
      <c r="F62" s="3227"/>
      <c r="G62" s="3228"/>
      <c r="H62" s="3229"/>
      <c r="I62" s="121"/>
      <c r="J62" s="261"/>
      <c r="K62" s="261"/>
    </row>
    <row r="63" spans="1:11" ht="15" thickBot="1">
      <c r="A63" s="261"/>
      <c r="B63" s="121"/>
      <c r="C63" s="383" t="s">
        <v>1240</v>
      </c>
      <c r="D63" s="384" t="s">
        <v>1241</v>
      </c>
      <c r="E63" s="850">
        <f>SUM(E60:E62)</f>
        <v>0</v>
      </c>
      <c r="F63" s="850">
        <f>SUM(F60:F62)</f>
        <v>0</v>
      </c>
      <c r="G63" s="1240">
        <f>SUM(G60:G62)</f>
        <v>0</v>
      </c>
      <c r="H63" s="851">
        <f>SUM(H60:H62)</f>
        <v>0</v>
      </c>
      <c r="I63" s="121"/>
      <c r="J63" s="261"/>
      <c r="K63" s="261"/>
    </row>
    <row r="64" spans="1:11">
      <c r="A64" s="261"/>
      <c r="B64" s="121"/>
      <c r="C64" s="385"/>
      <c r="D64" s="386"/>
      <c r="E64" s="853"/>
      <c r="F64" s="853"/>
      <c r="G64" s="853"/>
      <c r="H64" s="853"/>
      <c r="I64" s="121"/>
      <c r="J64" s="261"/>
      <c r="K64" s="261"/>
    </row>
    <row r="65" spans="1:11">
      <c r="A65" s="261"/>
      <c r="B65" s="121"/>
      <c r="C65" s="95" t="s">
        <v>445</v>
      </c>
      <c r="D65" s="277"/>
      <c r="E65" s="864"/>
      <c r="F65" s="864"/>
      <c r="G65" s="864"/>
      <c r="H65" s="861"/>
      <c r="I65" s="121"/>
      <c r="J65" s="261"/>
      <c r="K65" s="261"/>
    </row>
    <row r="66" spans="1:11">
      <c r="A66" s="261"/>
      <c r="B66" s="121"/>
      <c r="C66" s="38" t="s">
        <v>1199</v>
      </c>
      <c r="D66" s="121"/>
      <c r="E66" s="861"/>
      <c r="F66" s="861"/>
      <c r="G66" s="861"/>
      <c r="H66" s="861"/>
      <c r="I66" s="121"/>
      <c r="J66" s="261"/>
      <c r="K66" s="261"/>
    </row>
    <row r="67" spans="1:11">
      <c r="A67" s="261"/>
      <c r="B67" s="121"/>
      <c r="C67" s="121"/>
      <c r="D67" s="121"/>
      <c r="E67" s="861"/>
      <c r="F67" s="861"/>
      <c r="G67" s="861"/>
      <c r="H67" s="861"/>
      <c r="I67" s="121"/>
      <c r="J67" s="261"/>
      <c r="K67" s="261"/>
    </row>
    <row r="68" spans="1:11">
      <c r="A68" s="261"/>
      <c r="B68" s="121"/>
      <c r="C68" s="387"/>
      <c r="D68" s="387"/>
      <c r="E68" s="865"/>
      <c r="F68" s="865"/>
      <c r="G68" s="865"/>
      <c r="H68" s="865"/>
      <c r="I68" s="121"/>
      <c r="J68" s="261"/>
      <c r="K68" s="261"/>
    </row>
    <row r="69" spans="1:11">
      <c r="A69" s="261"/>
      <c r="B69" s="121"/>
      <c r="C69" s="121"/>
      <c r="D69" s="121"/>
      <c r="E69" s="861"/>
      <c r="F69" s="861"/>
      <c r="G69" s="861"/>
      <c r="H69" s="861"/>
      <c r="I69" s="121"/>
      <c r="J69" s="261"/>
      <c r="K69" s="261"/>
    </row>
    <row r="70" spans="1:11">
      <c r="A70" s="261"/>
      <c r="B70" s="121"/>
      <c r="C70" s="121"/>
      <c r="D70" s="121"/>
      <c r="E70" s="861"/>
      <c r="F70" s="861"/>
      <c r="G70" s="861"/>
      <c r="H70" s="861"/>
      <c r="I70" s="121"/>
      <c r="J70" s="261"/>
      <c r="K70" s="261"/>
    </row>
    <row r="71" spans="1:11">
      <c r="A71" s="261"/>
      <c r="B71" s="261"/>
      <c r="C71" s="261"/>
      <c r="D71" s="261"/>
      <c r="E71" s="856"/>
      <c r="F71" s="856"/>
      <c r="G71" s="856"/>
      <c r="H71" s="856"/>
      <c r="I71" s="261"/>
      <c r="J71" s="261"/>
      <c r="K71" s="261"/>
    </row>
  </sheetData>
  <customSheetViews>
    <customSheetView guid="{F416BD5B-C3AD-4F61-AAB2-55950A9B7E72}">
      <selection activeCell="E32" sqref="E32"/>
      <pageMargins left="0" right="0" top="0" bottom="0" header="0" footer="0"/>
    </customSheetView>
    <customSheetView guid="{E14211BF-3959-45CF-A937-AD36AACCEFAC}" topLeftCell="A40">
      <selection activeCell="D50" sqref="D50"/>
      <pageMargins left="0" right="0" top="0" bottom="0" header="0" footer="0"/>
    </customSheetView>
    <customSheetView guid="{DD364770-73A1-4C6D-9516-629A57F0EB18}" topLeftCell="A28">
      <selection activeCell="D50" sqref="D50"/>
      <pageMargins left="0" right="0" top="0" bottom="0" header="0" footer="0"/>
    </customSheetView>
    <customSheetView guid="{41E394DC-1FDD-4D1F-8620-137B7012DC10}" topLeftCell="A40">
      <selection activeCell="D50" sqref="D50"/>
      <pageMargins left="0" right="0" top="0" bottom="0" header="0" footer="0"/>
    </customSheetView>
    <customSheetView guid="{CC70D5D3-3A1F-46AA-BDCE-F692C2C36BEE}">
      <selection activeCell="H3" sqref="H3"/>
      <pageMargins left="0" right="0" top="0" bottom="0" header="0" footer="0"/>
    </customSheetView>
  </customSheetViews>
  <mergeCells count="1">
    <mergeCell ref="C3:D3"/>
  </mergeCells>
  <hyperlinks>
    <hyperlink ref="I2" location="Index!A1" display="Index" xr:uid="{D79FA0F3-4A0A-43D3-BDE6-3705E8F4239D}"/>
  </hyperlink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5">
    <tabColor theme="8" tint="-0.499984740745262"/>
  </sheetPr>
  <dimension ref="A1:K66"/>
  <sheetViews>
    <sheetView zoomScale="85" zoomScaleNormal="85" workbookViewId="0">
      <selection activeCell="B2" sqref="B2"/>
    </sheetView>
  </sheetViews>
  <sheetFormatPr defaultColWidth="0" defaultRowHeight="15" zeroHeight="1"/>
  <cols>
    <col min="1" max="1" width="2.88671875" style="534" customWidth="1"/>
    <col min="2" max="2" width="9.109375" style="534" customWidth="1"/>
    <col min="3" max="3" width="44.44140625" style="534" customWidth="1"/>
    <col min="4" max="4" width="22" style="534" customWidth="1"/>
    <col min="5" max="5" width="15" style="534" customWidth="1"/>
    <col min="6" max="6" width="14.88671875" style="534" bestFit="1" customWidth="1"/>
    <col min="7" max="7" width="19.109375" style="534" bestFit="1" customWidth="1"/>
    <col min="8" max="8" width="16" style="534" customWidth="1"/>
    <col min="9" max="9" width="29.44140625" style="534" customWidth="1"/>
    <col min="10" max="10" width="9.109375" style="534" customWidth="1"/>
    <col min="11" max="11" width="5.33203125" style="534" customWidth="1"/>
    <col min="12" max="16384" width="9.109375" style="534" hidden="1"/>
  </cols>
  <sheetData>
    <row r="1" spans="1:11">
      <c r="A1" s="336"/>
      <c r="B1" s="336"/>
      <c r="C1" s="336"/>
      <c r="D1" s="336"/>
      <c r="E1" s="336"/>
      <c r="F1" s="336"/>
      <c r="G1" s="336"/>
      <c r="H1" s="336"/>
      <c r="I1" s="336"/>
      <c r="J1" s="336"/>
      <c r="K1" s="336"/>
    </row>
    <row r="2" spans="1:11" ht="15.6" thickBot="1">
      <c r="A2" s="336"/>
      <c r="B2" s="144" t="s">
        <v>364</v>
      </c>
      <c r="C2" s="346"/>
      <c r="D2" s="346"/>
      <c r="E2" s="346"/>
      <c r="F2" s="346"/>
      <c r="G2" s="346"/>
      <c r="H2" s="346"/>
      <c r="I2" s="346"/>
      <c r="J2" s="2204" t="s">
        <v>1</v>
      </c>
      <c r="K2" s="336"/>
    </row>
    <row r="3" spans="1:11" ht="16.2" thickBot="1">
      <c r="A3" s="336"/>
      <c r="B3" s="346"/>
      <c r="C3" s="8861" t="s">
        <v>4401</v>
      </c>
      <c r="D3" s="8862"/>
      <c r="E3" s="8863"/>
      <c r="F3" s="527"/>
      <c r="G3" s="527"/>
      <c r="H3" s="527"/>
      <c r="I3" s="39"/>
      <c r="J3" s="346"/>
      <c r="K3" s="336"/>
    </row>
    <row r="4" spans="1:11" ht="15.6">
      <c r="A4" s="336"/>
      <c r="B4" s="346"/>
      <c r="C4" s="4391" t="s">
        <v>723</v>
      </c>
      <c r="D4" s="8864" t="str">
        <f>AU!D4</f>
        <v>ABC Company</v>
      </c>
      <c r="E4" s="8865"/>
      <c r="F4" s="527"/>
      <c r="G4" s="527"/>
      <c r="H4" s="527"/>
      <c r="I4" s="527"/>
      <c r="J4" s="346"/>
      <c r="K4" s="336"/>
    </row>
    <row r="5" spans="1:11" ht="16.2" thickBot="1">
      <c r="A5" s="336"/>
      <c r="B5" s="346"/>
      <c r="C5" s="4395" t="s">
        <v>724</v>
      </c>
      <c r="D5" s="8866" t="str">
        <f>AU!D5</f>
        <v>31 December 202x</v>
      </c>
      <c r="E5" s="8868"/>
      <c r="F5" s="528"/>
      <c r="G5" s="528"/>
      <c r="H5" s="528"/>
      <c r="I5" s="528"/>
      <c r="J5" s="346"/>
      <c r="K5" s="336"/>
    </row>
    <row r="6" spans="1:11" ht="15.6">
      <c r="A6" s="336"/>
      <c r="B6" s="346"/>
      <c r="C6" s="206"/>
      <c r="D6" s="346"/>
      <c r="E6" s="346"/>
      <c r="F6" s="346"/>
      <c r="G6" s="346"/>
      <c r="H6" s="346"/>
      <c r="I6" s="346"/>
      <c r="J6" s="346"/>
      <c r="K6" s="336"/>
    </row>
    <row r="7" spans="1:11" ht="15.6" thickBot="1">
      <c r="A7" s="336"/>
      <c r="B7" s="346"/>
      <c r="C7" s="346"/>
      <c r="D7" s="346"/>
      <c r="E7" s="346"/>
      <c r="F7" s="346"/>
      <c r="G7" s="346"/>
      <c r="H7" s="346"/>
      <c r="I7" s="346"/>
      <c r="J7" s="346"/>
      <c r="K7" s="336"/>
    </row>
    <row r="8" spans="1:11" s="99" customFormat="1" ht="26.4">
      <c r="A8" s="164"/>
      <c r="B8" s="121"/>
      <c r="C8" s="6425" t="s">
        <v>6</v>
      </c>
      <c r="D8" s="5301" t="s">
        <v>4302</v>
      </c>
      <c r="E8" s="2507" t="s">
        <v>4402</v>
      </c>
      <c r="F8" s="5301" t="s">
        <v>4305</v>
      </c>
      <c r="G8" s="2532" t="s">
        <v>4306</v>
      </c>
      <c r="H8" s="5301" t="s">
        <v>4307</v>
      </c>
      <c r="I8" s="7022" t="s">
        <v>3838</v>
      </c>
      <c r="J8" s="121"/>
      <c r="K8" s="164"/>
    </row>
    <row r="9" spans="1:11" s="99" customFormat="1" ht="13.2">
      <c r="A9" s="164"/>
      <c r="B9" s="121"/>
      <c r="C9" s="7159"/>
      <c r="D9" s="7098" t="s">
        <v>2148</v>
      </c>
      <c r="E9" s="2678"/>
      <c r="F9" s="7003"/>
      <c r="G9" s="2757"/>
      <c r="H9" s="7003" t="s">
        <v>4380</v>
      </c>
      <c r="I9" s="7160"/>
      <c r="J9" s="121"/>
      <c r="K9" s="164"/>
    </row>
    <row r="10" spans="1:11" s="99" customFormat="1" ht="13.2">
      <c r="A10" s="164"/>
      <c r="B10" s="121"/>
      <c r="C10" s="2247" t="s">
        <v>734</v>
      </c>
      <c r="D10" s="7101" t="s">
        <v>735</v>
      </c>
      <c r="E10" s="7101" t="s">
        <v>736</v>
      </c>
      <c r="F10" s="7101" t="s">
        <v>1249</v>
      </c>
      <c r="G10" s="7101" t="s">
        <v>738</v>
      </c>
      <c r="H10" s="7101" t="s">
        <v>1546</v>
      </c>
      <c r="I10" s="7102" t="s">
        <v>1547</v>
      </c>
      <c r="J10" s="121"/>
      <c r="K10" s="164"/>
    </row>
    <row r="11" spans="1:11" s="99" customFormat="1" ht="13.2">
      <c r="A11" s="164"/>
      <c r="B11" s="121"/>
      <c r="C11" s="7130" t="s">
        <v>4403</v>
      </c>
      <c r="D11" s="7008" t="b">
        <v>1</v>
      </c>
      <c r="E11" s="7008">
        <v>0</v>
      </c>
      <c r="F11" s="7008">
        <v>0</v>
      </c>
      <c r="G11" s="7008">
        <v>0</v>
      </c>
      <c r="H11" s="7010">
        <f>F11+G11</f>
        <v>0</v>
      </c>
      <c r="I11" s="7082"/>
      <c r="J11" s="121"/>
      <c r="K11" s="164"/>
    </row>
    <row r="12" spans="1:11" s="99" customFormat="1" ht="13.2">
      <c r="A12" s="164"/>
      <c r="B12" s="121"/>
      <c r="C12" s="7130" t="s">
        <v>4404</v>
      </c>
      <c r="D12" s="7008" t="b">
        <v>0</v>
      </c>
      <c r="E12" s="7008">
        <v>0</v>
      </c>
      <c r="F12" s="7008">
        <v>0</v>
      </c>
      <c r="G12" s="7008">
        <v>0</v>
      </c>
      <c r="H12" s="7010">
        <f>F12+G12</f>
        <v>0</v>
      </c>
      <c r="I12" s="7082"/>
      <c r="J12" s="121"/>
      <c r="K12" s="164"/>
    </row>
    <row r="13" spans="1:11" s="99" customFormat="1" ht="13.2">
      <c r="A13" s="164"/>
      <c r="B13" s="121"/>
      <c r="C13" s="7130" t="s">
        <v>4405</v>
      </c>
      <c r="D13" s="7008" t="b">
        <v>1</v>
      </c>
      <c r="E13" s="7008">
        <v>0</v>
      </c>
      <c r="F13" s="7008">
        <v>0</v>
      </c>
      <c r="G13" s="7008">
        <v>0</v>
      </c>
      <c r="H13" s="7010">
        <f>F13+G13</f>
        <v>0</v>
      </c>
      <c r="I13" s="7082"/>
      <c r="J13" s="121"/>
      <c r="K13" s="164"/>
    </row>
    <row r="14" spans="1:11" s="99" customFormat="1" ht="13.2" hidden="1">
      <c r="A14" s="164"/>
      <c r="B14" s="121"/>
      <c r="C14" s="7130"/>
      <c r="D14" s="7008" t="b">
        <v>1</v>
      </c>
      <c r="E14" s="7008">
        <v>0</v>
      </c>
      <c r="F14" s="7008">
        <v>0</v>
      </c>
      <c r="G14" s="7008">
        <v>0</v>
      </c>
      <c r="H14" s="7010">
        <f t="shared" ref="H14:H55" si="0">F14+G14</f>
        <v>0</v>
      </c>
      <c r="I14" s="7082"/>
      <c r="J14" s="121"/>
      <c r="K14" s="164"/>
    </row>
    <row r="15" spans="1:11" s="99" customFormat="1" ht="13.2" hidden="1">
      <c r="A15" s="164"/>
      <c r="B15" s="121"/>
      <c r="C15" s="7130"/>
      <c r="D15" s="7008" t="b">
        <v>1</v>
      </c>
      <c r="E15" s="7008">
        <v>0</v>
      </c>
      <c r="F15" s="7008">
        <v>0</v>
      </c>
      <c r="G15" s="7008">
        <v>0</v>
      </c>
      <c r="H15" s="7010">
        <f t="shared" si="0"/>
        <v>0</v>
      </c>
      <c r="I15" s="7082"/>
      <c r="J15" s="121"/>
      <c r="K15" s="164"/>
    </row>
    <row r="16" spans="1:11" s="99" customFormat="1" ht="13.2" hidden="1">
      <c r="A16" s="164"/>
      <c r="B16" s="121"/>
      <c r="C16" s="7130"/>
      <c r="D16" s="7008" t="b">
        <v>1</v>
      </c>
      <c r="E16" s="7008">
        <v>0</v>
      </c>
      <c r="F16" s="7008">
        <v>0</v>
      </c>
      <c r="G16" s="7008">
        <v>0</v>
      </c>
      <c r="H16" s="7010">
        <f t="shared" si="0"/>
        <v>0</v>
      </c>
      <c r="I16" s="7082"/>
      <c r="J16" s="121"/>
      <c r="K16" s="164"/>
    </row>
    <row r="17" spans="1:11" s="99" customFormat="1" ht="13.2" hidden="1">
      <c r="A17" s="164"/>
      <c r="B17" s="121"/>
      <c r="C17" s="7130"/>
      <c r="D17" s="7008" t="b">
        <v>1</v>
      </c>
      <c r="E17" s="7008">
        <v>0</v>
      </c>
      <c r="F17" s="7008">
        <v>0</v>
      </c>
      <c r="G17" s="7008">
        <v>0</v>
      </c>
      <c r="H17" s="7010">
        <f t="shared" si="0"/>
        <v>0</v>
      </c>
      <c r="I17" s="7082"/>
      <c r="J17" s="121"/>
      <c r="K17" s="164"/>
    </row>
    <row r="18" spans="1:11" s="99" customFormat="1" ht="13.2" hidden="1">
      <c r="A18" s="164"/>
      <c r="B18" s="121"/>
      <c r="C18" s="7130"/>
      <c r="D18" s="7008" t="b">
        <v>1</v>
      </c>
      <c r="E18" s="7008">
        <v>0</v>
      </c>
      <c r="F18" s="7008">
        <v>0</v>
      </c>
      <c r="G18" s="7008">
        <v>0</v>
      </c>
      <c r="H18" s="7010">
        <f t="shared" si="0"/>
        <v>0</v>
      </c>
      <c r="I18" s="7082"/>
      <c r="J18" s="121"/>
      <c r="K18" s="164"/>
    </row>
    <row r="19" spans="1:11" s="99" customFormat="1" ht="13.2" hidden="1">
      <c r="A19" s="164"/>
      <c r="B19" s="121"/>
      <c r="C19" s="7130"/>
      <c r="D19" s="7008" t="b">
        <v>1</v>
      </c>
      <c r="E19" s="7008">
        <v>0</v>
      </c>
      <c r="F19" s="7008">
        <v>0</v>
      </c>
      <c r="G19" s="7008">
        <v>0</v>
      </c>
      <c r="H19" s="7010">
        <f t="shared" si="0"/>
        <v>0</v>
      </c>
      <c r="I19" s="7082"/>
      <c r="J19" s="121"/>
      <c r="K19" s="164"/>
    </row>
    <row r="20" spans="1:11" s="99" customFormat="1" ht="13.2" hidden="1">
      <c r="A20" s="164"/>
      <c r="B20" s="121"/>
      <c r="C20" s="7130"/>
      <c r="D20" s="7008" t="b">
        <v>1</v>
      </c>
      <c r="E20" s="7008">
        <v>0</v>
      </c>
      <c r="F20" s="7008">
        <v>0</v>
      </c>
      <c r="G20" s="7008">
        <v>0</v>
      </c>
      <c r="H20" s="7010">
        <f t="shared" si="0"/>
        <v>0</v>
      </c>
      <c r="I20" s="7082"/>
      <c r="J20" s="121"/>
      <c r="K20" s="164"/>
    </row>
    <row r="21" spans="1:11" s="99" customFormat="1" ht="13.2" hidden="1">
      <c r="A21" s="164"/>
      <c r="B21" s="121"/>
      <c r="C21" s="7130"/>
      <c r="D21" s="7008" t="b">
        <v>1</v>
      </c>
      <c r="E21" s="7008">
        <v>0</v>
      </c>
      <c r="F21" s="7008">
        <v>0</v>
      </c>
      <c r="G21" s="7008">
        <v>0</v>
      </c>
      <c r="H21" s="7010">
        <f t="shared" si="0"/>
        <v>0</v>
      </c>
      <c r="I21" s="7082"/>
      <c r="J21" s="121"/>
      <c r="K21" s="164"/>
    </row>
    <row r="22" spans="1:11" s="99" customFormat="1" ht="13.2" hidden="1">
      <c r="A22" s="164"/>
      <c r="B22" s="121"/>
      <c r="C22" s="7130"/>
      <c r="D22" s="7008" t="b">
        <v>1</v>
      </c>
      <c r="E22" s="7008">
        <v>0</v>
      </c>
      <c r="F22" s="7008">
        <v>0</v>
      </c>
      <c r="G22" s="7008">
        <v>0</v>
      </c>
      <c r="H22" s="7010">
        <f t="shared" si="0"/>
        <v>0</v>
      </c>
      <c r="I22" s="7082"/>
      <c r="J22" s="121"/>
      <c r="K22" s="164"/>
    </row>
    <row r="23" spans="1:11" s="99" customFormat="1" ht="13.2" hidden="1">
      <c r="A23" s="164"/>
      <c r="B23" s="121"/>
      <c r="C23" s="7130"/>
      <c r="D23" s="7008" t="b">
        <v>1</v>
      </c>
      <c r="E23" s="7008">
        <v>0</v>
      </c>
      <c r="F23" s="7008">
        <v>0</v>
      </c>
      <c r="G23" s="7008">
        <v>0</v>
      </c>
      <c r="H23" s="7010">
        <f t="shared" si="0"/>
        <v>0</v>
      </c>
      <c r="I23" s="7082"/>
      <c r="J23" s="121"/>
      <c r="K23" s="164"/>
    </row>
    <row r="24" spans="1:11" s="99" customFormat="1" ht="13.2" hidden="1">
      <c r="A24" s="164"/>
      <c r="B24" s="121"/>
      <c r="C24" s="7130"/>
      <c r="D24" s="7008" t="b">
        <v>1</v>
      </c>
      <c r="E24" s="7008">
        <v>0</v>
      </c>
      <c r="F24" s="7008">
        <v>0</v>
      </c>
      <c r="G24" s="7008">
        <v>0</v>
      </c>
      <c r="H24" s="7010">
        <f t="shared" si="0"/>
        <v>0</v>
      </c>
      <c r="I24" s="7082"/>
      <c r="J24" s="121"/>
      <c r="K24" s="164"/>
    </row>
    <row r="25" spans="1:11" s="99" customFormat="1" ht="13.2" hidden="1">
      <c r="A25" s="164"/>
      <c r="B25" s="121"/>
      <c r="C25" s="7130"/>
      <c r="D25" s="7008" t="b">
        <v>1</v>
      </c>
      <c r="E25" s="7008">
        <v>0</v>
      </c>
      <c r="F25" s="7008">
        <v>0</v>
      </c>
      <c r="G25" s="7008">
        <v>0</v>
      </c>
      <c r="H25" s="7010">
        <f t="shared" si="0"/>
        <v>0</v>
      </c>
      <c r="I25" s="7082"/>
      <c r="J25" s="121"/>
      <c r="K25" s="164"/>
    </row>
    <row r="26" spans="1:11" s="99" customFormat="1" ht="13.2" hidden="1">
      <c r="A26" s="164"/>
      <c r="B26" s="121"/>
      <c r="C26" s="7130"/>
      <c r="D26" s="7008" t="b">
        <v>1</v>
      </c>
      <c r="E26" s="7008">
        <v>0</v>
      </c>
      <c r="F26" s="7008">
        <v>0</v>
      </c>
      <c r="G26" s="7008">
        <v>0</v>
      </c>
      <c r="H26" s="7010">
        <f t="shared" si="0"/>
        <v>0</v>
      </c>
      <c r="I26" s="7082"/>
      <c r="J26" s="121"/>
      <c r="K26" s="164"/>
    </row>
    <row r="27" spans="1:11" s="99" customFormat="1" ht="13.2" hidden="1">
      <c r="A27" s="164"/>
      <c r="B27" s="121"/>
      <c r="C27" s="7130"/>
      <c r="D27" s="7008" t="b">
        <v>1</v>
      </c>
      <c r="E27" s="7008">
        <v>0</v>
      </c>
      <c r="F27" s="7008">
        <v>0</v>
      </c>
      <c r="G27" s="7008">
        <v>0</v>
      </c>
      <c r="H27" s="7010">
        <f t="shared" si="0"/>
        <v>0</v>
      </c>
      <c r="I27" s="7082"/>
      <c r="J27" s="121"/>
      <c r="K27" s="164"/>
    </row>
    <row r="28" spans="1:11" s="99" customFormat="1" ht="13.2" hidden="1">
      <c r="A28" s="164"/>
      <c r="B28" s="121"/>
      <c r="C28" s="7130"/>
      <c r="D28" s="7008" t="b">
        <v>1</v>
      </c>
      <c r="E28" s="7008">
        <v>0</v>
      </c>
      <c r="F28" s="7008">
        <v>0</v>
      </c>
      <c r="G28" s="7008">
        <v>0</v>
      </c>
      <c r="H28" s="7010">
        <f t="shared" si="0"/>
        <v>0</v>
      </c>
      <c r="I28" s="7082"/>
      <c r="J28" s="121"/>
      <c r="K28" s="164"/>
    </row>
    <row r="29" spans="1:11" s="99" customFormat="1" ht="13.2" hidden="1">
      <c r="A29" s="164"/>
      <c r="B29" s="121"/>
      <c r="C29" s="7130"/>
      <c r="D29" s="7008" t="b">
        <v>1</v>
      </c>
      <c r="E29" s="7008">
        <v>0</v>
      </c>
      <c r="F29" s="7008">
        <v>0</v>
      </c>
      <c r="G29" s="7008">
        <v>0</v>
      </c>
      <c r="H29" s="7010">
        <f t="shared" si="0"/>
        <v>0</v>
      </c>
      <c r="I29" s="7082"/>
      <c r="J29" s="121"/>
      <c r="K29" s="164"/>
    </row>
    <row r="30" spans="1:11" s="99" customFormat="1" ht="13.2" hidden="1">
      <c r="A30" s="164"/>
      <c r="B30" s="121"/>
      <c r="C30" s="7130"/>
      <c r="D30" s="7008" t="b">
        <v>1</v>
      </c>
      <c r="E30" s="7008">
        <v>0</v>
      </c>
      <c r="F30" s="7008">
        <v>0</v>
      </c>
      <c r="G30" s="7008">
        <v>0</v>
      </c>
      <c r="H30" s="7010">
        <f t="shared" ref="H30:H42" si="1">F30+G30</f>
        <v>0</v>
      </c>
      <c r="I30" s="7082"/>
      <c r="J30" s="121"/>
      <c r="K30" s="164"/>
    </row>
    <row r="31" spans="1:11" s="99" customFormat="1" ht="13.2" hidden="1">
      <c r="A31" s="164"/>
      <c r="B31" s="121"/>
      <c r="C31" s="7130"/>
      <c r="D31" s="7008" t="b">
        <v>1</v>
      </c>
      <c r="E31" s="7008">
        <v>0</v>
      </c>
      <c r="F31" s="7008">
        <v>0</v>
      </c>
      <c r="G31" s="7008">
        <v>0</v>
      </c>
      <c r="H31" s="7010">
        <f t="shared" si="1"/>
        <v>0</v>
      </c>
      <c r="I31" s="7082"/>
      <c r="J31" s="121"/>
      <c r="K31" s="164"/>
    </row>
    <row r="32" spans="1:11" s="99" customFormat="1" ht="13.2" hidden="1">
      <c r="A32" s="164"/>
      <c r="B32" s="121"/>
      <c r="C32" s="7130"/>
      <c r="D32" s="7008" t="b">
        <v>1</v>
      </c>
      <c r="E32" s="7008">
        <v>0</v>
      </c>
      <c r="F32" s="7008">
        <v>0</v>
      </c>
      <c r="G32" s="7008">
        <v>0</v>
      </c>
      <c r="H32" s="7010">
        <f t="shared" si="1"/>
        <v>0</v>
      </c>
      <c r="I32" s="7082"/>
      <c r="J32" s="121"/>
      <c r="K32" s="164"/>
    </row>
    <row r="33" spans="1:11" s="99" customFormat="1" ht="13.2" hidden="1">
      <c r="A33" s="164"/>
      <c r="B33" s="121"/>
      <c r="C33" s="7130"/>
      <c r="D33" s="7008" t="b">
        <v>1</v>
      </c>
      <c r="E33" s="7008">
        <v>0</v>
      </c>
      <c r="F33" s="7008">
        <v>0</v>
      </c>
      <c r="G33" s="7008">
        <v>0</v>
      </c>
      <c r="H33" s="7010">
        <f t="shared" si="1"/>
        <v>0</v>
      </c>
      <c r="I33" s="7082"/>
      <c r="J33" s="121"/>
      <c r="K33" s="164"/>
    </row>
    <row r="34" spans="1:11" s="99" customFormat="1" ht="13.2" hidden="1">
      <c r="A34" s="164"/>
      <c r="B34" s="121"/>
      <c r="C34" s="7130"/>
      <c r="D34" s="7008" t="b">
        <v>1</v>
      </c>
      <c r="E34" s="7008">
        <v>0</v>
      </c>
      <c r="F34" s="7008">
        <v>0</v>
      </c>
      <c r="G34" s="7008">
        <v>0</v>
      </c>
      <c r="H34" s="7010">
        <f t="shared" si="1"/>
        <v>0</v>
      </c>
      <c r="I34" s="7082"/>
      <c r="J34" s="121"/>
      <c r="K34" s="164"/>
    </row>
    <row r="35" spans="1:11" s="99" customFormat="1" ht="13.2" hidden="1">
      <c r="A35" s="164"/>
      <c r="B35" s="121"/>
      <c r="C35" s="7130"/>
      <c r="D35" s="7008" t="b">
        <v>1</v>
      </c>
      <c r="E35" s="7008">
        <v>0</v>
      </c>
      <c r="F35" s="7008">
        <v>0</v>
      </c>
      <c r="G35" s="7008">
        <v>0</v>
      </c>
      <c r="H35" s="7010">
        <f t="shared" si="1"/>
        <v>0</v>
      </c>
      <c r="I35" s="7082"/>
      <c r="J35" s="121"/>
      <c r="K35" s="164"/>
    </row>
    <row r="36" spans="1:11" s="99" customFormat="1" ht="13.2" hidden="1">
      <c r="A36" s="164"/>
      <c r="B36" s="121"/>
      <c r="C36" s="7130"/>
      <c r="D36" s="7008" t="b">
        <v>1</v>
      </c>
      <c r="E36" s="7008">
        <v>0</v>
      </c>
      <c r="F36" s="7008">
        <v>0</v>
      </c>
      <c r="G36" s="7008">
        <v>0</v>
      </c>
      <c r="H36" s="7010">
        <f t="shared" si="1"/>
        <v>0</v>
      </c>
      <c r="I36" s="7082"/>
      <c r="J36" s="121"/>
      <c r="K36" s="164"/>
    </row>
    <row r="37" spans="1:11" s="99" customFormat="1" ht="13.2" hidden="1">
      <c r="A37" s="164"/>
      <c r="B37" s="121"/>
      <c r="C37" s="7130"/>
      <c r="D37" s="7008" t="b">
        <v>1</v>
      </c>
      <c r="E37" s="7008">
        <v>0</v>
      </c>
      <c r="F37" s="7008">
        <v>0</v>
      </c>
      <c r="G37" s="7008">
        <v>0</v>
      </c>
      <c r="H37" s="7010">
        <f t="shared" si="1"/>
        <v>0</v>
      </c>
      <c r="I37" s="7082"/>
      <c r="J37" s="121"/>
      <c r="K37" s="164"/>
    </row>
    <row r="38" spans="1:11" s="99" customFormat="1" ht="13.2" hidden="1">
      <c r="A38" s="164"/>
      <c r="B38" s="121"/>
      <c r="C38" s="7130"/>
      <c r="D38" s="7008" t="b">
        <v>1</v>
      </c>
      <c r="E38" s="7008">
        <v>0</v>
      </c>
      <c r="F38" s="7008">
        <v>0</v>
      </c>
      <c r="G38" s="7008">
        <v>0</v>
      </c>
      <c r="H38" s="7010">
        <f t="shared" si="1"/>
        <v>0</v>
      </c>
      <c r="I38" s="7082"/>
      <c r="J38" s="121"/>
      <c r="K38" s="164"/>
    </row>
    <row r="39" spans="1:11" s="99" customFormat="1" ht="13.2" hidden="1">
      <c r="A39" s="164"/>
      <c r="B39" s="121"/>
      <c r="C39" s="7130"/>
      <c r="D39" s="7008" t="b">
        <v>1</v>
      </c>
      <c r="E39" s="7008">
        <v>0</v>
      </c>
      <c r="F39" s="7008">
        <v>0</v>
      </c>
      <c r="G39" s="7008">
        <v>0</v>
      </c>
      <c r="H39" s="7010">
        <f t="shared" si="1"/>
        <v>0</v>
      </c>
      <c r="I39" s="7082"/>
      <c r="J39" s="121"/>
      <c r="K39" s="164"/>
    </row>
    <row r="40" spans="1:11" s="99" customFormat="1" ht="13.2" hidden="1">
      <c r="A40" s="164"/>
      <c r="B40" s="121"/>
      <c r="C40" s="7130"/>
      <c r="D40" s="7008" t="b">
        <v>1</v>
      </c>
      <c r="E40" s="7008">
        <v>0</v>
      </c>
      <c r="F40" s="7008">
        <v>0</v>
      </c>
      <c r="G40" s="7008">
        <v>0</v>
      </c>
      <c r="H40" s="7010">
        <f t="shared" si="1"/>
        <v>0</v>
      </c>
      <c r="I40" s="7082"/>
      <c r="J40" s="121"/>
      <c r="K40" s="164"/>
    </row>
    <row r="41" spans="1:11" s="99" customFormat="1" ht="13.2" hidden="1">
      <c r="A41" s="164"/>
      <c r="B41" s="121"/>
      <c r="C41" s="7130"/>
      <c r="D41" s="7008" t="b">
        <v>1</v>
      </c>
      <c r="E41" s="7008">
        <v>0</v>
      </c>
      <c r="F41" s="7008">
        <v>0</v>
      </c>
      <c r="G41" s="7008">
        <v>0</v>
      </c>
      <c r="H41" s="7010">
        <f t="shared" si="1"/>
        <v>0</v>
      </c>
      <c r="I41" s="7082"/>
      <c r="J41" s="121"/>
      <c r="K41" s="164"/>
    </row>
    <row r="42" spans="1:11" s="99" customFormat="1" ht="13.2" hidden="1">
      <c r="A42" s="164"/>
      <c r="B42" s="121"/>
      <c r="C42" s="7130"/>
      <c r="D42" s="7008" t="b">
        <v>1</v>
      </c>
      <c r="E42" s="7008">
        <v>0</v>
      </c>
      <c r="F42" s="7008">
        <v>0</v>
      </c>
      <c r="G42" s="7008">
        <v>0</v>
      </c>
      <c r="H42" s="7010">
        <f t="shared" si="1"/>
        <v>0</v>
      </c>
      <c r="I42" s="7082"/>
      <c r="J42" s="121"/>
      <c r="K42" s="164"/>
    </row>
    <row r="43" spans="1:11" s="99" customFormat="1" ht="13.2" hidden="1">
      <c r="A43" s="164"/>
      <c r="B43" s="121"/>
      <c r="C43" s="7130"/>
      <c r="D43" s="7008" t="b">
        <v>1</v>
      </c>
      <c r="E43" s="7008">
        <v>0</v>
      </c>
      <c r="F43" s="7008">
        <v>0</v>
      </c>
      <c r="G43" s="7008">
        <v>0</v>
      </c>
      <c r="H43" s="7010">
        <f t="shared" si="0"/>
        <v>0</v>
      </c>
      <c r="I43" s="7082"/>
      <c r="J43" s="121"/>
      <c r="K43" s="164"/>
    </row>
    <row r="44" spans="1:11" s="99" customFormat="1" ht="13.2" hidden="1">
      <c r="A44" s="164"/>
      <c r="B44" s="121"/>
      <c r="C44" s="7130"/>
      <c r="D44" s="7008" t="b">
        <v>1</v>
      </c>
      <c r="E44" s="7008">
        <v>0</v>
      </c>
      <c r="F44" s="7008">
        <v>0</v>
      </c>
      <c r="G44" s="7008">
        <v>0</v>
      </c>
      <c r="H44" s="7010">
        <f t="shared" si="0"/>
        <v>0</v>
      </c>
      <c r="I44" s="7082"/>
      <c r="J44" s="121"/>
      <c r="K44" s="164"/>
    </row>
    <row r="45" spans="1:11" s="99" customFormat="1" ht="13.2" hidden="1">
      <c r="A45" s="164"/>
      <c r="B45" s="121"/>
      <c r="C45" s="7130"/>
      <c r="D45" s="7008" t="b">
        <v>1</v>
      </c>
      <c r="E45" s="7008">
        <v>0</v>
      </c>
      <c r="F45" s="7008">
        <v>0</v>
      </c>
      <c r="G45" s="7008">
        <v>0</v>
      </c>
      <c r="H45" s="7010">
        <f t="shared" si="0"/>
        <v>0</v>
      </c>
      <c r="I45" s="7082"/>
      <c r="J45" s="121"/>
      <c r="K45" s="164"/>
    </row>
    <row r="46" spans="1:11" s="99" customFormat="1" ht="13.2" hidden="1">
      <c r="A46" s="164"/>
      <c r="B46" s="121"/>
      <c r="C46" s="7130"/>
      <c r="D46" s="7008" t="b">
        <v>1</v>
      </c>
      <c r="E46" s="7008">
        <v>0</v>
      </c>
      <c r="F46" s="7008">
        <v>0</v>
      </c>
      <c r="G46" s="7008">
        <v>0</v>
      </c>
      <c r="H46" s="7010">
        <f t="shared" si="0"/>
        <v>0</v>
      </c>
      <c r="I46" s="7082"/>
      <c r="J46" s="121"/>
      <c r="K46" s="164"/>
    </row>
    <row r="47" spans="1:11" s="99" customFormat="1" ht="13.2" hidden="1">
      <c r="A47" s="164"/>
      <c r="B47" s="121"/>
      <c r="C47" s="7130"/>
      <c r="D47" s="7008" t="b">
        <v>1</v>
      </c>
      <c r="E47" s="7008">
        <v>0</v>
      </c>
      <c r="F47" s="7008">
        <v>0</v>
      </c>
      <c r="G47" s="7008">
        <v>0</v>
      </c>
      <c r="H47" s="7010">
        <f t="shared" si="0"/>
        <v>0</v>
      </c>
      <c r="I47" s="7082"/>
      <c r="J47" s="121"/>
      <c r="K47" s="164"/>
    </row>
    <row r="48" spans="1:11" s="99" customFormat="1" ht="13.2" hidden="1">
      <c r="A48" s="164"/>
      <c r="B48" s="121"/>
      <c r="C48" s="7130"/>
      <c r="D48" s="7008" t="b">
        <v>1</v>
      </c>
      <c r="E48" s="7008">
        <v>0</v>
      </c>
      <c r="F48" s="7008">
        <v>0</v>
      </c>
      <c r="G48" s="7008">
        <v>0</v>
      </c>
      <c r="H48" s="7010">
        <f t="shared" si="0"/>
        <v>0</v>
      </c>
      <c r="I48" s="7082"/>
      <c r="J48" s="121"/>
      <c r="K48" s="164"/>
    </row>
    <row r="49" spans="1:11" s="99" customFormat="1" ht="13.2" hidden="1">
      <c r="A49" s="164"/>
      <c r="B49" s="121"/>
      <c r="C49" s="7130"/>
      <c r="D49" s="7008" t="b">
        <v>1</v>
      </c>
      <c r="E49" s="7008">
        <v>0</v>
      </c>
      <c r="F49" s="7008">
        <v>0</v>
      </c>
      <c r="G49" s="7008">
        <v>0</v>
      </c>
      <c r="H49" s="7010">
        <f t="shared" si="0"/>
        <v>0</v>
      </c>
      <c r="I49" s="7082"/>
      <c r="J49" s="121"/>
      <c r="K49" s="164"/>
    </row>
    <row r="50" spans="1:11" s="99" customFormat="1" ht="13.2" hidden="1">
      <c r="A50" s="164"/>
      <c r="B50" s="121"/>
      <c r="C50" s="7130"/>
      <c r="D50" s="7008" t="b">
        <v>1</v>
      </c>
      <c r="E50" s="7008">
        <v>0</v>
      </c>
      <c r="F50" s="7008">
        <v>0</v>
      </c>
      <c r="G50" s="7008">
        <v>0</v>
      </c>
      <c r="H50" s="7010">
        <f t="shared" si="0"/>
        <v>0</v>
      </c>
      <c r="I50" s="7082"/>
      <c r="J50" s="121"/>
      <c r="K50" s="164"/>
    </row>
    <row r="51" spans="1:11" s="99" customFormat="1" ht="13.2" hidden="1">
      <c r="A51" s="164"/>
      <c r="B51" s="121"/>
      <c r="C51" s="7130"/>
      <c r="D51" s="7008" t="b">
        <v>1</v>
      </c>
      <c r="E51" s="7008">
        <v>0</v>
      </c>
      <c r="F51" s="7008">
        <v>0</v>
      </c>
      <c r="G51" s="7008">
        <v>0</v>
      </c>
      <c r="H51" s="7010">
        <f t="shared" si="0"/>
        <v>0</v>
      </c>
      <c r="I51" s="7082"/>
      <c r="J51" s="121"/>
      <c r="K51" s="164"/>
    </row>
    <row r="52" spans="1:11" s="99" customFormat="1" ht="13.2" hidden="1">
      <c r="A52" s="164"/>
      <c r="B52" s="121"/>
      <c r="C52" s="7130"/>
      <c r="D52" s="7008" t="b">
        <v>1</v>
      </c>
      <c r="E52" s="7008">
        <v>0</v>
      </c>
      <c r="F52" s="7008">
        <v>0</v>
      </c>
      <c r="G52" s="7008">
        <v>0</v>
      </c>
      <c r="H52" s="7010">
        <f t="shared" si="0"/>
        <v>0</v>
      </c>
      <c r="I52" s="7082"/>
      <c r="J52" s="121"/>
      <c r="K52" s="164"/>
    </row>
    <row r="53" spans="1:11" s="99" customFormat="1" ht="13.2" hidden="1">
      <c r="A53" s="164"/>
      <c r="B53" s="121"/>
      <c r="C53" s="7130"/>
      <c r="D53" s="7008" t="b">
        <v>1</v>
      </c>
      <c r="E53" s="7008">
        <v>0</v>
      </c>
      <c r="F53" s="7008">
        <v>0</v>
      </c>
      <c r="G53" s="7008">
        <v>0</v>
      </c>
      <c r="H53" s="7010">
        <f t="shared" si="0"/>
        <v>0</v>
      </c>
      <c r="I53" s="7082"/>
      <c r="J53" s="121"/>
      <c r="K53" s="164"/>
    </row>
    <row r="54" spans="1:11" s="99" customFormat="1" ht="13.2" hidden="1">
      <c r="A54" s="164"/>
      <c r="B54" s="121"/>
      <c r="C54" s="7130"/>
      <c r="D54" s="7008" t="b">
        <v>1</v>
      </c>
      <c r="E54" s="7008">
        <v>0</v>
      </c>
      <c r="F54" s="7008">
        <v>0</v>
      </c>
      <c r="G54" s="7008">
        <v>0</v>
      </c>
      <c r="H54" s="7010">
        <f t="shared" si="0"/>
        <v>0</v>
      </c>
      <c r="I54" s="7082"/>
      <c r="J54" s="121"/>
      <c r="K54" s="164"/>
    </row>
    <row r="55" spans="1:11" s="99" customFormat="1" ht="13.2" hidden="1">
      <c r="A55" s="164"/>
      <c r="B55" s="121"/>
      <c r="C55" s="7130"/>
      <c r="D55" s="7008" t="b">
        <v>1</v>
      </c>
      <c r="E55" s="7008">
        <v>0</v>
      </c>
      <c r="F55" s="7008">
        <v>0</v>
      </c>
      <c r="G55" s="7008">
        <v>0</v>
      </c>
      <c r="H55" s="7010">
        <f t="shared" si="0"/>
        <v>0</v>
      </c>
      <c r="I55" s="7082"/>
      <c r="J55" s="121"/>
      <c r="K55" s="164"/>
    </row>
    <row r="56" spans="1:11" s="99" customFormat="1" ht="13.2">
      <c r="A56" s="164"/>
      <c r="B56" s="121"/>
      <c r="C56" s="7070" t="s">
        <v>1251</v>
      </c>
      <c r="D56" s="7161"/>
      <c r="E56" s="7015">
        <f>SUMIF($D$11:$D$13,"TRUE",E11:E13)</f>
        <v>0</v>
      </c>
      <c r="F56" s="7015">
        <f>SUMIF($D$11:$D$13,"TRUE",F11:F13)</f>
        <v>0</v>
      </c>
      <c r="G56" s="7015">
        <f>SUMIF($D$11:$D$13,"TRUE",G11:G13)</f>
        <v>0</v>
      </c>
      <c r="H56" s="7015">
        <f>SUMIF($D$11:$D$13,"TRUE",H11:H13)</f>
        <v>0</v>
      </c>
      <c r="I56" s="7082"/>
      <c r="J56" s="121"/>
      <c r="K56" s="164"/>
    </row>
    <row r="57" spans="1:11" s="99" customFormat="1" ht="13.8" thickBot="1">
      <c r="A57" s="164"/>
      <c r="B57" s="121"/>
      <c r="C57" s="7135" t="s">
        <v>2804</v>
      </c>
      <c r="D57" s="7143"/>
      <c r="E57" s="7162">
        <f>SUM(E11:E13)</f>
        <v>0</v>
      </c>
      <c r="F57" s="7019">
        <f>SUM(F11:F13)</f>
        <v>0</v>
      </c>
      <c r="G57" s="7019">
        <f>SUM(G11:G13)</f>
        <v>0</v>
      </c>
      <c r="H57" s="7019">
        <f>SUM(H11:H13)</f>
        <v>0</v>
      </c>
      <c r="I57" s="7137"/>
      <c r="J57" s="121"/>
      <c r="K57" s="164"/>
    </row>
    <row r="58" spans="1:11" s="99" customFormat="1" ht="13.8" thickBot="1">
      <c r="A58" s="164"/>
      <c r="B58" s="121"/>
      <c r="C58" s="121"/>
      <c r="D58" s="121"/>
      <c r="E58" s="121"/>
      <c r="F58" s="121"/>
      <c r="G58" s="121"/>
      <c r="H58" s="121"/>
      <c r="I58" s="121"/>
      <c r="J58" s="121"/>
      <c r="K58" s="164"/>
    </row>
    <row r="59" spans="1:11" s="99" customFormat="1" ht="15.6">
      <c r="A59" s="164"/>
      <c r="B59" s="121"/>
      <c r="C59" s="121"/>
      <c r="D59" s="121"/>
      <c r="E59" s="2"/>
      <c r="F59" s="7157" t="s">
        <v>4305</v>
      </c>
      <c r="G59" s="7138" t="s">
        <v>4306</v>
      </c>
      <c r="H59" s="7158" t="s">
        <v>4307</v>
      </c>
      <c r="I59" s="346"/>
      <c r="J59" s="121"/>
      <c r="K59" s="164"/>
    </row>
    <row r="60" spans="1:11" ht="15.6">
      <c r="A60" s="336"/>
      <c r="B60" s="346"/>
      <c r="C60" s="346"/>
      <c r="D60" s="346"/>
      <c r="E60" s="160" t="s">
        <v>1251</v>
      </c>
      <c r="F60" s="7041">
        <f t="shared" ref="F60:H61" si="2">F56</f>
        <v>0</v>
      </c>
      <c r="G60" s="7042">
        <f t="shared" si="2"/>
        <v>0</v>
      </c>
      <c r="H60" s="7043">
        <f t="shared" si="2"/>
        <v>0</v>
      </c>
      <c r="I60" s="346"/>
      <c r="J60" s="346"/>
      <c r="K60" s="336"/>
    </row>
    <row r="61" spans="1:11" ht="16.2" thickBot="1">
      <c r="A61" s="336"/>
      <c r="B61" s="346"/>
      <c r="C61" s="346"/>
      <c r="D61" s="346"/>
      <c r="E61" s="160" t="s">
        <v>544</v>
      </c>
      <c r="F61" s="7044">
        <f t="shared" si="2"/>
        <v>0</v>
      </c>
      <c r="G61" s="7045">
        <f t="shared" si="2"/>
        <v>0</v>
      </c>
      <c r="H61" s="7046">
        <f t="shared" si="2"/>
        <v>0</v>
      </c>
      <c r="I61" s="346"/>
      <c r="J61" s="346"/>
      <c r="K61" s="336"/>
    </row>
    <row r="62" spans="1:11">
      <c r="A62" s="336"/>
      <c r="B62" s="346"/>
      <c r="C62" s="346"/>
      <c r="D62" s="346"/>
      <c r="E62" s="346"/>
      <c r="F62" s="346"/>
      <c r="G62" s="346"/>
      <c r="H62" s="346"/>
      <c r="I62" s="346"/>
      <c r="J62" s="346"/>
      <c r="K62" s="336"/>
    </row>
    <row r="63" spans="1:11" ht="15.6">
      <c r="A63" s="336"/>
      <c r="B63" s="346"/>
      <c r="C63" s="346"/>
      <c r="D63" s="126" t="s">
        <v>445</v>
      </c>
      <c r="E63" s="64" t="s">
        <v>3452</v>
      </c>
      <c r="F63" s="638"/>
      <c r="G63" s="346"/>
      <c r="H63" s="346"/>
      <c r="I63" s="685"/>
      <c r="J63" s="346"/>
      <c r="K63" s="336"/>
    </row>
    <row r="64" spans="1:11">
      <c r="A64" s="336"/>
      <c r="B64" s="346"/>
      <c r="C64" s="346"/>
      <c r="D64" s="346"/>
      <c r="E64" s="346"/>
      <c r="F64" s="346"/>
      <c r="G64" s="346"/>
      <c r="H64" s="346"/>
      <c r="I64" s="346"/>
      <c r="J64" s="346"/>
      <c r="K64" s="336"/>
    </row>
    <row r="65" spans="1:11">
      <c r="A65" s="336"/>
      <c r="B65" s="336"/>
      <c r="C65" s="336"/>
      <c r="D65" s="336"/>
      <c r="E65" s="336"/>
      <c r="F65" s="336"/>
      <c r="G65" s="336"/>
      <c r="H65" s="336"/>
      <c r="I65" s="336"/>
      <c r="J65" s="336"/>
      <c r="K65" s="336"/>
    </row>
    <row r="66" spans="1:11" hidden="1">
      <c r="A66" s="336"/>
      <c r="B66" s="336"/>
      <c r="C66" s="336"/>
      <c r="D66" s="336"/>
      <c r="E66" s="336"/>
      <c r="F66" s="336"/>
      <c r="G66" s="336"/>
      <c r="H66" s="336"/>
      <c r="I66" s="336"/>
      <c r="J66" s="336"/>
      <c r="K66" s="336"/>
    </row>
  </sheetData>
  <sheetProtection formatCells="0" formatColumns="0" formatRows="0"/>
  <customSheetViews>
    <customSheetView guid="{F416BD5B-C3AD-4F61-AAB2-55950A9B7E72}">
      <pageMargins left="0" right="0" top="0" bottom="0" header="0" footer="0"/>
    </customSheetView>
    <customSheetView guid="{E14211BF-3959-45CF-A937-AD36AACCEFAC}">
      <pageMargins left="0" right="0" top="0" bottom="0" header="0" footer="0"/>
    </customSheetView>
    <customSheetView guid="{41E394DC-1FDD-4D1F-8620-137B7012DC10}">
      <pageMargins left="0" right="0" top="0" bottom="0" header="0" footer="0"/>
    </customSheetView>
    <customSheetView guid="{CC70D5D3-3A1F-46AA-BDCE-F692C2C36BEE}" hiddenRows="1">
      <selection activeCell="C60" sqref="C60"/>
      <pageMargins left="0" right="0" top="0" bottom="0" header="0" footer="0"/>
    </customSheetView>
  </customSheetViews>
  <mergeCells count="3">
    <mergeCell ref="C3:E3"/>
    <mergeCell ref="D4:E4"/>
    <mergeCell ref="D5:E5"/>
  </mergeCells>
  <hyperlinks>
    <hyperlink ref="J2" location="Index!A1" display="Index" xr:uid="{3618B6A7-29FF-4D83-B24F-A7E082C6F28E}"/>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6">
    <tabColor theme="8" tint="-0.499984740745262"/>
  </sheetPr>
  <dimension ref="A1:N66"/>
  <sheetViews>
    <sheetView zoomScale="85" zoomScaleNormal="85" workbookViewId="0">
      <selection activeCell="C58" sqref="C58"/>
    </sheetView>
  </sheetViews>
  <sheetFormatPr defaultColWidth="0" defaultRowHeight="15" zeroHeight="1"/>
  <cols>
    <col min="1" max="1" width="2.109375" style="534" customWidth="1"/>
    <col min="2" max="2" width="9.109375" style="534" customWidth="1"/>
    <col min="3" max="3" width="42.6640625" style="534" bestFit="1" customWidth="1"/>
    <col min="4" max="4" width="28" style="534" customWidth="1"/>
    <col min="5" max="5" width="18.33203125" style="534" customWidth="1"/>
    <col min="6" max="7" width="14.109375" style="534" customWidth="1"/>
    <col min="8" max="8" width="17" style="534" bestFit="1" customWidth="1"/>
    <col min="9" max="9" width="21.44140625" style="534" bestFit="1" customWidth="1"/>
    <col min="10" max="10" width="16.6640625" style="534" bestFit="1" customWidth="1"/>
    <col min="11" max="11" width="29.88671875" style="534" customWidth="1"/>
    <col min="12" max="12" width="9.109375" style="534" customWidth="1"/>
    <col min="13" max="13" width="4" style="534" customWidth="1"/>
    <col min="14" max="14" width="9" style="534" hidden="1" customWidth="1"/>
    <col min="15" max="16384" width="9.109375" style="534" hidden="1"/>
  </cols>
  <sheetData>
    <row r="1" spans="1:13">
      <c r="A1" s="336"/>
      <c r="B1" s="336"/>
      <c r="C1" s="336"/>
      <c r="D1" s="336"/>
      <c r="E1" s="336"/>
      <c r="F1" s="336"/>
      <c r="G1" s="336"/>
      <c r="H1" s="336"/>
      <c r="I1" s="336"/>
      <c r="J1" s="336"/>
      <c r="K1" s="336"/>
      <c r="L1" s="336"/>
      <c r="M1" s="336"/>
    </row>
    <row r="2" spans="1:13" ht="15.6" thickBot="1">
      <c r="A2" s="336"/>
      <c r="B2" s="144" t="s">
        <v>367</v>
      </c>
      <c r="C2" s="346"/>
      <c r="D2" s="346"/>
      <c r="E2" s="346"/>
      <c r="F2" s="346"/>
      <c r="G2" s="346"/>
      <c r="H2" s="346"/>
      <c r="I2" s="346"/>
      <c r="J2" s="346"/>
      <c r="K2" s="346"/>
      <c r="L2" s="2204" t="s">
        <v>1</v>
      </c>
      <c r="M2" s="336"/>
    </row>
    <row r="3" spans="1:13" ht="16.2" thickBot="1">
      <c r="A3" s="336"/>
      <c r="B3" s="346"/>
      <c r="C3" s="8861" t="s">
        <v>4406</v>
      </c>
      <c r="D3" s="8862"/>
      <c r="E3" s="8863"/>
      <c r="F3" s="527"/>
      <c r="G3" s="527"/>
      <c r="H3" s="527"/>
      <c r="I3" s="527"/>
      <c r="J3" s="527"/>
      <c r="K3" s="39"/>
      <c r="L3" s="346"/>
      <c r="M3" s="336"/>
    </row>
    <row r="4" spans="1:13" ht="15.6">
      <c r="A4" s="336"/>
      <c r="B4" s="346"/>
      <c r="C4" s="4391" t="s">
        <v>723</v>
      </c>
      <c r="D4" s="8864" t="str">
        <f>AV!D4</f>
        <v>ABC Company</v>
      </c>
      <c r="E4" s="8865"/>
      <c r="F4" s="527"/>
      <c r="G4" s="527"/>
      <c r="H4" s="527"/>
      <c r="I4" s="527"/>
      <c r="J4" s="527"/>
      <c r="K4" s="527"/>
      <c r="L4" s="346"/>
      <c r="M4" s="336"/>
    </row>
    <row r="5" spans="1:13" ht="16.2" thickBot="1">
      <c r="A5" s="336"/>
      <c r="B5" s="346"/>
      <c r="C5" s="4395" t="s">
        <v>724</v>
      </c>
      <c r="D5" s="8866" t="str">
        <f>AV!D5</f>
        <v>31 December 202x</v>
      </c>
      <c r="E5" s="8868"/>
      <c r="F5" s="528"/>
      <c r="G5" s="528"/>
      <c r="H5" s="528"/>
      <c r="I5" s="528"/>
      <c r="J5" s="528"/>
      <c r="K5" s="528"/>
      <c r="L5" s="346"/>
      <c r="M5" s="336"/>
    </row>
    <row r="6" spans="1:13">
      <c r="A6" s="336"/>
      <c r="B6" s="346"/>
      <c r="C6" s="346"/>
      <c r="D6" s="346"/>
      <c r="E6" s="346"/>
      <c r="F6" s="346"/>
      <c r="G6" s="346"/>
      <c r="H6" s="346"/>
      <c r="I6" s="346"/>
      <c r="J6" s="346"/>
      <c r="K6" s="346"/>
      <c r="L6" s="346"/>
      <c r="M6" s="336"/>
    </row>
    <row r="7" spans="1:13" ht="15.6" thickBot="1">
      <c r="A7" s="336"/>
      <c r="B7" s="346"/>
      <c r="C7" s="346"/>
      <c r="D7" s="346"/>
      <c r="E7" s="346"/>
      <c r="F7" s="346"/>
      <c r="G7" s="346"/>
      <c r="H7" s="346"/>
      <c r="I7" s="346"/>
      <c r="J7" s="346"/>
      <c r="K7" s="346"/>
      <c r="L7" s="346"/>
      <c r="M7" s="336"/>
    </row>
    <row r="8" spans="1:13" s="99" customFormat="1" ht="39.6">
      <c r="A8" s="164"/>
      <c r="B8" s="121"/>
      <c r="C8" s="6425" t="s">
        <v>4407</v>
      </c>
      <c r="D8" s="7095" t="s">
        <v>4408</v>
      </c>
      <c r="E8" s="2532" t="s">
        <v>4302</v>
      </c>
      <c r="F8" s="5301" t="s">
        <v>4402</v>
      </c>
      <c r="G8" s="2532" t="s">
        <v>3278</v>
      </c>
      <c r="H8" s="2532" t="s">
        <v>4305</v>
      </c>
      <c r="I8" s="5301" t="s">
        <v>4306</v>
      </c>
      <c r="J8" s="2532" t="s">
        <v>4307</v>
      </c>
      <c r="K8" s="4452" t="s">
        <v>3838</v>
      </c>
      <c r="L8" s="121"/>
      <c r="M8" s="164"/>
    </row>
    <row r="9" spans="1:13" s="99" customFormat="1" ht="13.2">
      <c r="A9" s="164"/>
      <c r="B9" s="121"/>
      <c r="C9" s="7096"/>
      <c r="D9" s="7097"/>
      <c r="E9" s="2753" t="s">
        <v>2148</v>
      </c>
      <c r="F9" s="7097"/>
      <c r="G9" s="2753" t="s">
        <v>1616</v>
      </c>
      <c r="H9" s="2716"/>
      <c r="I9" s="7099"/>
      <c r="J9" s="2716" t="s">
        <v>4121</v>
      </c>
      <c r="K9" s="7060"/>
      <c r="L9" s="121"/>
      <c r="M9" s="164"/>
    </row>
    <row r="10" spans="1:13" s="99" customFormat="1" ht="13.2">
      <c r="A10" s="164"/>
      <c r="B10" s="121"/>
      <c r="C10" s="2247" t="s">
        <v>734</v>
      </c>
      <c r="D10" s="7101" t="s">
        <v>735</v>
      </c>
      <c r="E10" s="7101" t="s">
        <v>736</v>
      </c>
      <c r="F10" s="7101" t="s">
        <v>1249</v>
      </c>
      <c r="G10" s="7101"/>
      <c r="H10" s="7101" t="s">
        <v>738</v>
      </c>
      <c r="I10" s="7101" t="s">
        <v>1546</v>
      </c>
      <c r="J10" s="7101" t="s">
        <v>1547</v>
      </c>
      <c r="K10" s="7102" t="s">
        <v>1548</v>
      </c>
      <c r="L10" s="121"/>
      <c r="M10" s="164"/>
    </row>
    <row r="11" spans="1:13" s="99" customFormat="1" ht="13.2">
      <c r="A11" s="164"/>
      <c r="B11" s="121"/>
      <c r="C11" s="7130" t="s">
        <v>3296</v>
      </c>
      <c r="D11" s="7131"/>
      <c r="E11" s="7008" t="b">
        <v>1</v>
      </c>
      <c r="F11" s="7008">
        <v>0</v>
      </c>
      <c r="G11" s="7008"/>
      <c r="H11" s="6722">
        <v>0</v>
      </c>
      <c r="I11" s="6722">
        <v>0</v>
      </c>
      <c r="J11" s="7163">
        <f>H11+I11</f>
        <v>0</v>
      </c>
      <c r="K11" s="7082"/>
      <c r="L11" s="121"/>
      <c r="M11" s="164"/>
    </row>
    <row r="12" spans="1:13" s="99" customFormat="1" ht="13.2">
      <c r="A12" s="164"/>
      <c r="B12" s="121"/>
      <c r="C12" s="7130" t="s">
        <v>3297</v>
      </c>
      <c r="D12" s="7131"/>
      <c r="E12" s="7008" t="b">
        <v>0</v>
      </c>
      <c r="F12" s="7008">
        <v>0</v>
      </c>
      <c r="G12" s="7008"/>
      <c r="H12" s="6722">
        <v>0</v>
      </c>
      <c r="I12" s="6722">
        <v>0</v>
      </c>
      <c r="J12" s="7163">
        <f>H12+I12</f>
        <v>0</v>
      </c>
      <c r="K12" s="7082"/>
      <c r="L12" s="121"/>
      <c r="M12" s="164"/>
    </row>
    <row r="13" spans="1:13" s="99" customFormat="1" ht="13.2">
      <c r="A13" s="164"/>
      <c r="B13" s="121"/>
      <c r="C13" s="7130" t="s">
        <v>3298</v>
      </c>
      <c r="D13" s="7131"/>
      <c r="E13" s="7008" t="b">
        <v>1</v>
      </c>
      <c r="F13" s="7008">
        <v>0</v>
      </c>
      <c r="G13" s="7008"/>
      <c r="H13" s="6722">
        <v>0</v>
      </c>
      <c r="I13" s="6722">
        <v>0</v>
      </c>
      <c r="J13" s="7163">
        <f>H13+I13</f>
        <v>0</v>
      </c>
      <c r="K13" s="7082"/>
      <c r="L13" s="121"/>
      <c r="M13" s="164"/>
    </row>
    <row r="14" spans="1:13" s="99" customFormat="1" ht="13.2" hidden="1">
      <c r="A14" s="164"/>
      <c r="B14" s="121"/>
      <c r="C14" s="7130"/>
      <c r="D14" s="7164"/>
      <c r="E14" s="7008" t="b">
        <v>1</v>
      </c>
      <c r="F14" s="7008">
        <v>0</v>
      </c>
      <c r="G14" s="7008"/>
      <c r="H14" s="6722">
        <v>0</v>
      </c>
      <c r="I14" s="6722">
        <v>0</v>
      </c>
      <c r="J14" s="7163">
        <f t="shared" ref="J14:J55" si="0">H14+I14</f>
        <v>0</v>
      </c>
      <c r="K14" s="7082"/>
      <c r="L14" s="121"/>
      <c r="M14" s="164"/>
    </row>
    <row r="15" spans="1:13" s="99" customFormat="1" ht="13.2" hidden="1">
      <c r="A15" s="164"/>
      <c r="B15" s="121"/>
      <c r="C15" s="7130"/>
      <c r="D15" s="7164"/>
      <c r="E15" s="7008" t="b">
        <v>1</v>
      </c>
      <c r="F15" s="7008">
        <v>0</v>
      </c>
      <c r="G15" s="7008"/>
      <c r="H15" s="6722">
        <v>0</v>
      </c>
      <c r="I15" s="6722">
        <v>0</v>
      </c>
      <c r="J15" s="7163">
        <f t="shared" si="0"/>
        <v>0</v>
      </c>
      <c r="K15" s="7082"/>
      <c r="L15" s="121"/>
      <c r="M15" s="164"/>
    </row>
    <row r="16" spans="1:13" s="99" customFormat="1" ht="13.2" hidden="1">
      <c r="A16" s="164"/>
      <c r="B16" s="121"/>
      <c r="C16" s="7130"/>
      <c r="D16" s="7164"/>
      <c r="E16" s="7008" t="b">
        <v>1</v>
      </c>
      <c r="F16" s="7008">
        <v>0</v>
      </c>
      <c r="G16" s="7008"/>
      <c r="H16" s="6722">
        <v>0</v>
      </c>
      <c r="I16" s="6722">
        <v>0</v>
      </c>
      <c r="J16" s="7163">
        <f t="shared" si="0"/>
        <v>0</v>
      </c>
      <c r="K16" s="7082"/>
      <c r="L16" s="121"/>
      <c r="M16" s="164"/>
    </row>
    <row r="17" spans="1:13" s="99" customFormat="1" ht="13.2" hidden="1">
      <c r="A17" s="164"/>
      <c r="B17" s="121"/>
      <c r="C17" s="7130"/>
      <c r="D17" s="7164"/>
      <c r="E17" s="7008" t="b">
        <v>1</v>
      </c>
      <c r="F17" s="7008">
        <v>0</v>
      </c>
      <c r="G17" s="7008"/>
      <c r="H17" s="6722">
        <v>0</v>
      </c>
      <c r="I17" s="6722">
        <v>0</v>
      </c>
      <c r="J17" s="7163">
        <f t="shared" si="0"/>
        <v>0</v>
      </c>
      <c r="K17" s="7082"/>
      <c r="L17" s="121"/>
      <c r="M17" s="164"/>
    </row>
    <row r="18" spans="1:13" s="99" customFormat="1" ht="13.2" hidden="1">
      <c r="A18" s="164"/>
      <c r="B18" s="121"/>
      <c r="C18" s="7130"/>
      <c r="D18" s="7164"/>
      <c r="E18" s="7008" t="b">
        <v>1</v>
      </c>
      <c r="F18" s="7008">
        <v>0</v>
      </c>
      <c r="G18" s="7008"/>
      <c r="H18" s="6722">
        <v>0</v>
      </c>
      <c r="I18" s="6722">
        <v>0</v>
      </c>
      <c r="J18" s="7163">
        <f t="shared" si="0"/>
        <v>0</v>
      </c>
      <c r="K18" s="7082"/>
      <c r="L18" s="121"/>
      <c r="M18" s="164"/>
    </row>
    <row r="19" spans="1:13" s="99" customFormat="1" ht="13.2" hidden="1">
      <c r="A19" s="164"/>
      <c r="B19" s="121"/>
      <c r="C19" s="7130"/>
      <c r="D19" s="7164"/>
      <c r="E19" s="7008" t="b">
        <v>1</v>
      </c>
      <c r="F19" s="7008">
        <v>0</v>
      </c>
      <c r="G19" s="7008"/>
      <c r="H19" s="6722">
        <v>0</v>
      </c>
      <c r="I19" s="6722">
        <v>0</v>
      </c>
      <c r="J19" s="7163">
        <f t="shared" si="0"/>
        <v>0</v>
      </c>
      <c r="K19" s="7082"/>
      <c r="L19" s="121"/>
      <c r="M19" s="164"/>
    </row>
    <row r="20" spans="1:13" s="99" customFormat="1" ht="13.2" hidden="1">
      <c r="A20" s="164"/>
      <c r="B20" s="121"/>
      <c r="C20" s="7130"/>
      <c r="D20" s="7164"/>
      <c r="E20" s="7008" t="b">
        <v>1</v>
      </c>
      <c r="F20" s="7008">
        <v>0</v>
      </c>
      <c r="G20" s="7008"/>
      <c r="H20" s="6722">
        <v>0</v>
      </c>
      <c r="I20" s="6722">
        <v>0</v>
      </c>
      <c r="J20" s="7163">
        <f t="shared" si="0"/>
        <v>0</v>
      </c>
      <c r="K20" s="7082"/>
      <c r="L20" s="121"/>
      <c r="M20" s="164"/>
    </row>
    <row r="21" spans="1:13" s="99" customFormat="1" ht="13.2" hidden="1">
      <c r="A21" s="164"/>
      <c r="B21" s="121"/>
      <c r="C21" s="7130"/>
      <c r="D21" s="7164"/>
      <c r="E21" s="7008" t="b">
        <v>1</v>
      </c>
      <c r="F21" s="7008">
        <v>0</v>
      </c>
      <c r="G21" s="7008"/>
      <c r="H21" s="6722">
        <v>0</v>
      </c>
      <c r="I21" s="6722">
        <v>0</v>
      </c>
      <c r="J21" s="7163">
        <f t="shared" si="0"/>
        <v>0</v>
      </c>
      <c r="K21" s="7082"/>
      <c r="L21" s="121"/>
      <c r="M21" s="164"/>
    </row>
    <row r="22" spans="1:13" s="99" customFormat="1" ht="13.2" hidden="1">
      <c r="A22" s="164"/>
      <c r="B22" s="121"/>
      <c r="C22" s="7130"/>
      <c r="D22" s="7164"/>
      <c r="E22" s="7008" t="b">
        <v>1</v>
      </c>
      <c r="F22" s="7008">
        <v>0</v>
      </c>
      <c r="G22" s="7008"/>
      <c r="H22" s="6722">
        <v>0</v>
      </c>
      <c r="I22" s="6722">
        <v>0</v>
      </c>
      <c r="J22" s="7163">
        <f t="shared" si="0"/>
        <v>0</v>
      </c>
      <c r="K22" s="7082"/>
      <c r="L22" s="121"/>
      <c r="M22" s="164"/>
    </row>
    <row r="23" spans="1:13" s="99" customFormat="1" ht="13.2" hidden="1">
      <c r="A23" s="164"/>
      <c r="B23" s="121"/>
      <c r="C23" s="7130"/>
      <c r="D23" s="7164"/>
      <c r="E23" s="7008" t="b">
        <v>1</v>
      </c>
      <c r="F23" s="7008">
        <v>0</v>
      </c>
      <c r="G23" s="7008"/>
      <c r="H23" s="6722">
        <v>0</v>
      </c>
      <c r="I23" s="6722">
        <v>0</v>
      </c>
      <c r="J23" s="7163">
        <f t="shared" si="0"/>
        <v>0</v>
      </c>
      <c r="K23" s="7082"/>
      <c r="L23" s="121"/>
      <c r="M23" s="164"/>
    </row>
    <row r="24" spans="1:13" s="99" customFormat="1" ht="13.2" hidden="1">
      <c r="A24" s="164"/>
      <c r="B24" s="121"/>
      <c r="C24" s="7130"/>
      <c r="D24" s="7164"/>
      <c r="E24" s="7008" t="b">
        <v>1</v>
      </c>
      <c r="F24" s="7008">
        <v>0</v>
      </c>
      <c r="G24" s="7008"/>
      <c r="H24" s="6722">
        <v>0</v>
      </c>
      <c r="I24" s="6722">
        <v>0</v>
      </c>
      <c r="J24" s="7163">
        <f t="shared" si="0"/>
        <v>0</v>
      </c>
      <c r="K24" s="7082"/>
      <c r="L24" s="121"/>
      <c r="M24" s="164"/>
    </row>
    <row r="25" spans="1:13" s="99" customFormat="1" ht="13.2" hidden="1">
      <c r="A25" s="164"/>
      <c r="B25" s="121"/>
      <c r="C25" s="7130"/>
      <c r="D25" s="7164"/>
      <c r="E25" s="7008" t="b">
        <v>1</v>
      </c>
      <c r="F25" s="7008">
        <v>0</v>
      </c>
      <c r="G25" s="7008"/>
      <c r="H25" s="6722">
        <v>0</v>
      </c>
      <c r="I25" s="6722">
        <v>0</v>
      </c>
      <c r="J25" s="7163">
        <f t="shared" si="0"/>
        <v>0</v>
      </c>
      <c r="K25" s="7082"/>
      <c r="L25" s="121"/>
      <c r="M25" s="164"/>
    </row>
    <row r="26" spans="1:13" s="99" customFormat="1" ht="13.2" hidden="1">
      <c r="A26" s="164"/>
      <c r="B26" s="121"/>
      <c r="C26" s="7130"/>
      <c r="D26" s="7164"/>
      <c r="E26" s="7008" t="b">
        <v>1</v>
      </c>
      <c r="F26" s="7008">
        <v>0</v>
      </c>
      <c r="G26" s="7008"/>
      <c r="H26" s="6722">
        <v>0</v>
      </c>
      <c r="I26" s="6722">
        <v>0</v>
      </c>
      <c r="J26" s="7163">
        <f t="shared" si="0"/>
        <v>0</v>
      </c>
      <c r="K26" s="7082"/>
      <c r="L26" s="121"/>
      <c r="M26" s="164"/>
    </row>
    <row r="27" spans="1:13" s="99" customFormat="1" ht="13.2" hidden="1">
      <c r="A27" s="164"/>
      <c r="B27" s="121"/>
      <c r="C27" s="7130"/>
      <c r="D27" s="7164"/>
      <c r="E27" s="7008" t="b">
        <v>1</v>
      </c>
      <c r="F27" s="7008">
        <v>0</v>
      </c>
      <c r="G27" s="7008"/>
      <c r="H27" s="6722">
        <v>0</v>
      </c>
      <c r="I27" s="6722">
        <v>0</v>
      </c>
      <c r="J27" s="7163">
        <f t="shared" si="0"/>
        <v>0</v>
      </c>
      <c r="K27" s="7082"/>
      <c r="L27" s="121"/>
      <c r="M27" s="164"/>
    </row>
    <row r="28" spans="1:13" s="99" customFormat="1" ht="13.2" hidden="1">
      <c r="A28" s="164"/>
      <c r="B28" s="121"/>
      <c r="C28" s="7130"/>
      <c r="D28" s="7164"/>
      <c r="E28" s="7008" t="b">
        <v>1</v>
      </c>
      <c r="F28" s="7008">
        <v>0</v>
      </c>
      <c r="G28" s="7008"/>
      <c r="H28" s="6722">
        <v>0</v>
      </c>
      <c r="I28" s="6722">
        <v>0</v>
      </c>
      <c r="J28" s="7163">
        <f t="shared" si="0"/>
        <v>0</v>
      </c>
      <c r="K28" s="7082"/>
      <c r="L28" s="121"/>
      <c r="M28" s="164"/>
    </row>
    <row r="29" spans="1:13" s="99" customFormat="1" ht="13.2" hidden="1">
      <c r="A29" s="164"/>
      <c r="B29" s="121"/>
      <c r="C29" s="7130"/>
      <c r="D29" s="7164"/>
      <c r="E29" s="7008" t="b">
        <v>1</v>
      </c>
      <c r="F29" s="7008">
        <v>0</v>
      </c>
      <c r="G29" s="7008"/>
      <c r="H29" s="6722">
        <v>0</v>
      </c>
      <c r="I29" s="6722">
        <v>0</v>
      </c>
      <c r="J29" s="7163">
        <f t="shared" si="0"/>
        <v>0</v>
      </c>
      <c r="K29" s="7082"/>
      <c r="L29" s="121"/>
      <c r="M29" s="164"/>
    </row>
    <row r="30" spans="1:13" s="99" customFormat="1" ht="13.2" hidden="1">
      <c r="A30" s="164"/>
      <c r="B30" s="121"/>
      <c r="C30" s="7130"/>
      <c r="D30" s="7164"/>
      <c r="E30" s="7008" t="b">
        <v>1</v>
      </c>
      <c r="F30" s="7008">
        <v>0</v>
      </c>
      <c r="G30" s="7008"/>
      <c r="H30" s="6722">
        <v>0</v>
      </c>
      <c r="I30" s="6722">
        <v>0</v>
      </c>
      <c r="J30" s="7163">
        <f t="shared" si="0"/>
        <v>0</v>
      </c>
      <c r="K30" s="7082"/>
      <c r="L30" s="121"/>
      <c r="M30" s="164"/>
    </row>
    <row r="31" spans="1:13" s="99" customFormat="1" ht="13.2" hidden="1">
      <c r="A31" s="164"/>
      <c r="B31" s="121"/>
      <c r="C31" s="7130"/>
      <c r="D31" s="7164"/>
      <c r="E31" s="7008" t="b">
        <v>1</v>
      </c>
      <c r="F31" s="7008">
        <v>0</v>
      </c>
      <c r="G31" s="7008"/>
      <c r="H31" s="6722">
        <v>0</v>
      </c>
      <c r="I31" s="6722">
        <v>0</v>
      </c>
      <c r="J31" s="7163">
        <f t="shared" si="0"/>
        <v>0</v>
      </c>
      <c r="K31" s="7082"/>
      <c r="L31" s="121"/>
      <c r="M31" s="164"/>
    </row>
    <row r="32" spans="1:13" s="99" customFormat="1" ht="13.2" hidden="1">
      <c r="A32" s="164"/>
      <c r="B32" s="121"/>
      <c r="C32" s="7130"/>
      <c r="D32" s="7164"/>
      <c r="E32" s="7008" t="b">
        <v>1</v>
      </c>
      <c r="F32" s="7008">
        <v>0</v>
      </c>
      <c r="G32" s="7008"/>
      <c r="H32" s="6722">
        <v>0</v>
      </c>
      <c r="I32" s="6722">
        <v>0</v>
      </c>
      <c r="J32" s="7163">
        <f t="shared" si="0"/>
        <v>0</v>
      </c>
      <c r="K32" s="7082"/>
      <c r="L32" s="121"/>
      <c r="M32" s="164"/>
    </row>
    <row r="33" spans="1:13" s="99" customFormat="1" ht="13.2" hidden="1">
      <c r="A33" s="164"/>
      <c r="B33" s="121"/>
      <c r="C33" s="7130"/>
      <c r="D33" s="7164"/>
      <c r="E33" s="7008" t="b">
        <v>1</v>
      </c>
      <c r="F33" s="7008">
        <v>0</v>
      </c>
      <c r="G33" s="7008"/>
      <c r="H33" s="6722">
        <v>0</v>
      </c>
      <c r="I33" s="6722">
        <v>0</v>
      </c>
      <c r="J33" s="7163">
        <f t="shared" si="0"/>
        <v>0</v>
      </c>
      <c r="K33" s="7082"/>
      <c r="L33" s="121"/>
      <c r="M33" s="164"/>
    </row>
    <row r="34" spans="1:13" s="99" customFormat="1" ht="13.2" hidden="1">
      <c r="A34" s="164"/>
      <c r="B34" s="121"/>
      <c r="C34" s="7130"/>
      <c r="D34" s="7164"/>
      <c r="E34" s="7008" t="b">
        <v>1</v>
      </c>
      <c r="F34" s="7008">
        <v>0</v>
      </c>
      <c r="G34" s="7008"/>
      <c r="H34" s="6722">
        <v>0</v>
      </c>
      <c r="I34" s="6722">
        <v>0</v>
      </c>
      <c r="J34" s="7163">
        <f t="shared" si="0"/>
        <v>0</v>
      </c>
      <c r="K34" s="7082"/>
      <c r="L34" s="121"/>
      <c r="M34" s="164"/>
    </row>
    <row r="35" spans="1:13" s="99" customFormat="1" ht="13.2" hidden="1">
      <c r="A35" s="164"/>
      <c r="B35" s="121"/>
      <c r="C35" s="7130"/>
      <c r="D35" s="7164"/>
      <c r="E35" s="7008" t="b">
        <v>1</v>
      </c>
      <c r="F35" s="7008">
        <v>0</v>
      </c>
      <c r="G35" s="7008"/>
      <c r="H35" s="6722">
        <v>0</v>
      </c>
      <c r="I35" s="6722">
        <v>0</v>
      </c>
      <c r="J35" s="7163">
        <f t="shared" si="0"/>
        <v>0</v>
      </c>
      <c r="K35" s="7082"/>
      <c r="L35" s="121"/>
      <c r="M35" s="164"/>
    </row>
    <row r="36" spans="1:13" s="99" customFormat="1" ht="13.2" hidden="1">
      <c r="A36" s="164"/>
      <c r="B36" s="121"/>
      <c r="C36" s="7130"/>
      <c r="D36" s="7164"/>
      <c r="E36" s="7008" t="b">
        <v>1</v>
      </c>
      <c r="F36" s="7008">
        <v>0</v>
      </c>
      <c r="G36" s="7008"/>
      <c r="H36" s="6722">
        <v>0</v>
      </c>
      <c r="I36" s="6722">
        <v>0</v>
      </c>
      <c r="J36" s="7163">
        <f t="shared" si="0"/>
        <v>0</v>
      </c>
      <c r="K36" s="7082"/>
      <c r="L36" s="121"/>
      <c r="M36" s="164"/>
    </row>
    <row r="37" spans="1:13" s="99" customFormat="1" ht="13.2" hidden="1">
      <c r="A37" s="164"/>
      <c r="B37" s="121"/>
      <c r="C37" s="7130"/>
      <c r="D37" s="7164"/>
      <c r="E37" s="7008" t="b">
        <v>1</v>
      </c>
      <c r="F37" s="7008">
        <v>0</v>
      </c>
      <c r="G37" s="7008"/>
      <c r="H37" s="6722">
        <v>0</v>
      </c>
      <c r="I37" s="6722">
        <v>0</v>
      </c>
      <c r="J37" s="7163">
        <f t="shared" si="0"/>
        <v>0</v>
      </c>
      <c r="K37" s="7082"/>
      <c r="L37" s="121"/>
      <c r="M37" s="164"/>
    </row>
    <row r="38" spans="1:13" s="99" customFormat="1" ht="13.2" hidden="1">
      <c r="A38" s="164"/>
      <c r="B38" s="121"/>
      <c r="C38" s="7130"/>
      <c r="D38" s="7164"/>
      <c r="E38" s="7008" t="b">
        <v>1</v>
      </c>
      <c r="F38" s="7008">
        <v>0</v>
      </c>
      <c r="G38" s="7008"/>
      <c r="H38" s="6722">
        <v>0</v>
      </c>
      <c r="I38" s="6722">
        <v>0</v>
      </c>
      <c r="J38" s="7163">
        <f t="shared" si="0"/>
        <v>0</v>
      </c>
      <c r="K38" s="7082"/>
      <c r="L38" s="121"/>
      <c r="M38" s="164"/>
    </row>
    <row r="39" spans="1:13" s="99" customFormat="1" ht="13.2" hidden="1">
      <c r="A39" s="164"/>
      <c r="B39" s="121"/>
      <c r="C39" s="7130"/>
      <c r="D39" s="7164"/>
      <c r="E39" s="7008" t="b">
        <v>1</v>
      </c>
      <c r="F39" s="7008">
        <v>0</v>
      </c>
      <c r="G39" s="7008"/>
      <c r="H39" s="6722">
        <v>0</v>
      </c>
      <c r="I39" s="6722">
        <v>0</v>
      </c>
      <c r="J39" s="7163">
        <f t="shared" si="0"/>
        <v>0</v>
      </c>
      <c r="K39" s="7082"/>
      <c r="L39" s="121"/>
      <c r="M39" s="164"/>
    </row>
    <row r="40" spans="1:13" s="99" customFormat="1" ht="13.2" hidden="1">
      <c r="A40" s="164"/>
      <c r="B40" s="121"/>
      <c r="C40" s="7130"/>
      <c r="D40" s="7164"/>
      <c r="E40" s="7008" t="b">
        <v>1</v>
      </c>
      <c r="F40" s="7008">
        <v>0</v>
      </c>
      <c r="G40" s="7008"/>
      <c r="H40" s="6722">
        <v>0</v>
      </c>
      <c r="I40" s="6722">
        <v>0</v>
      </c>
      <c r="J40" s="7163">
        <f t="shared" si="0"/>
        <v>0</v>
      </c>
      <c r="K40" s="7082"/>
      <c r="L40" s="121"/>
      <c r="M40" s="164"/>
    </row>
    <row r="41" spans="1:13" s="99" customFormat="1" ht="13.2" hidden="1">
      <c r="A41" s="164"/>
      <c r="B41" s="121"/>
      <c r="C41" s="7130"/>
      <c r="D41" s="7164"/>
      <c r="E41" s="7008" t="b">
        <v>1</v>
      </c>
      <c r="F41" s="7008">
        <v>0</v>
      </c>
      <c r="G41" s="7008"/>
      <c r="H41" s="6722">
        <v>0</v>
      </c>
      <c r="I41" s="6722">
        <v>0</v>
      </c>
      <c r="J41" s="7163">
        <f t="shared" si="0"/>
        <v>0</v>
      </c>
      <c r="K41" s="7082"/>
      <c r="L41" s="121"/>
      <c r="M41" s="164"/>
    </row>
    <row r="42" spans="1:13" s="99" customFormat="1" ht="13.2" hidden="1">
      <c r="A42" s="164"/>
      <c r="B42" s="121"/>
      <c r="C42" s="7130"/>
      <c r="D42" s="7164"/>
      <c r="E42" s="7008" t="b">
        <v>1</v>
      </c>
      <c r="F42" s="7008">
        <v>0</v>
      </c>
      <c r="G42" s="7008"/>
      <c r="H42" s="6722">
        <v>0</v>
      </c>
      <c r="I42" s="6722">
        <v>0</v>
      </c>
      <c r="J42" s="7163">
        <f t="shared" si="0"/>
        <v>0</v>
      </c>
      <c r="K42" s="7082"/>
      <c r="L42" s="121"/>
      <c r="M42" s="164"/>
    </row>
    <row r="43" spans="1:13" s="99" customFormat="1" ht="13.2" hidden="1">
      <c r="A43" s="164"/>
      <c r="B43" s="121"/>
      <c r="C43" s="7130"/>
      <c r="D43" s="7164"/>
      <c r="E43" s="7008" t="b">
        <v>1</v>
      </c>
      <c r="F43" s="7008">
        <v>0</v>
      </c>
      <c r="G43" s="7008"/>
      <c r="H43" s="6722">
        <v>0</v>
      </c>
      <c r="I43" s="6722">
        <v>0</v>
      </c>
      <c r="J43" s="7163">
        <f t="shared" si="0"/>
        <v>0</v>
      </c>
      <c r="K43" s="7082"/>
      <c r="L43" s="121"/>
      <c r="M43" s="164"/>
    </row>
    <row r="44" spans="1:13" s="99" customFormat="1" ht="13.2" hidden="1">
      <c r="A44" s="164"/>
      <c r="B44" s="121"/>
      <c r="C44" s="7130"/>
      <c r="D44" s="7164"/>
      <c r="E44" s="7008" t="b">
        <v>1</v>
      </c>
      <c r="F44" s="7008">
        <v>0</v>
      </c>
      <c r="G44" s="7008"/>
      <c r="H44" s="6722">
        <v>0</v>
      </c>
      <c r="I44" s="6722">
        <v>0</v>
      </c>
      <c r="J44" s="7163">
        <f t="shared" si="0"/>
        <v>0</v>
      </c>
      <c r="K44" s="7082"/>
      <c r="L44" s="121"/>
      <c r="M44" s="164"/>
    </row>
    <row r="45" spans="1:13" s="99" customFormat="1" ht="13.2" hidden="1">
      <c r="A45" s="164"/>
      <c r="B45" s="121"/>
      <c r="C45" s="7130"/>
      <c r="D45" s="7164"/>
      <c r="E45" s="7008" t="b">
        <v>1</v>
      </c>
      <c r="F45" s="7008">
        <v>0</v>
      </c>
      <c r="G45" s="7008"/>
      <c r="H45" s="6722">
        <v>0</v>
      </c>
      <c r="I45" s="6722">
        <v>0</v>
      </c>
      <c r="J45" s="7163">
        <f t="shared" si="0"/>
        <v>0</v>
      </c>
      <c r="K45" s="7082"/>
      <c r="L45" s="121"/>
      <c r="M45" s="164"/>
    </row>
    <row r="46" spans="1:13" s="99" customFormat="1" ht="13.2" hidden="1">
      <c r="A46" s="164"/>
      <c r="B46" s="121"/>
      <c r="C46" s="7130"/>
      <c r="D46" s="7164"/>
      <c r="E46" s="7008" t="b">
        <v>1</v>
      </c>
      <c r="F46" s="7008">
        <v>0</v>
      </c>
      <c r="G46" s="7008"/>
      <c r="H46" s="6722">
        <v>0</v>
      </c>
      <c r="I46" s="6722">
        <v>0</v>
      </c>
      <c r="J46" s="7163">
        <f t="shared" si="0"/>
        <v>0</v>
      </c>
      <c r="K46" s="7082"/>
      <c r="L46" s="121"/>
      <c r="M46" s="164"/>
    </row>
    <row r="47" spans="1:13" s="99" customFormat="1" ht="13.2" hidden="1">
      <c r="A47" s="164"/>
      <c r="B47" s="121"/>
      <c r="C47" s="7130"/>
      <c r="D47" s="7164"/>
      <c r="E47" s="7008" t="b">
        <v>1</v>
      </c>
      <c r="F47" s="7008">
        <v>0</v>
      </c>
      <c r="G47" s="7008"/>
      <c r="H47" s="6722">
        <v>0</v>
      </c>
      <c r="I47" s="6722">
        <v>0</v>
      </c>
      <c r="J47" s="7163">
        <f t="shared" si="0"/>
        <v>0</v>
      </c>
      <c r="K47" s="7082"/>
      <c r="L47" s="121"/>
      <c r="M47" s="164"/>
    </row>
    <row r="48" spans="1:13" s="99" customFormat="1" ht="13.2" hidden="1">
      <c r="A48" s="164"/>
      <c r="B48" s="121"/>
      <c r="C48" s="7130"/>
      <c r="D48" s="7164"/>
      <c r="E48" s="7008" t="b">
        <v>1</v>
      </c>
      <c r="F48" s="7008">
        <v>0</v>
      </c>
      <c r="G48" s="7008"/>
      <c r="H48" s="6722">
        <v>0</v>
      </c>
      <c r="I48" s="6722">
        <v>0</v>
      </c>
      <c r="J48" s="7163">
        <f t="shared" si="0"/>
        <v>0</v>
      </c>
      <c r="K48" s="7082"/>
      <c r="L48" s="121"/>
      <c r="M48" s="164"/>
    </row>
    <row r="49" spans="1:13" s="99" customFormat="1" ht="13.2" hidden="1">
      <c r="A49" s="164"/>
      <c r="B49" s="121"/>
      <c r="C49" s="7130"/>
      <c r="D49" s="7164"/>
      <c r="E49" s="7008" t="b">
        <v>1</v>
      </c>
      <c r="F49" s="7008">
        <v>0</v>
      </c>
      <c r="G49" s="7008"/>
      <c r="H49" s="6722">
        <v>0</v>
      </c>
      <c r="I49" s="6722">
        <v>0</v>
      </c>
      <c r="J49" s="7163">
        <f t="shared" si="0"/>
        <v>0</v>
      </c>
      <c r="K49" s="7082"/>
      <c r="L49" s="121"/>
      <c r="M49" s="164"/>
    </row>
    <row r="50" spans="1:13" s="99" customFormat="1" ht="13.2" hidden="1">
      <c r="A50" s="164"/>
      <c r="B50" s="121"/>
      <c r="C50" s="7130"/>
      <c r="D50" s="7164"/>
      <c r="E50" s="7008" t="b">
        <v>1</v>
      </c>
      <c r="F50" s="7008">
        <v>0</v>
      </c>
      <c r="G50" s="7008"/>
      <c r="H50" s="6722">
        <v>0</v>
      </c>
      <c r="I50" s="6722">
        <v>0</v>
      </c>
      <c r="J50" s="7163">
        <f t="shared" si="0"/>
        <v>0</v>
      </c>
      <c r="K50" s="7082"/>
      <c r="L50" s="121"/>
      <c r="M50" s="164"/>
    </row>
    <row r="51" spans="1:13" s="99" customFormat="1" ht="13.2" hidden="1">
      <c r="A51" s="164"/>
      <c r="B51" s="121"/>
      <c r="C51" s="7130"/>
      <c r="D51" s="7164"/>
      <c r="E51" s="7008" t="b">
        <v>1</v>
      </c>
      <c r="F51" s="7008">
        <v>0</v>
      </c>
      <c r="G51" s="7008"/>
      <c r="H51" s="6722">
        <v>0</v>
      </c>
      <c r="I51" s="6722">
        <v>0</v>
      </c>
      <c r="J51" s="7163">
        <f t="shared" si="0"/>
        <v>0</v>
      </c>
      <c r="K51" s="7082"/>
      <c r="L51" s="121"/>
      <c r="M51" s="164"/>
    </row>
    <row r="52" spans="1:13" s="99" customFormat="1" ht="13.2" hidden="1">
      <c r="A52" s="164"/>
      <c r="B52" s="121"/>
      <c r="C52" s="7130"/>
      <c r="D52" s="7164"/>
      <c r="E52" s="7008" t="b">
        <v>1</v>
      </c>
      <c r="F52" s="7008">
        <v>0</v>
      </c>
      <c r="G52" s="7008"/>
      <c r="H52" s="6722">
        <v>0</v>
      </c>
      <c r="I52" s="6722">
        <v>0</v>
      </c>
      <c r="J52" s="7163">
        <f t="shared" si="0"/>
        <v>0</v>
      </c>
      <c r="K52" s="7082"/>
      <c r="L52" s="121"/>
      <c r="M52" s="164"/>
    </row>
    <row r="53" spans="1:13" s="99" customFormat="1" ht="13.2" hidden="1">
      <c r="A53" s="164"/>
      <c r="B53" s="121"/>
      <c r="C53" s="7130"/>
      <c r="D53" s="7164"/>
      <c r="E53" s="7008" t="b">
        <v>1</v>
      </c>
      <c r="F53" s="7008">
        <v>0</v>
      </c>
      <c r="G53" s="7008"/>
      <c r="H53" s="6722">
        <v>0</v>
      </c>
      <c r="I53" s="6722">
        <v>0</v>
      </c>
      <c r="J53" s="7163">
        <f t="shared" si="0"/>
        <v>0</v>
      </c>
      <c r="K53" s="7082"/>
      <c r="L53" s="121"/>
      <c r="M53" s="164"/>
    </row>
    <row r="54" spans="1:13" s="99" customFormat="1" ht="13.2" hidden="1">
      <c r="A54" s="164"/>
      <c r="B54" s="121"/>
      <c r="C54" s="7130"/>
      <c r="D54" s="7164"/>
      <c r="E54" s="7008" t="b">
        <v>1</v>
      </c>
      <c r="F54" s="7008">
        <v>0</v>
      </c>
      <c r="G54" s="7008"/>
      <c r="H54" s="6722">
        <v>0</v>
      </c>
      <c r="I54" s="6722">
        <v>0</v>
      </c>
      <c r="J54" s="7163">
        <f t="shared" si="0"/>
        <v>0</v>
      </c>
      <c r="K54" s="7082"/>
      <c r="L54" s="121"/>
      <c r="M54" s="164"/>
    </row>
    <row r="55" spans="1:13" s="99" customFormat="1" ht="13.2">
      <c r="A55" s="164"/>
      <c r="B55" s="121"/>
      <c r="C55" s="7130" t="s">
        <v>4409</v>
      </c>
      <c r="D55" s="7164"/>
      <c r="E55" s="7008" t="b">
        <v>1</v>
      </c>
      <c r="F55" s="7008">
        <v>0</v>
      </c>
      <c r="G55" s="7107">
        <f>IFERROR(H55/$H$57,0)</f>
        <v>0</v>
      </c>
      <c r="H55" s="6722">
        <v>0</v>
      </c>
      <c r="I55" s="6722">
        <v>0</v>
      </c>
      <c r="J55" s="7163">
        <f t="shared" si="0"/>
        <v>0</v>
      </c>
      <c r="K55" s="7082"/>
      <c r="L55" s="121"/>
      <c r="M55" s="164"/>
    </row>
    <row r="56" spans="1:13" s="99" customFormat="1" ht="13.2">
      <c r="A56" s="164"/>
      <c r="B56" s="121"/>
      <c r="C56" s="7070" t="s">
        <v>1251</v>
      </c>
      <c r="D56" s="7161"/>
      <c r="E56" s="7161"/>
      <c r="F56" s="7015">
        <f>SUMIF($E$11:$E$55,"TRUE",F11:F55)</f>
        <v>0</v>
      </c>
      <c r="G56" s="7015"/>
      <c r="H56" s="7015">
        <f>SUMIF($E$11:$E$55,"TRUE",H11:H55)</f>
        <v>0</v>
      </c>
      <c r="I56" s="7015">
        <f>SUMIF($E$11:$E$55,"TRUE",I11:I55)</f>
        <v>0</v>
      </c>
      <c r="J56" s="7163">
        <f>H56+I56</f>
        <v>0</v>
      </c>
      <c r="K56" s="7082"/>
      <c r="L56" s="121"/>
      <c r="M56" s="164"/>
    </row>
    <row r="57" spans="1:13" s="99" customFormat="1" ht="13.8" thickBot="1">
      <c r="A57" s="164"/>
      <c r="B57" s="121"/>
      <c r="C57" s="7135" t="s">
        <v>2804</v>
      </c>
      <c r="D57" s="7143"/>
      <c r="E57" s="7143"/>
      <c r="F57" s="7162">
        <f>SUM(F11:F55)</f>
        <v>0</v>
      </c>
      <c r="G57" s="7162"/>
      <c r="H57" s="7162">
        <f>SUM(H11:H55)</f>
        <v>0</v>
      </c>
      <c r="I57" s="7162">
        <f>SUM(I11:I55)</f>
        <v>0</v>
      </c>
      <c r="J57" s="7165">
        <f>H57+I57</f>
        <v>0</v>
      </c>
      <c r="K57" s="7137"/>
      <c r="L57" s="121"/>
      <c r="M57" s="164"/>
    </row>
    <row r="58" spans="1:13" s="99" customFormat="1" ht="13.8" thickBot="1">
      <c r="A58" s="164"/>
      <c r="B58" s="121"/>
      <c r="C58" s="121"/>
      <c r="D58" s="121"/>
      <c r="E58" s="121"/>
      <c r="F58" s="121"/>
      <c r="G58" s="121"/>
      <c r="H58" s="121"/>
      <c r="I58" s="121"/>
      <c r="J58" s="121"/>
      <c r="K58" s="121"/>
      <c r="L58" s="121"/>
      <c r="M58" s="164"/>
    </row>
    <row r="59" spans="1:13" ht="15.6">
      <c r="A59" s="336"/>
      <c r="B59" s="346"/>
      <c r="C59" s="346"/>
      <c r="D59" s="346"/>
      <c r="E59" s="346"/>
      <c r="F59" s="2"/>
      <c r="G59" s="2"/>
      <c r="H59" s="7157" t="s">
        <v>4305</v>
      </c>
      <c r="I59" s="7138" t="s">
        <v>4306</v>
      </c>
      <c r="J59" s="7158" t="s">
        <v>4307</v>
      </c>
      <c r="K59" s="346"/>
      <c r="L59" s="346"/>
      <c r="M59" s="336"/>
    </row>
    <row r="60" spans="1:13" ht="15.6">
      <c r="A60" s="336"/>
      <c r="B60" s="346"/>
      <c r="C60" s="346"/>
      <c r="D60" s="346"/>
      <c r="E60" s="346"/>
      <c r="F60" s="346"/>
      <c r="G60" s="160" t="s">
        <v>1251</v>
      </c>
      <c r="H60" s="7041">
        <f t="shared" ref="H60:J61" si="1">H56</f>
        <v>0</v>
      </c>
      <c r="I60" s="7042">
        <f t="shared" si="1"/>
        <v>0</v>
      </c>
      <c r="J60" s="7043">
        <f t="shared" si="1"/>
        <v>0</v>
      </c>
      <c r="K60" s="346"/>
      <c r="L60" s="346"/>
      <c r="M60" s="336"/>
    </row>
    <row r="61" spans="1:13" ht="16.2" thickBot="1">
      <c r="A61" s="336"/>
      <c r="B61" s="346"/>
      <c r="C61" s="346"/>
      <c r="D61" s="346"/>
      <c r="E61" s="346"/>
      <c r="F61" s="346"/>
      <c r="G61" s="160" t="s">
        <v>544</v>
      </c>
      <c r="H61" s="7044">
        <f t="shared" si="1"/>
        <v>0</v>
      </c>
      <c r="I61" s="7045">
        <f t="shared" si="1"/>
        <v>0</v>
      </c>
      <c r="J61" s="7046">
        <f t="shared" si="1"/>
        <v>0</v>
      </c>
      <c r="K61" s="346"/>
      <c r="L61" s="346"/>
      <c r="M61" s="336"/>
    </row>
    <row r="62" spans="1:13">
      <c r="A62" s="336"/>
      <c r="B62" s="346"/>
      <c r="C62" s="346"/>
      <c r="D62" s="346"/>
      <c r="E62" s="346"/>
      <c r="F62" s="346"/>
      <c r="G62" s="346"/>
      <c r="H62" s="346"/>
      <c r="I62" s="346"/>
      <c r="J62" s="346"/>
      <c r="K62" s="346"/>
      <c r="L62" s="346"/>
      <c r="M62" s="336"/>
    </row>
    <row r="63" spans="1:13">
      <c r="A63" s="336"/>
      <c r="B63" s="346"/>
      <c r="C63" s="346"/>
      <c r="D63" s="346"/>
      <c r="E63" s="126" t="s">
        <v>445</v>
      </c>
      <c r="F63" s="64" t="s">
        <v>3452</v>
      </c>
      <c r="G63" s="38"/>
      <c r="H63" s="346"/>
      <c r="I63" s="346"/>
      <c r="J63" s="346"/>
      <c r="K63" s="346"/>
      <c r="L63" s="346"/>
      <c r="M63" s="336"/>
    </row>
    <row r="64" spans="1:13">
      <c r="A64" s="336"/>
      <c r="B64" s="346"/>
      <c r="C64" s="346"/>
      <c r="D64" s="346"/>
      <c r="E64" s="126"/>
      <c r="F64" s="225" t="s">
        <v>4410</v>
      </c>
      <c r="G64" s="38"/>
      <c r="H64" s="346"/>
      <c r="I64" s="346"/>
      <c r="J64" s="346"/>
      <c r="K64" s="685"/>
      <c r="L64" s="346"/>
      <c r="M64" s="336"/>
    </row>
    <row r="65" spans="1:13">
      <c r="A65" s="336"/>
      <c r="B65" s="346"/>
      <c r="C65" s="346"/>
      <c r="D65" s="346"/>
      <c r="E65" s="346"/>
      <c r="F65" s="346"/>
      <c r="G65" s="346"/>
      <c r="H65" s="346"/>
      <c r="I65" s="346"/>
      <c r="J65" s="346"/>
      <c r="K65" s="346"/>
      <c r="L65" s="346"/>
      <c r="M65" s="336"/>
    </row>
    <row r="66" spans="1:13">
      <c r="A66" s="336"/>
      <c r="B66" s="336"/>
      <c r="C66" s="336"/>
      <c r="D66" s="336"/>
      <c r="E66" s="336"/>
      <c r="F66" s="336"/>
      <c r="G66" s="336"/>
      <c r="H66" s="336"/>
      <c r="I66" s="336"/>
      <c r="J66" s="336"/>
      <c r="K66" s="336"/>
      <c r="L66" s="336"/>
      <c r="M66" s="336"/>
    </row>
  </sheetData>
  <sheetProtection formatCells="0" formatColumns="0" formatRows="0"/>
  <customSheetViews>
    <customSheetView guid="{F416BD5B-C3AD-4F61-AAB2-55950A9B7E72}" topLeftCell="A2">
      <selection activeCell="G33" sqref="G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D59" sqref="D59"/>
      <pageMargins left="0" right="0" top="0" bottom="0" header="0" footer="0"/>
    </customSheetView>
  </customSheetViews>
  <mergeCells count="3">
    <mergeCell ref="C3:E3"/>
    <mergeCell ref="D4:E4"/>
    <mergeCell ref="D5:E5"/>
  </mergeCells>
  <conditionalFormatting sqref="G55">
    <cfRule type="cellIs" dxfId="1" priority="1" operator="greaterThan">
      <formula>0.1</formula>
    </cfRule>
  </conditionalFormatting>
  <hyperlinks>
    <hyperlink ref="L2" location="Index!A1" display="Index" xr:uid="{99762C40-F759-4D08-8214-D33C24C8050E}"/>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7">
    <tabColor theme="8" tint="-0.499984740745262"/>
  </sheetPr>
  <dimension ref="A1:L36"/>
  <sheetViews>
    <sheetView zoomScale="85" zoomScaleNormal="85" workbookViewId="0">
      <selection activeCell="C24" sqref="C24:C25"/>
    </sheetView>
  </sheetViews>
  <sheetFormatPr defaultColWidth="0" defaultRowHeight="15.6" zeroHeight="1"/>
  <cols>
    <col min="1" max="1" width="2.6640625" style="906" customWidth="1"/>
    <col min="2" max="2" width="7.33203125" style="906" customWidth="1"/>
    <col min="3" max="3" width="3.88671875" style="906" customWidth="1"/>
    <col min="4" max="4" width="34" style="906" customWidth="1"/>
    <col min="5" max="5" width="19.88671875" style="906" customWidth="1"/>
    <col min="6" max="6" width="17.88671875" style="906" customWidth="1"/>
    <col min="7" max="7" width="14.44140625" style="906" customWidth="1"/>
    <col min="8" max="8" width="18.33203125" style="906" customWidth="1"/>
    <col min="9" max="9" width="17.44140625" style="906" customWidth="1"/>
    <col min="10" max="10" width="23.33203125" style="906" customWidth="1"/>
    <col min="11" max="11" width="9.109375" style="906" customWidth="1"/>
    <col min="12" max="12" width="3.5546875" style="906" customWidth="1"/>
    <col min="13" max="16384" width="9.109375" style="906" hidden="1"/>
  </cols>
  <sheetData>
    <row r="1" spans="1:12">
      <c r="A1" s="163"/>
      <c r="B1" s="163"/>
      <c r="C1" s="163"/>
      <c r="D1" s="163"/>
      <c r="E1" s="163"/>
      <c r="F1" s="163"/>
      <c r="G1" s="163"/>
      <c r="H1" s="163"/>
      <c r="I1" s="163"/>
      <c r="J1" s="163"/>
      <c r="K1" s="163"/>
      <c r="L1" s="163"/>
    </row>
    <row r="2" spans="1:12" ht="16.2" thickBot="1">
      <c r="A2" s="163"/>
      <c r="B2" s="144" t="s">
        <v>370</v>
      </c>
      <c r="C2" s="119"/>
      <c r="D2" s="119"/>
      <c r="E2" s="119"/>
      <c r="F2" s="119"/>
      <c r="G2" s="119"/>
      <c r="H2" s="119"/>
      <c r="I2" s="119"/>
      <c r="J2" s="119"/>
      <c r="K2" s="2204" t="s">
        <v>1</v>
      </c>
      <c r="L2" s="163"/>
    </row>
    <row r="3" spans="1:12" ht="16.2" thickBot="1">
      <c r="A3" s="163"/>
      <c r="B3" s="119"/>
      <c r="C3" s="7166" t="s">
        <v>4411</v>
      </c>
      <c r="D3" s="7167"/>
      <c r="E3" s="7167"/>
      <c r="F3" s="7168"/>
      <c r="G3" s="7169"/>
      <c r="H3" s="118"/>
      <c r="I3" s="118"/>
      <c r="J3" s="39"/>
      <c r="K3" s="119"/>
      <c r="L3" s="163"/>
    </row>
    <row r="4" spans="1:12">
      <c r="A4" s="163"/>
      <c r="B4" s="119"/>
      <c r="C4" s="4391" t="s">
        <v>723</v>
      </c>
      <c r="D4" s="2525"/>
      <c r="E4" s="8864" t="str">
        <f>AW!D4</f>
        <v>ABC Company</v>
      </c>
      <c r="F4" s="8000"/>
      <c r="G4" s="8865"/>
      <c r="H4" s="118"/>
      <c r="I4" s="118"/>
      <c r="J4" s="118"/>
      <c r="K4" s="119"/>
      <c r="L4" s="163"/>
    </row>
    <row r="5" spans="1:12" ht="16.2" thickBot="1">
      <c r="A5" s="163"/>
      <c r="B5" s="119"/>
      <c r="C5" s="4395" t="s">
        <v>724</v>
      </c>
      <c r="D5" s="4396"/>
      <c r="E5" s="8866" t="str">
        <f>AW!D5</f>
        <v>31 December 202x</v>
      </c>
      <c r="F5" s="8867"/>
      <c r="G5" s="8868"/>
      <c r="H5" s="120"/>
      <c r="I5" s="120"/>
      <c r="J5" s="120"/>
      <c r="K5" s="119"/>
      <c r="L5" s="163"/>
    </row>
    <row r="6" spans="1:12">
      <c r="A6" s="163"/>
      <c r="B6" s="119"/>
      <c r="C6" s="119"/>
      <c r="D6" s="119"/>
      <c r="E6" s="119"/>
      <c r="F6" s="119"/>
      <c r="G6" s="119"/>
      <c r="H6" s="119"/>
      <c r="I6" s="119"/>
      <c r="J6" s="119"/>
      <c r="K6" s="119"/>
      <c r="L6" s="163"/>
    </row>
    <row r="7" spans="1:12" ht="16.2" thickBot="1">
      <c r="A7" s="163"/>
      <c r="B7" s="119"/>
      <c r="C7" s="6720"/>
      <c r="D7" s="6720"/>
      <c r="E7" s="7170"/>
      <c r="F7" s="119"/>
      <c r="G7" s="119"/>
      <c r="H7" s="119"/>
      <c r="I7" s="119"/>
      <c r="J7" s="119"/>
      <c r="K7" s="119"/>
      <c r="L7" s="163"/>
    </row>
    <row r="8" spans="1:12" s="99" customFormat="1" ht="26.4">
      <c r="A8" s="164"/>
      <c r="B8" s="121"/>
      <c r="C8" s="8766" t="s">
        <v>6</v>
      </c>
      <c r="D8" s="8051"/>
      <c r="E8" s="7171" t="s">
        <v>4302</v>
      </c>
      <c r="F8" s="7152" t="s">
        <v>4035</v>
      </c>
      <c r="G8" s="7095" t="s">
        <v>4305</v>
      </c>
      <c r="H8" s="7095" t="s">
        <v>4306</v>
      </c>
      <c r="I8" s="7095" t="s">
        <v>4307</v>
      </c>
      <c r="J8" s="6827" t="s">
        <v>3838</v>
      </c>
      <c r="K8" s="121"/>
      <c r="L8" s="164"/>
    </row>
    <row r="9" spans="1:12" s="99" customFormat="1" ht="13.2">
      <c r="A9" s="164"/>
      <c r="B9" s="121"/>
      <c r="C9" s="7096"/>
      <c r="D9" s="2723"/>
      <c r="E9" s="7098" t="s">
        <v>2148</v>
      </c>
      <c r="F9" s="7128"/>
      <c r="G9" s="7097"/>
      <c r="H9" s="7097"/>
      <c r="I9" s="7097" t="s">
        <v>4380</v>
      </c>
      <c r="J9" s="7172"/>
      <c r="K9" s="121"/>
      <c r="L9" s="164"/>
    </row>
    <row r="10" spans="1:12" s="99" customFormat="1" ht="15" customHeight="1">
      <c r="A10" s="164"/>
      <c r="B10" s="121"/>
      <c r="C10" s="8918" t="s">
        <v>734</v>
      </c>
      <c r="D10" s="8919"/>
      <c r="E10" s="7101" t="s">
        <v>735</v>
      </c>
      <c r="F10" s="7101" t="s">
        <v>736</v>
      </c>
      <c r="G10" s="7101" t="s">
        <v>1249</v>
      </c>
      <c r="H10" s="7101" t="s">
        <v>738</v>
      </c>
      <c r="I10" s="7101" t="s">
        <v>1546</v>
      </c>
      <c r="J10" s="7102" t="s">
        <v>1547</v>
      </c>
      <c r="K10" s="529"/>
      <c r="L10" s="164"/>
    </row>
    <row r="11" spans="1:12" s="99" customFormat="1" ht="13.2">
      <c r="A11" s="164"/>
      <c r="B11" s="121"/>
      <c r="C11" s="7173" t="s">
        <v>4412</v>
      </c>
      <c r="D11" s="7109"/>
      <c r="E11" s="7103"/>
      <c r="F11" s="7008"/>
      <c r="G11" s="7131"/>
      <c r="H11" s="7131"/>
      <c r="I11" s="7110"/>
      <c r="J11" s="7082"/>
      <c r="K11" s="121"/>
      <c r="L11" s="164"/>
    </row>
    <row r="12" spans="1:12" s="99" customFormat="1" ht="13.2">
      <c r="A12" s="164"/>
      <c r="B12" s="121"/>
      <c r="C12" s="7173"/>
      <c r="D12" s="7109" t="s">
        <v>4413</v>
      </c>
      <c r="E12" s="7008" t="b">
        <v>1</v>
      </c>
      <c r="F12" s="7174">
        <v>0</v>
      </c>
      <c r="G12" s="7174">
        <v>0</v>
      </c>
      <c r="H12" s="7174">
        <v>0</v>
      </c>
      <c r="I12" s="7175">
        <f>+G12+H12</f>
        <v>0</v>
      </c>
      <c r="J12" s="7176"/>
      <c r="K12" s="121"/>
      <c r="L12" s="164"/>
    </row>
    <row r="13" spans="1:12" s="99" customFormat="1" ht="13.2">
      <c r="A13" s="164"/>
      <c r="B13" s="121"/>
      <c r="C13" s="7173"/>
      <c r="D13" s="7109" t="s">
        <v>4414</v>
      </c>
      <c r="E13" s="7008" t="b">
        <v>0</v>
      </c>
      <c r="F13" s="7008">
        <v>0</v>
      </c>
      <c r="G13" s="7008">
        <v>0</v>
      </c>
      <c r="H13" s="7008">
        <v>0</v>
      </c>
      <c r="I13" s="7175">
        <f t="shared" ref="I13:I23" si="0">+G13+H13</f>
        <v>0</v>
      </c>
      <c r="J13" s="7029"/>
      <c r="K13" s="121"/>
      <c r="L13" s="164"/>
    </row>
    <row r="14" spans="1:12" s="99" customFormat="1" ht="13.2">
      <c r="A14" s="164"/>
      <c r="B14" s="121"/>
      <c r="C14" s="7177"/>
      <c r="D14" s="7109" t="s">
        <v>4415</v>
      </c>
      <c r="E14" s="7008" t="b">
        <v>1</v>
      </c>
      <c r="F14" s="7008">
        <v>0</v>
      </c>
      <c r="G14" s="7008">
        <v>0</v>
      </c>
      <c r="H14" s="7008">
        <v>0</v>
      </c>
      <c r="I14" s="7175">
        <f t="shared" si="0"/>
        <v>0</v>
      </c>
      <c r="J14" s="7029"/>
      <c r="K14" s="121"/>
      <c r="L14" s="164"/>
    </row>
    <row r="15" spans="1:12" s="99" customFormat="1" ht="13.2">
      <c r="A15" s="164"/>
      <c r="B15" s="121"/>
      <c r="C15" s="7173" t="s">
        <v>4416</v>
      </c>
      <c r="D15" s="7109"/>
      <c r="E15" s="7103"/>
      <c r="F15" s="7008"/>
      <c r="G15" s="7008"/>
      <c r="H15" s="7008"/>
      <c r="I15" s="7031"/>
      <c r="J15" s="7029"/>
      <c r="K15" s="121"/>
      <c r="L15" s="164"/>
    </row>
    <row r="16" spans="1:12" s="99" customFormat="1" ht="13.2">
      <c r="A16" s="164"/>
      <c r="B16" s="121"/>
      <c r="C16" s="7173"/>
      <c r="D16" s="7109" t="s">
        <v>4417</v>
      </c>
      <c r="E16" s="7008" t="b">
        <v>1</v>
      </c>
      <c r="F16" s="7008">
        <v>0</v>
      </c>
      <c r="G16" s="7008">
        <v>0</v>
      </c>
      <c r="H16" s="7008">
        <v>0</v>
      </c>
      <c r="I16" s="7175">
        <f t="shared" si="0"/>
        <v>0</v>
      </c>
      <c r="J16" s="7029"/>
      <c r="K16" s="121"/>
      <c r="L16" s="164"/>
    </row>
    <row r="17" spans="1:12" s="99" customFormat="1" ht="13.2">
      <c r="A17" s="164"/>
      <c r="B17" s="121"/>
      <c r="C17" s="7173"/>
      <c r="D17" s="7109" t="s">
        <v>4418</v>
      </c>
      <c r="E17" s="7008" t="b">
        <v>1</v>
      </c>
      <c r="F17" s="7008">
        <v>0</v>
      </c>
      <c r="G17" s="7008">
        <v>0</v>
      </c>
      <c r="H17" s="7008">
        <v>0</v>
      </c>
      <c r="I17" s="7175">
        <f t="shared" si="0"/>
        <v>0</v>
      </c>
      <c r="J17" s="7029"/>
      <c r="K17" s="121"/>
      <c r="L17" s="164"/>
    </row>
    <row r="18" spans="1:12" s="99" customFormat="1" ht="13.2">
      <c r="A18" s="164"/>
      <c r="B18" s="121"/>
      <c r="C18" s="7173"/>
      <c r="D18" s="7109" t="s">
        <v>4419</v>
      </c>
      <c r="E18" s="7008" t="b">
        <v>1</v>
      </c>
      <c r="F18" s="7008">
        <v>0</v>
      </c>
      <c r="G18" s="7008">
        <v>0</v>
      </c>
      <c r="H18" s="7008">
        <v>0</v>
      </c>
      <c r="I18" s="7175">
        <f t="shared" si="0"/>
        <v>0</v>
      </c>
      <c r="J18" s="7029"/>
      <c r="K18" s="121"/>
      <c r="L18" s="164"/>
    </row>
    <row r="19" spans="1:12" s="99" customFormat="1" ht="13.2">
      <c r="A19" s="164"/>
      <c r="B19" s="121"/>
      <c r="C19" s="7173"/>
      <c r="D19" s="7109" t="s">
        <v>4420</v>
      </c>
      <c r="E19" s="7008" t="b">
        <v>1</v>
      </c>
      <c r="F19" s="7008">
        <v>0</v>
      </c>
      <c r="G19" s="7008">
        <v>0</v>
      </c>
      <c r="H19" s="7008">
        <v>0</v>
      </c>
      <c r="I19" s="7175">
        <f t="shared" si="0"/>
        <v>0</v>
      </c>
      <c r="J19" s="7029"/>
      <c r="K19" s="121"/>
      <c r="L19" s="164"/>
    </row>
    <row r="20" spans="1:12" s="99" customFormat="1" ht="13.2">
      <c r="A20" s="164"/>
      <c r="B20" s="121"/>
      <c r="C20" s="7173"/>
      <c r="D20" s="7109" t="s">
        <v>4421</v>
      </c>
      <c r="E20" s="7008" t="b">
        <v>1</v>
      </c>
      <c r="F20" s="7008">
        <v>0</v>
      </c>
      <c r="G20" s="7008">
        <v>0</v>
      </c>
      <c r="H20" s="7008">
        <v>0</v>
      </c>
      <c r="I20" s="7175">
        <f t="shared" si="0"/>
        <v>0</v>
      </c>
      <c r="J20" s="7029"/>
      <c r="K20" s="121"/>
      <c r="L20" s="164"/>
    </row>
    <row r="21" spans="1:12" s="99" customFormat="1" ht="13.2">
      <c r="A21" s="164"/>
      <c r="B21" s="121"/>
      <c r="C21" s="7173"/>
      <c r="D21" s="7109" t="s">
        <v>4422</v>
      </c>
      <c r="E21" s="7008" t="b">
        <v>1</v>
      </c>
      <c r="F21" s="7008">
        <v>0</v>
      </c>
      <c r="G21" s="7008">
        <v>0</v>
      </c>
      <c r="H21" s="7008">
        <v>0</v>
      </c>
      <c r="I21" s="7175">
        <f t="shared" si="0"/>
        <v>0</v>
      </c>
      <c r="J21" s="7029"/>
      <c r="K21" s="121"/>
      <c r="L21" s="164"/>
    </row>
    <row r="22" spans="1:12" s="99" customFormat="1" ht="13.2">
      <c r="A22" s="164"/>
      <c r="B22" s="121"/>
      <c r="C22" s="7173"/>
      <c r="D22" s="7109" t="s">
        <v>4423</v>
      </c>
      <c r="E22" s="7008" t="b">
        <v>1</v>
      </c>
      <c r="F22" s="7008">
        <v>0</v>
      </c>
      <c r="G22" s="7008">
        <v>0</v>
      </c>
      <c r="H22" s="7008">
        <v>0</v>
      </c>
      <c r="I22" s="7175">
        <f t="shared" si="0"/>
        <v>0</v>
      </c>
      <c r="J22" s="7029"/>
      <c r="K22" s="121"/>
      <c r="L22" s="164"/>
    </row>
    <row r="23" spans="1:12" s="99" customFormat="1" ht="13.2">
      <c r="A23" s="164"/>
      <c r="B23" s="121"/>
      <c r="C23" s="7173" t="s">
        <v>4424</v>
      </c>
      <c r="D23" s="7109"/>
      <c r="E23" s="7008" t="b">
        <v>1</v>
      </c>
      <c r="F23" s="7008">
        <v>0</v>
      </c>
      <c r="G23" s="7008">
        <v>0</v>
      </c>
      <c r="H23" s="7008">
        <v>0</v>
      </c>
      <c r="I23" s="7175">
        <f t="shared" si="0"/>
        <v>0</v>
      </c>
      <c r="J23" s="7029"/>
      <c r="K23" s="121"/>
      <c r="L23" s="164"/>
    </row>
    <row r="24" spans="1:12" s="99" customFormat="1" ht="13.2">
      <c r="A24" s="164"/>
      <c r="B24" s="121"/>
      <c r="C24" s="7178" t="s">
        <v>1251</v>
      </c>
      <c r="D24" s="7179"/>
      <c r="E24" s="7180"/>
      <c r="F24" s="7015">
        <f>SUMIF($E$12:$E$23,"TRUE",F12:F23)</f>
        <v>0</v>
      </c>
      <c r="G24" s="7015">
        <f>SUMIF($E$12:$E$23,"TRUE",G12:G23)</f>
        <v>0</v>
      </c>
      <c r="H24" s="7015">
        <f>SUMIF($E$12:$E$23,"TRUE",H12:H23)</f>
        <v>0</v>
      </c>
      <c r="I24" s="7015">
        <f>SUMIF($E$12:$E$23,"TRUE",I12:I23)</f>
        <v>0</v>
      </c>
      <c r="J24" s="7034"/>
      <c r="K24" s="121"/>
      <c r="L24" s="164"/>
    </row>
    <row r="25" spans="1:12" s="99" customFormat="1" ht="13.8" thickBot="1">
      <c r="A25" s="164"/>
      <c r="B25" s="121"/>
      <c r="C25" s="7181" t="s">
        <v>1656</v>
      </c>
      <c r="D25" s="7136"/>
      <c r="E25" s="7136"/>
      <c r="F25" s="7162">
        <f>SUM(F11:F23)</f>
        <v>0</v>
      </c>
      <c r="G25" s="7162">
        <f>SUM(G11:G23)</f>
        <v>0</v>
      </c>
      <c r="H25" s="7162">
        <f>SUM(H11:H23)</f>
        <v>0</v>
      </c>
      <c r="I25" s="7162">
        <f>SUM(I11:I23)</f>
        <v>0</v>
      </c>
      <c r="J25" s="7182"/>
      <c r="K25" s="121"/>
      <c r="L25" s="164"/>
    </row>
    <row r="26" spans="1:12" ht="16.2" thickBot="1">
      <c r="A26" s="163"/>
      <c r="B26" s="119"/>
      <c r="C26" s="119"/>
      <c r="D26" s="119"/>
      <c r="E26" s="119"/>
      <c r="F26" s="119"/>
      <c r="G26" s="119"/>
      <c r="H26" s="119"/>
      <c r="I26" s="119"/>
      <c r="J26" s="119"/>
      <c r="K26" s="119"/>
      <c r="L26" s="163"/>
    </row>
    <row r="27" spans="1:12" ht="27">
      <c r="A27" s="163"/>
      <c r="B27" s="119"/>
      <c r="C27" s="119"/>
      <c r="D27" s="119"/>
      <c r="E27" s="119"/>
      <c r="F27" s="2"/>
      <c r="G27" s="7157" t="s">
        <v>4305</v>
      </c>
      <c r="H27" s="7138" t="s">
        <v>4306</v>
      </c>
      <c r="I27" s="7158" t="s">
        <v>4307</v>
      </c>
      <c r="J27" s="119"/>
      <c r="K27" s="119"/>
      <c r="L27" s="163"/>
    </row>
    <row r="28" spans="1:12">
      <c r="A28" s="163"/>
      <c r="B28" s="119"/>
      <c r="C28" s="119"/>
      <c r="D28" s="119"/>
      <c r="E28" s="121"/>
      <c r="F28" s="2246" t="s">
        <v>967</v>
      </c>
      <c r="G28" s="7183">
        <f>SUM(G12:G14)</f>
        <v>0</v>
      </c>
      <c r="H28" s="7042">
        <f>SUM(H12:H14)</f>
        <v>0</v>
      </c>
      <c r="I28" s="7184">
        <f>SUM(I12:I14)</f>
        <v>0</v>
      </c>
      <c r="J28" s="119"/>
      <c r="K28" s="119"/>
      <c r="L28" s="163"/>
    </row>
    <row r="29" spans="1:12">
      <c r="A29" s="163"/>
      <c r="B29" s="119"/>
      <c r="C29" s="119"/>
      <c r="D29" s="119"/>
      <c r="E29" s="121"/>
      <c r="F29" s="2246" t="s">
        <v>968</v>
      </c>
      <c r="G29" s="7183">
        <f>SUM(G16:G22)</f>
        <v>0</v>
      </c>
      <c r="H29" s="7042">
        <f>SUM(H16:H22)</f>
        <v>0</v>
      </c>
      <c r="I29" s="7184">
        <f>SUM(I16:I22)</f>
        <v>0</v>
      </c>
      <c r="J29" s="119"/>
      <c r="K29" s="119"/>
      <c r="L29" s="163"/>
    </row>
    <row r="30" spans="1:12">
      <c r="A30" s="163"/>
      <c r="B30" s="119"/>
      <c r="C30" s="119"/>
      <c r="D30" s="119"/>
      <c r="E30" s="121"/>
      <c r="F30" s="2246" t="s">
        <v>969</v>
      </c>
      <c r="G30" s="7183">
        <f>G23</f>
        <v>0</v>
      </c>
      <c r="H30" s="7042">
        <f>H23</f>
        <v>0</v>
      </c>
      <c r="I30" s="7184">
        <f>I23</f>
        <v>0</v>
      </c>
      <c r="J30" s="119"/>
      <c r="K30" s="119"/>
      <c r="L30" s="163"/>
    </row>
    <row r="31" spans="1:12">
      <c r="A31" s="163"/>
      <c r="B31" s="119"/>
      <c r="C31" s="119"/>
      <c r="D31" s="119"/>
      <c r="E31" s="119"/>
      <c r="F31" s="160" t="s">
        <v>1251</v>
      </c>
      <c r="G31" s="7041">
        <f t="shared" ref="G31:I32" si="1">G24</f>
        <v>0</v>
      </c>
      <c r="H31" s="7042">
        <f t="shared" si="1"/>
        <v>0</v>
      </c>
      <c r="I31" s="7043">
        <f t="shared" si="1"/>
        <v>0</v>
      </c>
      <c r="J31" s="119"/>
      <c r="K31" s="119"/>
      <c r="L31" s="163"/>
    </row>
    <row r="32" spans="1:12" ht="16.2" thickBot="1">
      <c r="A32" s="163"/>
      <c r="B32" s="119"/>
      <c r="C32" s="119"/>
      <c r="D32" s="119"/>
      <c r="E32" s="119"/>
      <c r="F32" s="160" t="s">
        <v>544</v>
      </c>
      <c r="G32" s="7044">
        <f t="shared" si="1"/>
        <v>0</v>
      </c>
      <c r="H32" s="7045">
        <f t="shared" si="1"/>
        <v>0</v>
      </c>
      <c r="I32" s="7046">
        <f t="shared" si="1"/>
        <v>0</v>
      </c>
      <c r="J32" s="119"/>
      <c r="K32" s="119"/>
      <c r="L32" s="163"/>
    </row>
    <row r="33" spans="1:12">
      <c r="A33" s="163"/>
      <c r="B33" s="119"/>
      <c r="C33" s="119"/>
      <c r="D33" s="119"/>
      <c r="E33" s="119"/>
      <c r="F33" s="119"/>
      <c r="G33" s="119"/>
      <c r="H33" s="119"/>
      <c r="I33" s="119"/>
      <c r="J33" s="119"/>
      <c r="K33" s="119"/>
      <c r="L33" s="163"/>
    </row>
    <row r="34" spans="1:12">
      <c r="A34" s="163"/>
      <c r="B34" s="119"/>
      <c r="C34" s="119"/>
      <c r="D34" s="126" t="s">
        <v>445</v>
      </c>
      <c r="E34" s="64" t="s">
        <v>3452</v>
      </c>
      <c r="F34" s="64"/>
      <c r="G34" s="119"/>
      <c r="H34" s="119"/>
      <c r="I34" s="119"/>
      <c r="J34" s="685"/>
      <c r="K34" s="119"/>
      <c r="L34" s="163"/>
    </row>
    <row r="35" spans="1:12">
      <c r="A35" s="163"/>
      <c r="B35" s="119"/>
      <c r="C35" s="119"/>
      <c r="D35" s="119"/>
      <c r="E35" s="346"/>
      <c r="F35" s="207"/>
      <c r="G35" s="119"/>
      <c r="H35" s="119"/>
      <c r="I35" s="119"/>
      <c r="J35" s="119"/>
      <c r="K35" s="119"/>
      <c r="L35" s="163"/>
    </row>
    <row r="36" spans="1:12">
      <c r="A36" s="163"/>
      <c r="B36" s="163"/>
      <c r="C36" s="163"/>
      <c r="D36" s="163"/>
      <c r="E36" s="163"/>
      <c r="F36" s="163"/>
      <c r="G36" s="163"/>
      <c r="H36" s="163"/>
      <c r="I36" s="163"/>
      <c r="J36" s="163"/>
      <c r="K36" s="163"/>
      <c r="L36" s="163"/>
    </row>
  </sheetData>
  <sheetProtection formatColumns="0" formatRows="0"/>
  <customSheetViews>
    <customSheetView guid="{F416BD5B-C3AD-4F61-AAB2-55950A9B7E72}" topLeftCell="A7">
      <selection activeCell="H30" sqref="H30"/>
      <pageMargins left="0" right="0" top="0" bottom="0" header="0" footer="0"/>
    </customSheetView>
    <customSheetView guid="{E14211BF-3959-45CF-A937-AD36AACCEFAC}">
      <selection activeCell="C8" sqref="C8:D8"/>
      <pageMargins left="0" right="0" top="0" bottom="0" header="0" footer="0"/>
    </customSheetView>
    <customSheetView guid="{41E394DC-1FDD-4D1F-8620-137B7012DC10}">
      <selection activeCell="C8" sqref="C8:D8"/>
      <pageMargins left="0" right="0" top="0" bottom="0" header="0" footer="0"/>
    </customSheetView>
    <customSheetView guid="{CC70D5D3-3A1F-46AA-BDCE-F692C2C36BEE}">
      <selection activeCell="C23" sqref="C23"/>
      <pageMargins left="0" right="0" top="0" bottom="0" header="0" footer="0"/>
    </customSheetView>
  </customSheetViews>
  <mergeCells count="4">
    <mergeCell ref="E4:G4"/>
    <mergeCell ref="E5:G5"/>
    <mergeCell ref="C10:D10"/>
    <mergeCell ref="C8:D8"/>
  </mergeCells>
  <hyperlinks>
    <hyperlink ref="K2" location="Index!A1" display="Index" xr:uid="{9C4A87D3-233B-4BE4-9ACA-4FF58CE71872}"/>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8">
    <tabColor theme="8" tint="-0.499984740745262"/>
  </sheetPr>
  <dimension ref="A1:M27"/>
  <sheetViews>
    <sheetView zoomScale="85" zoomScaleNormal="85" workbookViewId="0">
      <selection activeCell="I10" sqref="I10"/>
    </sheetView>
  </sheetViews>
  <sheetFormatPr defaultColWidth="0" defaultRowHeight="15" zeroHeight="1"/>
  <cols>
    <col min="1" max="1" width="2.33203125" style="534" customWidth="1"/>
    <col min="2" max="2" width="9.109375" style="534" customWidth="1"/>
    <col min="3" max="3" width="3.109375" style="534" customWidth="1"/>
    <col min="4" max="4" width="30.88671875" style="534" customWidth="1"/>
    <col min="5" max="5" width="22.33203125" style="534" customWidth="1"/>
    <col min="6" max="6" width="23.44140625" style="534" customWidth="1"/>
    <col min="7" max="7" width="18.44140625" style="534" bestFit="1" customWidth="1"/>
    <col min="8" max="8" width="18.88671875" style="534" customWidth="1"/>
    <col min="9" max="9" width="17.109375" style="534" customWidth="1"/>
    <col min="10" max="10" width="15" style="534" customWidth="1"/>
    <col min="11" max="11" width="25" style="534" customWidth="1"/>
    <col min="12" max="13" width="9.109375" style="534" customWidth="1"/>
    <col min="14" max="16384" width="9.109375" style="534" hidden="1"/>
  </cols>
  <sheetData>
    <row r="1" spans="1:13">
      <c r="A1" s="336"/>
      <c r="B1" s="336"/>
      <c r="C1" s="336"/>
      <c r="D1" s="336"/>
      <c r="E1" s="336"/>
      <c r="F1" s="336"/>
      <c r="G1" s="336"/>
      <c r="H1" s="336"/>
      <c r="I1" s="336"/>
      <c r="J1" s="336"/>
      <c r="K1" s="336"/>
      <c r="L1" s="336"/>
      <c r="M1" s="336"/>
    </row>
    <row r="2" spans="1:13" ht="15.6" thickBot="1">
      <c r="A2" s="336"/>
      <c r="B2" s="144" t="s">
        <v>373</v>
      </c>
      <c r="C2" s="346"/>
      <c r="D2" s="346"/>
      <c r="E2" s="346"/>
      <c r="F2" s="346"/>
      <c r="G2" s="346"/>
      <c r="H2" s="346"/>
      <c r="I2" s="346"/>
      <c r="J2" s="346"/>
      <c r="K2" s="346"/>
      <c r="L2" s="2204" t="s">
        <v>1</v>
      </c>
      <c r="M2" s="336"/>
    </row>
    <row r="3" spans="1:13" ht="16.2" thickBot="1">
      <c r="A3" s="336"/>
      <c r="B3" s="346"/>
      <c r="C3" s="7166" t="s">
        <v>4425</v>
      </c>
      <c r="D3" s="7167"/>
      <c r="E3" s="7167"/>
      <c r="F3" s="7168"/>
      <c r="G3" s="7169"/>
      <c r="H3" s="527"/>
      <c r="I3" s="527"/>
      <c r="J3" s="527"/>
      <c r="K3" s="39"/>
      <c r="L3" s="346"/>
      <c r="M3" s="336"/>
    </row>
    <row r="4" spans="1:13" ht="15.6">
      <c r="A4" s="336"/>
      <c r="B4" s="346"/>
      <c r="C4" s="4391" t="s">
        <v>723</v>
      </c>
      <c r="D4" s="2525"/>
      <c r="E4" s="8864" t="str">
        <f>AX!E4</f>
        <v>ABC Company</v>
      </c>
      <c r="F4" s="8000"/>
      <c r="G4" s="8865"/>
      <c r="H4" s="527"/>
      <c r="I4" s="527"/>
      <c r="J4" s="527"/>
      <c r="K4" s="346"/>
      <c r="L4" s="346"/>
      <c r="M4" s="336"/>
    </row>
    <row r="5" spans="1:13" ht="16.2" thickBot="1">
      <c r="A5" s="336"/>
      <c r="B5" s="346"/>
      <c r="C5" s="4395" t="s">
        <v>724</v>
      </c>
      <c r="D5" s="4396"/>
      <c r="E5" s="8866" t="str">
        <f>AX!E5</f>
        <v>31 December 202x</v>
      </c>
      <c r="F5" s="8867"/>
      <c r="G5" s="8868"/>
      <c r="H5" s="528"/>
      <c r="I5" s="528"/>
      <c r="J5" s="528"/>
      <c r="K5" s="346"/>
      <c r="L5" s="346"/>
      <c r="M5" s="336"/>
    </row>
    <row r="6" spans="1:13">
      <c r="A6" s="336"/>
      <c r="B6" s="346"/>
      <c r="C6" s="346"/>
      <c r="D6" s="346"/>
      <c r="E6" s="346"/>
      <c r="F6" s="346"/>
      <c r="G6" s="346"/>
      <c r="H6" s="346"/>
      <c r="I6" s="346"/>
      <c r="J6" s="346"/>
      <c r="K6" s="346"/>
      <c r="L6" s="346"/>
      <c r="M6" s="336"/>
    </row>
    <row r="7" spans="1:13" ht="15.6" thickBot="1">
      <c r="A7" s="336"/>
      <c r="B7" s="346"/>
      <c r="C7" s="592"/>
      <c r="D7" s="592"/>
      <c r="E7" s="592"/>
      <c r="F7" s="346"/>
      <c r="G7" s="346"/>
      <c r="H7" s="346"/>
      <c r="I7" s="346"/>
      <c r="J7" s="346"/>
      <c r="K7" s="346"/>
      <c r="L7" s="346"/>
      <c r="M7" s="336"/>
    </row>
    <row r="8" spans="1:13" s="99" customFormat="1" ht="27" thickTop="1">
      <c r="A8" s="164"/>
      <c r="B8" s="121"/>
      <c r="C8" s="8920" t="s">
        <v>6</v>
      </c>
      <c r="D8" s="8921"/>
      <c r="E8" s="7095" t="s">
        <v>4302</v>
      </c>
      <c r="F8" s="2507" t="s">
        <v>4035</v>
      </c>
      <c r="G8" s="5301" t="s">
        <v>3278</v>
      </c>
      <c r="H8" s="2532" t="s">
        <v>4305</v>
      </c>
      <c r="I8" s="5301" t="s">
        <v>4306</v>
      </c>
      <c r="J8" s="2532" t="s">
        <v>4307</v>
      </c>
      <c r="K8" s="4452" t="s">
        <v>3838</v>
      </c>
      <c r="L8" s="121"/>
      <c r="M8" s="164"/>
    </row>
    <row r="9" spans="1:13" s="99" customFormat="1" ht="13.2">
      <c r="A9" s="164"/>
      <c r="B9" s="121"/>
      <c r="C9" s="8922"/>
      <c r="D9" s="8923"/>
      <c r="E9" s="7098" t="s">
        <v>2148</v>
      </c>
      <c r="F9" s="2760"/>
      <c r="G9" s="7185"/>
      <c r="H9" s="2760"/>
      <c r="I9" s="7074"/>
      <c r="J9" s="2717" t="s">
        <v>4426</v>
      </c>
      <c r="K9" s="7060"/>
      <c r="L9" s="121"/>
      <c r="M9" s="164"/>
    </row>
    <row r="10" spans="1:13" s="99" customFormat="1" ht="13.2">
      <c r="A10" s="164"/>
      <c r="B10" s="121"/>
      <c r="C10" s="7186"/>
      <c r="D10" s="2754" t="s">
        <v>734</v>
      </c>
      <c r="E10" s="7101" t="s">
        <v>735</v>
      </c>
      <c r="F10" s="2754" t="s">
        <v>736</v>
      </c>
      <c r="G10" s="2754" t="s">
        <v>1249</v>
      </c>
      <c r="H10" s="7187" t="s">
        <v>738</v>
      </c>
      <c r="I10" s="7101" t="s">
        <v>1546</v>
      </c>
      <c r="J10" s="7101" t="s">
        <v>1547</v>
      </c>
      <c r="K10" s="7102" t="s">
        <v>1548</v>
      </c>
      <c r="L10" s="121"/>
      <c r="M10" s="164"/>
    </row>
    <row r="11" spans="1:13" s="99" customFormat="1" ht="13.2">
      <c r="A11" s="164"/>
      <c r="B11" s="121"/>
      <c r="C11" s="7173" t="s">
        <v>4427</v>
      </c>
      <c r="D11" s="7109"/>
      <c r="E11" s="7008" t="b">
        <v>1</v>
      </c>
      <c r="F11" s="7031">
        <v>0</v>
      </c>
      <c r="G11" s="7188">
        <f>IFERROR(H11/$H$17,0)</f>
        <v>0</v>
      </c>
      <c r="H11" s="7031">
        <v>0</v>
      </c>
      <c r="I11" s="7189">
        <v>0</v>
      </c>
      <c r="J11" s="7190">
        <f>H11+I11</f>
        <v>0</v>
      </c>
      <c r="K11" s="7191"/>
      <c r="L11" s="121"/>
      <c r="M11" s="164"/>
    </row>
    <row r="12" spans="1:13" s="99" customFormat="1" ht="13.2">
      <c r="A12" s="164"/>
      <c r="B12" s="121"/>
      <c r="C12" s="7173" t="s">
        <v>4428</v>
      </c>
      <c r="D12" s="7109"/>
      <c r="E12" s="7008" t="b">
        <v>0</v>
      </c>
      <c r="F12" s="7031">
        <v>0</v>
      </c>
      <c r="G12" s="7188">
        <f>IFERROR(H12/$H$17,0)</f>
        <v>0</v>
      </c>
      <c r="H12" s="7031">
        <v>0</v>
      </c>
      <c r="I12" s="7189">
        <v>0</v>
      </c>
      <c r="J12" s="7190">
        <f>H12+I12</f>
        <v>0</v>
      </c>
      <c r="K12" s="7191"/>
      <c r="L12" s="121"/>
      <c r="M12" s="164"/>
    </row>
    <row r="13" spans="1:13" s="99" customFormat="1" ht="13.2">
      <c r="A13" s="164"/>
      <c r="B13" s="121"/>
      <c r="C13" s="7173" t="s">
        <v>4429</v>
      </c>
      <c r="D13" s="7192"/>
      <c r="E13" s="7008" t="b">
        <v>1</v>
      </c>
      <c r="F13" s="7031">
        <v>0</v>
      </c>
      <c r="G13" s="7188">
        <f>IFERROR(H13/$H$17,0)</f>
        <v>0</v>
      </c>
      <c r="H13" s="7031">
        <v>0</v>
      </c>
      <c r="I13" s="7189">
        <v>0</v>
      </c>
      <c r="J13" s="7190">
        <f>H13+I13</f>
        <v>0</v>
      </c>
      <c r="K13" s="7191"/>
      <c r="L13" s="121"/>
      <c r="M13" s="164"/>
    </row>
    <row r="14" spans="1:13" s="99" customFormat="1" ht="13.2">
      <c r="A14" s="164"/>
      <c r="B14" s="121"/>
      <c r="C14" s="7173" t="s">
        <v>4430</v>
      </c>
      <c r="D14" s="7192"/>
      <c r="E14" s="7008" t="b">
        <v>1</v>
      </c>
      <c r="F14" s="7031">
        <v>0</v>
      </c>
      <c r="G14" s="7188">
        <f>IFERROR(H14/$H$17,0)</f>
        <v>0</v>
      </c>
      <c r="H14" s="7193">
        <f>SUM(H9:H13)</f>
        <v>0</v>
      </c>
      <c r="I14" s="7194">
        <f>SUM(I9:I13)</f>
        <v>0</v>
      </c>
      <c r="J14" s="7190">
        <f>H14+I14</f>
        <v>0</v>
      </c>
      <c r="K14" s="7191"/>
      <c r="L14" s="121"/>
      <c r="M14" s="164"/>
    </row>
    <row r="15" spans="1:13" s="99" customFormat="1" ht="13.2">
      <c r="A15" s="164"/>
      <c r="B15" s="121"/>
      <c r="C15" s="7195" t="s">
        <v>4431</v>
      </c>
      <c r="D15" s="7196"/>
      <c r="E15" s="7008" t="b">
        <v>1</v>
      </c>
      <c r="F15" s="7008">
        <v>0</v>
      </c>
      <c r="G15" s="7188">
        <f>IFERROR(H15/$H$17,0)</f>
        <v>0</v>
      </c>
      <c r="H15" s="7197">
        <f>SUM(H9:H14)</f>
        <v>0</v>
      </c>
      <c r="I15" s="7198">
        <f>SUM(I9:I14)</f>
        <v>0</v>
      </c>
      <c r="J15" s="7010">
        <f>H15+I15</f>
        <v>0</v>
      </c>
      <c r="K15" s="7082"/>
      <c r="L15" s="121"/>
      <c r="M15" s="164"/>
    </row>
    <row r="16" spans="1:13" s="99" customFormat="1" ht="13.2">
      <c r="A16" s="164"/>
      <c r="B16" s="121"/>
      <c r="C16" s="7199" t="s">
        <v>1251</v>
      </c>
      <c r="D16" s="7192"/>
      <c r="E16" s="7161"/>
      <c r="F16" s="7015">
        <f>SUMIF($E$11:$E$15,"TRUE",F11:F15)</f>
        <v>0</v>
      </c>
      <c r="G16" s="7200"/>
      <c r="H16" s="7015">
        <f>SUMIF($E$11:$E$15,"TRUE",H11:H15)</f>
        <v>0</v>
      </c>
      <c r="I16" s="7015">
        <f>SUMIF($E$11:$E$15,"TRUE",I11:I15)</f>
        <v>0</v>
      </c>
      <c r="J16" s="7015">
        <f>SUMIF($E$11:$E$15,"TRUE",J11:J15)</f>
        <v>0</v>
      </c>
      <c r="K16" s="7082"/>
      <c r="L16" s="121"/>
      <c r="M16" s="164"/>
    </row>
    <row r="17" spans="1:13" s="99" customFormat="1" ht="13.8" thickBot="1">
      <c r="A17" s="164"/>
      <c r="B17" s="121"/>
      <c r="C17" s="7201" t="s">
        <v>2804</v>
      </c>
      <c r="D17" s="7202"/>
      <c r="E17" s="7143"/>
      <c r="F17" s="7162">
        <f>SUM(F11:F15)</f>
        <v>0</v>
      </c>
      <c r="G17" s="7203"/>
      <c r="H17" s="7162">
        <f>SUM(H11:H15)</f>
        <v>0</v>
      </c>
      <c r="I17" s="7162">
        <f>SUM(I11:I15)</f>
        <v>0</v>
      </c>
      <c r="J17" s="7162">
        <f>SUM(J11:J15)</f>
        <v>0</v>
      </c>
      <c r="K17" s="7204"/>
      <c r="L17" s="121"/>
      <c r="M17" s="164"/>
    </row>
    <row r="18" spans="1:13" s="99" customFormat="1" ht="13.8" thickBot="1">
      <c r="A18" s="164"/>
      <c r="B18" s="121"/>
      <c r="C18" s="121"/>
      <c r="D18" s="121"/>
      <c r="E18" s="121"/>
      <c r="F18" s="121"/>
      <c r="G18" s="540"/>
      <c r="H18" s="121"/>
      <c r="I18" s="121"/>
      <c r="J18" s="121"/>
      <c r="K18" s="121"/>
      <c r="L18" s="121"/>
      <c r="M18" s="164"/>
    </row>
    <row r="19" spans="1:13" s="99" customFormat="1" ht="27">
      <c r="A19" s="164"/>
      <c r="B19" s="121"/>
      <c r="C19" s="121"/>
      <c r="D19" s="121"/>
      <c r="E19" s="121"/>
      <c r="F19" s="121"/>
      <c r="G19" s="2"/>
      <c r="H19" s="7157" t="s">
        <v>4305</v>
      </c>
      <c r="I19" s="7138" t="s">
        <v>4306</v>
      </c>
      <c r="J19" s="7158" t="s">
        <v>4307</v>
      </c>
      <c r="K19" s="121"/>
      <c r="L19" s="121"/>
      <c r="M19" s="164"/>
    </row>
    <row r="20" spans="1:13" s="99" customFormat="1" ht="13.2">
      <c r="A20" s="164"/>
      <c r="B20" s="121"/>
      <c r="C20" s="121"/>
      <c r="D20" s="121"/>
      <c r="E20" s="121"/>
      <c r="F20" s="121"/>
      <c r="G20" s="160" t="s">
        <v>1251</v>
      </c>
      <c r="H20" s="7205">
        <f t="shared" ref="H20:J21" si="0">H16</f>
        <v>0</v>
      </c>
      <c r="I20" s="7206">
        <f t="shared" si="0"/>
        <v>0</v>
      </c>
      <c r="J20" s="7207">
        <f t="shared" si="0"/>
        <v>0</v>
      </c>
      <c r="K20" s="121"/>
      <c r="L20" s="121"/>
      <c r="M20" s="164"/>
    </row>
    <row r="21" spans="1:13" s="99" customFormat="1" ht="13.8" thickBot="1">
      <c r="A21" s="164"/>
      <c r="B21" s="121"/>
      <c r="C21" s="121"/>
      <c r="D21" s="121"/>
      <c r="E21" s="121"/>
      <c r="F21" s="121"/>
      <c r="G21" s="160" t="s">
        <v>544</v>
      </c>
      <c r="H21" s="7208">
        <f t="shared" si="0"/>
        <v>0</v>
      </c>
      <c r="I21" s="7209">
        <f t="shared" si="0"/>
        <v>0</v>
      </c>
      <c r="J21" s="7210">
        <f t="shared" si="0"/>
        <v>0</v>
      </c>
      <c r="K21" s="121"/>
      <c r="L21" s="121"/>
      <c r="M21" s="164"/>
    </row>
    <row r="22" spans="1:13" s="99" customFormat="1" ht="13.2">
      <c r="A22" s="164"/>
      <c r="B22" s="121"/>
      <c r="C22" s="121"/>
      <c r="D22" s="121"/>
      <c r="E22" s="121"/>
      <c r="F22" s="121"/>
      <c r="G22" s="121"/>
      <c r="H22" s="121"/>
      <c r="I22" s="121"/>
      <c r="J22" s="121"/>
      <c r="K22" s="121"/>
      <c r="L22" s="121"/>
      <c r="M22" s="164"/>
    </row>
    <row r="23" spans="1:13" s="99" customFormat="1" ht="13.2">
      <c r="A23" s="164"/>
      <c r="B23" s="121"/>
      <c r="C23" s="121"/>
      <c r="D23" s="121"/>
      <c r="E23" s="121"/>
      <c r="F23" s="121"/>
      <c r="G23" s="121"/>
      <c r="H23" s="121"/>
      <c r="I23" s="121"/>
      <c r="J23" s="121"/>
      <c r="K23" s="121"/>
      <c r="L23" s="121"/>
      <c r="M23" s="164"/>
    </row>
    <row r="24" spans="1:13" s="99" customFormat="1" ht="13.2">
      <c r="A24" s="164"/>
      <c r="B24" s="121"/>
      <c r="C24" s="121"/>
      <c r="D24" s="121"/>
      <c r="E24" s="126" t="s">
        <v>445</v>
      </c>
      <c r="F24" s="64" t="s">
        <v>3452</v>
      </c>
      <c r="G24" s="121"/>
      <c r="H24" s="121"/>
      <c r="I24" s="121"/>
      <c r="J24" s="121"/>
      <c r="K24" s="121"/>
      <c r="L24" s="121"/>
      <c r="M24" s="164"/>
    </row>
    <row r="25" spans="1:13" s="99" customFormat="1" ht="15.6">
      <c r="A25" s="164"/>
      <c r="B25" s="121"/>
      <c r="C25" s="121"/>
      <c r="D25" s="121"/>
      <c r="E25" s="638"/>
      <c r="F25" s="225"/>
      <c r="G25" s="121"/>
      <c r="H25" s="121"/>
      <c r="I25" s="121"/>
      <c r="J25" s="121"/>
      <c r="K25" s="685"/>
      <c r="L25" s="121"/>
      <c r="M25" s="164"/>
    </row>
    <row r="26" spans="1:13">
      <c r="A26" s="336"/>
      <c r="B26" s="346"/>
      <c r="C26" s="346"/>
      <c r="D26" s="346"/>
      <c r="E26" s="346"/>
      <c r="F26" s="346"/>
      <c r="G26" s="346"/>
      <c r="H26" s="346"/>
      <c r="I26" s="346"/>
      <c r="J26" s="346"/>
      <c r="K26" s="346"/>
      <c r="L26" s="346"/>
      <c r="M26" s="336"/>
    </row>
    <row r="27" spans="1:13">
      <c r="A27" s="336"/>
      <c r="B27" s="336"/>
      <c r="C27" s="336"/>
      <c r="D27" s="336"/>
      <c r="E27" s="336"/>
      <c r="F27" s="336"/>
      <c r="G27" s="336"/>
      <c r="H27" s="336"/>
      <c r="I27" s="336"/>
      <c r="J27" s="336"/>
      <c r="K27" s="336"/>
      <c r="L27" s="336"/>
      <c r="M27" s="336"/>
    </row>
  </sheetData>
  <sheetProtection formatCells="0" formatColumns="0" formatRows="0"/>
  <customSheetViews>
    <customSheetView guid="{F416BD5B-C3AD-4F61-AAB2-55950A9B7E72}">
      <selection activeCell="I17" sqref="I17"/>
      <pageMargins left="0" right="0" top="0" bottom="0" header="0" footer="0"/>
    </customSheetView>
    <customSheetView guid="{E14211BF-3959-45CF-A937-AD36AACCEFAC}">
      <selection activeCell="J26" sqref="J26"/>
      <pageMargins left="0" right="0" top="0" bottom="0" header="0" footer="0"/>
    </customSheetView>
    <customSheetView guid="{41E394DC-1FDD-4D1F-8620-137B7012DC10}">
      <selection activeCell="J26" sqref="J26"/>
      <pageMargins left="0" right="0" top="0" bottom="0" header="0" footer="0"/>
    </customSheetView>
    <customSheetView guid="{CC70D5D3-3A1F-46AA-BDCE-F692C2C36BEE}" hiddenRows="1">
      <selection activeCell="F61" sqref="F61"/>
      <pageMargins left="0" right="0" top="0" bottom="0" header="0" footer="0"/>
    </customSheetView>
  </customSheetViews>
  <mergeCells count="3">
    <mergeCell ref="C8:D9"/>
    <mergeCell ref="E4:G4"/>
    <mergeCell ref="E5:G5"/>
  </mergeCells>
  <hyperlinks>
    <hyperlink ref="L2" location="Index!A1" display="Index" xr:uid="{60AE77C5-68FA-4771-8E0E-ADD65CE0B179}"/>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8" tint="-0.499984740745262"/>
  </sheetPr>
  <dimension ref="A1:R55"/>
  <sheetViews>
    <sheetView zoomScale="70" zoomScaleNormal="70" workbookViewId="0">
      <selection activeCell="M43" sqref="M43"/>
    </sheetView>
  </sheetViews>
  <sheetFormatPr defaultColWidth="0" defaultRowHeight="14.4" zeroHeight="1"/>
  <cols>
    <col min="1" max="1" width="2.44140625" customWidth="1"/>
    <col min="2" max="2" width="9.109375" customWidth="1"/>
    <col min="3" max="5" width="24.88671875" customWidth="1"/>
    <col min="6" max="6" width="19" bestFit="1" customWidth="1"/>
    <col min="7" max="7" width="18.109375" customWidth="1"/>
    <col min="8" max="8" width="21.109375" customWidth="1"/>
    <col min="9" max="9" width="18.44140625" customWidth="1"/>
    <col min="10" max="10" width="19.6640625" customWidth="1"/>
    <col min="11" max="11" width="18.44140625" customWidth="1"/>
    <col min="12" max="12" width="23.6640625" customWidth="1"/>
    <col min="13" max="13" width="14.109375" bestFit="1" customWidth="1"/>
    <col min="14" max="14" width="18" bestFit="1" customWidth="1"/>
    <col min="15" max="15" width="14" bestFit="1" customWidth="1"/>
    <col min="16" max="16" width="25.109375" customWidth="1"/>
    <col min="17" max="18" width="9.109375" customWidth="1"/>
    <col min="19" max="16384" width="9.109375" hidden="1"/>
  </cols>
  <sheetData>
    <row r="1" spans="1:18">
      <c r="A1" s="261"/>
      <c r="B1" s="261"/>
      <c r="C1" s="261"/>
      <c r="D1" s="261"/>
      <c r="E1" s="261"/>
      <c r="F1" s="261"/>
      <c r="G1" s="261"/>
      <c r="H1" s="261"/>
      <c r="I1" s="261"/>
      <c r="J1" s="261"/>
      <c r="K1" s="261"/>
      <c r="L1" s="261"/>
      <c r="M1" s="261"/>
      <c r="N1" s="261"/>
      <c r="O1" s="261"/>
      <c r="P1" s="261"/>
      <c r="Q1" s="261"/>
      <c r="R1" s="261"/>
    </row>
    <row r="2" spans="1:18" ht="15" thickBot="1">
      <c r="A2" s="261"/>
      <c r="B2" s="144" t="s">
        <v>376</v>
      </c>
      <c r="C2" s="2"/>
      <c r="D2" s="2"/>
      <c r="E2" s="2"/>
      <c r="F2" s="2"/>
      <c r="G2" s="2"/>
      <c r="H2" s="2"/>
      <c r="I2" s="2"/>
      <c r="J2" s="2"/>
      <c r="K2" s="2"/>
      <c r="L2" s="2"/>
      <c r="M2" s="2"/>
      <c r="N2" s="2"/>
      <c r="O2" s="2"/>
      <c r="P2" s="2"/>
      <c r="Q2" s="2204" t="s">
        <v>1</v>
      </c>
      <c r="R2" s="261"/>
    </row>
    <row r="3" spans="1:18" ht="16.2" thickBot="1">
      <c r="A3" s="261"/>
      <c r="B3" s="2"/>
      <c r="C3" s="2758" t="s">
        <v>4432</v>
      </c>
      <c r="D3" s="7211"/>
      <c r="E3" s="7167"/>
      <c r="F3" s="2762"/>
      <c r="G3" s="508"/>
      <c r="H3" s="508"/>
      <c r="I3" s="508"/>
      <c r="J3" s="508"/>
      <c r="K3" s="508"/>
      <c r="L3" s="508"/>
      <c r="M3" s="508"/>
      <c r="N3" s="508"/>
      <c r="O3" s="508"/>
      <c r="P3" s="39"/>
      <c r="Q3" s="2"/>
      <c r="R3" s="261"/>
    </row>
    <row r="4" spans="1:18" ht="15.6">
      <c r="A4" s="261"/>
      <c r="B4" s="2"/>
      <c r="C4" s="4391" t="s">
        <v>723</v>
      </c>
      <c r="D4" s="4393" t="str">
        <f>AW!D4</f>
        <v>ABC Company</v>
      </c>
      <c r="E4" s="2526"/>
      <c r="F4" s="4394"/>
      <c r="G4" s="508"/>
      <c r="H4" s="508"/>
      <c r="I4" s="508"/>
      <c r="J4" s="508"/>
      <c r="K4" s="508"/>
      <c r="L4" s="508"/>
      <c r="M4" s="508"/>
      <c r="N4" s="508"/>
      <c r="O4" s="508"/>
      <c r="P4" s="508"/>
      <c r="Q4" s="2"/>
      <c r="R4" s="261"/>
    </row>
    <row r="5" spans="1:18" ht="16.2" thickBot="1">
      <c r="A5" s="261"/>
      <c r="B5" s="2"/>
      <c r="C5" s="4395" t="s">
        <v>724</v>
      </c>
      <c r="D5" s="4398" t="str">
        <f>AX!E5</f>
        <v>31 December 202x</v>
      </c>
      <c r="E5" s="4399"/>
      <c r="F5" s="4400"/>
      <c r="G5" s="508"/>
      <c r="H5" s="510"/>
      <c r="I5" s="510"/>
      <c r="J5" s="510"/>
      <c r="K5" s="510"/>
      <c r="L5" s="510"/>
      <c r="M5" s="510"/>
      <c r="N5" s="510"/>
      <c r="O5" s="510"/>
      <c r="P5" s="510"/>
      <c r="Q5" s="2"/>
      <c r="R5" s="261"/>
    </row>
    <row r="6" spans="1:18" ht="15.6">
      <c r="A6" s="261"/>
      <c r="B6" s="2"/>
      <c r="C6" s="358"/>
      <c r="D6" s="358"/>
      <c r="E6" s="358"/>
      <c r="F6" s="514"/>
      <c r="G6" s="508"/>
      <c r="H6" s="358"/>
      <c r="I6" s="358"/>
      <c r="J6" s="358"/>
      <c r="K6" s="358"/>
      <c r="L6" s="358"/>
      <c r="M6" s="358"/>
      <c r="N6" s="358"/>
      <c r="O6" s="358"/>
      <c r="P6" s="358"/>
      <c r="Q6" s="2"/>
      <c r="R6" s="261"/>
    </row>
    <row r="7" spans="1:18" ht="16.2" thickBot="1">
      <c r="A7" s="261"/>
      <c r="B7" s="2"/>
      <c r="C7" s="358"/>
      <c r="D7" s="358"/>
      <c r="E7" s="358"/>
      <c r="F7" s="358"/>
      <c r="G7" s="358"/>
      <c r="H7" s="358"/>
      <c r="I7" s="358"/>
      <c r="J7" s="358"/>
      <c r="K7" s="358"/>
      <c r="L7" s="358"/>
      <c r="M7" s="358"/>
      <c r="N7" s="358"/>
      <c r="O7" s="358"/>
      <c r="P7" s="358"/>
      <c r="Q7" s="2"/>
      <c r="R7" s="261"/>
    </row>
    <row r="8" spans="1:18" s="99" customFormat="1" ht="15" customHeight="1">
      <c r="A8" s="164"/>
      <c r="B8" s="121"/>
      <c r="C8" s="8321" t="s">
        <v>3330</v>
      </c>
      <c r="D8" s="8544" t="s">
        <v>4433</v>
      </c>
      <c r="E8" s="8924" t="s">
        <v>4302</v>
      </c>
      <c r="F8" s="8925" t="s">
        <v>4324</v>
      </c>
      <c r="G8" s="8545" t="s">
        <v>4310</v>
      </c>
      <c r="H8" s="8322" t="s">
        <v>4311</v>
      </c>
      <c r="I8" s="8545" t="s">
        <v>4312</v>
      </c>
      <c r="J8" s="8322" t="s">
        <v>4320</v>
      </c>
      <c r="K8" s="8545" t="s">
        <v>4321</v>
      </c>
      <c r="L8" s="8322" t="s">
        <v>4434</v>
      </c>
      <c r="M8" s="8545" t="s">
        <v>4305</v>
      </c>
      <c r="N8" s="8322" t="s">
        <v>4306</v>
      </c>
      <c r="O8" s="8545" t="s">
        <v>4307</v>
      </c>
      <c r="P8" s="8927" t="s">
        <v>3838</v>
      </c>
      <c r="R8" s="164"/>
    </row>
    <row r="9" spans="1:18" s="99" customFormat="1" ht="13.2">
      <c r="A9" s="164"/>
      <c r="B9" s="121"/>
      <c r="C9" s="8306"/>
      <c r="D9" s="8334"/>
      <c r="E9" s="8367"/>
      <c r="F9" s="8926"/>
      <c r="G9" s="8304"/>
      <c r="H9" s="8324"/>
      <c r="I9" s="8304"/>
      <c r="J9" s="8324"/>
      <c r="K9" s="8304"/>
      <c r="L9" s="8324"/>
      <c r="M9" s="8304"/>
      <c r="N9" s="8324"/>
      <c r="O9" s="8304"/>
      <c r="P9" s="8928"/>
      <c r="Q9" s="121"/>
      <c r="R9" s="164"/>
    </row>
    <row r="10" spans="1:18" s="99" customFormat="1" ht="13.2">
      <c r="A10" s="164"/>
      <c r="B10" s="121"/>
      <c r="C10" s="2244" t="s">
        <v>2148</v>
      </c>
      <c r="D10" s="7212"/>
      <c r="E10" s="7002" t="s">
        <v>1616</v>
      </c>
      <c r="F10" s="2716"/>
      <c r="G10" s="7003"/>
      <c r="H10" s="2716"/>
      <c r="I10" s="7003"/>
      <c r="J10" s="2748"/>
      <c r="K10" s="7003"/>
      <c r="L10" s="2716"/>
      <c r="M10" s="7003"/>
      <c r="N10" s="2745"/>
      <c r="O10" s="7023" t="s">
        <v>4317</v>
      </c>
      <c r="P10" s="7049"/>
      <c r="Q10" s="121"/>
      <c r="R10" s="164"/>
    </row>
    <row r="11" spans="1:18" s="99" customFormat="1" ht="13.2">
      <c r="A11" s="164"/>
      <c r="B11" s="121"/>
      <c r="C11" s="2245" t="s">
        <v>734</v>
      </c>
      <c r="D11" s="2751"/>
      <c r="E11" s="7005" t="s">
        <v>735</v>
      </c>
      <c r="F11" s="7005" t="s">
        <v>736</v>
      </c>
      <c r="G11" s="7005" t="s">
        <v>1249</v>
      </c>
      <c r="H11" s="7005" t="s">
        <v>738</v>
      </c>
      <c r="I11" s="7005" t="s">
        <v>1546</v>
      </c>
      <c r="J11" s="7005" t="s">
        <v>1547</v>
      </c>
      <c r="K11" s="7005" t="s">
        <v>1548</v>
      </c>
      <c r="L11" s="7005" t="s">
        <v>1549</v>
      </c>
      <c r="M11" s="7005" t="s">
        <v>1550</v>
      </c>
      <c r="N11" s="7005" t="s">
        <v>1551</v>
      </c>
      <c r="O11" s="7005" t="s">
        <v>1552</v>
      </c>
      <c r="P11" s="7006" t="s">
        <v>1553</v>
      </c>
      <c r="Q11" s="517"/>
      <c r="R11" s="164"/>
    </row>
    <row r="12" spans="1:18" s="99" customFormat="1" ht="13.2">
      <c r="A12" s="164"/>
      <c r="B12" s="121"/>
      <c r="C12" s="7068"/>
      <c r="D12" s="7213"/>
      <c r="E12" s="7008" t="b">
        <v>1</v>
      </c>
      <c r="F12" s="7008"/>
      <c r="G12" s="7008"/>
      <c r="H12" s="7008">
        <v>0</v>
      </c>
      <c r="I12" s="7027"/>
      <c r="J12" s="7027"/>
      <c r="K12" s="7027"/>
      <c r="L12" s="7008">
        <v>0</v>
      </c>
      <c r="M12" s="7008">
        <v>0</v>
      </c>
      <c r="N12" s="7008">
        <v>0</v>
      </c>
      <c r="O12" s="7010">
        <f>M12+N12</f>
        <v>0</v>
      </c>
      <c r="P12" s="7069"/>
      <c r="Q12" s="121"/>
      <c r="R12" s="164"/>
    </row>
    <row r="13" spans="1:18" s="99" customFormat="1" ht="13.2">
      <c r="A13" s="164"/>
      <c r="B13" s="121"/>
      <c r="C13" s="7068"/>
      <c r="D13" s="7213"/>
      <c r="E13" s="7008" t="b">
        <v>1</v>
      </c>
      <c r="F13" s="7008"/>
      <c r="G13" s="7008"/>
      <c r="H13" s="7008">
        <v>0</v>
      </c>
      <c r="I13" s="7027"/>
      <c r="J13" s="7027"/>
      <c r="K13" s="7027"/>
      <c r="L13" s="7008">
        <v>0</v>
      </c>
      <c r="M13" s="7008">
        <v>0</v>
      </c>
      <c r="N13" s="7008">
        <v>0</v>
      </c>
      <c r="O13" s="7010">
        <f t="shared" ref="O13:O39" si="0">M13+N13</f>
        <v>0</v>
      </c>
      <c r="P13" s="7069"/>
      <c r="Q13" s="121"/>
      <c r="R13" s="164"/>
    </row>
    <row r="14" spans="1:18" s="99" customFormat="1" ht="13.2">
      <c r="A14" s="164"/>
      <c r="B14" s="121"/>
      <c r="C14" s="7068"/>
      <c r="D14" s="7213"/>
      <c r="E14" s="7008" t="b">
        <v>1</v>
      </c>
      <c r="F14" s="7008"/>
      <c r="G14" s="7008"/>
      <c r="H14" s="7008">
        <v>0</v>
      </c>
      <c r="I14" s="7027"/>
      <c r="J14" s="7027"/>
      <c r="K14" s="7027"/>
      <c r="L14" s="7008">
        <v>0</v>
      </c>
      <c r="M14" s="7008">
        <v>0</v>
      </c>
      <c r="N14" s="7008">
        <v>0</v>
      </c>
      <c r="O14" s="7010">
        <f t="shared" si="0"/>
        <v>0</v>
      </c>
      <c r="P14" s="7069"/>
      <c r="Q14" s="121"/>
      <c r="R14" s="164"/>
    </row>
    <row r="15" spans="1:18" s="99" customFormat="1" ht="13.2">
      <c r="A15" s="164"/>
      <c r="B15" s="121"/>
      <c r="C15" s="7068"/>
      <c r="D15" s="7213"/>
      <c r="E15" s="7008" t="b">
        <v>1</v>
      </c>
      <c r="F15" s="7008"/>
      <c r="G15" s="7008"/>
      <c r="H15" s="7008">
        <v>0</v>
      </c>
      <c r="I15" s="7027"/>
      <c r="J15" s="7027"/>
      <c r="K15" s="7027"/>
      <c r="L15" s="7008">
        <v>0</v>
      </c>
      <c r="M15" s="7008">
        <v>0</v>
      </c>
      <c r="N15" s="7008">
        <v>0</v>
      </c>
      <c r="O15" s="7010">
        <f t="shared" si="0"/>
        <v>0</v>
      </c>
      <c r="P15" s="7069"/>
      <c r="Q15" s="121"/>
      <c r="R15" s="164"/>
    </row>
    <row r="16" spans="1:18" s="99" customFormat="1" ht="13.2">
      <c r="A16" s="164"/>
      <c r="B16" s="121"/>
      <c r="C16" s="7068"/>
      <c r="D16" s="7213"/>
      <c r="E16" s="7008" t="b">
        <v>1</v>
      </c>
      <c r="F16" s="7008"/>
      <c r="G16" s="7008"/>
      <c r="H16" s="7008">
        <v>0</v>
      </c>
      <c r="I16" s="7027"/>
      <c r="J16" s="7027"/>
      <c r="K16" s="7027"/>
      <c r="L16" s="7008">
        <v>0</v>
      </c>
      <c r="M16" s="7008">
        <v>0</v>
      </c>
      <c r="N16" s="7008">
        <v>0</v>
      </c>
      <c r="O16" s="7010">
        <f t="shared" si="0"/>
        <v>0</v>
      </c>
      <c r="P16" s="7069"/>
      <c r="Q16" s="121"/>
      <c r="R16" s="164"/>
    </row>
    <row r="17" spans="1:18" s="99" customFormat="1" ht="13.2">
      <c r="A17" s="164"/>
      <c r="B17" s="121"/>
      <c r="C17" s="7068"/>
      <c r="D17" s="7213"/>
      <c r="E17" s="7008" t="b">
        <v>1</v>
      </c>
      <c r="F17" s="7008"/>
      <c r="G17" s="7008"/>
      <c r="H17" s="7008">
        <v>0</v>
      </c>
      <c r="I17" s="7027"/>
      <c r="J17" s="7027"/>
      <c r="K17" s="7027"/>
      <c r="L17" s="7008">
        <v>0</v>
      </c>
      <c r="M17" s="7008">
        <v>0</v>
      </c>
      <c r="N17" s="7008">
        <v>0</v>
      </c>
      <c r="O17" s="7010">
        <f t="shared" si="0"/>
        <v>0</v>
      </c>
      <c r="P17" s="7069"/>
      <c r="Q17" s="121"/>
      <c r="R17" s="164"/>
    </row>
    <row r="18" spans="1:18" s="99" customFormat="1" ht="13.2">
      <c r="A18" s="164"/>
      <c r="B18" s="121"/>
      <c r="C18" s="7068"/>
      <c r="D18" s="7213"/>
      <c r="E18" s="7008" t="b">
        <v>1</v>
      </c>
      <c r="F18" s="7008"/>
      <c r="G18" s="7008"/>
      <c r="H18" s="7008">
        <v>0</v>
      </c>
      <c r="I18" s="7027"/>
      <c r="J18" s="7027"/>
      <c r="K18" s="7027"/>
      <c r="L18" s="7008">
        <v>0</v>
      </c>
      <c r="M18" s="7008">
        <v>0</v>
      </c>
      <c r="N18" s="7008">
        <v>0</v>
      </c>
      <c r="O18" s="7010">
        <f t="shared" si="0"/>
        <v>0</v>
      </c>
      <c r="P18" s="7069"/>
      <c r="Q18" s="121"/>
      <c r="R18" s="164"/>
    </row>
    <row r="19" spans="1:18" s="99" customFormat="1" ht="13.2">
      <c r="A19" s="164"/>
      <c r="B19" s="121"/>
      <c r="C19" s="7068"/>
      <c r="D19" s="7213"/>
      <c r="E19" s="7008" t="b">
        <v>1</v>
      </c>
      <c r="F19" s="7008"/>
      <c r="G19" s="7008"/>
      <c r="H19" s="7008">
        <v>0</v>
      </c>
      <c r="I19" s="7027"/>
      <c r="J19" s="7027"/>
      <c r="K19" s="7027"/>
      <c r="L19" s="7008">
        <v>0</v>
      </c>
      <c r="M19" s="7008">
        <v>0</v>
      </c>
      <c r="N19" s="7008">
        <v>0</v>
      </c>
      <c r="O19" s="7010">
        <f t="shared" si="0"/>
        <v>0</v>
      </c>
      <c r="P19" s="7069"/>
      <c r="Q19" s="121"/>
      <c r="R19" s="164"/>
    </row>
    <row r="20" spans="1:18" s="99" customFormat="1" ht="13.2">
      <c r="A20" s="164"/>
      <c r="B20" s="121"/>
      <c r="C20" s="7068"/>
      <c r="D20" s="7213"/>
      <c r="E20" s="7008" t="b">
        <v>1</v>
      </c>
      <c r="F20" s="7008"/>
      <c r="G20" s="7008"/>
      <c r="H20" s="7008">
        <v>0</v>
      </c>
      <c r="I20" s="7027"/>
      <c r="J20" s="7027"/>
      <c r="K20" s="7027"/>
      <c r="L20" s="7008">
        <v>0</v>
      </c>
      <c r="M20" s="7008">
        <v>0</v>
      </c>
      <c r="N20" s="7008">
        <v>0</v>
      </c>
      <c r="O20" s="7010">
        <f t="shared" si="0"/>
        <v>0</v>
      </c>
      <c r="P20" s="7069"/>
      <c r="Q20" s="121"/>
      <c r="R20" s="164"/>
    </row>
    <row r="21" spans="1:18" s="99" customFormat="1" ht="13.2" hidden="1">
      <c r="A21" s="164"/>
      <c r="B21" s="121"/>
      <c r="C21" s="7068"/>
      <c r="D21" s="7213"/>
      <c r="E21" s="7008" t="b">
        <v>1</v>
      </c>
      <c r="F21" s="7008"/>
      <c r="G21" s="7008"/>
      <c r="H21" s="7008">
        <v>0</v>
      </c>
      <c r="I21" s="7027"/>
      <c r="J21" s="7027"/>
      <c r="K21" s="7027"/>
      <c r="L21" s="7008">
        <v>0</v>
      </c>
      <c r="M21" s="7008">
        <v>0</v>
      </c>
      <c r="N21" s="7008">
        <v>0</v>
      </c>
      <c r="O21" s="7010">
        <f t="shared" si="0"/>
        <v>0</v>
      </c>
      <c r="P21" s="7069"/>
      <c r="Q21" s="121"/>
      <c r="R21" s="164"/>
    </row>
    <row r="22" spans="1:18" s="99" customFormat="1" ht="13.2" hidden="1">
      <c r="A22" s="164"/>
      <c r="B22" s="121"/>
      <c r="C22" s="7068"/>
      <c r="D22" s="7213"/>
      <c r="E22" s="7008" t="b">
        <v>1</v>
      </c>
      <c r="F22" s="7008"/>
      <c r="G22" s="7008"/>
      <c r="H22" s="7008">
        <v>0</v>
      </c>
      <c r="I22" s="7027"/>
      <c r="J22" s="7027"/>
      <c r="K22" s="7027"/>
      <c r="L22" s="7008">
        <v>0</v>
      </c>
      <c r="M22" s="7008">
        <v>0</v>
      </c>
      <c r="N22" s="7008">
        <v>0</v>
      </c>
      <c r="O22" s="7010">
        <f t="shared" si="0"/>
        <v>0</v>
      </c>
      <c r="P22" s="7069"/>
      <c r="Q22" s="121"/>
      <c r="R22" s="164"/>
    </row>
    <row r="23" spans="1:18" s="99" customFormat="1" ht="13.2" hidden="1">
      <c r="A23" s="164"/>
      <c r="B23" s="121"/>
      <c r="C23" s="7068"/>
      <c r="D23" s="7213"/>
      <c r="E23" s="7008" t="b">
        <v>0</v>
      </c>
      <c r="F23" s="7008"/>
      <c r="G23" s="7008"/>
      <c r="H23" s="7008">
        <v>0</v>
      </c>
      <c r="I23" s="7027"/>
      <c r="J23" s="7027"/>
      <c r="K23" s="7027"/>
      <c r="L23" s="7008">
        <v>0</v>
      </c>
      <c r="M23" s="7008">
        <v>0</v>
      </c>
      <c r="N23" s="7008">
        <v>0</v>
      </c>
      <c r="O23" s="7010">
        <f t="shared" si="0"/>
        <v>0</v>
      </c>
      <c r="P23" s="7069"/>
      <c r="Q23" s="121"/>
      <c r="R23" s="164"/>
    </row>
    <row r="24" spans="1:18" s="99" customFormat="1" ht="13.2" hidden="1">
      <c r="A24" s="164"/>
      <c r="B24" s="121"/>
      <c r="C24" s="7068"/>
      <c r="D24" s="7213"/>
      <c r="E24" s="7008" t="b">
        <v>0</v>
      </c>
      <c r="F24" s="7008"/>
      <c r="G24" s="7008"/>
      <c r="H24" s="7008">
        <v>0</v>
      </c>
      <c r="I24" s="7027"/>
      <c r="J24" s="7027"/>
      <c r="K24" s="7027"/>
      <c r="L24" s="7008">
        <v>0</v>
      </c>
      <c r="M24" s="7008">
        <v>0</v>
      </c>
      <c r="N24" s="7008">
        <v>0</v>
      </c>
      <c r="O24" s="7010">
        <f t="shared" si="0"/>
        <v>0</v>
      </c>
      <c r="P24" s="7069"/>
      <c r="Q24" s="121"/>
      <c r="R24" s="164"/>
    </row>
    <row r="25" spans="1:18" s="99" customFormat="1" ht="13.2" hidden="1">
      <c r="A25" s="164"/>
      <c r="B25" s="121"/>
      <c r="C25" s="7068"/>
      <c r="D25" s="7213"/>
      <c r="E25" s="7008" t="b">
        <v>0</v>
      </c>
      <c r="F25" s="7008"/>
      <c r="G25" s="7008"/>
      <c r="H25" s="7008">
        <v>0</v>
      </c>
      <c r="I25" s="7027"/>
      <c r="J25" s="7027"/>
      <c r="K25" s="7027"/>
      <c r="L25" s="7008">
        <v>0</v>
      </c>
      <c r="M25" s="7008">
        <v>0</v>
      </c>
      <c r="N25" s="7008">
        <v>0</v>
      </c>
      <c r="O25" s="7010">
        <f t="shared" si="0"/>
        <v>0</v>
      </c>
      <c r="P25" s="7069"/>
      <c r="Q25" s="121"/>
      <c r="R25" s="164"/>
    </row>
    <row r="26" spans="1:18" s="99" customFormat="1" ht="13.2" hidden="1">
      <c r="A26" s="164"/>
      <c r="B26" s="121"/>
      <c r="C26" s="7068"/>
      <c r="D26" s="7213"/>
      <c r="E26" s="7008" t="b">
        <v>0</v>
      </c>
      <c r="F26" s="7008"/>
      <c r="G26" s="7008"/>
      <c r="H26" s="7008">
        <v>0</v>
      </c>
      <c r="I26" s="7027"/>
      <c r="J26" s="7027"/>
      <c r="K26" s="7027"/>
      <c r="L26" s="7008">
        <v>0</v>
      </c>
      <c r="M26" s="7008">
        <v>0</v>
      </c>
      <c r="N26" s="7008">
        <v>0</v>
      </c>
      <c r="O26" s="7010">
        <f t="shared" si="0"/>
        <v>0</v>
      </c>
      <c r="P26" s="7069"/>
      <c r="Q26" s="121"/>
      <c r="R26" s="164"/>
    </row>
    <row r="27" spans="1:18" s="99" customFormat="1" ht="13.2" hidden="1">
      <c r="A27" s="164"/>
      <c r="B27" s="121"/>
      <c r="C27" s="7068"/>
      <c r="D27" s="7213"/>
      <c r="E27" s="7008" t="b">
        <v>0</v>
      </c>
      <c r="F27" s="7008"/>
      <c r="G27" s="7008"/>
      <c r="H27" s="7008">
        <v>0</v>
      </c>
      <c r="I27" s="7027"/>
      <c r="J27" s="7027"/>
      <c r="K27" s="7027"/>
      <c r="L27" s="7008">
        <v>0</v>
      </c>
      <c r="M27" s="7008">
        <v>0</v>
      </c>
      <c r="N27" s="7008">
        <v>0</v>
      </c>
      <c r="O27" s="7010">
        <f t="shared" si="0"/>
        <v>0</v>
      </c>
      <c r="P27" s="7069"/>
      <c r="Q27" s="121"/>
      <c r="R27" s="164"/>
    </row>
    <row r="28" spans="1:18" s="99" customFormat="1" ht="13.2" hidden="1">
      <c r="A28" s="164"/>
      <c r="B28" s="121"/>
      <c r="C28" s="7068"/>
      <c r="D28" s="7213"/>
      <c r="E28" s="7008" t="b">
        <v>0</v>
      </c>
      <c r="F28" s="7008"/>
      <c r="G28" s="7008"/>
      <c r="H28" s="7008">
        <v>0</v>
      </c>
      <c r="I28" s="7027"/>
      <c r="J28" s="7027"/>
      <c r="K28" s="7027"/>
      <c r="L28" s="7008">
        <v>0</v>
      </c>
      <c r="M28" s="7008">
        <v>0</v>
      </c>
      <c r="N28" s="7008">
        <v>0</v>
      </c>
      <c r="O28" s="7010">
        <f t="shared" si="0"/>
        <v>0</v>
      </c>
      <c r="P28" s="7069"/>
      <c r="Q28" s="121"/>
      <c r="R28" s="164"/>
    </row>
    <row r="29" spans="1:18" s="99" customFormat="1" ht="13.2" hidden="1">
      <c r="A29" s="164"/>
      <c r="B29" s="121"/>
      <c r="C29" s="7068"/>
      <c r="D29" s="7213"/>
      <c r="E29" s="7008" t="b">
        <v>0</v>
      </c>
      <c r="F29" s="7008"/>
      <c r="G29" s="7008"/>
      <c r="H29" s="7008">
        <v>0</v>
      </c>
      <c r="I29" s="7027"/>
      <c r="J29" s="7027"/>
      <c r="K29" s="7027"/>
      <c r="L29" s="7008">
        <v>0</v>
      </c>
      <c r="M29" s="7008">
        <v>0</v>
      </c>
      <c r="N29" s="7008">
        <v>0</v>
      </c>
      <c r="O29" s="7010">
        <f t="shared" si="0"/>
        <v>0</v>
      </c>
      <c r="P29" s="7069"/>
      <c r="Q29" s="121"/>
      <c r="R29" s="164"/>
    </row>
    <row r="30" spans="1:18" s="99" customFormat="1" ht="13.2" hidden="1">
      <c r="A30" s="164"/>
      <c r="B30" s="121"/>
      <c r="C30" s="7068"/>
      <c r="D30" s="7213"/>
      <c r="E30" s="7008" t="b">
        <v>0</v>
      </c>
      <c r="F30" s="7008"/>
      <c r="G30" s="7008"/>
      <c r="H30" s="7008">
        <v>0</v>
      </c>
      <c r="I30" s="7027"/>
      <c r="J30" s="7027"/>
      <c r="K30" s="7027"/>
      <c r="L30" s="7008">
        <v>0</v>
      </c>
      <c r="M30" s="7008">
        <v>0</v>
      </c>
      <c r="N30" s="7008">
        <v>0</v>
      </c>
      <c r="O30" s="7010">
        <f t="shared" si="0"/>
        <v>0</v>
      </c>
      <c r="P30" s="7069"/>
      <c r="Q30" s="121"/>
      <c r="R30" s="164"/>
    </row>
    <row r="31" spans="1:18" s="99" customFormat="1" ht="13.2" hidden="1">
      <c r="A31" s="164"/>
      <c r="B31" s="121"/>
      <c r="C31" s="7068"/>
      <c r="D31" s="7213"/>
      <c r="E31" s="7008" t="b">
        <v>0</v>
      </c>
      <c r="F31" s="7008"/>
      <c r="G31" s="7008"/>
      <c r="H31" s="7008">
        <v>0</v>
      </c>
      <c r="I31" s="7027"/>
      <c r="J31" s="7027"/>
      <c r="K31" s="7027"/>
      <c r="L31" s="7008">
        <v>0</v>
      </c>
      <c r="M31" s="7008">
        <v>0</v>
      </c>
      <c r="N31" s="7008">
        <v>0</v>
      </c>
      <c r="O31" s="7010">
        <f t="shared" si="0"/>
        <v>0</v>
      </c>
      <c r="P31" s="7069"/>
      <c r="Q31" s="121"/>
      <c r="R31" s="164"/>
    </row>
    <row r="32" spans="1:18" s="99" customFormat="1" ht="13.2" hidden="1">
      <c r="A32" s="164"/>
      <c r="B32" s="121"/>
      <c r="C32" s="7068"/>
      <c r="D32" s="7213"/>
      <c r="E32" s="7008" t="b">
        <v>1</v>
      </c>
      <c r="F32" s="7008"/>
      <c r="G32" s="7008"/>
      <c r="H32" s="7008">
        <v>0</v>
      </c>
      <c r="I32" s="7027"/>
      <c r="J32" s="7027"/>
      <c r="K32" s="7027"/>
      <c r="L32" s="7008">
        <v>0</v>
      </c>
      <c r="M32" s="7008">
        <v>0</v>
      </c>
      <c r="N32" s="7008">
        <v>0</v>
      </c>
      <c r="O32" s="7010">
        <f t="shared" si="0"/>
        <v>0</v>
      </c>
      <c r="P32" s="7069"/>
      <c r="Q32" s="121"/>
      <c r="R32" s="164"/>
    </row>
    <row r="33" spans="1:18" s="99" customFormat="1" ht="13.2" hidden="1">
      <c r="A33" s="164"/>
      <c r="B33" s="121"/>
      <c r="C33" s="7068"/>
      <c r="D33" s="7213"/>
      <c r="E33" s="7008" t="b">
        <v>1</v>
      </c>
      <c r="F33" s="7008"/>
      <c r="G33" s="7008"/>
      <c r="H33" s="7008">
        <v>0</v>
      </c>
      <c r="I33" s="7027"/>
      <c r="J33" s="7027"/>
      <c r="K33" s="7027"/>
      <c r="L33" s="7008">
        <v>0</v>
      </c>
      <c r="M33" s="7008">
        <v>0</v>
      </c>
      <c r="N33" s="7008">
        <v>0</v>
      </c>
      <c r="O33" s="7010">
        <f t="shared" si="0"/>
        <v>0</v>
      </c>
      <c r="P33" s="7069"/>
      <c r="Q33" s="121"/>
      <c r="R33" s="164"/>
    </row>
    <row r="34" spans="1:18" s="99" customFormat="1" ht="13.2" hidden="1">
      <c r="A34" s="164"/>
      <c r="B34" s="121"/>
      <c r="C34" s="7068"/>
      <c r="D34" s="7213"/>
      <c r="E34" s="7008" t="b">
        <v>1</v>
      </c>
      <c r="F34" s="7008"/>
      <c r="G34" s="7008"/>
      <c r="H34" s="7008">
        <v>0</v>
      </c>
      <c r="I34" s="7027"/>
      <c r="J34" s="7027"/>
      <c r="K34" s="7027"/>
      <c r="L34" s="7008">
        <v>0</v>
      </c>
      <c r="M34" s="7008">
        <v>0</v>
      </c>
      <c r="N34" s="7008">
        <v>0</v>
      </c>
      <c r="O34" s="7010">
        <f t="shared" si="0"/>
        <v>0</v>
      </c>
      <c r="P34" s="7069"/>
      <c r="Q34" s="121"/>
      <c r="R34" s="164"/>
    </row>
    <row r="35" spans="1:18" s="99" customFormat="1" ht="13.2" hidden="1">
      <c r="A35" s="164"/>
      <c r="B35" s="121"/>
      <c r="C35" s="7068"/>
      <c r="D35" s="7213"/>
      <c r="E35" s="7008" t="b">
        <v>1</v>
      </c>
      <c r="F35" s="7008"/>
      <c r="G35" s="7008"/>
      <c r="H35" s="7008">
        <v>0</v>
      </c>
      <c r="I35" s="7027"/>
      <c r="J35" s="7027"/>
      <c r="K35" s="7027"/>
      <c r="L35" s="7008">
        <v>0</v>
      </c>
      <c r="M35" s="7008">
        <v>0</v>
      </c>
      <c r="N35" s="7008">
        <v>0</v>
      </c>
      <c r="O35" s="7010">
        <f t="shared" si="0"/>
        <v>0</v>
      </c>
      <c r="P35" s="7069"/>
      <c r="Q35" s="121"/>
      <c r="R35" s="164"/>
    </row>
    <row r="36" spans="1:18" s="99" customFormat="1" ht="13.2" hidden="1">
      <c r="A36" s="164"/>
      <c r="B36" s="121"/>
      <c r="C36" s="7068"/>
      <c r="D36" s="7213"/>
      <c r="E36" s="7008" t="b">
        <v>1</v>
      </c>
      <c r="F36" s="7008"/>
      <c r="G36" s="7008"/>
      <c r="H36" s="7008">
        <v>0</v>
      </c>
      <c r="I36" s="7027"/>
      <c r="J36" s="7027"/>
      <c r="K36" s="7027"/>
      <c r="L36" s="7008">
        <v>0</v>
      </c>
      <c r="M36" s="7008">
        <v>0</v>
      </c>
      <c r="N36" s="7008">
        <v>0</v>
      </c>
      <c r="O36" s="7010">
        <f t="shared" si="0"/>
        <v>0</v>
      </c>
      <c r="P36" s="7069"/>
      <c r="Q36" s="121"/>
      <c r="R36" s="164"/>
    </row>
    <row r="37" spans="1:18" s="99" customFormat="1" ht="13.2" hidden="1">
      <c r="A37" s="164"/>
      <c r="B37" s="121"/>
      <c r="C37" s="7068"/>
      <c r="D37" s="7213"/>
      <c r="E37" s="7008" t="b">
        <v>1</v>
      </c>
      <c r="F37" s="7008"/>
      <c r="G37" s="7008"/>
      <c r="H37" s="7008">
        <v>0</v>
      </c>
      <c r="I37" s="7027"/>
      <c r="J37" s="7027"/>
      <c r="K37" s="7027"/>
      <c r="L37" s="7008">
        <v>0</v>
      </c>
      <c r="M37" s="7008">
        <v>0</v>
      </c>
      <c r="N37" s="7008">
        <v>0</v>
      </c>
      <c r="O37" s="7010">
        <f t="shared" si="0"/>
        <v>0</v>
      </c>
      <c r="P37" s="7069"/>
      <c r="Q37" s="121"/>
      <c r="R37" s="164"/>
    </row>
    <row r="38" spans="1:18" s="99" customFormat="1" ht="13.2" hidden="1">
      <c r="A38" s="164"/>
      <c r="B38" s="121"/>
      <c r="C38" s="7068"/>
      <c r="D38" s="7213"/>
      <c r="E38" s="7008" t="b">
        <v>1</v>
      </c>
      <c r="F38" s="7008"/>
      <c r="G38" s="7008"/>
      <c r="H38" s="7008">
        <v>0</v>
      </c>
      <c r="I38" s="7027"/>
      <c r="J38" s="7027"/>
      <c r="K38" s="7027"/>
      <c r="L38" s="7008">
        <v>0</v>
      </c>
      <c r="M38" s="7008">
        <v>0</v>
      </c>
      <c r="N38" s="7008">
        <v>0</v>
      </c>
      <c r="O38" s="7010">
        <f t="shared" si="0"/>
        <v>0</v>
      </c>
      <c r="P38" s="7069"/>
      <c r="Q38" s="121"/>
      <c r="R38" s="164"/>
    </row>
    <row r="39" spans="1:18" s="99" customFormat="1" ht="13.2" hidden="1">
      <c r="A39" s="164"/>
      <c r="B39" s="121"/>
      <c r="C39" s="7068"/>
      <c r="D39" s="7213"/>
      <c r="E39" s="7008" t="b">
        <v>1</v>
      </c>
      <c r="F39" s="7008"/>
      <c r="G39" s="7008"/>
      <c r="H39" s="7008">
        <v>0</v>
      </c>
      <c r="I39" s="7027"/>
      <c r="J39" s="7027"/>
      <c r="K39" s="7027"/>
      <c r="L39" s="7008">
        <v>0</v>
      </c>
      <c r="M39" s="7008">
        <v>0</v>
      </c>
      <c r="N39" s="7008">
        <v>0</v>
      </c>
      <c r="O39" s="7010">
        <f t="shared" si="0"/>
        <v>0</v>
      </c>
      <c r="P39" s="7069"/>
      <c r="Q39" s="121"/>
      <c r="R39" s="164"/>
    </row>
    <row r="40" spans="1:18" s="99" customFormat="1" ht="13.2" hidden="1">
      <c r="A40" s="164"/>
      <c r="B40" s="121"/>
      <c r="C40" s="7068"/>
      <c r="D40" s="7213"/>
      <c r="E40" s="7008" t="b">
        <v>0</v>
      </c>
      <c r="F40" s="7008"/>
      <c r="G40" s="7008"/>
      <c r="H40" s="7008">
        <v>0</v>
      </c>
      <c r="I40" s="7027"/>
      <c r="J40" s="7027"/>
      <c r="K40" s="7027"/>
      <c r="L40" s="7008">
        <v>0</v>
      </c>
      <c r="M40" s="7008">
        <v>0</v>
      </c>
      <c r="N40" s="7008">
        <v>0</v>
      </c>
      <c r="O40" s="7010">
        <f>M40+N40</f>
        <v>0</v>
      </c>
      <c r="P40" s="7069"/>
      <c r="Q40" s="121"/>
      <c r="R40" s="164"/>
    </row>
    <row r="41" spans="1:18" s="99" customFormat="1" ht="13.2" hidden="1">
      <c r="A41" s="164"/>
      <c r="B41" s="121"/>
      <c r="C41" s="7068"/>
      <c r="D41" s="7213"/>
      <c r="E41" s="7008" t="b">
        <v>1</v>
      </c>
      <c r="F41" s="7008"/>
      <c r="G41" s="7008"/>
      <c r="H41" s="7008">
        <v>0</v>
      </c>
      <c r="I41" s="7027"/>
      <c r="J41" s="7027"/>
      <c r="K41" s="7027"/>
      <c r="L41" s="7008">
        <v>0</v>
      </c>
      <c r="M41" s="7008">
        <v>0</v>
      </c>
      <c r="N41" s="7008">
        <v>0</v>
      </c>
      <c r="O41" s="7010">
        <f>M41+N41</f>
        <v>0</v>
      </c>
      <c r="P41" s="7069"/>
      <c r="Q41" s="121"/>
      <c r="R41" s="164"/>
    </row>
    <row r="42" spans="1:18" s="99" customFormat="1" ht="13.2">
      <c r="A42" s="164"/>
      <c r="B42" s="121"/>
      <c r="C42" s="7214" t="s">
        <v>1251</v>
      </c>
      <c r="D42" s="7180"/>
      <c r="E42" s="7031"/>
      <c r="F42" s="7031"/>
      <c r="G42" s="7031"/>
      <c r="H42" s="7015">
        <f>SUMIF($E$12:$E$41,"TRUE",H12:H41)</f>
        <v>0</v>
      </c>
      <c r="I42" s="7032"/>
      <c r="J42" s="7032"/>
      <c r="K42" s="7032"/>
      <c r="L42" s="7015">
        <f>SUMIF($E$12:$E$41,"TRUE",L12:L41)</f>
        <v>0</v>
      </c>
      <c r="M42" s="7015">
        <f>SUMIF($E$12:$E$41,"TRUE",M12:M41)</f>
        <v>0</v>
      </c>
      <c r="N42" s="7015">
        <f>SUMIF($E$12:$E$41,"TRUE",N12:N41)</f>
        <v>0</v>
      </c>
      <c r="O42" s="7010">
        <f>M42+N42</f>
        <v>0</v>
      </c>
      <c r="P42" s="7069"/>
      <c r="Q42" s="121"/>
      <c r="R42" s="164"/>
    </row>
    <row r="43" spans="1:18" s="99" customFormat="1" ht="13.8" thickBot="1">
      <c r="A43" s="164"/>
      <c r="B43" s="121"/>
      <c r="C43" s="7215" t="s">
        <v>1656</v>
      </c>
      <c r="D43" s="7216"/>
      <c r="E43" s="7071"/>
      <c r="F43" s="7066"/>
      <c r="G43" s="7056"/>
      <c r="H43" s="7019">
        <f>SUM(H12:H41)</f>
        <v>0</v>
      </c>
      <c r="I43" s="7072"/>
      <c r="J43" s="7072"/>
      <c r="K43" s="7064"/>
      <c r="L43" s="7019">
        <f>SUM(L12:L41)</f>
        <v>0</v>
      </c>
      <c r="M43" s="7019">
        <f>SUM(M12:M41)</f>
        <v>0</v>
      </c>
      <c r="N43" s="7019">
        <f>SUM(N12:N41)</f>
        <v>0</v>
      </c>
      <c r="O43" s="7020">
        <f>M43+N43</f>
        <v>0</v>
      </c>
      <c r="P43" s="7021"/>
      <c r="Q43" s="121"/>
      <c r="R43" s="164"/>
    </row>
    <row r="44" spans="1:18" s="99" customFormat="1" ht="13.2">
      <c r="A44" s="164"/>
      <c r="B44" s="121"/>
      <c r="C44" s="121"/>
      <c r="D44" s="121"/>
      <c r="E44" s="518"/>
      <c r="F44" s="121"/>
      <c r="G44" s="121"/>
      <c r="H44" s="121"/>
      <c r="I44" s="121"/>
      <c r="J44" s="121"/>
      <c r="K44" s="121"/>
      <c r="L44" s="121"/>
      <c r="M44" s="121"/>
      <c r="N44" s="121"/>
      <c r="O44" s="121"/>
      <c r="P44" s="121"/>
      <c r="Q44" s="121"/>
      <c r="R44" s="164"/>
    </row>
    <row r="45" spans="1:18" s="99" customFormat="1" ht="13.2">
      <c r="A45" s="164"/>
      <c r="B45" s="121"/>
      <c r="C45" s="121"/>
      <c r="D45" s="121"/>
      <c r="E45" s="121"/>
      <c r="F45" s="121"/>
      <c r="G45" s="121"/>
      <c r="H45" s="121"/>
      <c r="I45" s="121"/>
      <c r="J45" s="121"/>
      <c r="K45" s="121"/>
      <c r="L45" s="121"/>
      <c r="M45" s="121"/>
      <c r="N45" s="121"/>
      <c r="O45" s="121"/>
      <c r="P45" s="121"/>
      <c r="Q45" s="121"/>
      <c r="R45" s="164"/>
    </row>
    <row r="46" spans="1:18" s="99" customFormat="1" ht="13.8" thickBot="1">
      <c r="A46" s="164"/>
      <c r="B46" s="121"/>
      <c r="C46" s="121"/>
      <c r="D46" s="121"/>
      <c r="E46" s="121"/>
      <c r="F46" s="121"/>
      <c r="G46" s="121"/>
      <c r="H46" s="121"/>
      <c r="I46" s="121"/>
      <c r="J46" s="121"/>
      <c r="K46" s="121"/>
      <c r="L46" s="121"/>
      <c r="M46" s="121"/>
      <c r="N46" s="121"/>
      <c r="O46" s="121"/>
      <c r="P46" s="121"/>
      <c r="Q46" s="121"/>
      <c r="R46" s="164"/>
    </row>
    <row r="47" spans="1:18" s="99" customFormat="1">
      <c r="A47" s="164"/>
      <c r="B47" s="121"/>
      <c r="C47" s="121"/>
      <c r="D47" s="121"/>
      <c r="E47" s="121"/>
      <c r="F47" s="2"/>
      <c r="G47" s="5269" t="s">
        <v>4305</v>
      </c>
      <c r="H47" s="7039" t="s">
        <v>4306</v>
      </c>
      <c r="I47" s="7040" t="s">
        <v>4307</v>
      </c>
      <c r="J47" s="121"/>
      <c r="K47" s="121"/>
      <c r="L47" s="121"/>
      <c r="M47" s="121"/>
      <c r="N47" s="121"/>
      <c r="O47" s="121"/>
      <c r="P47" s="121"/>
      <c r="Q47" s="121"/>
      <c r="R47" s="164"/>
    </row>
    <row r="48" spans="1:18">
      <c r="A48" s="261"/>
      <c r="B48" s="2"/>
      <c r="C48" s="2"/>
      <c r="D48" s="2"/>
      <c r="E48" s="2"/>
      <c r="F48" s="160" t="s">
        <v>1251</v>
      </c>
      <c r="G48" s="7041">
        <f t="shared" ref="G48:I49" si="1">M42</f>
        <v>0</v>
      </c>
      <c r="H48" s="7042">
        <f t="shared" si="1"/>
        <v>0</v>
      </c>
      <c r="I48" s="7043">
        <f t="shared" si="1"/>
        <v>0</v>
      </c>
      <c r="J48" s="2"/>
      <c r="K48" s="2"/>
      <c r="L48" s="2"/>
      <c r="M48" s="2"/>
      <c r="N48" s="2"/>
      <c r="O48" s="2"/>
      <c r="P48" s="2"/>
      <c r="Q48" s="2"/>
      <c r="R48" s="261"/>
    </row>
    <row r="49" spans="1:18" ht="15" thickBot="1">
      <c r="A49" s="261"/>
      <c r="B49" s="2"/>
      <c r="C49" s="2"/>
      <c r="D49" s="2"/>
      <c r="E49" s="2"/>
      <c r="F49" s="160" t="s">
        <v>544</v>
      </c>
      <c r="G49" s="7044">
        <f t="shared" si="1"/>
        <v>0</v>
      </c>
      <c r="H49" s="7045">
        <f t="shared" si="1"/>
        <v>0</v>
      </c>
      <c r="I49" s="7046">
        <f t="shared" si="1"/>
        <v>0</v>
      </c>
      <c r="J49" s="2"/>
      <c r="K49" s="2"/>
      <c r="L49" s="2"/>
      <c r="M49" s="2"/>
      <c r="N49" s="2"/>
      <c r="O49" s="2"/>
      <c r="P49" s="2"/>
      <c r="Q49" s="2"/>
      <c r="R49" s="261"/>
    </row>
    <row r="50" spans="1:18">
      <c r="A50" s="261"/>
      <c r="B50" s="2"/>
      <c r="C50" s="2"/>
      <c r="D50" s="2"/>
      <c r="E50" s="2"/>
      <c r="F50" s="2"/>
      <c r="G50" s="2"/>
      <c r="H50" s="2"/>
      <c r="I50" s="2"/>
      <c r="J50" s="2"/>
      <c r="K50" s="2"/>
      <c r="L50" s="2"/>
      <c r="M50" s="2"/>
      <c r="N50" s="2"/>
      <c r="O50" s="2"/>
      <c r="P50" s="2"/>
      <c r="Q50" s="2"/>
      <c r="R50" s="261"/>
    </row>
    <row r="51" spans="1:18">
      <c r="A51" s="261"/>
      <c r="B51" s="2"/>
      <c r="C51" s="2"/>
      <c r="D51" s="2"/>
      <c r="E51" s="126" t="s">
        <v>445</v>
      </c>
      <c r="F51" s="64" t="s">
        <v>4435</v>
      </c>
      <c r="G51" s="2"/>
      <c r="H51" s="2"/>
      <c r="I51" s="2"/>
      <c r="J51" s="2"/>
      <c r="K51" s="2"/>
      <c r="L51" s="2"/>
      <c r="M51" s="2"/>
      <c r="N51" s="2"/>
      <c r="O51" s="2"/>
      <c r="P51" s="2"/>
      <c r="Q51" s="2"/>
      <c r="R51" s="261"/>
    </row>
    <row r="52" spans="1:18">
      <c r="A52" s="261"/>
      <c r="B52" s="2"/>
      <c r="C52" s="2"/>
      <c r="D52" s="2"/>
      <c r="E52" s="126"/>
      <c r="F52" s="64" t="s">
        <v>3368</v>
      </c>
      <c r="G52" s="2"/>
      <c r="H52" s="2"/>
      <c r="I52" s="2"/>
      <c r="J52" s="2"/>
      <c r="K52" s="2"/>
      <c r="L52" s="2"/>
      <c r="M52" s="2"/>
      <c r="N52" s="2"/>
      <c r="O52" s="2"/>
      <c r="P52" s="685"/>
      <c r="Q52" s="2"/>
      <c r="R52" s="261"/>
    </row>
    <row r="53" spans="1:18">
      <c r="A53" s="261"/>
      <c r="B53" s="2"/>
      <c r="C53" s="2"/>
      <c r="D53" s="2"/>
      <c r="E53" s="2"/>
      <c r="F53" s="2"/>
      <c r="G53" s="2"/>
      <c r="H53" s="2"/>
      <c r="I53" s="2"/>
      <c r="J53" s="2"/>
      <c r="K53" s="2"/>
      <c r="L53" s="2"/>
      <c r="M53" s="2"/>
      <c r="N53" s="2"/>
      <c r="O53" s="2"/>
      <c r="P53" s="2"/>
      <c r="Q53" s="2"/>
      <c r="R53" s="261"/>
    </row>
    <row r="54" spans="1:18">
      <c r="A54" s="261"/>
      <c r="B54" s="261"/>
      <c r="C54" s="261"/>
      <c r="D54" s="261"/>
      <c r="E54" s="261"/>
      <c r="F54" s="261"/>
      <c r="G54" s="261"/>
      <c r="H54" s="261"/>
      <c r="I54" s="261"/>
      <c r="J54" s="261"/>
      <c r="K54" s="261"/>
      <c r="L54" s="261"/>
      <c r="M54" s="261"/>
      <c r="N54" s="261"/>
      <c r="O54" s="261"/>
      <c r="P54" s="261"/>
      <c r="Q54" s="261"/>
      <c r="R54" s="261"/>
    </row>
    <row r="55" spans="1:18" hidden="1">
      <c r="A55" s="261"/>
      <c r="B55" s="261"/>
      <c r="C55" s="261"/>
      <c r="D55" s="261"/>
      <c r="E55" s="261"/>
      <c r="F55" s="261"/>
      <c r="G55" s="261"/>
      <c r="H55" s="261"/>
      <c r="I55" s="261"/>
      <c r="J55" s="261"/>
      <c r="K55" s="261"/>
      <c r="L55" s="261"/>
      <c r="M55" s="261"/>
      <c r="N55" s="261"/>
      <c r="O55" s="261"/>
      <c r="P55" s="261"/>
      <c r="Q55" s="261"/>
      <c r="R55" s="261"/>
    </row>
  </sheetData>
  <sheetProtection formatCells="0" formatColumns="0" formatRows="0"/>
  <customSheetViews>
    <customSheetView guid="{CC70D5D3-3A1F-46AA-BDCE-F692C2C36BEE}" hiddenRows="1">
      <selection activeCell="H43" sqref="H43"/>
      <pageMargins left="0" right="0" top="0" bottom="0" header="0" footer="0"/>
    </customSheetView>
  </customSheetViews>
  <mergeCells count="14">
    <mergeCell ref="P8:P9"/>
    <mergeCell ref="D8:D9"/>
    <mergeCell ref="J8:J9"/>
    <mergeCell ref="K8:K9"/>
    <mergeCell ref="L8:L9"/>
    <mergeCell ref="M8:M9"/>
    <mergeCell ref="N8:N9"/>
    <mergeCell ref="O8:O9"/>
    <mergeCell ref="I8:I9"/>
    <mergeCell ref="C8:C9"/>
    <mergeCell ref="E8:E9"/>
    <mergeCell ref="F8:F9"/>
    <mergeCell ref="G8:G9"/>
    <mergeCell ref="H8:H9"/>
  </mergeCells>
  <hyperlinks>
    <hyperlink ref="Q2" location="Index!A1" display="Index" xr:uid="{555D013C-57AF-4DD1-8394-E789204CF20F}"/>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9">
    <tabColor theme="5" tint="-0.499984740745262"/>
  </sheetPr>
  <dimension ref="A1:R61"/>
  <sheetViews>
    <sheetView zoomScale="70" zoomScaleNormal="70" workbookViewId="0">
      <selection activeCell="B2" sqref="B2"/>
    </sheetView>
  </sheetViews>
  <sheetFormatPr defaultColWidth="0" defaultRowHeight="14.4" zeroHeight="1"/>
  <cols>
    <col min="1" max="1" width="3.44140625" customWidth="1"/>
    <col min="2" max="2" width="9.109375" customWidth="1"/>
    <col min="3" max="3" width="24.33203125" customWidth="1"/>
    <col min="4" max="4" width="21.33203125" customWidth="1"/>
    <col min="5" max="5" width="14.5546875" customWidth="1"/>
    <col min="6" max="6" width="14.6640625" customWidth="1"/>
    <col min="7" max="7" width="18.88671875" customWidth="1"/>
    <col min="8" max="8" width="14.33203125" customWidth="1"/>
    <col min="9" max="9" width="19.88671875" customWidth="1"/>
    <col min="10" max="10" width="13.6640625" customWidth="1"/>
    <col min="11" max="11" width="14.109375" customWidth="1"/>
    <col min="12" max="12" width="17.44140625" customWidth="1"/>
    <col min="13" max="13" width="12.88671875" customWidth="1"/>
    <col min="14" max="14" width="12.44140625" customWidth="1"/>
    <col min="15" max="15" width="14.109375" customWidth="1"/>
    <col min="16" max="16" width="12.109375" customWidth="1"/>
    <col min="17" max="18" width="9.109375" customWidth="1"/>
    <col min="19" max="16384" width="9.109375" hidden="1"/>
  </cols>
  <sheetData>
    <row r="1" spans="1:18">
      <c r="A1" s="261"/>
      <c r="B1" s="261"/>
      <c r="C1" s="261"/>
      <c r="D1" s="261"/>
      <c r="E1" s="261"/>
      <c r="F1" s="261"/>
      <c r="G1" s="261"/>
      <c r="H1" s="261"/>
      <c r="I1" s="261"/>
      <c r="J1" s="261"/>
      <c r="K1" s="261"/>
      <c r="L1" s="261"/>
      <c r="M1" s="261"/>
      <c r="N1" s="261"/>
      <c r="O1" s="261"/>
      <c r="P1" s="261"/>
      <c r="Q1" s="261"/>
      <c r="R1" s="261"/>
    </row>
    <row r="2" spans="1:18" ht="15" thickBot="1">
      <c r="A2" s="261"/>
      <c r="B2" s="144" t="s">
        <v>379</v>
      </c>
      <c r="C2" s="2"/>
      <c r="D2" s="2"/>
      <c r="E2" s="2"/>
      <c r="F2" s="2"/>
      <c r="G2" s="2"/>
      <c r="H2" s="2"/>
      <c r="I2" s="2"/>
      <c r="J2" s="2"/>
      <c r="K2" s="2"/>
      <c r="L2" s="2"/>
      <c r="M2" s="2"/>
      <c r="N2" s="2"/>
      <c r="O2" s="2"/>
      <c r="P2" s="2"/>
      <c r="Q2" s="2204" t="s">
        <v>1</v>
      </c>
      <c r="R2" s="261"/>
    </row>
    <row r="3" spans="1:18" ht="16.2" thickBot="1">
      <c r="A3" s="261"/>
      <c r="B3" s="2"/>
      <c r="C3" s="4389" t="s">
        <v>4436</v>
      </c>
      <c r="D3" s="2524"/>
      <c r="E3" s="2524"/>
      <c r="F3" s="2524"/>
      <c r="G3" s="4390"/>
      <c r="H3" s="2"/>
      <c r="I3" s="2"/>
      <c r="J3" s="2"/>
      <c r="K3" s="2"/>
      <c r="L3" s="2"/>
      <c r="M3" s="2"/>
      <c r="N3" s="2"/>
      <c r="O3" s="2"/>
      <c r="P3" s="39"/>
      <c r="Q3" s="2"/>
      <c r="R3" s="261"/>
    </row>
    <row r="4" spans="1:18" ht="15.6">
      <c r="A4" s="261"/>
      <c r="B4" s="2"/>
      <c r="C4" s="4391" t="s">
        <v>723</v>
      </c>
      <c r="D4" s="8864" t="str">
        <f>AZ!D4</f>
        <v>ABC Company</v>
      </c>
      <c r="E4" s="8000"/>
      <c r="F4" s="8000"/>
      <c r="G4" s="8865"/>
      <c r="H4" s="2"/>
      <c r="I4" s="2"/>
      <c r="J4" s="2"/>
      <c r="K4" s="2"/>
      <c r="L4" s="2"/>
      <c r="M4" s="2"/>
      <c r="N4" s="2"/>
      <c r="O4" s="2"/>
      <c r="P4" s="2"/>
      <c r="Q4" s="2"/>
      <c r="R4" s="261"/>
    </row>
    <row r="5" spans="1:18" ht="18" thickBot="1">
      <c r="A5" s="261"/>
      <c r="B5" s="2"/>
      <c r="C5" s="4395" t="s">
        <v>724</v>
      </c>
      <c r="D5" s="8866" t="str">
        <f>AZ!D5</f>
        <v>31 December 202x</v>
      </c>
      <c r="E5" s="8867"/>
      <c r="F5" s="8867"/>
      <c r="G5" s="8868"/>
      <c r="H5" s="161"/>
      <c r="I5" s="136"/>
      <c r="J5" s="136"/>
      <c r="K5" s="136"/>
      <c r="L5" s="136"/>
      <c r="M5" s="136"/>
      <c r="N5" s="41"/>
      <c r="O5" s="41"/>
      <c r="P5" s="41"/>
      <c r="Q5" s="2"/>
      <c r="R5" s="261"/>
    </row>
    <row r="6" spans="1:18" ht="15" thickBot="1">
      <c r="A6" s="261"/>
      <c r="B6" s="2"/>
      <c r="C6" s="41"/>
      <c r="D6" s="41"/>
      <c r="E6" s="41"/>
      <c r="F6" s="41"/>
      <c r="G6" s="41"/>
      <c r="H6" s="41"/>
      <c r="I6" s="41"/>
      <c r="J6" s="41"/>
      <c r="K6" s="41"/>
      <c r="L6" s="41"/>
      <c r="M6" s="41"/>
      <c r="N6" s="41"/>
      <c r="O6" s="41"/>
      <c r="P6" s="41"/>
      <c r="Q6" s="2"/>
      <c r="R6" s="261"/>
    </row>
    <row r="7" spans="1:18" ht="16.2" thickBot="1">
      <c r="A7" s="261"/>
      <c r="B7" s="2"/>
      <c r="C7" s="496" t="s">
        <v>4437</v>
      </c>
      <c r="D7" s="41"/>
      <c r="E7" s="94"/>
      <c r="F7" s="495"/>
      <c r="G7" s="497" t="s">
        <v>550</v>
      </c>
      <c r="H7" s="497"/>
      <c r="I7" s="7217">
        <f>E51</f>
        <v>0</v>
      </c>
      <c r="J7" s="497" t="s">
        <v>494</v>
      </c>
      <c r="K7" s="497"/>
      <c r="L7" s="7218">
        <f>I7*100</f>
        <v>0</v>
      </c>
      <c r="M7" s="497"/>
      <c r="N7" s="497"/>
      <c r="O7" s="41"/>
      <c r="P7" s="41"/>
      <c r="Q7" s="2"/>
      <c r="R7" s="261"/>
    </row>
    <row r="8" spans="1:18" ht="15" thickBot="1">
      <c r="A8" s="261"/>
      <c r="B8" s="2"/>
      <c r="C8" s="94"/>
      <c r="D8" s="94"/>
      <c r="E8" s="94"/>
      <c r="F8" s="94"/>
      <c r="G8" s="94"/>
      <c r="H8" s="94"/>
      <c r="I8" s="94"/>
      <c r="J8" s="94"/>
      <c r="K8" s="94"/>
      <c r="L8" s="94"/>
      <c r="M8" s="94"/>
      <c r="N8" s="94"/>
      <c r="O8" s="94"/>
      <c r="P8" s="94"/>
      <c r="Q8" s="2"/>
      <c r="R8" s="261"/>
    </row>
    <row r="9" spans="1:18">
      <c r="A9" s="261"/>
      <c r="B9" s="2"/>
      <c r="C9" s="7219"/>
      <c r="D9" s="7220"/>
      <c r="E9" s="7220"/>
      <c r="F9" s="7220"/>
      <c r="G9" s="7220"/>
      <c r="H9" s="7220"/>
      <c r="I9" s="7220"/>
      <c r="J9" s="7220"/>
      <c r="K9" s="7221" t="s">
        <v>1333</v>
      </c>
      <c r="L9" s="7220"/>
      <c r="M9" s="7220"/>
      <c r="N9" s="7221" t="s">
        <v>4438</v>
      </c>
      <c r="O9" s="7221" t="s">
        <v>4438</v>
      </c>
      <c r="P9" s="7222" t="s">
        <v>4438</v>
      </c>
      <c r="Q9" s="2"/>
      <c r="R9" s="261"/>
    </row>
    <row r="10" spans="1:18">
      <c r="A10" s="261"/>
      <c r="B10" s="2"/>
      <c r="C10" s="7223" t="s">
        <v>4439</v>
      </c>
      <c r="D10" s="1872" t="s">
        <v>4440</v>
      </c>
      <c r="E10" s="1872" t="s">
        <v>3120</v>
      </c>
      <c r="F10" s="1872" t="s">
        <v>4441</v>
      </c>
      <c r="G10" s="1872" t="s">
        <v>4442</v>
      </c>
      <c r="H10" s="1872" t="s">
        <v>4443</v>
      </c>
      <c r="I10" s="1872" t="s">
        <v>1333</v>
      </c>
      <c r="J10" s="1872" t="s">
        <v>4444</v>
      </c>
      <c r="K10" s="1872" t="s">
        <v>4445</v>
      </c>
      <c r="L10" s="1872"/>
      <c r="M10" s="1872"/>
      <c r="N10" s="1872" t="s">
        <v>4446</v>
      </c>
      <c r="O10" s="1872" t="s">
        <v>3382</v>
      </c>
      <c r="P10" s="1873" t="s">
        <v>3382</v>
      </c>
      <c r="Q10" s="2"/>
      <c r="R10" s="261"/>
    </row>
    <row r="11" spans="1:18">
      <c r="A11" s="261"/>
      <c r="B11" s="2"/>
      <c r="C11" s="7223"/>
      <c r="D11" s="1872"/>
      <c r="E11" s="1872" t="s">
        <v>3378</v>
      </c>
      <c r="F11" s="1872" t="s">
        <v>4447</v>
      </c>
      <c r="G11" s="1872" t="s">
        <v>1333</v>
      </c>
      <c r="H11" s="1872" t="s">
        <v>4000</v>
      </c>
      <c r="I11" s="1872" t="s">
        <v>4448</v>
      </c>
      <c r="J11" s="1872" t="s">
        <v>557</v>
      </c>
      <c r="K11" s="1872" t="s">
        <v>4449</v>
      </c>
      <c r="L11" s="1872" t="s">
        <v>4450</v>
      </c>
      <c r="M11" s="1872" t="s">
        <v>4451</v>
      </c>
      <c r="N11" s="1872" t="s">
        <v>3399</v>
      </c>
      <c r="O11" s="1872" t="s">
        <v>3399</v>
      </c>
      <c r="P11" s="1873" t="s">
        <v>4452</v>
      </c>
      <c r="Q11" s="2"/>
      <c r="R11" s="261"/>
    </row>
    <row r="12" spans="1:18">
      <c r="A12" s="261"/>
      <c r="B12" s="2"/>
      <c r="C12" s="7224" t="s">
        <v>2148</v>
      </c>
      <c r="D12" s="7225"/>
      <c r="E12" s="7225" t="s">
        <v>3126</v>
      </c>
      <c r="F12" s="7225" t="s">
        <v>3668</v>
      </c>
      <c r="G12" s="7225" t="s">
        <v>4448</v>
      </c>
      <c r="H12" s="7225"/>
      <c r="I12" s="7225" t="s">
        <v>4453</v>
      </c>
      <c r="J12" s="7225"/>
      <c r="K12" s="7225" t="s">
        <v>4441</v>
      </c>
      <c r="L12" s="7225" t="s">
        <v>1335</v>
      </c>
      <c r="M12" s="7225" t="s">
        <v>4454</v>
      </c>
      <c r="N12" s="7225" t="s">
        <v>1725</v>
      </c>
      <c r="O12" s="7225" t="s">
        <v>1725</v>
      </c>
      <c r="P12" s="7226" t="s">
        <v>1725</v>
      </c>
      <c r="Q12" s="2"/>
      <c r="R12" s="261"/>
    </row>
    <row r="13" spans="1:18">
      <c r="A13" s="261"/>
      <c r="B13" s="2"/>
      <c r="C13" s="7227" t="s">
        <v>734</v>
      </c>
      <c r="D13" s="7228" t="s">
        <v>735</v>
      </c>
      <c r="E13" s="7228" t="s">
        <v>736</v>
      </c>
      <c r="F13" s="7228" t="s">
        <v>1249</v>
      </c>
      <c r="G13" s="7228" t="s">
        <v>738</v>
      </c>
      <c r="H13" s="7228" t="s">
        <v>1546</v>
      </c>
      <c r="I13" s="7228" t="s">
        <v>1547</v>
      </c>
      <c r="J13" s="7228" t="s">
        <v>1548</v>
      </c>
      <c r="K13" s="7228" t="s">
        <v>1549</v>
      </c>
      <c r="L13" s="7228" t="s">
        <v>1550</v>
      </c>
      <c r="M13" s="7228" t="s">
        <v>1551</v>
      </c>
      <c r="N13" s="7228" t="s">
        <v>1552</v>
      </c>
      <c r="O13" s="7228" t="s">
        <v>1553</v>
      </c>
      <c r="P13" s="7229">
        <v>-14</v>
      </c>
      <c r="Q13" s="2"/>
      <c r="R13" s="261"/>
    </row>
    <row r="14" spans="1:18">
      <c r="A14" s="261"/>
      <c r="B14" s="2"/>
      <c r="C14" s="7230"/>
      <c r="D14" s="1601"/>
      <c r="E14" s="1874"/>
      <c r="F14" s="1874"/>
      <c r="G14" s="1874"/>
      <c r="H14" s="1874"/>
      <c r="I14" s="1874"/>
      <c r="J14" s="1875"/>
      <c r="K14" s="1874"/>
      <c r="L14" s="1876"/>
      <c r="M14" s="1876"/>
      <c r="N14" s="1876"/>
      <c r="O14" s="7231"/>
      <c r="P14" s="7232"/>
      <c r="Q14" s="2"/>
      <c r="R14" s="261"/>
    </row>
    <row r="15" spans="1:18">
      <c r="A15" s="261"/>
      <c r="B15" s="2"/>
      <c r="C15" s="7230"/>
      <c r="D15" s="1601"/>
      <c r="E15" s="1874"/>
      <c r="F15" s="1874"/>
      <c r="G15" s="1874"/>
      <c r="H15" s="1874"/>
      <c r="I15" s="1874"/>
      <c r="J15" s="1875"/>
      <c r="K15" s="1874"/>
      <c r="L15" s="1876"/>
      <c r="M15" s="1876"/>
      <c r="N15" s="1876"/>
      <c r="O15" s="1876"/>
      <c r="P15" s="1877"/>
      <c r="Q15" s="2"/>
      <c r="R15" s="261"/>
    </row>
    <row r="16" spans="1:18">
      <c r="A16" s="261"/>
      <c r="B16" s="2"/>
      <c r="C16" s="7230"/>
      <c r="D16" s="1601"/>
      <c r="E16" s="1874"/>
      <c r="F16" s="1874"/>
      <c r="G16" s="1874"/>
      <c r="H16" s="1874"/>
      <c r="I16" s="1874"/>
      <c r="J16" s="1875"/>
      <c r="K16" s="1874"/>
      <c r="L16" s="1876"/>
      <c r="M16" s="1876"/>
      <c r="N16" s="1876"/>
      <c r="O16" s="1876"/>
      <c r="P16" s="1877"/>
      <c r="Q16" s="2"/>
      <c r="R16" s="261"/>
    </row>
    <row r="17" spans="1:18">
      <c r="A17" s="261"/>
      <c r="B17" s="2"/>
      <c r="C17" s="7230"/>
      <c r="D17" s="1601"/>
      <c r="E17" s="1874"/>
      <c r="F17" s="1874"/>
      <c r="G17" s="1874"/>
      <c r="H17" s="1874"/>
      <c r="I17" s="1874"/>
      <c r="J17" s="1875"/>
      <c r="K17" s="1874"/>
      <c r="L17" s="1876"/>
      <c r="M17" s="1876"/>
      <c r="N17" s="1876"/>
      <c r="O17" s="1876"/>
      <c r="P17" s="1877"/>
      <c r="Q17" s="2"/>
      <c r="R17" s="261"/>
    </row>
    <row r="18" spans="1:18">
      <c r="A18" s="261"/>
      <c r="B18" s="2"/>
      <c r="C18" s="7230"/>
      <c r="D18" s="1601"/>
      <c r="E18" s="1874"/>
      <c r="F18" s="1874"/>
      <c r="G18" s="1874"/>
      <c r="H18" s="1874"/>
      <c r="I18" s="1874"/>
      <c r="J18" s="1875"/>
      <c r="K18" s="1874"/>
      <c r="L18" s="1876"/>
      <c r="M18" s="1876"/>
      <c r="N18" s="1876"/>
      <c r="O18" s="1876"/>
      <c r="P18" s="1877"/>
      <c r="Q18" s="2"/>
      <c r="R18" s="261"/>
    </row>
    <row r="19" spans="1:18">
      <c r="A19" s="261"/>
      <c r="B19" s="2"/>
      <c r="C19" s="7230"/>
      <c r="D19" s="1601"/>
      <c r="E19" s="1874"/>
      <c r="F19" s="1874"/>
      <c r="G19" s="1874"/>
      <c r="H19" s="1874"/>
      <c r="I19" s="1874"/>
      <c r="J19" s="1875"/>
      <c r="K19" s="1874"/>
      <c r="L19" s="1876"/>
      <c r="M19" s="1876"/>
      <c r="N19" s="1876"/>
      <c r="O19" s="1876"/>
      <c r="P19" s="1877"/>
      <c r="Q19" s="2"/>
      <c r="R19" s="261"/>
    </row>
    <row r="20" spans="1:18">
      <c r="A20" s="261"/>
      <c r="B20" s="2"/>
      <c r="C20" s="7230"/>
      <c r="D20" s="1601"/>
      <c r="E20" s="1874"/>
      <c r="F20" s="1874"/>
      <c r="G20" s="1874"/>
      <c r="H20" s="1874"/>
      <c r="I20" s="1874"/>
      <c r="J20" s="1875"/>
      <c r="K20" s="1874"/>
      <c r="L20" s="1876"/>
      <c r="M20" s="1876"/>
      <c r="N20" s="1876"/>
      <c r="O20" s="1876"/>
      <c r="P20" s="1877"/>
      <c r="Q20" s="2"/>
      <c r="R20" s="261"/>
    </row>
    <row r="21" spans="1:18">
      <c r="A21" s="261"/>
      <c r="B21" s="2"/>
      <c r="C21" s="7230"/>
      <c r="D21" s="1601"/>
      <c r="E21" s="1874"/>
      <c r="F21" s="1874"/>
      <c r="G21" s="1874"/>
      <c r="H21" s="1874"/>
      <c r="I21" s="1874"/>
      <c r="J21" s="1875"/>
      <c r="K21" s="1874"/>
      <c r="L21" s="1876"/>
      <c r="M21" s="1876"/>
      <c r="N21" s="1876"/>
      <c r="O21" s="1876"/>
      <c r="P21" s="1877"/>
      <c r="Q21" s="2"/>
      <c r="R21" s="261"/>
    </row>
    <row r="22" spans="1:18">
      <c r="A22" s="261"/>
      <c r="B22" s="2"/>
      <c r="C22" s="7230"/>
      <c r="D22" s="1601"/>
      <c r="E22" s="1874"/>
      <c r="F22" s="1874"/>
      <c r="G22" s="1874"/>
      <c r="H22" s="1874"/>
      <c r="I22" s="1874"/>
      <c r="J22" s="1875"/>
      <c r="K22" s="1874"/>
      <c r="L22" s="1876"/>
      <c r="M22" s="1876"/>
      <c r="N22" s="1876"/>
      <c r="O22" s="1876"/>
      <c r="P22" s="1877"/>
      <c r="Q22" s="2"/>
      <c r="R22" s="261"/>
    </row>
    <row r="23" spans="1:18">
      <c r="A23" s="261"/>
      <c r="B23" s="2"/>
      <c r="C23" s="7230"/>
      <c r="D23" s="1601"/>
      <c r="E23" s="1874"/>
      <c r="F23" s="1874"/>
      <c r="G23" s="1874"/>
      <c r="H23" s="1874"/>
      <c r="I23" s="1874"/>
      <c r="J23" s="1875"/>
      <c r="K23" s="1874"/>
      <c r="L23" s="1876"/>
      <c r="M23" s="1876"/>
      <c r="N23" s="1876"/>
      <c r="O23" s="1876"/>
      <c r="P23" s="1877"/>
      <c r="Q23" s="2"/>
      <c r="R23" s="261"/>
    </row>
    <row r="24" spans="1:18">
      <c r="A24" s="261"/>
      <c r="B24" s="2"/>
      <c r="C24" s="7230"/>
      <c r="D24" s="1601"/>
      <c r="E24" s="1874"/>
      <c r="F24" s="1874"/>
      <c r="G24" s="1874"/>
      <c r="H24" s="1874"/>
      <c r="I24" s="1874"/>
      <c r="J24" s="1875"/>
      <c r="K24" s="1874"/>
      <c r="L24" s="1876"/>
      <c r="M24" s="1876"/>
      <c r="N24" s="1876"/>
      <c r="O24" s="1876"/>
      <c r="P24" s="1877"/>
      <c r="Q24" s="2"/>
      <c r="R24" s="261"/>
    </row>
    <row r="25" spans="1:18">
      <c r="A25" s="261"/>
      <c r="B25" s="2"/>
      <c r="C25" s="7230"/>
      <c r="D25" s="1601"/>
      <c r="E25" s="1874"/>
      <c r="F25" s="1874"/>
      <c r="G25" s="1874"/>
      <c r="H25" s="1874"/>
      <c r="I25" s="1874"/>
      <c r="J25" s="1875"/>
      <c r="K25" s="1874"/>
      <c r="L25" s="1876"/>
      <c r="M25" s="1876"/>
      <c r="N25" s="1876"/>
      <c r="O25" s="1876"/>
      <c r="P25" s="1877"/>
      <c r="Q25" s="2"/>
      <c r="R25" s="261"/>
    </row>
    <row r="26" spans="1:18">
      <c r="A26" s="261"/>
      <c r="B26" s="2"/>
      <c r="C26" s="7230"/>
      <c r="D26" s="1601"/>
      <c r="E26" s="1874"/>
      <c r="F26" s="1874"/>
      <c r="G26" s="1874"/>
      <c r="H26" s="1874"/>
      <c r="I26" s="1874"/>
      <c r="J26" s="1875"/>
      <c r="K26" s="1874"/>
      <c r="L26" s="1876"/>
      <c r="M26" s="1876"/>
      <c r="N26" s="1876"/>
      <c r="O26" s="1876"/>
      <c r="P26" s="1877"/>
      <c r="Q26" s="2"/>
      <c r="R26" s="261"/>
    </row>
    <row r="27" spans="1:18">
      <c r="A27" s="261"/>
      <c r="B27" s="2"/>
      <c r="C27" s="7230"/>
      <c r="D27" s="1601"/>
      <c r="E27" s="1874"/>
      <c r="F27" s="1874"/>
      <c r="G27" s="1874"/>
      <c r="H27" s="1874"/>
      <c r="I27" s="1874"/>
      <c r="J27" s="1875"/>
      <c r="K27" s="1874"/>
      <c r="L27" s="1876"/>
      <c r="M27" s="1876"/>
      <c r="N27" s="1876"/>
      <c r="O27" s="1876"/>
      <c r="P27" s="1877"/>
      <c r="Q27" s="2"/>
      <c r="R27" s="261"/>
    </row>
    <row r="28" spans="1:18">
      <c r="A28" s="261"/>
      <c r="B28" s="2"/>
      <c r="C28" s="7230"/>
      <c r="D28" s="1601"/>
      <c r="E28" s="1874"/>
      <c r="F28" s="1874"/>
      <c r="G28" s="1874"/>
      <c r="H28" s="1874"/>
      <c r="I28" s="1874"/>
      <c r="J28" s="1875"/>
      <c r="K28" s="1874"/>
      <c r="L28" s="1876"/>
      <c r="M28" s="1876"/>
      <c r="N28" s="1876"/>
      <c r="O28" s="1876"/>
      <c r="P28" s="1877"/>
      <c r="Q28" s="2"/>
      <c r="R28" s="261"/>
    </row>
    <row r="29" spans="1:18">
      <c r="A29" s="261"/>
      <c r="B29" s="2"/>
      <c r="C29" s="7230"/>
      <c r="D29" s="1601"/>
      <c r="E29" s="1874"/>
      <c r="F29" s="1874"/>
      <c r="G29" s="1874"/>
      <c r="H29" s="1874"/>
      <c r="I29" s="1874"/>
      <c r="J29" s="1875"/>
      <c r="K29" s="1874"/>
      <c r="L29" s="1876"/>
      <c r="M29" s="1876"/>
      <c r="N29" s="1876"/>
      <c r="O29" s="1876"/>
      <c r="P29" s="1877"/>
      <c r="Q29" s="2"/>
      <c r="R29" s="261"/>
    </row>
    <row r="30" spans="1:18">
      <c r="A30" s="261"/>
      <c r="B30" s="2"/>
      <c r="C30" s="7230"/>
      <c r="D30" s="1601"/>
      <c r="E30" s="1874"/>
      <c r="F30" s="1874"/>
      <c r="G30" s="1874"/>
      <c r="H30" s="1874"/>
      <c r="I30" s="1874"/>
      <c r="J30" s="1875"/>
      <c r="K30" s="1874"/>
      <c r="L30" s="1876"/>
      <c r="M30" s="1876"/>
      <c r="N30" s="1876"/>
      <c r="O30" s="1876"/>
      <c r="P30" s="1877"/>
      <c r="Q30" s="2"/>
      <c r="R30" s="261"/>
    </row>
    <row r="31" spans="1:18">
      <c r="A31" s="261"/>
      <c r="B31" s="2"/>
      <c r="C31" s="7230"/>
      <c r="D31" s="1601"/>
      <c r="E31" s="1874"/>
      <c r="F31" s="1874"/>
      <c r="G31" s="1874"/>
      <c r="H31" s="1874"/>
      <c r="I31" s="1874"/>
      <c r="J31" s="1875"/>
      <c r="K31" s="1874"/>
      <c r="L31" s="1876"/>
      <c r="M31" s="1876"/>
      <c r="N31" s="1876"/>
      <c r="O31" s="1876"/>
      <c r="P31" s="1877"/>
      <c r="Q31" s="2"/>
      <c r="R31" s="261"/>
    </row>
    <row r="32" spans="1:18">
      <c r="A32" s="261"/>
      <c r="B32" s="2"/>
      <c r="C32" s="7230"/>
      <c r="D32" s="1601"/>
      <c r="E32" s="1874"/>
      <c r="F32" s="1874"/>
      <c r="G32" s="1874"/>
      <c r="H32" s="1874"/>
      <c r="I32" s="1874"/>
      <c r="J32" s="1875"/>
      <c r="K32" s="1874"/>
      <c r="L32" s="1876"/>
      <c r="M32" s="1876"/>
      <c r="N32" s="1876"/>
      <c r="O32" s="1876"/>
      <c r="P32" s="1877"/>
      <c r="Q32" s="2"/>
      <c r="R32" s="261"/>
    </row>
    <row r="33" spans="1:18">
      <c r="A33" s="261"/>
      <c r="B33" s="2"/>
      <c r="C33" s="7230"/>
      <c r="D33" s="1601"/>
      <c r="E33" s="1874"/>
      <c r="F33" s="1874"/>
      <c r="G33" s="1874"/>
      <c r="H33" s="1874"/>
      <c r="I33" s="1874"/>
      <c r="J33" s="1875"/>
      <c r="K33" s="1874"/>
      <c r="L33" s="1876"/>
      <c r="M33" s="1876"/>
      <c r="N33" s="1876"/>
      <c r="O33" s="1876"/>
      <c r="P33" s="1877"/>
      <c r="Q33" s="2"/>
      <c r="R33" s="261"/>
    </row>
    <row r="34" spans="1:18">
      <c r="A34" s="261"/>
      <c r="B34" s="2"/>
      <c r="C34" s="7230"/>
      <c r="D34" s="1601"/>
      <c r="E34" s="1874"/>
      <c r="F34" s="1874"/>
      <c r="G34" s="1874"/>
      <c r="H34" s="1874"/>
      <c r="I34" s="1874"/>
      <c r="J34" s="1875"/>
      <c r="K34" s="1874"/>
      <c r="L34" s="1876"/>
      <c r="M34" s="1876"/>
      <c r="N34" s="1876"/>
      <c r="O34" s="1876"/>
      <c r="P34" s="1877"/>
      <c r="Q34" s="2"/>
      <c r="R34" s="261"/>
    </row>
    <row r="35" spans="1:18">
      <c r="A35" s="261"/>
      <c r="B35" s="2"/>
      <c r="C35" s="7230"/>
      <c r="D35" s="1601"/>
      <c r="E35" s="1874"/>
      <c r="F35" s="1874"/>
      <c r="G35" s="1874"/>
      <c r="H35" s="1874"/>
      <c r="I35" s="1874"/>
      <c r="J35" s="1875"/>
      <c r="K35" s="1874"/>
      <c r="L35" s="1876"/>
      <c r="M35" s="1876"/>
      <c r="N35" s="1876"/>
      <c r="O35" s="1876"/>
      <c r="P35" s="1877"/>
      <c r="Q35" s="2"/>
      <c r="R35" s="261"/>
    </row>
    <row r="36" spans="1:18">
      <c r="A36" s="261"/>
      <c r="B36" s="2"/>
      <c r="C36" s="7230"/>
      <c r="D36" s="1601"/>
      <c r="E36" s="1874"/>
      <c r="F36" s="1874"/>
      <c r="G36" s="1874"/>
      <c r="H36" s="1874"/>
      <c r="I36" s="1874"/>
      <c r="J36" s="1875"/>
      <c r="K36" s="1874"/>
      <c r="L36" s="1876"/>
      <c r="M36" s="1876"/>
      <c r="N36" s="1876"/>
      <c r="O36" s="1876"/>
      <c r="P36" s="1877"/>
      <c r="Q36" s="2"/>
      <c r="R36" s="261"/>
    </row>
    <row r="37" spans="1:18">
      <c r="A37" s="261"/>
      <c r="B37" s="2"/>
      <c r="C37" s="7230"/>
      <c r="D37" s="1601"/>
      <c r="E37" s="1874"/>
      <c r="F37" s="1874"/>
      <c r="G37" s="1874"/>
      <c r="H37" s="1874"/>
      <c r="I37" s="1874"/>
      <c r="J37" s="1875"/>
      <c r="K37" s="1874"/>
      <c r="L37" s="1876"/>
      <c r="M37" s="1876"/>
      <c r="N37" s="1876"/>
      <c r="O37" s="1876"/>
      <c r="P37" s="1877"/>
      <c r="Q37" s="2"/>
      <c r="R37" s="261"/>
    </row>
    <row r="38" spans="1:18">
      <c r="A38" s="261"/>
      <c r="B38" s="2"/>
      <c r="C38" s="7230"/>
      <c r="D38" s="1601"/>
      <c r="E38" s="1874"/>
      <c r="F38" s="1874"/>
      <c r="G38" s="1874"/>
      <c r="H38" s="1874"/>
      <c r="I38" s="1874"/>
      <c r="J38" s="1875"/>
      <c r="K38" s="1874"/>
      <c r="L38" s="1876"/>
      <c r="M38" s="1876"/>
      <c r="N38" s="1876"/>
      <c r="O38" s="1876"/>
      <c r="P38" s="1877"/>
      <c r="Q38" s="2"/>
      <c r="R38" s="261"/>
    </row>
    <row r="39" spans="1:18">
      <c r="A39" s="261"/>
      <c r="B39" s="2"/>
      <c r="C39" s="7230"/>
      <c r="D39" s="1601"/>
      <c r="E39" s="1874"/>
      <c r="F39" s="1874"/>
      <c r="G39" s="1874"/>
      <c r="H39" s="1874"/>
      <c r="I39" s="1874"/>
      <c r="J39" s="1875"/>
      <c r="K39" s="1874"/>
      <c r="L39" s="1876"/>
      <c r="M39" s="1876"/>
      <c r="N39" s="1876"/>
      <c r="O39" s="1876"/>
      <c r="P39" s="1877"/>
      <c r="Q39" s="2"/>
      <c r="R39" s="261"/>
    </row>
    <row r="40" spans="1:18">
      <c r="A40" s="261"/>
      <c r="B40" s="2"/>
      <c r="C40" s="7230"/>
      <c r="D40" s="1601"/>
      <c r="E40" s="1874"/>
      <c r="F40" s="1874"/>
      <c r="G40" s="1874"/>
      <c r="H40" s="1874"/>
      <c r="I40" s="1874"/>
      <c r="J40" s="1875"/>
      <c r="K40" s="1874"/>
      <c r="L40" s="1876"/>
      <c r="M40" s="1876"/>
      <c r="N40" s="1876"/>
      <c r="O40" s="1876"/>
      <c r="P40" s="1877"/>
      <c r="Q40" s="2"/>
      <c r="R40" s="261"/>
    </row>
    <row r="41" spans="1:18">
      <c r="A41" s="261"/>
      <c r="B41" s="2"/>
      <c r="C41" s="7230"/>
      <c r="D41" s="1601"/>
      <c r="E41" s="1874"/>
      <c r="F41" s="1874"/>
      <c r="G41" s="1874"/>
      <c r="H41" s="1874"/>
      <c r="I41" s="1874"/>
      <c r="J41" s="1875"/>
      <c r="K41" s="1874"/>
      <c r="L41" s="1876"/>
      <c r="M41" s="1876"/>
      <c r="N41" s="1876"/>
      <c r="O41" s="1876"/>
      <c r="P41" s="1877"/>
      <c r="Q41" s="2"/>
      <c r="R41" s="261"/>
    </row>
    <row r="42" spans="1:18">
      <c r="A42" s="261"/>
      <c r="B42" s="2"/>
      <c r="C42" s="7230"/>
      <c r="D42" s="1601"/>
      <c r="E42" s="1874"/>
      <c r="F42" s="1874"/>
      <c r="G42" s="1874"/>
      <c r="H42" s="1874"/>
      <c r="I42" s="1874"/>
      <c r="J42" s="1875"/>
      <c r="K42" s="1874"/>
      <c r="L42" s="1876"/>
      <c r="M42" s="1876"/>
      <c r="N42" s="1876"/>
      <c r="O42" s="1876"/>
      <c r="P42" s="1877"/>
      <c r="Q42" s="2"/>
      <c r="R42" s="261"/>
    </row>
    <row r="43" spans="1:18">
      <c r="A43" s="261"/>
      <c r="B43" s="2"/>
      <c r="C43" s="7230"/>
      <c r="D43" s="1601"/>
      <c r="E43" s="1874"/>
      <c r="F43" s="1874"/>
      <c r="G43" s="1874"/>
      <c r="H43" s="1874"/>
      <c r="I43" s="1874"/>
      <c r="J43" s="1875"/>
      <c r="K43" s="1874"/>
      <c r="L43" s="1876"/>
      <c r="M43" s="1876"/>
      <c r="N43" s="1876"/>
      <c r="O43" s="1876"/>
      <c r="P43" s="1877"/>
      <c r="Q43" s="2"/>
      <c r="R43" s="261"/>
    </row>
    <row r="44" spans="1:18">
      <c r="A44" s="261"/>
      <c r="B44" s="2"/>
      <c r="C44" s="7230"/>
      <c r="D44" s="1601"/>
      <c r="E44" s="1874"/>
      <c r="F44" s="1874"/>
      <c r="G44" s="1874"/>
      <c r="H44" s="1874"/>
      <c r="I44" s="1874"/>
      <c r="J44" s="1875"/>
      <c r="K44" s="1874"/>
      <c r="L44" s="1876"/>
      <c r="M44" s="1876"/>
      <c r="N44" s="1876"/>
      <c r="O44" s="1876"/>
      <c r="P44" s="1877"/>
      <c r="Q44" s="2"/>
      <c r="R44" s="261"/>
    </row>
    <row r="45" spans="1:18">
      <c r="A45" s="261"/>
      <c r="B45" s="2"/>
      <c r="C45" s="7230"/>
      <c r="D45" s="1601"/>
      <c r="E45" s="1874"/>
      <c r="F45" s="1874"/>
      <c r="G45" s="1874"/>
      <c r="H45" s="1874"/>
      <c r="I45" s="1874"/>
      <c r="J45" s="1875"/>
      <c r="K45" s="1874"/>
      <c r="L45" s="1876"/>
      <c r="M45" s="1876"/>
      <c r="N45" s="1876"/>
      <c r="O45" s="1876"/>
      <c r="P45" s="1877"/>
      <c r="Q45" s="2"/>
      <c r="R45" s="261"/>
    </row>
    <row r="46" spans="1:18">
      <c r="A46" s="261"/>
      <c r="B46" s="2"/>
      <c r="C46" s="7230"/>
      <c r="D46" s="1601"/>
      <c r="E46" s="1874"/>
      <c r="F46" s="1874"/>
      <c r="G46" s="1874"/>
      <c r="H46" s="1874"/>
      <c r="I46" s="1874"/>
      <c r="J46" s="1875"/>
      <c r="K46" s="1874"/>
      <c r="L46" s="1876"/>
      <c r="M46" s="1876"/>
      <c r="N46" s="1876"/>
      <c r="O46" s="1876"/>
      <c r="P46" s="1877"/>
      <c r="Q46" s="2"/>
      <c r="R46" s="261"/>
    </row>
    <row r="47" spans="1:18">
      <c r="A47" s="261"/>
      <c r="B47" s="2"/>
      <c r="C47" s="7230"/>
      <c r="D47" s="1601"/>
      <c r="E47" s="1878"/>
      <c r="F47" s="1878"/>
      <c r="G47" s="1878"/>
      <c r="H47" s="1878"/>
      <c r="I47" s="1878"/>
      <c r="J47" s="1879"/>
      <c r="K47" s="1878"/>
      <c r="L47" s="1876"/>
      <c r="M47" s="1876"/>
      <c r="N47" s="1876"/>
      <c r="O47" s="1876"/>
      <c r="P47" s="1877"/>
      <c r="Q47" s="2"/>
      <c r="R47" s="261"/>
    </row>
    <row r="48" spans="1:18">
      <c r="A48" s="261"/>
      <c r="B48" s="2"/>
      <c r="C48" s="7230"/>
      <c r="D48" s="1601"/>
      <c r="E48" s="1874"/>
      <c r="F48" s="1874"/>
      <c r="G48" s="1874"/>
      <c r="H48" s="1874"/>
      <c r="I48" s="1874"/>
      <c r="J48" s="1875"/>
      <c r="K48" s="1874"/>
      <c r="L48" s="1876"/>
      <c r="M48" s="1876"/>
      <c r="N48" s="1876"/>
      <c r="O48" s="1876"/>
      <c r="P48" s="1877"/>
      <c r="Q48" s="2"/>
      <c r="R48" s="261"/>
    </row>
    <row r="49" spans="1:18">
      <c r="A49" s="261"/>
      <c r="B49" s="2"/>
      <c r="C49" s="7230"/>
      <c r="D49" s="1601"/>
      <c r="E49" s="1874"/>
      <c r="F49" s="1874"/>
      <c r="G49" s="1874"/>
      <c r="H49" s="1874"/>
      <c r="I49" s="1874"/>
      <c r="J49" s="1875"/>
      <c r="K49" s="1874"/>
      <c r="L49" s="1876"/>
      <c r="M49" s="1876"/>
      <c r="N49" s="1876"/>
      <c r="O49" s="1876"/>
      <c r="P49" s="1877"/>
      <c r="Q49" s="2"/>
      <c r="R49" s="261"/>
    </row>
    <row r="50" spans="1:18">
      <c r="A50" s="261"/>
      <c r="B50" s="2"/>
      <c r="C50" s="7230"/>
      <c r="D50" s="1601"/>
      <c r="E50" s="1874"/>
      <c r="F50" s="1874"/>
      <c r="G50" s="1874"/>
      <c r="H50" s="1874"/>
      <c r="I50" s="1874"/>
      <c r="J50" s="1875"/>
      <c r="K50" s="1874"/>
      <c r="L50" s="1876"/>
      <c r="M50" s="1876"/>
      <c r="N50" s="1876"/>
      <c r="O50" s="1876"/>
      <c r="P50" s="1877"/>
      <c r="Q50" s="2"/>
      <c r="R50" s="261"/>
    </row>
    <row r="51" spans="1:18" ht="15" thickBot="1">
      <c r="A51" s="261"/>
      <c r="B51" s="2"/>
      <c r="C51" s="7233" t="s">
        <v>2701</v>
      </c>
      <c r="D51" s="7234"/>
      <c r="E51" s="7235">
        <f>SUM($E$14:$E$50)</f>
        <v>0</v>
      </c>
      <c r="F51" s="7236"/>
      <c r="G51" s="7235">
        <f>SUM($G$14:$G$50)</f>
        <v>0</v>
      </c>
      <c r="H51" s="7235">
        <f>SUM($H$14:$H$50)</f>
        <v>0</v>
      </c>
      <c r="I51" s="7235">
        <f>SUM($I$14:$I$50)</f>
        <v>0</v>
      </c>
      <c r="J51" s="7237">
        <f>SUM($J$14:$J$50)</f>
        <v>0</v>
      </c>
      <c r="K51" s="7235">
        <f>SUM($K$14:$K$50)</f>
        <v>0</v>
      </c>
      <c r="L51" s="7235">
        <f>SUM($L$14:$L$50)</f>
        <v>0</v>
      </c>
      <c r="M51" s="7235">
        <f>SUM($M$14:$M$50)</f>
        <v>0</v>
      </c>
      <c r="N51" s="7235">
        <f>SUM($N$14:$N$50)</f>
        <v>0</v>
      </c>
      <c r="O51" s="7235">
        <f>SUM($O$14:$O$50)</f>
        <v>0</v>
      </c>
      <c r="P51" s="7238">
        <f>SUM($P$14:$P$50)</f>
        <v>0</v>
      </c>
      <c r="Q51" s="2"/>
      <c r="R51" s="261"/>
    </row>
    <row r="52" spans="1:18">
      <c r="A52" s="261"/>
      <c r="B52" s="2"/>
      <c r="C52" s="594"/>
      <c r="D52" s="594"/>
      <c r="E52" s="594"/>
      <c r="F52" s="594"/>
      <c r="G52" s="594"/>
      <c r="H52" s="594"/>
      <c r="I52" s="37"/>
      <c r="J52" s="594"/>
      <c r="K52" s="37"/>
      <c r="L52" s="594"/>
      <c r="M52" s="594"/>
      <c r="N52" s="594"/>
      <c r="O52" s="594"/>
      <c r="P52" s="594"/>
      <c r="Q52" s="2"/>
      <c r="R52" s="261"/>
    </row>
    <row r="53" spans="1:18">
      <c r="A53" s="261"/>
      <c r="B53" s="2"/>
      <c r="C53" s="36" t="s">
        <v>445</v>
      </c>
      <c r="D53" s="594"/>
      <c r="E53" s="594"/>
      <c r="F53" s="594"/>
      <c r="G53" s="37"/>
      <c r="H53" s="594"/>
      <c r="I53" s="594"/>
      <c r="J53" s="594"/>
      <c r="K53" s="594"/>
      <c r="L53" s="594"/>
      <c r="M53" s="594"/>
      <c r="N53" s="596"/>
      <c r="O53" s="596"/>
      <c r="P53" s="94"/>
      <c r="Q53" s="2"/>
      <c r="R53" s="261"/>
    </row>
    <row r="54" spans="1:18" ht="15" thickBot="1">
      <c r="A54" s="261"/>
      <c r="B54" s="2"/>
      <c r="C54" s="64" t="s">
        <v>4455</v>
      </c>
      <c r="D54" s="94"/>
      <c r="E54" s="94"/>
      <c r="F54" s="94"/>
      <c r="G54" s="37"/>
      <c r="H54" s="94"/>
      <c r="I54" s="94"/>
      <c r="J54" s="94"/>
      <c r="K54" s="94"/>
      <c r="L54" s="94"/>
      <c r="M54" s="94"/>
      <c r="N54" s="597"/>
      <c r="O54" s="597"/>
      <c r="P54" s="94"/>
      <c r="Q54" s="2"/>
      <c r="R54" s="261"/>
    </row>
    <row r="55" spans="1:18" ht="15.75" customHeight="1">
      <c r="A55" s="261"/>
      <c r="B55" s="2"/>
      <c r="C55" s="231"/>
      <c r="D55" s="94"/>
      <c r="E55" s="8929">
        <f>I51</f>
        <v>0</v>
      </c>
      <c r="F55" s="8930"/>
      <c r="G55" s="598" t="s">
        <v>4456</v>
      </c>
      <c r="H55" s="595"/>
      <c r="I55" s="94"/>
      <c r="J55" s="94"/>
      <c r="K55" s="94"/>
      <c r="L55" s="94"/>
      <c r="M55" s="94"/>
      <c r="N55" s="597"/>
      <c r="O55" s="597"/>
      <c r="P55" s="94"/>
      <c r="Q55" s="2"/>
      <c r="R55" s="261"/>
    </row>
    <row r="56" spans="1:18">
      <c r="A56" s="261"/>
      <c r="B56" s="2"/>
      <c r="C56" s="37"/>
      <c r="D56" s="2"/>
      <c r="E56" s="8931">
        <f>K51</f>
        <v>0</v>
      </c>
      <c r="F56" s="8932"/>
      <c r="G56" s="598" t="s">
        <v>4457</v>
      </c>
      <c r="H56" s="595"/>
      <c r="I56" s="2"/>
      <c r="J56" s="2"/>
      <c r="K56" s="2"/>
      <c r="L56" s="2"/>
      <c r="M56" s="2"/>
      <c r="N56" s="2"/>
      <c r="O56" s="2"/>
      <c r="P56" s="2"/>
      <c r="Q56" s="2"/>
      <c r="R56" s="261"/>
    </row>
    <row r="57" spans="1:18" ht="15" thickBot="1">
      <c r="A57" s="261"/>
      <c r="B57" s="2"/>
      <c r="C57" s="37"/>
      <c r="D57" s="2"/>
      <c r="E57" s="8933">
        <f>N51-O51</f>
        <v>0</v>
      </c>
      <c r="F57" s="8934"/>
      <c r="G57" s="598" t="s">
        <v>4458</v>
      </c>
      <c r="H57" s="595"/>
      <c r="I57" s="2"/>
      <c r="J57" s="2"/>
      <c r="K57" s="2"/>
      <c r="L57" s="2"/>
      <c r="M57" s="2"/>
      <c r="N57" s="2"/>
      <c r="O57" s="2"/>
      <c r="P57" s="685"/>
      <c r="Q57" s="2"/>
      <c r="R57" s="261"/>
    </row>
    <row r="58" spans="1:18">
      <c r="A58" s="261"/>
      <c r="B58" s="2"/>
      <c r="C58" s="2"/>
      <c r="D58" s="2"/>
      <c r="E58" s="2"/>
      <c r="F58" s="2"/>
      <c r="G58" s="2"/>
      <c r="H58" s="2"/>
      <c r="I58" s="2"/>
      <c r="J58" s="2"/>
      <c r="K58" s="2"/>
      <c r="L58" s="2"/>
      <c r="M58" s="2"/>
      <c r="N58" s="2"/>
      <c r="O58" s="2"/>
      <c r="P58" s="2"/>
      <c r="Q58" s="2"/>
      <c r="R58" s="261"/>
    </row>
    <row r="59" spans="1:18">
      <c r="A59" s="261"/>
      <c r="B59" s="261"/>
      <c r="C59" s="261"/>
      <c r="D59" s="261"/>
      <c r="E59" s="261"/>
      <c r="F59" s="261"/>
      <c r="G59" s="261"/>
      <c r="H59" s="261"/>
      <c r="I59" s="261"/>
      <c r="J59" s="261"/>
      <c r="K59" s="261"/>
      <c r="L59" s="261"/>
      <c r="M59" s="261"/>
      <c r="N59" s="261"/>
      <c r="O59" s="261"/>
      <c r="P59" s="261"/>
      <c r="Q59" s="261"/>
      <c r="R59" s="261"/>
    </row>
    <row r="60" spans="1:18">
      <c r="A60" s="261"/>
      <c r="B60" s="261"/>
      <c r="C60" s="261"/>
      <c r="D60" s="261"/>
      <c r="E60" s="261"/>
      <c r="F60" s="261"/>
      <c r="G60" s="261"/>
      <c r="H60" s="261"/>
      <c r="I60" s="261"/>
      <c r="J60" s="261"/>
      <c r="K60" s="261"/>
      <c r="L60" s="261"/>
      <c r="M60" s="261"/>
      <c r="N60" s="261"/>
      <c r="O60" s="261"/>
      <c r="P60" s="261"/>
      <c r="Q60" s="261"/>
      <c r="R60" s="261"/>
    </row>
    <row r="61" spans="1:18" ht="15.75" hidden="1" customHeight="1"/>
  </sheetData>
  <sheetProtection formatCells="0" formatColumns="0" formatRows="0"/>
  <customSheetViews>
    <customSheetView guid="{F416BD5B-C3AD-4F61-AAB2-55950A9B7E72}">
      <selection activeCell="C11" sqref="C11"/>
      <pageMargins left="0" right="0" top="0" bottom="0" header="0" footer="0"/>
    </customSheetView>
    <customSheetView guid="{E14211BF-3959-45CF-A937-AD36AACCEFAC}">
      <selection activeCell="H23" sqref="H23"/>
      <pageMargins left="0" right="0" top="0" bottom="0" header="0" footer="0"/>
    </customSheetView>
    <customSheetView guid="{41E394DC-1FDD-4D1F-8620-137B7012DC10}">
      <selection activeCell="F22" sqref="F22"/>
      <pageMargins left="0" right="0" top="0" bottom="0" header="0" footer="0"/>
    </customSheetView>
    <customSheetView guid="{CC70D5D3-3A1F-46AA-BDCE-F692C2C36BEE}" hiddenRows="1">
      <selection activeCell="L55" sqref="L55"/>
      <pageMargins left="0" right="0" top="0" bottom="0" header="0" footer="0"/>
    </customSheetView>
  </customSheetViews>
  <mergeCells count="5">
    <mergeCell ref="D4:G4"/>
    <mergeCell ref="D5:G5"/>
    <mergeCell ref="E55:F55"/>
    <mergeCell ref="E56:F56"/>
    <mergeCell ref="E57:F57"/>
  </mergeCells>
  <hyperlinks>
    <hyperlink ref="Q2" location="Index!A1" display="Index" xr:uid="{09D0DD43-6DA6-465A-BA3E-1A24915029A2}"/>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0">
    <tabColor theme="5" tint="-0.499984740745262"/>
  </sheetPr>
  <dimension ref="A1:M80"/>
  <sheetViews>
    <sheetView zoomScale="85" zoomScaleNormal="85" workbookViewId="0">
      <selection activeCell="D5" sqref="D5"/>
    </sheetView>
  </sheetViews>
  <sheetFormatPr defaultColWidth="0" defaultRowHeight="14.4" zeroHeight="1"/>
  <cols>
    <col min="1" max="1" width="3.5546875" customWidth="1"/>
    <col min="2" max="2" width="9.109375" customWidth="1"/>
    <col min="3" max="3" width="23" customWidth="1"/>
    <col min="4" max="4" width="15.44140625" customWidth="1"/>
    <col min="5" max="5" width="12.88671875" customWidth="1"/>
    <col min="6" max="6" width="14.88671875" customWidth="1"/>
    <col min="7" max="7" width="19.6640625" customWidth="1"/>
    <col min="8" max="8" width="17.44140625" customWidth="1"/>
    <col min="9" max="9" width="18.88671875" customWidth="1"/>
    <col min="10" max="10" width="43.6640625" customWidth="1"/>
    <col min="11" max="11" width="9.109375" customWidth="1"/>
    <col min="12" max="12" width="3.6640625" customWidth="1"/>
    <col min="13" max="13" width="0" hidden="1" customWidth="1"/>
    <col min="14" max="16384" width="9.109375" hidden="1"/>
  </cols>
  <sheetData>
    <row r="1" spans="1:12">
      <c r="A1" s="261"/>
      <c r="B1" s="261"/>
      <c r="C1" s="261"/>
      <c r="D1" s="261"/>
      <c r="E1" s="261"/>
      <c r="F1" s="261"/>
      <c r="G1" s="261"/>
      <c r="H1" s="261"/>
      <c r="I1" s="261"/>
      <c r="J1" s="261"/>
      <c r="K1" s="261"/>
      <c r="L1" s="261"/>
    </row>
    <row r="2" spans="1:12" ht="15" thickBot="1">
      <c r="A2" s="261"/>
      <c r="B2" s="144" t="s">
        <v>382</v>
      </c>
      <c r="C2" s="2"/>
      <c r="D2" s="2"/>
      <c r="E2" s="2"/>
      <c r="F2" s="2"/>
      <c r="G2" s="2"/>
      <c r="H2" s="2"/>
      <c r="I2" s="2"/>
      <c r="J2" s="2"/>
      <c r="K2" s="2204" t="s">
        <v>1</v>
      </c>
      <c r="L2" s="261"/>
    </row>
    <row r="3" spans="1:12" ht="16.2" thickBot="1">
      <c r="A3" s="261"/>
      <c r="B3" s="2"/>
      <c r="C3" s="4389" t="s">
        <v>4459</v>
      </c>
      <c r="D3" s="2524"/>
      <c r="E3" s="2524"/>
      <c r="F3" s="2524"/>
      <c r="G3" s="4390"/>
      <c r="H3" s="578"/>
      <c r="I3" s="343"/>
      <c r="J3" s="39"/>
      <c r="K3" s="2"/>
      <c r="L3" s="261"/>
    </row>
    <row r="4" spans="1:12" ht="15.6">
      <c r="A4" s="261"/>
      <c r="B4" s="2"/>
      <c r="C4" s="4391" t="s">
        <v>723</v>
      </c>
      <c r="D4" s="7239" t="str">
        <f>' BA '!D4:G4</f>
        <v>ABC Company</v>
      </c>
      <c r="E4" s="2585"/>
      <c r="F4" s="2585"/>
      <c r="G4" s="7240"/>
      <c r="H4" s="609"/>
      <c r="I4" s="343"/>
      <c r="J4" s="2"/>
      <c r="K4" s="2"/>
      <c r="L4" s="261"/>
    </row>
    <row r="5" spans="1:12" ht="18" thickBot="1">
      <c r="A5" s="261"/>
      <c r="B5" s="2"/>
      <c r="C5" s="4395" t="s">
        <v>724</v>
      </c>
      <c r="D5" s="7241" t="str">
        <f>' BA '!D5:G5</f>
        <v>31 December 202x</v>
      </c>
      <c r="E5" s="7242"/>
      <c r="F5" s="7242"/>
      <c r="G5" s="7243"/>
      <c r="H5" s="610"/>
      <c r="I5" s="343"/>
      <c r="J5" s="6"/>
      <c r="K5" s="2"/>
      <c r="L5" s="261"/>
    </row>
    <row r="6" spans="1:12">
      <c r="A6" s="261"/>
      <c r="B6" s="2"/>
      <c r="C6" s="4"/>
      <c r="D6" s="41"/>
      <c r="E6" s="41"/>
      <c r="F6" s="41"/>
      <c r="G6" s="41"/>
      <c r="H6" s="41"/>
      <c r="I6" s="41"/>
      <c r="J6" s="41"/>
      <c r="K6" s="2"/>
      <c r="L6" s="261"/>
    </row>
    <row r="7" spans="1:12">
      <c r="A7" s="261"/>
      <c r="B7" s="2"/>
      <c r="C7" s="591" t="s">
        <v>4460</v>
      </c>
      <c r="D7" s="591"/>
      <c r="E7" s="41"/>
      <c r="F7" s="41"/>
      <c r="G7" s="41"/>
      <c r="H7" s="41"/>
      <c r="I7" s="41"/>
      <c r="J7" s="41"/>
      <c r="K7" s="2"/>
      <c r="L7" s="261"/>
    </row>
    <row r="8" spans="1:12">
      <c r="A8" s="261"/>
      <c r="B8" s="2"/>
      <c r="C8" s="591" t="s">
        <v>4461</v>
      </c>
      <c r="D8" s="591"/>
      <c r="E8" s="41"/>
      <c r="F8" s="41"/>
      <c r="G8" s="41"/>
      <c r="H8" s="41"/>
      <c r="I8" s="41"/>
      <c r="J8" s="41"/>
      <c r="K8" s="2"/>
      <c r="L8" s="261"/>
    </row>
    <row r="9" spans="1:12" ht="15" thickBot="1">
      <c r="A9" s="261"/>
      <c r="B9" s="2"/>
      <c r="C9" s="41"/>
      <c r="D9" s="41"/>
      <c r="E9" s="41"/>
      <c r="F9" s="41"/>
      <c r="G9" s="41"/>
      <c r="H9" s="41"/>
      <c r="I9" s="41"/>
      <c r="J9" s="41"/>
      <c r="K9" s="2"/>
      <c r="L9" s="261"/>
    </row>
    <row r="10" spans="1:12">
      <c r="A10" s="261"/>
      <c r="B10" s="2"/>
      <c r="C10" s="7244" t="s">
        <v>4462</v>
      </c>
      <c r="D10" s="7245" t="s">
        <v>2752</v>
      </c>
      <c r="E10" s="7246" t="s">
        <v>4462</v>
      </c>
      <c r="F10" s="7246" t="s">
        <v>4462</v>
      </c>
      <c r="G10" s="7246" t="s">
        <v>4462</v>
      </c>
      <c r="H10" s="7246" t="s">
        <v>4462</v>
      </c>
      <c r="I10" s="7246" t="s">
        <v>451</v>
      </c>
      <c r="J10" s="7247"/>
      <c r="L10" s="261"/>
    </row>
    <row r="11" spans="1:12">
      <c r="A11" s="261"/>
      <c r="B11" s="2"/>
      <c r="C11" s="7248" t="s">
        <v>4462</v>
      </c>
      <c r="D11" s="1592" t="s">
        <v>2762</v>
      </c>
      <c r="E11" s="1872" t="s">
        <v>1725</v>
      </c>
      <c r="F11" s="1872" t="s">
        <v>1725</v>
      </c>
      <c r="G11" s="1872" t="s">
        <v>4462</v>
      </c>
      <c r="H11" s="1872" t="s">
        <v>4463</v>
      </c>
      <c r="I11" s="1872" t="s">
        <v>4464</v>
      </c>
      <c r="J11" s="1880" t="s">
        <v>4465</v>
      </c>
      <c r="K11" s="2"/>
      <c r="L11" s="261"/>
    </row>
    <row r="12" spans="1:12">
      <c r="A12" s="261"/>
      <c r="B12" s="2"/>
      <c r="C12" s="7248" t="s">
        <v>4466</v>
      </c>
      <c r="D12" s="1592" t="s">
        <v>2771</v>
      </c>
      <c r="E12" s="1872" t="s">
        <v>3378</v>
      </c>
      <c r="F12" s="1872" t="s">
        <v>4467</v>
      </c>
      <c r="G12" s="1872" t="s">
        <v>3480</v>
      </c>
      <c r="H12" s="1872" t="s">
        <v>3391</v>
      </c>
      <c r="I12" s="1872" t="s">
        <v>4468</v>
      </c>
      <c r="J12" s="1880"/>
      <c r="K12" s="2"/>
      <c r="L12" s="261"/>
    </row>
    <row r="13" spans="1:12">
      <c r="A13" s="261"/>
      <c r="B13" s="2"/>
      <c r="C13" s="7248" t="s">
        <v>3120</v>
      </c>
      <c r="D13" s="2243" t="s">
        <v>1616</v>
      </c>
      <c r="E13" s="1872" t="s">
        <v>1476</v>
      </c>
      <c r="F13" s="1872" t="s">
        <v>2840</v>
      </c>
      <c r="G13" s="1872" t="s">
        <v>4469</v>
      </c>
      <c r="H13" s="1872" t="s">
        <v>1725</v>
      </c>
      <c r="I13" s="1872" t="s">
        <v>2959</v>
      </c>
      <c r="J13" s="1880"/>
      <c r="K13" s="2"/>
      <c r="L13" s="261"/>
    </row>
    <row r="14" spans="1:12">
      <c r="A14" s="261"/>
      <c r="B14" s="2"/>
      <c r="C14" s="7249" t="s">
        <v>734</v>
      </c>
      <c r="D14" s="7250" t="s">
        <v>735</v>
      </c>
      <c r="E14" s="7251" t="s">
        <v>736</v>
      </c>
      <c r="F14" s="7251" t="s">
        <v>1249</v>
      </c>
      <c r="G14" s="7251" t="s">
        <v>738</v>
      </c>
      <c r="H14" s="7251" t="s">
        <v>1546</v>
      </c>
      <c r="I14" s="7251" t="s">
        <v>1547</v>
      </c>
      <c r="J14" s="7252" t="s">
        <v>1548</v>
      </c>
      <c r="K14" s="2"/>
      <c r="L14" s="261"/>
    </row>
    <row r="15" spans="1:12">
      <c r="A15" s="261"/>
      <c r="B15" s="2"/>
      <c r="C15" s="4695"/>
      <c r="D15" s="1601"/>
      <c r="E15" s="1881"/>
      <c r="F15" s="1881"/>
      <c r="G15" s="1882"/>
      <c r="H15" s="1882"/>
      <c r="I15" s="1882"/>
      <c r="J15" s="1883"/>
      <c r="K15" s="2"/>
      <c r="L15" s="261"/>
    </row>
    <row r="16" spans="1:12">
      <c r="A16" s="261"/>
      <c r="B16" s="2"/>
      <c r="C16" s="4695"/>
      <c r="D16" s="1601"/>
      <c r="E16" s="1881"/>
      <c r="F16" s="1881"/>
      <c r="G16" s="1882"/>
      <c r="H16" s="1882"/>
      <c r="I16" s="1882"/>
      <c r="J16" s="1883"/>
      <c r="K16" s="2"/>
      <c r="L16" s="261"/>
    </row>
    <row r="17" spans="1:12">
      <c r="A17" s="261"/>
      <c r="B17" s="2"/>
      <c r="C17" s="4695"/>
      <c r="D17" s="1601"/>
      <c r="E17" s="1881"/>
      <c r="F17" s="1881"/>
      <c r="G17" s="1882"/>
      <c r="H17" s="1882"/>
      <c r="I17" s="1882"/>
      <c r="J17" s="1883"/>
      <c r="K17" s="2"/>
      <c r="L17" s="261"/>
    </row>
    <row r="18" spans="1:12">
      <c r="A18" s="261"/>
      <c r="B18" s="2"/>
      <c r="C18" s="4695"/>
      <c r="D18" s="1601"/>
      <c r="E18" s="1881"/>
      <c r="F18" s="1881"/>
      <c r="G18" s="1882"/>
      <c r="H18" s="1882"/>
      <c r="I18" s="1882"/>
      <c r="J18" s="1883"/>
      <c r="K18" s="2"/>
      <c r="L18" s="261"/>
    </row>
    <row r="19" spans="1:12">
      <c r="A19" s="261"/>
      <c r="B19" s="2"/>
      <c r="C19" s="4695"/>
      <c r="D19" s="1601"/>
      <c r="E19" s="1881"/>
      <c r="F19" s="1881"/>
      <c r="G19" s="1882"/>
      <c r="H19" s="1882"/>
      <c r="I19" s="1882"/>
      <c r="J19" s="1883"/>
      <c r="K19" s="2"/>
      <c r="L19" s="261"/>
    </row>
    <row r="20" spans="1:12">
      <c r="A20" s="261"/>
      <c r="B20" s="2"/>
      <c r="C20" s="4695"/>
      <c r="D20" s="1601"/>
      <c r="E20" s="1881"/>
      <c r="F20" s="1881"/>
      <c r="G20" s="1882"/>
      <c r="H20" s="1882"/>
      <c r="I20" s="1882"/>
      <c r="J20" s="1883"/>
      <c r="K20" s="2"/>
      <c r="L20" s="261"/>
    </row>
    <row r="21" spans="1:12">
      <c r="A21" s="261"/>
      <c r="B21" s="2"/>
      <c r="C21" s="4695"/>
      <c r="D21" s="1601"/>
      <c r="E21" s="1881"/>
      <c r="F21" s="1881"/>
      <c r="G21" s="1882"/>
      <c r="H21" s="1882"/>
      <c r="I21" s="1882"/>
      <c r="J21" s="1883"/>
      <c r="K21" s="2"/>
      <c r="L21" s="261"/>
    </row>
    <row r="22" spans="1:12">
      <c r="A22" s="261"/>
      <c r="B22" s="2"/>
      <c r="C22" s="4695"/>
      <c r="D22" s="1601"/>
      <c r="E22" s="1881"/>
      <c r="F22" s="1881"/>
      <c r="G22" s="1882"/>
      <c r="H22" s="1882"/>
      <c r="I22" s="1882"/>
      <c r="J22" s="1883"/>
      <c r="K22" s="2"/>
      <c r="L22" s="261"/>
    </row>
    <row r="23" spans="1:12">
      <c r="A23" s="261"/>
      <c r="B23" s="2"/>
      <c r="C23" s="4695"/>
      <c r="D23" s="1601"/>
      <c r="E23" s="1881"/>
      <c r="F23" s="1881"/>
      <c r="G23" s="1882"/>
      <c r="H23" s="1882"/>
      <c r="I23" s="1882"/>
      <c r="J23" s="1883"/>
      <c r="K23" s="2"/>
      <c r="L23" s="261"/>
    </row>
    <row r="24" spans="1:12">
      <c r="A24" s="261"/>
      <c r="B24" s="2"/>
      <c r="C24" s="4695"/>
      <c r="D24" s="1601"/>
      <c r="E24" s="1881"/>
      <c r="F24" s="1881"/>
      <c r="G24" s="1882"/>
      <c r="H24" s="1882"/>
      <c r="I24" s="1882"/>
      <c r="J24" s="1883"/>
      <c r="K24" s="2"/>
      <c r="L24" s="261"/>
    </row>
    <row r="25" spans="1:12">
      <c r="A25" s="261"/>
      <c r="B25" s="2"/>
      <c r="C25" s="4695"/>
      <c r="D25" s="1601"/>
      <c r="E25" s="1881"/>
      <c r="F25" s="1881"/>
      <c r="G25" s="1882"/>
      <c r="H25" s="1882"/>
      <c r="I25" s="1882"/>
      <c r="J25" s="1883"/>
      <c r="K25" s="2"/>
      <c r="L25" s="261"/>
    </row>
    <row r="26" spans="1:12" hidden="1">
      <c r="A26" s="261"/>
      <c r="B26" s="2"/>
      <c r="C26" s="4695"/>
      <c r="D26" s="1601"/>
      <c r="E26" s="1881"/>
      <c r="F26" s="1881"/>
      <c r="G26" s="1882"/>
      <c r="H26" s="1882"/>
      <c r="I26" s="1882"/>
      <c r="J26" s="1883"/>
      <c r="K26" s="2"/>
      <c r="L26" s="261"/>
    </row>
    <row r="27" spans="1:12" hidden="1">
      <c r="A27" s="261"/>
      <c r="B27" s="2"/>
      <c r="C27" s="4695"/>
      <c r="D27" s="1601"/>
      <c r="E27" s="1881"/>
      <c r="F27" s="1881"/>
      <c r="G27" s="1882"/>
      <c r="H27" s="1882"/>
      <c r="I27" s="1882"/>
      <c r="J27" s="1883"/>
      <c r="K27" s="2"/>
      <c r="L27" s="261"/>
    </row>
    <row r="28" spans="1:12" hidden="1">
      <c r="A28" s="261"/>
      <c r="B28" s="2"/>
      <c r="C28" s="4695"/>
      <c r="D28" s="1601"/>
      <c r="E28" s="1881"/>
      <c r="F28" s="1881"/>
      <c r="G28" s="1882"/>
      <c r="H28" s="1882"/>
      <c r="I28" s="1882"/>
      <c r="J28" s="1883"/>
      <c r="K28" s="2"/>
      <c r="L28" s="261"/>
    </row>
    <row r="29" spans="1:12" hidden="1">
      <c r="A29" s="261"/>
      <c r="B29" s="2"/>
      <c r="C29" s="4695"/>
      <c r="D29" s="1601"/>
      <c r="E29" s="1881"/>
      <c r="F29" s="1881"/>
      <c r="G29" s="1882"/>
      <c r="H29" s="1882"/>
      <c r="I29" s="1882"/>
      <c r="J29" s="1883"/>
      <c r="K29" s="2"/>
      <c r="L29" s="261"/>
    </row>
    <row r="30" spans="1:12" hidden="1">
      <c r="A30" s="261"/>
      <c r="B30" s="2"/>
      <c r="C30" s="4695"/>
      <c r="D30" s="1601"/>
      <c r="E30" s="1881"/>
      <c r="F30" s="1881"/>
      <c r="G30" s="1882"/>
      <c r="H30" s="1882"/>
      <c r="I30" s="1882"/>
      <c r="J30" s="1883"/>
      <c r="K30" s="2"/>
      <c r="L30" s="261"/>
    </row>
    <row r="31" spans="1:12" hidden="1">
      <c r="A31" s="261"/>
      <c r="B31" s="2"/>
      <c r="C31" s="4695"/>
      <c r="D31" s="1601"/>
      <c r="E31" s="1881"/>
      <c r="F31" s="1881"/>
      <c r="G31" s="1882"/>
      <c r="H31" s="1882"/>
      <c r="I31" s="1882"/>
      <c r="J31" s="1883"/>
      <c r="K31" s="2"/>
      <c r="L31" s="261"/>
    </row>
    <row r="32" spans="1:12" hidden="1">
      <c r="A32" s="261"/>
      <c r="B32" s="2"/>
      <c r="C32" s="4695"/>
      <c r="D32" s="1601"/>
      <c r="E32" s="1881"/>
      <c r="F32" s="1881"/>
      <c r="G32" s="1882"/>
      <c r="H32" s="1882"/>
      <c r="I32" s="1882"/>
      <c r="J32" s="1883"/>
      <c r="K32" s="2"/>
      <c r="L32" s="261"/>
    </row>
    <row r="33" spans="1:12" hidden="1">
      <c r="A33" s="261"/>
      <c r="B33" s="2"/>
      <c r="C33" s="4695"/>
      <c r="D33" s="1601"/>
      <c r="E33" s="1881"/>
      <c r="F33" s="1881"/>
      <c r="G33" s="1882"/>
      <c r="H33" s="1882"/>
      <c r="I33" s="1882"/>
      <c r="J33" s="1883"/>
      <c r="K33" s="2"/>
      <c r="L33" s="261"/>
    </row>
    <row r="34" spans="1:12" hidden="1">
      <c r="A34" s="261"/>
      <c r="B34" s="2"/>
      <c r="C34" s="4695"/>
      <c r="D34" s="1601"/>
      <c r="E34" s="1881"/>
      <c r="F34" s="1881"/>
      <c r="G34" s="1882"/>
      <c r="H34" s="1882"/>
      <c r="I34" s="1882"/>
      <c r="J34" s="1883"/>
      <c r="K34" s="2"/>
      <c r="L34" s="261"/>
    </row>
    <row r="35" spans="1:12" hidden="1">
      <c r="A35" s="261"/>
      <c r="B35" s="2"/>
      <c r="C35" s="4695"/>
      <c r="D35" s="1601"/>
      <c r="E35" s="1881"/>
      <c r="F35" s="1881"/>
      <c r="G35" s="1882"/>
      <c r="H35" s="1882"/>
      <c r="I35" s="1882"/>
      <c r="J35" s="1883"/>
      <c r="K35" s="2"/>
      <c r="L35" s="261"/>
    </row>
    <row r="36" spans="1:12" hidden="1">
      <c r="A36" s="261"/>
      <c r="B36" s="2"/>
      <c r="C36" s="4695"/>
      <c r="D36" s="1601"/>
      <c r="E36" s="1881"/>
      <c r="F36" s="1881"/>
      <c r="G36" s="1882"/>
      <c r="H36" s="1882"/>
      <c r="I36" s="1882"/>
      <c r="J36" s="1883"/>
      <c r="K36" s="2"/>
      <c r="L36" s="261"/>
    </row>
    <row r="37" spans="1:12" hidden="1">
      <c r="A37" s="261"/>
      <c r="B37" s="2"/>
      <c r="C37" s="4695"/>
      <c r="D37" s="1601"/>
      <c r="E37" s="1881"/>
      <c r="F37" s="1881"/>
      <c r="G37" s="1882"/>
      <c r="H37" s="1882"/>
      <c r="I37" s="1882"/>
      <c r="J37" s="1883"/>
      <c r="K37" s="2"/>
      <c r="L37" s="261"/>
    </row>
    <row r="38" spans="1:12" hidden="1">
      <c r="A38" s="261"/>
      <c r="B38" s="2"/>
      <c r="C38" s="4695"/>
      <c r="D38" s="1601"/>
      <c r="E38" s="1881"/>
      <c r="F38" s="1881"/>
      <c r="G38" s="1882"/>
      <c r="H38" s="1882"/>
      <c r="I38" s="1882"/>
      <c r="J38" s="1883"/>
      <c r="K38" s="2"/>
      <c r="L38" s="261"/>
    </row>
    <row r="39" spans="1:12" hidden="1">
      <c r="A39" s="261"/>
      <c r="B39" s="2"/>
      <c r="C39" s="4695"/>
      <c r="D39" s="1601"/>
      <c r="E39" s="1881"/>
      <c r="F39" s="1881"/>
      <c r="G39" s="1882"/>
      <c r="H39" s="1882"/>
      <c r="I39" s="1882"/>
      <c r="J39" s="1883"/>
      <c r="K39" s="2"/>
      <c r="L39" s="261"/>
    </row>
    <row r="40" spans="1:12" hidden="1">
      <c r="A40" s="261"/>
      <c r="B40" s="2"/>
      <c r="C40" s="4695"/>
      <c r="D40" s="1601"/>
      <c r="E40" s="1881"/>
      <c r="F40" s="1881"/>
      <c r="G40" s="1882"/>
      <c r="H40" s="1882"/>
      <c r="I40" s="1882"/>
      <c r="J40" s="1883"/>
      <c r="K40" s="2"/>
      <c r="L40" s="261"/>
    </row>
    <row r="41" spans="1:12" hidden="1">
      <c r="A41" s="261"/>
      <c r="B41" s="2"/>
      <c r="C41" s="4695"/>
      <c r="D41" s="1601"/>
      <c r="E41" s="1881"/>
      <c r="F41" s="1881"/>
      <c r="G41" s="1882"/>
      <c r="H41" s="1882"/>
      <c r="I41" s="1882"/>
      <c r="J41" s="1883"/>
      <c r="K41" s="2"/>
      <c r="L41" s="261"/>
    </row>
    <row r="42" spans="1:12" hidden="1">
      <c r="A42" s="261"/>
      <c r="B42" s="2"/>
      <c r="C42" s="4695"/>
      <c r="D42" s="1601"/>
      <c r="E42" s="1881"/>
      <c r="F42" s="1881"/>
      <c r="G42" s="1882"/>
      <c r="H42" s="1882"/>
      <c r="I42" s="1882"/>
      <c r="J42" s="1883"/>
      <c r="K42" s="2"/>
      <c r="L42" s="261"/>
    </row>
    <row r="43" spans="1:12" hidden="1">
      <c r="A43" s="261"/>
      <c r="B43" s="2"/>
      <c r="C43" s="4695"/>
      <c r="D43" s="1601"/>
      <c r="E43" s="1881"/>
      <c r="F43" s="1881"/>
      <c r="G43" s="1882"/>
      <c r="H43" s="1882"/>
      <c r="I43" s="1882"/>
      <c r="J43" s="1883"/>
      <c r="K43" s="2"/>
      <c r="L43" s="261"/>
    </row>
    <row r="44" spans="1:12" hidden="1">
      <c r="A44" s="261"/>
      <c r="B44" s="2"/>
      <c r="C44" s="4695"/>
      <c r="D44" s="1601"/>
      <c r="E44" s="1881"/>
      <c r="F44" s="1881"/>
      <c r="G44" s="1882"/>
      <c r="H44" s="1882"/>
      <c r="I44" s="1882"/>
      <c r="J44" s="1883"/>
      <c r="K44" s="2"/>
      <c r="L44" s="261"/>
    </row>
    <row r="45" spans="1:12" hidden="1">
      <c r="A45" s="261"/>
      <c r="B45" s="2"/>
      <c r="C45" s="4695"/>
      <c r="D45" s="1601"/>
      <c r="E45" s="1881"/>
      <c r="F45" s="1881"/>
      <c r="G45" s="1882"/>
      <c r="H45" s="1882"/>
      <c r="I45" s="1882"/>
      <c r="J45" s="1883"/>
      <c r="K45" s="2"/>
      <c r="L45" s="261"/>
    </row>
    <row r="46" spans="1:12" hidden="1">
      <c r="A46" s="261"/>
      <c r="B46" s="2"/>
      <c r="C46" s="4695"/>
      <c r="D46" s="1601"/>
      <c r="E46" s="1881"/>
      <c r="F46" s="1881"/>
      <c r="G46" s="1882"/>
      <c r="H46" s="1882"/>
      <c r="I46" s="1882"/>
      <c r="J46" s="1883"/>
      <c r="K46" s="2"/>
      <c r="L46" s="261"/>
    </row>
    <row r="47" spans="1:12" hidden="1">
      <c r="A47" s="261"/>
      <c r="B47" s="2"/>
      <c r="C47" s="4695"/>
      <c r="D47" s="1601"/>
      <c r="E47" s="1881"/>
      <c r="F47" s="1881"/>
      <c r="G47" s="1882"/>
      <c r="H47" s="1882"/>
      <c r="I47" s="1882"/>
      <c r="J47" s="1883"/>
      <c r="K47" s="2"/>
      <c r="L47" s="261"/>
    </row>
    <row r="48" spans="1:12" hidden="1">
      <c r="A48" s="261"/>
      <c r="B48" s="2"/>
      <c r="C48" s="4695"/>
      <c r="D48" s="1601"/>
      <c r="E48" s="1881"/>
      <c r="F48" s="1881"/>
      <c r="G48" s="1882"/>
      <c r="H48" s="1882"/>
      <c r="I48" s="1882"/>
      <c r="J48" s="1883"/>
      <c r="K48" s="2"/>
      <c r="L48" s="261"/>
    </row>
    <row r="49" spans="1:12" hidden="1">
      <c r="A49" s="261"/>
      <c r="B49" s="2"/>
      <c r="C49" s="4695"/>
      <c r="D49" s="1601"/>
      <c r="E49" s="1881"/>
      <c r="F49" s="1881"/>
      <c r="G49" s="1882"/>
      <c r="H49" s="1882"/>
      <c r="I49" s="1882"/>
      <c r="J49" s="1883"/>
      <c r="K49" s="2"/>
      <c r="L49" s="261"/>
    </row>
    <row r="50" spans="1:12" hidden="1">
      <c r="A50" s="261"/>
      <c r="B50" s="2"/>
      <c r="C50" s="4695"/>
      <c r="D50" s="1601"/>
      <c r="E50" s="1881"/>
      <c r="F50" s="1881"/>
      <c r="G50" s="1882"/>
      <c r="H50" s="1882"/>
      <c r="I50" s="1882"/>
      <c r="J50" s="1883"/>
      <c r="K50" s="2"/>
      <c r="L50" s="261"/>
    </row>
    <row r="51" spans="1:12" hidden="1">
      <c r="A51" s="261"/>
      <c r="B51" s="2"/>
      <c r="C51" s="4695"/>
      <c r="D51" s="1601"/>
      <c r="E51" s="1881"/>
      <c r="F51" s="1881"/>
      <c r="G51" s="1882"/>
      <c r="H51" s="1882"/>
      <c r="I51" s="1882"/>
      <c r="J51" s="1883"/>
      <c r="K51" s="2"/>
      <c r="L51" s="261"/>
    </row>
    <row r="52" spans="1:12" hidden="1">
      <c r="A52" s="261"/>
      <c r="B52" s="2"/>
      <c r="C52" s="4695"/>
      <c r="D52" s="1601"/>
      <c r="E52" s="1881"/>
      <c r="F52" s="1881"/>
      <c r="G52" s="1882"/>
      <c r="H52" s="1882"/>
      <c r="I52" s="1882"/>
      <c r="J52" s="1883"/>
      <c r="K52" s="2"/>
      <c r="L52" s="261"/>
    </row>
    <row r="53" spans="1:12" hidden="1">
      <c r="A53" s="261"/>
      <c r="B53" s="2"/>
      <c r="C53" s="4695"/>
      <c r="D53" s="1601"/>
      <c r="E53" s="1881"/>
      <c r="F53" s="1881"/>
      <c r="G53" s="1882"/>
      <c r="H53" s="1882"/>
      <c r="I53" s="1882"/>
      <c r="J53" s="1883"/>
      <c r="K53" s="2"/>
      <c r="L53" s="261"/>
    </row>
    <row r="54" spans="1:12" hidden="1">
      <c r="A54" s="261"/>
      <c r="B54" s="2"/>
      <c r="C54" s="4695"/>
      <c r="D54" s="1601"/>
      <c r="E54" s="1881"/>
      <c r="F54" s="1881"/>
      <c r="G54" s="1882"/>
      <c r="H54" s="1882"/>
      <c r="I54" s="1882"/>
      <c r="J54" s="1883"/>
      <c r="K54" s="2"/>
      <c r="L54" s="261"/>
    </row>
    <row r="55" spans="1:12" hidden="1">
      <c r="A55" s="261"/>
      <c r="B55" s="2"/>
      <c r="C55" s="4695"/>
      <c r="D55" s="1601"/>
      <c r="E55" s="1881"/>
      <c r="F55" s="1881"/>
      <c r="G55" s="1882"/>
      <c r="H55" s="1882"/>
      <c r="I55" s="1882"/>
      <c r="J55" s="1883"/>
      <c r="K55" s="2"/>
      <c r="L55" s="261"/>
    </row>
    <row r="56" spans="1:12" hidden="1">
      <c r="A56" s="261"/>
      <c r="B56" s="2"/>
      <c r="C56" s="4695"/>
      <c r="D56" s="1601"/>
      <c r="E56" s="1881"/>
      <c r="F56" s="1881"/>
      <c r="G56" s="1882"/>
      <c r="H56" s="1882"/>
      <c r="I56" s="1882"/>
      <c r="J56" s="1883"/>
      <c r="K56" s="2"/>
      <c r="L56" s="261"/>
    </row>
    <row r="57" spans="1:12" hidden="1">
      <c r="A57" s="261"/>
      <c r="B57" s="2"/>
      <c r="C57" s="4695"/>
      <c r="D57" s="1601"/>
      <c r="E57" s="1881"/>
      <c r="F57" s="1881"/>
      <c r="G57" s="1882"/>
      <c r="H57" s="1882"/>
      <c r="I57" s="1882"/>
      <c r="J57" s="1883"/>
      <c r="K57" s="2"/>
      <c r="L57" s="261"/>
    </row>
    <row r="58" spans="1:12" hidden="1">
      <c r="A58" s="261"/>
      <c r="B58" s="2"/>
      <c r="C58" s="4695"/>
      <c r="D58" s="1601"/>
      <c r="E58" s="1881"/>
      <c r="F58" s="1881"/>
      <c r="G58" s="1882"/>
      <c r="H58" s="1882"/>
      <c r="I58" s="1882"/>
      <c r="J58" s="1883"/>
      <c r="K58" s="2"/>
      <c r="L58" s="261"/>
    </row>
    <row r="59" spans="1:12" hidden="1">
      <c r="A59" s="261"/>
      <c r="B59" s="2"/>
      <c r="C59" s="4695"/>
      <c r="D59" s="1601"/>
      <c r="E59" s="1881"/>
      <c r="F59" s="1881"/>
      <c r="G59" s="1882"/>
      <c r="H59" s="1882"/>
      <c r="I59" s="1882"/>
      <c r="J59" s="1883"/>
      <c r="K59" s="2"/>
      <c r="L59" s="261"/>
    </row>
    <row r="60" spans="1:12" hidden="1">
      <c r="A60" s="261"/>
      <c r="B60" s="2"/>
      <c r="C60" s="4695"/>
      <c r="D60" s="1601"/>
      <c r="E60" s="1881"/>
      <c r="F60" s="1881"/>
      <c r="G60" s="1882"/>
      <c r="H60" s="1882"/>
      <c r="I60" s="1882"/>
      <c r="J60" s="1883"/>
      <c r="K60" s="2"/>
      <c r="L60" s="261"/>
    </row>
    <row r="61" spans="1:12" hidden="1">
      <c r="A61" s="261"/>
      <c r="B61" s="2"/>
      <c r="C61" s="4695"/>
      <c r="D61" s="1601"/>
      <c r="E61" s="1881"/>
      <c r="F61" s="1881"/>
      <c r="G61" s="1882"/>
      <c r="H61" s="1882"/>
      <c r="I61" s="1882"/>
      <c r="J61" s="1883"/>
      <c r="K61" s="2"/>
      <c r="L61" s="261"/>
    </row>
    <row r="62" spans="1:12" hidden="1">
      <c r="A62" s="261"/>
      <c r="B62" s="2"/>
      <c r="C62" s="4695"/>
      <c r="D62" s="1601"/>
      <c r="E62" s="1881"/>
      <c r="F62" s="1881"/>
      <c r="G62" s="1882"/>
      <c r="H62" s="1882"/>
      <c r="I62" s="1882"/>
      <c r="J62" s="1883"/>
      <c r="K62" s="2"/>
      <c r="L62" s="261"/>
    </row>
    <row r="63" spans="1:12" hidden="1">
      <c r="A63" s="261"/>
      <c r="B63" s="2"/>
      <c r="C63" s="4695"/>
      <c r="D63" s="1601"/>
      <c r="E63" s="1881"/>
      <c r="F63" s="1881"/>
      <c r="G63" s="1882"/>
      <c r="H63" s="1882"/>
      <c r="I63" s="1882"/>
      <c r="J63" s="1883"/>
      <c r="K63" s="2"/>
      <c r="L63" s="261"/>
    </row>
    <row r="64" spans="1:12" hidden="1">
      <c r="A64" s="261"/>
      <c r="B64" s="2"/>
      <c r="C64" s="4695"/>
      <c r="D64" s="1601"/>
      <c r="E64" s="1881"/>
      <c r="F64" s="1881"/>
      <c r="G64" s="1882"/>
      <c r="H64" s="1882"/>
      <c r="I64" s="1882"/>
      <c r="J64" s="1883"/>
      <c r="K64" s="2"/>
      <c r="L64" s="261"/>
    </row>
    <row r="65" spans="1:12" hidden="1">
      <c r="A65" s="261"/>
      <c r="B65" s="2"/>
      <c r="C65" s="4695"/>
      <c r="D65" s="1601"/>
      <c r="E65" s="1881"/>
      <c r="F65" s="1881"/>
      <c r="G65" s="1882"/>
      <c r="H65" s="1882"/>
      <c r="I65" s="1882"/>
      <c r="J65" s="1883"/>
      <c r="K65" s="2"/>
      <c r="L65" s="261"/>
    </row>
    <row r="66" spans="1:12" hidden="1">
      <c r="A66" s="261"/>
      <c r="B66" s="2"/>
      <c r="C66" s="4695"/>
      <c r="D66" s="1601"/>
      <c r="E66" s="1881"/>
      <c r="F66" s="1881"/>
      <c r="G66" s="1882"/>
      <c r="H66" s="1882"/>
      <c r="I66" s="1882"/>
      <c r="J66" s="1883"/>
      <c r="K66" s="2"/>
      <c r="L66" s="261"/>
    </row>
    <row r="67" spans="1:12" hidden="1">
      <c r="A67" s="261"/>
      <c r="B67" s="2"/>
      <c r="C67" s="4695"/>
      <c r="D67" s="1601"/>
      <c r="E67" s="1881"/>
      <c r="F67" s="1881"/>
      <c r="G67" s="1882"/>
      <c r="H67" s="1882"/>
      <c r="I67" s="1882"/>
      <c r="J67" s="1883"/>
      <c r="K67" s="2"/>
      <c r="L67" s="261"/>
    </row>
    <row r="68" spans="1:12" hidden="1">
      <c r="A68" s="261"/>
      <c r="B68" s="2"/>
      <c r="C68" s="4695"/>
      <c r="D68" s="1884"/>
      <c r="E68" s="1601"/>
      <c r="F68" s="1601"/>
      <c r="G68" s="1885"/>
      <c r="H68" s="1885"/>
      <c r="I68" s="1885"/>
      <c r="J68" s="1886"/>
      <c r="K68" s="2"/>
      <c r="L68" s="261"/>
    </row>
    <row r="69" spans="1:12">
      <c r="A69" s="261"/>
      <c r="B69" s="2"/>
      <c r="C69" s="7253" t="s">
        <v>4470</v>
      </c>
      <c r="D69" s="7254"/>
      <c r="E69" s="7254"/>
      <c r="F69" s="7254"/>
      <c r="G69" s="7255">
        <f>SUMIF($D$15:$D$68,TRUE,G15:G68)</f>
        <v>0</v>
      </c>
      <c r="H69" s="7255">
        <f>SUMIF($D$15:$D$68,TRUE,H15:H68)</f>
        <v>0</v>
      </c>
      <c r="I69" s="7255">
        <f>SUMIF($D$15:$D$68,TRUE,I15:I68)</f>
        <v>0</v>
      </c>
      <c r="J69" s="7256"/>
      <c r="K69" s="2"/>
      <c r="L69" s="261"/>
    </row>
    <row r="70" spans="1:12" ht="15" thickBot="1">
      <c r="A70" s="261"/>
      <c r="B70" s="2"/>
      <c r="C70" s="7257" t="s">
        <v>1776</v>
      </c>
      <c r="D70" s="7258"/>
      <c r="E70" s="7258"/>
      <c r="F70" s="7258"/>
      <c r="G70" s="7259">
        <f>SUM(G15:G68)</f>
        <v>0</v>
      </c>
      <c r="H70" s="7259">
        <f>SUM(H15:H68)</f>
        <v>0</v>
      </c>
      <c r="I70" s="7259">
        <f>SUM(I15:I68)</f>
        <v>0</v>
      </c>
      <c r="J70" s="7260"/>
      <c r="K70" s="2"/>
      <c r="L70" s="261"/>
    </row>
    <row r="71" spans="1:12">
      <c r="A71" s="261"/>
      <c r="B71" s="2"/>
      <c r="C71" s="41"/>
      <c r="D71" s="41"/>
      <c r="E71" s="41"/>
      <c r="F71" s="41"/>
      <c r="G71" s="41"/>
      <c r="H71" s="41"/>
      <c r="I71" s="41"/>
      <c r="J71" s="41"/>
      <c r="K71" s="2"/>
      <c r="L71" s="261"/>
    </row>
    <row r="72" spans="1:12">
      <c r="A72" s="261"/>
      <c r="B72" s="2"/>
      <c r="C72" s="36" t="s">
        <v>445</v>
      </c>
      <c r="D72" s="41"/>
      <c r="E72" s="41"/>
      <c r="F72" s="41"/>
      <c r="G72" s="41"/>
      <c r="H72" s="41"/>
      <c r="I72" s="41"/>
      <c r="J72" s="41"/>
      <c r="K72" s="2"/>
      <c r="L72" s="261"/>
    </row>
    <row r="73" spans="1:12">
      <c r="A73" s="261"/>
      <c r="B73" s="2"/>
      <c r="C73" s="64" t="s">
        <v>4471</v>
      </c>
      <c r="D73" s="38"/>
      <c r="E73" s="31"/>
      <c r="F73" s="31"/>
      <c r="G73" s="31"/>
      <c r="H73" s="31"/>
      <c r="I73" s="31"/>
      <c r="J73" s="41"/>
      <c r="K73" s="2"/>
      <c r="L73" s="261"/>
    </row>
    <row r="74" spans="1:12">
      <c r="A74" s="261"/>
      <c r="B74" s="2"/>
      <c r="C74" s="64" t="s">
        <v>4472</v>
      </c>
      <c r="D74" s="38"/>
      <c r="E74" s="31"/>
      <c r="F74" s="31"/>
      <c r="G74" s="31"/>
      <c r="H74" s="31"/>
      <c r="I74" s="31"/>
      <c r="J74" s="41"/>
      <c r="K74" s="2"/>
      <c r="L74" s="261"/>
    </row>
    <row r="75" spans="1:12">
      <c r="A75" s="261"/>
      <c r="B75" s="2"/>
      <c r="C75" s="64" t="s">
        <v>4473</v>
      </c>
      <c r="D75" s="38"/>
      <c r="E75" s="31"/>
      <c r="F75" s="31"/>
      <c r="G75" s="31"/>
      <c r="H75" s="31"/>
      <c r="I75" s="31"/>
      <c r="J75" s="41"/>
      <c r="K75" s="2"/>
      <c r="L75" s="261"/>
    </row>
    <row r="76" spans="1:12">
      <c r="A76" s="261"/>
      <c r="B76" s="2"/>
      <c r="C76" s="64" t="s">
        <v>4474</v>
      </c>
      <c r="D76" s="38"/>
      <c r="E76" s="31"/>
      <c r="F76" s="31"/>
      <c r="G76" s="31"/>
      <c r="H76" s="31"/>
      <c r="I76" s="31"/>
      <c r="J76" s="41"/>
      <c r="K76" s="2"/>
      <c r="L76" s="261"/>
    </row>
    <row r="77" spans="1:12">
      <c r="A77" s="261"/>
      <c r="B77" s="2"/>
      <c r="C77" s="64" t="s">
        <v>4475</v>
      </c>
      <c r="D77" s="38"/>
      <c r="E77" s="31"/>
      <c r="F77" s="31"/>
      <c r="G77" s="31"/>
      <c r="H77" s="31"/>
      <c r="I77" s="31"/>
      <c r="J77" s="685"/>
      <c r="K77" s="2"/>
      <c r="L77" s="261"/>
    </row>
    <row r="78" spans="1:12">
      <c r="A78" s="261"/>
      <c r="C78" s="2"/>
      <c r="D78" s="2"/>
      <c r="E78" s="2"/>
      <c r="F78" s="2"/>
      <c r="G78" s="2"/>
      <c r="H78" s="2"/>
      <c r="I78" s="2"/>
      <c r="J78" s="2"/>
      <c r="K78" s="2"/>
      <c r="L78" s="261"/>
    </row>
    <row r="79" spans="1:12">
      <c r="A79" s="261"/>
      <c r="B79" s="261"/>
      <c r="C79" s="261"/>
      <c r="D79" s="261"/>
      <c r="E79" s="261"/>
      <c r="F79" s="261"/>
      <c r="G79" s="261"/>
      <c r="H79" s="261"/>
      <c r="I79" s="261"/>
      <c r="J79" s="261"/>
      <c r="K79" s="261"/>
      <c r="L79" s="261"/>
    </row>
    <row r="80" spans="1:12" hidden="1">
      <c r="A80" s="261"/>
      <c r="B80" s="261"/>
      <c r="C80" s="261"/>
      <c r="D80" s="261"/>
      <c r="E80" s="261"/>
      <c r="F80" s="261"/>
      <c r="G80" s="261"/>
      <c r="H80" s="261"/>
      <c r="I80" s="261"/>
      <c r="J80" s="261"/>
      <c r="K80" s="261"/>
      <c r="L80" s="261"/>
    </row>
  </sheetData>
  <sheetProtection formatCells="0" formatColumns="0" formatRows="0"/>
  <customSheetViews>
    <customSheetView guid="{F416BD5B-C3AD-4F61-AAB2-55950A9B7E72}">
      <selection activeCell="E14" sqref="E14"/>
      <pageMargins left="0" right="0" top="0" bottom="0" header="0" footer="0"/>
    </customSheetView>
    <customSheetView guid="{E14211BF-3959-45CF-A937-AD36AACCEFAC}">
      <selection activeCell="O14" sqref="O14:P14"/>
      <pageMargins left="0" right="0" top="0" bottom="0" header="0" footer="0"/>
    </customSheetView>
    <customSheetView guid="{41E394DC-1FDD-4D1F-8620-137B7012DC10}" topLeftCell="A11">
      <selection activeCell="M35" sqref="M35"/>
      <pageMargins left="0" right="0" top="0" bottom="0" header="0" footer="0"/>
    </customSheetView>
    <customSheetView guid="{CC70D5D3-3A1F-46AA-BDCE-F692C2C36BEE}" hiddenRows="1">
      <selection activeCell="G21" sqref="G21:G22"/>
      <pageMargins left="0" right="0" top="0" bottom="0" header="0" footer="0"/>
    </customSheetView>
  </customSheetViews>
  <hyperlinks>
    <hyperlink ref="K2" location="Index!A1" display="Index" xr:uid="{7E7A5814-0C6F-4874-8ECC-F9C7FC1CFEAA}"/>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F8222-D0F3-4AC3-9F01-3E79A3B37CD7}">
  <sheetPr>
    <tabColor theme="5" tint="-0.499984740745262"/>
  </sheetPr>
  <dimension ref="A1:AP201"/>
  <sheetViews>
    <sheetView showGridLines="0" zoomScale="70" zoomScaleNormal="70" workbookViewId="0">
      <pane ySplit="8" topLeftCell="A180" activePane="bottomLeft" state="frozen"/>
      <selection pane="bottomLeft" activeCell="C195" sqref="C195"/>
    </sheetView>
  </sheetViews>
  <sheetFormatPr defaultColWidth="0" defaultRowHeight="13.8" zeroHeight="1"/>
  <cols>
    <col min="1" max="1" width="2.44140625" style="1040" customWidth="1"/>
    <col min="2" max="2" width="7.6640625" style="1040" customWidth="1"/>
    <col min="3" max="3" width="24.44140625" style="1040" customWidth="1"/>
    <col min="4" max="4" width="11.6640625" style="2398" bestFit="1" customWidth="1"/>
    <col min="5" max="6" width="11.6640625" style="2398" customWidth="1"/>
    <col min="7" max="7" width="21.6640625" style="2398" bestFit="1" customWidth="1"/>
    <col min="8" max="8" width="21.6640625" style="1040" bestFit="1" customWidth="1"/>
    <col min="9" max="38" width="22.6640625" style="1040" customWidth="1"/>
    <col min="39" max="39" width="21.6640625" style="1040" bestFit="1" customWidth="1"/>
    <col min="40" max="40" width="12.109375" style="1040" customWidth="1"/>
    <col min="41" max="41" width="9.109375" style="1040" customWidth="1"/>
    <col min="42" max="42" width="3" style="1040" customWidth="1"/>
    <col min="43" max="16384" width="9.109375" style="1040" hidden="1"/>
  </cols>
  <sheetData>
    <row r="1" spans="1:42" ht="14.4" customHeight="1">
      <c r="A1" s="2312"/>
      <c r="B1" s="2312"/>
      <c r="C1" s="2312"/>
      <c r="D1" s="2401"/>
      <c r="E1" s="2401"/>
      <c r="F1" s="2401"/>
      <c r="G1" s="2401"/>
      <c r="H1" s="2312"/>
      <c r="I1" s="2312"/>
      <c r="J1" s="2312"/>
      <c r="K1" s="2312"/>
      <c r="L1" s="2312"/>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2"/>
      <c r="AO1" s="2312"/>
      <c r="AP1" s="2312"/>
    </row>
    <row r="2" spans="1:42" ht="14.4" thickBot="1">
      <c r="A2" s="2312"/>
      <c r="B2" s="144" t="s">
        <v>385</v>
      </c>
      <c r="C2" s="998"/>
      <c r="D2" s="2448"/>
      <c r="E2" s="2448"/>
      <c r="F2" s="2448"/>
      <c r="G2" s="244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2204" t="s">
        <v>1</v>
      </c>
      <c r="AP2" s="2312"/>
    </row>
    <row r="3" spans="1:42" ht="18" thickBot="1">
      <c r="A3" s="2312"/>
      <c r="B3" s="998"/>
      <c r="C3" s="2764" t="s">
        <v>4476</v>
      </c>
      <c r="D3" s="7261"/>
      <c r="E3" s="7261"/>
      <c r="F3" s="7261"/>
      <c r="G3" s="7261"/>
      <c r="H3" s="7262"/>
      <c r="I3" s="7262"/>
      <c r="J3" s="7262"/>
      <c r="K3" s="7262"/>
      <c r="L3" s="7262"/>
      <c r="M3" s="7262"/>
      <c r="N3" s="7262"/>
      <c r="O3" s="7262"/>
      <c r="P3" s="7262"/>
      <c r="Q3" s="7262"/>
      <c r="R3" s="7262"/>
      <c r="S3" s="7262"/>
      <c r="T3" s="7262"/>
      <c r="U3" s="2765"/>
      <c r="V3" s="998"/>
      <c r="W3" s="2447"/>
      <c r="X3" s="998"/>
      <c r="Y3" s="998"/>
      <c r="Z3" s="998"/>
      <c r="AA3" s="998"/>
      <c r="AB3" s="998"/>
      <c r="AC3" s="998"/>
      <c r="AD3" s="998"/>
      <c r="AE3" s="998"/>
      <c r="AF3" s="998"/>
      <c r="AG3" s="998"/>
      <c r="AH3" s="998"/>
      <c r="AI3" s="998"/>
      <c r="AJ3" s="998"/>
      <c r="AK3" s="998"/>
      <c r="AL3" s="998"/>
      <c r="AM3" s="998"/>
      <c r="AN3" s="998"/>
      <c r="AO3" s="998"/>
      <c r="AP3" s="2312"/>
    </row>
    <row r="4" spans="1:42" ht="15.6">
      <c r="A4" s="2312"/>
      <c r="B4" s="998"/>
      <c r="C4" s="7263" t="s">
        <v>723</v>
      </c>
      <c r="D4" s="2586"/>
      <c r="E4" s="7264" t="str">
        <f>'BB '!D4</f>
        <v>ABC Company</v>
      </c>
      <c r="F4" s="2587"/>
      <c r="G4" s="2587"/>
      <c r="H4" s="2587"/>
      <c r="I4" s="2587"/>
      <c r="J4" s="2587"/>
      <c r="K4" s="2587"/>
      <c r="L4" s="7265"/>
      <c r="V4" s="998"/>
      <c r="W4" s="638"/>
      <c r="X4" s="998"/>
      <c r="Y4" s="998"/>
      <c r="Z4" s="998"/>
      <c r="AA4" s="998"/>
      <c r="AB4" s="998"/>
      <c r="AC4" s="998"/>
      <c r="AD4" s="998"/>
      <c r="AE4" s="998"/>
      <c r="AF4" s="998"/>
      <c r="AG4" s="998"/>
      <c r="AH4" s="998"/>
      <c r="AI4" s="998"/>
      <c r="AJ4" s="998"/>
      <c r="AK4" s="998"/>
      <c r="AL4" s="998"/>
      <c r="AM4" s="998"/>
      <c r="AN4" s="998"/>
      <c r="AO4" s="998"/>
      <c r="AP4" s="2312"/>
    </row>
    <row r="5" spans="1:42" ht="16.2" thickBot="1">
      <c r="A5" s="165"/>
      <c r="B5" s="235"/>
      <c r="C5" s="7266" t="s">
        <v>724</v>
      </c>
      <c r="D5" s="7267"/>
      <c r="E5" s="7268" t="str">
        <f>'BB '!D5</f>
        <v>31 December 202x</v>
      </c>
      <c r="F5" s="7269"/>
      <c r="G5" s="7269"/>
      <c r="H5" s="7269"/>
      <c r="I5" s="7269"/>
      <c r="J5" s="7269"/>
      <c r="K5" s="7269"/>
      <c r="L5" s="7270"/>
      <c r="V5" s="998"/>
      <c r="W5" s="2447"/>
      <c r="X5" s="998"/>
      <c r="Y5" s="998"/>
      <c r="Z5" s="998"/>
      <c r="AA5" s="998"/>
      <c r="AB5" s="998"/>
      <c r="AC5" s="998"/>
      <c r="AD5" s="998"/>
      <c r="AE5" s="998"/>
      <c r="AF5" s="998"/>
      <c r="AG5" s="998"/>
      <c r="AH5" s="998"/>
      <c r="AI5" s="998"/>
      <c r="AJ5" s="998"/>
      <c r="AK5" s="998"/>
      <c r="AL5" s="998"/>
      <c r="AM5" s="998"/>
      <c r="AN5" s="998"/>
      <c r="AO5" s="998"/>
      <c r="AP5" s="2312"/>
    </row>
    <row r="6" spans="1:42" ht="14.4" thickBot="1">
      <c r="A6" s="165"/>
      <c r="B6" s="235"/>
      <c r="C6" s="235"/>
      <c r="D6" s="2446"/>
      <c r="E6" s="2446"/>
      <c r="F6" s="2446"/>
      <c r="G6" s="2446"/>
      <c r="H6" s="235"/>
      <c r="I6" s="235"/>
      <c r="J6" s="235"/>
      <c r="K6" s="235"/>
      <c r="L6" s="235"/>
      <c r="M6" s="998"/>
      <c r="N6" s="998"/>
      <c r="O6" s="998"/>
      <c r="P6" s="998"/>
      <c r="Q6" s="998"/>
      <c r="R6" s="998"/>
      <c r="S6" s="998"/>
      <c r="T6" s="998"/>
      <c r="U6" s="998"/>
      <c r="V6" s="998"/>
      <c r="W6" s="998"/>
      <c r="X6" s="998"/>
      <c r="Y6" s="998"/>
      <c r="Z6" s="998"/>
      <c r="AA6" s="998"/>
      <c r="AB6" s="998"/>
      <c r="AC6" s="998"/>
      <c r="AD6" s="998"/>
      <c r="AE6" s="998"/>
      <c r="AF6" s="998"/>
      <c r="AG6" s="998"/>
      <c r="AH6" s="998"/>
      <c r="AI6" s="998"/>
      <c r="AJ6" s="998"/>
      <c r="AK6" s="998"/>
      <c r="AL6" s="998"/>
      <c r="AM6" s="998"/>
      <c r="AN6" s="998"/>
      <c r="AO6" s="998"/>
      <c r="AP6" s="2312"/>
    </row>
    <row r="7" spans="1:42" s="115" customFormat="1" ht="15" customHeight="1">
      <c r="A7" s="165"/>
      <c r="B7" s="235"/>
      <c r="C7" s="7271"/>
      <c r="D7" s="8941" t="s">
        <v>4477</v>
      </c>
      <c r="E7" s="8942"/>
      <c r="F7" s="8943"/>
      <c r="G7" s="2588"/>
      <c r="H7" s="2588"/>
      <c r="I7" s="8938" t="s">
        <v>1005</v>
      </c>
      <c r="J7" s="8939"/>
      <c r="K7" s="8939"/>
      <c r="L7" s="8939"/>
      <c r="M7" s="8940"/>
      <c r="N7" s="8935" t="s">
        <v>4478</v>
      </c>
      <c r="O7" s="8936"/>
      <c r="P7" s="8936"/>
      <c r="Q7" s="8936"/>
      <c r="R7" s="8937"/>
      <c r="S7" s="8938" t="s">
        <v>4479</v>
      </c>
      <c r="T7" s="8939"/>
      <c r="U7" s="8939"/>
      <c r="V7" s="8939"/>
      <c r="W7" s="8940"/>
      <c r="X7" s="8935" t="s">
        <v>4480</v>
      </c>
      <c r="Y7" s="8936"/>
      <c r="Z7" s="8936"/>
      <c r="AA7" s="8936"/>
      <c r="AB7" s="8937"/>
      <c r="AC7" s="8938" t="s">
        <v>4481</v>
      </c>
      <c r="AD7" s="8939"/>
      <c r="AE7" s="8939"/>
      <c r="AF7" s="8939"/>
      <c r="AG7" s="8940"/>
      <c r="AH7" s="8935" t="s">
        <v>4482</v>
      </c>
      <c r="AI7" s="8936"/>
      <c r="AJ7" s="8936"/>
      <c r="AK7" s="8936"/>
      <c r="AL7" s="8937"/>
      <c r="AM7" s="235"/>
      <c r="AN7" s="998"/>
      <c r="AP7" s="2312"/>
    </row>
    <row r="8" spans="1:42" s="2442" customFormat="1" ht="30" customHeight="1">
      <c r="A8" s="2443"/>
      <c r="B8" s="2444"/>
      <c r="C8" s="7272" t="s">
        <v>1012</v>
      </c>
      <c r="D8" s="7273" t="s">
        <v>4483</v>
      </c>
      <c r="E8" s="7273" t="s">
        <v>539</v>
      </c>
      <c r="F8" s="7273" t="s">
        <v>4484</v>
      </c>
      <c r="G8" s="2445" t="s">
        <v>4483</v>
      </c>
      <c r="H8" s="2445" t="s">
        <v>4485</v>
      </c>
      <c r="I8" s="7274" t="s">
        <v>4486</v>
      </c>
      <c r="J8" s="7275" t="s">
        <v>4487</v>
      </c>
      <c r="K8" s="7276" t="s">
        <v>1956</v>
      </c>
      <c r="L8" s="7277" t="s">
        <v>1611</v>
      </c>
      <c r="M8" s="7278" t="s">
        <v>4488</v>
      </c>
      <c r="N8" s="7279" t="s">
        <v>4489</v>
      </c>
      <c r="O8" s="7279" t="s">
        <v>4487</v>
      </c>
      <c r="P8" s="7280" t="s">
        <v>1956</v>
      </c>
      <c r="Q8" s="7281" t="s">
        <v>1611</v>
      </c>
      <c r="R8" s="7282" t="s">
        <v>4488</v>
      </c>
      <c r="S8" s="7274" t="s">
        <v>4489</v>
      </c>
      <c r="T8" s="7275" t="s">
        <v>4487</v>
      </c>
      <c r="U8" s="7277" t="s">
        <v>1956</v>
      </c>
      <c r="V8" s="7277" t="s">
        <v>1611</v>
      </c>
      <c r="W8" s="7278" t="s">
        <v>4488</v>
      </c>
      <c r="X8" s="7279" t="s">
        <v>4489</v>
      </c>
      <c r="Y8" s="7279" t="s">
        <v>4487</v>
      </c>
      <c r="Z8" s="7281" t="s">
        <v>1956</v>
      </c>
      <c r="AA8" s="7281" t="s">
        <v>1611</v>
      </c>
      <c r="AB8" s="7282" t="s">
        <v>4488</v>
      </c>
      <c r="AC8" s="7274" t="s">
        <v>4489</v>
      </c>
      <c r="AD8" s="7275" t="s">
        <v>4487</v>
      </c>
      <c r="AE8" s="7277" t="s">
        <v>1956</v>
      </c>
      <c r="AF8" s="7277" t="s">
        <v>1611</v>
      </c>
      <c r="AG8" s="7278" t="s">
        <v>4488</v>
      </c>
      <c r="AH8" s="7283" t="s">
        <v>4489</v>
      </c>
      <c r="AI8" s="7279" t="s">
        <v>4487</v>
      </c>
      <c r="AJ8" s="7281" t="s">
        <v>1956</v>
      </c>
      <c r="AK8" s="7281" t="s">
        <v>1611</v>
      </c>
      <c r="AL8" s="7284" t="s">
        <v>4488</v>
      </c>
      <c r="AM8" s="2444"/>
      <c r="AN8" s="998"/>
      <c r="AP8" s="2312"/>
    </row>
    <row r="9" spans="1:42" s="2439" customFormat="1" ht="7.5" customHeight="1">
      <c r="A9" s="2440"/>
      <c r="B9" s="2441"/>
      <c r="C9" s="7285"/>
      <c r="D9" s="7285"/>
      <c r="E9" s="7285"/>
      <c r="F9" s="7285"/>
      <c r="G9" s="7285"/>
      <c r="H9" s="7285"/>
      <c r="I9" s="7286">
        <v>-1</v>
      </c>
      <c r="J9" s="7287">
        <f t="shared" ref="J9:AL9" si="0">-1+I9</f>
        <v>-2</v>
      </c>
      <c r="K9" s="7288">
        <f t="shared" si="0"/>
        <v>-3</v>
      </c>
      <c r="L9" s="7289">
        <f t="shared" si="0"/>
        <v>-4</v>
      </c>
      <c r="M9" s="7289">
        <f t="shared" si="0"/>
        <v>-5</v>
      </c>
      <c r="N9" s="7289">
        <f t="shared" si="0"/>
        <v>-6</v>
      </c>
      <c r="O9" s="7289">
        <f t="shared" si="0"/>
        <v>-7</v>
      </c>
      <c r="P9" s="7289">
        <f t="shared" si="0"/>
        <v>-8</v>
      </c>
      <c r="Q9" s="7289">
        <f t="shared" si="0"/>
        <v>-9</v>
      </c>
      <c r="R9" s="7289">
        <f t="shared" si="0"/>
        <v>-10</v>
      </c>
      <c r="S9" s="7289">
        <f t="shared" si="0"/>
        <v>-11</v>
      </c>
      <c r="T9" s="7289">
        <f t="shared" si="0"/>
        <v>-12</v>
      </c>
      <c r="U9" s="7289">
        <f t="shared" si="0"/>
        <v>-13</v>
      </c>
      <c r="V9" s="7289">
        <f t="shared" si="0"/>
        <v>-14</v>
      </c>
      <c r="W9" s="7289">
        <f t="shared" si="0"/>
        <v>-15</v>
      </c>
      <c r="X9" s="7289">
        <f t="shared" si="0"/>
        <v>-16</v>
      </c>
      <c r="Y9" s="7289">
        <f t="shared" si="0"/>
        <v>-17</v>
      </c>
      <c r="Z9" s="7289">
        <f t="shared" si="0"/>
        <v>-18</v>
      </c>
      <c r="AA9" s="7289">
        <f t="shared" si="0"/>
        <v>-19</v>
      </c>
      <c r="AB9" s="7289">
        <f t="shared" si="0"/>
        <v>-20</v>
      </c>
      <c r="AC9" s="7289">
        <f t="shared" si="0"/>
        <v>-21</v>
      </c>
      <c r="AD9" s="7289">
        <f t="shared" si="0"/>
        <v>-22</v>
      </c>
      <c r="AE9" s="7289">
        <f t="shared" si="0"/>
        <v>-23</v>
      </c>
      <c r="AF9" s="7289">
        <f t="shared" si="0"/>
        <v>-24</v>
      </c>
      <c r="AG9" s="7289">
        <f t="shared" si="0"/>
        <v>-25</v>
      </c>
      <c r="AH9" s="7289">
        <f t="shared" si="0"/>
        <v>-26</v>
      </c>
      <c r="AI9" s="7289">
        <f t="shared" si="0"/>
        <v>-27</v>
      </c>
      <c r="AJ9" s="7289">
        <f t="shared" si="0"/>
        <v>-28</v>
      </c>
      <c r="AK9" s="7287">
        <f t="shared" si="0"/>
        <v>-29</v>
      </c>
      <c r="AL9" s="7288">
        <f t="shared" si="0"/>
        <v>-30</v>
      </c>
      <c r="AM9" s="2441"/>
      <c r="AN9" s="998"/>
      <c r="AP9" s="2312"/>
    </row>
    <row r="10" spans="1:42" s="1065" customFormat="1" ht="18.75" customHeight="1">
      <c r="A10" s="169"/>
      <c r="B10" s="237"/>
      <c r="C10" s="7290" t="s">
        <v>4490</v>
      </c>
      <c r="D10" s="7291"/>
      <c r="E10" s="7291"/>
      <c r="F10" s="7291"/>
      <c r="G10" s="7292"/>
      <c r="H10" s="7292"/>
      <c r="I10" s="7292"/>
      <c r="J10" s="7292"/>
      <c r="K10" s="7292"/>
      <c r="L10" s="7292"/>
      <c r="M10" s="7292"/>
      <c r="N10" s="7293"/>
      <c r="O10" s="7293"/>
      <c r="P10" s="7294"/>
      <c r="Q10" s="7294"/>
      <c r="R10" s="7295"/>
      <c r="S10" s="7296"/>
      <c r="T10" s="7293"/>
      <c r="U10" s="7294"/>
      <c r="V10" s="7294"/>
      <c r="W10" s="7297"/>
      <c r="X10" s="7293"/>
      <c r="Y10" s="7293"/>
      <c r="Z10" s="7294"/>
      <c r="AA10" s="7294"/>
      <c r="AB10" s="7295"/>
      <c r="AC10" s="7296"/>
      <c r="AD10" s="7293"/>
      <c r="AE10" s="7294"/>
      <c r="AF10" s="7294"/>
      <c r="AG10" s="7297"/>
      <c r="AH10" s="7298"/>
      <c r="AI10" s="7299"/>
      <c r="AJ10" s="7294"/>
      <c r="AK10" s="7294"/>
      <c r="AL10" s="7297"/>
      <c r="AM10" s="237"/>
      <c r="AN10" s="998"/>
      <c r="AP10" s="2312"/>
    </row>
    <row r="11" spans="1:42" s="115" customFormat="1">
      <c r="A11" s="165"/>
      <c r="B11" s="235"/>
      <c r="C11" s="7300">
        <v>1</v>
      </c>
      <c r="D11" s="7301" t="s">
        <v>4491</v>
      </c>
      <c r="E11" s="7301"/>
      <c r="F11" s="7301"/>
      <c r="G11" s="2417" t="s">
        <v>578</v>
      </c>
      <c r="H11" s="2417"/>
      <c r="I11" s="7302">
        <f t="shared" ref="I11:I27" si="1">N11+S11+X11+AC11+AH11</f>
        <v>0</v>
      </c>
      <c r="J11" s="7302">
        <f t="shared" ref="J11:J27" si="2">O11+T11+Y11+AD11+AI11</f>
        <v>0</v>
      </c>
      <c r="K11" s="7303">
        <f t="shared" ref="K11:K27" si="3">P11+U11+Z11+AE11+AJ11</f>
        <v>0</v>
      </c>
      <c r="L11" s="7303">
        <f t="shared" ref="L11:L27" si="4">Q11+V11+AA11+AF11+AK11</f>
        <v>0</v>
      </c>
      <c r="M11" s="7304">
        <f t="shared" ref="M11:M27" si="5">R11+W11+AB11+AG11+AL11</f>
        <v>0</v>
      </c>
      <c r="N11" s="7305">
        <f t="shared" ref="N11:W20" si="6">SUMIFS(N$31:N$152,$D$31:$D$152,$D11)</f>
        <v>0</v>
      </c>
      <c r="O11" s="7305">
        <f t="shared" si="6"/>
        <v>0</v>
      </c>
      <c r="P11" s="7306">
        <f t="shared" si="6"/>
        <v>0</v>
      </c>
      <c r="Q11" s="7306">
        <f t="shared" si="6"/>
        <v>0</v>
      </c>
      <c r="R11" s="7307">
        <f t="shared" si="6"/>
        <v>0</v>
      </c>
      <c r="S11" s="7308">
        <f t="shared" si="6"/>
        <v>0</v>
      </c>
      <c r="T11" s="7308">
        <f t="shared" si="6"/>
        <v>0</v>
      </c>
      <c r="U11" s="7306">
        <f t="shared" si="6"/>
        <v>0</v>
      </c>
      <c r="V11" s="7306">
        <f t="shared" si="6"/>
        <v>0</v>
      </c>
      <c r="W11" s="7309">
        <f t="shared" si="6"/>
        <v>0</v>
      </c>
      <c r="X11" s="7305">
        <f t="shared" ref="X11:AL20" si="7">SUMIFS(X$31:X$152,$D$31:$D$152,$D11)</f>
        <v>0</v>
      </c>
      <c r="Y11" s="7305">
        <f t="shared" si="7"/>
        <v>0</v>
      </c>
      <c r="Z11" s="7306">
        <f t="shared" si="7"/>
        <v>0</v>
      </c>
      <c r="AA11" s="7306">
        <f t="shared" si="7"/>
        <v>0</v>
      </c>
      <c r="AB11" s="7307">
        <f t="shared" si="7"/>
        <v>0</v>
      </c>
      <c r="AC11" s="7308">
        <f t="shared" si="7"/>
        <v>0</v>
      </c>
      <c r="AD11" s="7308">
        <f t="shared" si="7"/>
        <v>0</v>
      </c>
      <c r="AE11" s="7306">
        <f t="shared" si="7"/>
        <v>0</v>
      </c>
      <c r="AF11" s="7306">
        <f t="shared" si="7"/>
        <v>0</v>
      </c>
      <c r="AG11" s="7309">
        <f t="shared" si="7"/>
        <v>0</v>
      </c>
      <c r="AH11" s="7310">
        <f t="shared" si="7"/>
        <v>0</v>
      </c>
      <c r="AI11" s="7311">
        <f t="shared" si="7"/>
        <v>0</v>
      </c>
      <c r="AJ11" s="7306">
        <f t="shared" si="7"/>
        <v>0</v>
      </c>
      <c r="AK11" s="7306">
        <f t="shared" si="7"/>
        <v>0</v>
      </c>
      <c r="AL11" s="7309">
        <f t="shared" si="7"/>
        <v>0</v>
      </c>
      <c r="AM11" s="235"/>
      <c r="AN11" s="998"/>
      <c r="AP11" s="2312"/>
    </row>
    <row r="12" spans="1:42" s="115" customFormat="1">
      <c r="A12" s="165"/>
      <c r="B12" s="235"/>
      <c r="C12" s="7300">
        <v>2</v>
      </c>
      <c r="D12" s="7301" t="s">
        <v>4492</v>
      </c>
      <c r="E12" s="7301"/>
      <c r="F12" s="7301"/>
      <c r="G12" s="2417" t="s">
        <v>596</v>
      </c>
      <c r="H12" s="2417"/>
      <c r="I12" s="7302">
        <f t="shared" si="1"/>
        <v>0</v>
      </c>
      <c r="J12" s="7302">
        <f t="shared" si="2"/>
        <v>0</v>
      </c>
      <c r="K12" s="7303">
        <f t="shared" si="3"/>
        <v>0</v>
      </c>
      <c r="L12" s="7303">
        <f t="shared" si="4"/>
        <v>0</v>
      </c>
      <c r="M12" s="7304">
        <f t="shared" si="5"/>
        <v>0</v>
      </c>
      <c r="N12" s="7305">
        <f t="shared" si="6"/>
        <v>0</v>
      </c>
      <c r="O12" s="7305">
        <f t="shared" si="6"/>
        <v>0</v>
      </c>
      <c r="P12" s="7306">
        <f t="shared" si="6"/>
        <v>0</v>
      </c>
      <c r="Q12" s="7306">
        <f t="shared" si="6"/>
        <v>0</v>
      </c>
      <c r="R12" s="7307">
        <f t="shared" si="6"/>
        <v>0</v>
      </c>
      <c r="S12" s="7308">
        <f t="shared" si="6"/>
        <v>0</v>
      </c>
      <c r="T12" s="7308">
        <f t="shared" si="6"/>
        <v>0</v>
      </c>
      <c r="U12" s="7306">
        <f t="shared" si="6"/>
        <v>0</v>
      </c>
      <c r="V12" s="7306">
        <f t="shared" si="6"/>
        <v>0</v>
      </c>
      <c r="W12" s="7309">
        <f t="shared" si="6"/>
        <v>0</v>
      </c>
      <c r="X12" s="7305">
        <f t="shared" si="7"/>
        <v>0</v>
      </c>
      <c r="Y12" s="7305">
        <f t="shared" si="7"/>
        <v>0</v>
      </c>
      <c r="Z12" s="7306">
        <f t="shared" si="7"/>
        <v>0</v>
      </c>
      <c r="AA12" s="7306">
        <f t="shared" si="7"/>
        <v>0</v>
      </c>
      <c r="AB12" s="7307">
        <f t="shared" si="7"/>
        <v>0</v>
      </c>
      <c r="AC12" s="7308">
        <f t="shared" si="7"/>
        <v>0</v>
      </c>
      <c r="AD12" s="7308">
        <f t="shared" si="7"/>
        <v>0</v>
      </c>
      <c r="AE12" s="7306">
        <f t="shared" si="7"/>
        <v>0</v>
      </c>
      <c r="AF12" s="7306">
        <f t="shared" si="7"/>
        <v>0</v>
      </c>
      <c r="AG12" s="7309">
        <f t="shared" si="7"/>
        <v>0</v>
      </c>
      <c r="AH12" s="7310">
        <f t="shared" si="7"/>
        <v>0</v>
      </c>
      <c r="AI12" s="7311">
        <f t="shared" si="7"/>
        <v>0</v>
      </c>
      <c r="AJ12" s="7306">
        <f t="shared" si="7"/>
        <v>0</v>
      </c>
      <c r="AK12" s="7306">
        <f t="shared" si="7"/>
        <v>0</v>
      </c>
      <c r="AL12" s="7309">
        <f t="shared" si="7"/>
        <v>0</v>
      </c>
      <c r="AM12" s="235"/>
      <c r="AN12" s="998"/>
      <c r="AP12" s="2312"/>
    </row>
    <row r="13" spans="1:42" s="115" customFormat="1">
      <c r="A13" s="165"/>
      <c r="B13" s="235"/>
      <c r="C13" s="7300">
        <v>3</v>
      </c>
      <c r="D13" s="7301" t="s">
        <v>4493</v>
      </c>
      <c r="E13" s="7301"/>
      <c r="F13" s="7301"/>
      <c r="G13" s="2417" t="s">
        <v>604</v>
      </c>
      <c r="H13" s="2417"/>
      <c r="I13" s="7302">
        <f t="shared" si="1"/>
        <v>0</v>
      </c>
      <c r="J13" s="7302">
        <f t="shared" si="2"/>
        <v>0</v>
      </c>
      <c r="K13" s="7303">
        <f t="shared" si="3"/>
        <v>0</v>
      </c>
      <c r="L13" s="7303">
        <f t="shared" si="4"/>
        <v>0</v>
      </c>
      <c r="M13" s="7304">
        <f t="shared" si="5"/>
        <v>0</v>
      </c>
      <c r="N13" s="7305">
        <f t="shared" si="6"/>
        <v>0</v>
      </c>
      <c r="O13" s="7305">
        <f t="shared" si="6"/>
        <v>0</v>
      </c>
      <c r="P13" s="7306">
        <f t="shared" si="6"/>
        <v>0</v>
      </c>
      <c r="Q13" s="7306">
        <f t="shared" si="6"/>
        <v>0</v>
      </c>
      <c r="R13" s="7307">
        <f t="shared" si="6"/>
        <v>0</v>
      </c>
      <c r="S13" s="7308">
        <f t="shared" si="6"/>
        <v>0</v>
      </c>
      <c r="T13" s="7308">
        <f t="shared" si="6"/>
        <v>0</v>
      </c>
      <c r="U13" s="7306">
        <f t="shared" si="6"/>
        <v>0</v>
      </c>
      <c r="V13" s="7306">
        <f t="shared" si="6"/>
        <v>0</v>
      </c>
      <c r="W13" s="7309">
        <f t="shared" si="6"/>
        <v>0</v>
      </c>
      <c r="X13" s="7305">
        <f t="shared" si="7"/>
        <v>0</v>
      </c>
      <c r="Y13" s="7305">
        <f t="shared" si="7"/>
        <v>0</v>
      </c>
      <c r="Z13" s="7306">
        <f t="shared" si="7"/>
        <v>0</v>
      </c>
      <c r="AA13" s="7306">
        <f t="shared" si="7"/>
        <v>0</v>
      </c>
      <c r="AB13" s="7307">
        <f t="shared" si="7"/>
        <v>0</v>
      </c>
      <c r="AC13" s="7308">
        <f t="shared" si="7"/>
        <v>0</v>
      </c>
      <c r="AD13" s="7308">
        <f t="shared" si="7"/>
        <v>0</v>
      </c>
      <c r="AE13" s="7306">
        <f t="shared" si="7"/>
        <v>0</v>
      </c>
      <c r="AF13" s="7306">
        <f t="shared" si="7"/>
        <v>0</v>
      </c>
      <c r="AG13" s="7309">
        <f t="shared" si="7"/>
        <v>0</v>
      </c>
      <c r="AH13" s="7310">
        <f t="shared" si="7"/>
        <v>0</v>
      </c>
      <c r="AI13" s="7311">
        <f t="shared" si="7"/>
        <v>0</v>
      </c>
      <c r="AJ13" s="7306">
        <f t="shared" si="7"/>
        <v>0</v>
      </c>
      <c r="AK13" s="7306">
        <f t="shared" si="7"/>
        <v>0</v>
      </c>
      <c r="AL13" s="7309">
        <f t="shared" si="7"/>
        <v>0</v>
      </c>
      <c r="AM13" s="235"/>
      <c r="AN13" s="998"/>
      <c r="AP13" s="2312"/>
    </row>
    <row r="14" spans="1:42" s="115" customFormat="1">
      <c r="A14" s="165"/>
      <c r="B14" s="235"/>
      <c r="C14" s="7300">
        <v>4</v>
      </c>
      <c r="D14" s="7301" t="s">
        <v>4494</v>
      </c>
      <c r="E14" s="7301"/>
      <c r="F14" s="7301"/>
      <c r="G14" s="2417" t="s">
        <v>610</v>
      </c>
      <c r="H14" s="2417"/>
      <c r="I14" s="7302">
        <f t="shared" si="1"/>
        <v>0</v>
      </c>
      <c r="J14" s="7302">
        <f t="shared" si="2"/>
        <v>0</v>
      </c>
      <c r="K14" s="7303">
        <f t="shared" si="3"/>
        <v>0</v>
      </c>
      <c r="L14" s="7303">
        <f t="shared" si="4"/>
        <v>0</v>
      </c>
      <c r="M14" s="7304">
        <f t="shared" si="5"/>
        <v>0</v>
      </c>
      <c r="N14" s="7305">
        <f t="shared" si="6"/>
        <v>0</v>
      </c>
      <c r="O14" s="7305">
        <f t="shared" si="6"/>
        <v>0</v>
      </c>
      <c r="P14" s="7306">
        <f t="shared" si="6"/>
        <v>0</v>
      </c>
      <c r="Q14" s="7306">
        <f t="shared" si="6"/>
        <v>0</v>
      </c>
      <c r="R14" s="7307">
        <f t="shared" si="6"/>
        <v>0</v>
      </c>
      <c r="S14" s="7308">
        <f t="shared" si="6"/>
        <v>0</v>
      </c>
      <c r="T14" s="7308">
        <f t="shared" si="6"/>
        <v>0</v>
      </c>
      <c r="U14" s="7306">
        <f t="shared" si="6"/>
        <v>0</v>
      </c>
      <c r="V14" s="7306">
        <f t="shared" si="6"/>
        <v>0</v>
      </c>
      <c r="W14" s="7309">
        <f t="shared" si="6"/>
        <v>0</v>
      </c>
      <c r="X14" s="7305">
        <f t="shared" si="7"/>
        <v>0</v>
      </c>
      <c r="Y14" s="7305">
        <f t="shared" si="7"/>
        <v>0</v>
      </c>
      <c r="Z14" s="7306">
        <f t="shared" si="7"/>
        <v>0</v>
      </c>
      <c r="AA14" s="7306">
        <f t="shared" si="7"/>
        <v>0</v>
      </c>
      <c r="AB14" s="7307">
        <f t="shared" si="7"/>
        <v>0</v>
      </c>
      <c r="AC14" s="7308">
        <f t="shared" si="7"/>
        <v>0</v>
      </c>
      <c r="AD14" s="7308">
        <f t="shared" si="7"/>
        <v>0</v>
      </c>
      <c r="AE14" s="7306">
        <f t="shared" si="7"/>
        <v>0</v>
      </c>
      <c r="AF14" s="7306">
        <f t="shared" si="7"/>
        <v>0</v>
      </c>
      <c r="AG14" s="7309">
        <f t="shared" si="7"/>
        <v>0</v>
      </c>
      <c r="AH14" s="7310">
        <f t="shared" si="7"/>
        <v>0</v>
      </c>
      <c r="AI14" s="7311">
        <f t="shared" si="7"/>
        <v>0</v>
      </c>
      <c r="AJ14" s="7306">
        <f t="shared" si="7"/>
        <v>0</v>
      </c>
      <c r="AK14" s="7306">
        <f t="shared" si="7"/>
        <v>0</v>
      </c>
      <c r="AL14" s="7309">
        <f t="shared" si="7"/>
        <v>0</v>
      </c>
      <c r="AM14" s="235"/>
      <c r="AN14" s="998"/>
      <c r="AP14" s="2312"/>
    </row>
    <row r="15" spans="1:42" s="115" customFormat="1">
      <c r="A15" s="165"/>
      <c r="B15" s="235"/>
      <c r="C15" s="7300">
        <v>5</v>
      </c>
      <c r="D15" s="7301" t="s">
        <v>4495</v>
      </c>
      <c r="E15" s="7301"/>
      <c r="F15" s="7301"/>
      <c r="G15" s="2417" t="s">
        <v>617</v>
      </c>
      <c r="H15" s="2417"/>
      <c r="I15" s="7302">
        <f t="shared" si="1"/>
        <v>0</v>
      </c>
      <c r="J15" s="7302">
        <f t="shared" si="2"/>
        <v>0</v>
      </c>
      <c r="K15" s="7303">
        <f t="shared" si="3"/>
        <v>0</v>
      </c>
      <c r="L15" s="7303">
        <f t="shared" si="4"/>
        <v>0</v>
      </c>
      <c r="M15" s="7304">
        <f t="shared" si="5"/>
        <v>0</v>
      </c>
      <c r="N15" s="7305">
        <f t="shared" si="6"/>
        <v>0</v>
      </c>
      <c r="O15" s="7305">
        <f t="shared" si="6"/>
        <v>0</v>
      </c>
      <c r="P15" s="7306">
        <f t="shared" si="6"/>
        <v>0</v>
      </c>
      <c r="Q15" s="7306">
        <f t="shared" si="6"/>
        <v>0</v>
      </c>
      <c r="R15" s="7307">
        <f t="shared" si="6"/>
        <v>0</v>
      </c>
      <c r="S15" s="7308">
        <f t="shared" si="6"/>
        <v>0</v>
      </c>
      <c r="T15" s="7308">
        <f t="shared" si="6"/>
        <v>0</v>
      </c>
      <c r="U15" s="7306">
        <f t="shared" si="6"/>
        <v>0</v>
      </c>
      <c r="V15" s="7306">
        <f t="shared" si="6"/>
        <v>0</v>
      </c>
      <c r="W15" s="7309">
        <f t="shared" si="6"/>
        <v>0</v>
      </c>
      <c r="X15" s="7305">
        <f t="shared" si="7"/>
        <v>0</v>
      </c>
      <c r="Y15" s="7305">
        <f t="shared" si="7"/>
        <v>0</v>
      </c>
      <c r="Z15" s="7306">
        <f t="shared" si="7"/>
        <v>0</v>
      </c>
      <c r="AA15" s="7306">
        <f t="shared" si="7"/>
        <v>0</v>
      </c>
      <c r="AB15" s="7307">
        <f t="shared" si="7"/>
        <v>0</v>
      </c>
      <c r="AC15" s="7308">
        <f t="shared" si="7"/>
        <v>0</v>
      </c>
      <c r="AD15" s="7308">
        <f t="shared" si="7"/>
        <v>0</v>
      </c>
      <c r="AE15" s="7306">
        <f t="shared" si="7"/>
        <v>0</v>
      </c>
      <c r="AF15" s="7306">
        <f t="shared" si="7"/>
        <v>0</v>
      </c>
      <c r="AG15" s="7309">
        <f t="shared" si="7"/>
        <v>0</v>
      </c>
      <c r="AH15" s="7310">
        <f t="shared" si="7"/>
        <v>0</v>
      </c>
      <c r="AI15" s="7311">
        <f t="shared" si="7"/>
        <v>0</v>
      </c>
      <c r="AJ15" s="7306">
        <f t="shared" si="7"/>
        <v>0</v>
      </c>
      <c r="AK15" s="7306">
        <f t="shared" si="7"/>
        <v>0</v>
      </c>
      <c r="AL15" s="7309">
        <f t="shared" si="7"/>
        <v>0</v>
      </c>
      <c r="AM15" s="235"/>
      <c r="AN15" s="998"/>
      <c r="AP15" s="2312"/>
    </row>
    <row r="16" spans="1:42" s="115" customFormat="1">
      <c r="A16" s="165"/>
      <c r="B16" s="235"/>
      <c r="C16" s="7300">
        <v>6</v>
      </c>
      <c r="D16" s="7301" t="s">
        <v>4496</v>
      </c>
      <c r="E16" s="7301"/>
      <c r="F16" s="7301"/>
      <c r="G16" s="2417" t="s">
        <v>627</v>
      </c>
      <c r="H16" s="2417"/>
      <c r="I16" s="7302">
        <f t="shared" si="1"/>
        <v>0</v>
      </c>
      <c r="J16" s="7302">
        <f t="shared" si="2"/>
        <v>0</v>
      </c>
      <c r="K16" s="7303">
        <f t="shared" si="3"/>
        <v>0</v>
      </c>
      <c r="L16" s="7303">
        <f t="shared" si="4"/>
        <v>0</v>
      </c>
      <c r="M16" s="7304">
        <f t="shared" si="5"/>
        <v>0</v>
      </c>
      <c r="N16" s="7305">
        <f t="shared" si="6"/>
        <v>0</v>
      </c>
      <c r="O16" s="7305">
        <f t="shared" si="6"/>
        <v>0</v>
      </c>
      <c r="P16" s="7306">
        <f t="shared" si="6"/>
        <v>0</v>
      </c>
      <c r="Q16" s="7306">
        <f t="shared" si="6"/>
        <v>0</v>
      </c>
      <c r="R16" s="7307">
        <f t="shared" si="6"/>
        <v>0</v>
      </c>
      <c r="S16" s="7308">
        <f t="shared" si="6"/>
        <v>0</v>
      </c>
      <c r="T16" s="7308">
        <f t="shared" si="6"/>
        <v>0</v>
      </c>
      <c r="U16" s="7306">
        <f t="shared" si="6"/>
        <v>0</v>
      </c>
      <c r="V16" s="7306">
        <f t="shared" si="6"/>
        <v>0</v>
      </c>
      <c r="W16" s="7309">
        <f t="shared" si="6"/>
        <v>0</v>
      </c>
      <c r="X16" s="7305">
        <f t="shared" si="7"/>
        <v>0</v>
      </c>
      <c r="Y16" s="7305">
        <f t="shared" si="7"/>
        <v>0</v>
      </c>
      <c r="Z16" s="7306">
        <f t="shared" si="7"/>
        <v>0</v>
      </c>
      <c r="AA16" s="7306">
        <f t="shared" si="7"/>
        <v>0</v>
      </c>
      <c r="AB16" s="7307">
        <f t="shared" si="7"/>
        <v>0</v>
      </c>
      <c r="AC16" s="7308">
        <f t="shared" si="7"/>
        <v>0</v>
      </c>
      <c r="AD16" s="7308">
        <f t="shared" si="7"/>
        <v>0</v>
      </c>
      <c r="AE16" s="7306">
        <f t="shared" si="7"/>
        <v>0</v>
      </c>
      <c r="AF16" s="7306">
        <f t="shared" si="7"/>
        <v>0</v>
      </c>
      <c r="AG16" s="7309">
        <f t="shared" si="7"/>
        <v>0</v>
      </c>
      <c r="AH16" s="7310">
        <f t="shared" si="7"/>
        <v>0</v>
      </c>
      <c r="AI16" s="7311">
        <f t="shared" si="7"/>
        <v>0</v>
      </c>
      <c r="AJ16" s="7306">
        <f t="shared" si="7"/>
        <v>0</v>
      </c>
      <c r="AK16" s="7306">
        <f t="shared" si="7"/>
        <v>0</v>
      </c>
      <c r="AL16" s="7309">
        <f t="shared" si="7"/>
        <v>0</v>
      </c>
      <c r="AM16" s="235"/>
      <c r="AN16" s="998"/>
      <c r="AP16" s="2312"/>
    </row>
    <row r="17" spans="1:42" s="115" customFormat="1">
      <c r="A17" s="165"/>
      <c r="B17" s="235"/>
      <c r="C17" s="7300">
        <v>7</v>
      </c>
      <c r="D17" s="7301" t="s">
        <v>4497</v>
      </c>
      <c r="E17" s="7301"/>
      <c r="F17" s="7301"/>
      <c r="G17" s="2417" t="s">
        <v>634</v>
      </c>
      <c r="H17" s="2417"/>
      <c r="I17" s="7302">
        <f t="shared" si="1"/>
        <v>0</v>
      </c>
      <c r="J17" s="7302">
        <f t="shared" si="2"/>
        <v>0</v>
      </c>
      <c r="K17" s="7303">
        <f t="shared" si="3"/>
        <v>0</v>
      </c>
      <c r="L17" s="7303">
        <f t="shared" si="4"/>
        <v>0</v>
      </c>
      <c r="M17" s="7304">
        <f t="shared" si="5"/>
        <v>0</v>
      </c>
      <c r="N17" s="7305">
        <f t="shared" si="6"/>
        <v>0</v>
      </c>
      <c r="O17" s="7305">
        <f t="shared" si="6"/>
        <v>0</v>
      </c>
      <c r="P17" s="7306">
        <f t="shared" si="6"/>
        <v>0</v>
      </c>
      <c r="Q17" s="7306">
        <f t="shared" si="6"/>
        <v>0</v>
      </c>
      <c r="R17" s="7307">
        <f t="shared" si="6"/>
        <v>0</v>
      </c>
      <c r="S17" s="7308">
        <f t="shared" si="6"/>
        <v>0</v>
      </c>
      <c r="T17" s="7308">
        <f t="shared" si="6"/>
        <v>0</v>
      </c>
      <c r="U17" s="7306">
        <f t="shared" si="6"/>
        <v>0</v>
      </c>
      <c r="V17" s="7306">
        <f t="shared" si="6"/>
        <v>0</v>
      </c>
      <c r="W17" s="7309">
        <f t="shared" si="6"/>
        <v>0</v>
      </c>
      <c r="X17" s="7305">
        <f t="shared" si="7"/>
        <v>0</v>
      </c>
      <c r="Y17" s="7305">
        <f t="shared" si="7"/>
        <v>0</v>
      </c>
      <c r="Z17" s="7306">
        <f t="shared" si="7"/>
        <v>0</v>
      </c>
      <c r="AA17" s="7306">
        <f t="shared" si="7"/>
        <v>0</v>
      </c>
      <c r="AB17" s="7307">
        <f t="shared" si="7"/>
        <v>0</v>
      </c>
      <c r="AC17" s="7308">
        <f t="shared" si="7"/>
        <v>0</v>
      </c>
      <c r="AD17" s="7308">
        <f t="shared" si="7"/>
        <v>0</v>
      </c>
      <c r="AE17" s="7306">
        <f t="shared" si="7"/>
        <v>0</v>
      </c>
      <c r="AF17" s="7306">
        <f t="shared" si="7"/>
        <v>0</v>
      </c>
      <c r="AG17" s="7309">
        <f t="shared" si="7"/>
        <v>0</v>
      </c>
      <c r="AH17" s="7310">
        <f t="shared" si="7"/>
        <v>0</v>
      </c>
      <c r="AI17" s="7311">
        <f t="shared" si="7"/>
        <v>0</v>
      </c>
      <c r="AJ17" s="7306">
        <f t="shared" si="7"/>
        <v>0</v>
      </c>
      <c r="AK17" s="7306">
        <f t="shared" si="7"/>
        <v>0</v>
      </c>
      <c r="AL17" s="7309">
        <f t="shared" si="7"/>
        <v>0</v>
      </c>
      <c r="AM17" s="235"/>
      <c r="AN17" s="998"/>
      <c r="AP17" s="2312"/>
    </row>
    <row r="18" spans="1:42" s="115" customFormat="1">
      <c r="A18" s="165"/>
      <c r="B18" s="235"/>
      <c r="C18" s="7300">
        <v>8</v>
      </c>
      <c r="D18" s="7301" t="s">
        <v>4498</v>
      </c>
      <c r="E18" s="7301"/>
      <c r="F18" s="7301"/>
      <c r="G18" s="2417" t="s">
        <v>641</v>
      </c>
      <c r="H18" s="2417"/>
      <c r="I18" s="7302">
        <f t="shared" si="1"/>
        <v>0</v>
      </c>
      <c r="J18" s="7302">
        <f t="shared" si="2"/>
        <v>0</v>
      </c>
      <c r="K18" s="7303">
        <f t="shared" si="3"/>
        <v>0</v>
      </c>
      <c r="L18" s="7303">
        <f t="shared" si="4"/>
        <v>0</v>
      </c>
      <c r="M18" s="7304">
        <f t="shared" si="5"/>
        <v>0</v>
      </c>
      <c r="N18" s="7305">
        <f t="shared" si="6"/>
        <v>0</v>
      </c>
      <c r="O18" s="7305">
        <f t="shared" si="6"/>
        <v>0</v>
      </c>
      <c r="P18" s="7306">
        <f t="shared" si="6"/>
        <v>0</v>
      </c>
      <c r="Q18" s="7306">
        <f t="shared" si="6"/>
        <v>0</v>
      </c>
      <c r="R18" s="7307">
        <f t="shared" si="6"/>
        <v>0</v>
      </c>
      <c r="S18" s="7308">
        <f t="shared" si="6"/>
        <v>0</v>
      </c>
      <c r="T18" s="7308">
        <f t="shared" si="6"/>
        <v>0</v>
      </c>
      <c r="U18" s="7306">
        <f t="shared" si="6"/>
        <v>0</v>
      </c>
      <c r="V18" s="7306">
        <f t="shared" si="6"/>
        <v>0</v>
      </c>
      <c r="W18" s="7309">
        <f t="shared" si="6"/>
        <v>0</v>
      </c>
      <c r="X18" s="7305">
        <f t="shared" si="7"/>
        <v>0</v>
      </c>
      <c r="Y18" s="7305">
        <f t="shared" si="7"/>
        <v>0</v>
      </c>
      <c r="Z18" s="7306">
        <f t="shared" si="7"/>
        <v>0</v>
      </c>
      <c r="AA18" s="7306">
        <f t="shared" si="7"/>
        <v>0</v>
      </c>
      <c r="AB18" s="7307">
        <f t="shared" si="7"/>
        <v>0</v>
      </c>
      <c r="AC18" s="7308">
        <f t="shared" si="7"/>
        <v>0</v>
      </c>
      <c r="AD18" s="7308">
        <f t="shared" si="7"/>
        <v>0</v>
      </c>
      <c r="AE18" s="7306">
        <f t="shared" si="7"/>
        <v>0</v>
      </c>
      <c r="AF18" s="7306">
        <f t="shared" si="7"/>
        <v>0</v>
      </c>
      <c r="AG18" s="7309">
        <f t="shared" si="7"/>
        <v>0</v>
      </c>
      <c r="AH18" s="7310">
        <f t="shared" si="7"/>
        <v>0</v>
      </c>
      <c r="AI18" s="7311">
        <f t="shared" si="7"/>
        <v>0</v>
      </c>
      <c r="AJ18" s="7306">
        <f t="shared" si="7"/>
        <v>0</v>
      </c>
      <c r="AK18" s="7306">
        <f t="shared" si="7"/>
        <v>0</v>
      </c>
      <c r="AL18" s="7309">
        <f t="shared" si="7"/>
        <v>0</v>
      </c>
      <c r="AM18" s="235"/>
      <c r="AN18" s="998"/>
      <c r="AP18" s="2312"/>
    </row>
    <row r="19" spans="1:42" s="115" customFormat="1">
      <c r="A19" s="165"/>
      <c r="B19" s="235"/>
      <c r="C19" s="7300">
        <v>9</v>
      </c>
      <c r="D19" s="7301" t="s">
        <v>4499</v>
      </c>
      <c r="E19" s="7301"/>
      <c r="F19" s="7301"/>
      <c r="G19" s="2417" t="s">
        <v>649</v>
      </c>
      <c r="H19" s="2417"/>
      <c r="I19" s="7302">
        <f t="shared" si="1"/>
        <v>0</v>
      </c>
      <c r="J19" s="7302">
        <f t="shared" si="2"/>
        <v>0</v>
      </c>
      <c r="K19" s="7303">
        <f t="shared" si="3"/>
        <v>0</v>
      </c>
      <c r="L19" s="7303">
        <f t="shared" si="4"/>
        <v>0</v>
      </c>
      <c r="M19" s="7304">
        <f t="shared" si="5"/>
        <v>0</v>
      </c>
      <c r="N19" s="7305">
        <f t="shared" si="6"/>
        <v>0</v>
      </c>
      <c r="O19" s="7305">
        <f t="shared" si="6"/>
        <v>0</v>
      </c>
      <c r="P19" s="7306">
        <f t="shared" si="6"/>
        <v>0</v>
      </c>
      <c r="Q19" s="7306">
        <f t="shared" si="6"/>
        <v>0</v>
      </c>
      <c r="R19" s="7307">
        <f t="shared" si="6"/>
        <v>0</v>
      </c>
      <c r="S19" s="7308">
        <f t="shared" si="6"/>
        <v>0</v>
      </c>
      <c r="T19" s="7308">
        <f t="shared" si="6"/>
        <v>0</v>
      </c>
      <c r="U19" s="7306">
        <f t="shared" si="6"/>
        <v>0</v>
      </c>
      <c r="V19" s="7306">
        <f t="shared" si="6"/>
        <v>0</v>
      </c>
      <c r="W19" s="7309">
        <f t="shared" si="6"/>
        <v>0</v>
      </c>
      <c r="X19" s="7305">
        <f t="shared" si="7"/>
        <v>0</v>
      </c>
      <c r="Y19" s="7305">
        <f t="shared" si="7"/>
        <v>0</v>
      </c>
      <c r="Z19" s="7306">
        <f t="shared" si="7"/>
        <v>0</v>
      </c>
      <c r="AA19" s="7306">
        <f t="shared" si="7"/>
        <v>0</v>
      </c>
      <c r="AB19" s="7307">
        <f t="shared" si="7"/>
        <v>0</v>
      </c>
      <c r="AC19" s="7308">
        <f t="shared" si="7"/>
        <v>0</v>
      </c>
      <c r="AD19" s="7308">
        <f t="shared" si="7"/>
        <v>0</v>
      </c>
      <c r="AE19" s="7306">
        <f t="shared" si="7"/>
        <v>0</v>
      </c>
      <c r="AF19" s="7306">
        <f t="shared" si="7"/>
        <v>0</v>
      </c>
      <c r="AG19" s="7309">
        <f t="shared" si="7"/>
        <v>0</v>
      </c>
      <c r="AH19" s="7310">
        <f t="shared" si="7"/>
        <v>0</v>
      </c>
      <c r="AI19" s="7311">
        <f t="shared" si="7"/>
        <v>0</v>
      </c>
      <c r="AJ19" s="7306">
        <f t="shared" si="7"/>
        <v>0</v>
      </c>
      <c r="AK19" s="7306">
        <f t="shared" si="7"/>
        <v>0</v>
      </c>
      <c r="AL19" s="7309">
        <f t="shared" si="7"/>
        <v>0</v>
      </c>
      <c r="AM19" s="235"/>
      <c r="AN19" s="998"/>
      <c r="AP19" s="2312"/>
    </row>
    <row r="20" spans="1:42" s="115" customFormat="1">
      <c r="A20" s="165"/>
      <c r="B20" s="235"/>
      <c r="C20" s="7300">
        <v>10</v>
      </c>
      <c r="D20" s="7301" t="s">
        <v>4500</v>
      </c>
      <c r="E20" s="7301"/>
      <c r="F20" s="7301"/>
      <c r="G20" s="2417" t="s">
        <v>658</v>
      </c>
      <c r="H20" s="2417"/>
      <c r="I20" s="7302">
        <f t="shared" si="1"/>
        <v>0</v>
      </c>
      <c r="J20" s="7302">
        <f t="shared" si="2"/>
        <v>0</v>
      </c>
      <c r="K20" s="7303">
        <f t="shared" si="3"/>
        <v>0</v>
      </c>
      <c r="L20" s="7303">
        <f t="shared" si="4"/>
        <v>0</v>
      </c>
      <c r="M20" s="7304">
        <f t="shared" si="5"/>
        <v>0</v>
      </c>
      <c r="N20" s="7305">
        <f t="shared" si="6"/>
        <v>0</v>
      </c>
      <c r="O20" s="7305">
        <f t="shared" si="6"/>
        <v>0</v>
      </c>
      <c r="P20" s="7306">
        <f t="shared" si="6"/>
        <v>0</v>
      </c>
      <c r="Q20" s="7306">
        <f t="shared" si="6"/>
        <v>0</v>
      </c>
      <c r="R20" s="7307">
        <f t="shared" si="6"/>
        <v>0</v>
      </c>
      <c r="S20" s="7308">
        <f t="shared" si="6"/>
        <v>0</v>
      </c>
      <c r="T20" s="7308">
        <f t="shared" si="6"/>
        <v>0</v>
      </c>
      <c r="U20" s="7306">
        <f t="shared" si="6"/>
        <v>0</v>
      </c>
      <c r="V20" s="7306">
        <f t="shared" si="6"/>
        <v>0</v>
      </c>
      <c r="W20" s="7309">
        <f t="shared" si="6"/>
        <v>0</v>
      </c>
      <c r="X20" s="7305">
        <f t="shared" si="7"/>
        <v>0</v>
      </c>
      <c r="Y20" s="7305">
        <f t="shared" si="7"/>
        <v>0</v>
      </c>
      <c r="Z20" s="7306">
        <f t="shared" si="7"/>
        <v>0</v>
      </c>
      <c r="AA20" s="7306">
        <f t="shared" si="7"/>
        <v>0</v>
      </c>
      <c r="AB20" s="7307">
        <f t="shared" si="7"/>
        <v>0</v>
      </c>
      <c r="AC20" s="7308">
        <f t="shared" si="7"/>
        <v>0</v>
      </c>
      <c r="AD20" s="7308">
        <f t="shared" si="7"/>
        <v>0</v>
      </c>
      <c r="AE20" s="7306">
        <f t="shared" si="7"/>
        <v>0</v>
      </c>
      <c r="AF20" s="7306">
        <f t="shared" si="7"/>
        <v>0</v>
      </c>
      <c r="AG20" s="7309">
        <f t="shared" si="7"/>
        <v>0</v>
      </c>
      <c r="AH20" s="7310">
        <f t="shared" si="7"/>
        <v>0</v>
      </c>
      <c r="AI20" s="7311">
        <f t="shared" si="7"/>
        <v>0</v>
      </c>
      <c r="AJ20" s="7306">
        <f t="shared" si="7"/>
        <v>0</v>
      </c>
      <c r="AK20" s="7306">
        <f t="shared" si="7"/>
        <v>0</v>
      </c>
      <c r="AL20" s="7309">
        <f t="shared" si="7"/>
        <v>0</v>
      </c>
      <c r="AM20" s="235"/>
      <c r="AN20" s="998"/>
      <c r="AP20" s="2312"/>
    </row>
    <row r="21" spans="1:42" s="115" customFormat="1">
      <c r="A21" s="165"/>
      <c r="B21" s="235"/>
      <c r="C21" s="7300">
        <v>11</v>
      </c>
      <c r="D21" s="7301" t="s">
        <v>4501</v>
      </c>
      <c r="E21" s="7301"/>
      <c r="F21" s="7301"/>
      <c r="G21" s="2417" t="s">
        <v>666</v>
      </c>
      <c r="H21" s="2417"/>
      <c r="I21" s="7302">
        <f t="shared" si="1"/>
        <v>0</v>
      </c>
      <c r="J21" s="7302">
        <f t="shared" si="2"/>
        <v>0</v>
      </c>
      <c r="K21" s="7303">
        <f t="shared" si="3"/>
        <v>0</v>
      </c>
      <c r="L21" s="7303">
        <f t="shared" si="4"/>
        <v>0</v>
      </c>
      <c r="M21" s="7304">
        <f t="shared" si="5"/>
        <v>0</v>
      </c>
      <c r="N21" s="7305">
        <f t="shared" ref="N21:W26" si="8">SUMIFS(N$31:N$152,$D$31:$D$152,$D21)</f>
        <v>0</v>
      </c>
      <c r="O21" s="7305">
        <f t="shared" si="8"/>
        <v>0</v>
      </c>
      <c r="P21" s="7306">
        <f t="shared" si="8"/>
        <v>0</v>
      </c>
      <c r="Q21" s="7306">
        <f t="shared" si="8"/>
        <v>0</v>
      </c>
      <c r="R21" s="7307">
        <f t="shared" si="8"/>
        <v>0</v>
      </c>
      <c r="S21" s="7308">
        <f t="shared" si="8"/>
        <v>0</v>
      </c>
      <c r="T21" s="7308">
        <f t="shared" si="8"/>
        <v>0</v>
      </c>
      <c r="U21" s="7306">
        <f t="shared" si="8"/>
        <v>0</v>
      </c>
      <c r="V21" s="7306">
        <f t="shared" si="8"/>
        <v>0</v>
      </c>
      <c r="W21" s="7309">
        <f t="shared" si="8"/>
        <v>0</v>
      </c>
      <c r="X21" s="7305">
        <f t="shared" ref="X21:AL26" si="9">SUMIFS(X$31:X$152,$D$31:$D$152,$D21)</f>
        <v>0</v>
      </c>
      <c r="Y21" s="7305">
        <f t="shared" si="9"/>
        <v>0</v>
      </c>
      <c r="Z21" s="7306">
        <f t="shared" si="9"/>
        <v>0</v>
      </c>
      <c r="AA21" s="7306">
        <f t="shared" si="9"/>
        <v>0</v>
      </c>
      <c r="AB21" s="7307">
        <f t="shared" si="9"/>
        <v>0</v>
      </c>
      <c r="AC21" s="7308">
        <f t="shared" si="9"/>
        <v>0</v>
      </c>
      <c r="AD21" s="7308">
        <f t="shared" si="9"/>
        <v>0</v>
      </c>
      <c r="AE21" s="7306">
        <f t="shared" si="9"/>
        <v>0</v>
      </c>
      <c r="AF21" s="7306">
        <f t="shared" si="9"/>
        <v>0</v>
      </c>
      <c r="AG21" s="7309">
        <f t="shared" si="9"/>
        <v>0</v>
      </c>
      <c r="AH21" s="7310">
        <f t="shared" si="9"/>
        <v>0</v>
      </c>
      <c r="AI21" s="7311">
        <f t="shared" si="9"/>
        <v>0</v>
      </c>
      <c r="AJ21" s="7306">
        <f t="shared" si="9"/>
        <v>0</v>
      </c>
      <c r="AK21" s="7306">
        <f t="shared" si="9"/>
        <v>0</v>
      </c>
      <c r="AL21" s="7309">
        <f t="shared" si="9"/>
        <v>0</v>
      </c>
      <c r="AM21" s="235"/>
      <c r="AN21" s="998"/>
      <c r="AP21" s="2312"/>
    </row>
    <row r="22" spans="1:42" s="115" customFormat="1">
      <c r="A22" s="165"/>
      <c r="B22" s="235"/>
      <c r="C22" s="7300">
        <v>12</v>
      </c>
      <c r="D22" s="7301" t="s">
        <v>4502</v>
      </c>
      <c r="E22" s="7301"/>
      <c r="F22" s="7301"/>
      <c r="G22" s="2417" t="s">
        <v>675</v>
      </c>
      <c r="H22" s="2417"/>
      <c r="I22" s="7302">
        <f t="shared" si="1"/>
        <v>0</v>
      </c>
      <c r="J22" s="7302">
        <f t="shared" si="2"/>
        <v>0</v>
      </c>
      <c r="K22" s="7303">
        <f t="shared" si="3"/>
        <v>0</v>
      </c>
      <c r="L22" s="7303">
        <f t="shared" si="4"/>
        <v>0</v>
      </c>
      <c r="M22" s="7304">
        <f t="shared" si="5"/>
        <v>0</v>
      </c>
      <c r="N22" s="7305">
        <f t="shared" si="8"/>
        <v>0</v>
      </c>
      <c r="O22" s="7305">
        <f t="shared" si="8"/>
        <v>0</v>
      </c>
      <c r="P22" s="7306">
        <f t="shared" si="8"/>
        <v>0</v>
      </c>
      <c r="Q22" s="7306">
        <f t="shared" si="8"/>
        <v>0</v>
      </c>
      <c r="R22" s="7307">
        <f t="shared" si="8"/>
        <v>0</v>
      </c>
      <c r="S22" s="7308">
        <f t="shared" si="8"/>
        <v>0</v>
      </c>
      <c r="T22" s="7308">
        <f t="shared" si="8"/>
        <v>0</v>
      </c>
      <c r="U22" s="7306">
        <f t="shared" si="8"/>
        <v>0</v>
      </c>
      <c r="V22" s="7306">
        <f t="shared" si="8"/>
        <v>0</v>
      </c>
      <c r="W22" s="7309">
        <f t="shared" si="8"/>
        <v>0</v>
      </c>
      <c r="X22" s="7305">
        <f t="shared" si="9"/>
        <v>0</v>
      </c>
      <c r="Y22" s="7305">
        <f t="shared" si="9"/>
        <v>0</v>
      </c>
      <c r="Z22" s="7306">
        <f t="shared" si="9"/>
        <v>0</v>
      </c>
      <c r="AA22" s="7306">
        <f t="shared" si="9"/>
        <v>0</v>
      </c>
      <c r="AB22" s="7307">
        <f t="shared" si="9"/>
        <v>0</v>
      </c>
      <c r="AC22" s="7308">
        <f t="shared" si="9"/>
        <v>0</v>
      </c>
      <c r="AD22" s="7308">
        <f t="shared" si="9"/>
        <v>0</v>
      </c>
      <c r="AE22" s="7306">
        <f t="shared" si="9"/>
        <v>0</v>
      </c>
      <c r="AF22" s="7306">
        <f t="shared" si="9"/>
        <v>0</v>
      </c>
      <c r="AG22" s="7309">
        <f t="shared" si="9"/>
        <v>0</v>
      </c>
      <c r="AH22" s="7310">
        <f t="shared" si="9"/>
        <v>0</v>
      </c>
      <c r="AI22" s="7311">
        <f t="shared" si="9"/>
        <v>0</v>
      </c>
      <c r="AJ22" s="7306">
        <f t="shared" si="9"/>
        <v>0</v>
      </c>
      <c r="AK22" s="7306">
        <f t="shared" si="9"/>
        <v>0</v>
      </c>
      <c r="AL22" s="7309">
        <f t="shared" si="9"/>
        <v>0</v>
      </c>
      <c r="AM22" s="235"/>
      <c r="AN22" s="998"/>
      <c r="AP22" s="2312"/>
    </row>
    <row r="23" spans="1:42" s="115" customFormat="1">
      <c r="A23" s="165"/>
      <c r="B23" s="235"/>
      <c r="C23" s="7300">
        <v>13</v>
      </c>
      <c r="D23" s="7301" t="s">
        <v>4503</v>
      </c>
      <c r="E23" s="7301"/>
      <c r="F23" s="7301"/>
      <c r="G23" s="2417" t="s">
        <v>4504</v>
      </c>
      <c r="H23" s="2417"/>
      <c r="I23" s="7302">
        <f t="shared" si="1"/>
        <v>0</v>
      </c>
      <c r="J23" s="7302">
        <f t="shared" si="2"/>
        <v>0</v>
      </c>
      <c r="K23" s="7303">
        <f t="shared" si="3"/>
        <v>0</v>
      </c>
      <c r="L23" s="7303">
        <f t="shared" si="4"/>
        <v>0</v>
      </c>
      <c r="M23" s="7304">
        <f t="shared" si="5"/>
        <v>0</v>
      </c>
      <c r="N23" s="7305">
        <f t="shared" si="8"/>
        <v>0</v>
      </c>
      <c r="O23" s="7305">
        <f t="shared" si="8"/>
        <v>0</v>
      </c>
      <c r="P23" s="7306">
        <f t="shared" si="8"/>
        <v>0</v>
      </c>
      <c r="Q23" s="7306">
        <f t="shared" si="8"/>
        <v>0</v>
      </c>
      <c r="R23" s="7307">
        <f t="shared" si="8"/>
        <v>0</v>
      </c>
      <c r="S23" s="7308">
        <f t="shared" si="8"/>
        <v>0</v>
      </c>
      <c r="T23" s="7308">
        <f t="shared" si="8"/>
        <v>0</v>
      </c>
      <c r="U23" s="7306">
        <f t="shared" si="8"/>
        <v>0</v>
      </c>
      <c r="V23" s="7306">
        <f t="shared" si="8"/>
        <v>0</v>
      </c>
      <c r="W23" s="7309">
        <f t="shared" si="8"/>
        <v>0</v>
      </c>
      <c r="X23" s="7305">
        <f t="shared" si="9"/>
        <v>0</v>
      </c>
      <c r="Y23" s="7305">
        <f t="shared" si="9"/>
        <v>0</v>
      </c>
      <c r="Z23" s="7306">
        <f t="shared" si="9"/>
        <v>0</v>
      </c>
      <c r="AA23" s="7306">
        <f t="shared" si="9"/>
        <v>0</v>
      </c>
      <c r="AB23" s="7307">
        <f t="shared" si="9"/>
        <v>0</v>
      </c>
      <c r="AC23" s="7308">
        <f t="shared" si="9"/>
        <v>0</v>
      </c>
      <c r="AD23" s="7308">
        <f t="shared" si="9"/>
        <v>0</v>
      </c>
      <c r="AE23" s="7306">
        <f t="shared" si="9"/>
        <v>0</v>
      </c>
      <c r="AF23" s="7306">
        <f t="shared" si="9"/>
        <v>0</v>
      </c>
      <c r="AG23" s="7309">
        <f t="shared" si="9"/>
        <v>0</v>
      </c>
      <c r="AH23" s="7310">
        <f t="shared" si="9"/>
        <v>0</v>
      </c>
      <c r="AI23" s="7311">
        <f t="shared" si="9"/>
        <v>0</v>
      </c>
      <c r="AJ23" s="7306">
        <f t="shared" si="9"/>
        <v>0</v>
      </c>
      <c r="AK23" s="7306">
        <f t="shared" si="9"/>
        <v>0</v>
      </c>
      <c r="AL23" s="7309">
        <f t="shared" si="9"/>
        <v>0</v>
      </c>
      <c r="AM23" s="235"/>
      <c r="AN23" s="998"/>
      <c r="AP23" s="2312"/>
    </row>
    <row r="24" spans="1:42" s="115" customFormat="1">
      <c r="A24" s="165"/>
      <c r="B24" s="235"/>
      <c r="C24" s="7300">
        <v>14</v>
      </c>
      <c r="D24" s="7301" t="s">
        <v>4505</v>
      </c>
      <c r="E24" s="7301"/>
      <c r="F24" s="7301"/>
      <c r="G24" s="2417" t="s">
        <v>4506</v>
      </c>
      <c r="H24" s="2417"/>
      <c r="I24" s="7302">
        <f t="shared" si="1"/>
        <v>0</v>
      </c>
      <c r="J24" s="7302">
        <f t="shared" si="2"/>
        <v>0</v>
      </c>
      <c r="K24" s="7303">
        <f t="shared" si="3"/>
        <v>0</v>
      </c>
      <c r="L24" s="7303">
        <f t="shared" si="4"/>
        <v>0</v>
      </c>
      <c r="M24" s="7304">
        <f t="shared" si="5"/>
        <v>0</v>
      </c>
      <c r="N24" s="7305">
        <f t="shared" si="8"/>
        <v>0</v>
      </c>
      <c r="O24" s="7305">
        <f t="shared" si="8"/>
        <v>0</v>
      </c>
      <c r="P24" s="7306">
        <f t="shared" si="8"/>
        <v>0</v>
      </c>
      <c r="Q24" s="7306">
        <f t="shared" si="8"/>
        <v>0</v>
      </c>
      <c r="R24" s="7307">
        <f t="shared" si="8"/>
        <v>0</v>
      </c>
      <c r="S24" s="7308">
        <f t="shared" si="8"/>
        <v>0</v>
      </c>
      <c r="T24" s="7308">
        <f t="shared" si="8"/>
        <v>0</v>
      </c>
      <c r="U24" s="7306">
        <f t="shared" si="8"/>
        <v>0</v>
      </c>
      <c r="V24" s="7306">
        <f t="shared" si="8"/>
        <v>0</v>
      </c>
      <c r="W24" s="7309">
        <f t="shared" si="8"/>
        <v>0</v>
      </c>
      <c r="X24" s="7305">
        <f t="shared" si="9"/>
        <v>0</v>
      </c>
      <c r="Y24" s="7305">
        <f t="shared" si="9"/>
        <v>0</v>
      </c>
      <c r="Z24" s="7306">
        <f t="shared" si="9"/>
        <v>0</v>
      </c>
      <c r="AA24" s="7306">
        <f t="shared" si="9"/>
        <v>0</v>
      </c>
      <c r="AB24" s="7307">
        <f t="shared" si="9"/>
        <v>0</v>
      </c>
      <c r="AC24" s="7308">
        <f t="shared" si="9"/>
        <v>0</v>
      </c>
      <c r="AD24" s="7308">
        <f t="shared" si="9"/>
        <v>0</v>
      </c>
      <c r="AE24" s="7306">
        <f t="shared" si="9"/>
        <v>0</v>
      </c>
      <c r="AF24" s="7306">
        <f t="shared" si="9"/>
        <v>0</v>
      </c>
      <c r="AG24" s="7309">
        <f t="shared" si="9"/>
        <v>0</v>
      </c>
      <c r="AH24" s="7310">
        <f t="shared" si="9"/>
        <v>0</v>
      </c>
      <c r="AI24" s="7311">
        <f t="shared" si="9"/>
        <v>0</v>
      </c>
      <c r="AJ24" s="7306">
        <f t="shared" si="9"/>
        <v>0</v>
      </c>
      <c r="AK24" s="7306">
        <f t="shared" si="9"/>
        <v>0</v>
      </c>
      <c r="AL24" s="7309">
        <f t="shared" si="9"/>
        <v>0</v>
      </c>
      <c r="AM24" s="235"/>
      <c r="AN24" s="998"/>
      <c r="AP24" s="2312"/>
    </row>
    <row r="25" spans="1:42" s="115" customFormat="1">
      <c r="A25" s="165"/>
      <c r="B25" s="235"/>
      <c r="C25" s="7300">
        <v>15</v>
      </c>
      <c r="D25" s="7301" t="s">
        <v>4507</v>
      </c>
      <c r="E25" s="7301"/>
      <c r="F25" s="7301"/>
      <c r="G25" s="2417" t="s">
        <v>696</v>
      </c>
      <c r="H25" s="2417"/>
      <c r="I25" s="7302">
        <f t="shared" si="1"/>
        <v>0</v>
      </c>
      <c r="J25" s="7302">
        <f t="shared" si="2"/>
        <v>0</v>
      </c>
      <c r="K25" s="7303">
        <f t="shared" si="3"/>
        <v>0</v>
      </c>
      <c r="L25" s="7303">
        <f t="shared" si="4"/>
        <v>0</v>
      </c>
      <c r="M25" s="7304">
        <f t="shared" si="5"/>
        <v>0</v>
      </c>
      <c r="N25" s="7305">
        <f t="shared" si="8"/>
        <v>0</v>
      </c>
      <c r="O25" s="7305">
        <f t="shared" si="8"/>
        <v>0</v>
      </c>
      <c r="P25" s="7306">
        <f t="shared" si="8"/>
        <v>0</v>
      </c>
      <c r="Q25" s="7306">
        <f t="shared" si="8"/>
        <v>0</v>
      </c>
      <c r="R25" s="7307">
        <f t="shared" si="8"/>
        <v>0</v>
      </c>
      <c r="S25" s="7308">
        <f t="shared" si="8"/>
        <v>0</v>
      </c>
      <c r="T25" s="7308">
        <f t="shared" si="8"/>
        <v>0</v>
      </c>
      <c r="U25" s="7306">
        <f t="shared" si="8"/>
        <v>0</v>
      </c>
      <c r="V25" s="7306">
        <f t="shared" si="8"/>
        <v>0</v>
      </c>
      <c r="W25" s="7309">
        <f t="shared" si="8"/>
        <v>0</v>
      </c>
      <c r="X25" s="7305">
        <f t="shared" si="9"/>
        <v>0</v>
      </c>
      <c r="Y25" s="7305">
        <f t="shared" si="9"/>
        <v>0</v>
      </c>
      <c r="Z25" s="7306">
        <f t="shared" si="9"/>
        <v>0</v>
      </c>
      <c r="AA25" s="7306">
        <f t="shared" si="9"/>
        <v>0</v>
      </c>
      <c r="AB25" s="7307">
        <f t="shared" si="9"/>
        <v>0</v>
      </c>
      <c r="AC25" s="7308">
        <f t="shared" si="9"/>
        <v>0</v>
      </c>
      <c r="AD25" s="7308">
        <f t="shared" si="9"/>
        <v>0</v>
      </c>
      <c r="AE25" s="7306">
        <f t="shared" si="9"/>
        <v>0</v>
      </c>
      <c r="AF25" s="7306">
        <f t="shared" si="9"/>
        <v>0</v>
      </c>
      <c r="AG25" s="7309">
        <f t="shared" si="9"/>
        <v>0</v>
      </c>
      <c r="AH25" s="7310">
        <f t="shared" si="9"/>
        <v>0</v>
      </c>
      <c r="AI25" s="7311">
        <f t="shared" si="9"/>
        <v>0</v>
      </c>
      <c r="AJ25" s="7306">
        <f t="shared" si="9"/>
        <v>0</v>
      </c>
      <c r="AK25" s="7306">
        <f t="shared" si="9"/>
        <v>0</v>
      </c>
      <c r="AL25" s="7309">
        <f t="shared" si="9"/>
        <v>0</v>
      </c>
      <c r="AM25" s="235"/>
      <c r="AN25" s="998"/>
      <c r="AP25" s="2312"/>
    </row>
    <row r="26" spans="1:42" s="115" customFormat="1">
      <c r="A26" s="165"/>
      <c r="B26" s="235"/>
      <c r="C26" s="7300">
        <v>16</v>
      </c>
      <c r="D26" s="7301" t="s">
        <v>4508</v>
      </c>
      <c r="E26" s="7301"/>
      <c r="F26" s="7301"/>
      <c r="G26" s="2417" t="s">
        <v>702</v>
      </c>
      <c r="H26" s="2417"/>
      <c r="I26" s="7302">
        <f t="shared" si="1"/>
        <v>0</v>
      </c>
      <c r="J26" s="7302">
        <f t="shared" si="2"/>
        <v>0</v>
      </c>
      <c r="K26" s="7303">
        <f t="shared" si="3"/>
        <v>0</v>
      </c>
      <c r="L26" s="7303">
        <f t="shared" si="4"/>
        <v>0</v>
      </c>
      <c r="M26" s="7304">
        <f t="shared" si="5"/>
        <v>0</v>
      </c>
      <c r="N26" s="7305">
        <f t="shared" si="8"/>
        <v>0</v>
      </c>
      <c r="O26" s="7305">
        <f t="shared" si="8"/>
        <v>0</v>
      </c>
      <c r="P26" s="7306">
        <f t="shared" si="8"/>
        <v>0</v>
      </c>
      <c r="Q26" s="7306">
        <f t="shared" si="8"/>
        <v>0</v>
      </c>
      <c r="R26" s="7307">
        <f t="shared" si="8"/>
        <v>0</v>
      </c>
      <c r="S26" s="7308">
        <f t="shared" si="8"/>
        <v>0</v>
      </c>
      <c r="T26" s="7308">
        <f t="shared" si="8"/>
        <v>0</v>
      </c>
      <c r="U26" s="7306">
        <f t="shared" si="8"/>
        <v>0</v>
      </c>
      <c r="V26" s="7306">
        <f t="shared" si="8"/>
        <v>0</v>
      </c>
      <c r="W26" s="7309">
        <f t="shared" si="8"/>
        <v>0</v>
      </c>
      <c r="X26" s="7305">
        <f t="shared" si="9"/>
        <v>0</v>
      </c>
      <c r="Y26" s="7305">
        <f t="shared" si="9"/>
        <v>0</v>
      </c>
      <c r="Z26" s="7306">
        <f t="shared" si="9"/>
        <v>0</v>
      </c>
      <c r="AA26" s="7306">
        <f t="shared" si="9"/>
        <v>0</v>
      </c>
      <c r="AB26" s="7307">
        <f t="shared" si="9"/>
        <v>0</v>
      </c>
      <c r="AC26" s="7308">
        <f t="shared" si="9"/>
        <v>0</v>
      </c>
      <c r="AD26" s="7308">
        <f t="shared" si="9"/>
        <v>0</v>
      </c>
      <c r="AE26" s="7306">
        <f t="shared" si="9"/>
        <v>0</v>
      </c>
      <c r="AF26" s="7306">
        <f t="shared" si="9"/>
        <v>0</v>
      </c>
      <c r="AG26" s="7309">
        <f t="shared" si="9"/>
        <v>0</v>
      </c>
      <c r="AH26" s="7310">
        <f t="shared" si="9"/>
        <v>0</v>
      </c>
      <c r="AI26" s="7311">
        <f t="shared" si="9"/>
        <v>0</v>
      </c>
      <c r="AJ26" s="7306">
        <f t="shared" si="9"/>
        <v>0</v>
      </c>
      <c r="AK26" s="7306">
        <f t="shared" si="9"/>
        <v>0</v>
      </c>
      <c r="AL26" s="7309">
        <f t="shared" si="9"/>
        <v>0</v>
      </c>
      <c r="AM26" s="235"/>
      <c r="AN26" s="998"/>
      <c r="AP26" s="2312"/>
    </row>
    <row r="27" spans="1:42" s="115" customFormat="1">
      <c r="A27" s="165"/>
      <c r="B27" s="235"/>
      <c r="C27" s="7300">
        <v>17</v>
      </c>
      <c r="D27" s="7301" t="s">
        <v>4509</v>
      </c>
      <c r="E27" s="7301"/>
      <c r="F27" s="7301"/>
      <c r="G27" s="2417" t="s">
        <v>4510</v>
      </c>
      <c r="H27" s="2417"/>
      <c r="I27" s="7302">
        <f t="shared" si="1"/>
        <v>0</v>
      </c>
      <c r="J27" s="7302">
        <f t="shared" si="2"/>
        <v>0</v>
      </c>
      <c r="K27" s="7303">
        <f t="shared" si="3"/>
        <v>0</v>
      </c>
      <c r="L27" s="7303">
        <f t="shared" si="4"/>
        <v>0</v>
      </c>
      <c r="M27" s="7304">
        <f t="shared" si="5"/>
        <v>0</v>
      </c>
      <c r="N27" s="7305">
        <f>SUMIFS(N$31:N$152,$D$31:$D$152,$D27)</f>
        <v>0</v>
      </c>
      <c r="O27" s="7305"/>
      <c r="P27" s="7306"/>
      <c r="Q27" s="7306">
        <f t="shared" ref="Q27:AL27" si="10">SUMIFS(Q$31:Q$152,$D$31:$D$152,$D27)</f>
        <v>0</v>
      </c>
      <c r="R27" s="7307">
        <f t="shared" si="10"/>
        <v>0</v>
      </c>
      <c r="S27" s="7308">
        <f t="shared" si="10"/>
        <v>0</v>
      </c>
      <c r="T27" s="7308">
        <f t="shared" si="10"/>
        <v>0</v>
      </c>
      <c r="U27" s="7306">
        <f t="shared" si="10"/>
        <v>0</v>
      </c>
      <c r="V27" s="7306">
        <f t="shared" si="10"/>
        <v>0</v>
      </c>
      <c r="W27" s="7309">
        <f t="shared" si="10"/>
        <v>0</v>
      </c>
      <c r="X27" s="7305">
        <f t="shared" si="10"/>
        <v>0</v>
      </c>
      <c r="Y27" s="7305">
        <f t="shared" si="10"/>
        <v>0</v>
      </c>
      <c r="Z27" s="7306">
        <f t="shared" si="10"/>
        <v>0</v>
      </c>
      <c r="AA27" s="7306">
        <f t="shared" si="10"/>
        <v>0</v>
      </c>
      <c r="AB27" s="7307">
        <f t="shared" si="10"/>
        <v>0</v>
      </c>
      <c r="AC27" s="7308">
        <f t="shared" si="10"/>
        <v>0</v>
      </c>
      <c r="AD27" s="7308">
        <f t="shared" si="10"/>
        <v>0</v>
      </c>
      <c r="AE27" s="7306">
        <f t="shared" si="10"/>
        <v>0</v>
      </c>
      <c r="AF27" s="7306">
        <f t="shared" si="10"/>
        <v>0</v>
      </c>
      <c r="AG27" s="7309">
        <f t="shared" si="10"/>
        <v>0</v>
      </c>
      <c r="AH27" s="7310">
        <f t="shared" si="10"/>
        <v>0</v>
      </c>
      <c r="AI27" s="7311">
        <f t="shared" si="10"/>
        <v>0</v>
      </c>
      <c r="AJ27" s="7306">
        <f t="shared" si="10"/>
        <v>0</v>
      </c>
      <c r="AK27" s="7306">
        <f t="shared" si="10"/>
        <v>0</v>
      </c>
      <c r="AL27" s="7309">
        <f t="shared" si="10"/>
        <v>0</v>
      </c>
      <c r="AM27" s="235"/>
      <c r="AN27" s="998"/>
      <c r="AP27" s="2312"/>
    </row>
    <row r="28" spans="1:42" s="1065" customFormat="1" ht="17.25" customHeight="1">
      <c r="A28" s="169"/>
      <c r="B28" s="237"/>
      <c r="C28" s="7291" t="s">
        <v>1005</v>
      </c>
      <c r="D28" s="7291"/>
      <c r="E28" s="7291"/>
      <c r="F28" s="7291"/>
      <c r="G28" s="7291"/>
      <c r="H28" s="7291"/>
      <c r="I28" s="7312">
        <f t="shared" ref="I28:AL28" si="11">SUM(I11:I27)</f>
        <v>0</v>
      </c>
      <c r="J28" s="7312">
        <f t="shared" si="11"/>
        <v>0</v>
      </c>
      <c r="K28" s="7312">
        <f t="shared" si="11"/>
        <v>0</v>
      </c>
      <c r="L28" s="7312">
        <f t="shared" si="11"/>
        <v>0</v>
      </c>
      <c r="M28" s="7312">
        <f t="shared" si="11"/>
        <v>0</v>
      </c>
      <c r="N28" s="7313">
        <f t="shared" si="11"/>
        <v>0</v>
      </c>
      <c r="O28" s="7313">
        <f t="shared" si="11"/>
        <v>0</v>
      </c>
      <c r="P28" s="7314">
        <f t="shared" si="11"/>
        <v>0</v>
      </c>
      <c r="Q28" s="7314">
        <f t="shared" si="11"/>
        <v>0</v>
      </c>
      <c r="R28" s="7315">
        <f t="shared" si="11"/>
        <v>0</v>
      </c>
      <c r="S28" s="7316">
        <f t="shared" si="11"/>
        <v>0</v>
      </c>
      <c r="T28" s="7316">
        <f t="shared" si="11"/>
        <v>0</v>
      </c>
      <c r="U28" s="7314">
        <f t="shared" si="11"/>
        <v>0</v>
      </c>
      <c r="V28" s="7314">
        <f t="shared" si="11"/>
        <v>0</v>
      </c>
      <c r="W28" s="7317">
        <f t="shared" si="11"/>
        <v>0</v>
      </c>
      <c r="X28" s="7313">
        <f t="shared" si="11"/>
        <v>0</v>
      </c>
      <c r="Y28" s="7313">
        <f t="shared" si="11"/>
        <v>0</v>
      </c>
      <c r="Z28" s="7314">
        <f t="shared" si="11"/>
        <v>0</v>
      </c>
      <c r="AA28" s="7314">
        <f t="shared" si="11"/>
        <v>0</v>
      </c>
      <c r="AB28" s="7315">
        <f t="shared" si="11"/>
        <v>0</v>
      </c>
      <c r="AC28" s="7316">
        <f t="shared" si="11"/>
        <v>0</v>
      </c>
      <c r="AD28" s="7316">
        <f t="shared" si="11"/>
        <v>0</v>
      </c>
      <c r="AE28" s="7314">
        <f t="shared" si="11"/>
        <v>0</v>
      </c>
      <c r="AF28" s="7314">
        <f t="shared" si="11"/>
        <v>0</v>
      </c>
      <c r="AG28" s="7317">
        <f t="shared" si="11"/>
        <v>0</v>
      </c>
      <c r="AH28" s="7318">
        <f t="shared" si="11"/>
        <v>0</v>
      </c>
      <c r="AI28" s="7319">
        <f t="shared" si="11"/>
        <v>0</v>
      </c>
      <c r="AJ28" s="7314">
        <f t="shared" si="11"/>
        <v>0</v>
      </c>
      <c r="AK28" s="7314">
        <f t="shared" si="11"/>
        <v>0</v>
      </c>
      <c r="AL28" s="7317">
        <f t="shared" si="11"/>
        <v>0</v>
      </c>
      <c r="AM28" s="237"/>
      <c r="AN28" s="998"/>
      <c r="AP28" s="2312"/>
    </row>
    <row r="29" spans="1:42" s="115" customFormat="1">
      <c r="A29" s="165"/>
      <c r="C29" s="7320"/>
      <c r="D29" s="7321"/>
      <c r="E29" s="7321"/>
      <c r="F29" s="7321"/>
      <c r="G29" s="2438"/>
      <c r="H29" s="2438"/>
      <c r="I29" s="7322"/>
      <c r="J29" s="7323"/>
      <c r="K29" s="7324"/>
      <c r="L29" s="7324"/>
      <c r="M29" s="7325"/>
      <c r="N29" s="7326"/>
      <c r="O29" s="7326"/>
      <c r="P29" s="7327"/>
      <c r="Q29" s="7327"/>
      <c r="R29" s="7328"/>
      <c r="S29" s="7329"/>
      <c r="T29" s="7326"/>
      <c r="U29" s="7327"/>
      <c r="V29" s="7327"/>
      <c r="W29" s="7330"/>
      <c r="X29" s="7326"/>
      <c r="Y29" s="7326"/>
      <c r="Z29" s="7327"/>
      <c r="AA29" s="7327"/>
      <c r="AB29" s="7328"/>
      <c r="AC29" s="7329"/>
      <c r="AD29" s="7326"/>
      <c r="AE29" s="7327"/>
      <c r="AF29" s="7327"/>
      <c r="AG29" s="7330"/>
      <c r="AH29" s="7331"/>
      <c r="AI29" s="7332"/>
      <c r="AJ29" s="7327"/>
      <c r="AK29" s="7327"/>
      <c r="AL29" s="7330"/>
      <c r="AN29" s="998"/>
      <c r="AP29" s="2312"/>
    </row>
    <row r="30" spans="1:42" s="115" customFormat="1" ht="24" customHeight="1">
      <c r="A30" s="165"/>
      <c r="B30" s="235"/>
      <c r="C30" s="7333" t="s">
        <v>4511</v>
      </c>
      <c r="D30" s="7334"/>
      <c r="E30" s="7334"/>
      <c r="F30" s="7334"/>
      <c r="G30" s="7335"/>
      <c r="H30" s="7335"/>
      <c r="I30" s="7335"/>
      <c r="J30" s="7335"/>
      <c r="K30" s="7335"/>
      <c r="L30" s="7335"/>
      <c r="M30" s="7335"/>
      <c r="N30" s="7336"/>
      <c r="O30" s="7336"/>
      <c r="P30" s="7337"/>
      <c r="Q30" s="7337"/>
      <c r="R30" s="7338"/>
      <c r="S30" s="7339"/>
      <c r="T30" s="7336"/>
      <c r="U30" s="7337"/>
      <c r="V30" s="7337"/>
      <c r="W30" s="7340"/>
      <c r="X30" s="7336"/>
      <c r="Y30" s="7336"/>
      <c r="Z30" s="7337"/>
      <c r="AA30" s="7337"/>
      <c r="AB30" s="7338"/>
      <c r="AC30" s="7339"/>
      <c r="AD30" s="7336"/>
      <c r="AE30" s="7337"/>
      <c r="AF30" s="7337"/>
      <c r="AG30" s="7340"/>
      <c r="AH30" s="7341"/>
      <c r="AI30" s="7342"/>
      <c r="AJ30" s="7337"/>
      <c r="AK30" s="7337"/>
      <c r="AL30" s="7340"/>
      <c r="AM30" s="235"/>
      <c r="AN30" s="998"/>
      <c r="AP30" s="2312"/>
    </row>
    <row r="31" spans="1:42" s="115" customFormat="1">
      <c r="A31" s="165"/>
      <c r="B31" s="235"/>
      <c r="C31" s="7343">
        <v>1</v>
      </c>
      <c r="D31" s="7344" t="s">
        <v>4491</v>
      </c>
      <c r="E31" s="7344" t="s">
        <v>4512</v>
      </c>
      <c r="F31" s="7344" t="s">
        <v>4513</v>
      </c>
      <c r="G31" s="2429" t="s">
        <v>578</v>
      </c>
      <c r="H31" s="2429" t="s">
        <v>4514</v>
      </c>
      <c r="I31" s="7302">
        <f t="shared" ref="I31:I62" si="12">N31+S31+X31+AC31+AH31</f>
        <v>0</v>
      </c>
      <c r="J31" s="7302">
        <f t="shared" ref="J31:J62" si="13">O31+T31+Y31+AD31+AI31</f>
        <v>0</v>
      </c>
      <c r="K31" s="7303">
        <f t="shared" ref="K31:K62" si="14">P31+U31+Z31+AE31+AJ31</f>
        <v>0</v>
      </c>
      <c r="L31" s="7303">
        <f t="shared" ref="L31:L62" si="15">Q31+V31+AA31+AF31+AK31</f>
        <v>0</v>
      </c>
      <c r="M31" s="7304">
        <f t="shared" ref="M31:M62" si="16">R31+W31+AB31+AG31+AL31</f>
        <v>0</v>
      </c>
      <c r="N31" s="7345"/>
      <c r="O31" s="7345"/>
      <c r="P31" s="7346"/>
      <c r="Q31" s="7346"/>
      <c r="R31" s="7347"/>
      <c r="S31" s="7348"/>
      <c r="T31" s="7345"/>
      <c r="U31" s="7346"/>
      <c r="V31" s="7346"/>
      <c r="W31" s="7349"/>
      <c r="X31" s="7345"/>
      <c r="Y31" s="7345"/>
      <c r="Z31" s="7346"/>
      <c r="AA31" s="7346"/>
      <c r="AB31" s="7347"/>
      <c r="AC31" s="7348"/>
      <c r="AD31" s="7345"/>
      <c r="AE31" s="7346"/>
      <c r="AF31" s="7346"/>
      <c r="AG31" s="7349"/>
      <c r="AH31" s="7350"/>
      <c r="AI31" s="7351"/>
      <c r="AJ31" s="7346"/>
      <c r="AK31" s="7346"/>
      <c r="AL31" s="7349"/>
      <c r="AM31" s="235"/>
      <c r="AN31" s="998"/>
      <c r="AP31" s="2312"/>
    </row>
    <row r="32" spans="1:42" s="115" customFormat="1">
      <c r="A32" s="165"/>
      <c r="B32" s="235"/>
      <c r="C32" s="7343">
        <v>2</v>
      </c>
      <c r="D32" s="7344" t="s">
        <v>4491</v>
      </c>
      <c r="E32" s="7344" t="s">
        <v>4512</v>
      </c>
      <c r="F32" s="7344" t="s">
        <v>4515</v>
      </c>
      <c r="G32" s="2429" t="s">
        <v>578</v>
      </c>
      <c r="H32" s="2429" t="s">
        <v>4516</v>
      </c>
      <c r="I32" s="7302">
        <f t="shared" si="12"/>
        <v>0</v>
      </c>
      <c r="J32" s="7302">
        <f t="shared" si="13"/>
        <v>0</v>
      </c>
      <c r="K32" s="7303">
        <f t="shared" si="14"/>
        <v>0</v>
      </c>
      <c r="L32" s="7303">
        <f t="shared" si="15"/>
        <v>0</v>
      </c>
      <c r="M32" s="7304">
        <f t="shared" si="16"/>
        <v>0</v>
      </c>
      <c r="N32" s="7345"/>
      <c r="O32" s="7345"/>
      <c r="P32" s="7346"/>
      <c r="Q32" s="7346"/>
      <c r="R32" s="7347"/>
      <c r="S32" s="7348"/>
      <c r="T32" s="7345"/>
      <c r="U32" s="7346"/>
      <c r="V32" s="7346"/>
      <c r="W32" s="7349"/>
      <c r="X32" s="7345"/>
      <c r="Y32" s="7345"/>
      <c r="Z32" s="7346"/>
      <c r="AA32" s="7346"/>
      <c r="AB32" s="7347"/>
      <c r="AC32" s="7348"/>
      <c r="AD32" s="7345"/>
      <c r="AE32" s="7346"/>
      <c r="AF32" s="7346"/>
      <c r="AG32" s="7349"/>
      <c r="AH32" s="7350"/>
      <c r="AI32" s="7351"/>
      <c r="AJ32" s="7346"/>
      <c r="AK32" s="7346"/>
      <c r="AL32" s="7349"/>
      <c r="AM32" s="235"/>
      <c r="AN32" s="998"/>
      <c r="AP32" s="2312"/>
    </row>
    <row r="33" spans="1:42" s="115" customFormat="1">
      <c r="A33" s="165"/>
      <c r="B33" s="235"/>
      <c r="C33" s="7343">
        <v>3</v>
      </c>
      <c r="D33" s="7344" t="s">
        <v>4491</v>
      </c>
      <c r="E33" s="7344" t="s">
        <v>4512</v>
      </c>
      <c r="F33" s="7344" t="s">
        <v>4517</v>
      </c>
      <c r="G33" s="2429" t="s">
        <v>578</v>
      </c>
      <c r="H33" s="2429" t="s">
        <v>4518</v>
      </c>
      <c r="I33" s="7302">
        <f t="shared" si="12"/>
        <v>0</v>
      </c>
      <c r="J33" s="7302">
        <f t="shared" si="13"/>
        <v>0</v>
      </c>
      <c r="K33" s="7303">
        <f t="shared" si="14"/>
        <v>0</v>
      </c>
      <c r="L33" s="7303">
        <f t="shared" si="15"/>
        <v>0</v>
      </c>
      <c r="M33" s="7304">
        <f t="shared" si="16"/>
        <v>0</v>
      </c>
      <c r="N33" s="7345"/>
      <c r="O33" s="7345"/>
      <c r="P33" s="7346"/>
      <c r="Q33" s="7346"/>
      <c r="R33" s="7347"/>
      <c r="S33" s="7348"/>
      <c r="T33" s="7345"/>
      <c r="U33" s="7346"/>
      <c r="V33" s="7346"/>
      <c r="W33" s="7349"/>
      <c r="X33" s="7345"/>
      <c r="Y33" s="7345"/>
      <c r="Z33" s="7346"/>
      <c r="AA33" s="7346"/>
      <c r="AB33" s="7347"/>
      <c r="AC33" s="7348"/>
      <c r="AD33" s="7345"/>
      <c r="AE33" s="7346"/>
      <c r="AF33" s="7346"/>
      <c r="AG33" s="7349"/>
      <c r="AH33" s="7350"/>
      <c r="AI33" s="7351"/>
      <c r="AJ33" s="7346"/>
      <c r="AK33" s="7346"/>
      <c r="AL33" s="7349"/>
      <c r="AM33" s="235"/>
      <c r="AN33" s="998"/>
      <c r="AP33" s="2312"/>
    </row>
    <row r="34" spans="1:42" s="115" customFormat="1">
      <c r="A34" s="165"/>
      <c r="B34" s="235"/>
      <c r="C34" s="7343">
        <v>4</v>
      </c>
      <c r="D34" s="7344" t="s">
        <v>4491</v>
      </c>
      <c r="E34" s="7344" t="s">
        <v>4519</v>
      </c>
      <c r="F34" s="7344" t="s">
        <v>4520</v>
      </c>
      <c r="G34" s="2429" t="s">
        <v>578</v>
      </c>
      <c r="H34" s="2429" t="s">
        <v>4521</v>
      </c>
      <c r="I34" s="7302">
        <f t="shared" si="12"/>
        <v>0</v>
      </c>
      <c r="J34" s="7302">
        <f t="shared" si="13"/>
        <v>0</v>
      </c>
      <c r="K34" s="7303">
        <f t="shared" si="14"/>
        <v>0</v>
      </c>
      <c r="L34" s="7303">
        <f t="shared" si="15"/>
        <v>0</v>
      </c>
      <c r="M34" s="7304">
        <f t="shared" si="16"/>
        <v>0</v>
      </c>
      <c r="N34" s="7345"/>
      <c r="O34" s="7345"/>
      <c r="P34" s="7346"/>
      <c r="Q34" s="7346"/>
      <c r="R34" s="7347"/>
      <c r="S34" s="7348"/>
      <c r="T34" s="7345"/>
      <c r="U34" s="7346"/>
      <c r="V34" s="7346"/>
      <c r="W34" s="7349"/>
      <c r="X34" s="7345"/>
      <c r="Y34" s="7345"/>
      <c r="Z34" s="7346"/>
      <c r="AA34" s="7346"/>
      <c r="AB34" s="7347"/>
      <c r="AC34" s="7348"/>
      <c r="AD34" s="7345"/>
      <c r="AE34" s="7346"/>
      <c r="AF34" s="7346"/>
      <c r="AG34" s="7349"/>
      <c r="AH34" s="7350"/>
      <c r="AI34" s="7351"/>
      <c r="AJ34" s="7346"/>
      <c r="AK34" s="7346"/>
      <c r="AL34" s="7349"/>
      <c r="AM34" s="235"/>
      <c r="AN34" s="998"/>
      <c r="AP34" s="2312"/>
    </row>
    <row r="35" spans="1:42" s="115" customFormat="1">
      <c r="A35" s="165"/>
      <c r="B35" s="235"/>
      <c r="C35" s="7343">
        <v>5</v>
      </c>
      <c r="D35" s="7344" t="s">
        <v>4491</v>
      </c>
      <c r="E35" s="7344" t="s">
        <v>4519</v>
      </c>
      <c r="F35" s="7344" t="s">
        <v>4522</v>
      </c>
      <c r="G35" s="2429" t="s">
        <v>578</v>
      </c>
      <c r="H35" s="2429" t="s">
        <v>4523</v>
      </c>
      <c r="I35" s="7302">
        <f t="shared" si="12"/>
        <v>0</v>
      </c>
      <c r="J35" s="7302">
        <f t="shared" si="13"/>
        <v>0</v>
      </c>
      <c r="K35" s="7303">
        <f t="shared" si="14"/>
        <v>0</v>
      </c>
      <c r="L35" s="7303">
        <f t="shared" si="15"/>
        <v>0</v>
      </c>
      <c r="M35" s="7304">
        <f t="shared" si="16"/>
        <v>0</v>
      </c>
      <c r="N35" s="7345"/>
      <c r="O35" s="7345"/>
      <c r="P35" s="7346"/>
      <c r="Q35" s="7346"/>
      <c r="R35" s="7347"/>
      <c r="S35" s="7348"/>
      <c r="T35" s="7345"/>
      <c r="U35" s="7346"/>
      <c r="V35" s="7346"/>
      <c r="W35" s="7349"/>
      <c r="X35" s="7345"/>
      <c r="Y35" s="7345"/>
      <c r="Z35" s="7346"/>
      <c r="AA35" s="7346"/>
      <c r="AB35" s="7347"/>
      <c r="AC35" s="7348"/>
      <c r="AD35" s="7345"/>
      <c r="AE35" s="7346"/>
      <c r="AF35" s="7346"/>
      <c r="AG35" s="7349"/>
      <c r="AH35" s="7350"/>
      <c r="AI35" s="7351"/>
      <c r="AJ35" s="7346"/>
      <c r="AK35" s="7346"/>
      <c r="AL35" s="7349"/>
      <c r="AM35" s="235"/>
      <c r="AN35" s="998"/>
      <c r="AP35" s="2312"/>
    </row>
    <row r="36" spans="1:42" s="115" customFormat="1">
      <c r="A36" s="165"/>
      <c r="B36" s="235"/>
      <c r="C36" s="7343">
        <v>6</v>
      </c>
      <c r="D36" s="7344" t="s">
        <v>4491</v>
      </c>
      <c r="E36" s="7344" t="s">
        <v>4519</v>
      </c>
      <c r="F36" s="7344" t="s">
        <v>4524</v>
      </c>
      <c r="G36" s="2429" t="s">
        <v>578</v>
      </c>
      <c r="H36" s="2429" t="s">
        <v>4525</v>
      </c>
      <c r="I36" s="7302">
        <f t="shared" si="12"/>
        <v>0</v>
      </c>
      <c r="J36" s="7302">
        <f t="shared" si="13"/>
        <v>0</v>
      </c>
      <c r="K36" s="7303">
        <f t="shared" si="14"/>
        <v>0</v>
      </c>
      <c r="L36" s="7303">
        <f t="shared" si="15"/>
        <v>0</v>
      </c>
      <c r="M36" s="7304">
        <f t="shared" si="16"/>
        <v>0</v>
      </c>
      <c r="N36" s="7345"/>
      <c r="O36" s="7345"/>
      <c r="P36" s="7346"/>
      <c r="Q36" s="7346"/>
      <c r="R36" s="7347"/>
      <c r="S36" s="7348"/>
      <c r="T36" s="7345"/>
      <c r="U36" s="7346"/>
      <c r="V36" s="7346"/>
      <c r="W36" s="7349"/>
      <c r="X36" s="7345"/>
      <c r="Y36" s="7345"/>
      <c r="Z36" s="7346"/>
      <c r="AA36" s="7346"/>
      <c r="AB36" s="7347"/>
      <c r="AC36" s="7348"/>
      <c r="AD36" s="7345"/>
      <c r="AE36" s="7346"/>
      <c r="AF36" s="7346"/>
      <c r="AG36" s="7349"/>
      <c r="AH36" s="7350"/>
      <c r="AI36" s="7351"/>
      <c r="AJ36" s="7346"/>
      <c r="AK36" s="7346"/>
      <c r="AL36" s="7349"/>
      <c r="AM36" s="235"/>
      <c r="AN36" s="998"/>
      <c r="AP36" s="2312"/>
    </row>
    <row r="37" spans="1:42" s="115" customFormat="1">
      <c r="A37" s="165"/>
      <c r="B37" s="235"/>
      <c r="C37" s="7343">
        <v>7</v>
      </c>
      <c r="D37" s="7344" t="s">
        <v>4491</v>
      </c>
      <c r="E37" s="7344" t="s">
        <v>4512</v>
      </c>
      <c r="F37" s="7344" t="s">
        <v>4503</v>
      </c>
      <c r="G37" s="2429" t="s">
        <v>578</v>
      </c>
      <c r="H37" s="2429" t="s">
        <v>4526</v>
      </c>
      <c r="I37" s="7302">
        <f t="shared" si="12"/>
        <v>0</v>
      </c>
      <c r="J37" s="7302">
        <f t="shared" si="13"/>
        <v>0</v>
      </c>
      <c r="K37" s="7303">
        <f t="shared" si="14"/>
        <v>0</v>
      </c>
      <c r="L37" s="7303">
        <f t="shared" si="15"/>
        <v>0</v>
      </c>
      <c r="M37" s="7304">
        <f t="shared" si="16"/>
        <v>0</v>
      </c>
      <c r="N37" s="7345"/>
      <c r="O37" s="7345"/>
      <c r="P37" s="7346"/>
      <c r="Q37" s="7346"/>
      <c r="R37" s="7347"/>
      <c r="S37" s="7348"/>
      <c r="T37" s="7345"/>
      <c r="U37" s="7346"/>
      <c r="V37" s="7346"/>
      <c r="W37" s="7349"/>
      <c r="X37" s="7345"/>
      <c r="Y37" s="7345"/>
      <c r="Z37" s="7346"/>
      <c r="AA37" s="7346"/>
      <c r="AB37" s="7347"/>
      <c r="AC37" s="7348"/>
      <c r="AD37" s="7345"/>
      <c r="AE37" s="7346"/>
      <c r="AF37" s="7346"/>
      <c r="AG37" s="7349"/>
      <c r="AH37" s="7350"/>
      <c r="AI37" s="7351"/>
      <c r="AJ37" s="7346"/>
      <c r="AK37" s="7346"/>
      <c r="AL37" s="7349"/>
      <c r="AM37" s="235"/>
      <c r="AN37" s="998"/>
      <c r="AP37" s="2312"/>
    </row>
    <row r="38" spans="1:42" s="115" customFormat="1">
      <c r="A38" s="165"/>
      <c r="B38" s="235"/>
      <c r="C38" s="7343">
        <v>8</v>
      </c>
      <c r="D38" s="7344" t="s">
        <v>4491</v>
      </c>
      <c r="E38" s="7344" t="s">
        <v>4512</v>
      </c>
      <c r="F38" s="7344" t="s">
        <v>4524</v>
      </c>
      <c r="G38" s="2429" t="s">
        <v>578</v>
      </c>
      <c r="H38" s="2429" t="s">
        <v>4527</v>
      </c>
      <c r="I38" s="7302">
        <f t="shared" si="12"/>
        <v>0</v>
      </c>
      <c r="J38" s="7302">
        <f t="shared" si="13"/>
        <v>0</v>
      </c>
      <c r="K38" s="7303">
        <f t="shared" si="14"/>
        <v>0</v>
      </c>
      <c r="L38" s="7303">
        <f t="shared" si="15"/>
        <v>0</v>
      </c>
      <c r="M38" s="7304">
        <f t="shared" si="16"/>
        <v>0</v>
      </c>
      <c r="N38" s="7345"/>
      <c r="O38" s="7345"/>
      <c r="P38" s="7346"/>
      <c r="Q38" s="7346"/>
      <c r="R38" s="7347"/>
      <c r="S38" s="7348"/>
      <c r="T38" s="7345"/>
      <c r="U38" s="7346"/>
      <c r="V38" s="7346"/>
      <c r="W38" s="7349"/>
      <c r="X38" s="7345"/>
      <c r="Y38" s="7345"/>
      <c r="Z38" s="7346"/>
      <c r="AA38" s="7346"/>
      <c r="AB38" s="7347"/>
      <c r="AC38" s="7348"/>
      <c r="AD38" s="7345"/>
      <c r="AE38" s="7346"/>
      <c r="AF38" s="7346"/>
      <c r="AG38" s="7349"/>
      <c r="AH38" s="7350"/>
      <c r="AI38" s="7351"/>
      <c r="AJ38" s="7346"/>
      <c r="AK38" s="7346"/>
      <c r="AL38" s="7349"/>
      <c r="AM38" s="235"/>
      <c r="AN38" s="998"/>
      <c r="AP38" s="2312"/>
    </row>
    <row r="39" spans="1:42" s="115" customFormat="1">
      <c r="A39" s="165"/>
      <c r="B39" s="235"/>
      <c r="C39" s="7343">
        <v>9</v>
      </c>
      <c r="D39" s="7344" t="s">
        <v>4491</v>
      </c>
      <c r="E39" s="7344" t="s">
        <v>4512</v>
      </c>
      <c r="F39" s="7344" t="s">
        <v>4528</v>
      </c>
      <c r="G39" s="2429" t="s">
        <v>578</v>
      </c>
      <c r="H39" s="2429" t="s">
        <v>4529</v>
      </c>
      <c r="I39" s="7302">
        <f t="shared" si="12"/>
        <v>0</v>
      </c>
      <c r="J39" s="7302">
        <f t="shared" si="13"/>
        <v>0</v>
      </c>
      <c r="K39" s="7303">
        <f t="shared" si="14"/>
        <v>0</v>
      </c>
      <c r="L39" s="7303">
        <f t="shared" si="15"/>
        <v>0</v>
      </c>
      <c r="M39" s="7304">
        <f t="shared" si="16"/>
        <v>0</v>
      </c>
      <c r="N39" s="7345"/>
      <c r="O39" s="7345"/>
      <c r="P39" s="7346"/>
      <c r="Q39" s="7346"/>
      <c r="R39" s="7347"/>
      <c r="S39" s="7348"/>
      <c r="T39" s="7345"/>
      <c r="U39" s="7346"/>
      <c r="V39" s="7346"/>
      <c r="W39" s="7349"/>
      <c r="X39" s="7345"/>
      <c r="Y39" s="7345"/>
      <c r="Z39" s="7346"/>
      <c r="AA39" s="7346"/>
      <c r="AB39" s="7347"/>
      <c r="AC39" s="7348"/>
      <c r="AD39" s="7345"/>
      <c r="AE39" s="7346"/>
      <c r="AF39" s="7346"/>
      <c r="AG39" s="7349"/>
      <c r="AH39" s="7350"/>
      <c r="AI39" s="7351"/>
      <c r="AJ39" s="7346"/>
      <c r="AK39" s="7346"/>
      <c r="AL39" s="7349"/>
      <c r="AM39" s="235"/>
      <c r="AN39" s="998"/>
      <c r="AP39" s="2312"/>
    </row>
    <row r="40" spans="1:42" s="115" customFormat="1">
      <c r="A40" s="165"/>
      <c r="B40" s="235"/>
      <c r="C40" s="7343">
        <v>10</v>
      </c>
      <c r="D40" s="7344" t="s">
        <v>4491</v>
      </c>
      <c r="E40" s="7344" t="s">
        <v>4519</v>
      </c>
      <c r="F40" s="7344" t="s">
        <v>4513</v>
      </c>
      <c r="G40" s="2429" t="s">
        <v>578</v>
      </c>
      <c r="H40" s="2429" t="s">
        <v>4530</v>
      </c>
      <c r="I40" s="7302">
        <f t="shared" si="12"/>
        <v>0</v>
      </c>
      <c r="J40" s="7302">
        <f t="shared" si="13"/>
        <v>0</v>
      </c>
      <c r="K40" s="7303">
        <f t="shared" si="14"/>
        <v>0</v>
      </c>
      <c r="L40" s="7303">
        <f t="shared" si="15"/>
        <v>0</v>
      </c>
      <c r="M40" s="7304">
        <f t="shared" si="16"/>
        <v>0</v>
      </c>
      <c r="N40" s="7345"/>
      <c r="O40" s="7345"/>
      <c r="P40" s="7346"/>
      <c r="Q40" s="7346"/>
      <c r="R40" s="7347"/>
      <c r="S40" s="7348"/>
      <c r="T40" s="7345"/>
      <c r="U40" s="7346"/>
      <c r="V40" s="7346"/>
      <c r="W40" s="7349"/>
      <c r="X40" s="7345"/>
      <c r="Y40" s="7345"/>
      <c r="Z40" s="7346"/>
      <c r="AA40" s="7346"/>
      <c r="AB40" s="7347"/>
      <c r="AC40" s="7348"/>
      <c r="AD40" s="7345"/>
      <c r="AE40" s="7346"/>
      <c r="AF40" s="7346"/>
      <c r="AG40" s="7349"/>
      <c r="AH40" s="7350"/>
      <c r="AI40" s="7351"/>
      <c r="AJ40" s="7346"/>
      <c r="AK40" s="7346"/>
      <c r="AL40" s="7349"/>
      <c r="AM40" s="235"/>
      <c r="AN40" s="998"/>
      <c r="AP40" s="2312"/>
    </row>
    <row r="41" spans="1:42" s="115" customFormat="1">
      <c r="A41" s="165"/>
      <c r="B41" s="235"/>
      <c r="C41" s="7343">
        <v>11</v>
      </c>
      <c r="D41" s="7344" t="s">
        <v>4491</v>
      </c>
      <c r="E41" s="7344" t="s">
        <v>4512</v>
      </c>
      <c r="F41" s="7344" t="s">
        <v>4520</v>
      </c>
      <c r="G41" s="2429" t="s">
        <v>578</v>
      </c>
      <c r="H41" s="2429" t="s">
        <v>4531</v>
      </c>
      <c r="I41" s="7302">
        <f t="shared" si="12"/>
        <v>0</v>
      </c>
      <c r="J41" s="7302">
        <f t="shared" si="13"/>
        <v>0</v>
      </c>
      <c r="K41" s="7303">
        <f t="shared" si="14"/>
        <v>0</v>
      </c>
      <c r="L41" s="7303">
        <f t="shared" si="15"/>
        <v>0</v>
      </c>
      <c r="M41" s="7304">
        <f t="shared" si="16"/>
        <v>0</v>
      </c>
      <c r="N41" s="7345"/>
      <c r="O41" s="7345"/>
      <c r="P41" s="7346"/>
      <c r="Q41" s="7346"/>
      <c r="R41" s="7347"/>
      <c r="S41" s="7348"/>
      <c r="T41" s="7345"/>
      <c r="U41" s="7346"/>
      <c r="V41" s="7346"/>
      <c r="W41" s="7349"/>
      <c r="X41" s="7345"/>
      <c r="Y41" s="7345"/>
      <c r="Z41" s="7346"/>
      <c r="AA41" s="7346"/>
      <c r="AB41" s="7347"/>
      <c r="AC41" s="7348"/>
      <c r="AD41" s="7345"/>
      <c r="AE41" s="7346"/>
      <c r="AF41" s="7346"/>
      <c r="AG41" s="7349"/>
      <c r="AH41" s="7350"/>
      <c r="AI41" s="7351"/>
      <c r="AJ41" s="7346"/>
      <c r="AK41" s="7346"/>
      <c r="AL41" s="7349"/>
      <c r="AM41" s="235"/>
      <c r="AN41" s="998"/>
      <c r="AP41" s="2312"/>
    </row>
    <row r="42" spans="1:42" s="115" customFormat="1">
      <c r="A42" s="165"/>
      <c r="B42" s="235"/>
      <c r="C42" s="7343">
        <v>12</v>
      </c>
      <c r="D42" s="7344" t="s">
        <v>4491</v>
      </c>
      <c r="E42" s="7344" t="s">
        <v>4512</v>
      </c>
      <c r="F42" s="7344" t="s">
        <v>4522</v>
      </c>
      <c r="G42" s="2429" t="s">
        <v>578</v>
      </c>
      <c r="H42" s="2429" t="s">
        <v>4532</v>
      </c>
      <c r="I42" s="7302">
        <f t="shared" si="12"/>
        <v>0</v>
      </c>
      <c r="J42" s="7302">
        <f t="shared" si="13"/>
        <v>0</v>
      </c>
      <c r="K42" s="7303">
        <f t="shared" si="14"/>
        <v>0</v>
      </c>
      <c r="L42" s="7303">
        <f t="shared" si="15"/>
        <v>0</v>
      </c>
      <c r="M42" s="7304">
        <f t="shared" si="16"/>
        <v>0</v>
      </c>
      <c r="N42" s="7345"/>
      <c r="O42" s="7345"/>
      <c r="P42" s="7346"/>
      <c r="Q42" s="7346"/>
      <c r="R42" s="7347"/>
      <c r="S42" s="7348"/>
      <c r="T42" s="7345"/>
      <c r="U42" s="7346"/>
      <c r="V42" s="7346"/>
      <c r="W42" s="7349"/>
      <c r="X42" s="7345"/>
      <c r="Y42" s="7345"/>
      <c r="Z42" s="7346"/>
      <c r="AA42" s="7346"/>
      <c r="AB42" s="7347"/>
      <c r="AC42" s="7348"/>
      <c r="AD42" s="7345"/>
      <c r="AE42" s="7346"/>
      <c r="AF42" s="7346"/>
      <c r="AG42" s="7349"/>
      <c r="AH42" s="7350"/>
      <c r="AI42" s="7351"/>
      <c r="AJ42" s="7346"/>
      <c r="AK42" s="7346"/>
      <c r="AL42" s="7349"/>
      <c r="AM42" s="235"/>
      <c r="AN42" s="998"/>
      <c r="AP42" s="2312"/>
    </row>
    <row r="43" spans="1:42" s="115" customFormat="1">
      <c r="A43" s="165"/>
      <c r="B43" s="235"/>
      <c r="C43" s="7343">
        <v>13</v>
      </c>
      <c r="D43" s="7344" t="s">
        <v>4491</v>
      </c>
      <c r="E43" s="7344" t="s">
        <v>4512</v>
      </c>
      <c r="F43" s="7344" t="s">
        <v>4512</v>
      </c>
      <c r="G43" s="2429" t="s">
        <v>578</v>
      </c>
      <c r="H43" s="2429" t="s">
        <v>4533</v>
      </c>
      <c r="I43" s="7302">
        <f t="shared" si="12"/>
        <v>0</v>
      </c>
      <c r="J43" s="7302">
        <f t="shared" si="13"/>
        <v>0</v>
      </c>
      <c r="K43" s="7303">
        <f t="shared" si="14"/>
        <v>0</v>
      </c>
      <c r="L43" s="7303">
        <f t="shared" si="15"/>
        <v>0</v>
      </c>
      <c r="M43" s="7304">
        <f t="shared" si="16"/>
        <v>0</v>
      </c>
      <c r="N43" s="7345"/>
      <c r="O43" s="7345"/>
      <c r="P43" s="7346"/>
      <c r="Q43" s="7346"/>
      <c r="R43" s="7347"/>
      <c r="S43" s="7348"/>
      <c r="T43" s="7345"/>
      <c r="U43" s="7346"/>
      <c r="V43" s="7346"/>
      <c r="W43" s="7349"/>
      <c r="X43" s="7345"/>
      <c r="Y43" s="7345"/>
      <c r="Z43" s="7346"/>
      <c r="AA43" s="7346"/>
      <c r="AB43" s="7347"/>
      <c r="AC43" s="7348"/>
      <c r="AD43" s="7345"/>
      <c r="AE43" s="7346"/>
      <c r="AF43" s="7346"/>
      <c r="AG43" s="7349"/>
      <c r="AH43" s="7350"/>
      <c r="AI43" s="7351"/>
      <c r="AJ43" s="7346"/>
      <c r="AK43" s="7346"/>
      <c r="AL43" s="7349"/>
      <c r="AM43" s="235"/>
      <c r="AN43" s="998"/>
      <c r="AP43" s="2312"/>
    </row>
    <row r="44" spans="1:42" s="115" customFormat="1">
      <c r="A44" s="165"/>
      <c r="B44" s="235"/>
      <c r="C44" s="7343">
        <v>14</v>
      </c>
      <c r="D44" s="7344" t="s">
        <v>4491</v>
      </c>
      <c r="E44" s="7344" t="s">
        <v>4519</v>
      </c>
      <c r="F44" s="7344" t="s">
        <v>4534</v>
      </c>
      <c r="G44" s="2429" t="s">
        <v>578</v>
      </c>
      <c r="H44" s="2429" t="s">
        <v>4535</v>
      </c>
      <c r="I44" s="7302">
        <f t="shared" si="12"/>
        <v>0</v>
      </c>
      <c r="J44" s="7302">
        <f t="shared" si="13"/>
        <v>0</v>
      </c>
      <c r="K44" s="7303">
        <f t="shared" si="14"/>
        <v>0</v>
      </c>
      <c r="L44" s="7303">
        <f t="shared" si="15"/>
        <v>0</v>
      </c>
      <c r="M44" s="7304">
        <f t="shared" si="16"/>
        <v>0</v>
      </c>
      <c r="N44" s="7345"/>
      <c r="O44" s="7345"/>
      <c r="P44" s="7346"/>
      <c r="Q44" s="7346"/>
      <c r="R44" s="7347"/>
      <c r="S44" s="7348"/>
      <c r="T44" s="7345"/>
      <c r="U44" s="7346"/>
      <c r="V44" s="7346"/>
      <c r="W44" s="7349"/>
      <c r="X44" s="7345"/>
      <c r="Y44" s="7345"/>
      <c r="Z44" s="7346"/>
      <c r="AA44" s="7346"/>
      <c r="AB44" s="7347"/>
      <c r="AC44" s="7348"/>
      <c r="AD44" s="7345"/>
      <c r="AE44" s="7346"/>
      <c r="AF44" s="7346"/>
      <c r="AG44" s="7349"/>
      <c r="AH44" s="7350"/>
      <c r="AI44" s="7351"/>
      <c r="AJ44" s="7346"/>
      <c r="AK44" s="7346"/>
      <c r="AL44" s="7349"/>
      <c r="AM44" s="235"/>
      <c r="AN44" s="998"/>
      <c r="AP44" s="2312"/>
    </row>
    <row r="45" spans="1:42" s="115" customFormat="1">
      <c r="A45" s="165"/>
      <c r="B45" s="235"/>
      <c r="C45" s="7343">
        <v>15</v>
      </c>
      <c r="D45" s="7344" t="s">
        <v>4491</v>
      </c>
      <c r="E45" s="7344" t="s">
        <v>4519</v>
      </c>
      <c r="F45" s="7344" t="s">
        <v>4503</v>
      </c>
      <c r="G45" s="2429" t="s">
        <v>578</v>
      </c>
      <c r="H45" s="2429" t="s">
        <v>4536</v>
      </c>
      <c r="I45" s="7302">
        <f t="shared" si="12"/>
        <v>0</v>
      </c>
      <c r="J45" s="7302">
        <f t="shared" si="13"/>
        <v>0</v>
      </c>
      <c r="K45" s="7303">
        <f t="shared" si="14"/>
        <v>0</v>
      </c>
      <c r="L45" s="7303">
        <f t="shared" si="15"/>
        <v>0</v>
      </c>
      <c r="M45" s="7304">
        <f t="shared" si="16"/>
        <v>0</v>
      </c>
      <c r="N45" s="7345"/>
      <c r="O45" s="7345"/>
      <c r="P45" s="7346"/>
      <c r="Q45" s="7346"/>
      <c r="R45" s="7347"/>
      <c r="S45" s="7348"/>
      <c r="T45" s="7345"/>
      <c r="U45" s="7346"/>
      <c r="V45" s="7346"/>
      <c r="W45" s="7349"/>
      <c r="X45" s="7345"/>
      <c r="Y45" s="7345"/>
      <c r="Z45" s="7346"/>
      <c r="AA45" s="7346"/>
      <c r="AB45" s="7347"/>
      <c r="AC45" s="7348"/>
      <c r="AD45" s="7345"/>
      <c r="AE45" s="7346"/>
      <c r="AF45" s="7346"/>
      <c r="AG45" s="7349"/>
      <c r="AH45" s="7350"/>
      <c r="AI45" s="7351"/>
      <c r="AJ45" s="7346"/>
      <c r="AK45" s="7346"/>
      <c r="AL45" s="7349"/>
      <c r="AM45" s="235"/>
      <c r="AN45" s="998"/>
      <c r="AP45" s="2312"/>
    </row>
    <row r="46" spans="1:42" s="115" customFormat="1">
      <c r="A46" s="165"/>
      <c r="B46" s="235"/>
      <c r="C46" s="7343">
        <v>16</v>
      </c>
      <c r="D46" s="7344" t="s">
        <v>4491</v>
      </c>
      <c r="E46" s="7344" t="s">
        <v>4519</v>
      </c>
      <c r="F46" s="7344" t="s">
        <v>4515</v>
      </c>
      <c r="G46" s="2429" t="s">
        <v>578</v>
      </c>
      <c r="H46" s="2429" t="s">
        <v>4537</v>
      </c>
      <c r="I46" s="7302">
        <f t="shared" si="12"/>
        <v>0</v>
      </c>
      <c r="J46" s="7302">
        <f t="shared" si="13"/>
        <v>0</v>
      </c>
      <c r="K46" s="7303">
        <f t="shared" si="14"/>
        <v>0</v>
      </c>
      <c r="L46" s="7303">
        <f t="shared" si="15"/>
        <v>0</v>
      </c>
      <c r="M46" s="7304">
        <f t="shared" si="16"/>
        <v>0</v>
      </c>
      <c r="N46" s="7345"/>
      <c r="O46" s="7345"/>
      <c r="P46" s="7346"/>
      <c r="Q46" s="7346"/>
      <c r="R46" s="7347"/>
      <c r="S46" s="7348"/>
      <c r="T46" s="7345"/>
      <c r="U46" s="7346"/>
      <c r="V46" s="7346"/>
      <c r="W46" s="7349"/>
      <c r="X46" s="7345"/>
      <c r="Y46" s="7345"/>
      <c r="Z46" s="7346"/>
      <c r="AA46" s="7346"/>
      <c r="AB46" s="7347"/>
      <c r="AC46" s="7348"/>
      <c r="AD46" s="7345"/>
      <c r="AE46" s="7346"/>
      <c r="AF46" s="7346"/>
      <c r="AG46" s="7349"/>
      <c r="AH46" s="7350"/>
      <c r="AI46" s="7351"/>
      <c r="AJ46" s="7346"/>
      <c r="AK46" s="7346"/>
      <c r="AL46" s="7349"/>
      <c r="AM46" s="235"/>
      <c r="AN46" s="998"/>
      <c r="AP46" s="2312"/>
    </row>
    <row r="47" spans="1:42" s="115" customFormat="1">
      <c r="A47" s="165"/>
      <c r="B47" s="235"/>
      <c r="C47" s="7343">
        <v>17</v>
      </c>
      <c r="D47" s="7344" t="s">
        <v>4491</v>
      </c>
      <c r="E47" s="7344" t="s">
        <v>4519</v>
      </c>
      <c r="F47" s="7344" t="s">
        <v>4517</v>
      </c>
      <c r="G47" s="2429" t="s">
        <v>578</v>
      </c>
      <c r="H47" s="2429" t="s">
        <v>4538</v>
      </c>
      <c r="I47" s="7302">
        <f t="shared" si="12"/>
        <v>0</v>
      </c>
      <c r="J47" s="7302">
        <f t="shared" si="13"/>
        <v>0</v>
      </c>
      <c r="K47" s="7303">
        <f t="shared" si="14"/>
        <v>0</v>
      </c>
      <c r="L47" s="7303">
        <f t="shared" si="15"/>
        <v>0</v>
      </c>
      <c r="M47" s="7304">
        <f t="shared" si="16"/>
        <v>0</v>
      </c>
      <c r="N47" s="7345"/>
      <c r="O47" s="7345"/>
      <c r="P47" s="7346"/>
      <c r="Q47" s="7346"/>
      <c r="R47" s="7347"/>
      <c r="S47" s="7348"/>
      <c r="T47" s="7345"/>
      <c r="U47" s="7346"/>
      <c r="V47" s="7346"/>
      <c r="W47" s="7349"/>
      <c r="X47" s="7345"/>
      <c r="Y47" s="7345"/>
      <c r="Z47" s="7346"/>
      <c r="AA47" s="7346"/>
      <c r="AB47" s="7347"/>
      <c r="AC47" s="7348"/>
      <c r="AD47" s="7345"/>
      <c r="AE47" s="7346"/>
      <c r="AF47" s="7346"/>
      <c r="AG47" s="7349"/>
      <c r="AH47" s="7350"/>
      <c r="AI47" s="7351"/>
      <c r="AJ47" s="7346"/>
      <c r="AK47" s="7346"/>
      <c r="AL47" s="7349"/>
      <c r="AM47" s="235"/>
      <c r="AN47" s="998"/>
      <c r="AP47" s="2312"/>
    </row>
    <row r="48" spans="1:42" s="115" customFormat="1">
      <c r="A48" s="165"/>
      <c r="B48" s="235"/>
      <c r="C48" s="7300">
        <v>1</v>
      </c>
      <c r="D48" s="7301" t="s">
        <v>4492</v>
      </c>
      <c r="E48" s="7301" t="s">
        <v>4534</v>
      </c>
      <c r="F48" s="7301" t="s">
        <v>4503</v>
      </c>
      <c r="G48" s="2417" t="s">
        <v>596</v>
      </c>
      <c r="H48" s="2417" t="s">
        <v>4539</v>
      </c>
      <c r="I48" s="7302">
        <f t="shared" si="12"/>
        <v>0</v>
      </c>
      <c r="J48" s="7302">
        <f t="shared" si="13"/>
        <v>0</v>
      </c>
      <c r="K48" s="7303">
        <f t="shared" si="14"/>
        <v>0</v>
      </c>
      <c r="L48" s="7303">
        <f t="shared" si="15"/>
        <v>0</v>
      </c>
      <c r="M48" s="7304">
        <f t="shared" si="16"/>
        <v>0</v>
      </c>
      <c r="N48" s="7345"/>
      <c r="O48" s="7345"/>
      <c r="P48" s="7346"/>
      <c r="Q48" s="7346"/>
      <c r="R48" s="7347"/>
      <c r="S48" s="7348"/>
      <c r="T48" s="7345"/>
      <c r="U48" s="7346"/>
      <c r="V48" s="7346"/>
      <c r="W48" s="7349"/>
      <c r="X48" s="7345"/>
      <c r="Y48" s="7345"/>
      <c r="Z48" s="7346"/>
      <c r="AA48" s="7346"/>
      <c r="AB48" s="7347"/>
      <c r="AC48" s="7348"/>
      <c r="AD48" s="7345"/>
      <c r="AE48" s="7346"/>
      <c r="AF48" s="7346"/>
      <c r="AG48" s="7349"/>
      <c r="AH48" s="7350"/>
      <c r="AI48" s="7345"/>
      <c r="AJ48" s="7346"/>
      <c r="AK48" s="7346"/>
      <c r="AL48" s="7349"/>
      <c r="AM48" s="235"/>
      <c r="AN48" s="998"/>
      <c r="AP48" s="2312"/>
    </row>
    <row r="49" spans="1:42" s="115" customFormat="1">
      <c r="A49" s="165"/>
      <c r="B49" s="235"/>
      <c r="C49" s="7300">
        <v>2</v>
      </c>
      <c r="D49" s="7301" t="s">
        <v>4492</v>
      </c>
      <c r="E49" s="7301" t="s">
        <v>4501</v>
      </c>
      <c r="F49" s="7301" t="s">
        <v>4503</v>
      </c>
      <c r="G49" s="2417" t="s">
        <v>596</v>
      </c>
      <c r="H49" s="2417" t="s">
        <v>4540</v>
      </c>
      <c r="I49" s="7302">
        <f t="shared" si="12"/>
        <v>0</v>
      </c>
      <c r="J49" s="7302">
        <f t="shared" si="13"/>
        <v>0</v>
      </c>
      <c r="K49" s="7303">
        <f t="shared" si="14"/>
        <v>0</v>
      </c>
      <c r="L49" s="7303">
        <f t="shared" si="15"/>
        <v>0</v>
      </c>
      <c r="M49" s="7304">
        <f t="shared" si="16"/>
        <v>0</v>
      </c>
      <c r="N49" s="7345"/>
      <c r="O49" s="7345"/>
      <c r="P49" s="7346"/>
      <c r="Q49" s="7346"/>
      <c r="R49" s="7347"/>
      <c r="S49" s="7348"/>
      <c r="T49" s="7345"/>
      <c r="U49" s="7346"/>
      <c r="V49" s="7346"/>
      <c r="W49" s="7349"/>
      <c r="X49" s="7345"/>
      <c r="Y49" s="7345"/>
      <c r="Z49" s="7346"/>
      <c r="AA49" s="7346"/>
      <c r="AB49" s="7347"/>
      <c r="AC49" s="7348"/>
      <c r="AD49" s="7345"/>
      <c r="AE49" s="7346"/>
      <c r="AF49" s="7346"/>
      <c r="AG49" s="7349"/>
      <c r="AH49" s="7350"/>
      <c r="AI49" s="7345"/>
      <c r="AJ49" s="7346"/>
      <c r="AK49" s="7346"/>
      <c r="AL49" s="7349"/>
      <c r="AM49" s="235"/>
      <c r="AN49" s="998"/>
      <c r="AP49" s="2312"/>
    </row>
    <row r="50" spans="1:42" s="115" customFormat="1">
      <c r="A50" s="165"/>
      <c r="B50" s="235"/>
      <c r="C50" s="7300">
        <v>3</v>
      </c>
      <c r="D50" s="7301" t="s">
        <v>4492</v>
      </c>
      <c r="E50" s="7301" t="s">
        <v>4493</v>
      </c>
      <c r="F50" s="7301" t="s">
        <v>4503</v>
      </c>
      <c r="G50" s="2417" t="s">
        <v>596</v>
      </c>
      <c r="H50" s="2417" t="s">
        <v>4541</v>
      </c>
      <c r="I50" s="7302">
        <f t="shared" si="12"/>
        <v>0</v>
      </c>
      <c r="J50" s="7302">
        <f t="shared" si="13"/>
        <v>0</v>
      </c>
      <c r="K50" s="7303">
        <f t="shared" si="14"/>
        <v>0</v>
      </c>
      <c r="L50" s="7303">
        <f t="shared" si="15"/>
        <v>0</v>
      </c>
      <c r="M50" s="7304">
        <f t="shared" si="16"/>
        <v>0</v>
      </c>
      <c r="N50" s="7345"/>
      <c r="O50" s="7345"/>
      <c r="P50" s="7346"/>
      <c r="Q50" s="7346"/>
      <c r="R50" s="7347"/>
      <c r="S50" s="7348"/>
      <c r="T50" s="7345"/>
      <c r="U50" s="7346"/>
      <c r="V50" s="7346"/>
      <c r="W50" s="7349"/>
      <c r="X50" s="7345"/>
      <c r="Y50" s="7345"/>
      <c r="Z50" s="7346"/>
      <c r="AA50" s="7346"/>
      <c r="AB50" s="7347"/>
      <c r="AC50" s="7348"/>
      <c r="AD50" s="7345"/>
      <c r="AE50" s="7346"/>
      <c r="AF50" s="7346"/>
      <c r="AG50" s="7349"/>
      <c r="AH50" s="7350"/>
      <c r="AI50" s="7345"/>
      <c r="AJ50" s="7346"/>
      <c r="AK50" s="7346"/>
      <c r="AL50" s="7349"/>
      <c r="AM50" s="235"/>
      <c r="AN50" s="998"/>
      <c r="AP50" s="2312"/>
    </row>
    <row r="51" spans="1:42" s="115" customFormat="1">
      <c r="A51" s="165"/>
      <c r="B51" s="235"/>
      <c r="C51" s="7300">
        <v>4</v>
      </c>
      <c r="D51" s="7301" t="s">
        <v>4492</v>
      </c>
      <c r="E51" s="7301" t="s">
        <v>4494</v>
      </c>
      <c r="F51" s="7301" t="s">
        <v>4517</v>
      </c>
      <c r="G51" s="2417" t="s">
        <v>596</v>
      </c>
      <c r="H51" s="2417" t="s">
        <v>4542</v>
      </c>
      <c r="I51" s="7302">
        <f t="shared" si="12"/>
        <v>0</v>
      </c>
      <c r="J51" s="7302">
        <f t="shared" si="13"/>
        <v>0</v>
      </c>
      <c r="K51" s="7303">
        <f t="shared" si="14"/>
        <v>0</v>
      </c>
      <c r="L51" s="7303">
        <f t="shared" si="15"/>
        <v>0</v>
      </c>
      <c r="M51" s="7304">
        <f t="shared" si="16"/>
        <v>0</v>
      </c>
      <c r="N51" s="7345"/>
      <c r="O51" s="7345"/>
      <c r="P51" s="7346"/>
      <c r="Q51" s="7346"/>
      <c r="R51" s="7347"/>
      <c r="S51" s="7348"/>
      <c r="T51" s="7345"/>
      <c r="U51" s="7346"/>
      <c r="V51" s="7346"/>
      <c r="W51" s="7349"/>
      <c r="X51" s="7345"/>
      <c r="Y51" s="7345"/>
      <c r="Z51" s="7346"/>
      <c r="AA51" s="7346"/>
      <c r="AB51" s="7347"/>
      <c r="AC51" s="7348"/>
      <c r="AD51" s="7345"/>
      <c r="AE51" s="7346"/>
      <c r="AF51" s="7346"/>
      <c r="AG51" s="7349"/>
      <c r="AH51" s="7350"/>
      <c r="AI51" s="7345"/>
      <c r="AJ51" s="7346"/>
      <c r="AK51" s="7346"/>
      <c r="AL51" s="7349"/>
      <c r="AM51" s="235"/>
      <c r="AN51" s="998"/>
      <c r="AP51" s="2312"/>
    </row>
    <row r="52" spans="1:42" s="115" customFormat="1">
      <c r="A52" s="165"/>
      <c r="B52" s="235"/>
      <c r="C52" s="7300">
        <v>5</v>
      </c>
      <c r="D52" s="7301" t="s">
        <v>4492</v>
      </c>
      <c r="E52" s="7301" t="s">
        <v>4495</v>
      </c>
      <c r="F52" s="7301" t="s">
        <v>4520</v>
      </c>
      <c r="G52" s="2417" t="s">
        <v>596</v>
      </c>
      <c r="H52" s="2417" t="s">
        <v>4543</v>
      </c>
      <c r="I52" s="7302">
        <f t="shared" si="12"/>
        <v>0</v>
      </c>
      <c r="J52" s="7302">
        <f t="shared" si="13"/>
        <v>0</v>
      </c>
      <c r="K52" s="7303">
        <f t="shared" si="14"/>
        <v>0</v>
      </c>
      <c r="L52" s="7303">
        <f t="shared" si="15"/>
        <v>0</v>
      </c>
      <c r="M52" s="7304">
        <f t="shared" si="16"/>
        <v>0</v>
      </c>
      <c r="N52" s="7345"/>
      <c r="O52" s="7345"/>
      <c r="P52" s="7346"/>
      <c r="Q52" s="7346"/>
      <c r="R52" s="7347"/>
      <c r="S52" s="7348"/>
      <c r="T52" s="7345"/>
      <c r="U52" s="7346"/>
      <c r="V52" s="7346"/>
      <c r="W52" s="7349"/>
      <c r="X52" s="7345"/>
      <c r="Y52" s="7345"/>
      <c r="Z52" s="7346"/>
      <c r="AA52" s="7346"/>
      <c r="AB52" s="7347"/>
      <c r="AC52" s="7348"/>
      <c r="AD52" s="7345"/>
      <c r="AE52" s="7346"/>
      <c r="AF52" s="7346"/>
      <c r="AG52" s="7349"/>
      <c r="AH52" s="7350"/>
      <c r="AI52" s="7345"/>
      <c r="AJ52" s="7346"/>
      <c r="AK52" s="7346"/>
      <c r="AL52" s="7349"/>
      <c r="AM52" s="235"/>
      <c r="AN52" s="998"/>
      <c r="AP52" s="2312"/>
    </row>
    <row r="53" spans="1:42" s="115" customFormat="1">
      <c r="A53" s="165"/>
      <c r="B53" s="235"/>
      <c r="C53" s="7300">
        <v>6</v>
      </c>
      <c r="D53" s="7301" t="s">
        <v>4492</v>
      </c>
      <c r="E53" s="7301" t="s">
        <v>4496</v>
      </c>
      <c r="F53" s="7301" t="s">
        <v>4524</v>
      </c>
      <c r="G53" s="2417" t="s">
        <v>596</v>
      </c>
      <c r="H53" s="2417" t="s">
        <v>4544</v>
      </c>
      <c r="I53" s="7302">
        <f t="shared" si="12"/>
        <v>0</v>
      </c>
      <c r="J53" s="7302">
        <f t="shared" si="13"/>
        <v>0</v>
      </c>
      <c r="K53" s="7303">
        <f t="shared" si="14"/>
        <v>0</v>
      </c>
      <c r="L53" s="7303">
        <f t="shared" si="15"/>
        <v>0</v>
      </c>
      <c r="M53" s="7304">
        <f t="shared" si="16"/>
        <v>0</v>
      </c>
      <c r="N53" s="7345"/>
      <c r="O53" s="7345"/>
      <c r="P53" s="7346"/>
      <c r="Q53" s="7346"/>
      <c r="R53" s="7347"/>
      <c r="S53" s="7348"/>
      <c r="T53" s="7345"/>
      <c r="U53" s="7346"/>
      <c r="V53" s="7346"/>
      <c r="W53" s="7349"/>
      <c r="X53" s="7345"/>
      <c r="Y53" s="7345"/>
      <c r="Z53" s="7346"/>
      <c r="AA53" s="7346"/>
      <c r="AB53" s="7347"/>
      <c r="AC53" s="7348"/>
      <c r="AD53" s="7345"/>
      <c r="AE53" s="7346"/>
      <c r="AF53" s="7346"/>
      <c r="AG53" s="7349"/>
      <c r="AH53" s="7350"/>
      <c r="AI53" s="7345"/>
      <c r="AJ53" s="7346"/>
      <c r="AK53" s="7346"/>
      <c r="AL53" s="7349"/>
      <c r="AM53" s="235"/>
      <c r="AN53" s="998"/>
      <c r="AP53" s="2312"/>
    </row>
    <row r="54" spans="1:42" s="115" customFormat="1">
      <c r="A54" s="165"/>
      <c r="B54" s="235"/>
      <c r="C54" s="7300">
        <v>7</v>
      </c>
      <c r="D54" s="7301" t="s">
        <v>4492</v>
      </c>
      <c r="E54" s="7301" t="s">
        <v>4522</v>
      </c>
      <c r="F54" s="7301" t="s">
        <v>4522</v>
      </c>
      <c r="G54" s="2417" t="s">
        <v>596</v>
      </c>
      <c r="H54" s="2417" t="s">
        <v>4545</v>
      </c>
      <c r="I54" s="7302">
        <f t="shared" si="12"/>
        <v>0</v>
      </c>
      <c r="J54" s="7302">
        <f t="shared" si="13"/>
        <v>0</v>
      </c>
      <c r="K54" s="7303">
        <f t="shared" si="14"/>
        <v>0</v>
      </c>
      <c r="L54" s="7303">
        <f t="shared" si="15"/>
        <v>0</v>
      </c>
      <c r="M54" s="7304">
        <f t="shared" si="16"/>
        <v>0</v>
      </c>
      <c r="N54" s="7345"/>
      <c r="O54" s="7345"/>
      <c r="P54" s="7346"/>
      <c r="Q54" s="7346"/>
      <c r="R54" s="7347"/>
      <c r="S54" s="7348"/>
      <c r="T54" s="7345"/>
      <c r="U54" s="7346"/>
      <c r="V54" s="7346"/>
      <c r="W54" s="7349"/>
      <c r="X54" s="7345"/>
      <c r="Y54" s="7345"/>
      <c r="Z54" s="7346"/>
      <c r="AA54" s="7346"/>
      <c r="AB54" s="7347"/>
      <c r="AC54" s="7348"/>
      <c r="AD54" s="7345"/>
      <c r="AE54" s="7346"/>
      <c r="AF54" s="7346"/>
      <c r="AG54" s="7349"/>
      <c r="AH54" s="7350"/>
      <c r="AI54" s="7345"/>
      <c r="AJ54" s="7346"/>
      <c r="AK54" s="7346"/>
      <c r="AL54" s="7349"/>
      <c r="AM54" s="235"/>
      <c r="AN54" s="998"/>
      <c r="AP54" s="2312"/>
    </row>
    <row r="55" spans="1:42" s="115" customFormat="1">
      <c r="A55" s="165"/>
      <c r="B55" s="235"/>
      <c r="C55" s="7343">
        <v>1</v>
      </c>
      <c r="D55" s="7344" t="s">
        <v>4493</v>
      </c>
      <c r="E55" s="7344" t="s">
        <v>4494</v>
      </c>
      <c r="F55" s="7344" t="s">
        <v>4512</v>
      </c>
      <c r="G55" s="2429" t="s">
        <v>604</v>
      </c>
      <c r="H55" s="2429" t="s">
        <v>4546</v>
      </c>
      <c r="I55" s="7302">
        <f t="shared" si="12"/>
        <v>0</v>
      </c>
      <c r="J55" s="7302">
        <f t="shared" si="13"/>
        <v>0</v>
      </c>
      <c r="K55" s="7303">
        <f t="shared" si="14"/>
        <v>0</v>
      </c>
      <c r="L55" s="7303">
        <f t="shared" si="15"/>
        <v>0</v>
      </c>
      <c r="M55" s="7304">
        <f t="shared" si="16"/>
        <v>0</v>
      </c>
      <c r="N55" s="7345"/>
      <c r="O55" s="7345"/>
      <c r="P55" s="7346"/>
      <c r="Q55" s="7346"/>
      <c r="R55" s="7347"/>
      <c r="S55" s="7348"/>
      <c r="T55" s="7345"/>
      <c r="U55" s="7346"/>
      <c r="V55" s="7346"/>
      <c r="W55" s="7349"/>
      <c r="X55" s="7345"/>
      <c r="Y55" s="7345"/>
      <c r="Z55" s="7346"/>
      <c r="AA55" s="7346"/>
      <c r="AB55" s="7347"/>
      <c r="AC55" s="7348"/>
      <c r="AD55" s="7345"/>
      <c r="AE55" s="7346"/>
      <c r="AF55" s="7346"/>
      <c r="AG55" s="7349"/>
      <c r="AH55" s="7350"/>
      <c r="AI55" s="7345"/>
      <c r="AJ55" s="7346"/>
      <c r="AK55" s="7346"/>
      <c r="AL55" s="7349"/>
      <c r="AM55" s="235"/>
      <c r="AN55" s="998"/>
      <c r="AP55" s="2312"/>
    </row>
    <row r="56" spans="1:42" s="115" customFormat="1">
      <c r="A56" s="165"/>
      <c r="B56" s="235"/>
      <c r="C56" s="7343">
        <v>2</v>
      </c>
      <c r="D56" s="7344" t="s">
        <v>4493</v>
      </c>
      <c r="E56" s="7344" t="s">
        <v>4494</v>
      </c>
      <c r="F56" s="7344" t="s">
        <v>4528</v>
      </c>
      <c r="G56" s="2429" t="s">
        <v>604</v>
      </c>
      <c r="H56" s="2429" t="s">
        <v>4547</v>
      </c>
      <c r="I56" s="7302">
        <f t="shared" si="12"/>
        <v>0</v>
      </c>
      <c r="J56" s="7302">
        <f t="shared" si="13"/>
        <v>0</v>
      </c>
      <c r="K56" s="7303">
        <f t="shared" si="14"/>
        <v>0</v>
      </c>
      <c r="L56" s="7303">
        <f t="shared" si="15"/>
        <v>0</v>
      </c>
      <c r="M56" s="7304">
        <f t="shared" si="16"/>
        <v>0</v>
      </c>
      <c r="N56" s="7345"/>
      <c r="O56" s="7345"/>
      <c r="P56" s="7346"/>
      <c r="Q56" s="7346"/>
      <c r="R56" s="7347"/>
      <c r="S56" s="7348"/>
      <c r="T56" s="7345"/>
      <c r="U56" s="7346"/>
      <c r="V56" s="7346"/>
      <c r="W56" s="7349"/>
      <c r="X56" s="7345"/>
      <c r="Y56" s="7345"/>
      <c r="Z56" s="7346"/>
      <c r="AA56" s="7346"/>
      <c r="AB56" s="7347"/>
      <c r="AC56" s="7348"/>
      <c r="AD56" s="7345"/>
      <c r="AE56" s="7346"/>
      <c r="AF56" s="7346"/>
      <c r="AG56" s="7349"/>
      <c r="AH56" s="7350"/>
      <c r="AI56" s="7345"/>
      <c r="AJ56" s="7346"/>
      <c r="AK56" s="7346"/>
      <c r="AL56" s="7349"/>
      <c r="AM56" s="235"/>
      <c r="AN56" s="998"/>
      <c r="AP56" s="2312"/>
    </row>
    <row r="57" spans="1:42" s="115" customFormat="1">
      <c r="A57" s="165"/>
      <c r="B57" s="235"/>
      <c r="C57" s="7343">
        <v>3</v>
      </c>
      <c r="D57" s="7344" t="s">
        <v>4493</v>
      </c>
      <c r="E57" s="7344" t="s">
        <v>4495</v>
      </c>
      <c r="F57" s="7344" t="s">
        <v>4522</v>
      </c>
      <c r="G57" s="2429" t="s">
        <v>604</v>
      </c>
      <c r="H57" s="2429" t="s">
        <v>4548</v>
      </c>
      <c r="I57" s="7302">
        <f t="shared" si="12"/>
        <v>0</v>
      </c>
      <c r="J57" s="7302">
        <f t="shared" si="13"/>
        <v>0</v>
      </c>
      <c r="K57" s="7303">
        <f t="shared" si="14"/>
        <v>0</v>
      </c>
      <c r="L57" s="7303">
        <f t="shared" si="15"/>
        <v>0</v>
      </c>
      <c r="M57" s="7304">
        <f t="shared" si="16"/>
        <v>0</v>
      </c>
      <c r="N57" s="7345"/>
      <c r="O57" s="7345"/>
      <c r="P57" s="7346"/>
      <c r="Q57" s="7346"/>
      <c r="R57" s="7347"/>
      <c r="S57" s="7348"/>
      <c r="T57" s="7345"/>
      <c r="U57" s="7346"/>
      <c r="V57" s="7346"/>
      <c r="W57" s="7349"/>
      <c r="X57" s="7345"/>
      <c r="Y57" s="7345"/>
      <c r="Z57" s="7346"/>
      <c r="AA57" s="7346"/>
      <c r="AB57" s="7347"/>
      <c r="AC57" s="7348"/>
      <c r="AD57" s="7345"/>
      <c r="AE57" s="7346"/>
      <c r="AF57" s="7346"/>
      <c r="AG57" s="7349"/>
      <c r="AH57" s="7350"/>
      <c r="AI57" s="7345"/>
      <c r="AJ57" s="7346"/>
      <c r="AK57" s="7346"/>
      <c r="AL57" s="7349"/>
      <c r="AM57" s="235"/>
      <c r="AN57" s="998"/>
      <c r="AP57" s="2312"/>
    </row>
    <row r="58" spans="1:42" s="115" customFormat="1">
      <c r="A58" s="165"/>
      <c r="B58" s="235"/>
      <c r="C58" s="7343">
        <v>4</v>
      </c>
      <c r="D58" s="7344" t="s">
        <v>4493</v>
      </c>
      <c r="E58" s="7344" t="s">
        <v>4498</v>
      </c>
      <c r="F58" s="7344" t="s">
        <v>4515</v>
      </c>
      <c r="G58" s="2429" t="s">
        <v>604</v>
      </c>
      <c r="H58" s="2429" t="s">
        <v>4549</v>
      </c>
      <c r="I58" s="7302">
        <f t="shared" si="12"/>
        <v>0</v>
      </c>
      <c r="J58" s="7302">
        <f t="shared" si="13"/>
        <v>0</v>
      </c>
      <c r="K58" s="7303">
        <f t="shared" si="14"/>
        <v>0</v>
      </c>
      <c r="L58" s="7303">
        <f t="shared" si="15"/>
        <v>0</v>
      </c>
      <c r="M58" s="7304">
        <f t="shared" si="16"/>
        <v>0</v>
      </c>
      <c r="N58" s="7345"/>
      <c r="O58" s="7345"/>
      <c r="P58" s="7346"/>
      <c r="Q58" s="7346"/>
      <c r="R58" s="7347"/>
      <c r="S58" s="7348"/>
      <c r="T58" s="7345"/>
      <c r="U58" s="7346"/>
      <c r="V58" s="7346"/>
      <c r="W58" s="7349"/>
      <c r="X58" s="7345"/>
      <c r="Y58" s="7345"/>
      <c r="Z58" s="7346"/>
      <c r="AA58" s="7346"/>
      <c r="AB58" s="7347"/>
      <c r="AC58" s="7348"/>
      <c r="AD58" s="7345"/>
      <c r="AE58" s="7346"/>
      <c r="AF58" s="7346"/>
      <c r="AG58" s="7349"/>
      <c r="AH58" s="7350"/>
      <c r="AI58" s="7345"/>
      <c r="AJ58" s="7346"/>
      <c r="AK58" s="7346"/>
      <c r="AL58" s="7349"/>
      <c r="AM58" s="235"/>
      <c r="AN58" s="998"/>
      <c r="AP58" s="2312"/>
    </row>
    <row r="59" spans="1:42" s="115" customFormat="1">
      <c r="A59" s="165"/>
      <c r="B59" s="235"/>
      <c r="C59" s="7343">
        <v>5</v>
      </c>
      <c r="D59" s="7344" t="s">
        <v>4493</v>
      </c>
      <c r="E59" s="7344" t="s">
        <v>4498</v>
      </c>
      <c r="F59" s="7344" t="s">
        <v>4550</v>
      </c>
      <c r="G59" s="2429" t="s">
        <v>604</v>
      </c>
      <c r="H59" s="2429" t="s">
        <v>4551</v>
      </c>
      <c r="I59" s="7302">
        <f t="shared" si="12"/>
        <v>0</v>
      </c>
      <c r="J59" s="7302">
        <f t="shared" si="13"/>
        <v>0</v>
      </c>
      <c r="K59" s="7303">
        <f t="shared" si="14"/>
        <v>0</v>
      </c>
      <c r="L59" s="7303">
        <f t="shared" si="15"/>
        <v>0</v>
      </c>
      <c r="M59" s="7304">
        <f t="shared" si="16"/>
        <v>0</v>
      </c>
      <c r="N59" s="7345"/>
      <c r="O59" s="7345"/>
      <c r="P59" s="7346"/>
      <c r="Q59" s="7346"/>
      <c r="R59" s="7347"/>
      <c r="S59" s="7348"/>
      <c r="T59" s="7345"/>
      <c r="U59" s="7346"/>
      <c r="V59" s="7346"/>
      <c r="W59" s="7349"/>
      <c r="X59" s="7345"/>
      <c r="Y59" s="7345"/>
      <c r="Z59" s="7346"/>
      <c r="AA59" s="7346"/>
      <c r="AB59" s="7347"/>
      <c r="AC59" s="7348"/>
      <c r="AD59" s="7345"/>
      <c r="AE59" s="7346"/>
      <c r="AF59" s="7346"/>
      <c r="AG59" s="7349"/>
      <c r="AH59" s="7350"/>
      <c r="AI59" s="7345"/>
      <c r="AJ59" s="7346"/>
      <c r="AK59" s="7346"/>
      <c r="AL59" s="7349"/>
      <c r="AM59" s="235"/>
      <c r="AN59" s="998"/>
      <c r="AP59" s="2312"/>
    </row>
    <row r="60" spans="1:42" s="115" customFormat="1">
      <c r="A60" s="165"/>
      <c r="B60" s="235"/>
      <c r="C60" s="7300">
        <v>1</v>
      </c>
      <c r="D60" s="7301" t="s">
        <v>4494</v>
      </c>
      <c r="E60" s="7301" t="s">
        <v>4534</v>
      </c>
      <c r="F60" s="7301" t="s">
        <v>4528</v>
      </c>
      <c r="G60" s="2417" t="s">
        <v>610</v>
      </c>
      <c r="H60" s="2417" t="s">
        <v>4552</v>
      </c>
      <c r="I60" s="7302">
        <f t="shared" si="12"/>
        <v>0</v>
      </c>
      <c r="J60" s="7302">
        <f t="shared" si="13"/>
        <v>0</v>
      </c>
      <c r="K60" s="7303">
        <f t="shared" si="14"/>
        <v>0</v>
      </c>
      <c r="L60" s="7303">
        <f t="shared" si="15"/>
        <v>0</v>
      </c>
      <c r="M60" s="7304">
        <f t="shared" si="16"/>
        <v>0</v>
      </c>
      <c r="N60" s="7345"/>
      <c r="O60" s="7345"/>
      <c r="P60" s="7346"/>
      <c r="Q60" s="7346"/>
      <c r="R60" s="7347"/>
      <c r="S60" s="7348"/>
      <c r="T60" s="7345"/>
      <c r="U60" s="7346"/>
      <c r="V60" s="7346"/>
      <c r="W60" s="7349"/>
      <c r="X60" s="7345"/>
      <c r="Y60" s="7345"/>
      <c r="Z60" s="7346"/>
      <c r="AA60" s="7346"/>
      <c r="AB60" s="7347"/>
      <c r="AC60" s="7348"/>
      <c r="AD60" s="7345"/>
      <c r="AE60" s="7346"/>
      <c r="AF60" s="7346"/>
      <c r="AG60" s="7349"/>
      <c r="AH60" s="7350"/>
      <c r="AI60" s="7351"/>
      <c r="AJ60" s="7346"/>
      <c r="AK60" s="7346"/>
      <c r="AL60" s="7349"/>
      <c r="AM60" s="235"/>
      <c r="AN60" s="998"/>
      <c r="AP60" s="2312"/>
    </row>
    <row r="61" spans="1:42" s="115" customFormat="1">
      <c r="A61" s="165"/>
      <c r="B61" s="235"/>
      <c r="C61" s="7300">
        <v>2</v>
      </c>
      <c r="D61" s="7301" t="s">
        <v>4494</v>
      </c>
      <c r="E61" s="7301" t="s">
        <v>4493</v>
      </c>
      <c r="F61" s="7301" t="s">
        <v>4515</v>
      </c>
      <c r="G61" s="2417" t="s">
        <v>610</v>
      </c>
      <c r="H61" s="2417" t="s">
        <v>4553</v>
      </c>
      <c r="I61" s="7302">
        <f t="shared" si="12"/>
        <v>0</v>
      </c>
      <c r="J61" s="7302">
        <f t="shared" si="13"/>
        <v>0</v>
      </c>
      <c r="K61" s="7303">
        <f t="shared" si="14"/>
        <v>0</v>
      </c>
      <c r="L61" s="7303">
        <f t="shared" si="15"/>
        <v>0</v>
      </c>
      <c r="M61" s="7304">
        <f t="shared" si="16"/>
        <v>0</v>
      </c>
      <c r="N61" s="7345"/>
      <c r="O61" s="7345"/>
      <c r="P61" s="7346"/>
      <c r="Q61" s="7346"/>
      <c r="R61" s="7347"/>
      <c r="S61" s="7348"/>
      <c r="T61" s="7345"/>
      <c r="U61" s="7346"/>
      <c r="V61" s="7346"/>
      <c r="W61" s="7349"/>
      <c r="X61" s="7345"/>
      <c r="Y61" s="7345"/>
      <c r="Z61" s="7346"/>
      <c r="AA61" s="7346"/>
      <c r="AB61" s="7347"/>
      <c r="AC61" s="7348"/>
      <c r="AD61" s="7345"/>
      <c r="AE61" s="7346"/>
      <c r="AF61" s="7346"/>
      <c r="AG61" s="7349"/>
      <c r="AH61" s="7350"/>
      <c r="AI61" s="7351"/>
      <c r="AJ61" s="7346"/>
      <c r="AK61" s="7346"/>
      <c r="AL61" s="7349"/>
      <c r="AM61" s="235"/>
      <c r="AN61" s="998"/>
      <c r="AP61" s="2312"/>
    </row>
    <row r="62" spans="1:42" s="115" customFormat="1">
      <c r="A62" s="165"/>
      <c r="B62" s="235"/>
      <c r="C62" s="7300">
        <v>3</v>
      </c>
      <c r="D62" s="7301" t="s">
        <v>4494</v>
      </c>
      <c r="E62" s="7301" t="s">
        <v>4495</v>
      </c>
      <c r="F62" s="7301" t="s">
        <v>4503</v>
      </c>
      <c r="G62" s="2417" t="s">
        <v>610</v>
      </c>
      <c r="H62" s="2417" t="s">
        <v>4554</v>
      </c>
      <c r="I62" s="7302">
        <f t="shared" si="12"/>
        <v>0</v>
      </c>
      <c r="J62" s="7302">
        <f t="shared" si="13"/>
        <v>0</v>
      </c>
      <c r="K62" s="7303">
        <f t="shared" si="14"/>
        <v>0</v>
      </c>
      <c r="L62" s="7303">
        <f t="shared" si="15"/>
        <v>0</v>
      </c>
      <c r="M62" s="7304">
        <f t="shared" si="16"/>
        <v>0</v>
      </c>
      <c r="N62" s="7345"/>
      <c r="O62" s="7345"/>
      <c r="P62" s="7346"/>
      <c r="Q62" s="7346"/>
      <c r="R62" s="7347"/>
      <c r="S62" s="7348"/>
      <c r="T62" s="7345"/>
      <c r="U62" s="7346"/>
      <c r="V62" s="7346"/>
      <c r="W62" s="7349"/>
      <c r="X62" s="7345"/>
      <c r="Y62" s="7345"/>
      <c r="Z62" s="7346"/>
      <c r="AA62" s="7346"/>
      <c r="AB62" s="7347"/>
      <c r="AC62" s="7348"/>
      <c r="AD62" s="7345"/>
      <c r="AE62" s="7346"/>
      <c r="AF62" s="7346"/>
      <c r="AG62" s="7349"/>
      <c r="AH62" s="7350"/>
      <c r="AI62" s="7351"/>
      <c r="AJ62" s="7346"/>
      <c r="AK62" s="7346"/>
      <c r="AL62" s="7349"/>
      <c r="AM62" s="235"/>
      <c r="AN62" s="998"/>
      <c r="AP62" s="2312"/>
    </row>
    <row r="63" spans="1:42" s="115" customFormat="1">
      <c r="A63" s="165"/>
      <c r="B63" s="235"/>
      <c r="C63" s="7300">
        <v>4</v>
      </c>
      <c r="D63" s="7301" t="s">
        <v>4494</v>
      </c>
      <c r="E63" s="7301" t="s">
        <v>4498</v>
      </c>
      <c r="F63" s="7301" t="s">
        <v>4534</v>
      </c>
      <c r="G63" s="2417" t="s">
        <v>610</v>
      </c>
      <c r="H63" s="2417" t="s">
        <v>4555</v>
      </c>
      <c r="I63" s="7302">
        <f t="shared" ref="I63:I94" si="17">N63+S63+X63+AC63+AH63</f>
        <v>0</v>
      </c>
      <c r="J63" s="7302">
        <f t="shared" ref="J63:J94" si="18">O63+T63+Y63+AD63+AI63</f>
        <v>0</v>
      </c>
      <c r="K63" s="7303">
        <f t="shared" ref="K63:K94" si="19">P63+U63+Z63+AE63+AJ63</f>
        <v>0</v>
      </c>
      <c r="L63" s="7303">
        <f t="shared" ref="L63:L94" si="20">Q63+V63+AA63+AF63+AK63</f>
        <v>0</v>
      </c>
      <c r="M63" s="7304">
        <f t="shared" ref="M63:M94" si="21">R63+W63+AB63+AG63+AL63</f>
        <v>0</v>
      </c>
      <c r="N63" s="7345"/>
      <c r="O63" s="7345"/>
      <c r="P63" s="7346"/>
      <c r="Q63" s="7346"/>
      <c r="R63" s="7347"/>
      <c r="S63" s="7348"/>
      <c r="T63" s="7345"/>
      <c r="U63" s="7346"/>
      <c r="V63" s="7346"/>
      <c r="W63" s="7349"/>
      <c r="X63" s="7345"/>
      <c r="Y63" s="7345"/>
      <c r="Z63" s="7346"/>
      <c r="AA63" s="7346"/>
      <c r="AB63" s="7347"/>
      <c r="AC63" s="7348"/>
      <c r="AD63" s="7345"/>
      <c r="AE63" s="7346"/>
      <c r="AF63" s="7346"/>
      <c r="AG63" s="7349"/>
      <c r="AH63" s="7350"/>
      <c r="AI63" s="7351"/>
      <c r="AJ63" s="7346"/>
      <c r="AK63" s="7346"/>
      <c r="AL63" s="7349"/>
      <c r="AM63" s="235"/>
      <c r="AN63" s="998"/>
      <c r="AP63" s="2312"/>
    </row>
    <row r="64" spans="1:42" s="115" customFormat="1">
      <c r="A64" s="165"/>
      <c r="B64" s="235"/>
      <c r="C64" s="7300">
        <v>5</v>
      </c>
      <c r="D64" s="7301" t="s">
        <v>4494</v>
      </c>
      <c r="E64" s="7301" t="s">
        <v>4498</v>
      </c>
      <c r="F64" s="7301" t="s">
        <v>4517</v>
      </c>
      <c r="G64" s="2417" t="s">
        <v>610</v>
      </c>
      <c r="H64" s="2417" t="s">
        <v>4556</v>
      </c>
      <c r="I64" s="7302">
        <f t="shared" si="17"/>
        <v>0</v>
      </c>
      <c r="J64" s="7302">
        <f t="shared" si="18"/>
        <v>0</v>
      </c>
      <c r="K64" s="7303">
        <f t="shared" si="19"/>
        <v>0</v>
      </c>
      <c r="L64" s="7303">
        <f t="shared" si="20"/>
        <v>0</v>
      </c>
      <c r="M64" s="7304">
        <f t="shared" si="21"/>
        <v>0</v>
      </c>
      <c r="N64" s="7345"/>
      <c r="O64" s="7345"/>
      <c r="P64" s="7346"/>
      <c r="Q64" s="7346"/>
      <c r="R64" s="7347"/>
      <c r="S64" s="7348"/>
      <c r="T64" s="7345"/>
      <c r="U64" s="7346"/>
      <c r="V64" s="7346"/>
      <c r="W64" s="7349"/>
      <c r="X64" s="7345"/>
      <c r="Y64" s="7345"/>
      <c r="Z64" s="7346"/>
      <c r="AA64" s="7346"/>
      <c r="AB64" s="7347"/>
      <c r="AC64" s="7348"/>
      <c r="AD64" s="7345"/>
      <c r="AE64" s="7346"/>
      <c r="AF64" s="7346"/>
      <c r="AG64" s="7349"/>
      <c r="AH64" s="7350"/>
      <c r="AI64" s="7351"/>
      <c r="AJ64" s="7346"/>
      <c r="AK64" s="7346"/>
      <c r="AL64" s="7349"/>
      <c r="AM64" s="235"/>
      <c r="AN64" s="998"/>
      <c r="AP64" s="2312"/>
    </row>
    <row r="65" spans="1:42" s="115" customFormat="1">
      <c r="A65" s="165"/>
      <c r="B65" s="235"/>
      <c r="C65" s="7300">
        <v>6</v>
      </c>
      <c r="D65" s="7301" t="s">
        <v>4494</v>
      </c>
      <c r="E65" s="7301" t="s">
        <v>4495</v>
      </c>
      <c r="F65" s="7301" t="s">
        <v>4491</v>
      </c>
      <c r="G65" s="2417" t="s">
        <v>610</v>
      </c>
      <c r="H65" s="2417" t="s">
        <v>4557</v>
      </c>
      <c r="I65" s="7302">
        <f t="shared" si="17"/>
        <v>0</v>
      </c>
      <c r="J65" s="7302">
        <f t="shared" si="18"/>
        <v>0</v>
      </c>
      <c r="K65" s="7303">
        <f t="shared" si="19"/>
        <v>0</v>
      </c>
      <c r="L65" s="7303">
        <f t="shared" si="20"/>
        <v>0</v>
      </c>
      <c r="M65" s="7304">
        <f t="shared" si="21"/>
        <v>0</v>
      </c>
      <c r="N65" s="7345"/>
      <c r="O65" s="7345"/>
      <c r="P65" s="7346"/>
      <c r="Q65" s="7346"/>
      <c r="R65" s="7347"/>
      <c r="S65" s="7348"/>
      <c r="T65" s="7345"/>
      <c r="U65" s="7346"/>
      <c r="V65" s="7346"/>
      <c r="W65" s="7349"/>
      <c r="X65" s="7345"/>
      <c r="Y65" s="7345"/>
      <c r="Z65" s="7346"/>
      <c r="AA65" s="7346"/>
      <c r="AB65" s="7347"/>
      <c r="AC65" s="7348"/>
      <c r="AD65" s="7345"/>
      <c r="AE65" s="7346"/>
      <c r="AF65" s="7346"/>
      <c r="AG65" s="7349"/>
      <c r="AH65" s="7350"/>
      <c r="AI65" s="7351"/>
      <c r="AJ65" s="7346"/>
      <c r="AK65" s="7346"/>
      <c r="AL65" s="7349"/>
      <c r="AM65" s="235"/>
      <c r="AN65" s="998"/>
      <c r="AP65" s="2312"/>
    </row>
    <row r="66" spans="1:42" s="115" customFormat="1">
      <c r="A66" s="165"/>
      <c r="B66" s="235"/>
      <c r="C66" s="7343">
        <v>1</v>
      </c>
      <c r="D66" s="7344" t="s">
        <v>4495</v>
      </c>
      <c r="E66" s="7344" t="s">
        <v>4500</v>
      </c>
      <c r="F66" s="7344" t="s">
        <v>4517</v>
      </c>
      <c r="G66" s="2429" t="s">
        <v>617</v>
      </c>
      <c r="H66" s="2429" t="s">
        <v>4558</v>
      </c>
      <c r="I66" s="7302">
        <f t="shared" si="17"/>
        <v>0</v>
      </c>
      <c r="J66" s="7302">
        <f t="shared" si="18"/>
        <v>0</v>
      </c>
      <c r="K66" s="7303">
        <f t="shared" si="19"/>
        <v>0</v>
      </c>
      <c r="L66" s="7303">
        <f t="shared" si="20"/>
        <v>0</v>
      </c>
      <c r="M66" s="7304">
        <f t="shared" si="21"/>
        <v>0</v>
      </c>
      <c r="N66" s="7345"/>
      <c r="O66" s="7345"/>
      <c r="P66" s="7346"/>
      <c r="Q66" s="7346"/>
      <c r="R66" s="7347"/>
      <c r="S66" s="7348"/>
      <c r="T66" s="7345"/>
      <c r="U66" s="7346"/>
      <c r="V66" s="7346"/>
      <c r="W66" s="7349"/>
      <c r="X66" s="7345"/>
      <c r="Y66" s="7345"/>
      <c r="Z66" s="7346"/>
      <c r="AA66" s="7346"/>
      <c r="AB66" s="7347"/>
      <c r="AC66" s="7348"/>
      <c r="AD66" s="7345"/>
      <c r="AE66" s="7346"/>
      <c r="AF66" s="7346"/>
      <c r="AG66" s="7349"/>
      <c r="AH66" s="7350"/>
      <c r="AI66" s="7351"/>
      <c r="AJ66" s="7346"/>
      <c r="AK66" s="7346"/>
      <c r="AL66" s="7349"/>
      <c r="AM66" s="235"/>
      <c r="AN66" s="998"/>
      <c r="AP66" s="2312"/>
    </row>
    <row r="67" spans="1:42" s="115" customFormat="1">
      <c r="A67" s="165"/>
      <c r="B67" s="235"/>
      <c r="C67" s="7343">
        <v>2</v>
      </c>
      <c r="D67" s="7344" t="s">
        <v>4495</v>
      </c>
      <c r="E67" s="7344" t="s">
        <v>4534</v>
      </c>
      <c r="F67" s="7344" t="s">
        <v>4512</v>
      </c>
      <c r="G67" s="2429" t="s">
        <v>617</v>
      </c>
      <c r="H67" s="2429" t="s">
        <v>4559</v>
      </c>
      <c r="I67" s="7302">
        <f t="shared" si="17"/>
        <v>0</v>
      </c>
      <c r="J67" s="7302">
        <f t="shared" si="18"/>
        <v>0</v>
      </c>
      <c r="K67" s="7303">
        <f t="shared" si="19"/>
        <v>0</v>
      </c>
      <c r="L67" s="7303">
        <f t="shared" si="20"/>
        <v>0</v>
      </c>
      <c r="M67" s="7304">
        <f t="shared" si="21"/>
        <v>0</v>
      </c>
      <c r="N67" s="7345"/>
      <c r="O67" s="7345"/>
      <c r="P67" s="7346"/>
      <c r="Q67" s="7346"/>
      <c r="R67" s="7347"/>
      <c r="S67" s="7348"/>
      <c r="T67" s="7345"/>
      <c r="U67" s="7346"/>
      <c r="V67" s="7346"/>
      <c r="W67" s="7349"/>
      <c r="X67" s="7345"/>
      <c r="Y67" s="7345"/>
      <c r="Z67" s="7346"/>
      <c r="AA67" s="7346"/>
      <c r="AB67" s="7347"/>
      <c r="AC67" s="7348"/>
      <c r="AD67" s="7345"/>
      <c r="AE67" s="7346"/>
      <c r="AF67" s="7346"/>
      <c r="AG67" s="7349"/>
      <c r="AH67" s="7350"/>
      <c r="AI67" s="7351"/>
      <c r="AJ67" s="7346"/>
      <c r="AK67" s="7346"/>
      <c r="AL67" s="7349"/>
      <c r="AM67" s="235"/>
      <c r="AN67" s="998"/>
      <c r="AP67" s="2312"/>
    </row>
    <row r="68" spans="1:42" s="115" customFormat="1">
      <c r="A68" s="165"/>
      <c r="B68" s="235"/>
      <c r="C68" s="7343">
        <v>3</v>
      </c>
      <c r="D68" s="7344" t="s">
        <v>4495</v>
      </c>
      <c r="E68" s="7344" t="s">
        <v>4493</v>
      </c>
      <c r="F68" s="7344" t="s">
        <v>4524</v>
      </c>
      <c r="G68" s="2429" t="s">
        <v>617</v>
      </c>
      <c r="H68" s="2429" t="s">
        <v>4560</v>
      </c>
      <c r="I68" s="7302">
        <f t="shared" si="17"/>
        <v>0</v>
      </c>
      <c r="J68" s="7302">
        <f t="shared" si="18"/>
        <v>0</v>
      </c>
      <c r="K68" s="7303">
        <f t="shared" si="19"/>
        <v>0</v>
      </c>
      <c r="L68" s="7303">
        <f t="shared" si="20"/>
        <v>0</v>
      </c>
      <c r="M68" s="7304">
        <f t="shared" si="21"/>
        <v>0</v>
      </c>
      <c r="N68" s="7345"/>
      <c r="O68" s="7345"/>
      <c r="P68" s="7346"/>
      <c r="Q68" s="7346"/>
      <c r="R68" s="7347"/>
      <c r="S68" s="7348"/>
      <c r="T68" s="7345"/>
      <c r="U68" s="7346"/>
      <c r="V68" s="7346"/>
      <c r="W68" s="7349"/>
      <c r="X68" s="7345"/>
      <c r="Y68" s="7345"/>
      <c r="Z68" s="7346"/>
      <c r="AA68" s="7346"/>
      <c r="AB68" s="7347"/>
      <c r="AC68" s="7348"/>
      <c r="AD68" s="7345"/>
      <c r="AE68" s="7346"/>
      <c r="AF68" s="7346"/>
      <c r="AG68" s="7349"/>
      <c r="AH68" s="7350"/>
      <c r="AI68" s="7351"/>
      <c r="AJ68" s="7346"/>
      <c r="AK68" s="7346"/>
      <c r="AL68" s="7349"/>
      <c r="AM68" s="235"/>
      <c r="AN68" s="998"/>
      <c r="AP68" s="2312"/>
    </row>
    <row r="69" spans="1:42" s="115" customFormat="1">
      <c r="A69" s="165"/>
      <c r="B69" s="235"/>
      <c r="C69" s="7343">
        <v>4</v>
      </c>
      <c r="D69" s="7344" t="s">
        <v>4495</v>
      </c>
      <c r="E69" s="7344" t="s">
        <v>4496</v>
      </c>
      <c r="F69" s="7344" t="s">
        <v>4528</v>
      </c>
      <c r="G69" s="2429" t="s">
        <v>617</v>
      </c>
      <c r="H69" s="2429" t="s">
        <v>4561</v>
      </c>
      <c r="I69" s="7302">
        <f t="shared" si="17"/>
        <v>0</v>
      </c>
      <c r="J69" s="7302">
        <f t="shared" si="18"/>
        <v>0</v>
      </c>
      <c r="K69" s="7303">
        <f t="shared" si="19"/>
        <v>0</v>
      </c>
      <c r="L69" s="7303">
        <f t="shared" si="20"/>
        <v>0</v>
      </c>
      <c r="M69" s="7304">
        <f t="shared" si="21"/>
        <v>0</v>
      </c>
      <c r="N69" s="7345"/>
      <c r="O69" s="7345"/>
      <c r="P69" s="7346"/>
      <c r="Q69" s="7346"/>
      <c r="R69" s="7347"/>
      <c r="S69" s="7348"/>
      <c r="T69" s="7345"/>
      <c r="U69" s="7346"/>
      <c r="V69" s="7346"/>
      <c r="W69" s="7349"/>
      <c r="X69" s="7345"/>
      <c r="Y69" s="7345"/>
      <c r="Z69" s="7346"/>
      <c r="AA69" s="7346"/>
      <c r="AB69" s="7347"/>
      <c r="AC69" s="7348"/>
      <c r="AD69" s="7345"/>
      <c r="AE69" s="7346"/>
      <c r="AF69" s="7346"/>
      <c r="AG69" s="7349"/>
      <c r="AH69" s="7350"/>
      <c r="AI69" s="7351"/>
      <c r="AJ69" s="7346"/>
      <c r="AK69" s="7346"/>
      <c r="AL69" s="7349"/>
      <c r="AM69" s="235"/>
      <c r="AN69" s="998"/>
      <c r="AP69" s="2312"/>
    </row>
    <row r="70" spans="1:42" s="115" customFormat="1">
      <c r="A70" s="165"/>
      <c r="B70" s="235"/>
      <c r="C70" s="7343">
        <v>5</v>
      </c>
      <c r="D70" s="7344" t="s">
        <v>4495</v>
      </c>
      <c r="E70" s="7344" t="s">
        <v>4498</v>
      </c>
      <c r="F70" s="7344" t="s">
        <v>4524</v>
      </c>
      <c r="G70" s="2429" t="s">
        <v>617</v>
      </c>
      <c r="H70" s="2429" t="s">
        <v>4562</v>
      </c>
      <c r="I70" s="7302">
        <f t="shared" si="17"/>
        <v>0</v>
      </c>
      <c r="J70" s="7302">
        <f t="shared" si="18"/>
        <v>0</v>
      </c>
      <c r="K70" s="7303">
        <f t="shared" si="19"/>
        <v>0</v>
      </c>
      <c r="L70" s="7303">
        <f t="shared" si="20"/>
        <v>0</v>
      </c>
      <c r="M70" s="7304">
        <f t="shared" si="21"/>
        <v>0</v>
      </c>
      <c r="N70" s="7345"/>
      <c r="O70" s="7345"/>
      <c r="P70" s="7346"/>
      <c r="Q70" s="7346"/>
      <c r="R70" s="7347"/>
      <c r="S70" s="7348"/>
      <c r="T70" s="7345"/>
      <c r="U70" s="7346"/>
      <c r="V70" s="7346"/>
      <c r="W70" s="7349"/>
      <c r="X70" s="7345"/>
      <c r="Y70" s="7345"/>
      <c r="Z70" s="7346"/>
      <c r="AA70" s="7346"/>
      <c r="AB70" s="7347"/>
      <c r="AC70" s="7348"/>
      <c r="AD70" s="7345"/>
      <c r="AE70" s="7346"/>
      <c r="AF70" s="7346"/>
      <c r="AG70" s="7349"/>
      <c r="AH70" s="7350"/>
      <c r="AI70" s="7351"/>
      <c r="AJ70" s="7346"/>
      <c r="AK70" s="7346"/>
      <c r="AL70" s="7349"/>
      <c r="AM70" s="235"/>
      <c r="AN70" s="998"/>
      <c r="AP70" s="2312"/>
    </row>
    <row r="71" spans="1:42" s="115" customFormat="1">
      <c r="A71" s="165"/>
      <c r="B71" s="235"/>
      <c r="C71" s="7343">
        <v>6</v>
      </c>
      <c r="D71" s="7344" t="s">
        <v>4495</v>
      </c>
      <c r="E71" s="7344" t="s">
        <v>4499</v>
      </c>
      <c r="F71" s="7344" t="s">
        <v>4528</v>
      </c>
      <c r="G71" s="2429" t="s">
        <v>617</v>
      </c>
      <c r="H71" s="2429" t="s">
        <v>4563</v>
      </c>
      <c r="I71" s="7302">
        <f t="shared" si="17"/>
        <v>0</v>
      </c>
      <c r="J71" s="7302">
        <f t="shared" si="18"/>
        <v>0</v>
      </c>
      <c r="K71" s="7303">
        <f t="shared" si="19"/>
        <v>0</v>
      </c>
      <c r="L71" s="7303">
        <f t="shared" si="20"/>
        <v>0</v>
      </c>
      <c r="M71" s="7304">
        <f t="shared" si="21"/>
        <v>0</v>
      </c>
      <c r="N71" s="7345"/>
      <c r="O71" s="7345"/>
      <c r="P71" s="7346"/>
      <c r="Q71" s="7346"/>
      <c r="R71" s="7347"/>
      <c r="S71" s="7348"/>
      <c r="T71" s="7345"/>
      <c r="U71" s="7346"/>
      <c r="V71" s="7346"/>
      <c r="W71" s="7349"/>
      <c r="X71" s="7345"/>
      <c r="Y71" s="7345"/>
      <c r="Z71" s="7346"/>
      <c r="AA71" s="7346"/>
      <c r="AB71" s="7347"/>
      <c r="AC71" s="7348"/>
      <c r="AD71" s="7345"/>
      <c r="AE71" s="7346"/>
      <c r="AF71" s="7346"/>
      <c r="AG71" s="7349"/>
      <c r="AH71" s="7350"/>
      <c r="AI71" s="7351"/>
      <c r="AJ71" s="7346"/>
      <c r="AK71" s="7346"/>
      <c r="AL71" s="7349"/>
      <c r="AM71" s="235"/>
      <c r="AN71" s="998"/>
      <c r="AP71" s="2312"/>
    </row>
    <row r="72" spans="1:42" s="115" customFormat="1">
      <c r="A72" s="165"/>
      <c r="B72" s="235"/>
      <c r="C72" s="7343">
        <v>7</v>
      </c>
      <c r="D72" s="7344" t="s">
        <v>4495</v>
      </c>
      <c r="E72" s="7344" t="s">
        <v>4500</v>
      </c>
      <c r="F72" s="7344" t="s">
        <v>4503</v>
      </c>
      <c r="G72" s="2429" t="s">
        <v>617</v>
      </c>
      <c r="H72" s="2429" t="s">
        <v>4564</v>
      </c>
      <c r="I72" s="7302">
        <f t="shared" si="17"/>
        <v>0</v>
      </c>
      <c r="J72" s="7302">
        <f t="shared" si="18"/>
        <v>0</v>
      </c>
      <c r="K72" s="7303">
        <f t="shared" si="19"/>
        <v>0</v>
      </c>
      <c r="L72" s="7303">
        <f t="shared" si="20"/>
        <v>0</v>
      </c>
      <c r="M72" s="7304">
        <f t="shared" si="21"/>
        <v>0</v>
      </c>
      <c r="N72" s="7345"/>
      <c r="O72" s="7345"/>
      <c r="P72" s="7346"/>
      <c r="Q72" s="7346"/>
      <c r="R72" s="7347"/>
      <c r="S72" s="7348"/>
      <c r="T72" s="7345"/>
      <c r="U72" s="7346"/>
      <c r="V72" s="7346"/>
      <c r="W72" s="7349"/>
      <c r="X72" s="7345"/>
      <c r="Y72" s="7345"/>
      <c r="Z72" s="7346"/>
      <c r="AA72" s="7346"/>
      <c r="AB72" s="7347"/>
      <c r="AC72" s="7348"/>
      <c r="AD72" s="7345"/>
      <c r="AE72" s="7346"/>
      <c r="AF72" s="7346"/>
      <c r="AG72" s="7349"/>
      <c r="AH72" s="7350"/>
      <c r="AI72" s="7351"/>
      <c r="AJ72" s="7346"/>
      <c r="AK72" s="7346"/>
      <c r="AL72" s="7349"/>
      <c r="AM72" s="235"/>
      <c r="AN72" s="998"/>
      <c r="AP72" s="2312"/>
    </row>
    <row r="73" spans="1:42" s="115" customFormat="1">
      <c r="A73" s="165"/>
      <c r="B73" s="235"/>
      <c r="C73" s="7343">
        <v>8</v>
      </c>
      <c r="D73" s="7344" t="s">
        <v>4495</v>
      </c>
      <c r="E73" s="7344" t="s">
        <v>4522</v>
      </c>
      <c r="F73" s="7344" t="s">
        <v>4503</v>
      </c>
      <c r="G73" s="2429" t="s">
        <v>617</v>
      </c>
      <c r="H73" s="2429" t="s">
        <v>4565</v>
      </c>
      <c r="I73" s="7302">
        <f t="shared" si="17"/>
        <v>0</v>
      </c>
      <c r="J73" s="7302">
        <f t="shared" si="18"/>
        <v>0</v>
      </c>
      <c r="K73" s="7303">
        <f t="shared" si="19"/>
        <v>0</v>
      </c>
      <c r="L73" s="7303">
        <f t="shared" si="20"/>
        <v>0</v>
      </c>
      <c r="M73" s="7304">
        <f t="shared" si="21"/>
        <v>0</v>
      </c>
      <c r="N73" s="7345"/>
      <c r="O73" s="7345"/>
      <c r="P73" s="7346"/>
      <c r="Q73" s="7346"/>
      <c r="R73" s="7347"/>
      <c r="S73" s="7348"/>
      <c r="T73" s="7345"/>
      <c r="U73" s="7346"/>
      <c r="V73" s="7346"/>
      <c r="W73" s="7349"/>
      <c r="X73" s="7345"/>
      <c r="Y73" s="7345"/>
      <c r="Z73" s="7346"/>
      <c r="AA73" s="7346"/>
      <c r="AB73" s="7347"/>
      <c r="AC73" s="7348"/>
      <c r="AD73" s="7345"/>
      <c r="AE73" s="7346"/>
      <c r="AF73" s="7346"/>
      <c r="AG73" s="7349"/>
      <c r="AH73" s="7350"/>
      <c r="AI73" s="7351"/>
      <c r="AJ73" s="7346"/>
      <c r="AK73" s="7346"/>
      <c r="AL73" s="7349"/>
      <c r="AM73" s="235"/>
      <c r="AN73" s="998"/>
      <c r="AP73" s="2312"/>
    </row>
    <row r="74" spans="1:42" s="115" customFormat="1">
      <c r="A74" s="165"/>
      <c r="B74" s="235"/>
      <c r="C74" s="7343">
        <v>9</v>
      </c>
      <c r="D74" s="7344" t="s">
        <v>4495</v>
      </c>
      <c r="E74" s="7344" t="s">
        <v>4566</v>
      </c>
      <c r="F74" s="7344" t="s">
        <v>4524</v>
      </c>
      <c r="G74" s="2429" t="s">
        <v>617</v>
      </c>
      <c r="H74" s="2429" t="s">
        <v>4567</v>
      </c>
      <c r="I74" s="7302">
        <f t="shared" si="17"/>
        <v>0</v>
      </c>
      <c r="J74" s="7302">
        <f t="shared" si="18"/>
        <v>0</v>
      </c>
      <c r="K74" s="7303">
        <f t="shared" si="19"/>
        <v>0</v>
      </c>
      <c r="L74" s="7303">
        <f t="shared" si="20"/>
        <v>0</v>
      </c>
      <c r="M74" s="7304">
        <f t="shared" si="21"/>
        <v>0</v>
      </c>
      <c r="N74" s="7345"/>
      <c r="O74" s="7345"/>
      <c r="P74" s="7346"/>
      <c r="Q74" s="7346"/>
      <c r="R74" s="7347"/>
      <c r="S74" s="7348"/>
      <c r="T74" s="7345"/>
      <c r="U74" s="7346"/>
      <c r="V74" s="7346"/>
      <c r="W74" s="7349"/>
      <c r="X74" s="7345"/>
      <c r="Y74" s="7345"/>
      <c r="Z74" s="7346"/>
      <c r="AA74" s="7346"/>
      <c r="AB74" s="7347"/>
      <c r="AC74" s="7348"/>
      <c r="AD74" s="7345"/>
      <c r="AE74" s="7346"/>
      <c r="AF74" s="7346"/>
      <c r="AG74" s="7349"/>
      <c r="AH74" s="7350"/>
      <c r="AI74" s="7351"/>
      <c r="AJ74" s="7346"/>
      <c r="AK74" s="7346"/>
      <c r="AL74" s="7349"/>
      <c r="AM74" s="235"/>
      <c r="AN74" s="998"/>
      <c r="AP74" s="2312"/>
    </row>
    <row r="75" spans="1:42" s="115" customFormat="1">
      <c r="A75" s="165"/>
      <c r="B75" s="235"/>
      <c r="C75" s="7300">
        <v>1</v>
      </c>
      <c r="D75" s="7301" t="s">
        <v>4496</v>
      </c>
      <c r="E75" s="7301" t="s">
        <v>4493</v>
      </c>
      <c r="F75" s="7301" t="s">
        <v>4534</v>
      </c>
      <c r="G75" s="2417" t="s">
        <v>627</v>
      </c>
      <c r="H75" s="2417" t="s">
        <v>4568</v>
      </c>
      <c r="I75" s="7302">
        <f t="shared" si="17"/>
        <v>0</v>
      </c>
      <c r="J75" s="7302">
        <f t="shared" si="18"/>
        <v>0</v>
      </c>
      <c r="K75" s="7303">
        <f t="shared" si="19"/>
        <v>0</v>
      </c>
      <c r="L75" s="7303">
        <f t="shared" si="20"/>
        <v>0</v>
      </c>
      <c r="M75" s="7304">
        <f t="shared" si="21"/>
        <v>0</v>
      </c>
      <c r="N75" s="7345"/>
      <c r="O75" s="7345"/>
      <c r="P75" s="7346"/>
      <c r="Q75" s="7346"/>
      <c r="R75" s="7347"/>
      <c r="S75" s="7348"/>
      <c r="T75" s="7345"/>
      <c r="U75" s="7346"/>
      <c r="V75" s="7346"/>
      <c r="W75" s="7349"/>
      <c r="X75" s="7345"/>
      <c r="Y75" s="7345"/>
      <c r="Z75" s="7346"/>
      <c r="AA75" s="7346"/>
      <c r="AB75" s="7347"/>
      <c r="AC75" s="7348"/>
      <c r="AD75" s="7345"/>
      <c r="AE75" s="7346"/>
      <c r="AF75" s="7346"/>
      <c r="AG75" s="7349"/>
      <c r="AH75" s="7350"/>
      <c r="AI75" s="7345"/>
      <c r="AJ75" s="7346"/>
      <c r="AK75" s="7346"/>
      <c r="AL75" s="7349"/>
      <c r="AM75" s="235"/>
      <c r="AN75" s="998"/>
      <c r="AP75" s="2312"/>
    </row>
    <row r="76" spans="1:42" s="115" customFormat="1">
      <c r="A76" s="165"/>
      <c r="B76" s="235"/>
      <c r="C76" s="7300">
        <v>2</v>
      </c>
      <c r="D76" s="7301" t="s">
        <v>4496</v>
      </c>
      <c r="E76" s="7301" t="s">
        <v>4494</v>
      </c>
      <c r="F76" s="7301" t="s">
        <v>4503</v>
      </c>
      <c r="G76" s="2417" t="s">
        <v>627</v>
      </c>
      <c r="H76" s="2417" t="s">
        <v>4569</v>
      </c>
      <c r="I76" s="7302">
        <f t="shared" si="17"/>
        <v>0</v>
      </c>
      <c r="J76" s="7302">
        <f t="shared" si="18"/>
        <v>0</v>
      </c>
      <c r="K76" s="7303">
        <f t="shared" si="19"/>
        <v>0</v>
      </c>
      <c r="L76" s="7303">
        <f t="shared" si="20"/>
        <v>0</v>
      </c>
      <c r="M76" s="7304">
        <f t="shared" si="21"/>
        <v>0</v>
      </c>
      <c r="N76" s="7345"/>
      <c r="O76" s="7345"/>
      <c r="P76" s="7346"/>
      <c r="Q76" s="7346"/>
      <c r="R76" s="7347"/>
      <c r="S76" s="7348"/>
      <c r="T76" s="7345"/>
      <c r="U76" s="7346"/>
      <c r="V76" s="7346"/>
      <c r="W76" s="7349"/>
      <c r="X76" s="7345"/>
      <c r="Y76" s="7345"/>
      <c r="Z76" s="7346"/>
      <c r="AA76" s="7346"/>
      <c r="AB76" s="7347"/>
      <c r="AC76" s="7348"/>
      <c r="AD76" s="7345"/>
      <c r="AE76" s="7346"/>
      <c r="AF76" s="7346"/>
      <c r="AG76" s="7349"/>
      <c r="AH76" s="7350"/>
      <c r="AI76" s="7345"/>
      <c r="AJ76" s="7346"/>
      <c r="AK76" s="7346"/>
      <c r="AL76" s="7349"/>
      <c r="AM76" s="235"/>
      <c r="AN76" s="998"/>
      <c r="AP76" s="2312"/>
    </row>
    <row r="77" spans="1:42" s="115" customFormat="1">
      <c r="A77" s="165"/>
      <c r="B77" s="235"/>
      <c r="C77" s="7300">
        <v>3</v>
      </c>
      <c r="D77" s="7301" t="s">
        <v>4496</v>
      </c>
      <c r="E77" s="7301" t="s">
        <v>4495</v>
      </c>
      <c r="F77" s="7301" t="s">
        <v>4524</v>
      </c>
      <c r="G77" s="2417" t="s">
        <v>627</v>
      </c>
      <c r="H77" s="2417" t="s">
        <v>4570</v>
      </c>
      <c r="I77" s="7302">
        <f t="shared" si="17"/>
        <v>0</v>
      </c>
      <c r="J77" s="7302">
        <f t="shared" si="18"/>
        <v>0</v>
      </c>
      <c r="K77" s="7303">
        <f t="shared" si="19"/>
        <v>0</v>
      </c>
      <c r="L77" s="7303">
        <f t="shared" si="20"/>
        <v>0</v>
      </c>
      <c r="M77" s="7304">
        <f t="shared" si="21"/>
        <v>0</v>
      </c>
      <c r="N77" s="7345"/>
      <c r="O77" s="7345"/>
      <c r="P77" s="7346"/>
      <c r="Q77" s="7346"/>
      <c r="R77" s="7347"/>
      <c r="S77" s="7348"/>
      <c r="T77" s="7345"/>
      <c r="U77" s="7346"/>
      <c r="V77" s="7346"/>
      <c r="W77" s="7349"/>
      <c r="X77" s="7345"/>
      <c r="Y77" s="7345"/>
      <c r="Z77" s="7346"/>
      <c r="AA77" s="7346"/>
      <c r="AB77" s="7347"/>
      <c r="AC77" s="7348"/>
      <c r="AD77" s="7345"/>
      <c r="AE77" s="7346"/>
      <c r="AF77" s="7346"/>
      <c r="AG77" s="7349"/>
      <c r="AH77" s="7350"/>
      <c r="AI77" s="7345"/>
      <c r="AJ77" s="7346"/>
      <c r="AK77" s="7346"/>
      <c r="AL77" s="7349"/>
      <c r="AM77" s="235"/>
      <c r="AN77" s="998"/>
      <c r="AP77" s="2312"/>
    </row>
    <row r="78" spans="1:42" s="115" customFormat="1">
      <c r="A78" s="165"/>
      <c r="B78" s="235"/>
      <c r="C78" s="7300">
        <v>4</v>
      </c>
      <c r="D78" s="7301" t="s">
        <v>4496</v>
      </c>
      <c r="E78" s="7301" t="s">
        <v>4498</v>
      </c>
      <c r="F78" s="7301" t="s">
        <v>4513</v>
      </c>
      <c r="G78" s="2417" t="s">
        <v>627</v>
      </c>
      <c r="H78" s="2417" t="s">
        <v>4571</v>
      </c>
      <c r="I78" s="7302">
        <f t="shared" si="17"/>
        <v>0</v>
      </c>
      <c r="J78" s="7302">
        <f t="shared" si="18"/>
        <v>0</v>
      </c>
      <c r="K78" s="7303">
        <f t="shared" si="19"/>
        <v>0</v>
      </c>
      <c r="L78" s="7303">
        <f t="shared" si="20"/>
        <v>0</v>
      </c>
      <c r="M78" s="7304">
        <f t="shared" si="21"/>
        <v>0</v>
      </c>
      <c r="N78" s="7345"/>
      <c r="O78" s="7345"/>
      <c r="P78" s="7346"/>
      <c r="Q78" s="7346"/>
      <c r="R78" s="7347"/>
      <c r="S78" s="7348"/>
      <c r="T78" s="7345"/>
      <c r="U78" s="7346"/>
      <c r="V78" s="7346"/>
      <c r="W78" s="7349"/>
      <c r="X78" s="7345"/>
      <c r="Y78" s="7345"/>
      <c r="Z78" s="7346"/>
      <c r="AA78" s="7346"/>
      <c r="AB78" s="7347"/>
      <c r="AC78" s="7348"/>
      <c r="AD78" s="7345"/>
      <c r="AE78" s="7346"/>
      <c r="AF78" s="7346"/>
      <c r="AG78" s="7349"/>
      <c r="AH78" s="7350"/>
      <c r="AI78" s="7345"/>
      <c r="AJ78" s="7346"/>
      <c r="AK78" s="7346"/>
      <c r="AL78" s="7349"/>
      <c r="AM78" s="235"/>
      <c r="AN78" s="998"/>
      <c r="AP78" s="2312"/>
    </row>
    <row r="79" spans="1:42" s="115" customFormat="1">
      <c r="A79" s="165"/>
      <c r="B79" s="235"/>
      <c r="C79" s="7300">
        <v>5</v>
      </c>
      <c r="D79" s="7301" t="s">
        <v>4496</v>
      </c>
      <c r="E79" s="7301" t="s">
        <v>4498</v>
      </c>
      <c r="F79" s="7301" t="s">
        <v>4512</v>
      </c>
      <c r="G79" s="2417" t="s">
        <v>627</v>
      </c>
      <c r="H79" s="2417" t="s">
        <v>4572</v>
      </c>
      <c r="I79" s="7302">
        <f t="shared" si="17"/>
        <v>0</v>
      </c>
      <c r="J79" s="7302">
        <f t="shared" si="18"/>
        <v>0</v>
      </c>
      <c r="K79" s="7303">
        <f t="shared" si="19"/>
        <v>0</v>
      </c>
      <c r="L79" s="7303">
        <f t="shared" si="20"/>
        <v>0</v>
      </c>
      <c r="M79" s="7304">
        <f t="shared" si="21"/>
        <v>0</v>
      </c>
      <c r="N79" s="7345"/>
      <c r="O79" s="7345"/>
      <c r="P79" s="7346"/>
      <c r="Q79" s="7346"/>
      <c r="R79" s="7347"/>
      <c r="S79" s="7348"/>
      <c r="T79" s="7345"/>
      <c r="U79" s="7346"/>
      <c r="V79" s="7346"/>
      <c r="W79" s="7349"/>
      <c r="X79" s="7345"/>
      <c r="Y79" s="7345"/>
      <c r="Z79" s="7346"/>
      <c r="AA79" s="7346"/>
      <c r="AB79" s="7347"/>
      <c r="AC79" s="7348"/>
      <c r="AD79" s="7345"/>
      <c r="AE79" s="7346"/>
      <c r="AF79" s="7346"/>
      <c r="AG79" s="7349"/>
      <c r="AH79" s="7350"/>
      <c r="AI79" s="7345"/>
      <c r="AJ79" s="7346"/>
      <c r="AK79" s="7346"/>
      <c r="AL79" s="7349"/>
      <c r="AM79" s="235"/>
      <c r="AN79" s="998"/>
      <c r="AP79" s="2312"/>
    </row>
    <row r="80" spans="1:42" s="115" customFormat="1">
      <c r="A80" s="165"/>
      <c r="B80" s="235"/>
      <c r="C80" s="7300">
        <v>6</v>
      </c>
      <c r="D80" s="7301" t="s">
        <v>4496</v>
      </c>
      <c r="E80" s="7301" t="s">
        <v>4566</v>
      </c>
      <c r="F80" s="7301" t="s">
        <v>4520</v>
      </c>
      <c r="G80" s="2417" t="s">
        <v>627</v>
      </c>
      <c r="H80" s="2417" t="s">
        <v>4573</v>
      </c>
      <c r="I80" s="7302">
        <f t="shared" si="17"/>
        <v>0</v>
      </c>
      <c r="J80" s="7302">
        <f t="shared" si="18"/>
        <v>0</v>
      </c>
      <c r="K80" s="7303">
        <f t="shared" si="19"/>
        <v>0</v>
      </c>
      <c r="L80" s="7303">
        <f t="shared" si="20"/>
        <v>0</v>
      </c>
      <c r="M80" s="7304">
        <f t="shared" si="21"/>
        <v>0</v>
      </c>
      <c r="N80" s="7345"/>
      <c r="O80" s="7345"/>
      <c r="P80" s="7346"/>
      <c r="Q80" s="7346"/>
      <c r="R80" s="7347"/>
      <c r="S80" s="7348"/>
      <c r="T80" s="7345"/>
      <c r="U80" s="7346"/>
      <c r="V80" s="7346"/>
      <c r="W80" s="7349"/>
      <c r="X80" s="7345"/>
      <c r="Y80" s="7345"/>
      <c r="Z80" s="7346"/>
      <c r="AA80" s="7346"/>
      <c r="AB80" s="7347"/>
      <c r="AC80" s="7348"/>
      <c r="AD80" s="7345"/>
      <c r="AE80" s="7346"/>
      <c r="AF80" s="7346"/>
      <c r="AG80" s="7349"/>
      <c r="AH80" s="7350"/>
      <c r="AI80" s="7345"/>
      <c r="AJ80" s="7346"/>
      <c r="AK80" s="7346"/>
      <c r="AL80" s="7349"/>
      <c r="AM80" s="235"/>
      <c r="AN80" s="998"/>
      <c r="AP80" s="2312"/>
    </row>
    <row r="81" spans="1:42" s="115" customFormat="1">
      <c r="A81" s="165"/>
      <c r="B81" s="235"/>
      <c r="C81" s="7343">
        <v>1</v>
      </c>
      <c r="D81" s="7344" t="s">
        <v>4497</v>
      </c>
      <c r="E81" s="7344" t="s">
        <v>4496</v>
      </c>
      <c r="F81" s="7344" t="s">
        <v>4534</v>
      </c>
      <c r="G81" s="2429" t="s">
        <v>634</v>
      </c>
      <c r="H81" s="2429" t="s">
        <v>4574</v>
      </c>
      <c r="I81" s="7302">
        <f t="shared" si="17"/>
        <v>0</v>
      </c>
      <c r="J81" s="7302">
        <f t="shared" si="18"/>
        <v>0</v>
      </c>
      <c r="K81" s="7303">
        <f t="shared" si="19"/>
        <v>0</v>
      </c>
      <c r="L81" s="7303">
        <f t="shared" si="20"/>
        <v>0</v>
      </c>
      <c r="M81" s="7304">
        <f t="shared" si="21"/>
        <v>0</v>
      </c>
      <c r="N81" s="7345"/>
      <c r="O81" s="7345"/>
      <c r="P81" s="7346"/>
      <c r="Q81" s="7346"/>
      <c r="R81" s="7347"/>
      <c r="S81" s="7348"/>
      <c r="T81" s="7345"/>
      <c r="U81" s="7346"/>
      <c r="V81" s="7346"/>
      <c r="W81" s="7349"/>
      <c r="X81" s="7345"/>
      <c r="Y81" s="7345"/>
      <c r="Z81" s="7346"/>
      <c r="AA81" s="7346"/>
      <c r="AB81" s="7347"/>
      <c r="AC81" s="7348"/>
      <c r="AD81" s="7345"/>
      <c r="AE81" s="7346"/>
      <c r="AF81" s="7346"/>
      <c r="AG81" s="7349"/>
      <c r="AH81" s="7350"/>
      <c r="AI81" s="7345"/>
      <c r="AJ81" s="7346"/>
      <c r="AK81" s="7346"/>
      <c r="AL81" s="7349"/>
      <c r="AM81" s="235"/>
      <c r="AN81" s="998"/>
      <c r="AP81" s="2312"/>
    </row>
    <row r="82" spans="1:42" s="115" customFormat="1">
      <c r="A82" s="165"/>
      <c r="B82" s="235"/>
      <c r="C82" s="7343">
        <v>2</v>
      </c>
      <c r="D82" s="7344" t="s">
        <v>4497</v>
      </c>
      <c r="E82" s="7344" t="s">
        <v>4498</v>
      </c>
      <c r="F82" s="7344" t="s">
        <v>4503</v>
      </c>
      <c r="G82" s="2429" t="s">
        <v>634</v>
      </c>
      <c r="H82" s="2429" t="s">
        <v>4575</v>
      </c>
      <c r="I82" s="7302">
        <f t="shared" si="17"/>
        <v>0</v>
      </c>
      <c r="J82" s="7302">
        <f t="shared" si="18"/>
        <v>0</v>
      </c>
      <c r="K82" s="7303">
        <f t="shared" si="19"/>
        <v>0</v>
      </c>
      <c r="L82" s="7303">
        <f t="shared" si="20"/>
        <v>0</v>
      </c>
      <c r="M82" s="7304">
        <f t="shared" si="21"/>
        <v>0</v>
      </c>
      <c r="N82" s="7345"/>
      <c r="O82" s="7345"/>
      <c r="P82" s="7346"/>
      <c r="Q82" s="7346"/>
      <c r="R82" s="7347"/>
      <c r="S82" s="7348"/>
      <c r="T82" s="7345"/>
      <c r="U82" s="7346"/>
      <c r="V82" s="7346"/>
      <c r="W82" s="7349"/>
      <c r="X82" s="7345"/>
      <c r="Y82" s="7345"/>
      <c r="Z82" s="7346"/>
      <c r="AA82" s="7346"/>
      <c r="AB82" s="7347"/>
      <c r="AC82" s="7348"/>
      <c r="AD82" s="7345"/>
      <c r="AE82" s="7346"/>
      <c r="AF82" s="7346"/>
      <c r="AG82" s="7349"/>
      <c r="AH82" s="7350"/>
      <c r="AI82" s="7345"/>
      <c r="AJ82" s="7346"/>
      <c r="AK82" s="7346"/>
      <c r="AL82" s="7349"/>
      <c r="AM82" s="235"/>
      <c r="AN82" s="998"/>
      <c r="AP82" s="2312"/>
    </row>
    <row r="83" spans="1:42" s="115" customFormat="1">
      <c r="A83" s="165"/>
      <c r="B83" s="235"/>
      <c r="C83" s="7343">
        <v>3</v>
      </c>
      <c r="D83" s="7344" t="s">
        <v>4497</v>
      </c>
      <c r="E83" s="7344" t="s">
        <v>4498</v>
      </c>
      <c r="F83" s="7344" t="s">
        <v>4520</v>
      </c>
      <c r="G83" s="2429" t="s">
        <v>634</v>
      </c>
      <c r="H83" s="2429" t="s">
        <v>4576</v>
      </c>
      <c r="I83" s="7302">
        <f t="shared" si="17"/>
        <v>0</v>
      </c>
      <c r="J83" s="7302">
        <f t="shared" si="18"/>
        <v>0</v>
      </c>
      <c r="K83" s="7303">
        <f t="shared" si="19"/>
        <v>0</v>
      </c>
      <c r="L83" s="7303">
        <f t="shared" si="20"/>
        <v>0</v>
      </c>
      <c r="M83" s="7304">
        <f t="shared" si="21"/>
        <v>0</v>
      </c>
      <c r="N83" s="7345"/>
      <c r="O83" s="7345"/>
      <c r="P83" s="7346"/>
      <c r="Q83" s="7346"/>
      <c r="R83" s="7347"/>
      <c r="S83" s="7348"/>
      <c r="T83" s="7345"/>
      <c r="U83" s="7346"/>
      <c r="V83" s="7346"/>
      <c r="W83" s="7349"/>
      <c r="X83" s="7345"/>
      <c r="Y83" s="7345"/>
      <c r="Z83" s="7346"/>
      <c r="AA83" s="7346"/>
      <c r="AB83" s="7347"/>
      <c r="AC83" s="7348"/>
      <c r="AD83" s="7345"/>
      <c r="AE83" s="7346"/>
      <c r="AF83" s="7346"/>
      <c r="AG83" s="7349"/>
      <c r="AH83" s="7350"/>
      <c r="AI83" s="7345"/>
      <c r="AJ83" s="7346"/>
      <c r="AK83" s="7346"/>
      <c r="AL83" s="7349"/>
      <c r="AM83" s="235"/>
      <c r="AN83" s="998"/>
      <c r="AP83" s="2312"/>
    </row>
    <row r="84" spans="1:42" s="115" customFormat="1">
      <c r="A84" s="165"/>
      <c r="B84" s="235"/>
      <c r="C84" s="7343">
        <v>4</v>
      </c>
      <c r="D84" s="7344" t="s">
        <v>4497</v>
      </c>
      <c r="E84" s="7344" t="s">
        <v>4498</v>
      </c>
      <c r="F84" s="7344" t="s">
        <v>4522</v>
      </c>
      <c r="G84" s="2429" t="s">
        <v>634</v>
      </c>
      <c r="H84" s="2429" t="s">
        <v>4577</v>
      </c>
      <c r="I84" s="7302">
        <f t="shared" si="17"/>
        <v>0</v>
      </c>
      <c r="J84" s="7302">
        <f t="shared" si="18"/>
        <v>0</v>
      </c>
      <c r="K84" s="7303">
        <f t="shared" si="19"/>
        <v>0</v>
      </c>
      <c r="L84" s="7303">
        <f t="shared" si="20"/>
        <v>0</v>
      </c>
      <c r="M84" s="7304">
        <f t="shared" si="21"/>
        <v>0</v>
      </c>
      <c r="N84" s="7345"/>
      <c r="O84" s="7345"/>
      <c r="P84" s="7346"/>
      <c r="Q84" s="7346"/>
      <c r="R84" s="7347"/>
      <c r="S84" s="7348"/>
      <c r="T84" s="7345"/>
      <c r="U84" s="7346"/>
      <c r="V84" s="7346"/>
      <c r="W84" s="7349"/>
      <c r="X84" s="7345"/>
      <c r="Y84" s="7345"/>
      <c r="Z84" s="7346"/>
      <c r="AA84" s="7346"/>
      <c r="AB84" s="7347"/>
      <c r="AC84" s="7348"/>
      <c r="AD84" s="7345"/>
      <c r="AE84" s="7346"/>
      <c r="AF84" s="7346"/>
      <c r="AG84" s="7349"/>
      <c r="AH84" s="7350"/>
      <c r="AI84" s="7345"/>
      <c r="AJ84" s="7346"/>
      <c r="AK84" s="7346"/>
      <c r="AL84" s="7349"/>
      <c r="AM84" s="235"/>
      <c r="AN84" s="998"/>
      <c r="AP84" s="2312"/>
    </row>
    <row r="85" spans="1:42" s="115" customFormat="1">
      <c r="A85" s="165"/>
      <c r="B85" s="235"/>
      <c r="C85" s="7343">
        <v>5</v>
      </c>
      <c r="D85" s="7344" t="s">
        <v>4497</v>
      </c>
      <c r="E85" s="7344" t="s">
        <v>4498</v>
      </c>
      <c r="F85" s="7344" t="s">
        <v>4528</v>
      </c>
      <c r="G85" s="2429" t="s">
        <v>634</v>
      </c>
      <c r="H85" s="2429" t="s">
        <v>4578</v>
      </c>
      <c r="I85" s="7302">
        <f t="shared" si="17"/>
        <v>0</v>
      </c>
      <c r="J85" s="7302">
        <f t="shared" si="18"/>
        <v>0</v>
      </c>
      <c r="K85" s="7303">
        <f t="shared" si="19"/>
        <v>0</v>
      </c>
      <c r="L85" s="7303">
        <f t="shared" si="20"/>
        <v>0</v>
      </c>
      <c r="M85" s="7304">
        <f t="shared" si="21"/>
        <v>0</v>
      </c>
      <c r="N85" s="7345"/>
      <c r="O85" s="7345"/>
      <c r="P85" s="7346"/>
      <c r="Q85" s="7346"/>
      <c r="R85" s="7347"/>
      <c r="S85" s="7348"/>
      <c r="T85" s="7345"/>
      <c r="U85" s="7346"/>
      <c r="V85" s="7346"/>
      <c r="W85" s="7349"/>
      <c r="X85" s="7345"/>
      <c r="Y85" s="7345"/>
      <c r="Z85" s="7346"/>
      <c r="AA85" s="7346"/>
      <c r="AB85" s="7347"/>
      <c r="AC85" s="7348"/>
      <c r="AD85" s="7345"/>
      <c r="AE85" s="7346"/>
      <c r="AF85" s="7346"/>
      <c r="AG85" s="7349"/>
      <c r="AH85" s="7350"/>
      <c r="AI85" s="7345"/>
      <c r="AJ85" s="7346"/>
      <c r="AK85" s="7346"/>
      <c r="AL85" s="7349"/>
      <c r="AM85" s="235"/>
      <c r="AN85" s="998"/>
      <c r="AP85" s="2312"/>
    </row>
    <row r="86" spans="1:42" s="115" customFormat="1">
      <c r="A86" s="165"/>
      <c r="B86" s="235"/>
      <c r="C86" s="7343">
        <v>6</v>
      </c>
      <c r="D86" s="7344" t="s">
        <v>4497</v>
      </c>
      <c r="E86" s="7344" t="s">
        <v>4566</v>
      </c>
      <c r="F86" s="7344" t="s">
        <v>4515</v>
      </c>
      <c r="G86" s="2429" t="s">
        <v>634</v>
      </c>
      <c r="H86" s="2429" t="s">
        <v>4579</v>
      </c>
      <c r="I86" s="7302">
        <f t="shared" si="17"/>
        <v>0</v>
      </c>
      <c r="J86" s="7302">
        <f t="shared" si="18"/>
        <v>0</v>
      </c>
      <c r="K86" s="7303">
        <f t="shared" si="19"/>
        <v>0</v>
      </c>
      <c r="L86" s="7303">
        <f t="shared" si="20"/>
        <v>0</v>
      </c>
      <c r="M86" s="7304">
        <f t="shared" si="21"/>
        <v>0</v>
      </c>
      <c r="N86" s="7345"/>
      <c r="O86" s="7345"/>
      <c r="P86" s="7346"/>
      <c r="Q86" s="7346"/>
      <c r="R86" s="7347"/>
      <c r="S86" s="7348"/>
      <c r="T86" s="7345"/>
      <c r="U86" s="7346"/>
      <c r="V86" s="7346"/>
      <c r="W86" s="7349"/>
      <c r="X86" s="7345"/>
      <c r="Y86" s="7345"/>
      <c r="Z86" s="7346"/>
      <c r="AA86" s="7346"/>
      <c r="AB86" s="7347"/>
      <c r="AC86" s="7348"/>
      <c r="AD86" s="7345"/>
      <c r="AE86" s="7346"/>
      <c r="AF86" s="7346"/>
      <c r="AG86" s="7349"/>
      <c r="AH86" s="7350"/>
      <c r="AI86" s="7345"/>
      <c r="AJ86" s="7346"/>
      <c r="AK86" s="7346"/>
      <c r="AL86" s="7349"/>
      <c r="AM86" s="235"/>
      <c r="AN86" s="998"/>
      <c r="AP86" s="2312"/>
    </row>
    <row r="87" spans="1:42" s="115" customFormat="1">
      <c r="A87" s="165"/>
      <c r="B87" s="235"/>
      <c r="C87" s="7300">
        <v>1</v>
      </c>
      <c r="D87" s="7301" t="s">
        <v>4498</v>
      </c>
      <c r="E87" s="7301" t="s">
        <v>4534</v>
      </c>
      <c r="F87" s="7301" t="s">
        <v>4515</v>
      </c>
      <c r="G87" s="2417" t="s">
        <v>641</v>
      </c>
      <c r="H87" s="2417" t="s">
        <v>4580</v>
      </c>
      <c r="I87" s="7302">
        <f t="shared" si="17"/>
        <v>0</v>
      </c>
      <c r="J87" s="7302">
        <f t="shared" si="18"/>
        <v>0</v>
      </c>
      <c r="K87" s="7303">
        <f t="shared" si="19"/>
        <v>0</v>
      </c>
      <c r="L87" s="7303">
        <f t="shared" si="20"/>
        <v>0</v>
      </c>
      <c r="M87" s="7304">
        <f t="shared" si="21"/>
        <v>0</v>
      </c>
      <c r="N87" s="7345"/>
      <c r="O87" s="7345"/>
      <c r="P87" s="7346"/>
      <c r="Q87" s="7346"/>
      <c r="R87" s="7347"/>
      <c r="S87" s="7348"/>
      <c r="T87" s="7345"/>
      <c r="U87" s="7346"/>
      <c r="V87" s="7346"/>
      <c r="W87" s="7349"/>
      <c r="X87" s="7345"/>
      <c r="Y87" s="7345"/>
      <c r="Z87" s="7346"/>
      <c r="AA87" s="7346"/>
      <c r="AB87" s="7347"/>
      <c r="AC87" s="7348"/>
      <c r="AD87" s="7345"/>
      <c r="AE87" s="7346"/>
      <c r="AF87" s="7346"/>
      <c r="AG87" s="7349"/>
      <c r="AH87" s="7350"/>
      <c r="AI87" s="7345"/>
      <c r="AJ87" s="7346"/>
      <c r="AK87" s="7346"/>
      <c r="AL87" s="7349"/>
      <c r="AM87" s="235"/>
      <c r="AN87" s="998"/>
      <c r="AP87" s="2312"/>
    </row>
    <row r="88" spans="1:42" s="115" customFormat="1">
      <c r="A88" s="165"/>
      <c r="B88" s="235"/>
      <c r="C88" s="7300">
        <v>2</v>
      </c>
      <c r="D88" s="7301" t="s">
        <v>4498</v>
      </c>
      <c r="E88" s="7301" t="s">
        <v>4493</v>
      </c>
      <c r="F88" s="7301" t="s">
        <v>4513</v>
      </c>
      <c r="G88" s="2417" t="s">
        <v>641</v>
      </c>
      <c r="H88" s="2417" t="s">
        <v>4581</v>
      </c>
      <c r="I88" s="7302">
        <f t="shared" si="17"/>
        <v>0</v>
      </c>
      <c r="J88" s="7302">
        <f t="shared" si="18"/>
        <v>0</v>
      </c>
      <c r="K88" s="7303">
        <f t="shared" si="19"/>
        <v>0</v>
      </c>
      <c r="L88" s="7303">
        <f t="shared" si="20"/>
        <v>0</v>
      </c>
      <c r="M88" s="7304">
        <f t="shared" si="21"/>
        <v>0</v>
      </c>
      <c r="N88" s="7345"/>
      <c r="O88" s="7345"/>
      <c r="P88" s="7346"/>
      <c r="Q88" s="7346"/>
      <c r="R88" s="7347"/>
      <c r="S88" s="7348"/>
      <c r="T88" s="7345"/>
      <c r="U88" s="7346"/>
      <c r="V88" s="7346"/>
      <c r="W88" s="7349"/>
      <c r="X88" s="7345"/>
      <c r="Y88" s="7345"/>
      <c r="Z88" s="7346"/>
      <c r="AA88" s="7346"/>
      <c r="AB88" s="7347"/>
      <c r="AC88" s="7348"/>
      <c r="AD88" s="7345"/>
      <c r="AE88" s="7346"/>
      <c r="AF88" s="7346"/>
      <c r="AG88" s="7349"/>
      <c r="AH88" s="7350"/>
      <c r="AI88" s="7345"/>
      <c r="AJ88" s="7346"/>
      <c r="AK88" s="7346"/>
      <c r="AL88" s="7349"/>
      <c r="AM88" s="235"/>
      <c r="AN88" s="998"/>
      <c r="AP88" s="2312"/>
    </row>
    <row r="89" spans="1:42" s="115" customFormat="1">
      <c r="A89" s="165"/>
      <c r="B89" s="235"/>
      <c r="C89" s="7300">
        <v>3</v>
      </c>
      <c r="D89" s="7301" t="s">
        <v>4498</v>
      </c>
      <c r="E89" s="7301" t="s">
        <v>4493</v>
      </c>
      <c r="F89" s="7301" t="s">
        <v>4517</v>
      </c>
      <c r="G89" s="2417" t="s">
        <v>641</v>
      </c>
      <c r="H89" s="2417" t="s">
        <v>4582</v>
      </c>
      <c r="I89" s="7302">
        <f t="shared" si="17"/>
        <v>0</v>
      </c>
      <c r="J89" s="7302">
        <f t="shared" si="18"/>
        <v>0</v>
      </c>
      <c r="K89" s="7303">
        <f t="shared" si="19"/>
        <v>0</v>
      </c>
      <c r="L89" s="7303">
        <f t="shared" si="20"/>
        <v>0</v>
      </c>
      <c r="M89" s="7304">
        <f t="shared" si="21"/>
        <v>0</v>
      </c>
      <c r="N89" s="7345"/>
      <c r="O89" s="7345"/>
      <c r="P89" s="7346"/>
      <c r="Q89" s="7346"/>
      <c r="R89" s="7347"/>
      <c r="S89" s="7348"/>
      <c r="T89" s="7345"/>
      <c r="U89" s="7346"/>
      <c r="V89" s="7346"/>
      <c r="W89" s="7349"/>
      <c r="X89" s="7345"/>
      <c r="Y89" s="7345"/>
      <c r="Z89" s="7346"/>
      <c r="AA89" s="7346"/>
      <c r="AB89" s="7347"/>
      <c r="AC89" s="7348"/>
      <c r="AD89" s="7345"/>
      <c r="AE89" s="7346"/>
      <c r="AF89" s="7346"/>
      <c r="AG89" s="7349"/>
      <c r="AH89" s="7350"/>
      <c r="AI89" s="7345"/>
      <c r="AJ89" s="7346"/>
      <c r="AK89" s="7346"/>
      <c r="AL89" s="7349"/>
      <c r="AM89" s="235"/>
      <c r="AN89" s="998"/>
      <c r="AP89" s="2312"/>
    </row>
    <row r="90" spans="1:42" s="115" customFormat="1">
      <c r="A90" s="165"/>
      <c r="B90" s="235"/>
      <c r="C90" s="7300">
        <v>4</v>
      </c>
      <c r="D90" s="7301" t="s">
        <v>4498</v>
      </c>
      <c r="E90" s="7301" t="s">
        <v>4494</v>
      </c>
      <c r="F90" s="7301" t="s">
        <v>4534</v>
      </c>
      <c r="G90" s="2417" t="s">
        <v>641</v>
      </c>
      <c r="H90" s="2417" t="s">
        <v>4583</v>
      </c>
      <c r="I90" s="7302">
        <f t="shared" si="17"/>
        <v>0</v>
      </c>
      <c r="J90" s="7302">
        <f t="shared" si="18"/>
        <v>0</v>
      </c>
      <c r="K90" s="7303">
        <f t="shared" si="19"/>
        <v>0</v>
      </c>
      <c r="L90" s="7303">
        <f t="shared" si="20"/>
        <v>0</v>
      </c>
      <c r="M90" s="7304">
        <f t="shared" si="21"/>
        <v>0</v>
      </c>
      <c r="N90" s="7345"/>
      <c r="O90" s="7345"/>
      <c r="P90" s="7346"/>
      <c r="Q90" s="7346"/>
      <c r="R90" s="7347"/>
      <c r="S90" s="7348"/>
      <c r="T90" s="7345"/>
      <c r="U90" s="7346"/>
      <c r="V90" s="7346"/>
      <c r="W90" s="7349"/>
      <c r="X90" s="7345"/>
      <c r="Y90" s="7345"/>
      <c r="Z90" s="7346"/>
      <c r="AA90" s="7346"/>
      <c r="AB90" s="7347"/>
      <c r="AC90" s="7348"/>
      <c r="AD90" s="7345"/>
      <c r="AE90" s="7346"/>
      <c r="AF90" s="7346"/>
      <c r="AG90" s="7349"/>
      <c r="AH90" s="7350"/>
      <c r="AI90" s="7345"/>
      <c r="AJ90" s="7346"/>
      <c r="AK90" s="7346"/>
      <c r="AL90" s="7349"/>
      <c r="AM90" s="235"/>
      <c r="AN90" s="998"/>
      <c r="AP90" s="2312"/>
    </row>
    <row r="91" spans="1:42" s="115" customFormat="1">
      <c r="A91" s="165"/>
      <c r="B91" s="235"/>
      <c r="C91" s="7300">
        <v>5</v>
      </c>
      <c r="D91" s="7301" t="s">
        <v>4498</v>
      </c>
      <c r="E91" s="7301" t="s">
        <v>4496</v>
      </c>
      <c r="F91" s="7301" t="s">
        <v>4503</v>
      </c>
      <c r="G91" s="2417" t="s">
        <v>641</v>
      </c>
      <c r="H91" s="2417" t="s">
        <v>4584</v>
      </c>
      <c r="I91" s="7302">
        <f t="shared" si="17"/>
        <v>0</v>
      </c>
      <c r="J91" s="7302">
        <f t="shared" si="18"/>
        <v>0</v>
      </c>
      <c r="K91" s="7303">
        <f t="shared" si="19"/>
        <v>0</v>
      </c>
      <c r="L91" s="7303">
        <f t="shared" si="20"/>
        <v>0</v>
      </c>
      <c r="M91" s="7304">
        <f t="shared" si="21"/>
        <v>0</v>
      </c>
      <c r="N91" s="7345"/>
      <c r="O91" s="7345"/>
      <c r="P91" s="7346"/>
      <c r="Q91" s="7346"/>
      <c r="R91" s="7347"/>
      <c r="S91" s="7348"/>
      <c r="T91" s="7345"/>
      <c r="U91" s="7346"/>
      <c r="V91" s="7346"/>
      <c r="W91" s="7349"/>
      <c r="X91" s="7345"/>
      <c r="Y91" s="7345"/>
      <c r="Z91" s="7346"/>
      <c r="AA91" s="7346"/>
      <c r="AB91" s="7347"/>
      <c r="AC91" s="7348"/>
      <c r="AD91" s="7345"/>
      <c r="AE91" s="7346"/>
      <c r="AF91" s="7346"/>
      <c r="AG91" s="7349"/>
      <c r="AH91" s="7350"/>
      <c r="AI91" s="7345"/>
      <c r="AJ91" s="7346"/>
      <c r="AK91" s="7346"/>
      <c r="AL91" s="7349"/>
      <c r="AM91" s="235"/>
      <c r="AN91" s="998"/>
      <c r="AP91" s="2312"/>
    </row>
    <row r="92" spans="1:42" s="115" customFormat="1">
      <c r="A92" s="165"/>
      <c r="B92" s="235"/>
      <c r="C92" s="7300">
        <v>6</v>
      </c>
      <c r="D92" s="7301" t="s">
        <v>4498</v>
      </c>
      <c r="E92" s="7301" t="s">
        <v>4499</v>
      </c>
      <c r="F92" s="7301" t="s">
        <v>4520</v>
      </c>
      <c r="G92" s="2417" t="s">
        <v>641</v>
      </c>
      <c r="H92" s="2417" t="s">
        <v>4585</v>
      </c>
      <c r="I92" s="7302">
        <f t="shared" si="17"/>
        <v>0</v>
      </c>
      <c r="J92" s="7302">
        <f t="shared" si="18"/>
        <v>0</v>
      </c>
      <c r="K92" s="7303">
        <f t="shared" si="19"/>
        <v>0</v>
      </c>
      <c r="L92" s="7303">
        <f t="shared" si="20"/>
        <v>0</v>
      </c>
      <c r="M92" s="7304">
        <f t="shared" si="21"/>
        <v>0</v>
      </c>
      <c r="N92" s="7345"/>
      <c r="O92" s="7345"/>
      <c r="P92" s="7346"/>
      <c r="Q92" s="7346"/>
      <c r="R92" s="7347"/>
      <c r="S92" s="7348"/>
      <c r="T92" s="7345"/>
      <c r="U92" s="7346"/>
      <c r="V92" s="7346"/>
      <c r="W92" s="7349"/>
      <c r="X92" s="7345"/>
      <c r="Y92" s="7345"/>
      <c r="Z92" s="7346"/>
      <c r="AA92" s="7346"/>
      <c r="AB92" s="7347"/>
      <c r="AC92" s="7348"/>
      <c r="AD92" s="7345"/>
      <c r="AE92" s="7346"/>
      <c r="AF92" s="7346"/>
      <c r="AG92" s="7349"/>
      <c r="AH92" s="7350"/>
      <c r="AI92" s="7345"/>
      <c r="AJ92" s="7346"/>
      <c r="AK92" s="7346"/>
      <c r="AL92" s="7349"/>
      <c r="AM92" s="235"/>
      <c r="AN92" s="998"/>
      <c r="AP92" s="2312"/>
    </row>
    <row r="93" spans="1:42" s="115" customFormat="1">
      <c r="A93" s="165"/>
      <c r="B93" s="235"/>
      <c r="C93" s="7300">
        <v>7</v>
      </c>
      <c r="D93" s="7301" t="s">
        <v>4498</v>
      </c>
      <c r="E93" s="7301" t="s">
        <v>4493</v>
      </c>
      <c r="F93" s="7301" t="s">
        <v>4586</v>
      </c>
      <c r="G93" s="2417" t="s">
        <v>641</v>
      </c>
      <c r="H93" s="2417" t="s">
        <v>4587</v>
      </c>
      <c r="I93" s="7302">
        <f t="shared" si="17"/>
        <v>0</v>
      </c>
      <c r="J93" s="7302">
        <f t="shared" si="18"/>
        <v>0</v>
      </c>
      <c r="K93" s="7303">
        <f t="shared" si="19"/>
        <v>0</v>
      </c>
      <c r="L93" s="7303">
        <f t="shared" si="20"/>
        <v>0</v>
      </c>
      <c r="M93" s="7304">
        <f t="shared" si="21"/>
        <v>0</v>
      </c>
      <c r="N93" s="7345"/>
      <c r="O93" s="7345"/>
      <c r="P93" s="7346"/>
      <c r="Q93" s="7346"/>
      <c r="R93" s="7347"/>
      <c r="S93" s="7348"/>
      <c r="T93" s="7345"/>
      <c r="U93" s="7346"/>
      <c r="V93" s="7346"/>
      <c r="W93" s="7349"/>
      <c r="X93" s="7345"/>
      <c r="Y93" s="7345"/>
      <c r="Z93" s="7346"/>
      <c r="AA93" s="7346"/>
      <c r="AB93" s="7347"/>
      <c r="AC93" s="7348"/>
      <c r="AD93" s="7345"/>
      <c r="AE93" s="7346"/>
      <c r="AF93" s="7346"/>
      <c r="AG93" s="7349"/>
      <c r="AH93" s="7350"/>
      <c r="AI93" s="7345"/>
      <c r="AJ93" s="7346"/>
      <c r="AK93" s="7346"/>
      <c r="AL93" s="7349"/>
      <c r="AM93" s="235"/>
      <c r="AN93" s="998"/>
      <c r="AP93" s="2312"/>
    </row>
    <row r="94" spans="1:42" s="115" customFormat="1">
      <c r="A94" s="165"/>
      <c r="B94" s="235"/>
      <c r="C94" s="7343">
        <v>1</v>
      </c>
      <c r="D94" s="7344" t="s">
        <v>4499</v>
      </c>
      <c r="E94" s="7344" t="s">
        <v>4534</v>
      </c>
      <c r="F94" s="7344" t="s">
        <v>4524</v>
      </c>
      <c r="G94" s="2429" t="s">
        <v>649</v>
      </c>
      <c r="H94" s="2429" t="s">
        <v>4588</v>
      </c>
      <c r="I94" s="7302">
        <f t="shared" si="17"/>
        <v>0</v>
      </c>
      <c r="J94" s="7302">
        <f t="shared" si="18"/>
        <v>0</v>
      </c>
      <c r="K94" s="7303">
        <f t="shared" si="19"/>
        <v>0</v>
      </c>
      <c r="L94" s="7303">
        <f t="shared" si="20"/>
        <v>0</v>
      </c>
      <c r="M94" s="7304">
        <f t="shared" si="21"/>
        <v>0</v>
      </c>
      <c r="N94" s="7345"/>
      <c r="O94" s="7345"/>
      <c r="P94" s="7346"/>
      <c r="Q94" s="7346"/>
      <c r="R94" s="7347"/>
      <c r="S94" s="7348"/>
      <c r="T94" s="7345"/>
      <c r="U94" s="7346"/>
      <c r="V94" s="7346"/>
      <c r="W94" s="7349"/>
      <c r="X94" s="7345"/>
      <c r="Y94" s="7345"/>
      <c r="Z94" s="7346"/>
      <c r="AA94" s="7346"/>
      <c r="AB94" s="7347"/>
      <c r="AC94" s="7348"/>
      <c r="AD94" s="7345"/>
      <c r="AE94" s="7346"/>
      <c r="AF94" s="7346"/>
      <c r="AG94" s="7349"/>
      <c r="AH94" s="7350"/>
      <c r="AI94" s="7351"/>
      <c r="AJ94" s="7346"/>
      <c r="AK94" s="7346"/>
      <c r="AL94" s="7349"/>
      <c r="AM94" s="235"/>
      <c r="AN94" s="998"/>
      <c r="AP94" s="2312"/>
    </row>
    <row r="95" spans="1:42" s="115" customFormat="1">
      <c r="A95" s="165"/>
      <c r="B95" s="235"/>
      <c r="C95" s="7343">
        <v>2</v>
      </c>
      <c r="D95" s="7344" t="s">
        <v>4499</v>
      </c>
      <c r="E95" s="7344" t="s">
        <v>4534</v>
      </c>
      <c r="F95" s="7344" t="s">
        <v>4513</v>
      </c>
      <c r="G95" s="2429" t="s">
        <v>649</v>
      </c>
      <c r="H95" s="2429" t="s">
        <v>4589</v>
      </c>
      <c r="I95" s="7302">
        <f t="shared" ref="I95:I126" si="22">N95+S95+X95+AC95+AH95</f>
        <v>0</v>
      </c>
      <c r="J95" s="7302">
        <f t="shared" ref="J95:J126" si="23">O95+T95+Y95+AD95+AI95</f>
        <v>0</v>
      </c>
      <c r="K95" s="7303">
        <f t="shared" ref="K95:K126" si="24">P95+U95+Z95+AE95+AJ95</f>
        <v>0</v>
      </c>
      <c r="L95" s="7303">
        <f t="shared" ref="L95:L126" si="25">Q95+V95+AA95+AF95+AK95</f>
        <v>0</v>
      </c>
      <c r="M95" s="7304">
        <f t="shared" ref="M95:M126" si="26">R95+W95+AB95+AG95+AL95</f>
        <v>0</v>
      </c>
      <c r="N95" s="7345"/>
      <c r="O95" s="7345"/>
      <c r="P95" s="7346"/>
      <c r="Q95" s="7346"/>
      <c r="R95" s="7347"/>
      <c r="S95" s="7348"/>
      <c r="T95" s="7345"/>
      <c r="U95" s="7346"/>
      <c r="V95" s="7346"/>
      <c r="W95" s="7349"/>
      <c r="X95" s="7345"/>
      <c r="Y95" s="7345"/>
      <c r="Z95" s="7346"/>
      <c r="AA95" s="7346"/>
      <c r="AB95" s="7347"/>
      <c r="AC95" s="7348"/>
      <c r="AD95" s="7345"/>
      <c r="AE95" s="7346"/>
      <c r="AF95" s="7346"/>
      <c r="AG95" s="7349"/>
      <c r="AH95" s="7350"/>
      <c r="AI95" s="7351"/>
      <c r="AJ95" s="7346"/>
      <c r="AK95" s="7346"/>
      <c r="AL95" s="7349"/>
      <c r="AM95" s="235"/>
      <c r="AN95" s="998"/>
      <c r="AP95" s="2312"/>
    </row>
    <row r="96" spans="1:42" s="115" customFormat="1">
      <c r="A96" s="165"/>
      <c r="B96" s="235"/>
      <c r="C96" s="7343">
        <v>3</v>
      </c>
      <c r="D96" s="7344" t="s">
        <v>4499</v>
      </c>
      <c r="E96" s="7344" t="s">
        <v>4493</v>
      </c>
      <c r="F96" s="7344" t="s">
        <v>4528</v>
      </c>
      <c r="G96" s="2429" t="s">
        <v>649</v>
      </c>
      <c r="H96" s="2429" t="s">
        <v>4590</v>
      </c>
      <c r="I96" s="7302">
        <f t="shared" si="22"/>
        <v>0</v>
      </c>
      <c r="J96" s="7302">
        <f t="shared" si="23"/>
        <v>0</v>
      </c>
      <c r="K96" s="7303">
        <f t="shared" si="24"/>
        <v>0</v>
      </c>
      <c r="L96" s="7303">
        <f t="shared" si="25"/>
        <v>0</v>
      </c>
      <c r="M96" s="7304">
        <f t="shared" si="26"/>
        <v>0</v>
      </c>
      <c r="N96" s="7345"/>
      <c r="O96" s="7345"/>
      <c r="P96" s="7346"/>
      <c r="Q96" s="7346"/>
      <c r="R96" s="7347"/>
      <c r="S96" s="7348"/>
      <c r="T96" s="7345"/>
      <c r="U96" s="7346"/>
      <c r="V96" s="7346"/>
      <c r="W96" s="7349"/>
      <c r="X96" s="7345"/>
      <c r="Y96" s="7345"/>
      <c r="Z96" s="7346"/>
      <c r="AA96" s="7346"/>
      <c r="AB96" s="7347"/>
      <c r="AC96" s="7348"/>
      <c r="AD96" s="7345"/>
      <c r="AE96" s="7346"/>
      <c r="AF96" s="7346"/>
      <c r="AG96" s="7349"/>
      <c r="AH96" s="7350"/>
      <c r="AI96" s="7351"/>
      <c r="AJ96" s="7346"/>
      <c r="AK96" s="7346"/>
      <c r="AL96" s="7349"/>
      <c r="AM96" s="235"/>
      <c r="AN96" s="998"/>
      <c r="AP96" s="2312"/>
    </row>
    <row r="97" spans="1:42" s="115" customFormat="1">
      <c r="A97" s="165"/>
      <c r="B97" s="235"/>
      <c r="C97" s="7343">
        <v>4</v>
      </c>
      <c r="D97" s="7344" t="s">
        <v>4499</v>
      </c>
      <c r="E97" s="7344" t="s">
        <v>4500</v>
      </c>
      <c r="F97" s="7344" t="s">
        <v>4528</v>
      </c>
      <c r="G97" s="2429" t="s">
        <v>649</v>
      </c>
      <c r="H97" s="2429" t="s">
        <v>4591</v>
      </c>
      <c r="I97" s="7302">
        <f t="shared" si="22"/>
        <v>0</v>
      </c>
      <c r="J97" s="7302">
        <f t="shared" si="23"/>
        <v>0</v>
      </c>
      <c r="K97" s="7303">
        <f t="shared" si="24"/>
        <v>0</v>
      </c>
      <c r="L97" s="7303">
        <f t="shared" si="25"/>
        <v>0</v>
      </c>
      <c r="M97" s="7304">
        <f t="shared" si="26"/>
        <v>0</v>
      </c>
      <c r="N97" s="7345"/>
      <c r="O97" s="7345"/>
      <c r="P97" s="7346"/>
      <c r="Q97" s="7346"/>
      <c r="R97" s="7347"/>
      <c r="S97" s="7348"/>
      <c r="T97" s="7345"/>
      <c r="U97" s="7346"/>
      <c r="V97" s="7346"/>
      <c r="W97" s="7349"/>
      <c r="X97" s="7345"/>
      <c r="Y97" s="7345"/>
      <c r="Z97" s="7346"/>
      <c r="AA97" s="7346"/>
      <c r="AB97" s="7347"/>
      <c r="AC97" s="7348"/>
      <c r="AD97" s="7345"/>
      <c r="AE97" s="7346"/>
      <c r="AF97" s="7346"/>
      <c r="AG97" s="7349"/>
      <c r="AH97" s="7350"/>
      <c r="AI97" s="7351"/>
      <c r="AJ97" s="7346"/>
      <c r="AK97" s="7346"/>
      <c r="AL97" s="7349"/>
      <c r="AM97" s="235"/>
      <c r="AN97" s="998"/>
      <c r="AP97" s="2312"/>
    </row>
    <row r="98" spans="1:42" s="115" customFormat="1">
      <c r="A98" s="165"/>
      <c r="B98" s="235"/>
      <c r="C98" s="7343">
        <v>5</v>
      </c>
      <c r="D98" s="7344" t="s">
        <v>4499</v>
      </c>
      <c r="E98" s="7344" t="s">
        <v>4495</v>
      </c>
      <c r="F98" s="7344" t="s">
        <v>4534</v>
      </c>
      <c r="G98" s="2429" t="s">
        <v>649</v>
      </c>
      <c r="H98" s="2429" t="s">
        <v>4592</v>
      </c>
      <c r="I98" s="7302">
        <f t="shared" si="22"/>
        <v>0</v>
      </c>
      <c r="J98" s="7302">
        <f t="shared" si="23"/>
        <v>0</v>
      </c>
      <c r="K98" s="7303">
        <f t="shared" si="24"/>
        <v>0</v>
      </c>
      <c r="L98" s="7303">
        <f t="shared" si="25"/>
        <v>0</v>
      </c>
      <c r="M98" s="7304">
        <f t="shared" si="26"/>
        <v>0</v>
      </c>
      <c r="N98" s="7345"/>
      <c r="O98" s="7345"/>
      <c r="P98" s="7346"/>
      <c r="Q98" s="7346"/>
      <c r="R98" s="7347"/>
      <c r="S98" s="7348"/>
      <c r="T98" s="7345"/>
      <c r="U98" s="7346"/>
      <c r="V98" s="7346"/>
      <c r="W98" s="7349"/>
      <c r="X98" s="7345"/>
      <c r="Y98" s="7345"/>
      <c r="Z98" s="7346"/>
      <c r="AA98" s="7346"/>
      <c r="AB98" s="7347"/>
      <c r="AC98" s="7348"/>
      <c r="AD98" s="7345"/>
      <c r="AE98" s="7346"/>
      <c r="AF98" s="7346"/>
      <c r="AG98" s="7349"/>
      <c r="AH98" s="7350"/>
      <c r="AI98" s="7351"/>
      <c r="AJ98" s="7346"/>
      <c r="AK98" s="7346"/>
      <c r="AL98" s="7349"/>
      <c r="AM98" s="235"/>
      <c r="AN98" s="998"/>
      <c r="AP98" s="2312"/>
    </row>
    <row r="99" spans="1:42" s="115" customFormat="1">
      <c r="A99" s="165"/>
      <c r="B99" s="235"/>
      <c r="C99" s="7343">
        <v>6</v>
      </c>
      <c r="D99" s="7344" t="s">
        <v>4499</v>
      </c>
      <c r="E99" s="7344" t="s">
        <v>4496</v>
      </c>
      <c r="F99" s="7344" t="s">
        <v>4515</v>
      </c>
      <c r="G99" s="2429" t="s">
        <v>649</v>
      </c>
      <c r="H99" s="2429" t="s">
        <v>4593</v>
      </c>
      <c r="I99" s="7302">
        <f t="shared" si="22"/>
        <v>0</v>
      </c>
      <c r="J99" s="7302">
        <f t="shared" si="23"/>
        <v>0</v>
      </c>
      <c r="K99" s="7303">
        <f t="shared" si="24"/>
        <v>0</v>
      </c>
      <c r="L99" s="7303">
        <f t="shared" si="25"/>
        <v>0</v>
      </c>
      <c r="M99" s="7304">
        <f t="shared" si="26"/>
        <v>0</v>
      </c>
      <c r="N99" s="7345"/>
      <c r="O99" s="7345"/>
      <c r="P99" s="7346"/>
      <c r="Q99" s="7346"/>
      <c r="R99" s="7347"/>
      <c r="S99" s="7348"/>
      <c r="T99" s="7345"/>
      <c r="U99" s="7346"/>
      <c r="V99" s="7346"/>
      <c r="W99" s="7349"/>
      <c r="X99" s="7345"/>
      <c r="Y99" s="7345"/>
      <c r="Z99" s="7346"/>
      <c r="AA99" s="7346"/>
      <c r="AB99" s="7347"/>
      <c r="AC99" s="7348"/>
      <c r="AD99" s="7345"/>
      <c r="AE99" s="7346"/>
      <c r="AF99" s="7346"/>
      <c r="AG99" s="7349"/>
      <c r="AH99" s="7350"/>
      <c r="AI99" s="7351"/>
      <c r="AJ99" s="7346"/>
      <c r="AK99" s="7346"/>
      <c r="AL99" s="7349"/>
      <c r="AM99" s="235"/>
      <c r="AN99" s="998"/>
      <c r="AP99" s="2312"/>
    </row>
    <row r="100" spans="1:42" s="115" customFormat="1">
      <c r="A100" s="165"/>
      <c r="B100" s="235"/>
      <c r="C100" s="7343">
        <v>7</v>
      </c>
      <c r="D100" s="7344" t="s">
        <v>4499</v>
      </c>
      <c r="E100" s="7344" t="s">
        <v>4522</v>
      </c>
      <c r="F100" s="7344" t="s">
        <v>4520</v>
      </c>
      <c r="G100" s="2429" t="s">
        <v>649</v>
      </c>
      <c r="H100" s="2429" t="s">
        <v>4594</v>
      </c>
      <c r="I100" s="7302">
        <f t="shared" si="22"/>
        <v>0</v>
      </c>
      <c r="J100" s="7302">
        <f t="shared" si="23"/>
        <v>0</v>
      </c>
      <c r="K100" s="7303">
        <f t="shared" si="24"/>
        <v>0</v>
      </c>
      <c r="L100" s="7303">
        <f t="shared" si="25"/>
        <v>0</v>
      </c>
      <c r="M100" s="7304">
        <f t="shared" si="26"/>
        <v>0</v>
      </c>
      <c r="N100" s="7345"/>
      <c r="O100" s="7345"/>
      <c r="P100" s="7346"/>
      <c r="Q100" s="7346"/>
      <c r="R100" s="7347"/>
      <c r="S100" s="7348"/>
      <c r="T100" s="7345"/>
      <c r="U100" s="7346"/>
      <c r="V100" s="7346"/>
      <c r="W100" s="7349"/>
      <c r="X100" s="7345"/>
      <c r="Y100" s="7345"/>
      <c r="Z100" s="7346"/>
      <c r="AA100" s="7346"/>
      <c r="AB100" s="7347"/>
      <c r="AC100" s="7348"/>
      <c r="AD100" s="7345"/>
      <c r="AE100" s="7346"/>
      <c r="AF100" s="7346"/>
      <c r="AG100" s="7349"/>
      <c r="AH100" s="7350"/>
      <c r="AI100" s="7351"/>
      <c r="AJ100" s="7346"/>
      <c r="AK100" s="7346"/>
      <c r="AL100" s="7349"/>
      <c r="AM100" s="235"/>
      <c r="AN100" s="998"/>
      <c r="AP100" s="2312"/>
    </row>
    <row r="101" spans="1:42" s="115" customFormat="1">
      <c r="A101" s="165"/>
      <c r="B101" s="235"/>
      <c r="C101" s="7343">
        <v>8</v>
      </c>
      <c r="D101" s="7344" t="s">
        <v>4499</v>
      </c>
      <c r="E101" s="7344" t="s">
        <v>4566</v>
      </c>
      <c r="F101" s="7344" t="s">
        <v>4534</v>
      </c>
      <c r="G101" s="2429" t="s">
        <v>649</v>
      </c>
      <c r="H101" s="2429" t="s">
        <v>4595</v>
      </c>
      <c r="I101" s="7302">
        <f t="shared" si="22"/>
        <v>0</v>
      </c>
      <c r="J101" s="7302">
        <f t="shared" si="23"/>
        <v>0</v>
      </c>
      <c r="K101" s="7303">
        <f t="shared" si="24"/>
        <v>0</v>
      </c>
      <c r="L101" s="7303">
        <f t="shared" si="25"/>
        <v>0</v>
      </c>
      <c r="M101" s="7304">
        <f t="shared" si="26"/>
        <v>0</v>
      </c>
      <c r="N101" s="7345"/>
      <c r="O101" s="7345"/>
      <c r="P101" s="7346"/>
      <c r="Q101" s="7346"/>
      <c r="R101" s="7347"/>
      <c r="S101" s="7348"/>
      <c r="T101" s="7345"/>
      <c r="U101" s="7346"/>
      <c r="V101" s="7346"/>
      <c r="W101" s="7349"/>
      <c r="X101" s="7345"/>
      <c r="Y101" s="7345"/>
      <c r="Z101" s="7346"/>
      <c r="AA101" s="7346"/>
      <c r="AB101" s="7347"/>
      <c r="AC101" s="7348"/>
      <c r="AD101" s="7345"/>
      <c r="AE101" s="7346"/>
      <c r="AF101" s="7346"/>
      <c r="AG101" s="7349"/>
      <c r="AH101" s="7350"/>
      <c r="AI101" s="7351"/>
      <c r="AJ101" s="7346"/>
      <c r="AK101" s="7346"/>
      <c r="AL101" s="7349"/>
      <c r="AM101" s="235"/>
      <c r="AN101" s="998"/>
      <c r="AP101" s="2312"/>
    </row>
    <row r="102" spans="1:42" s="115" customFormat="1">
      <c r="A102" s="165"/>
      <c r="B102" s="235"/>
      <c r="C102" s="7300">
        <v>1</v>
      </c>
      <c r="D102" s="7301" t="s">
        <v>4500</v>
      </c>
      <c r="E102" s="7301" t="s">
        <v>4493</v>
      </c>
      <c r="F102" s="7301" t="s">
        <v>4520</v>
      </c>
      <c r="G102" s="2417" t="s">
        <v>658</v>
      </c>
      <c r="H102" s="2417" t="s">
        <v>4596</v>
      </c>
      <c r="I102" s="7302">
        <f t="shared" si="22"/>
        <v>0</v>
      </c>
      <c r="J102" s="7302">
        <f t="shared" si="23"/>
        <v>0</v>
      </c>
      <c r="K102" s="7303">
        <f t="shared" si="24"/>
        <v>0</v>
      </c>
      <c r="L102" s="7303">
        <f t="shared" si="25"/>
        <v>0</v>
      </c>
      <c r="M102" s="7304">
        <f t="shared" si="26"/>
        <v>0</v>
      </c>
      <c r="N102" s="7345"/>
      <c r="O102" s="7345"/>
      <c r="P102" s="7346"/>
      <c r="Q102" s="7346"/>
      <c r="R102" s="7347"/>
      <c r="S102" s="7348"/>
      <c r="T102" s="7345"/>
      <c r="U102" s="7346"/>
      <c r="V102" s="7346"/>
      <c r="W102" s="7349"/>
      <c r="X102" s="7345"/>
      <c r="Y102" s="7345"/>
      <c r="Z102" s="7346"/>
      <c r="AA102" s="7346"/>
      <c r="AB102" s="7347"/>
      <c r="AC102" s="7348"/>
      <c r="AD102" s="7345"/>
      <c r="AE102" s="7346"/>
      <c r="AF102" s="7346"/>
      <c r="AG102" s="7349"/>
      <c r="AH102" s="7350"/>
      <c r="AI102" s="7351"/>
      <c r="AJ102" s="7346"/>
      <c r="AK102" s="7346"/>
      <c r="AL102" s="7349"/>
      <c r="AM102" s="235"/>
      <c r="AN102" s="998"/>
      <c r="AP102" s="2312"/>
    </row>
    <row r="103" spans="1:42" s="115" customFormat="1">
      <c r="A103" s="165"/>
      <c r="B103" s="235"/>
      <c r="C103" s="7300">
        <v>2</v>
      </c>
      <c r="D103" s="7301" t="s">
        <v>4500</v>
      </c>
      <c r="E103" s="7301" t="s">
        <v>4494</v>
      </c>
      <c r="F103" s="7301" t="s">
        <v>4520</v>
      </c>
      <c r="G103" s="2417" t="s">
        <v>658</v>
      </c>
      <c r="H103" s="2417" t="s">
        <v>4597</v>
      </c>
      <c r="I103" s="7302">
        <f t="shared" si="22"/>
        <v>0</v>
      </c>
      <c r="J103" s="7302">
        <f t="shared" si="23"/>
        <v>0</v>
      </c>
      <c r="K103" s="7303">
        <f t="shared" si="24"/>
        <v>0</v>
      </c>
      <c r="L103" s="7303">
        <f t="shared" si="25"/>
        <v>0</v>
      </c>
      <c r="M103" s="7304">
        <f t="shared" si="26"/>
        <v>0</v>
      </c>
      <c r="N103" s="7345"/>
      <c r="O103" s="7345"/>
      <c r="P103" s="7346"/>
      <c r="Q103" s="7346"/>
      <c r="R103" s="7347"/>
      <c r="S103" s="7348"/>
      <c r="T103" s="7345"/>
      <c r="U103" s="7346"/>
      <c r="V103" s="7346"/>
      <c r="W103" s="7349"/>
      <c r="X103" s="7345"/>
      <c r="Y103" s="7345"/>
      <c r="Z103" s="7346"/>
      <c r="AA103" s="7346"/>
      <c r="AB103" s="7347"/>
      <c r="AC103" s="7348"/>
      <c r="AD103" s="7345"/>
      <c r="AE103" s="7346"/>
      <c r="AF103" s="7346"/>
      <c r="AG103" s="7349"/>
      <c r="AH103" s="7350"/>
      <c r="AI103" s="7351"/>
      <c r="AJ103" s="7346"/>
      <c r="AK103" s="7346"/>
      <c r="AL103" s="7349"/>
      <c r="AM103" s="235"/>
      <c r="AN103" s="998"/>
      <c r="AP103" s="2312"/>
    </row>
    <row r="104" spans="1:42" s="115" customFormat="1">
      <c r="A104" s="165"/>
      <c r="B104" s="235"/>
      <c r="C104" s="7300">
        <v>3</v>
      </c>
      <c r="D104" s="7301" t="s">
        <v>4500</v>
      </c>
      <c r="E104" s="7301" t="s">
        <v>4496</v>
      </c>
      <c r="F104" s="7301" t="s">
        <v>4513</v>
      </c>
      <c r="G104" s="2417" t="s">
        <v>658</v>
      </c>
      <c r="H104" s="2417" t="s">
        <v>4598</v>
      </c>
      <c r="I104" s="7302">
        <f t="shared" si="22"/>
        <v>0</v>
      </c>
      <c r="J104" s="7302">
        <f t="shared" si="23"/>
        <v>0</v>
      </c>
      <c r="K104" s="7303">
        <f t="shared" si="24"/>
        <v>0</v>
      </c>
      <c r="L104" s="7303">
        <f t="shared" si="25"/>
        <v>0</v>
      </c>
      <c r="M104" s="7304">
        <f t="shared" si="26"/>
        <v>0</v>
      </c>
      <c r="N104" s="7345"/>
      <c r="O104" s="7345"/>
      <c r="P104" s="7346"/>
      <c r="Q104" s="7346"/>
      <c r="R104" s="7347"/>
      <c r="S104" s="7348"/>
      <c r="T104" s="7345"/>
      <c r="U104" s="7346"/>
      <c r="V104" s="7346"/>
      <c r="W104" s="7349"/>
      <c r="X104" s="7345"/>
      <c r="Y104" s="7345"/>
      <c r="Z104" s="7346"/>
      <c r="AA104" s="7346"/>
      <c r="AB104" s="7347"/>
      <c r="AC104" s="7348"/>
      <c r="AD104" s="7345"/>
      <c r="AE104" s="7346"/>
      <c r="AF104" s="7346"/>
      <c r="AG104" s="7349"/>
      <c r="AH104" s="7350"/>
      <c r="AI104" s="7351"/>
      <c r="AJ104" s="7346"/>
      <c r="AK104" s="7346"/>
      <c r="AL104" s="7349"/>
      <c r="AM104" s="235"/>
      <c r="AN104" s="998"/>
      <c r="AP104" s="2312"/>
    </row>
    <row r="105" spans="1:42" s="115" customFormat="1">
      <c r="A105" s="165"/>
      <c r="B105" s="235"/>
      <c r="C105" s="7300">
        <v>4</v>
      </c>
      <c r="D105" s="7301" t="s">
        <v>4500</v>
      </c>
      <c r="E105" s="7301" t="s">
        <v>4499</v>
      </c>
      <c r="F105" s="7301" t="s">
        <v>4503</v>
      </c>
      <c r="G105" s="2417" t="s">
        <v>658</v>
      </c>
      <c r="H105" s="2417" t="s">
        <v>4599</v>
      </c>
      <c r="I105" s="7302">
        <f t="shared" si="22"/>
        <v>0</v>
      </c>
      <c r="J105" s="7302">
        <f t="shared" si="23"/>
        <v>0</v>
      </c>
      <c r="K105" s="7303">
        <f t="shared" si="24"/>
        <v>0</v>
      </c>
      <c r="L105" s="7303">
        <f t="shared" si="25"/>
        <v>0</v>
      </c>
      <c r="M105" s="7304">
        <f t="shared" si="26"/>
        <v>0</v>
      </c>
      <c r="N105" s="7345"/>
      <c r="O105" s="7345"/>
      <c r="P105" s="7346"/>
      <c r="Q105" s="7346"/>
      <c r="R105" s="7347"/>
      <c r="S105" s="7348"/>
      <c r="T105" s="7345"/>
      <c r="U105" s="7346"/>
      <c r="V105" s="7346"/>
      <c r="W105" s="7349"/>
      <c r="X105" s="7345"/>
      <c r="Y105" s="7345"/>
      <c r="Z105" s="7346"/>
      <c r="AA105" s="7346"/>
      <c r="AB105" s="7347"/>
      <c r="AC105" s="7348"/>
      <c r="AD105" s="7345"/>
      <c r="AE105" s="7346"/>
      <c r="AF105" s="7346"/>
      <c r="AG105" s="7349"/>
      <c r="AH105" s="7350"/>
      <c r="AI105" s="7351"/>
      <c r="AJ105" s="7346"/>
      <c r="AK105" s="7346"/>
      <c r="AL105" s="7349"/>
      <c r="AM105" s="235"/>
      <c r="AN105" s="998"/>
      <c r="AP105" s="2312"/>
    </row>
    <row r="106" spans="1:42" s="115" customFormat="1">
      <c r="A106" s="165"/>
      <c r="B106" s="235"/>
      <c r="C106" s="7300">
        <v>5</v>
      </c>
      <c r="D106" s="7301" t="s">
        <v>4500</v>
      </c>
      <c r="E106" s="7301" t="s">
        <v>4522</v>
      </c>
      <c r="F106" s="7301" t="s">
        <v>4513</v>
      </c>
      <c r="G106" s="2417" t="s">
        <v>658</v>
      </c>
      <c r="H106" s="2417" t="s">
        <v>4600</v>
      </c>
      <c r="I106" s="7302">
        <f t="shared" si="22"/>
        <v>0</v>
      </c>
      <c r="J106" s="7302">
        <f t="shared" si="23"/>
        <v>0</v>
      </c>
      <c r="K106" s="7303">
        <f t="shared" si="24"/>
        <v>0</v>
      </c>
      <c r="L106" s="7303">
        <f t="shared" si="25"/>
        <v>0</v>
      </c>
      <c r="M106" s="7304">
        <f t="shared" si="26"/>
        <v>0</v>
      </c>
      <c r="N106" s="7345"/>
      <c r="O106" s="7345"/>
      <c r="P106" s="7346"/>
      <c r="Q106" s="7346"/>
      <c r="R106" s="7347"/>
      <c r="S106" s="7348"/>
      <c r="T106" s="7345"/>
      <c r="U106" s="7346"/>
      <c r="V106" s="7346"/>
      <c r="W106" s="7349"/>
      <c r="X106" s="7345"/>
      <c r="Y106" s="7345"/>
      <c r="Z106" s="7346"/>
      <c r="AA106" s="7346"/>
      <c r="AB106" s="7347"/>
      <c r="AC106" s="7348"/>
      <c r="AD106" s="7345"/>
      <c r="AE106" s="7346"/>
      <c r="AF106" s="7346"/>
      <c r="AG106" s="7349"/>
      <c r="AH106" s="7350"/>
      <c r="AI106" s="7351"/>
      <c r="AJ106" s="7346"/>
      <c r="AK106" s="7346"/>
      <c r="AL106" s="7349"/>
      <c r="AM106" s="235"/>
      <c r="AN106" s="998"/>
      <c r="AP106" s="2312"/>
    </row>
    <row r="107" spans="1:42" s="115" customFormat="1">
      <c r="A107" s="165"/>
      <c r="B107" s="235"/>
      <c r="C107" s="7300">
        <v>6</v>
      </c>
      <c r="D107" s="7301" t="s">
        <v>4500</v>
      </c>
      <c r="E107" s="7301" t="s">
        <v>4566</v>
      </c>
      <c r="F107" s="7301" t="s">
        <v>4503</v>
      </c>
      <c r="G107" s="2417" t="s">
        <v>658</v>
      </c>
      <c r="H107" s="2417" t="s">
        <v>4601</v>
      </c>
      <c r="I107" s="7302">
        <f t="shared" si="22"/>
        <v>0</v>
      </c>
      <c r="J107" s="7302">
        <f t="shared" si="23"/>
        <v>0</v>
      </c>
      <c r="K107" s="7303">
        <f t="shared" si="24"/>
        <v>0</v>
      </c>
      <c r="L107" s="7303">
        <f t="shared" si="25"/>
        <v>0</v>
      </c>
      <c r="M107" s="7304">
        <f t="shared" si="26"/>
        <v>0</v>
      </c>
      <c r="N107" s="7345"/>
      <c r="O107" s="7345"/>
      <c r="P107" s="7346"/>
      <c r="Q107" s="7346"/>
      <c r="R107" s="7347"/>
      <c r="S107" s="7348"/>
      <c r="T107" s="7345"/>
      <c r="U107" s="7346"/>
      <c r="V107" s="7346"/>
      <c r="W107" s="7349"/>
      <c r="X107" s="7345"/>
      <c r="Y107" s="7345"/>
      <c r="Z107" s="7346"/>
      <c r="AA107" s="7346"/>
      <c r="AB107" s="7347"/>
      <c r="AC107" s="7348"/>
      <c r="AD107" s="7345"/>
      <c r="AE107" s="7346"/>
      <c r="AF107" s="7346"/>
      <c r="AG107" s="7349"/>
      <c r="AH107" s="7350"/>
      <c r="AI107" s="7351"/>
      <c r="AJ107" s="7346"/>
      <c r="AK107" s="7346"/>
      <c r="AL107" s="7349"/>
      <c r="AM107" s="235"/>
      <c r="AN107" s="998"/>
      <c r="AP107" s="2312"/>
    </row>
    <row r="108" spans="1:42" s="115" customFormat="1">
      <c r="A108" s="165"/>
      <c r="B108" s="235"/>
      <c r="C108" s="7300">
        <v>7</v>
      </c>
      <c r="D108" s="7301" t="s">
        <v>4500</v>
      </c>
      <c r="E108" s="7301" t="s">
        <v>4566</v>
      </c>
      <c r="F108" s="7301" t="s">
        <v>4522</v>
      </c>
      <c r="G108" s="2417" t="s">
        <v>658</v>
      </c>
      <c r="H108" s="2417" t="s">
        <v>4602</v>
      </c>
      <c r="I108" s="7302">
        <f t="shared" si="22"/>
        <v>0</v>
      </c>
      <c r="J108" s="7302">
        <f t="shared" si="23"/>
        <v>0</v>
      </c>
      <c r="K108" s="7303">
        <f t="shared" si="24"/>
        <v>0</v>
      </c>
      <c r="L108" s="7303">
        <f t="shared" si="25"/>
        <v>0</v>
      </c>
      <c r="M108" s="7304">
        <f t="shared" si="26"/>
        <v>0</v>
      </c>
      <c r="N108" s="7345"/>
      <c r="O108" s="7345"/>
      <c r="P108" s="7346"/>
      <c r="Q108" s="7346"/>
      <c r="R108" s="7347"/>
      <c r="S108" s="7348"/>
      <c r="T108" s="7345"/>
      <c r="U108" s="7346"/>
      <c r="V108" s="7346"/>
      <c r="W108" s="7349"/>
      <c r="X108" s="7345"/>
      <c r="Y108" s="7345"/>
      <c r="Z108" s="7346"/>
      <c r="AA108" s="7346"/>
      <c r="AB108" s="7347"/>
      <c r="AC108" s="7348"/>
      <c r="AD108" s="7345"/>
      <c r="AE108" s="7346"/>
      <c r="AF108" s="7346"/>
      <c r="AG108" s="7349"/>
      <c r="AH108" s="7350"/>
      <c r="AI108" s="7351"/>
      <c r="AJ108" s="7346"/>
      <c r="AK108" s="7346"/>
      <c r="AL108" s="7349"/>
      <c r="AM108" s="235"/>
      <c r="AN108" s="998"/>
      <c r="AP108" s="2312"/>
    </row>
    <row r="109" spans="1:42" s="115" customFormat="1">
      <c r="A109" s="165"/>
      <c r="B109" s="235"/>
      <c r="C109" s="7343">
        <v>1</v>
      </c>
      <c r="D109" s="7344" t="s">
        <v>4501</v>
      </c>
      <c r="E109" s="7344" t="s">
        <v>4500</v>
      </c>
      <c r="F109" s="7344" t="s">
        <v>4512</v>
      </c>
      <c r="G109" s="2429" t="s">
        <v>666</v>
      </c>
      <c r="H109" s="2429" t="s">
        <v>4603</v>
      </c>
      <c r="I109" s="7302">
        <f t="shared" si="22"/>
        <v>0</v>
      </c>
      <c r="J109" s="7302">
        <f t="shared" si="23"/>
        <v>0</v>
      </c>
      <c r="K109" s="7303">
        <f t="shared" si="24"/>
        <v>0</v>
      </c>
      <c r="L109" s="7303">
        <f t="shared" si="25"/>
        <v>0</v>
      </c>
      <c r="M109" s="7304">
        <f t="shared" si="26"/>
        <v>0</v>
      </c>
      <c r="N109" s="7345"/>
      <c r="O109" s="7345"/>
      <c r="P109" s="7346"/>
      <c r="Q109" s="7346"/>
      <c r="R109" s="7347"/>
      <c r="S109" s="7348"/>
      <c r="T109" s="7345"/>
      <c r="U109" s="7346"/>
      <c r="V109" s="7346"/>
      <c r="W109" s="7349"/>
      <c r="X109" s="7345"/>
      <c r="Y109" s="7345"/>
      <c r="Z109" s="7346"/>
      <c r="AA109" s="7346"/>
      <c r="AB109" s="7347"/>
      <c r="AC109" s="7348"/>
      <c r="AD109" s="7345"/>
      <c r="AE109" s="7346"/>
      <c r="AF109" s="7346"/>
      <c r="AG109" s="7349"/>
      <c r="AH109" s="7350"/>
      <c r="AI109" s="7351"/>
      <c r="AJ109" s="7346"/>
      <c r="AK109" s="7346"/>
      <c r="AL109" s="7349"/>
      <c r="AM109" s="235"/>
      <c r="AN109" s="998"/>
      <c r="AP109" s="2312"/>
    </row>
    <row r="110" spans="1:42" s="115" customFormat="1">
      <c r="A110" s="165"/>
      <c r="B110" s="235"/>
      <c r="C110" s="7343">
        <v>2</v>
      </c>
      <c r="D110" s="7344" t="s">
        <v>4501</v>
      </c>
      <c r="E110" s="7344" t="s">
        <v>4494</v>
      </c>
      <c r="F110" s="7344" t="s">
        <v>4513</v>
      </c>
      <c r="G110" s="2429" t="s">
        <v>666</v>
      </c>
      <c r="H110" s="2429" t="s">
        <v>4604</v>
      </c>
      <c r="I110" s="7302">
        <f t="shared" si="22"/>
        <v>0</v>
      </c>
      <c r="J110" s="7302">
        <f t="shared" si="23"/>
        <v>0</v>
      </c>
      <c r="K110" s="7303">
        <f t="shared" si="24"/>
        <v>0</v>
      </c>
      <c r="L110" s="7303">
        <f t="shared" si="25"/>
        <v>0</v>
      </c>
      <c r="M110" s="7304">
        <f t="shared" si="26"/>
        <v>0</v>
      </c>
      <c r="N110" s="7345"/>
      <c r="O110" s="7345"/>
      <c r="P110" s="7346"/>
      <c r="Q110" s="7346"/>
      <c r="R110" s="7347"/>
      <c r="S110" s="7348"/>
      <c r="T110" s="7345"/>
      <c r="U110" s="7346"/>
      <c r="V110" s="7346"/>
      <c r="W110" s="7349"/>
      <c r="X110" s="7345"/>
      <c r="Y110" s="7345"/>
      <c r="Z110" s="7346"/>
      <c r="AA110" s="7346"/>
      <c r="AB110" s="7347"/>
      <c r="AC110" s="7348"/>
      <c r="AD110" s="7345"/>
      <c r="AE110" s="7346"/>
      <c r="AF110" s="7346"/>
      <c r="AG110" s="7349"/>
      <c r="AH110" s="7350"/>
      <c r="AI110" s="7351"/>
      <c r="AJ110" s="7346"/>
      <c r="AK110" s="7346"/>
      <c r="AL110" s="7349"/>
      <c r="AM110" s="235"/>
      <c r="AN110" s="998"/>
      <c r="AP110" s="2312"/>
    </row>
    <row r="111" spans="1:42" s="115" customFormat="1">
      <c r="A111" s="165"/>
      <c r="B111" s="235"/>
      <c r="C111" s="7343">
        <v>3</v>
      </c>
      <c r="D111" s="7344" t="s">
        <v>4501</v>
      </c>
      <c r="E111" s="7344" t="s">
        <v>4495</v>
      </c>
      <c r="F111" s="7344" t="s">
        <v>4517</v>
      </c>
      <c r="G111" s="2429" t="s">
        <v>666</v>
      </c>
      <c r="H111" s="2429" t="s">
        <v>4605</v>
      </c>
      <c r="I111" s="7302">
        <f t="shared" si="22"/>
        <v>0</v>
      </c>
      <c r="J111" s="7302">
        <f t="shared" si="23"/>
        <v>0</v>
      </c>
      <c r="K111" s="7303">
        <f t="shared" si="24"/>
        <v>0</v>
      </c>
      <c r="L111" s="7303">
        <f t="shared" si="25"/>
        <v>0</v>
      </c>
      <c r="M111" s="7304">
        <f t="shared" si="26"/>
        <v>0</v>
      </c>
      <c r="N111" s="7345"/>
      <c r="O111" s="7345"/>
      <c r="P111" s="7346"/>
      <c r="Q111" s="7346"/>
      <c r="R111" s="7347"/>
      <c r="S111" s="7348"/>
      <c r="T111" s="7345"/>
      <c r="U111" s="7346"/>
      <c r="V111" s="7346"/>
      <c r="W111" s="7349"/>
      <c r="X111" s="7345"/>
      <c r="Y111" s="7345"/>
      <c r="Z111" s="7346"/>
      <c r="AA111" s="7346"/>
      <c r="AB111" s="7347"/>
      <c r="AC111" s="7348"/>
      <c r="AD111" s="7345"/>
      <c r="AE111" s="7346"/>
      <c r="AF111" s="7346"/>
      <c r="AG111" s="7349"/>
      <c r="AH111" s="7350"/>
      <c r="AI111" s="7351"/>
      <c r="AJ111" s="7346"/>
      <c r="AK111" s="7346"/>
      <c r="AL111" s="7349"/>
      <c r="AM111" s="235"/>
      <c r="AN111" s="998"/>
      <c r="AP111" s="2312"/>
    </row>
    <row r="112" spans="1:42" s="115" customFormat="1">
      <c r="A112" s="165"/>
      <c r="B112" s="235"/>
      <c r="C112" s="7343">
        <v>4</v>
      </c>
      <c r="D112" s="7344" t="s">
        <v>4501</v>
      </c>
      <c r="E112" s="7344" t="s">
        <v>4496</v>
      </c>
      <c r="F112" s="7344" t="s">
        <v>4512</v>
      </c>
      <c r="G112" s="2429" t="s">
        <v>666</v>
      </c>
      <c r="H112" s="2429" t="s">
        <v>4606</v>
      </c>
      <c r="I112" s="7302">
        <f t="shared" si="22"/>
        <v>0</v>
      </c>
      <c r="J112" s="7302">
        <f t="shared" si="23"/>
        <v>0</v>
      </c>
      <c r="K112" s="7303">
        <f t="shared" si="24"/>
        <v>0</v>
      </c>
      <c r="L112" s="7303">
        <f t="shared" si="25"/>
        <v>0</v>
      </c>
      <c r="M112" s="7304">
        <f t="shared" si="26"/>
        <v>0</v>
      </c>
      <c r="N112" s="7345"/>
      <c r="O112" s="7345"/>
      <c r="P112" s="7346"/>
      <c r="Q112" s="7346"/>
      <c r="R112" s="7347"/>
      <c r="S112" s="7348"/>
      <c r="T112" s="7345"/>
      <c r="U112" s="7346"/>
      <c r="V112" s="7346"/>
      <c r="W112" s="7349"/>
      <c r="X112" s="7345"/>
      <c r="Y112" s="7345"/>
      <c r="Z112" s="7346"/>
      <c r="AA112" s="7346"/>
      <c r="AB112" s="7347"/>
      <c r="AC112" s="7348"/>
      <c r="AD112" s="7345"/>
      <c r="AE112" s="7346"/>
      <c r="AF112" s="7346"/>
      <c r="AG112" s="7349"/>
      <c r="AH112" s="7350"/>
      <c r="AI112" s="7351"/>
      <c r="AJ112" s="7346"/>
      <c r="AK112" s="7346"/>
      <c r="AL112" s="7349"/>
      <c r="AM112" s="235"/>
      <c r="AN112" s="998"/>
      <c r="AP112" s="2312"/>
    </row>
    <row r="113" spans="1:42" s="115" customFormat="1">
      <c r="A113" s="165"/>
      <c r="B113" s="235"/>
      <c r="C113" s="7343">
        <v>5</v>
      </c>
      <c r="D113" s="7344" t="s">
        <v>4501</v>
      </c>
      <c r="E113" s="7344" t="s">
        <v>4499</v>
      </c>
      <c r="F113" s="7344" t="s">
        <v>4534</v>
      </c>
      <c r="G113" s="2429" t="s">
        <v>666</v>
      </c>
      <c r="H113" s="2429" t="s">
        <v>4607</v>
      </c>
      <c r="I113" s="7302">
        <f t="shared" si="22"/>
        <v>0</v>
      </c>
      <c r="J113" s="7302">
        <f t="shared" si="23"/>
        <v>0</v>
      </c>
      <c r="K113" s="7303">
        <f t="shared" si="24"/>
        <v>0</v>
      </c>
      <c r="L113" s="7303">
        <f t="shared" si="25"/>
        <v>0</v>
      </c>
      <c r="M113" s="7304">
        <f t="shared" si="26"/>
        <v>0</v>
      </c>
      <c r="N113" s="7345"/>
      <c r="O113" s="7345"/>
      <c r="P113" s="7346"/>
      <c r="Q113" s="7346"/>
      <c r="R113" s="7347"/>
      <c r="S113" s="7348"/>
      <c r="T113" s="7345"/>
      <c r="U113" s="7346"/>
      <c r="V113" s="7346"/>
      <c r="W113" s="7349"/>
      <c r="X113" s="7345"/>
      <c r="Y113" s="7345"/>
      <c r="Z113" s="7346"/>
      <c r="AA113" s="7346"/>
      <c r="AB113" s="7347"/>
      <c r="AC113" s="7348"/>
      <c r="AD113" s="7345"/>
      <c r="AE113" s="7346"/>
      <c r="AF113" s="7346"/>
      <c r="AG113" s="7349"/>
      <c r="AH113" s="7350"/>
      <c r="AI113" s="7351"/>
      <c r="AJ113" s="7346"/>
      <c r="AK113" s="7346"/>
      <c r="AL113" s="7349"/>
      <c r="AM113" s="235"/>
      <c r="AN113" s="998"/>
      <c r="AP113" s="2312"/>
    </row>
    <row r="114" spans="1:42" s="115" customFormat="1">
      <c r="A114" s="165"/>
      <c r="B114" s="235"/>
      <c r="C114" s="7343">
        <v>6</v>
      </c>
      <c r="D114" s="7344" t="s">
        <v>4501</v>
      </c>
      <c r="E114" s="7344" t="s">
        <v>4499</v>
      </c>
      <c r="F114" s="7344" t="s">
        <v>4524</v>
      </c>
      <c r="G114" s="2429" t="s">
        <v>666</v>
      </c>
      <c r="H114" s="2429" t="s">
        <v>4608</v>
      </c>
      <c r="I114" s="7302">
        <f t="shared" si="22"/>
        <v>0</v>
      </c>
      <c r="J114" s="7302">
        <f t="shared" si="23"/>
        <v>0</v>
      </c>
      <c r="K114" s="7303">
        <f t="shared" si="24"/>
        <v>0</v>
      </c>
      <c r="L114" s="7303">
        <f t="shared" si="25"/>
        <v>0</v>
      </c>
      <c r="M114" s="7304">
        <f t="shared" si="26"/>
        <v>0</v>
      </c>
      <c r="N114" s="7345"/>
      <c r="O114" s="7345"/>
      <c r="P114" s="7346"/>
      <c r="Q114" s="7346"/>
      <c r="R114" s="7347"/>
      <c r="S114" s="7348"/>
      <c r="T114" s="7345"/>
      <c r="U114" s="7346"/>
      <c r="V114" s="7346"/>
      <c r="W114" s="7349"/>
      <c r="X114" s="7345"/>
      <c r="Y114" s="7345"/>
      <c r="Z114" s="7346"/>
      <c r="AA114" s="7346"/>
      <c r="AB114" s="7347"/>
      <c r="AC114" s="7348"/>
      <c r="AD114" s="7345"/>
      <c r="AE114" s="7346"/>
      <c r="AF114" s="7346"/>
      <c r="AG114" s="7349"/>
      <c r="AH114" s="7350"/>
      <c r="AI114" s="7351"/>
      <c r="AJ114" s="7346"/>
      <c r="AK114" s="7346"/>
      <c r="AL114" s="7349"/>
      <c r="AM114" s="235"/>
      <c r="AN114" s="998"/>
      <c r="AP114" s="2312"/>
    </row>
    <row r="115" spans="1:42" s="115" customFormat="1">
      <c r="A115" s="165"/>
      <c r="B115" s="235"/>
      <c r="C115" s="7343">
        <v>7</v>
      </c>
      <c r="D115" s="7344" t="s">
        <v>4501</v>
      </c>
      <c r="E115" s="7344" t="s">
        <v>4566</v>
      </c>
      <c r="F115" s="7344" t="s">
        <v>4513</v>
      </c>
      <c r="G115" s="2429" t="s">
        <v>666</v>
      </c>
      <c r="H115" s="2429" t="s">
        <v>4609</v>
      </c>
      <c r="I115" s="7352">
        <f t="shared" si="22"/>
        <v>0</v>
      </c>
      <c r="J115" s="7352">
        <f t="shared" si="23"/>
        <v>0</v>
      </c>
      <c r="K115" s="2437">
        <f t="shared" si="24"/>
        <v>0</v>
      </c>
      <c r="L115" s="2437">
        <f t="shared" si="25"/>
        <v>0</v>
      </c>
      <c r="M115" s="2436">
        <f t="shared" si="26"/>
        <v>0</v>
      </c>
      <c r="N115" s="2434"/>
      <c r="O115" s="2434"/>
      <c r="P115" s="2431"/>
      <c r="Q115" s="2431"/>
      <c r="R115" s="2435"/>
      <c r="S115" s="7353"/>
      <c r="T115" s="2434"/>
      <c r="U115" s="2431"/>
      <c r="V115" s="2431"/>
      <c r="W115" s="2430"/>
      <c r="X115" s="2434"/>
      <c r="Y115" s="2434"/>
      <c r="Z115" s="2431"/>
      <c r="AA115" s="2431"/>
      <c r="AB115" s="2435"/>
      <c r="AC115" s="7353"/>
      <c r="AD115" s="2434"/>
      <c r="AE115" s="2431"/>
      <c r="AF115" s="2431"/>
      <c r="AG115" s="2430"/>
      <c r="AH115" s="2433"/>
      <c r="AI115" s="2432"/>
      <c r="AJ115" s="2431"/>
      <c r="AK115" s="2431"/>
      <c r="AL115" s="2430"/>
      <c r="AM115" s="235"/>
      <c r="AN115" s="998"/>
      <c r="AP115" s="2312"/>
    </row>
    <row r="116" spans="1:42" s="115" customFormat="1">
      <c r="A116" s="165"/>
      <c r="B116" s="235"/>
      <c r="C116" s="7343">
        <v>8</v>
      </c>
      <c r="D116" s="7344" t="s">
        <v>4501</v>
      </c>
      <c r="E116" s="7344" t="s">
        <v>4495</v>
      </c>
      <c r="F116" s="7344" t="s">
        <v>4610</v>
      </c>
      <c r="G116" s="2429" t="s">
        <v>666</v>
      </c>
      <c r="H116" s="2429" t="s">
        <v>4611</v>
      </c>
      <c r="I116" s="7352">
        <f t="shared" si="22"/>
        <v>0</v>
      </c>
      <c r="J116" s="7352">
        <f t="shared" si="23"/>
        <v>0</v>
      </c>
      <c r="K116" s="2437">
        <f t="shared" si="24"/>
        <v>0</v>
      </c>
      <c r="L116" s="2437">
        <f t="shared" si="25"/>
        <v>0</v>
      </c>
      <c r="M116" s="2436">
        <f t="shared" si="26"/>
        <v>0</v>
      </c>
      <c r="N116" s="2434"/>
      <c r="O116" s="2434"/>
      <c r="P116" s="2431"/>
      <c r="Q116" s="2431"/>
      <c r="R116" s="2435"/>
      <c r="S116" s="7353"/>
      <c r="T116" s="2434"/>
      <c r="U116" s="2431"/>
      <c r="V116" s="2431"/>
      <c r="W116" s="2430"/>
      <c r="X116" s="2434"/>
      <c r="Y116" s="2434"/>
      <c r="Z116" s="2431"/>
      <c r="AA116" s="2431"/>
      <c r="AB116" s="2435"/>
      <c r="AC116" s="7353"/>
      <c r="AD116" s="2434"/>
      <c r="AE116" s="2431"/>
      <c r="AF116" s="2431"/>
      <c r="AG116" s="2430"/>
      <c r="AH116" s="2433"/>
      <c r="AI116" s="2432"/>
      <c r="AJ116" s="2431"/>
      <c r="AK116" s="2431"/>
      <c r="AL116" s="2430"/>
      <c r="AM116" s="235"/>
      <c r="AN116" s="998"/>
      <c r="AP116" s="2312"/>
    </row>
    <row r="117" spans="1:42" s="115" customFormat="1">
      <c r="A117" s="165"/>
      <c r="B117" s="235"/>
      <c r="C117" s="7300">
        <v>1</v>
      </c>
      <c r="D117" s="7301" t="s">
        <v>4502</v>
      </c>
      <c r="E117" s="7301" t="s">
        <v>4500</v>
      </c>
      <c r="F117" s="7301" t="s">
        <v>4520</v>
      </c>
      <c r="G117" s="2417" t="s">
        <v>675</v>
      </c>
      <c r="H117" s="2417" t="s">
        <v>4612</v>
      </c>
      <c r="I117" s="7302">
        <f t="shared" si="22"/>
        <v>0</v>
      </c>
      <c r="J117" s="7302">
        <f t="shared" si="23"/>
        <v>0</v>
      </c>
      <c r="K117" s="7303">
        <f t="shared" si="24"/>
        <v>0</v>
      </c>
      <c r="L117" s="7303">
        <f t="shared" si="25"/>
        <v>0</v>
      </c>
      <c r="M117" s="7304">
        <f t="shared" si="26"/>
        <v>0</v>
      </c>
      <c r="N117" s="7345"/>
      <c r="O117" s="7345"/>
      <c r="P117" s="7346"/>
      <c r="Q117" s="7346"/>
      <c r="R117" s="7347"/>
      <c r="S117" s="7348"/>
      <c r="T117" s="7345"/>
      <c r="U117" s="7346"/>
      <c r="V117" s="7346"/>
      <c r="W117" s="7349"/>
      <c r="X117" s="7345"/>
      <c r="Y117" s="7345"/>
      <c r="Z117" s="7346"/>
      <c r="AA117" s="7346"/>
      <c r="AB117" s="7347"/>
      <c r="AC117" s="7348"/>
      <c r="AD117" s="7345"/>
      <c r="AE117" s="7346"/>
      <c r="AF117" s="7346"/>
      <c r="AG117" s="7349"/>
      <c r="AH117" s="7350"/>
      <c r="AI117" s="7351"/>
      <c r="AJ117" s="7346"/>
      <c r="AK117" s="7346"/>
      <c r="AL117" s="7349"/>
      <c r="AM117" s="235"/>
      <c r="AN117" s="998"/>
      <c r="AP117" s="2312"/>
    </row>
    <row r="118" spans="1:42" s="115" customFormat="1">
      <c r="A118" s="165"/>
      <c r="B118" s="235"/>
      <c r="C118" s="7300">
        <v>2</v>
      </c>
      <c r="D118" s="7301" t="s">
        <v>4502</v>
      </c>
      <c r="E118" s="7301" t="s">
        <v>4500</v>
      </c>
      <c r="F118" s="7301" t="s">
        <v>4522</v>
      </c>
      <c r="G118" s="2417" t="s">
        <v>675</v>
      </c>
      <c r="H118" s="2417" t="s">
        <v>4613</v>
      </c>
      <c r="I118" s="7302">
        <f t="shared" si="22"/>
        <v>0</v>
      </c>
      <c r="J118" s="7302">
        <f t="shared" si="23"/>
        <v>0</v>
      </c>
      <c r="K118" s="7303">
        <f t="shared" si="24"/>
        <v>0</v>
      </c>
      <c r="L118" s="7303">
        <f t="shared" si="25"/>
        <v>0</v>
      </c>
      <c r="M118" s="7304">
        <f t="shared" si="26"/>
        <v>0</v>
      </c>
      <c r="N118" s="7345"/>
      <c r="O118" s="7345"/>
      <c r="P118" s="7346"/>
      <c r="Q118" s="7346"/>
      <c r="R118" s="7347"/>
      <c r="S118" s="7348"/>
      <c r="T118" s="7345"/>
      <c r="U118" s="7346"/>
      <c r="V118" s="7346"/>
      <c r="W118" s="7349"/>
      <c r="X118" s="7345"/>
      <c r="Y118" s="7345"/>
      <c r="Z118" s="7346"/>
      <c r="AA118" s="7346"/>
      <c r="AB118" s="7347"/>
      <c r="AC118" s="7348"/>
      <c r="AD118" s="7345"/>
      <c r="AE118" s="7346"/>
      <c r="AF118" s="7346"/>
      <c r="AG118" s="7349"/>
      <c r="AH118" s="7350"/>
      <c r="AI118" s="7351"/>
      <c r="AJ118" s="7346"/>
      <c r="AK118" s="7346"/>
      <c r="AL118" s="7349"/>
      <c r="AM118" s="235"/>
      <c r="AN118" s="998"/>
      <c r="AP118" s="2312"/>
    </row>
    <row r="119" spans="1:42" s="115" customFormat="1">
      <c r="A119" s="165"/>
      <c r="B119" s="235"/>
      <c r="C119" s="7300">
        <v>3</v>
      </c>
      <c r="D119" s="7301" t="s">
        <v>4502</v>
      </c>
      <c r="E119" s="7301" t="s">
        <v>4501</v>
      </c>
      <c r="F119" s="7301" t="s">
        <v>4522</v>
      </c>
      <c r="G119" s="2417" t="s">
        <v>675</v>
      </c>
      <c r="H119" s="2417" t="s">
        <v>4614</v>
      </c>
      <c r="I119" s="7302">
        <f t="shared" si="22"/>
        <v>0</v>
      </c>
      <c r="J119" s="7302">
        <f t="shared" si="23"/>
        <v>0</v>
      </c>
      <c r="K119" s="7303">
        <f t="shared" si="24"/>
        <v>0</v>
      </c>
      <c r="L119" s="7303">
        <f t="shared" si="25"/>
        <v>0</v>
      </c>
      <c r="M119" s="7304">
        <f t="shared" si="26"/>
        <v>0</v>
      </c>
      <c r="N119" s="7345"/>
      <c r="O119" s="7345"/>
      <c r="P119" s="7346"/>
      <c r="Q119" s="7346"/>
      <c r="R119" s="7347"/>
      <c r="S119" s="7348"/>
      <c r="T119" s="7345"/>
      <c r="U119" s="7346"/>
      <c r="V119" s="7346"/>
      <c r="W119" s="7349"/>
      <c r="X119" s="7345"/>
      <c r="Y119" s="7345"/>
      <c r="Z119" s="7346"/>
      <c r="AA119" s="7346"/>
      <c r="AB119" s="7347"/>
      <c r="AC119" s="7348"/>
      <c r="AD119" s="7345"/>
      <c r="AE119" s="7346"/>
      <c r="AF119" s="7346"/>
      <c r="AG119" s="7349"/>
      <c r="AH119" s="7350"/>
      <c r="AI119" s="7351"/>
      <c r="AJ119" s="7346"/>
      <c r="AK119" s="7346"/>
      <c r="AL119" s="7349"/>
      <c r="AM119" s="235"/>
      <c r="AN119" s="998"/>
      <c r="AP119" s="2312"/>
    </row>
    <row r="120" spans="1:42" s="115" customFormat="1">
      <c r="A120" s="165"/>
      <c r="B120" s="235"/>
      <c r="C120" s="7300">
        <v>4</v>
      </c>
      <c r="D120" s="7301" t="s">
        <v>4502</v>
      </c>
      <c r="E120" s="7301" t="s">
        <v>4528</v>
      </c>
      <c r="F120" s="7301" t="s">
        <v>4503</v>
      </c>
      <c r="G120" s="2417" t="s">
        <v>675</v>
      </c>
      <c r="H120" s="2417" t="s">
        <v>4615</v>
      </c>
      <c r="I120" s="7302">
        <f t="shared" si="22"/>
        <v>0</v>
      </c>
      <c r="J120" s="7302">
        <f t="shared" si="23"/>
        <v>0</v>
      </c>
      <c r="K120" s="7303">
        <f t="shared" si="24"/>
        <v>0</v>
      </c>
      <c r="L120" s="7303">
        <f t="shared" si="25"/>
        <v>0</v>
      </c>
      <c r="M120" s="7304">
        <f t="shared" si="26"/>
        <v>0</v>
      </c>
      <c r="N120" s="7345"/>
      <c r="O120" s="7345"/>
      <c r="P120" s="7346"/>
      <c r="Q120" s="7346"/>
      <c r="R120" s="7347"/>
      <c r="S120" s="7348"/>
      <c r="T120" s="7345"/>
      <c r="U120" s="7346"/>
      <c r="V120" s="7346"/>
      <c r="W120" s="7349"/>
      <c r="X120" s="7345"/>
      <c r="Y120" s="7345"/>
      <c r="Z120" s="7346"/>
      <c r="AA120" s="7346"/>
      <c r="AB120" s="7347"/>
      <c r="AC120" s="7348"/>
      <c r="AD120" s="7345"/>
      <c r="AE120" s="7346"/>
      <c r="AF120" s="7346"/>
      <c r="AG120" s="7349"/>
      <c r="AH120" s="7350"/>
      <c r="AI120" s="7351"/>
      <c r="AJ120" s="7346"/>
      <c r="AK120" s="7346"/>
      <c r="AL120" s="7349"/>
      <c r="AM120" s="235"/>
      <c r="AN120" s="998"/>
      <c r="AP120" s="2312"/>
    </row>
    <row r="121" spans="1:42" s="115" customFormat="1">
      <c r="A121" s="165"/>
      <c r="B121" s="235"/>
      <c r="C121" s="7300">
        <v>5</v>
      </c>
      <c r="D121" s="7301" t="s">
        <v>4502</v>
      </c>
      <c r="E121" s="7301" t="s">
        <v>4566</v>
      </c>
      <c r="F121" s="7301" t="s">
        <v>4517</v>
      </c>
      <c r="G121" s="2417" t="s">
        <v>675</v>
      </c>
      <c r="H121" s="2417" t="s">
        <v>4616</v>
      </c>
      <c r="I121" s="7302">
        <f t="shared" si="22"/>
        <v>0</v>
      </c>
      <c r="J121" s="7302">
        <f t="shared" si="23"/>
        <v>0</v>
      </c>
      <c r="K121" s="7303">
        <f t="shared" si="24"/>
        <v>0</v>
      </c>
      <c r="L121" s="7303">
        <f t="shared" si="25"/>
        <v>0</v>
      </c>
      <c r="M121" s="7304">
        <f t="shared" si="26"/>
        <v>0</v>
      </c>
      <c r="N121" s="7345"/>
      <c r="O121" s="7345"/>
      <c r="P121" s="7346"/>
      <c r="Q121" s="7346"/>
      <c r="R121" s="7347"/>
      <c r="S121" s="7348"/>
      <c r="T121" s="7345"/>
      <c r="U121" s="7346"/>
      <c r="V121" s="7346"/>
      <c r="W121" s="7349"/>
      <c r="X121" s="7345"/>
      <c r="Y121" s="7345"/>
      <c r="Z121" s="7346"/>
      <c r="AA121" s="7346"/>
      <c r="AB121" s="7347"/>
      <c r="AC121" s="7348"/>
      <c r="AD121" s="7345"/>
      <c r="AE121" s="7346"/>
      <c r="AF121" s="7346"/>
      <c r="AG121" s="7349"/>
      <c r="AH121" s="7350"/>
      <c r="AI121" s="7351"/>
      <c r="AJ121" s="7346"/>
      <c r="AK121" s="7346"/>
      <c r="AL121" s="7349"/>
      <c r="AM121" s="235"/>
      <c r="AN121" s="998"/>
      <c r="AP121" s="2312"/>
    </row>
    <row r="122" spans="1:42" s="115" customFormat="1">
      <c r="A122" s="165"/>
      <c r="B122" s="235"/>
      <c r="C122" s="7343">
        <v>1</v>
      </c>
      <c r="D122" s="7344" t="s">
        <v>4503</v>
      </c>
      <c r="E122" s="7344" t="s">
        <v>4493</v>
      </c>
      <c r="F122" s="7344" t="s">
        <v>4522</v>
      </c>
      <c r="G122" s="2429" t="s">
        <v>4504</v>
      </c>
      <c r="H122" s="2429" t="s">
        <v>4617</v>
      </c>
      <c r="I122" s="7302">
        <f t="shared" si="22"/>
        <v>0</v>
      </c>
      <c r="J122" s="7302">
        <f t="shared" si="23"/>
        <v>0</v>
      </c>
      <c r="K122" s="7303">
        <f t="shared" si="24"/>
        <v>0</v>
      </c>
      <c r="L122" s="7303">
        <f t="shared" si="25"/>
        <v>0</v>
      </c>
      <c r="M122" s="7304">
        <f t="shared" si="26"/>
        <v>0</v>
      </c>
      <c r="N122" s="7345"/>
      <c r="O122" s="7345"/>
      <c r="P122" s="7346"/>
      <c r="Q122" s="7346"/>
      <c r="R122" s="7347"/>
      <c r="S122" s="7348"/>
      <c r="T122" s="7345"/>
      <c r="U122" s="7346"/>
      <c r="V122" s="7346"/>
      <c r="W122" s="7349"/>
      <c r="X122" s="7345"/>
      <c r="Y122" s="7345"/>
      <c r="Z122" s="7346"/>
      <c r="AA122" s="7346"/>
      <c r="AB122" s="7347"/>
      <c r="AC122" s="7348"/>
      <c r="AD122" s="7345"/>
      <c r="AE122" s="7346"/>
      <c r="AF122" s="7346"/>
      <c r="AG122" s="7349"/>
      <c r="AH122" s="7350"/>
      <c r="AI122" s="7351"/>
      <c r="AJ122" s="7346"/>
      <c r="AK122" s="7346"/>
      <c r="AL122" s="7349"/>
      <c r="AM122" s="235"/>
      <c r="AN122" s="998"/>
      <c r="AP122" s="2312"/>
    </row>
    <row r="123" spans="1:42" s="115" customFormat="1">
      <c r="A123" s="165"/>
      <c r="B123" s="235"/>
      <c r="C123" s="7343">
        <v>2</v>
      </c>
      <c r="D123" s="7344" t="s">
        <v>4503</v>
      </c>
      <c r="E123" s="7344" t="s">
        <v>4493</v>
      </c>
      <c r="F123" s="7344" t="s">
        <v>4512</v>
      </c>
      <c r="G123" s="2429" t="s">
        <v>4504</v>
      </c>
      <c r="H123" s="2429" t="s">
        <v>4618</v>
      </c>
      <c r="I123" s="7302">
        <f t="shared" si="22"/>
        <v>0</v>
      </c>
      <c r="J123" s="7302">
        <f t="shared" si="23"/>
        <v>0</v>
      </c>
      <c r="K123" s="7303">
        <f t="shared" si="24"/>
        <v>0</v>
      </c>
      <c r="L123" s="7303">
        <f t="shared" si="25"/>
        <v>0</v>
      </c>
      <c r="M123" s="7304">
        <f t="shared" si="26"/>
        <v>0</v>
      </c>
      <c r="N123" s="7345"/>
      <c r="O123" s="7345"/>
      <c r="P123" s="7346"/>
      <c r="Q123" s="7346"/>
      <c r="R123" s="7347"/>
      <c r="S123" s="7348"/>
      <c r="T123" s="7345"/>
      <c r="U123" s="7346"/>
      <c r="V123" s="7346"/>
      <c r="W123" s="7349"/>
      <c r="X123" s="7345"/>
      <c r="Y123" s="7345"/>
      <c r="Z123" s="7346"/>
      <c r="AA123" s="7346"/>
      <c r="AB123" s="7347"/>
      <c r="AC123" s="7348"/>
      <c r="AD123" s="7345"/>
      <c r="AE123" s="7346"/>
      <c r="AF123" s="7346"/>
      <c r="AG123" s="7349"/>
      <c r="AH123" s="7350"/>
      <c r="AI123" s="7351"/>
      <c r="AJ123" s="7346"/>
      <c r="AK123" s="7346"/>
      <c r="AL123" s="7349"/>
      <c r="AM123" s="235"/>
      <c r="AN123" s="998"/>
      <c r="AP123" s="2312"/>
    </row>
    <row r="124" spans="1:42" s="115" customFormat="1">
      <c r="A124" s="165"/>
      <c r="B124" s="235"/>
      <c r="C124" s="7343">
        <v>3</v>
      </c>
      <c r="D124" s="7344" t="s">
        <v>4503</v>
      </c>
      <c r="E124" s="7344" t="s">
        <v>4495</v>
      </c>
      <c r="F124" s="7344" t="s">
        <v>4515</v>
      </c>
      <c r="G124" s="2429" t="s">
        <v>4504</v>
      </c>
      <c r="H124" s="2429" t="s">
        <v>4619</v>
      </c>
      <c r="I124" s="7302">
        <f t="shared" si="22"/>
        <v>0</v>
      </c>
      <c r="J124" s="7302">
        <f t="shared" si="23"/>
        <v>0</v>
      </c>
      <c r="K124" s="7303">
        <f t="shared" si="24"/>
        <v>0</v>
      </c>
      <c r="L124" s="7303">
        <f t="shared" si="25"/>
        <v>0</v>
      </c>
      <c r="M124" s="7304">
        <f t="shared" si="26"/>
        <v>0</v>
      </c>
      <c r="N124" s="7345"/>
      <c r="O124" s="7345"/>
      <c r="P124" s="7346"/>
      <c r="Q124" s="7346"/>
      <c r="R124" s="7347"/>
      <c r="S124" s="7348"/>
      <c r="T124" s="7345"/>
      <c r="U124" s="7346"/>
      <c r="V124" s="7346"/>
      <c r="W124" s="7349"/>
      <c r="X124" s="7345"/>
      <c r="Y124" s="7345"/>
      <c r="Z124" s="7346"/>
      <c r="AA124" s="7346"/>
      <c r="AB124" s="7347"/>
      <c r="AC124" s="7348"/>
      <c r="AD124" s="7345"/>
      <c r="AE124" s="7346"/>
      <c r="AF124" s="7346"/>
      <c r="AG124" s="7349"/>
      <c r="AH124" s="7350"/>
      <c r="AI124" s="7351"/>
      <c r="AJ124" s="7346"/>
      <c r="AK124" s="7346"/>
      <c r="AL124" s="7349"/>
      <c r="AM124" s="235"/>
      <c r="AN124" s="998"/>
      <c r="AP124" s="2312"/>
    </row>
    <row r="125" spans="1:42" s="115" customFormat="1">
      <c r="A125" s="165"/>
      <c r="B125" s="235"/>
      <c r="C125" s="7343">
        <v>4</v>
      </c>
      <c r="D125" s="7344" t="s">
        <v>4503</v>
      </c>
      <c r="E125" s="7344" t="s">
        <v>4496</v>
      </c>
      <c r="F125" s="7344" t="s">
        <v>4520</v>
      </c>
      <c r="G125" s="2429" t="s">
        <v>4504</v>
      </c>
      <c r="H125" s="2429" t="s">
        <v>4620</v>
      </c>
      <c r="I125" s="7302">
        <f t="shared" si="22"/>
        <v>0</v>
      </c>
      <c r="J125" s="7302">
        <f t="shared" si="23"/>
        <v>0</v>
      </c>
      <c r="K125" s="7303">
        <f t="shared" si="24"/>
        <v>0</v>
      </c>
      <c r="L125" s="7303">
        <f t="shared" si="25"/>
        <v>0</v>
      </c>
      <c r="M125" s="7304">
        <f t="shared" si="26"/>
        <v>0</v>
      </c>
      <c r="N125" s="7345"/>
      <c r="O125" s="7345"/>
      <c r="P125" s="7346"/>
      <c r="Q125" s="7346"/>
      <c r="R125" s="7347"/>
      <c r="S125" s="7348"/>
      <c r="T125" s="7345"/>
      <c r="U125" s="7346"/>
      <c r="V125" s="7346"/>
      <c r="W125" s="7349"/>
      <c r="X125" s="7345"/>
      <c r="Y125" s="7345"/>
      <c r="Z125" s="7346"/>
      <c r="AA125" s="7346"/>
      <c r="AB125" s="7347"/>
      <c r="AC125" s="7348"/>
      <c r="AD125" s="7345"/>
      <c r="AE125" s="7346"/>
      <c r="AF125" s="7346"/>
      <c r="AG125" s="7349"/>
      <c r="AH125" s="7350"/>
      <c r="AI125" s="7351"/>
      <c r="AJ125" s="7346"/>
      <c r="AK125" s="7346"/>
      <c r="AL125" s="7349"/>
      <c r="AM125" s="235"/>
      <c r="AN125" s="998"/>
      <c r="AP125" s="2312"/>
    </row>
    <row r="126" spans="1:42" s="115" customFormat="1">
      <c r="A126" s="165"/>
      <c r="B126" s="235"/>
      <c r="C126" s="7343">
        <v>5</v>
      </c>
      <c r="D126" s="7344" t="s">
        <v>4503</v>
      </c>
      <c r="E126" s="7344" t="s">
        <v>4496</v>
      </c>
      <c r="F126" s="7344" t="s">
        <v>4522</v>
      </c>
      <c r="G126" s="2429" t="s">
        <v>4504</v>
      </c>
      <c r="H126" s="2429" t="s">
        <v>4621</v>
      </c>
      <c r="I126" s="7302">
        <f t="shared" si="22"/>
        <v>0</v>
      </c>
      <c r="J126" s="7302">
        <f t="shared" si="23"/>
        <v>0</v>
      </c>
      <c r="K126" s="7303">
        <f t="shared" si="24"/>
        <v>0</v>
      </c>
      <c r="L126" s="7303">
        <f t="shared" si="25"/>
        <v>0</v>
      </c>
      <c r="M126" s="7304">
        <f t="shared" si="26"/>
        <v>0</v>
      </c>
      <c r="N126" s="7345"/>
      <c r="O126" s="7345"/>
      <c r="P126" s="7346"/>
      <c r="Q126" s="7346"/>
      <c r="R126" s="7347"/>
      <c r="S126" s="7348"/>
      <c r="T126" s="7345"/>
      <c r="U126" s="7346"/>
      <c r="V126" s="7346"/>
      <c r="W126" s="7349"/>
      <c r="X126" s="7345"/>
      <c r="Y126" s="7345"/>
      <c r="Z126" s="7346"/>
      <c r="AA126" s="7346"/>
      <c r="AB126" s="7347"/>
      <c r="AC126" s="7348"/>
      <c r="AD126" s="7345"/>
      <c r="AE126" s="7346"/>
      <c r="AF126" s="7346"/>
      <c r="AG126" s="7349"/>
      <c r="AH126" s="7350"/>
      <c r="AI126" s="7351"/>
      <c r="AJ126" s="7346"/>
      <c r="AK126" s="7346"/>
      <c r="AL126" s="7349"/>
      <c r="AM126" s="235"/>
      <c r="AN126" s="998"/>
      <c r="AP126" s="2312"/>
    </row>
    <row r="127" spans="1:42" s="115" customFormat="1">
      <c r="A127" s="165"/>
      <c r="B127" s="235"/>
      <c r="C127" s="7343">
        <v>6</v>
      </c>
      <c r="D127" s="7344" t="s">
        <v>4503</v>
      </c>
      <c r="E127" s="7344" t="s">
        <v>4522</v>
      </c>
      <c r="F127" s="7344" t="s">
        <v>4515</v>
      </c>
      <c r="G127" s="2429" t="s">
        <v>4504</v>
      </c>
      <c r="H127" s="2429" t="s">
        <v>4622</v>
      </c>
      <c r="I127" s="7302">
        <f t="shared" ref="I127:I152" si="27">N127+S127+X127+AC127+AH127</f>
        <v>0</v>
      </c>
      <c r="J127" s="7302">
        <f t="shared" ref="J127:J152" si="28">O127+T127+Y127+AD127+AI127</f>
        <v>0</v>
      </c>
      <c r="K127" s="7303">
        <f t="shared" ref="K127:K152" si="29">P127+U127+Z127+AE127+AJ127</f>
        <v>0</v>
      </c>
      <c r="L127" s="7303">
        <f t="shared" ref="L127:L152" si="30">Q127+V127+AA127+AF127+AK127</f>
        <v>0</v>
      </c>
      <c r="M127" s="7304">
        <f t="shared" ref="M127:M152" si="31">R127+W127+AB127+AG127+AL127</f>
        <v>0</v>
      </c>
      <c r="N127" s="7345"/>
      <c r="O127" s="7345"/>
      <c r="P127" s="7346"/>
      <c r="Q127" s="7346"/>
      <c r="R127" s="7347"/>
      <c r="S127" s="7348"/>
      <c r="T127" s="7345"/>
      <c r="U127" s="7346"/>
      <c r="V127" s="7346"/>
      <c r="W127" s="7349"/>
      <c r="X127" s="7345"/>
      <c r="Y127" s="7345"/>
      <c r="Z127" s="7346"/>
      <c r="AA127" s="7346"/>
      <c r="AB127" s="7347"/>
      <c r="AC127" s="7348"/>
      <c r="AD127" s="7345"/>
      <c r="AE127" s="7346"/>
      <c r="AF127" s="7346"/>
      <c r="AG127" s="7349"/>
      <c r="AH127" s="7350"/>
      <c r="AI127" s="7351"/>
      <c r="AJ127" s="7346"/>
      <c r="AK127" s="7346"/>
      <c r="AL127" s="7349"/>
      <c r="AM127" s="235"/>
      <c r="AN127" s="998"/>
      <c r="AP127" s="2312"/>
    </row>
    <row r="128" spans="1:42" s="115" customFormat="1">
      <c r="A128" s="165"/>
      <c r="B128" s="235"/>
      <c r="C128" s="7343">
        <v>7</v>
      </c>
      <c r="D128" s="7344" t="s">
        <v>4503</v>
      </c>
      <c r="E128" s="7344" t="s">
        <v>4522</v>
      </c>
      <c r="F128" s="7344" t="s">
        <v>4528</v>
      </c>
      <c r="G128" s="2429" t="s">
        <v>4504</v>
      </c>
      <c r="H128" s="2429" t="s">
        <v>4623</v>
      </c>
      <c r="I128" s="7302">
        <f t="shared" si="27"/>
        <v>0</v>
      </c>
      <c r="J128" s="7302">
        <f t="shared" si="28"/>
        <v>0</v>
      </c>
      <c r="K128" s="7303">
        <f t="shared" si="29"/>
        <v>0</v>
      </c>
      <c r="L128" s="7303">
        <f t="shared" si="30"/>
        <v>0</v>
      </c>
      <c r="M128" s="7304">
        <f t="shared" si="31"/>
        <v>0</v>
      </c>
      <c r="N128" s="7345"/>
      <c r="O128" s="7345"/>
      <c r="P128" s="7346"/>
      <c r="Q128" s="7346"/>
      <c r="R128" s="7347"/>
      <c r="S128" s="7348"/>
      <c r="T128" s="7345"/>
      <c r="U128" s="7346"/>
      <c r="V128" s="7346"/>
      <c r="W128" s="7349"/>
      <c r="X128" s="7345"/>
      <c r="Y128" s="7345"/>
      <c r="Z128" s="7346"/>
      <c r="AA128" s="7346"/>
      <c r="AB128" s="7347"/>
      <c r="AC128" s="7348"/>
      <c r="AD128" s="7345"/>
      <c r="AE128" s="7346"/>
      <c r="AF128" s="7346"/>
      <c r="AG128" s="7349"/>
      <c r="AH128" s="7350"/>
      <c r="AI128" s="7351"/>
      <c r="AJ128" s="7346"/>
      <c r="AK128" s="7346"/>
      <c r="AL128" s="7349"/>
      <c r="AM128" s="235"/>
      <c r="AN128" s="998"/>
      <c r="AP128" s="2312"/>
    </row>
    <row r="129" spans="1:42" s="115" customFormat="1">
      <c r="A129" s="165"/>
      <c r="B129" s="235"/>
      <c r="C129" s="7300">
        <v>1</v>
      </c>
      <c r="D129" s="7301" t="s">
        <v>4505</v>
      </c>
      <c r="E129" s="7301" t="s">
        <v>4501</v>
      </c>
      <c r="F129" s="7301" t="s">
        <v>4520</v>
      </c>
      <c r="G129" s="2417" t="s">
        <v>4506</v>
      </c>
      <c r="H129" s="2417" t="s">
        <v>4624</v>
      </c>
      <c r="I129" s="7302">
        <f t="shared" si="27"/>
        <v>0</v>
      </c>
      <c r="J129" s="7302">
        <f t="shared" si="28"/>
        <v>0</v>
      </c>
      <c r="K129" s="7303">
        <f t="shared" si="29"/>
        <v>0</v>
      </c>
      <c r="L129" s="7303">
        <f t="shared" si="30"/>
        <v>0</v>
      </c>
      <c r="M129" s="7304">
        <f t="shared" si="31"/>
        <v>0</v>
      </c>
      <c r="N129" s="7345"/>
      <c r="O129" s="7345"/>
      <c r="P129" s="7346"/>
      <c r="Q129" s="7346"/>
      <c r="R129" s="7347"/>
      <c r="S129" s="7348"/>
      <c r="T129" s="7345"/>
      <c r="U129" s="7346"/>
      <c r="V129" s="7346"/>
      <c r="W129" s="7349"/>
      <c r="X129" s="7345"/>
      <c r="Y129" s="7345"/>
      <c r="Z129" s="7346"/>
      <c r="AA129" s="7346"/>
      <c r="AB129" s="7347"/>
      <c r="AC129" s="7348"/>
      <c r="AD129" s="7345"/>
      <c r="AE129" s="7346"/>
      <c r="AF129" s="7346"/>
      <c r="AG129" s="7349"/>
      <c r="AH129" s="7350"/>
      <c r="AI129" s="7351"/>
      <c r="AJ129" s="7346"/>
      <c r="AK129" s="7346"/>
      <c r="AL129" s="7349"/>
      <c r="AM129" s="235"/>
      <c r="AN129" s="998"/>
      <c r="AP129" s="2312"/>
    </row>
    <row r="130" spans="1:42" s="115" customFormat="1">
      <c r="A130" s="165"/>
      <c r="B130" s="235"/>
      <c r="C130" s="7300">
        <v>2</v>
      </c>
      <c r="D130" s="7301" t="s">
        <v>4505</v>
      </c>
      <c r="E130" s="7301" t="s">
        <v>4494</v>
      </c>
      <c r="F130" s="7301" t="s">
        <v>4522</v>
      </c>
      <c r="G130" s="2417" t="s">
        <v>4506</v>
      </c>
      <c r="H130" s="2417" t="s">
        <v>4625</v>
      </c>
      <c r="I130" s="7302">
        <f t="shared" si="27"/>
        <v>0</v>
      </c>
      <c r="J130" s="7302">
        <f t="shared" si="28"/>
        <v>0</v>
      </c>
      <c r="K130" s="7303">
        <f t="shared" si="29"/>
        <v>0</v>
      </c>
      <c r="L130" s="7303">
        <f t="shared" si="30"/>
        <v>0</v>
      </c>
      <c r="M130" s="7304">
        <f t="shared" si="31"/>
        <v>0</v>
      </c>
      <c r="N130" s="7345"/>
      <c r="O130" s="7345"/>
      <c r="P130" s="7346"/>
      <c r="Q130" s="7346"/>
      <c r="R130" s="7347"/>
      <c r="S130" s="7348"/>
      <c r="T130" s="7345"/>
      <c r="U130" s="7346"/>
      <c r="V130" s="7346"/>
      <c r="W130" s="7349"/>
      <c r="X130" s="7345"/>
      <c r="Y130" s="7345"/>
      <c r="Z130" s="7346"/>
      <c r="AA130" s="7346"/>
      <c r="AB130" s="7347"/>
      <c r="AC130" s="7348"/>
      <c r="AD130" s="7345"/>
      <c r="AE130" s="7346"/>
      <c r="AF130" s="7346"/>
      <c r="AG130" s="7349"/>
      <c r="AH130" s="7350"/>
      <c r="AI130" s="7351"/>
      <c r="AJ130" s="7346"/>
      <c r="AK130" s="7346"/>
      <c r="AL130" s="7349"/>
      <c r="AM130" s="235"/>
      <c r="AN130" s="998"/>
      <c r="AP130" s="2312"/>
    </row>
    <row r="131" spans="1:42" s="115" customFormat="1">
      <c r="A131" s="165"/>
      <c r="B131" s="235"/>
      <c r="C131" s="7300">
        <v>3</v>
      </c>
      <c r="D131" s="7301" t="s">
        <v>4505</v>
      </c>
      <c r="E131" s="7301" t="s">
        <v>4494</v>
      </c>
      <c r="F131" s="7301" t="s">
        <v>4524</v>
      </c>
      <c r="G131" s="2417" t="s">
        <v>4506</v>
      </c>
      <c r="H131" s="2417" t="s">
        <v>4626</v>
      </c>
      <c r="I131" s="7302">
        <f t="shared" si="27"/>
        <v>0</v>
      </c>
      <c r="J131" s="7302">
        <f t="shared" si="28"/>
        <v>0</v>
      </c>
      <c r="K131" s="7303">
        <f t="shared" si="29"/>
        <v>0</v>
      </c>
      <c r="L131" s="7303">
        <f t="shared" si="30"/>
        <v>0</v>
      </c>
      <c r="M131" s="7304">
        <f t="shared" si="31"/>
        <v>0</v>
      </c>
      <c r="N131" s="7345"/>
      <c r="O131" s="7345"/>
      <c r="P131" s="7346"/>
      <c r="Q131" s="7346"/>
      <c r="R131" s="7347"/>
      <c r="S131" s="7348"/>
      <c r="T131" s="7345"/>
      <c r="U131" s="7346"/>
      <c r="V131" s="7346"/>
      <c r="W131" s="7349"/>
      <c r="X131" s="7345"/>
      <c r="Y131" s="7345"/>
      <c r="Z131" s="7346"/>
      <c r="AA131" s="7346"/>
      <c r="AB131" s="7347"/>
      <c r="AC131" s="7348"/>
      <c r="AD131" s="7345"/>
      <c r="AE131" s="7346"/>
      <c r="AF131" s="7346"/>
      <c r="AG131" s="7349"/>
      <c r="AH131" s="7350"/>
      <c r="AI131" s="7351"/>
      <c r="AJ131" s="7346"/>
      <c r="AK131" s="7346"/>
      <c r="AL131" s="7349"/>
      <c r="AM131" s="235"/>
      <c r="AN131" s="998"/>
      <c r="AP131" s="2312"/>
    </row>
    <row r="132" spans="1:42" s="115" customFormat="1">
      <c r="A132" s="165"/>
      <c r="B132" s="235"/>
      <c r="C132" s="7300">
        <v>4</v>
      </c>
      <c r="D132" s="7301" t="s">
        <v>4505</v>
      </c>
      <c r="E132" s="7301" t="s">
        <v>4501</v>
      </c>
      <c r="F132" s="7301" t="s">
        <v>4513</v>
      </c>
      <c r="G132" s="2417" t="s">
        <v>4506</v>
      </c>
      <c r="H132" s="2417" t="s">
        <v>4627</v>
      </c>
      <c r="I132" s="7302">
        <f t="shared" si="27"/>
        <v>0</v>
      </c>
      <c r="J132" s="7302">
        <f t="shared" si="28"/>
        <v>0</v>
      </c>
      <c r="K132" s="7303">
        <f t="shared" si="29"/>
        <v>0</v>
      </c>
      <c r="L132" s="7303">
        <f t="shared" si="30"/>
        <v>0</v>
      </c>
      <c r="M132" s="7304">
        <f t="shared" si="31"/>
        <v>0</v>
      </c>
      <c r="N132" s="7345"/>
      <c r="O132" s="7345"/>
      <c r="P132" s="7346"/>
      <c r="Q132" s="7346"/>
      <c r="R132" s="7347"/>
      <c r="S132" s="7348"/>
      <c r="T132" s="7345"/>
      <c r="U132" s="7346"/>
      <c r="V132" s="7346"/>
      <c r="W132" s="7349"/>
      <c r="X132" s="7345"/>
      <c r="Y132" s="7345"/>
      <c r="Z132" s="7346"/>
      <c r="AA132" s="7346"/>
      <c r="AB132" s="7347"/>
      <c r="AC132" s="7348"/>
      <c r="AD132" s="7345"/>
      <c r="AE132" s="7346"/>
      <c r="AF132" s="7346"/>
      <c r="AG132" s="7349"/>
      <c r="AH132" s="7350"/>
      <c r="AI132" s="7351"/>
      <c r="AJ132" s="7346"/>
      <c r="AK132" s="7346"/>
      <c r="AL132" s="7349"/>
      <c r="AM132" s="235"/>
      <c r="AN132" s="998"/>
      <c r="AP132" s="2312"/>
    </row>
    <row r="133" spans="1:42" s="115" customFormat="1">
      <c r="A133" s="165"/>
      <c r="B133" s="235"/>
      <c r="C133" s="7300">
        <v>5</v>
      </c>
      <c r="D133" s="7301" t="s">
        <v>4505</v>
      </c>
      <c r="E133" s="7301" t="s">
        <v>4494</v>
      </c>
      <c r="F133" s="7301" t="s">
        <v>4515</v>
      </c>
      <c r="G133" s="2417" t="s">
        <v>4506</v>
      </c>
      <c r="H133" s="2417" t="s">
        <v>4628</v>
      </c>
      <c r="I133" s="7302">
        <f t="shared" si="27"/>
        <v>0</v>
      </c>
      <c r="J133" s="7302">
        <f t="shared" si="28"/>
        <v>0</v>
      </c>
      <c r="K133" s="7303">
        <f t="shared" si="29"/>
        <v>0</v>
      </c>
      <c r="L133" s="7303">
        <f t="shared" si="30"/>
        <v>0</v>
      </c>
      <c r="M133" s="7304">
        <f t="shared" si="31"/>
        <v>0</v>
      </c>
      <c r="N133" s="7345"/>
      <c r="O133" s="7345"/>
      <c r="P133" s="7346"/>
      <c r="Q133" s="7346"/>
      <c r="R133" s="7347"/>
      <c r="S133" s="7348"/>
      <c r="T133" s="7345"/>
      <c r="U133" s="7346"/>
      <c r="V133" s="7346"/>
      <c r="W133" s="7349"/>
      <c r="X133" s="7345"/>
      <c r="Y133" s="7345"/>
      <c r="Z133" s="7346"/>
      <c r="AA133" s="7346"/>
      <c r="AB133" s="7347"/>
      <c r="AC133" s="7348"/>
      <c r="AD133" s="7345"/>
      <c r="AE133" s="7346"/>
      <c r="AF133" s="7346"/>
      <c r="AG133" s="7349"/>
      <c r="AH133" s="7350"/>
      <c r="AI133" s="7351"/>
      <c r="AJ133" s="7346"/>
      <c r="AK133" s="7346"/>
      <c r="AL133" s="7349"/>
      <c r="AM133" s="235"/>
      <c r="AN133" s="998"/>
      <c r="AP133" s="2312"/>
    </row>
    <row r="134" spans="1:42" s="115" customFormat="1">
      <c r="A134" s="165"/>
      <c r="B134" s="235"/>
      <c r="C134" s="7300">
        <v>6</v>
      </c>
      <c r="D134" s="7301" t="s">
        <v>4505</v>
      </c>
      <c r="E134" s="7301" t="s">
        <v>4522</v>
      </c>
      <c r="F134" s="7301" t="s">
        <v>4517</v>
      </c>
      <c r="G134" s="2417" t="s">
        <v>4506</v>
      </c>
      <c r="H134" s="2417" t="s">
        <v>4629</v>
      </c>
      <c r="I134" s="7302">
        <f t="shared" si="27"/>
        <v>0</v>
      </c>
      <c r="J134" s="7302">
        <f t="shared" si="28"/>
        <v>0</v>
      </c>
      <c r="K134" s="7303">
        <f t="shared" si="29"/>
        <v>0</v>
      </c>
      <c r="L134" s="7303">
        <f t="shared" si="30"/>
        <v>0</v>
      </c>
      <c r="M134" s="7304">
        <f t="shared" si="31"/>
        <v>0</v>
      </c>
      <c r="N134" s="7345"/>
      <c r="O134" s="7345"/>
      <c r="P134" s="7346"/>
      <c r="Q134" s="7346"/>
      <c r="R134" s="7347"/>
      <c r="S134" s="7348"/>
      <c r="T134" s="7345"/>
      <c r="U134" s="7346"/>
      <c r="V134" s="7346"/>
      <c r="W134" s="7349"/>
      <c r="X134" s="7345"/>
      <c r="Y134" s="7345"/>
      <c r="Z134" s="7346"/>
      <c r="AA134" s="7346"/>
      <c r="AB134" s="7347"/>
      <c r="AC134" s="7348"/>
      <c r="AD134" s="7345"/>
      <c r="AE134" s="7346"/>
      <c r="AF134" s="7346"/>
      <c r="AG134" s="7349"/>
      <c r="AH134" s="7350"/>
      <c r="AI134" s="7351"/>
      <c r="AJ134" s="7346"/>
      <c r="AK134" s="7346"/>
      <c r="AL134" s="7349"/>
      <c r="AM134" s="235"/>
      <c r="AN134" s="998"/>
      <c r="AP134" s="2312"/>
    </row>
    <row r="135" spans="1:42" s="115" customFormat="1">
      <c r="A135" s="165"/>
      <c r="B135" s="235"/>
      <c r="C135" s="7343">
        <v>1</v>
      </c>
      <c r="D135" s="7344" t="s">
        <v>4507</v>
      </c>
      <c r="E135" s="7344" t="s">
        <v>4496</v>
      </c>
      <c r="F135" s="7344" t="s">
        <v>4517</v>
      </c>
      <c r="G135" s="2429" t="s">
        <v>696</v>
      </c>
      <c r="H135" s="2429" t="s">
        <v>4630</v>
      </c>
      <c r="I135" s="7302">
        <f t="shared" si="27"/>
        <v>0</v>
      </c>
      <c r="J135" s="7302">
        <f t="shared" si="28"/>
        <v>0</v>
      </c>
      <c r="K135" s="7303">
        <f t="shared" si="29"/>
        <v>0</v>
      </c>
      <c r="L135" s="7303">
        <f t="shared" si="30"/>
        <v>0</v>
      </c>
      <c r="M135" s="7304">
        <f t="shared" si="31"/>
        <v>0</v>
      </c>
      <c r="N135" s="7345"/>
      <c r="O135" s="7345"/>
      <c r="P135" s="7346"/>
      <c r="Q135" s="7346"/>
      <c r="R135" s="7347"/>
      <c r="S135" s="7348"/>
      <c r="T135" s="7345"/>
      <c r="U135" s="7346"/>
      <c r="V135" s="7346"/>
      <c r="W135" s="7349"/>
      <c r="X135" s="7345"/>
      <c r="Y135" s="7345"/>
      <c r="Z135" s="7346"/>
      <c r="AA135" s="7346"/>
      <c r="AB135" s="7347"/>
      <c r="AC135" s="7348"/>
      <c r="AD135" s="7345"/>
      <c r="AE135" s="7346"/>
      <c r="AF135" s="7346"/>
      <c r="AG135" s="7349"/>
      <c r="AH135" s="7350"/>
      <c r="AI135" s="7351"/>
      <c r="AJ135" s="7346"/>
      <c r="AK135" s="7346"/>
      <c r="AL135" s="7349"/>
      <c r="AM135" s="235"/>
      <c r="AN135" s="998"/>
      <c r="AP135" s="2312"/>
    </row>
    <row r="136" spans="1:42" s="115" customFormat="1">
      <c r="A136" s="165"/>
      <c r="B136" s="235"/>
      <c r="C136" s="7343">
        <v>2</v>
      </c>
      <c r="D136" s="7344" t="s">
        <v>4507</v>
      </c>
      <c r="E136" s="7344" t="s">
        <v>4501</v>
      </c>
      <c r="F136" s="7344" t="s">
        <v>4534</v>
      </c>
      <c r="G136" s="2429" t="s">
        <v>696</v>
      </c>
      <c r="H136" s="2429" t="s">
        <v>4631</v>
      </c>
      <c r="I136" s="7302">
        <f t="shared" si="27"/>
        <v>0</v>
      </c>
      <c r="J136" s="7302">
        <f t="shared" si="28"/>
        <v>0</v>
      </c>
      <c r="K136" s="7303">
        <f t="shared" si="29"/>
        <v>0</v>
      </c>
      <c r="L136" s="7303">
        <f t="shared" si="30"/>
        <v>0</v>
      </c>
      <c r="M136" s="7304">
        <f t="shared" si="31"/>
        <v>0</v>
      </c>
      <c r="N136" s="7345"/>
      <c r="O136" s="7345"/>
      <c r="P136" s="7346"/>
      <c r="Q136" s="7346"/>
      <c r="R136" s="7347"/>
      <c r="S136" s="7348"/>
      <c r="T136" s="7345"/>
      <c r="U136" s="7346"/>
      <c r="V136" s="7346"/>
      <c r="W136" s="7349"/>
      <c r="X136" s="7345"/>
      <c r="Y136" s="7345"/>
      <c r="Z136" s="7346"/>
      <c r="AA136" s="7346"/>
      <c r="AB136" s="7347"/>
      <c r="AC136" s="7348"/>
      <c r="AD136" s="7345"/>
      <c r="AE136" s="7346"/>
      <c r="AF136" s="7346"/>
      <c r="AG136" s="7349"/>
      <c r="AH136" s="7350"/>
      <c r="AI136" s="7351"/>
      <c r="AJ136" s="7346"/>
      <c r="AK136" s="7346"/>
      <c r="AL136" s="7349"/>
      <c r="AM136" s="235"/>
      <c r="AN136" s="998"/>
      <c r="AP136" s="2312"/>
    </row>
    <row r="137" spans="1:42" s="115" customFormat="1">
      <c r="A137" s="165"/>
      <c r="B137" s="235"/>
      <c r="C137" s="7343">
        <v>3</v>
      </c>
      <c r="D137" s="7344" t="s">
        <v>4507</v>
      </c>
      <c r="E137" s="7344" t="s">
        <v>4499</v>
      </c>
      <c r="F137" s="7344" t="s">
        <v>4522</v>
      </c>
      <c r="G137" s="2429" t="s">
        <v>696</v>
      </c>
      <c r="H137" s="2429" t="s">
        <v>4632</v>
      </c>
      <c r="I137" s="7302">
        <f t="shared" si="27"/>
        <v>0</v>
      </c>
      <c r="J137" s="7302">
        <f t="shared" si="28"/>
        <v>0</v>
      </c>
      <c r="K137" s="7303">
        <f t="shared" si="29"/>
        <v>0</v>
      </c>
      <c r="L137" s="7303">
        <f t="shared" si="30"/>
        <v>0</v>
      </c>
      <c r="M137" s="7304">
        <f t="shared" si="31"/>
        <v>0</v>
      </c>
      <c r="N137" s="7345"/>
      <c r="O137" s="7345"/>
      <c r="P137" s="7346"/>
      <c r="Q137" s="7346"/>
      <c r="R137" s="7347"/>
      <c r="S137" s="7348"/>
      <c r="T137" s="7345"/>
      <c r="U137" s="7346"/>
      <c r="V137" s="7346"/>
      <c r="W137" s="7349"/>
      <c r="X137" s="7345"/>
      <c r="Y137" s="7345"/>
      <c r="Z137" s="7346"/>
      <c r="AA137" s="7346"/>
      <c r="AB137" s="7347"/>
      <c r="AC137" s="7348"/>
      <c r="AD137" s="7345"/>
      <c r="AE137" s="7346"/>
      <c r="AF137" s="7346"/>
      <c r="AG137" s="7349"/>
      <c r="AH137" s="7350"/>
      <c r="AI137" s="7351"/>
      <c r="AJ137" s="7346"/>
      <c r="AK137" s="7346"/>
      <c r="AL137" s="7349"/>
      <c r="AM137" s="235"/>
      <c r="AN137" s="998"/>
      <c r="AP137" s="2312"/>
    </row>
    <row r="138" spans="1:42" s="115" customFormat="1">
      <c r="A138" s="165"/>
      <c r="B138" s="235"/>
      <c r="C138" s="7343">
        <v>4</v>
      </c>
      <c r="D138" s="7344" t="s">
        <v>4507</v>
      </c>
      <c r="E138" s="7344" t="s">
        <v>4499</v>
      </c>
      <c r="F138" s="7344" t="s">
        <v>4515</v>
      </c>
      <c r="G138" s="2429" t="s">
        <v>696</v>
      </c>
      <c r="H138" s="2429" t="s">
        <v>4633</v>
      </c>
      <c r="I138" s="7302">
        <f t="shared" si="27"/>
        <v>0</v>
      </c>
      <c r="J138" s="7302">
        <f t="shared" si="28"/>
        <v>0</v>
      </c>
      <c r="K138" s="7303">
        <f t="shared" si="29"/>
        <v>0</v>
      </c>
      <c r="L138" s="7303">
        <f t="shared" si="30"/>
        <v>0</v>
      </c>
      <c r="M138" s="7304">
        <f t="shared" si="31"/>
        <v>0</v>
      </c>
      <c r="N138" s="7345"/>
      <c r="O138" s="7345"/>
      <c r="P138" s="7346"/>
      <c r="Q138" s="7346"/>
      <c r="R138" s="7347"/>
      <c r="S138" s="7348"/>
      <c r="T138" s="7345"/>
      <c r="U138" s="7346"/>
      <c r="V138" s="7346"/>
      <c r="W138" s="7349"/>
      <c r="X138" s="7345"/>
      <c r="Y138" s="7345"/>
      <c r="Z138" s="7346"/>
      <c r="AA138" s="7346"/>
      <c r="AB138" s="7347"/>
      <c r="AC138" s="7348"/>
      <c r="AD138" s="7345"/>
      <c r="AE138" s="7346"/>
      <c r="AF138" s="7346"/>
      <c r="AG138" s="7349"/>
      <c r="AH138" s="7350"/>
      <c r="AI138" s="7351"/>
      <c r="AJ138" s="7346"/>
      <c r="AK138" s="7346"/>
      <c r="AL138" s="7349"/>
      <c r="AM138" s="235"/>
      <c r="AN138" s="998"/>
      <c r="AP138" s="2312"/>
    </row>
    <row r="139" spans="1:42" s="115" customFormat="1">
      <c r="A139" s="165"/>
      <c r="B139" s="235"/>
      <c r="C139" s="7343">
        <v>5</v>
      </c>
      <c r="D139" s="7344" t="s">
        <v>4507</v>
      </c>
      <c r="E139" s="7344" t="s">
        <v>4522</v>
      </c>
      <c r="F139" s="7344" t="s">
        <v>4512</v>
      </c>
      <c r="G139" s="2429" t="s">
        <v>696</v>
      </c>
      <c r="H139" s="2429" t="s">
        <v>4634</v>
      </c>
      <c r="I139" s="7302">
        <f t="shared" si="27"/>
        <v>0</v>
      </c>
      <c r="J139" s="7302">
        <f t="shared" si="28"/>
        <v>0</v>
      </c>
      <c r="K139" s="7303">
        <f t="shared" si="29"/>
        <v>0</v>
      </c>
      <c r="L139" s="7303">
        <f t="shared" si="30"/>
        <v>0</v>
      </c>
      <c r="M139" s="7304">
        <f t="shared" si="31"/>
        <v>0</v>
      </c>
      <c r="N139" s="7345"/>
      <c r="O139" s="7345"/>
      <c r="P139" s="7346"/>
      <c r="Q139" s="7346"/>
      <c r="R139" s="7347"/>
      <c r="S139" s="7348"/>
      <c r="T139" s="7345"/>
      <c r="U139" s="7346"/>
      <c r="V139" s="7346"/>
      <c r="W139" s="7349"/>
      <c r="X139" s="7345"/>
      <c r="Y139" s="7345"/>
      <c r="Z139" s="7346"/>
      <c r="AA139" s="7346"/>
      <c r="AB139" s="7347"/>
      <c r="AC139" s="7348"/>
      <c r="AD139" s="7345"/>
      <c r="AE139" s="7346"/>
      <c r="AF139" s="7346"/>
      <c r="AG139" s="7349"/>
      <c r="AH139" s="7350"/>
      <c r="AI139" s="7351"/>
      <c r="AJ139" s="7346"/>
      <c r="AK139" s="7346"/>
      <c r="AL139" s="7349"/>
      <c r="AM139" s="235"/>
      <c r="AN139" s="998"/>
      <c r="AP139" s="2312"/>
    </row>
    <row r="140" spans="1:42" s="115" customFormat="1">
      <c r="A140" s="165"/>
      <c r="B140" s="235"/>
      <c r="C140" s="7300">
        <v>1</v>
      </c>
      <c r="D140" s="7301" t="s">
        <v>4508</v>
      </c>
      <c r="E140" s="7301" t="s">
        <v>4534</v>
      </c>
      <c r="F140" s="7301" t="s">
        <v>4520</v>
      </c>
      <c r="G140" s="2417" t="s">
        <v>702</v>
      </c>
      <c r="H140" s="2417" t="s">
        <v>4635</v>
      </c>
      <c r="I140" s="7302">
        <f t="shared" si="27"/>
        <v>0</v>
      </c>
      <c r="J140" s="7302">
        <f t="shared" si="28"/>
        <v>0</v>
      </c>
      <c r="K140" s="7303">
        <f t="shared" si="29"/>
        <v>0</v>
      </c>
      <c r="L140" s="7303">
        <f t="shared" si="30"/>
        <v>0</v>
      </c>
      <c r="M140" s="7304">
        <f t="shared" si="31"/>
        <v>0</v>
      </c>
      <c r="N140" s="7345"/>
      <c r="O140" s="7345"/>
      <c r="P140" s="7346"/>
      <c r="Q140" s="7346"/>
      <c r="R140" s="7347"/>
      <c r="S140" s="7348"/>
      <c r="T140" s="7345"/>
      <c r="U140" s="7346"/>
      <c r="V140" s="7346"/>
      <c r="W140" s="7349"/>
      <c r="X140" s="7345"/>
      <c r="Y140" s="7345"/>
      <c r="Z140" s="7346"/>
      <c r="AA140" s="7346"/>
      <c r="AB140" s="7347"/>
      <c r="AC140" s="7348"/>
      <c r="AD140" s="7345"/>
      <c r="AE140" s="7346"/>
      <c r="AF140" s="7346"/>
      <c r="AG140" s="7349"/>
      <c r="AH140" s="7350"/>
      <c r="AI140" s="7351"/>
      <c r="AJ140" s="7346"/>
      <c r="AK140" s="7346"/>
      <c r="AL140" s="7349"/>
      <c r="AM140" s="235"/>
      <c r="AN140" s="998"/>
      <c r="AP140" s="2312"/>
    </row>
    <row r="141" spans="1:42" s="115" customFormat="1">
      <c r="A141" s="165"/>
      <c r="B141" s="235"/>
      <c r="C141" s="7300">
        <v>2</v>
      </c>
      <c r="D141" s="7301" t="s">
        <v>4508</v>
      </c>
      <c r="E141" s="7301" t="s">
        <v>4534</v>
      </c>
      <c r="F141" s="7301" t="s">
        <v>4522</v>
      </c>
      <c r="G141" s="2417" t="s">
        <v>702</v>
      </c>
      <c r="H141" s="2417" t="s">
        <v>4636</v>
      </c>
      <c r="I141" s="7302">
        <f t="shared" si="27"/>
        <v>0</v>
      </c>
      <c r="J141" s="7302">
        <f t="shared" si="28"/>
        <v>0</v>
      </c>
      <c r="K141" s="7303">
        <f t="shared" si="29"/>
        <v>0</v>
      </c>
      <c r="L141" s="7303">
        <f t="shared" si="30"/>
        <v>0</v>
      </c>
      <c r="M141" s="7304">
        <f t="shared" si="31"/>
        <v>0</v>
      </c>
      <c r="N141" s="7345"/>
      <c r="O141" s="7345"/>
      <c r="P141" s="7346"/>
      <c r="Q141" s="7346"/>
      <c r="R141" s="7347"/>
      <c r="S141" s="7348"/>
      <c r="T141" s="7345"/>
      <c r="U141" s="7346"/>
      <c r="V141" s="7346"/>
      <c r="W141" s="7349"/>
      <c r="X141" s="7345"/>
      <c r="Y141" s="7345"/>
      <c r="Z141" s="7346"/>
      <c r="AA141" s="7346"/>
      <c r="AB141" s="7347"/>
      <c r="AC141" s="7348"/>
      <c r="AD141" s="7345"/>
      <c r="AE141" s="7346"/>
      <c r="AF141" s="7346"/>
      <c r="AG141" s="7349"/>
      <c r="AH141" s="7350"/>
      <c r="AI141" s="7351"/>
      <c r="AJ141" s="7346"/>
      <c r="AK141" s="7346"/>
      <c r="AL141" s="7349"/>
      <c r="AM141" s="235"/>
      <c r="AN141" s="998"/>
      <c r="AP141" s="2312"/>
    </row>
    <row r="142" spans="1:42" s="115" customFormat="1">
      <c r="A142" s="165"/>
      <c r="B142" s="235"/>
      <c r="C142" s="7300">
        <v>3</v>
      </c>
      <c r="D142" s="7301" t="s">
        <v>4508</v>
      </c>
      <c r="E142" s="7301" t="s">
        <v>4501</v>
      </c>
      <c r="F142" s="7301" t="s">
        <v>4515</v>
      </c>
      <c r="G142" s="2417" t="s">
        <v>702</v>
      </c>
      <c r="H142" s="2417" t="s">
        <v>4637</v>
      </c>
      <c r="I142" s="7302">
        <f t="shared" si="27"/>
        <v>0</v>
      </c>
      <c r="J142" s="7302">
        <f t="shared" si="28"/>
        <v>0</v>
      </c>
      <c r="K142" s="7303">
        <f t="shared" si="29"/>
        <v>0</v>
      </c>
      <c r="L142" s="7303">
        <f t="shared" si="30"/>
        <v>0</v>
      </c>
      <c r="M142" s="7304">
        <f t="shared" si="31"/>
        <v>0</v>
      </c>
      <c r="N142" s="7345"/>
      <c r="O142" s="7345"/>
      <c r="P142" s="7346"/>
      <c r="Q142" s="7346"/>
      <c r="R142" s="7347"/>
      <c r="S142" s="7348"/>
      <c r="T142" s="7345"/>
      <c r="U142" s="7346"/>
      <c r="V142" s="7346"/>
      <c r="W142" s="7349"/>
      <c r="X142" s="7345"/>
      <c r="Y142" s="7345"/>
      <c r="Z142" s="7346"/>
      <c r="AA142" s="7346"/>
      <c r="AB142" s="7347"/>
      <c r="AC142" s="7348"/>
      <c r="AD142" s="7345"/>
      <c r="AE142" s="7346"/>
      <c r="AF142" s="7346"/>
      <c r="AG142" s="7349"/>
      <c r="AH142" s="7350"/>
      <c r="AI142" s="7351"/>
      <c r="AJ142" s="7346"/>
      <c r="AK142" s="7346"/>
      <c r="AL142" s="7349"/>
      <c r="AM142" s="235"/>
      <c r="AN142" s="998"/>
      <c r="AP142" s="2312"/>
    </row>
    <row r="143" spans="1:42" s="115" customFormat="1">
      <c r="A143" s="165"/>
      <c r="B143" s="235"/>
      <c r="C143" s="7300">
        <v>4</v>
      </c>
      <c r="D143" s="7301" t="s">
        <v>4508</v>
      </c>
      <c r="E143" s="7301" t="s">
        <v>4499</v>
      </c>
      <c r="F143" s="7301" t="s">
        <v>4517</v>
      </c>
      <c r="G143" s="2417" t="s">
        <v>702</v>
      </c>
      <c r="H143" s="2417" t="s">
        <v>4638</v>
      </c>
      <c r="I143" s="7302">
        <f t="shared" si="27"/>
        <v>0</v>
      </c>
      <c r="J143" s="7302">
        <f t="shared" si="28"/>
        <v>0</v>
      </c>
      <c r="K143" s="7303">
        <f t="shared" si="29"/>
        <v>0</v>
      </c>
      <c r="L143" s="7303">
        <f t="shared" si="30"/>
        <v>0</v>
      </c>
      <c r="M143" s="7304">
        <f t="shared" si="31"/>
        <v>0</v>
      </c>
      <c r="N143" s="7345"/>
      <c r="O143" s="7345"/>
      <c r="P143" s="7346"/>
      <c r="Q143" s="7346"/>
      <c r="R143" s="7347"/>
      <c r="S143" s="7348"/>
      <c r="T143" s="7345"/>
      <c r="U143" s="7346"/>
      <c r="V143" s="7346"/>
      <c r="W143" s="7349"/>
      <c r="X143" s="7345"/>
      <c r="Y143" s="7345"/>
      <c r="Z143" s="7346"/>
      <c r="AA143" s="7346"/>
      <c r="AB143" s="7347"/>
      <c r="AC143" s="7348"/>
      <c r="AD143" s="7345"/>
      <c r="AE143" s="7346"/>
      <c r="AF143" s="7346"/>
      <c r="AG143" s="7349"/>
      <c r="AH143" s="7350"/>
      <c r="AI143" s="7351"/>
      <c r="AJ143" s="7346"/>
      <c r="AK143" s="7346"/>
      <c r="AL143" s="7349"/>
      <c r="AM143" s="235"/>
      <c r="AN143" s="998"/>
      <c r="AP143" s="2312"/>
    </row>
    <row r="144" spans="1:42" s="115" customFormat="1">
      <c r="A144" s="165"/>
      <c r="B144" s="235"/>
      <c r="C144" s="7300">
        <v>5</v>
      </c>
      <c r="D144" s="7301" t="s">
        <v>4508</v>
      </c>
      <c r="E144" s="7301" t="s">
        <v>4499</v>
      </c>
      <c r="F144" s="7301" t="s">
        <v>4512</v>
      </c>
      <c r="G144" s="2417" t="s">
        <v>702</v>
      </c>
      <c r="H144" s="2417" t="s">
        <v>4639</v>
      </c>
      <c r="I144" s="7302">
        <f t="shared" si="27"/>
        <v>0</v>
      </c>
      <c r="J144" s="7302">
        <f t="shared" si="28"/>
        <v>0</v>
      </c>
      <c r="K144" s="7303">
        <f t="shared" si="29"/>
        <v>0</v>
      </c>
      <c r="L144" s="7303">
        <f t="shared" si="30"/>
        <v>0</v>
      </c>
      <c r="M144" s="7304">
        <f t="shared" si="31"/>
        <v>0</v>
      </c>
      <c r="N144" s="7345"/>
      <c r="O144" s="7345"/>
      <c r="P144" s="7346"/>
      <c r="Q144" s="7346"/>
      <c r="R144" s="7347"/>
      <c r="S144" s="7348"/>
      <c r="T144" s="7345"/>
      <c r="U144" s="7346"/>
      <c r="V144" s="7346"/>
      <c r="W144" s="7349"/>
      <c r="X144" s="7345"/>
      <c r="Y144" s="7345"/>
      <c r="Z144" s="7346"/>
      <c r="AA144" s="7346"/>
      <c r="AB144" s="7347"/>
      <c r="AC144" s="7348"/>
      <c r="AD144" s="7345"/>
      <c r="AE144" s="7346"/>
      <c r="AF144" s="7346"/>
      <c r="AG144" s="7349"/>
      <c r="AH144" s="7350"/>
      <c r="AI144" s="7351"/>
      <c r="AJ144" s="7346"/>
      <c r="AK144" s="7346"/>
      <c r="AL144" s="7349"/>
      <c r="AM144" s="235"/>
      <c r="AN144" s="998"/>
      <c r="AP144" s="2312"/>
    </row>
    <row r="145" spans="1:42" s="115" customFormat="1">
      <c r="A145" s="165"/>
      <c r="B145" s="235"/>
      <c r="C145" s="7300">
        <v>6</v>
      </c>
      <c r="D145" s="7301" t="s">
        <v>4508</v>
      </c>
      <c r="E145" s="7301" t="s">
        <v>4522</v>
      </c>
      <c r="F145" s="7301" t="s">
        <v>4524</v>
      </c>
      <c r="G145" s="2417" t="s">
        <v>702</v>
      </c>
      <c r="H145" s="2417" t="s">
        <v>4640</v>
      </c>
      <c r="I145" s="7302">
        <f t="shared" si="27"/>
        <v>0</v>
      </c>
      <c r="J145" s="7302">
        <f t="shared" si="28"/>
        <v>0</v>
      </c>
      <c r="K145" s="7303">
        <f t="shared" si="29"/>
        <v>0</v>
      </c>
      <c r="L145" s="7303">
        <f t="shared" si="30"/>
        <v>0</v>
      </c>
      <c r="M145" s="7304">
        <f t="shared" si="31"/>
        <v>0</v>
      </c>
      <c r="N145" s="7345"/>
      <c r="O145" s="7345"/>
      <c r="P145" s="7346"/>
      <c r="Q145" s="7346"/>
      <c r="R145" s="7347"/>
      <c r="S145" s="7348"/>
      <c r="T145" s="7345"/>
      <c r="U145" s="7346"/>
      <c r="V145" s="7346"/>
      <c r="W145" s="7349"/>
      <c r="X145" s="7345"/>
      <c r="Y145" s="7345"/>
      <c r="Z145" s="7346"/>
      <c r="AA145" s="7346"/>
      <c r="AB145" s="7347"/>
      <c r="AC145" s="7348"/>
      <c r="AD145" s="7345"/>
      <c r="AE145" s="7346"/>
      <c r="AF145" s="7346"/>
      <c r="AG145" s="7349"/>
      <c r="AH145" s="7350"/>
      <c r="AI145" s="7351"/>
      <c r="AJ145" s="7346"/>
      <c r="AK145" s="7346"/>
      <c r="AL145" s="7349"/>
      <c r="AM145" s="235"/>
      <c r="AN145" s="998"/>
      <c r="AP145" s="2312"/>
    </row>
    <row r="146" spans="1:42" s="115" customFormat="1">
      <c r="A146" s="165"/>
      <c r="B146" s="235"/>
      <c r="C146" s="7343">
        <v>1</v>
      </c>
      <c r="D146" s="7344" t="s">
        <v>4509</v>
      </c>
      <c r="E146" s="7344" t="s">
        <v>4534</v>
      </c>
      <c r="F146" s="7344" t="s">
        <v>4517</v>
      </c>
      <c r="G146" s="2429" t="s">
        <v>4510</v>
      </c>
      <c r="H146" s="2429" t="s">
        <v>4641</v>
      </c>
      <c r="I146" s="7302">
        <f t="shared" si="27"/>
        <v>0</v>
      </c>
      <c r="J146" s="7302">
        <f t="shared" si="28"/>
        <v>0</v>
      </c>
      <c r="K146" s="7303">
        <f t="shared" si="29"/>
        <v>0</v>
      </c>
      <c r="L146" s="7303">
        <f t="shared" si="30"/>
        <v>0</v>
      </c>
      <c r="M146" s="7304">
        <f t="shared" si="31"/>
        <v>0</v>
      </c>
      <c r="N146" s="7345"/>
      <c r="O146" s="7345"/>
      <c r="P146" s="7346"/>
      <c r="Q146" s="7346"/>
      <c r="R146" s="7347"/>
      <c r="S146" s="7348"/>
      <c r="T146" s="7345"/>
      <c r="U146" s="7346"/>
      <c r="V146" s="7346"/>
      <c r="W146" s="7349"/>
      <c r="X146" s="7345"/>
      <c r="Y146" s="7345"/>
      <c r="Z146" s="7346"/>
      <c r="AA146" s="7346"/>
      <c r="AB146" s="7347"/>
      <c r="AC146" s="7348"/>
      <c r="AD146" s="7345"/>
      <c r="AE146" s="7346"/>
      <c r="AF146" s="7346"/>
      <c r="AG146" s="7349"/>
      <c r="AH146" s="7350"/>
      <c r="AI146" s="7351"/>
      <c r="AJ146" s="7346"/>
      <c r="AK146" s="7346"/>
      <c r="AL146" s="7349"/>
      <c r="AM146" s="235"/>
      <c r="AN146" s="998"/>
      <c r="AP146" s="2312"/>
    </row>
    <row r="147" spans="1:42" s="115" customFormat="1">
      <c r="A147" s="165"/>
      <c r="B147" s="235"/>
      <c r="C147" s="7343">
        <v>2</v>
      </c>
      <c r="D147" s="7344" t="s">
        <v>4509</v>
      </c>
      <c r="E147" s="7344" t="s">
        <v>4495</v>
      </c>
      <c r="F147" s="7344" t="s">
        <v>4513</v>
      </c>
      <c r="G147" s="2429" t="s">
        <v>4510</v>
      </c>
      <c r="H147" s="2429" t="s">
        <v>4642</v>
      </c>
      <c r="I147" s="7302">
        <f t="shared" si="27"/>
        <v>0</v>
      </c>
      <c r="J147" s="7302">
        <f t="shared" si="28"/>
        <v>0</v>
      </c>
      <c r="K147" s="7303">
        <f t="shared" si="29"/>
        <v>0</v>
      </c>
      <c r="L147" s="7303">
        <f t="shared" si="30"/>
        <v>0</v>
      </c>
      <c r="M147" s="7304">
        <f t="shared" si="31"/>
        <v>0</v>
      </c>
      <c r="N147" s="7345"/>
      <c r="O147" s="7345"/>
      <c r="P147" s="7346"/>
      <c r="Q147" s="7346"/>
      <c r="R147" s="7347"/>
      <c r="S147" s="7348"/>
      <c r="T147" s="7345"/>
      <c r="U147" s="7346"/>
      <c r="V147" s="7346"/>
      <c r="W147" s="7349"/>
      <c r="X147" s="7345"/>
      <c r="Y147" s="7345"/>
      <c r="Z147" s="7346"/>
      <c r="AA147" s="7346"/>
      <c r="AB147" s="7347"/>
      <c r="AC147" s="7348"/>
      <c r="AD147" s="7345"/>
      <c r="AE147" s="7346"/>
      <c r="AF147" s="7346"/>
      <c r="AG147" s="7349"/>
      <c r="AH147" s="7350"/>
      <c r="AI147" s="7351"/>
      <c r="AJ147" s="7346"/>
      <c r="AK147" s="7346"/>
      <c r="AL147" s="7349"/>
      <c r="AM147" s="235"/>
      <c r="AN147" s="998"/>
      <c r="AP147" s="2312"/>
    </row>
    <row r="148" spans="1:42" s="115" customFormat="1">
      <c r="A148" s="165"/>
      <c r="B148" s="235"/>
      <c r="C148" s="7343">
        <v>3</v>
      </c>
      <c r="D148" s="7344" t="s">
        <v>4509</v>
      </c>
      <c r="E148" s="7344" t="s">
        <v>4501</v>
      </c>
      <c r="F148" s="7344" t="s">
        <v>4517</v>
      </c>
      <c r="G148" s="2429" t="s">
        <v>4510</v>
      </c>
      <c r="H148" s="2429" t="s">
        <v>4643</v>
      </c>
      <c r="I148" s="7302">
        <f t="shared" si="27"/>
        <v>0</v>
      </c>
      <c r="J148" s="7302">
        <f t="shared" si="28"/>
        <v>0</v>
      </c>
      <c r="K148" s="7303">
        <f t="shared" si="29"/>
        <v>0</v>
      </c>
      <c r="L148" s="7303">
        <f t="shared" si="30"/>
        <v>0</v>
      </c>
      <c r="M148" s="7304">
        <f t="shared" si="31"/>
        <v>0</v>
      </c>
      <c r="N148" s="7345"/>
      <c r="O148" s="7345"/>
      <c r="P148" s="7346"/>
      <c r="Q148" s="7346"/>
      <c r="R148" s="7347"/>
      <c r="S148" s="7348"/>
      <c r="T148" s="7345"/>
      <c r="U148" s="7346"/>
      <c r="V148" s="7346"/>
      <c r="W148" s="7349"/>
      <c r="X148" s="7345"/>
      <c r="Y148" s="7345"/>
      <c r="Z148" s="7346"/>
      <c r="AA148" s="7346"/>
      <c r="AB148" s="7347"/>
      <c r="AC148" s="7348"/>
      <c r="AD148" s="7345"/>
      <c r="AE148" s="7346"/>
      <c r="AF148" s="7346"/>
      <c r="AG148" s="7349"/>
      <c r="AH148" s="7350"/>
      <c r="AI148" s="7351"/>
      <c r="AJ148" s="7346"/>
      <c r="AK148" s="7346"/>
      <c r="AL148" s="7349"/>
      <c r="AM148" s="235"/>
      <c r="AN148" s="998"/>
      <c r="AP148" s="2312"/>
    </row>
    <row r="149" spans="1:42" s="115" customFormat="1">
      <c r="A149" s="165"/>
      <c r="B149" s="235"/>
      <c r="C149" s="7343">
        <v>4</v>
      </c>
      <c r="D149" s="7344" t="s">
        <v>4509</v>
      </c>
      <c r="E149" s="7344" t="s">
        <v>4501</v>
      </c>
      <c r="F149" s="7344" t="s">
        <v>4512</v>
      </c>
      <c r="G149" s="2429" t="s">
        <v>4510</v>
      </c>
      <c r="H149" s="2429" t="s">
        <v>4644</v>
      </c>
      <c r="I149" s="7302">
        <f t="shared" si="27"/>
        <v>0</v>
      </c>
      <c r="J149" s="7302">
        <f t="shared" si="28"/>
        <v>0</v>
      </c>
      <c r="K149" s="7303">
        <f t="shared" si="29"/>
        <v>0</v>
      </c>
      <c r="L149" s="7303">
        <f t="shared" si="30"/>
        <v>0</v>
      </c>
      <c r="M149" s="7304">
        <f t="shared" si="31"/>
        <v>0</v>
      </c>
      <c r="N149" s="7345"/>
      <c r="O149" s="7345"/>
      <c r="P149" s="7346"/>
      <c r="Q149" s="7346"/>
      <c r="R149" s="7347"/>
      <c r="S149" s="7348"/>
      <c r="T149" s="7345"/>
      <c r="U149" s="7346"/>
      <c r="V149" s="7346"/>
      <c r="W149" s="7349"/>
      <c r="X149" s="7345"/>
      <c r="Y149" s="7345"/>
      <c r="Z149" s="7346"/>
      <c r="AA149" s="7346"/>
      <c r="AB149" s="7347"/>
      <c r="AC149" s="7348"/>
      <c r="AD149" s="7345"/>
      <c r="AE149" s="7346"/>
      <c r="AF149" s="7346"/>
      <c r="AG149" s="7349"/>
      <c r="AH149" s="7350"/>
      <c r="AI149" s="7351"/>
      <c r="AJ149" s="7346"/>
      <c r="AK149" s="7346"/>
      <c r="AL149" s="7349"/>
      <c r="AM149" s="235"/>
      <c r="AN149" s="998"/>
      <c r="AP149" s="2312"/>
    </row>
    <row r="150" spans="1:42" s="115" customFormat="1">
      <c r="A150" s="165"/>
      <c r="B150" s="235"/>
      <c r="C150" s="7343">
        <v>5</v>
      </c>
      <c r="D150" s="7344" t="s">
        <v>4509</v>
      </c>
      <c r="E150" s="7344" t="s">
        <v>4499</v>
      </c>
      <c r="F150" s="7344" t="s">
        <v>4513</v>
      </c>
      <c r="G150" s="2429" t="s">
        <v>4510</v>
      </c>
      <c r="H150" s="2429" t="s">
        <v>4645</v>
      </c>
      <c r="I150" s="7302">
        <f t="shared" si="27"/>
        <v>0</v>
      </c>
      <c r="J150" s="7302">
        <f t="shared" si="28"/>
        <v>0</v>
      </c>
      <c r="K150" s="7303">
        <f t="shared" si="29"/>
        <v>0</v>
      </c>
      <c r="L150" s="7303">
        <f t="shared" si="30"/>
        <v>0</v>
      </c>
      <c r="M150" s="7304">
        <f t="shared" si="31"/>
        <v>0</v>
      </c>
      <c r="N150" s="7345"/>
      <c r="O150" s="7345"/>
      <c r="P150" s="7346"/>
      <c r="Q150" s="7346"/>
      <c r="R150" s="7347"/>
      <c r="S150" s="7348"/>
      <c r="T150" s="7345"/>
      <c r="U150" s="7346"/>
      <c r="V150" s="7346"/>
      <c r="W150" s="7349"/>
      <c r="X150" s="7345"/>
      <c r="Y150" s="7345"/>
      <c r="Z150" s="7346"/>
      <c r="AA150" s="7346"/>
      <c r="AB150" s="7347"/>
      <c r="AC150" s="7348"/>
      <c r="AD150" s="7345"/>
      <c r="AE150" s="7346"/>
      <c r="AF150" s="7346"/>
      <c r="AG150" s="7349"/>
      <c r="AH150" s="7350"/>
      <c r="AI150" s="7351"/>
      <c r="AJ150" s="7346"/>
      <c r="AK150" s="7346"/>
      <c r="AL150" s="7349"/>
      <c r="AM150" s="235"/>
      <c r="AN150" s="998"/>
      <c r="AP150" s="2312"/>
    </row>
    <row r="151" spans="1:42" s="115" customFormat="1">
      <c r="A151" s="165"/>
      <c r="B151" s="235"/>
      <c r="C151" s="7343">
        <v>6</v>
      </c>
      <c r="D151" s="7344" t="s">
        <v>4509</v>
      </c>
      <c r="E151" s="7344" t="s">
        <v>4500</v>
      </c>
      <c r="F151" s="7344" t="s">
        <v>4534</v>
      </c>
      <c r="G151" s="2429" t="s">
        <v>4510</v>
      </c>
      <c r="H151" s="2429" t="s">
        <v>4646</v>
      </c>
      <c r="I151" s="7302">
        <f t="shared" si="27"/>
        <v>0</v>
      </c>
      <c r="J151" s="7302">
        <f t="shared" si="28"/>
        <v>0</v>
      </c>
      <c r="K151" s="7303">
        <f t="shared" si="29"/>
        <v>0</v>
      </c>
      <c r="L151" s="7303">
        <f t="shared" si="30"/>
        <v>0</v>
      </c>
      <c r="M151" s="7304">
        <f t="shared" si="31"/>
        <v>0</v>
      </c>
      <c r="N151" s="7345"/>
      <c r="O151" s="7345"/>
      <c r="P151" s="7346"/>
      <c r="Q151" s="7346"/>
      <c r="R151" s="7347"/>
      <c r="S151" s="7348"/>
      <c r="T151" s="7345"/>
      <c r="U151" s="7346"/>
      <c r="V151" s="7346"/>
      <c r="W151" s="7349"/>
      <c r="X151" s="7345"/>
      <c r="Y151" s="7345"/>
      <c r="Z151" s="7346"/>
      <c r="AA151" s="7346"/>
      <c r="AB151" s="7347"/>
      <c r="AC151" s="7348"/>
      <c r="AD151" s="7345"/>
      <c r="AE151" s="7346"/>
      <c r="AF151" s="7346"/>
      <c r="AG151" s="7349"/>
      <c r="AH151" s="7350"/>
      <c r="AI151" s="7351"/>
      <c r="AJ151" s="7346"/>
      <c r="AK151" s="7346"/>
      <c r="AL151" s="7349"/>
      <c r="AM151" s="235"/>
      <c r="AN151" s="998"/>
      <c r="AP151" s="2312"/>
    </row>
    <row r="152" spans="1:42" s="115" customFormat="1">
      <c r="A152" s="165"/>
      <c r="B152" s="235"/>
      <c r="C152" s="7343">
        <v>7</v>
      </c>
      <c r="D152" s="7344" t="s">
        <v>4509</v>
      </c>
      <c r="E152" s="7344" t="s">
        <v>4501</v>
      </c>
      <c r="F152" s="7344" t="s">
        <v>4517</v>
      </c>
      <c r="G152" s="2429" t="s">
        <v>4510</v>
      </c>
      <c r="H152" s="2429" t="s">
        <v>4647</v>
      </c>
      <c r="I152" s="7302">
        <f t="shared" si="27"/>
        <v>0</v>
      </c>
      <c r="J152" s="7302">
        <f t="shared" si="28"/>
        <v>0</v>
      </c>
      <c r="K152" s="7303">
        <f t="shared" si="29"/>
        <v>0</v>
      </c>
      <c r="L152" s="7303">
        <f t="shared" si="30"/>
        <v>0</v>
      </c>
      <c r="M152" s="7304">
        <f t="shared" si="31"/>
        <v>0</v>
      </c>
      <c r="N152" s="7345"/>
      <c r="O152" s="7345"/>
      <c r="P152" s="7346"/>
      <c r="Q152" s="7346"/>
      <c r="R152" s="7347"/>
      <c r="S152" s="7348"/>
      <c r="T152" s="7345"/>
      <c r="U152" s="7346"/>
      <c r="V152" s="7346"/>
      <c r="W152" s="7349"/>
      <c r="X152" s="7345"/>
      <c r="Y152" s="7345"/>
      <c r="Z152" s="7346"/>
      <c r="AA152" s="7346"/>
      <c r="AB152" s="7347"/>
      <c r="AC152" s="7348"/>
      <c r="AD152" s="7345"/>
      <c r="AE152" s="7346"/>
      <c r="AF152" s="7346"/>
      <c r="AG152" s="7349"/>
      <c r="AH152" s="7350"/>
      <c r="AI152" s="7351"/>
      <c r="AJ152" s="7346"/>
      <c r="AK152" s="7346"/>
      <c r="AL152" s="7349"/>
      <c r="AM152" s="235"/>
      <c r="AN152" s="998"/>
      <c r="AP152" s="2312"/>
    </row>
    <row r="153" spans="1:42" s="1065" customFormat="1" ht="17.25" customHeight="1">
      <c r="A153" s="169"/>
      <c r="B153" s="237"/>
      <c r="C153" s="7291" t="s">
        <v>1005</v>
      </c>
      <c r="D153" s="7291"/>
      <c r="E153" s="7291"/>
      <c r="F153" s="7291"/>
      <c r="G153" s="7292"/>
      <c r="H153" s="7292"/>
      <c r="I153" s="7354">
        <f t="shared" ref="I153:AL153" si="32">SUM(I31:I152)</f>
        <v>0</v>
      </c>
      <c r="J153" s="7354">
        <f t="shared" si="32"/>
        <v>0</v>
      </c>
      <c r="K153" s="7354">
        <f t="shared" si="32"/>
        <v>0</v>
      </c>
      <c r="L153" s="7354">
        <f t="shared" si="32"/>
        <v>0</v>
      </c>
      <c r="M153" s="7354">
        <f t="shared" si="32"/>
        <v>0</v>
      </c>
      <c r="N153" s="7355">
        <f t="shared" si="32"/>
        <v>0</v>
      </c>
      <c r="O153" s="7355">
        <f t="shared" si="32"/>
        <v>0</v>
      </c>
      <c r="P153" s="7355">
        <f t="shared" si="32"/>
        <v>0</v>
      </c>
      <c r="Q153" s="7355">
        <f t="shared" si="32"/>
        <v>0</v>
      </c>
      <c r="R153" s="7355">
        <f t="shared" si="32"/>
        <v>0</v>
      </c>
      <c r="S153" s="7355">
        <f t="shared" si="32"/>
        <v>0</v>
      </c>
      <c r="T153" s="7355">
        <f t="shared" si="32"/>
        <v>0</v>
      </c>
      <c r="U153" s="7355">
        <f t="shared" si="32"/>
        <v>0</v>
      </c>
      <c r="V153" s="7355">
        <f t="shared" si="32"/>
        <v>0</v>
      </c>
      <c r="W153" s="7355">
        <f t="shared" si="32"/>
        <v>0</v>
      </c>
      <c r="X153" s="7355">
        <f t="shared" si="32"/>
        <v>0</v>
      </c>
      <c r="Y153" s="7355">
        <f t="shared" si="32"/>
        <v>0</v>
      </c>
      <c r="Z153" s="7355">
        <f t="shared" si="32"/>
        <v>0</v>
      </c>
      <c r="AA153" s="7355">
        <f t="shared" si="32"/>
        <v>0</v>
      </c>
      <c r="AB153" s="7355">
        <f t="shared" si="32"/>
        <v>0</v>
      </c>
      <c r="AC153" s="7355">
        <f t="shared" si="32"/>
        <v>0</v>
      </c>
      <c r="AD153" s="7355">
        <f t="shared" si="32"/>
        <v>0</v>
      </c>
      <c r="AE153" s="7355">
        <f t="shared" si="32"/>
        <v>0</v>
      </c>
      <c r="AF153" s="7355">
        <f t="shared" si="32"/>
        <v>0</v>
      </c>
      <c r="AG153" s="7355">
        <f t="shared" si="32"/>
        <v>0</v>
      </c>
      <c r="AH153" s="7355">
        <f t="shared" si="32"/>
        <v>0</v>
      </c>
      <c r="AI153" s="7355">
        <f t="shared" si="32"/>
        <v>0</v>
      </c>
      <c r="AJ153" s="7355">
        <f t="shared" si="32"/>
        <v>0</v>
      </c>
      <c r="AK153" s="7355">
        <f t="shared" si="32"/>
        <v>0</v>
      </c>
      <c r="AL153" s="7355">
        <f t="shared" si="32"/>
        <v>0</v>
      </c>
      <c r="AM153" s="237"/>
      <c r="AN153" s="998"/>
      <c r="AP153" s="2312"/>
    </row>
    <row r="154" spans="1:42" ht="14.4" thickBot="1">
      <c r="A154" s="2312"/>
      <c r="B154" s="998"/>
      <c r="C154" s="2408"/>
      <c r="D154" s="2408"/>
      <c r="E154" s="2408"/>
      <c r="F154" s="2408"/>
      <c r="G154" s="2408"/>
      <c r="H154" s="2408"/>
      <c r="I154" s="2428"/>
      <c r="J154" s="2428"/>
      <c r="K154" s="2428"/>
      <c r="L154" s="2428"/>
      <c r="M154" s="2428"/>
      <c r="N154" s="2350"/>
      <c r="O154" s="2350"/>
      <c r="P154" s="2357"/>
      <c r="Q154" s="2357"/>
      <c r="R154" s="2357"/>
      <c r="S154" s="2407"/>
      <c r="T154" s="2407"/>
      <c r="U154" s="2407"/>
      <c r="V154" s="2413"/>
      <c r="W154" s="2413"/>
      <c r="X154" s="2413"/>
      <c r="Y154" s="2413"/>
      <c r="Z154" s="2413"/>
      <c r="AA154" s="2413"/>
      <c r="AB154" s="2316"/>
      <c r="AC154" s="2350"/>
      <c r="AD154" s="2350"/>
      <c r="AE154" s="2413"/>
      <c r="AF154" s="2413"/>
      <c r="AG154" s="2402"/>
      <c r="AH154" s="2427"/>
      <c r="AI154" s="2426"/>
      <c r="AJ154" s="2425"/>
      <c r="AK154" s="2425"/>
      <c r="AL154" s="2402"/>
      <c r="AM154" s="998"/>
      <c r="AN154" s="998"/>
      <c r="AP154" s="2312"/>
    </row>
    <row r="155" spans="1:42" s="115" customFormat="1" ht="24" customHeight="1">
      <c r="A155" s="165"/>
      <c r="B155" s="235"/>
      <c r="C155" s="7356" t="s">
        <v>4648</v>
      </c>
      <c r="D155" s="7357"/>
      <c r="E155" s="7357"/>
      <c r="F155" s="7357"/>
      <c r="G155" s="2589"/>
      <c r="H155" s="2589"/>
      <c r="I155" s="2589"/>
      <c r="J155" s="2589"/>
      <c r="K155" s="2589"/>
      <c r="L155" s="2589"/>
      <c r="M155" s="2589"/>
      <c r="N155" s="2424"/>
      <c r="O155" s="2423"/>
      <c r="P155" s="2419"/>
      <c r="Q155" s="2419"/>
      <c r="R155" s="2418"/>
      <c r="S155" s="2423"/>
      <c r="T155" s="2423"/>
      <c r="U155" s="2419"/>
      <c r="V155" s="2419"/>
      <c r="W155" s="2422"/>
      <c r="X155" s="2424"/>
      <c r="Y155" s="2423"/>
      <c r="Z155" s="2419"/>
      <c r="AA155" s="2419"/>
      <c r="AB155" s="2418"/>
      <c r="AC155" s="2423"/>
      <c r="AD155" s="2423"/>
      <c r="AE155" s="2419"/>
      <c r="AF155" s="2419"/>
      <c r="AG155" s="2422"/>
      <c r="AH155" s="2421"/>
      <c r="AI155" s="2420"/>
      <c r="AJ155" s="2419"/>
      <c r="AK155" s="2419"/>
      <c r="AL155" s="2418"/>
      <c r="AM155" s="235"/>
      <c r="AN155" s="998"/>
      <c r="AP155" s="2312"/>
    </row>
    <row r="156" spans="1:42" s="115" customFormat="1">
      <c r="A156" s="165"/>
      <c r="B156" s="235"/>
      <c r="C156" s="7300">
        <v>1</v>
      </c>
      <c r="D156" s="7300" t="s">
        <v>4491</v>
      </c>
      <c r="E156" s="7300"/>
      <c r="F156" s="7300"/>
      <c r="G156" s="2417" t="s">
        <v>578</v>
      </c>
      <c r="H156" s="2417"/>
      <c r="I156" s="7302">
        <f t="shared" ref="I156:I172" si="33">N156+S156+X156+AC156+AH156</f>
        <v>0</v>
      </c>
      <c r="J156" s="7302">
        <f t="shared" ref="J156:J172" si="34">O156+T156+Y156+AD156+AI156</f>
        <v>0</v>
      </c>
      <c r="K156" s="7303">
        <f t="shared" ref="K156:K172" si="35">P156+U156+Z156+AE156+AJ156</f>
        <v>0</v>
      </c>
      <c r="L156" s="7303">
        <f t="shared" ref="L156:L172" si="36">Q156+V156+AA156+AF156+AK156</f>
        <v>0</v>
      </c>
      <c r="M156" s="7358">
        <f t="shared" ref="M156:M172" si="37">R156+W156+AB156+AG156+AL156</f>
        <v>0</v>
      </c>
      <c r="N156" s="7348"/>
      <c r="O156" s="7345"/>
      <c r="P156" s="7346"/>
      <c r="Q156" s="7346"/>
      <c r="R156" s="7349"/>
      <c r="S156" s="7345"/>
      <c r="T156" s="7345"/>
      <c r="U156" s="7346"/>
      <c r="V156" s="7346"/>
      <c r="W156" s="7347"/>
      <c r="X156" s="7348"/>
      <c r="Y156" s="7345"/>
      <c r="Z156" s="7346"/>
      <c r="AA156" s="7346"/>
      <c r="AB156" s="7349"/>
      <c r="AC156" s="7345"/>
      <c r="AD156" s="7345"/>
      <c r="AE156" s="7346"/>
      <c r="AF156" s="7346"/>
      <c r="AG156" s="7347"/>
      <c r="AH156" s="7359"/>
      <c r="AI156" s="7351"/>
      <c r="AJ156" s="7346"/>
      <c r="AK156" s="7346"/>
      <c r="AL156" s="7349"/>
      <c r="AM156" s="235"/>
      <c r="AN156" s="998"/>
      <c r="AP156" s="2312"/>
    </row>
    <row r="157" spans="1:42" s="115" customFormat="1">
      <c r="A157" s="165"/>
      <c r="B157" s="235"/>
      <c r="C157" s="7300">
        <v>2</v>
      </c>
      <c r="D157" s="7300" t="s">
        <v>4492</v>
      </c>
      <c r="E157" s="7300"/>
      <c r="F157" s="7300"/>
      <c r="G157" s="2417" t="s">
        <v>596</v>
      </c>
      <c r="H157" s="2417"/>
      <c r="I157" s="7302">
        <f t="shared" si="33"/>
        <v>0</v>
      </c>
      <c r="J157" s="7302">
        <f t="shared" si="34"/>
        <v>0</v>
      </c>
      <c r="K157" s="7303">
        <f t="shared" si="35"/>
        <v>0</v>
      </c>
      <c r="L157" s="7303">
        <f t="shared" si="36"/>
        <v>0</v>
      </c>
      <c r="M157" s="7358">
        <f t="shared" si="37"/>
        <v>0</v>
      </c>
      <c r="N157" s="7348"/>
      <c r="O157" s="7345"/>
      <c r="P157" s="7346"/>
      <c r="Q157" s="7346"/>
      <c r="R157" s="7349"/>
      <c r="S157" s="7345"/>
      <c r="T157" s="7345"/>
      <c r="U157" s="7346"/>
      <c r="V157" s="7346"/>
      <c r="W157" s="7347"/>
      <c r="X157" s="7348"/>
      <c r="Y157" s="7345"/>
      <c r="Z157" s="7346"/>
      <c r="AA157" s="7346"/>
      <c r="AB157" s="7349"/>
      <c r="AC157" s="7345"/>
      <c r="AD157" s="7345"/>
      <c r="AE157" s="7346"/>
      <c r="AF157" s="7346"/>
      <c r="AG157" s="7347"/>
      <c r="AH157" s="7359"/>
      <c r="AI157" s="7351"/>
      <c r="AJ157" s="7346"/>
      <c r="AK157" s="7346"/>
      <c r="AL157" s="7349"/>
      <c r="AM157" s="235"/>
      <c r="AN157" s="998"/>
      <c r="AP157" s="2312"/>
    </row>
    <row r="158" spans="1:42" s="115" customFormat="1">
      <c r="A158" s="165"/>
      <c r="B158" s="235"/>
      <c r="C158" s="7300">
        <v>3</v>
      </c>
      <c r="D158" s="7300" t="s">
        <v>4493</v>
      </c>
      <c r="E158" s="7300"/>
      <c r="F158" s="7300"/>
      <c r="G158" s="2417" t="s">
        <v>604</v>
      </c>
      <c r="H158" s="2417"/>
      <c r="I158" s="7302">
        <f t="shared" si="33"/>
        <v>0</v>
      </c>
      <c r="J158" s="7302">
        <f t="shared" si="34"/>
        <v>0</v>
      </c>
      <c r="K158" s="7303">
        <f t="shared" si="35"/>
        <v>0</v>
      </c>
      <c r="L158" s="7303">
        <f t="shared" si="36"/>
        <v>0</v>
      </c>
      <c r="M158" s="7358">
        <f t="shared" si="37"/>
        <v>0</v>
      </c>
      <c r="N158" s="7348"/>
      <c r="O158" s="7345"/>
      <c r="P158" s="7346"/>
      <c r="Q158" s="7346"/>
      <c r="R158" s="7349"/>
      <c r="S158" s="7345"/>
      <c r="T158" s="7345"/>
      <c r="U158" s="7346"/>
      <c r="V158" s="7346"/>
      <c r="W158" s="7347"/>
      <c r="X158" s="7348"/>
      <c r="Y158" s="7345"/>
      <c r="Z158" s="7346"/>
      <c r="AA158" s="7346"/>
      <c r="AB158" s="7349"/>
      <c r="AC158" s="7345"/>
      <c r="AD158" s="7345"/>
      <c r="AE158" s="7346"/>
      <c r="AF158" s="7346"/>
      <c r="AG158" s="7347"/>
      <c r="AH158" s="7359"/>
      <c r="AI158" s="7351"/>
      <c r="AJ158" s="7346"/>
      <c r="AK158" s="7346"/>
      <c r="AL158" s="7349"/>
      <c r="AM158" s="235"/>
      <c r="AN158" s="998"/>
      <c r="AP158" s="2312"/>
    </row>
    <row r="159" spans="1:42" s="115" customFormat="1">
      <c r="A159" s="165"/>
      <c r="B159" s="235"/>
      <c r="C159" s="7300">
        <v>4</v>
      </c>
      <c r="D159" s="7300" t="s">
        <v>4494</v>
      </c>
      <c r="E159" s="7300"/>
      <c r="F159" s="7300"/>
      <c r="G159" s="2417" t="s">
        <v>610</v>
      </c>
      <c r="H159" s="2417"/>
      <c r="I159" s="7302">
        <f t="shared" si="33"/>
        <v>0</v>
      </c>
      <c r="J159" s="7302">
        <f t="shared" si="34"/>
        <v>0</v>
      </c>
      <c r="K159" s="7303">
        <f t="shared" si="35"/>
        <v>0</v>
      </c>
      <c r="L159" s="7303">
        <f t="shared" si="36"/>
        <v>0</v>
      </c>
      <c r="M159" s="7358">
        <f t="shared" si="37"/>
        <v>0</v>
      </c>
      <c r="N159" s="7348"/>
      <c r="O159" s="7345"/>
      <c r="P159" s="7346"/>
      <c r="Q159" s="7346"/>
      <c r="R159" s="7349"/>
      <c r="S159" s="7345"/>
      <c r="T159" s="7345"/>
      <c r="U159" s="7346"/>
      <c r="V159" s="7346"/>
      <c r="W159" s="7347"/>
      <c r="X159" s="7348"/>
      <c r="Y159" s="7345"/>
      <c r="Z159" s="7346"/>
      <c r="AA159" s="7346"/>
      <c r="AB159" s="7349"/>
      <c r="AC159" s="7345"/>
      <c r="AD159" s="7345"/>
      <c r="AE159" s="7346"/>
      <c r="AF159" s="7346"/>
      <c r="AG159" s="7347"/>
      <c r="AH159" s="7359"/>
      <c r="AI159" s="7351"/>
      <c r="AJ159" s="7346"/>
      <c r="AK159" s="7346"/>
      <c r="AL159" s="7349"/>
      <c r="AM159" s="235"/>
      <c r="AN159" s="998"/>
      <c r="AP159" s="2312"/>
    </row>
    <row r="160" spans="1:42" s="115" customFormat="1">
      <c r="A160" s="165"/>
      <c r="B160" s="235"/>
      <c r="C160" s="7300">
        <v>5</v>
      </c>
      <c r="D160" s="7300" t="s">
        <v>4495</v>
      </c>
      <c r="E160" s="7300"/>
      <c r="F160" s="7300"/>
      <c r="G160" s="2417" t="s">
        <v>617</v>
      </c>
      <c r="H160" s="2417"/>
      <c r="I160" s="7302">
        <f t="shared" si="33"/>
        <v>0</v>
      </c>
      <c r="J160" s="7302">
        <f t="shared" si="34"/>
        <v>0</v>
      </c>
      <c r="K160" s="7303">
        <f t="shared" si="35"/>
        <v>0</v>
      </c>
      <c r="L160" s="7303">
        <f t="shared" si="36"/>
        <v>0</v>
      </c>
      <c r="M160" s="7358">
        <f t="shared" si="37"/>
        <v>0</v>
      </c>
      <c r="N160" s="7348"/>
      <c r="O160" s="7345"/>
      <c r="P160" s="7346"/>
      <c r="Q160" s="7346"/>
      <c r="R160" s="7349"/>
      <c r="S160" s="7345"/>
      <c r="T160" s="7345"/>
      <c r="U160" s="7346"/>
      <c r="V160" s="7346"/>
      <c r="W160" s="7347"/>
      <c r="X160" s="7348"/>
      <c r="Y160" s="7345"/>
      <c r="Z160" s="7346"/>
      <c r="AA160" s="7346"/>
      <c r="AB160" s="7349"/>
      <c r="AC160" s="7345"/>
      <c r="AD160" s="7345"/>
      <c r="AE160" s="7346"/>
      <c r="AF160" s="7346"/>
      <c r="AG160" s="7347"/>
      <c r="AH160" s="7359"/>
      <c r="AI160" s="7351"/>
      <c r="AJ160" s="7346"/>
      <c r="AK160" s="7346"/>
      <c r="AL160" s="7349"/>
      <c r="AM160" s="235"/>
      <c r="AN160" s="998"/>
      <c r="AP160" s="2312"/>
    </row>
    <row r="161" spans="1:42" s="115" customFormat="1">
      <c r="A161" s="165"/>
      <c r="B161" s="235"/>
      <c r="C161" s="7300">
        <v>6</v>
      </c>
      <c r="D161" s="7300" t="s">
        <v>4496</v>
      </c>
      <c r="E161" s="7300"/>
      <c r="F161" s="7300"/>
      <c r="G161" s="2417" t="s">
        <v>627</v>
      </c>
      <c r="H161" s="2417"/>
      <c r="I161" s="7302">
        <f t="shared" si="33"/>
        <v>0</v>
      </c>
      <c r="J161" s="7302">
        <f t="shared" si="34"/>
        <v>0</v>
      </c>
      <c r="K161" s="7303">
        <f t="shared" si="35"/>
        <v>0</v>
      </c>
      <c r="L161" s="7303">
        <f t="shared" si="36"/>
        <v>0</v>
      </c>
      <c r="M161" s="7358">
        <f t="shared" si="37"/>
        <v>0</v>
      </c>
      <c r="N161" s="7348"/>
      <c r="O161" s="7345"/>
      <c r="P161" s="7346"/>
      <c r="Q161" s="7346"/>
      <c r="R161" s="7349"/>
      <c r="S161" s="7345"/>
      <c r="T161" s="7345"/>
      <c r="U161" s="7346"/>
      <c r="V161" s="7346"/>
      <c r="W161" s="7347"/>
      <c r="X161" s="7348"/>
      <c r="Y161" s="7345"/>
      <c r="Z161" s="7346"/>
      <c r="AA161" s="7346"/>
      <c r="AB161" s="7349"/>
      <c r="AC161" s="7345"/>
      <c r="AD161" s="7345"/>
      <c r="AE161" s="7346"/>
      <c r="AF161" s="7346"/>
      <c r="AG161" s="7347"/>
      <c r="AH161" s="7359"/>
      <c r="AI161" s="7351"/>
      <c r="AJ161" s="7346"/>
      <c r="AK161" s="7346"/>
      <c r="AL161" s="7349"/>
      <c r="AM161" s="235"/>
      <c r="AN161" s="998"/>
      <c r="AP161" s="2312"/>
    </row>
    <row r="162" spans="1:42" s="115" customFormat="1">
      <c r="A162" s="165"/>
      <c r="B162" s="235"/>
      <c r="C162" s="7300">
        <v>7</v>
      </c>
      <c r="D162" s="7300" t="s">
        <v>4497</v>
      </c>
      <c r="E162" s="7300"/>
      <c r="F162" s="7300"/>
      <c r="G162" s="2417" t="s">
        <v>634</v>
      </c>
      <c r="H162" s="2417"/>
      <c r="I162" s="7302">
        <f t="shared" si="33"/>
        <v>0</v>
      </c>
      <c r="J162" s="7302">
        <f t="shared" si="34"/>
        <v>0</v>
      </c>
      <c r="K162" s="7303">
        <f t="shared" si="35"/>
        <v>0</v>
      </c>
      <c r="L162" s="7303">
        <f t="shared" si="36"/>
        <v>0</v>
      </c>
      <c r="M162" s="7358">
        <f t="shared" si="37"/>
        <v>0</v>
      </c>
      <c r="N162" s="7348"/>
      <c r="O162" s="7345"/>
      <c r="P162" s="7346"/>
      <c r="Q162" s="7346"/>
      <c r="R162" s="7349"/>
      <c r="S162" s="7345"/>
      <c r="T162" s="7345"/>
      <c r="U162" s="7346"/>
      <c r="V162" s="7346"/>
      <c r="W162" s="7347"/>
      <c r="X162" s="7348"/>
      <c r="Y162" s="7345"/>
      <c r="Z162" s="7346"/>
      <c r="AA162" s="7346"/>
      <c r="AB162" s="7349"/>
      <c r="AC162" s="7345"/>
      <c r="AD162" s="7345"/>
      <c r="AE162" s="7346"/>
      <c r="AF162" s="7346"/>
      <c r="AG162" s="7347"/>
      <c r="AH162" s="7359"/>
      <c r="AI162" s="7351"/>
      <c r="AJ162" s="7346"/>
      <c r="AK162" s="7346"/>
      <c r="AL162" s="7349"/>
      <c r="AM162" s="235"/>
      <c r="AN162" s="998"/>
      <c r="AP162" s="2312"/>
    </row>
    <row r="163" spans="1:42" s="115" customFormat="1">
      <c r="A163" s="165"/>
      <c r="B163" s="235"/>
      <c r="C163" s="7300">
        <v>8</v>
      </c>
      <c r="D163" s="7300" t="s">
        <v>4498</v>
      </c>
      <c r="E163" s="7300"/>
      <c r="F163" s="7300"/>
      <c r="G163" s="2417" t="s">
        <v>641</v>
      </c>
      <c r="H163" s="2417"/>
      <c r="I163" s="7302">
        <f t="shared" si="33"/>
        <v>0</v>
      </c>
      <c r="J163" s="7302">
        <f t="shared" si="34"/>
        <v>0</v>
      </c>
      <c r="K163" s="7303">
        <f t="shared" si="35"/>
        <v>0</v>
      </c>
      <c r="L163" s="7303">
        <f t="shared" si="36"/>
        <v>0</v>
      </c>
      <c r="M163" s="7358">
        <f t="shared" si="37"/>
        <v>0</v>
      </c>
      <c r="N163" s="7348"/>
      <c r="O163" s="7345"/>
      <c r="P163" s="7346"/>
      <c r="Q163" s="7346"/>
      <c r="R163" s="7349"/>
      <c r="S163" s="7345"/>
      <c r="T163" s="7345"/>
      <c r="U163" s="7346"/>
      <c r="V163" s="7346"/>
      <c r="W163" s="7347"/>
      <c r="X163" s="7348"/>
      <c r="Y163" s="7345"/>
      <c r="Z163" s="7346"/>
      <c r="AA163" s="7346"/>
      <c r="AB163" s="7349"/>
      <c r="AC163" s="7345"/>
      <c r="AD163" s="7345"/>
      <c r="AE163" s="7346"/>
      <c r="AF163" s="7346"/>
      <c r="AG163" s="7347"/>
      <c r="AH163" s="7359"/>
      <c r="AI163" s="7351"/>
      <c r="AJ163" s="7346"/>
      <c r="AK163" s="7346"/>
      <c r="AL163" s="7349"/>
      <c r="AM163" s="235"/>
      <c r="AN163" s="998"/>
      <c r="AP163" s="2312"/>
    </row>
    <row r="164" spans="1:42" s="115" customFormat="1">
      <c r="A164" s="165"/>
      <c r="B164" s="235"/>
      <c r="C164" s="7300">
        <v>9</v>
      </c>
      <c r="D164" s="7300" t="s">
        <v>4499</v>
      </c>
      <c r="E164" s="7300"/>
      <c r="F164" s="7300"/>
      <c r="G164" s="2417" t="s">
        <v>649</v>
      </c>
      <c r="H164" s="2417"/>
      <c r="I164" s="7302">
        <f t="shared" si="33"/>
        <v>0</v>
      </c>
      <c r="J164" s="7302">
        <f t="shared" si="34"/>
        <v>0</v>
      </c>
      <c r="K164" s="7303">
        <f t="shared" si="35"/>
        <v>0</v>
      </c>
      <c r="L164" s="7303">
        <f t="shared" si="36"/>
        <v>0</v>
      </c>
      <c r="M164" s="7358">
        <f t="shared" si="37"/>
        <v>0</v>
      </c>
      <c r="N164" s="7348"/>
      <c r="O164" s="7345"/>
      <c r="P164" s="7346"/>
      <c r="Q164" s="7346"/>
      <c r="R164" s="7349"/>
      <c r="S164" s="7345"/>
      <c r="T164" s="7345"/>
      <c r="U164" s="7346"/>
      <c r="V164" s="7346"/>
      <c r="W164" s="7347"/>
      <c r="X164" s="7348"/>
      <c r="Y164" s="7345"/>
      <c r="Z164" s="7346"/>
      <c r="AA164" s="7346"/>
      <c r="AB164" s="7349"/>
      <c r="AC164" s="7345"/>
      <c r="AD164" s="7345"/>
      <c r="AE164" s="7346"/>
      <c r="AF164" s="7346"/>
      <c r="AG164" s="7347"/>
      <c r="AH164" s="7359"/>
      <c r="AI164" s="7351"/>
      <c r="AJ164" s="7346"/>
      <c r="AK164" s="7346"/>
      <c r="AL164" s="7349"/>
      <c r="AM164" s="235"/>
      <c r="AN164" s="998"/>
      <c r="AP164" s="2312"/>
    </row>
    <row r="165" spans="1:42" s="115" customFormat="1">
      <c r="A165" s="165"/>
      <c r="B165" s="235"/>
      <c r="C165" s="7300">
        <v>10</v>
      </c>
      <c r="D165" s="7300" t="s">
        <v>4500</v>
      </c>
      <c r="E165" s="7300"/>
      <c r="F165" s="7300"/>
      <c r="G165" s="2417" t="s">
        <v>658</v>
      </c>
      <c r="H165" s="2417"/>
      <c r="I165" s="7302">
        <f t="shared" si="33"/>
        <v>0</v>
      </c>
      <c r="J165" s="7302">
        <f t="shared" si="34"/>
        <v>0</v>
      </c>
      <c r="K165" s="7303">
        <f t="shared" si="35"/>
        <v>0</v>
      </c>
      <c r="L165" s="7303">
        <f t="shared" si="36"/>
        <v>0</v>
      </c>
      <c r="M165" s="7358">
        <f t="shared" si="37"/>
        <v>0</v>
      </c>
      <c r="N165" s="7348"/>
      <c r="O165" s="7345"/>
      <c r="P165" s="7346"/>
      <c r="Q165" s="7346"/>
      <c r="R165" s="7349"/>
      <c r="S165" s="7345"/>
      <c r="T165" s="7345"/>
      <c r="U165" s="7346"/>
      <c r="V165" s="7346"/>
      <c r="W165" s="7347"/>
      <c r="X165" s="7348"/>
      <c r="Y165" s="7345"/>
      <c r="Z165" s="7346"/>
      <c r="AA165" s="7346"/>
      <c r="AB165" s="7349"/>
      <c r="AC165" s="7345"/>
      <c r="AD165" s="7345"/>
      <c r="AE165" s="7346"/>
      <c r="AF165" s="7346"/>
      <c r="AG165" s="7347"/>
      <c r="AH165" s="7359"/>
      <c r="AI165" s="7351"/>
      <c r="AJ165" s="7346"/>
      <c r="AK165" s="7346"/>
      <c r="AL165" s="7349"/>
      <c r="AM165" s="235"/>
      <c r="AN165" s="998"/>
      <c r="AP165" s="2312"/>
    </row>
    <row r="166" spans="1:42" s="115" customFormat="1">
      <c r="A166" s="165"/>
      <c r="B166" s="235"/>
      <c r="C166" s="7300">
        <v>11</v>
      </c>
      <c r="D166" s="7300" t="s">
        <v>4501</v>
      </c>
      <c r="E166" s="7300"/>
      <c r="F166" s="7300"/>
      <c r="G166" s="2417" t="s">
        <v>666</v>
      </c>
      <c r="H166" s="2417"/>
      <c r="I166" s="7302">
        <f t="shared" si="33"/>
        <v>0</v>
      </c>
      <c r="J166" s="7302">
        <f t="shared" si="34"/>
        <v>0</v>
      </c>
      <c r="K166" s="7303">
        <f t="shared" si="35"/>
        <v>0</v>
      </c>
      <c r="L166" s="7303">
        <f t="shared" si="36"/>
        <v>0</v>
      </c>
      <c r="M166" s="7358">
        <f t="shared" si="37"/>
        <v>0</v>
      </c>
      <c r="N166" s="7348"/>
      <c r="O166" s="7345"/>
      <c r="P166" s="7346"/>
      <c r="Q166" s="7346"/>
      <c r="R166" s="7349"/>
      <c r="S166" s="7345"/>
      <c r="T166" s="7345"/>
      <c r="U166" s="7346"/>
      <c r="V166" s="7346"/>
      <c r="W166" s="7347"/>
      <c r="X166" s="7348"/>
      <c r="Y166" s="7345"/>
      <c r="Z166" s="7346"/>
      <c r="AA166" s="7346"/>
      <c r="AB166" s="7349"/>
      <c r="AC166" s="7345"/>
      <c r="AD166" s="7345"/>
      <c r="AE166" s="7346"/>
      <c r="AF166" s="7346"/>
      <c r="AG166" s="7347"/>
      <c r="AH166" s="7359"/>
      <c r="AI166" s="7351"/>
      <c r="AJ166" s="7346"/>
      <c r="AK166" s="7346"/>
      <c r="AL166" s="7349"/>
      <c r="AM166" s="235"/>
      <c r="AN166" s="998"/>
      <c r="AP166" s="2312"/>
    </row>
    <row r="167" spans="1:42" s="115" customFormat="1">
      <c r="A167" s="165"/>
      <c r="B167" s="235"/>
      <c r="C167" s="7300">
        <v>12</v>
      </c>
      <c r="D167" s="7300" t="s">
        <v>4502</v>
      </c>
      <c r="E167" s="7300"/>
      <c r="F167" s="7300"/>
      <c r="G167" s="2417" t="s">
        <v>675</v>
      </c>
      <c r="H167" s="2417"/>
      <c r="I167" s="7302">
        <f t="shared" si="33"/>
        <v>0</v>
      </c>
      <c r="J167" s="7302">
        <f t="shared" si="34"/>
        <v>0</v>
      </c>
      <c r="K167" s="7303">
        <f t="shared" si="35"/>
        <v>0</v>
      </c>
      <c r="L167" s="7303">
        <f t="shared" si="36"/>
        <v>0</v>
      </c>
      <c r="M167" s="7358">
        <f t="shared" si="37"/>
        <v>0</v>
      </c>
      <c r="N167" s="7348"/>
      <c r="O167" s="7345"/>
      <c r="P167" s="7346"/>
      <c r="Q167" s="7346"/>
      <c r="R167" s="7349"/>
      <c r="S167" s="7345"/>
      <c r="T167" s="7345"/>
      <c r="U167" s="7346"/>
      <c r="V167" s="7346"/>
      <c r="W167" s="7347"/>
      <c r="X167" s="7348"/>
      <c r="Y167" s="7345"/>
      <c r="Z167" s="7346"/>
      <c r="AA167" s="7346"/>
      <c r="AB167" s="7349"/>
      <c r="AC167" s="7345"/>
      <c r="AD167" s="7345"/>
      <c r="AE167" s="7346"/>
      <c r="AF167" s="7346"/>
      <c r="AG167" s="7347"/>
      <c r="AH167" s="7359"/>
      <c r="AI167" s="7351"/>
      <c r="AJ167" s="7346"/>
      <c r="AK167" s="7346"/>
      <c r="AL167" s="7349"/>
      <c r="AM167" s="235"/>
      <c r="AN167" s="998"/>
      <c r="AP167" s="2312"/>
    </row>
    <row r="168" spans="1:42" s="115" customFormat="1">
      <c r="A168" s="165"/>
      <c r="B168" s="235"/>
      <c r="C168" s="7300">
        <v>13</v>
      </c>
      <c r="D168" s="7300" t="s">
        <v>4503</v>
      </c>
      <c r="E168" s="7300"/>
      <c r="F168" s="7300"/>
      <c r="G168" s="2417" t="s">
        <v>4504</v>
      </c>
      <c r="H168" s="2417"/>
      <c r="I168" s="7302">
        <f t="shared" si="33"/>
        <v>0</v>
      </c>
      <c r="J168" s="7302">
        <f t="shared" si="34"/>
        <v>0</v>
      </c>
      <c r="K168" s="7303">
        <f t="shared" si="35"/>
        <v>0</v>
      </c>
      <c r="L168" s="7303">
        <f t="shared" si="36"/>
        <v>0</v>
      </c>
      <c r="M168" s="7358">
        <f t="shared" si="37"/>
        <v>0</v>
      </c>
      <c r="N168" s="7348"/>
      <c r="O168" s="7345"/>
      <c r="P168" s="7346"/>
      <c r="Q168" s="7346"/>
      <c r="R168" s="7349"/>
      <c r="S168" s="7345"/>
      <c r="T168" s="7345"/>
      <c r="U168" s="7346"/>
      <c r="V168" s="7346"/>
      <c r="W168" s="7347"/>
      <c r="X168" s="7348"/>
      <c r="Y168" s="7345"/>
      <c r="Z168" s="7346"/>
      <c r="AA168" s="7346"/>
      <c r="AB168" s="7349"/>
      <c r="AC168" s="7345"/>
      <c r="AD168" s="7345"/>
      <c r="AE168" s="7346"/>
      <c r="AF168" s="7346"/>
      <c r="AG168" s="7347"/>
      <c r="AH168" s="7359"/>
      <c r="AI168" s="7351"/>
      <c r="AJ168" s="7346"/>
      <c r="AK168" s="7346"/>
      <c r="AL168" s="7349"/>
      <c r="AM168" s="235"/>
      <c r="AN168" s="998"/>
      <c r="AP168" s="2312"/>
    </row>
    <row r="169" spans="1:42" s="115" customFormat="1">
      <c r="A169" s="165"/>
      <c r="B169" s="235"/>
      <c r="C169" s="7300">
        <v>14</v>
      </c>
      <c r="D169" s="7300" t="s">
        <v>4505</v>
      </c>
      <c r="E169" s="7300"/>
      <c r="F169" s="7300"/>
      <c r="G169" s="2417" t="s">
        <v>4506</v>
      </c>
      <c r="H169" s="2417"/>
      <c r="I169" s="7302">
        <f t="shared" si="33"/>
        <v>0</v>
      </c>
      <c r="J169" s="7302">
        <f t="shared" si="34"/>
        <v>0</v>
      </c>
      <c r="K169" s="7303">
        <f t="shared" si="35"/>
        <v>0</v>
      </c>
      <c r="L169" s="7303">
        <f t="shared" si="36"/>
        <v>0</v>
      </c>
      <c r="M169" s="7358">
        <f t="shared" si="37"/>
        <v>0</v>
      </c>
      <c r="N169" s="7348"/>
      <c r="O169" s="7345"/>
      <c r="P169" s="7346"/>
      <c r="Q169" s="7346"/>
      <c r="R169" s="7349"/>
      <c r="S169" s="7345"/>
      <c r="T169" s="7345"/>
      <c r="U169" s="7346"/>
      <c r="V169" s="7346"/>
      <c r="W169" s="7347"/>
      <c r="X169" s="7348"/>
      <c r="Y169" s="7345"/>
      <c r="Z169" s="7346"/>
      <c r="AA169" s="7346"/>
      <c r="AB169" s="7349"/>
      <c r="AC169" s="7345"/>
      <c r="AD169" s="7345"/>
      <c r="AE169" s="7346"/>
      <c r="AF169" s="7346"/>
      <c r="AG169" s="7347"/>
      <c r="AH169" s="7359"/>
      <c r="AI169" s="7351"/>
      <c r="AJ169" s="7346"/>
      <c r="AK169" s="7346"/>
      <c r="AL169" s="7349"/>
      <c r="AM169" s="235"/>
      <c r="AN169" s="998"/>
      <c r="AP169" s="2312"/>
    </row>
    <row r="170" spans="1:42" s="115" customFormat="1">
      <c r="A170" s="165"/>
      <c r="B170" s="235"/>
      <c r="C170" s="7300">
        <v>15</v>
      </c>
      <c r="D170" s="7300" t="s">
        <v>4507</v>
      </c>
      <c r="E170" s="7300"/>
      <c r="F170" s="7300"/>
      <c r="G170" s="2417" t="s">
        <v>696</v>
      </c>
      <c r="H170" s="2417"/>
      <c r="I170" s="7302">
        <f t="shared" si="33"/>
        <v>0</v>
      </c>
      <c r="J170" s="7302">
        <f t="shared" si="34"/>
        <v>0</v>
      </c>
      <c r="K170" s="7303">
        <f t="shared" si="35"/>
        <v>0</v>
      </c>
      <c r="L170" s="7303">
        <f t="shared" si="36"/>
        <v>0</v>
      </c>
      <c r="M170" s="7358">
        <f t="shared" si="37"/>
        <v>0</v>
      </c>
      <c r="N170" s="7348"/>
      <c r="O170" s="7345"/>
      <c r="P170" s="7346"/>
      <c r="Q170" s="7346"/>
      <c r="R170" s="7349"/>
      <c r="S170" s="7345"/>
      <c r="T170" s="7345"/>
      <c r="U170" s="7346"/>
      <c r="V170" s="7346"/>
      <c r="W170" s="7347"/>
      <c r="X170" s="7348"/>
      <c r="Y170" s="7345"/>
      <c r="Z170" s="7346"/>
      <c r="AA170" s="7346"/>
      <c r="AB170" s="7349"/>
      <c r="AC170" s="7345"/>
      <c r="AD170" s="7345"/>
      <c r="AE170" s="7346"/>
      <c r="AF170" s="7346"/>
      <c r="AG170" s="7347"/>
      <c r="AH170" s="7359"/>
      <c r="AI170" s="7351"/>
      <c r="AJ170" s="7346"/>
      <c r="AK170" s="7346"/>
      <c r="AL170" s="7349"/>
      <c r="AM170" s="235"/>
      <c r="AN170" s="998"/>
      <c r="AP170" s="2312"/>
    </row>
    <row r="171" spans="1:42" s="115" customFormat="1">
      <c r="A171" s="165"/>
      <c r="B171" s="235"/>
      <c r="C171" s="7300">
        <v>16</v>
      </c>
      <c r="D171" s="7300" t="s">
        <v>4508</v>
      </c>
      <c r="E171" s="7300"/>
      <c r="F171" s="7300"/>
      <c r="G171" s="2417" t="s">
        <v>702</v>
      </c>
      <c r="H171" s="2417"/>
      <c r="I171" s="7302">
        <f t="shared" si="33"/>
        <v>0</v>
      </c>
      <c r="J171" s="7302">
        <f t="shared" si="34"/>
        <v>0</v>
      </c>
      <c r="K171" s="7303">
        <f t="shared" si="35"/>
        <v>0</v>
      </c>
      <c r="L171" s="7303">
        <f t="shared" si="36"/>
        <v>0</v>
      </c>
      <c r="M171" s="7358">
        <f t="shared" si="37"/>
        <v>0</v>
      </c>
      <c r="N171" s="7348"/>
      <c r="O171" s="7345"/>
      <c r="P171" s="7346"/>
      <c r="Q171" s="7346"/>
      <c r="R171" s="7349"/>
      <c r="S171" s="7345"/>
      <c r="T171" s="7345"/>
      <c r="U171" s="7346"/>
      <c r="V171" s="7346"/>
      <c r="W171" s="7347"/>
      <c r="X171" s="7348"/>
      <c r="Y171" s="7345"/>
      <c r="Z171" s="7346"/>
      <c r="AA171" s="7346"/>
      <c r="AB171" s="7349"/>
      <c r="AC171" s="7345"/>
      <c r="AD171" s="7345"/>
      <c r="AE171" s="7346"/>
      <c r="AF171" s="7346"/>
      <c r="AG171" s="7347"/>
      <c r="AH171" s="7359"/>
      <c r="AI171" s="7351"/>
      <c r="AJ171" s="7346"/>
      <c r="AK171" s="7346"/>
      <c r="AL171" s="7349"/>
      <c r="AM171" s="235"/>
      <c r="AN171" s="998"/>
      <c r="AP171" s="2312"/>
    </row>
    <row r="172" spans="1:42" s="115" customFormat="1">
      <c r="A172" s="165"/>
      <c r="B172" s="235"/>
      <c r="C172" s="7300">
        <v>17</v>
      </c>
      <c r="D172" s="7300" t="s">
        <v>4509</v>
      </c>
      <c r="E172" s="7300"/>
      <c r="F172" s="7300"/>
      <c r="G172" s="2417" t="s">
        <v>4510</v>
      </c>
      <c r="H172" s="2417"/>
      <c r="I172" s="7302">
        <f t="shared" si="33"/>
        <v>0</v>
      </c>
      <c r="J172" s="7302">
        <f t="shared" si="34"/>
        <v>0</v>
      </c>
      <c r="K172" s="7303">
        <f t="shared" si="35"/>
        <v>0</v>
      </c>
      <c r="L172" s="7303">
        <f t="shared" si="36"/>
        <v>0</v>
      </c>
      <c r="M172" s="7358">
        <f t="shared" si="37"/>
        <v>0</v>
      </c>
      <c r="N172" s="7348"/>
      <c r="O172" s="7345"/>
      <c r="P172" s="7346"/>
      <c r="Q172" s="7346"/>
      <c r="R172" s="7349"/>
      <c r="S172" s="7345"/>
      <c r="T172" s="7345"/>
      <c r="U172" s="7346"/>
      <c r="V172" s="7346"/>
      <c r="W172" s="7347"/>
      <c r="X172" s="7348"/>
      <c r="Y172" s="7345"/>
      <c r="Z172" s="7346"/>
      <c r="AA172" s="7346"/>
      <c r="AB172" s="7349"/>
      <c r="AC172" s="7345"/>
      <c r="AD172" s="7345"/>
      <c r="AE172" s="7346"/>
      <c r="AF172" s="7346"/>
      <c r="AG172" s="7347"/>
      <c r="AH172" s="7359"/>
      <c r="AI172" s="7351"/>
      <c r="AJ172" s="7346"/>
      <c r="AK172" s="7346"/>
      <c r="AL172" s="7349"/>
      <c r="AM172" s="235"/>
      <c r="AN172" s="998"/>
      <c r="AP172" s="2312"/>
    </row>
    <row r="173" spans="1:42" s="1041" customFormat="1" ht="18" customHeight="1" thickBot="1">
      <c r="A173" s="2416"/>
      <c r="B173" s="1005"/>
      <c r="C173" s="7360" t="s">
        <v>1005</v>
      </c>
      <c r="D173" s="7360"/>
      <c r="E173" s="7360"/>
      <c r="F173" s="7360"/>
      <c r="G173" s="7360"/>
      <c r="H173" s="7360"/>
      <c r="I173" s="7361">
        <f t="shared" ref="I173:AL173" si="38">SUM(I156:I172)</f>
        <v>0</v>
      </c>
      <c r="J173" s="7361">
        <f t="shared" si="38"/>
        <v>0</v>
      </c>
      <c r="K173" s="7361">
        <f t="shared" si="38"/>
        <v>0</v>
      </c>
      <c r="L173" s="7361">
        <f t="shared" si="38"/>
        <v>0</v>
      </c>
      <c r="M173" s="7362">
        <f t="shared" si="38"/>
        <v>0</v>
      </c>
      <c r="N173" s="7363">
        <f t="shared" si="38"/>
        <v>0</v>
      </c>
      <c r="O173" s="7364">
        <f t="shared" si="38"/>
        <v>0</v>
      </c>
      <c r="P173" s="7364">
        <f t="shared" si="38"/>
        <v>0</v>
      </c>
      <c r="Q173" s="7364">
        <f t="shared" si="38"/>
        <v>0</v>
      </c>
      <c r="R173" s="7365">
        <f t="shared" si="38"/>
        <v>0</v>
      </c>
      <c r="S173" s="7364">
        <f t="shared" si="38"/>
        <v>0</v>
      </c>
      <c r="T173" s="7364">
        <f t="shared" si="38"/>
        <v>0</v>
      </c>
      <c r="U173" s="7364">
        <f t="shared" si="38"/>
        <v>0</v>
      </c>
      <c r="V173" s="7364">
        <f t="shared" si="38"/>
        <v>0</v>
      </c>
      <c r="W173" s="7366">
        <f t="shared" si="38"/>
        <v>0</v>
      </c>
      <c r="X173" s="7363">
        <f t="shared" si="38"/>
        <v>0</v>
      </c>
      <c r="Y173" s="7364">
        <f t="shared" si="38"/>
        <v>0</v>
      </c>
      <c r="Z173" s="7364">
        <f t="shared" si="38"/>
        <v>0</v>
      </c>
      <c r="AA173" s="7364">
        <f t="shared" si="38"/>
        <v>0</v>
      </c>
      <c r="AB173" s="7365">
        <f t="shared" si="38"/>
        <v>0</v>
      </c>
      <c r="AC173" s="7364">
        <f t="shared" si="38"/>
        <v>0</v>
      </c>
      <c r="AD173" s="7364">
        <f t="shared" si="38"/>
        <v>0</v>
      </c>
      <c r="AE173" s="7364">
        <f t="shared" si="38"/>
        <v>0</v>
      </c>
      <c r="AF173" s="7364">
        <f t="shared" si="38"/>
        <v>0</v>
      </c>
      <c r="AG173" s="7366">
        <f t="shared" si="38"/>
        <v>0</v>
      </c>
      <c r="AH173" s="7363">
        <f t="shared" si="38"/>
        <v>0</v>
      </c>
      <c r="AI173" s="7364">
        <f t="shared" si="38"/>
        <v>0</v>
      </c>
      <c r="AJ173" s="7364">
        <f t="shared" si="38"/>
        <v>0</v>
      </c>
      <c r="AK173" s="7364">
        <f t="shared" si="38"/>
        <v>0</v>
      </c>
      <c r="AL173" s="7365">
        <f t="shared" si="38"/>
        <v>0</v>
      </c>
      <c r="AM173" s="1005"/>
      <c r="AN173" s="998"/>
      <c r="AP173" s="2312"/>
    </row>
    <row r="174" spans="1:42">
      <c r="A174" s="2312"/>
      <c r="B174" s="998"/>
      <c r="C174" s="2408"/>
      <c r="D174" s="2409"/>
      <c r="E174" s="2409"/>
      <c r="F174" s="2409"/>
      <c r="G174" s="2409"/>
      <c r="H174" s="2408"/>
      <c r="I174" s="2408"/>
      <c r="J174" s="2408"/>
      <c r="K174" s="2408"/>
      <c r="L174" s="2408"/>
      <c r="M174" s="2408"/>
      <c r="N174" s="2408"/>
      <c r="O174" s="2408"/>
      <c r="P174" s="2408"/>
      <c r="Q174" s="998"/>
      <c r="R174" s="2357"/>
      <c r="S174" s="2357"/>
      <c r="T174" s="2357"/>
      <c r="U174" s="2357"/>
      <c r="V174" s="2407"/>
      <c r="W174" s="2406"/>
      <c r="X174" s="2402"/>
      <c r="Y174" s="2402"/>
      <c r="Z174" s="2316"/>
      <c r="AA174" s="2405"/>
      <c r="AB174" s="2316"/>
      <c r="AC174" s="2402"/>
      <c r="AD174" s="2402"/>
      <c r="AE174" s="2316"/>
      <c r="AF174" s="2357"/>
      <c r="AG174" s="2411"/>
      <c r="AH174" s="2402"/>
      <c r="AI174" s="2402"/>
      <c r="AJ174" s="2402"/>
      <c r="AK174" s="2404"/>
      <c r="AL174" s="2402"/>
      <c r="AM174" s="2402"/>
      <c r="AN174" s="998"/>
      <c r="AO174" s="998"/>
      <c r="AP174" s="2312"/>
    </row>
    <row r="175" spans="1:42">
      <c r="A175" s="2312"/>
      <c r="B175" s="998"/>
      <c r="C175" s="2408"/>
      <c r="D175" s="2409"/>
      <c r="E175" s="2409"/>
      <c r="F175" s="2409"/>
      <c r="G175" s="2409"/>
      <c r="H175" s="2408"/>
      <c r="I175" s="2408"/>
      <c r="J175" s="2408"/>
      <c r="K175" s="2408"/>
      <c r="L175" s="2408"/>
      <c r="M175" s="2408"/>
      <c r="N175" s="2408"/>
      <c r="O175" s="2408"/>
      <c r="P175" s="2408"/>
      <c r="Q175" s="998"/>
      <c r="R175" s="2357"/>
      <c r="S175" s="2357"/>
      <c r="T175" s="2357"/>
      <c r="U175" s="2357"/>
      <c r="V175" s="2407"/>
      <c r="W175" s="2406"/>
      <c r="X175" s="2402"/>
      <c r="Y175" s="2402"/>
      <c r="Z175" s="2316"/>
      <c r="AA175" s="2405"/>
      <c r="AB175" s="2316"/>
      <c r="AC175" s="2402"/>
      <c r="AD175" s="2402"/>
      <c r="AE175" s="2316"/>
      <c r="AF175" s="2357"/>
      <c r="AG175" s="2411"/>
      <c r="AH175" s="2402"/>
      <c r="AI175" s="2402"/>
      <c r="AJ175" s="2402"/>
      <c r="AK175" s="2404"/>
      <c r="AL175" s="2402"/>
      <c r="AM175" s="2402"/>
      <c r="AN175" s="998"/>
      <c r="AO175" s="998"/>
      <c r="AP175" s="2312"/>
    </row>
    <row r="176" spans="1:42">
      <c r="A176" s="2312"/>
      <c r="B176" s="998"/>
      <c r="C176" s="2415" t="s">
        <v>4649</v>
      </c>
      <c r="D176" s="2414"/>
      <c r="E176" s="2414"/>
      <c r="F176" s="2414"/>
      <c r="G176" s="2414"/>
      <c r="H176" s="2414"/>
      <c r="I176" s="115"/>
      <c r="J176" s="115"/>
      <c r="K176" s="2408"/>
      <c r="L176" s="2408"/>
      <c r="M176" s="2408"/>
      <c r="N176" s="2408"/>
      <c r="O176" s="2408"/>
      <c r="P176" s="2408"/>
      <c r="Q176" s="998"/>
      <c r="R176" s="2357"/>
      <c r="S176" s="2357"/>
      <c r="T176" s="2357"/>
      <c r="U176" s="2357"/>
      <c r="V176" s="2407"/>
      <c r="W176" s="2406"/>
      <c r="X176" s="2402"/>
      <c r="Y176" s="2402"/>
      <c r="Z176" s="2316"/>
      <c r="AA176" s="2405"/>
      <c r="AB176" s="2316"/>
      <c r="AC176" s="2402"/>
      <c r="AD176" s="2402"/>
      <c r="AE176" s="2316"/>
      <c r="AF176" s="2357"/>
      <c r="AG176" s="2411"/>
      <c r="AH176" s="2402"/>
      <c r="AI176" s="2402"/>
      <c r="AJ176" s="2402"/>
      <c r="AK176" s="2404"/>
      <c r="AL176" s="2402"/>
      <c r="AM176" s="2402"/>
      <c r="AN176" s="998"/>
      <c r="AO176" s="998"/>
      <c r="AP176" s="2312"/>
    </row>
    <row r="177" spans="1:42">
      <c r="A177" s="2312"/>
      <c r="B177" s="998"/>
      <c r="C177" s="2468" t="s">
        <v>4650</v>
      </c>
      <c r="D177" s="2414"/>
      <c r="E177" s="2414"/>
      <c r="F177" s="2414"/>
      <c r="G177" s="2414"/>
      <c r="H177" s="2414"/>
      <c r="I177" s="115"/>
      <c r="J177" s="115"/>
      <c r="K177" s="2408"/>
      <c r="L177" s="2408"/>
      <c r="M177" s="2408"/>
      <c r="N177" s="2408"/>
      <c r="O177" s="2408"/>
      <c r="P177" s="2408"/>
      <c r="Q177" s="998"/>
      <c r="R177" s="2357"/>
      <c r="S177" s="2357"/>
      <c r="T177" s="2357"/>
      <c r="U177" s="2357"/>
      <c r="V177" s="2407"/>
      <c r="W177" s="2406"/>
      <c r="X177" s="2402"/>
      <c r="Y177" s="2402"/>
      <c r="Z177" s="2316"/>
      <c r="AA177" s="2405"/>
      <c r="AB177" s="2316"/>
      <c r="AC177" s="2402"/>
      <c r="AD177" s="2402"/>
      <c r="AE177" s="2316"/>
      <c r="AF177" s="2357"/>
      <c r="AG177" s="2411"/>
      <c r="AH177" s="2402"/>
      <c r="AI177" s="2402"/>
      <c r="AJ177" s="2402"/>
      <c r="AK177" s="2404"/>
      <c r="AL177" s="2402"/>
      <c r="AM177" s="2402"/>
      <c r="AN177" s="998"/>
      <c r="AO177" s="998"/>
      <c r="AP177" s="2312"/>
    </row>
    <row r="178" spans="1:42" s="2371" customFormat="1">
      <c r="A178" s="2412"/>
      <c r="B178" s="2358"/>
      <c r="C178" s="2469" t="s">
        <v>4651</v>
      </c>
      <c r="D178" s="2414"/>
      <c r="E178" s="2414"/>
      <c r="F178" s="2414"/>
      <c r="G178" s="2414"/>
      <c r="H178" s="2414"/>
      <c r="I178" s="2414"/>
      <c r="J178" s="2414"/>
      <c r="K178" s="2408"/>
      <c r="L178" s="2408"/>
      <c r="M178" s="2408"/>
      <c r="N178" s="2408"/>
      <c r="O178" s="2408"/>
      <c r="P178" s="2408"/>
      <c r="Q178" s="2358"/>
      <c r="R178" s="2316"/>
      <c r="S178" s="2316"/>
      <c r="T178" s="2316"/>
      <c r="U178" s="2316"/>
      <c r="V178" s="2413"/>
      <c r="W178" s="2405"/>
      <c r="X178" s="2402"/>
      <c r="Y178" s="2402"/>
      <c r="Z178" s="2316"/>
      <c r="AA178" s="2405"/>
      <c r="AB178" s="2316"/>
      <c r="AC178" s="2402"/>
      <c r="AD178" s="2402"/>
      <c r="AE178" s="2316"/>
      <c r="AF178" s="2316"/>
      <c r="AG178" s="2316"/>
      <c r="AH178" s="2402"/>
      <c r="AI178" s="2402"/>
      <c r="AJ178" s="2402"/>
      <c r="AK178" s="2404"/>
      <c r="AL178" s="2402"/>
      <c r="AM178" s="2402"/>
      <c r="AN178" s="998"/>
      <c r="AO178" s="2358"/>
      <c r="AP178" s="2312"/>
    </row>
    <row r="179" spans="1:42" s="2371" customFormat="1">
      <c r="A179" s="2412"/>
      <c r="B179" s="2358"/>
      <c r="C179" s="2469" t="s">
        <v>4652</v>
      </c>
      <c r="D179" s="2414"/>
      <c r="E179" s="2414"/>
      <c r="F179" s="2414"/>
      <c r="G179" s="2414"/>
      <c r="H179" s="2414"/>
      <c r="I179" s="2414"/>
      <c r="J179" s="2414"/>
      <c r="K179" s="2408"/>
      <c r="L179" s="2408"/>
      <c r="M179" s="2408"/>
      <c r="N179" s="2408"/>
      <c r="O179" s="2408"/>
      <c r="P179" s="2408"/>
      <c r="Q179" s="2358"/>
      <c r="R179" s="2316"/>
      <c r="S179" s="2316"/>
      <c r="T179" s="2316"/>
      <c r="U179" s="2316"/>
      <c r="V179" s="2413"/>
      <c r="W179" s="2405"/>
      <c r="X179" s="2402"/>
      <c r="Y179" s="2402"/>
      <c r="Z179" s="2316"/>
      <c r="AA179" s="2405"/>
      <c r="AB179" s="2316"/>
      <c r="AC179" s="2402"/>
      <c r="AD179" s="2402"/>
      <c r="AE179" s="2316"/>
      <c r="AF179" s="2316"/>
      <c r="AG179" s="2316"/>
      <c r="AH179" s="2402"/>
      <c r="AI179" s="2402"/>
      <c r="AJ179" s="2402"/>
      <c r="AK179" s="2404"/>
      <c r="AL179" s="2402"/>
      <c r="AM179" s="2402"/>
      <c r="AN179" s="998"/>
      <c r="AO179" s="2358"/>
      <c r="AP179" s="2312"/>
    </row>
    <row r="180" spans="1:42" s="2371" customFormat="1">
      <c r="A180" s="2412"/>
      <c r="B180" s="2358"/>
      <c r="C180" s="2469" t="s">
        <v>4653</v>
      </c>
      <c r="D180" s="2414"/>
      <c r="E180" s="2414"/>
      <c r="F180" s="2414"/>
      <c r="G180" s="2414"/>
      <c r="H180" s="2414"/>
      <c r="I180" s="2414"/>
      <c r="J180" s="2414"/>
      <c r="K180" s="2408"/>
      <c r="L180" s="2408"/>
      <c r="M180" s="2408"/>
      <c r="N180" s="2408"/>
      <c r="O180" s="2408"/>
      <c r="P180" s="2408"/>
      <c r="Q180" s="2358"/>
      <c r="R180" s="2316"/>
      <c r="S180" s="2316"/>
      <c r="T180" s="2316"/>
      <c r="U180" s="2316"/>
      <c r="V180" s="2413"/>
      <c r="W180" s="2405"/>
      <c r="X180" s="2402"/>
      <c r="Y180" s="2402"/>
      <c r="Z180" s="2316"/>
      <c r="AA180" s="2405"/>
      <c r="AB180" s="2316"/>
      <c r="AC180" s="2402"/>
      <c r="AD180" s="2402"/>
      <c r="AE180" s="2316"/>
      <c r="AF180" s="2316"/>
      <c r="AG180" s="2316"/>
      <c r="AH180" s="2402"/>
      <c r="AI180" s="2402"/>
      <c r="AJ180" s="2402"/>
      <c r="AK180" s="2404"/>
      <c r="AL180" s="2402"/>
      <c r="AM180" s="2402"/>
      <c r="AN180" s="998"/>
      <c r="AO180" s="2358"/>
      <c r="AP180" s="2312"/>
    </row>
    <row r="181" spans="1:42" s="2371" customFormat="1">
      <c r="A181" s="2412"/>
      <c r="B181" s="2358"/>
      <c r="C181" s="2469" t="s">
        <v>4654</v>
      </c>
      <c r="D181" s="2414"/>
      <c r="E181" s="2414"/>
      <c r="F181" s="2414"/>
      <c r="G181" s="2414"/>
      <c r="H181" s="2414"/>
      <c r="I181" s="2414"/>
      <c r="J181" s="2414"/>
      <c r="K181" s="2408"/>
      <c r="L181" s="2408"/>
      <c r="M181" s="2408"/>
      <c r="N181" s="2408"/>
      <c r="O181" s="2408"/>
      <c r="P181" s="2408"/>
      <c r="Q181" s="2358"/>
      <c r="R181" s="2316"/>
      <c r="S181" s="2316"/>
      <c r="T181" s="2316"/>
      <c r="U181" s="2316"/>
      <c r="V181" s="2413"/>
      <c r="W181" s="2405"/>
      <c r="X181" s="2402"/>
      <c r="Y181" s="2402"/>
      <c r="Z181" s="2316"/>
      <c r="AA181" s="2405"/>
      <c r="AB181" s="2316"/>
      <c r="AC181" s="2402"/>
      <c r="AD181" s="2402"/>
      <c r="AE181" s="2316"/>
      <c r="AF181" s="2316"/>
      <c r="AG181" s="2316"/>
      <c r="AH181" s="2402"/>
      <c r="AI181" s="2402"/>
      <c r="AJ181" s="2402"/>
      <c r="AK181" s="2404"/>
      <c r="AL181" s="2402"/>
      <c r="AM181" s="2402"/>
      <c r="AN181" s="998"/>
      <c r="AO181" s="2358"/>
      <c r="AP181" s="2312"/>
    </row>
    <row r="182" spans="1:42" s="2371" customFormat="1">
      <c r="A182" s="2412"/>
      <c r="B182" s="2358"/>
      <c r="C182" s="2469" t="s">
        <v>4655</v>
      </c>
      <c r="D182" s="2414"/>
      <c r="E182" s="2414"/>
      <c r="F182" s="2414"/>
      <c r="G182" s="2414"/>
      <c r="H182" s="2414"/>
      <c r="I182" s="2414"/>
      <c r="J182" s="2414"/>
      <c r="K182" s="2408"/>
      <c r="L182" s="2408"/>
      <c r="M182" s="2408"/>
      <c r="N182" s="2408"/>
      <c r="O182" s="2408"/>
      <c r="P182" s="2408"/>
      <c r="Q182" s="2358"/>
      <c r="R182" s="2316"/>
      <c r="S182" s="2316"/>
      <c r="T182" s="2316"/>
      <c r="U182" s="2316"/>
      <c r="V182" s="2413"/>
      <c r="W182" s="2405"/>
      <c r="X182" s="2402"/>
      <c r="Y182" s="2402"/>
      <c r="Z182" s="2316"/>
      <c r="AA182" s="2405"/>
      <c r="AB182" s="2316"/>
      <c r="AC182" s="2402"/>
      <c r="AD182" s="2402"/>
      <c r="AE182" s="2316"/>
      <c r="AF182" s="2316"/>
      <c r="AG182" s="2316"/>
      <c r="AH182" s="2402"/>
      <c r="AI182" s="2402"/>
      <c r="AJ182" s="2402"/>
      <c r="AK182" s="2404"/>
      <c r="AL182" s="2402"/>
      <c r="AM182" s="2402"/>
      <c r="AN182" s="998"/>
      <c r="AO182" s="2358"/>
      <c r="AP182" s="2312"/>
    </row>
    <row r="183" spans="1:42" s="2371" customFormat="1">
      <c r="A183" s="2412"/>
      <c r="B183" s="2358"/>
      <c r="C183" s="2469" t="s">
        <v>4656</v>
      </c>
      <c r="D183" s="2414"/>
      <c r="E183" s="2414"/>
      <c r="F183" s="2414"/>
      <c r="G183" s="2414"/>
      <c r="H183" s="2414"/>
      <c r="I183" s="2414"/>
      <c r="J183" s="2414"/>
      <c r="K183" s="2408"/>
      <c r="L183" s="2408"/>
      <c r="M183" s="2408"/>
      <c r="N183" s="2408"/>
      <c r="O183" s="2408"/>
      <c r="P183" s="2408"/>
      <c r="Q183" s="2358"/>
      <c r="R183" s="2316"/>
      <c r="S183" s="2316"/>
      <c r="T183" s="2316"/>
      <c r="U183" s="2316"/>
      <c r="V183" s="2413"/>
      <c r="W183" s="2405"/>
      <c r="X183" s="2402"/>
      <c r="Y183" s="2402"/>
      <c r="Z183" s="2316"/>
      <c r="AA183" s="2405"/>
      <c r="AB183" s="2316"/>
      <c r="AC183" s="2402"/>
      <c r="AD183" s="2402"/>
      <c r="AE183" s="2316"/>
      <c r="AF183" s="2316"/>
      <c r="AG183" s="2316"/>
      <c r="AH183" s="2402"/>
      <c r="AI183" s="2402"/>
      <c r="AJ183" s="2402"/>
      <c r="AK183" s="2404"/>
      <c r="AL183" s="2402"/>
      <c r="AM183" s="2402"/>
      <c r="AN183" s="998"/>
      <c r="AO183" s="2358"/>
      <c r="AP183" s="2312"/>
    </row>
    <row r="184" spans="1:42" s="2371" customFormat="1">
      <c r="A184" s="2412"/>
      <c r="B184" s="2358"/>
      <c r="C184" s="2469" t="s">
        <v>4657</v>
      </c>
      <c r="D184" s="2414"/>
      <c r="E184" s="2414"/>
      <c r="F184" s="2414"/>
      <c r="G184" s="2414"/>
      <c r="H184" s="2414"/>
      <c r="I184" s="2414"/>
      <c r="J184" s="2414"/>
      <c r="K184" s="2408"/>
      <c r="L184" s="2408"/>
      <c r="M184" s="2408"/>
      <c r="N184" s="2408"/>
      <c r="O184" s="2408"/>
      <c r="P184" s="2408"/>
      <c r="Q184" s="2358"/>
      <c r="R184" s="2316"/>
      <c r="S184" s="2316"/>
      <c r="T184" s="2316"/>
      <c r="U184" s="2316"/>
      <c r="V184" s="2413"/>
      <c r="W184" s="2405"/>
      <c r="X184" s="2402"/>
      <c r="Y184" s="2402"/>
      <c r="Z184" s="2316"/>
      <c r="AA184" s="2405"/>
      <c r="AB184" s="2316"/>
      <c r="AC184" s="2402"/>
      <c r="AD184" s="2402"/>
      <c r="AE184" s="2316"/>
      <c r="AF184" s="2316"/>
      <c r="AG184" s="2316"/>
      <c r="AH184" s="2402"/>
      <c r="AI184" s="2402"/>
      <c r="AJ184" s="2402"/>
      <c r="AK184" s="2404"/>
      <c r="AL184" s="2402"/>
      <c r="AM184" s="2402"/>
      <c r="AN184" s="998"/>
      <c r="AO184" s="2358"/>
      <c r="AP184" s="2312"/>
    </row>
    <row r="185" spans="1:42" ht="6" customHeight="1">
      <c r="A185" s="2312"/>
      <c r="B185" s="998"/>
      <c r="C185" s="2470"/>
      <c r="D185" s="2409"/>
      <c r="E185" s="2409"/>
      <c r="F185" s="2409"/>
      <c r="G185" s="2409"/>
      <c r="H185" s="2408"/>
      <c r="I185" s="2408"/>
      <c r="J185" s="2408"/>
      <c r="K185" s="2408"/>
      <c r="L185" s="2408"/>
      <c r="M185" s="2408"/>
      <c r="N185" s="2408"/>
      <c r="O185" s="2408"/>
      <c r="P185" s="2408"/>
      <c r="Q185" s="998"/>
      <c r="R185" s="2357"/>
      <c r="S185" s="2357"/>
      <c r="T185" s="2357"/>
      <c r="U185" s="2357"/>
      <c r="V185" s="2407"/>
      <c r="W185" s="2406"/>
      <c r="X185" s="2402"/>
      <c r="Y185" s="2402"/>
      <c r="Z185" s="2316"/>
      <c r="AA185" s="2405"/>
      <c r="AB185" s="2316"/>
      <c r="AC185" s="2402"/>
      <c r="AD185" s="2402"/>
      <c r="AE185" s="2316"/>
      <c r="AF185" s="2357"/>
      <c r="AG185" s="2411"/>
      <c r="AH185" s="2402"/>
      <c r="AI185" s="2402"/>
      <c r="AJ185" s="2402"/>
      <c r="AK185" s="2404"/>
      <c r="AL185" s="2402"/>
      <c r="AM185" s="2402"/>
      <c r="AN185" s="998"/>
      <c r="AO185" s="998"/>
      <c r="AP185" s="2312"/>
    </row>
    <row r="186" spans="1:42">
      <c r="A186" s="2312"/>
      <c r="B186" s="998"/>
      <c r="C186" s="2471" t="s">
        <v>4658</v>
      </c>
      <c r="D186" s="2409"/>
      <c r="E186" s="2409"/>
      <c r="F186" s="2409"/>
      <c r="G186" s="2409"/>
      <c r="H186" s="2408"/>
      <c r="I186" s="2408"/>
      <c r="J186" s="2408"/>
      <c r="K186" s="2408"/>
      <c r="L186" s="2408"/>
      <c r="M186" s="2408"/>
      <c r="N186" s="2408"/>
      <c r="O186" s="2408"/>
      <c r="P186" s="2408"/>
      <c r="Q186" s="998"/>
      <c r="R186" s="2357"/>
      <c r="S186" s="2357"/>
      <c r="T186" s="2357"/>
      <c r="U186" s="2357"/>
      <c r="V186" s="2407"/>
      <c r="W186" s="2406"/>
      <c r="X186" s="2402"/>
      <c r="Y186" s="2402"/>
      <c r="Z186" s="2316"/>
      <c r="AA186" s="2405"/>
      <c r="AB186" s="2316"/>
      <c r="AC186" s="2402"/>
      <c r="AD186" s="2402"/>
      <c r="AE186" s="2316"/>
      <c r="AF186" s="2357"/>
      <c r="AG186" s="2411"/>
      <c r="AH186" s="2402"/>
      <c r="AI186" s="2402"/>
      <c r="AJ186" s="2402"/>
      <c r="AK186" s="2404"/>
      <c r="AL186" s="2402"/>
      <c r="AM186" s="2402"/>
      <c r="AN186" s="998"/>
      <c r="AO186" s="998"/>
      <c r="AP186" s="2312"/>
    </row>
    <row r="187" spans="1:42">
      <c r="A187" s="2312"/>
      <c r="B187" s="998"/>
      <c r="C187" s="2411" t="s">
        <v>4659</v>
      </c>
      <c r="D187" s="2409"/>
      <c r="E187" s="2409"/>
      <c r="F187" s="2409"/>
      <c r="G187" s="2409"/>
      <c r="H187" s="2408"/>
      <c r="I187" s="2408"/>
      <c r="J187" s="2408"/>
      <c r="K187" s="2408"/>
      <c r="L187" s="2408"/>
      <c r="M187" s="2408"/>
      <c r="N187" s="2408"/>
      <c r="O187" s="2408"/>
      <c r="P187" s="2408"/>
      <c r="Q187" s="998"/>
      <c r="R187" s="2357"/>
      <c r="S187" s="2357"/>
      <c r="T187" s="2357"/>
      <c r="U187" s="2357"/>
      <c r="V187" s="2407"/>
      <c r="W187" s="2406"/>
      <c r="X187" s="2402"/>
      <c r="Y187" s="2402"/>
      <c r="Z187" s="2316"/>
      <c r="AA187" s="2405"/>
      <c r="AB187" s="2316"/>
      <c r="AC187" s="2402"/>
      <c r="AD187" s="2402"/>
      <c r="AE187" s="2316"/>
      <c r="AF187" s="2357"/>
      <c r="AG187" s="2411"/>
      <c r="AH187" s="2402"/>
      <c r="AI187" s="2402"/>
      <c r="AJ187" s="2402"/>
      <c r="AK187" s="2404"/>
      <c r="AL187" s="2402"/>
      <c r="AM187" s="2402"/>
      <c r="AN187" s="998"/>
      <c r="AO187" s="998"/>
      <c r="AP187" s="2312"/>
    </row>
    <row r="188" spans="1:42">
      <c r="A188" s="2312"/>
      <c r="B188" s="998"/>
      <c r="C188" s="2411" t="s">
        <v>4660</v>
      </c>
      <c r="D188" s="2409"/>
      <c r="E188" s="2409"/>
      <c r="F188" s="2409"/>
      <c r="G188" s="2409"/>
      <c r="H188" s="2408"/>
      <c r="I188" s="2408"/>
      <c r="J188" s="2408"/>
      <c r="K188" s="2408"/>
      <c r="L188" s="2408"/>
      <c r="M188" s="2408"/>
      <c r="N188" s="2408"/>
      <c r="O188" s="2408"/>
      <c r="P188" s="2408"/>
      <c r="Q188" s="998"/>
      <c r="R188" s="2357"/>
      <c r="S188" s="2357"/>
      <c r="T188" s="2357"/>
      <c r="U188" s="2357"/>
      <c r="V188" s="2407"/>
      <c r="W188" s="2406"/>
      <c r="X188" s="2402"/>
      <c r="Y188" s="2402"/>
      <c r="Z188" s="2316"/>
      <c r="AA188" s="2405"/>
      <c r="AB188" s="2316"/>
      <c r="AC188" s="2402"/>
      <c r="AD188" s="2402"/>
      <c r="AE188" s="2316"/>
      <c r="AF188" s="2357"/>
      <c r="AG188" s="2411"/>
      <c r="AH188" s="2402"/>
      <c r="AI188" s="2402"/>
      <c r="AJ188" s="2402"/>
      <c r="AK188" s="2404"/>
      <c r="AL188" s="2402"/>
      <c r="AM188" s="2402"/>
      <c r="AN188" s="998"/>
      <c r="AO188" s="998"/>
      <c r="AP188" s="2312"/>
    </row>
    <row r="189" spans="1:42">
      <c r="A189" s="2312"/>
      <c r="B189" s="998"/>
      <c r="C189" s="2411" t="s">
        <v>4661</v>
      </c>
      <c r="D189" s="2409"/>
      <c r="E189" s="2409"/>
      <c r="F189" s="2409"/>
      <c r="G189" s="2409"/>
      <c r="H189" s="2408"/>
      <c r="I189" s="2408"/>
      <c r="J189" s="2408"/>
      <c r="K189" s="2408"/>
      <c r="L189" s="2408"/>
      <c r="M189" s="2408"/>
      <c r="N189" s="2408"/>
      <c r="O189" s="2408"/>
      <c r="P189" s="2408"/>
      <c r="Q189" s="998"/>
      <c r="R189" s="2357"/>
      <c r="S189" s="2357"/>
      <c r="T189" s="2357"/>
      <c r="U189" s="2357"/>
      <c r="V189" s="2407"/>
      <c r="W189" s="2406"/>
      <c r="X189" s="2402"/>
      <c r="Y189" s="2402"/>
      <c r="Z189" s="2316"/>
      <c r="AA189" s="2405"/>
      <c r="AB189" s="2316"/>
      <c r="AC189" s="2402"/>
      <c r="AD189" s="2402"/>
      <c r="AE189" s="2316"/>
      <c r="AF189" s="2357"/>
      <c r="AG189" s="2411"/>
      <c r="AH189" s="2402"/>
      <c r="AI189" s="2402"/>
      <c r="AJ189" s="2402"/>
      <c r="AK189" s="2404"/>
      <c r="AL189" s="2402"/>
      <c r="AM189" s="2402"/>
      <c r="AN189" s="998"/>
      <c r="AO189" s="998"/>
      <c r="AP189" s="2312"/>
    </row>
    <row r="190" spans="1:42">
      <c r="A190" s="2312"/>
      <c r="B190" s="998"/>
      <c r="C190" s="2411" t="s">
        <v>4662</v>
      </c>
      <c r="D190" s="2409"/>
      <c r="E190" s="2409"/>
      <c r="F190" s="2409"/>
      <c r="G190" s="2409"/>
      <c r="H190" s="2408"/>
      <c r="I190" s="2408"/>
      <c r="J190" s="2408"/>
      <c r="K190" s="2408"/>
      <c r="L190" s="2408"/>
      <c r="M190" s="2408"/>
      <c r="N190" s="2408"/>
      <c r="O190" s="2408"/>
      <c r="P190" s="2408"/>
      <c r="Q190" s="998"/>
      <c r="R190" s="2357"/>
      <c r="S190" s="2357"/>
      <c r="T190" s="2357"/>
      <c r="U190" s="2357"/>
      <c r="V190" s="2407"/>
      <c r="W190" s="2406"/>
      <c r="X190" s="2402"/>
      <c r="Y190" s="2402"/>
      <c r="Z190" s="2316"/>
      <c r="AA190" s="2405"/>
      <c r="AB190" s="2316"/>
      <c r="AC190" s="2402"/>
      <c r="AD190" s="2402"/>
      <c r="AE190" s="2316"/>
      <c r="AF190" s="2357"/>
      <c r="AG190" s="2411"/>
      <c r="AH190" s="2402"/>
      <c r="AI190" s="2402"/>
      <c r="AJ190" s="2402"/>
      <c r="AK190" s="2404"/>
      <c r="AL190" s="2402"/>
      <c r="AM190" s="2402"/>
      <c r="AN190" s="998"/>
      <c r="AO190" s="998"/>
      <c r="AP190" s="2312"/>
    </row>
    <row r="191" spans="1:42">
      <c r="A191" s="2312"/>
      <c r="B191" s="998"/>
      <c r="C191" s="2411" t="s">
        <v>4663</v>
      </c>
      <c r="D191" s="2409"/>
      <c r="E191" s="2409"/>
      <c r="F191" s="2409"/>
      <c r="G191" s="2409"/>
      <c r="H191" s="2408"/>
      <c r="I191" s="2408"/>
      <c r="J191" s="2408"/>
      <c r="K191" s="2408"/>
      <c r="L191" s="2408"/>
      <c r="M191" s="2408"/>
      <c r="N191" s="2408"/>
      <c r="O191" s="2408"/>
      <c r="P191" s="2408"/>
      <c r="Q191" s="998"/>
      <c r="R191" s="2357"/>
      <c r="S191" s="2357"/>
      <c r="T191" s="2357"/>
      <c r="U191" s="2357"/>
      <c r="V191" s="2407"/>
      <c r="W191" s="2406"/>
      <c r="X191" s="2402"/>
      <c r="Y191" s="2402"/>
      <c r="Z191" s="2316"/>
      <c r="AA191" s="2405"/>
      <c r="AB191" s="2316"/>
      <c r="AC191" s="2402"/>
      <c r="AD191" s="2402"/>
      <c r="AE191" s="2316"/>
      <c r="AF191" s="2357"/>
      <c r="AG191" s="2411"/>
      <c r="AH191" s="2402"/>
      <c r="AI191" s="2402"/>
      <c r="AJ191" s="2402"/>
      <c r="AK191" s="2404"/>
      <c r="AL191" s="2402"/>
      <c r="AM191" s="2402"/>
      <c r="AN191" s="998"/>
      <c r="AO191" s="998"/>
      <c r="AP191" s="2312"/>
    </row>
    <row r="192" spans="1:42">
      <c r="A192" s="2312"/>
      <c r="B192" s="998"/>
      <c r="C192" s="2411"/>
      <c r="D192" s="2409"/>
      <c r="E192" s="2409"/>
      <c r="F192" s="2409"/>
      <c r="G192" s="2409"/>
      <c r="H192" s="2408"/>
      <c r="I192" s="2408"/>
      <c r="J192" s="2408"/>
      <c r="K192" s="2408"/>
      <c r="L192" s="2408"/>
      <c r="M192" s="2408"/>
      <c r="N192" s="2408"/>
      <c r="O192" s="2408"/>
      <c r="P192" s="2408"/>
      <c r="Q192" s="998"/>
      <c r="R192" s="2357"/>
      <c r="S192" s="2357"/>
      <c r="T192" s="2357"/>
      <c r="U192" s="2357"/>
      <c r="V192" s="2407"/>
      <c r="W192" s="2406"/>
      <c r="X192" s="2402"/>
      <c r="Y192" s="2402"/>
      <c r="Z192" s="2316"/>
      <c r="AA192" s="2405"/>
      <c r="AB192" s="2316"/>
      <c r="AC192" s="2402"/>
      <c r="AD192" s="2402"/>
      <c r="AE192" s="2316"/>
      <c r="AF192" s="2357"/>
      <c r="AG192" s="2411"/>
      <c r="AH192" s="2402"/>
      <c r="AI192" s="2402"/>
      <c r="AJ192" s="2402"/>
      <c r="AK192" s="2404"/>
      <c r="AL192" s="2402"/>
      <c r="AM192" s="2402"/>
      <c r="AN192" s="998"/>
      <c r="AO192" s="998"/>
      <c r="AP192" s="2312"/>
    </row>
    <row r="193" spans="1:42" s="115" customFormat="1">
      <c r="A193" s="165"/>
      <c r="B193" s="235"/>
      <c r="C193" s="2411" t="s">
        <v>4664</v>
      </c>
      <c r="D193" s="2410"/>
      <c r="E193" s="2410"/>
      <c r="F193" s="2410"/>
      <c r="G193" s="2410"/>
      <c r="H193" s="2316"/>
      <c r="I193" s="2316"/>
      <c r="J193" s="2316"/>
      <c r="K193" s="2316"/>
      <c r="L193" s="2316"/>
      <c r="M193" s="2316"/>
      <c r="N193" s="2316"/>
      <c r="O193" s="2316"/>
      <c r="P193" s="2316"/>
      <c r="Q193" s="2357"/>
      <c r="R193" s="2357"/>
      <c r="S193" s="2357"/>
      <c r="T193" s="2357"/>
      <c r="U193" s="2357"/>
      <c r="V193" s="2407"/>
      <c r="W193" s="2406"/>
      <c r="X193" s="2402"/>
      <c r="Y193" s="2402"/>
      <c r="Z193" s="2316"/>
      <c r="AA193" s="2405"/>
      <c r="AB193" s="2316"/>
      <c r="AC193" s="2402"/>
      <c r="AD193" s="2402"/>
      <c r="AE193" s="2316"/>
      <c r="AF193" s="2405"/>
      <c r="AG193" s="2316"/>
      <c r="AH193" s="2402"/>
      <c r="AI193" s="2402"/>
      <c r="AJ193" s="2402"/>
      <c r="AK193" s="2404"/>
      <c r="AL193" s="2403"/>
      <c r="AM193" s="2402"/>
      <c r="AN193" s="998"/>
      <c r="AO193" s="235"/>
      <c r="AP193" s="2312"/>
    </row>
    <row r="194" spans="1:42" s="115" customFormat="1">
      <c r="A194" s="165"/>
      <c r="B194" s="235"/>
      <c r="C194" s="2469" t="s">
        <v>4665</v>
      </c>
      <c r="D194" s="2410"/>
      <c r="E194" s="2410"/>
      <c r="F194" s="2410"/>
      <c r="G194" s="2410"/>
      <c r="H194" s="2316"/>
      <c r="I194" s="2316"/>
      <c r="J194" s="2316"/>
      <c r="K194" s="2316"/>
      <c r="L194" s="2316"/>
      <c r="M194" s="2316"/>
      <c r="N194" s="2316"/>
      <c r="O194" s="2316"/>
      <c r="P194" s="2316"/>
      <c r="Q194" s="2357"/>
      <c r="R194" s="2357"/>
      <c r="S194" s="2357"/>
      <c r="T194" s="2357"/>
      <c r="U194" s="2357"/>
      <c r="V194" s="2407"/>
      <c r="W194" s="2406"/>
      <c r="X194" s="2402"/>
      <c r="Y194" s="2402"/>
      <c r="Z194" s="2316"/>
      <c r="AA194" s="2405"/>
      <c r="AB194" s="2316"/>
      <c r="AC194" s="2402"/>
      <c r="AD194" s="2402"/>
      <c r="AE194" s="2316"/>
      <c r="AF194" s="2405"/>
      <c r="AG194" s="2316"/>
      <c r="AH194" s="2402"/>
      <c r="AI194" s="2402"/>
      <c r="AJ194" s="2402"/>
      <c r="AK194" s="2404"/>
      <c r="AL194" s="2403"/>
      <c r="AM194" s="2402"/>
      <c r="AN194" s="998"/>
      <c r="AO194" s="235"/>
      <c r="AP194" s="2312"/>
    </row>
    <row r="195" spans="1:42" s="115" customFormat="1">
      <c r="A195" s="165"/>
      <c r="B195" s="235"/>
      <c r="C195" s="2411" t="s">
        <v>4666</v>
      </c>
      <c r="D195" s="2410"/>
      <c r="E195" s="2410"/>
      <c r="F195" s="2410"/>
      <c r="G195" s="2410"/>
      <c r="H195" s="2316"/>
      <c r="I195" s="2316"/>
      <c r="J195" s="2316"/>
      <c r="K195" s="2316"/>
      <c r="L195" s="2316"/>
      <c r="M195" s="2316"/>
      <c r="N195" s="2316"/>
      <c r="O195" s="2316"/>
      <c r="P195" s="2316"/>
      <c r="Q195" s="2357"/>
      <c r="R195" s="2357"/>
      <c r="S195" s="2357"/>
      <c r="T195" s="2357"/>
      <c r="U195" s="2357"/>
      <c r="V195" s="2407"/>
      <c r="W195" s="2406"/>
      <c r="X195" s="2402"/>
      <c r="Y195" s="2402"/>
      <c r="Z195" s="2316"/>
      <c r="AA195" s="2405"/>
      <c r="AB195" s="2316"/>
      <c r="AC195" s="2402"/>
      <c r="AD195" s="2402"/>
      <c r="AE195" s="2316"/>
      <c r="AF195" s="2405"/>
      <c r="AG195" s="2316"/>
      <c r="AH195" s="2402"/>
      <c r="AI195" s="2402"/>
      <c r="AJ195" s="2402"/>
      <c r="AK195" s="2404"/>
      <c r="AL195" s="2403"/>
      <c r="AM195" s="2402"/>
      <c r="AN195" s="998"/>
      <c r="AO195" s="235"/>
      <c r="AP195" s="2312"/>
    </row>
    <row r="196" spans="1:42" s="115" customFormat="1">
      <c r="A196" s="165"/>
      <c r="B196" s="235"/>
      <c r="C196" s="2411" t="s">
        <v>4667</v>
      </c>
      <c r="D196" s="2410"/>
      <c r="E196" s="2410"/>
      <c r="F196" s="2410"/>
      <c r="G196" s="2410"/>
      <c r="H196" s="2316"/>
      <c r="I196" s="2316"/>
      <c r="J196" s="2316"/>
      <c r="K196" s="2316"/>
      <c r="L196" s="2316"/>
      <c r="M196" s="2316"/>
      <c r="N196" s="2316"/>
      <c r="O196" s="2316"/>
      <c r="P196" s="2316"/>
      <c r="Q196" s="2357"/>
      <c r="R196" s="2357"/>
      <c r="S196" s="2357"/>
      <c r="T196" s="2357"/>
      <c r="U196" s="2357"/>
      <c r="V196" s="2407"/>
      <c r="W196" s="2406"/>
      <c r="X196" s="2402"/>
      <c r="Y196" s="2402"/>
      <c r="Z196" s="2316"/>
      <c r="AA196" s="2405"/>
      <c r="AB196" s="2316"/>
      <c r="AC196" s="2402"/>
      <c r="AD196" s="2402"/>
      <c r="AE196" s="2316"/>
      <c r="AF196" s="2405"/>
      <c r="AG196" s="2316"/>
      <c r="AH196" s="2402"/>
      <c r="AI196" s="2402"/>
      <c r="AJ196" s="2402"/>
      <c r="AK196" s="2404"/>
      <c r="AL196" s="2403"/>
      <c r="AM196" s="2402"/>
      <c r="AN196" s="998"/>
      <c r="AO196" s="235"/>
      <c r="AP196" s="2312"/>
    </row>
    <row r="197" spans="1:42">
      <c r="A197" s="2312"/>
      <c r="B197" s="998"/>
      <c r="C197" s="998"/>
      <c r="D197" s="2409"/>
      <c r="E197" s="2409"/>
      <c r="F197" s="2409"/>
      <c r="G197" s="2409"/>
      <c r="H197" s="2408"/>
      <c r="I197" s="2408"/>
      <c r="J197" s="2408"/>
      <c r="K197" s="2408"/>
      <c r="L197" s="2408"/>
      <c r="M197" s="2408"/>
      <c r="N197" s="2408"/>
      <c r="O197" s="2408"/>
      <c r="P197" s="2408"/>
      <c r="Q197" s="2357"/>
      <c r="R197" s="2357"/>
      <c r="S197" s="2357"/>
      <c r="T197" s="2357"/>
      <c r="U197" s="2357"/>
      <c r="V197" s="2407"/>
      <c r="W197" s="2406"/>
      <c r="X197" s="2402"/>
      <c r="Y197" s="2402"/>
      <c r="Z197" s="2316"/>
      <c r="AA197" s="2405"/>
      <c r="AB197" s="2316"/>
      <c r="AC197" s="2402"/>
      <c r="AD197" s="2402"/>
      <c r="AE197" s="2316"/>
      <c r="AF197" s="2405"/>
      <c r="AG197" s="2316"/>
      <c r="AH197" s="2402"/>
      <c r="AI197" s="2402"/>
      <c r="AJ197" s="2402"/>
      <c r="AK197" s="2404"/>
      <c r="AL197" s="2403"/>
      <c r="AM197" s="2402"/>
      <c r="AN197" s="998"/>
      <c r="AO197" s="998"/>
      <c r="AP197" s="2312"/>
    </row>
    <row r="198" spans="1:42">
      <c r="A198" s="2312"/>
      <c r="B198" s="2312"/>
      <c r="C198" s="2312"/>
      <c r="D198" s="2401"/>
      <c r="E198" s="2401"/>
      <c r="F198" s="2401"/>
      <c r="G198" s="2401"/>
      <c r="H198" s="2312"/>
      <c r="I198" s="2312"/>
      <c r="J198" s="2312"/>
      <c r="K198" s="2312"/>
      <c r="L198" s="2312"/>
      <c r="M198" s="2312"/>
      <c r="N198" s="2312"/>
      <c r="O198" s="2312"/>
      <c r="P198" s="2312"/>
      <c r="Q198" s="2312"/>
      <c r="R198" s="2312"/>
      <c r="S198" s="2312"/>
      <c r="T198" s="2312"/>
      <c r="U198" s="2400"/>
      <c r="V198" s="2312"/>
      <c r="W198" s="2312"/>
      <c r="X198" s="2312"/>
      <c r="Y198" s="2312"/>
      <c r="Z198" s="2312"/>
      <c r="AA198" s="2312"/>
      <c r="AB198" s="2312"/>
      <c r="AC198" s="2312"/>
      <c r="AD198" s="2312"/>
      <c r="AE198" s="2312"/>
      <c r="AF198" s="2312"/>
      <c r="AG198" s="2312"/>
      <c r="AH198" s="2312"/>
      <c r="AI198" s="2312"/>
      <c r="AJ198" s="2312"/>
      <c r="AK198" s="2312"/>
      <c r="AL198" s="2312"/>
      <c r="AM198" s="2312"/>
      <c r="AN198" s="2312"/>
      <c r="AO198" s="2312"/>
      <c r="AP198" s="2312"/>
    </row>
    <row r="201" spans="1:42" hidden="1">
      <c r="N201" s="2399"/>
      <c r="O201" s="2399"/>
      <c r="P201" s="2399"/>
    </row>
  </sheetData>
  <mergeCells count="7">
    <mergeCell ref="X7:AB7"/>
    <mergeCell ref="AC7:AG7"/>
    <mergeCell ref="AH7:AL7"/>
    <mergeCell ref="D7:F7"/>
    <mergeCell ref="I7:M7"/>
    <mergeCell ref="N7:R7"/>
    <mergeCell ref="S7:W7"/>
  </mergeCells>
  <hyperlinks>
    <hyperlink ref="AO2" location="Index!A1" display="Index" xr:uid="{433D1120-55C2-4375-A99B-5508B6AB2FA8}"/>
  </hyperlinks>
  <pageMargins left="0.7" right="0.7" top="0.75" bottom="0.75" header="0.3" footer="0.3"/>
  <pageSetup orientation="portrait" horizontalDpi="4294967295" verticalDpi="4294967295"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5" tint="-0.499984740745262"/>
  </sheetPr>
  <dimension ref="A1:AD179"/>
  <sheetViews>
    <sheetView topLeftCell="F1" zoomScale="60" zoomScaleNormal="60" workbookViewId="0">
      <selection activeCell="AC2" sqref="AC2"/>
    </sheetView>
  </sheetViews>
  <sheetFormatPr defaultColWidth="0" defaultRowHeight="14.4" zeroHeight="1"/>
  <cols>
    <col min="1" max="1" width="3" customWidth="1"/>
    <col min="2" max="2" width="7.33203125" customWidth="1"/>
    <col min="3" max="3" width="24.44140625" customWidth="1"/>
    <col min="4" max="4" width="8.109375" customWidth="1"/>
    <col min="5" max="5" width="19.109375" customWidth="1"/>
    <col min="6" max="6" width="15.88671875" customWidth="1"/>
    <col min="7" max="8" width="14.44140625" bestFit="1" customWidth="1"/>
    <col min="9" max="9" width="14.5546875" customWidth="1"/>
    <col min="10" max="10" width="15.44140625" customWidth="1"/>
    <col min="11" max="11" width="13.44140625" customWidth="1"/>
    <col min="12" max="12" width="12.109375" customWidth="1"/>
    <col min="13" max="13" width="14.44140625" bestFit="1" customWidth="1"/>
    <col min="14" max="14" width="14.44140625" customWidth="1"/>
    <col min="15" max="15" width="13.44140625" customWidth="1"/>
    <col min="16" max="16" width="12.109375" customWidth="1"/>
    <col min="17" max="17" width="14.44140625" bestFit="1" customWidth="1"/>
    <col min="18" max="18" width="14.44140625" customWidth="1"/>
    <col min="19" max="19" width="13.44140625" customWidth="1"/>
    <col min="20" max="20" width="12.109375" customWidth="1"/>
    <col min="21" max="21" width="14.44140625" bestFit="1" customWidth="1"/>
    <col min="22" max="22" width="14.44140625" customWidth="1"/>
    <col min="23" max="23" width="13.44140625" customWidth="1"/>
    <col min="24" max="24" width="12.109375" customWidth="1"/>
    <col min="25" max="25" width="14.44140625" bestFit="1" customWidth="1"/>
    <col min="26" max="26" width="14.44140625" customWidth="1"/>
    <col min="27" max="27" width="13.44140625" customWidth="1"/>
    <col min="28" max="28" width="12.109375" customWidth="1"/>
    <col min="29" max="30" width="9.109375" customWidth="1"/>
    <col min="31" max="16384" width="9.109375" hidden="1"/>
  </cols>
  <sheetData>
    <row r="1" spans="1:30" ht="12.6" customHeight="1">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row>
    <row r="2" spans="1:30" ht="15" thickBot="1">
      <c r="A2" s="261"/>
      <c r="B2" s="144" t="s">
        <v>385</v>
      </c>
      <c r="C2" s="2"/>
      <c r="D2" s="2"/>
      <c r="E2" s="2"/>
      <c r="F2" s="2"/>
      <c r="G2" s="2"/>
      <c r="H2" s="2"/>
      <c r="I2" s="2"/>
      <c r="J2" s="2"/>
      <c r="K2" s="2"/>
      <c r="L2" s="2"/>
      <c r="M2" s="2"/>
      <c r="N2" s="2"/>
      <c r="O2" s="2"/>
      <c r="P2" s="2"/>
      <c r="Q2" s="2"/>
      <c r="R2" s="2"/>
      <c r="S2" s="2"/>
      <c r="T2" s="2"/>
      <c r="U2" s="2"/>
      <c r="V2" s="2"/>
      <c r="W2" s="2"/>
      <c r="X2" s="2"/>
      <c r="Y2" s="2"/>
      <c r="Z2" s="2"/>
      <c r="AA2" s="2"/>
      <c r="AB2" s="2"/>
      <c r="AC2" s="2204" t="s">
        <v>1</v>
      </c>
      <c r="AD2" s="261"/>
    </row>
    <row r="3" spans="1:30" ht="16.2" thickBot="1">
      <c r="A3" s="261"/>
      <c r="B3" s="2242"/>
      <c r="C3" s="7367" t="s">
        <v>4476</v>
      </c>
      <c r="D3" s="7368"/>
      <c r="E3" s="7368"/>
      <c r="F3" s="7368"/>
      <c r="G3" s="7368"/>
      <c r="H3" s="7368"/>
      <c r="I3" s="7368"/>
      <c r="J3" s="7368"/>
      <c r="K3" s="7368"/>
      <c r="L3" s="7369"/>
      <c r="M3" s="2"/>
      <c r="N3" s="343"/>
      <c r="O3" s="2"/>
      <c r="P3" s="2"/>
      <c r="Q3" s="2"/>
      <c r="R3" s="2"/>
      <c r="S3" s="2"/>
      <c r="T3" s="2"/>
      <c r="U3" s="2"/>
      <c r="V3" s="2"/>
      <c r="W3" s="2"/>
      <c r="X3" s="2"/>
      <c r="Y3" s="2"/>
      <c r="Z3" s="2"/>
      <c r="AA3" s="2"/>
      <c r="AC3" s="2"/>
      <c r="AD3" s="261"/>
    </row>
    <row r="4" spans="1:30" ht="15.6">
      <c r="A4" s="261"/>
      <c r="B4" s="2"/>
      <c r="C4" s="8944" t="s">
        <v>723</v>
      </c>
      <c r="D4" s="7997"/>
      <c r="E4" s="8945"/>
      <c r="F4" s="8946" t="s">
        <v>2503</v>
      </c>
      <c r="G4" s="8000"/>
      <c r="H4" s="8000"/>
      <c r="I4" s="8000"/>
      <c r="J4" s="8000"/>
      <c r="K4" s="8000"/>
      <c r="L4" s="8947"/>
      <c r="M4" s="2"/>
      <c r="N4" s="248"/>
      <c r="O4" s="2"/>
      <c r="P4" s="2"/>
      <c r="Q4" s="2"/>
      <c r="R4" s="2"/>
      <c r="S4" s="2"/>
      <c r="T4" s="2"/>
      <c r="U4" s="2"/>
      <c r="V4" s="2"/>
      <c r="W4" s="2"/>
      <c r="X4" s="2"/>
      <c r="Y4" s="2"/>
      <c r="Z4" s="2"/>
      <c r="AA4" s="2"/>
      <c r="AB4" s="2"/>
      <c r="AC4" s="2"/>
      <c r="AD4" s="261"/>
    </row>
    <row r="5" spans="1:30" ht="16.2" thickBot="1">
      <c r="A5" s="261"/>
      <c r="B5" s="2"/>
      <c r="C5" s="8899" t="s">
        <v>724</v>
      </c>
      <c r="D5" s="8948"/>
      <c r="E5" s="8900"/>
      <c r="F5" s="8866" t="str">
        <f>AD!D5</f>
        <v>31 December 202x</v>
      </c>
      <c r="G5" s="8867"/>
      <c r="H5" s="8867"/>
      <c r="I5" s="8867"/>
      <c r="J5" s="8867"/>
      <c r="K5" s="8867"/>
      <c r="L5" s="8868"/>
      <c r="M5" s="2"/>
      <c r="N5" s="343"/>
      <c r="O5" s="2"/>
      <c r="P5" s="2"/>
      <c r="Q5" s="2"/>
      <c r="R5" s="2"/>
      <c r="S5" s="2"/>
      <c r="T5" s="2"/>
      <c r="U5" s="2"/>
      <c r="V5" s="2"/>
      <c r="W5" s="2"/>
      <c r="X5" s="2"/>
      <c r="Y5" s="2"/>
      <c r="Z5" s="2"/>
      <c r="AA5" s="2"/>
      <c r="AB5" s="2"/>
      <c r="AC5" s="2"/>
      <c r="AD5" s="261"/>
    </row>
    <row r="6" spans="1:30" ht="15" thickBot="1">
      <c r="A6" s="261"/>
      <c r="B6" s="2"/>
      <c r="C6" s="2"/>
      <c r="D6" s="2"/>
      <c r="E6" s="2"/>
      <c r="F6" s="2"/>
      <c r="G6" s="2"/>
      <c r="H6" s="2"/>
      <c r="I6" s="2"/>
      <c r="J6" s="2"/>
      <c r="K6" s="2"/>
      <c r="L6" s="2"/>
      <c r="M6" s="2"/>
      <c r="N6" s="2"/>
      <c r="O6" s="2"/>
      <c r="P6" s="2"/>
      <c r="Q6" s="2"/>
      <c r="R6" s="2"/>
      <c r="S6" s="2"/>
      <c r="T6" s="2"/>
      <c r="U6" s="2"/>
      <c r="V6" s="2"/>
      <c r="W6" s="2"/>
      <c r="X6" s="2"/>
      <c r="Y6" s="2"/>
      <c r="Z6" s="2"/>
      <c r="AA6" s="2"/>
      <c r="AB6" s="2"/>
      <c r="AC6" s="2"/>
      <c r="AD6" s="261"/>
    </row>
    <row r="7" spans="1:30">
      <c r="A7" s="261"/>
      <c r="B7" s="2"/>
      <c r="C7" s="7371"/>
      <c r="D7" s="2590"/>
      <c r="E7" s="8949" t="s">
        <v>1005</v>
      </c>
      <c r="F7" s="8950"/>
      <c r="G7" s="8950"/>
      <c r="H7" s="8951"/>
      <c r="I7" s="8952" t="s">
        <v>4478</v>
      </c>
      <c r="J7" s="8953"/>
      <c r="K7" s="8953"/>
      <c r="L7" s="8954"/>
      <c r="M7" s="8949" t="s">
        <v>4479</v>
      </c>
      <c r="N7" s="8950"/>
      <c r="O7" s="8950"/>
      <c r="P7" s="8951"/>
      <c r="Q7" s="8952" t="s">
        <v>4480</v>
      </c>
      <c r="R7" s="8953"/>
      <c r="S7" s="8953"/>
      <c r="T7" s="8954"/>
      <c r="U7" s="8949" t="s">
        <v>4481</v>
      </c>
      <c r="V7" s="8950"/>
      <c r="W7" s="8950"/>
      <c r="X7" s="8951"/>
      <c r="Y7" s="8952" t="s">
        <v>4482</v>
      </c>
      <c r="Z7" s="8953"/>
      <c r="AA7" s="8953"/>
      <c r="AB7" s="8954"/>
      <c r="AC7" s="2"/>
      <c r="AD7" s="261"/>
    </row>
    <row r="8" spans="1:30">
      <c r="A8" s="261"/>
      <c r="B8" s="2"/>
      <c r="C8" s="7372"/>
      <c r="D8" s="940"/>
      <c r="E8" s="7373" t="s">
        <v>4668</v>
      </c>
      <c r="F8" s="7374" t="s">
        <v>4669</v>
      </c>
      <c r="G8" s="7374" t="s">
        <v>4670</v>
      </c>
      <c r="H8" s="7375" t="s">
        <v>4671</v>
      </c>
      <c r="I8" s="7376" t="s">
        <v>4668</v>
      </c>
      <c r="J8" s="7377" t="s">
        <v>4669</v>
      </c>
      <c r="K8" s="7378" t="s">
        <v>4670</v>
      </c>
      <c r="L8" s="7379" t="s">
        <v>4671</v>
      </c>
      <c r="M8" s="7380" t="s">
        <v>4668</v>
      </c>
      <c r="N8" s="7374" t="s">
        <v>4669</v>
      </c>
      <c r="O8" s="7381" t="s">
        <v>4670</v>
      </c>
      <c r="P8" s="7375" t="s">
        <v>4671</v>
      </c>
      <c r="Q8" s="7376" t="s">
        <v>4668</v>
      </c>
      <c r="R8" s="7377" t="s">
        <v>4669</v>
      </c>
      <c r="S8" s="7378" t="s">
        <v>4670</v>
      </c>
      <c r="T8" s="7379" t="s">
        <v>4671</v>
      </c>
      <c r="U8" s="7380" t="s">
        <v>4668</v>
      </c>
      <c r="V8" s="7374" t="s">
        <v>4669</v>
      </c>
      <c r="W8" s="7381" t="s">
        <v>4670</v>
      </c>
      <c r="X8" s="7375" t="s">
        <v>4671</v>
      </c>
      <c r="Y8" s="7376" t="s">
        <v>4668</v>
      </c>
      <c r="Z8" s="7377" t="s">
        <v>4669</v>
      </c>
      <c r="AA8" s="7378" t="s">
        <v>4670</v>
      </c>
      <c r="AB8" s="7382" t="s">
        <v>4671</v>
      </c>
      <c r="AC8" s="2"/>
      <c r="AD8" s="261"/>
    </row>
    <row r="9" spans="1:30" ht="15" thickBot="1">
      <c r="A9" s="261"/>
      <c r="B9" s="2"/>
      <c r="C9" s="7383" t="s">
        <v>4672</v>
      </c>
      <c r="D9" s="941"/>
      <c r="E9" s="7384" t="s">
        <v>4673</v>
      </c>
      <c r="F9" s="7385" t="s">
        <v>1455</v>
      </c>
      <c r="G9" s="7385" t="s">
        <v>4674</v>
      </c>
      <c r="H9" s="7386" t="s">
        <v>2760</v>
      </c>
      <c r="I9" s="7387" t="s">
        <v>4675</v>
      </c>
      <c r="J9" s="7388" t="s">
        <v>1455</v>
      </c>
      <c r="K9" s="7389" t="s">
        <v>4674</v>
      </c>
      <c r="L9" s="7390" t="s">
        <v>2760</v>
      </c>
      <c r="M9" s="7391" t="s">
        <v>4675</v>
      </c>
      <c r="N9" s="7385" t="s">
        <v>1455</v>
      </c>
      <c r="O9" s="7392" t="s">
        <v>4674</v>
      </c>
      <c r="P9" s="7386" t="s">
        <v>2760</v>
      </c>
      <c r="Q9" s="7387" t="s">
        <v>4675</v>
      </c>
      <c r="R9" s="7388" t="s">
        <v>1455</v>
      </c>
      <c r="S9" s="7389" t="s">
        <v>4674</v>
      </c>
      <c r="T9" s="7390" t="s">
        <v>2760</v>
      </c>
      <c r="U9" s="7391" t="s">
        <v>4675</v>
      </c>
      <c r="V9" s="7385" t="s">
        <v>1455</v>
      </c>
      <c r="W9" s="7392" t="s">
        <v>4674</v>
      </c>
      <c r="X9" s="7386" t="s">
        <v>2760</v>
      </c>
      <c r="Y9" s="7387" t="s">
        <v>4675</v>
      </c>
      <c r="Z9" s="7388" t="s">
        <v>1455</v>
      </c>
      <c r="AA9" s="7389" t="s">
        <v>4674</v>
      </c>
      <c r="AB9" s="7393" t="s">
        <v>2760</v>
      </c>
      <c r="AC9" s="2"/>
      <c r="AD9" s="261"/>
    </row>
    <row r="10" spans="1:30">
      <c r="A10" s="261"/>
      <c r="B10" s="2"/>
      <c r="C10" s="1961"/>
      <c r="D10" s="7394"/>
      <c r="E10" s="7395">
        <v>-1</v>
      </c>
      <c r="F10" s="7396">
        <f t="shared" ref="F10:AB10" si="0">-1+E10</f>
        <v>-2</v>
      </c>
      <c r="G10" s="7396">
        <f t="shared" si="0"/>
        <v>-3</v>
      </c>
      <c r="H10" s="7397">
        <f t="shared" si="0"/>
        <v>-4</v>
      </c>
      <c r="I10" s="7398">
        <f t="shared" si="0"/>
        <v>-5</v>
      </c>
      <c r="J10" s="7396">
        <f t="shared" si="0"/>
        <v>-6</v>
      </c>
      <c r="K10" s="7396">
        <f t="shared" si="0"/>
        <v>-7</v>
      </c>
      <c r="L10" s="7399">
        <f t="shared" si="0"/>
        <v>-8</v>
      </c>
      <c r="M10" s="7400">
        <f t="shared" si="0"/>
        <v>-9</v>
      </c>
      <c r="N10" s="7396">
        <f>-1+M10</f>
        <v>-10</v>
      </c>
      <c r="O10" s="7396">
        <f t="shared" si="0"/>
        <v>-11</v>
      </c>
      <c r="P10" s="7397">
        <f t="shared" si="0"/>
        <v>-12</v>
      </c>
      <c r="Q10" s="7398">
        <f t="shared" si="0"/>
        <v>-13</v>
      </c>
      <c r="R10" s="7396">
        <f t="shared" si="0"/>
        <v>-14</v>
      </c>
      <c r="S10" s="7396">
        <f t="shared" si="0"/>
        <v>-15</v>
      </c>
      <c r="T10" s="7399">
        <f t="shared" si="0"/>
        <v>-16</v>
      </c>
      <c r="U10" s="7400">
        <f t="shared" si="0"/>
        <v>-17</v>
      </c>
      <c r="V10" s="7396">
        <f t="shared" si="0"/>
        <v>-18</v>
      </c>
      <c r="W10" s="7396">
        <f t="shared" si="0"/>
        <v>-19</v>
      </c>
      <c r="X10" s="7397">
        <f t="shared" si="0"/>
        <v>-20</v>
      </c>
      <c r="Y10" s="7398">
        <f t="shared" si="0"/>
        <v>-21</v>
      </c>
      <c r="Z10" s="7396">
        <f t="shared" si="0"/>
        <v>-22</v>
      </c>
      <c r="AA10" s="7396">
        <f t="shared" si="0"/>
        <v>-23</v>
      </c>
      <c r="AB10" s="7397">
        <f t="shared" si="0"/>
        <v>-24</v>
      </c>
      <c r="AC10" s="2"/>
      <c r="AD10" s="261"/>
    </row>
    <row r="11" spans="1:30">
      <c r="A11" s="261"/>
      <c r="B11" s="2"/>
      <c r="C11" s="7401" t="s">
        <v>578</v>
      </c>
      <c r="D11" s="7402" t="s">
        <v>4676</v>
      </c>
      <c r="E11" s="7403">
        <f>I11+M11+Q11+U11+Y11</f>
        <v>0</v>
      </c>
      <c r="F11" s="7404">
        <f>J11+N11+R11+V11+Z11</f>
        <v>0</v>
      </c>
      <c r="G11" s="7404">
        <f>K11+O11+S11+W11+AA11</f>
        <v>0</v>
      </c>
      <c r="H11" s="7405">
        <f>L11+P11+T11+X11+AB11</f>
        <v>0</v>
      </c>
      <c r="I11" s="7406">
        <f>SUM(I12:I28)</f>
        <v>0</v>
      </c>
      <c r="J11" s="7406">
        <f>SUM(J12:J28)</f>
        <v>0</v>
      </c>
      <c r="K11" s="7406">
        <f>SUM(K12:K28)</f>
        <v>0</v>
      </c>
      <c r="L11" s="7407">
        <f>SUM(L12:L28)</f>
        <v>0</v>
      </c>
      <c r="M11" s="7406">
        <f>SUM(M12:M28)</f>
        <v>0</v>
      </c>
      <c r="N11" s="7406">
        <f t="shared" ref="N11:AB11" si="1">SUM(N12:N28)</f>
        <v>0</v>
      </c>
      <c r="O11" s="7406">
        <f t="shared" si="1"/>
        <v>0</v>
      </c>
      <c r="P11" s="7407">
        <f t="shared" si="1"/>
        <v>0</v>
      </c>
      <c r="Q11" s="7406">
        <f t="shared" si="1"/>
        <v>0</v>
      </c>
      <c r="R11" s="7406">
        <f t="shared" si="1"/>
        <v>0</v>
      </c>
      <c r="S11" s="7406">
        <f t="shared" si="1"/>
        <v>0</v>
      </c>
      <c r="T11" s="7407">
        <f t="shared" si="1"/>
        <v>0</v>
      </c>
      <c r="U11" s="7406">
        <f t="shared" si="1"/>
        <v>0</v>
      </c>
      <c r="V11" s="7406">
        <f t="shared" si="1"/>
        <v>0</v>
      </c>
      <c r="W11" s="7406">
        <f t="shared" si="1"/>
        <v>0</v>
      </c>
      <c r="X11" s="7407">
        <f t="shared" si="1"/>
        <v>0</v>
      </c>
      <c r="Y11" s="7406">
        <f t="shared" si="1"/>
        <v>0</v>
      </c>
      <c r="Z11" s="7406">
        <f t="shared" si="1"/>
        <v>0</v>
      </c>
      <c r="AA11" s="7406">
        <f t="shared" si="1"/>
        <v>0</v>
      </c>
      <c r="AB11" s="7407">
        <f t="shared" si="1"/>
        <v>0</v>
      </c>
      <c r="AC11" s="2"/>
      <c r="AD11" s="261"/>
    </row>
    <row r="12" spans="1:30">
      <c r="A12" s="261"/>
      <c r="B12" s="2"/>
      <c r="C12" s="7408" t="s">
        <v>579</v>
      </c>
      <c r="D12" s="7409"/>
      <c r="E12" s="7410">
        <f t="shared" ref="E12:H44" si="2">I12+M12+Q12+U12+Y12</f>
        <v>0</v>
      </c>
      <c r="F12" s="7411">
        <f t="shared" si="2"/>
        <v>0</v>
      </c>
      <c r="G12" s="7411">
        <f t="shared" si="2"/>
        <v>0</v>
      </c>
      <c r="H12" s="7412">
        <f t="shared" si="2"/>
        <v>0</v>
      </c>
      <c r="I12" s="7413"/>
      <c r="J12" s="7414"/>
      <c r="K12" s="7414"/>
      <c r="L12" s="7415"/>
      <c r="M12" s="7416"/>
      <c r="N12" s="7414"/>
      <c r="O12" s="7414"/>
      <c r="P12" s="7417"/>
      <c r="Q12" s="7418"/>
      <c r="R12" s="7414"/>
      <c r="S12" s="7414"/>
      <c r="T12" s="7415"/>
      <c r="U12" s="7416"/>
      <c r="V12" s="7414"/>
      <c r="W12" s="7414"/>
      <c r="X12" s="7417"/>
      <c r="Y12" s="7419"/>
      <c r="Z12" s="7414"/>
      <c r="AA12" s="7414"/>
      <c r="AB12" s="7417"/>
      <c r="AC12" s="2"/>
      <c r="AD12" s="261"/>
    </row>
    <row r="13" spans="1:30">
      <c r="A13" s="261"/>
      <c r="B13" s="2"/>
      <c r="C13" s="7408" t="s">
        <v>580</v>
      </c>
      <c r="D13" s="7409"/>
      <c r="E13" s="7410">
        <f t="shared" si="2"/>
        <v>0</v>
      </c>
      <c r="F13" s="7411">
        <f t="shared" si="2"/>
        <v>0</v>
      </c>
      <c r="G13" s="7411">
        <f t="shared" si="2"/>
        <v>0</v>
      </c>
      <c r="H13" s="7412">
        <f t="shared" si="2"/>
        <v>0</v>
      </c>
      <c r="I13" s="7413"/>
      <c r="J13" s="7414"/>
      <c r="K13" s="7414"/>
      <c r="L13" s="7415"/>
      <c r="M13" s="7416"/>
      <c r="N13" s="7414"/>
      <c r="O13" s="7414"/>
      <c r="P13" s="7417"/>
      <c r="Q13" s="7418"/>
      <c r="R13" s="7414"/>
      <c r="S13" s="7414"/>
      <c r="T13" s="7415"/>
      <c r="U13" s="7416"/>
      <c r="V13" s="7414"/>
      <c r="W13" s="7414"/>
      <c r="X13" s="7417"/>
      <c r="Y13" s="7419"/>
      <c r="Z13" s="7414"/>
      <c r="AA13" s="7414"/>
      <c r="AB13" s="7417"/>
      <c r="AC13" s="2"/>
      <c r="AD13" s="261"/>
    </row>
    <row r="14" spans="1:30">
      <c r="A14" s="261"/>
      <c r="B14" s="2"/>
      <c r="C14" s="7408" t="s">
        <v>581</v>
      </c>
      <c r="D14" s="7409"/>
      <c r="E14" s="7410">
        <f t="shared" si="2"/>
        <v>0</v>
      </c>
      <c r="F14" s="7411">
        <f t="shared" si="2"/>
        <v>0</v>
      </c>
      <c r="G14" s="7411">
        <f t="shared" si="2"/>
        <v>0</v>
      </c>
      <c r="H14" s="7412">
        <f t="shared" si="2"/>
        <v>0</v>
      </c>
      <c r="I14" s="7413"/>
      <c r="J14" s="7414"/>
      <c r="K14" s="7414"/>
      <c r="L14" s="7415"/>
      <c r="M14" s="7416"/>
      <c r="N14" s="7414"/>
      <c r="O14" s="7414"/>
      <c r="P14" s="7417"/>
      <c r="Q14" s="7418"/>
      <c r="R14" s="7414"/>
      <c r="S14" s="7414"/>
      <c r="T14" s="7415"/>
      <c r="U14" s="7416"/>
      <c r="V14" s="7414"/>
      <c r="W14" s="7414"/>
      <c r="X14" s="7417"/>
      <c r="Y14" s="7419"/>
      <c r="Z14" s="7414"/>
      <c r="AA14" s="7414"/>
      <c r="AB14" s="7417"/>
      <c r="AC14" s="2"/>
      <c r="AD14" s="261"/>
    </row>
    <row r="15" spans="1:30">
      <c r="A15" s="261"/>
      <c r="B15" s="2"/>
      <c r="C15" s="7408" t="s">
        <v>582</v>
      </c>
      <c r="D15" s="7409"/>
      <c r="E15" s="7410">
        <f t="shared" si="2"/>
        <v>0</v>
      </c>
      <c r="F15" s="7411">
        <f t="shared" si="2"/>
        <v>0</v>
      </c>
      <c r="G15" s="7411">
        <f t="shared" si="2"/>
        <v>0</v>
      </c>
      <c r="H15" s="7412">
        <f t="shared" si="2"/>
        <v>0</v>
      </c>
      <c r="I15" s="7413"/>
      <c r="J15" s="7414"/>
      <c r="K15" s="7414"/>
      <c r="L15" s="7415"/>
      <c r="M15" s="7416"/>
      <c r="N15" s="7414"/>
      <c r="O15" s="7414"/>
      <c r="P15" s="7417"/>
      <c r="Q15" s="7418"/>
      <c r="R15" s="7414"/>
      <c r="S15" s="7414"/>
      <c r="T15" s="7415"/>
      <c r="U15" s="7416"/>
      <c r="V15" s="7414"/>
      <c r="W15" s="7414"/>
      <c r="X15" s="7417"/>
      <c r="Y15" s="7419"/>
      <c r="Z15" s="7414"/>
      <c r="AA15" s="7414"/>
      <c r="AB15" s="7417"/>
      <c r="AC15" s="2"/>
      <c r="AD15" s="261"/>
    </row>
    <row r="16" spans="1:30">
      <c r="A16" s="261"/>
      <c r="B16" s="2"/>
      <c r="C16" s="7408" t="s">
        <v>583</v>
      </c>
      <c r="D16" s="7409"/>
      <c r="E16" s="7410">
        <f t="shared" si="2"/>
        <v>0</v>
      </c>
      <c r="F16" s="7411">
        <f t="shared" si="2"/>
        <v>0</v>
      </c>
      <c r="G16" s="7411">
        <f t="shared" si="2"/>
        <v>0</v>
      </c>
      <c r="H16" s="7412">
        <f t="shared" si="2"/>
        <v>0</v>
      </c>
      <c r="I16" s="7413"/>
      <c r="J16" s="7414"/>
      <c r="K16" s="7414"/>
      <c r="L16" s="7415"/>
      <c r="M16" s="7416"/>
      <c r="N16" s="7414"/>
      <c r="O16" s="7414"/>
      <c r="P16" s="7417"/>
      <c r="Q16" s="7418"/>
      <c r="R16" s="7414"/>
      <c r="S16" s="7414"/>
      <c r="T16" s="7415"/>
      <c r="U16" s="7416"/>
      <c r="V16" s="7414"/>
      <c r="W16" s="7414"/>
      <c r="X16" s="7417"/>
      <c r="Y16" s="7419"/>
      <c r="Z16" s="7414"/>
      <c r="AA16" s="7414"/>
      <c r="AB16" s="7417"/>
      <c r="AC16" s="2"/>
      <c r="AD16" s="261"/>
    </row>
    <row r="17" spans="1:30">
      <c r="A17" s="261"/>
      <c r="B17" s="2"/>
      <c r="C17" s="7408" t="s">
        <v>584</v>
      </c>
      <c r="D17" s="7409"/>
      <c r="E17" s="7410">
        <f t="shared" si="2"/>
        <v>0</v>
      </c>
      <c r="F17" s="7411">
        <f t="shared" si="2"/>
        <v>0</v>
      </c>
      <c r="G17" s="7411">
        <f t="shared" si="2"/>
        <v>0</v>
      </c>
      <c r="H17" s="7412">
        <f t="shared" si="2"/>
        <v>0</v>
      </c>
      <c r="I17" s="7413"/>
      <c r="J17" s="7414"/>
      <c r="K17" s="7414"/>
      <c r="L17" s="7415"/>
      <c r="M17" s="7416"/>
      <c r="N17" s="7414"/>
      <c r="O17" s="7414"/>
      <c r="P17" s="7417"/>
      <c r="Q17" s="7418"/>
      <c r="R17" s="7414"/>
      <c r="S17" s="7414"/>
      <c r="T17" s="7415"/>
      <c r="U17" s="7416"/>
      <c r="V17" s="7414"/>
      <c r="W17" s="7414"/>
      <c r="X17" s="7417"/>
      <c r="Y17" s="7419"/>
      <c r="Z17" s="7414"/>
      <c r="AA17" s="7414"/>
      <c r="AB17" s="7417"/>
      <c r="AC17" s="2"/>
      <c r="AD17" s="261"/>
    </row>
    <row r="18" spans="1:30">
      <c r="A18" s="261"/>
      <c r="B18" s="2"/>
      <c r="C18" s="7408" t="s">
        <v>585</v>
      </c>
      <c r="D18" s="7409"/>
      <c r="E18" s="7410">
        <f t="shared" si="2"/>
        <v>0</v>
      </c>
      <c r="F18" s="7411">
        <f t="shared" si="2"/>
        <v>0</v>
      </c>
      <c r="G18" s="7411">
        <f t="shared" si="2"/>
        <v>0</v>
      </c>
      <c r="H18" s="7412">
        <f t="shared" si="2"/>
        <v>0</v>
      </c>
      <c r="I18" s="7413"/>
      <c r="J18" s="7414"/>
      <c r="K18" s="7414"/>
      <c r="L18" s="7415"/>
      <c r="M18" s="7416"/>
      <c r="N18" s="7414"/>
      <c r="O18" s="7414"/>
      <c r="P18" s="7417"/>
      <c r="Q18" s="7418"/>
      <c r="R18" s="7414"/>
      <c r="S18" s="7414"/>
      <c r="T18" s="7415"/>
      <c r="U18" s="7416"/>
      <c r="V18" s="7414"/>
      <c r="W18" s="7414"/>
      <c r="X18" s="7417"/>
      <c r="Y18" s="7419"/>
      <c r="Z18" s="7414"/>
      <c r="AA18" s="7414"/>
      <c r="AB18" s="7417"/>
      <c r="AC18" s="2"/>
      <c r="AD18" s="261"/>
    </row>
    <row r="19" spans="1:30">
      <c r="A19" s="261"/>
      <c r="B19" s="2"/>
      <c r="C19" s="7408" t="s">
        <v>586</v>
      </c>
      <c r="D19" s="7409"/>
      <c r="E19" s="7410">
        <f t="shared" si="2"/>
        <v>0</v>
      </c>
      <c r="F19" s="7411">
        <f t="shared" si="2"/>
        <v>0</v>
      </c>
      <c r="G19" s="7411">
        <f t="shared" si="2"/>
        <v>0</v>
      </c>
      <c r="H19" s="7412">
        <f t="shared" si="2"/>
        <v>0</v>
      </c>
      <c r="I19" s="7413"/>
      <c r="J19" s="7414"/>
      <c r="K19" s="7414"/>
      <c r="L19" s="7415"/>
      <c r="M19" s="7416"/>
      <c r="N19" s="7414"/>
      <c r="O19" s="7414"/>
      <c r="P19" s="7417"/>
      <c r="Q19" s="7418"/>
      <c r="R19" s="7414"/>
      <c r="S19" s="7414"/>
      <c r="T19" s="7415"/>
      <c r="U19" s="7416"/>
      <c r="V19" s="7414"/>
      <c r="W19" s="7414"/>
      <c r="X19" s="7417"/>
      <c r="Y19" s="7419"/>
      <c r="Z19" s="7414"/>
      <c r="AA19" s="7414"/>
      <c r="AB19" s="7417"/>
      <c r="AC19" s="2"/>
      <c r="AD19" s="261"/>
    </row>
    <row r="20" spans="1:30">
      <c r="A20" s="261"/>
      <c r="B20" s="2"/>
      <c r="C20" s="7408" t="s">
        <v>587</v>
      </c>
      <c r="D20" s="7409"/>
      <c r="E20" s="7410">
        <f t="shared" si="2"/>
        <v>0</v>
      </c>
      <c r="F20" s="7411">
        <f t="shared" si="2"/>
        <v>0</v>
      </c>
      <c r="G20" s="7411">
        <f t="shared" si="2"/>
        <v>0</v>
      </c>
      <c r="H20" s="7412">
        <f t="shared" si="2"/>
        <v>0</v>
      </c>
      <c r="I20" s="7413"/>
      <c r="J20" s="7414"/>
      <c r="K20" s="7414"/>
      <c r="L20" s="7415"/>
      <c r="M20" s="7416"/>
      <c r="N20" s="7414"/>
      <c r="O20" s="7414"/>
      <c r="P20" s="7417"/>
      <c r="Q20" s="7418"/>
      <c r="R20" s="7414"/>
      <c r="S20" s="7414"/>
      <c r="T20" s="7415"/>
      <c r="U20" s="7416"/>
      <c r="V20" s="7414"/>
      <c r="W20" s="7414"/>
      <c r="X20" s="7417"/>
      <c r="Y20" s="7419"/>
      <c r="Z20" s="7414"/>
      <c r="AA20" s="7414"/>
      <c r="AB20" s="7417"/>
      <c r="AC20" s="2"/>
      <c r="AD20" s="261"/>
    </row>
    <row r="21" spans="1:30">
      <c r="A21" s="261"/>
      <c r="B21" s="2"/>
      <c r="C21" s="7408" t="s">
        <v>588</v>
      </c>
      <c r="D21" s="7409"/>
      <c r="E21" s="7410">
        <f t="shared" si="2"/>
        <v>0</v>
      </c>
      <c r="F21" s="7411">
        <f t="shared" si="2"/>
        <v>0</v>
      </c>
      <c r="G21" s="7411">
        <f t="shared" si="2"/>
        <v>0</v>
      </c>
      <c r="H21" s="7412">
        <f t="shared" si="2"/>
        <v>0</v>
      </c>
      <c r="I21" s="7413"/>
      <c r="J21" s="7414"/>
      <c r="K21" s="7414"/>
      <c r="L21" s="7415"/>
      <c r="M21" s="7416"/>
      <c r="N21" s="7414"/>
      <c r="O21" s="7414"/>
      <c r="P21" s="7417"/>
      <c r="Q21" s="7418"/>
      <c r="R21" s="7414"/>
      <c r="S21" s="7414"/>
      <c r="T21" s="7415"/>
      <c r="U21" s="7416"/>
      <c r="V21" s="7414"/>
      <c r="W21" s="7414"/>
      <c r="X21" s="7417"/>
      <c r="Y21" s="7419"/>
      <c r="Z21" s="7414"/>
      <c r="AA21" s="7414"/>
      <c r="AB21" s="7417"/>
      <c r="AC21" s="2"/>
      <c r="AD21" s="261"/>
    </row>
    <row r="22" spans="1:30">
      <c r="A22" s="261"/>
      <c r="B22" s="2"/>
      <c r="C22" s="7408" t="s">
        <v>589</v>
      </c>
      <c r="D22" s="7409"/>
      <c r="E22" s="7410">
        <f t="shared" si="2"/>
        <v>0</v>
      </c>
      <c r="F22" s="7411">
        <f t="shared" si="2"/>
        <v>0</v>
      </c>
      <c r="G22" s="7411">
        <f t="shared" si="2"/>
        <v>0</v>
      </c>
      <c r="H22" s="7412">
        <f t="shared" si="2"/>
        <v>0</v>
      </c>
      <c r="I22" s="7413"/>
      <c r="J22" s="7414"/>
      <c r="K22" s="7414"/>
      <c r="L22" s="7415"/>
      <c r="M22" s="7416"/>
      <c r="N22" s="7414"/>
      <c r="O22" s="7414"/>
      <c r="P22" s="7417"/>
      <c r="Q22" s="7418"/>
      <c r="R22" s="7414"/>
      <c r="S22" s="7414"/>
      <c r="T22" s="7415"/>
      <c r="U22" s="7416"/>
      <c r="V22" s="7414"/>
      <c r="W22" s="7414"/>
      <c r="X22" s="7417"/>
      <c r="Y22" s="7419"/>
      <c r="Z22" s="7414"/>
      <c r="AA22" s="7414"/>
      <c r="AB22" s="7417"/>
      <c r="AC22" s="2"/>
      <c r="AD22" s="261"/>
    </row>
    <row r="23" spans="1:30">
      <c r="A23" s="261"/>
      <c r="B23" s="2"/>
      <c r="C23" s="7408" t="s">
        <v>590</v>
      </c>
      <c r="D23" s="7409"/>
      <c r="E23" s="7410">
        <f t="shared" si="2"/>
        <v>0</v>
      </c>
      <c r="F23" s="7411">
        <f t="shared" si="2"/>
        <v>0</v>
      </c>
      <c r="G23" s="7411">
        <f t="shared" si="2"/>
        <v>0</v>
      </c>
      <c r="H23" s="7412">
        <f t="shared" si="2"/>
        <v>0</v>
      </c>
      <c r="I23" s="7413"/>
      <c r="J23" s="7414"/>
      <c r="K23" s="7414"/>
      <c r="L23" s="7415"/>
      <c r="M23" s="7416"/>
      <c r="N23" s="7414"/>
      <c r="O23" s="7414"/>
      <c r="P23" s="7417"/>
      <c r="Q23" s="7418"/>
      <c r="R23" s="7414"/>
      <c r="S23" s="7414"/>
      <c r="T23" s="7415"/>
      <c r="U23" s="7416"/>
      <c r="V23" s="7414"/>
      <c r="W23" s="7414"/>
      <c r="X23" s="7417"/>
      <c r="Y23" s="7419"/>
      <c r="Z23" s="7414"/>
      <c r="AA23" s="7414"/>
      <c r="AB23" s="7417"/>
      <c r="AC23" s="2"/>
      <c r="AD23" s="261"/>
    </row>
    <row r="24" spans="1:30">
      <c r="A24" s="261"/>
      <c r="B24" s="2"/>
      <c r="C24" s="7408" t="s">
        <v>591</v>
      </c>
      <c r="D24" s="7409"/>
      <c r="E24" s="7410">
        <f t="shared" si="2"/>
        <v>0</v>
      </c>
      <c r="F24" s="7411">
        <f t="shared" si="2"/>
        <v>0</v>
      </c>
      <c r="G24" s="7411">
        <f t="shared" si="2"/>
        <v>0</v>
      </c>
      <c r="H24" s="7412">
        <f t="shared" si="2"/>
        <v>0</v>
      </c>
      <c r="I24" s="7413"/>
      <c r="J24" s="7414"/>
      <c r="K24" s="7414"/>
      <c r="L24" s="7415"/>
      <c r="M24" s="7416"/>
      <c r="N24" s="7414"/>
      <c r="O24" s="7414"/>
      <c r="P24" s="7417"/>
      <c r="Q24" s="7418"/>
      <c r="R24" s="7414"/>
      <c r="S24" s="7414"/>
      <c r="T24" s="7415"/>
      <c r="U24" s="7416"/>
      <c r="V24" s="7414"/>
      <c r="W24" s="7414"/>
      <c r="X24" s="7417"/>
      <c r="Y24" s="7419"/>
      <c r="Z24" s="7414"/>
      <c r="AA24" s="7414"/>
      <c r="AB24" s="7417"/>
      <c r="AC24" s="2"/>
      <c r="AD24" s="261"/>
    </row>
    <row r="25" spans="1:30">
      <c r="A25" s="261"/>
      <c r="B25" s="2"/>
      <c r="C25" s="7408" t="s">
        <v>592</v>
      </c>
      <c r="D25" s="7409"/>
      <c r="E25" s="7410">
        <f t="shared" ref="E25:E30" si="3">I25+M25+Q25+U25+Y25</f>
        <v>0</v>
      </c>
      <c r="F25" s="7411">
        <f t="shared" si="2"/>
        <v>0</v>
      </c>
      <c r="G25" s="7411">
        <f t="shared" si="2"/>
        <v>0</v>
      </c>
      <c r="H25" s="7412">
        <f t="shared" si="2"/>
        <v>0</v>
      </c>
      <c r="I25" s="7413"/>
      <c r="J25" s="7414"/>
      <c r="K25" s="7414"/>
      <c r="L25" s="7415"/>
      <c r="M25" s="7416"/>
      <c r="N25" s="7414"/>
      <c r="O25" s="7414"/>
      <c r="P25" s="7417"/>
      <c r="Q25" s="7418"/>
      <c r="R25" s="7414"/>
      <c r="S25" s="7414"/>
      <c r="T25" s="7415"/>
      <c r="U25" s="7416"/>
      <c r="V25" s="7414"/>
      <c r="W25" s="7414"/>
      <c r="X25" s="7417"/>
      <c r="Y25" s="7419"/>
      <c r="Z25" s="7414"/>
      <c r="AA25" s="7414"/>
      <c r="AB25" s="7417"/>
      <c r="AC25" s="2"/>
      <c r="AD25" s="261"/>
    </row>
    <row r="26" spans="1:30">
      <c r="A26" s="261"/>
      <c r="B26" s="2"/>
      <c r="C26" s="7408" t="s">
        <v>593</v>
      </c>
      <c r="D26" s="7409"/>
      <c r="E26" s="7410">
        <f t="shared" si="3"/>
        <v>0</v>
      </c>
      <c r="F26" s="7411">
        <f t="shared" si="2"/>
        <v>0</v>
      </c>
      <c r="G26" s="7411">
        <f t="shared" si="2"/>
        <v>0</v>
      </c>
      <c r="H26" s="7412">
        <f t="shared" si="2"/>
        <v>0</v>
      </c>
      <c r="I26" s="7413"/>
      <c r="J26" s="7414"/>
      <c r="K26" s="7414"/>
      <c r="L26" s="7415"/>
      <c r="M26" s="7416"/>
      <c r="N26" s="7414"/>
      <c r="O26" s="7414"/>
      <c r="P26" s="7417"/>
      <c r="Q26" s="7418"/>
      <c r="R26" s="7414"/>
      <c r="S26" s="7414"/>
      <c r="T26" s="7415"/>
      <c r="U26" s="7416"/>
      <c r="V26" s="7414"/>
      <c r="W26" s="7414"/>
      <c r="X26" s="7417"/>
      <c r="Y26" s="7419"/>
      <c r="Z26" s="7414"/>
      <c r="AA26" s="7414"/>
      <c r="AB26" s="7417"/>
      <c r="AC26" s="2"/>
      <c r="AD26" s="261"/>
    </row>
    <row r="27" spans="1:30">
      <c r="A27" s="261"/>
      <c r="B27" s="2"/>
      <c r="C27" s="7408" t="s">
        <v>594</v>
      </c>
      <c r="D27" s="7409"/>
      <c r="E27" s="7410">
        <f t="shared" si="3"/>
        <v>0</v>
      </c>
      <c r="F27" s="7411">
        <f t="shared" si="2"/>
        <v>0</v>
      </c>
      <c r="G27" s="7411">
        <f t="shared" si="2"/>
        <v>0</v>
      </c>
      <c r="H27" s="7412">
        <f t="shared" si="2"/>
        <v>0</v>
      </c>
      <c r="I27" s="7413"/>
      <c r="J27" s="7414"/>
      <c r="K27" s="7414"/>
      <c r="L27" s="7415"/>
      <c r="M27" s="7416"/>
      <c r="N27" s="7414"/>
      <c r="O27" s="7414"/>
      <c r="P27" s="7417"/>
      <c r="Q27" s="7418"/>
      <c r="R27" s="7414"/>
      <c r="S27" s="7414"/>
      <c r="T27" s="7415"/>
      <c r="U27" s="7416"/>
      <c r="V27" s="7414"/>
      <c r="W27" s="7414"/>
      <c r="X27" s="7417"/>
      <c r="Y27" s="7419"/>
      <c r="Z27" s="7414"/>
      <c r="AA27" s="7414"/>
      <c r="AB27" s="7417"/>
      <c r="AC27" s="2"/>
      <c r="AD27" s="261"/>
    </row>
    <row r="28" spans="1:30">
      <c r="A28" s="261"/>
      <c r="B28" s="2"/>
      <c r="C28" s="7408" t="s">
        <v>595</v>
      </c>
      <c r="D28" s="7420"/>
      <c r="E28" s="7410">
        <f t="shared" si="3"/>
        <v>0</v>
      </c>
      <c r="F28" s="7411">
        <f>J28+N28+R28+V28+Z28</f>
        <v>0</v>
      </c>
      <c r="G28" s="7411">
        <f>K28+O28+S28+W28+AA28</f>
        <v>0</v>
      </c>
      <c r="H28" s="7412">
        <f>L28+P28+T28+X28+AB28</f>
        <v>0</v>
      </c>
      <c r="I28" s="7413"/>
      <c r="J28" s="7414"/>
      <c r="K28" s="7414"/>
      <c r="L28" s="7415"/>
      <c r="M28" s="7416"/>
      <c r="N28" s="7414"/>
      <c r="O28" s="7414"/>
      <c r="P28" s="7417"/>
      <c r="Q28" s="7418"/>
      <c r="R28" s="7414"/>
      <c r="S28" s="7414"/>
      <c r="T28" s="7415"/>
      <c r="U28" s="7416"/>
      <c r="V28" s="7414"/>
      <c r="W28" s="7414"/>
      <c r="X28" s="7417"/>
      <c r="Y28" s="7419"/>
      <c r="Z28" s="7414"/>
      <c r="AA28" s="7414"/>
      <c r="AB28" s="7417"/>
      <c r="AC28" s="2"/>
      <c r="AD28" s="261"/>
    </row>
    <row r="29" spans="1:30">
      <c r="A29" s="261"/>
      <c r="B29" s="2"/>
      <c r="C29" s="7421"/>
      <c r="D29" s="7422" t="s">
        <v>4677</v>
      </c>
      <c r="E29" s="7423">
        <f t="shared" si="3"/>
        <v>0</v>
      </c>
      <c r="F29" s="7424">
        <f t="shared" si="2"/>
        <v>0</v>
      </c>
      <c r="G29" s="7424">
        <f t="shared" si="2"/>
        <v>0</v>
      </c>
      <c r="H29" s="7425">
        <f>L29+P29+T29+X29+AB29</f>
        <v>0</v>
      </c>
      <c r="I29" s="7426"/>
      <c r="J29" s="7427"/>
      <c r="K29" s="7427"/>
      <c r="L29" s="7428"/>
      <c r="M29" s="7429"/>
      <c r="N29" s="7427"/>
      <c r="O29" s="7427"/>
      <c r="P29" s="7430"/>
      <c r="Q29" s="7431"/>
      <c r="R29" s="7427"/>
      <c r="S29" s="7427"/>
      <c r="T29" s="7428"/>
      <c r="U29" s="7429"/>
      <c r="V29" s="7427"/>
      <c r="W29" s="7427"/>
      <c r="X29" s="7430"/>
      <c r="Y29" s="7432"/>
      <c r="Z29" s="7427"/>
      <c r="AA29" s="7427"/>
      <c r="AB29" s="7430"/>
      <c r="AC29" s="2"/>
      <c r="AD29" s="261"/>
    </row>
    <row r="30" spans="1:30">
      <c r="A30" s="261"/>
      <c r="B30" s="2"/>
      <c r="C30" s="7401" t="s">
        <v>596</v>
      </c>
      <c r="D30" s="7402" t="s">
        <v>4676</v>
      </c>
      <c r="E30" s="7403">
        <f t="shared" si="3"/>
        <v>0</v>
      </c>
      <c r="F30" s="7404">
        <f t="shared" si="2"/>
        <v>0</v>
      </c>
      <c r="G30" s="7404">
        <f t="shared" si="2"/>
        <v>0</v>
      </c>
      <c r="H30" s="7405">
        <f t="shared" si="2"/>
        <v>0</v>
      </c>
      <c r="I30" s="7406">
        <f>SUM(I31:I37)</f>
        <v>0</v>
      </c>
      <c r="J30" s="7433">
        <f t="shared" ref="J30:AB30" si="4">SUM(J31:J37)</f>
        <v>0</v>
      </c>
      <c r="K30" s="7433">
        <f t="shared" si="4"/>
        <v>0</v>
      </c>
      <c r="L30" s="7434">
        <f t="shared" si="4"/>
        <v>0</v>
      </c>
      <c r="M30" s="7435">
        <f t="shared" si="4"/>
        <v>0</v>
      </c>
      <c r="N30" s="7433">
        <f t="shared" si="4"/>
        <v>0</v>
      </c>
      <c r="O30" s="7433">
        <f t="shared" si="4"/>
        <v>0</v>
      </c>
      <c r="P30" s="7436">
        <f t="shared" si="4"/>
        <v>0</v>
      </c>
      <c r="Q30" s="7437">
        <f t="shared" si="4"/>
        <v>0</v>
      </c>
      <c r="R30" s="7433">
        <f t="shared" si="4"/>
        <v>0</v>
      </c>
      <c r="S30" s="7433">
        <f t="shared" si="4"/>
        <v>0</v>
      </c>
      <c r="T30" s="7434">
        <f t="shared" si="4"/>
        <v>0</v>
      </c>
      <c r="U30" s="7435">
        <f t="shared" si="4"/>
        <v>0</v>
      </c>
      <c r="V30" s="7433">
        <f t="shared" si="4"/>
        <v>0</v>
      </c>
      <c r="W30" s="7433">
        <f t="shared" si="4"/>
        <v>0</v>
      </c>
      <c r="X30" s="7436">
        <f t="shared" si="4"/>
        <v>0</v>
      </c>
      <c r="Y30" s="7438">
        <f t="shared" si="4"/>
        <v>0</v>
      </c>
      <c r="Z30" s="7433">
        <f t="shared" si="4"/>
        <v>0</v>
      </c>
      <c r="AA30" s="7433">
        <f t="shared" si="4"/>
        <v>0</v>
      </c>
      <c r="AB30" s="7436">
        <f t="shared" si="4"/>
        <v>0</v>
      </c>
      <c r="AC30" s="2"/>
      <c r="AD30" s="261"/>
    </row>
    <row r="31" spans="1:30">
      <c r="A31" s="261"/>
      <c r="B31" s="2"/>
      <c r="C31" s="7408" t="s">
        <v>597</v>
      </c>
      <c r="D31" s="7409"/>
      <c r="E31" s="7410">
        <f t="shared" si="2"/>
        <v>0</v>
      </c>
      <c r="F31" s="7411">
        <f t="shared" si="2"/>
        <v>0</v>
      </c>
      <c r="G31" s="7411">
        <f t="shared" si="2"/>
        <v>0</v>
      </c>
      <c r="H31" s="7412">
        <f t="shared" si="2"/>
        <v>0</v>
      </c>
      <c r="I31" s="7413"/>
      <c r="J31" s="7414"/>
      <c r="K31" s="7414"/>
      <c r="L31" s="7415"/>
      <c r="M31" s="7416"/>
      <c r="N31" s="7414"/>
      <c r="O31" s="7414"/>
      <c r="P31" s="7417"/>
      <c r="Q31" s="7418"/>
      <c r="R31" s="7414"/>
      <c r="S31" s="7414"/>
      <c r="T31" s="7415"/>
      <c r="U31" s="7416"/>
      <c r="V31" s="7414"/>
      <c r="W31" s="7414"/>
      <c r="X31" s="7417"/>
      <c r="Y31" s="7439"/>
      <c r="Z31" s="7414"/>
      <c r="AA31" s="7414"/>
      <c r="AB31" s="7417"/>
      <c r="AC31" s="2"/>
      <c r="AD31" s="261"/>
    </row>
    <row r="32" spans="1:30">
      <c r="A32" s="261"/>
      <c r="B32" s="2"/>
      <c r="C32" s="7408" t="s">
        <v>598</v>
      </c>
      <c r="D32" s="7409"/>
      <c r="E32" s="7410">
        <f t="shared" si="2"/>
        <v>0</v>
      </c>
      <c r="F32" s="7411">
        <f t="shared" si="2"/>
        <v>0</v>
      </c>
      <c r="G32" s="7411">
        <f t="shared" si="2"/>
        <v>0</v>
      </c>
      <c r="H32" s="7412">
        <f t="shared" si="2"/>
        <v>0</v>
      </c>
      <c r="I32" s="7413"/>
      <c r="J32" s="7414"/>
      <c r="K32" s="7414"/>
      <c r="L32" s="7415"/>
      <c r="M32" s="7416"/>
      <c r="N32" s="7414"/>
      <c r="O32" s="7414"/>
      <c r="P32" s="7417"/>
      <c r="Q32" s="7418"/>
      <c r="R32" s="7414"/>
      <c r="S32" s="7414"/>
      <c r="T32" s="7415"/>
      <c r="U32" s="7416"/>
      <c r="V32" s="7414"/>
      <c r="W32" s="7414"/>
      <c r="X32" s="7417"/>
      <c r="Y32" s="7439"/>
      <c r="Z32" s="7414"/>
      <c r="AA32" s="7414"/>
      <c r="AB32" s="7417"/>
      <c r="AC32" s="2"/>
      <c r="AD32" s="261"/>
    </row>
    <row r="33" spans="1:30">
      <c r="A33" s="261"/>
      <c r="B33" s="2"/>
      <c r="C33" s="7408" t="s">
        <v>599</v>
      </c>
      <c r="D33" s="7409"/>
      <c r="E33" s="7410">
        <f t="shared" si="2"/>
        <v>0</v>
      </c>
      <c r="F33" s="7411">
        <f t="shared" si="2"/>
        <v>0</v>
      </c>
      <c r="G33" s="7411">
        <f t="shared" si="2"/>
        <v>0</v>
      </c>
      <c r="H33" s="7412">
        <f t="shared" si="2"/>
        <v>0</v>
      </c>
      <c r="I33" s="7413"/>
      <c r="J33" s="7414"/>
      <c r="K33" s="7414"/>
      <c r="L33" s="7415"/>
      <c r="M33" s="7416"/>
      <c r="N33" s="7414"/>
      <c r="O33" s="7414"/>
      <c r="P33" s="7417"/>
      <c r="Q33" s="7418"/>
      <c r="R33" s="7414"/>
      <c r="S33" s="7414"/>
      <c r="T33" s="7415"/>
      <c r="U33" s="7416"/>
      <c r="V33" s="7414"/>
      <c r="W33" s="7414"/>
      <c r="X33" s="7417"/>
      <c r="Y33" s="7439"/>
      <c r="Z33" s="7414"/>
      <c r="AA33" s="7414"/>
      <c r="AB33" s="7417"/>
      <c r="AC33" s="2"/>
      <c r="AD33" s="261"/>
    </row>
    <row r="34" spans="1:30">
      <c r="A34" s="261"/>
      <c r="B34" s="2"/>
      <c r="C34" s="7408" t="s">
        <v>600</v>
      </c>
      <c r="D34" s="7409"/>
      <c r="E34" s="7410">
        <f t="shared" si="2"/>
        <v>0</v>
      </c>
      <c r="F34" s="7411">
        <f t="shared" si="2"/>
        <v>0</v>
      </c>
      <c r="G34" s="7411">
        <f t="shared" si="2"/>
        <v>0</v>
      </c>
      <c r="H34" s="7412">
        <f t="shared" si="2"/>
        <v>0</v>
      </c>
      <c r="I34" s="7413"/>
      <c r="J34" s="7414"/>
      <c r="K34" s="7414"/>
      <c r="L34" s="7415"/>
      <c r="M34" s="7416"/>
      <c r="N34" s="7414"/>
      <c r="O34" s="7414"/>
      <c r="P34" s="7417"/>
      <c r="Q34" s="7418"/>
      <c r="R34" s="7414"/>
      <c r="S34" s="7414"/>
      <c r="T34" s="7415"/>
      <c r="U34" s="7416"/>
      <c r="V34" s="7414"/>
      <c r="W34" s="7414"/>
      <c r="X34" s="7417"/>
      <c r="Y34" s="7439"/>
      <c r="Z34" s="7414"/>
      <c r="AA34" s="7414"/>
      <c r="AB34" s="7417"/>
      <c r="AC34" s="2"/>
      <c r="AD34" s="261"/>
    </row>
    <row r="35" spans="1:30">
      <c r="A35" s="261"/>
      <c r="B35" s="2"/>
      <c r="C35" s="7408" t="s">
        <v>601</v>
      </c>
      <c r="D35" s="7409"/>
      <c r="E35" s="7410">
        <f t="shared" si="2"/>
        <v>0</v>
      </c>
      <c r="F35" s="7411">
        <f t="shared" si="2"/>
        <v>0</v>
      </c>
      <c r="G35" s="7411">
        <f t="shared" si="2"/>
        <v>0</v>
      </c>
      <c r="H35" s="7412">
        <f t="shared" si="2"/>
        <v>0</v>
      </c>
      <c r="I35" s="7413"/>
      <c r="J35" s="7414"/>
      <c r="K35" s="7414"/>
      <c r="L35" s="7415"/>
      <c r="M35" s="7416"/>
      <c r="N35" s="7414"/>
      <c r="O35" s="7414"/>
      <c r="P35" s="7417"/>
      <c r="Q35" s="7418"/>
      <c r="R35" s="7414"/>
      <c r="S35" s="7414"/>
      <c r="T35" s="7415"/>
      <c r="U35" s="7416"/>
      <c r="V35" s="7414"/>
      <c r="W35" s="7414"/>
      <c r="X35" s="7417"/>
      <c r="Y35" s="7439"/>
      <c r="Z35" s="7414"/>
      <c r="AA35" s="7414"/>
      <c r="AB35" s="7417"/>
      <c r="AC35" s="2"/>
      <c r="AD35" s="261"/>
    </row>
    <row r="36" spans="1:30">
      <c r="A36" s="261"/>
      <c r="B36" s="2"/>
      <c r="C36" s="7408" t="s">
        <v>602</v>
      </c>
      <c r="D36" s="7409"/>
      <c r="E36" s="7410">
        <f t="shared" si="2"/>
        <v>0</v>
      </c>
      <c r="F36" s="7411">
        <f t="shared" si="2"/>
        <v>0</v>
      </c>
      <c r="G36" s="7411">
        <f t="shared" si="2"/>
        <v>0</v>
      </c>
      <c r="H36" s="7412">
        <f t="shared" si="2"/>
        <v>0</v>
      </c>
      <c r="I36" s="7413"/>
      <c r="J36" s="7414"/>
      <c r="K36" s="7414"/>
      <c r="L36" s="7415"/>
      <c r="M36" s="7416"/>
      <c r="N36" s="7414"/>
      <c r="O36" s="7414"/>
      <c r="P36" s="7417"/>
      <c r="Q36" s="7418"/>
      <c r="R36" s="7414"/>
      <c r="S36" s="7414"/>
      <c r="T36" s="7415"/>
      <c r="U36" s="7416"/>
      <c r="V36" s="7414"/>
      <c r="W36" s="7414"/>
      <c r="X36" s="7417"/>
      <c r="Y36" s="7439"/>
      <c r="Z36" s="7414"/>
      <c r="AA36" s="7414"/>
      <c r="AB36" s="7417"/>
      <c r="AC36" s="2"/>
      <c r="AD36" s="261"/>
    </row>
    <row r="37" spans="1:30">
      <c r="A37" s="261"/>
      <c r="B37" s="2"/>
      <c r="C37" s="7408" t="s">
        <v>603</v>
      </c>
      <c r="D37" s="7409"/>
      <c r="E37" s="7410">
        <f t="shared" si="2"/>
        <v>0</v>
      </c>
      <c r="F37" s="7411">
        <f t="shared" si="2"/>
        <v>0</v>
      </c>
      <c r="G37" s="7411">
        <f t="shared" si="2"/>
        <v>0</v>
      </c>
      <c r="H37" s="7412">
        <f t="shared" si="2"/>
        <v>0</v>
      </c>
      <c r="I37" s="7413"/>
      <c r="J37" s="7414"/>
      <c r="K37" s="7414"/>
      <c r="L37" s="7415"/>
      <c r="M37" s="7416"/>
      <c r="N37" s="7414"/>
      <c r="O37" s="7414"/>
      <c r="P37" s="7417"/>
      <c r="Q37" s="7418"/>
      <c r="R37" s="7414"/>
      <c r="S37" s="7414"/>
      <c r="T37" s="7415"/>
      <c r="U37" s="7416"/>
      <c r="V37" s="7414"/>
      <c r="W37" s="7414"/>
      <c r="X37" s="7417"/>
      <c r="Y37" s="7439"/>
      <c r="Z37" s="7414"/>
      <c r="AA37" s="7414"/>
      <c r="AB37" s="7417"/>
      <c r="AC37" s="2"/>
      <c r="AD37" s="261"/>
    </row>
    <row r="38" spans="1:30">
      <c r="A38" s="261"/>
      <c r="B38" s="2"/>
      <c r="C38" s="7421"/>
      <c r="D38" s="7422" t="s">
        <v>4677</v>
      </c>
      <c r="E38" s="7423">
        <f t="shared" si="2"/>
        <v>0</v>
      </c>
      <c r="F38" s="7424">
        <f t="shared" si="2"/>
        <v>0</v>
      </c>
      <c r="G38" s="7424">
        <f t="shared" si="2"/>
        <v>0</v>
      </c>
      <c r="H38" s="7425">
        <f t="shared" si="2"/>
        <v>0</v>
      </c>
      <c r="I38" s="7426"/>
      <c r="J38" s="7427"/>
      <c r="K38" s="7427"/>
      <c r="L38" s="7428"/>
      <c r="M38" s="7429"/>
      <c r="N38" s="7427"/>
      <c r="O38" s="7427"/>
      <c r="P38" s="7430"/>
      <c r="Q38" s="7431"/>
      <c r="R38" s="7427"/>
      <c r="S38" s="7427"/>
      <c r="T38" s="7428"/>
      <c r="U38" s="7429"/>
      <c r="V38" s="7427"/>
      <c r="W38" s="7427"/>
      <c r="X38" s="7430"/>
      <c r="Y38" s="7432"/>
      <c r="Z38" s="7427"/>
      <c r="AA38" s="7427"/>
      <c r="AB38" s="7430"/>
      <c r="AC38" s="2"/>
      <c r="AD38" s="261"/>
    </row>
    <row r="39" spans="1:30">
      <c r="A39" s="261"/>
      <c r="B39" s="2"/>
      <c r="C39" s="7401" t="s">
        <v>604</v>
      </c>
      <c r="D39" s="7402" t="s">
        <v>4676</v>
      </c>
      <c r="E39" s="7403">
        <f t="shared" si="2"/>
        <v>0</v>
      </c>
      <c r="F39" s="7404">
        <f t="shared" si="2"/>
        <v>0</v>
      </c>
      <c r="G39" s="7404">
        <f t="shared" si="2"/>
        <v>0</v>
      </c>
      <c r="H39" s="7405">
        <f t="shared" si="2"/>
        <v>0</v>
      </c>
      <c r="I39" s="7406">
        <f>SUM(I40:I44)</f>
        <v>0</v>
      </c>
      <c r="J39" s="7433">
        <f t="shared" ref="J39:AB39" si="5">SUM(J40:J44)</f>
        <v>0</v>
      </c>
      <c r="K39" s="7433">
        <f t="shared" si="5"/>
        <v>0</v>
      </c>
      <c r="L39" s="7434">
        <f t="shared" si="5"/>
        <v>0</v>
      </c>
      <c r="M39" s="7435">
        <f t="shared" si="5"/>
        <v>0</v>
      </c>
      <c r="N39" s="7433">
        <f t="shared" si="5"/>
        <v>0</v>
      </c>
      <c r="O39" s="7433">
        <f t="shared" si="5"/>
        <v>0</v>
      </c>
      <c r="P39" s="7436">
        <f t="shared" si="5"/>
        <v>0</v>
      </c>
      <c r="Q39" s="7437">
        <f t="shared" si="5"/>
        <v>0</v>
      </c>
      <c r="R39" s="7433">
        <f t="shared" si="5"/>
        <v>0</v>
      </c>
      <c r="S39" s="7433">
        <f t="shared" si="5"/>
        <v>0</v>
      </c>
      <c r="T39" s="7434">
        <f t="shared" si="5"/>
        <v>0</v>
      </c>
      <c r="U39" s="7435">
        <f t="shared" si="5"/>
        <v>0</v>
      </c>
      <c r="V39" s="7433">
        <f t="shared" si="5"/>
        <v>0</v>
      </c>
      <c r="W39" s="7433">
        <f t="shared" si="5"/>
        <v>0</v>
      </c>
      <c r="X39" s="7436">
        <f t="shared" si="5"/>
        <v>0</v>
      </c>
      <c r="Y39" s="7438">
        <f t="shared" si="5"/>
        <v>0</v>
      </c>
      <c r="Z39" s="7433">
        <f t="shared" si="5"/>
        <v>0</v>
      </c>
      <c r="AA39" s="7433">
        <f t="shared" si="5"/>
        <v>0</v>
      </c>
      <c r="AB39" s="7436">
        <f t="shared" si="5"/>
        <v>0</v>
      </c>
      <c r="AC39" s="2"/>
      <c r="AD39" s="261"/>
    </row>
    <row r="40" spans="1:30">
      <c r="A40" s="261"/>
      <c r="B40" s="2"/>
      <c r="C40" s="7408" t="s">
        <v>605</v>
      </c>
      <c r="D40" s="7409"/>
      <c r="E40" s="7410">
        <f t="shared" si="2"/>
        <v>0</v>
      </c>
      <c r="F40" s="7411">
        <f t="shared" si="2"/>
        <v>0</v>
      </c>
      <c r="G40" s="7411">
        <f t="shared" si="2"/>
        <v>0</v>
      </c>
      <c r="H40" s="7412">
        <f t="shared" si="2"/>
        <v>0</v>
      </c>
      <c r="I40" s="7413"/>
      <c r="J40" s="7414"/>
      <c r="K40" s="7414"/>
      <c r="L40" s="7415"/>
      <c r="M40" s="7416"/>
      <c r="N40" s="7414"/>
      <c r="O40" s="7414"/>
      <c r="P40" s="7417"/>
      <c r="Q40" s="7418"/>
      <c r="R40" s="7414"/>
      <c r="S40" s="7414"/>
      <c r="T40" s="7415"/>
      <c r="U40" s="7416"/>
      <c r="V40" s="7414"/>
      <c r="W40" s="7414"/>
      <c r="X40" s="7417"/>
      <c r="Y40" s="7439"/>
      <c r="Z40" s="7414"/>
      <c r="AA40" s="7414"/>
      <c r="AB40" s="7417"/>
      <c r="AC40" s="2"/>
      <c r="AD40" s="261"/>
    </row>
    <row r="41" spans="1:30">
      <c r="A41" s="261"/>
      <c r="B41" s="2"/>
      <c r="C41" s="7408" t="s">
        <v>606</v>
      </c>
      <c r="D41" s="7409"/>
      <c r="E41" s="7410">
        <f t="shared" si="2"/>
        <v>0</v>
      </c>
      <c r="F41" s="7411">
        <f t="shared" si="2"/>
        <v>0</v>
      </c>
      <c r="G41" s="7411">
        <f t="shared" si="2"/>
        <v>0</v>
      </c>
      <c r="H41" s="7412">
        <f t="shared" si="2"/>
        <v>0</v>
      </c>
      <c r="I41" s="7413"/>
      <c r="J41" s="7414"/>
      <c r="K41" s="7414"/>
      <c r="L41" s="7415"/>
      <c r="M41" s="7416"/>
      <c r="N41" s="7414"/>
      <c r="O41" s="7414"/>
      <c r="P41" s="7417"/>
      <c r="Q41" s="7418"/>
      <c r="R41" s="7414"/>
      <c r="S41" s="7414"/>
      <c r="T41" s="7415"/>
      <c r="U41" s="7416"/>
      <c r="V41" s="7414"/>
      <c r="W41" s="7414"/>
      <c r="X41" s="7417"/>
      <c r="Y41" s="7439"/>
      <c r="Z41" s="7414"/>
      <c r="AA41" s="7414"/>
      <c r="AB41" s="7417"/>
      <c r="AC41" s="2"/>
      <c r="AD41" s="261"/>
    </row>
    <row r="42" spans="1:30">
      <c r="A42" s="261"/>
      <c r="B42" s="2"/>
      <c r="C42" s="7408" t="s">
        <v>607</v>
      </c>
      <c r="D42" s="7409"/>
      <c r="E42" s="7410">
        <f t="shared" si="2"/>
        <v>0</v>
      </c>
      <c r="F42" s="7411">
        <f t="shared" si="2"/>
        <v>0</v>
      </c>
      <c r="G42" s="7411">
        <f t="shared" si="2"/>
        <v>0</v>
      </c>
      <c r="H42" s="7412">
        <f t="shared" si="2"/>
        <v>0</v>
      </c>
      <c r="I42" s="7413"/>
      <c r="J42" s="7414"/>
      <c r="K42" s="7414"/>
      <c r="L42" s="7415"/>
      <c r="M42" s="7416"/>
      <c r="N42" s="7414"/>
      <c r="O42" s="7414"/>
      <c r="P42" s="7417"/>
      <c r="Q42" s="7418"/>
      <c r="R42" s="7414"/>
      <c r="S42" s="7414"/>
      <c r="T42" s="7415"/>
      <c r="U42" s="7416"/>
      <c r="V42" s="7414"/>
      <c r="W42" s="7414"/>
      <c r="X42" s="7417"/>
      <c r="Y42" s="7439"/>
      <c r="Z42" s="7414"/>
      <c r="AA42" s="7414"/>
      <c r="AB42" s="7417"/>
      <c r="AC42" s="2"/>
      <c r="AD42" s="261"/>
    </row>
    <row r="43" spans="1:30">
      <c r="A43" s="261"/>
      <c r="B43" s="2"/>
      <c r="C43" s="7408" t="s">
        <v>608</v>
      </c>
      <c r="D43" s="7409"/>
      <c r="E43" s="7410">
        <f>I43+M43+Q43+U43+Y43</f>
        <v>0</v>
      </c>
      <c r="F43" s="7411">
        <f>J43+N43+R43+V43+Z43</f>
        <v>0</v>
      </c>
      <c r="G43" s="7411">
        <f>K43+O43+S43+W43+AA43</f>
        <v>0</v>
      </c>
      <c r="H43" s="7412">
        <f>L43+P43+T43+X43+AB43</f>
        <v>0</v>
      </c>
      <c r="I43" s="7413"/>
      <c r="J43" s="7414"/>
      <c r="K43" s="7414"/>
      <c r="L43" s="7415"/>
      <c r="M43" s="7416"/>
      <c r="N43" s="7414"/>
      <c r="O43" s="7414"/>
      <c r="P43" s="7417"/>
      <c r="Q43" s="7418"/>
      <c r="R43" s="7414"/>
      <c r="S43" s="7414"/>
      <c r="T43" s="7415"/>
      <c r="U43" s="7416"/>
      <c r="V43" s="7414"/>
      <c r="W43" s="7414"/>
      <c r="X43" s="7417"/>
      <c r="Y43" s="7439"/>
      <c r="Z43" s="7414"/>
      <c r="AA43" s="7414"/>
      <c r="AB43" s="7417"/>
      <c r="AC43" s="2"/>
      <c r="AD43" s="261"/>
    </row>
    <row r="44" spans="1:30">
      <c r="A44" s="261"/>
      <c r="B44" s="2"/>
      <c r="C44" s="7408" t="s">
        <v>609</v>
      </c>
      <c r="D44" s="7409"/>
      <c r="E44" s="7410">
        <f t="shared" si="2"/>
        <v>0</v>
      </c>
      <c r="F44" s="7411">
        <f t="shared" si="2"/>
        <v>0</v>
      </c>
      <c r="G44" s="7411">
        <f t="shared" si="2"/>
        <v>0</v>
      </c>
      <c r="H44" s="7412">
        <f t="shared" si="2"/>
        <v>0</v>
      </c>
      <c r="I44" s="7413"/>
      <c r="J44" s="7414"/>
      <c r="K44" s="7414"/>
      <c r="L44" s="7415"/>
      <c r="M44" s="7416"/>
      <c r="N44" s="7414"/>
      <c r="O44" s="7414"/>
      <c r="P44" s="7417"/>
      <c r="Q44" s="7418"/>
      <c r="R44" s="7414"/>
      <c r="S44" s="7414"/>
      <c r="T44" s="7415"/>
      <c r="U44" s="7416"/>
      <c r="V44" s="7414"/>
      <c r="W44" s="7414"/>
      <c r="X44" s="7417"/>
      <c r="Y44" s="7439"/>
      <c r="Z44" s="7414"/>
      <c r="AA44" s="7414"/>
      <c r="AB44" s="7417"/>
      <c r="AC44" s="2"/>
      <c r="AD44" s="261"/>
    </row>
    <row r="45" spans="1:30">
      <c r="A45" s="261"/>
      <c r="B45" s="2"/>
      <c r="C45" s="7421"/>
      <c r="D45" s="7422" t="s">
        <v>4677</v>
      </c>
      <c r="E45" s="7423">
        <f t="shared" ref="E45:H77" si="6">I45+M45+Q45+U45+Y45</f>
        <v>0</v>
      </c>
      <c r="F45" s="7424">
        <f t="shared" si="6"/>
        <v>0</v>
      </c>
      <c r="G45" s="7424">
        <f t="shared" si="6"/>
        <v>0</v>
      </c>
      <c r="H45" s="7425">
        <f t="shared" si="6"/>
        <v>0</v>
      </c>
      <c r="I45" s="7426"/>
      <c r="J45" s="7427"/>
      <c r="K45" s="7427"/>
      <c r="L45" s="7428"/>
      <c r="M45" s="7429"/>
      <c r="N45" s="7427"/>
      <c r="O45" s="7427"/>
      <c r="P45" s="7430"/>
      <c r="Q45" s="7431"/>
      <c r="R45" s="7427"/>
      <c r="S45" s="7427"/>
      <c r="T45" s="7428"/>
      <c r="U45" s="7429"/>
      <c r="V45" s="7427"/>
      <c r="W45" s="7427"/>
      <c r="X45" s="7430"/>
      <c r="Y45" s="7432"/>
      <c r="Z45" s="7427"/>
      <c r="AA45" s="7427"/>
      <c r="AB45" s="7430"/>
      <c r="AC45" s="2"/>
      <c r="AD45" s="261"/>
    </row>
    <row r="46" spans="1:30">
      <c r="A46" s="261"/>
      <c r="B46" s="2"/>
      <c r="C46" s="7401" t="s">
        <v>610</v>
      </c>
      <c r="D46" s="7402" t="s">
        <v>4676</v>
      </c>
      <c r="E46" s="7403">
        <f>I46+M46+Q46+U46+Y46</f>
        <v>0</v>
      </c>
      <c r="F46" s="7404">
        <f t="shared" si="6"/>
        <v>0</v>
      </c>
      <c r="G46" s="7404">
        <f t="shared" si="6"/>
        <v>0</v>
      </c>
      <c r="H46" s="7405">
        <f t="shared" si="6"/>
        <v>0</v>
      </c>
      <c r="I46" s="7406">
        <f>SUM(I47:I52)</f>
        <v>0</v>
      </c>
      <c r="J46" s="7433">
        <f t="shared" ref="J46:AB46" si="7">SUM(J47:J52)</f>
        <v>0</v>
      </c>
      <c r="K46" s="7433">
        <f t="shared" si="7"/>
        <v>0</v>
      </c>
      <c r="L46" s="7434">
        <f t="shared" si="7"/>
        <v>0</v>
      </c>
      <c r="M46" s="7435">
        <f t="shared" si="7"/>
        <v>0</v>
      </c>
      <c r="N46" s="7433">
        <f t="shared" si="7"/>
        <v>0</v>
      </c>
      <c r="O46" s="7433">
        <f t="shared" si="7"/>
        <v>0</v>
      </c>
      <c r="P46" s="7436">
        <f t="shared" si="7"/>
        <v>0</v>
      </c>
      <c r="Q46" s="7437">
        <f t="shared" si="7"/>
        <v>0</v>
      </c>
      <c r="R46" s="7433">
        <f t="shared" si="7"/>
        <v>0</v>
      </c>
      <c r="S46" s="7433">
        <f t="shared" si="7"/>
        <v>0</v>
      </c>
      <c r="T46" s="7434">
        <f t="shared" si="7"/>
        <v>0</v>
      </c>
      <c r="U46" s="7435">
        <f t="shared" si="7"/>
        <v>0</v>
      </c>
      <c r="V46" s="7433">
        <f t="shared" si="7"/>
        <v>0</v>
      </c>
      <c r="W46" s="7433">
        <f t="shared" si="7"/>
        <v>0</v>
      </c>
      <c r="X46" s="7436">
        <f t="shared" si="7"/>
        <v>0</v>
      </c>
      <c r="Y46" s="7438">
        <f t="shared" si="7"/>
        <v>0</v>
      </c>
      <c r="Z46" s="7433">
        <f t="shared" si="7"/>
        <v>0</v>
      </c>
      <c r="AA46" s="7433">
        <f t="shared" si="7"/>
        <v>0</v>
      </c>
      <c r="AB46" s="7436">
        <f t="shared" si="7"/>
        <v>0</v>
      </c>
      <c r="AC46" s="2"/>
      <c r="AD46" s="261"/>
    </row>
    <row r="47" spans="1:30">
      <c r="A47" s="261"/>
      <c r="B47" s="2"/>
      <c r="C47" s="7408" t="s">
        <v>611</v>
      </c>
      <c r="D47" s="7409"/>
      <c r="E47" s="7410">
        <f t="shared" si="6"/>
        <v>0</v>
      </c>
      <c r="F47" s="7411">
        <f t="shared" si="6"/>
        <v>0</v>
      </c>
      <c r="G47" s="7411">
        <f t="shared" si="6"/>
        <v>0</v>
      </c>
      <c r="H47" s="7412">
        <f t="shared" si="6"/>
        <v>0</v>
      </c>
      <c r="I47" s="7413"/>
      <c r="J47" s="7414"/>
      <c r="K47" s="7414"/>
      <c r="L47" s="7415"/>
      <c r="M47" s="7416"/>
      <c r="N47" s="7414"/>
      <c r="O47" s="7414"/>
      <c r="P47" s="7417"/>
      <c r="Q47" s="7418"/>
      <c r="R47" s="7414"/>
      <c r="S47" s="7414"/>
      <c r="T47" s="7415"/>
      <c r="U47" s="7416"/>
      <c r="V47" s="7414"/>
      <c r="W47" s="7414"/>
      <c r="X47" s="7417"/>
      <c r="Y47" s="7419"/>
      <c r="Z47" s="7414"/>
      <c r="AA47" s="7414"/>
      <c r="AB47" s="7417"/>
      <c r="AC47" s="2"/>
      <c r="AD47" s="261"/>
    </row>
    <row r="48" spans="1:30">
      <c r="A48" s="261"/>
      <c r="B48" s="2"/>
      <c r="C48" s="7408" t="s">
        <v>612</v>
      </c>
      <c r="D48" s="7409"/>
      <c r="E48" s="7410">
        <f t="shared" si="6"/>
        <v>0</v>
      </c>
      <c r="F48" s="7411">
        <f t="shared" si="6"/>
        <v>0</v>
      </c>
      <c r="G48" s="7411">
        <f t="shared" si="6"/>
        <v>0</v>
      </c>
      <c r="H48" s="7412">
        <f t="shared" si="6"/>
        <v>0</v>
      </c>
      <c r="I48" s="7413"/>
      <c r="J48" s="7414"/>
      <c r="K48" s="7414"/>
      <c r="L48" s="7415"/>
      <c r="M48" s="7416"/>
      <c r="N48" s="7414"/>
      <c r="O48" s="7414"/>
      <c r="P48" s="7417"/>
      <c r="Q48" s="7418"/>
      <c r="R48" s="7414"/>
      <c r="S48" s="7414"/>
      <c r="T48" s="7415"/>
      <c r="U48" s="7416"/>
      <c r="V48" s="7414"/>
      <c r="W48" s="7414"/>
      <c r="X48" s="7417"/>
      <c r="Y48" s="7419"/>
      <c r="Z48" s="7414"/>
      <c r="AA48" s="7414"/>
      <c r="AB48" s="7417"/>
      <c r="AC48" s="2"/>
      <c r="AD48" s="261"/>
    </row>
    <row r="49" spans="1:30">
      <c r="A49" s="261"/>
      <c r="B49" s="2"/>
      <c r="C49" s="7408" t="s">
        <v>613</v>
      </c>
      <c r="D49" s="7409"/>
      <c r="E49" s="7410">
        <f t="shared" si="6"/>
        <v>0</v>
      </c>
      <c r="F49" s="7411">
        <f t="shared" si="6"/>
        <v>0</v>
      </c>
      <c r="G49" s="7411">
        <f t="shared" si="6"/>
        <v>0</v>
      </c>
      <c r="H49" s="7412">
        <f t="shared" si="6"/>
        <v>0</v>
      </c>
      <c r="I49" s="7413"/>
      <c r="J49" s="7414"/>
      <c r="K49" s="7414"/>
      <c r="L49" s="7415"/>
      <c r="M49" s="7416"/>
      <c r="N49" s="7414"/>
      <c r="O49" s="7414"/>
      <c r="P49" s="7417"/>
      <c r="Q49" s="7418"/>
      <c r="R49" s="7414"/>
      <c r="S49" s="7414"/>
      <c r="T49" s="7415"/>
      <c r="U49" s="7416"/>
      <c r="V49" s="7414"/>
      <c r="W49" s="7414"/>
      <c r="X49" s="7417"/>
      <c r="Y49" s="7419"/>
      <c r="Z49" s="7414"/>
      <c r="AA49" s="7414"/>
      <c r="AB49" s="7417"/>
      <c r="AC49" s="2"/>
      <c r="AD49" s="261"/>
    </row>
    <row r="50" spans="1:30">
      <c r="A50" s="261"/>
      <c r="B50" s="2"/>
      <c r="C50" s="7408" t="s">
        <v>614</v>
      </c>
      <c r="D50" s="7409"/>
      <c r="E50" s="7410">
        <f t="shared" si="6"/>
        <v>0</v>
      </c>
      <c r="F50" s="7411">
        <f t="shared" si="6"/>
        <v>0</v>
      </c>
      <c r="G50" s="7411">
        <f t="shared" si="6"/>
        <v>0</v>
      </c>
      <c r="H50" s="7412">
        <f t="shared" si="6"/>
        <v>0</v>
      </c>
      <c r="I50" s="7413"/>
      <c r="J50" s="7414"/>
      <c r="K50" s="7414"/>
      <c r="L50" s="7415"/>
      <c r="M50" s="7416"/>
      <c r="N50" s="7414"/>
      <c r="O50" s="7414"/>
      <c r="P50" s="7417"/>
      <c r="Q50" s="7418"/>
      <c r="R50" s="7414"/>
      <c r="S50" s="7414"/>
      <c r="T50" s="7415"/>
      <c r="U50" s="7416"/>
      <c r="V50" s="7414"/>
      <c r="W50" s="7414"/>
      <c r="X50" s="7417"/>
      <c r="Y50" s="7419"/>
      <c r="Z50" s="7414"/>
      <c r="AA50" s="7414"/>
      <c r="AB50" s="7417"/>
      <c r="AC50" s="2"/>
      <c r="AD50" s="261"/>
    </row>
    <row r="51" spans="1:30">
      <c r="A51" s="261"/>
      <c r="B51" s="2"/>
      <c r="C51" s="7408" t="s">
        <v>615</v>
      </c>
      <c r="D51" s="7409"/>
      <c r="E51" s="7410">
        <f>I51+M51+Q51+U51+Y51</f>
        <v>0</v>
      </c>
      <c r="F51" s="7411">
        <f>J51+N51+R51+V51+Z51</f>
        <v>0</v>
      </c>
      <c r="G51" s="7411">
        <f>K51+O51+S51+W51+AA51</f>
        <v>0</v>
      </c>
      <c r="H51" s="7412">
        <f>L51+P51+T51+X51+AB51</f>
        <v>0</v>
      </c>
      <c r="I51" s="7413"/>
      <c r="J51" s="7414"/>
      <c r="K51" s="7414"/>
      <c r="L51" s="7415"/>
      <c r="M51" s="7416"/>
      <c r="N51" s="7414"/>
      <c r="O51" s="7414"/>
      <c r="P51" s="7417"/>
      <c r="Q51" s="7418"/>
      <c r="R51" s="7414"/>
      <c r="S51" s="7414"/>
      <c r="T51" s="7415"/>
      <c r="U51" s="7416"/>
      <c r="V51" s="7414"/>
      <c r="W51" s="7414"/>
      <c r="X51" s="7417"/>
      <c r="Y51" s="7419"/>
      <c r="Z51" s="7414"/>
      <c r="AA51" s="7414"/>
      <c r="AB51" s="7417"/>
      <c r="AC51" s="2"/>
      <c r="AD51" s="261"/>
    </row>
    <row r="52" spans="1:30">
      <c r="A52" s="261"/>
      <c r="B52" s="2"/>
      <c r="C52" s="7408" t="s">
        <v>616</v>
      </c>
      <c r="D52" s="7409"/>
      <c r="E52" s="7410">
        <f t="shared" si="6"/>
        <v>0</v>
      </c>
      <c r="F52" s="7411">
        <f t="shared" si="6"/>
        <v>0</v>
      </c>
      <c r="G52" s="7411">
        <f t="shared" si="6"/>
        <v>0</v>
      </c>
      <c r="H52" s="7412">
        <f t="shared" si="6"/>
        <v>0</v>
      </c>
      <c r="I52" s="7413"/>
      <c r="J52" s="7414"/>
      <c r="K52" s="7414"/>
      <c r="L52" s="7415"/>
      <c r="M52" s="7416"/>
      <c r="N52" s="7414"/>
      <c r="O52" s="7414"/>
      <c r="P52" s="7417"/>
      <c r="Q52" s="7418"/>
      <c r="R52" s="7414"/>
      <c r="S52" s="7414"/>
      <c r="T52" s="7415"/>
      <c r="U52" s="7416"/>
      <c r="V52" s="7414"/>
      <c r="W52" s="7414"/>
      <c r="X52" s="7417"/>
      <c r="Y52" s="7419"/>
      <c r="Z52" s="7414"/>
      <c r="AA52" s="7414"/>
      <c r="AB52" s="7417"/>
      <c r="AC52" s="2"/>
      <c r="AD52" s="261"/>
    </row>
    <row r="53" spans="1:30">
      <c r="A53" s="261"/>
      <c r="B53" s="2"/>
      <c r="C53" s="7421"/>
      <c r="D53" s="7422" t="s">
        <v>4677</v>
      </c>
      <c r="E53" s="7423">
        <f t="shared" si="6"/>
        <v>0</v>
      </c>
      <c r="F53" s="7424">
        <f t="shared" si="6"/>
        <v>0</v>
      </c>
      <c r="G53" s="7424">
        <f t="shared" si="6"/>
        <v>0</v>
      </c>
      <c r="H53" s="7425">
        <f t="shared" si="6"/>
        <v>0</v>
      </c>
      <c r="I53" s="7426"/>
      <c r="J53" s="7427"/>
      <c r="K53" s="7427"/>
      <c r="L53" s="7428"/>
      <c r="M53" s="7429"/>
      <c r="N53" s="7427"/>
      <c r="O53" s="7427"/>
      <c r="P53" s="7430"/>
      <c r="Q53" s="7431"/>
      <c r="R53" s="7427"/>
      <c r="S53" s="7427"/>
      <c r="T53" s="7428"/>
      <c r="U53" s="7429"/>
      <c r="V53" s="7427"/>
      <c r="W53" s="7427"/>
      <c r="X53" s="7430"/>
      <c r="Y53" s="7432"/>
      <c r="Z53" s="7427"/>
      <c r="AA53" s="7427"/>
      <c r="AB53" s="7430"/>
      <c r="AC53" s="2"/>
      <c r="AD53" s="261"/>
    </row>
    <row r="54" spans="1:30">
      <c r="A54" s="261"/>
      <c r="B54" s="2"/>
      <c r="C54" s="7401" t="s">
        <v>617</v>
      </c>
      <c r="D54" s="7402" t="s">
        <v>4676</v>
      </c>
      <c r="E54" s="7403">
        <f t="shared" si="6"/>
        <v>0</v>
      </c>
      <c r="F54" s="7404">
        <f t="shared" si="6"/>
        <v>0</v>
      </c>
      <c r="G54" s="7404">
        <f t="shared" si="6"/>
        <v>0</v>
      </c>
      <c r="H54" s="7405">
        <f t="shared" si="6"/>
        <v>0</v>
      </c>
      <c r="I54" s="7406">
        <f>SUM(I55:I63)</f>
        <v>0</v>
      </c>
      <c r="J54" s="7433">
        <f t="shared" ref="J54:AB54" si="8">SUM(J55:J63)</f>
        <v>0</v>
      </c>
      <c r="K54" s="7433">
        <f t="shared" si="8"/>
        <v>0</v>
      </c>
      <c r="L54" s="7434">
        <f t="shared" si="8"/>
        <v>0</v>
      </c>
      <c r="M54" s="7435">
        <f t="shared" si="8"/>
        <v>0</v>
      </c>
      <c r="N54" s="7433">
        <f t="shared" si="8"/>
        <v>0</v>
      </c>
      <c r="O54" s="7433">
        <f t="shared" si="8"/>
        <v>0</v>
      </c>
      <c r="P54" s="7436">
        <f t="shared" si="8"/>
        <v>0</v>
      </c>
      <c r="Q54" s="7437">
        <f t="shared" si="8"/>
        <v>0</v>
      </c>
      <c r="R54" s="7433">
        <f t="shared" si="8"/>
        <v>0</v>
      </c>
      <c r="S54" s="7433">
        <f t="shared" si="8"/>
        <v>0</v>
      </c>
      <c r="T54" s="7434">
        <f t="shared" si="8"/>
        <v>0</v>
      </c>
      <c r="U54" s="7435">
        <f t="shared" si="8"/>
        <v>0</v>
      </c>
      <c r="V54" s="7433">
        <f t="shared" si="8"/>
        <v>0</v>
      </c>
      <c r="W54" s="7433">
        <f t="shared" si="8"/>
        <v>0</v>
      </c>
      <c r="X54" s="7436">
        <f t="shared" si="8"/>
        <v>0</v>
      </c>
      <c r="Y54" s="7438">
        <f t="shared" si="8"/>
        <v>0</v>
      </c>
      <c r="Z54" s="7433">
        <f t="shared" si="8"/>
        <v>0</v>
      </c>
      <c r="AA54" s="7433">
        <f t="shared" si="8"/>
        <v>0</v>
      </c>
      <c r="AB54" s="7436">
        <f t="shared" si="8"/>
        <v>0</v>
      </c>
      <c r="AC54" s="2"/>
      <c r="AD54" s="261"/>
    </row>
    <row r="55" spans="1:30">
      <c r="A55" s="261"/>
      <c r="B55" s="2"/>
      <c r="C55" s="7408" t="s">
        <v>618</v>
      </c>
      <c r="D55" s="7409"/>
      <c r="E55" s="7410">
        <f t="shared" si="6"/>
        <v>0</v>
      </c>
      <c r="F55" s="7411">
        <f t="shared" si="6"/>
        <v>0</v>
      </c>
      <c r="G55" s="7411">
        <f t="shared" si="6"/>
        <v>0</v>
      </c>
      <c r="H55" s="7412">
        <f t="shared" si="6"/>
        <v>0</v>
      </c>
      <c r="I55" s="7413"/>
      <c r="J55" s="7414"/>
      <c r="K55" s="7414"/>
      <c r="L55" s="7415"/>
      <c r="M55" s="7416"/>
      <c r="N55" s="7414"/>
      <c r="O55" s="7414"/>
      <c r="P55" s="7417"/>
      <c r="Q55" s="7418"/>
      <c r="R55" s="7414"/>
      <c r="S55" s="7414"/>
      <c r="T55" s="7415"/>
      <c r="U55" s="7416"/>
      <c r="V55" s="7414"/>
      <c r="W55" s="7414"/>
      <c r="X55" s="7417"/>
      <c r="Y55" s="7419"/>
      <c r="Z55" s="7414"/>
      <c r="AA55" s="7414"/>
      <c r="AB55" s="7417"/>
      <c r="AC55" s="2"/>
      <c r="AD55" s="261"/>
    </row>
    <row r="56" spans="1:30">
      <c r="A56" s="261"/>
      <c r="B56" s="2"/>
      <c r="C56" s="7408" t="s">
        <v>619</v>
      </c>
      <c r="D56" s="7409"/>
      <c r="E56" s="7410">
        <f t="shared" si="6"/>
        <v>0</v>
      </c>
      <c r="F56" s="7411">
        <f t="shared" si="6"/>
        <v>0</v>
      </c>
      <c r="G56" s="7411">
        <f t="shared" si="6"/>
        <v>0</v>
      </c>
      <c r="H56" s="7412">
        <f t="shared" si="6"/>
        <v>0</v>
      </c>
      <c r="I56" s="7413"/>
      <c r="J56" s="7414"/>
      <c r="K56" s="7414"/>
      <c r="L56" s="7415"/>
      <c r="M56" s="7416"/>
      <c r="N56" s="7414"/>
      <c r="O56" s="7414"/>
      <c r="P56" s="7417"/>
      <c r="Q56" s="7418"/>
      <c r="R56" s="7414"/>
      <c r="S56" s="7414"/>
      <c r="T56" s="7415"/>
      <c r="U56" s="7416"/>
      <c r="V56" s="7414"/>
      <c r="W56" s="7414"/>
      <c r="X56" s="7417"/>
      <c r="Y56" s="7419"/>
      <c r="Z56" s="7414"/>
      <c r="AA56" s="7414"/>
      <c r="AB56" s="7417"/>
      <c r="AC56" s="2"/>
      <c r="AD56" s="261"/>
    </row>
    <row r="57" spans="1:30">
      <c r="A57" s="261"/>
      <c r="B57" s="2"/>
      <c r="C57" s="7408" t="s">
        <v>620</v>
      </c>
      <c r="D57" s="7409"/>
      <c r="E57" s="7410">
        <f t="shared" si="6"/>
        <v>0</v>
      </c>
      <c r="F57" s="7411">
        <f t="shared" si="6"/>
        <v>0</v>
      </c>
      <c r="G57" s="7411">
        <f t="shared" si="6"/>
        <v>0</v>
      </c>
      <c r="H57" s="7412">
        <f t="shared" si="6"/>
        <v>0</v>
      </c>
      <c r="I57" s="7413"/>
      <c r="J57" s="7414"/>
      <c r="K57" s="7414"/>
      <c r="L57" s="7415"/>
      <c r="M57" s="7416"/>
      <c r="N57" s="7414"/>
      <c r="O57" s="7414"/>
      <c r="P57" s="7417"/>
      <c r="Q57" s="7418"/>
      <c r="R57" s="7414"/>
      <c r="S57" s="7414"/>
      <c r="T57" s="7415"/>
      <c r="U57" s="7416"/>
      <c r="V57" s="7414"/>
      <c r="W57" s="7414"/>
      <c r="X57" s="7417"/>
      <c r="Y57" s="7419"/>
      <c r="Z57" s="7414"/>
      <c r="AA57" s="7414"/>
      <c r="AB57" s="7417"/>
      <c r="AC57" s="2"/>
      <c r="AD57" s="261"/>
    </row>
    <row r="58" spans="1:30">
      <c r="A58" s="261"/>
      <c r="B58" s="2"/>
      <c r="C58" s="7408" t="s">
        <v>621</v>
      </c>
      <c r="D58" s="7409"/>
      <c r="E58" s="7410">
        <f t="shared" si="6"/>
        <v>0</v>
      </c>
      <c r="F58" s="7411">
        <f t="shared" si="6"/>
        <v>0</v>
      </c>
      <c r="G58" s="7411">
        <f t="shared" si="6"/>
        <v>0</v>
      </c>
      <c r="H58" s="7412">
        <f t="shared" si="6"/>
        <v>0</v>
      </c>
      <c r="I58" s="7413"/>
      <c r="J58" s="7414"/>
      <c r="K58" s="7414"/>
      <c r="L58" s="7415"/>
      <c r="M58" s="7416"/>
      <c r="N58" s="7414"/>
      <c r="O58" s="7414"/>
      <c r="P58" s="7417"/>
      <c r="Q58" s="7418"/>
      <c r="R58" s="7414"/>
      <c r="S58" s="7414"/>
      <c r="T58" s="7415"/>
      <c r="U58" s="7416"/>
      <c r="V58" s="7414"/>
      <c r="W58" s="7414"/>
      <c r="X58" s="7417"/>
      <c r="Y58" s="7419"/>
      <c r="Z58" s="7414"/>
      <c r="AA58" s="7414"/>
      <c r="AB58" s="7417"/>
      <c r="AC58" s="2"/>
      <c r="AD58" s="261"/>
    </row>
    <row r="59" spans="1:30">
      <c r="A59" s="261"/>
      <c r="B59" s="2"/>
      <c r="C59" s="7408" t="s">
        <v>622</v>
      </c>
      <c r="D59" s="7409"/>
      <c r="E59" s="7410">
        <f t="shared" si="6"/>
        <v>0</v>
      </c>
      <c r="F59" s="7411">
        <f t="shared" si="6"/>
        <v>0</v>
      </c>
      <c r="G59" s="7411">
        <f t="shared" si="6"/>
        <v>0</v>
      </c>
      <c r="H59" s="7412">
        <f t="shared" si="6"/>
        <v>0</v>
      </c>
      <c r="I59" s="7413"/>
      <c r="J59" s="7414"/>
      <c r="K59" s="7414"/>
      <c r="L59" s="7415"/>
      <c r="M59" s="7416"/>
      <c r="N59" s="7414"/>
      <c r="O59" s="7414"/>
      <c r="P59" s="7417"/>
      <c r="Q59" s="7418"/>
      <c r="R59" s="7414"/>
      <c r="S59" s="7414"/>
      <c r="T59" s="7415"/>
      <c r="U59" s="7416"/>
      <c r="V59" s="7414"/>
      <c r="W59" s="7414"/>
      <c r="X59" s="7417"/>
      <c r="Y59" s="7419"/>
      <c r="Z59" s="7414"/>
      <c r="AA59" s="7414"/>
      <c r="AB59" s="7417"/>
      <c r="AC59" s="2"/>
      <c r="AD59" s="261"/>
    </row>
    <row r="60" spans="1:30">
      <c r="A60" s="261"/>
      <c r="B60" s="2"/>
      <c r="C60" s="7408" t="s">
        <v>623</v>
      </c>
      <c r="D60" s="7409"/>
      <c r="E60" s="7410">
        <f t="shared" si="6"/>
        <v>0</v>
      </c>
      <c r="F60" s="7411">
        <f t="shared" si="6"/>
        <v>0</v>
      </c>
      <c r="G60" s="7411">
        <f t="shared" si="6"/>
        <v>0</v>
      </c>
      <c r="H60" s="7412">
        <f t="shared" si="6"/>
        <v>0</v>
      </c>
      <c r="I60" s="7413"/>
      <c r="J60" s="7414"/>
      <c r="K60" s="7414"/>
      <c r="L60" s="7415"/>
      <c r="M60" s="7416"/>
      <c r="N60" s="7414"/>
      <c r="O60" s="7414"/>
      <c r="P60" s="7417"/>
      <c r="Q60" s="7418"/>
      <c r="R60" s="7414"/>
      <c r="S60" s="7414"/>
      <c r="T60" s="7415"/>
      <c r="U60" s="7416"/>
      <c r="V60" s="7414"/>
      <c r="W60" s="7414"/>
      <c r="X60" s="7417"/>
      <c r="Y60" s="7419"/>
      <c r="Z60" s="7414"/>
      <c r="AA60" s="7414"/>
      <c r="AB60" s="7417"/>
      <c r="AC60" s="2"/>
      <c r="AD60" s="261"/>
    </row>
    <row r="61" spans="1:30">
      <c r="A61" s="261"/>
      <c r="B61" s="2"/>
      <c r="C61" s="7408" t="s">
        <v>624</v>
      </c>
      <c r="D61" s="7409"/>
      <c r="E61" s="7410">
        <f t="shared" si="6"/>
        <v>0</v>
      </c>
      <c r="F61" s="7411">
        <f t="shared" si="6"/>
        <v>0</v>
      </c>
      <c r="G61" s="7411">
        <f t="shared" si="6"/>
        <v>0</v>
      </c>
      <c r="H61" s="7412">
        <f t="shared" si="6"/>
        <v>0</v>
      </c>
      <c r="I61" s="7413"/>
      <c r="J61" s="7414"/>
      <c r="K61" s="7414"/>
      <c r="L61" s="7415"/>
      <c r="M61" s="7416"/>
      <c r="N61" s="7414"/>
      <c r="O61" s="7414"/>
      <c r="P61" s="7417"/>
      <c r="Q61" s="7418"/>
      <c r="R61" s="7414"/>
      <c r="S61" s="7414"/>
      <c r="T61" s="7415"/>
      <c r="U61" s="7416"/>
      <c r="V61" s="7414"/>
      <c r="W61" s="7414"/>
      <c r="X61" s="7417"/>
      <c r="Y61" s="7419"/>
      <c r="Z61" s="7414"/>
      <c r="AA61" s="7414"/>
      <c r="AB61" s="7417"/>
      <c r="AC61" s="2"/>
      <c r="AD61" s="261"/>
    </row>
    <row r="62" spans="1:30">
      <c r="A62" s="261"/>
      <c r="B62" s="2"/>
      <c r="C62" s="7408" t="s">
        <v>625</v>
      </c>
      <c r="D62" s="7409"/>
      <c r="E62" s="7410">
        <f t="shared" si="6"/>
        <v>0</v>
      </c>
      <c r="F62" s="7411">
        <f t="shared" si="6"/>
        <v>0</v>
      </c>
      <c r="G62" s="7411">
        <f t="shared" si="6"/>
        <v>0</v>
      </c>
      <c r="H62" s="7412">
        <f t="shared" si="6"/>
        <v>0</v>
      </c>
      <c r="I62" s="7413"/>
      <c r="J62" s="7414"/>
      <c r="K62" s="7414"/>
      <c r="L62" s="7415"/>
      <c r="M62" s="7416"/>
      <c r="N62" s="7414"/>
      <c r="O62" s="7414"/>
      <c r="P62" s="7417"/>
      <c r="Q62" s="7418"/>
      <c r="R62" s="7414"/>
      <c r="S62" s="7414"/>
      <c r="T62" s="7415"/>
      <c r="U62" s="7416"/>
      <c r="V62" s="7414"/>
      <c r="W62" s="7414"/>
      <c r="X62" s="7417"/>
      <c r="Y62" s="7419"/>
      <c r="Z62" s="7414"/>
      <c r="AA62" s="7414"/>
      <c r="AB62" s="7417"/>
      <c r="AC62" s="2"/>
      <c r="AD62" s="261"/>
    </row>
    <row r="63" spans="1:30">
      <c r="A63" s="261"/>
      <c r="B63" s="2"/>
      <c r="C63" s="7408" t="s">
        <v>626</v>
      </c>
      <c r="D63" s="7409"/>
      <c r="E63" s="7410">
        <f t="shared" si="6"/>
        <v>0</v>
      </c>
      <c r="F63" s="7411">
        <f t="shared" si="6"/>
        <v>0</v>
      </c>
      <c r="G63" s="7411">
        <f t="shared" si="6"/>
        <v>0</v>
      </c>
      <c r="H63" s="7412">
        <f t="shared" si="6"/>
        <v>0</v>
      </c>
      <c r="I63" s="7413"/>
      <c r="J63" s="7414"/>
      <c r="K63" s="7414"/>
      <c r="L63" s="7415"/>
      <c r="M63" s="7416"/>
      <c r="N63" s="7414"/>
      <c r="O63" s="7414"/>
      <c r="P63" s="7417"/>
      <c r="Q63" s="7418"/>
      <c r="R63" s="7414"/>
      <c r="S63" s="7414"/>
      <c r="T63" s="7415"/>
      <c r="U63" s="7416"/>
      <c r="V63" s="7414"/>
      <c r="W63" s="7414"/>
      <c r="X63" s="7417"/>
      <c r="Y63" s="7419"/>
      <c r="Z63" s="7414"/>
      <c r="AA63" s="7414"/>
      <c r="AB63" s="7417"/>
      <c r="AC63" s="2"/>
      <c r="AD63" s="261"/>
    </row>
    <row r="64" spans="1:30">
      <c r="A64" s="261"/>
      <c r="B64" s="2"/>
      <c r="C64" s="7421"/>
      <c r="D64" s="7422" t="s">
        <v>4677</v>
      </c>
      <c r="E64" s="7423">
        <f t="shared" si="6"/>
        <v>0</v>
      </c>
      <c r="F64" s="7424">
        <f t="shared" si="6"/>
        <v>0</v>
      </c>
      <c r="G64" s="7424">
        <f t="shared" si="6"/>
        <v>0</v>
      </c>
      <c r="H64" s="7425">
        <f t="shared" si="6"/>
        <v>0</v>
      </c>
      <c r="I64" s="7426"/>
      <c r="J64" s="7427"/>
      <c r="K64" s="7427"/>
      <c r="L64" s="7428"/>
      <c r="M64" s="7429"/>
      <c r="N64" s="7427"/>
      <c r="O64" s="7427"/>
      <c r="P64" s="7430"/>
      <c r="Q64" s="7431"/>
      <c r="R64" s="7427"/>
      <c r="S64" s="7427"/>
      <c r="T64" s="7428"/>
      <c r="U64" s="7429"/>
      <c r="V64" s="7427"/>
      <c r="W64" s="7427"/>
      <c r="X64" s="7430"/>
      <c r="Y64" s="7432"/>
      <c r="Z64" s="7427"/>
      <c r="AA64" s="7427"/>
      <c r="AB64" s="7430"/>
      <c r="AC64" s="2"/>
      <c r="AD64" s="261"/>
    </row>
    <row r="65" spans="1:30">
      <c r="A65" s="261"/>
      <c r="B65" s="2"/>
      <c r="C65" s="7401" t="s">
        <v>627</v>
      </c>
      <c r="D65" s="7402" t="s">
        <v>4676</v>
      </c>
      <c r="E65" s="7403">
        <f t="shared" si="6"/>
        <v>0</v>
      </c>
      <c r="F65" s="7404">
        <f t="shared" si="6"/>
        <v>0</v>
      </c>
      <c r="G65" s="7404">
        <f t="shared" si="6"/>
        <v>0</v>
      </c>
      <c r="H65" s="7405">
        <f t="shared" si="6"/>
        <v>0</v>
      </c>
      <c r="I65" s="7406">
        <f>SUM(I66:I71)</f>
        <v>0</v>
      </c>
      <c r="J65" s="7433">
        <f t="shared" ref="J65:AB65" si="9">SUM(J66:J71)</f>
        <v>0</v>
      </c>
      <c r="K65" s="7433">
        <f t="shared" si="9"/>
        <v>0</v>
      </c>
      <c r="L65" s="7434">
        <f t="shared" si="9"/>
        <v>0</v>
      </c>
      <c r="M65" s="7435">
        <f t="shared" si="9"/>
        <v>0</v>
      </c>
      <c r="N65" s="7433">
        <f t="shared" si="9"/>
        <v>0</v>
      </c>
      <c r="O65" s="7433">
        <f t="shared" si="9"/>
        <v>0</v>
      </c>
      <c r="P65" s="7436">
        <f t="shared" si="9"/>
        <v>0</v>
      </c>
      <c r="Q65" s="7437">
        <f t="shared" si="9"/>
        <v>0</v>
      </c>
      <c r="R65" s="7433">
        <f t="shared" si="9"/>
        <v>0</v>
      </c>
      <c r="S65" s="7433">
        <f t="shared" si="9"/>
        <v>0</v>
      </c>
      <c r="T65" s="7434">
        <f t="shared" si="9"/>
        <v>0</v>
      </c>
      <c r="U65" s="7435">
        <f t="shared" si="9"/>
        <v>0</v>
      </c>
      <c r="V65" s="7433">
        <f t="shared" si="9"/>
        <v>0</v>
      </c>
      <c r="W65" s="7433">
        <f t="shared" si="9"/>
        <v>0</v>
      </c>
      <c r="X65" s="7436">
        <f t="shared" si="9"/>
        <v>0</v>
      </c>
      <c r="Y65" s="7438">
        <f t="shared" si="9"/>
        <v>0</v>
      </c>
      <c r="Z65" s="7433">
        <f t="shared" si="9"/>
        <v>0</v>
      </c>
      <c r="AA65" s="7433">
        <f t="shared" si="9"/>
        <v>0</v>
      </c>
      <c r="AB65" s="7436">
        <f t="shared" si="9"/>
        <v>0</v>
      </c>
      <c r="AC65" s="2"/>
      <c r="AD65" s="261"/>
    </row>
    <row r="66" spans="1:30">
      <c r="A66" s="261"/>
      <c r="B66" s="2"/>
      <c r="C66" s="7408" t="s">
        <v>628</v>
      </c>
      <c r="D66" s="7409"/>
      <c r="E66" s="7410">
        <f t="shared" si="6"/>
        <v>0</v>
      </c>
      <c r="F66" s="7411">
        <f t="shared" si="6"/>
        <v>0</v>
      </c>
      <c r="G66" s="7411">
        <f t="shared" si="6"/>
        <v>0</v>
      </c>
      <c r="H66" s="7412">
        <f t="shared" si="6"/>
        <v>0</v>
      </c>
      <c r="I66" s="7413"/>
      <c r="J66" s="7414"/>
      <c r="K66" s="7414"/>
      <c r="L66" s="7415"/>
      <c r="M66" s="7416"/>
      <c r="N66" s="7414"/>
      <c r="O66" s="7414"/>
      <c r="P66" s="7417"/>
      <c r="Q66" s="7418"/>
      <c r="R66" s="7414"/>
      <c r="S66" s="7414"/>
      <c r="T66" s="7415"/>
      <c r="U66" s="7416"/>
      <c r="V66" s="7414"/>
      <c r="W66" s="7414"/>
      <c r="X66" s="7417"/>
      <c r="Y66" s="7439"/>
      <c r="Z66" s="7414"/>
      <c r="AA66" s="7414"/>
      <c r="AB66" s="7417"/>
      <c r="AC66" s="2"/>
      <c r="AD66" s="261"/>
    </row>
    <row r="67" spans="1:30">
      <c r="A67" s="261"/>
      <c r="B67" s="2"/>
      <c r="C67" s="7408" t="s">
        <v>629</v>
      </c>
      <c r="D67" s="7409"/>
      <c r="E67" s="7410">
        <f t="shared" si="6"/>
        <v>0</v>
      </c>
      <c r="F67" s="7411">
        <f t="shared" si="6"/>
        <v>0</v>
      </c>
      <c r="G67" s="7411">
        <f t="shared" si="6"/>
        <v>0</v>
      </c>
      <c r="H67" s="7412">
        <f t="shared" si="6"/>
        <v>0</v>
      </c>
      <c r="I67" s="7413"/>
      <c r="J67" s="7414"/>
      <c r="K67" s="7414"/>
      <c r="L67" s="7415"/>
      <c r="M67" s="7416"/>
      <c r="N67" s="7414"/>
      <c r="O67" s="7414"/>
      <c r="P67" s="7417"/>
      <c r="Q67" s="7418"/>
      <c r="R67" s="7414"/>
      <c r="S67" s="7414"/>
      <c r="T67" s="7415"/>
      <c r="U67" s="7416"/>
      <c r="V67" s="7414"/>
      <c r="W67" s="7414"/>
      <c r="X67" s="7417"/>
      <c r="Y67" s="7439"/>
      <c r="Z67" s="7414"/>
      <c r="AA67" s="7414"/>
      <c r="AB67" s="7417"/>
      <c r="AC67" s="2"/>
      <c r="AD67" s="261"/>
    </row>
    <row r="68" spans="1:30">
      <c r="A68" s="261"/>
      <c r="B68" s="2"/>
      <c r="C68" s="7408" t="s">
        <v>630</v>
      </c>
      <c r="D68" s="7409"/>
      <c r="E68" s="7410">
        <f t="shared" si="6"/>
        <v>0</v>
      </c>
      <c r="F68" s="7411">
        <f t="shared" si="6"/>
        <v>0</v>
      </c>
      <c r="G68" s="7411">
        <f t="shared" si="6"/>
        <v>0</v>
      </c>
      <c r="H68" s="7412">
        <f t="shared" si="6"/>
        <v>0</v>
      </c>
      <c r="I68" s="7413"/>
      <c r="J68" s="7414"/>
      <c r="K68" s="7414"/>
      <c r="L68" s="7415"/>
      <c r="M68" s="7416"/>
      <c r="N68" s="7414"/>
      <c r="O68" s="7414"/>
      <c r="P68" s="7417"/>
      <c r="Q68" s="7418"/>
      <c r="R68" s="7414"/>
      <c r="S68" s="7414"/>
      <c r="T68" s="7415"/>
      <c r="U68" s="7416"/>
      <c r="V68" s="7414"/>
      <c r="W68" s="7414"/>
      <c r="X68" s="7417"/>
      <c r="Y68" s="7439"/>
      <c r="Z68" s="7414"/>
      <c r="AA68" s="7414"/>
      <c r="AB68" s="7417"/>
      <c r="AC68" s="2"/>
      <c r="AD68" s="261"/>
    </row>
    <row r="69" spans="1:30">
      <c r="A69" s="261"/>
      <c r="B69" s="2"/>
      <c r="C69" s="7408" t="s">
        <v>631</v>
      </c>
      <c r="D69" s="7409"/>
      <c r="E69" s="7410">
        <f t="shared" si="6"/>
        <v>0</v>
      </c>
      <c r="F69" s="7411">
        <f t="shared" si="6"/>
        <v>0</v>
      </c>
      <c r="G69" s="7411">
        <f t="shared" si="6"/>
        <v>0</v>
      </c>
      <c r="H69" s="7412">
        <f t="shared" si="6"/>
        <v>0</v>
      </c>
      <c r="I69" s="7413"/>
      <c r="J69" s="7414"/>
      <c r="K69" s="7414"/>
      <c r="L69" s="7415"/>
      <c r="M69" s="7416"/>
      <c r="N69" s="7414"/>
      <c r="O69" s="7414"/>
      <c r="P69" s="7417"/>
      <c r="Q69" s="7418"/>
      <c r="R69" s="7414"/>
      <c r="S69" s="7414"/>
      <c r="T69" s="7415"/>
      <c r="U69" s="7416"/>
      <c r="V69" s="7414"/>
      <c r="W69" s="7414"/>
      <c r="X69" s="7417"/>
      <c r="Y69" s="7439"/>
      <c r="Z69" s="7414"/>
      <c r="AA69" s="7414"/>
      <c r="AB69" s="7417"/>
      <c r="AC69" s="2"/>
      <c r="AD69" s="261"/>
    </row>
    <row r="70" spans="1:30">
      <c r="A70" s="261"/>
      <c r="B70" s="2"/>
      <c r="C70" s="7408" t="s">
        <v>632</v>
      </c>
      <c r="D70" s="7409"/>
      <c r="E70" s="7410">
        <f t="shared" si="6"/>
        <v>0</v>
      </c>
      <c r="F70" s="7411">
        <f t="shared" si="6"/>
        <v>0</v>
      </c>
      <c r="G70" s="7411">
        <f t="shared" si="6"/>
        <v>0</v>
      </c>
      <c r="H70" s="7412">
        <f t="shared" si="6"/>
        <v>0</v>
      </c>
      <c r="I70" s="7413"/>
      <c r="J70" s="7414"/>
      <c r="K70" s="7414"/>
      <c r="L70" s="7415"/>
      <c r="M70" s="7416"/>
      <c r="N70" s="7414"/>
      <c r="O70" s="7414"/>
      <c r="P70" s="7417"/>
      <c r="Q70" s="7418"/>
      <c r="R70" s="7414"/>
      <c r="S70" s="7414"/>
      <c r="T70" s="7415"/>
      <c r="U70" s="7416"/>
      <c r="V70" s="7414"/>
      <c r="W70" s="7414"/>
      <c r="X70" s="7417"/>
      <c r="Y70" s="7439"/>
      <c r="Z70" s="7414"/>
      <c r="AA70" s="7414"/>
      <c r="AB70" s="7417"/>
      <c r="AC70" s="2"/>
      <c r="AD70" s="261"/>
    </row>
    <row r="71" spans="1:30">
      <c r="A71" s="261"/>
      <c r="B71" s="2"/>
      <c r="C71" s="7408" t="s">
        <v>633</v>
      </c>
      <c r="D71" s="7409"/>
      <c r="E71" s="7410">
        <f t="shared" si="6"/>
        <v>0</v>
      </c>
      <c r="F71" s="7411">
        <f t="shared" si="6"/>
        <v>0</v>
      </c>
      <c r="G71" s="7411">
        <f t="shared" si="6"/>
        <v>0</v>
      </c>
      <c r="H71" s="7412">
        <f t="shared" si="6"/>
        <v>0</v>
      </c>
      <c r="I71" s="7413"/>
      <c r="J71" s="7414"/>
      <c r="K71" s="7414"/>
      <c r="L71" s="7415"/>
      <c r="M71" s="7416"/>
      <c r="N71" s="7414"/>
      <c r="O71" s="7414"/>
      <c r="P71" s="7417"/>
      <c r="Q71" s="7418"/>
      <c r="R71" s="7414"/>
      <c r="S71" s="7414"/>
      <c r="T71" s="7415"/>
      <c r="U71" s="7416"/>
      <c r="V71" s="7414"/>
      <c r="W71" s="7414"/>
      <c r="X71" s="7417"/>
      <c r="Y71" s="7439"/>
      <c r="Z71" s="7414"/>
      <c r="AA71" s="7414"/>
      <c r="AB71" s="7417"/>
      <c r="AC71" s="2"/>
      <c r="AD71" s="261"/>
    </row>
    <row r="72" spans="1:30">
      <c r="A72" s="261"/>
      <c r="B72" s="2"/>
      <c r="C72" s="7421"/>
      <c r="D72" s="7422" t="s">
        <v>4677</v>
      </c>
      <c r="E72" s="7423">
        <f t="shared" si="6"/>
        <v>0</v>
      </c>
      <c r="F72" s="7424">
        <f t="shared" si="6"/>
        <v>0</v>
      </c>
      <c r="G72" s="7424">
        <f t="shared" si="6"/>
        <v>0</v>
      </c>
      <c r="H72" s="7425">
        <f t="shared" si="6"/>
        <v>0</v>
      </c>
      <c r="I72" s="7426"/>
      <c r="J72" s="7427"/>
      <c r="K72" s="7427"/>
      <c r="L72" s="7428"/>
      <c r="M72" s="7429"/>
      <c r="N72" s="7427"/>
      <c r="O72" s="7427"/>
      <c r="P72" s="7430"/>
      <c r="Q72" s="7431"/>
      <c r="R72" s="7427"/>
      <c r="S72" s="7427"/>
      <c r="T72" s="7428"/>
      <c r="U72" s="7429"/>
      <c r="V72" s="7427"/>
      <c r="W72" s="7427"/>
      <c r="X72" s="7430"/>
      <c r="Y72" s="7432"/>
      <c r="Z72" s="7427"/>
      <c r="AA72" s="7427"/>
      <c r="AB72" s="7430"/>
      <c r="AC72" s="2"/>
      <c r="AD72" s="261"/>
    </row>
    <row r="73" spans="1:30">
      <c r="A73" s="261"/>
      <c r="B73" s="2"/>
      <c r="C73" s="7401" t="s">
        <v>634</v>
      </c>
      <c r="D73" s="7402" t="s">
        <v>4676</v>
      </c>
      <c r="E73" s="7403">
        <f t="shared" si="6"/>
        <v>0</v>
      </c>
      <c r="F73" s="7404">
        <f t="shared" si="6"/>
        <v>0</v>
      </c>
      <c r="G73" s="7404">
        <f t="shared" si="6"/>
        <v>0</v>
      </c>
      <c r="H73" s="7405">
        <f t="shared" si="6"/>
        <v>0</v>
      </c>
      <c r="I73" s="7406">
        <f>SUM(I74:I79)</f>
        <v>0</v>
      </c>
      <c r="J73" s="7433">
        <f t="shared" ref="J73:AB73" si="10">SUM(J74:J79)</f>
        <v>0</v>
      </c>
      <c r="K73" s="7433">
        <f t="shared" si="10"/>
        <v>0</v>
      </c>
      <c r="L73" s="7434">
        <f t="shared" si="10"/>
        <v>0</v>
      </c>
      <c r="M73" s="7435">
        <f t="shared" si="10"/>
        <v>0</v>
      </c>
      <c r="N73" s="7433">
        <f t="shared" si="10"/>
        <v>0</v>
      </c>
      <c r="O73" s="7433">
        <f t="shared" si="10"/>
        <v>0</v>
      </c>
      <c r="P73" s="7436">
        <f t="shared" si="10"/>
        <v>0</v>
      </c>
      <c r="Q73" s="7437">
        <f t="shared" si="10"/>
        <v>0</v>
      </c>
      <c r="R73" s="7433">
        <f t="shared" si="10"/>
        <v>0</v>
      </c>
      <c r="S73" s="7433">
        <f t="shared" si="10"/>
        <v>0</v>
      </c>
      <c r="T73" s="7434">
        <f t="shared" si="10"/>
        <v>0</v>
      </c>
      <c r="U73" s="7435">
        <f t="shared" si="10"/>
        <v>0</v>
      </c>
      <c r="V73" s="7433">
        <f t="shared" si="10"/>
        <v>0</v>
      </c>
      <c r="W73" s="7433">
        <f t="shared" si="10"/>
        <v>0</v>
      </c>
      <c r="X73" s="7436">
        <f t="shared" si="10"/>
        <v>0</v>
      </c>
      <c r="Y73" s="7438">
        <f t="shared" si="10"/>
        <v>0</v>
      </c>
      <c r="Z73" s="7433">
        <f t="shared" si="10"/>
        <v>0</v>
      </c>
      <c r="AA73" s="7433">
        <f t="shared" si="10"/>
        <v>0</v>
      </c>
      <c r="AB73" s="7436">
        <f t="shared" si="10"/>
        <v>0</v>
      </c>
      <c r="AC73" s="2"/>
      <c r="AD73" s="261"/>
    </row>
    <row r="74" spans="1:30">
      <c r="A74" s="261"/>
      <c r="B74" s="2"/>
      <c r="C74" s="7408" t="s">
        <v>635</v>
      </c>
      <c r="D74" s="7409"/>
      <c r="E74" s="7410">
        <f t="shared" si="6"/>
        <v>0</v>
      </c>
      <c r="F74" s="7411">
        <f t="shared" si="6"/>
        <v>0</v>
      </c>
      <c r="G74" s="7411">
        <f t="shared" si="6"/>
        <v>0</v>
      </c>
      <c r="H74" s="7412">
        <f t="shared" si="6"/>
        <v>0</v>
      </c>
      <c r="I74" s="7413"/>
      <c r="J74" s="7414"/>
      <c r="K74" s="7414"/>
      <c r="L74" s="7415"/>
      <c r="M74" s="7416"/>
      <c r="N74" s="7414"/>
      <c r="O74" s="7414"/>
      <c r="P74" s="7417"/>
      <c r="Q74" s="7418"/>
      <c r="R74" s="7414"/>
      <c r="S74" s="7414"/>
      <c r="T74" s="7415"/>
      <c r="U74" s="7416"/>
      <c r="V74" s="7414"/>
      <c r="W74" s="7414"/>
      <c r="X74" s="7417"/>
      <c r="Y74" s="7439"/>
      <c r="Z74" s="7414"/>
      <c r="AA74" s="7414"/>
      <c r="AB74" s="7417"/>
      <c r="AC74" s="2"/>
      <c r="AD74" s="261"/>
    </row>
    <row r="75" spans="1:30">
      <c r="A75" s="261"/>
      <c r="B75" s="2"/>
      <c r="C75" s="7408" t="s">
        <v>636</v>
      </c>
      <c r="D75" s="7409"/>
      <c r="E75" s="7410">
        <f t="shared" si="6"/>
        <v>0</v>
      </c>
      <c r="F75" s="7411">
        <f t="shared" si="6"/>
        <v>0</v>
      </c>
      <c r="G75" s="7411">
        <f t="shared" si="6"/>
        <v>0</v>
      </c>
      <c r="H75" s="7412">
        <f t="shared" si="6"/>
        <v>0</v>
      </c>
      <c r="I75" s="7413"/>
      <c r="J75" s="7414"/>
      <c r="K75" s="7414"/>
      <c r="L75" s="7415"/>
      <c r="M75" s="7416"/>
      <c r="N75" s="7414"/>
      <c r="O75" s="7414"/>
      <c r="P75" s="7417"/>
      <c r="Q75" s="7418"/>
      <c r="R75" s="7414"/>
      <c r="S75" s="7414"/>
      <c r="T75" s="7415"/>
      <c r="U75" s="7416"/>
      <c r="V75" s="7414"/>
      <c r="W75" s="7414"/>
      <c r="X75" s="7417"/>
      <c r="Y75" s="7439"/>
      <c r="Z75" s="7414"/>
      <c r="AA75" s="7414"/>
      <c r="AB75" s="7417"/>
      <c r="AC75" s="2"/>
      <c r="AD75" s="261"/>
    </row>
    <row r="76" spans="1:30">
      <c r="A76" s="261"/>
      <c r="B76" s="2"/>
      <c r="C76" s="7408" t="s">
        <v>637</v>
      </c>
      <c r="D76" s="7409"/>
      <c r="E76" s="7410">
        <f t="shared" si="6"/>
        <v>0</v>
      </c>
      <c r="F76" s="7411">
        <f t="shared" si="6"/>
        <v>0</v>
      </c>
      <c r="G76" s="7411">
        <f t="shared" si="6"/>
        <v>0</v>
      </c>
      <c r="H76" s="7412">
        <f t="shared" si="6"/>
        <v>0</v>
      </c>
      <c r="I76" s="7413"/>
      <c r="J76" s="7414"/>
      <c r="K76" s="7414"/>
      <c r="L76" s="7415"/>
      <c r="M76" s="7416"/>
      <c r="N76" s="7414"/>
      <c r="O76" s="7414"/>
      <c r="P76" s="7417"/>
      <c r="Q76" s="7418"/>
      <c r="R76" s="7414"/>
      <c r="S76" s="7414"/>
      <c r="T76" s="7415"/>
      <c r="U76" s="7416"/>
      <c r="V76" s="7414"/>
      <c r="W76" s="7414"/>
      <c r="X76" s="7417"/>
      <c r="Y76" s="7439"/>
      <c r="Z76" s="7414"/>
      <c r="AA76" s="7414"/>
      <c r="AB76" s="7417"/>
      <c r="AC76" s="2"/>
      <c r="AD76" s="261"/>
    </row>
    <row r="77" spans="1:30">
      <c r="A77" s="261"/>
      <c r="B77" s="2"/>
      <c r="C77" s="7408" t="s">
        <v>638</v>
      </c>
      <c r="D77" s="7409"/>
      <c r="E77" s="7410">
        <f t="shared" si="6"/>
        <v>0</v>
      </c>
      <c r="F77" s="7411">
        <f t="shared" si="6"/>
        <v>0</v>
      </c>
      <c r="G77" s="7411">
        <f t="shared" si="6"/>
        <v>0</v>
      </c>
      <c r="H77" s="7412">
        <f t="shared" si="6"/>
        <v>0</v>
      </c>
      <c r="I77" s="7413"/>
      <c r="J77" s="7414"/>
      <c r="K77" s="7414"/>
      <c r="L77" s="7415"/>
      <c r="M77" s="7416"/>
      <c r="N77" s="7414"/>
      <c r="O77" s="7414"/>
      <c r="P77" s="7417"/>
      <c r="Q77" s="7418"/>
      <c r="R77" s="7414"/>
      <c r="S77" s="7414"/>
      <c r="T77" s="7415"/>
      <c r="U77" s="7416"/>
      <c r="V77" s="7414"/>
      <c r="W77" s="7414"/>
      <c r="X77" s="7417"/>
      <c r="Y77" s="7439"/>
      <c r="Z77" s="7414"/>
      <c r="AA77" s="7414"/>
      <c r="AB77" s="7417"/>
      <c r="AC77" s="2"/>
      <c r="AD77" s="261"/>
    </row>
    <row r="78" spans="1:30">
      <c r="A78" s="261"/>
      <c r="B78" s="2"/>
      <c r="C78" s="7408" t="s">
        <v>639</v>
      </c>
      <c r="D78" s="7409"/>
      <c r="E78" s="7410">
        <f t="shared" ref="E78:H110" si="11">I78+M78+Q78+U78+Y78</f>
        <v>0</v>
      </c>
      <c r="F78" s="7411">
        <f t="shared" si="11"/>
        <v>0</v>
      </c>
      <c r="G78" s="7411">
        <f t="shared" si="11"/>
        <v>0</v>
      </c>
      <c r="H78" s="7412">
        <f t="shared" si="11"/>
        <v>0</v>
      </c>
      <c r="I78" s="7413"/>
      <c r="J78" s="7414"/>
      <c r="K78" s="7414"/>
      <c r="L78" s="7415"/>
      <c r="M78" s="7416"/>
      <c r="N78" s="7414"/>
      <c r="O78" s="7414"/>
      <c r="P78" s="7417"/>
      <c r="Q78" s="7418"/>
      <c r="R78" s="7414"/>
      <c r="S78" s="7414"/>
      <c r="T78" s="7415"/>
      <c r="U78" s="7416"/>
      <c r="V78" s="7414"/>
      <c r="W78" s="7414"/>
      <c r="X78" s="7417"/>
      <c r="Y78" s="7439"/>
      <c r="Z78" s="7414"/>
      <c r="AA78" s="7414"/>
      <c r="AB78" s="7417"/>
      <c r="AC78" s="2"/>
      <c r="AD78" s="261"/>
    </row>
    <row r="79" spans="1:30">
      <c r="A79" s="261"/>
      <c r="B79" s="2"/>
      <c r="C79" s="7408" t="s">
        <v>640</v>
      </c>
      <c r="D79" s="7409"/>
      <c r="E79" s="7410">
        <f t="shared" si="11"/>
        <v>0</v>
      </c>
      <c r="F79" s="7411">
        <f t="shared" si="11"/>
        <v>0</v>
      </c>
      <c r="G79" s="7411">
        <f t="shared" si="11"/>
        <v>0</v>
      </c>
      <c r="H79" s="7412">
        <f t="shared" si="11"/>
        <v>0</v>
      </c>
      <c r="I79" s="7413"/>
      <c r="J79" s="7414"/>
      <c r="K79" s="7414"/>
      <c r="L79" s="7415"/>
      <c r="M79" s="7416"/>
      <c r="N79" s="7414"/>
      <c r="O79" s="7414"/>
      <c r="P79" s="7417"/>
      <c r="Q79" s="7418"/>
      <c r="R79" s="7414"/>
      <c r="S79" s="7414"/>
      <c r="T79" s="7415"/>
      <c r="U79" s="7416"/>
      <c r="V79" s="7414"/>
      <c r="W79" s="7414"/>
      <c r="X79" s="7417"/>
      <c r="Y79" s="7439"/>
      <c r="Z79" s="7414"/>
      <c r="AA79" s="7414"/>
      <c r="AB79" s="7417"/>
      <c r="AC79" s="2"/>
      <c r="AD79" s="261"/>
    </row>
    <row r="80" spans="1:30">
      <c r="A80" s="261"/>
      <c r="B80" s="2"/>
      <c r="C80" s="7421"/>
      <c r="D80" s="7422" t="s">
        <v>4677</v>
      </c>
      <c r="E80" s="7423">
        <f t="shared" si="11"/>
        <v>0</v>
      </c>
      <c r="F80" s="7424">
        <f t="shared" si="11"/>
        <v>0</v>
      </c>
      <c r="G80" s="7424">
        <f t="shared" si="11"/>
        <v>0</v>
      </c>
      <c r="H80" s="7425">
        <f t="shared" si="11"/>
        <v>0</v>
      </c>
      <c r="I80" s="7426"/>
      <c r="J80" s="7427"/>
      <c r="K80" s="7427"/>
      <c r="L80" s="7428"/>
      <c r="M80" s="7429"/>
      <c r="N80" s="7427"/>
      <c r="O80" s="7427"/>
      <c r="P80" s="7430"/>
      <c r="Q80" s="7431"/>
      <c r="R80" s="7427"/>
      <c r="S80" s="7427"/>
      <c r="T80" s="7428"/>
      <c r="U80" s="7429"/>
      <c r="V80" s="7427"/>
      <c r="W80" s="7427"/>
      <c r="X80" s="7430"/>
      <c r="Y80" s="7432"/>
      <c r="Z80" s="7427"/>
      <c r="AA80" s="7427"/>
      <c r="AB80" s="7430"/>
      <c r="AC80" s="2"/>
      <c r="AD80" s="261"/>
    </row>
    <row r="81" spans="1:30">
      <c r="A81" s="261"/>
      <c r="B81" s="2"/>
      <c r="C81" s="7401" t="s">
        <v>641</v>
      </c>
      <c r="D81" s="7402" t="s">
        <v>4676</v>
      </c>
      <c r="E81" s="7403">
        <f t="shared" si="11"/>
        <v>0</v>
      </c>
      <c r="F81" s="7404">
        <f t="shared" si="11"/>
        <v>0</v>
      </c>
      <c r="G81" s="7404">
        <f t="shared" si="11"/>
        <v>0</v>
      </c>
      <c r="H81" s="7405">
        <f t="shared" si="11"/>
        <v>0</v>
      </c>
      <c r="I81" s="7406">
        <f>SUM(I82:I88)</f>
        <v>0</v>
      </c>
      <c r="J81" s="7433">
        <f t="shared" ref="J81:AB81" si="12">SUM(J82:J88)</f>
        <v>0</v>
      </c>
      <c r="K81" s="7433">
        <f t="shared" si="12"/>
        <v>0</v>
      </c>
      <c r="L81" s="7434">
        <f t="shared" si="12"/>
        <v>0</v>
      </c>
      <c r="M81" s="7435">
        <f t="shared" si="12"/>
        <v>0</v>
      </c>
      <c r="N81" s="7433">
        <f t="shared" si="12"/>
        <v>0</v>
      </c>
      <c r="O81" s="7433">
        <f t="shared" si="12"/>
        <v>0</v>
      </c>
      <c r="P81" s="7436">
        <f t="shared" si="12"/>
        <v>0</v>
      </c>
      <c r="Q81" s="7437">
        <f t="shared" si="12"/>
        <v>0</v>
      </c>
      <c r="R81" s="7433">
        <f t="shared" si="12"/>
        <v>0</v>
      </c>
      <c r="S81" s="7433">
        <f t="shared" si="12"/>
        <v>0</v>
      </c>
      <c r="T81" s="7434">
        <f t="shared" si="12"/>
        <v>0</v>
      </c>
      <c r="U81" s="7435">
        <f t="shared" si="12"/>
        <v>0</v>
      </c>
      <c r="V81" s="7433">
        <f t="shared" si="12"/>
        <v>0</v>
      </c>
      <c r="W81" s="7433">
        <f t="shared" si="12"/>
        <v>0</v>
      </c>
      <c r="X81" s="7436">
        <f t="shared" si="12"/>
        <v>0</v>
      </c>
      <c r="Y81" s="7438">
        <f t="shared" si="12"/>
        <v>0</v>
      </c>
      <c r="Z81" s="7433">
        <f t="shared" si="12"/>
        <v>0</v>
      </c>
      <c r="AA81" s="7433">
        <f t="shared" si="12"/>
        <v>0</v>
      </c>
      <c r="AB81" s="7436">
        <f t="shared" si="12"/>
        <v>0</v>
      </c>
      <c r="AC81" s="2"/>
      <c r="AD81" s="261"/>
    </row>
    <row r="82" spans="1:30">
      <c r="A82" s="261"/>
      <c r="B82" s="2"/>
      <c r="C82" s="7408" t="s">
        <v>642</v>
      </c>
      <c r="D82" s="7409"/>
      <c r="E82" s="7410">
        <f t="shared" si="11"/>
        <v>0</v>
      </c>
      <c r="F82" s="7411">
        <f t="shared" si="11"/>
        <v>0</v>
      </c>
      <c r="G82" s="7411">
        <f t="shared" si="11"/>
        <v>0</v>
      </c>
      <c r="H82" s="7412">
        <f t="shared" si="11"/>
        <v>0</v>
      </c>
      <c r="I82" s="7413"/>
      <c r="J82" s="7414"/>
      <c r="K82" s="7414"/>
      <c r="L82" s="7415"/>
      <c r="M82" s="7416"/>
      <c r="N82" s="7414"/>
      <c r="O82" s="7414"/>
      <c r="P82" s="7417"/>
      <c r="Q82" s="7418"/>
      <c r="R82" s="7414"/>
      <c r="S82" s="7414"/>
      <c r="T82" s="7415"/>
      <c r="U82" s="7416"/>
      <c r="V82" s="7414"/>
      <c r="W82" s="7414"/>
      <c r="X82" s="7417"/>
      <c r="Y82" s="7439"/>
      <c r="Z82" s="7414"/>
      <c r="AA82" s="7414"/>
      <c r="AB82" s="7417"/>
      <c r="AC82" s="2"/>
      <c r="AD82" s="261"/>
    </row>
    <row r="83" spans="1:30">
      <c r="A83" s="261"/>
      <c r="B83" s="2"/>
      <c r="C83" s="7408" t="s">
        <v>643</v>
      </c>
      <c r="D83" s="7409"/>
      <c r="E83" s="7410">
        <f t="shared" si="11"/>
        <v>0</v>
      </c>
      <c r="F83" s="7411">
        <f t="shared" si="11"/>
        <v>0</v>
      </c>
      <c r="G83" s="7411">
        <f t="shared" si="11"/>
        <v>0</v>
      </c>
      <c r="H83" s="7412">
        <f t="shared" si="11"/>
        <v>0</v>
      </c>
      <c r="I83" s="7413"/>
      <c r="J83" s="7414"/>
      <c r="K83" s="7414"/>
      <c r="L83" s="7415"/>
      <c r="M83" s="7416"/>
      <c r="N83" s="7414"/>
      <c r="O83" s="7414"/>
      <c r="P83" s="7417"/>
      <c r="Q83" s="7418"/>
      <c r="R83" s="7414"/>
      <c r="S83" s="7414"/>
      <c r="T83" s="7415"/>
      <c r="U83" s="7416"/>
      <c r="V83" s="7414"/>
      <c r="W83" s="7414"/>
      <c r="X83" s="7417"/>
      <c r="Y83" s="7439"/>
      <c r="Z83" s="7414"/>
      <c r="AA83" s="7414"/>
      <c r="AB83" s="7417"/>
      <c r="AC83" s="2"/>
      <c r="AD83" s="261"/>
    </row>
    <row r="84" spans="1:30">
      <c r="A84" s="261"/>
      <c r="B84" s="2"/>
      <c r="C84" s="7408" t="s">
        <v>644</v>
      </c>
      <c r="D84" s="7409"/>
      <c r="E84" s="7410">
        <f t="shared" si="11"/>
        <v>0</v>
      </c>
      <c r="F84" s="7411">
        <f t="shared" si="11"/>
        <v>0</v>
      </c>
      <c r="G84" s="7411">
        <f t="shared" si="11"/>
        <v>0</v>
      </c>
      <c r="H84" s="7412">
        <f t="shared" si="11"/>
        <v>0</v>
      </c>
      <c r="I84" s="7413"/>
      <c r="J84" s="7414"/>
      <c r="K84" s="7414"/>
      <c r="L84" s="7415"/>
      <c r="M84" s="7416"/>
      <c r="N84" s="7414"/>
      <c r="O84" s="7414"/>
      <c r="P84" s="7417"/>
      <c r="Q84" s="7418"/>
      <c r="R84" s="7414"/>
      <c r="S84" s="7414"/>
      <c r="T84" s="7415"/>
      <c r="U84" s="7416"/>
      <c r="V84" s="7414"/>
      <c r="W84" s="7414"/>
      <c r="X84" s="7417"/>
      <c r="Y84" s="7439"/>
      <c r="Z84" s="7414"/>
      <c r="AA84" s="7414"/>
      <c r="AB84" s="7417"/>
      <c r="AC84" s="2"/>
      <c r="AD84" s="261"/>
    </row>
    <row r="85" spans="1:30">
      <c r="A85" s="261"/>
      <c r="B85" s="2"/>
      <c r="C85" s="7408" t="s">
        <v>645</v>
      </c>
      <c r="D85" s="7409"/>
      <c r="E85" s="7410">
        <f t="shared" si="11"/>
        <v>0</v>
      </c>
      <c r="F85" s="7411">
        <f t="shared" si="11"/>
        <v>0</v>
      </c>
      <c r="G85" s="7411">
        <f t="shared" si="11"/>
        <v>0</v>
      </c>
      <c r="H85" s="7412">
        <f t="shared" si="11"/>
        <v>0</v>
      </c>
      <c r="I85" s="7413"/>
      <c r="J85" s="7414"/>
      <c r="K85" s="7414"/>
      <c r="L85" s="7415"/>
      <c r="M85" s="7416"/>
      <c r="N85" s="7414"/>
      <c r="O85" s="7414"/>
      <c r="P85" s="7417"/>
      <c r="Q85" s="7418"/>
      <c r="R85" s="7414"/>
      <c r="S85" s="7414"/>
      <c r="T85" s="7415"/>
      <c r="U85" s="7416"/>
      <c r="V85" s="7414"/>
      <c r="W85" s="7414"/>
      <c r="X85" s="7417"/>
      <c r="Y85" s="7439"/>
      <c r="Z85" s="7414"/>
      <c r="AA85" s="7414"/>
      <c r="AB85" s="7417"/>
      <c r="AC85" s="2"/>
      <c r="AD85" s="261"/>
    </row>
    <row r="86" spans="1:30">
      <c r="A86" s="261"/>
      <c r="B86" s="2"/>
      <c r="C86" s="7408" t="s">
        <v>646</v>
      </c>
      <c r="D86" s="7409"/>
      <c r="E86" s="7410">
        <f t="shared" si="11"/>
        <v>0</v>
      </c>
      <c r="F86" s="7411">
        <f t="shared" si="11"/>
        <v>0</v>
      </c>
      <c r="G86" s="7411">
        <f t="shared" si="11"/>
        <v>0</v>
      </c>
      <c r="H86" s="7412">
        <f t="shared" si="11"/>
        <v>0</v>
      </c>
      <c r="I86" s="7413"/>
      <c r="J86" s="7414"/>
      <c r="K86" s="7414"/>
      <c r="L86" s="7415"/>
      <c r="M86" s="7416"/>
      <c r="N86" s="7414"/>
      <c r="O86" s="7414"/>
      <c r="P86" s="7417"/>
      <c r="Q86" s="7418"/>
      <c r="R86" s="7414"/>
      <c r="S86" s="7414"/>
      <c r="T86" s="7415"/>
      <c r="U86" s="7416"/>
      <c r="V86" s="7414"/>
      <c r="W86" s="7414"/>
      <c r="X86" s="7417"/>
      <c r="Y86" s="7439"/>
      <c r="Z86" s="7414"/>
      <c r="AA86" s="7414"/>
      <c r="AB86" s="7417"/>
      <c r="AC86" s="2"/>
      <c r="AD86" s="261"/>
    </row>
    <row r="87" spans="1:30">
      <c r="A87" s="261"/>
      <c r="B87" s="2"/>
      <c r="C87" s="7408" t="s">
        <v>647</v>
      </c>
      <c r="D87" s="7409"/>
      <c r="E87" s="7410">
        <f>I87+M87+Q87+U87+Y87</f>
        <v>0</v>
      </c>
      <c r="F87" s="7411">
        <f>J87+N87+R87+V87+Z87</f>
        <v>0</v>
      </c>
      <c r="G87" s="7411">
        <f>K87+O87+S87+W87+AA87</f>
        <v>0</v>
      </c>
      <c r="H87" s="7412">
        <f>L87+P87+T87+X87+AB87</f>
        <v>0</v>
      </c>
      <c r="I87" s="7413"/>
      <c r="J87" s="7414"/>
      <c r="K87" s="7414"/>
      <c r="L87" s="7415"/>
      <c r="M87" s="7416"/>
      <c r="N87" s="7414"/>
      <c r="O87" s="7414"/>
      <c r="P87" s="7417"/>
      <c r="Q87" s="7418"/>
      <c r="R87" s="7414"/>
      <c r="S87" s="7414"/>
      <c r="T87" s="7415"/>
      <c r="U87" s="7416"/>
      <c r="V87" s="7414"/>
      <c r="W87" s="7414"/>
      <c r="X87" s="7417"/>
      <c r="Y87" s="7439"/>
      <c r="Z87" s="7414"/>
      <c r="AA87" s="7414"/>
      <c r="AB87" s="7417"/>
      <c r="AC87" s="2"/>
      <c r="AD87" s="261"/>
    </row>
    <row r="88" spans="1:30">
      <c r="A88" s="261"/>
      <c r="B88" s="2"/>
      <c r="C88" s="7408" t="s">
        <v>648</v>
      </c>
      <c r="D88" s="7409"/>
      <c r="E88" s="7410">
        <f t="shared" si="11"/>
        <v>0</v>
      </c>
      <c r="F88" s="7411">
        <f t="shared" si="11"/>
        <v>0</v>
      </c>
      <c r="G88" s="7411">
        <f t="shared" si="11"/>
        <v>0</v>
      </c>
      <c r="H88" s="7412">
        <f t="shared" si="11"/>
        <v>0</v>
      </c>
      <c r="I88" s="7413"/>
      <c r="J88" s="7414"/>
      <c r="K88" s="7414"/>
      <c r="L88" s="7415"/>
      <c r="M88" s="7416"/>
      <c r="N88" s="7414"/>
      <c r="O88" s="7414"/>
      <c r="P88" s="7417"/>
      <c r="Q88" s="7418"/>
      <c r="R88" s="7414"/>
      <c r="S88" s="7414"/>
      <c r="T88" s="7415"/>
      <c r="U88" s="7416"/>
      <c r="V88" s="7414"/>
      <c r="W88" s="7414"/>
      <c r="X88" s="7417"/>
      <c r="Y88" s="7439"/>
      <c r="Z88" s="7414"/>
      <c r="AA88" s="7414"/>
      <c r="AB88" s="7417"/>
      <c r="AC88" s="2"/>
      <c r="AD88" s="261"/>
    </row>
    <row r="89" spans="1:30">
      <c r="A89" s="261"/>
      <c r="B89" s="2"/>
      <c r="C89" s="7421"/>
      <c r="D89" s="7422" t="s">
        <v>4677</v>
      </c>
      <c r="E89" s="7423">
        <f t="shared" si="11"/>
        <v>0</v>
      </c>
      <c r="F89" s="7424">
        <f t="shared" si="11"/>
        <v>0</v>
      </c>
      <c r="G89" s="7424">
        <f t="shared" si="11"/>
        <v>0</v>
      </c>
      <c r="H89" s="7425">
        <f t="shared" si="11"/>
        <v>0</v>
      </c>
      <c r="I89" s="7426"/>
      <c r="J89" s="7427"/>
      <c r="K89" s="7427"/>
      <c r="L89" s="7428"/>
      <c r="M89" s="7429"/>
      <c r="N89" s="7427"/>
      <c r="O89" s="7427"/>
      <c r="P89" s="7430"/>
      <c r="Q89" s="7431"/>
      <c r="R89" s="7427"/>
      <c r="S89" s="7427"/>
      <c r="T89" s="7428"/>
      <c r="U89" s="7429"/>
      <c r="V89" s="7427"/>
      <c r="W89" s="7427"/>
      <c r="X89" s="7430"/>
      <c r="Y89" s="7432"/>
      <c r="Z89" s="7427"/>
      <c r="AA89" s="7427"/>
      <c r="AB89" s="7430"/>
      <c r="AC89" s="2"/>
      <c r="AD89" s="261"/>
    </row>
    <row r="90" spans="1:30">
      <c r="A90" s="261"/>
      <c r="B90" s="2"/>
      <c r="C90" s="7401" t="s">
        <v>649</v>
      </c>
      <c r="D90" s="7402" t="s">
        <v>4676</v>
      </c>
      <c r="E90" s="7403">
        <f t="shared" si="11"/>
        <v>0</v>
      </c>
      <c r="F90" s="7404">
        <f t="shared" si="11"/>
        <v>0</v>
      </c>
      <c r="G90" s="7404">
        <f t="shared" si="11"/>
        <v>0</v>
      </c>
      <c r="H90" s="7405">
        <f t="shared" si="11"/>
        <v>0</v>
      </c>
      <c r="I90" s="7406">
        <f>SUM(I91:I98)</f>
        <v>0</v>
      </c>
      <c r="J90" s="7433">
        <f t="shared" ref="J90:AB90" si="13">SUM(J91:J98)</f>
        <v>0</v>
      </c>
      <c r="K90" s="7433">
        <f t="shared" si="13"/>
        <v>0</v>
      </c>
      <c r="L90" s="7434">
        <f t="shared" si="13"/>
        <v>0</v>
      </c>
      <c r="M90" s="7435">
        <f t="shared" si="13"/>
        <v>0</v>
      </c>
      <c r="N90" s="7433">
        <f t="shared" si="13"/>
        <v>0</v>
      </c>
      <c r="O90" s="7433">
        <f t="shared" si="13"/>
        <v>0</v>
      </c>
      <c r="P90" s="7436">
        <f t="shared" si="13"/>
        <v>0</v>
      </c>
      <c r="Q90" s="7437">
        <f t="shared" si="13"/>
        <v>0</v>
      </c>
      <c r="R90" s="7433">
        <f t="shared" si="13"/>
        <v>0</v>
      </c>
      <c r="S90" s="7433">
        <f t="shared" si="13"/>
        <v>0</v>
      </c>
      <c r="T90" s="7434">
        <f t="shared" si="13"/>
        <v>0</v>
      </c>
      <c r="U90" s="7435">
        <f t="shared" si="13"/>
        <v>0</v>
      </c>
      <c r="V90" s="7433">
        <f t="shared" si="13"/>
        <v>0</v>
      </c>
      <c r="W90" s="7433">
        <f t="shared" si="13"/>
        <v>0</v>
      </c>
      <c r="X90" s="7436">
        <f t="shared" si="13"/>
        <v>0</v>
      </c>
      <c r="Y90" s="7438">
        <f t="shared" si="13"/>
        <v>0</v>
      </c>
      <c r="Z90" s="7433">
        <f t="shared" si="13"/>
        <v>0</v>
      </c>
      <c r="AA90" s="7433">
        <f t="shared" si="13"/>
        <v>0</v>
      </c>
      <c r="AB90" s="7436">
        <f t="shared" si="13"/>
        <v>0</v>
      </c>
      <c r="AC90" s="2"/>
      <c r="AD90" s="261"/>
    </row>
    <row r="91" spans="1:30">
      <c r="A91" s="261"/>
      <c r="B91" s="2"/>
      <c r="C91" s="7408" t="s">
        <v>650</v>
      </c>
      <c r="D91" s="7409"/>
      <c r="E91" s="7410">
        <f t="shared" si="11"/>
        <v>0</v>
      </c>
      <c r="F91" s="7411">
        <f t="shared" si="11"/>
        <v>0</v>
      </c>
      <c r="G91" s="7411">
        <f t="shared" si="11"/>
        <v>0</v>
      </c>
      <c r="H91" s="7412">
        <f t="shared" si="11"/>
        <v>0</v>
      </c>
      <c r="I91" s="7413"/>
      <c r="J91" s="7414"/>
      <c r="K91" s="7414"/>
      <c r="L91" s="7415"/>
      <c r="M91" s="7416"/>
      <c r="N91" s="7414"/>
      <c r="O91" s="7414"/>
      <c r="P91" s="7417"/>
      <c r="Q91" s="7418"/>
      <c r="R91" s="7414"/>
      <c r="S91" s="7414"/>
      <c r="T91" s="7415"/>
      <c r="U91" s="7416"/>
      <c r="V91" s="7414"/>
      <c r="W91" s="7414"/>
      <c r="X91" s="7417"/>
      <c r="Y91" s="7419"/>
      <c r="Z91" s="7414"/>
      <c r="AA91" s="7414"/>
      <c r="AB91" s="7417"/>
      <c r="AC91" s="2"/>
      <c r="AD91" s="261"/>
    </row>
    <row r="92" spans="1:30">
      <c r="A92" s="261"/>
      <c r="B92" s="2"/>
      <c r="C92" s="7408" t="s">
        <v>651</v>
      </c>
      <c r="D92" s="7409"/>
      <c r="E92" s="7410">
        <f t="shared" si="11"/>
        <v>0</v>
      </c>
      <c r="F92" s="7411">
        <f t="shared" si="11"/>
        <v>0</v>
      </c>
      <c r="G92" s="7411">
        <f t="shared" si="11"/>
        <v>0</v>
      </c>
      <c r="H92" s="7412">
        <f t="shared" si="11"/>
        <v>0</v>
      </c>
      <c r="I92" s="7413"/>
      <c r="J92" s="7414"/>
      <c r="K92" s="7414"/>
      <c r="L92" s="7415"/>
      <c r="M92" s="7416"/>
      <c r="N92" s="7414"/>
      <c r="O92" s="7414"/>
      <c r="P92" s="7417"/>
      <c r="Q92" s="7418"/>
      <c r="R92" s="7414"/>
      <c r="S92" s="7414"/>
      <c r="T92" s="7415"/>
      <c r="U92" s="7416"/>
      <c r="V92" s="7414"/>
      <c r="W92" s="7414"/>
      <c r="X92" s="7417"/>
      <c r="Y92" s="7419"/>
      <c r="Z92" s="7414"/>
      <c r="AA92" s="7414"/>
      <c r="AB92" s="7417"/>
      <c r="AC92" s="2"/>
      <c r="AD92" s="261"/>
    </row>
    <row r="93" spans="1:30">
      <c r="A93" s="261"/>
      <c r="B93" s="2"/>
      <c r="C93" s="7408" t="s">
        <v>652</v>
      </c>
      <c r="D93" s="7409"/>
      <c r="E93" s="7410">
        <f t="shared" si="11"/>
        <v>0</v>
      </c>
      <c r="F93" s="7411">
        <f t="shared" si="11"/>
        <v>0</v>
      </c>
      <c r="G93" s="7411">
        <f t="shared" si="11"/>
        <v>0</v>
      </c>
      <c r="H93" s="7412">
        <f t="shared" si="11"/>
        <v>0</v>
      </c>
      <c r="I93" s="7413"/>
      <c r="J93" s="7414"/>
      <c r="K93" s="7414"/>
      <c r="L93" s="7415"/>
      <c r="M93" s="7416"/>
      <c r="N93" s="7414"/>
      <c r="O93" s="7414"/>
      <c r="P93" s="7417"/>
      <c r="Q93" s="7418"/>
      <c r="R93" s="7414"/>
      <c r="S93" s="7414"/>
      <c r="T93" s="7415"/>
      <c r="U93" s="7416"/>
      <c r="V93" s="7414"/>
      <c r="W93" s="7414"/>
      <c r="X93" s="7417"/>
      <c r="Y93" s="7419"/>
      <c r="Z93" s="7414"/>
      <c r="AA93" s="7414"/>
      <c r="AB93" s="7417"/>
      <c r="AC93" s="2"/>
      <c r="AD93" s="261"/>
    </row>
    <row r="94" spans="1:30">
      <c r="A94" s="261"/>
      <c r="B94" s="2"/>
      <c r="C94" s="7408" t="s">
        <v>653</v>
      </c>
      <c r="D94" s="7409"/>
      <c r="E94" s="7410">
        <f t="shared" si="11"/>
        <v>0</v>
      </c>
      <c r="F94" s="7411">
        <f t="shared" si="11"/>
        <v>0</v>
      </c>
      <c r="G94" s="7411">
        <f t="shared" si="11"/>
        <v>0</v>
      </c>
      <c r="H94" s="7412">
        <f t="shared" si="11"/>
        <v>0</v>
      </c>
      <c r="I94" s="7413"/>
      <c r="J94" s="7414"/>
      <c r="K94" s="7414"/>
      <c r="L94" s="7415"/>
      <c r="M94" s="7416"/>
      <c r="N94" s="7414"/>
      <c r="O94" s="7414"/>
      <c r="P94" s="7417"/>
      <c r="Q94" s="7418"/>
      <c r="R94" s="7414"/>
      <c r="S94" s="7414"/>
      <c r="T94" s="7415"/>
      <c r="U94" s="7416"/>
      <c r="V94" s="7414"/>
      <c r="W94" s="7414"/>
      <c r="X94" s="7417"/>
      <c r="Y94" s="7419"/>
      <c r="Z94" s="7414"/>
      <c r="AA94" s="7414"/>
      <c r="AB94" s="7417"/>
      <c r="AC94" s="2"/>
      <c r="AD94" s="261"/>
    </row>
    <row r="95" spans="1:30">
      <c r="A95" s="261"/>
      <c r="B95" s="2"/>
      <c r="C95" s="7408" t="s">
        <v>654</v>
      </c>
      <c r="D95" s="7409"/>
      <c r="E95" s="7410">
        <f t="shared" si="11"/>
        <v>0</v>
      </c>
      <c r="F95" s="7411">
        <f t="shared" si="11"/>
        <v>0</v>
      </c>
      <c r="G95" s="7411">
        <f t="shared" si="11"/>
        <v>0</v>
      </c>
      <c r="H95" s="7412">
        <f t="shared" si="11"/>
        <v>0</v>
      </c>
      <c r="I95" s="7413"/>
      <c r="J95" s="7414"/>
      <c r="K95" s="7414"/>
      <c r="L95" s="7415"/>
      <c r="M95" s="7416"/>
      <c r="N95" s="7414"/>
      <c r="O95" s="7414"/>
      <c r="P95" s="7417"/>
      <c r="Q95" s="7418"/>
      <c r="R95" s="7414"/>
      <c r="S95" s="7414"/>
      <c r="T95" s="7415"/>
      <c r="U95" s="7416"/>
      <c r="V95" s="7414"/>
      <c r="W95" s="7414"/>
      <c r="X95" s="7417"/>
      <c r="Y95" s="7419"/>
      <c r="Z95" s="7414"/>
      <c r="AA95" s="7414"/>
      <c r="AB95" s="7417"/>
      <c r="AC95" s="2"/>
      <c r="AD95" s="261"/>
    </row>
    <row r="96" spans="1:30">
      <c r="A96" s="261"/>
      <c r="B96" s="2"/>
      <c r="C96" s="7408" t="s">
        <v>655</v>
      </c>
      <c r="D96" s="7409"/>
      <c r="E96" s="7410">
        <f t="shared" si="11"/>
        <v>0</v>
      </c>
      <c r="F96" s="7411">
        <f t="shared" si="11"/>
        <v>0</v>
      </c>
      <c r="G96" s="7411">
        <f t="shared" si="11"/>
        <v>0</v>
      </c>
      <c r="H96" s="7412">
        <f t="shared" si="11"/>
        <v>0</v>
      </c>
      <c r="I96" s="7413"/>
      <c r="J96" s="7414"/>
      <c r="K96" s="7414"/>
      <c r="L96" s="7415"/>
      <c r="M96" s="7416"/>
      <c r="N96" s="7414"/>
      <c r="O96" s="7414"/>
      <c r="P96" s="7417"/>
      <c r="Q96" s="7418"/>
      <c r="R96" s="7414"/>
      <c r="S96" s="7414"/>
      <c r="T96" s="7415"/>
      <c r="U96" s="7416"/>
      <c r="V96" s="7414"/>
      <c r="W96" s="7414"/>
      <c r="X96" s="7417"/>
      <c r="Y96" s="7419"/>
      <c r="Z96" s="7414"/>
      <c r="AA96" s="7414"/>
      <c r="AB96" s="7417"/>
      <c r="AC96" s="2"/>
      <c r="AD96" s="261"/>
    </row>
    <row r="97" spans="1:30">
      <c r="A97" s="261"/>
      <c r="B97" s="2"/>
      <c r="C97" s="7408" t="s">
        <v>656</v>
      </c>
      <c r="D97" s="7409"/>
      <c r="E97" s="7410">
        <f t="shared" si="11"/>
        <v>0</v>
      </c>
      <c r="F97" s="7411">
        <f t="shared" si="11"/>
        <v>0</v>
      </c>
      <c r="G97" s="7411">
        <f t="shared" si="11"/>
        <v>0</v>
      </c>
      <c r="H97" s="7412">
        <f t="shared" si="11"/>
        <v>0</v>
      </c>
      <c r="I97" s="7413"/>
      <c r="J97" s="7414"/>
      <c r="K97" s="7414"/>
      <c r="L97" s="7415"/>
      <c r="M97" s="7416"/>
      <c r="N97" s="7414"/>
      <c r="O97" s="7414"/>
      <c r="P97" s="7417"/>
      <c r="Q97" s="7418"/>
      <c r="R97" s="7414"/>
      <c r="S97" s="7414"/>
      <c r="T97" s="7415"/>
      <c r="U97" s="7416"/>
      <c r="V97" s="7414"/>
      <c r="W97" s="7414"/>
      <c r="X97" s="7417"/>
      <c r="Y97" s="7419"/>
      <c r="Z97" s="7414"/>
      <c r="AA97" s="7414"/>
      <c r="AB97" s="7417"/>
      <c r="AC97" s="2"/>
      <c r="AD97" s="261"/>
    </row>
    <row r="98" spans="1:30">
      <c r="A98" s="261"/>
      <c r="B98" s="2"/>
      <c r="C98" s="7408" t="s">
        <v>657</v>
      </c>
      <c r="D98" s="7409"/>
      <c r="E98" s="7410">
        <f t="shared" si="11"/>
        <v>0</v>
      </c>
      <c r="F98" s="7411">
        <f t="shared" si="11"/>
        <v>0</v>
      </c>
      <c r="G98" s="7411">
        <f t="shared" si="11"/>
        <v>0</v>
      </c>
      <c r="H98" s="7412">
        <f t="shared" si="11"/>
        <v>0</v>
      </c>
      <c r="I98" s="7413"/>
      <c r="J98" s="7414"/>
      <c r="K98" s="7414"/>
      <c r="L98" s="7415"/>
      <c r="M98" s="7416"/>
      <c r="N98" s="7414"/>
      <c r="O98" s="7414"/>
      <c r="P98" s="7417"/>
      <c r="Q98" s="7418"/>
      <c r="R98" s="7414"/>
      <c r="S98" s="7414"/>
      <c r="T98" s="7415"/>
      <c r="U98" s="7416"/>
      <c r="V98" s="7414"/>
      <c r="W98" s="7414"/>
      <c r="X98" s="7417"/>
      <c r="Y98" s="7419"/>
      <c r="Z98" s="7414"/>
      <c r="AA98" s="7414"/>
      <c r="AB98" s="7417"/>
      <c r="AC98" s="2"/>
      <c r="AD98" s="261"/>
    </row>
    <row r="99" spans="1:30">
      <c r="A99" s="261"/>
      <c r="B99" s="2"/>
      <c r="C99" s="7421"/>
      <c r="D99" s="7422" t="s">
        <v>4677</v>
      </c>
      <c r="E99" s="7423">
        <f t="shared" si="11"/>
        <v>0</v>
      </c>
      <c r="F99" s="7424">
        <f t="shared" si="11"/>
        <v>0</v>
      </c>
      <c r="G99" s="7424">
        <f t="shared" si="11"/>
        <v>0</v>
      </c>
      <c r="H99" s="7425">
        <f t="shared" si="11"/>
        <v>0</v>
      </c>
      <c r="I99" s="7426"/>
      <c r="J99" s="7427"/>
      <c r="K99" s="7427"/>
      <c r="L99" s="7428"/>
      <c r="M99" s="7429"/>
      <c r="N99" s="7427"/>
      <c r="O99" s="7427"/>
      <c r="P99" s="7430"/>
      <c r="Q99" s="7431"/>
      <c r="R99" s="7427"/>
      <c r="S99" s="7427"/>
      <c r="T99" s="7428"/>
      <c r="U99" s="7429"/>
      <c r="V99" s="7427"/>
      <c r="W99" s="7427"/>
      <c r="X99" s="7430"/>
      <c r="Y99" s="7432"/>
      <c r="Z99" s="7427"/>
      <c r="AA99" s="7427"/>
      <c r="AB99" s="7430"/>
      <c r="AC99" s="2"/>
      <c r="AD99" s="261"/>
    </row>
    <row r="100" spans="1:30">
      <c r="A100" s="261"/>
      <c r="B100" s="2"/>
      <c r="C100" s="7401" t="s">
        <v>658</v>
      </c>
      <c r="D100" s="7402" t="s">
        <v>4676</v>
      </c>
      <c r="E100" s="7403">
        <f t="shared" si="11"/>
        <v>0</v>
      </c>
      <c r="F100" s="7404">
        <f t="shared" si="11"/>
        <v>0</v>
      </c>
      <c r="G100" s="7404">
        <f t="shared" si="11"/>
        <v>0</v>
      </c>
      <c r="H100" s="7405">
        <f t="shared" si="11"/>
        <v>0</v>
      </c>
      <c r="I100" s="7406">
        <f>SUM(I101:I107)</f>
        <v>0</v>
      </c>
      <c r="J100" s="7433">
        <f t="shared" ref="J100:AB100" si="14">SUM(J101:J107)</f>
        <v>0</v>
      </c>
      <c r="K100" s="7433">
        <f t="shared" si="14"/>
        <v>0</v>
      </c>
      <c r="L100" s="7434">
        <f t="shared" si="14"/>
        <v>0</v>
      </c>
      <c r="M100" s="7435">
        <f t="shared" si="14"/>
        <v>0</v>
      </c>
      <c r="N100" s="7433">
        <f t="shared" si="14"/>
        <v>0</v>
      </c>
      <c r="O100" s="7433">
        <f t="shared" si="14"/>
        <v>0</v>
      </c>
      <c r="P100" s="7436">
        <f t="shared" si="14"/>
        <v>0</v>
      </c>
      <c r="Q100" s="7437">
        <f t="shared" si="14"/>
        <v>0</v>
      </c>
      <c r="R100" s="7433">
        <f t="shared" si="14"/>
        <v>0</v>
      </c>
      <c r="S100" s="7433">
        <f t="shared" si="14"/>
        <v>0</v>
      </c>
      <c r="T100" s="7434">
        <f t="shared" si="14"/>
        <v>0</v>
      </c>
      <c r="U100" s="7435">
        <f t="shared" si="14"/>
        <v>0</v>
      </c>
      <c r="V100" s="7433">
        <f t="shared" si="14"/>
        <v>0</v>
      </c>
      <c r="W100" s="7433">
        <f t="shared" si="14"/>
        <v>0</v>
      </c>
      <c r="X100" s="7436">
        <f t="shared" si="14"/>
        <v>0</v>
      </c>
      <c r="Y100" s="7438">
        <f t="shared" si="14"/>
        <v>0</v>
      </c>
      <c r="Z100" s="7433">
        <f t="shared" si="14"/>
        <v>0</v>
      </c>
      <c r="AA100" s="7433">
        <f t="shared" si="14"/>
        <v>0</v>
      </c>
      <c r="AB100" s="7436">
        <f t="shared" si="14"/>
        <v>0</v>
      </c>
      <c r="AC100" s="2"/>
      <c r="AD100" s="261"/>
    </row>
    <row r="101" spans="1:30">
      <c r="A101" s="261"/>
      <c r="B101" s="2"/>
      <c r="C101" s="7408" t="s">
        <v>659</v>
      </c>
      <c r="D101" s="7409"/>
      <c r="E101" s="7410">
        <f t="shared" si="11"/>
        <v>0</v>
      </c>
      <c r="F101" s="7411">
        <f t="shared" si="11"/>
        <v>0</v>
      </c>
      <c r="G101" s="7411">
        <f t="shared" si="11"/>
        <v>0</v>
      </c>
      <c r="H101" s="7412">
        <f t="shared" si="11"/>
        <v>0</v>
      </c>
      <c r="I101" s="7413"/>
      <c r="J101" s="7414"/>
      <c r="K101" s="7414"/>
      <c r="L101" s="7415"/>
      <c r="M101" s="7416"/>
      <c r="N101" s="7414"/>
      <c r="O101" s="7414"/>
      <c r="P101" s="7417"/>
      <c r="Q101" s="7418"/>
      <c r="R101" s="7414"/>
      <c r="S101" s="7414"/>
      <c r="T101" s="7415"/>
      <c r="U101" s="7416"/>
      <c r="V101" s="7414"/>
      <c r="W101" s="7414"/>
      <c r="X101" s="7417"/>
      <c r="Y101" s="7419"/>
      <c r="Z101" s="7414"/>
      <c r="AA101" s="7414"/>
      <c r="AB101" s="7417"/>
      <c r="AC101" s="2"/>
      <c r="AD101" s="261"/>
    </row>
    <row r="102" spans="1:30">
      <c r="A102" s="261"/>
      <c r="B102" s="2"/>
      <c r="C102" s="7408" t="s">
        <v>660</v>
      </c>
      <c r="D102" s="7409"/>
      <c r="E102" s="7410">
        <f t="shared" si="11"/>
        <v>0</v>
      </c>
      <c r="F102" s="7411">
        <f t="shared" si="11"/>
        <v>0</v>
      </c>
      <c r="G102" s="7411">
        <f t="shared" si="11"/>
        <v>0</v>
      </c>
      <c r="H102" s="7412">
        <f t="shared" si="11"/>
        <v>0</v>
      </c>
      <c r="I102" s="7413"/>
      <c r="J102" s="7414"/>
      <c r="K102" s="7414"/>
      <c r="L102" s="7415"/>
      <c r="M102" s="7416"/>
      <c r="N102" s="7414"/>
      <c r="O102" s="7414"/>
      <c r="P102" s="7417"/>
      <c r="Q102" s="7418"/>
      <c r="R102" s="7414"/>
      <c r="S102" s="7414"/>
      <c r="T102" s="7415"/>
      <c r="U102" s="7416"/>
      <c r="V102" s="7414"/>
      <c r="W102" s="7414"/>
      <c r="X102" s="7417"/>
      <c r="Y102" s="7419"/>
      <c r="Z102" s="7414"/>
      <c r="AA102" s="7414"/>
      <c r="AB102" s="7417"/>
      <c r="AC102" s="2"/>
      <c r="AD102" s="261"/>
    </row>
    <row r="103" spans="1:30">
      <c r="A103" s="261"/>
      <c r="B103" s="2"/>
      <c r="C103" s="7408" t="s">
        <v>661</v>
      </c>
      <c r="D103" s="7409"/>
      <c r="E103" s="7410">
        <f t="shared" si="11"/>
        <v>0</v>
      </c>
      <c r="F103" s="7411">
        <f t="shared" si="11"/>
        <v>0</v>
      </c>
      <c r="G103" s="7411">
        <f t="shared" si="11"/>
        <v>0</v>
      </c>
      <c r="H103" s="7412">
        <f t="shared" si="11"/>
        <v>0</v>
      </c>
      <c r="I103" s="7413"/>
      <c r="J103" s="7414"/>
      <c r="K103" s="7414"/>
      <c r="L103" s="7415"/>
      <c r="M103" s="7416"/>
      <c r="N103" s="7414"/>
      <c r="O103" s="7414"/>
      <c r="P103" s="7417"/>
      <c r="Q103" s="7418"/>
      <c r="R103" s="7414"/>
      <c r="S103" s="7414"/>
      <c r="T103" s="7415"/>
      <c r="U103" s="7416"/>
      <c r="V103" s="7414"/>
      <c r="W103" s="7414"/>
      <c r="X103" s="7417"/>
      <c r="Y103" s="7419"/>
      <c r="Z103" s="7414"/>
      <c r="AA103" s="7414"/>
      <c r="AB103" s="7417"/>
      <c r="AC103" s="2"/>
      <c r="AD103" s="261"/>
    </row>
    <row r="104" spans="1:30">
      <c r="A104" s="261"/>
      <c r="B104" s="2"/>
      <c r="C104" s="7408" t="s">
        <v>662</v>
      </c>
      <c r="D104" s="7409"/>
      <c r="E104" s="7410">
        <f t="shared" si="11"/>
        <v>0</v>
      </c>
      <c r="F104" s="7411">
        <f t="shared" si="11"/>
        <v>0</v>
      </c>
      <c r="G104" s="7411">
        <f t="shared" si="11"/>
        <v>0</v>
      </c>
      <c r="H104" s="7412">
        <f t="shared" si="11"/>
        <v>0</v>
      </c>
      <c r="I104" s="7413"/>
      <c r="J104" s="7414"/>
      <c r="K104" s="7414"/>
      <c r="L104" s="7415"/>
      <c r="M104" s="7416"/>
      <c r="N104" s="7414"/>
      <c r="O104" s="7414"/>
      <c r="P104" s="7417"/>
      <c r="Q104" s="7418"/>
      <c r="R104" s="7414"/>
      <c r="S104" s="7414"/>
      <c r="T104" s="7415"/>
      <c r="U104" s="7416"/>
      <c r="V104" s="7414"/>
      <c r="W104" s="7414"/>
      <c r="X104" s="7417"/>
      <c r="Y104" s="7419"/>
      <c r="Z104" s="7414"/>
      <c r="AA104" s="7414"/>
      <c r="AB104" s="7417"/>
      <c r="AC104" s="2"/>
      <c r="AD104" s="261"/>
    </row>
    <row r="105" spans="1:30">
      <c r="A105" s="261"/>
      <c r="B105" s="2"/>
      <c r="C105" s="7408" t="s">
        <v>663</v>
      </c>
      <c r="D105" s="7409"/>
      <c r="E105" s="7410">
        <f t="shared" si="11"/>
        <v>0</v>
      </c>
      <c r="F105" s="7411">
        <f t="shared" si="11"/>
        <v>0</v>
      </c>
      <c r="G105" s="7411">
        <f t="shared" si="11"/>
        <v>0</v>
      </c>
      <c r="H105" s="7412">
        <f t="shared" si="11"/>
        <v>0</v>
      </c>
      <c r="I105" s="7413"/>
      <c r="J105" s="7414"/>
      <c r="K105" s="7414"/>
      <c r="L105" s="7415"/>
      <c r="M105" s="7416"/>
      <c r="N105" s="7414"/>
      <c r="O105" s="7414"/>
      <c r="P105" s="7417"/>
      <c r="Q105" s="7418"/>
      <c r="R105" s="7414"/>
      <c r="S105" s="7414"/>
      <c r="T105" s="7415"/>
      <c r="U105" s="7416"/>
      <c r="V105" s="7414"/>
      <c r="W105" s="7414"/>
      <c r="X105" s="7417"/>
      <c r="Y105" s="7419"/>
      <c r="Z105" s="7414"/>
      <c r="AA105" s="7414"/>
      <c r="AB105" s="7417"/>
      <c r="AC105" s="2"/>
      <c r="AD105" s="261"/>
    </row>
    <row r="106" spans="1:30">
      <c r="A106" s="261"/>
      <c r="B106" s="2"/>
      <c r="C106" s="7408" t="s">
        <v>664</v>
      </c>
      <c r="D106" s="7409"/>
      <c r="E106" s="7410">
        <f t="shared" si="11"/>
        <v>0</v>
      </c>
      <c r="F106" s="7411">
        <f t="shared" si="11"/>
        <v>0</v>
      </c>
      <c r="G106" s="7411">
        <f t="shared" si="11"/>
        <v>0</v>
      </c>
      <c r="H106" s="7412">
        <f t="shared" si="11"/>
        <v>0</v>
      </c>
      <c r="I106" s="7413"/>
      <c r="J106" s="7414"/>
      <c r="K106" s="7414"/>
      <c r="L106" s="7415"/>
      <c r="M106" s="7416"/>
      <c r="N106" s="7414"/>
      <c r="O106" s="7414"/>
      <c r="P106" s="7417"/>
      <c r="Q106" s="7418"/>
      <c r="R106" s="7414"/>
      <c r="S106" s="7414"/>
      <c r="T106" s="7415"/>
      <c r="U106" s="7416"/>
      <c r="V106" s="7414"/>
      <c r="W106" s="7414"/>
      <c r="X106" s="7417"/>
      <c r="Y106" s="7419"/>
      <c r="Z106" s="7414"/>
      <c r="AA106" s="7414"/>
      <c r="AB106" s="7417"/>
      <c r="AC106" s="2"/>
      <c r="AD106" s="261"/>
    </row>
    <row r="107" spans="1:30">
      <c r="A107" s="261"/>
      <c r="B107" s="2"/>
      <c r="C107" s="7408" t="s">
        <v>665</v>
      </c>
      <c r="D107" s="7409"/>
      <c r="E107" s="7410">
        <f t="shared" si="11"/>
        <v>0</v>
      </c>
      <c r="F107" s="7411">
        <f t="shared" si="11"/>
        <v>0</v>
      </c>
      <c r="G107" s="7411">
        <f t="shared" si="11"/>
        <v>0</v>
      </c>
      <c r="H107" s="7412">
        <f t="shared" si="11"/>
        <v>0</v>
      </c>
      <c r="I107" s="7413"/>
      <c r="J107" s="7414"/>
      <c r="K107" s="7414"/>
      <c r="L107" s="7415"/>
      <c r="M107" s="7416"/>
      <c r="N107" s="7414"/>
      <c r="O107" s="7414"/>
      <c r="P107" s="7417"/>
      <c r="Q107" s="7418"/>
      <c r="R107" s="7414"/>
      <c r="S107" s="7414"/>
      <c r="T107" s="7415"/>
      <c r="U107" s="7416"/>
      <c r="V107" s="7414"/>
      <c r="W107" s="7414"/>
      <c r="X107" s="7417"/>
      <c r="Y107" s="7419"/>
      <c r="Z107" s="7414"/>
      <c r="AA107" s="7414"/>
      <c r="AB107" s="7417"/>
      <c r="AC107" s="2"/>
      <c r="AD107" s="261"/>
    </row>
    <row r="108" spans="1:30">
      <c r="A108" s="261"/>
      <c r="B108" s="2"/>
      <c r="C108" s="7421"/>
      <c r="D108" s="7422" t="s">
        <v>4677</v>
      </c>
      <c r="E108" s="7423">
        <f t="shared" si="11"/>
        <v>0</v>
      </c>
      <c r="F108" s="7424">
        <f t="shared" si="11"/>
        <v>0</v>
      </c>
      <c r="G108" s="7424">
        <f t="shared" si="11"/>
        <v>0</v>
      </c>
      <c r="H108" s="7425">
        <f t="shared" si="11"/>
        <v>0</v>
      </c>
      <c r="I108" s="7426"/>
      <c r="J108" s="7427"/>
      <c r="K108" s="7427"/>
      <c r="L108" s="7428"/>
      <c r="M108" s="7429"/>
      <c r="N108" s="7427"/>
      <c r="O108" s="7427"/>
      <c r="P108" s="7430"/>
      <c r="Q108" s="7431"/>
      <c r="R108" s="7427"/>
      <c r="S108" s="7427"/>
      <c r="T108" s="7428"/>
      <c r="U108" s="7429"/>
      <c r="V108" s="7427"/>
      <c r="W108" s="7427"/>
      <c r="X108" s="7430"/>
      <c r="Y108" s="7432"/>
      <c r="Z108" s="7427"/>
      <c r="AA108" s="7427"/>
      <c r="AB108" s="7430"/>
      <c r="AC108" s="2"/>
      <c r="AD108" s="261"/>
    </row>
    <row r="109" spans="1:30">
      <c r="A109" s="261"/>
      <c r="B109" s="2"/>
      <c r="C109" s="7401" t="s">
        <v>666</v>
      </c>
      <c r="D109" s="7402" t="s">
        <v>4676</v>
      </c>
      <c r="E109" s="7403">
        <f t="shared" si="11"/>
        <v>0</v>
      </c>
      <c r="F109" s="7404">
        <f t="shared" si="11"/>
        <v>0</v>
      </c>
      <c r="G109" s="7404">
        <f t="shared" si="11"/>
        <v>0</v>
      </c>
      <c r="H109" s="7405">
        <f t="shared" si="11"/>
        <v>0</v>
      </c>
      <c r="I109" s="7406">
        <f>SUM(I110:I116)</f>
        <v>0</v>
      </c>
      <c r="J109" s="7433">
        <f t="shared" ref="J109:AB109" si="15">SUM(J110:J116)</f>
        <v>0</v>
      </c>
      <c r="K109" s="7433">
        <f t="shared" si="15"/>
        <v>0</v>
      </c>
      <c r="L109" s="7434">
        <f t="shared" si="15"/>
        <v>0</v>
      </c>
      <c r="M109" s="7435">
        <f t="shared" si="15"/>
        <v>0</v>
      </c>
      <c r="N109" s="7433">
        <f t="shared" si="15"/>
        <v>0</v>
      </c>
      <c r="O109" s="7433">
        <f t="shared" si="15"/>
        <v>0</v>
      </c>
      <c r="P109" s="7436">
        <f t="shared" si="15"/>
        <v>0</v>
      </c>
      <c r="Q109" s="7437">
        <f t="shared" si="15"/>
        <v>0</v>
      </c>
      <c r="R109" s="7433">
        <f t="shared" si="15"/>
        <v>0</v>
      </c>
      <c r="S109" s="7433">
        <f t="shared" si="15"/>
        <v>0</v>
      </c>
      <c r="T109" s="7434">
        <f t="shared" si="15"/>
        <v>0</v>
      </c>
      <c r="U109" s="7435">
        <f t="shared" si="15"/>
        <v>0</v>
      </c>
      <c r="V109" s="7433">
        <f t="shared" si="15"/>
        <v>0</v>
      </c>
      <c r="W109" s="7433">
        <f t="shared" si="15"/>
        <v>0</v>
      </c>
      <c r="X109" s="7436">
        <f t="shared" si="15"/>
        <v>0</v>
      </c>
      <c r="Y109" s="7438">
        <f t="shared" si="15"/>
        <v>0</v>
      </c>
      <c r="Z109" s="7433">
        <f t="shared" si="15"/>
        <v>0</v>
      </c>
      <c r="AA109" s="7433">
        <f t="shared" si="15"/>
        <v>0</v>
      </c>
      <c r="AB109" s="7436">
        <f t="shared" si="15"/>
        <v>0</v>
      </c>
      <c r="AC109" s="2"/>
      <c r="AD109" s="261"/>
    </row>
    <row r="110" spans="1:30">
      <c r="A110" s="261"/>
      <c r="B110" s="2"/>
      <c r="C110" s="7408" t="s">
        <v>667</v>
      </c>
      <c r="D110" s="7409"/>
      <c r="E110" s="7410">
        <f t="shared" si="11"/>
        <v>0</v>
      </c>
      <c r="F110" s="7411">
        <f t="shared" si="11"/>
        <v>0</v>
      </c>
      <c r="G110" s="7411">
        <f t="shared" si="11"/>
        <v>0</v>
      </c>
      <c r="H110" s="7412">
        <f t="shared" si="11"/>
        <v>0</v>
      </c>
      <c r="I110" s="7413"/>
      <c r="J110" s="7414"/>
      <c r="K110" s="7414"/>
      <c r="L110" s="7415"/>
      <c r="M110" s="7416"/>
      <c r="N110" s="7414"/>
      <c r="O110" s="7414"/>
      <c r="P110" s="7417"/>
      <c r="Q110" s="7418"/>
      <c r="R110" s="7414"/>
      <c r="S110" s="7414"/>
      <c r="T110" s="7415"/>
      <c r="U110" s="7416"/>
      <c r="V110" s="7414"/>
      <c r="W110" s="7414"/>
      <c r="X110" s="7417"/>
      <c r="Y110" s="7419"/>
      <c r="Z110" s="7414"/>
      <c r="AA110" s="7414"/>
      <c r="AB110" s="7417"/>
      <c r="AC110" s="2"/>
      <c r="AD110" s="261"/>
    </row>
    <row r="111" spans="1:30">
      <c r="A111" s="261"/>
      <c r="B111" s="2"/>
      <c r="C111" s="7408" t="s">
        <v>668</v>
      </c>
      <c r="D111" s="7409"/>
      <c r="E111" s="7410">
        <f t="shared" ref="E111:H142" si="16">I111+M111+Q111+U111+Y111</f>
        <v>0</v>
      </c>
      <c r="F111" s="7411">
        <f t="shared" si="16"/>
        <v>0</v>
      </c>
      <c r="G111" s="7411">
        <f t="shared" si="16"/>
        <v>0</v>
      </c>
      <c r="H111" s="7412">
        <f t="shared" si="16"/>
        <v>0</v>
      </c>
      <c r="I111" s="7413"/>
      <c r="J111" s="7414"/>
      <c r="K111" s="7414"/>
      <c r="L111" s="7415"/>
      <c r="M111" s="7416"/>
      <c r="N111" s="7414"/>
      <c r="O111" s="7414"/>
      <c r="P111" s="7417"/>
      <c r="Q111" s="7418"/>
      <c r="R111" s="7414"/>
      <c r="S111" s="7414"/>
      <c r="T111" s="7415"/>
      <c r="U111" s="7416"/>
      <c r="V111" s="7414"/>
      <c r="W111" s="7414"/>
      <c r="X111" s="7417"/>
      <c r="Y111" s="7419"/>
      <c r="Z111" s="7414"/>
      <c r="AA111" s="7414"/>
      <c r="AB111" s="7417"/>
      <c r="AC111" s="2"/>
      <c r="AD111" s="261"/>
    </row>
    <row r="112" spans="1:30">
      <c r="A112" s="261"/>
      <c r="B112" s="2"/>
      <c r="C112" s="7408" t="s">
        <v>669</v>
      </c>
      <c r="D112" s="7409"/>
      <c r="E112" s="7410">
        <f t="shared" si="16"/>
        <v>0</v>
      </c>
      <c r="F112" s="7411">
        <f t="shared" si="16"/>
        <v>0</v>
      </c>
      <c r="G112" s="7411">
        <f t="shared" si="16"/>
        <v>0</v>
      </c>
      <c r="H112" s="7412">
        <f t="shared" si="16"/>
        <v>0</v>
      </c>
      <c r="I112" s="7413"/>
      <c r="J112" s="7414"/>
      <c r="K112" s="7414"/>
      <c r="L112" s="7415"/>
      <c r="M112" s="7416"/>
      <c r="N112" s="7414"/>
      <c r="O112" s="7414"/>
      <c r="P112" s="7417"/>
      <c r="Q112" s="7418"/>
      <c r="R112" s="7414"/>
      <c r="S112" s="7414"/>
      <c r="T112" s="7415"/>
      <c r="U112" s="7416"/>
      <c r="V112" s="7414"/>
      <c r="W112" s="7414"/>
      <c r="X112" s="7417"/>
      <c r="Y112" s="7419"/>
      <c r="Z112" s="7414"/>
      <c r="AA112" s="7414"/>
      <c r="AB112" s="7417"/>
      <c r="AC112" s="2"/>
      <c r="AD112" s="261"/>
    </row>
    <row r="113" spans="1:30">
      <c r="A113" s="261"/>
      <c r="B113" s="2"/>
      <c r="C113" s="7408" t="s">
        <v>670</v>
      </c>
      <c r="D113" s="7409"/>
      <c r="E113" s="7410">
        <f t="shared" si="16"/>
        <v>0</v>
      </c>
      <c r="F113" s="7411">
        <f t="shared" si="16"/>
        <v>0</v>
      </c>
      <c r="G113" s="7411">
        <f t="shared" si="16"/>
        <v>0</v>
      </c>
      <c r="H113" s="7412">
        <f t="shared" si="16"/>
        <v>0</v>
      </c>
      <c r="I113" s="7413"/>
      <c r="J113" s="7414"/>
      <c r="K113" s="7414"/>
      <c r="L113" s="7415"/>
      <c r="M113" s="7416"/>
      <c r="N113" s="7414"/>
      <c r="O113" s="7414"/>
      <c r="P113" s="7417"/>
      <c r="Q113" s="7418"/>
      <c r="R113" s="7414"/>
      <c r="S113" s="7414"/>
      <c r="T113" s="7415"/>
      <c r="U113" s="7416"/>
      <c r="V113" s="7414"/>
      <c r="W113" s="7414"/>
      <c r="X113" s="7417"/>
      <c r="Y113" s="7419"/>
      <c r="Z113" s="7414"/>
      <c r="AA113" s="7414"/>
      <c r="AB113" s="7417"/>
      <c r="AC113" s="2"/>
      <c r="AD113" s="261"/>
    </row>
    <row r="114" spans="1:30">
      <c r="A114" s="261"/>
      <c r="B114" s="2"/>
      <c r="C114" s="7408" t="s">
        <v>671</v>
      </c>
      <c r="D114" s="7409"/>
      <c r="E114" s="7410">
        <f t="shared" si="16"/>
        <v>0</v>
      </c>
      <c r="F114" s="7411">
        <f t="shared" si="16"/>
        <v>0</v>
      </c>
      <c r="G114" s="7411">
        <f t="shared" si="16"/>
        <v>0</v>
      </c>
      <c r="H114" s="7412">
        <f t="shared" si="16"/>
        <v>0</v>
      </c>
      <c r="I114" s="7413"/>
      <c r="J114" s="7414"/>
      <c r="K114" s="7414"/>
      <c r="L114" s="7415"/>
      <c r="M114" s="7416"/>
      <c r="N114" s="7414"/>
      <c r="O114" s="7414"/>
      <c r="P114" s="7417"/>
      <c r="Q114" s="7418"/>
      <c r="R114" s="7414"/>
      <c r="S114" s="7414"/>
      <c r="T114" s="7415"/>
      <c r="U114" s="7416"/>
      <c r="V114" s="7414"/>
      <c r="W114" s="7414"/>
      <c r="X114" s="7417"/>
      <c r="Y114" s="7419"/>
      <c r="Z114" s="7414"/>
      <c r="AA114" s="7414"/>
      <c r="AB114" s="7417"/>
      <c r="AC114" s="2"/>
      <c r="AD114" s="261"/>
    </row>
    <row r="115" spans="1:30">
      <c r="A115" s="261"/>
      <c r="B115" s="2"/>
      <c r="C115" s="7408" t="s">
        <v>672</v>
      </c>
      <c r="D115" s="7409"/>
      <c r="E115" s="7410">
        <f t="shared" si="16"/>
        <v>0</v>
      </c>
      <c r="F115" s="7411">
        <f t="shared" si="16"/>
        <v>0</v>
      </c>
      <c r="G115" s="7411">
        <f t="shared" si="16"/>
        <v>0</v>
      </c>
      <c r="H115" s="7412">
        <f t="shared" si="16"/>
        <v>0</v>
      </c>
      <c r="I115" s="7413"/>
      <c r="J115" s="7414"/>
      <c r="K115" s="7414"/>
      <c r="L115" s="7415"/>
      <c r="M115" s="7416"/>
      <c r="N115" s="7414"/>
      <c r="O115" s="7414"/>
      <c r="P115" s="7417"/>
      <c r="Q115" s="7418"/>
      <c r="R115" s="7414"/>
      <c r="S115" s="7414"/>
      <c r="T115" s="7415"/>
      <c r="U115" s="7416"/>
      <c r="V115" s="7414"/>
      <c r="W115" s="7414"/>
      <c r="X115" s="7417"/>
      <c r="Y115" s="7419"/>
      <c r="Z115" s="7414"/>
      <c r="AA115" s="7414"/>
      <c r="AB115" s="7417"/>
      <c r="AC115" s="2"/>
      <c r="AD115" s="261"/>
    </row>
    <row r="116" spans="1:30">
      <c r="A116" s="261"/>
      <c r="B116" s="2"/>
      <c r="C116" s="7408" t="s">
        <v>673</v>
      </c>
      <c r="D116" s="1887"/>
      <c r="E116" s="7440">
        <f t="shared" si="16"/>
        <v>0</v>
      </c>
      <c r="F116" s="1888">
        <f t="shared" si="16"/>
        <v>0</v>
      </c>
      <c r="G116" s="1888">
        <f t="shared" si="16"/>
        <v>0</v>
      </c>
      <c r="H116" s="1889">
        <f t="shared" si="16"/>
        <v>0</v>
      </c>
      <c r="I116" s="1419"/>
      <c r="J116" s="1890"/>
      <c r="K116" s="1890"/>
      <c r="L116" s="1891"/>
      <c r="M116" s="7441"/>
      <c r="N116" s="1890"/>
      <c r="O116" s="1890"/>
      <c r="P116" s="1892"/>
      <c r="Q116" s="1420"/>
      <c r="R116" s="1890"/>
      <c r="S116" s="1890"/>
      <c r="T116" s="1891"/>
      <c r="U116" s="7441"/>
      <c r="V116" s="1890"/>
      <c r="W116" s="1890"/>
      <c r="X116" s="1892"/>
      <c r="Y116" s="942"/>
      <c r="Z116" s="1890"/>
      <c r="AA116" s="1890"/>
      <c r="AB116" s="1892"/>
      <c r="AC116" s="2"/>
      <c r="AD116" s="261"/>
    </row>
    <row r="117" spans="1:30">
      <c r="A117" s="261"/>
      <c r="B117" s="2"/>
      <c r="C117" s="7421"/>
      <c r="D117" s="7422" t="s">
        <v>4677</v>
      </c>
      <c r="E117" s="7423">
        <f t="shared" si="16"/>
        <v>0</v>
      </c>
      <c r="F117" s="7424">
        <f t="shared" si="16"/>
        <v>0</v>
      </c>
      <c r="G117" s="7424">
        <f t="shared" si="16"/>
        <v>0</v>
      </c>
      <c r="H117" s="7425">
        <f t="shared" si="16"/>
        <v>0</v>
      </c>
      <c r="I117" s="7426"/>
      <c r="J117" s="7427"/>
      <c r="K117" s="7427"/>
      <c r="L117" s="7428"/>
      <c r="M117" s="7429"/>
      <c r="N117" s="7427"/>
      <c r="O117" s="7427"/>
      <c r="P117" s="7430"/>
      <c r="Q117" s="7431"/>
      <c r="R117" s="7427"/>
      <c r="S117" s="7427"/>
      <c r="T117" s="7428"/>
      <c r="U117" s="7429"/>
      <c r="V117" s="7427"/>
      <c r="W117" s="7427"/>
      <c r="X117" s="7430"/>
      <c r="Y117" s="7432"/>
      <c r="Z117" s="7427"/>
      <c r="AA117" s="7427"/>
      <c r="AB117" s="7430"/>
      <c r="AC117" s="2"/>
      <c r="AD117" s="261"/>
    </row>
    <row r="118" spans="1:30">
      <c r="A118" s="261"/>
      <c r="B118" s="2"/>
      <c r="C118" s="7401" t="s">
        <v>4678</v>
      </c>
      <c r="D118" s="7402" t="s">
        <v>4676</v>
      </c>
      <c r="E118" s="7403">
        <f t="shared" si="16"/>
        <v>0</v>
      </c>
      <c r="F118" s="7404">
        <f t="shared" si="16"/>
        <v>0</v>
      </c>
      <c r="G118" s="7404">
        <f t="shared" si="16"/>
        <v>0</v>
      </c>
      <c r="H118" s="7405">
        <f t="shared" si="16"/>
        <v>0</v>
      </c>
      <c r="I118" s="7406">
        <f>SUM(I119:I123)</f>
        <v>0</v>
      </c>
      <c r="J118" s="7433">
        <f t="shared" ref="J118:AB118" si="17">SUM(J119:J123)</f>
        <v>0</v>
      </c>
      <c r="K118" s="7433">
        <f t="shared" si="17"/>
        <v>0</v>
      </c>
      <c r="L118" s="7434">
        <f t="shared" si="17"/>
        <v>0</v>
      </c>
      <c r="M118" s="7435">
        <f t="shared" si="17"/>
        <v>0</v>
      </c>
      <c r="N118" s="7433">
        <f t="shared" si="17"/>
        <v>0</v>
      </c>
      <c r="O118" s="7433">
        <f t="shared" si="17"/>
        <v>0</v>
      </c>
      <c r="P118" s="7436">
        <f t="shared" si="17"/>
        <v>0</v>
      </c>
      <c r="Q118" s="7437">
        <f t="shared" si="17"/>
        <v>0</v>
      </c>
      <c r="R118" s="7433">
        <f t="shared" si="17"/>
        <v>0</v>
      </c>
      <c r="S118" s="7433">
        <f t="shared" si="17"/>
        <v>0</v>
      </c>
      <c r="T118" s="7434">
        <f t="shared" si="17"/>
        <v>0</v>
      </c>
      <c r="U118" s="7435">
        <f t="shared" si="17"/>
        <v>0</v>
      </c>
      <c r="V118" s="7433">
        <f t="shared" si="17"/>
        <v>0</v>
      </c>
      <c r="W118" s="7433">
        <f t="shared" si="17"/>
        <v>0</v>
      </c>
      <c r="X118" s="7436">
        <f t="shared" si="17"/>
        <v>0</v>
      </c>
      <c r="Y118" s="7438">
        <f t="shared" si="17"/>
        <v>0</v>
      </c>
      <c r="Z118" s="7433">
        <f t="shared" si="17"/>
        <v>0</v>
      </c>
      <c r="AA118" s="7433">
        <f t="shared" si="17"/>
        <v>0</v>
      </c>
      <c r="AB118" s="7436">
        <f t="shared" si="17"/>
        <v>0</v>
      </c>
      <c r="AC118" s="2"/>
      <c r="AD118" s="261"/>
    </row>
    <row r="119" spans="1:30">
      <c r="A119" s="261"/>
      <c r="B119" s="2"/>
      <c r="C119" s="7408" t="s">
        <v>676</v>
      </c>
      <c r="D119" s="7409"/>
      <c r="E119" s="7410">
        <f t="shared" si="16"/>
        <v>0</v>
      </c>
      <c r="F119" s="7411">
        <f t="shared" si="16"/>
        <v>0</v>
      </c>
      <c r="G119" s="7411">
        <f t="shared" si="16"/>
        <v>0</v>
      </c>
      <c r="H119" s="7412">
        <f t="shared" si="16"/>
        <v>0</v>
      </c>
      <c r="I119" s="7413"/>
      <c r="J119" s="7414"/>
      <c r="K119" s="7414"/>
      <c r="L119" s="7415"/>
      <c r="M119" s="7416"/>
      <c r="N119" s="7414"/>
      <c r="O119" s="7414"/>
      <c r="P119" s="7417"/>
      <c r="Q119" s="7418"/>
      <c r="R119" s="7414"/>
      <c r="S119" s="7414"/>
      <c r="T119" s="7415"/>
      <c r="U119" s="7416"/>
      <c r="V119" s="7414"/>
      <c r="W119" s="7414"/>
      <c r="X119" s="7417"/>
      <c r="Y119" s="7419"/>
      <c r="Z119" s="7414"/>
      <c r="AA119" s="7414"/>
      <c r="AB119" s="7417"/>
      <c r="AC119" s="2"/>
      <c r="AD119" s="261"/>
    </row>
    <row r="120" spans="1:30">
      <c r="A120" s="261"/>
      <c r="B120" s="2"/>
      <c r="C120" s="7408" t="s">
        <v>677</v>
      </c>
      <c r="D120" s="7409"/>
      <c r="E120" s="7410">
        <f t="shared" si="16"/>
        <v>0</v>
      </c>
      <c r="F120" s="7411">
        <f t="shared" si="16"/>
        <v>0</v>
      </c>
      <c r="G120" s="7411">
        <f t="shared" si="16"/>
        <v>0</v>
      </c>
      <c r="H120" s="7412">
        <f t="shared" si="16"/>
        <v>0</v>
      </c>
      <c r="I120" s="7413"/>
      <c r="J120" s="7414"/>
      <c r="K120" s="7414"/>
      <c r="L120" s="7415"/>
      <c r="M120" s="7416"/>
      <c r="N120" s="7414"/>
      <c r="O120" s="7414"/>
      <c r="P120" s="7417"/>
      <c r="Q120" s="7418"/>
      <c r="R120" s="7414"/>
      <c r="S120" s="7414"/>
      <c r="T120" s="7415"/>
      <c r="U120" s="7416"/>
      <c r="V120" s="7414"/>
      <c r="W120" s="7414"/>
      <c r="X120" s="7417"/>
      <c r="Y120" s="7419"/>
      <c r="Z120" s="7414"/>
      <c r="AA120" s="7414"/>
      <c r="AB120" s="7417"/>
      <c r="AC120" s="2"/>
      <c r="AD120" s="261"/>
    </row>
    <row r="121" spans="1:30">
      <c r="A121" s="261"/>
      <c r="B121" s="2"/>
      <c r="C121" s="7408" t="s">
        <v>678</v>
      </c>
      <c r="D121" s="7409"/>
      <c r="E121" s="7410">
        <f t="shared" si="16"/>
        <v>0</v>
      </c>
      <c r="F121" s="7411">
        <f t="shared" si="16"/>
        <v>0</v>
      </c>
      <c r="G121" s="7411">
        <f t="shared" si="16"/>
        <v>0</v>
      </c>
      <c r="H121" s="7412">
        <f t="shared" si="16"/>
        <v>0</v>
      </c>
      <c r="I121" s="7413"/>
      <c r="J121" s="7414"/>
      <c r="K121" s="7414"/>
      <c r="L121" s="7415"/>
      <c r="M121" s="7416"/>
      <c r="N121" s="7414"/>
      <c r="O121" s="7414"/>
      <c r="P121" s="7417"/>
      <c r="Q121" s="7418"/>
      <c r="R121" s="7414"/>
      <c r="S121" s="7414"/>
      <c r="T121" s="7415"/>
      <c r="U121" s="7416"/>
      <c r="V121" s="7414"/>
      <c r="W121" s="7414"/>
      <c r="X121" s="7417"/>
      <c r="Y121" s="7419"/>
      <c r="Z121" s="7414"/>
      <c r="AA121" s="7414"/>
      <c r="AB121" s="7417"/>
      <c r="AC121" s="2"/>
      <c r="AD121" s="261"/>
    </row>
    <row r="122" spans="1:30">
      <c r="A122" s="261"/>
      <c r="B122" s="2"/>
      <c r="C122" s="7408" t="s">
        <v>679</v>
      </c>
      <c r="D122" s="7409"/>
      <c r="E122" s="7410">
        <f t="shared" si="16"/>
        <v>0</v>
      </c>
      <c r="F122" s="7411">
        <f t="shared" si="16"/>
        <v>0</v>
      </c>
      <c r="G122" s="7411">
        <f t="shared" si="16"/>
        <v>0</v>
      </c>
      <c r="H122" s="7412">
        <f t="shared" si="16"/>
        <v>0</v>
      </c>
      <c r="I122" s="7413"/>
      <c r="J122" s="7414"/>
      <c r="K122" s="7414"/>
      <c r="L122" s="7415"/>
      <c r="M122" s="7416"/>
      <c r="N122" s="7414"/>
      <c r="O122" s="7414"/>
      <c r="P122" s="7417"/>
      <c r="Q122" s="7418"/>
      <c r="R122" s="7414"/>
      <c r="S122" s="7414"/>
      <c r="T122" s="7415"/>
      <c r="U122" s="7416"/>
      <c r="V122" s="7414"/>
      <c r="W122" s="7414"/>
      <c r="X122" s="7417"/>
      <c r="Y122" s="7419"/>
      <c r="Z122" s="7414"/>
      <c r="AA122" s="7414"/>
      <c r="AB122" s="7417"/>
      <c r="AC122" s="2"/>
      <c r="AD122" s="261"/>
    </row>
    <row r="123" spans="1:30">
      <c r="A123" s="261"/>
      <c r="B123" s="2"/>
      <c r="C123" s="7408" t="s">
        <v>680</v>
      </c>
      <c r="D123" s="7409"/>
      <c r="E123" s="7410">
        <f t="shared" si="16"/>
        <v>0</v>
      </c>
      <c r="F123" s="7411">
        <f t="shared" si="16"/>
        <v>0</v>
      </c>
      <c r="G123" s="7411">
        <f t="shared" si="16"/>
        <v>0</v>
      </c>
      <c r="H123" s="7412">
        <f t="shared" si="16"/>
        <v>0</v>
      </c>
      <c r="I123" s="7413"/>
      <c r="J123" s="7414"/>
      <c r="K123" s="7414"/>
      <c r="L123" s="7415"/>
      <c r="M123" s="7416"/>
      <c r="N123" s="7414"/>
      <c r="O123" s="7414"/>
      <c r="P123" s="7417"/>
      <c r="Q123" s="7418"/>
      <c r="R123" s="7414"/>
      <c r="S123" s="7414"/>
      <c r="T123" s="7415"/>
      <c r="U123" s="7416"/>
      <c r="V123" s="7414"/>
      <c r="W123" s="7414"/>
      <c r="X123" s="7417"/>
      <c r="Y123" s="7419"/>
      <c r="Z123" s="7414"/>
      <c r="AA123" s="7414"/>
      <c r="AB123" s="7417"/>
      <c r="AC123" s="2"/>
      <c r="AD123" s="261"/>
    </row>
    <row r="124" spans="1:30">
      <c r="A124" s="261"/>
      <c r="B124" s="2"/>
      <c r="C124" s="7421"/>
      <c r="D124" s="7422" t="s">
        <v>4677</v>
      </c>
      <c r="E124" s="7423">
        <f t="shared" si="16"/>
        <v>0</v>
      </c>
      <c r="F124" s="7424">
        <f t="shared" si="16"/>
        <v>0</v>
      </c>
      <c r="G124" s="7424">
        <f t="shared" si="16"/>
        <v>0</v>
      </c>
      <c r="H124" s="7425">
        <f t="shared" si="16"/>
        <v>0</v>
      </c>
      <c r="I124" s="7426"/>
      <c r="J124" s="7427"/>
      <c r="K124" s="7427"/>
      <c r="L124" s="7428"/>
      <c r="M124" s="7429"/>
      <c r="N124" s="7427"/>
      <c r="O124" s="7427"/>
      <c r="P124" s="7430"/>
      <c r="Q124" s="7431"/>
      <c r="R124" s="7427"/>
      <c r="S124" s="7427"/>
      <c r="T124" s="7428"/>
      <c r="U124" s="7429"/>
      <c r="V124" s="7427"/>
      <c r="W124" s="7427"/>
      <c r="X124" s="7430"/>
      <c r="Y124" s="7432"/>
      <c r="Z124" s="7427"/>
      <c r="AA124" s="7427"/>
      <c r="AB124" s="7430"/>
      <c r="AC124" s="2"/>
      <c r="AD124" s="261"/>
    </row>
    <row r="125" spans="1:30">
      <c r="A125" s="261"/>
      <c r="B125" s="2"/>
      <c r="C125" s="7401" t="s">
        <v>4504</v>
      </c>
      <c r="D125" s="7402" t="s">
        <v>4676</v>
      </c>
      <c r="E125" s="7403">
        <f t="shared" si="16"/>
        <v>0</v>
      </c>
      <c r="F125" s="7404">
        <f t="shared" si="16"/>
        <v>0</v>
      </c>
      <c r="G125" s="7404">
        <f t="shared" si="16"/>
        <v>0</v>
      </c>
      <c r="H125" s="7405">
        <f t="shared" si="16"/>
        <v>0</v>
      </c>
      <c r="I125" s="7406">
        <f>SUM(I126:I132)</f>
        <v>0</v>
      </c>
      <c r="J125" s="7433">
        <f t="shared" ref="J125:AB125" si="18">SUM(J126:J132)</f>
        <v>0</v>
      </c>
      <c r="K125" s="7433">
        <f t="shared" si="18"/>
        <v>0</v>
      </c>
      <c r="L125" s="7434">
        <f t="shared" si="18"/>
        <v>0</v>
      </c>
      <c r="M125" s="7435">
        <f t="shared" si="18"/>
        <v>0</v>
      </c>
      <c r="N125" s="7433">
        <f t="shared" si="18"/>
        <v>0</v>
      </c>
      <c r="O125" s="7433">
        <f t="shared" si="18"/>
        <v>0</v>
      </c>
      <c r="P125" s="7436">
        <f t="shared" si="18"/>
        <v>0</v>
      </c>
      <c r="Q125" s="7437">
        <f t="shared" si="18"/>
        <v>0</v>
      </c>
      <c r="R125" s="7433">
        <f t="shared" si="18"/>
        <v>0</v>
      </c>
      <c r="S125" s="7433">
        <f t="shared" si="18"/>
        <v>0</v>
      </c>
      <c r="T125" s="7434">
        <f t="shared" si="18"/>
        <v>0</v>
      </c>
      <c r="U125" s="7435">
        <f t="shared" si="18"/>
        <v>0</v>
      </c>
      <c r="V125" s="7433">
        <f t="shared" si="18"/>
        <v>0</v>
      </c>
      <c r="W125" s="7433">
        <f t="shared" si="18"/>
        <v>0</v>
      </c>
      <c r="X125" s="7436">
        <f t="shared" si="18"/>
        <v>0</v>
      </c>
      <c r="Y125" s="7438">
        <f t="shared" si="18"/>
        <v>0</v>
      </c>
      <c r="Z125" s="7433">
        <f t="shared" si="18"/>
        <v>0</v>
      </c>
      <c r="AA125" s="7433">
        <f t="shared" si="18"/>
        <v>0</v>
      </c>
      <c r="AB125" s="7436">
        <f t="shared" si="18"/>
        <v>0</v>
      </c>
      <c r="AC125" s="2"/>
      <c r="AD125" s="261"/>
    </row>
    <row r="126" spans="1:30">
      <c r="A126" s="261"/>
      <c r="B126" s="2"/>
      <c r="C126" s="7408" t="s">
        <v>682</v>
      </c>
      <c r="D126" s="7409"/>
      <c r="E126" s="7410">
        <f t="shared" si="16"/>
        <v>0</v>
      </c>
      <c r="F126" s="7411">
        <f t="shared" si="16"/>
        <v>0</v>
      </c>
      <c r="G126" s="7411">
        <f t="shared" si="16"/>
        <v>0</v>
      </c>
      <c r="H126" s="7412">
        <f t="shared" si="16"/>
        <v>0</v>
      </c>
      <c r="I126" s="7413"/>
      <c r="J126" s="7414"/>
      <c r="K126" s="7414"/>
      <c r="L126" s="7415"/>
      <c r="M126" s="7416"/>
      <c r="N126" s="7414"/>
      <c r="O126" s="7414"/>
      <c r="P126" s="7417"/>
      <c r="Q126" s="7418"/>
      <c r="R126" s="7414"/>
      <c r="S126" s="7414"/>
      <c r="T126" s="7415"/>
      <c r="U126" s="7416"/>
      <c r="V126" s="7414"/>
      <c r="W126" s="7414"/>
      <c r="X126" s="7417"/>
      <c r="Y126" s="7419"/>
      <c r="Z126" s="7414"/>
      <c r="AA126" s="7414"/>
      <c r="AB126" s="7417"/>
      <c r="AC126" s="2"/>
      <c r="AD126" s="261"/>
    </row>
    <row r="127" spans="1:30">
      <c r="A127" s="261"/>
      <c r="B127" s="2"/>
      <c r="C127" s="7408" t="s">
        <v>683</v>
      </c>
      <c r="D127" s="7409"/>
      <c r="E127" s="7410">
        <f t="shared" si="16"/>
        <v>0</v>
      </c>
      <c r="F127" s="7411">
        <f t="shared" si="16"/>
        <v>0</v>
      </c>
      <c r="G127" s="7411">
        <f t="shared" si="16"/>
        <v>0</v>
      </c>
      <c r="H127" s="7412">
        <f t="shared" si="16"/>
        <v>0</v>
      </c>
      <c r="I127" s="7413"/>
      <c r="J127" s="7414"/>
      <c r="K127" s="7414"/>
      <c r="L127" s="7415"/>
      <c r="M127" s="7416"/>
      <c r="N127" s="7414"/>
      <c r="O127" s="7414"/>
      <c r="P127" s="7417"/>
      <c r="Q127" s="7418"/>
      <c r="R127" s="7414"/>
      <c r="S127" s="7414"/>
      <c r="T127" s="7415"/>
      <c r="U127" s="7416"/>
      <c r="V127" s="7414"/>
      <c r="W127" s="7414"/>
      <c r="X127" s="7417"/>
      <c r="Y127" s="7419"/>
      <c r="Z127" s="7414"/>
      <c r="AA127" s="7414"/>
      <c r="AB127" s="7417"/>
      <c r="AC127" s="2"/>
      <c r="AD127" s="261"/>
    </row>
    <row r="128" spans="1:30">
      <c r="A128" s="261"/>
      <c r="B128" s="2"/>
      <c r="C128" s="7408" t="s">
        <v>684</v>
      </c>
      <c r="D128" s="7409"/>
      <c r="E128" s="7410">
        <f t="shared" si="16"/>
        <v>0</v>
      </c>
      <c r="F128" s="7411">
        <f t="shared" si="16"/>
        <v>0</v>
      </c>
      <c r="G128" s="7411">
        <f t="shared" si="16"/>
        <v>0</v>
      </c>
      <c r="H128" s="7412">
        <f t="shared" si="16"/>
        <v>0</v>
      </c>
      <c r="I128" s="7413"/>
      <c r="J128" s="7414"/>
      <c r="K128" s="7414"/>
      <c r="L128" s="7415"/>
      <c r="M128" s="7416"/>
      <c r="N128" s="7414"/>
      <c r="O128" s="7414"/>
      <c r="P128" s="7417"/>
      <c r="Q128" s="7418"/>
      <c r="R128" s="7414"/>
      <c r="S128" s="7414"/>
      <c r="T128" s="7415"/>
      <c r="U128" s="7416"/>
      <c r="V128" s="7414"/>
      <c r="W128" s="7414"/>
      <c r="X128" s="7417"/>
      <c r="Y128" s="7419"/>
      <c r="Z128" s="7414"/>
      <c r="AA128" s="7414"/>
      <c r="AB128" s="7417"/>
      <c r="AC128" s="2"/>
      <c r="AD128" s="261"/>
    </row>
    <row r="129" spans="1:30">
      <c r="A129" s="261"/>
      <c r="B129" s="2"/>
      <c r="C129" s="7408" t="s">
        <v>685</v>
      </c>
      <c r="D129" s="7409"/>
      <c r="E129" s="7410">
        <f t="shared" si="16"/>
        <v>0</v>
      </c>
      <c r="F129" s="7411">
        <f t="shared" si="16"/>
        <v>0</v>
      </c>
      <c r="G129" s="7411">
        <f t="shared" si="16"/>
        <v>0</v>
      </c>
      <c r="H129" s="7412">
        <f t="shared" si="16"/>
        <v>0</v>
      </c>
      <c r="I129" s="7413"/>
      <c r="J129" s="7414"/>
      <c r="K129" s="7414"/>
      <c r="L129" s="7415"/>
      <c r="M129" s="7416"/>
      <c r="N129" s="7414"/>
      <c r="O129" s="7414"/>
      <c r="P129" s="7417"/>
      <c r="Q129" s="7418"/>
      <c r="R129" s="7414"/>
      <c r="S129" s="7414"/>
      <c r="T129" s="7415"/>
      <c r="U129" s="7416"/>
      <c r="V129" s="7414"/>
      <c r="W129" s="7414"/>
      <c r="X129" s="7417"/>
      <c r="Y129" s="7419"/>
      <c r="Z129" s="7414"/>
      <c r="AA129" s="7414"/>
      <c r="AB129" s="7417"/>
      <c r="AC129" s="2"/>
      <c r="AD129" s="261"/>
    </row>
    <row r="130" spans="1:30">
      <c r="A130" s="261"/>
      <c r="B130" s="2"/>
      <c r="C130" s="7408" t="s">
        <v>686</v>
      </c>
      <c r="D130" s="7409"/>
      <c r="E130" s="7410">
        <f t="shared" si="16"/>
        <v>0</v>
      </c>
      <c r="F130" s="7411">
        <f t="shared" si="16"/>
        <v>0</v>
      </c>
      <c r="G130" s="7411">
        <f t="shared" si="16"/>
        <v>0</v>
      </c>
      <c r="H130" s="7412">
        <f t="shared" si="16"/>
        <v>0</v>
      </c>
      <c r="I130" s="7413"/>
      <c r="J130" s="7414"/>
      <c r="K130" s="7414"/>
      <c r="L130" s="7415"/>
      <c r="M130" s="7416"/>
      <c r="N130" s="7414"/>
      <c r="O130" s="7414"/>
      <c r="P130" s="7417"/>
      <c r="Q130" s="7418"/>
      <c r="R130" s="7414"/>
      <c r="S130" s="7414"/>
      <c r="T130" s="7415"/>
      <c r="U130" s="7416"/>
      <c r="V130" s="7414"/>
      <c r="W130" s="7414"/>
      <c r="X130" s="7417"/>
      <c r="Y130" s="7419"/>
      <c r="Z130" s="7414"/>
      <c r="AA130" s="7414"/>
      <c r="AB130" s="7417"/>
      <c r="AC130" s="2"/>
      <c r="AD130" s="261"/>
    </row>
    <row r="131" spans="1:30">
      <c r="A131" s="261"/>
      <c r="B131" s="2"/>
      <c r="C131" s="7408" t="s">
        <v>687</v>
      </c>
      <c r="D131" s="7409"/>
      <c r="E131" s="7410">
        <f t="shared" si="16"/>
        <v>0</v>
      </c>
      <c r="F131" s="7411">
        <f t="shared" si="16"/>
        <v>0</v>
      </c>
      <c r="G131" s="7411">
        <f t="shared" si="16"/>
        <v>0</v>
      </c>
      <c r="H131" s="7412">
        <f t="shared" si="16"/>
        <v>0</v>
      </c>
      <c r="I131" s="7413"/>
      <c r="J131" s="7414"/>
      <c r="K131" s="7414"/>
      <c r="L131" s="7415"/>
      <c r="M131" s="7416"/>
      <c r="N131" s="7414"/>
      <c r="O131" s="7414"/>
      <c r="P131" s="7417"/>
      <c r="Q131" s="7418"/>
      <c r="R131" s="7414"/>
      <c r="S131" s="7414"/>
      <c r="T131" s="7415"/>
      <c r="U131" s="7416"/>
      <c r="V131" s="7414"/>
      <c r="W131" s="7414"/>
      <c r="X131" s="7417"/>
      <c r="Y131" s="7419"/>
      <c r="Z131" s="7414"/>
      <c r="AA131" s="7414"/>
      <c r="AB131" s="7417"/>
      <c r="AC131" s="2"/>
      <c r="AD131" s="261"/>
    </row>
    <row r="132" spans="1:30">
      <c r="A132" s="261"/>
      <c r="B132" s="2"/>
      <c r="C132" s="7408" t="s">
        <v>688</v>
      </c>
      <c r="D132" s="7409"/>
      <c r="E132" s="7410">
        <f t="shared" si="16"/>
        <v>0</v>
      </c>
      <c r="F132" s="7411">
        <f t="shared" si="16"/>
        <v>0</v>
      </c>
      <c r="G132" s="7411">
        <f t="shared" si="16"/>
        <v>0</v>
      </c>
      <c r="H132" s="7412">
        <f t="shared" si="16"/>
        <v>0</v>
      </c>
      <c r="I132" s="7413"/>
      <c r="J132" s="7414"/>
      <c r="K132" s="7414"/>
      <c r="L132" s="7415"/>
      <c r="M132" s="7416"/>
      <c r="N132" s="7414"/>
      <c r="O132" s="7414"/>
      <c r="P132" s="7417"/>
      <c r="Q132" s="7418"/>
      <c r="R132" s="7414"/>
      <c r="S132" s="7414"/>
      <c r="T132" s="7415"/>
      <c r="U132" s="7416"/>
      <c r="V132" s="7414"/>
      <c r="W132" s="7414"/>
      <c r="X132" s="7417"/>
      <c r="Y132" s="7419"/>
      <c r="Z132" s="7414"/>
      <c r="AA132" s="7414"/>
      <c r="AB132" s="7417"/>
      <c r="AC132" s="2"/>
      <c r="AD132" s="261"/>
    </row>
    <row r="133" spans="1:30">
      <c r="A133" s="261"/>
      <c r="B133" s="2"/>
      <c r="C133" s="7421"/>
      <c r="D133" s="7422" t="s">
        <v>4677</v>
      </c>
      <c r="E133" s="7423">
        <f t="shared" si="16"/>
        <v>0</v>
      </c>
      <c r="F133" s="7424">
        <f t="shared" si="16"/>
        <v>0</v>
      </c>
      <c r="G133" s="7424">
        <f t="shared" si="16"/>
        <v>0</v>
      </c>
      <c r="H133" s="7425">
        <f t="shared" si="16"/>
        <v>0</v>
      </c>
      <c r="I133" s="7426"/>
      <c r="J133" s="7427"/>
      <c r="K133" s="7427"/>
      <c r="L133" s="7428"/>
      <c r="M133" s="7429"/>
      <c r="N133" s="7427"/>
      <c r="O133" s="7427"/>
      <c r="P133" s="7430"/>
      <c r="Q133" s="7431"/>
      <c r="R133" s="7427"/>
      <c r="S133" s="7427"/>
      <c r="T133" s="7428"/>
      <c r="U133" s="7429"/>
      <c r="V133" s="7427"/>
      <c r="W133" s="7427"/>
      <c r="X133" s="7430"/>
      <c r="Y133" s="7432"/>
      <c r="Z133" s="7427"/>
      <c r="AA133" s="7427"/>
      <c r="AB133" s="7430"/>
      <c r="AC133" s="2"/>
      <c r="AD133" s="261"/>
    </row>
    <row r="134" spans="1:30">
      <c r="A134" s="261"/>
      <c r="B134" s="2"/>
      <c r="C134" s="7401" t="s">
        <v>4506</v>
      </c>
      <c r="D134" s="7402" t="s">
        <v>4676</v>
      </c>
      <c r="E134" s="7403">
        <f t="shared" si="16"/>
        <v>0</v>
      </c>
      <c r="F134" s="7404">
        <f t="shared" si="16"/>
        <v>0</v>
      </c>
      <c r="G134" s="7404">
        <f t="shared" si="16"/>
        <v>0</v>
      </c>
      <c r="H134" s="7405">
        <f t="shared" si="16"/>
        <v>0</v>
      </c>
      <c r="I134" s="7406">
        <f>SUM(I135:I140)</f>
        <v>0</v>
      </c>
      <c r="J134" s="7433">
        <f t="shared" ref="J134:AB134" si="19">SUM(J135:J140)</f>
        <v>0</v>
      </c>
      <c r="K134" s="7433">
        <f t="shared" si="19"/>
        <v>0</v>
      </c>
      <c r="L134" s="7434">
        <f t="shared" si="19"/>
        <v>0</v>
      </c>
      <c r="M134" s="7435">
        <f t="shared" si="19"/>
        <v>0</v>
      </c>
      <c r="N134" s="7433">
        <f t="shared" si="19"/>
        <v>0</v>
      </c>
      <c r="O134" s="7433">
        <f t="shared" si="19"/>
        <v>0</v>
      </c>
      <c r="P134" s="7436">
        <f t="shared" si="19"/>
        <v>0</v>
      </c>
      <c r="Q134" s="7437">
        <f t="shared" si="19"/>
        <v>0</v>
      </c>
      <c r="R134" s="7433">
        <f t="shared" si="19"/>
        <v>0</v>
      </c>
      <c r="S134" s="7433">
        <f t="shared" si="19"/>
        <v>0</v>
      </c>
      <c r="T134" s="7434">
        <f t="shared" si="19"/>
        <v>0</v>
      </c>
      <c r="U134" s="7435">
        <f t="shared" si="19"/>
        <v>0</v>
      </c>
      <c r="V134" s="7433">
        <f t="shared" si="19"/>
        <v>0</v>
      </c>
      <c r="W134" s="7433">
        <f t="shared" si="19"/>
        <v>0</v>
      </c>
      <c r="X134" s="7436">
        <f t="shared" si="19"/>
        <v>0</v>
      </c>
      <c r="Y134" s="7438">
        <f t="shared" si="19"/>
        <v>0</v>
      </c>
      <c r="Z134" s="7433">
        <f t="shared" si="19"/>
        <v>0</v>
      </c>
      <c r="AA134" s="7433">
        <f t="shared" si="19"/>
        <v>0</v>
      </c>
      <c r="AB134" s="7436">
        <f t="shared" si="19"/>
        <v>0</v>
      </c>
      <c r="AC134" s="2"/>
      <c r="AD134" s="261"/>
    </row>
    <row r="135" spans="1:30">
      <c r="A135" s="261"/>
      <c r="B135" s="2"/>
      <c r="C135" s="7408" t="s">
        <v>690</v>
      </c>
      <c r="D135" s="7409"/>
      <c r="E135" s="7410">
        <f t="shared" si="16"/>
        <v>0</v>
      </c>
      <c r="F135" s="7411">
        <f t="shared" si="16"/>
        <v>0</v>
      </c>
      <c r="G135" s="7411">
        <f t="shared" si="16"/>
        <v>0</v>
      </c>
      <c r="H135" s="7412">
        <f t="shared" si="16"/>
        <v>0</v>
      </c>
      <c r="I135" s="7413"/>
      <c r="J135" s="7414"/>
      <c r="K135" s="7414"/>
      <c r="L135" s="7415"/>
      <c r="M135" s="7416"/>
      <c r="N135" s="7414"/>
      <c r="O135" s="7414"/>
      <c r="P135" s="7417"/>
      <c r="Q135" s="7418"/>
      <c r="R135" s="7414"/>
      <c r="S135" s="7414"/>
      <c r="T135" s="7415"/>
      <c r="U135" s="7416"/>
      <c r="V135" s="7414"/>
      <c r="W135" s="7414"/>
      <c r="X135" s="7417"/>
      <c r="Y135" s="7419"/>
      <c r="Z135" s="7414"/>
      <c r="AA135" s="7414"/>
      <c r="AB135" s="7417"/>
      <c r="AC135" s="2"/>
      <c r="AD135" s="261"/>
    </row>
    <row r="136" spans="1:30">
      <c r="A136" s="261"/>
      <c r="B136" s="2"/>
      <c r="C136" s="7408" t="s">
        <v>691</v>
      </c>
      <c r="D136" s="7409"/>
      <c r="E136" s="7410">
        <f t="shared" si="16"/>
        <v>0</v>
      </c>
      <c r="F136" s="7411">
        <f t="shared" si="16"/>
        <v>0</v>
      </c>
      <c r="G136" s="7411">
        <f t="shared" si="16"/>
        <v>0</v>
      </c>
      <c r="H136" s="7412">
        <f t="shared" si="16"/>
        <v>0</v>
      </c>
      <c r="I136" s="7413"/>
      <c r="J136" s="7414"/>
      <c r="K136" s="7414"/>
      <c r="L136" s="7415"/>
      <c r="M136" s="7416"/>
      <c r="N136" s="7414"/>
      <c r="O136" s="7414"/>
      <c r="P136" s="7417"/>
      <c r="Q136" s="7418"/>
      <c r="R136" s="7414"/>
      <c r="S136" s="7414"/>
      <c r="T136" s="7415"/>
      <c r="U136" s="7416"/>
      <c r="V136" s="7414"/>
      <c r="W136" s="7414"/>
      <c r="X136" s="7417"/>
      <c r="Y136" s="7419"/>
      <c r="Z136" s="7414"/>
      <c r="AA136" s="7414"/>
      <c r="AB136" s="7417"/>
      <c r="AC136" s="2"/>
      <c r="AD136" s="261"/>
    </row>
    <row r="137" spans="1:30">
      <c r="A137" s="261"/>
      <c r="B137" s="2"/>
      <c r="C137" s="7408" t="s">
        <v>692</v>
      </c>
      <c r="D137" s="7409"/>
      <c r="E137" s="7410">
        <f t="shared" si="16"/>
        <v>0</v>
      </c>
      <c r="F137" s="7411">
        <f t="shared" si="16"/>
        <v>0</v>
      </c>
      <c r="G137" s="7411">
        <f t="shared" si="16"/>
        <v>0</v>
      </c>
      <c r="H137" s="7412">
        <f t="shared" si="16"/>
        <v>0</v>
      </c>
      <c r="I137" s="7413"/>
      <c r="J137" s="7414"/>
      <c r="K137" s="7414"/>
      <c r="L137" s="7415"/>
      <c r="M137" s="7416"/>
      <c r="N137" s="7414"/>
      <c r="O137" s="7414"/>
      <c r="P137" s="7417"/>
      <c r="Q137" s="7418"/>
      <c r="R137" s="7414"/>
      <c r="S137" s="7414"/>
      <c r="T137" s="7415"/>
      <c r="U137" s="7416"/>
      <c r="V137" s="7414"/>
      <c r="W137" s="7414"/>
      <c r="X137" s="7417"/>
      <c r="Y137" s="7419"/>
      <c r="Z137" s="7414"/>
      <c r="AA137" s="7414"/>
      <c r="AB137" s="7417"/>
      <c r="AC137" s="2"/>
      <c r="AD137" s="261"/>
    </row>
    <row r="138" spans="1:30">
      <c r="A138" s="261"/>
      <c r="B138" s="2"/>
      <c r="C138" s="7408" t="s">
        <v>693</v>
      </c>
      <c r="D138" s="7409"/>
      <c r="E138" s="7410">
        <f t="shared" si="16"/>
        <v>0</v>
      </c>
      <c r="F138" s="7411">
        <f t="shared" si="16"/>
        <v>0</v>
      </c>
      <c r="G138" s="7411">
        <f t="shared" si="16"/>
        <v>0</v>
      </c>
      <c r="H138" s="7412">
        <f t="shared" si="16"/>
        <v>0</v>
      </c>
      <c r="I138" s="7413"/>
      <c r="J138" s="7414"/>
      <c r="K138" s="7414"/>
      <c r="L138" s="7415"/>
      <c r="M138" s="7416"/>
      <c r="N138" s="7414"/>
      <c r="O138" s="7414"/>
      <c r="P138" s="7417"/>
      <c r="Q138" s="7418"/>
      <c r="R138" s="7414"/>
      <c r="S138" s="7414"/>
      <c r="T138" s="7415"/>
      <c r="U138" s="7416"/>
      <c r="V138" s="7414"/>
      <c r="W138" s="7414"/>
      <c r="X138" s="7417"/>
      <c r="Y138" s="7419"/>
      <c r="Z138" s="7414"/>
      <c r="AA138" s="7414"/>
      <c r="AB138" s="7417"/>
      <c r="AC138" s="2"/>
      <c r="AD138" s="261"/>
    </row>
    <row r="139" spans="1:30">
      <c r="A139" s="261"/>
      <c r="B139" s="2"/>
      <c r="C139" s="7408" t="s">
        <v>694</v>
      </c>
      <c r="D139" s="7409"/>
      <c r="E139" s="7410">
        <f t="shared" si="16"/>
        <v>0</v>
      </c>
      <c r="F139" s="7411">
        <f t="shared" si="16"/>
        <v>0</v>
      </c>
      <c r="G139" s="7411">
        <f t="shared" si="16"/>
        <v>0</v>
      </c>
      <c r="H139" s="7412">
        <f t="shared" si="16"/>
        <v>0</v>
      </c>
      <c r="I139" s="7413"/>
      <c r="J139" s="7414"/>
      <c r="K139" s="7414"/>
      <c r="L139" s="7415"/>
      <c r="M139" s="7416"/>
      <c r="N139" s="7414"/>
      <c r="O139" s="7414"/>
      <c r="P139" s="7417"/>
      <c r="Q139" s="7418"/>
      <c r="R139" s="7414"/>
      <c r="S139" s="7414"/>
      <c r="T139" s="7415"/>
      <c r="U139" s="7416"/>
      <c r="V139" s="7414"/>
      <c r="W139" s="7414"/>
      <c r="X139" s="7417"/>
      <c r="Y139" s="7419"/>
      <c r="Z139" s="7414"/>
      <c r="AA139" s="7414"/>
      <c r="AB139" s="7417"/>
      <c r="AC139" s="2"/>
      <c r="AD139" s="261"/>
    </row>
    <row r="140" spans="1:30">
      <c r="A140" s="261"/>
      <c r="B140" s="2"/>
      <c r="C140" s="7408" t="s">
        <v>695</v>
      </c>
      <c r="D140" s="7409"/>
      <c r="E140" s="7410">
        <f t="shared" si="16"/>
        <v>0</v>
      </c>
      <c r="F140" s="7411">
        <f t="shared" si="16"/>
        <v>0</v>
      </c>
      <c r="G140" s="7411">
        <f t="shared" si="16"/>
        <v>0</v>
      </c>
      <c r="H140" s="7412">
        <f t="shared" si="16"/>
        <v>0</v>
      </c>
      <c r="I140" s="7413"/>
      <c r="J140" s="7414"/>
      <c r="K140" s="7414"/>
      <c r="L140" s="7415"/>
      <c r="M140" s="7416"/>
      <c r="N140" s="7414"/>
      <c r="O140" s="7414"/>
      <c r="P140" s="7417"/>
      <c r="Q140" s="7418"/>
      <c r="R140" s="7414"/>
      <c r="S140" s="7414"/>
      <c r="T140" s="7415"/>
      <c r="U140" s="7416"/>
      <c r="V140" s="7414"/>
      <c r="W140" s="7414"/>
      <c r="X140" s="7417"/>
      <c r="Y140" s="7419"/>
      <c r="Z140" s="7414"/>
      <c r="AA140" s="7414"/>
      <c r="AB140" s="7417"/>
      <c r="AC140" s="2"/>
      <c r="AD140" s="261"/>
    </row>
    <row r="141" spans="1:30">
      <c r="A141" s="261"/>
      <c r="B141" s="2"/>
      <c r="C141" s="7421"/>
      <c r="D141" s="7422" t="s">
        <v>4677</v>
      </c>
      <c r="E141" s="7423">
        <f t="shared" si="16"/>
        <v>0</v>
      </c>
      <c r="F141" s="7424">
        <f t="shared" si="16"/>
        <v>0</v>
      </c>
      <c r="G141" s="7424">
        <f t="shared" si="16"/>
        <v>0</v>
      </c>
      <c r="H141" s="7425">
        <f t="shared" si="16"/>
        <v>0</v>
      </c>
      <c r="I141" s="7426"/>
      <c r="J141" s="7427"/>
      <c r="K141" s="7427"/>
      <c r="L141" s="7428"/>
      <c r="M141" s="7429"/>
      <c r="N141" s="7427"/>
      <c r="O141" s="7427"/>
      <c r="P141" s="7430"/>
      <c r="Q141" s="7431"/>
      <c r="R141" s="7427"/>
      <c r="S141" s="7427"/>
      <c r="T141" s="7428"/>
      <c r="U141" s="7429"/>
      <c r="V141" s="7427"/>
      <c r="W141" s="7427"/>
      <c r="X141" s="7430"/>
      <c r="Y141" s="7432"/>
      <c r="Z141" s="7427"/>
      <c r="AA141" s="7427"/>
      <c r="AB141" s="7430"/>
      <c r="AC141" s="2"/>
      <c r="AD141" s="261"/>
    </row>
    <row r="142" spans="1:30">
      <c r="A142" s="261"/>
      <c r="B142" s="2"/>
      <c r="C142" s="7401" t="s">
        <v>696</v>
      </c>
      <c r="D142" s="7402" t="s">
        <v>4676</v>
      </c>
      <c r="E142" s="7403">
        <f t="shared" si="16"/>
        <v>0</v>
      </c>
      <c r="F142" s="7404">
        <f t="shared" si="16"/>
        <v>0</v>
      </c>
      <c r="G142" s="7404">
        <f t="shared" si="16"/>
        <v>0</v>
      </c>
      <c r="H142" s="7405">
        <f t="shared" si="16"/>
        <v>0</v>
      </c>
      <c r="I142" s="7406">
        <f t="shared" ref="I142:AB142" si="20">SUM(I143:I148)</f>
        <v>0</v>
      </c>
      <c r="J142" s="7433">
        <f t="shared" si="20"/>
        <v>0</v>
      </c>
      <c r="K142" s="7433">
        <f t="shared" si="20"/>
        <v>0</v>
      </c>
      <c r="L142" s="7434">
        <f t="shared" si="20"/>
        <v>0</v>
      </c>
      <c r="M142" s="7435">
        <f t="shared" si="20"/>
        <v>0</v>
      </c>
      <c r="N142" s="7433">
        <f t="shared" si="20"/>
        <v>0</v>
      </c>
      <c r="O142" s="7433">
        <f t="shared" si="20"/>
        <v>0</v>
      </c>
      <c r="P142" s="7436">
        <f t="shared" si="20"/>
        <v>0</v>
      </c>
      <c r="Q142" s="7437">
        <f t="shared" si="20"/>
        <v>0</v>
      </c>
      <c r="R142" s="7433">
        <f t="shared" si="20"/>
        <v>0</v>
      </c>
      <c r="S142" s="7433">
        <f t="shared" si="20"/>
        <v>0</v>
      </c>
      <c r="T142" s="7434">
        <f t="shared" si="20"/>
        <v>0</v>
      </c>
      <c r="U142" s="7435">
        <f t="shared" si="20"/>
        <v>0</v>
      </c>
      <c r="V142" s="7433">
        <f t="shared" si="20"/>
        <v>0</v>
      </c>
      <c r="W142" s="7433">
        <f t="shared" si="20"/>
        <v>0</v>
      </c>
      <c r="X142" s="7436">
        <f t="shared" si="20"/>
        <v>0</v>
      </c>
      <c r="Y142" s="7438">
        <f t="shared" si="20"/>
        <v>0</v>
      </c>
      <c r="Z142" s="7433">
        <f t="shared" si="20"/>
        <v>0</v>
      </c>
      <c r="AA142" s="7433">
        <f t="shared" si="20"/>
        <v>0</v>
      </c>
      <c r="AB142" s="7436">
        <f t="shared" si="20"/>
        <v>0</v>
      </c>
      <c r="AC142" s="2"/>
      <c r="AD142" s="261"/>
    </row>
    <row r="143" spans="1:30">
      <c r="A143" s="261"/>
      <c r="B143" s="2"/>
      <c r="C143" s="7408" t="s">
        <v>697</v>
      </c>
      <c r="D143" s="7409"/>
      <c r="E143" s="7410">
        <f t="shared" ref="E143:H164" si="21">I143+M143+Q143+U143+Y143</f>
        <v>0</v>
      </c>
      <c r="F143" s="7411">
        <f t="shared" si="21"/>
        <v>0</v>
      </c>
      <c r="G143" s="7411">
        <f t="shared" si="21"/>
        <v>0</v>
      </c>
      <c r="H143" s="7412">
        <f t="shared" si="21"/>
        <v>0</v>
      </c>
      <c r="I143" s="7413"/>
      <c r="J143" s="7414"/>
      <c r="K143" s="7414"/>
      <c r="L143" s="7415"/>
      <c r="M143" s="7416"/>
      <c r="N143" s="7414"/>
      <c r="O143" s="7414"/>
      <c r="P143" s="7417"/>
      <c r="Q143" s="7418"/>
      <c r="R143" s="7414"/>
      <c r="S143" s="7414"/>
      <c r="T143" s="7415"/>
      <c r="U143" s="7416"/>
      <c r="V143" s="7414"/>
      <c r="W143" s="7414"/>
      <c r="X143" s="7417"/>
      <c r="Y143" s="7419"/>
      <c r="Z143" s="7414"/>
      <c r="AA143" s="7414"/>
      <c r="AB143" s="7417"/>
      <c r="AC143" s="2"/>
      <c r="AD143" s="261"/>
    </row>
    <row r="144" spans="1:30">
      <c r="A144" s="261"/>
      <c r="B144" s="2"/>
      <c r="C144" s="7408" t="s">
        <v>698</v>
      </c>
      <c r="D144" s="7409"/>
      <c r="E144" s="7410">
        <f t="shared" si="21"/>
        <v>0</v>
      </c>
      <c r="F144" s="7411">
        <f t="shared" si="21"/>
        <v>0</v>
      </c>
      <c r="G144" s="7411">
        <f t="shared" si="21"/>
        <v>0</v>
      </c>
      <c r="H144" s="7412">
        <f t="shared" si="21"/>
        <v>0</v>
      </c>
      <c r="I144" s="7413"/>
      <c r="J144" s="7414"/>
      <c r="K144" s="7414"/>
      <c r="L144" s="7415"/>
      <c r="M144" s="7416"/>
      <c r="N144" s="7414"/>
      <c r="O144" s="7414"/>
      <c r="P144" s="7417"/>
      <c r="Q144" s="7418"/>
      <c r="R144" s="7414"/>
      <c r="S144" s="7414"/>
      <c r="T144" s="7415"/>
      <c r="U144" s="7416"/>
      <c r="V144" s="7414"/>
      <c r="W144" s="7414"/>
      <c r="X144" s="7417"/>
      <c r="Y144" s="7419"/>
      <c r="Z144" s="7414"/>
      <c r="AA144" s="7414"/>
      <c r="AB144" s="7417"/>
      <c r="AC144" s="2"/>
      <c r="AD144" s="261"/>
    </row>
    <row r="145" spans="1:30">
      <c r="A145" s="261"/>
      <c r="B145" s="2"/>
      <c r="C145" s="7408" t="s">
        <v>699</v>
      </c>
      <c r="D145" s="7409"/>
      <c r="E145" s="7410">
        <f t="shared" si="21"/>
        <v>0</v>
      </c>
      <c r="F145" s="7411">
        <f t="shared" si="21"/>
        <v>0</v>
      </c>
      <c r="G145" s="7411">
        <f t="shared" si="21"/>
        <v>0</v>
      </c>
      <c r="H145" s="7412">
        <f t="shared" si="21"/>
        <v>0</v>
      </c>
      <c r="I145" s="7413"/>
      <c r="J145" s="7414"/>
      <c r="K145" s="7414"/>
      <c r="L145" s="7415"/>
      <c r="M145" s="7416"/>
      <c r="N145" s="7414"/>
      <c r="O145" s="7414"/>
      <c r="P145" s="7417"/>
      <c r="Q145" s="7418"/>
      <c r="R145" s="7414"/>
      <c r="S145" s="7414"/>
      <c r="T145" s="7415"/>
      <c r="U145" s="7416"/>
      <c r="V145" s="7414"/>
      <c r="W145" s="7414"/>
      <c r="X145" s="7417"/>
      <c r="Y145" s="7419"/>
      <c r="Z145" s="7414"/>
      <c r="AA145" s="7414"/>
      <c r="AB145" s="7417"/>
      <c r="AC145" s="2"/>
      <c r="AD145" s="261"/>
    </row>
    <row r="146" spans="1:30">
      <c r="A146" s="261"/>
      <c r="B146" s="2"/>
      <c r="C146" s="7408" t="s">
        <v>700</v>
      </c>
      <c r="D146" s="7409"/>
      <c r="E146" s="7410">
        <f t="shared" si="21"/>
        <v>0</v>
      </c>
      <c r="F146" s="7411">
        <f t="shared" si="21"/>
        <v>0</v>
      </c>
      <c r="G146" s="7411">
        <f t="shared" si="21"/>
        <v>0</v>
      </c>
      <c r="H146" s="7412">
        <f t="shared" si="21"/>
        <v>0</v>
      </c>
      <c r="I146" s="7413"/>
      <c r="J146" s="7414"/>
      <c r="K146" s="7414"/>
      <c r="L146" s="7415"/>
      <c r="M146" s="7416"/>
      <c r="N146" s="7414"/>
      <c r="O146" s="7414"/>
      <c r="P146" s="7417"/>
      <c r="Q146" s="7418"/>
      <c r="R146" s="7414"/>
      <c r="S146" s="7414"/>
      <c r="T146" s="7415"/>
      <c r="U146" s="7416"/>
      <c r="V146" s="7414"/>
      <c r="W146" s="7414"/>
      <c r="X146" s="7417"/>
      <c r="Y146" s="7419"/>
      <c r="Z146" s="7414"/>
      <c r="AA146" s="7414"/>
      <c r="AB146" s="7417"/>
      <c r="AC146" s="2"/>
      <c r="AD146" s="261"/>
    </row>
    <row r="147" spans="1:30">
      <c r="A147" s="261"/>
      <c r="B147" s="2"/>
      <c r="C147" s="7408" t="s">
        <v>701</v>
      </c>
      <c r="D147" s="7409"/>
      <c r="E147" s="7410">
        <f t="shared" si="21"/>
        <v>0</v>
      </c>
      <c r="F147" s="7411">
        <f t="shared" si="21"/>
        <v>0</v>
      </c>
      <c r="G147" s="7411">
        <f t="shared" si="21"/>
        <v>0</v>
      </c>
      <c r="H147" s="7412">
        <f t="shared" si="21"/>
        <v>0</v>
      </c>
      <c r="I147" s="7413"/>
      <c r="J147" s="7414"/>
      <c r="K147" s="7414"/>
      <c r="L147" s="7415"/>
      <c r="M147" s="7416"/>
      <c r="N147" s="7414"/>
      <c r="O147" s="7414"/>
      <c r="P147" s="7417"/>
      <c r="Q147" s="7418"/>
      <c r="R147" s="7414"/>
      <c r="S147" s="7414"/>
      <c r="T147" s="7415"/>
      <c r="U147" s="7416"/>
      <c r="V147" s="7414"/>
      <c r="W147" s="7414"/>
      <c r="X147" s="7417"/>
      <c r="Y147" s="7419"/>
      <c r="Z147" s="7414"/>
      <c r="AA147" s="7414"/>
      <c r="AB147" s="7417"/>
      <c r="AC147" s="2"/>
      <c r="AD147" s="261"/>
    </row>
    <row r="148" spans="1:30">
      <c r="A148" s="261"/>
      <c r="B148" s="2"/>
      <c r="C148" s="7408" t="s">
        <v>715</v>
      </c>
      <c r="D148" s="7409"/>
      <c r="E148" s="7410">
        <f t="shared" si="21"/>
        <v>0</v>
      </c>
      <c r="F148" s="7411">
        <f t="shared" si="21"/>
        <v>0</v>
      </c>
      <c r="G148" s="7411">
        <f t="shared" si="21"/>
        <v>0</v>
      </c>
      <c r="H148" s="7412">
        <f t="shared" si="21"/>
        <v>0</v>
      </c>
      <c r="I148" s="7413"/>
      <c r="J148" s="7414"/>
      <c r="K148" s="7414"/>
      <c r="L148" s="7415"/>
      <c r="M148" s="7416"/>
      <c r="N148" s="7414"/>
      <c r="O148" s="7414"/>
      <c r="P148" s="7417"/>
      <c r="Q148" s="7418"/>
      <c r="R148" s="7414"/>
      <c r="S148" s="7414"/>
      <c r="T148" s="7415"/>
      <c r="U148" s="7416"/>
      <c r="V148" s="7414"/>
      <c r="W148" s="7414"/>
      <c r="X148" s="7417"/>
      <c r="Y148" s="7419"/>
      <c r="Z148" s="7414"/>
      <c r="AA148" s="7414"/>
      <c r="AB148" s="7417"/>
      <c r="AC148" s="2"/>
      <c r="AD148" s="261"/>
    </row>
    <row r="149" spans="1:30">
      <c r="A149" s="261"/>
      <c r="B149" s="2"/>
      <c r="C149" s="7421"/>
      <c r="D149" s="7422" t="s">
        <v>4677</v>
      </c>
      <c r="E149" s="7423">
        <f t="shared" si="21"/>
        <v>0</v>
      </c>
      <c r="F149" s="7424">
        <f t="shared" si="21"/>
        <v>0</v>
      </c>
      <c r="G149" s="7424">
        <f t="shared" si="21"/>
        <v>0</v>
      </c>
      <c r="H149" s="7425">
        <f t="shared" si="21"/>
        <v>0</v>
      </c>
      <c r="I149" s="7426"/>
      <c r="J149" s="7427"/>
      <c r="K149" s="7427"/>
      <c r="L149" s="7428"/>
      <c r="M149" s="7429"/>
      <c r="N149" s="7427"/>
      <c r="O149" s="7427"/>
      <c r="P149" s="7430"/>
      <c r="Q149" s="7431"/>
      <c r="R149" s="7427"/>
      <c r="S149" s="7427"/>
      <c r="T149" s="7428"/>
      <c r="U149" s="7429"/>
      <c r="V149" s="7427"/>
      <c r="W149" s="7427"/>
      <c r="X149" s="7430"/>
      <c r="Y149" s="7432"/>
      <c r="Z149" s="7427"/>
      <c r="AA149" s="7427"/>
      <c r="AB149" s="7430"/>
      <c r="AC149" s="2"/>
      <c r="AD149" s="261"/>
    </row>
    <row r="150" spans="1:30">
      <c r="A150" s="261"/>
      <c r="B150" s="2"/>
      <c r="C150" s="7401" t="s">
        <v>702</v>
      </c>
      <c r="D150" s="7402" t="s">
        <v>4676</v>
      </c>
      <c r="E150" s="7403">
        <f t="shared" si="21"/>
        <v>0</v>
      </c>
      <c r="F150" s="7404">
        <f t="shared" si="21"/>
        <v>0</v>
      </c>
      <c r="G150" s="7404">
        <f t="shared" si="21"/>
        <v>0</v>
      </c>
      <c r="H150" s="7405">
        <f t="shared" si="21"/>
        <v>0</v>
      </c>
      <c r="I150" s="7406">
        <f>SUM(I151:I156)</f>
        <v>0</v>
      </c>
      <c r="J150" s="7433">
        <f t="shared" ref="J150:AB150" si="22">SUM(J151:J156)</f>
        <v>0</v>
      </c>
      <c r="K150" s="7433">
        <f t="shared" si="22"/>
        <v>0</v>
      </c>
      <c r="L150" s="7434">
        <f t="shared" si="22"/>
        <v>0</v>
      </c>
      <c r="M150" s="7435">
        <f t="shared" si="22"/>
        <v>0</v>
      </c>
      <c r="N150" s="7433">
        <f t="shared" si="22"/>
        <v>0</v>
      </c>
      <c r="O150" s="7433">
        <f t="shared" si="22"/>
        <v>0</v>
      </c>
      <c r="P150" s="7436">
        <f t="shared" si="22"/>
        <v>0</v>
      </c>
      <c r="Q150" s="7437">
        <f t="shared" si="22"/>
        <v>0</v>
      </c>
      <c r="R150" s="7433">
        <f t="shared" si="22"/>
        <v>0</v>
      </c>
      <c r="S150" s="7433">
        <f t="shared" si="22"/>
        <v>0</v>
      </c>
      <c r="T150" s="7434">
        <f t="shared" si="22"/>
        <v>0</v>
      </c>
      <c r="U150" s="7435">
        <f t="shared" si="22"/>
        <v>0</v>
      </c>
      <c r="V150" s="7433">
        <f t="shared" si="22"/>
        <v>0</v>
      </c>
      <c r="W150" s="7433">
        <f t="shared" si="22"/>
        <v>0</v>
      </c>
      <c r="X150" s="7436">
        <f t="shared" si="22"/>
        <v>0</v>
      </c>
      <c r="Y150" s="7438">
        <f t="shared" si="22"/>
        <v>0</v>
      </c>
      <c r="Z150" s="7433">
        <f t="shared" si="22"/>
        <v>0</v>
      </c>
      <c r="AA150" s="7433">
        <f t="shared" si="22"/>
        <v>0</v>
      </c>
      <c r="AB150" s="7436">
        <f t="shared" si="22"/>
        <v>0</v>
      </c>
      <c r="AC150" s="2"/>
      <c r="AD150" s="261"/>
    </row>
    <row r="151" spans="1:30">
      <c r="A151" s="261"/>
      <c r="B151" s="2"/>
      <c r="C151" s="7408" t="s">
        <v>703</v>
      </c>
      <c r="D151" s="7409"/>
      <c r="E151" s="7410">
        <f t="shared" si="21"/>
        <v>0</v>
      </c>
      <c r="F151" s="7411">
        <f t="shared" si="21"/>
        <v>0</v>
      </c>
      <c r="G151" s="7411">
        <f t="shared" si="21"/>
        <v>0</v>
      </c>
      <c r="H151" s="7412">
        <f t="shared" si="21"/>
        <v>0</v>
      </c>
      <c r="I151" s="7413"/>
      <c r="J151" s="7414"/>
      <c r="K151" s="7414"/>
      <c r="L151" s="7415"/>
      <c r="M151" s="7416"/>
      <c r="N151" s="7414"/>
      <c r="O151" s="7414"/>
      <c r="P151" s="7417"/>
      <c r="Q151" s="7418"/>
      <c r="R151" s="7414"/>
      <c r="S151" s="7414"/>
      <c r="T151" s="7415"/>
      <c r="U151" s="7416"/>
      <c r="V151" s="7414"/>
      <c r="W151" s="7414"/>
      <c r="X151" s="7417"/>
      <c r="Y151" s="7419"/>
      <c r="Z151" s="7414"/>
      <c r="AA151" s="7414"/>
      <c r="AB151" s="7417"/>
      <c r="AC151" s="2"/>
      <c r="AD151" s="261"/>
    </row>
    <row r="152" spans="1:30">
      <c r="A152" s="261"/>
      <c r="B152" s="2"/>
      <c r="C152" s="7408" t="s">
        <v>704</v>
      </c>
      <c r="D152" s="7409"/>
      <c r="E152" s="7410">
        <f t="shared" si="21"/>
        <v>0</v>
      </c>
      <c r="F152" s="7411">
        <f t="shared" si="21"/>
        <v>0</v>
      </c>
      <c r="G152" s="7411">
        <f t="shared" si="21"/>
        <v>0</v>
      </c>
      <c r="H152" s="7412">
        <f t="shared" si="21"/>
        <v>0</v>
      </c>
      <c r="I152" s="7413"/>
      <c r="J152" s="7414"/>
      <c r="K152" s="7414"/>
      <c r="L152" s="7415"/>
      <c r="M152" s="7416"/>
      <c r="N152" s="7414"/>
      <c r="O152" s="7414"/>
      <c r="P152" s="7417"/>
      <c r="Q152" s="7418"/>
      <c r="R152" s="7414"/>
      <c r="S152" s="7414"/>
      <c r="T152" s="7415"/>
      <c r="U152" s="7416"/>
      <c r="V152" s="7414"/>
      <c r="W152" s="7414"/>
      <c r="X152" s="7417"/>
      <c r="Y152" s="7419"/>
      <c r="Z152" s="7414"/>
      <c r="AA152" s="7414"/>
      <c r="AB152" s="7417"/>
      <c r="AC152" s="2"/>
      <c r="AD152" s="261"/>
    </row>
    <row r="153" spans="1:30">
      <c r="A153" s="261"/>
      <c r="B153" s="2"/>
      <c r="C153" s="7408" t="s">
        <v>705</v>
      </c>
      <c r="D153" s="7409"/>
      <c r="E153" s="7410">
        <f t="shared" si="21"/>
        <v>0</v>
      </c>
      <c r="F153" s="7411">
        <f t="shared" si="21"/>
        <v>0</v>
      </c>
      <c r="G153" s="7411">
        <f t="shared" si="21"/>
        <v>0</v>
      </c>
      <c r="H153" s="7412">
        <f t="shared" si="21"/>
        <v>0</v>
      </c>
      <c r="I153" s="7413"/>
      <c r="J153" s="7414"/>
      <c r="K153" s="7414"/>
      <c r="L153" s="7415"/>
      <c r="M153" s="7416"/>
      <c r="N153" s="7414"/>
      <c r="O153" s="7414"/>
      <c r="P153" s="7417"/>
      <c r="Q153" s="7418"/>
      <c r="R153" s="7414"/>
      <c r="S153" s="7414"/>
      <c r="T153" s="7415"/>
      <c r="U153" s="7416"/>
      <c r="V153" s="7414"/>
      <c r="W153" s="7414"/>
      <c r="X153" s="7417"/>
      <c r="Y153" s="7419"/>
      <c r="Z153" s="7414"/>
      <c r="AA153" s="7414"/>
      <c r="AB153" s="7417"/>
      <c r="AC153" s="2"/>
      <c r="AD153" s="261"/>
    </row>
    <row r="154" spans="1:30">
      <c r="A154" s="261"/>
      <c r="B154" s="2"/>
      <c r="C154" s="7408" t="s">
        <v>706</v>
      </c>
      <c r="D154" s="7409"/>
      <c r="E154" s="7410">
        <f t="shared" si="21"/>
        <v>0</v>
      </c>
      <c r="F154" s="7411">
        <f t="shared" si="21"/>
        <v>0</v>
      </c>
      <c r="G154" s="7411">
        <f t="shared" si="21"/>
        <v>0</v>
      </c>
      <c r="H154" s="7412">
        <f t="shared" si="21"/>
        <v>0</v>
      </c>
      <c r="I154" s="7413"/>
      <c r="J154" s="7414"/>
      <c r="K154" s="7414"/>
      <c r="L154" s="7415"/>
      <c r="M154" s="7416"/>
      <c r="N154" s="7414"/>
      <c r="O154" s="7414"/>
      <c r="P154" s="7417"/>
      <c r="Q154" s="7418"/>
      <c r="R154" s="7414"/>
      <c r="S154" s="7414"/>
      <c r="T154" s="7415"/>
      <c r="U154" s="7416"/>
      <c r="V154" s="7414"/>
      <c r="W154" s="7414"/>
      <c r="X154" s="7417"/>
      <c r="Y154" s="7419"/>
      <c r="Z154" s="7414"/>
      <c r="AA154" s="7414"/>
      <c r="AB154" s="7417"/>
      <c r="AC154" s="2"/>
      <c r="AD154" s="261"/>
    </row>
    <row r="155" spans="1:30">
      <c r="A155" s="261"/>
      <c r="B155" s="2"/>
      <c r="C155" s="7408" t="s">
        <v>707</v>
      </c>
      <c r="D155" s="7409"/>
      <c r="E155" s="7410">
        <f t="shared" si="21"/>
        <v>0</v>
      </c>
      <c r="F155" s="7411">
        <f t="shared" si="21"/>
        <v>0</v>
      </c>
      <c r="G155" s="7411">
        <f t="shared" si="21"/>
        <v>0</v>
      </c>
      <c r="H155" s="7412">
        <f t="shared" si="21"/>
        <v>0</v>
      </c>
      <c r="I155" s="7413"/>
      <c r="J155" s="7414"/>
      <c r="K155" s="7414"/>
      <c r="L155" s="7415"/>
      <c r="M155" s="7416"/>
      <c r="N155" s="7414"/>
      <c r="O155" s="7414"/>
      <c r="P155" s="7417"/>
      <c r="Q155" s="7418"/>
      <c r="R155" s="7414"/>
      <c r="S155" s="7414"/>
      <c r="T155" s="7415"/>
      <c r="U155" s="7416"/>
      <c r="V155" s="7414"/>
      <c r="W155" s="7414"/>
      <c r="X155" s="7417"/>
      <c r="Y155" s="7419"/>
      <c r="Z155" s="7414"/>
      <c r="AA155" s="7414"/>
      <c r="AB155" s="7417"/>
      <c r="AC155" s="2"/>
      <c r="AD155" s="261"/>
    </row>
    <row r="156" spans="1:30">
      <c r="A156" s="261"/>
      <c r="B156" s="2"/>
      <c r="C156" s="7408" t="s">
        <v>708</v>
      </c>
      <c r="D156" s="7409"/>
      <c r="E156" s="7410">
        <f t="shared" si="21"/>
        <v>0</v>
      </c>
      <c r="F156" s="7411">
        <f t="shared" si="21"/>
        <v>0</v>
      </c>
      <c r="G156" s="7411">
        <f t="shared" si="21"/>
        <v>0</v>
      </c>
      <c r="H156" s="7412">
        <f t="shared" si="21"/>
        <v>0</v>
      </c>
      <c r="I156" s="7413"/>
      <c r="J156" s="7414"/>
      <c r="K156" s="7414"/>
      <c r="L156" s="7415"/>
      <c r="M156" s="7416"/>
      <c r="N156" s="7414"/>
      <c r="O156" s="7414"/>
      <c r="P156" s="7417"/>
      <c r="Q156" s="7418"/>
      <c r="R156" s="7414"/>
      <c r="S156" s="7414"/>
      <c r="T156" s="7415"/>
      <c r="U156" s="7416"/>
      <c r="V156" s="7414"/>
      <c r="W156" s="7414"/>
      <c r="X156" s="7417"/>
      <c r="Y156" s="7419"/>
      <c r="Z156" s="7414"/>
      <c r="AA156" s="7414"/>
      <c r="AB156" s="7417"/>
      <c r="AC156" s="2"/>
      <c r="AD156" s="261"/>
    </row>
    <row r="157" spans="1:30">
      <c r="A157" s="261"/>
      <c r="B157" s="2"/>
      <c r="C157" s="7421"/>
      <c r="D157" s="7422" t="s">
        <v>4677</v>
      </c>
      <c r="E157" s="7423">
        <f t="shared" si="21"/>
        <v>0</v>
      </c>
      <c r="F157" s="7424">
        <f t="shared" si="21"/>
        <v>0</v>
      </c>
      <c r="G157" s="7424">
        <f t="shared" si="21"/>
        <v>0</v>
      </c>
      <c r="H157" s="7425">
        <f t="shared" si="21"/>
        <v>0</v>
      </c>
      <c r="I157" s="7426"/>
      <c r="J157" s="7427"/>
      <c r="K157" s="7427"/>
      <c r="L157" s="7428"/>
      <c r="M157" s="7429"/>
      <c r="N157" s="7427"/>
      <c r="O157" s="7427"/>
      <c r="P157" s="7430"/>
      <c r="Q157" s="7431"/>
      <c r="R157" s="7427"/>
      <c r="S157" s="7427"/>
      <c r="T157" s="7428"/>
      <c r="U157" s="7429"/>
      <c r="V157" s="7427"/>
      <c r="W157" s="7427"/>
      <c r="X157" s="7430"/>
      <c r="Y157" s="7432"/>
      <c r="Z157" s="7427"/>
      <c r="AA157" s="7427"/>
      <c r="AB157" s="7430"/>
      <c r="AC157" s="2"/>
      <c r="AD157" s="261"/>
    </row>
    <row r="158" spans="1:30">
      <c r="A158" s="261"/>
      <c r="B158" s="2"/>
      <c r="C158" s="7401" t="s">
        <v>4510</v>
      </c>
      <c r="D158" s="7402" t="s">
        <v>4676</v>
      </c>
      <c r="E158" s="7403">
        <f t="shared" si="21"/>
        <v>0</v>
      </c>
      <c r="F158" s="7404">
        <f t="shared" si="21"/>
        <v>0</v>
      </c>
      <c r="G158" s="7404">
        <f t="shared" si="21"/>
        <v>0</v>
      </c>
      <c r="H158" s="7405">
        <f t="shared" si="21"/>
        <v>0</v>
      </c>
      <c r="I158" s="7406">
        <f t="shared" ref="I158:AB158" si="23">SUM(I159:I163)</f>
        <v>0</v>
      </c>
      <c r="J158" s="7433">
        <f t="shared" si="23"/>
        <v>0</v>
      </c>
      <c r="K158" s="7433">
        <f t="shared" si="23"/>
        <v>0</v>
      </c>
      <c r="L158" s="7434">
        <f t="shared" si="23"/>
        <v>0</v>
      </c>
      <c r="M158" s="7435">
        <f t="shared" si="23"/>
        <v>0</v>
      </c>
      <c r="N158" s="7433">
        <f t="shared" si="23"/>
        <v>0</v>
      </c>
      <c r="O158" s="7433">
        <f t="shared" si="23"/>
        <v>0</v>
      </c>
      <c r="P158" s="7436">
        <f t="shared" si="23"/>
        <v>0</v>
      </c>
      <c r="Q158" s="7437">
        <f t="shared" si="23"/>
        <v>0</v>
      </c>
      <c r="R158" s="7433">
        <f t="shared" si="23"/>
        <v>0</v>
      </c>
      <c r="S158" s="7433">
        <f t="shared" si="23"/>
        <v>0</v>
      </c>
      <c r="T158" s="7434">
        <f t="shared" si="23"/>
        <v>0</v>
      </c>
      <c r="U158" s="7435">
        <f t="shared" si="23"/>
        <v>0</v>
      </c>
      <c r="V158" s="7433">
        <f t="shared" si="23"/>
        <v>0</v>
      </c>
      <c r="W158" s="7433">
        <f t="shared" si="23"/>
        <v>0</v>
      </c>
      <c r="X158" s="7436">
        <f t="shared" si="23"/>
        <v>0</v>
      </c>
      <c r="Y158" s="7438">
        <f t="shared" si="23"/>
        <v>0</v>
      </c>
      <c r="Z158" s="7433">
        <f t="shared" si="23"/>
        <v>0</v>
      </c>
      <c r="AA158" s="7433">
        <f t="shared" si="23"/>
        <v>0</v>
      </c>
      <c r="AB158" s="7436">
        <f t="shared" si="23"/>
        <v>0</v>
      </c>
      <c r="AC158" s="2"/>
      <c r="AD158" s="261"/>
    </row>
    <row r="159" spans="1:30">
      <c r="A159" s="261"/>
      <c r="B159" s="2"/>
      <c r="C159" s="7408" t="s">
        <v>710</v>
      </c>
      <c r="D159" s="7409"/>
      <c r="E159" s="7410">
        <f t="shared" si="21"/>
        <v>0</v>
      </c>
      <c r="F159" s="7411">
        <f t="shared" si="21"/>
        <v>0</v>
      </c>
      <c r="G159" s="7411">
        <f t="shared" si="21"/>
        <v>0</v>
      </c>
      <c r="H159" s="7412">
        <f t="shared" si="21"/>
        <v>0</v>
      </c>
      <c r="I159" s="7413"/>
      <c r="J159" s="7414"/>
      <c r="K159" s="7414"/>
      <c r="L159" s="7415"/>
      <c r="M159" s="7416"/>
      <c r="N159" s="7414"/>
      <c r="O159" s="7414"/>
      <c r="P159" s="7417"/>
      <c r="Q159" s="7418"/>
      <c r="R159" s="7414"/>
      <c r="S159" s="7414"/>
      <c r="T159" s="7415"/>
      <c r="U159" s="7416"/>
      <c r="V159" s="7414"/>
      <c r="W159" s="7414"/>
      <c r="X159" s="7417"/>
      <c r="Y159" s="7419"/>
      <c r="Z159" s="7414"/>
      <c r="AA159" s="7414"/>
      <c r="AB159" s="7417"/>
      <c r="AC159" s="2"/>
      <c r="AD159" s="261"/>
    </row>
    <row r="160" spans="1:30">
      <c r="A160" s="261"/>
      <c r="B160" s="2"/>
      <c r="C160" s="7408" t="s">
        <v>711</v>
      </c>
      <c r="D160" s="7409"/>
      <c r="E160" s="7410">
        <f t="shared" si="21"/>
        <v>0</v>
      </c>
      <c r="F160" s="7411">
        <f t="shared" si="21"/>
        <v>0</v>
      </c>
      <c r="G160" s="7411">
        <f t="shared" si="21"/>
        <v>0</v>
      </c>
      <c r="H160" s="7412">
        <f t="shared" si="21"/>
        <v>0</v>
      </c>
      <c r="I160" s="7413"/>
      <c r="J160" s="7414"/>
      <c r="K160" s="7414"/>
      <c r="L160" s="7415"/>
      <c r="M160" s="7416"/>
      <c r="N160" s="7414"/>
      <c r="O160" s="7414"/>
      <c r="P160" s="7417"/>
      <c r="Q160" s="7418"/>
      <c r="R160" s="7414"/>
      <c r="S160" s="7414"/>
      <c r="T160" s="7415"/>
      <c r="U160" s="7416"/>
      <c r="V160" s="7414"/>
      <c r="W160" s="7414"/>
      <c r="X160" s="7417"/>
      <c r="Y160" s="7419"/>
      <c r="Z160" s="7414"/>
      <c r="AA160" s="7414"/>
      <c r="AB160" s="7417"/>
      <c r="AC160" s="2"/>
      <c r="AD160" s="261"/>
    </row>
    <row r="161" spans="1:30">
      <c r="A161" s="261"/>
      <c r="B161" s="2"/>
      <c r="C161" s="7408" t="s">
        <v>712</v>
      </c>
      <c r="D161" s="7409"/>
      <c r="E161" s="7410">
        <f t="shared" si="21"/>
        <v>0</v>
      </c>
      <c r="F161" s="7411">
        <f t="shared" si="21"/>
        <v>0</v>
      </c>
      <c r="G161" s="7411">
        <f t="shared" si="21"/>
        <v>0</v>
      </c>
      <c r="H161" s="7412">
        <f t="shared" si="21"/>
        <v>0</v>
      </c>
      <c r="I161" s="7413"/>
      <c r="J161" s="7414"/>
      <c r="K161" s="7414"/>
      <c r="L161" s="7415"/>
      <c r="M161" s="7416"/>
      <c r="N161" s="7414"/>
      <c r="O161" s="7414"/>
      <c r="P161" s="7417"/>
      <c r="Q161" s="7418"/>
      <c r="R161" s="7414"/>
      <c r="S161" s="7414"/>
      <c r="T161" s="7415"/>
      <c r="U161" s="7416"/>
      <c r="V161" s="7414"/>
      <c r="W161" s="7414"/>
      <c r="X161" s="7417"/>
      <c r="Y161" s="7419"/>
      <c r="Z161" s="7414"/>
      <c r="AA161" s="7414"/>
      <c r="AB161" s="7417"/>
      <c r="AC161" s="2"/>
      <c r="AD161" s="261"/>
    </row>
    <row r="162" spans="1:30">
      <c r="A162" s="261"/>
      <c r="B162" s="2"/>
      <c r="C162" s="7408" t="s">
        <v>713</v>
      </c>
      <c r="D162" s="7409"/>
      <c r="E162" s="7410">
        <f t="shared" si="21"/>
        <v>0</v>
      </c>
      <c r="F162" s="7411">
        <f t="shared" si="21"/>
        <v>0</v>
      </c>
      <c r="G162" s="7411">
        <f t="shared" si="21"/>
        <v>0</v>
      </c>
      <c r="H162" s="7412">
        <f t="shared" si="21"/>
        <v>0</v>
      </c>
      <c r="I162" s="7413"/>
      <c r="J162" s="7414"/>
      <c r="K162" s="7414"/>
      <c r="L162" s="7415"/>
      <c r="M162" s="7416"/>
      <c r="N162" s="7414"/>
      <c r="O162" s="7414"/>
      <c r="P162" s="7417"/>
      <c r="Q162" s="7418"/>
      <c r="R162" s="7414"/>
      <c r="S162" s="7414"/>
      <c r="T162" s="7415"/>
      <c r="U162" s="7416"/>
      <c r="V162" s="7414"/>
      <c r="W162" s="7414"/>
      <c r="X162" s="7417"/>
      <c r="Y162" s="7419"/>
      <c r="Z162" s="7414"/>
      <c r="AA162" s="7414"/>
      <c r="AB162" s="7417"/>
      <c r="AC162" s="2"/>
      <c r="AD162" s="261"/>
    </row>
    <row r="163" spans="1:30">
      <c r="A163" s="261"/>
      <c r="B163" s="2"/>
      <c r="C163" s="7408" t="s">
        <v>714</v>
      </c>
      <c r="D163" s="7409"/>
      <c r="E163" s="7410">
        <f>I163+M163+Q163+U163+Y163</f>
        <v>0</v>
      </c>
      <c r="F163" s="7411">
        <f>J163+N163+R163+V163+Z163</f>
        <v>0</v>
      </c>
      <c r="G163" s="7411">
        <f>K163+O163+S163+W163+AA163</f>
        <v>0</v>
      </c>
      <c r="H163" s="7412">
        <f>L163+P163+T163+X163+AB163</f>
        <v>0</v>
      </c>
      <c r="I163" s="7413"/>
      <c r="J163" s="7414"/>
      <c r="K163" s="7414"/>
      <c r="L163" s="7415"/>
      <c r="M163" s="7416"/>
      <c r="N163" s="7414"/>
      <c r="O163" s="7414"/>
      <c r="P163" s="7417"/>
      <c r="Q163" s="7418"/>
      <c r="R163" s="7414"/>
      <c r="S163" s="7414"/>
      <c r="T163" s="7415"/>
      <c r="U163" s="7416"/>
      <c r="V163" s="7414"/>
      <c r="W163" s="7414"/>
      <c r="X163" s="7417"/>
      <c r="Y163" s="7419"/>
      <c r="Z163" s="7414"/>
      <c r="AA163" s="7414"/>
      <c r="AB163" s="7417"/>
      <c r="AC163" s="2"/>
      <c r="AD163" s="261"/>
    </row>
    <row r="164" spans="1:30">
      <c r="A164" s="261"/>
      <c r="B164" s="2"/>
      <c r="C164" s="7421"/>
      <c r="D164" s="7422" t="s">
        <v>4677</v>
      </c>
      <c r="E164" s="7423">
        <f t="shared" si="21"/>
        <v>0</v>
      </c>
      <c r="F164" s="7424">
        <f t="shared" si="21"/>
        <v>0</v>
      </c>
      <c r="G164" s="7424">
        <f t="shared" si="21"/>
        <v>0</v>
      </c>
      <c r="H164" s="7425">
        <f t="shared" si="21"/>
        <v>0</v>
      </c>
      <c r="I164" s="7426"/>
      <c r="J164" s="7427"/>
      <c r="K164" s="7427"/>
      <c r="L164" s="7428"/>
      <c r="M164" s="7429"/>
      <c r="N164" s="7427"/>
      <c r="O164" s="7427"/>
      <c r="P164" s="7430"/>
      <c r="Q164" s="7431"/>
      <c r="R164" s="7427"/>
      <c r="S164" s="7427"/>
      <c r="T164" s="7428"/>
      <c r="U164" s="7429"/>
      <c r="V164" s="7427"/>
      <c r="W164" s="7427"/>
      <c r="X164" s="7430"/>
      <c r="Y164" s="7432"/>
      <c r="Z164" s="7427"/>
      <c r="AA164" s="7427"/>
      <c r="AB164" s="7430"/>
      <c r="AC164" s="2"/>
      <c r="AD164" s="261"/>
    </row>
    <row r="165" spans="1:30">
      <c r="A165" s="261"/>
      <c r="B165" s="2"/>
      <c r="C165" s="8955"/>
      <c r="D165" s="8956"/>
      <c r="E165" s="8956"/>
      <c r="F165" s="8956"/>
      <c r="G165" s="8956"/>
      <c r="H165" s="8956"/>
      <c r="I165" s="8956"/>
      <c r="J165" s="8956"/>
      <c r="K165" s="8956"/>
      <c r="L165" s="8956"/>
      <c r="M165" s="8956"/>
      <c r="N165" s="8956"/>
      <c r="O165" s="8956"/>
      <c r="P165" s="8956"/>
      <c r="Q165" s="8956"/>
      <c r="R165" s="8956"/>
      <c r="S165" s="8956"/>
      <c r="T165" s="8956"/>
      <c r="U165" s="8956"/>
      <c r="V165" s="8956"/>
      <c r="W165" s="8956"/>
      <c r="X165" s="8956"/>
      <c r="Y165" s="8956"/>
      <c r="Z165" s="8956"/>
      <c r="AA165" s="8956"/>
      <c r="AB165" s="8957"/>
      <c r="AC165" s="2"/>
      <c r="AD165" s="261"/>
    </row>
    <row r="166" spans="1:30">
      <c r="A166" s="261"/>
      <c r="B166" s="2"/>
      <c r="C166" s="7401" t="s">
        <v>716</v>
      </c>
      <c r="D166" s="7442" t="s">
        <v>4676</v>
      </c>
      <c r="E166" s="7443">
        <f t="shared" ref="E166:H167" si="24">I166+M166+Q166+U166+Y166</f>
        <v>0</v>
      </c>
      <c r="F166" s="7444">
        <f t="shared" si="24"/>
        <v>0</v>
      </c>
      <c r="G166" s="7444">
        <f t="shared" si="24"/>
        <v>0</v>
      </c>
      <c r="H166" s="7445">
        <f t="shared" si="24"/>
        <v>0</v>
      </c>
      <c r="I166" s="7446">
        <f t="shared" ref="I166:AB166" si="25">I11+I30+I39+I46+I54+I65+I73+I81+I90+I100+I109+I118+I125+I134+I142+I150+I158</f>
        <v>0</v>
      </c>
      <c r="J166" s="7447">
        <f t="shared" si="25"/>
        <v>0</v>
      </c>
      <c r="K166" s="7447">
        <f t="shared" si="25"/>
        <v>0</v>
      </c>
      <c r="L166" s="7448">
        <f t="shared" si="25"/>
        <v>0</v>
      </c>
      <c r="M166" s="7449">
        <f t="shared" si="25"/>
        <v>0</v>
      </c>
      <c r="N166" s="7447">
        <f t="shared" si="25"/>
        <v>0</v>
      </c>
      <c r="O166" s="7447">
        <f t="shared" si="25"/>
        <v>0</v>
      </c>
      <c r="P166" s="7450">
        <f t="shared" si="25"/>
        <v>0</v>
      </c>
      <c r="Q166" s="7446">
        <f t="shared" si="25"/>
        <v>0</v>
      </c>
      <c r="R166" s="7447">
        <f t="shared" si="25"/>
        <v>0</v>
      </c>
      <c r="S166" s="7447">
        <f t="shared" si="25"/>
        <v>0</v>
      </c>
      <c r="T166" s="7448">
        <f t="shared" si="25"/>
        <v>0</v>
      </c>
      <c r="U166" s="7449">
        <f t="shared" si="25"/>
        <v>0</v>
      </c>
      <c r="V166" s="7447">
        <f t="shared" si="25"/>
        <v>0</v>
      </c>
      <c r="W166" s="7447">
        <f t="shared" si="25"/>
        <v>0</v>
      </c>
      <c r="X166" s="7450">
        <f t="shared" si="25"/>
        <v>0</v>
      </c>
      <c r="Y166" s="7446">
        <f t="shared" si="25"/>
        <v>0</v>
      </c>
      <c r="Z166" s="7447">
        <f t="shared" si="25"/>
        <v>0</v>
      </c>
      <c r="AA166" s="7447">
        <f t="shared" si="25"/>
        <v>0</v>
      </c>
      <c r="AB166" s="7450">
        <f t="shared" si="25"/>
        <v>0</v>
      </c>
      <c r="AC166" s="2"/>
      <c r="AD166" s="261"/>
    </row>
    <row r="167" spans="1:30" ht="15" thickBot="1">
      <c r="A167" s="261"/>
      <c r="B167" s="2"/>
      <c r="C167" s="7451"/>
      <c r="D167" s="7452" t="s">
        <v>4677</v>
      </c>
      <c r="E167" s="7453">
        <f t="shared" si="24"/>
        <v>0</v>
      </c>
      <c r="F167" s="7454">
        <f t="shared" si="24"/>
        <v>0</v>
      </c>
      <c r="G167" s="7454">
        <f t="shared" si="24"/>
        <v>0</v>
      </c>
      <c r="H167" s="7455">
        <f t="shared" si="24"/>
        <v>0</v>
      </c>
      <c r="I167" s="7456">
        <f t="shared" ref="I167:AB167" si="26">I29+I38+I45+I53+I64+I72+I80+I89+I99+I108+I117+I124+I133+I141+I149+I157+I164</f>
        <v>0</v>
      </c>
      <c r="J167" s="7457">
        <f t="shared" si="26"/>
        <v>0</v>
      </c>
      <c r="K167" s="7457">
        <f t="shared" si="26"/>
        <v>0</v>
      </c>
      <c r="L167" s="7458">
        <f t="shared" si="26"/>
        <v>0</v>
      </c>
      <c r="M167" s="7459">
        <f t="shared" si="26"/>
        <v>0</v>
      </c>
      <c r="N167" s="7457">
        <f t="shared" si="26"/>
        <v>0</v>
      </c>
      <c r="O167" s="7457">
        <f t="shared" si="26"/>
        <v>0</v>
      </c>
      <c r="P167" s="7460">
        <f t="shared" si="26"/>
        <v>0</v>
      </c>
      <c r="Q167" s="7456">
        <f t="shared" si="26"/>
        <v>0</v>
      </c>
      <c r="R167" s="7457">
        <f t="shared" si="26"/>
        <v>0</v>
      </c>
      <c r="S167" s="7457">
        <f t="shared" si="26"/>
        <v>0</v>
      </c>
      <c r="T167" s="7458">
        <f t="shared" si="26"/>
        <v>0</v>
      </c>
      <c r="U167" s="7459">
        <f t="shared" si="26"/>
        <v>0</v>
      </c>
      <c r="V167" s="7457">
        <f t="shared" si="26"/>
        <v>0</v>
      </c>
      <c r="W167" s="7457">
        <f t="shared" si="26"/>
        <v>0</v>
      </c>
      <c r="X167" s="7460">
        <f t="shared" si="26"/>
        <v>0</v>
      </c>
      <c r="Y167" s="7456">
        <f t="shared" si="26"/>
        <v>0</v>
      </c>
      <c r="Z167" s="7457">
        <f t="shared" si="26"/>
        <v>0</v>
      </c>
      <c r="AA167" s="7457">
        <f t="shared" si="26"/>
        <v>0</v>
      </c>
      <c r="AB167" s="7460">
        <f t="shared" si="26"/>
        <v>0</v>
      </c>
      <c r="AC167" s="2"/>
      <c r="AD167" s="261"/>
    </row>
    <row r="168" spans="1:30">
      <c r="A168" s="261"/>
      <c r="B168" s="2"/>
      <c r="C168" s="943"/>
      <c r="D168" s="38"/>
      <c r="E168" s="38"/>
      <c r="F168" s="38"/>
      <c r="G168" s="38"/>
      <c r="H168" s="38"/>
      <c r="I168" s="944" t="s">
        <v>4679</v>
      </c>
      <c r="J168" s="945"/>
      <c r="K168" s="945"/>
      <c r="L168" s="945"/>
      <c r="M168" s="946"/>
      <c r="N168" s="946"/>
      <c r="O168" s="947"/>
      <c r="P168" s="947"/>
      <c r="Q168" s="947"/>
      <c r="R168" s="947"/>
      <c r="S168" s="947"/>
      <c r="T168" s="4"/>
      <c r="U168" s="36"/>
      <c r="V168" s="947"/>
      <c r="W168" s="947"/>
      <c r="X168" s="948"/>
      <c r="Y168" s="949"/>
      <c r="Z168" s="950"/>
      <c r="AA168" s="950"/>
      <c r="AB168" s="948"/>
      <c r="AC168" s="2"/>
      <c r="AD168" s="261"/>
    </row>
    <row r="169" spans="1:30">
      <c r="A169" s="261"/>
      <c r="B169" s="2"/>
      <c r="C169" s="943"/>
      <c r="D169" s="943"/>
      <c r="E169" s="943"/>
      <c r="F169" s="943"/>
      <c r="G169" s="943"/>
      <c r="H169" s="943"/>
      <c r="I169" s="945" t="s">
        <v>4680</v>
      </c>
      <c r="J169" s="945"/>
      <c r="K169" s="945"/>
      <c r="L169" s="945"/>
      <c r="M169" s="946"/>
      <c r="N169" s="951"/>
      <c r="O169" s="948"/>
      <c r="P169" s="41"/>
      <c r="Q169" s="229"/>
      <c r="R169" s="41"/>
      <c r="S169" s="948"/>
      <c r="T169" s="4"/>
      <c r="U169" s="38"/>
      <c r="V169" s="593"/>
      <c r="W169" s="948"/>
      <c r="X169" s="948"/>
      <c r="Y169" s="952"/>
      <c r="Z169" s="948"/>
      <c r="AA169" s="948"/>
      <c r="AB169" s="948"/>
      <c r="AC169" s="2"/>
      <c r="AD169" s="261"/>
    </row>
    <row r="170" spans="1:30">
      <c r="A170" s="261"/>
      <c r="B170" s="2"/>
      <c r="C170" s="943"/>
      <c r="D170" s="943"/>
      <c r="E170" s="943"/>
      <c r="F170" s="943"/>
      <c r="G170" s="943"/>
      <c r="H170" s="943"/>
      <c r="I170" s="945" t="s">
        <v>4681</v>
      </c>
      <c r="J170" s="945"/>
      <c r="K170" s="945"/>
      <c r="L170" s="945"/>
      <c r="M170" s="946"/>
      <c r="N170" s="951"/>
      <c r="O170" s="948"/>
      <c r="P170" s="41"/>
      <c r="Q170" s="229"/>
      <c r="R170" s="41"/>
      <c r="S170" s="948"/>
      <c r="T170" s="41"/>
      <c r="U170" s="229"/>
      <c r="V170" s="41"/>
      <c r="W170" s="948"/>
      <c r="X170" s="948"/>
      <c r="Y170" s="952"/>
      <c r="Z170" s="948"/>
      <c r="AA170" s="948"/>
      <c r="AB170" s="948"/>
      <c r="AC170" s="2"/>
      <c r="AD170" s="261"/>
    </row>
    <row r="171" spans="1:30">
      <c r="A171" s="261"/>
      <c r="B171" s="2"/>
      <c r="C171" s="943"/>
      <c r="D171" s="943"/>
      <c r="E171" s="943"/>
      <c r="F171" s="943"/>
      <c r="G171" s="943"/>
      <c r="H171" s="943"/>
      <c r="I171" s="945" t="s">
        <v>4682</v>
      </c>
      <c r="J171" s="945"/>
      <c r="K171" s="945"/>
      <c r="L171" s="945"/>
      <c r="M171" s="946"/>
      <c r="N171" s="951"/>
      <c r="O171" s="948"/>
      <c r="P171" s="41"/>
      <c r="Q171" s="229"/>
      <c r="R171" s="41"/>
      <c r="S171" s="948"/>
      <c r="T171" s="41"/>
      <c r="U171" s="229"/>
      <c r="V171" s="41"/>
      <c r="W171" s="948"/>
      <c r="X171" s="948"/>
      <c r="Y171" s="952"/>
      <c r="Z171" s="953"/>
      <c r="AA171" s="948"/>
      <c r="AB171" s="948"/>
      <c r="AC171" s="2"/>
      <c r="AD171" s="261"/>
    </row>
    <row r="172" spans="1:30">
      <c r="A172" s="261"/>
      <c r="B172" s="2"/>
      <c r="C172" s="943"/>
      <c r="D172" s="943"/>
      <c r="E172" s="943"/>
      <c r="F172" s="943"/>
      <c r="G172" s="943"/>
      <c r="H172" s="943"/>
      <c r="I172" s="945" t="s">
        <v>4683</v>
      </c>
      <c r="J172" s="945"/>
      <c r="K172" s="945"/>
      <c r="L172" s="945"/>
      <c r="M172" s="946"/>
      <c r="N172" s="951"/>
      <c r="O172" s="948"/>
      <c r="P172" s="41"/>
      <c r="Q172" s="229"/>
      <c r="R172" s="41"/>
      <c r="S172" s="948"/>
      <c r="T172" s="41"/>
      <c r="U172" s="229"/>
      <c r="V172" s="41"/>
      <c r="W172" s="948"/>
      <c r="X172" s="948"/>
      <c r="Y172" s="952"/>
      <c r="Z172" s="953"/>
      <c r="AA172" s="948"/>
      <c r="AB172" s="948"/>
      <c r="AC172" s="2"/>
      <c r="AD172" s="261"/>
    </row>
    <row r="173" spans="1:30">
      <c r="A173" s="261"/>
      <c r="B173" s="2"/>
      <c r="C173" s="943"/>
      <c r="D173" s="943"/>
      <c r="E173" s="943"/>
      <c r="F173" s="943"/>
      <c r="G173" s="943"/>
      <c r="H173" s="943"/>
      <c r="I173" s="954" t="s">
        <v>4482</v>
      </c>
      <c r="J173" s="945" t="s">
        <v>4684</v>
      </c>
      <c r="K173" s="945"/>
      <c r="L173" s="945"/>
      <c r="M173" s="946"/>
      <c r="N173" s="951"/>
      <c r="O173" s="948"/>
      <c r="P173" s="41"/>
      <c r="Q173" s="229"/>
      <c r="R173" s="41"/>
      <c r="S173" s="948"/>
      <c r="T173" s="41"/>
      <c r="U173" s="229"/>
      <c r="V173" s="41"/>
      <c r="W173" s="948"/>
      <c r="X173" s="948"/>
      <c r="Y173" s="952"/>
      <c r="Z173" s="953"/>
      <c r="AA173" s="948"/>
      <c r="AB173" s="948"/>
      <c r="AC173" s="2"/>
      <c r="AD173" s="261"/>
    </row>
    <row r="174" spans="1:30">
      <c r="A174" s="26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685"/>
      <c r="AC174" s="2"/>
      <c r="AD174" s="261"/>
    </row>
    <row r="175" spans="1:30">
      <c r="A175" s="261"/>
      <c r="B175" s="2"/>
      <c r="C175" s="1284" t="s">
        <v>4685</v>
      </c>
      <c r="D175" s="2"/>
      <c r="E175" s="955"/>
      <c r="F175" s="955"/>
      <c r="G175" s="955"/>
      <c r="H175" s="955"/>
      <c r="I175" s="955"/>
      <c r="J175" s="955"/>
      <c r="K175" s="955"/>
      <c r="L175" s="955"/>
      <c r="M175" s="955"/>
      <c r="N175" s="955"/>
      <c r="O175" s="955"/>
      <c r="P175" s="955"/>
      <c r="Q175" s="955"/>
      <c r="R175" s="955"/>
      <c r="S175" s="955"/>
      <c r="T175" s="955"/>
      <c r="U175" s="955"/>
      <c r="V175" s="955"/>
      <c r="W175" s="955"/>
      <c r="X175" s="955"/>
      <c r="Y175" s="955"/>
      <c r="Z175" s="955"/>
      <c r="AA175" s="955"/>
      <c r="AB175" s="955"/>
      <c r="AC175" s="2"/>
      <c r="AD175" s="261"/>
    </row>
    <row r="176" spans="1:30">
      <c r="A176" s="261"/>
      <c r="B176" s="261"/>
      <c r="C176" s="261"/>
      <c r="D176" s="261"/>
      <c r="E176" s="261"/>
      <c r="F176" s="261"/>
      <c r="G176" s="261"/>
      <c r="H176" s="261"/>
      <c r="I176" s="261"/>
      <c r="J176" s="261"/>
      <c r="K176" s="261"/>
      <c r="L176" s="956"/>
      <c r="M176" s="261"/>
      <c r="N176" s="261"/>
      <c r="O176" s="261"/>
      <c r="P176" s="261"/>
      <c r="Q176" s="261"/>
      <c r="R176" s="261"/>
      <c r="S176" s="261"/>
      <c r="T176" s="261"/>
      <c r="U176" s="261"/>
      <c r="V176" s="261"/>
      <c r="W176" s="261"/>
      <c r="X176" s="261"/>
      <c r="Y176" s="261"/>
      <c r="Z176" s="261"/>
      <c r="AA176" s="261"/>
      <c r="AB176" s="956"/>
      <c r="AC176" s="261"/>
      <c r="AD176" s="261"/>
    </row>
    <row r="179" spans="7:8" hidden="1">
      <c r="G179" s="1137"/>
      <c r="H179" s="1137"/>
    </row>
  </sheetData>
  <mergeCells count="11">
    <mergeCell ref="M7:P7"/>
    <mergeCell ref="Q7:T7"/>
    <mergeCell ref="U7:X7"/>
    <mergeCell ref="Y7:AB7"/>
    <mergeCell ref="C165:AB165"/>
    <mergeCell ref="C4:E4"/>
    <mergeCell ref="F4:L4"/>
    <mergeCell ref="C5:E5"/>
    <mergeCell ref="F5:L5"/>
    <mergeCell ref="E7:H7"/>
    <mergeCell ref="I7:L7"/>
  </mergeCells>
  <hyperlinks>
    <hyperlink ref="AC2" location="Index!A1" display="Index" xr:uid="{74BA4333-1487-4E5D-9D3F-C69ADAAA731A}"/>
  </hyperlinks>
  <pageMargins left="0.7" right="0.7" top="0.75" bottom="0.75" header="0.3" footer="0.3"/>
  <pageSetup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5" tint="-0.499984740745262"/>
  </sheetPr>
  <dimension ref="A1:O27"/>
  <sheetViews>
    <sheetView zoomScale="85" zoomScaleNormal="85" workbookViewId="0">
      <selection activeCell="H21" sqref="H21"/>
    </sheetView>
  </sheetViews>
  <sheetFormatPr defaultColWidth="0" defaultRowHeight="14.4" zeroHeight="1"/>
  <cols>
    <col min="1" max="1" width="3.109375" customWidth="1"/>
    <col min="2" max="2" width="9.109375" customWidth="1"/>
    <col min="3" max="3" width="4.44140625" customWidth="1"/>
    <col min="4" max="4" width="56" customWidth="1"/>
    <col min="5" max="5" width="20.33203125" customWidth="1"/>
    <col min="6" max="14" width="9.109375" customWidth="1"/>
    <col min="15" max="15" width="3.44140625" customWidth="1"/>
    <col min="16" max="16384" width="9.109375" hidden="1"/>
  </cols>
  <sheetData>
    <row r="1" spans="1:15">
      <c r="A1" s="999"/>
      <c r="B1" s="999"/>
      <c r="C1" s="999"/>
      <c r="D1" s="999"/>
      <c r="E1" s="999"/>
      <c r="F1" s="999"/>
      <c r="G1" s="999"/>
      <c r="H1" s="999"/>
      <c r="I1" s="999"/>
      <c r="J1" s="999"/>
      <c r="K1" s="999"/>
      <c r="L1" s="999"/>
      <c r="M1" s="999"/>
      <c r="N1" s="999"/>
      <c r="O1" s="999"/>
    </row>
    <row r="2" spans="1:15" ht="15" thickBot="1">
      <c r="A2" s="999"/>
      <c r="B2" s="144" t="s">
        <v>388</v>
      </c>
      <c r="C2" s="2"/>
      <c r="D2" s="2"/>
      <c r="E2" s="2"/>
      <c r="F2" s="2"/>
      <c r="G2" s="2"/>
      <c r="H2" s="2"/>
      <c r="I2" s="2"/>
      <c r="J2" s="2"/>
      <c r="K2" s="2"/>
      <c r="L2" s="2"/>
      <c r="M2" s="39"/>
      <c r="N2" s="2204" t="s">
        <v>1</v>
      </c>
      <c r="O2" s="999"/>
    </row>
    <row r="3" spans="1:15" ht="16.2" thickBot="1">
      <c r="A3" s="999"/>
      <c r="B3" s="2"/>
      <c r="C3" s="8958" t="s">
        <v>4686</v>
      </c>
      <c r="D3" s="8959"/>
      <c r="E3" s="8959"/>
      <c r="F3" s="8959"/>
      <c r="G3" s="8959"/>
      <c r="H3" s="8959"/>
      <c r="I3" s="8959"/>
      <c r="J3" s="8959"/>
      <c r="K3" s="8959"/>
      <c r="L3" s="8960"/>
      <c r="M3" s="2"/>
      <c r="N3" s="39"/>
      <c r="O3" s="999"/>
    </row>
    <row r="4" spans="1:15" ht="15.6">
      <c r="A4" s="999"/>
      <c r="B4" s="2"/>
      <c r="C4" s="7370" t="s">
        <v>723</v>
      </c>
      <c r="D4" s="2525"/>
      <c r="E4" s="8000" t="str">
        <f>+B.1!F4</f>
        <v>ABC Company</v>
      </c>
      <c r="F4" s="8000"/>
      <c r="G4" s="8000"/>
      <c r="H4" s="8000"/>
      <c r="I4" s="8000"/>
      <c r="J4" s="8000"/>
      <c r="K4" s="8000"/>
      <c r="L4" s="8947"/>
      <c r="M4" s="2"/>
      <c r="N4" s="2"/>
      <c r="O4" s="999"/>
    </row>
    <row r="5" spans="1:15" ht="16.2" thickBot="1">
      <c r="A5" s="999"/>
      <c r="B5" s="2"/>
      <c r="C5" s="4395" t="s">
        <v>724</v>
      </c>
      <c r="D5" s="4396"/>
      <c r="E5" s="8867" t="str">
        <f>+B.1!F5</f>
        <v>31 December 202x</v>
      </c>
      <c r="F5" s="8867"/>
      <c r="G5" s="8867"/>
      <c r="H5" s="8867"/>
      <c r="I5" s="8867"/>
      <c r="J5" s="8867"/>
      <c r="K5" s="8867"/>
      <c r="L5" s="8868"/>
      <c r="M5" s="2"/>
      <c r="N5" s="2"/>
      <c r="O5" s="999"/>
    </row>
    <row r="6" spans="1:15">
      <c r="A6" s="999"/>
      <c r="B6" s="2"/>
      <c r="C6" s="2"/>
      <c r="D6" s="2"/>
      <c r="E6" s="2"/>
      <c r="F6" s="2"/>
      <c r="G6" s="2"/>
      <c r="H6" s="2"/>
      <c r="I6" s="2"/>
      <c r="J6" s="2"/>
      <c r="K6" s="2"/>
      <c r="L6" s="2"/>
      <c r="M6" s="2"/>
      <c r="N6" s="2"/>
      <c r="O6" s="999"/>
    </row>
    <row r="7" spans="1:15" ht="15" thickBot="1">
      <c r="A7" s="999"/>
      <c r="B7" s="2"/>
      <c r="C7" s="2"/>
      <c r="D7" s="2"/>
      <c r="E7" s="2"/>
      <c r="F7" s="2"/>
      <c r="G7" s="2"/>
      <c r="H7" s="2"/>
      <c r="I7" s="2"/>
      <c r="J7" s="2"/>
      <c r="K7" s="2"/>
      <c r="L7" s="2"/>
      <c r="M7" s="2"/>
      <c r="N7" s="2"/>
      <c r="O7" s="999"/>
    </row>
    <row r="8" spans="1:15" ht="15.6">
      <c r="A8" s="999"/>
      <c r="B8" s="2"/>
      <c r="C8" s="2"/>
      <c r="D8" s="7461" t="s">
        <v>4687</v>
      </c>
      <c r="E8" s="7462" t="s">
        <v>451</v>
      </c>
      <c r="F8" s="2"/>
      <c r="G8" s="2"/>
      <c r="H8" s="2"/>
      <c r="I8" s="2"/>
      <c r="J8" s="2"/>
      <c r="K8" s="2"/>
      <c r="L8" s="2"/>
      <c r="M8" s="2"/>
      <c r="N8" s="2"/>
      <c r="O8" s="999"/>
    </row>
    <row r="9" spans="1:15" ht="15.6">
      <c r="A9" s="999"/>
      <c r="B9" s="2"/>
      <c r="C9" s="2"/>
      <c r="D9" s="6772" t="str">
        <f>'Page 2'!F86</f>
        <v>AFS Debt Securities - Government</v>
      </c>
      <c r="E9" s="7463">
        <f>J!W16</f>
        <v>0</v>
      </c>
      <c r="F9" s="2"/>
      <c r="G9" s="2"/>
      <c r="H9" s="2"/>
      <c r="I9" s="2"/>
      <c r="J9" s="2"/>
      <c r="K9" s="2"/>
      <c r="L9" s="2"/>
      <c r="M9" s="2"/>
      <c r="N9" s="2"/>
      <c r="O9" s="999"/>
    </row>
    <row r="10" spans="1:15" ht="15.6">
      <c r="A10" s="999"/>
      <c r="B10" s="2"/>
      <c r="C10" s="2"/>
      <c r="D10" s="6772" t="str">
        <f>'Page 2'!F87</f>
        <v>AFS Debt Securities - Private</v>
      </c>
      <c r="E10" s="7463">
        <f>J!W19</f>
        <v>0</v>
      </c>
      <c r="F10" s="2"/>
      <c r="G10" s="2"/>
      <c r="H10" s="2"/>
      <c r="I10" s="2"/>
      <c r="J10" s="2"/>
      <c r="K10" s="2"/>
      <c r="L10" s="2"/>
      <c r="M10" s="2"/>
      <c r="N10" s="2"/>
      <c r="O10" s="999"/>
    </row>
    <row r="11" spans="1:15" ht="15.6">
      <c r="A11" s="999"/>
      <c r="B11" s="2"/>
      <c r="C11" s="2"/>
      <c r="D11" s="6772" t="str">
        <f>'Page 2'!F88</f>
        <v>AFS Equity Securities</v>
      </c>
      <c r="E11" s="7463">
        <f>J!W22</f>
        <v>0</v>
      </c>
      <c r="F11" s="2"/>
      <c r="G11" s="2"/>
      <c r="H11" s="2"/>
      <c r="I11" s="2"/>
      <c r="J11" s="2"/>
      <c r="K11" s="2"/>
      <c r="L11" s="2"/>
      <c r="M11" s="2"/>
      <c r="N11" s="2"/>
      <c r="O11" s="999"/>
    </row>
    <row r="12" spans="1:15" ht="15.6">
      <c r="A12" s="999"/>
      <c r="B12" s="2"/>
      <c r="C12" s="2"/>
      <c r="D12" s="6772" t="str">
        <f>'Page 2'!F90</f>
        <v>Mutual Funds and Unit Investment Trusts</v>
      </c>
      <c r="E12" s="7463">
        <f>J!W25+J!W28</f>
        <v>0</v>
      </c>
      <c r="F12" s="2"/>
      <c r="G12" s="2"/>
      <c r="H12" s="2"/>
      <c r="I12" s="2"/>
      <c r="J12" s="2"/>
      <c r="K12" s="2"/>
      <c r="L12" s="2"/>
      <c r="M12" s="2"/>
      <c r="N12" s="2"/>
      <c r="O12" s="999"/>
    </row>
    <row r="13" spans="1:15" ht="15.6">
      <c r="A13" s="999"/>
      <c r="B13" s="2"/>
      <c r="C13" s="2"/>
      <c r="D13" s="6772" t="str">
        <f>'Page 2'!F91</f>
        <v>Real Estate Investment Trusts</v>
      </c>
      <c r="E13" s="7463">
        <f>J!W31</f>
        <v>0</v>
      </c>
      <c r="F13" s="2"/>
      <c r="G13" s="2"/>
      <c r="H13" s="2"/>
      <c r="I13" s="2"/>
      <c r="J13" s="2"/>
      <c r="K13" s="2"/>
      <c r="L13" s="2"/>
      <c r="M13" s="2"/>
      <c r="N13" s="2"/>
      <c r="O13" s="999"/>
    </row>
    <row r="14" spans="1:15" ht="15.6">
      <c r="A14" s="999"/>
      <c r="B14" s="2"/>
      <c r="C14" s="2"/>
      <c r="D14" s="6772" t="str">
        <f>'Page 2'!F92</f>
        <v>Other Funds</v>
      </c>
      <c r="E14" s="7463">
        <f>J!W34</f>
        <v>0</v>
      </c>
      <c r="F14" s="2"/>
      <c r="G14" s="2"/>
      <c r="H14" s="2"/>
      <c r="I14" s="2"/>
      <c r="J14" s="2"/>
      <c r="K14" s="2"/>
      <c r="L14" s="2"/>
      <c r="M14" s="2"/>
      <c r="N14" s="2"/>
      <c r="O14" s="999"/>
    </row>
    <row r="15" spans="1:15" ht="15.6">
      <c r="A15" s="999"/>
      <c r="B15" s="2"/>
      <c r="C15" s="2"/>
      <c r="D15" s="6772" t="s">
        <v>4688</v>
      </c>
      <c r="E15" s="7464"/>
      <c r="F15" s="2"/>
      <c r="G15" s="2"/>
      <c r="H15" s="2"/>
      <c r="I15" s="2"/>
      <c r="J15" s="2"/>
      <c r="K15" s="2"/>
      <c r="L15" s="2"/>
      <c r="M15" s="2"/>
      <c r="N15" s="2"/>
      <c r="O15" s="999"/>
    </row>
    <row r="16" spans="1:15" ht="15.6">
      <c r="A16" s="999"/>
      <c r="B16" s="2"/>
      <c r="C16" s="2"/>
      <c r="D16" s="6772" t="s">
        <v>4689</v>
      </c>
      <c r="E16" s="7464"/>
      <c r="F16" s="2"/>
      <c r="G16" s="2"/>
      <c r="H16" s="2"/>
      <c r="I16" s="2"/>
      <c r="J16" s="2"/>
      <c r="K16" s="2"/>
      <c r="L16" s="2"/>
      <c r="M16" s="2"/>
      <c r="N16" s="2"/>
      <c r="O16" s="999"/>
    </row>
    <row r="17" spans="1:15" ht="15.6">
      <c r="A17" s="999"/>
      <c r="B17" s="2"/>
      <c r="C17" s="2"/>
      <c r="D17" s="6772" t="s">
        <v>4690</v>
      </c>
      <c r="E17" s="7464"/>
      <c r="F17" s="2"/>
      <c r="G17" s="2"/>
      <c r="H17" s="2"/>
      <c r="I17" s="2"/>
      <c r="J17" s="2"/>
      <c r="K17" s="2"/>
      <c r="L17" s="2"/>
      <c r="M17" s="2"/>
      <c r="N17" s="2"/>
      <c r="O17" s="999"/>
    </row>
    <row r="18" spans="1:15" ht="15.6">
      <c r="A18" s="999"/>
      <c r="B18" s="2"/>
      <c r="C18" s="2"/>
      <c r="D18" s="6772" t="s">
        <v>4691</v>
      </c>
      <c r="E18" s="7464"/>
      <c r="F18" s="2"/>
      <c r="G18" s="2"/>
      <c r="H18" s="2"/>
      <c r="I18" s="2"/>
      <c r="J18" s="2"/>
      <c r="K18" s="2"/>
      <c r="L18" s="2"/>
      <c r="M18" s="2"/>
      <c r="N18" s="2"/>
      <c r="O18" s="999"/>
    </row>
    <row r="19" spans="1:15" ht="15.6">
      <c r="A19" s="999"/>
      <c r="B19" s="2"/>
      <c r="C19" s="2"/>
      <c r="D19" s="6772" t="s">
        <v>4692</v>
      </c>
      <c r="E19" s="7464"/>
      <c r="F19" s="2"/>
      <c r="G19" s="2"/>
      <c r="H19" s="2"/>
      <c r="I19" s="2"/>
      <c r="J19" s="2"/>
      <c r="K19" s="2"/>
      <c r="L19" s="2"/>
      <c r="M19" s="2"/>
      <c r="N19" s="2"/>
      <c r="O19" s="999"/>
    </row>
    <row r="20" spans="1:15" ht="15.6">
      <c r="A20" s="999"/>
      <c r="B20" s="2"/>
      <c r="C20" s="2"/>
      <c r="D20" s="6772" t="s">
        <v>544</v>
      </c>
      <c r="E20" s="7465">
        <f>SUM(E9:E19)</f>
        <v>0</v>
      </c>
      <c r="F20" s="2"/>
      <c r="G20" s="2"/>
      <c r="H20" s="2"/>
      <c r="I20" s="2"/>
      <c r="J20" s="2"/>
      <c r="K20" s="2"/>
      <c r="L20" s="2"/>
      <c r="M20" s="2"/>
      <c r="N20" s="2"/>
      <c r="O20" s="999"/>
    </row>
    <row r="21" spans="1:15" ht="15.6">
      <c r="A21" s="999"/>
      <c r="B21" s="2"/>
      <c r="C21" s="2"/>
      <c r="D21" s="6772"/>
      <c r="E21" s="7464"/>
      <c r="F21" s="2"/>
      <c r="G21" s="2"/>
      <c r="H21" s="2"/>
      <c r="I21" s="2"/>
      <c r="J21" s="2"/>
      <c r="K21" s="2"/>
      <c r="L21" s="2"/>
      <c r="M21" s="2"/>
      <c r="N21" s="2"/>
      <c r="O21" s="999"/>
    </row>
    <row r="22" spans="1:15" ht="15.6">
      <c r="A22" s="999"/>
      <c r="B22" s="2"/>
      <c r="C22" s="2"/>
      <c r="D22" s="6772" t="s">
        <v>4693</v>
      </c>
      <c r="E22" s="7466">
        <f>'Page 3'!L99</f>
        <v>0</v>
      </c>
      <c r="F22" s="2"/>
      <c r="G22" s="2"/>
      <c r="H22" s="2"/>
      <c r="I22" s="2"/>
      <c r="J22" s="2"/>
      <c r="K22" s="2"/>
      <c r="L22" s="2"/>
      <c r="M22" s="2"/>
      <c r="N22" s="2"/>
      <c r="O22" s="999"/>
    </row>
    <row r="23" spans="1:15" ht="16.8" thickBot="1">
      <c r="A23" s="999"/>
      <c r="B23" s="2"/>
      <c r="C23" s="2"/>
      <c r="D23" s="7467" t="s">
        <v>4694</v>
      </c>
      <c r="E23" s="2591">
        <f>E20-E22</f>
        <v>0</v>
      </c>
      <c r="F23" s="2"/>
      <c r="G23" s="2"/>
      <c r="H23" s="2"/>
      <c r="I23" s="2"/>
      <c r="J23" s="2"/>
      <c r="K23" s="2"/>
      <c r="L23" s="2"/>
      <c r="M23" s="2"/>
      <c r="N23" s="2"/>
      <c r="O23" s="999"/>
    </row>
    <row r="24" spans="1:15" ht="15.6">
      <c r="A24" s="999"/>
      <c r="B24" s="2"/>
      <c r="C24" s="2"/>
      <c r="D24" s="119"/>
      <c r="E24" s="119"/>
      <c r="F24" s="2"/>
      <c r="G24" s="2"/>
      <c r="H24" s="2"/>
      <c r="I24" s="2"/>
      <c r="J24" s="2"/>
      <c r="K24" s="2"/>
      <c r="L24" s="2"/>
      <c r="M24" s="1204"/>
      <c r="N24" s="2"/>
      <c r="O24" s="999"/>
    </row>
    <row r="25" spans="1:15" ht="15.6">
      <c r="A25" s="999"/>
      <c r="B25" s="2"/>
      <c r="C25" s="2"/>
      <c r="D25" s="119"/>
      <c r="E25" s="119"/>
      <c r="F25" s="2"/>
      <c r="G25" s="2"/>
      <c r="H25" s="2"/>
      <c r="I25" s="2"/>
      <c r="J25" s="2"/>
      <c r="K25" s="2"/>
      <c r="L25" s="2"/>
      <c r="M25" s="2"/>
      <c r="N25" s="2"/>
      <c r="O25" s="999"/>
    </row>
    <row r="26" spans="1:15">
      <c r="A26" s="999"/>
      <c r="B26" s="999"/>
      <c r="C26" s="999"/>
      <c r="D26" s="999"/>
      <c r="E26" s="999"/>
      <c r="F26" s="999"/>
      <c r="G26" s="999"/>
      <c r="H26" s="999"/>
      <c r="I26" s="999"/>
      <c r="J26" s="999"/>
      <c r="K26" s="999"/>
      <c r="L26" s="999"/>
      <c r="M26" s="999"/>
      <c r="N26" s="999"/>
      <c r="O26" s="999"/>
    </row>
    <row r="27" spans="1:15" hidden="1">
      <c r="A27" s="999"/>
      <c r="B27" s="999"/>
      <c r="C27" s="999"/>
      <c r="D27" s="999"/>
      <c r="E27" s="999"/>
      <c r="F27" s="999"/>
      <c r="G27" s="1008"/>
      <c r="H27" s="999"/>
      <c r="I27" s="999"/>
      <c r="J27" s="999"/>
      <c r="K27" s="999"/>
      <c r="L27" s="999"/>
      <c r="M27" s="999"/>
      <c r="N27" s="999"/>
      <c r="O27" s="999"/>
    </row>
  </sheetData>
  <mergeCells count="3">
    <mergeCell ref="C3:L3"/>
    <mergeCell ref="E4:L4"/>
    <mergeCell ref="E5:L5"/>
  </mergeCells>
  <hyperlinks>
    <hyperlink ref="N2" location="Index!A1" display="Index" xr:uid="{CF431BFC-0B82-4D78-9BC8-9546BC8E2B6B}"/>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9">
    <tabColor rgb="FFC00000"/>
  </sheetPr>
  <dimension ref="A1:M130"/>
  <sheetViews>
    <sheetView topLeftCell="A100" zoomScale="70" zoomScaleNormal="70" workbookViewId="0">
      <selection activeCell="F16" sqref="F16"/>
    </sheetView>
  </sheetViews>
  <sheetFormatPr defaultColWidth="0" defaultRowHeight="14.4" zeroHeight="1"/>
  <cols>
    <col min="1" max="1" width="2.6640625" customWidth="1"/>
    <col min="2" max="2" width="9.109375" customWidth="1"/>
    <col min="3" max="3" width="16.44140625" customWidth="1"/>
    <col min="4" max="4" width="53.109375" bestFit="1" customWidth="1"/>
    <col min="5" max="5" width="38.6640625" customWidth="1"/>
    <col min="6" max="6" width="12.44140625" style="1151" bestFit="1" customWidth="1"/>
    <col min="7" max="7" width="22.44140625" bestFit="1" customWidth="1"/>
    <col min="8" max="11" width="18.109375" bestFit="1" customWidth="1"/>
    <col min="12" max="13" width="9.109375" customWidth="1"/>
    <col min="14" max="16384" width="9.109375" hidden="1"/>
  </cols>
  <sheetData>
    <row r="1" spans="1:13">
      <c r="A1" s="261"/>
      <c r="B1" s="261"/>
      <c r="C1" s="261"/>
      <c r="D1" s="261"/>
      <c r="E1" s="261"/>
      <c r="F1" s="371"/>
      <c r="G1" s="261"/>
      <c r="H1" s="261"/>
      <c r="I1" s="261"/>
      <c r="J1" s="261"/>
      <c r="K1" s="261"/>
      <c r="L1" s="261"/>
      <c r="M1" s="261"/>
    </row>
    <row r="2" spans="1:13" ht="13.95" customHeight="1" thickBot="1">
      <c r="A2" s="261"/>
      <c r="B2" s="144" t="s">
        <v>32</v>
      </c>
      <c r="C2" s="372"/>
      <c r="D2" s="121"/>
      <c r="E2" s="121"/>
      <c r="F2" s="211"/>
      <c r="G2" s="121"/>
      <c r="H2" s="121"/>
      <c r="I2" s="121"/>
      <c r="J2" s="121"/>
      <c r="K2" s="121"/>
      <c r="L2" s="2204" t="s">
        <v>1</v>
      </c>
      <c r="M2" s="261"/>
    </row>
    <row r="3" spans="1:13" ht="16.2" thickBot="1">
      <c r="A3" s="261"/>
      <c r="B3" s="2"/>
      <c r="C3" s="8025" t="s">
        <v>1242</v>
      </c>
      <c r="D3" s="8027"/>
      <c r="E3" s="121"/>
      <c r="F3" s="211"/>
      <c r="G3" s="121"/>
      <c r="H3" s="121"/>
      <c r="I3" s="121"/>
      <c r="J3" s="121"/>
      <c r="K3" s="121"/>
      <c r="L3" s="2"/>
      <c r="M3" s="261"/>
    </row>
    <row r="4" spans="1:13" ht="15.6">
      <c r="A4" s="261"/>
      <c r="B4" s="2"/>
      <c r="C4" s="2750" t="s">
        <v>723</v>
      </c>
      <c r="D4" s="3004" t="str">
        <f>'Page 6B'!D4</f>
        <v>ABC Company</v>
      </c>
      <c r="E4" s="121"/>
      <c r="F4" s="211"/>
      <c r="G4" s="121"/>
      <c r="H4" s="121"/>
      <c r="I4" s="121"/>
      <c r="J4" s="121"/>
      <c r="K4" s="121"/>
      <c r="L4" s="2"/>
      <c r="M4" s="261"/>
    </row>
    <row r="5" spans="1:13" ht="16.2" thickBot="1">
      <c r="A5" s="261"/>
      <c r="B5" s="2"/>
      <c r="C5" s="2715" t="s">
        <v>724</v>
      </c>
      <c r="D5" s="2504" t="str">
        <f>'Page 6B'!D5</f>
        <v>31 December 202x</v>
      </c>
      <c r="E5" s="121"/>
      <c r="F5" s="211"/>
      <c r="G5" s="121"/>
      <c r="H5" s="121"/>
      <c r="I5" s="121"/>
      <c r="J5" s="121"/>
      <c r="K5" s="121"/>
      <c r="L5" s="2"/>
      <c r="M5" s="261"/>
    </row>
    <row r="6" spans="1:13" ht="18" thickBot="1">
      <c r="A6" s="261"/>
      <c r="B6" s="2"/>
      <c r="C6" s="287"/>
      <c r="D6" s="373"/>
      <c r="E6" s="288"/>
      <c r="F6" s="288"/>
      <c r="G6" s="287"/>
      <c r="H6" s="373"/>
      <c r="I6" s="373"/>
      <c r="J6" s="373"/>
      <c r="K6" s="373"/>
      <c r="L6" s="2"/>
      <c r="M6" s="261"/>
    </row>
    <row r="7" spans="1:13">
      <c r="A7" s="261"/>
      <c r="B7" s="2"/>
      <c r="C7" s="3238"/>
      <c r="D7" s="2505"/>
      <c r="E7" s="3239"/>
      <c r="F7" s="2506" t="s">
        <v>1243</v>
      </c>
      <c r="G7" s="3240" t="s">
        <v>1244</v>
      </c>
      <c r="H7" s="3240" t="s">
        <v>1244</v>
      </c>
      <c r="I7" s="3240" t="s">
        <v>1244</v>
      </c>
      <c r="J7" s="3240" t="s">
        <v>1244</v>
      </c>
      <c r="K7" s="3240" t="s">
        <v>1244</v>
      </c>
      <c r="L7" s="2"/>
      <c r="M7" s="261"/>
    </row>
    <row r="8" spans="1:13">
      <c r="A8" s="261"/>
      <c r="B8" s="2"/>
      <c r="C8" s="3241" t="s">
        <v>1245</v>
      </c>
      <c r="D8" s="3242" t="s">
        <v>1246</v>
      </c>
      <c r="E8" s="3243" t="s">
        <v>1247</v>
      </c>
      <c r="F8" s="3244" t="s">
        <v>1248</v>
      </c>
      <c r="G8" s="3245" t="s">
        <v>734</v>
      </c>
      <c r="H8" s="3246" t="s">
        <v>735</v>
      </c>
      <c r="I8" s="3245" t="s">
        <v>736</v>
      </c>
      <c r="J8" s="3246" t="s">
        <v>1249</v>
      </c>
      <c r="K8" s="3247" t="s">
        <v>738</v>
      </c>
      <c r="L8" s="2"/>
      <c r="M8" s="261"/>
    </row>
    <row r="9" spans="1:13" ht="15.6">
      <c r="A9" s="261"/>
      <c r="B9" s="2"/>
      <c r="C9" s="3248" t="s">
        <v>1250</v>
      </c>
      <c r="D9" s="3249"/>
      <c r="E9" s="3249"/>
      <c r="F9" s="3250"/>
      <c r="G9" s="3251"/>
      <c r="H9" s="3251"/>
      <c r="I9" s="3251"/>
      <c r="J9" s="3251"/>
      <c r="K9" s="3252"/>
      <c r="L9" s="2"/>
      <c r="M9" s="261"/>
    </row>
    <row r="10" spans="1:13">
      <c r="A10" s="261"/>
      <c r="B10" s="2"/>
      <c r="C10" s="3253">
        <v>1</v>
      </c>
      <c r="D10" s="99" t="s">
        <v>1251</v>
      </c>
      <c r="E10" s="2049" t="s">
        <v>1252</v>
      </c>
      <c r="F10" s="113" t="s">
        <v>140</v>
      </c>
      <c r="G10" s="3254">
        <f>'X15'!$CJ$44</f>
        <v>0</v>
      </c>
      <c r="H10" s="3255"/>
      <c r="I10" s="3256"/>
      <c r="J10" s="3256"/>
      <c r="K10" s="3257"/>
      <c r="L10" s="2"/>
      <c r="M10" s="261"/>
    </row>
    <row r="11" spans="1:13" ht="15.6">
      <c r="A11" s="261"/>
      <c r="B11" s="2"/>
      <c r="C11" s="3253">
        <v>2</v>
      </c>
      <c r="D11" s="99" t="s">
        <v>1253</v>
      </c>
      <c r="E11" s="2049" t="s">
        <v>1254</v>
      </c>
      <c r="F11" s="113" t="s">
        <v>140</v>
      </c>
      <c r="G11" s="3254">
        <f>'X15'!$CO$44</f>
        <v>0</v>
      </c>
      <c r="H11" s="3258"/>
      <c r="I11" s="3259"/>
      <c r="J11" s="3259"/>
      <c r="K11" s="3260"/>
      <c r="L11" s="2"/>
      <c r="M11" s="261"/>
    </row>
    <row r="12" spans="1:13" ht="15.6">
      <c r="A12" s="261"/>
      <c r="B12" s="2"/>
      <c r="C12" s="3253">
        <v>3</v>
      </c>
      <c r="D12" s="99" t="s">
        <v>1255</v>
      </c>
      <c r="E12" s="2049" t="s">
        <v>1256</v>
      </c>
      <c r="F12" s="113" t="s">
        <v>140</v>
      </c>
      <c r="G12" s="3254">
        <f>'X15'!$AV$44</f>
        <v>0</v>
      </c>
      <c r="H12" s="3258"/>
      <c r="I12" s="3259"/>
      <c r="J12" s="3259"/>
      <c r="K12" s="3260"/>
      <c r="L12" s="2"/>
      <c r="M12" s="261"/>
    </row>
    <row r="13" spans="1:13" ht="15.6">
      <c r="A13" s="261"/>
      <c r="B13" s="2"/>
      <c r="C13" s="3253">
        <v>4</v>
      </c>
      <c r="D13" s="99" t="s">
        <v>1257</v>
      </c>
      <c r="E13" s="2049" t="s">
        <v>1258</v>
      </c>
      <c r="F13" s="113" t="s">
        <v>140</v>
      </c>
      <c r="G13" s="3254">
        <f>'X15'!$W$44</f>
        <v>0</v>
      </c>
      <c r="H13" s="3258"/>
      <c r="I13" s="3259"/>
      <c r="J13" s="3259"/>
      <c r="K13" s="3260"/>
      <c r="L13" s="2"/>
      <c r="M13" s="261"/>
    </row>
    <row r="14" spans="1:13" ht="15.6">
      <c r="A14" s="261"/>
      <c r="B14" s="2"/>
      <c r="C14" s="3253">
        <v>5</v>
      </c>
      <c r="D14" s="99" t="s">
        <v>1259</v>
      </c>
      <c r="E14" s="2049" t="s">
        <v>1260</v>
      </c>
      <c r="F14" s="113" t="s">
        <v>140</v>
      </c>
      <c r="G14" s="3254">
        <f>'X15'!$M$44+'X15'!$R$44</f>
        <v>0</v>
      </c>
      <c r="H14" s="3258"/>
      <c r="I14" s="3259"/>
      <c r="J14" s="3259"/>
      <c r="K14" s="3260"/>
      <c r="L14" s="2"/>
      <c r="M14" s="261"/>
    </row>
    <row r="15" spans="1:13" ht="15.6">
      <c r="A15" s="261"/>
      <c r="B15" s="2"/>
      <c r="C15" s="3253">
        <v>6</v>
      </c>
      <c r="D15" s="99" t="s">
        <v>1261</v>
      </c>
      <c r="E15" s="2049" t="s">
        <v>1262</v>
      </c>
      <c r="F15" s="113" t="s">
        <v>140</v>
      </c>
      <c r="G15" s="3254">
        <f>'X15'!$AL$44</f>
        <v>0</v>
      </c>
      <c r="H15" s="3258"/>
      <c r="I15" s="3259"/>
      <c r="J15" s="3259"/>
      <c r="K15" s="3260"/>
      <c r="L15" s="2"/>
      <c r="M15" s="261"/>
    </row>
    <row r="16" spans="1:13" ht="15.6">
      <c r="A16" s="261"/>
      <c r="B16" s="2"/>
      <c r="C16" s="3253">
        <v>7</v>
      </c>
      <c r="D16" s="99" t="s">
        <v>1263</v>
      </c>
      <c r="E16" s="2049" t="s">
        <v>1264</v>
      </c>
      <c r="F16" s="113" t="s">
        <v>140</v>
      </c>
      <c r="G16" s="3254">
        <f>'X15'!$AG$44</f>
        <v>0</v>
      </c>
      <c r="H16" s="3258"/>
      <c r="I16" s="3259"/>
      <c r="J16" s="3259"/>
      <c r="K16" s="3260"/>
      <c r="L16" s="2"/>
      <c r="M16" s="261"/>
    </row>
    <row r="17" spans="1:13" ht="15.6">
      <c r="A17" s="261"/>
      <c r="B17" s="2"/>
      <c r="C17" s="3253">
        <v>8</v>
      </c>
      <c r="D17" s="101" t="s">
        <v>1265</v>
      </c>
      <c r="E17" s="2070" t="s">
        <v>1266</v>
      </c>
      <c r="F17" s="112"/>
      <c r="G17" s="3261">
        <f>SUM(G10:G16)</f>
        <v>0</v>
      </c>
      <c r="H17" s="3261">
        <f>SUM(H10:H16)</f>
        <v>0</v>
      </c>
      <c r="I17" s="3261">
        <f>SUM(I10:I16)</f>
        <v>0</v>
      </c>
      <c r="J17" s="3261">
        <f>SUM(J10:J16)</f>
        <v>0</v>
      </c>
      <c r="K17" s="3262">
        <f>SUM(K10:K16)</f>
        <v>0</v>
      </c>
      <c r="L17" s="2"/>
      <c r="M17" s="261"/>
    </row>
    <row r="18" spans="1:13" ht="15.6">
      <c r="A18" s="261"/>
      <c r="B18" s="2"/>
      <c r="C18" s="3253">
        <v>9</v>
      </c>
      <c r="D18" s="99" t="s">
        <v>1267</v>
      </c>
      <c r="E18" s="2049" t="s">
        <v>1268</v>
      </c>
      <c r="F18" s="113" t="s">
        <v>140</v>
      </c>
      <c r="G18" s="3254">
        <f>'X15'!$BA$44</f>
        <v>0</v>
      </c>
      <c r="H18" s="3258"/>
      <c r="I18" s="3259"/>
      <c r="J18" s="3259"/>
      <c r="K18" s="3260"/>
      <c r="L18" s="2"/>
      <c r="M18" s="261"/>
    </row>
    <row r="19" spans="1:13" ht="15.6">
      <c r="A19" s="261"/>
      <c r="B19" s="2"/>
      <c r="C19" s="3253">
        <v>10</v>
      </c>
      <c r="D19" s="99" t="s">
        <v>1269</v>
      </c>
      <c r="E19" s="2049" t="s">
        <v>1270</v>
      </c>
      <c r="F19" s="113" t="s">
        <v>140</v>
      </c>
      <c r="G19" s="3263">
        <f>'X15'!$BK$44</f>
        <v>0</v>
      </c>
      <c r="H19" s="3259"/>
      <c r="I19" s="3259"/>
      <c r="J19" s="3259"/>
      <c r="K19" s="3260"/>
      <c r="L19" s="2"/>
      <c r="M19" s="261"/>
    </row>
    <row r="20" spans="1:13" ht="15.6">
      <c r="A20" s="261"/>
      <c r="B20" s="2"/>
      <c r="C20" s="3253">
        <v>11</v>
      </c>
      <c r="D20" s="99" t="s">
        <v>1271</v>
      </c>
      <c r="E20" s="2049" t="s">
        <v>1272</v>
      </c>
      <c r="F20" s="113" t="s">
        <v>140</v>
      </c>
      <c r="G20" s="3263">
        <f>'X15'!$BZ$44</f>
        <v>0</v>
      </c>
      <c r="H20" s="3259"/>
      <c r="I20" s="3259"/>
      <c r="J20" s="3259"/>
      <c r="K20" s="3260"/>
      <c r="L20" s="2"/>
      <c r="M20" s="261"/>
    </row>
    <row r="21" spans="1:13" ht="15.6">
      <c r="A21" s="261"/>
      <c r="B21" s="2"/>
      <c r="C21" s="3253">
        <v>12</v>
      </c>
      <c r="D21" s="99" t="s">
        <v>1273</v>
      </c>
      <c r="E21" s="2049" t="s">
        <v>1274</v>
      </c>
      <c r="F21" s="113" t="s">
        <v>140</v>
      </c>
      <c r="G21" s="3263">
        <f>'X15'!$BF$44</f>
        <v>0</v>
      </c>
      <c r="H21" s="3259"/>
      <c r="I21" s="3259"/>
      <c r="J21" s="3259"/>
      <c r="K21" s="3260"/>
      <c r="L21" s="2"/>
      <c r="M21" s="261"/>
    </row>
    <row r="22" spans="1:13" ht="15.6">
      <c r="A22" s="261"/>
      <c r="B22" s="2"/>
      <c r="C22" s="3264">
        <v>13</v>
      </c>
      <c r="D22" s="3265" t="s">
        <v>1275</v>
      </c>
      <c r="E22" s="3266" t="s">
        <v>1276</v>
      </c>
      <c r="F22" s="3267" t="s">
        <v>140</v>
      </c>
      <c r="G22" s="3263">
        <f>'X15'!$BU$44</f>
        <v>0</v>
      </c>
      <c r="H22" s="3259"/>
      <c r="I22" s="3259"/>
      <c r="J22" s="3259"/>
      <c r="K22" s="3260"/>
      <c r="L22" s="2"/>
      <c r="M22" s="261"/>
    </row>
    <row r="23" spans="1:13" ht="15.6">
      <c r="A23" s="261"/>
      <c r="B23" s="2"/>
      <c r="C23" s="3248" t="s">
        <v>1277</v>
      </c>
      <c r="D23" s="3249"/>
      <c r="E23" s="3249"/>
      <c r="F23" s="3250"/>
      <c r="G23" s="3251"/>
      <c r="H23" s="3251"/>
      <c r="I23" s="3251"/>
      <c r="J23" s="3251"/>
      <c r="K23" s="3252"/>
      <c r="L23" s="2"/>
      <c r="M23" s="261"/>
    </row>
    <row r="24" spans="1:13" ht="15.6">
      <c r="A24" s="261"/>
      <c r="B24" s="2"/>
      <c r="C24" s="3253">
        <v>14</v>
      </c>
      <c r="D24" s="99" t="s">
        <v>1251</v>
      </c>
      <c r="E24" s="2049" t="s">
        <v>1278</v>
      </c>
      <c r="F24" s="113" t="s">
        <v>140</v>
      </c>
      <c r="G24" s="3254">
        <f>'X15'!$CJ$15</f>
        <v>0</v>
      </c>
      <c r="H24" s="3258"/>
      <c r="I24" s="3259"/>
      <c r="J24" s="3259"/>
      <c r="K24" s="3260"/>
      <c r="L24" s="2"/>
      <c r="M24" s="261"/>
    </row>
    <row r="25" spans="1:13" ht="15.6">
      <c r="A25" s="261"/>
      <c r="B25" s="2"/>
      <c r="C25" s="3253">
        <v>15</v>
      </c>
      <c r="D25" s="99" t="s">
        <v>1253</v>
      </c>
      <c r="E25" s="2049" t="s">
        <v>1279</v>
      </c>
      <c r="F25" s="113" t="s">
        <v>140</v>
      </c>
      <c r="G25" s="3254">
        <f>'X15'!$CO$15</f>
        <v>0</v>
      </c>
      <c r="H25" s="3258"/>
      <c r="I25" s="3259"/>
      <c r="J25" s="3259"/>
      <c r="K25" s="3260"/>
      <c r="L25" s="2"/>
      <c r="M25" s="261"/>
    </row>
    <row r="26" spans="1:13" ht="15.6">
      <c r="A26" s="261"/>
      <c r="B26" s="2"/>
      <c r="C26" s="3253">
        <v>16</v>
      </c>
      <c r="D26" s="99" t="s">
        <v>1255</v>
      </c>
      <c r="E26" s="2049" t="s">
        <v>1280</v>
      </c>
      <c r="F26" s="113" t="s">
        <v>140</v>
      </c>
      <c r="G26" s="3254">
        <f>'X15'!$AV$15</f>
        <v>0</v>
      </c>
      <c r="H26" s="3258"/>
      <c r="I26" s="3259"/>
      <c r="J26" s="3259"/>
      <c r="K26" s="3260"/>
      <c r="L26" s="2"/>
      <c r="M26" s="261"/>
    </row>
    <row r="27" spans="1:13" ht="15.6">
      <c r="A27" s="261"/>
      <c r="B27" s="2"/>
      <c r="C27" s="3253">
        <v>17</v>
      </c>
      <c r="D27" s="99" t="s">
        <v>1257</v>
      </c>
      <c r="E27" s="2049" t="s">
        <v>1281</v>
      </c>
      <c r="F27" s="113" t="s">
        <v>140</v>
      </c>
      <c r="G27" s="3254">
        <f>'X15'!$W$15</f>
        <v>0</v>
      </c>
      <c r="H27" s="3258"/>
      <c r="I27" s="3259"/>
      <c r="J27" s="3259"/>
      <c r="K27" s="3260"/>
      <c r="L27" s="2"/>
      <c r="M27" s="261"/>
    </row>
    <row r="28" spans="1:13" ht="15.6">
      <c r="A28" s="261"/>
      <c r="B28" s="2"/>
      <c r="C28" s="3253">
        <v>18</v>
      </c>
      <c r="D28" s="99" t="s">
        <v>1259</v>
      </c>
      <c r="E28" s="2049" t="s">
        <v>1282</v>
      </c>
      <c r="F28" s="113" t="s">
        <v>140</v>
      </c>
      <c r="G28" s="3254">
        <f>'X15'!$M$15+'X15'!$R$15</f>
        <v>0</v>
      </c>
      <c r="H28" s="3258"/>
      <c r="I28" s="3259"/>
      <c r="J28" s="3259"/>
      <c r="K28" s="3260"/>
      <c r="L28" s="2"/>
      <c r="M28" s="261"/>
    </row>
    <row r="29" spans="1:13" ht="15.6">
      <c r="A29" s="261"/>
      <c r="B29" s="2"/>
      <c r="C29" s="3253">
        <v>19</v>
      </c>
      <c r="D29" s="99" t="s">
        <v>1261</v>
      </c>
      <c r="E29" s="2049" t="s">
        <v>1283</v>
      </c>
      <c r="F29" s="113" t="s">
        <v>140</v>
      </c>
      <c r="G29" s="3254">
        <f>'X15'!$AL$15</f>
        <v>0</v>
      </c>
      <c r="H29" s="3258"/>
      <c r="I29" s="3259"/>
      <c r="J29" s="3259"/>
      <c r="K29" s="3260"/>
      <c r="L29" s="2"/>
      <c r="M29" s="261"/>
    </row>
    <row r="30" spans="1:13" ht="15.6">
      <c r="A30" s="261"/>
      <c r="B30" s="2"/>
      <c r="C30" s="3253">
        <v>20</v>
      </c>
      <c r="D30" s="99" t="s">
        <v>1263</v>
      </c>
      <c r="E30" s="2049" t="s">
        <v>1284</v>
      </c>
      <c r="F30" s="113" t="s">
        <v>140</v>
      </c>
      <c r="G30" s="3254">
        <f>'X15'!$AG$15</f>
        <v>0</v>
      </c>
      <c r="H30" s="3258"/>
      <c r="I30" s="3259"/>
      <c r="J30" s="3259"/>
      <c r="K30" s="3260"/>
      <c r="L30" s="2"/>
      <c r="M30" s="261"/>
    </row>
    <row r="31" spans="1:13" ht="15.6">
      <c r="A31" s="261"/>
      <c r="B31" s="2"/>
      <c r="C31" s="3253">
        <v>21</v>
      </c>
      <c r="D31" s="101" t="s">
        <v>1285</v>
      </c>
      <c r="E31" s="2070" t="s">
        <v>1286</v>
      </c>
      <c r="F31" s="112"/>
      <c r="G31" s="3261">
        <f>SUM(G24:G30)</f>
        <v>0</v>
      </c>
      <c r="H31" s="3261">
        <f>SUM(H24:H30)</f>
        <v>0</v>
      </c>
      <c r="I31" s="3261">
        <f>SUM(I24:I30)</f>
        <v>0</v>
      </c>
      <c r="J31" s="3261">
        <f>SUM(J24:J30)</f>
        <v>0</v>
      </c>
      <c r="K31" s="3262">
        <f>SUM(K24:K30)</f>
        <v>0</v>
      </c>
      <c r="L31" s="2"/>
      <c r="M31" s="261"/>
    </row>
    <row r="32" spans="1:13" ht="15.6">
      <c r="A32" s="261"/>
      <c r="B32" s="2"/>
      <c r="C32" s="3253">
        <v>22</v>
      </c>
      <c r="D32" s="99" t="s">
        <v>1287</v>
      </c>
      <c r="E32" s="2049" t="s">
        <v>1288</v>
      </c>
      <c r="F32" s="113" t="s">
        <v>140</v>
      </c>
      <c r="G32" s="3254">
        <f>'X15'!$BA$15</f>
        <v>0</v>
      </c>
      <c r="H32" s="3258"/>
      <c r="I32" s="3259"/>
      <c r="J32" s="3259"/>
      <c r="K32" s="3260"/>
      <c r="L32" s="2"/>
      <c r="M32" s="261"/>
    </row>
    <row r="33" spans="1:13" ht="15.6">
      <c r="A33" s="261"/>
      <c r="B33" s="2"/>
      <c r="C33" s="3253">
        <v>23</v>
      </c>
      <c r="D33" s="99" t="s">
        <v>1269</v>
      </c>
      <c r="E33" s="2049" t="s">
        <v>1289</v>
      </c>
      <c r="F33" s="113" t="s">
        <v>140</v>
      </c>
      <c r="G33" s="3263">
        <f>'X15'!$BK$15</f>
        <v>0</v>
      </c>
      <c r="H33" s="3258"/>
      <c r="I33" s="3259"/>
      <c r="J33" s="3259"/>
      <c r="K33" s="3260"/>
      <c r="L33" s="2"/>
      <c r="M33" s="261"/>
    </row>
    <row r="34" spans="1:13" ht="15.6">
      <c r="A34" s="261"/>
      <c r="B34" s="2"/>
      <c r="C34" s="3253">
        <v>24</v>
      </c>
      <c r="D34" s="99" t="s">
        <v>1271</v>
      </c>
      <c r="E34" s="2049" t="s">
        <v>1290</v>
      </c>
      <c r="F34" s="113" t="s">
        <v>140</v>
      </c>
      <c r="G34" s="3263">
        <f>'X15'!$BZ$15</f>
        <v>0</v>
      </c>
      <c r="H34" s="3258"/>
      <c r="I34" s="3259"/>
      <c r="J34" s="3259"/>
      <c r="K34" s="3260"/>
      <c r="L34" s="2"/>
      <c r="M34" s="261"/>
    </row>
    <row r="35" spans="1:13" ht="15.6">
      <c r="A35" s="261"/>
      <c r="B35" s="2"/>
      <c r="C35" s="3253">
        <v>25</v>
      </c>
      <c r="D35" s="99" t="s">
        <v>1273</v>
      </c>
      <c r="E35" s="2049" t="s">
        <v>1291</v>
      </c>
      <c r="F35" s="113" t="s">
        <v>140</v>
      </c>
      <c r="G35" s="3263">
        <f>'X15'!$BF$15</f>
        <v>0</v>
      </c>
      <c r="H35" s="3258"/>
      <c r="I35" s="3259"/>
      <c r="J35" s="3259"/>
      <c r="K35" s="3260"/>
      <c r="L35" s="2"/>
      <c r="M35" s="261"/>
    </row>
    <row r="36" spans="1:13" ht="15.6">
      <c r="A36" s="261"/>
      <c r="B36" s="2"/>
      <c r="C36" s="3264">
        <v>26</v>
      </c>
      <c r="D36" s="3265" t="s">
        <v>1275</v>
      </c>
      <c r="E36" s="3266" t="s">
        <v>1292</v>
      </c>
      <c r="F36" s="3267" t="s">
        <v>140</v>
      </c>
      <c r="G36" s="3263">
        <f>'X15'!$BU$15</f>
        <v>0</v>
      </c>
      <c r="H36" s="3258"/>
      <c r="I36" s="3259"/>
      <c r="J36" s="3259"/>
      <c r="K36" s="3260"/>
      <c r="L36" s="2"/>
      <c r="M36" s="261"/>
    </row>
    <row r="37" spans="1:13" ht="15.6">
      <c r="A37" s="261"/>
      <c r="B37" s="2"/>
      <c r="C37" s="3248" t="s">
        <v>1293</v>
      </c>
      <c r="D37" s="3249"/>
      <c r="E37" s="3249"/>
      <c r="F37" s="3250"/>
      <c r="G37" s="3251"/>
      <c r="H37" s="3251"/>
      <c r="I37" s="3251"/>
      <c r="J37" s="3251"/>
      <c r="K37" s="3252"/>
      <c r="L37" s="2"/>
      <c r="M37" s="261"/>
    </row>
    <row r="38" spans="1:13" ht="15.6">
      <c r="A38" s="261"/>
      <c r="B38" s="2"/>
      <c r="C38" s="3253">
        <v>27</v>
      </c>
      <c r="D38" s="99" t="s">
        <v>1251</v>
      </c>
      <c r="E38" s="2049" t="s">
        <v>1294</v>
      </c>
      <c r="F38" s="113" t="s">
        <v>105</v>
      </c>
      <c r="G38" s="3268">
        <f>SUMIF(X1A!$9:$9,-14,X1A!$42:$42)</f>
        <v>0</v>
      </c>
      <c r="H38" s="3258"/>
      <c r="I38" s="3259"/>
      <c r="J38" s="3259"/>
      <c r="K38" s="3260"/>
      <c r="L38" s="2"/>
      <c r="M38" s="261"/>
    </row>
    <row r="39" spans="1:13" ht="15.6">
      <c r="A39" s="261"/>
      <c r="B39" s="2"/>
      <c r="C39" s="3253">
        <v>28</v>
      </c>
      <c r="D39" s="99" t="s">
        <v>1253</v>
      </c>
      <c r="E39" s="2049" t="s">
        <v>1295</v>
      </c>
      <c r="F39" s="113" t="s">
        <v>105</v>
      </c>
      <c r="G39" s="3268">
        <f>SUMIF(X1A!$9:$9,-15,X1A!$42:$42)</f>
        <v>0</v>
      </c>
      <c r="H39" s="3258"/>
      <c r="I39" s="3259"/>
      <c r="J39" s="3259"/>
      <c r="K39" s="3260"/>
      <c r="L39" s="2"/>
      <c r="M39" s="261"/>
    </row>
    <row r="40" spans="1:13" ht="15.6">
      <c r="A40" s="261"/>
      <c r="B40" s="2"/>
      <c r="C40" s="3253">
        <v>29</v>
      </c>
      <c r="D40" s="99" t="s">
        <v>1296</v>
      </c>
      <c r="E40" s="2049" t="s">
        <v>1297</v>
      </c>
      <c r="F40" s="113" t="s">
        <v>105</v>
      </c>
      <c r="G40" s="3268">
        <f>SUMIF(X1A!$9:$9,-2,X1A!$21:$21)</f>
        <v>0</v>
      </c>
      <c r="H40" s="3258"/>
      <c r="I40" s="3259"/>
      <c r="J40" s="3259"/>
      <c r="K40" s="3260"/>
      <c r="L40" s="2"/>
      <c r="M40" s="261"/>
    </row>
    <row r="41" spans="1:13" ht="15.6">
      <c r="A41" s="261"/>
      <c r="B41" s="2"/>
      <c r="C41" s="3253">
        <v>30</v>
      </c>
      <c r="D41" s="99" t="s">
        <v>1298</v>
      </c>
      <c r="E41" s="2049" t="s">
        <v>1299</v>
      </c>
      <c r="F41" s="113" t="s">
        <v>105</v>
      </c>
      <c r="G41" s="3268">
        <f>SUMIF(X1A!$9:$9,-2,X1A!$26:$26)</f>
        <v>0</v>
      </c>
      <c r="H41" s="3258"/>
      <c r="I41" s="3259"/>
      <c r="J41" s="3259"/>
      <c r="K41" s="3260"/>
      <c r="L41" s="2"/>
      <c r="M41" s="261"/>
    </row>
    <row r="42" spans="1:13" ht="15.6">
      <c r="A42" s="261"/>
      <c r="B42" s="2"/>
      <c r="C42" s="3253">
        <v>31</v>
      </c>
      <c r="D42" s="99" t="s">
        <v>1300</v>
      </c>
      <c r="E42" s="2049" t="s">
        <v>1301</v>
      </c>
      <c r="F42" s="113" t="s">
        <v>105</v>
      </c>
      <c r="G42" s="3268">
        <f>SUMIF(X1A!$9:$9,-2,X1A!$37:$37)</f>
        <v>0</v>
      </c>
      <c r="H42" s="3258"/>
      <c r="I42" s="3259"/>
      <c r="J42" s="3259"/>
      <c r="K42" s="3260"/>
      <c r="L42" s="2"/>
      <c r="M42" s="261"/>
    </row>
    <row r="43" spans="1:13" ht="15.6">
      <c r="A43" s="261"/>
      <c r="B43" s="2"/>
      <c r="C43" s="3253">
        <v>32</v>
      </c>
      <c r="D43" s="99" t="s">
        <v>1302</v>
      </c>
      <c r="E43" s="2049" t="s">
        <v>1303</v>
      </c>
      <c r="F43" s="113" t="s">
        <v>105</v>
      </c>
      <c r="G43" s="3268">
        <f>SUMIF(X1A!$9:$9,-3,X1A!$21:$21)+SUMIF(X1A!$9:$9,-4,X1A!$21:$21)+SUMIF(X1A!$9:$9,-5,X1A!$21:$21)+SUMIF(X1A!$9:$9,-7,X1A!$21:$21)</f>
        <v>0</v>
      </c>
      <c r="H43" s="3258"/>
      <c r="I43" s="3259"/>
      <c r="J43" s="3259"/>
      <c r="K43" s="3260"/>
      <c r="L43" s="2"/>
      <c r="M43" s="261"/>
    </row>
    <row r="44" spans="1:13" ht="15.6">
      <c r="A44" s="261"/>
      <c r="B44" s="2"/>
      <c r="C44" s="3253">
        <v>33</v>
      </c>
      <c r="D44" s="99" t="s">
        <v>1304</v>
      </c>
      <c r="E44" s="2049" t="s">
        <v>1305</v>
      </c>
      <c r="F44" s="113" t="s">
        <v>105</v>
      </c>
      <c r="G44" s="3268">
        <f>SUMIF(X1A!$9:$9,-3,X1A!$26:$26)+SUMIF(X1A!$9:$9,-4,X1A!$26:$26)+SUMIF(X1A!$9:$9,-5,X1A!$26:$26)+SUMIF(X1A!$9:$9,-7,X1A!$26:$26)</f>
        <v>0</v>
      </c>
      <c r="H44" s="3258"/>
      <c r="I44" s="3259"/>
      <c r="J44" s="3259"/>
      <c r="K44" s="3260"/>
      <c r="L44" s="2"/>
      <c r="M44" s="261"/>
    </row>
    <row r="45" spans="1:13" ht="15.6">
      <c r="A45" s="261"/>
      <c r="B45" s="2"/>
      <c r="C45" s="3253">
        <v>34</v>
      </c>
      <c r="D45" s="99" t="s">
        <v>1306</v>
      </c>
      <c r="E45" s="2049" t="s">
        <v>1307</v>
      </c>
      <c r="F45" s="113" t="s">
        <v>105</v>
      </c>
      <c r="G45" s="3268">
        <f>SUMIF(X1A!$9:$9,-3,X1A!$37:$37)+SUMIF(X1A!$9:$9,-4,X1A!$37:$37)+SUMIF(X1A!$9:$9,-5,X1A!$37:$37)+SUMIF(X1A!$9:$9,-7,X1A!$37:$37)</f>
        <v>0</v>
      </c>
      <c r="H45" s="3258"/>
      <c r="I45" s="3259"/>
      <c r="J45" s="3259"/>
      <c r="K45" s="3260"/>
      <c r="L45" s="2"/>
      <c r="M45" s="261"/>
    </row>
    <row r="46" spans="1:13" ht="15.6">
      <c r="A46" s="261"/>
      <c r="B46" s="2"/>
      <c r="C46" s="3253">
        <v>35</v>
      </c>
      <c r="D46" s="99" t="s">
        <v>1308</v>
      </c>
      <c r="E46" s="2049" t="s">
        <v>1309</v>
      </c>
      <c r="F46" s="113" t="s">
        <v>105</v>
      </c>
      <c r="G46" s="3268">
        <f>SUMIF(X1A!$9:$9,-8,X1A!$42:$42)</f>
        <v>0</v>
      </c>
      <c r="H46" s="3258"/>
      <c r="I46" s="3259"/>
      <c r="J46" s="3259"/>
      <c r="K46" s="3260"/>
      <c r="L46" s="2"/>
      <c r="M46" s="261"/>
    </row>
    <row r="47" spans="1:13" ht="15.6">
      <c r="A47" s="261"/>
      <c r="B47" s="2"/>
      <c r="C47" s="3253">
        <v>36</v>
      </c>
      <c r="D47" s="101" t="s">
        <v>1310</v>
      </c>
      <c r="E47" s="2070" t="s">
        <v>1311</v>
      </c>
      <c r="F47" s="112"/>
      <c r="G47" s="3261">
        <f>SUM(G38:G46)</f>
        <v>0</v>
      </c>
      <c r="H47" s="3261">
        <f>SUM(H38:H46)</f>
        <v>0</v>
      </c>
      <c r="I47" s="3261">
        <f>SUM(I38:I46)</f>
        <v>0</v>
      </c>
      <c r="J47" s="3261">
        <f>SUM(J38:J46)</f>
        <v>0</v>
      </c>
      <c r="K47" s="3261">
        <f>SUM(K38:K46)</f>
        <v>0</v>
      </c>
      <c r="L47" s="2"/>
      <c r="M47" s="261"/>
    </row>
    <row r="48" spans="1:13" ht="15.6">
      <c r="A48" s="261"/>
      <c r="B48" s="2"/>
      <c r="C48" s="3253">
        <v>37</v>
      </c>
      <c r="D48" s="99" t="s">
        <v>1312</v>
      </c>
      <c r="E48" s="2049" t="s">
        <v>1313</v>
      </c>
      <c r="F48" s="113" t="s">
        <v>105</v>
      </c>
      <c r="G48" s="3268">
        <f>SUMIF(X1A!$9:$9,-6,X1A!$42:$42)</f>
        <v>0</v>
      </c>
      <c r="H48" s="3258"/>
      <c r="I48" s="3259"/>
      <c r="J48" s="3259"/>
      <c r="K48" s="3260"/>
      <c r="L48" s="2"/>
      <c r="M48" s="261"/>
    </row>
    <row r="49" spans="1:13" ht="15.6">
      <c r="A49" s="261"/>
      <c r="B49" s="2"/>
      <c r="C49" s="3253">
        <v>38</v>
      </c>
      <c r="D49" s="99" t="s">
        <v>1314</v>
      </c>
      <c r="E49" s="2049" t="s">
        <v>1315</v>
      </c>
      <c r="F49" s="113" t="s">
        <v>105</v>
      </c>
      <c r="G49" s="3268">
        <f>SUMIF(X1A!$9:$9,-9,X1A!$42:$42)</f>
        <v>0</v>
      </c>
      <c r="H49" s="3258"/>
      <c r="I49" s="3259"/>
      <c r="J49" s="3259"/>
      <c r="K49" s="3260"/>
      <c r="L49" s="2"/>
      <c r="M49" s="261"/>
    </row>
    <row r="50" spans="1:13" ht="15.6">
      <c r="A50" s="261"/>
      <c r="B50" s="2"/>
      <c r="C50" s="3253">
        <v>39</v>
      </c>
      <c r="D50" s="99" t="s">
        <v>1316</v>
      </c>
      <c r="E50" s="2049" t="s">
        <v>1317</v>
      </c>
      <c r="F50" s="113" t="s">
        <v>105</v>
      </c>
      <c r="G50" s="3268">
        <f>SUMIF(X1A!$9:$9,-11,X1A!$42:$42)</f>
        <v>0</v>
      </c>
      <c r="H50" s="3258"/>
      <c r="I50" s="3259"/>
      <c r="J50" s="3259"/>
      <c r="K50" s="3260"/>
      <c r="L50" s="2"/>
      <c r="M50" s="261"/>
    </row>
    <row r="51" spans="1:13" ht="15.6">
      <c r="A51" s="261"/>
      <c r="B51" s="2"/>
      <c r="C51" s="3253">
        <v>40</v>
      </c>
      <c r="D51" s="99" t="s">
        <v>1318</v>
      </c>
      <c r="E51" s="2049" t="s">
        <v>1319</v>
      </c>
      <c r="F51" s="113" t="s">
        <v>105</v>
      </c>
      <c r="G51" s="3268">
        <f>SUMIF(X1A!$9:$9,-13,X1A!$42:$42)</f>
        <v>0</v>
      </c>
      <c r="H51" s="3258"/>
      <c r="I51" s="3259"/>
      <c r="J51" s="3259"/>
      <c r="K51" s="3260"/>
      <c r="L51" s="2"/>
      <c r="M51" s="261"/>
    </row>
    <row r="52" spans="1:13" ht="15.6">
      <c r="A52" s="261"/>
      <c r="B52" s="2"/>
      <c r="C52" s="3253">
        <v>41</v>
      </c>
      <c r="D52" s="99" t="s">
        <v>1320</v>
      </c>
      <c r="E52" s="2049" t="s">
        <v>1321</v>
      </c>
      <c r="F52" s="113" t="s">
        <v>105</v>
      </c>
      <c r="G52" s="3268">
        <f>SUMIF(X1A!$9:$9,-10,X1A!$42:$42)</f>
        <v>0</v>
      </c>
      <c r="H52" s="3258"/>
      <c r="I52" s="3259"/>
      <c r="J52" s="3259"/>
      <c r="K52" s="3260"/>
      <c r="L52" s="2"/>
      <c r="M52" s="261"/>
    </row>
    <row r="53" spans="1:13" ht="15.6">
      <c r="A53" s="261"/>
      <c r="B53" s="2"/>
      <c r="C53" s="3253">
        <v>42</v>
      </c>
      <c r="D53" s="99" t="s">
        <v>1322</v>
      </c>
      <c r="E53" s="2049" t="s">
        <v>1323</v>
      </c>
      <c r="F53" s="113" t="s">
        <v>105</v>
      </c>
      <c r="G53" s="3268">
        <f>SUMIF(X1A!$9:$9,-12,X1A!$42:$42)</f>
        <v>0</v>
      </c>
      <c r="H53" s="3258"/>
      <c r="I53" s="3259"/>
      <c r="J53" s="3259"/>
      <c r="K53" s="3260"/>
      <c r="L53" s="2"/>
      <c r="M53" s="261"/>
    </row>
    <row r="54" spans="1:13" ht="15.6">
      <c r="A54" s="261"/>
      <c r="B54" s="2"/>
      <c r="C54" s="3264">
        <v>43</v>
      </c>
      <c r="D54" s="3269" t="s">
        <v>1324</v>
      </c>
      <c r="E54" s="3270" t="s">
        <v>1325</v>
      </c>
      <c r="F54" s="3271"/>
      <c r="G54" s="3261">
        <f>SUM(G47:G53)</f>
        <v>0</v>
      </c>
      <c r="H54" s="3261">
        <f>SUM(H47:H53)</f>
        <v>0</v>
      </c>
      <c r="I54" s="3261">
        <f>SUM(I47:I53)</f>
        <v>0</v>
      </c>
      <c r="J54" s="3261">
        <f>SUM(J47:J53)</f>
        <v>0</v>
      </c>
      <c r="K54" s="3261">
        <f>SUM(K47:K53)</f>
        <v>0</v>
      </c>
      <c r="L54" s="2"/>
      <c r="M54" s="261"/>
    </row>
    <row r="55" spans="1:13" ht="15.6">
      <c r="A55" s="261"/>
      <c r="B55" s="2"/>
      <c r="C55" s="3248" t="s">
        <v>1326</v>
      </c>
      <c r="D55" s="3249"/>
      <c r="E55" s="3249"/>
      <c r="F55" s="3250"/>
      <c r="G55" s="3251"/>
      <c r="H55" s="3251"/>
      <c r="I55" s="3251"/>
      <c r="J55" s="3251"/>
      <c r="K55" s="3252"/>
      <c r="L55" s="2"/>
      <c r="M55" s="261"/>
    </row>
    <row r="56" spans="1:13" ht="15.6">
      <c r="A56" s="261"/>
      <c r="B56" s="2"/>
      <c r="C56" s="3253">
        <v>44</v>
      </c>
      <c r="D56" s="99" t="s">
        <v>1327</v>
      </c>
      <c r="E56" s="2049" t="s">
        <v>1328</v>
      </c>
      <c r="F56" s="113" t="s">
        <v>14</v>
      </c>
      <c r="G56" s="3268">
        <f>'Page 2'!M179</f>
        <v>0</v>
      </c>
      <c r="H56" s="3272"/>
      <c r="I56" s="3259"/>
      <c r="J56" s="3259"/>
      <c r="K56" s="3260"/>
      <c r="L56" s="2"/>
      <c r="M56" s="261"/>
    </row>
    <row r="57" spans="1:13" ht="15.6">
      <c r="A57" s="261"/>
      <c r="B57" s="2"/>
      <c r="C57" s="3253">
        <v>45</v>
      </c>
      <c r="D57" s="99" t="s">
        <v>1329</v>
      </c>
      <c r="E57" s="2049" t="s">
        <v>1330</v>
      </c>
      <c r="F57" s="113" t="s">
        <v>21</v>
      </c>
      <c r="G57" s="3268">
        <f>'Page 3'!L80</f>
        <v>0</v>
      </c>
      <c r="H57" s="3272"/>
      <c r="I57" s="3259"/>
      <c r="J57" s="3259"/>
      <c r="K57" s="3260"/>
      <c r="L57" s="2"/>
      <c r="M57" s="261"/>
    </row>
    <row r="58" spans="1:13" ht="15.6">
      <c r="A58" s="261"/>
      <c r="B58" s="2"/>
      <c r="C58" s="3253">
        <v>46</v>
      </c>
      <c r="D58" s="99" t="s">
        <v>1331</v>
      </c>
      <c r="E58" s="2049" t="s">
        <v>1332</v>
      </c>
      <c r="F58" s="113" t="s">
        <v>21</v>
      </c>
      <c r="G58" s="3268">
        <f>SUM('Page 3'!L11:L12)</f>
        <v>0</v>
      </c>
      <c r="H58" s="3272"/>
      <c r="I58" s="3259"/>
      <c r="J58" s="3259"/>
      <c r="K58" s="3260"/>
      <c r="L58" s="2"/>
      <c r="M58" s="261"/>
    </row>
    <row r="59" spans="1:13" ht="15.6">
      <c r="A59" s="261"/>
      <c r="B59" s="2"/>
      <c r="C59" s="3253">
        <v>47</v>
      </c>
      <c r="D59" s="99" t="s">
        <v>1333</v>
      </c>
      <c r="E59" s="2049" t="s">
        <v>1334</v>
      </c>
      <c r="F59" s="113" t="s">
        <v>21</v>
      </c>
      <c r="G59" s="3268">
        <f>'Page 3'!L83+'Page 3'!L86+'Page 3'!L90+'Page 3'!L107+'Page 3'!L87</f>
        <v>0</v>
      </c>
      <c r="H59" s="3272"/>
      <c r="I59" s="3259"/>
      <c r="J59" s="3259"/>
      <c r="K59" s="3260"/>
      <c r="L59" s="2"/>
      <c r="M59" s="261"/>
    </row>
    <row r="60" spans="1:13" ht="15.6">
      <c r="A60" s="261"/>
      <c r="B60" s="2"/>
      <c r="C60" s="3273">
        <v>48</v>
      </c>
      <c r="D60" s="2675" t="s">
        <v>1335</v>
      </c>
      <c r="E60" s="3274" t="s">
        <v>1336</v>
      </c>
      <c r="F60" s="2676" t="s">
        <v>21</v>
      </c>
      <c r="G60" s="3268">
        <f>'Page 3'!L88+'Page 3'!L89+'Page 3'!L91+'Page 3'!L98+'Page 3'!L99+'Page 3'!L105+'Page 3'!L106</f>
        <v>0</v>
      </c>
      <c r="H60" s="3275"/>
      <c r="I60" s="3276"/>
      <c r="J60" s="3276"/>
      <c r="K60" s="3277"/>
      <c r="L60" s="2"/>
      <c r="M60" s="261"/>
    </row>
    <row r="61" spans="1:13" ht="15.6">
      <c r="A61" s="261"/>
      <c r="B61" s="2"/>
      <c r="C61" s="3248" t="s">
        <v>1337</v>
      </c>
      <c r="D61" s="3249"/>
      <c r="E61" s="3249"/>
      <c r="F61" s="3250"/>
      <c r="G61" s="3251"/>
      <c r="H61" s="3251"/>
      <c r="I61" s="3251"/>
      <c r="J61" s="3251"/>
      <c r="K61" s="3252"/>
      <c r="L61" s="2"/>
      <c r="M61" s="261"/>
    </row>
    <row r="62" spans="1:13" ht="15.6">
      <c r="A62" s="261"/>
      <c r="B62" s="2"/>
      <c r="C62" s="3253">
        <v>49</v>
      </c>
      <c r="D62" s="99" t="s">
        <v>1338</v>
      </c>
      <c r="E62" s="2049" t="s">
        <v>1339</v>
      </c>
      <c r="F62" s="113" t="s">
        <v>14</v>
      </c>
      <c r="G62" s="3278">
        <f>IF('Page 2'!$M$179&gt;0,'Page 2'!M10/'Page 2'!$M$179,0)</f>
        <v>0</v>
      </c>
      <c r="H62" s="3278">
        <f>IF('Page 2'!$N$179&gt;0,'Page 2'!N10/'Page 2'!$N$179,0)</f>
        <v>0</v>
      </c>
      <c r="I62" s="3279"/>
      <c r="J62" s="3280"/>
      <c r="K62" s="3281"/>
      <c r="L62" s="2"/>
      <c r="M62" s="261"/>
    </row>
    <row r="63" spans="1:13" ht="15.6">
      <c r="A63" s="261"/>
      <c r="B63" s="2"/>
      <c r="C63" s="3253">
        <v>50</v>
      </c>
      <c r="D63" s="99" t="s">
        <v>1340</v>
      </c>
      <c r="E63" s="2049" t="s">
        <v>1341</v>
      </c>
      <c r="F63" s="113" t="s">
        <v>14</v>
      </c>
      <c r="G63" s="3278">
        <f>IF('Page 2'!$M$179&gt;0,'Page 2'!M17/'Page 2'!$M$179,0)</f>
        <v>0</v>
      </c>
      <c r="H63" s="3278">
        <f>IF('Page 2'!$N$179&gt;0,'Page 2'!N17/'Page 2'!$N$179,0)</f>
        <v>0</v>
      </c>
      <c r="I63" s="3282"/>
      <c r="J63" s="3283"/>
      <c r="K63" s="3284"/>
      <c r="L63" s="2"/>
      <c r="M63" s="261"/>
    </row>
    <row r="64" spans="1:13" ht="15.6">
      <c r="A64" s="261"/>
      <c r="B64" s="2"/>
      <c r="C64" s="3253">
        <v>51</v>
      </c>
      <c r="D64" s="99" t="s">
        <v>1342</v>
      </c>
      <c r="E64" s="2049" t="s">
        <v>1343</v>
      </c>
      <c r="F64" s="113" t="s">
        <v>14</v>
      </c>
      <c r="G64" s="3278">
        <f>IF('Page 2'!$M$179&gt;0,'Page 2'!M22/'Page 2'!$M$179,0)</f>
        <v>0</v>
      </c>
      <c r="H64" s="3278">
        <f>IF('Page 2'!$N$179&gt;0,'Page 2'!N22/'Page 2'!$N$179,0)</f>
        <v>0</v>
      </c>
      <c r="I64" s="3282"/>
      <c r="J64" s="3283"/>
      <c r="K64" s="3284"/>
      <c r="L64" s="2"/>
      <c r="M64" s="261"/>
    </row>
    <row r="65" spans="1:13" ht="15.6">
      <c r="A65" s="261"/>
      <c r="B65" s="2"/>
      <c r="C65" s="3253">
        <v>52</v>
      </c>
      <c r="D65" s="99" t="s">
        <v>756</v>
      </c>
      <c r="E65" s="2049" t="s">
        <v>1344</v>
      </c>
      <c r="F65" s="113" t="s">
        <v>14</v>
      </c>
      <c r="G65" s="3278">
        <f>IF('Page 2'!$M$179&gt;0,'Page 2'!M25/'Page 2'!$M$179,0)</f>
        <v>0</v>
      </c>
      <c r="H65" s="3278">
        <f>IF('Page 2'!$N$179&gt;0,'Page 2'!N25/'Page 2'!$N$179,0)</f>
        <v>0</v>
      </c>
      <c r="I65" s="3282"/>
      <c r="J65" s="3283"/>
      <c r="K65" s="3284"/>
      <c r="L65" s="2"/>
      <c r="M65" s="261"/>
    </row>
    <row r="66" spans="1:13" ht="15.6">
      <c r="A66" s="261"/>
      <c r="B66" s="2"/>
      <c r="C66" s="3253">
        <v>53</v>
      </c>
      <c r="D66" s="99" t="s">
        <v>768</v>
      </c>
      <c r="E66" s="2049" t="s">
        <v>1345</v>
      </c>
      <c r="F66" s="113" t="s">
        <v>14</v>
      </c>
      <c r="G66" s="3278">
        <f>IF('Page 2'!$M$179&gt;0,'Page 2'!M35/'Page 2'!$M$179,0)</f>
        <v>0</v>
      </c>
      <c r="H66" s="3278">
        <f>IF('Page 2'!$N$179&gt;0,'Page 2'!N35/'Page 2'!$N$179,0)</f>
        <v>0</v>
      </c>
      <c r="I66" s="3282"/>
      <c r="J66" s="3283"/>
      <c r="K66" s="3284"/>
      <c r="L66" s="2"/>
      <c r="M66" s="261"/>
    </row>
    <row r="67" spans="1:13" ht="15.6">
      <c r="A67" s="261"/>
      <c r="B67" s="2"/>
      <c r="C67" s="3253">
        <v>54</v>
      </c>
      <c r="D67" s="99" t="s">
        <v>772</v>
      </c>
      <c r="E67" s="2049" t="s">
        <v>1346</v>
      </c>
      <c r="F67" s="113" t="s">
        <v>14</v>
      </c>
      <c r="G67" s="3278">
        <f>IF('Page 2'!$M$179&gt;0,'Page 2'!M39/'Page 2'!$M$179,0)</f>
        <v>0</v>
      </c>
      <c r="H67" s="3278">
        <f>IF('Page 2'!$N$179&gt;0,'Page 2'!N39/'Page 2'!$N$179,0)</f>
        <v>0</v>
      </c>
      <c r="I67" s="3282"/>
      <c r="J67" s="3283"/>
      <c r="K67" s="3284"/>
      <c r="L67" s="2"/>
      <c r="M67" s="261"/>
    </row>
    <row r="68" spans="1:13" ht="15.6">
      <c r="A68" s="261"/>
      <c r="B68" s="2"/>
      <c r="C68" s="3253">
        <v>55</v>
      </c>
      <c r="D68" s="99" t="s">
        <v>774</v>
      </c>
      <c r="E68" s="2049" t="s">
        <v>1347</v>
      </c>
      <c r="F68" s="113" t="s">
        <v>14</v>
      </c>
      <c r="G68" s="3278">
        <f>IF('Page 2'!$M$179&gt;0,'Page 2'!M42/'Page 2'!$M$179,0)</f>
        <v>0</v>
      </c>
      <c r="H68" s="3278">
        <f>IF('Page 2'!$N$179&gt;0,'Page 2'!N42/'Page 2'!$N$179,0)</f>
        <v>0</v>
      </c>
      <c r="I68" s="3282"/>
      <c r="J68" s="3283"/>
      <c r="K68" s="3284"/>
      <c r="L68" s="2"/>
      <c r="M68" s="261"/>
    </row>
    <row r="69" spans="1:13" ht="15.6">
      <c r="A69" s="261"/>
      <c r="B69" s="2"/>
      <c r="C69" s="3253">
        <f t="shared" ref="C69:C78" si="0">C68+1</f>
        <v>56</v>
      </c>
      <c r="D69" s="99" t="s">
        <v>170</v>
      </c>
      <c r="E69" s="2049" t="s">
        <v>1348</v>
      </c>
      <c r="F69" s="113" t="s">
        <v>14</v>
      </c>
      <c r="G69" s="3278">
        <f>IF('Page 2'!$M$179&gt;0,'Page 2'!M48/'Page 2'!$M$179,0)</f>
        <v>0</v>
      </c>
      <c r="H69" s="3278">
        <f>IF('Page 2'!$N$179&gt;0,'Page 2'!N48/'Page 2'!$N$179,0)</f>
        <v>0</v>
      </c>
      <c r="I69" s="3282"/>
      <c r="J69" s="3283"/>
      <c r="K69" s="3284"/>
      <c r="L69" s="2"/>
      <c r="M69" s="261"/>
    </row>
    <row r="70" spans="1:13" ht="15.6">
      <c r="A70" s="261"/>
      <c r="B70" s="2"/>
      <c r="C70" s="3253">
        <f t="shared" si="0"/>
        <v>57</v>
      </c>
      <c r="D70" s="99" t="s">
        <v>800</v>
      </c>
      <c r="E70" s="2049" t="s">
        <v>1349</v>
      </c>
      <c r="F70" s="113" t="s">
        <v>14</v>
      </c>
      <c r="G70" s="3278">
        <f>IF('Page 2'!$M$179&gt;0,'Page 2'!M62/'Page 2'!$M$179,0)</f>
        <v>0</v>
      </c>
      <c r="H70" s="3278">
        <f>IF('Page 2'!$N$179&gt;0,'Page 2'!N62/'Page 2'!$N$179,0)</f>
        <v>0</v>
      </c>
      <c r="I70" s="3282"/>
      <c r="J70" s="3283"/>
      <c r="K70" s="3284"/>
      <c r="L70" s="2"/>
      <c r="M70" s="261"/>
    </row>
    <row r="71" spans="1:13" ht="15.6">
      <c r="A71" s="261"/>
      <c r="B71" s="2"/>
      <c r="C71" s="3253">
        <f t="shared" si="0"/>
        <v>58</v>
      </c>
      <c r="D71" s="99" t="s">
        <v>806</v>
      </c>
      <c r="E71" s="2049" t="s">
        <v>1350</v>
      </c>
      <c r="F71" s="113" t="s">
        <v>14</v>
      </c>
      <c r="G71" s="3278">
        <f>IF('Page 2'!$M$179&gt;0,'Page 2'!M68/'Page 2'!$M$179,0)</f>
        <v>0</v>
      </c>
      <c r="H71" s="3278">
        <f>IF('Page 2'!$N$179&gt;0,'Page 2'!N68/'Page 2'!$N$179,0)</f>
        <v>0</v>
      </c>
      <c r="I71" s="3282"/>
      <c r="J71" s="3283"/>
      <c r="K71" s="3284"/>
      <c r="L71" s="2"/>
      <c r="M71" s="261"/>
    </row>
    <row r="72" spans="1:13" ht="15.6">
      <c r="A72" s="261"/>
      <c r="B72" s="2"/>
      <c r="C72" s="3253">
        <f t="shared" si="0"/>
        <v>59</v>
      </c>
      <c r="D72" s="99" t="s">
        <v>822</v>
      </c>
      <c r="E72" s="2049" t="s">
        <v>1351</v>
      </c>
      <c r="F72" s="113" t="s">
        <v>14</v>
      </c>
      <c r="G72" s="3278">
        <f>IF('Page 2'!$M$179&gt;0,'Page 2'!M85/'Page 2'!$M$179,0)</f>
        <v>0</v>
      </c>
      <c r="H72" s="3278">
        <f>IF('Page 2'!$N$179&gt;0,'Page 2'!N85/'Page 2'!$N$179,0)</f>
        <v>0</v>
      </c>
      <c r="I72" s="3282"/>
      <c r="J72" s="3283"/>
      <c r="K72" s="3284"/>
      <c r="L72" s="2"/>
      <c r="M72" s="261"/>
    </row>
    <row r="73" spans="1:13" ht="15.6">
      <c r="A73" s="261"/>
      <c r="B73" s="2"/>
      <c r="C73" s="3253">
        <f t="shared" si="0"/>
        <v>60</v>
      </c>
      <c r="D73" s="99" t="s">
        <v>826</v>
      </c>
      <c r="E73" s="2049" t="s">
        <v>1352</v>
      </c>
      <c r="F73" s="113" t="s">
        <v>14</v>
      </c>
      <c r="G73" s="3278">
        <f>IF('Page 2'!$M$179&gt;0,'Page 2'!M93/'Page 2'!$M$179,0)</f>
        <v>0</v>
      </c>
      <c r="H73" s="3278">
        <f>IF('Page 2'!$N$179&gt;0,'Page 2'!N93/'Page 2'!$N$179,0)</f>
        <v>0</v>
      </c>
      <c r="I73" s="3282"/>
      <c r="J73" s="3283"/>
      <c r="K73" s="3284"/>
      <c r="L73" s="2"/>
      <c r="M73" s="261"/>
    </row>
    <row r="74" spans="1:13" ht="15.6">
      <c r="A74" s="261"/>
      <c r="B74" s="2"/>
      <c r="C74" s="3253">
        <f t="shared" si="0"/>
        <v>61</v>
      </c>
      <c r="D74" s="99" t="s">
        <v>248</v>
      </c>
      <c r="E74" s="2049" t="s">
        <v>1353</v>
      </c>
      <c r="F74" s="113" t="s">
        <v>14</v>
      </c>
      <c r="G74" s="3278">
        <f>IF('Page 2'!$M$179&gt;0,'Page 2'!M132/'Page 2'!$M$179,0)</f>
        <v>0</v>
      </c>
      <c r="H74" s="3278">
        <f>IF('Page 2'!$N$179&gt;0,'Page 2'!N132/'Page 2'!$N$179,0)</f>
        <v>0</v>
      </c>
      <c r="I74" s="3282"/>
      <c r="J74" s="3283"/>
      <c r="K74" s="3284"/>
      <c r="L74" s="2"/>
      <c r="M74" s="261"/>
    </row>
    <row r="75" spans="1:13" ht="15.6">
      <c r="A75" s="261"/>
      <c r="B75" s="2"/>
      <c r="C75" s="3253">
        <f t="shared" si="0"/>
        <v>62</v>
      </c>
      <c r="D75" s="99" t="s">
        <v>874</v>
      </c>
      <c r="E75" s="2049" t="s">
        <v>1354</v>
      </c>
      <c r="F75" s="113" t="s">
        <v>14</v>
      </c>
      <c r="G75" s="3278">
        <f>IF('Page 2'!$M$179&gt;0,'Page 2'!M137/'Page 2'!$M$179,0)</f>
        <v>0</v>
      </c>
      <c r="H75" s="3278">
        <f>IF('Page 2'!$N$179&gt;0,'Page 2'!N137/'Page 2'!$N$179,0)</f>
        <v>0</v>
      </c>
      <c r="I75" s="3282"/>
      <c r="J75" s="3283"/>
      <c r="K75" s="3284"/>
      <c r="L75" s="2"/>
      <c r="M75" s="261"/>
    </row>
    <row r="76" spans="1:13" ht="15.6">
      <c r="A76" s="261"/>
      <c r="B76" s="2"/>
      <c r="C76" s="3253">
        <f t="shared" si="0"/>
        <v>63</v>
      </c>
      <c r="D76" s="99" t="s">
        <v>877</v>
      </c>
      <c r="E76" s="2049" t="s">
        <v>1355</v>
      </c>
      <c r="F76" s="113" t="s">
        <v>14</v>
      </c>
      <c r="G76" s="3278">
        <f>IF('Page 2'!$M$179&gt;0,'Page 2'!M142/'Page 2'!$M$179,0)</f>
        <v>0</v>
      </c>
      <c r="H76" s="3278">
        <f>IF('Page 2'!$N$179&gt;0,'Page 2'!N142/'Page 2'!$N$179,0)</f>
        <v>0</v>
      </c>
      <c r="I76" s="3282"/>
      <c r="J76" s="3283"/>
      <c r="K76" s="3284"/>
      <c r="L76" s="2"/>
      <c r="M76" s="261"/>
    </row>
    <row r="77" spans="1:13" ht="15.6">
      <c r="A77" s="261"/>
      <c r="B77" s="2"/>
      <c r="C77" s="3253">
        <f t="shared" si="0"/>
        <v>64</v>
      </c>
      <c r="D77" s="99" t="s">
        <v>878</v>
      </c>
      <c r="E77" s="2049" t="s">
        <v>1356</v>
      </c>
      <c r="F77" s="113" t="s">
        <v>14</v>
      </c>
      <c r="G77" s="3278">
        <f>IF('Page 2'!$M$179&gt;0,'Page 2'!M143/'Page 2'!$M$179,0)</f>
        <v>0</v>
      </c>
      <c r="H77" s="3278">
        <f>IF('Page 2'!$N$179&gt;0,'Page 2'!N143/'Page 2'!$N$179,0)</f>
        <v>0</v>
      </c>
      <c r="I77" s="3282"/>
      <c r="J77" s="3283"/>
      <c r="K77" s="3284"/>
      <c r="L77" s="2"/>
      <c r="M77" s="261"/>
    </row>
    <row r="78" spans="1:13" ht="15.6">
      <c r="A78" s="261"/>
      <c r="B78" s="2"/>
      <c r="C78" s="3253">
        <f t="shared" si="0"/>
        <v>65</v>
      </c>
      <c r="D78" s="99" t="s">
        <v>902</v>
      </c>
      <c r="E78" s="2049" t="s">
        <v>1357</v>
      </c>
      <c r="F78" s="113" t="s">
        <v>14</v>
      </c>
      <c r="G78" s="3278">
        <f>IF('Page 2'!$M$179&gt;0,'Page 2'!M160/'Page 2'!$M$179,0)</f>
        <v>0</v>
      </c>
      <c r="H78" s="3278">
        <f>IF('Page 2'!$N$179&gt;0,'Page 2'!N160/'Page 2'!$N$179,0)</f>
        <v>0</v>
      </c>
      <c r="I78" s="3282"/>
      <c r="J78" s="3283"/>
      <c r="K78" s="3284"/>
      <c r="L78" s="2"/>
      <c r="M78" s="261"/>
    </row>
    <row r="79" spans="1:13" ht="15.6">
      <c r="A79" s="261"/>
      <c r="B79" s="2"/>
      <c r="C79" s="3253">
        <f t="shared" ref="C79:C85" si="1">C78+1</f>
        <v>66</v>
      </c>
      <c r="D79" s="99" t="s">
        <v>908</v>
      </c>
      <c r="E79" s="2049" t="s">
        <v>1358</v>
      </c>
      <c r="F79" s="113" t="s">
        <v>14</v>
      </c>
      <c r="G79" s="3278">
        <f>IF('Page 2'!$M$179&gt;0,'Page 2'!M169/'Page 2'!$M$179,0)</f>
        <v>0</v>
      </c>
      <c r="H79" s="3278">
        <f>IF('Page 2'!$N$179&gt;0,'Page 2'!N169/'Page 2'!$N$179,0)</f>
        <v>0</v>
      </c>
      <c r="I79" s="3282"/>
      <c r="J79" s="3283"/>
      <c r="K79" s="3284"/>
      <c r="L79" s="2"/>
      <c r="M79" s="261"/>
    </row>
    <row r="80" spans="1:13" ht="15.6">
      <c r="A80" s="261"/>
      <c r="B80" s="2"/>
      <c r="C80" s="3253">
        <f t="shared" si="1"/>
        <v>67</v>
      </c>
      <c r="D80" s="99" t="s">
        <v>299</v>
      </c>
      <c r="E80" s="2049" t="s">
        <v>1359</v>
      </c>
      <c r="F80" s="113" t="s">
        <v>14</v>
      </c>
      <c r="G80" s="3278">
        <f>IF('Page 2'!$M$179&gt;0,'Page 2'!M170/'Page 2'!$M$179,0)</f>
        <v>0</v>
      </c>
      <c r="H80" s="3278">
        <f>IF('Page 2'!$N$179&gt;0,'Page 2'!N170/'Page 2'!$N$179,0)</f>
        <v>0</v>
      </c>
      <c r="I80" s="3282"/>
      <c r="J80" s="3283"/>
      <c r="K80" s="3284"/>
      <c r="L80" s="2"/>
      <c r="M80" s="261"/>
    </row>
    <row r="81" spans="1:13" ht="15.6">
      <c r="A81" s="261"/>
      <c r="B81" s="2"/>
      <c r="C81" s="3253">
        <f t="shared" si="1"/>
        <v>68</v>
      </c>
      <c r="D81" s="99" t="s">
        <v>302</v>
      </c>
      <c r="E81" s="2049" t="s">
        <v>1360</v>
      </c>
      <c r="F81" s="113" t="s">
        <v>14</v>
      </c>
      <c r="G81" s="3278">
        <f>IF('Page 2'!$M$179&gt;0,'Page 2'!M171/'Page 2'!$M$179,0)</f>
        <v>0</v>
      </c>
      <c r="H81" s="3278">
        <f>IF('Page 2'!$N$179&gt;0,'Page 2'!N171/'Page 2'!$N$179,0)</f>
        <v>0</v>
      </c>
      <c r="I81" s="3282"/>
      <c r="J81" s="3283"/>
      <c r="K81" s="3284"/>
      <c r="L81" s="2"/>
      <c r="M81" s="261"/>
    </row>
    <row r="82" spans="1:13" ht="15.6">
      <c r="A82" s="261"/>
      <c r="B82" s="2"/>
      <c r="C82" s="3253">
        <f t="shared" si="1"/>
        <v>69</v>
      </c>
      <c r="D82" s="99" t="s">
        <v>909</v>
      </c>
      <c r="E82" s="2049" t="s">
        <v>1361</v>
      </c>
      <c r="F82" s="113" t="s">
        <v>14</v>
      </c>
      <c r="G82" s="3278">
        <f>IF('Page 2'!$M$179&gt;0,'Page 2'!M172/'Page 2'!$M$179,0)</f>
        <v>0</v>
      </c>
      <c r="H82" s="3278">
        <f>IF('Page 2'!$N$179&gt;0,'Page 2'!N172/'Page 2'!$N$179,0)</f>
        <v>0</v>
      </c>
      <c r="I82" s="3282"/>
      <c r="J82" s="3283"/>
      <c r="K82" s="3284"/>
      <c r="L82" s="2"/>
      <c r="M82" s="261"/>
    </row>
    <row r="83" spans="1:13" ht="15.6">
      <c r="A83" s="261"/>
      <c r="B83" s="2"/>
      <c r="C83" s="3253">
        <f t="shared" si="1"/>
        <v>70</v>
      </c>
      <c r="D83" s="99" t="s">
        <v>910</v>
      </c>
      <c r="E83" s="2049" t="s">
        <v>1362</v>
      </c>
      <c r="F83" s="113" t="s">
        <v>14</v>
      </c>
      <c r="G83" s="3278">
        <f>IF('Page 2'!$M$179&gt;0,'Page 2'!M173/'Page 2'!$M$179,0)</f>
        <v>0</v>
      </c>
      <c r="H83" s="3278">
        <f>IF('Page 2'!$N$179&gt;0,'Page 2'!N173/'Page 2'!$N$179,0)</f>
        <v>0</v>
      </c>
      <c r="I83" s="3282"/>
      <c r="J83" s="3283"/>
      <c r="K83" s="3284"/>
      <c r="L83" s="2"/>
      <c r="M83" s="261"/>
    </row>
    <row r="84" spans="1:13" ht="15.6">
      <c r="A84" s="261"/>
      <c r="B84" s="2"/>
      <c r="C84" s="3253">
        <f t="shared" si="1"/>
        <v>71</v>
      </c>
      <c r="D84" s="99" t="s">
        <v>308</v>
      </c>
      <c r="E84" s="2049" t="s">
        <v>1363</v>
      </c>
      <c r="F84" s="113" t="s">
        <v>14</v>
      </c>
      <c r="G84" s="3278">
        <f>IF('Page 2'!$M$179&gt;0,'Page 2'!M174/'Page 2'!$M$179,0)</f>
        <v>0</v>
      </c>
      <c r="H84" s="3278">
        <f>IF('Page 2'!$N$179&gt;0,'Page 2'!N174/'Page 2'!$N$179,0)</f>
        <v>0</v>
      </c>
      <c r="I84" s="3282"/>
      <c r="J84" s="3283"/>
      <c r="K84" s="3284"/>
      <c r="L84" s="2"/>
      <c r="M84" s="261"/>
    </row>
    <row r="85" spans="1:13" ht="15.6">
      <c r="A85" s="261"/>
      <c r="B85" s="2"/>
      <c r="C85" s="3273">
        <f t="shared" si="1"/>
        <v>72</v>
      </c>
      <c r="D85" s="3265" t="s">
        <v>914</v>
      </c>
      <c r="E85" s="2049" t="s">
        <v>1364</v>
      </c>
      <c r="F85" s="113" t="s">
        <v>14</v>
      </c>
      <c r="G85" s="3278">
        <f>IF('Page 2'!$M$179&gt;0,'Page 2'!M178/'Page 2'!$M$179,0)</f>
        <v>0</v>
      </c>
      <c r="H85" s="3278">
        <f>IF('Page 2'!$N$179&gt;0,'Page 2'!N178/'Page 2'!$N$179,0)</f>
        <v>0</v>
      </c>
      <c r="I85" s="3282"/>
      <c r="J85" s="3283"/>
      <c r="K85" s="3284"/>
      <c r="L85" s="2"/>
      <c r="M85" s="261"/>
    </row>
    <row r="86" spans="1:13" ht="15.6">
      <c r="A86" s="261"/>
      <c r="B86" s="2"/>
      <c r="C86" s="3248" t="s">
        <v>1365</v>
      </c>
      <c r="D86" s="3249"/>
      <c r="E86" s="3249"/>
      <c r="F86" s="3250"/>
      <c r="G86" s="3251"/>
      <c r="H86" s="3251"/>
      <c r="I86" s="3251"/>
      <c r="J86" s="3251"/>
      <c r="K86" s="3252"/>
      <c r="L86" s="2"/>
      <c r="M86" s="261"/>
    </row>
    <row r="87" spans="1:13" ht="15.6">
      <c r="A87" s="261"/>
      <c r="B87" s="2"/>
      <c r="C87" s="3253">
        <v>73</v>
      </c>
      <c r="D87" s="99" t="s">
        <v>1366</v>
      </c>
      <c r="E87" s="2049" t="s">
        <v>1367</v>
      </c>
      <c r="F87" s="113" t="s">
        <v>14</v>
      </c>
      <c r="G87" s="3268">
        <f>'Page 2'!L179</f>
        <v>0</v>
      </c>
      <c r="H87" s="3258"/>
      <c r="I87" s="3259"/>
      <c r="J87" s="3259"/>
      <c r="K87" s="3260"/>
      <c r="L87" s="2"/>
      <c r="M87" s="261"/>
    </row>
    <row r="88" spans="1:13" ht="15.6">
      <c r="A88" s="261"/>
      <c r="B88" s="2"/>
      <c r="C88" s="3253">
        <v>74</v>
      </c>
      <c r="D88" s="99" t="s">
        <v>1368</v>
      </c>
      <c r="E88" s="2049" t="s">
        <v>1369</v>
      </c>
      <c r="F88" s="113" t="s">
        <v>14</v>
      </c>
      <c r="G88" s="3268">
        <f>'Page 2'!M179</f>
        <v>0</v>
      </c>
      <c r="H88" s="3258"/>
      <c r="I88" s="3259"/>
      <c r="J88" s="3259"/>
      <c r="K88" s="3260"/>
      <c r="L88" s="2"/>
      <c r="M88" s="261"/>
    </row>
    <row r="89" spans="1:13" ht="15.6">
      <c r="A89" s="261"/>
      <c r="B89" s="2"/>
      <c r="C89" s="3253">
        <v>75</v>
      </c>
      <c r="D89" s="101" t="s">
        <v>1005</v>
      </c>
      <c r="E89" s="2070" t="s">
        <v>1370</v>
      </c>
      <c r="F89" s="112"/>
      <c r="G89" s="3261">
        <f>G88+G87</f>
        <v>0</v>
      </c>
      <c r="H89" s="3261">
        <f>H88+H87</f>
        <v>0</v>
      </c>
      <c r="I89" s="3261">
        <f>I88+I87</f>
        <v>0</v>
      </c>
      <c r="J89" s="3261">
        <f>J88+J87</f>
        <v>0</v>
      </c>
      <c r="K89" s="3262">
        <f>K88+K87</f>
        <v>0</v>
      </c>
      <c r="L89" s="2"/>
      <c r="M89" s="261"/>
    </row>
    <row r="90" spans="1:13" ht="15.6">
      <c r="A90" s="261"/>
      <c r="B90" s="2"/>
      <c r="C90" s="3264">
        <v>76</v>
      </c>
      <c r="D90" s="3269" t="s">
        <v>1371</v>
      </c>
      <c r="E90" s="3270" t="s">
        <v>1372</v>
      </c>
      <c r="F90" s="3271"/>
      <c r="G90" s="3285">
        <f>IF(G89&gt;0, G88/G89,0)</f>
        <v>0</v>
      </c>
      <c r="H90" s="3285">
        <f>IF(H89&gt;0, H88/H89,0)</f>
        <v>0</v>
      </c>
      <c r="I90" s="3285">
        <f>IF(I89&gt;0, I88/I89,0)</f>
        <v>0</v>
      </c>
      <c r="J90" s="3285">
        <f>IF(J89&gt;0, J88/J89,0)</f>
        <v>0</v>
      </c>
      <c r="K90" s="3286">
        <f>IF(K89&gt;0, K88/K89,0)</f>
        <v>0</v>
      </c>
      <c r="L90" s="2"/>
      <c r="M90" s="261"/>
    </row>
    <row r="91" spans="1:13" ht="15.6">
      <c r="A91" s="261"/>
      <c r="B91" s="2"/>
      <c r="C91" s="3248" t="s">
        <v>1373</v>
      </c>
      <c r="D91" s="3249"/>
      <c r="E91" s="3249"/>
      <c r="F91" s="3250"/>
      <c r="G91" s="3251"/>
      <c r="H91" s="3251"/>
      <c r="I91" s="3251"/>
      <c r="J91" s="3251"/>
      <c r="K91" s="3252"/>
      <c r="L91" s="2"/>
      <c r="M91" s="261"/>
    </row>
    <row r="92" spans="1:13" ht="15.6">
      <c r="A92" s="261"/>
      <c r="B92" s="2"/>
      <c r="C92" s="3253">
        <f>+C90+1</f>
        <v>77</v>
      </c>
      <c r="D92" s="99" t="s">
        <v>1374</v>
      </c>
      <c r="E92" s="2049" t="s">
        <v>1375</v>
      </c>
      <c r="F92" s="113" t="s">
        <v>111</v>
      </c>
      <c r="G92" s="3287" t="str">
        <f>'X2-4'!I16</f>
        <v>%</v>
      </c>
      <c r="H92" s="3288"/>
      <c r="I92" s="3283"/>
      <c r="J92" s="3289"/>
      <c r="K92" s="3290"/>
      <c r="L92" s="2"/>
      <c r="M92" s="261"/>
    </row>
    <row r="93" spans="1:13" ht="15.6">
      <c r="A93" s="261"/>
      <c r="B93" s="2"/>
      <c r="C93" s="3253">
        <f>C92+1</f>
        <v>78</v>
      </c>
      <c r="D93" s="99" t="s">
        <v>1376</v>
      </c>
      <c r="E93" s="2049" t="s">
        <v>1377</v>
      </c>
      <c r="F93" s="113" t="s">
        <v>111</v>
      </c>
      <c r="G93" s="3268">
        <f>'X2-4'!I14</f>
        <v>0</v>
      </c>
      <c r="H93" s="3258"/>
      <c r="I93" s="3259"/>
      <c r="J93" s="3259"/>
      <c r="K93" s="3260"/>
      <c r="L93" s="2"/>
      <c r="M93" s="261"/>
    </row>
    <row r="94" spans="1:13" ht="15.6">
      <c r="A94" s="261"/>
      <c r="B94" s="2"/>
      <c r="C94" s="3253">
        <f>C93+1</f>
        <v>79</v>
      </c>
      <c r="D94" s="99" t="s">
        <v>1378</v>
      </c>
      <c r="E94" s="2049" t="s">
        <v>1379</v>
      </c>
      <c r="F94" s="113" t="s">
        <v>111</v>
      </c>
      <c r="G94" s="3268">
        <f>'X2-4'!G143</f>
        <v>0</v>
      </c>
      <c r="H94" s="3258"/>
      <c r="I94" s="3259"/>
      <c r="J94" s="3259"/>
      <c r="K94" s="3260"/>
      <c r="L94" s="2"/>
      <c r="M94" s="261"/>
    </row>
    <row r="95" spans="1:13" ht="15.6">
      <c r="A95" s="261"/>
      <c r="B95" s="2"/>
      <c r="C95" s="3273">
        <f>C94+1</f>
        <v>80</v>
      </c>
      <c r="D95" s="3265" t="s">
        <v>1380</v>
      </c>
      <c r="E95" s="3266" t="s">
        <v>1381</v>
      </c>
      <c r="F95" s="113" t="s">
        <v>111</v>
      </c>
      <c r="G95" s="3268">
        <f>'X2-4'!G145</f>
        <v>0</v>
      </c>
      <c r="H95" s="3258"/>
      <c r="I95" s="3259"/>
      <c r="J95" s="3259"/>
      <c r="K95" s="3260"/>
      <c r="L95" s="2"/>
      <c r="M95" s="261"/>
    </row>
    <row r="96" spans="1:13" ht="15.6">
      <c r="A96" s="261"/>
      <c r="B96" s="2"/>
      <c r="C96" s="3248" t="s">
        <v>1382</v>
      </c>
      <c r="D96" s="3249"/>
      <c r="E96" s="3249"/>
      <c r="F96" s="3250"/>
      <c r="G96" s="3251"/>
      <c r="H96" s="3251"/>
      <c r="I96" s="3251"/>
      <c r="J96" s="3251"/>
      <c r="K96" s="3252"/>
      <c r="L96" s="2"/>
      <c r="M96" s="261"/>
    </row>
    <row r="97" spans="1:13" ht="15.6">
      <c r="A97" s="261"/>
      <c r="B97" s="2"/>
      <c r="C97" s="3253">
        <f>C95+1</f>
        <v>81</v>
      </c>
      <c r="D97" s="99" t="s">
        <v>1383</v>
      </c>
      <c r="E97" s="2049" t="s">
        <v>1384</v>
      </c>
      <c r="F97" s="113" t="s">
        <v>94</v>
      </c>
      <c r="G97" s="3268">
        <f>SUM('Page 4'!I23:I34)+SUM('Page 4'!P23:P34)-SUM('Page 4'!W23:W34)</f>
        <v>0</v>
      </c>
      <c r="H97" s="3258"/>
      <c r="I97" s="3259"/>
      <c r="J97" s="3259"/>
      <c r="K97" s="3260"/>
      <c r="L97" s="2"/>
      <c r="M97" s="261"/>
    </row>
    <row r="98" spans="1:13" ht="15.6">
      <c r="A98" s="261"/>
      <c r="B98" s="2"/>
      <c r="C98" s="3253">
        <f t="shared" ref="C98:C108" si="2">C97+1</f>
        <v>82</v>
      </c>
      <c r="D98" s="99" t="s">
        <v>1385</v>
      </c>
      <c r="E98" s="2049" t="s">
        <v>1386</v>
      </c>
      <c r="F98" s="113" t="s">
        <v>94</v>
      </c>
      <c r="G98" s="3268">
        <f>SUM('Page 4'!J23:J34)+SUM('Page 4'!Q23:Q34)-SUM('Page 4'!X23:X34)</f>
        <v>0</v>
      </c>
      <c r="H98" s="3258"/>
      <c r="I98" s="3259"/>
      <c r="J98" s="3259"/>
      <c r="K98" s="3260"/>
      <c r="L98" s="2"/>
      <c r="M98" s="261"/>
    </row>
    <row r="99" spans="1:13" ht="15.6">
      <c r="A99" s="261"/>
      <c r="B99" s="2"/>
      <c r="C99" s="3253">
        <f t="shared" si="2"/>
        <v>83</v>
      </c>
      <c r="D99" s="99" t="s">
        <v>1387</v>
      </c>
      <c r="E99" s="2049" t="s">
        <v>1388</v>
      </c>
      <c r="F99" s="113" t="s">
        <v>94</v>
      </c>
      <c r="G99" s="3268">
        <f>SUM('Page 4'!K23:K34)+SUM('Page 4'!R24:R35)-SUM('Page 4'!Y24:Y35)</f>
        <v>0</v>
      </c>
      <c r="H99" s="3258"/>
      <c r="I99" s="3259"/>
      <c r="J99" s="3259"/>
      <c r="K99" s="3260"/>
      <c r="L99" s="2"/>
      <c r="M99" s="261"/>
    </row>
    <row r="100" spans="1:13" ht="15.6">
      <c r="A100" s="261"/>
      <c r="B100" s="2"/>
      <c r="C100" s="3253">
        <f t="shared" si="2"/>
        <v>84</v>
      </c>
      <c r="D100" s="99" t="s">
        <v>1389</v>
      </c>
      <c r="E100" s="2049" t="s">
        <v>1390</v>
      </c>
      <c r="F100" s="113" t="s">
        <v>94</v>
      </c>
      <c r="G100" s="3268">
        <f>SUM('Page 4'!L23:M34)+SUM('Page 4'!S23:T34)-SUM('Page 4'!Z23:AA34)</f>
        <v>0</v>
      </c>
      <c r="H100" s="3258"/>
      <c r="I100" s="3259"/>
      <c r="J100" s="3259"/>
      <c r="K100" s="3260"/>
      <c r="L100" s="2"/>
      <c r="M100" s="261"/>
    </row>
    <row r="101" spans="1:13" ht="15.6">
      <c r="A101" s="261"/>
      <c r="B101" s="2"/>
      <c r="C101" s="3253">
        <f t="shared" si="2"/>
        <v>85</v>
      </c>
      <c r="D101" s="99" t="s">
        <v>1391</v>
      </c>
      <c r="E101" s="2049" t="s">
        <v>1392</v>
      </c>
      <c r="F101" s="113" t="s">
        <v>94</v>
      </c>
      <c r="G101" s="3268">
        <f>SUM('Page 4'!N23:O34)+SUM('Page 4'!U23:V34)-SUM('Page 4'!AB23:AC34)</f>
        <v>0</v>
      </c>
      <c r="H101" s="3258"/>
      <c r="I101" s="3259"/>
      <c r="J101" s="3259"/>
      <c r="K101" s="3260"/>
      <c r="L101" s="2"/>
      <c r="M101" s="261"/>
    </row>
    <row r="102" spans="1:13" ht="15.6">
      <c r="A102" s="261"/>
      <c r="B102" s="2"/>
      <c r="C102" s="3253">
        <f t="shared" si="2"/>
        <v>86</v>
      </c>
      <c r="D102" s="99" t="s">
        <v>1393</v>
      </c>
      <c r="E102" s="2049" t="s">
        <v>1394</v>
      </c>
      <c r="F102" s="113" t="s">
        <v>94</v>
      </c>
      <c r="G102" s="3268">
        <f>SUM('Page 4'!I38:I39)+SUM('Page 4'!P38:P39)-SUM('Page 4'!W38:W39)</f>
        <v>0</v>
      </c>
      <c r="H102" s="3258"/>
      <c r="I102" s="3259"/>
      <c r="J102" s="3259"/>
      <c r="K102" s="3260"/>
      <c r="L102" s="2"/>
      <c r="M102" s="261"/>
    </row>
    <row r="103" spans="1:13" ht="15.6">
      <c r="A103" s="261"/>
      <c r="B103" s="2"/>
      <c r="C103" s="3253">
        <f t="shared" si="2"/>
        <v>87</v>
      </c>
      <c r="D103" s="99" t="s">
        <v>1395</v>
      </c>
      <c r="E103" s="2049" t="s">
        <v>1396</v>
      </c>
      <c r="F103" s="113" t="s">
        <v>94</v>
      </c>
      <c r="G103" s="3268">
        <f>SUM('Page 4'!J38:J39)+SUM('Page 4'!Q38:Q39)-SUM('Page 4'!X38:X39)</f>
        <v>0</v>
      </c>
      <c r="H103" s="3258"/>
      <c r="I103" s="3259"/>
      <c r="J103" s="3259"/>
      <c r="K103" s="3260"/>
      <c r="L103" s="2"/>
      <c r="M103" s="261"/>
    </row>
    <row r="104" spans="1:13" ht="15.6">
      <c r="A104" s="261"/>
      <c r="B104" s="2"/>
      <c r="C104" s="3253">
        <f t="shared" si="2"/>
        <v>88</v>
      </c>
      <c r="D104" s="99" t="s">
        <v>1397</v>
      </c>
      <c r="E104" s="2049" t="s">
        <v>1398</v>
      </c>
      <c r="F104" s="113" t="s">
        <v>94</v>
      </c>
      <c r="G104" s="3268">
        <f>SUM('Page 4'!K38:K39)+SUM('Page 4'!R38:R39)-SUM('Page 4'!Y38:Y39)</f>
        <v>0</v>
      </c>
      <c r="H104" s="3258"/>
      <c r="I104" s="3259"/>
      <c r="J104" s="3259"/>
      <c r="K104" s="3260"/>
      <c r="L104" s="2"/>
      <c r="M104" s="261"/>
    </row>
    <row r="105" spans="1:13" ht="15.6">
      <c r="A105" s="261"/>
      <c r="B105" s="2"/>
      <c r="C105" s="3253">
        <f t="shared" si="2"/>
        <v>89</v>
      </c>
      <c r="D105" s="99" t="s">
        <v>1399</v>
      </c>
      <c r="E105" s="2049" t="s">
        <v>1400</v>
      </c>
      <c r="F105" s="113" t="s">
        <v>94</v>
      </c>
      <c r="G105" s="3268">
        <f>SUM('Page 4'!L38:M39)+SUM('Page 4'!S38:T39)-SUM('Page 4'!Z38:AA39)</f>
        <v>0</v>
      </c>
      <c r="H105" s="3258"/>
      <c r="I105" s="3259"/>
      <c r="J105" s="3259"/>
      <c r="K105" s="3260"/>
      <c r="L105" s="2"/>
      <c r="M105" s="261"/>
    </row>
    <row r="106" spans="1:13" ht="15.6">
      <c r="A106" s="261"/>
      <c r="B106" s="2"/>
      <c r="C106" s="3253">
        <f t="shared" si="2"/>
        <v>90</v>
      </c>
      <c r="D106" s="99" t="s">
        <v>1401</v>
      </c>
      <c r="E106" s="2049" t="s">
        <v>1402</v>
      </c>
      <c r="F106" s="113" t="s">
        <v>94</v>
      </c>
      <c r="G106" s="3268">
        <f>SUM('Page 4'!N38:N39)+SUM('Page 4'!U38:U39)-SUM('Page 4'!AB38:AB39)</f>
        <v>0</v>
      </c>
      <c r="H106" s="3258"/>
      <c r="I106" s="3259"/>
      <c r="J106" s="3259"/>
      <c r="K106" s="3260"/>
      <c r="L106" s="2"/>
      <c r="M106" s="261"/>
    </row>
    <row r="107" spans="1:13" ht="15.6">
      <c r="A107" s="261"/>
      <c r="B107" s="2"/>
      <c r="C107" s="3253">
        <f t="shared" si="2"/>
        <v>91</v>
      </c>
      <c r="D107" s="99" t="s">
        <v>1403</v>
      </c>
      <c r="E107" s="2049" t="s">
        <v>1404</v>
      </c>
      <c r="F107" s="113" t="s">
        <v>94</v>
      </c>
      <c r="G107" s="3268">
        <f>SUM('Page 4'!O38:O39)+SUM('Page 4'!V38:V39)-SUM('Page 4'!AC38:AC39)</f>
        <v>0</v>
      </c>
      <c r="H107" s="3258"/>
      <c r="I107" s="3259"/>
      <c r="J107" s="3259"/>
      <c r="K107" s="3260"/>
      <c r="L107" s="2"/>
      <c r="M107" s="261"/>
    </row>
    <row r="108" spans="1:13" ht="15.6">
      <c r="A108" s="261"/>
      <c r="B108" s="2"/>
      <c r="C108" s="3273">
        <f t="shared" si="2"/>
        <v>92</v>
      </c>
      <c r="D108" s="3265" t="s">
        <v>1405</v>
      </c>
      <c r="E108" s="3266" t="s">
        <v>1406</v>
      </c>
      <c r="F108" s="113" t="s">
        <v>94</v>
      </c>
      <c r="G108" s="3268">
        <f>SUM('Page 4'!F55:F56)</f>
        <v>0</v>
      </c>
      <c r="H108" s="3258"/>
      <c r="I108" s="3259"/>
      <c r="J108" s="3259"/>
      <c r="K108" s="3260"/>
      <c r="L108" s="2"/>
      <c r="M108" s="261"/>
    </row>
    <row r="109" spans="1:13" ht="15.6">
      <c r="A109" s="261"/>
      <c r="B109" s="2"/>
      <c r="C109" s="3248" t="s">
        <v>1407</v>
      </c>
      <c r="D109" s="3249"/>
      <c r="E109" s="3249"/>
      <c r="F109" s="3250"/>
      <c r="G109" s="3251"/>
      <c r="H109" s="3251"/>
      <c r="I109" s="3251"/>
      <c r="J109" s="3251"/>
      <c r="K109" s="3252"/>
      <c r="L109" s="2"/>
      <c r="M109" s="261"/>
    </row>
    <row r="110" spans="1:13" ht="15.6">
      <c r="A110" s="261"/>
      <c r="B110" s="2"/>
      <c r="C110" s="3253">
        <f>+C108+1</f>
        <v>93</v>
      </c>
      <c r="D110" s="99" t="s">
        <v>1408</v>
      </c>
      <c r="E110" s="2049" t="s">
        <v>1409</v>
      </c>
      <c r="F110" s="113" t="s">
        <v>94</v>
      </c>
      <c r="G110" s="3287">
        <f>IF('Page 4'!$F$10&gt;0,('Page 4'!F45/'Page 4'!$F$10),0%)</f>
        <v>0</v>
      </c>
      <c r="H110" s="3282"/>
      <c r="I110" s="3283"/>
      <c r="J110" s="3291"/>
      <c r="K110" s="3292"/>
      <c r="L110" s="2"/>
      <c r="M110" s="261"/>
    </row>
    <row r="111" spans="1:13" ht="27.75" customHeight="1">
      <c r="A111" s="261"/>
      <c r="B111" s="2"/>
      <c r="C111" s="3253">
        <f>C110+1</f>
        <v>94</v>
      </c>
      <c r="D111" s="374" t="s">
        <v>1410</v>
      </c>
      <c r="E111" s="2071" t="s">
        <v>1411</v>
      </c>
      <c r="F111" s="113" t="s">
        <v>94</v>
      </c>
      <c r="G111" s="3287">
        <f>IF('Page 4'!$F$10&gt;0,('Page 4'!F47/'Page 4'!$F$10),0%)</f>
        <v>0</v>
      </c>
      <c r="H111" s="3282"/>
      <c r="I111" s="3283"/>
      <c r="J111" s="3291"/>
      <c r="K111" s="3292"/>
      <c r="L111" s="2"/>
      <c r="M111" s="261"/>
    </row>
    <row r="112" spans="1:13" ht="15.6">
      <c r="A112" s="261"/>
      <c r="B112" s="2"/>
      <c r="C112" s="3253">
        <f>C111+1</f>
        <v>95</v>
      </c>
      <c r="D112" s="99" t="s">
        <v>1412</v>
      </c>
      <c r="E112" s="2049" t="s">
        <v>1413</v>
      </c>
      <c r="F112" s="113" t="s">
        <v>140</v>
      </c>
      <c r="G112" s="3287">
        <f>IF(('X15'!AL14+'X15'!AL44)&gt;0,('X15'!AL34/0.05)*(AE17+AE47),0)</f>
        <v>0</v>
      </c>
      <c r="H112" s="3282"/>
      <c r="I112" s="3283"/>
      <c r="J112" s="3291"/>
      <c r="K112" s="3292"/>
      <c r="L112" s="2"/>
      <c r="M112" s="261"/>
    </row>
    <row r="113" spans="1:13" ht="15.6">
      <c r="A113" s="261"/>
      <c r="B113" s="2"/>
      <c r="C113" s="3253">
        <f>C112+1</f>
        <v>96</v>
      </c>
      <c r="D113" s="99" t="s">
        <v>1414</v>
      </c>
      <c r="E113" s="2049" t="s">
        <v>1415</v>
      </c>
      <c r="F113" s="113" t="s">
        <v>140</v>
      </c>
      <c r="G113" s="3287">
        <f>IF(('X15'!Y14+'X15'!Y44)&gt;0,('X15'!Y34/0.05)*(S17+S47),0)</f>
        <v>0</v>
      </c>
      <c r="H113" s="3282"/>
      <c r="I113" s="3283"/>
      <c r="J113" s="3291"/>
      <c r="K113" s="3292"/>
      <c r="L113" s="2"/>
      <c r="M113" s="261"/>
    </row>
    <row r="114" spans="1:13" ht="15.6">
      <c r="A114" s="261"/>
      <c r="B114" s="2"/>
      <c r="C114" s="3253">
        <f>C113+1</f>
        <v>97</v>
      </c>
      <c r="D114" s="99" t="s">
        <v>1416</v>
      </c>
      <c r="E114" s="2049" t="s">
        <v>1417</v>
      </c>
      <c r="F114" s="113" t="s">
        <v>140</v>
      </c>
      <c r="G114" s="3287">
        <f>IF(('X15'!AL14+'X15'!AL44)&gt;0,('X15'!AL35/0.05)*(AE17+AE47),0)</f>
        <v>0</v>
      </c>
      <c r="H114" s="3282"/>
      <c r="I114" s="3283"/>
      <c r="J114" s="3283"/>
      <c r="K114" s="3292"/>
      <c r="L114" s="2"/>
      <c r="M114" s="261"/>
    </row>
    <row r="115" spans="1:13" ht="15.6">
      <c r="A115" s="261"/>
      <c r="B115" s="2"/>
      <c r="C115" s="3264">
        <f>C114+1</f>
        <v>98</v>
      </c>
      <c r="D115" s="3265" t="s">
        <v>1418</v>
      </c>
      <c r="E115" s="3266" t="s">
        <v>1419</v>
      </c>
      <c r="F115" s="113" t="s">
        <v>140</v>
      </c>
      <c r="G115" s="3287">
        <f>IF(('X15'!Y14+'X15'!Y44)&gt;0,('X15'!Y35/0.05)*(S17+S47),0)</f>
        <v>0</v>
      </c>
      <c r="H115" s="3282"/>
      <c r="I115" s="3283"/>
      <c r="J115" s="3283"/>
      <c r="K115" s="3292"/>
      <c r="L115" s="2"/>
      <c r="M115" s="261"/>
    </row>
    <row r="116" spans="1:13" ht="15.6">
      <c r="A116" s="261"/>
      <c r="B116" s="2"/>
      <c r="C116" s="3248" t="s">
        <v>1420</v>
      </c>
      <c r="D116" s="3249"/>
      <c r="E116" s="3249"/>
      <c r="F116" s="3250"/>
      <c r="G116" s="3251"/>
      <c r="H116" s="3251"/>
      <c r="I116" s="3251"/>
      <c r="J116" s="3251"/>
      <c r="K116" s="3252"/>
      <c r="L116" s="2"/>
      <c r="M116" s="261"/>
    </row>
    <row r="117" spans="1:13" ht="15.6">
      <c r="A117" s="261"/>
      <c r="B117" s="2"/>
      <c r="C117" s="3253">
        <f>C115+1</f>
        <v>99</v>
      </c>
      <c r="D117" s="99" t="s">
        <v>1251</v>
      </c>
      <c r="E117" s="2049" t="s">
        <v>1421</v>
      </c>
      <c r="F117" s="113" t="s">
        <v>94</v>
      </c>
      <c r="G117" s="3268">
        <f>'Page 4'!I59+'Page 4'!P59-'Page 4'!W59</f>
        <v>0</v>
      </c>
      <c r="H117" s="3258"/>
      <c r="I117" s="3293"/>
      <c r="J117" s="3293"/>
      <c r="K117" s="3294"/>
      <c r="L117" s="2"/>
      <c r="M117" s="261"/>
    </row>
    <row r="118" spans="1:13" ht="15.6">
      <c r="A118" s="261"/>
      <c r="B118" s="2"/>
      <c r="C118" s="3253">
        <f t="shared" ref="C118:C124" si="3">C117+1</f>
        <v>100</v>
      </c>
      <c r="D118" s="99" t="s">
        <v>1253</v>
      </c>
      <c r="E118" s="2049" t="s">
        <v>1422</v>
      </c>
      <c r="F118" s="113" t="s">
        <v>94</v>
      </c>
      <c r="G118" s="3268">
        <f>'Page 4'!J59+'Page 4'!Q59-'Page 4'!X59</f>
        <v>0</v>
      </c>
      <c r="H118" s="3258"/>
      <c r="I118" s="3293"/>
      <c r="J118" s="3293"/>
      <c r="K118" s="3294"/>
      <c r="L118" s="2"/>
      <c r="M118" s="261"/>
    </row>
    <row r="119" spans="1:13" ht="15.6">
      <c r="A119" s="261"/>
      <c r="B119" s="2"/>
      <c r="C119" s="3253">
        <f t="shared" si="3"/>
        <v>101</v>
      </c>
      <c r="D119" s="99" t="s">
        <v>1423</v>
      </c>
      <c r="E119" s="2049" t="s">
        <v>1424</v>
      </c>
      <c r="F119" s="113" t="s">
        <v>94</v>
      </c>
      <c r="G119" s="3268">
        <f>'Page 4'!K59+'Page 4'!R59-'Page 4'!Y59</f>
        <v>0</v>
      </c>
      <c r="H119" s="3258"/>
      <c r="I119" s="3295"/>
      <c r="J119" s="3296"/>
      <c r="K119" s="3297"/>
      <c r="L119" s="2"/>
      <c r="M119" s="261"/>
    </row>
    <row r="120" spans="1:13" ht="15.6">
      <c r="A120" s="261"/>
      <c r="B120" s="2"/>
      <c r="C120" s="3253">
        <f t="shared" si="3"/>
        <v>102</v>
      </c>
      <c r="D120" s="99" t="s">
        <v>1425</v>
      </c>
      <c r="E120" s="2049" t="s">
        <v>1426</v>
      </c>
      <c r="F120" s="113" t="s">
        <v>94</v>
      </c>
      <c r="G120" s="3268">
        <f>'Page 4'!L59+'Page 4'!S59+-'Page 4'!Z59</f>
        <v>0</v>
      </c>
      <c r="H120" s="3258"/>
      <c r="I120" s="3295"/>
      <c r="J120" s="3296"/>
      <c r="K120" s="3297"/>
      <c r="L120" s="2"/>
      <c r="M120" s="261"/>
    </row>
    <row r="121" spans="1:13" ht="15.6">
      <c r="A121" s="261"/>
      <c r="B121" s="2"/>
      <c r="C121" s="3253">
        <f t="shared" si="3"/>
        <v>103</v>
      </c>
      <c r="D121" s="99" t="s">
        <v>1308</v>
      </c>
      <c r="E121" s="2049" t="s">
        <v>1427</v>
      </c>
      <c r="F121" s="113" t="s">
        <v>94</v>
      </c>
      <c r="G121" s="3268">
        <f>'Page 4'!M59+'Page 4'!T59-'Page 4'!AA59</f>
        <v>0</v>
      </c>
      <c r="H121" s="3258"/>
      <c r="I121" s="3295"/>
      <c r="J121" s="3296"/>
      <c r="K121" s="3297"/>
      <c r="L121" s="2"/>
      <c r="M121" s="261"/>
    </row>
    <row r="122" spans="1:13" ht="15.6">
      <c r="A122" s="261"/>
      <c r="B122" s="2"/>
      <c r="C122" s="3253">
        <f t="shared" si="3"/>
        <v>104</v>
      </c>
      <c r="D122" s="99" t="s">
        <v>1428</v>
      </c>
      <c r="E122" s="2049" t="s">
        <v>1429</v>
      </c>
      <c r="F122" s="113" t="s">
        <v>94</v>
      </c>
      <c r="G122" s="3268">
        <f>'Page 4'!N59+'Page 4'!U59-'Page 4'!AB59</f>
        <v>0</v>
      </c>
      <c r="H122" s="3258"/>
      <c r="I122" s="3295"/>
      <c r="J122" s="3296"/>
      <c r="K122" s="3297"/>
      <c r="L122" s="2"/>
      <c r="M122" s="261"/>
    </row>
    <row r="123" spans="1:13" ht="15.6">
      <c r="A123" s="261"/>
      <c r="B123" s="2"/>
      <c r="C123" s="3253">
        <f t="shared" si="3"/>
        <v>105</v>
      </c>
      <c r="D123" s="99" t="s">
        <v>1430</v>
      </c>
      <c r="E123" s="2049" t="s">
        <v>1431</v>
      </c>
      <c r="F123" s="113" t="s">
        <v>94</v>
      </c>
      <c r="G123" s="3268">
        <f>'Page 4'!O59+'Page 4'!V59-'Page 4'!AC59</f>
        <v>0</v>
      </c>
      <c r="H123" s="3258"/>
      <c r="I123" s="3295"/>
      <c r="J123" s="3296"/>
      <c r="K123" s="3297"/>
      <c r="L123" s="2"/>
      <c r="M123" s="261"/>
    </row>
    <row r="124" spans="1:13" ht="16.2" thickBot="1">
      <c r="A124" s="261"/>
      <c r="B124" s="2"/>
      <c r="C124" s="3298">
        <f t="shared" si="3"/>
        <v>106</v>
      </c>
      <c r="D124" s="3299" t="s">
        <v>1005</v>
      </c>
      <c r="E124" s="3300" t="s">
        <v>1432</v>
      </c>
      <c r="F124" s="3301" t="s">
        <v>94</v>
      </c>
      <c r="G124" s="3302">
        <f>'Page 4'!F59</f>
        <v>0</v>
      </c>
      <c r="H124" s="3303"/>
      <c r="I124" s="3304"/>
      <c r="J124" s="3305"/>
      <c r="K124" s="3306"/>
      <c r="L124" s="2"/>
      <c r="M124" s="261"/>
    </row>
    <row r="125" spans="1:13">
      <c r="A125" s="261"/>
      <c r="B125" s="2"/>
      <c r="C125" s="121"/>
      <c r="D125" s="213"/>
      <c r="E125" s="213"/>
      <c r="F125" s="211"/>
      <c r="G125" s="375"/>
      <c r="H125" s="375"/>
      <c r="I125" s="375"/>
      <c r="J125" s="375"/>
      <c r="K125" s="375"/>
      <c r="L125" s="2"/>
      <c r="M125" s="261"/>
    </row>
    <row r="126" spans="1:13">
      <c r="A126" s="261"/>
      <c r="B126" s="2"/>
      <c r="C126" s="2"/>
      <c r="D126" s="2"/>
      <c r="E126" s="2"/>
      <c r="F126" s="91"/>
      <c r="G126" s="2"/>
      <c r="H126" s="2"/>
      <c r="I126" s="2"/>
      <c r="J126" s="2"/>
      <c r="K126" s="2"/>
      <c r="L126" s="2"/>
      <c r="M126" s="261"/>
    </row>
    <row r="127" spans="1:13">
      <c r="A127" s="261"/>
      <c r="B127" s="261"/>
      <c r="C127" s="261"/>
      <c r="D127" s="261"/>
      <c r="E127" s="261"/>
      <c r="F127" s="371"/>
      <c r="G127" s="261"/>
      <c r="H127" s="261"/>
      <c r="I127" s="261"/>
      <c r="J127" s="261"/>
      <c r="K127" s="261"/>
      <c r="L127" s="261"/>
      <c r="M127" s="261"/>
    </row>
    <row r="128" spans="1:13" hidden="1">
      <c r="A128" s="261"/>
      <c r="B128" s="261"/>
      <c r="C128" s="261"/>
      <c r="D128" s="261"/>
      <c r="E128" s="261"/>
      <c r="F128" s="371"/>
      <c r="G128" s="261"/>
      <c r="H128" s="261"/>
      <c r="I128" s="261"/>
      <c r="J128" s="261"/>
      <c r="K128" s="261"/>
      <c r="L128" s="261"/>
      <c r="M128" s="261"/>
    </row>
    <row r="129" spans="1:13" hidden="1">
      <c r="A129" s="261"/>
      <c r="B129" s="261"/>
      <c r="C129" s="261"/>
      <c r="D129" s="261"/>
      <c r="E129" s="261"/>
      <c r="F129" s="371"/>
      <c r="G129" s="261"/>
      <c r="H129" s="261"/>
      <c r="I129" s="261"/>
      <c r="J129" s="261"/>
      <c r="K129" s="261"/>
      <c r="L129" s="261"/>
      <c r="M129" s="261"/>
    </row>
    <row r="130" spans="1:13" hidden="1">
      <c r="A130" s="261"/>
      <c r="B130" s="261"/>
      <c r="C130" s="261"/>
      <c r="D130" s="261"/>
      <c r="E130" s="261"/>
      <c r="F130" s="371"/>
      <c r="G130" s="261"/>
      <c r="H130" s="261"/>
      <c r="I130" s="261"/>
      <c r="J130" s="261"/>
      <c r="K130" s="261"/>
      <c r="L130" s="261"/>
      <c r="M130" s="261"/>
    </row>
  </sheetData>
  <customSheetViews>
    <customSheetView guid="{F416BD5B-C3AD-4F61-AAB2-55950A9B7E72}">
      <selection activeCell="G9" sqref="G9"/>
      <pageMargins left="0" right="0" top="0" bottom="0" header="0" footer="0"/>
    </customSheetView>
    <customSheetView guid="{E14211BF-3959-45CF-A937-AD36AACCEFAC}" topLeftCell="A97">
      <selection activeCell="F26" sqref="F26"/>
      <pageMargins left="0" right="0" top="0" bottom="0" header="0" footer="0"/>
    </customSheetView>
    <customSheetView guid="{DD364770-73A1-4C6D-9516-629A57F0EB18}">
      <selection activeCell="F26" sqref="F26"/>
      <pageMargins left="0" right="0" top="0" bottom="0" header="0" footer="0"/>
    </customSheetView>
    <customSheetView guid="{41E394DC-1FDD-4D1F-8620-137B7012DC10}" topLeftCell="A5">
      <selection activeCell="G5" sqref="G5"/>
      <pageMargins left="0" right="0" top="0" bottom="0" header="0" footer="0"/>
    </customSheetView>
    <customSheetView guid="{CC70D5D3-3A1F-46AA-BDCE-F692C2C36BEE}">
      <pane xSplit="4" ySplit="11" topLeftCell="E12" activePane="bottomRight" state="frozen"/>
      <selection pane="bottomRight" activeCell="K4" sqref="K4"/>
      <pageMargins left="0" right="0" top="0" bottom="0" header="0" footer="0"/>
    </customSheetView>
  </customSheetViews>
  <mergeCells count="1">
    <mergeCell ref="C3:D3"/>
  </mergeCells>
  <hyperlinks>
    <hyperlink ref="L2" location="Index!A1" display="Index" xr:uid="{D5C7A4B8-5021-4D44-972B-8098BF12958C}"/>
  </hyperlink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28081-E371-4196-AA90-869CE8AE8DC2}">
  <sheetPr>
    <tabColor theme="9" tint="-0.249977111117893"/>
  </sheetPr>
  <dimension ref="A1:T85"/>
  <sheetViews>
    <sheetView showGridLines="0" zoomScale="70" zoomScaleNormal="70" workbookViewId="0">
      <selection activeCell="E7" sqref="E7"/>
    </sheetView>
  </sheetViews>
  <sheetFormatPr defaultColWidth="0" defaultRowHeight="13.8" zeroHeight="1"/>
  <cols>
    <col min="1" max="1" width="2.5546875" style="1040" customWidth="1"/>
    <col min="2" max="2" width="8.6640625" style="1040" customWidth="1"/>
    <col min="3" max="3" width="4.6640625" style="1040" customWidth="1"/>
    <col min="4" max="4" width="44" style="1040" customWidth="1"/>
    <col min="5" max="5" width="23.109375" style="1040" customWidth="1"/>
    <col min="6" max="6" width="5.109375" style="1040" customWidth="1"/>
    <col min="7" max="7" width="23.44140625" style="1040" customWidth="1"/>
    <col min="8" max="8" width="4.6640625" style="1542" customWidth="1"/>
    <col min="9" max="9" width="3" style="1040" customWidth="1"/>
    <col min="10" max="10" width="25.44140625" style="1040" customWidth="1"/>
    <col min="11" max="11" width="2.6640625" style="1040" customWidth="1"/>
    <col min="12" max="14" width="8.6640625" style="2371" customWidth="1"/>
    <col min="15" max="19" width="8.6640625" style="1040" customWidth="1"/>
    <col min="20" max="20" width="3.88671875" style="1040" customWidth="1"/>
    <col min="21" max="16384" width="8.6640625" style="1040" hidden="1"/>
  </cols>
  <sheetData>
    <row r="1" spans="1:20" ht="14.4">
      <c r="A1" s="261"/>
      <c r="B1" s="261"/>
      <c r="C1" s="261"/>
      <c r="D1" s="261"/>
      <c r="E1" s="261"/>
      <c r="F1" s="261"/>
      <c r="G1" s="261"/>
      <c r="H1" s="261"/>
      <c r="I1" s="261"/>
      <c r="J1" s="261"/>
      <c r="K1" s="261"/>
      <c r="L1" s="261"/>
      <c r="M1" s="261"/>
      <c r="N1" s="261"/>
      <c r="O1" s="261"/>
      <c r="P1" s="261"/>
      <c r="Q1" s="261"/>
      <c r="R1" s="261"/>
      <c r="S1" s="261"/>
      <c r="T1" s="261"/>
    </row>
    <row r="2" spans="1:20" ht="15" thickBot="1">
      <c r="A2" s="261"/>
      <c r="B2" s="2222" t="s">
        <v>392</v>
      </c>
      <c r="S2" s="2204" t="s">
        <v>1</v>
      </c>
      <c r="T2" s="261"/>
    </row>
    <row r="3" spans="1:20" ht="16.2" thickBot="1">
      <c r="A3" s="261"/>
      <c r="C3" s="8964" t="s">
        <v>4695</v>
      </c>
      <c r="D3" s="8965"/>
      <c r="E3" s="8965"/>
      <c r="F3" s="8965"/>
      <c r="G3" s="8966"/>
      <c r="J3" s="1542"/>
      <c r="T3" s="261"/>
    </row>
    <row r="4" spans="1:20" ht="15.6">
      <c r="A4" s="261"/>
      <c r="C4" s="8967" t="s">
        <v>723</v>
      </c>
      <c r="D4" s="8968"/>
      <c r="E4" s="2592" t="str">
        <f>BC!E4</f>
        <v>ABC Company</v>
      </c>
      <c r="F4" s="2593"/>
      <c r="G4" s="7468"/>
      <c r="T4" s="261"/>
    </row>
    <row r="5" spans="1:20" ht="16.2" thickBot="1">
      <c r="A5" s="261"/>
      <c r="C5" s="8969" t="s">
        <v>724</v>
      </c>
      <c r="D5" s="8970"/>
      <c r="E5" s="7469" t="str">
        <f>BC!E5</f>
        <v>31 December 202x</v>
      </c>
      <c r="F5" s="7470"/>
      <c r="G5" s="7471"/>
      <c r="T5" s="261"/>
    </row>
    <row r="6" spans="1:20" ht="14.4">
      <c r="A6" s="261"/>
      <c r="H6" s="1040"/>
      <c r="T6" s="261"/>
    </row>
    <row r="7" spans="1:20" ht="13.5" customHeight="1">
      <c r="A7" s="261"/>
      <c r="C7" s="1041" t="s">
        <v>2207</v>
      </c>
      <c r="T7" s="261"/>
    </row>
    <row r="8" spans="1:20" ht="14.4">
      <c r="A8" s="261"/>
      <c r="C8" s="2372" t="s">
        <v>4696</v>
      </c>
      <c r="I8" s="2373" t="s">
        <v>4697</v>
      </c>
      <c r="J8" s="2766"/>
      <c r="K8" s="1040" t="s">
        <v>4129</v>
      </c>
      <c r="L8" s="2374" t="s">
        <v>4698</v>
      </c>
      <c r="M8" s="2375"/>
      <c r="N8" s="2376"/>
      <c r="T8" s="261"/>
    </row>
    <row r="9" spans="1:20" ht="14.4">
      <c r="A9" s="261"/>
      <c r="C9" s="2372" t="s">
        <v>4699</v>
      </c>
      <c r="I9" s="1466"/>
      <c r="J9" s="2766"/>
      <c r="K9" s="1040" t="s">
        <v>4131</v>
      </c>
      <c r="L9" s="2377" t="s">
        <v>4698</v>
      </c>
      <c r="N9" s="2378"/>
      <c r="T9" s="261"/>
    </row>
    <row r="10" spans="1:20" ht="14.4">
      <c r="A10" s="261"/>
      <c r="C10" s="2379" t="s">
        <v>4700</v>
      </c>
      <c r="D10" s="2380"/>
      <c r="E10" s="2380"/>
      <c r="F10" s="2380"/>
      <c r="G10" s="2380"/>
      <c r="H10" s="2381"/>
      <c r="I10" s="1472"/>
      <c r="J10" s="2767">
        <f>J8-J9</f>
        <v>0</v>
      </c>
      <c r="K10" s="1040" t="s">
        <v>4133</v>
      </c>
      <c r="L10" s="2377" t="s">
        <v>4698</v>
      </c>
      <c r="N10" s="2378"/>
      <c r="T10" s="261"/>
    </row>
    <row r="11" spans="1:20" ht="14.4">
      <c r="A11" s="261"/>
      <c r="C11" s="2372" t="s">
        <v>4701</v>
      </c>
      <c r="I11" s="1473"/>
      <c r="J11" s="2768"/>
      <c r="K11" s="1040" t="s">
        <v>4135</v>
      </c>
      <c r="L11" s="2377"/>
      <c r="N11" s="2378"/>
      <c r="T11" s="261"/>
    </row>
    <row r="12" spans="1:20" ht="14.4">
      <c r="A12" s="261"/>
      <c r="C12" s="2372" t="s">
        <v>4702</v>
      </c>
      <c r="I12" s="1466"/>
      <c r="J12" s="2766"/>
      <c r="K12" s="1040" t="s">
        <v>4137</v>
      </c>
      <c r="L12" s="2377"/>
      <c r="N12" s="2378"/>
      <c r="T12" s="261"/>
    </row>
    <row r="13" spans="1:20" ht="14.4">
      <c r="A13" s="261"/>
      <c r="C13" s="2380" t="s">
        <v>4703</v>
      </c>
      <c r="D13" s="2380"/>
      <c r="E13" s="2380"/>
      <c r="F13" s="2380"/>
      <c r="G13" s="2380"/>
      <c r="H13" s="2381"/>
      <c r="I13" s="2380"/>
      <c r="J13" s="7472">
        <f>SUM(G14:G21)</f>
        <v>0</v>
      </c>
      <c r="K13" s="1040" t="s">
        <v>4139</v>
      </c>
      <c r="L13" s="2377"/>
      <c r="N13" s="2378"/>
      <c r="T13" s="261"/>
    </row>
    <row r="14" spans="1:20" ht="14.4">
      <c r="A14" s="261"/>
      <c r="D14" s="1040" t="s">
        <v>4704</v>
      </c>
      <c r="G14" s="2766"/>
      <c r="H14" s="1542" t="s">
        <v>4705</v>
      </c>
      <c r="L14" s="2377" t="s">
        <v>4706</v>
      </c>
      <c r="N14" s="2378"/>
      <c r="O14" s="2382"/>
      <c r="T14" s="261"/>
    </row>
    <row r="15" spans="1:20" ht="14.4">
      <c r="A15" s="261"/>
      <c r="D15" s="1040" t="s">
        <v>4707</v>
      </c>
      <c r="G15" s="2766"/>
      <c r="H15" s="1542" t="s">
        <v>4708</v>
      </c>
      <c r="L15" s="2377" t="s">
        <v>4709</v>
      </c>
      <c r="N15" s="2378"/>
      <c r="O15" s="2382"/>
      <c r="T15" s="261"/>
    </row>
    <row r="16" spans="1:20" ht="14.4">
      <c r="A16" s="261"/>
      <c r="D16" s="1040" t="s">
        <v>4710</v>
      </c>
      <c r="G16" s="2766"/>
      <c r="H16" s="1542" t="s">
        <v>4711</v>
      </c>
      <c r="J16" s="2383"/>
      <c r="L16" s="2377" t="s">
        <v>4712</v>
      </c>
      <c r="N16" s="2378"/>
      <c r="O16" s="2382"/>
      <c r="T16" s="261"/>
    </row>
    <row r="17" spans="1:20" ht="14.4">
      <c r="A17" s="261"/>
      <c r="D17" s="2372" t="s">
        <v>4713</v>
      </c>
      <c r="G17" s="2766"/>
      <c r="H17" s="1542" t="s">
        <v>4714</v>
      </c>
      <c r="J17" s="2383"/>
      <c r="L17" s="2377" t="s">
        <v>4715</v>
      </c>
      <c r="N17" s="2378"/>
      <c r="O17" s="2382"/>
      <c r="T17" s="261"/>
    </row>
    <row r="18" spans="1:20" ht="14.4">
      <c r="A18" s="261"/>
      <c r="D18" s="1040" t="s">
        <v>806</v>
      </c>
      <c r="G18" s="2766"/>
      <c r="H18" s="1542" t="s">
        <v>4716</v>
      </c>
      <c r="J18" s="2383"/>
      <c r="L18" s="2377"/>
      <c r="N18" s="2378"/>
      <c r="O18" s="2382"/>
      <c r="T18" s="261"/>
    </row>
    <row r="19" spans="1:20" ht="14.4">
      <c r="A19" s="261"/>
      <c r="D19" s="1040" t="s">
        <v>4717</v>
      </c>
      <c r="G19" s="2766"/>
      <c r="H19" s="1542" t="s">
        <v>4718</v>
      </c>
      <c r="J19" s="2383"/>
      <c r="L19" s="2377" t="s">
        <v>4719</v>
      </c>
      <c r="N19" s="2378"/>
      <c r="O19" s="2382"/>
      <c r="T19" s="261"/>
    </row>
    <row r="20" spans="1:20" ht="14.4">
      <c r="A20" s="261"/>
      <c r="D20" s="1040" t="s">
        <v>4720</v>
      </c>
      <c r="G20" s="2766"/>
      <c r="H20" s="1542" t="s">
        <v>4721</v>
      </c>
      <c r="J20" s="2383"/>
      <c r="L20" s="2377"/>
      <c r="N20" s="2378"/>
      <c r="O20" s="2382"/>
      <c r="T20" s="261"/>
    </row>
    <row r="21" spans="1:20" ht="14.4">
      <c r="A21" s="261"/>
      <c r="D21" s="1040" t="s">
        <v>4722</v>
      </c>
      <c r="G21" s="2766"/>
      <c r="H21" s="1542" t="s">
        <v>4723</v>
      </c>
      <c r="J21" s="2383"/>
      <c r="L21" s="2377"/>
      <c r="N21" s="2378"/>
      <c r="O21" s="2382"/>
      <c r="T21" s="261"/>
    </row>
    <row r="22" spans="1:20" ht="14.4">
      <c r="A22" s="261"/>
      <c r="G22" s="2384"/>
      <c r="J22" s="2383"/>
      <c r="L22" s="2377"/>
      <c r="N22" s="2378"/>
      <c r="O22" s="2382"/>
      <c r="T22" s="261"/>
    </row>
    <row r="23" spans="1:20" ht="14.4">
      <c r="A23" s="261"/>
      <c r="C23" s="2380" t="s">
        <v>4724</v>
      </c>
      <c r="D23" s="2380"/>
      <c r="E23" s="2380"/>
      <c r="F23" s="2380"/>
      <c r="G23" s="2380"/>
      <c r="H23" s="2381"/>
      <c r="I23" s="2380"/>
      <c r="J23" s="2769">
        <f>SUM(G24:G28)</f>
        <v>0</v>
      </c>
      <c r="K23" s="1040" t="s">
        <v>4141</v>
      </c>
      <c r="L23" s="2377"/>
      <c r="N23" s="2378"/>
      <c r="O23" s="2382"/>
      <c r="T23" s="261"/>
    </row>
    <row r="24" spans="1:20" ht="14.4">
      <c r="A24" s="261"/>
      <c r="D24" s="1040" t="s">
        <v>4725</v>
      </c>
      <c r="G24" s="2766"/>
      <c r="H24" s="1542" t="s">
        <v>4726</v>
      </c>
      <c r="L24" s="2377" t="s">
        <v>4727</v>
      </c>
      <c r="N24" s="2378"/>
      <c r="O24" s="2382"/>
      <c r="T24" s="261"/>
    </row>
    <row r="25" spans="1:20" ht="14.4">
      <c r="A25" s="261"/>
      <c r="D25" s="1040" t="s">
        <v>4728</v>
      </c>
      <c r="G25" s="2766"/>
      <c r="H25" s="1542" t="s">
        <v>4729</v>
      </c>
      <c r="L25" s="2377" t="s">
        <v>4730</v>
      </c>
      <c r="N25" s="2378"/>
      <c r="O25" s="2382"/>
      <c r="T25" s="261"/>
    </row>
    <row r="26" spans="1:20" ht="14.4">
      <c r="A26" s="261"/>
      <c r="D26" s="1040" t="s">
        <v>4731</v>
      </c>
      <c r="G26" s="2766"/>
      <c r="H26" s="1542" t="s">
        <v>4732</v>
      </c>
      <c r="L26" s="2377"/>
      <c r="N26" s="2378"/>
      <c r="O26" s="2382"/>
      <c r="T26" s="261"/>
    </row>
    <row r="27" spans="1:20" ht="14.4">
      <c r="A27" s="261"/>
      <c r="D27" s="2385" t="s">
        <v>4733</v>
      </c>
      <c r="G27" s="2766"/>
      <c r="H27" s="1542" t="s">
        <v>4734</v>
      </c>
      <c r="L27" s="2377"/>
      <c r="N27" s="2378"/>
      <c r="T27" s="261"/>
    </row>
    <row r="28" spans="1:20" ht="14.4">
      <c r="A28" s="261"/>
      <c r="D28" s="2385" t="s">
        <v>4735</v>
      </c>
      <c r="G28" s="7473"/>
      <c r="H28" s="1542" t="s">
        <v>4736</v>
      </c>
      <c r="L28" s="2377"/>
      <c r="N28" s="2378"/>
      <c r="T28" s="261"/>
    </row>
    <row r="29" spans="1:20" ht="14.4">
      <c r="A29" s="261"/>
      <c r="D29" s="2385"/>
      <c r="G29" s="2384"/>
      <c r="H29" s="2386"/>
      <c r="L29" s="2377"/>
      <c r="N29" s="2378"/>
      <c r="T29" s="261"/>
    </row>
    <row r="30" spans="1:20" ht="14.4">
      <c r="A30" s="261"/>
      <c r="C30" s="2380" t="s">
        <v>1036</v>
      </c>
      <c r="D30" s="2387"/>
      <c r="E30" s="2380"/>
      <c r="F30" s="2380"/>
      <c r="G30" s="2388"/>
      <c r="H30" s="2389"/>
      <c r="I30" s="2380"/>
      <c r="J30" s="2769">
        <f>J10+J11+J12+J13+J23</f>
        <v>0</v>
      </c>
      <c r="K30" s="1040" t="s">
        <v>4143</v>
      </c>
      <c r="L30" s="2377"/>
      <c r="N30" s="2378"/>
      <c r="T30" s="261"/>
    </row>
    <row r="31" spans="1:20" ht="14.4">
      <c r="A31" s="261"/>
      <c r="D31" s="2385"/>
      <c r="G31" s="2384"/>
      <c r="H31" s="2386"/>
      <c r="L31" s="2377"/>
      <c r="N31" s="2378"/>
      <c r="T31" s="261"/>
    </row>
    <row r="32" spans="1:20" ht="14.4">
      <c r="A32" s="261"/>
      <c r="C32" s="1041" t="s">
        <v>4737</v>
      </c>
      <c r="D32" s="2385"/>
      <c r="G32" s="2384"/>
      <c r="H32" s="2386"/>
      <c r="L32" s="2377"/>
      <c r="N32" s="2378"/>
      <c r="T32" s="261"/>
    </row>
    <row r="33" spans="1:20" ht="14.4">
      <c r="A33" s="261"/>
      <c r="C33" s="2380" t="s">
        <v>4738</v>
      </c>
      <c r="D33" s="2387"/>
      <c r="E33" s="2380"/>
      <c r="F33" s="2380"/>
      <c r="G33" s="2388"/>
      <c r="H33" s="2389"/>
      <c r="I33" s="2380"/>
      <c r="J33" s="2769">
        <f>SUM(G34:G38)</f>
        <v>0</v>
      </c>
      <c r="K33" s="1040" t="s">
        <v>4145</v>
      </c>
      <c r="L33" s="8961" t="s">
        <v>4739</v>
      </c>
      <c r="M33" s="8962"/>
      <c r="N33" s="8963"/>
      <c r="T33" s="261"/>
    </row>
    <row r="34" spans="1:20" ht="14.4">
      <c r="A34" s="261"/>
      <c r="D34" s="2385" t="s">
        <v>1476</v>
      </c>
      <c r="G34" s="2766"/>
      <c r="H34" s="2386" t="s">
        <v>4740</v>
      </c>
      <c r="L34" s="8961"/>
      <c r="M34" s="8962"/>
      <c r="N34" s="8963"/>
      <c r="T34" s="261"/>
    </row>
    <row r="35" spans="1:20" ht="14.4">
      <c r="A35" s="261"/>
      <c r="D35" s="2385" t="s">
        <v>4741</v>
      </c>
      <c r="G35" s="7473"/>
      <c r="H35" s="2386" t="s">
        <v>4742</v>
      </c>
      <c r="L35" s="8961"/>
      <c r="M35" s="8962"/>
      <c r="N35" s="8963"/>
      <c r="T35" s="261"/>
    </row>
    <row r="36" spans="1:20" ht="14.4">
      <c r="A36" s="261"/>
      <c r="D36" s="2385" t="s">
        <v>1287</v>
      </c>
      <c r="G36" s="7473"/>
      <c r="H36" s="2386" t="s">
        <v>4743</v>
      </c>
      <c r="L36" s="8961"/>
      <c r="M36" s="8962"/>
      <c r="N36" s="8963"/>
      <c r="T36" s="261"/>
    </row>
    <row r="37" spans="1:20" ht="14.4">
      <c r="A37" s="261"/>
      <c r="D37" s="2385" t="s">
        <v>1480</v>
      </c>
      <c r="G37" s="7473"/>
      <c r="H37" s="2386" t="s">
        <v>4744</v>
      </c>
      <c r="L37" s="2377"/>
      <c r="N37" s="2378"/>
      <c r="T37" s="261"/>
    </row>
    <row r="38" spans="1:20" ht="14.4">
      <c r="A38" s="261"/>
      <c r="D38" s="2385" t="s">
        <v>4688</v>
      </c>
      <c r="G38" s="2767">
        <f>SUM(E39:E42)</f>
        <v>0</v>
      </c>
      <c r="H38" s="2386" t="s">
        <v>4745</v>
      </c>
      <c r="L38" s="2377"/>
      <c r="N38" s="2378"/>
      <c r="T38" s="261"/>
    </row>
    <row r="39" spans="1:20" ht="14.4">
      <c r="A39" s="261"/>
      <c r="D39" s="2390" t="s">
        <v>1478</v>
      </c>
      <c r="E39" s="2770"/>
      <c r="F39" s="1040" t="s">
        <v>4746</v>
      </c>
      <c r="G39" s="2384"/>
      <c r="H39" s="2386"/>
      <c r="L39" s="2377"/>
      <c r="N39" s="2378"/>
      <c r="T39" s="261"/>
    </row>
    <row r="40" spans="1:20" ht="14.4">
      <c r="A40" s="261"/>
      <c r="D40" s="2390" t="s">
        <v>4747</v>
      </c>
      <c r="E40" s="2770"/>
      <c r="F40" s="1040" t="s">
        <v>4748</v>
      </c>
      <c r="G40" s="2384"/>
      <c r="H40" s="2386"/>
      <c r="L40" s="2377"/>
      <c r="N40" s="2378"/>
      <c r="T40" s="261"/>
    </row>
    <row r="41" spans="1:20" ht="14.4">
      <c r="A41" s="261"/>
      <c r="D41" s="2390" t="s">
        <v>4749</v>
      </c>
      <c r="E41" s="7474"/>
      <c r="F41" s="1040" t="s">
        <v>4750</v>
      </c>
      <c r="G41" s="2384"/>
      <c r="J41" s="2383"/>
      <c r="L41" s="2377" t="s">
        <v>4751</v>
      </c>
      <c r="N41" s="2378"/>
      <c r="T41" s="261"/>
    </row>
    <row r="42" spans="1:20" ht="14.4">
      <c r="A42" s="261"/>
      <c r="D42" s="2390" t="s">
        <v>4752</v>
      </c>
      <c r="E42" s="7474"/>
      <c r="F42" s="1040" t="s">
        <v>4753</v>
      </c>
      <c r="G42" s="2384"/>
      <c r="J42" s="2383"/>
      <c r="L42" s="2377"/>
      <c r="N42" s="2378"/>
      <c r="T42" s="261"/>
    </row>
    <row r="43" spans="1:20" ht="14.4">
      <c r="A43" s="261"/>
      <c r="C43" s="2385"/>
      <c r="G43" s="2384"/>
      <c r="J43" s="2383"/>
      <c r="L43" s="2377"/>
      <c r="N43" s="2378"/>
      <c r="T43" s="261"/>
    </row>
    <row r="44" spans="1:20" ht="14.4">
      <c r="A44" s="261"/>
      <c r="C44" s="1040" t="s">
        <v>4754</v>
      </c>
      <c r="G44" s="2384"/>
      <c r="J44" s="2771"/>
      <c r="K44" s="1040" t="s">
        <v>4147</v>
      </c>
      <c r="L44" s="2377"/>
      <c r="N44" s="2378"/>
      <c r="T44" s="261"/>
    </row>
    <row r="45" spans="1:20" ht="14.4">
      <c r="A45" s="261"/>
      <c r="C45" s="1040" t="s">
        <v>4755</v>
      </c>
      <c r="G45" s="2384"/>
      <c r="J45" s="2771"/>
      <c r="K45" s="1040" t="s">
        <v>4149</v>
      </c>
      <c r="L45" s="2377"/>
      <c r="N45" s="2378"/>
      <c r="T45" s="261"/>
    </row>
    <row r="46" spans="1:20" ht="14.4">
      <c r="A46" s="261"/>
      <c r="C46" s="1040" t="s">
        <v>4130</v>
      </c>
      <c r="G46" s="2372"/>
      <c r="H46" s="2386"/>
      <c r="J46" s="2771"/>
      <c r="K46" s="1040" t="s">
        <v>4151</v>
      </c>
      <c r="L46" s="2377"/>
      <c r="N46" s="2378"/>
      <c r="T46" s="261"/>
    </row>
    <row r="47" spans="1:20" ht="14.4">
      <c r="A47" s="261"/>
      <c r="C47" s="1040" t="s">
        <v>4756</v>
      </c>
      <c r="G47" s="2384"/>
      <c r="J47" s="2771"/>
      <c r="K47" s="1040" t="s">
        <v>4153</v>
      </c>
      <c r="L47" s="2377"/>
      <c r="N47" s="2378"/>
      <c r="T47" s="261"/>
    </row>
    <row r="48" spans="1:20" ht="14.4">
      <c r="A48" s="261"/>
      <c r="C48" s="2385" t="s">
        <v>4757</v>
      </c>
      <c r="G48" s="2384"/>
      <c r="J48" s="2771"/>
      <c r="K48" s="1040" t="s">
        <v>4155</v>
      </c>
      <c r="L48" s="2377"/>
      <c r="N48" s="2378"/>
      <c r="T48" s="261"/>
    </row>
    <row r="49" spans="1:20" ht="14.4">
      <c r="A49" s="261"/>
      <c r="C49" s="1040" t="s">
        <v>4758</v>
      </c>
      <c r="J49" s="2771"/>
      <c r="K49" s="1040" t="s">
        <v>4157</v>
      </c>
      <c r="L49" s="2377"/>
      <c r="N49" s="2378"/>
      <c r="T49" s="261"/>
    </row>
    <row r="50" spans="1:20" ht="14.4">
      <c r="A50" s="261"/>
      <c r="L50" s="2377"/>
      <c r="N50" s="2378"/>
      <c r="T50" s="261"/>
    </row>
    <row r="51" spans="1:20" ht="14.4">
      <c r="A51" s="261"/>
      <c r="C51" s="2380" t="s">
        <v>4759</v>
      </c>
      <c r="D51" s="2380"/>
      <c r="E51" s="2380"/>
      <c r="F51" s="2380"/>
      <c r="G51" s="2380"/>
      <c r="H51" s="2381"/>
      <c r="I51" s="2380"/>
      <c r="J51" s="2769">
        <f>J33+J44+J45+J46+J47+J48+J49</f>
        <v>0</v>
      </c>
      <c r="K51" s="1040" t="s">
        <v>4159</v>
      </c>
      <c r="L51" s="2377"/>
      <c r="N51" s="2378"/>
      <c r="T51" s="261"/>
    </row>
    <row r="52" spans="1:20" ht="14.4">
      <c r="A52" s="261"/>
      <c r="L52" s="2377"/>
      <c r="N52" s="2378"/>
      <c r="T52" s="261"/>
    </row>
    <row r="53" spans="1:20" ht="14.4">
      <c r="A53" s="261"/>
      <c r="C53" s="2379" t="s">
        <v>4760</v>
      </c>
      <c r="D53" s="2380"/>
      <c r="E53" s="2380"/>
      <c r="F53" s="2380"/>
      <c r="G53" s="2380"/>
      <c r="H53" s="2381"/>
      <c r="I53" s="2380"/>
      <c r="J53" s="2767">
        <f>J30-J51</f>
        <v>0</v>
      </c>
      <c r="K53" s="1040" t="s">
        <v>4161</v>
      </c>
      <c r="L53" s="2377"/>
      <c r="N53" s="2378"/>
      <c r="T53" s="261"/>
    </row>
    <row r="54" spans="1:20" ht="14.4">
      <c r="A54" s="261"/>
      <c r="L54" s="2377"/>
      <c r="N54" s="2378"/>
      <c r="T54" s="261"/>
    </row>
    <row r="55" spans="1:20" ht="14.4">
      <c r="A55" s="261"/>
      <c r="C55" s="2391" t="s">
        <v>4761</v>
      </c>
      <c r="D55" s="2380"/>
      <c r="E55" s="2380"/>
      <c r="F55" s="2380"/>
      <c r="G55" s="2380"/>
      <c r="H55" s="2381"/>
      <c r="I55" s="2380"/>
      <c r="J55" s="2769">
        <f>SUM(G56:G67)</f>
        <v>0</v>
      </c>
      <c r="K55" s="1040" t="s">
        <v>4163</v>
      </c>
      <c r="L55" s="2377"/>
      <c r="N55" s="2378"/>
      <c r="T55" s="261"/>
    </row>
    <row r="56" spans="1:20" ht="14.4">
      <c r="A56" s="261"/>
      <c r="D56" s="2372" t="s">
        <v>4762</v>
      </c>
      <c r="G56" s="2766"/>
      <c r="H56" s="1542" t="s">
        <v>4763</v>
      </c>
      <c r="L56" s="2377"/>
      <c r="N56" s="2378"/>
      <c r="T56" s="261"/>
    </row>
    <row r="57" spans="1:20" ht="14.4">
      <c r="A57" s="261"/>
      <c r="D57" s="2372" t="s">
        <v>4764</v>
      </c>
      <c r="G57" s="2766"/>
      <c r="H57" s="1542" t="s">
        <v>4765</v>
      </c>
      <c r="L57" s="2377"/>
      <c r="N57" s="2378"/>
      <c r="T57" s="261"/>
    </row>
    <row r="58" spans="1:20" ht="14.4">
      <c r="A58" s="261"/>
      <c r="D58" s="1040" t="s">
        <v>4766</v>
      </c>
      <c r="G58" s="2766"/>
      <c r="H58" s="1542" t="s">
        <v>4767</v>
      </c>
      <c r="L58" s="2377"/>
      <c r="N58" s="2378"/>
      <c r="T58" s="261"/>
    </row>
    <row r="59" spans="1:20" ht="14.4">
      <c r="A59" s="261"/>
      <c r="D59" s="1040" t="s">
        <v>4768</v>
      </c>
      <c r="G59" s="2766"/>
      <c r="H59" s="1542" t="s">
        <v>4769</v>
      </c>
      <c r="L59" s="2377"/>
      <c r="N59" s="2378"/>
      <c r="T59" s="261"/>
    </row>
    <row r="60" spans="1:20" ht="14.4">
      <c r="A60" s="261"/>
      <c r="D60" s="1040" t="s">
        <v>4770</v>
      </c>
      <c r="G60" s="2766"/>
      <c r="H60" s="1542" t="s">
        <v>4771</v>
      </c>
      <c r="L60" s="2377"/>
      <c r="N60" s="2378"/>
      <c r="T60" s="261"/>
    </row>
    <row r="61" spans="1:20" ht="14.4">
      <c r="A61" s="261"/>
      <c r="D61" s="1040" t="s">
        <v>4772</v>
      </c>
      <c r="G61" s="2766"/>
      <c r="H61" s="1542" t="s">
        <v>4773</v>
      </c>
      <c r="L61" s="2377"/>
      <c r="N61" s="2378"/>
      <c r="T61" s="261"/>
    </row>
    <row r="62" spans="1:20" ht="14.4">
      <c r="A62" s="261"/>
      <c r="D62" s="1040" t="s">
        <v>4774</v>
      </c>
      <c r="G62" s="2766"/>
      <c r="H62" s="1542" t="s">
        <v>4775</v>
      </c>
      <c r="L62" s="2377"/>
      <c r="N62" s="2378"/>
      <c r="T62" s="261"/>
    </row>
    <row r="63" spans="1:20" ht="14.4">
      <c r="A63" s="261"/>
      <c r="D63" s="2372" t="s">
        <v>4776</v>
      </c>
      <c r="G63" s="2766"/>
      <c r="H63" s="1542" t="s">
        <v>4777</v>
      </c>
      <c r="L63" s="2377"/>
      <c r="N63" s="2378"/>
      <c r="T63" s="261"/>
    </row>
    <row r="64" spans="1:20" ht="14.4">
      <c r="A64" s="261"/>
      <c r="D64" s="1040" t="s">
        <v>4778</v>
      </c>
      <c r="G64" s="2766"/>
      <c r="H64" s="1542" t="s">
        <v>4779</v>
      </c>
      <c r="L64" s="2377"/>
      <c r="N64" s="2378"/>
      <c r="T64" s="261"/>
    </row>
    <row r="65" spans="1:20" ht="14.4">
      <c r="A65" s="261"/>
      <c r="D65" s="1040" t="s">
        <v>4780</v>
      </c>
      <c r="G65" s="2766"/>
      <c r="H65" s="1542" t="s">
        <v>4781</v>
      </c>
      <c r="L65" s="2377"/>
      <c r="N65" s="2378"/>
      <c r="T65" s="261"/>
    </row>
    <row r="66" spans="1:20" ht="14.4">
      <c r="A66" s="261"/>
      <c r="D66" s="1040" t="s">
        <v>4782</v>
      </c>
      <c r="G66" s="2766"/>
      <c r="H66" s="1542" t="s">
        <v>4783</v>
      </c>
      <c r="L66" s="2377"/>
      <c r="N66" s="2378"/>
      <c r="T66" s="261"/>
    </row>
    <row r="67" spans="1:20" ht="14.4">
      <c r="A67" s="261"/>
      <c r="D67" s="1040" t="s">
        <v>4784</v>
      </c>
      <c r="G67" s="2766"/>
      <c r="H67" s="1542" t="s">
        <v>4785</v>
      </c>
      <c r="J67" s="2384"/>
      <c r="L67" s="2377"/>
      <c r="N67" s="2378"/>
      <c r="T67" s="261"/>
    </row>
    <row r="68" spans="1:20" ht="14.4">
      <c r="A68" s="261"/>
      <c r="C68" s="2372"/>
      <c r="J68" s="2372"/>
      <c r="L68" s="2377"/>
      <c r="N68" s="2378"/>
      <c r="T68" s="261"/>
    </row>
    <row r="69" spans="1:20" ht="14.4">
      <c r="A69" s="261"/>
      <c r="C69" s="2380" t="s">
        <v>4786</v>
      </c>
      <c r="D69" s="2380"/>
      <c r="E69" s="2380"/>
      <c r="F69" s="2380"/>
      <c r="G69" s="2380"/>
      <c r="H69" s="2381"/>
      <c r="I69" s="2380"/>
      <c r="J69" s="2767">
        <f>J53-J55</f>
        <v>0</v>
      </c>
      <c r="K69" s="1040" t="s">
        <v>4165</v>
      </c>
      <c r="L69" s="2377"/>
      <c r="N69" s="2378"/>
      <c r="T69" s="261"/>
    </row>
    <row r="70" spans="1:20" ht="14.4">
      <c r="A70" s="261"/>
      <c r="J70" s="7475"/>
      <c r="L70" s="2377"/>
      <c r="N70" s="2378"/>
      <c r="T70" s="261"/>
    </row>
    <row r="71" spans="1:20" ht="14.4">
      <c r="A71" s="261"/>
      <c r="C71" s="2387" t="s">
        <v>4787</v>
      </c>
      <c r="D71" s="2380"/>
      <c r="E71" s="2380"/>
      <c r="F71" s="2380"/>
      <c r="G71" s="2380"/>
      <c r="H71" s="2381"/>
      <c r="I71" s="2380"/>
      <c r="J71" s="2767">
        <f>SUM(G72:G74)</f>
        <v>0</v>
      </c>
      <c r="K71" s="1040" t="s">
        <v>4167</v>
      </c>
      <c r="L71" s="2377"/>
      <c r="N71" s="2378"/>
      <c r="T71" s="261"/>
    </row>
    <row r="72" spans="1:20" ht="14.4">
      <c r="A72" s="261"/>
      <c r="C72" s="2385"/>
      <c r="D72" s="1040" t="s">
        <v>4788</v>
      </c>
      <c r="G72" s="2770"/>
      <c r="J72" s="2384"/>
      <c r="L72" s="2377"/>
      <c r="N72" s="2378"/>
      <c r="T72" s="261"/>
    </row>
    <row r="73" spans="1:20" ht="14.4">
      <c r="A73" s="261"/>
      <c r="C73" s="2385"/>
      <c r="D73" s="1040" t="s">
        <v>4789</v>
      </c>
      <c r="G73" s="7474"/>
      <c r="J73" s="2384"/>
      <c r="L73" s="2377"/>
      <c r="N73" s="2378"/>
      <c r="T73" s="261"/>
    </row>
    <row r="74" spans="1:20" ht="14.4">
      <c r="A74" s="261"/>
      <c r="C74" s="2385"/>
      <c r="D74" s="1040" t="s">
        <v>4790</v>
      </c>
      <c r="G74" s="2770"/>
      <c r="J74" s="2384"/>
      <c r="L74" s="2377"/>
      <c r="N74" s="2378"/>
      <c r="T74" s="261"/>
    </row>
    <row r="75" spans="1:20" ht="14.4">
      <c r="A75" s="261"/>
      <c r="J75" s="2392"/>
      <c r="L75" s="2377"/>
      <c r="N75" s="2378"/>
      <c r="T75" s="261"/>
    </row>
    <row r="76" spans="1:20" ht="14.4">
      <c r="A76" s="261"/>
      <c r="C76" s="2391" t="s">
        <v>4791</v>
      </c>
      <c r="D76" s="2391"/>
      <c r="E76" s="2391"/>
      <c r="F76" s="2391"/>
      <c r="G76" s="2391"/>
      <c r="H76" s="2393"/>
      <c r="I76" s="2391"/>
      <c r="J76" s="2772">
        <f>J69-J71</f>
        <v>0</v>
      </c>
      <c r="K76" s="1040" t="s">
        <v>4167</v>
      </c>
      <c r="L76" s="2394"/>
      <c r="M76" s="2395"/>
      <c r="N76" s="2396"/>
      <c r="T76" s="261"/>
    </row>
    <row r="77" spans="1:20" ht="14.4">
      <c r="A77" s="261"/>
      <c r="T77" s="261"/>
    </row>
    <row r="78" spans="1:20" ht="14.4">
      <c r="A78" s="261"/>
      <c r="T78" s="261"/>
    </row>
    <row r="79" spans="1:20" ht="14.4">
      <c r="A79" s="261"/>
      <c r="T79" s="261"/>
    </row>
    <row r="80" spans="1:20" ht="14.4">
      <c r="A80" s="261"/>
      <c r="C80" s="2350" t="s">
        <v>445</v>
      </c>
      <c r="T80" s="261"/>
    </row>
    <row r="81" spans="1:20" ht="14.4">
      <c r="A81" s="261"/>
      <c r="C81" s="2397" t="s">
        <v>4792</v>
      </c>
      <c r="T81" s="261"/>
    </row>
    <row r="82" spans="1:20" ht="14.4">
      <c r="A82" s="261"/>
      <c r="C82" s="2397" t="s">
        <v>4793</v>
      </c>
      <c r="T82" s="261"/>
    </row>
    <row r="83" spans="1:20" ht="14.4">
      <c r="A83" s="261"/>
      <c r="T83" s="261"/>
    </row>
    <row r="84" spans="1:20" ht="14.4">
      <c r="A84" s="261"/>
      <c r="T84" s="261"/>
    </row>
    <row r="85" spans="1:20" ht="14.4">
      <c r="A85" s="261"/>
      <c r="B85" s="261"/>
      <c r="C85" s="261"/>
      <c r="D85" s="261"/>
      <c r="E85" s="261"/>
      <c r="F85" s="261"/>
      <c r="G85" s="261"/>
      <c r="H85" s="261"/>
      <c r="I85" s="261"/>
      <c r="J85" s="261"/>
      <c r="K85" s="261"/>
      <c r="L85" s="261"/>
      <c r="M85" s="261"/>
      <c r="N85" s="261"/>
      <c r="O85" s="261"/>
      <c r="P85" s="261"/>
      <c r="Q85" s="261"/>
      <c r="R85" s="261"/>
      <c r="S85" s="261"/>
      <c r="T85" s="261"/>
    </row>
  </sheetData>
  <mergeCells count="4">
    <mergeCell ref="L33:N36"/>
    <mergeCell ref="C3:G3"/>
    <mergeCell ref="C4:D4"/>
    <mergeCell ref="C5:D5"/>
  </mergeCells>
  <hyperlinks>
    <hyperlink ref="S2" location="Index!C127" display="Index" xr:uid="{1D2878AB-7FE5-4A10-8BE8-8CB893785359}"/>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9" tint="-0.499984740745262"/>
  </sheetPr>
  <dimension ref="A1:M81"/>
  <sheetViews>
    <sheetView showGridLines="0" zoomScale="85" zoomScaleNormal="85" workbookViewId="0">
      <selection activeCell="F37" sqref="F37"/>
    </sheetView>
  </sheetViews>
  <sheetFormatPr defaultColWidth="8.88671875" defaultRowHeight="14.4"/>
  <cols>
    <col min="1" max="1" width="8" customWidth="1"/>
    <col min="2" max="2" width="4.6640625" customWidth="1"/>
    <col min="3" max="3" width="27" customWidth="1"/>
    <col min="4" max="4" width="23.109375" customWidth="1"/>
    <col min="5" max="5" width="5.109375" customWidth="1"/>
    <col min="6" max="6" width="23.44140625" customWidth="1"/>
    <col min="7" max="7" width="4.88671875" style="1151" customWidth="1"/>
    <col min="8" max="8" width="3" customWidth="1"/>
    <col min="9" max="9" width="25.44140625" customWidth="1"/>
    <col min="10" max="10" width="2.88671875" customWidth="1"/>
  </cols>
  <sheetData>
    <row r="1" spans="1:13">
      <c r="A1" s="144" t="s">
        <v>392</v>
      </c>
      <c r="I1" s="2204" t="s">
        <v>1</v>
      </c>
    </row>
    <row r="2" spans="1:13" ht="15.6">
      <c r="B2" s="8958" t="s">
        <v>4695</v>
      </c>
      <c r="C2" s="8959"/>
      <c r="D2" s="8959"/>
      <c r="E2" s="8959"/>
      <c r="F2" s="8960"/>
      <c r="I2" s="39"/>
    </row>
    <row r="3" spans="1:13" ht="15.6">
      <c r="B3" s="8974" t="s">
        <v>723</v>
      </c>
      <c r="C3" s="8975"/>
      <c r="D3" s="8976" t="str">
        <f>BD!$E$4</f>
        <v>ABC Company</v>
      </c>
      <c r="E3" s="8976"/>
      <c r="F3" s="8977"/>
    </row>
    <row r="4" spans="1:13" ht="15.6">
      <c r="B4" s="8899" t="s">
        <v>724</v>
      </c>
      <c r="C4" s="8948"/>
      <c r="D4" s="8978" t="str">
        <f>A!F5</f>
        <v>31 December 202x</v>
      </c>
      <c r="E4" s="8978"/>
      <c r="F4" s="8979"/>
    </row>
    <row r="5" spans="1:13" ht="15.6">
      <c r="B5" s="1489"/>
      <c r="C5" s="1489"/>
      <c r="D5" s="1476"/>
      <c r="E5" s="1476"/>
      <c r="F5" s="1476"/>
    </row>
    <row r="6" spans="1:13" ht="13.5" customHeight="1">
      <c r="B6" s="1099" t="s">
        <v>2207</v>
      </c>
    </row>
    <row r="7" spans="1:13">
      <c r="B7" s="1461" t="s">
        <v>4696</v>
      </c>
      <c r="H7" s="1462" t="s">
        <v>4697</v>
      </c>
      <c r="I7" s="2773"/>
      <c r="J7" t="s">
        <v>4129</v>
      </c>
      <c r="K7" s="1463" t="s">
        <v>4698</v>
      </c>
      <c r="L7" s="1464"/>
      <c r="M7" s="1465"/>
    </row>
    <row r="8" spans="1:13">
      <c r="B8" s="1461" t="s">
        <v>4699</v>
      </c>
      <c r="H8" s="1466"/>
      <c r="I8" s="2773"/>
      <c r="J8" t="s">
        <v>4131</v>
      </c>
      <c r="K8" s="1467" t="s">
        <v>4698</v>
      </c>
      <c r="M8" s="1468"/>
    </row>
    <row r="9" spans="1:13">
      <c r="B9" s="1469" t="s">
        <v>4700</v>
      </c>
      <c r="C9" s="1470"/>
      <c r="D9" s="1470"/>
      <c r="E9" s="1470"/>
      <c r="F9" s="1470"/>
      <c r="G9" s="1471"/>
      <c r="H9" s="1472"/>
      <c r="I9" s="2774">
        <f>I7-I8</f>
        <v>0</v>
      </c>
      <c r="J9" t="s">
        <v>4133</v>
      </c>
      <c r="K9" s="1467" t="s">
        <v>4698</v>
      </c>
      <c r="M9" s="1468"/>
    </row>
    <row r="10" spans="1:13">
      <c r="B10" s="1461" t="s">
        <v>4701</v>
      </c>
      <c r="H10" s="1473"/>
      <c r="I10" s="2775"/>
      <c r="J10" t="s">
        <v>4135</v>
      </c>
      <c r="K10" s="1467"/>
      <c r="M10" s="1468"/>
    </row>
    <row r="11" spans="1:13">
      <c r="B11" s="1461" t="s">
        <v>4702</v>
      </c>
      <c r="H11" s="1466"/>
      <c r="I11" s="2773"/>
      <c r="J11" t="s">
        <v>4137</v>
      </c>
      <c r="K11" s="1467"/>
      <c r="M11" s="1468"/>
    </row>
    <row r="12" spans="1:13">
      <c r="B12" s="1470" t="s">
        <v>4703</v>
      </c>
      <c r="C12" s="1470"/>
      <c r="D12" s="1470"/>
      <c r="E12" s="1470"/>
      <c r="F12" s="1470"/>
      <c r="G12" s="1471"/>
      <c r="H12" s="1470"/>
      <c r="I12" s="7476">
        <f>SUM(F13:F20)</f>
        <v>0</v>
      </c>
      <c r="J12" t="s">
        <v>4139</v>
      </c>
      <c r="K12" s="1467"/>
      <c r="M12" s="1468"/>
    </row>
    <row r="13" spans="1:13">
      <c r="C13" t="s">
        <v>4704</v>
      </c>
      <c r="F13" s="2773"/>
      <c r="G13" s="1151" t="s">
        <v>4705</v>
      </c>
      <c r="K13" s="1467"/>
      <c r="M13" s="1468"/>
    </row>
    <row r="14" spans="1:13">
      <c r="C14" t="s">
        <v>4707</v>
      </c>
      <c r="F14" s="2773"/>
      <c r="G14" s="1151" t="s">
        <v>4708</v>
      </c>
      <c r="K14" s="1467"/>
      <c r="M14" s="1468"/>
    </row>
    <row r="15" spans="1:13">
      <c r="C15" t="s">
        <v>4710</v>
      </c>
      <c r="F15" s="2773"/>
      <c r="G15" s="1151" t="s">
        <v>4711</v>
      </c>
      <c r="I15" s="1474"/>
      <c r="K15" s="1467"/>
      <c r="M15" s="1468"/>
    </row>
    <row r="16" spans="1:13">
      <c r="C16" s="1461" t="s">
        <v>4713</v>
      </c>
      <c r="F16" s="2773"/>
      <c r="G16" s="1151" t="s">
        <v>4714</v>
      </c>
      <c r="I16" s="1474"/>
      <c r="K16" s="1467"/>
      <c r="M16" s="1468"/>
    </row>
    <row r="17" spans="2:13">
      <c r="C17" t="s">
        <v>806</v>
      </c>
      <c r="F17" s="2773"/>
      <c r="G17" s="1151" t="s">
        <v>4716</v>
      </c>
      <c r="I17" s="1474"/>
      <c r="K17" s="1467"/>
      <c r="M17" s="1468"/>
    </row>
    <row r="18" spans="2:13">
      <c r="C18" t="s">
        <v>4717</v>
      </c>
      <c r="F18" s="2773"/>
      <c r="G18" s="1151" t="s">
        <v>4718</v>
      </c>
      <c r="I18" s="1474"/>
      <c r="K18" s="1467"/>
      <c r="M18" s="1468"/>
    </row>
    <row r="19" spans="2:13">
      <c r="C19" t="s">
        <v>4720</v>
      </c>
      <c r="F19" s="2773"/>
      <c r="G19" s="1151" t="s">
        <v>4721</v>
      </c>
      <c r="I19" s="1474"/>
      <c r="K19" s="1467"/>
      <c r="M19" s="1468"/>
    </row>
    <row r="20" spans="2:13">
      <c r="C20" t="s">
        <v>4722</v>
      </c>
      <c r="F20" s="2773"/>
      <c r="G20" s="1151" t="s">
        <v>4723</v>
      </c>
      <c r="I20" s="1474"/>
      <c r="K20" s="1467"/>
      <c r="M20" s="1468"/>
    </row>
    <row r="21" spans="2:13">
      <c r="F21" s="1475"/>
      <c r="I21" s="1474"/>
      <c r="K21" s="1467"/>
      <c r="M21" s="1468"/>
    </row>
    <row r="22" spans="2:13">
      <c r="B22" s="1470" t="s">
        <v>4724</v>
      </c>
      <c r="C22" s="1470"/>
      <c r="D22" s="1470"/>
      <c r="E22" s="1470"/>
      <c r="F22" s="1470"/>
      <c r="G22" s="1471"/>
      <c r="H22" s="1470"/>
      <c r="I22" s="2776">
        <f>SUM(F23:F27)</f>
        <v>0</v>
      </c>
      <c r="J22" t="s">
        <v>4141</v>
      </c>
      <c r="K22" s="1467"/>
      <c r="M22" s="1468"/>
    </row>
    <row r="23" spans="2:13">
      <c r="C23" t="s">
        <v>4725</v>
      </c>
      <c r="F23" s="2773"/>
      <c r="G23" s="1151" t="s">
        <v>4726</v>
      </c>
      <c r="K23" s="1467"/>
      <c r="M23" s="1468"/>
    </row>
    <row r="24" spans="2:13">
      <c r="C24" t="s">
        <v>4728</v>
      </c>
      <c r="F24" s="2773"/>
      <c r="G24" s="1151" t="s">
        <v>4729</v>
      </c>
      <c r="K24" s="1467"/>
      <c r="M24" s="1468"/>
    </row>
    <row r="25" spans="2:13">
      <c r="C25" t="s">
        <v>4731</v>
      </c>
      <c r="F25" s="2773"/>
      <c r="G25" s="1151" t="s">
        <v>4732</v>
      </c>
      <c r="K25" s="1467"/>
      <c r="M25" s="1468"/>
    </row>
    <row r="26" spans="2:13">
      <c r="C26" s="1476" t="s">
        <v>4733</v>
      </c>
      <c r="F26" s="2773"/>
      <c r="G26" s="1151" t="s">
        <v>4734</v>
      </c>
      <c r="K26" s="1467"/>
      <c r="M26" s="1468"/>
    </row>
    <row r="27" spans="2:13">
      <c r="C27" s="1476" t="s">
        <v>4735</v>
      </c>
      <c r="F27" s="7477"/>
      <c r="G27" s="1151" t="s">
        <v>4736</v>
      </c>
      <c r="K27" s="1467"/>
      <c r="M27" s="1468"/>
    </row>
    <row r="28" spans="2:13">
      <c r="C28" s="1476"/>
      <c r="F28" s="1475"/>
      <c r="G28" s="1477"/>
      <c r="K28" s="1467"/>
      <c r="M28" s="1468"/>
    </row>
    <row r="29" spans="2:13">
      <c r="B29" s="1470" t="s">
        <v>1036</v>
      </c>
      <c r="C29" s="1478"/>
      <c r="D29" s="1470"/>
      <c r="E29" s="1470"/>
      <c r="F29" s="1479"/>
      <c r="G29" s="1480"/>
      <c r="H29" s="1470"/>
      <c r="I29" s="2776">
        <f>I9+I10+I11+I12+I22</f>
        <v>0</v>
      </c>
      <c r="J29" t="s">
        <v>4143</v>
      </c>
      <c r="K29" s="1467"/>
      <c r="M29" s="1468"/>
    </row>
    <row r="30" spans="2:13">
      <c r="C30" s="1476"/>
      <c r="F30" s="1475"/>
      <c r="G30" s="1477"/>
      <c r="K30" s="1467"/>
      <c r="M30" s="1468"/>
    </row>
    <row r="31" spans="2:13">
      <c r="B31" s="1099" t="s">
        <v>4737</v>
      </c>
      <c r="C31" s="1476"/>
      <c r="F31" s="1475"/>
      <c r="G31" s="1477"/>
      <c r="K31" s="1467"/>
      <c r="M31" s="1468"/>
    </row>
    <row r="32" spans="2:13">
      <c r="B32" s="1470" t="s">
        <v>4738</v>
      </c>
      <c r="C32" s="1478"/>
      <c r="D32" s="1470"/>
      <c r="E32" s="1470"/>
      <c r="F32" s="1479"/>
      <c r="G32" s="1480"/>
      <c r="H32" s="1470"/>
      <c r="I32" s="2776">
        <f>SUM(F33:F37)</f>
        <v>0</v>
      </c>
      <c r="J32" t="s">
        <v>4145</v>
      </c>
      <c r="K32" s="8971" t="s">
        <v>4739</v>
      </c>
      <c r="L32" s="8972"/>
      <c r="M32" s="8973"/>
    </row>
    <row r="33" spans="2:13">
      <c r="C33" s="1476" t="s">
        <v>1476</v>
      </c>
      <c r="F33" s="2773"/>
      <c r="G33" s="1477" t="s">
        <v>4740</v>
      </c>
      <c r="K33" s="8971"/>
      <c r="L33" s="8972"/>
      <c r="M33" s="8973"/>
    </row>
    <row r="34" spans="2:13">
      <c r="C34" s="1476" t="s">
        <v>4741</v>
      </c>
      <c r="F34" s="7477"/>
      <c r="G34" s="1477" t="s">
        <v>4742</v>
      </c>
      <c r="K34" s="8971"/>
      <c r="L34" s="8972"/>
      <c r="M34" s="8973"/>
    </row>
    <row r="35" spans="2:13">
      <c r="C35" s="1476" t="s">
        <v>1287</v>
      </c>
      <c r="F35" s="7477"/>
      <c r="G35" s="1477" t="s">
        <v>4743</v>
      </c>
      <c r="K35" s="8971"/>
      <c r="L35" s="8972"/>
      <c r="M35" s="8973"/>
    </row>
    <row r="36" spans="2:13">
      <c r="C36" s="1476" t="s">
        <v>1480</v>
      </c>
      <c r="F36" s="7477"/>
      <c r="G36" s="1477" t="s">
        <v>4744</v>
      </c>
      <c r="K36" s="1467"/>
      <c r="M36" s="1468"/>
    </row>
    <row r="37" spans="2:13">
      <c r="C37" s="1476" t="s">
        <v>4688</v>
      </c>
      <c r="F37" s="2774">
        <f>SUM(D38:D41)</f>
        <v>0</v>
      </c>
      <c r="G37" s="1477" t="s">
        <v>4745</v>
      </c>
      <c r="K37" s="1467"/>
      <c r="M37" s="1468"/>
    </row>
    <row r="38" spans="2:13">
      <c r="C38" s="1481" t="s">
        <v>4794</v>
      </c>
      <c r="D38" s="2777"/>
      <c r="E38" t="s">
        <v>4746</v>
      </c>
      <c r="F38" s="1475"/>
      <c r="G38" s="1477"/>
      <c r="K38" s="1467"/>
      <c r="M38" s="1468"/>
    </row>
    <row r="39" spans="2:13">
      <c r="C39" s="1481" t="s">
        <v>4795</v>
      </c>
      <c r="D39" s="2777"/>
      <c r="E39" t="s">
        <v>4748</v>
      </c>
      <c r="F39" s="1475"/>
      <c r="G39" s="1477"/>
      <c r="K39" s="1467"/>
      <c r="M39" s="1468"/>
    </row>
    <row r="40" spans="2:13">
      <c r="C40" s="1481" t="s">
        <v>4749</v>
      </c>
      <c r="D40" s="7478"/>
      <c r="E40" t="s">
        <v>4750</v>
      </c>
      <c r="F40" s="1475"/>
      <c r="I40" s="1474"/>
      <c r="K40" s="1467"/>
      <c r="M40" s="1468"/>
    </row>
    <row r="41" spans="2:13">
      <c r="C41" s="1481" t="s">
        <v>4752</v>
      </c>
      <c r="D41" s="7478"/>
      <c r="E41" t="s">
        <v>4753</v>
      </c>
      <c r="F41" s="1475"/>
      <c r="I41" s="1474"/>
      <c r="K41" s="1467"/>
      <c r="M41" s="1468"/>
    </row>
    <row r="42" spans="2:13">
      <c r="B42" s="1476"/>
      <c r="F42" s="1475"/>
      <c r="I42" s="1474"/>
      <c r="K42" s="1467"/>
      <c r="M42" s="1468"/>
    </row>
    <row r="43" spans="2:13">
      <c r="B43" t="s">
        <v>4754</v>
      </c>
      <c r="F43" s="1475"/>
      <c r="I43" s="2778"/>
      <c r="J43" t="s">
        <v>4147</v>
      </c>
      <c r="K43" s="1467"/>
      <c r="M43" s="1468"/>
    </row>
    <row r="44" spans="2:13">
      <c r="B44" t="s">
        <v>4755</v>
      </c>
      <c r="F44" s="1475"/>
      <c r="I44" s="2778"/>
      <c r="J44" t="s">
        <v>4149</v>
      </c>
      <c r="K44" s="1467"/>
      <c r="M44" s="1468"/>
    </row>
    <row r="45" spans="2:13">
      <c r="B45" t="s">
        <v>4130</v>
      </c>
      <c r="F45" s="1461"/>
      <c r="G45" s="1477"/>
      <c r="I45" s="2778"/>
      <c r="J45" t="s">
        <v>4151</v>
      </c>
      <c r="K45" s="1467"/>
      <c r="M45" s="1468"/>
    </row>
    <row r="46" spans="2:13">
      <c r="B46" t="s">
        <v>4756</v>
      </c>
      <c r="F46" s="1475"/>
      <c r="I46" s="2778"/>
      <c r="J46" t="s">
        <v>4153</v>
      </c>
      <c r="K46" s="1467"/>
      <c r="M46" s="1468"/>
    </row>
    <row r="47" spans="2:13">
      <c r="B47" s="1476" t="s">
        <v>4757</v>
      </c>
      <c r="F47" s="1475"/>
      <c r="I47" s="2778"/>
      <c r="J47" t="s">
        <v>4155</v>
      </c>
      <c r="K47" s="1467"/>
      <c r="M47" s="1468"/>
    </row>
    <row r="48" spans="2:13">
      <c r="B48" t="s">
        <v>4758</v>
      </c>
      <c r="I48" s="2778"/>
      <c r="J48" t="s">
        <v>4157</v>
      </c>
      <c r="K48" s="1467"/>
      <c r="M48" s="1468"/>
    </row>
    <row r="49" spans="2:13">
      <c r="K49" s="1467"/>
      <c r="M49" s="1468"/>
    </row>
    <row r="50" spans="2:13">
      <c r="B50" s="1470" t="s">
        <v>4759</v>
      </c>
      <c r="C50" s="1470"/>
      <c r="D50" s="1470"/>
      <c r="E50" s="1470"/>
      <c r="F50" s="1470"/>
      <c r="G50" s="1471"/>
      <c r="H50" s="1470"/>
      <c r="I50" s="2776">
        <f>I32+I43+I44+I45+I46+I47+I48</f>
        <v>0</v>
      </c>
      <c r="J50" t="s">
        <v>4159</v>
      </c>
      <c r="K50" s="1467"/>
      <c r="M50" s="1468"/>
    </row>
    <row r="51" spans="2:13">
      <c r="K51" s="1467"/>
      <c r="M51" s="1468"/>
    </row>
    <row r="52" spans="2:13">
      <c r="B52" s="1469" t="s">
        <v>4760</v>
      </c>
      <c r="C52" s="1470"/>
      <c r="D52" s="1470"/>
      <c r="E52" s="1470"/>
      <c r="F52" s="1470"/>
      <c r="G52" s="1471"/>
      <c r="H52" s="1470"/>
      <c r="I52" s="2774">
        <f>I29-I50</f>
        <v>0</v>
      </c>
      <c r="J52" t="s">
        <v>4161</v>
      </c>
      <c r="K52" s="1467"/>
      <c r="M52" s="1468"/>
    </row>
    <row r="53" spans="2:13">
      <c r="K53" s="1467"/>
      <c r="M53" s="1468"/>
    </row>
    <row r="54" spans="2:13">
      <c r="B54" s="1482" t="s">
        <v>4761</v>
      </c>
      <c r="C54" s="1470"/>
      <c r="D54" s="1470"/>
      <c r="E54" s="1470"/>
      <c r="F54" s="1470"/>
      <c r="G54" s="1471"/>
      <c r="H54" s="1470"/>
      <c r="I54" s="2776">
        <f>SUM(F55:F66)</f>
        <v>0</v>
      </c>
      <c r="J54" t="s">
        <v>4163</v>
      </c>
      <c r="K54" s="1467"/>
      <c r="M54" s="1468"/>
    </row>
    <row r="55" spans="2:13">
      <c r="C55" s="1461" t="s">
        <v>4762</v>
      </c>
      <c r="F55" s="2773"/>
      <c r="G55" s="1151" t="s">
        <v>4763</v>
      </c>
      <c r="K55" s="1467"/>
      <c r="M55" s="1468"/>
    </row>
    <row r="56" spans="2:13">
      <c r="C56" s="1461" t="s">
        <v>4764</v>
      </c>
      <c r="F56" s="2773"/>
      <c r="G56" s="1151" t="s">
        <v>4765</v>
      </c>
      <c r="K56" s="1467"/>
      <c r="M56" s="1468"/>
    </row>
    <row r="57" spans="2:13">
      <c r="C57" t="s">
        <v>4796</v>
      </c>
      <c r="F57" s="2773"/>
      <c r="G57" s="1151" t="s">
        <v>4767</v>
      </c>
      <c r="K57" s="1467"/>
      <c r="M57" s="1468"/>
    </row>
    <row r="58" spans="2:13">
      <c r="C58" t="s">
        <v>4768</v>
      </c>
      <c r="F58" s="2773"/>
      <c r="G58" s="1151" t="s">
        <v>4769</v>
      </c>
      <c r="K58" s="1467"/>
      <c r="M58" s="1468"/>
    </row>
    <row r="59" spans="2:13">
      <c r="C59" t="s">
        <v>4770</v>
      </c>
      <c r="F59" s="2773"/>
      <c r="G59" s="1151" t="s">
        <v>4771</v>
      </c>
      <c r="K59" s="1467"/>
      <c r="M59" s="1468"/>
    </row>
    <row r="60" spans="2:13">
      <c r="C60" t="s">
        <v>4772</v>
      </c>
      <c r="F60" s="2773"/>
      <c r="G60" s="1151" t="s">
        <v>4773</v>
      </c>
      <c r="K60" s="1467"/>
      <c r="M60" s="1468"/>
    </row>
    <row r="61" spans="2:13">
      <c r="C61" t="s">
        <v>4774</v>
      </c>
      <c r="F61" s="2773"/>
      <c r="G61" s="1151" t="s">
        <v>4775</v>
      </c>
      <c r="K61" s="1467"/>
      <c r="M61" s="1468"/>
    </row>
    <row r="62" spans="2:13">
      <c r="C62" s="1461" t="s">
        <v>4776</v>
      </c>
      <c r="F62" s="2773"/>
      <c r="G62" s="1151" t="s">
        <v>4777</v>
      </c>
      <c r="K62" s="1467"/>
      <c r="M62" s="1468"/>
    </row>
    <row r="63" spans="2:13">
      <c r="C63" t="s">
        <v>4778</v>
      </c>
      <c r="F63" s="2773"/>
      <c r="G63" s="1151" t="s">
        <v>4779</v>
      </c>
      <c r="K63" s="1467"/>
      <c r="M63" s="1468"/>
    </row>
    <row r="64" spans="2:13">
      <c r="C64" t="s">
        <v>4780</v>
      </c>
      <c r="F64" s="2773"/>
      <c r="G64" s="1151" t="s">
        <v>4781</v>
      </c>
      <c r="K64" s="1467"/>
      <c r="M64" s="1468"/>
    </row>
    <row r="65" spans="2:13">
      <c r="C65" t="s">
        <v>4782</v>
      </c>
      <c r="F65" s="2773"/>
      <c r="G65" s="1151" t="s">
        <v>4783</v>
      </c>
      <c r="K65" s="1467"/>
      <c r="M65" s="1468"/>
    </row>
    <row r="66" spans="2:13">
      <c r="C66" t="s">
        <v>4784</v>
      </c>
      <c r="F66" s="2773"/>
      <c r="G66" s="1151" t="s">
        <v>4785</v>
      </c>
      <c r="I66" s="1475"/>
      <c r="K66" s="1467"/>
      <c r="M66" s="1468"/>
    </row>
    <row r="67" spans="2:13">
      <c r="B67" s="1461"/>
      <c r="I67" s="1461"/>
      <c r="K67" s="1467"/>
      <c r="M67" s="1468"/>
    </row>
    <row r="68" spans="2:13">
      <c r="B68" s="1470" t="s">
        <v>4797</v>
      </c>
      <c r="C68" s="1470"/>
      <c r="D68" s="1470"/>
      <c r="E68" s="1470"/>
      <c r="F68" s="1470"/>
      <c r="G68" s="1471"/>
      <c r="H68" s="1470"/>
      <c r="I68" s="2774">
        <f>I52-I54</f>
        <v>0</v>
      </c>
      <c r="J68" t="s">
        <v>4165</v>
      </c>
      <c r="K68" s="1467"/>
      <c r="M68" s="1468"/>
    </row>
    <row r="69" spans="2:13">
      <c r="I69" s="7479"/>
      <c r="K69" s="1467"/>
      <c r="M69" s="1468"/>
    </row>
    <row r="70" spans="2:13">
      <c r="B70" s="1478" t="s">
        <v>4787</v>
      </c>
      <c r="C70" s="1470"/>
      <c r="D70" s="1470"/>
      <c r="E70" s="1470"/>
      <c r="F70" s="1470"/>
      <c r="G70" s="1471"/>
      <c r="H70" s="1470"/>
      <c r="I70" s="2774">
        <f>SUM(F71:F73)</f>
        <v>0</v>
      </c>
      <c r="J70" t="s">
        <v>4167</v>
      </c>
      <c r="K70" s="1467"/>
      <c r="M70" s="1468"/>
    </row>
    <row r="71" spans="2:13">
      <c r="B71" s="1476"/>
      <c r="C71" t="s">
        <v>4788</v>
      </c>
      <c r="F71" s="2777"/>
      <c r="I71" s="1475"/>
      <c r="K71" s="1467"/>
      <c r="M71" s="1468"/>
    </row>
    <row r="72" spans="2:13">
      <c r="B72" s="1476"/>
      <c r="C72" t="s">
        <v>4789</v>
      </c>
      <c r="F72" s="7478"/>
      <c r="I72" s="1475"/>
      <c r="K72" s="1467"/>
      <c r="M72" s="1468"/>
    </row>
    <row r="73" spans="2:13">
      <c r="B73" s="1476"/>
      <c r="C73" t="s">
        <v>4790</v>
      </c>
      <c r="F73" s="2777"/>
      <c r="I73" s="1475"/>
      <c r="K73" s="1467"/>
      <c r="M73" s="1468"/>
    </row>
    <row r="74" spans="2:13">
      <c r="I74" s="1483"/>
      <c r="K74" s="1467"/>
      <c r="M74" s="1468"/>
    </row>
    <row r="75" spans="2:13">
      <c r="B75" s="1482" t="s">
        <v>4798</v>
      </c>
      <c r="C75" s="1482"/>
      <c r="D75" s="1482"/>
      <c r="E75" s="1482"/>
      <c r="F75" s="1482"/>
      <c r="G75" s="1484"/>
      <c r="H75" s="1482"/>
      <c r="I75" s="2779">
        <f>I68-I70</f>
        <v>0</v>
      </c>
      <c r="J75" t="s">
        <v>4167</v>
      </c>
      <c r="K75" s="1485"/>
      <c r="L75" s="1486"/>
      <c r="M75" s="1487"/>
    </row>
    <row r="79" spans="2:13">
      <c r="B79" s="36" t="s">
        <v>445</v>
      </c>
    </row>
    <row r="80" spans="2:13">
      <c r="B80" s="1488" t="s">
        <v>4792</v>
      </c>
    </row>
    <row r="81" spans="2:2">
      <c r="B81" s="1488" t="s">
        <v>4793</v>
      </c>
    </row>
  </sheetData>
  <mergeCells count="6">
    <mergeCell ref="K32:M35"/>
    <mergeCell ref="B2:F2"/>
    <mergeCell ref="B3:C3"/>
    <mergeCell ref="D3:F3"/>
    <mergeCell ref="B4:C4"/>
    <mergeCell ref="D4:F4"/>
  </mergeCells>
  <hyperlinks>
    <hyperlink ref="I1" location="Index!C127" display="Index" xr:uid="{E4CD9D35-A395-41B9-8E13-00427A364346}"/>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9" tint="-0.499984740745262"/>
  </sheetPr>
  <dimension ref="A1:V178"/>
  <sheetViews>
    <sheetView zoomScale="70" zoomScaleNormal="70" workbookViewId="0">
      <pane ySplit="9" topLeftCell="A10" activePane="bottomLeft" state="frozen"/>
      <selection pane="bottomLeft" activeCell="G18" sqref="G18"/>
    </sheetView>
  </sheetViews>
  <sheetFormatPr defaultColWidth="0" defaultRowHeight="14.4" zeroHeight="1"/>
  <cols>
    <col min="1" max="1" width="3.88671875" customWidth="1"/>
    <col min="2" max="2" width="9.109375" customWidth="1"/>
    <col min="3" max="3" width="10.109375" customWidth="1"/>
    <col min="4" max="4" width="6.44140625" bestFit="1" customWidth="1"/>
    <col min="5" max="5" width="6.44140625" customWidth="1"/>
    <col min="6" max="6" width="8.6640625" customWidth="1"/>
    <col min="7" max="7" width="47" customWidth="1"/>
    <col min="8" max="8" width="16.44140625" customWidth="1"/>
    <col min="9" max="10" width="17" style="1141" customWidth="1"/>
    <col min="11" max="11" width="12" style="1141" customWidth="1"/>
    <col min="12" max="12" width="11.44140625" style="1141" customWidth="1"/>
    <col min="13" max="13" width="15.44140625" style="1141" customWidth="1"/>
    <col min="14" max="14" width="20.88671875" style="1141" customWidth="1"/>
    <col min="15" max="16" width="17" style="1141" customWidth="1"/>
    <col min="17" max="17" width="19.6640625" style="1141" customWidth="1"/>
    <col min="18" max="18" width="17.109375" style="1141" customWidth="1"/>
    <col min="19" max="19" width="16.44140625" style="1141" customWidth="1"/>
    <col min="20" max="20" width="19.6640625" style="1141" customWidth="1"/>
    <col min="21" max="22" width="9.109375" style="1141" customWidth="1"/>
    <col min="23" max="16384" width="9.109375" style="1141" hidden="1"/>
  </cols>
  <sheetData>
    <row r="1" spans="1:22" customFormat="1">
      <c r="A1" s="261"/>
      <c r="B1" s="261"/>
      <c r="C1" s="261"/>
      <c r="D1" s="261"/>
      <c r="E1" s="261"/>
      <c r="F1" s="261"/>
      <c r="G1" s="261"/>
      <c r="H1" s="261"/>
      <c r="I1" s="261"/>
      <c r="J1" s="261"/>
      <c r="K1" s="261"/>
      <c r="L1" s="261"/>
      <c r="M1" s="261"/>
      <c r="N1" s="261"/>
      <c r="O1" s="261"/>
      <c r="P1" s="261"/>
      <c r="Q1" s="261"/>
      <c r="R1" s="261"/>
      <c r="S1" s="261"/>
      <c r="T1" s="261"/>
      <c r="U1" s="261"/>
      <c r="V1" s="261"/>
    </row>
    <row r="2" spans="1:22" customFormat="1" ht="15" thickBot="1">
      <c r="A2" s="261"/>
      <c r="B2" s="2222" t="s">
        <v>395</v>
      </c>
      <c r="C2" s="2"/>
      <c r="D2" s="2"/>
      <c r="E2" s="2"/>
      <c r="F2" s="2"/>
      <c r="G2" s="2"/>
      <c r="H2" s="2"/>
      <c r="I2" s="2"/>
      <c r="J2" s="2"/>
      <c r="K2" s="2"/>
      <c r="L2" s="2"/>
      <c r="M2" s="2"/>
      <c r="N2" s="2"/>
      <c r="O2" s="2"/>
      <c r="P2" s="2"/>
      <c r="Q2" s="2"/>
      <c r="R2" s="2"/>
      <c r="S2" s="2"/>
      <c r="T2" s="2"/>
      <c r="U2" s="2204" t="s">
        <v>1</v>
      </c>
      <c r="V2" s="261"/>
    </row>
    <row r="3" spans="1:22" customFormat="1" ht="17.399999999999999" thickBot="1">
      <c r="A3" s="261"/>
      <c r="B3" s="2"/>
      <c r="C3" s="2758" t="s">
        <v>4799</v>
      </c>
      <c r="D3" s="3003"/>
      <c r="E3" s="7480"/>
      <c r="F3" s="7481"/>
      <c r="G3" s="7482"/>
      <c r="H3" s="43"/>
      <c r="I3" s="31"/>
      <c r="J3" s="31"/>
      <c r="K3" s="31"/>
      <c r="L3" s="31"/>
      <c r="M3" s="31"/>
      <c r="N3" s="31"/>
      <c r="O3" s="31"/>
      <c r="P3" s="31"/>
      <c r="Q3" s="39"/>
      <c r="R3" s="39"/>
      <c r="S3" s="2"/>
      <c r="T3" s="39"/>
      <c r="U3" s="2"/>
      <c r="V3" s="261"/>
    </row>
    <row r="4" spans="1:22" s="698" customFormat="1" ht="17.399999999999999">
      <c r="A4" s="265"/>
      <c r="B4" s="4"/>
      <c r="C4" s="8944" t="s">
        <v>723</v>
      </c>
      <c r="D4" s="8945"/>
      <c r="E4" s="8946" t="str">
        <f>+B.1!F4</f>
        <v>ABC Company</v>
      </c>
      <c r="F4" s="8000"/>
      <c r="G4" s="8947"/>
      <c r="H4" s="609"/>
      <c r="I4" s="452"/>
      <c r="J4" s="452"/>
      <c r="K4" s="452"/>
      <c r="L4" s="452"/>
      <c r="M4" s="51"/>
      <c r="N4" s="452"/>
      <c r="O4" s="452"/>
      <c r="P4" s="452"/>
      <c r="Q4" s="452"/>
      <c r="R4" s="49"/>
      <c r="S4" s="49"/>
      <c r="T4" s="39"/>
      <c r="U4" s="4"/>
      <c r="V4" s="265"/>
    </row>
    <row r="5" spans="1:22" s="698" customFormat="1" ht="18.75" customHeight="1" thickBot="1">
      <c r="A5" s="265"/>
      <c r="B5" s="4"/>
      <c r="C5" s="8899" t="s">
        <v>724</v>
      </c>
      <c r="D5" s="8900"/>
      <c r="E5" s="8866" t="str">
        <f>A!F5</f>
        <v>31 December 202x</v>
      </c>
      <c r="F5" s="8867"/>
      <c r="G5" s="8868"/>
      <c r="H5" s="905"/>
      <c r="I5" s="50"/>
      <c r="J5" s="50"/>
      <c r="K5" s="50"/>
      <c r="L5" s="50"/>
      <c r="M5" s="52"/>
      <c r="N5" s="53"/>
      <c r="O5" s="50"/>
      <c r="P5" s="50"/>
      <c r="Q5" s="50"/>
      <c r="R5" s="49"/>
      <c r="S5" s="49"/>
      <c r="T5" s="49"/>
      <c r="U5" s="4"/>
      <c r="V5" s="265"/>
    </row>
    <row r="6" spans="1:22" s="698" customFormat="1" ht="23.4" thickBot="1">
      <c r="A6" s="265"/>
      <c r="B6" s="4"/>
      <c r="C6" s="608"/>
      <c r="D6" s="610"/>
      <c r="E6" s="49"/>
      <c r="F6" s="49"/>
      <c r="G6" s="50"/>
      <c r="H6" s="50"/>
      <c r="I6" s="50"/>
      <c r="J6" s="50"/>
      <c r="K6" s="50"/>
      <c r="L6" s="50"/>
      <c r="M6" s="52"/>
      <c r="N6" s="53"/>
      <c r="O6" s="50"/>
      <c r="P6" s="50"/>
      <c r="Q6" s="50"/>
      <c r="R6" s="49"/>
      <c r="S6" s="49"/>
      <c r="T6" s="49"/>
      <c r="U6" s="4"/>
      <c r="V6" s="265"/>
    </row>
    <row r="7" spans="1:22" s="698" customFormat="1" ht="35.25" customHeight="1">
      <c r="A7" s="265"/>
      <c r="B7" s="4"/>
      <c r="C7" s="8986" t="s">
        <v>1012</v>
      </c>
      <c r="D7" s="8980" t="s">
        <v>1814</v>
      </c>
      <c r="E7" s="8981"/>
      <c r="F7" s="8981"/>
      <c r="G7" s="8982"/>
      <c r="H7" s="8992" t="s">
        <v>2954</v>
      </c>
      <c r="I7" s="8997" t="s">
        <v>4800</v>
      </c>
      <c r="J7" s="8999" t="s">
        <v>4801</v>
      </c>
      <c r="K7" s="9000"/>
      <c r="L7" s="7483" t="s">
        <v>3655</v>
      </c>
      <c r="M7" s="8994" t="s">
        <v>4802</v>
      </c>
      <c r="N7" s="8994"/>
      <c r="O7" s="8994"/>
      <c r="P7" s="8994"/>
      <c r="Q7" s="8994"/>
      <c r="R7" s="8994" t="s">
        <v>1435</v>
      </c>
      <c r="S7" s="8994"/>
      <c r="T7" s="8995" t="s">
        <v>4803</v>
      </c>
      <c r="U7" s="4"/>
      <c r="V7" s="265"/>
    </row>
    <row r="8" spans="1:22" s="698" customFormat="1" ht="41.25" customHeight="1">
      <c r="A8" s="265"/>
      <c r="B8" s="4"/>
      <c r="C8" s="8987"/>
      <c r="D8" s="8983"/>
      <c r="E8" s="8984"/>
      <c r="F8" s="8984"/>
      <c r="G8" s="8985"/>
      <c r="H8" s="8993"/>
      <c r="I8" s="8998"/>
      <c r="J8" s="7484" t="s">
        <v>451</v>
      </c>
      <c r="K8" s="7484" t="s">
        <v>3655</v>
      </c>
      <c r="L8" s="7485" t="s">
        <v>2148</v>
      </c>
      <c r="M8" s="7484" t="s">
        <v>1017</v>
      </c>
      <c r="N8" s="7484" t="s">
        <v>1018</v>
      </c>
      <c r="O8" s="7484" t="s">
        <v>1019</v>
      </c>
      <c r="P8" s="7484" t="s">
        <v>1022</v>
      </c>
      <c r="Q8" s="7484" t="s">
        <v>1021</v>
      </c>
      <c r="R8" s="7486" t="s">
        <v>1812</v>
      </c>
      <c r="S8" s="7484" t="s">
        <v>1813</v>
      </c>
      <c r="T8" s="8996"/>
      <c r="U8" s="4"/>
      <c r="V8" s="265"/>
    </row>
    <row r="9" spans="1:22" s="698" customFormat="1" ht="13.8">
      <c r="A9" s="265"/>
      <c r="B9" s="4"/>
      <c r="C9" s="7487"/>
      <c r="D9" s="2225"/>
      <c r="E9" s="2225"/>
      <c r="F9" s="2225"/>
      <c r="G9" s="2226"/>
      <c r="H9" s="2223" t="s">
        <v>734</v>
      </c>
      <c r="I9" s="7488" t="s">
        <v>735</v>
      </c>
      <c r="J9" s="7488" t="s">
        <v>736</v>
      </c>
      <c r="K9" s="7488" t="s">
        <v>1249</v>
      </c>
      <c r="L9" s="7489">
        <v>-5</v>
      </c>
      <c r="M9" s="7489">
        <v>-6</v>
      </c>
      <c r="N9" s="7488">
        <v>-7</v>
      </c>
      <c r="O9" s="7488">
        <v>-8</v>
      </c>
      <c r="P9" s="7489">
        <v>-9</v>
      </c>
      <c r="Q9" s="7490">
        <v>-10</v>
      </c>
      <c r="R9" s="2224">
        <v>-12</v>
      </c>
      <c r="S9" s="2224">
        <v>-13</v>
      </c>
      <c r="T9" s="7491">
        <v>-14</v>
      </c>
      <c r="U9" s="4"/>
      <c r="V9" s="265"/>
    </row>
    <row r="10" spans="1:22" s="1138" customFormat="1" ht="15.6">
      <c r="A10" s="171"/>
      <c r="B10" s="41"/>
      <c r="C10" s="689" t="s">
        <v>2207</v>
      </c>
      <c r="D10" s="7492"/>
      <c r="E10" s="7493"/>
      <c r="F10" s="7493"/>
      <c r="G10" s="7494"/>
      <c r="H10" s="7494"/>
      <c r="I10" s="1322"/>
      <c r="J10" s="1322"/>
      <c r="K10" s="1322"/>
      <c r="L10" s="1322"/>
      <c r="M10" s="1322"/>
      <c r="N10" s="1322"/>
      <c r="O10" s="1322"/>
      <c r="P10" s="1323"/>
      <c r="Q10" s="1323"/>
      <c r="R10" s="1322"/>
      <c r="S10" s="1323"/>
      <c r="T10" s="624"/>
      <c r="U10" s="625"/>
      <c r="V10" s="634"/>
    </row>
    <row r="11" spans="1:22" s="1138" customFormat="1" ht="13.2">
      <c r="A11" s="171"/>
      <c r="B11" s="41"/>
      <c r="C11" s="690">
        <v>69</v>
      </c>
      <c r="D11" s="7495" t="s">
        <v>4804</v>
      </c>
      <c r="E11" s="7496"/>
      <c r="F11" s="7497"/>
      <c r="G11" s="7498"/>
      <c r="H11" s="1324">
        <v>0</v>
      </c>
      <c r="I11" s="1325">
        <f>SUM(M11:Q11)</f>
        <v>0</v>
      </c>
      <c r="J11" s="1325">
        <f>I11-H11</f>
        <v>0</v>
      </c>
      <c r="K11" s="1326">
        <f>IFERROR(J11/H11,0)</f>
        <v>0</v>
      </c>
      <c r="L11" s="1327"/>
      <c r="M11" s="1324">
        <v>0</v>
      </c>
      <c r="N11" s="1324">
        <v>0</v>
      </c>
      <c r="O11" s="1324">
        <v>0</v>
      </c>
      <c r="P11" s="1324">
        <v>0</v>
      </c>
      <c r="Q11" s="1324">
        <v>0</v>
      </c>
      <c r="R11" s="1324">
        <v>0</v>
      </c>
      <c r="S11" s="1324">
        <v>0</v>
      </c>
      <c r="T11" s="637">
        <v>0</v>
      </c>
      <c r="U11" s="625"/>
      <c r="V11" s="634"/>
    </row>
    <row r="12" spans="1:22" s="1138" customFormat="1" ht="13.2">
      <c r="A12" s="171"/>
      <c r="B12" s="41"/>
      <c r="C12" s="690">
        <v>70</v>
      </c>
      <c r="D12" s="99" t="s">
        <v>4805</v>
      </c>
      <c r="E12" s="599"/>
      <c r="F12" s="99"/>
      <c r="G12" s="7499"/>
      <c r="H12" s="1324">
        <v>0</v>
      </c>
      <c r="I12" s="1325">
        <f>SUM(M12:Q12)</f>
        <v>0</v>
      </c>
      <c r="J12" s="1325">
        <f t="shared" ref="J12:J71" si="0">I12-H12</f>
        <v>0</v>
      </c>
      <c r="K12" s="1326">
        <f t="shared" ref="K12:K70" si="1">IFERROR(J12/H12,0)</f>
        <v>0</v>
      </c>
      <c r="L12" s="1327"/>
      <c r="M12" s="1324">
        <v>0</v>
      </c>
      <c r="N12" s="1324">
        <v>0</v>
      </c>
      <c r="O12" s="1324">
        <v>0</v>
      </c>
      <c r="P12" s="1324">
        <v>0</v>
      </c>
      <c r="Q12" s="1324">
        <v>0</v>
      </c>
      <c r="R12" s="1324">
        <v>0</v>
      </c>
      <c r="S12" s="1324">
        <v>0</v>
      </c>
      <c r="T12" s="637">
        <v>0</v>
      </c>
      <c r="U12" s="625"/>
      <c r="V12" s="634"/>
    </row>
    <row r="13" spans="1:22" s="1138" customFormat="1" ht="13.2">
      <c r="A13" s="171"/>
      <c r="B13" s="41"/>
      <c r="C13" s="690">
        <v>71</v>
      </c>
      <c r="D13" s="7500" t="s">
        <v>4806</v>
      </c>
      <c r="E13" s="3577"/>
      <c r="F13" s="7500"/>
      <c r="G13" s="7498"/>
      <c r="H13" s="1324">
        <v>0</v>
      </c>
      <c r="I13" s="1325">
        <f>SUM(M13:Q13)</f>
        <v>0</v>
      </c>
      <c r="J13" s="1325">
        <f>I13-H13</f>
        <v>0</v>
      </c>
      <c r="K13" s="1326">
        <f>IFERROR(J13/H13,0)</f>
        <v>0</v>
      </c>
      <c r="L13" s="1327"/>
      <c r="M13" s="1324">
        <v>0</v>
      </c>
      <c r="N13" s="1324">
        <v>0</v>
      </c>
      <c r="O13" s="1324">
        <v>0</v>
      </c>
      <c r="P13" s="1324">
        <v>0</v>
      </c>
      <c r="Q13" s="1324">
        <v>0</v>
      </c>
      <c r="R13" s="1324">
        <v>0</v>
      </c>
      <c r="S13" s="1324">
        <v>0</v>
      </c>
      <c r="T13" s="637">
        <v>0</v>
      </c>
      <c r="U13" s="625"/>
      <c r="V13" s="634"/>
    </row>
    <row r="14" spans="1:22" s="1138" customFormat="1" ht="13.2">
      <c r="A14" s="171"/>
      <c r="B14" s="41"/>
      <c r="C14" s="690">
        <v>72</v>
      </c>
      <c r="D14" s="7495" t="s">
        <v>4807</v>
      </c>
      <c r="E14" s="7496"/>
      <c r="F14" s="7495"/>
      <c r="G14" s="7499"/>
      <c r="H14" s="1324">
        <v>0</v>
      </c>
      <c r="I14" s="1325">
        <f>SUM(M14:Q14)</f>
        <v>0</v>
      </c>
      <c r="J14" s="1325">
        <f t="shared" si="0"/>
        <v>0</v>
      </c>
      <c r="K14" s="1326">
        <f>IFERROR(J14/H14,0)</f>
        <v>0</v>
      </c>
      <c r="L14" s="1327"/>
      <c r="M14" s="1324">
        <v>0</v>
      </c>
      <c r="N14" s="1324">
        <v>0</v>
      </c>
      <c r="O14" s="1324">
        <v>0</v>
      </c>
      <c r="P14" s="1324">
        <v>0</v>
      </c>
      <c r="Q14" s="1324">
        <v>0</v>
      </c>
      <c r="R14" s="1324">
        <v>0</v>
      </c>
      <c r="S14" s="1324">
        <v>0</v>
      </c>
      <c r="T14" s="637">
        <v>0</v>
      </c>
      <c r="U14" s="625"/>
      <c r="V14" s="634"/>
    </row>
    <row r="15" spans="1:22" s="1138" customFormat="1" ht="15" customHeight="1">
      <c r="A15" s="171"/>
      <c r="B15" s="41"/>
      <c r="C15" s="690" t="s">
        <v>4808</v>
      </c>
      <c r="D15" s="7496"/>
      <c r="E15" s="7496"/>
      <c r="F15" s="7496"/>
      <c r="G15" s="7498"/>
      <c r="H15" s="1325">
        <f>SUM(H11:H14)</f>
        <v>0</v>
      </c>
      <c r="I15" s="1325">
        <f>SUM(I11:I14)</f>
        <v>0</v>
      </c>
      <c r="J15" s="1325">
        <f t="shared" si="0"/>
        <v>0</v>
      </c>
      <c r="K15" s="1326">
        <f t="shared" si="1"/>
        <v>0</v>
      </c>
      <c r="L15" s="1327"/>
      <c r="M15" s="8990"/>
      <c r="N15" s="8990"/>
      <c r="O15" s="8990"/>
      <c r="P15" s="8990"/>
      <c r="Q15" s="8990"/>
      <c r="R15" s="8990"/>
      <c r="S15" s="8990"/>
      <c r="T15" s="8991"/>
      <c r="U15" s="625"/>
      <c r="V15" s="634"/>
    </row>
    <row r="16" spans="1:22" s="1138" customFormat="1" ht="13.2">
      <c r="A16" s="171"/>
      <c r="B16" s="41"/>
      <c r="C16" s="7501">
        <v>73</v>
      </c>
      <c r="D16" s="99" t="s">
        <v>4809</v>
      </c>
      <c r="E16" s="599"/>
      <c r="F16" s="99"/>
      <c r="G16" s="159"/>
      <c r="H16" s="1324">
        <v>0</v>
      </c>
      <c r="I16" s="1325">
        <f>SUM(M16:Q16)</f>
        <v>0</v>
      </c>
      <c r="J16" s="1325">
        <f t="shared" si="0"/>
        <v>0</v>
      </c>
      <c r="K16" s="1326">
        <f t="shared" si="1"/>
        <v>0</v>
      </c>
      <c r="L16" s="1327"/>
      <c r="M16" s="1324">
        <v>0</v>
      </c>
      <c r="N16" s="1324">
        <v>0</v>
      </c>
      <c r="O16" s="1324">
        <v>0</v>
      </c>
      <c r="P16" s="1324">
        <v>0</v>
      </c>
      <c r="Q16" s="1324">
        <v>0</v>
      </c>
      <c r="R16" s="1324">
        <v>0</v>
      </c>
      <c r="S16" s="1324">
        <v>0</v>
      </c>
      <c r="T16" s="637">
        <v>0</v>
      </c>
      <c r="U16" s="625"/>
      <c r="V16" s="634"/>
    </row>
    <row r="17" spans="1:22" s="1138" customFormat="1" ht="13.2">
      <c r="A17" s="171"/>
      <c r="B17" s="41"/>
      <c r="C17" s="690">
        <v>74</v>
      </c>
      <c r="D17" s="7495" t="s">
        <v>4810</v>
      </c>
      <c r="E17" s="7496"/>
      <c r="F17" s="7495"/>
      <c r="G17" s="7498"/>
      <c r="H17" s="1324">
        <v>0</v>
      </c>
      <c r="I17" s="1325">
        <f>SUM(M17:Q17)</f>
        <v>0</v>
      </c>
      <c r="J17" s="1325">
        <f t="shared" si="0"/>
        <v>0</v>
      </c>
      <c r="K17" s="1326">
        <f t="shared" si="1"/>
        <v>0</v>
      </c>
      <c r="L17" s="1327"/>
      <c r="M17" s="1324">
        <v>0</v>
      </c>
      <c r="N17" s="1324">
        <v>0</v>
      </c>
      <c r="O17" s="1324">
        <v>0</v>
      </c>
      <c r="P17" s="1324">
        <v>0</v>
      </c>
      <c r="Q17" s="1324">
        <v>0</v>
      </c>
      <c r="R17" s="1324">
        <v>0</v>
      </c>
      <c r="S17" s="1324">
        <v>0</v>
      </c>
      <c r="T17" s="637">
        <v>0</v>
      </c>
      <c r="U17" s="625"/>
      <c r="V17" s="634"/>
    </row>
    <row r="18" spans="1:22" s="1138" customFormat="1" ht="15" customHeight="1">
      <c r="A18" s="171"/>
      <c r="B18" s="41"/>
      <c r="C18" s="7502">
        <v>75</v>
      </c>
      <c r="D18" s="7495" t="s">
        <v>4811</v>
      </c>
      <c r="E18" s="7496"/>
      <c r="F18" s="7495"/>
      <c r="G18" s="7498"/>
      <c r="H18" s="1325">
        <f>SUM(H19:H20)</f>
        <v>0</v>
      </c>
      <c r="I18" s="1325">
        <f>SUM(I19:I20)</f>
        <v>0</v>
      </c>
      <c r="J18" s="1325">
        <f t="shared" si="0"/>
        <v>0</v>
      </c>
      <c r="K18" s="1326">
        <f t="shared" si="1"/>
        <v>0</v>
      </c>
      <c r="L18" s="1327"/>
      <c r="M18" s="8990"/>
      <c r="N18" s="8990"/>
      <c r="O18" s="8990"/>
      <c r="P18" s="8990"/>
      <c r="Q18" s="8990"/>
      <c r="R18" s="8990"/>
      <c r="S18" s="8990"/>
      <c r="T18" s="8991"/>
      <c r="U18" s="625"/>
      <c r="V18" s="634"/>
    </row>
    <row r="19" spans="1:22" s="1138" customFormat="1" ht="13.2">
      <c r="A19" s="171"/>
      <c r="B19" s="41"/>
      <c r="C19" s="690"/>
      <c r="D19" s="7493">
        <v>75.099999999999994</v>
      </c>
      <c r="E19" s="7495" t="s">
        <v>4812</v>
      </c>
      <c r="F19" s="7496"/>
      <c r="G19" s="7499"/>
      <c r="H19" s="1324">
        <v>0</v>
      </c>
      <c r="I19" s="1325">
        <f>SUM(M19:Q19)</f>
        <v>0</v>
      </c>
      <c r="J19" s="1325">
        <f t="shared" si="0"/>
        <v>0</v>
      </c>
      <c r="K19" s="1326">
        <f t="shared" si="1"/>
        <v>0</v>
      </c>
      <c r="L19" s="1327"/>
      <c r="M19" s="1324">
        <v>0</v>
      </c>
      <c r="N19" s="1324">
        <v>0</v>
      </c>
      <c r="O19" s="1324">
        <v>0</v>
      </c>
      <c r="P19" s="1324">
        <v>0</v>
      </c>
      <c r="Q19" s="1324">
        <v>0</v>
      </c>
      <c r="R19" s="1324">
        <v>0</v>
      </c>
      <c r="S19" s="1324">
        <v>0</v>
      </c>
      <c r="T19" s="637">
        <v>0</v>
      </c>
      <c r="U19" s="625"/>
      <c r="V19" s="634"/>
    </row>
    <row r="20" spans="1:22" s="1138" customFormat="1" ht="13.2">
      <c r="A20" s="171"/>
      <c r="B20" s="41"/>
      <c r="C20" s="690"/>
      <c r="D20" s="101">
        <v>75.2</v>
      </c>
      <c r="E20" s="7495" t="s">
        <v>4813</v>
      </c>
      <c r="F20" s="7496"/>
      <c r="G20" s="7498"/>
      <c r="H20" s="1324">
        <v>0</v>
      </c>
      <c r="I20" s="1325">
        <f>SUM(M20:Q20)</f>
        <v>0</v>
      </c>
      <c r="J20" s="1325">
        <f t="shared" si="0"/>
        <v>0</v>
      </c>
      <c r="K20" s="1326">
        <f t="shared" si="1"/>
        <v>0</v>
      </c>
      <c r="L20" s="1327"/>
      <c r="M20" s="1324">
        <v>0</v>
      </c>
      <c r="N20" s="1324">
        <v>0</v>
      </c>
      <c r="O20" s="1324">
        <v>0</v>
      </c>
      <c r="P20" s="1324">
        <v>0</v>
      </c>
      <c r="Q20" s="1324">
        <v>0</v>
      </c>
      <c r="R20" s="1324">
        <v>0</v>
      </c>
      <c r="S20" s="1324">
        <v>0</v>
      </c>
      <c r="T20" s="637">
        <v>0</v>
      </c>
      <c r="U20" s="625"/>
      <c r="V20" s="634"/>
    </row>
    <row r="21" spans="1:22" s="1138" customFormat="1" ht="13.2">
      <c r="A21" s="171"/>
      <c r="B21" s="41"/>
      <c r="C21" s="690" t="s">
        <v>4814</v>
      </c>
      <c r="D21" s="7503"/>
      <c r="E21" s="7496"/>
      <c r="F21" s="599"/>
      <c r="G21" s="7498"/>
      <c r="H21" s="1325">
        <f>H16+H17+H18</f>
        <v>0</v>
      </c>
      <c r="I21" s="1325">
        <f>I16+I17+I18</f>
        <v>0</v>
      </c>
      <c r="J21" s="1325">
        <f t="shared" si="0"/>
        <v>0</v>
      </c>
      <c r="K21" s="1326">
        <f t="shared" si="1"/>
        <v>0</v>
      </c>
      <c r="L21" s="1327"/>
      <c r="M21" s="1324"/>
      <c r="N21" s="1324"/>
      <c r="O21" s="1324"/>
      <c r="P21" s="1328"/>
      <c r="Q21" s="1328"/>
      <c r="R21" s="1324"/>
      <c r="S21" s="1328"/>
      <c r="T21" s="626"/>
      <c r="U21" s="625"/>
      <c r="V21" s="634"/>
    </row>
    <row r="22" spans="1:22" s="1138" customFormat="1" ht="13.2">
      <c r="A22" s="171"/>
      <c r="B22" s="41"/>
      <c r="C22" s="690">
        <v>76</v>
      </c>
      <c r="D22" s="7495" t="s">
        <v>4815</v>
      </c>
      <c r="E22" s="7496"/>
      <c r="F22" s="7495"/>
      <c r="G22" s="7498"/>
      <c r="H22" s="1324">
        <v>0</v>
      </c>
      <c r="I22" s="1325">
        <f>SUM(M22:Q22)</f>
        <v>0</v>
      </c>
      <c r="J22" s="1325">
        <f t="shared" si="0"/>
        <v>0</v>
      </c>
      <c r="K22" s="1326">
        <f t="shared" si="1"/>
        <v>0</v>
      </c>
      <c r="L22" s="1327"/>
      <c r="M22" s="1324">
        <v>0</v>
      </c>
      <c r="N22" s="1324">
        <v>0</v>
      </c>
      <c r="O22" s="1324">
        <v>0</v>
      </c>
      <c r="P22" s="1324">
        <v>0</v>
      </c>
      <c r="Q22" s="1324">
        <v>0</v>
      </c>
      <c r="R22" s="1324">
        <v>0</v>
      </c>
      <c r="S22" s="1324">
        <v>0</v>
      </c>
      <c r="T22" s="637">
        <v>0</v>
      </c>
      <c r="U22" s="625"/>
      <c r="V22" s="634"/>
    </row>
    <row r="23" spans="1:22" s="1138" customFormat="1" ht="13.2">
      <c r="A23" s="171"/>
      <c r="B23" s="41"/>
      <c r="C23" s="690">
        <v>77</v>
      </c>
      <c r="D23" s="7495" t="s">
        <v>4816</v>
      </c>
      <c r="E23" s="7496"/>
      <c r="F23" s="7495"/>
      <c r="G23" s="7498"/>
      <c r="H23" s="1324">
        <v>0</v>
      </c>
      <c r="I23" s="1325">
        <f>SUM(M23:Q23)</f>
        <v>0</v>
      </c>
      <c r="J23" s="1325">
        <f t="shared" si="0"/>
        <v>0</v>
      </c>
      <c r="K23" s="1326">
        <f t="shared" si="1"/>
        <v>0</v>
      </c>
      <c r="L23" s="1327"/>
      <c r="M23" s="1324">
        <v>0</v>
      </c>
      <c r="N23" s="1324">
        <v>0</v>
      </c>
      <c r="O23" s="1324">
        <v>0</v>
      </c>
      <c r="P23" s="1324">
        <v>0</v>
      </c>
      <c r="Q23" s="1324">
        <v>0</v>
      </c>
      <c r="R23" s="1324">
        <v>0</v>
      </c>
      <c r="S23" s="1324">
        <v>0</v>
      </c>
      <c r="T23" s="637">
        <v>0</v>
      </c>
      <c r="U23" s="625"/>
      <c r="V23" s="634"/>
    </row>
    <row r="24" spans="1:22" s="1138" customFormat="1" ht="13.2">
      <c r="A24" s="171"/>
      <c r="B24" s="41"/>
      <c r="C24" s="690">
        <v>78</v>
      </c>
      <c r="D24" s="99" t="s">
        <v>4817</v>
      </c>
      <c r="E24" s="599"/>
      <c r="F24" s="7495"/>
      <c r="G24" s="7498"/>
      <c r="H24" s="1324">
        <v>0</v>
      </c>
      <c r="I24" s="1325">
        <f>SUM(M24:Q24)</f>
        <v>0</v>
      </c>
      <c r="J24" s="1325">
        <f t="shared" si="0"/>
        <v>0</v>
      </c>
      <c r="K24" s="1326">
        <f t="shared" si="1"/>
        <v>0</v>
      </c>
      <c r="L24" s="1327"/>
      <c r="M24" s="1324">
        <v>0</v>
      </c>
      <c r="N24" s="1324">
        <v>0</v>
      </c>
      <c r="O24" s="1324">
        <v>0</v>
      </c>
      <c r="P24" s="1324">
        <v>0</v>
      </c>
      <c r="Q24" s="1324">
        <v>0</v>
      </c>
      <c r="R24" s="1324">
        <v>0</v>
      </c>
      <c r="S24" s="1324">
        <v>0</v>
      </c>
      <c r="T24" s="637">
        <v>0</v>
      </c>
      <c r="U24" s="625"/>
      <c r="V24" s="634"/>
    </row>
    <row r="25" spans="1:22" s="1138" customFormat="1" ht="13.2">
      <c r="A25" s="171"/>
      <c r="B25" s="41"/>
      <c r="C25" s="690">
        <v>79</v>
      </c>
      <c r="D25" s="99" t="s">
        <v>4818</v>
      </c>
      <c r="E25" s="7496"/>
      <c r="F25" s="99"/>
      <c r="G25" s="7498"/>
      <c r="H25" s="1324">
        <v>0</v>
      </c>
      <c r="I25" s="1325">
        <f>SUM(M25:Q25)</f>
        <v>0</v>
      </c>
      <c r="J25" s="1325">
        <f t="shared" si="0"/>
        <v>0</v>
      </c>
      <c r="K25" s="1326">
        <f t="shared" si="1"/>
        <v>0</v>
      </c>
      <c r="L25" s="1327"/>
      <c r="M25" s="1324">
        <v>0</v>
      </c>
      <c r="N25" s="1324">
        <v>0</v>
      </c>
      <c r="O25" s="1324">
        <v>0</v>
      </c>
      <c r="P25" s="1324">
        <v>0</v>
      </c>
      <c r="Q25" s="1324">
        <v>0</v>
      </c>
      <c r="R25" s="1324">
        <v>0</v>
      </c>
      <c r="S25" s="1324">
        <v>0</v>
      </c>
      <c r="T25" s="637">
        <v>0</v>
      </c>
      <c r="U25" s="625"/>
      <c r="V25" s="634"/>
    </row>
    <row r="26" spans="1:22" s="1138" customFormat="1" ht="13.2">
      <c r="A26" s="171"/>
      <c r="B26" s="41"/>
      <c r="C26" s="690">
        <v>80</v>
      </c>
      <c r="D26" s="7495" t="s">
        <v>4819</v>
      </c>
      <c r="E26" s="7496"/>
      <c r="F26" s="7503"/>
      <c r="G26" s="7498"/>
      <c r="H26" s="1325">
        <f>H27+H28+H35+H38+H41</f>
        <v>0</v>
      </c>
      <c r="I26" s="1325">
        <f>I27+I28+I35+I38+I41</f>
        <v>0</v>
      </c>
      <c r="J26" s="1325">
        <f t="shared" si="0"/>
        <v>0</v>
      </c>
      <c r="K26" s="1326">
        <f t="shared" si="1"/>
        <v>0</v>
      </c>
      <c r="L26" s="1327"/>
      <c r="M26" s="8990"/>
      <c r="N26" s="8990"/>
      <c r="O26" s="8990"/>
      <c r="P26" s="8990"/>
      <c r="Q26" s="8990"/>
      <c r="R26" s="8990"/>
      <c r="S26" s="8990"/>
      <c r="T26" s="8991"/>
      <c r="U26" s="625"/>
      <c r="V26" s="634"/>
    </row>
    <row r="27" spans="1:22" s="1138" customFormat="1" ht="13.2">
      <c r="A27" s="171"/>
      <c r="B27" s="41"/>
      <c r="C27" s="690"/>
      <c r="D27" s="7493">
        <v>80.099999999999994</v>
      </c>
      <c r="E27" s="7495" t="s">
        <v>4704</v>
      </c>
      <c r="F27" s="7504"/>
      <c r="G27" s="7498"/>
      <c r="H27" s="1324">
        <v>0</v>
      </c>
      <c r="I27" s="1325">
        <f>SUM(M27:Q27)</f>
        <v>0</v>
      </c>
      <c r="J27" s="1325">
        <f t="shared" si="0"/>
        <v>0</v>
      </c>
      <c r="K27" s="1326">
        <f t="shared" si="1"/>
        <v>0</v>
      </c>
      <c r="L27" s="1327"/>
      <c r="M27" s="1324">
        <v>0</v>
      </c>
      <c r="N27" s="1324">
        <v>0</v>
      </c>
      <c r="O27" s="1324">
        <v>0</v>
      </c>
      <c r="P27" s="1324">
        <v>0</v>
      </c>
      <c r="Q27" s="1324">
        <v>0</v>
      </c>
      <c r="R27" s="1324">
        <v>0</v>
      </c>
      <c r="S27" s="1324">
        <v>0</v>
      </c>
      <c r="T27" s="637">
        <v>0</v>
      </c>
      <c r="U27" s="625"/>
      <c r="V27" s="634"/>
    </row>
    <row r="28" spans="1:22" s="1138" customFormat="1" ht="13.2">
      <c r="A28" s="171"/>
      <c r="B28" s="41"/>
      <c r="C28" s="690"/>
      <c r="D28" s="7493">
        <v>80.2</v>
      </c>
      <c r="E28" s="7495" t="s">
        <v>4820</v>
      </c>
      <c r="F28" s="7496"/>
      <c r="G28" s="7498"/>
      <c r="H28" s="1325">
        <f>H29+H32</f>
        <v>0</v>
      </c>
      <c r="I28" s="1325">
        <f>I29+I32</f>
        <v>0</v>
      </c>
      <c r="J28" s="1325">
        <f t="shared" si="0"/>
        <v>0</v>
      </c>
      <c r="K28" s="1326">
        <f t="shared" si="1"/>
        <v>0</v>
      </c>
      <c r="L28" s="1327"/>
      <c r="M28" s="8990"/>
      <c r="N28" s="8990"/>
      <c r="O28" s="8990"/>
      <c r="P28" s="8990"/>
      <c r="Q28" s="8990"/>
      <c r="R28" s="8990"/>
      <c r="S28" s="8990"/>
      <c r="T28" s="8991"/>
      <c r="U28" s="625"/>
      <c r="V28" s="634"/>
    </row>
    <row r="29" spans="1:22" s="1138" customFormat="1" ht="13.2">
      <c r="A29" s="171"/>
      <c r="B29" s="41"/>
      <c r="C29" s="690"/>
      <c r="D29" s="7495"/>
      <c r="E29" s="7493" t="s">
        <v>4821</v>
      </c>
      <c r="F29" s="7495" t="s">
        <v>3202</v>
      </c>
      <c r="G29" s="7498"/>
      <c r="H29" s="1325">
        <f>SUM(H30:H31)</f>
        <v>0</v>
      </c>
      <c r="I29" s="1325">
        <f>SUM(I30:I31)</f>
        <v>0</v>
      </c>
      <c r="J29" s="1325">
        <f t="shared" si="0"/>
        <v>0</v>
      </c>
      <c r="K29" s="1326">
        <f t="shared" si="1"/>
        <v>0</v>
      </c>
      <c r="L29" s="1327"/>
      <c r="M29" s="8990"/>
      <c r="N29" s="8990"/>
      <c r="O29" s="8990"/>
      <c r="P29" s="8990"/>
      <c r="Q29" s="8990"/>
      <c r="R29" s="8990"/>
      <c r="S29" s="8990"/>
      <c r="T29" s="8991"/>
      <c r="U29" s="625"/>
      <c r="V29" s="634"/>
    </row>
    <row r="30" spans="1:22" s="1138" customFormat="1" ht="13.2">
      <c r="A30" s="171"/>
      <c r="B30" s="41"/>
      <c r="C30" s="690"/>
      <c r="D30" s="7495"/>
      <c r="E30" s="7496"/>
      <c r="F30" s="7493" t="s">
        <v>4822</v>
      </c>
      <c r="G30" s="7494" t="s">
        <v>790</v>
      </c>
      <c r="H30" s="1324">
        <v>0</v>
      </c>
      <c r="I30" s="1325">
        <f>SUM(M30:Q30)</f>
        <v>0</v>
      </c>
      <c r="J30" s="1325">
        <f t="shared" si="0"/>
        <v>0</v>
      </c>
      <c r="K30" s="1326">
        <f t="shared" si="1"/>
        <v>0</v>
      </c>
      <c r="L30" s="1327"/>
      <c r="M30" s="1324">
        <v>0</v>
      </c>
      <c r="N30" s="1324">
        <v>0</v>
      </c>
      <c r="O30" s="1324">
        <v>0</v>
      </c>
      <c r="P30" s="1324">
        <v>0</v>
      </c>
      <c r="Q30" s="1324">
        <v>0</v>
      </c>
      <c r="R30" s="1324">
        <v>0</v>
      </c>
      <c r="S30" s="1324">
        <v>0</v>
      </c>
      <c r="T30" s="637">
        <v>0</v>
      </c>
      <c r="U30" s="625"/>
      <c r="V30" s="634"/>
    </row>
    <row r="31" spans="1:22" s="1138" customFormat="1" ht="13.2">
      <c r="A31" s="171"/>
      <c r="B31" s="41"/>
      <c r="C31" s="690"/>
      <c r="D31" s="7495"/>
      <c r="E31" s="7496"/>
      <c r="F31" s="7493" t="s">
        <v>4823</v>
      </c>
      <c r="G31" s="7494" t="s">
        <v>792</v>
      </c>
      <c r="H31" s="1324">
        <v>0</v>
      </c>
      <c r="I31" s="1325">
        <f>SUM(M31:Q31)</f>
        <v>0</v>
      </c>
      <c r="J31" s="1325">
        <f t="shared" si="0"/>
        <v>0</v>
      </c>
      <c r="K31" s="1326">
        <f t="shared" si="1"/>
        <v>0</v>
      </c>
      <c r="L31" s="1327"/>
      <c r="M31" s="1324">
        <v>0</v>
      </c>
      <c r="N31" s="1324">
        <v>0</v>
      </c>
      <c r="O31" s="1324">
        <v>0</v>
      </c>
      <c r="P31" s="1324">
        <v>0</v>
      </c>
      <c r="Q31" s="1324">
        <v>0</v>
      </c>
      <c r="R31" s="1324">
        <v>0</v>
      </c>
      <c r="S31" s="1324">
        <v>0</v>
      </c>
      <c r="T31" s="637">
        <v>0</v>
      </c>
      <c r="U31" s="625"/>
      <c r="V31" s="634"/>
    </row>
    <row r="32" spans="1:22" s="1138" customFormat="1" ht="13.2">
      <c r="A32" s="171"/>
      <c r="B32" s="41"/>
      <c r="C32" s="690"/>
      <c r="D32" s="7495"/>
      <c r="E32" s="7493" t="s">
        <v>4824</v>
      </c>
      <c r="F32" s="7495" t="s">
        <v>834</v>
      </c>
      <c r="G32" s="7498"/>
      <c r="H32" s="1325">
        <f>SUM(H33:H34)</f>
        <v>0</v>
      </c>
      <c r="I32" s="1325">
        <f>SUM(I33:I34)</f>
        <v>0</v>
      </c>
      <c r="J32" s="1325">
        <f t="shared" si="0"/>
        <v>0</v>
      </c>
      <c r="K32" s="1326">
        <f t="shared" si="1"/>
        <v>0</v>
      </c>
      <c r="L32" s="1327"/>
      <c r="M32" s="8990"/>
      <c r="N32" s="8990"/>
      <c r="O32" s="8990"/>
      <c r="P32" s="8990"/>
      <c r="Q32" s="8990"/>
      <c r="R32" s="8990"/>
      <c r="S32" s="8990"/>
      <c r="T32" s="8991"/>
      <c r="U32" s="625"/>
      <c r="V32" s="634"/>
    </row>
    <row r="33" spans="1:22" s="1138" customFormat="1" ht="13.2">
      <c r="A33" s="171"/>
      <c r="B33" s="41"/>
      <c r="C33" s="690"/>
      <c r="D33" s="7495"/>
      <c r="E33" s="7495" t="s">
        <v>4462</v>
      </c>
      <c r="F33" s="7493" t="s">
        <v>4825</v>
      </c>
      <c r="G33" s="7494" t="s">
        <v>790</v>
      </c>
      <c r="H33" s="1324">
        <v>0</v>
      </c>
      <c r="I33" s="1325">
        <f>SUM(M33:Q33)</f>
        <v>0</v>
      </c>
      <c r="J33" s="1325">
        <f t="shared" si="0"/>
        <v>0</v>
      </c>
      <c r="K33" s="1326">
        <f t="shared" si="1"/>
        <v>0</v>
      </c>
      <c r="L33" s="1327"/>
      <c r="M33" s="1324">
        <v>0</v>
      </c>
      <c r="N33" s="1324">
        <v>0</v>
      </c>
      <c r="O33" s="1324">
        <v>0</v>
      </c>
      <c r="P33" s="1324">
        <v>0</v>
      </c>
      <c r="Q33" s="1324">
        <v>0</v>
      </c>
      <c r="R33" s="1324">
        <v>0</v>
      </c>
      <c r="S33" s="1324">
        <v>0</v>
      </c>
      <c r="T33" s="637">
        <v>0</v>
      </c>
      <c r="U33" s="625"/>
      <c r="V33" s="634"/>
    </row>
    <row r="34" spans="1:22" s="1138" customFormat="1" ht="13.2">
      <c r="A34" s="171"/>
      <c r="B34" s="41"/>
      <c r="C34" s="690"/>
      <c r="D34" s="7495"/>
      <c r="E34" s="7495" t="s">
        <v>4462</v>
      </c>
      <c r="F34" s="7493" t="s">
        <v>4826</v>
      </c>
      <c r="G34" s="7494" t="s">
        <v>792</v>
      </c>
      <c r="H34" s="1324">
        <v>0</v>
      </c>
      <c r="I34" s="1325">
        <f>SUM(M34:Q34)</f>
        <v>0</v>
      </c>
      <c r="J34" s="1325">
        <f t="shared" si="0"/>
        <v>0</v>
      </c>
      <c r="K34" s="1326">
        <f t="shared" si="1"/>
        <v>0</v>
      </c>
      <c r="L34" s="1327"/>
      <c r="M34" s="1324">
        <v>0</v>
      </c>
      <c r="N34" s="1324">
        <v>0</v>
      </c>
      <c r="O34" s="1324">
        <v>0</v>
      </c>
      <c r="P34" s="1324">
        <v>0</v>
      </c>
      <c r="Q34" s="1324">
        <v>0</v>
      </c>
      <c r="R34" s="1324">
        <v>0</v>
      </c>
      <c r="S34" s="1324">
        <v>0</v>
      </c>
      <c r="T34" s="637">
        <v>0</v>
      </c>
      <c r="U34" s="625"/>
      <c r="V34" s="634"/>
    </row>
    <row r="35" spans="1:22" s="1138" customFormat="1" ht="13.2">
      <c r="A35" s="171"/>
      <c r="B35" s="41"/>
      <c r="C35" s="690"/>
      <c r="D35" s="7493">
        <v>80.3</v>
      </c>
      <c r="E35" s="7495" t="s">
        <v>4827</v>
      </c>
      <c r="F35" s="7496"/>
      <c r="G35" s="7498"/>
      <c r="H35" s="1325">
        <f>SUM(H36:H37)</f>
        <v>0</v>
      </c>
      <c r="I35" s="1325">
        <f>SUM(I36:I37)</f>
        <v>0</v>
      </c>
      <c r="J35" s="1325">
        <f t="shared" si="0"/>
        <v>0</v>
      </c>
      <c r="K35" s="1326">
        <f t="shared" si="1"/>
        <v>0</v>
      </c>
      <c r="L35" s="1327"/>
      <c r="M35" s="8990"/>
      <c r="N35" s="8990"/>
      <c r="O35" s="8990"/>
      <c r="P35" s="8990"/>
      <c r="Q35" s="8990"/>
      <c r="R35" s="8990"/>
      <c r="S35" s="8990"/>
      <c r="T35" s="8991"/>
      <c r="U35" s="625"/>
      <c r="V35" s="634"/>
    </row>
    <row r="36" spans="1:22" s="1138" customFormat="1" ht="13.2">
      <c r="A36" s="171"/>
      <c r="B36" s="41"/>
      <c r="C36" s="690"/>
      <c r="D36" s="7495"/>
      <c r="E36" s="7493" t="s">
        <v>4828</v>
      </c>
      <c r="F36" s="7495" t="s">
        <v>4829</v>
      </c>
      <c r="G36" s="7498"/>
      <c r="H36" s="1324">
        <v>0</v>
      </c>
      <c r="I36" s="1325">
        <f>SUM(M36:Q36)</f>
        <v>0</v>
      </c>
      <c r="J36" s="1325">
        <f t="shared" si="0"/>
        <v>0</v>
      </c>
      <c r="K36" s="1326">
        <f t="shared" si="1"/>
        <v>0</v>
      </c>
      <c r="L36" s="1327"/>
      <c r="M36" s="1324">
        <v>0</v>
      </c>
      <c r="N36" s="1324">
        <v>0</v>
      </c>
      <c r="O36" s="1324">
        <v>0</v>
      </c>
      <c r="P36" s="1324">
        <v>0</v>
      </c>
      <c r="Q36" s="1324">
        <v>0</v>
      </c>
      <c r="R36" s="1324">
        <v>0</v>
      </c>
      <c r="S36" s="1324">
        <v>0</v>
      </c>
      <c r="T36" s="637">
        <v>0</v>
      </c>
      <c r="U36" s="625"/>
      <c r="V36" s="634"/>
    </row>
    <row r="37" spans="1:22" s="1138" customFormat="1" ht="13.2">
      <c r="A37" s="171"/>
      <c r="B37" s="41"/>
      <c r="C37" s="690"/>
      <c r="D37" s="7495"/>
      <c r="E37" s="7493" t="s">
        <v>4830</v>
      </c>
      <c r="F37" s="7495" t="s">
        <v>824</v>
      </c>
      <c r="G37" s="7498"/>
      <c r="H37" s="1324">
        <v>0</v>
      </c>
      <c r="I37" s="1325">
        <f>SUM(M37:Q37)</f>
        <v>0</v>
      </c>
      <c r="J37" s="1325">
        <f t="shared" si="0"/>
        <v>0</v>
      </c>
      <c r="K37" s="1326">
        <f t="shared" si="1"/>
        <v>0</v>
      </c>
      <c r="L37" s="1327"/>
      <c r="M37" s="1324">
        <v>0</v>
      </c>
      <c r="N37" s="1324">
        <v>0</v>
      </c>
      <c r="O37" s="1324">
        <v>0</v>
      </c>
      <c r="P37" s="1324">
        <v>0</v>
      </c>
      <c r="Q37" s="1324">
        <v>0</v>
      </c>
      <c r="R37" s="1324">
        <v>0</v>
      </c>
      <c r="S37" s="1324">
        <v>0</v>
      </c>
      <c r="T37" s="637">
        <v>0</v>
      </c>
      <c r="U37" s="625"/>
      <c r="V37" s="634"/>
    </row>
    <row r="38" spans="1:22" s="1138" customFormat="1" ht="13.2">
      <c r="A38" s="171"/>
      <c r="B38" s="41"/>
      <c r="C38" s="690"/>
      <c r="D38" s="7493">
        <v>80.400000000000006</v>
      </c>
      <c r="E38" s="7495" t="s">
        <v>4831</v>
      </c>
      <c r="F38" s="7496"/>
      <c r="G38" s="7498"/>
      <c r="H38" s="1325">
        <f>SUM(H39:H40)</f>
        <v>0</v>
      </c>
      <c r="I38" s="1325">
        <f>SUM(I39:I40)</f>
        <v>0</v>
      </c>
      <c r="J38" s="1325">
        <f t="shared" si="0"/>
        <v>0</v>
      </c>
      <c r="K38" s="1326">
        <f t="shared" si="1"/>
        <v>0</v>
      </c>
      <c r="L38" s="1327"/>
      <c r="M38" s="8990"/>
      <c r="N38" s="8990"/>
      <c r="O38" s="8990"/>
      <c r="P38" s="8990"/>
      <c r="Q38" s="8990"/>
      <c r="R38" s="8990"/>
      <c r="S38" s="8990"/>
      <c r="T38" s="8991"/>
      <c r="U38" s="625"/>
      <c r="V38" s="634"/>
    </row>
    <row r="39" spans="1:22" s="1138" customFormat="1" ht="13.2">
      <c r="A39" s="171"/>
      <c r="B39" s="41"/>
      <c r="C39" s="690"/>
      <c r="D39" s="99"/>
      <c r="E39" s="7493" t="s">
        <v>4832</v>
      </c>
      <c r="F39" s="7495" t="s">
        <v>801</v>
      </c>
      <c r="G39" s="7498"/>
      <c r="H39" s="1324">
        <v>0</v>
      </c>
      <c r="I39" s="1325">
        <f>SUM(M39:Q39)</f>
        <v>0</v>
      </c>
      <c r="J39" s="1325">
        <f t="shared" si="0"/>
        <v>0</v>
      </c>
      <c r="K39" s="1326">
        <f t="shared" si="1"/>
        <v>0</v>
      </c>
      <c r="L39" s="1327"/>
      <c r="M39" s="1324">
        <v>0</v>
      </c>
      <c r="N39" s="1324">
        <v>0</v>
      </c>
      <c r="O39" s="1324">
        <v>0</v>
      </c>
      <c r="P39" s="1324">
        <v>0</v>
      </c>
      <c r="Q39" s="1324">
        <v>0</v>
      </c>
      <c r="R39" s="1324">
        <v>0</v>
      </c>
      <c r="S39" s="1324">
        <v>0</v>
      </c>
      <c r="T39" s="637">
        <v>0</v>
      </c>
      <c r="U39" s="625"/>
      <c r="V39" s="634"/>
    </row>
    <row r="40" spans="1:22" s="1138" customFormat="1" ht="13.2">
      <c r="A40" s="171"/>
      <c r="B40" s="41"/>
      <c r="C40" s="690"/>
      <c r="D40" s="7503"/>
      <c r="E40" s="7493" t="s">
        <v>4833</v>
      </c>
      <c r="F40" s="7495" t="s">
        <v>804</v>
      </c>
      <c r="G40" s="7498"/>
      <c r="H40" s="1324">
        <v>0</v>
      </c>
      <c r="I40" s="1325">
        <f>SUM(M40:Q40)</f>
        <v>0</v>
      </c>
      <c r="J40" s="1325">
        <f t="shared" si="0"/>
        <v>0</v>
      </c>
      <c r="K40" s="1326">
        <f t="shared" si="1"/>
        <v>0</v>
      </c>
      <c r="L40" s="1327"/>
      <c r="M40" s="1324">
        <v>0</v>
      </c>
      <c r="N40" s="1324">
        <v>0</v>
      </c>
      <c r="O40" s="1324">
        <v>0</v>
      </c>
      <c r="P40" s="1324">
        <v>0</v>
      </c>
      <c r="Q40" s="1324">
        <v>0</v>
      </c>
      <c r="R40" s="1324">
        <v>0</v>
      </c>
      <c r="S40" s="1324">
        <v>0</v>
      </c>
      <c r="T40" s="637">
        <v>0</v>
      </c>
      <c r="U40" s="625"/>
      <c r="V40" s="634"/>
    </row>
    <row r="41" spans="1:22" s="1138" customFormat="1" ht="13.2">
      <c r="A41" s="171"/>
      <c r="B41" s="41"/>
      <c r="C41" s="690"/>
      <c r="D41" s="7505">
        <v>80.5</v>
      </c>
      <c r="E41" s="99" t="s">
        <v>4834</v>
      </c>
      <c r="F41" s="599"/>
      <c r="G41" s="7498"/>
      <c r="H41" s="1325">
        <f>SUM(H42:H55)</f>
        <v>0</v>
      </c>
      <c r="I41" s="1325">
        <f>SUM(I42:I55)</f>
        <v>0</v>
      </c>
      <c r="J41" s="1325">
        <f t="shared" si="0"/>
        <v>0</v>
      </c>
      <c r="K41" s="1326">
        <f t="shared" si="1"/>
        <v>0</v>
      </c>
      <c r="L41" s="1327"/>
      <c r="M41" s="1329"/>
      <c r="N41" s="1329"/>
      <c r="O41" s="1329"/>
      <c r="P41" s="1329"/>
      <c r="Q41" s="1329"/>
      <c r="R41" s="1329"/>
      <c r="S41" s="1329"/>
      <c r="T41" s="454"/>
      <c r="U41" s="625"/>
      <c r="V41" s="634"/>
    </row>
    <row r="42" spans="1:22" s="1138" customFormat="1" ht="13.2">
      <c r="A42" s="171"/>
      <c r="B42" s="41"/>
      <c r="C42" s="690"/>
      <c r="D42" s="7503"/>
      <c r="E42" s="7493" t="s">
        <v>4835</v>
      </c>
      <c r="F42" s="7495" t="s">
        <v>807</v>
      </c>
      <c r="G42" s="7498"/>
      <c r="H42" s="1324">
        <v>0</v>
      </c>
      <c r="I42" s="1325">
        <f t="shared" ref="I42:I56" si="2">SUM(M42:Q42)</f>
        <v>0</v>
      </c>
      <c r="J42" s="1325">
        <f t="shared" si="0"/>
        <v>0</v>
      </c>
      <c r="K42" s="1326">
        <f t="shared" si="1"/>
        <v>0</v>
      </c>
      <c r="L42" s="1327"/>
      <c r="M42" s="1324">
        <v>0</v>
      </c>
      <c r="N42" s="1324">
        <v>0</v>
      </c>
      <c r="O42" s="1324">
        <v>0</v>
      </c>
      <c r="P42" s="1324">
        <v>0</v>
      </c>
      <c r="Q42" s="1324">
        <v>0</v>
      </c>
      <c r="R42" s="1324">
        <v>0</v>
      </c>
      <c r="S42" s="1324">
        <v>0</v>
      </c>
      <c r="T42" s="637">
        <v>0</v>
      </c>
      <c r="U42" s="625"/>
      <c r="V42" s="634"/>
    </row>
    <row r="43" spans="1:22" s="1138" customFormat="1" ht="13.2">
      <c r="A43" s="171"/>
      <c r="B43" s="41"/>
      <c r="C43" s="690"/>
      <c r="D43" s="7503"/>
      <c r="E43" s="101" t="s">
        <v>4836</v>
      </c>
      <c r="F43" s="7495" t="s">
        <v>808</v>
      </c>
      <c r="G43" s="7498"/>
      <c r="H43" s="1324">
        <v>0</v>
      </c>
      <c r="I43" s="1325">
        <f t="shared" si="2"/>
        <v>0</v>
      </c>
      <c r="J43" s="1325">
        <f t="shared" si="0"/>
        <v>0</v>
      </c>
      <c r="K43" s="1326">
        <f t="shared" si="1"/>
        <v>0</v>
      </c>
      <c r="L43" s="1327"/>
      <c r="M43" s="1324">
        <v>0</v>
      </c>
      <c r="N43" s="1324">
        <v>0</v>
      </c>
      <c r="O43" s="1324">
        <v>0</v>
      </c>
      <c r="P43" s="1324">
        <v>0</v>
      </c>
      <c r="Q43" s="1324">
        <v>0</v>
      </c>
      <c r="R43" s="1324">
        <v>0</v>
      </c>
      <c r="S43" s="1324">
        <v>0</v>
      </c>
      <c r="T43" s="637">
        <v>0</v>
      </c>
      <c r="U43" s="625"/>
      <c r="V43" s="634"/>
    </row>
    <row r="44" spans="1:22" s="1138" customFormat="1" ht="13.2">
      <c r="A44" s="171"/>
      <c r="B44" s="41"/>
      <c r="C44" s="690"/>
      <c r="D44" s="7495"/>
      <c r="E44" s="7505" t="s">
        <v>4837</v>
      </c>
      <c r="F44" s="7495" t="s">
        <v>809</v>
      </c>
      <c r="G44" s="7498"/>
      <c r="H44" s="1324">
        <v>0</v>
      </c>
      <c r="I44" s="1325">
        <f t="shared" si="2"/>
        <v>0</v>
      </c>
      <c r="J44" s="1325">
        <f t="shared" si="0"/>
        <v>0</v>
      </c>
      <c r="K44" s="1326">
        <f t="shared" si="1"/>
        <v>0</v>
      </c>
      <c r="L44" s="1327"/>
      <c r="M44" s="1324">
        <v>0</v>
      </c>
      <c r="N44" s="1324">
        <v>0</v>
      </c>
      <c r="O44" s="1324">
        <v>0</v>
      </c>
      <c r="P44" s="1324">
        <v>0</v>
      </c>
      <c r="Q44" s="1324">
        <v>0</v>
      </c>
      <c r="R44" s="1324">
        <v>0</v>
      </c>
      <c r="S44" s="1324">
        <v>0</v>
      </c>
      <c r="T44" s="637">
        <v>0</v>
      </c>
      <c r="U44" s="625"/>
      <c r="V44" s="634"/>
    </row>
    <row r="45" spans="1:22" s="1138" customFormat="1" ht="13.2">
      <c r="A45" s="171"/>
      <c r="B45" s="41"/>
      <c r="C45" s="690"/>
      <c r="D45" s="99"/>
      <c r="E45" s="7493" t="s">
        <v>4838</v>
      </c>
      <c r="F45" s="99" t="s">
        <v>810</v>
      </c>
      <c r="G45" s="7498"/>
      <c r="H45" s="1324">
        <v>0</v>
      </c>
      <c r="I45" s="1325">
        <f t="shared" si="2"/>
        <v>0</v>
      </c>
      <c r="J45" s="1325">
        <f t="shared" si="0"/>
        <v>0</v>
      </c>
      <c r="K45" s="1326">
        <f t="shared" si="1"/>
        <v>0</v>
      </c>
      <c r="L45" s="1327"/>
      <c r="M45" s="1324">
        <v>0</v>
      </c>
      <c r="N45" s="1324">
        <v>0</v>
      </c>
      <c r="O45" s="1324">
        <v>0</v>
      </c>
      <c r="P45" s="1324">
        <v>0</v>
      </c>
      <c r="Q45" s="1324">
        <v>0</v>
      </c>
      <c r="R45" s="1324">
        <v>0</v>
      </c>
      <c r="S45" s="1324">
        <v>0</v>
      </c>
      <c r="T45" s="637">
        <v>0</v>
      </c>
      <c r="U45" s="625"/>
      <c r="V45" s="634"/>
    </row>
    <row r="46" spans="1:22" s="1138" customFormat="1" ht="13.2">
      <c r="A46" s="171"/>
      <c r="B46" s="41"/>
      <c r="C46" s="690"/>
      <c r="D46" s="7495"/>
      <c r="E46" s="7493" t="s">
        <v>4839</v>
      </c>
      <c r="F46" s="7495" t="s">
        <v>811</v>
      </c>
      <c r="G46" s="7498"/>
      <c r="H46" s="1324">
        <v>0</v>
      </c>
      <c r="I46" s="1325">
        <f t="shared" si="2"/>
        <v>0</v>
      </c>
      <c r="J46" s="1325">
        <f t="shared" si="0"/>
        <v>0</v>
      </c>
      <c r="K46" s="1326">
        <f t="shared" si="1"/>
        <v>0</v>
      </c>
      <c r="L46" s="1327"/>
      <c r="M46" s="1324">
        <v>0</v>
      </c>
      <c r="N46" s="1324">
        <v>0</v>
      </c>
      <c r="O46" s="1324">
        <v>0</v>
      </c>
      <c r="P46" s="1324">
        <v>0</v>
      </c>
      <c r="Q46" s="1324">
        <v>0</v>
      </c>
      <c r="R46" s="1324">
        <v>0</v>
      </c>
      <c r="S46" s="1324">
        <v>0</v>
      </c>
      <c r="T46" s="637">
        <v>0</v>
      </c>
      <c r="U46" s="625"/>
      <c r="V46" s="634"/>
    </row>
    <row r="47" spans="1:22" s="1138" customFormat="1" ht="13.2">
      <c r="A47" s="171"/>
      <c r="B47" s="41"/>
      <c r="C47" s="690"/>
      <c r="D47" s="7495"/>
      <c r="E47" s="7493" t="s">
        <v>4840</v>
      </c>
      <c r="F47" s="7495" t="s">
        <v>813</v>
      </c>
      <c r="G47" s="7498"/>
      <c r="H47" s="1324">
        <v>0</v>
      </c>
      <c r="I47" s="1325">
        <f t="shared" si="2"/>
        <v>0</v>
      </c>
      <c r="J47" s="1325">
        <f t="shared" si="0"/>
        <v>0</v>
      </c>
      <c r="K47" s="1326">
        <f t="shared" si="1"/>
        <v>0</v>
      </c>
      <c r="L47" s="1327"/>
      <c r="M47" s="1324">
        <v>0</v>
      </c>
      <c r="N47" s="1324">
        <v>0</v>
      </c>
      <c r="O47" s="1324">
        <v>0</v>
      </c>
      <c r="P47" s="1324">
        <v>0</v>
      </c>
      <c r="Q47" s="1324">
        <v>0</v>
      </c>
      <c r="R47" s="1324">
        <v>0</v>
      </c>
      <c r="S47" s="1324">
        <v>0</v>
      </c>
      <c r="T47" s="637">
        <v>0</v>
      </c>
      <c r="U47" s="625"/>
      <c r="V47" s="634"/>
    </row>
    <row r="48" spans="1:22" s="1138" customFormat="1" ht="13.2">
      <c r="A48" s="171"/>
      <c r="B48" s="41"/>
      <c r="C48" s="690"/>
      <c r="D48" s="7495"/>
      <c r="E48" s="7493" t="s">
        <v>4841</v>
      </c>
      <c r="F48" s="99" t="s">
        <v>814</v>
      </c>
      <c r="G48" s="7498"/>
      <c r="H48" s="1324">
        <v>0</v>
      </c>
      <c r="I48" s="1325">
        <f t="shared" si="2"/>
        <v>0</v>
      </c>
      <c r="J48" s="1325">
        <f t="shared" si="0"/>
        <v>0</v>
      </c>
      <c r="K48" s="1326">
        <f t="shared" si="1"/>
        <v>0</v>
      </c>
      <c r="L48" s="1327"/>
      <c r="M48" s="1324">
        <v>0</v>
      </c>
      <c r="N48" s="1324">
        <v>0</v>
      </c>
      <c r="O48" s="1324">
        <v>0</v>
      </c>
      <c r="P48" s="1324">
        <v>0</v>
      </c>
      <c r="Q48" s="1324">
        <v>0</v>
      </c>
      <c r="R48" s="1324">
        <v>0</v>
      </c>
      <c r="S48" s="1324">
        <v>0</v>
      </c>
      <c r="T48" s="637">
        <v>0</v>
      </c>
      <c r="U48" s="625"/>
      <c r="V48" s="634"/>
    </row>
    <row r="49" spans="1:22" s="1138" customFormat="1" ht="13.2">
      <c r="A49" s="171"/>
      <c r="B49" s="41"/>
      <c r="C49" s="690"/>
      <c r="D49" s="99"/>
      <c r="E49" s="7493" t="s">
        <v>4842</v>
      </c>
      <c r="F49" s="7495" t="s">
        <v>815</v>
      </c>
      <c r="G49" s="7498"/>
      <c r="H49" s="1324">
        <v>0</v>
      </c>
      <c r="I49" s="1325">
        <f t="shared" si="2"/>
        <v>0</v>
      </c>
      <c r="J49" s="1325">
        <f t="shared" si="0"/>
        <v>0</v>
      </c>
      <c r="K49" s="1326">
        <f t="shared" si="1"/>
        <v>0</v>
      </c>
      <c r="L49" s="1327"/>
      <c r="M49" s="1324">
        <v>0</v>
      </c>
      <c r="N49" s="1324">
        <v>0</v>
      </c>
      <c r="O49" s="1324">
        <v>0</v>
      </c>
      <c r="P49" s="1324">
        <v>0</v>
      </c>
      <c r="Q49" s="1324">
        <v>0</v>
      </c>
      <c r="R49" s="1324">
        <v>0</v>
      </c>
      <c r="S49" s="1324">
        <v>0</v>
      </c>
      <c r="T49" s="637">
        <v>0</v>
      </c>
      <c r="U49" s="625"/>
      <c r="V49" s="634"/>
    </row>
    <row r="50" spans="1:22" s="1138" customFormat="1" ht="13.2">
      <c r="A50" s="171"/>
      <c r="B50" s="41"/>
      <c r="C50" s="690"/>
      <c r="D50" s="7503"/>
      <c r="E50" s="101" t="s">
        <v>4843</v>
      </c>
      <c r="F50" s="99" t="s">
        <v>853</v>
      </c>
      <c r="G50" s="7498"/>
      <c r="H50" s="1324">
        <v>0</v>
      </c>
      <c r="I50" s="1325">
        <f t="shared" si="2"/>
        <v>0</v>
      </c>
      <c r="J50" s="1325">
        <f t="shared" si="0"/>
        <v>0</v>
      </c>
      <c r="K50" s="1326">
        <f t="shared" si="1"/>
        <v>0</v>
      </c>
      <c r="L50" s="1327"/>
      <c r="M50" s="1324">
        <v>0</v>
      </c>
      <c r="N50" s="1324">
        <v>0</v>
      </c>
      <c r="O50" s="1324">
        <v>0</v>
      </c>
      <c r="P50" s="1324">
        <v>0</v>
      </c>
      <c r="Q50" s="1324">
        <v>0</v>
      </c>
      <c r="R50" s="1324">
        <v>0</v>
      </c>
      <c r="S50" s="1324">
        <v>0</v>
      </c>
      <c r="T50" s="637">
        <v>0</v>
      </c>
      <c r="U50" s="625"/>
      <c r="V50" s="634"/>
    </row>
    <row r="51" spans="1:22" s="1138" customFormat="1" ht="13.2">
      <c r="A51" s="171"/>
      <c r="B51" s="41"/>
      <c r="C51" s="690"/>
      <c r="D51" s="7503"/>
      <c r="E51" s="7493" t="s">
        <v>4844</v>
      </c>
      <c r="F51" s="7495" t="s">
        <v>4845</v>
      </c>
      <c r="G51" s="7498"/>
      <c r="H51" s="1324">
        <v>0</v>
      </c>
      <c r="I51" s="1325">
        <f t="shared" si="2"/>
        <v>0</v>
      </c>
      <c r="J51" s="1325">
        <f t="shared" si="0"/>
        <v>0</v>
      </c>
      <c r="K51" s="1326">
        <f t="shared" si="1"/>
        <v>0</v>
      </c>
      <c r="L51" s="1327"/>
      <c r="M51" s="1324">
        <v>0</v>
      </c>
      <c r="N51" s="1324">
        <v>0</v>
      </c>
      <c r="O51" s="1324">
        <v>0</v>
      </c>
      <c r="P51" s="1324">
        <v>0</v>
      </c>
      <c r="Q51" s="1324">
        <v>0</v>
      </c>
      <c r="R51" s="1324">
        <v>0</v>
      </c>
      <c r="S51" s="1324">
        <v>0</v>
      </c>
      <c r="T51" s="637">
        <v>0</v>
      </c>
      <c r="U51" s="625"/>
      <c r="V51" s="634"/>
    </row>
    <row r="52" spans="1:22" s="1138" customFormat="1" ht="13.2">
      <c r="A52" s="171"/>
      <c r="B52" s="41"/>
      <c r="C52" s="690"/>
      <c r="D52" s="7503"/>
      <c r="E52" s="101" t="s">
        <v>4846</v>
      </c>
      <c r="F52" s="7495" t="s">
        <v>4847</v>
      </c>
      <c r="G52" s="7498"/>
      <c r="H52" s="1324">
        <v>0</v>
      </c>
      <c r="I52" s="1325">
        <f t="shared" si="2"/>
        <v>0</v>
      </c>
      <c r="J52" s="1325">
        <f t="shared" si="0"/>
        <v>0</v>
      </c>
      <c r="K52" s="1326">
        <f t="shared" si="1"/>
        <v>0</v>
      </c>
      <c r="L52" s="1327"/>
      <c r="M52" s="1324">
        <v>0</v>
      </c>
      <c r="N52" s="1324">
        <v>0</v>
      </c>
      <c r="O52" s="1324">
        <v>0</v>
      </c>
      <c r="P52" s="1324">
        <v>0</v>
      </c>
      <c r="Q52" s="1324">
        <v>0</v>
      </c>
      <c r="R52" s="1324">
        <v>0</v>
      </c>
      <c r="S52" s="1324">
        <v>0</v>
      </c>
      <c r="T52" s="637">
        <v>0</v>
      </c>
      <c r="U52" s="625"/>
      <c r="V52" s="634"/>
    </row>
    <row r="53" spans="1:22" s="1138" customFormat="1" ht="13.2">
      <c r="A53" s="171"/>
      <c r="B53" s="41"/>
      <c r="C53" s="690"/>
      <c r="D53" s="7503"/>
      <c r="E53" s="7493" t="s">
        <v>4848</v>
      </c>
      <c r="F53" s="7495" t="s">
        <v>820</v>
      </c>
      <c r="G53" s="7498"/>
      <c r="H53" s="1324">
        <v>0</v>
      </c>
      <c r="I53" s="1325">
        <f t="shared" si="2"/>
        <v>0</v>
      </c>
      <c r="J53" s="1325">
        <f t="shared" si="0"/>
        <v>0</v>
      </c>
      <c r="K53" s="1326">
        <f t="shared" si="1"/>
        <v>0</v>
      </c>
      <c r="L53" s="1327"/>
      <c r="M53" s="1324">
        <v>0</v>
      </c>
      <c r="N53" s="1324">
        <v>0</v>
      </c>
      <c r="O53" s="1324">
        <v>0</v>
      </c>
      <c r="P53" s="1324">
        <v>0</v>
      </c>
      <c r="Q53" s="1324">
        <v>0</v>
      </c>
      <c r="R53" s="1324">
        <v>0</v>
      </c>
      <c r="S53" s="1324">
        <v>0</v>
      </c>
      <c r="T53" s="637">
        <v>0</v>
      </c>
      <c r="U53" s="625"/>
      <c r="V53" s="634"/>
    </row>
    <row r="54" spans="1:22" s="1138" customFormat="1" ht="13.2">
      <c r="A54" s="171"/>
      <c r="B54" s="41"/>
      <c r="C54" s="690"/>
      <c r="D54" s="7503"/>
      <c r="E54" s="7493" t="s">
        <v>4849</v>
      </c>
      <c r="F54" s="7495" t="s">
        <v>819</v>
      </c>
      <c r="G54" s="7498"/>
      <c r="H54" s="1324">
        <v>0</v>
      </c>
      <c r="I54" s="1325">
        <f t="shared" si="2"/>
        <v>0</v>
      </c>
      <c r="J54" s="1325">
        <f t="shared" si="0"/>
        <v>0</v>
      </c>
      <c r="K54" s="1326">
        <f t="shared" si="1"/>
        <v>0</v>
      </c>
      <c r="L54" s="1327"/>
      <c r="M54" s="1324">
        <v>0</v>
      </c>
      <c r="N54" s="1324">
        <v>0</v>
      </c>
      <c r="O54" s="1324">
        <v>0</v>
      </c>
      <c r="P54" s="1324">
        <v>0</v>
      </c>
      <c r="Q54" s="1324">
        <v>0</v>
      </c>
      <c r="R54" s="1324">
        <v>0</v>
      </c>
      <c r="S54" s="1324">
        <v>0</v>
      </c>
      <c r="T54" s="637">
        <v>0</v>
      </c>
      <c r="U54" s="625"/>
      <c r="V54" s="634"/>
    </row>
    <row r="55" spans="1:22" s="1138" customFormat="1" ht="13.2">
      <c r="A55" s="171"/>
      <c r="B55" s="41"/>
      <c r="C55" s="690"/>
      <c r="D55" s="7495"/>
      <c r="E55" s="7493" t="s">
        <v>4850</v>
      </c>
      <c r="F55" s="7495" t="s">
        <v>860</v>
      </c>
      <c r="G55" s="7498"/>
      <c r="H55" s="1324">
        <v>0</v>
      </c>
      <c r="I55" s="1325">
        <f t="shared" si="2"/>
        <v>0</v>
      </c>
      <c r="J55" s="1325">
        <f t="shared" si="0"/>
        <v>0</v>
      </c>
      <c r="K55" s="1326">
        <f t="shared" si="1"/>
        <v>0</v>
      </c>
      <c r="L55" s="1330">
        <f>IFERROR(I55/I41,0)</f>
        <v>0</v>
      </c>
      <c r="M55" s="1324">
        <v>0</v>
      </c>
      <c r="N55" s="1324">
        <v>0</v>
      </c>
      <c r="O55" s="1324">
        <v>0</v>
      </c>
      <c r="P55" s="1324">
        <v>0</v>
      </c>
      <c r="Q55" s="1324">
        <v>0</v>
      </c>
      <c r="R55" s="1324">
        <v>0</v>
      </c>
      <c r="S55" s="1324">
        <v>0</v>
      </c>
      <c r="T55" s="637">
        <v>0</v>
      </c>
      <c r="U55" s="625"/>
      <c r="V55" s="634"/>
    </row>
    <row r="56" spans="1:22" s="1138" customFormat="1" ht="13.2">
      <c r="A56" s="171"/>
      <c r="B56" s="41"/>
      <c r="C56" s="690">
        <v>81</v>
      </c>
      <c r="D56" s="99"/>
      <c r="E56" s="7495" t="s">
        <v>4717</v>
      </c>
      <c r="F56" s="99"/>
      <c r="G56" s="7498"/>
      <c r="H56" s="1324">
        <v>0</v>
      </c>
      <c r="I56" s="1325">
        <f t="shared" si="2"/>
        <v>0</v>
      </c>
      <c r="J56" s="1325">
        <f t="shared" si="0"/>
        <v>0</v>
      </c>
      <c r="K56" s="1326">
        <f t="shared" si="1"/>
        <v>0</v>
      </c>
      <c r="L56" s="1327"/>
      <c r="M56" s="1324">
        <v>0</v>
      </c>
      <c r="N56" s="1324">
        <v>0</v>
      </c>
      <c r="O56" s="1324">
        <v>0</v>
      </c>
      <c r="P56" s="1324">
        <v>0</v>
      </c>
      <c r="Q56" s="1324">
        <v>0</v>
      </c>
      <c r="R56" s="1324">
        <v>0</v>
      </c>
      <c r="S56" s="1324">
        <v>0</v>
      </c>
      <c r="T56" s="637">
        <v>0</v>
      </c>
      <c r="U56" s="625"/>
      <c r="V56" s="634"/>
    </row>
    <row r="57" spans="1:22" s="1138" customFormat="1" ht="13.2">
      <c r="A57" s="171"/>
      <c r="B57" s="41"/>
      <c r="C57" s="690">
        <v>82</v>
      </c>
      <c r="D57" s="7495"/>
      <c r="E57" s="7495" t="s">
        <v>4851</v>
      </c>
      <c r="F57" s="7495"/>
      <c r="G57" s="7498"/>
      <c r="H57" s="1325">
        <f>SUM(H58:H62)</f>
        <v>0</v>
      </c>
      <c r="I57" s="1325">
        <f>SUM(I58:I62)</f>
        <v>0</v>
      </c>
      <c r="J57" s="1325">
        <f t="shared" si="0"/>
        <v>0</v>
      </c>
      <c r="K57" s="1326">
        <f t="shared" si="1"/>
        <v>0</v>
      </c>
      <c r="L57" s="1327"/>
      <c r="M57" s="1329"/>
      <c r="N57" s="1329"/>
      <c r="O57" s="1329"/>
      <c r="P57" s="1329"/>
      <c r="Q57" s="1329"/>
      <c r="R57" s="1329"/>
      <c r="S57" s="1329"/>
      <c r="T57" s="454"/>
      <c r="U57" s="625"/>
      <c r="V57" s="634"/>
    </row>
    <row r="58" spans="1:22" s="1138" customFormat="1" ht="13.2">
      <c r="A58" s="171"/>
      <c r="B58" s="41"/>
      <c r="C58" s="690"/>
      <c r="D58" s="7493">
        <v>82.1</v>
      </c>
      <c r="E58" s="7495" t="s">
        <v>4852</v>
      </c>
      <c r="F58" s="599"/>
      <c r="G58" s="7498"/>
      <c r="H58" s="1324">
        <v>0</v>
      </c>
      <c r="I58" s="1325">
        <f t="shared" ref="I58:I63" si="3">SUM(M58:Q58)</f>
        <v>0</v>
      </c>
      <c r="J58" s="1325">
        <f t="shared" si="0"/>
        <v>0</v>
      </c>
      <c r="K58" s="1326">
        <f t="shared" si="1"/>
        <v>0</v>
      </c>
      <c r="L58" s="1327"/>
      <c r="M58" s="1324">
        <v>0</v>
      </c>
      <c r="N58" s="1324">
        <v>0</v>
      </c>
      <c r="O58" s="1324">
        <v>0</v>
      </c>
      <c r="P58" s="1324">
        <v>0</v>
      </c>
      <c r="Q58" s="1324">
        <v>0</v>
      </c>
      <c r="R58" s="1324">
        <v>0</v>
      </c>
      <c r="S58" s="1324">
        <v>0</v>
      </c>
      <c r="T58" s="637">
        <v>0</v>
      </c>
      <c r="U58" s="625"/>
      <c r="V58" s="634"/>
    </row>
    <row r="59" spans="1:22" s="1138" customFormat="1" ht="13.2">
      <c r="A59" s="171"/>
      <c r="B59" s="41"/>
      <c r="C59" s="690"/>
      <c r="D59" s="7493">
        <v>82.2</v>
      </c>
      <c r="E59" s="7495" t="s">
        <v>4853</v>
      </c>
      <c r="F59" s="7496"/>
      <c r="G59" s="7498"/>
      <c r="H59" s="1324">
        <v>0</v>
      </c>
      <c r="I59" s="1325">
        <f t="shared" si="3"/>
        <v>0</v>
      </c>
      <c r="J59" s="1325">
        <f t="shared" si="0"/>
        <v>0</v>
      </c>
      <c r="K59" s="1326">
        <f t="shared" si="1"/>
        <v>0</v>
      </c>
      <c r="L59" s="1327"/>
      <c r="M59" s="1324">
        <v>0</v>
      </c>
      <c r="N59" s="1324">
        <v>0</v>
      </c>
      <c r="O59" s="1324">
        <v>0</v>
      </c>
      <c r="P59" s="1324">
        <v>0</v>
      </c>
      <c r="Q59" s="1324">
        <v>0</v>
      </c>
      <c r="R59" s="1324">
        <v>0</v>
      </c>
      <c r="S59" s="1324">
        <v>0</v>
      </c>
      <c r="T59" s="637">
        <v>0</v>
      </c>
      <c r="U59" s="625"/>
      <c r="V59" s="634"/>
    </row>
    <row r="60" spans="1:22" s="1138" customFormat="1" ht="13.2">
      <c r="A60" s="171"/>
      <c r="B60" s="41"/>
      <c r="C60" s="690"/>
      <c r="D60" s="7493">
        <v>82.3</v>
      </c>
      <c r="E60" s="7495" t="s">
        <v>4854</v>
      </c>
      <c r="F60" s="7496"/>
      <c r="G60" s="7498"/>
      <c r="H60" s="1324">
        <v>0</v>
      </c>
      <c r="I60" s="1325">
        <f t="shared" si="3"/>
        <v>0</v>
      </c>
      <c r="J60" s="1325">
        <f t="shared" si="0"/>
        <v>0</v>
      </c>
      <c r="K60" s="1326">
        <f t="shared" si="1"/>
        <v>0</v>
      </c>
      <c r="L60" s="1327"/>
      <c r="M60" s="1324">
        <v>0</v>
      </c>
      <c r="N60" s="1324">
        <v>0</v>
      </c>
      <c r="O60" s="1324">
        <v>0</v>
      </c>
      <c r="P60" s="1324">
        <v>0</v>
      </c>
      <c r="Q60" s="1324">
        <v>0</v>
      </c>
      <c r="R60" s="1324">
        <v>0</v>
      </c>
      <c r="S60" s="1324">
        <v>0</v>
      </c>
      <c r="T60" s="637">
        <v>0</v>
      </c>
      <c r="U60" s="625"/>
      <c r="V60" s="634"/>
    </row>
    <row r="61" spans="1:22" s="1138" customFormat="1" ht="13.2">
      <c r="A61" s="171"/>
      <c r="B61" s="41"/>
      <c r="C61" s="690"/>
      <c r="D61" s="7493">
        <v>82.4</v>
      </c>
      <c r="E61" s="7495" t="s">
        <v>4855</v>
      </c>
      <c r="F61" s="7496"/>
      <c r="G61" s="7498"/>
      <c r="H61" s="1324">
        <v>0</v>
      </c>
      <c r="I61" s="1325">
        <f t="shared" si="3"/>
        <v>0</v>
      </c>
      <c r="J61" s="1325">
        <f t="shared" si="0"/>
        <v>0</v>
      </c>
      <c r="K61" s="1326">
        <f t="shared" si="1"/>
        <v>0</v>
      </c>
      <c r="L61" s="1327"/>
      <c r="M61" s="1324">
        <v>0</v>
      </c>
      <c r="N61" s="1324">
        <v>0</v>
      </c>
      <c r="O61" s="1324">
        <v>0</v>
      </c>
      <c r="P61" s="1324">
        <v>0</v>
      </c>
      <c r="Q61" s="1324">
        <v>0</v>
      </c>
      <c r="R61" s="1324">
        <v>0</v>
      </c>
      <c r="S61" s="1324">
        <v>0</v>
      </c>
      <c r="T61" s="637">
        <v>0</v>
      </c>
      <c r="U61" s="625"/>
      <c r="V61" s="634"/>
    </row>
    <row r="62" spans="1:22" s="1138" customFormat="1" ht="13.2">
      <c r="A62" s="171"/>
      <c r="B62" s="41"/>
      <c r="C62" s="690"/>
      <c r="D62" s="7493">
        <v>82.5</v>
      </c>
      <c r="E62" s="7495" t="s">
        <v>860</v>
      </c>
      <c r="F62" s="7496"/>
      <c r="G62" s="7498"/>
      <c r="H62" s="1324">
        <v>0</v>
      </c>
      <c r="I62" s="1325">
        <f t="shared" si="3"/>
        <v>0</v>
      </c>
      <c r="J62" s="1325">
        <f t="shared" si="0"/>
        <v>0</v>
      </c>
      <c r="K62" s="1326">
        <f t="shared" si="1"/>
        <v>0</v>
      </c>
      <c r="L62" s="1330">
        <f>IFERROR(I62/I57,0)</f>
        <v>0</v>
      </c>
      <c r="M62" s="1324">
        <v>0</v>
      </c>
      <c r="N62" s="1324">
        <v>0</v>
      </c>
      <c r="O62" s="1324">
        <v>0</v>
      </c>
      <c r="P62" s="1324">
        <v>0</v>
      </c>
      <c r="Q62" s="1324">
        <v>0</v>
      </c>
      <c r="R62" s="1324">
        <v>0</v>
      </c>
      <c r="S62" s="1324">
        <v>0</v>
      </c>
      <c r="T62" s="637">
        <v>0</v>
      </c>
      <c r="U62" s="625"/>
      <c r="V62" s="634"/>
    </row>
    <row r="63" spans="1:22" s="1138" customFormat="1" ht="13.2">
      <c r="A63" s="171"/>
      <c r="B63" s="41"/>
      <c r="C63" s="690">
        <v>83</v>
      </c>
      <c r="D63" s="7495" t="s">
        <v>4856</v>
      </c>
      <c r="E63" s="7496"/>
      <c r="F63" s="7495"/>
      <c r="G63" s="7498"/>
      <c r="H63" s="1324">
        <v>0</v>
      </c>
      <c r="I63" s="1325">
        <f t="shared" si="3"/>
        <v>0</v>
      </c>
      <c r="J63" s="1325">
        <f>I63-H63</f>
        <v>0</v>
      </c>
      <c r="K63" s="1326">
        <f t="shared" si="1"/>
        <v>0</v>
      </c>
      <c r="L63" s="1327"/>
      <c r="M63" s="1324"/>
      <c r="N63" s="1324"/>
      <c r="O63" s="1324"/>
      <c r="P63" s="1328"/>
      <c r="Q63" s="1328"/>
      <c r="R63" s="1324"/>
      <c r="S63" s="1328"/>
      <c r="T63" s="626"/>
      <c r="U63" s="625"/>
      <c r="V63" s="634"/>
    </row>
    <row r="64" spans="1:22" s="1138" customFormat="1" ht="13.2">
      <c r="A64" s="171"/>
      <c r="B64" s="41"/>
      <c r="C64" s="7502">
        <v>84</v>
      </c>
      <c r="D64" s="7495" t="s">
        <v>4731</v>
      </c>
      <c r="E64" s="7496"/>
      <c r="F64" s="7495"/>
      <c r="G64" s="7498"/>
      <c r="H64" s="1325">
        <f>SUM(H65:H68)</f>
        <v>0</v>
      </c>
      <c r="I64" s="1325">
        <f>SUM(I65:I68)</f>
        <v>0</v>
      </c>
      <c r="J64" s="1325">
        <f t="shared" si="0"/>
        <v>0</v>
      </c>
      <c r="K64" s="1326">
        <f t="shared" si="1"/>
        <v>0</v>
      </c>
      <c r="L64" s="1327"/>
      <c r="M64" s="8988"/>
      <c r="N64" s="8988"/>
      <c r="O64" s="8988"/>
      <c r="P64" s="8988"/>
      <c r="Q64" s="8988"/>
      <c r="R64" s="8988"/>
      <c r="S64" s="8988"/>
      <c r="T64" s="8989"/>
      <c r="U64" s="625"/>
      <c r="V64" s="634"/>
    </row>
    <row r="65" spans="1:22" s="1138" customFormat="1" ht="13.2">
      <c r="A65" s="171"/>
      <c r="B65" s="41"/>
      <c r="C65" s="690"/>
      <c r="D65" s="7493">
        <v>84.1</v>
      </c>
      <c r="E65" s="7495" t="s">
        <v>4857</v>
      </c>
      <c r="F65" s="7496"/>
      <c r="G65" s="7498"/>
      <c r="H65" s="1324">
        <v>0</v>
      </c>
      <c r="I65" s="1325">
        <f t="shared" ref="I65:I70" si="4">SUM(M65:Q65)</f>
        <v>0</v>
      </c>
      <c r="J65" s="1325">
        <f t="shared" si="0"/>
        <v>0</v>
      </c>
      <c r="K65" s="1326">
        <f t="shared" si="1"/>
        <v>0</v>
      </c>
      <c r="L65" s="1327"/>
      <c r="M65" s="1324">
        <v>0</v>
      </c>
      <c r="N65" s="1324">
        <v>0</v>
      </c>
      <c r="O65" s="1324">
        <v>0</v>
      </c>
      <c r="P65" s="1324">
        <v>0</v>
      </c>
      <c r="Q65" s="1324">
        <v>0</v>
      </c>
      <c r="R65" s="1324">
        <v>0</v>
      </c>
      <c r="S65" s="1324">
        <v>0</v>
      </c>
      <c r="T65" s="637">
        <v>0</v>
      </c>
      <c r="U65" s="625"/>
      <c r="V65" s="634"/>
    </row>
    <row r="66" spans="1:22" s="1138" customFormat="1" ht="13.2">
      <c r="A66" s="171"/>
      <c r="B66" s="41"/>
      <c r="C66" s="690"/>
      <c r="D66" s="7493">
        <v>84.2</v>
      </c>
      <c r="E66" s="7495" t="s">
        <v>4858</v>
      </c>
      <c r="F66" s="7496"/>
      <c r="G66" s="7498"/>
      <c r="H66" s="1324">
        <v>0</v>
      </c>
      <c r="I66" s="1325">
        <f t="shared" si="4"/>
        <v>0</v>
      </c>
      <c r="J66" s="1325">
        <f t="shared" si="0"/>
        <v>0</v>
      </c>
      <c r="K66" s="1326">
        <f t="shared" si="1"/>
        <v>0</v>
      </c>
      <c r="L66" s="1327"/>
      <c r="M66" s="1324">
        <v>0</v>
      </c>
      <c r="N66" s="1324">
        <v>0</v>
      </c>
      <c r="O66" s="1324">
        <v>0</v>
      </c>
      <c r="P66" s="1324">
        <v>0</v>
      </c>
      <c r="Q66" s="1324">
        <v>0</v>
      </c>
      <c r="R66" s="1324">
        <v>0</v>
      </c>
      <c r="S66" s="1324">
        <v>0</v>
      </c>
      <c r="T66" s="637">
        <v>0</v>
      </c>
      <c r="U66" s="625"/>
      <c r="V66" s="634"/>
    </row>
    <row r="67" spans="1:22" s="1138" customFormat="1" ht="13.2">
      <c r="A67" s="171"/>
      <c r="B67" s="41"/>
      <c r="C67" s="690"/>
      <c r="D67" s="7493">
        <v>84.3</v>
      </c>
      <c r="E67" s="7495" t="s">
        <v>4859</v>
      </c>
      <c r="F67" s="7496"/>
      <c r="G67" s="7499"/>
      <c r="H67" s="1324">
        <v>0</v>
      </c>
      <c r="I67" s="1325">
        <f t="shared" si="4"/>
        <v>0</v>
      </c>
      <c r="J67" s="1325">
        <f t="shared" si="0"/>
        <v>0</v>
      </c>
      <c r="K67" s="1326">
        <f t="shared" si="1"/>
        <v>0</v>
      </c>
      <c r="L67" s="1327"/>
      <c r="M67" s="1324">
        <v>0</v>
      </c>
      <c r="N67" s="1324">
        <v>0</v>
      </c>
      <c r="O67" s="1324">
        <v>0</v>
      </c>
      <c r="P67" s="1324">
        <v>0</v>
      </c>
      <c r="Q67" s="1324">
        <v>0</v>
      </c>
      <c r="R67" s="1324">
        <v>0</v>
      </c>
      <c r="S67" s="1324">
        <v>0</v>
      </c>
      <c r="T67" s="637">
        <v>0</v>
      </c>
      <c r="U67" s="625"/>
      <c r="V67" s="634"/>
    </row>
    <row r="68" spans="1:22" s="1138" customFormat="1" ht="13.2">
      <c r="A68" s="171"/>
      <c r="B68" s="41"/>
      <c r="C68" s="690"/>
      <c r="D68" s="7493">
        <v>84.4</v>
      </c>
      <c r="E68" s="7495" t="s">
        <v>902</v>
      </c>
      <c r="F68" s="7496"/>
      <c r="G68" s="7498"/>
      <c r="H68" s="1324">
        <v>0</v>
      </c>
      <c r="I68" s="1325">
        <f t="shared" si="4"/>
        <v>0</v>
      </c>
      <c r="J68" s="1325">
        <f t="shared" si="0"/>
        <v>0</v>
      </c>
      <c r="K68" s="1326">
        <f t="shared" si="1"/>
        <v>0</v>
      </c>
      <c r="L68" s="1327"/>
      <c r="M68" s="1324">
        <v>0</v>
      </c>
      <c r="N68" s="1324">
        <v>0</v>
      </c>
      <c r="O68" s="1324">
        <v>0</v>
      </c>
      <c r="P68" s="1324">
        <v>0</v>
      </c>
      <c r="Q68" s="1324">
        <v>0</v>
      </c>
      <c r="R68" s="1324">
        <v>0</v>
      </c>
      <c r="S68" s="1324">
        <v>0</v>
      </c>
      <c r="T68" s="637">
        <v>0</v>
      </c>
      <c r="U68" s="625"/>
      <c r="V68" s="634"/>
    </row>
    <row r="69" spans="1:22" s="1138" customFormat="1" ht="13.2">
      <c r="A69" s="171"/>
      <c r="B69" s="41"/>
      <c r="C69" s="7502">
        <v>85</v>
      </c>
      <c r="D69" s="7495" t="s">
        <v>4720</v>
      </c>
      <c r="E69" s="7496"/>
      <c r="F69" s="7495"/>
      <c r="G69" s="7499"/>
      <c r="H69" s="1324">
        <v>0</v>
      </c>
      <c r="I69" s="1325">
        <f t="shared" si="4"/>
        <v>0</v>
      </c>
      <c r="J69" s="1325">
        <f t="shared" si="0"/>
        <v>0</v>
      </c>
      <c r="K69" s="1326">
        <f t="shared" si="1"/>
        <v>0</v>
      </c>
      <c r="L69" s="1327"/>
      <c r="M69" s="1324">
        <v>0</v>
      </c>
      <c r="N69" s="1324">
        <v>0</v>
      </c>
      <c r="O69" s="1324">
        <v>0</v>
      </c>
      <c r="P69" s="1324">
        <v>0</v>
      </c>
      <c r="Q69" s="1324">
        <v>0</v>
      </c>
      <c r="R69" s="1324">
        <v>0</v>
      </c>
      <c r="S69" s="1324">
        <v>0</v>
      </c>
      <c r="T69" s="637">
        <v>0</v>
      </c>
      <c r="U69" s="625"/>
      <c r="V69" s="634"/>
    </row>
    <row r="70" spans="1:22" s="1138" customFormat="1" ht="13.2">
      <c r="A70" s="171"/>
      <c r="B70" s="41"/>
      <c r="C70" s="690">
        <v>86</v>
      </c>
      <c r="D70" s="7495" t="s">
        <v>4735</v>
      </c>
      <c r="E70" s="7496"/>
      <c r="F70" s="7495"/>
      <c r="G70" s="7498"/>
      <c r="H70" s="1324">
        <v>0</v>
      </c>
      <c r="I70" s="1325">
        <f t="shared" si="4"/>
        <v>0</v>
      </c>
      <c r="J70" s="1325">
        <f t="shared" si="0"/>
        <v>0</v>
      </c>
      <c r="K70" s="1326">
        <f t="shared" si="1"/>
        <v>0</v>
      </c>
      <c r="L70" s="1330">
        <f>IFERROR(I70/I71,0)</f>
        <v>0</v>
      </c>
      <c r="M70" s="1324">
        <v>0</v>
      </c>
      <c r="N70" s="1324">
        <v>0</v>
      </c>
      <c r="O70" s="1324">
        <v>0</v>
      </c>
      <c r="P70" s="1324">
        <v>0</v>
      </c>
      <c r="Q70" s="1324">
        <v>0</v>
      </c>
      <c r="R70" s="1324">
        <v>0</v>
      </c>
      <c r="S70" s="1324">
        <v>0</v>
      </c>
      <c r="T70" s="637">
        <v>0</v>
      </c>
      <c r="U70" s="625"/>
      <c r="V70" s="634"/>
    </row>
    <row r="71" spans="1:22" s="1139" customFormat="1" ht="15.6">
      <c r="A71" s="171"/>
      <c r="B71" s="41"/>
      <c r="C71" s="7506" t="s">
        <v>1036</v>
      </c>
      <c r="D71" s="696"/>
      <c r="E71" s="697"/>
      <c r="F71" s="697"/>
      <c r="G71" s="159"/>
      <c r="H71" s="1325">
        <f>H15+H21+H22+H23+H24+H25+H26+H56+H57+H63+H64+H69+H70</f>
        <v>0</v>
      </c>
      <c r="I71" s="1325">
        <f>I15+I21+I22+I23+I24+I25+I26+I56+I57+I63+I64+I69+I70</f>
        <v>0</v>
      </c>
      <c r="J71" s="1325">
        <f t="shared" si="0"/>
        <v>0</v>
      </c>
      <c r="K71" s="1326">
        <f>IFERROR(J71/H71,0)</f>
        <v>0</v>
      </c>
      <c r="L71" s="1327"/>
      <c r="M71" s="1324"/>
      <c r="N71" s="1324"/>
      <c r="O71" s="1324"/>
      <c r="P71" s="1328"/>
      <c r="Q71" s="1328"/>
      <c r="R71" s="1324"/>
      <c r="S71" s="1328"/>
      <c r="T71" s="626"/>
      <c r="U71" s="627"/>
      <c r="V71" s="635"/>
    </row>
    <row r="72" spans="1:22" s="1140" customFormat="1" ht="13.8">
      <c r="A72" s="171"/>
      <c r="B72" s="41"/>
      <c r="C72" s="690"/>
      <c r="D72" s="7507"/>
      <c r="E72" s="7497"/>
      <c r="F72" s="7497"/>
      <c r="G72" s="7508"/>
      <c r="H72" s="1327"/>
      <c r="I72" s="1327"/>
      <c r="J72" s="1327"/>
      <c r="K72" s="1327"/>
      <c r="L72" s="1327"/>
      <c r="M72" s="1327"/>
      <c r="N72" s="1327"/>
      <c r="O72" s="1327"/>
      <c r="P72" s="1331"/>
      <c r="Q72" s="1331"/>
      <c r="R72" s="1327"/>
      <c r="S72" s="1331"/>
      <c r="T72" s="626"/>
      <c r="U72" s="628"/>
      <c r="V72" s="636"/>
    </row>
    <row r="73" spans="1:22" s="1140" customFormat="1" ht="15.6">
      <c r="A73" s="171"/>
      <c r="B73" s="41"/>
      <c r="C73" s="691" t="s">
        <v>4860</v>
      </c>
      <c r="D73" s="7509"/>
      <c r="E73" s="7510"/>
      <c r="F73" s="7496"/>
      <c r="G73" s="7511"/>
      <c r="H73" s="1332"/>
      <c r="I73" s="1332"/>
      <c r="J73" s="1332"/>
      <c r="K73" s="1332"/>
      <c r="L73" s="1333"/>
      <c r="M73" s="1332"/>
      <c r="N73" s="1332"/>
      <c r="O73" s="1332"/>
      <c r="P73" s="1332"/>
      <c r="Q73" s="1332"/>
      <c r="R73" s="1332"/>
      <c r="S73" s="1332"/>
      <c r="T73" s="626"/>
      <c r="U73" s="628"/>
      <c r="V73" s="636"/>
    </row>
    <row r="74" spans="1:22" s="1139" customFormat="1" ht="15" customHeight="1">
      <c r="A74" s="171"/>
      <c r="B74" s="41"/>
      <c r="C74" s="690">
        <v>87</v>
      </c>
      <c r="D74" s="7510" t="s">
        <v>4861</v>
      </c>
      <c r="E74" s="7512"/>
      <c r="F74" s="7496"/>
      <c r="G74" s="7511"/>
      <c r="H74" s="1334">
        <f>SUM(H75:H79)</f>
        <v>0</v>
      </c>
      <c r="I74" s="1334">
        <f>SUM(I75:I79)</f>
        <v>0</v>
      </c>
      <c r="J74" s="1325">
        <f>I74-H74</f>
        <v>0</v>
      </c>
      <c r="K74" s="1326">
        <f>IFERROR(J74/H74,0)</f>
        <v>0</v>
      </c>
      <c r="L74" s="1333"/>
      <c r="M74" s="8988"/>
      <c r="N74" s="8988"/>
      <c r="O74" s="8988"/>
      <c r="P74" s="8988"/>
      <c r="Q74" s="8988"/>
      <c r="R74" s="8988"/>
      <c r="S74" s="8988"/>
      <c r="T74" s="8989"/>
      <c r="U74" s="627"/>
      <c r="V74" s="635"/>
    </row>
    <row r="75" spans="1:22" s="1139" customFormat="1">
      <c r="A75" s="171"/>
      <c r="B75" s="41"/>
      <c r="C75" s="7513"/>
      <c r="D75" s="701">
        <v>87.1</v>
      </c>
      <c r="E75" s="702" t="s">
        <v>4862</v>
      </c>
      <c r="F75" s="703"/>
      <c r="G75" s="468"/>
      <c r="H75" s="1324">
        <v>0</v>
      </c>
      <c r="I75" s="1335">
        <f t="shared" ref="I75:I81" si="5">SUM($M75:$Q75)</f>
        <v>0</v>
      </c>
      <c r="J75" s="1325">
        <f>I75-H75</f>
        <v>0</v>
      </c>
      <c r="K75" s="1326">
        <f>IFERROR(J75/H75,0)</f>
        <v>0</v>
      </c>
      <c r="L75" s="1336"/>
      <c r="M75" s="1324">
        <v>0</v>
      </c>
      <c r="N75" s="1324">
        <v>0</v>
      </c>
      <c r="O75" s="1324">
        <v>0</v>
      </c>
      <c r="P75" s="1324">
        <v>0</v>
      </c>
      <c r="Q75" s="1324">
        <v>0</v>
      </c>
      <c r="R75" s="1324">
        <v>0</v>
      </c>
      <c r="S75" s="1324">
        <v>0</v>
      </c>
      <c r="T75" s="637">
        <v>0</v>
      </c>
      <c r="U75" s="627"/>
      <c r="V75" s="635"/>
    </row>
    <row r="76" spans="1:22" s="1139" customFormat="1">
      <c r="A76" s="171"/>
      <c r="B76" s="41"/>
      <c r="C76" s="690"/>
      <c r="D76" s="7514">
        <v>87.2</v>
      </c>
      <c r="E76" s="7515" t="s">
        <v>4863</v>
      </c>
      <c r="F76" s="7516"/>
      <c r="G76" s="7517"/>
      <c r="H76" s="1324">
        <v>0</v>
      </c>
      <c r="I76" s="1335">
        <f t="shared" si="5"/>
        <v>0</v>
      </c>
      <c r="J76" s="1325">
        <f t="shared" ref="J76:J106" si="6">I76-H76</f>
        <v>0</v>
      </c>
      <c r="K76" s="1326">
        <f t="shared" ref="K76:K105" si="7">IFERROR(J76/H76,0)</f>
        <v>0</v>
      </c>
      <c r="L76" s="1336"/>
      <c r="M76" s="1324">
        <v>0</v>
      </c>
      <c r="N76" s="1324">
        <v>0</v>
      </c>
      <c r="O76" s="1324">
        <v>0</v>
      </c>
      <c r="P76" s="1324">
        <v>0</v>
      </c>
      <c r="Q76" s="1324">
        <v>0</v>
      </c>
      <c r="R76" s="1324">
        <v>0</v>
      </c>
      <c r="S76" s="1324">
        <v>0</v>
      </c>
      <c r="T76" s="637">
        <v>0</v>
      </c>
      <c r="U76" s="627"/>
      <c r="V76" s="635"/>
    </row>
    <row r="77" spans="1:22" s="1139" customFormat="1">
      <c r="A77" s="171"/>
      <c r="B77" s="41"/>
      <c r="C77" s="7513"/>
      <c r="D77" s="701">
        <v>87.3</v>
      </c>
      <c r="E77" s="702" t="s">
        <v>4864</v>
      </c>
      <c r="F77" s="703"/>
      <c r="G77" s="468"/>
      <c r="H77" s="1324">
        <v>0</v>
      </c>
      <c r="I77" s="1335">
        <f t="shared" si="5"/>
        <v>0</v>
      </c>
      <c r="J77" s="1325">
        <f t="shared" si="6"/>
        <v>0</v>
      </c>
      <c r="K77" s="1326">
        <f t="shared" si="7"/>
        <v>0</v>
      </c>
      <c r="L77" s="1336"/>
      <c r="M77" s="1324">
        <v>0</v>
      </c>
      <c r="N77" s="1324">
        <v>0</v>
      </c>
      <c r="O77" s="1324">
        <v>0</v>
      </c>
      <c r="P77" s="1324">
        <v>0</v>
      </c>
      <c r="Q77" s="1324">
        <v>0</v>
      </c>
      <c r="R77" s="1324">
        <v>0</v>
      </c>
      <c r="S77" s="1324">
        <v>0</v>
      </c>
      <c r="T77" s="637">
        <v>0</v>
      </c>
      <c r="U77" s="627"/>
      <c r="V77" s="635"/>
    </row>
    <row r="78" spans="1:22" s="1139" customFormat="1">
      <c r="A78" s="265"/>
      <c r="B78" s="4"/>
      <c r="C78" s="692"/>
      <c r="D78" s="7514">
        <v>87.4</v>
      </c>
      <c r="E78" s="7515" t="s">
        <v>4865</v>
      </c>
      <c r="F78" s="7516"/>
      <c r="G78" s="7517"/>
      <c r="H78" s="1324">
        <v>0</v>
      </c>
      <c r="I78" s="1335">
        <f t="shared" si="5"/>
        <v>0</v>
      </c>
      <c r="J78" s="1325">
        <f t="shared" si="6"/>
        <v>0</v>
      </c>
      <c r="K78" s="1326">
        <f t="shared" si="7"/>
        <v>0</v>
      </c>
      <c r="L78" s="1336"/>
      <c r="M78" s="1324">
        <v>0</v>
      </c>
      <c r="N78" s="1324">
        <v>0</v>
      </c>
      <c r="O78" s="1324">
        <v>0</v>
      </c>
      <c r="P78" s="1324">
        <v>0</v>
      </c>
      <c r="Q78" s="1324">
        <v>0</v>
      </c>
      <c r="R78" s="1324">
        <v>0</v>
      </c>
      <c r="S78" s="1324">
        <v>0</v>
      </c>
      <c r="T78" s="637">
        <v>0</v>
      </c>
      <c r="U78" s="627"/>
      <c r="V78" s="635"/>
    </row>
    <row r="79" spans="1:22" s="1139" customFormat="1">
      <c r="A79" s="265"/>
      <c r="B79" s="4"/>
      <c r="C79" s="692"/>
      <c r="D79" s="7514">
        <v>87.5</v>
      </c>
      <c r="E79" s="7515" t="s">
        <v>4866</v>
      </c>
      <c r="F79" s="7516"/>
      <c r="G79" s="7518"/>
      <c r="H79" s="1324">
        <v>0</v>
      </c>
      <c r="I79" s="1335">
        <f t="shared" si="5"/>
        <v>0</v>
      </c>
      <c r="J79" s="1325">
        <f t="shared" si="6"/>
        <v>0</v>
      </c>
      <c r="K79" s="1326">
        <f t="shared" si="7"/>
        <v>0</v>
      </c>
      <c r="L79" s="1336"/>
      <c r="M79" s="1324">
        <v>0</v>
      </c>
      <c r="N79" s="1324">
        <v>0</v>
      </c>
      <c r="O79" s="1324">
        <v>0</v>
      </c>
      <c r="P79" s="1324">
        <v>0</v>
      </c>
      <c r="Q79" s="1324">
        <v>0</v>
      </c>
      <c r="R79" s="1324">
        <v>0</v>
      </c>
      <c r="S79" s="1324">
        <v>0</v>
      </c>
      <c r="T79" s="637">
        <v>0</v>
      </c>
      <c r="U79" s="627"/>
      <c r="V79" s="635"/>
    </row>
    <row r="80" spans="1:22" s="1139" customFormat="1">
      <c r="A80" s="265"/>
      <c r="B80" s="4"/>
      <c r="C80" s="7519">
        <v>88</v>
      </c>
      <c r="D80" s="700" t="s">
        <v>4867</v>
      </c>
      <c r="E80" s="7512"/>
      <c r="F80" s="599"/>
      <c r="G80" s="7511"/>
      <c r="H80" s="1324">
        <v>0</v>
      </c>
      <c r="I80" s="1334">
        <f t="shared" si="5"/>
        <v>0</v>
      </c>
      <c r="J80" s="1325">
        <f t="shared" si="6"/>
        <v>0</v>
      </c>
      <c r="K80" s="1326">
        <f t="shared" si="7"/>
        <v>0</v>
      </c>
      <c r="L80" s="1333"/>
      <c r="M80" s="1324">
        <v>0</v>
      </c>
      <c r="N80" s="1324">
        <v>0</v>
      </c>
      <c r="O80" s="1324">
        <v>0</v>
      </c>
      <c r="P80" s="1324">
        <v>0</v>
      </c>
      <c r="Q80" s="1324">
        <v>0</v>
      </c>
      <c r="R80" s="1324">
        <v>0</v>
      </c>
      <c r="S80" s="1324">
        <v>0</v>
      </c>
      <c r="T80" s="637">
        <v>0</v>
      </c>
      <c r="U80" s="627"/>
      <c r="V80" s="635"/>
    </row>
    <row r="81" spans="1:22" s="1139" customFormat="1">
      <c r="A81" s="265"/>
      <c r="B81" s="4"/>
      <c r="C81" s="693">
        <v>89</v>
      </c>
      <c r="D81" s="7510" t="s">
        <v>4868</v>
      </c>
      <c r="E81" s="7512"/>
      <c r="F81" s="7496"/>
      <c r="G81" s="7511"/>
      <c r="H81" s="1324">
        <v>0</v>
      </c>
      <c r="I81" s="1334">
        <f t="shared" si="5"/>
        <v>0</v>
      </c>
      <c r="J81" s="1325">
        <f>I81-H81</f>
        <v>0</v>
      </c>
      <c r="K81" s="1326">
        <f t="shared" si="7"/>
        <v>0</v>
      </c>
      <c r="L81" s="1333"/>
      <c r="M81" s="1324">
        <v>0</v>
      </c>
      <c r="N81" s="1324">
        <v>0</v>
      </c>
      <c r="O81" s="1324">
        <v>0</v>
      </c>
      <c r="P81" s="1324">
        <v>0</v>
      </c>
      <c r="Q81" s="1324">
        <v>0</v>
      </c>
      <c r="R81" s="1324">
        <v>0</v>
      </c>
      <c r="S81" s="1324">
        <v>0</v>
      </c>
      <c r="T81" s="637">
        <v>0</v>
      </c>
      <c r="U81" s="627"/>
      <c r="V81" s="635"/>
    </row>
    <row r="82" spans="1:22" s="1139" customFormat="1">
      <c r="A82" s="265"/>
      <c r="B82" s="4"/>
      <c r="C82" s="693">
        <v>90</v>
      </c>
      <c r="D82" s="7510" t="s">
        <v>4754</v>
      </c>
      <c r="E82" s="7512"/>
      <c r="F82" s="7496"/>
      <c r="G82" s="7520"/>
      <c r="H82" s="1334">
        <f>SUM(H83:H86)</f>
        <v>0</v>
      </c>
      <c r="I82" s="1334">
        <f>SUM(I83:I86)</f>
        <v>0</v>
      </c>
      <c r="J82" s="1325">
        <f t="shared" si="6"/>
        <v>0</v>
      </c>
      <c r="K82" s="1326">
        <f t="shared" si="7"/>
        <v>0</v>
      </c>
      <c r="L82" s="1333"/>
      <c r="M82" s="1324">
        <v>0</v>
      </c>
      <c r="N82" s="1324">
        <v>0</v>
      </c>
      <c r="O82" s="1324">
        <v>0</v>
      </c>
      <c r="P82" s="1324">
        <v>0</v>
      </c>
      <c r="Q82" s="1324">
        <v>0</v>
      </c>
      <c r="R82" s="1324">
        <v>0</v>
      </c>
      <c r="S82" s="1324">
        <v>0</v>
      </c>
      <c r="T82" s="637">
        <v>0</v>
      </c>
      <c r="U82" s="627"/>
      <c r="V82" s="635"/>
    </row>
    <row r="83" spans="1:22" s="1139" customFormat="1">
      <c r="A83" s="265"/>
      <c r="B83" s="4"/>
      <c r="C83" s="693"/>
      <c r="D83" s="7510">
        <v>90.1</v>
      </c>
      <c r="E83" s="7515" t="s">
        <v>4869</v>
      </c>
      <c r="F83" s="7496"/>
      <c r="G83" s="7520"/>
      <c r="H83" s="1324">
        <v>0</v>
      </c>
      <c r="I83" s="1334">
        <f t="shared" ref="I83:I88" si="8">SUM($M83:$Q83)</f>
        <v>0</v>
      </c>
      <c r="J83" s="1325">
        <f t="shared" si="6"/>
        <v>0</v>
      </c>
      <c r="K83" s="1326">
        <f t="shared" si="7"/>
        <v>0</v>
      </c>
      <c r="L83" s="1333"/>
      <c r="M83" s="1324"/>
      <c r="N83" s="1324"/>
      <c r="O83" s="1324"/>
      <c r="P83" s="1324"/>
      <c r="Q83" s="1324"/>
      <c r="R83" s="1324"/>
      <c r="S83" s="1324"/>
      <c r="T83" s="637"/>
      <c r="U83" s="627"/>
      <c r="V83" s="635"/>
    </row>
    <row r="84" spans="1:22" s="1139" customFormat="1">
      <c r="A84" s="265"/>
      <c r="B84" s="4"/>
      <c r="C84" s="693"/>
      <c r="D84" s="7510">
        <v>90.2</v>
      </c>
      <c r="E84" s="7515" t="s">
        <v>4870</v>
      </c>
      <c r="F84" s="7496"/>
      <c r="G84" s="7520"/>
      <c r="H84" s="1324">
        <v>0</v>
      </c>
      <c r="I84" s="1334">
        <f t="shared" si="8"/>
        <v>0</v>
      </c>
      <c r="J84" s="1325">
        <f t="shared" si="6"/>
        <v>0</v>
      </c>
      <c r="K84" s="1326">
        <f t="shared" si="7"/>
        <v>0</v>
      </c>
      <c r="L84" s="1333"/>
      <c r="M84" s="1324"/>
      <c r="N84" s="1324"/>
      <c r="O84" s="1324"/>
      <c r="P84" s="1324"/>
      <c r="Q84" s="1324"/>
      <c r="R84" s="1324"/>
      <c r="S84" s="1324"/>
      <c r="T84" s="637"/>
      <c r="U84" s="627"/>
      <c r="V84" s="635"/>
    </row>
    <row r="85" spans="1:22" s="1139" customFormat="1">
      <c r="A85" s="265"/>
      <c r="B85" s="4"/>
      <c r="C85" s="693"/>
      <c r="D85" s="7510">
        <v>90.3</v>
      </c>
      <c r="E85" s="7515" t="s">
        <v>4871</v>
      </c>
      <c r="F85" s="7496"/>
      <c r="G85" s="7520"/>
      <c r="H85" s="1324">
        <v>0</v>
      </c>
      <c r="I85" s="1334">
        <f t="shared" si="8"/>
        <v>0</v>
      </c>
      <c r="J85" s="1325">
        <f>I85-H85</f>
        <v>0</v>
      </c>
      <c r="K85" s="1326">
        <f t="shared" si="7"/>
        <v>0</v>
      </c>
      <c r="L85" s="1333"/>
      <c r="M85" s="1324"/>
      <c r="N85" s="1324"/>
      <c r="O85" s="1324"/>
      <c r="P85" s="1324"/>
      <c r="Q85" s="1324"/>
      <c r="R85" s="1324"/>
      <c r="S85" s="1324"/>
      <c r="T85" s="637"/>
      <c r="U85" s="627"/>
      <c r="V85" s="635"/>
    </row>
    <row r="86" spans="1:22" s="1139" customFormat="1">
      <c r="A86" s="265"/>
      <c r="B86" s="4"/>
      <c r="C86" s="693"/>
      <c r="D86" s="7510">
        <v>90.4</v>
      </c>
      <c r="E86" s="7515" t="s">
        <v>4872</v>
      </c>
      <c r="F86" s="7496"/>
      <c r="G86" s="7520"/>
      <c r="H86" s="1324">
        <v>0</v>
      </c>
      <c r="I86" s="1334">
        <f t="shared" si="8"/>
        <v>0</v>
      </c>
      <c r="J86" s="1325">
        <f t="shared" si="6"/>
        <v>0</v>
      </c>
      <c r="K86" s="1326">
        <f t="shared" si="7"/>
        <v>0</v>
      </c>
      <c r="L86" s="1333"/>
      <c r="M86" s="1324"/>
      <c r="N86" s="1324"/>
      <c r="O86" s="1324"/>
      <c r="P86" s="1324"/>
      <c r="Q86" s="1324"/>
      <c r="R86" s="1324"/>
      <c r="S86" s="1324"/>
      <c r="T86" s="637"/>
      <c r="U86" s="627"/>
      <c r="V86" s="635"/>
    </row>
    <row r="87" spans="1:22" s="1139" customFormat="1">
      <c r="A87" s="265"/>
      <c r="B87" s="4"/>
      <c r="C87" s="693">
        <v>91</v>
      </c>
      <c r="D87" s="7510" t="s">
        <v>4873</v>
      </c>
      <c r="E87" s="7512"/>
      <c r="F87" s="7496"/>
      <c r="G87" s="7511"/>
      <c r="H87" s="1324">
        <v>0</v>
      </c>
      <c r="I87" s="1334">
        <f t="shared" si="8"/>
        <v>0</v>
      </c>
      <c r="J87" s="1325">
        <f t="shared" si="6"/>
        <v>0</v>
      </c>
      <c r="K87" s="1326">
        <f t="shared" si="7"/>
        <v>0</v>
      </c>
      <c r="L87" s="1333"/>
      <c r="M87" s="1324">
        <v>0</v>
      </c>
      <c r="N87" s="1324">
        <v>0</v>
      </c>
      <c r="O87" s="1324">
        <v>0</v>
      </c>
      <c r="P87" s="1324">
        <v>0</v>
      </c>
      <c r="Q87" s="1324">
        <v>0</v>
      </c>
      <c r="R87" s="1324">
        <v>0</v>
      </c>
      <c r="S87" s="1324">
        <v>0</v>
      </c>
      <c r="T87" s="637">
        <v>0</v>
      </c>
      <c r="U87" s="627"/>
      <c r="V87" s="635"/>
    </row>
    <row r="88" spans="1:22" s="1139" customFormat="1">
      <c r="A88" s="265"/>
      <c r="B88" s="4"/>
      <c r="C88" s="7519">
        <v>92</v>
      </c>
      <c r="D88" s="700" t="s">
        <v>4874</v>
      </c>
      <c r="E88" s="7512"/>
      <c r="F88" s="599"/>
      <c r="G88" s="7511"/>
      <c r="H88" s="1324">
        <v>0</v>
      </c>
      <c r="I88" s="1334">
        <f t="shared" si="8"/>
        <v>0</v>
      </c>
      <c r="J88" s="1325">
        <f t="shared" si="6"/>
        <v>0</v>
      </c>
      <c r="K88" s="1326">
        <f t="shared" si="7"/>
        <v>0</v>
      </c>
      <c r="L88" s="1333"/>
      <c r="M88" s="1324">
        <v>0</v>
      </c>
      <c r="N88" s="1324">
        <v>0</v>
      </c>
      <c r="O88" s="1324">
        <v>0</v>
      </c>
      <c r="P88" s="1324">
        <v>0</v>
      </c>
      <c r="Q88" s="1324">
        <v>0</v>
      </c>
      <c r="R88" s="1324">
        <v>0</v>
      </c>
      <c r="S88" s="1324">
        <v>0</v>
      </c>
      <c r="T88" s="637">
        <v>0</v>
      </c>
      <c r="U88" s="627"/>
      <c r="V88" s="635"/>
    </row>
    <row r="89" spans="1:22" s="1139" customFormat="1">
      <c r="A89" s="265"/>
      <c r="B89" s="4"/>
      <c r="C89" s="693">
        <v>93</v>
      </c>
      <c r="D89" s="7521" t="s">
        <v>4875</v>
      </c>
      <c r="E89" s="7512"/>
      <c r="F89" s="7504"/>
      <c r="G89" s="7511"/>
      <c r="H89" s="1334">
        <f>SUM(H90:H93)</f>
        <v>0</v>
      </c>
      <c r="I89" s="1334">
        <f>SUM(I90:I93)</f>
        <v>0</v>
      </c>
      <c r="J89" s="1325">
        <f t="shared" si="6"/>
        <v>0</v>
      </c>
      <c r="K89" s="1326">
        <f t="shared" si="7"/>
        <v>0</v>
      </c>
      <c r="L89" s="1333"/>
      <c r="M89" s="8988"/>
      <c r="N89" s="8988"/>
      <c r="O89" s="8988"/>
      <c r="P89" s="8988"/>
      <c r="Q89" s="8988"/>
      <c r="R89" s="8988"/>
      <c r="S89" s="8988"/>
      <c r="T89" s="8989"/>
      <c r="U89" s="627"/>
      <c r="V89" s="635"/>
    </row>
    <row r="90" spans="1:22" s="1139" customFormat="1">
      <c r="A90" s="265"/>
      <c r="B90" s="4"/>
      <c r="C90" s="692"/>
      <c r="D90" s="7522">
        <v>93.1</v>
      </c>
      <c r="E90" s="7515" t="s">
        <v>4876</v>
      </c>
      <c r="F90" s="7516"/>
      <c r="G90" s="7517"/>
      <c r="H90" s="1324">
        <v>0</v>
      </c>
      <c r="I90" s="1335">
        <f t="shared" ref="I90:I96" si="9">SUM($M90:$Q90)</f>
        <v>0</v>
      </c>
      <c r="J90" s="1325">
        <f t="shared" si="6"/>
        <v>0</v>
      </c>
      <c r="K90" s="1326">
        <f t="shared" si="7"/>
        <v>0</v>
      </c>
      <c r="L90" s="1336"/>
      <c r="M90" s="1324">
        <v>0</v>
      </c>
      <c r="N90" s="1324">
        <v>0</v>
      </c>
      <c r="O90" s="1324">
        <v>0</v>
      </c>
      <c r="P90" s="1324">
        <v>0</v>
      </c>
      <c r="Q90" s="1324">
        <v>0</v>
      </c>
      <c r="R90" s="1324">
        <v>0</v>
      </c>
      <c r="S90" s="1324">
        <v>0</v>
      </c>
      <c r="T90" s="637">
        <v>0</v>
      </c>
      <c r="U90" s="627"/>
      <c r="V90" s="635"/>
    </row>
    <row r="91" spans="1:22" s="1139" customFormat="1">
      <c r="A91" s="265"/>
      <c r="B91" s="4"/>
      <c r="C91" s="692"/>
      <c r="D91" s="7514">
        <v>93.2</v>
      </c>
      <c r="E91" s="702" t="s">
        <v>4877</v>
      </c>
      <c r="F91" s="703"/>
      <c r="G91" s="7517"/>
      <c r="H91" s="1324">
        <v>0</v>
      </c>
      <c r="I91" s="1335">
        <f t="shared" si="9"/>
        <v>0</v>
      </c>
      <c r="J91" s="1325">
        <f t="shared" si="6"/>
        <v>0</v>
      </c>
      <c r="K91" s="1326">
        <f t="shared" si="7"/>
        <v>0</v>
      </c>
      <c r="L91" s="1336"/>
      <c r="M91" s="1324">
        <v>0</v>
      </c>
      <c r="N91" s="1324">
        <v>0</v>
      </c>
      <c r="O91" s="1324">
        <v>0</v>
      </c>
      <c r="P91" s="1324">
        <v>0</v>
      </c>
      <c r="Q91" s="1324">
        <v>0</v>
      </c>
      <c r="R91" s="1324">
        <v>0</v>
      </c>
      <c r="S91" s="1324">
        <v>0</v>
      </c>
      <c r="T91" s="637">
        <v>0</v>
      </c>
      <c r="U91" s="627"/>
      <c r="V91" s="635"/>
    </row>
    <row r="92" spans="1:22" s="1139" customFormat="1">
      <c r="A92" s="265"/>
      <c r="B92" s="4"/>
      <c r="C92" s="692"/>
      <c r="D92" s="7514">
        <v>93.3</v>
      </c>
      <c r="E92" s="7523" t="s">
        <v>4878</v>
      </c>
      <c r="F92" s="7524"/>
      <c r="G92" s="7517"/>
      <c r="H92" s="1324">
        <v>0</v>
      </c>
      <c r="I92" s="1335">
        <f t="shared" si="9"/>
        <v>0</v>
      </c>
      <c r="J92" s="1325">
        <f t="shared" si="6"/>
        <v>0</v>
      </c>
      <c r="K92" s="1326">
        <f t="shared" si="7"/>
        <v>0</v>
      </c>
      <c r="L92" s="1336"/>
      <c r="M92" s="1324">
        <v>0</v>
      </c>
      <c r="N92" s="1324">
        <v>0</v>
      </c>
      <c r="O92" s="1324">
        <v>0</v>
      </c>
      <c r="P92" s="1324">
        <v>0</v>
      </c>
      <c r="Q92" s="1324">
        <v>0</v>
      </c>
      <c r="R92" s="1324">
        <v>0</v>
      </c>
      <c r="S92" s="1324">
        <v>0</v>
      </c>
      <c r="T92" s="637">
        <v>0</v>
      </c>
      <c r="U92" s="627"/>
      <c r="V92" s="635"/>
    </row>
    <row r="93" spans="1:22" s="1139" customFormat="1">
      <c r="A93" s="265"/>
      <c r="B93" s="4"/>
      <c r="C93" s="692"/>
      <c r="D93" s="7514">
        <v>93.4</v>
      </c>
      <c r="E93" s="7515" t="s">
        <v>4879</v>
      </c>
      <c r="F93" s="7516"/>
      <c r="G93" s="7517"/>
      <c r="H93" s="1324">
        <v>0</v>
      </c>
      <c r="I93" s="1335">
        <f t="shared" si="9"/>
        <v>0</v>
      </c>
      <c r="J93" s="1325">
        <f t="shared" si="6"/>
        <v>0</v>
      </c>
      <c r="K93" s="1326">
        <f t="shared" si="7"/>
        <v>0</v>
      </c>
      <c r="L93" s="1336"/>
      <c r="M93" s="1324">
        <v>0</v>
      </c>
      <c r="N93" s="1324">
        <v>0</v>
      </c>
      <c r="O93" s="1324">
        <v>0</v>
      </c>
      <c r="P93" s="1324">
        <v>0</v>
      </c>
      <c r="Q93" s="1324">
        <v>0</v>
      </c>
      <c r="R93" s="1324">
        <v>0</v>
      </c>
      <c r="S93" s="1324">
        <v>0</v>
      </c>
      <c r="T93" s="637">
        <v>0</v>
      </c>
      <c r="U93" s="627"/>
      <c r="V93" s="635"/>
    </row>
    <row r="94" spans="1:22" s="1139" customFormat="1">
      <c r="A94" s="265"/>
      <c r="B94" s="4"/>
      <c r="C94" s="693">
        <v>94</v>
      </c>
      <c r="D94" s="700" t="s">
        <v>4880</v>
      </c>
      <c r="E94" s="698"/>
      <c r="F94" s="599"/>
      <c r="G94" s="7511"/>
      <c r="H94" s="1324">
        <v>0</v>
      </c>
      <c r="I94" s="1334">
        <f t="shared" si="9"/>
        <v>0</v>
      </c>
      <c r="J94" s="1325">
        <f t="shared" si="6"/>
        <v>0</v>
      </c>
      <c r="K94" s="1326">
        <f t="shared" si="7"/>
        <v>0</v>
      </c>
      <c r="L94" s="1333"/>
      <c r="M94" s="1324">
        <v>0</v>
      </c>
      <c r="N94" s="1324">
        <v>0</v>
      </c>
      <c r="O94" s="1324">
        <v>0</v>
      </c>
      <c r="P94" s="1324">
        <v>0</v>
      </c>
      <c r="Q94" s="1324">
        <v>0</v>
      </c>
      <c r="R94" s="1324">
        <v>0</v>
      </c>
      <c r="S94" s="1324">
        <v>0</v>
      </c>
      <c r="T94" s="637">
        <v>0</v>
      </c>
      <c r="U94" s="627"/>
      <c r="V94" s="635"/>
    </row>
    <row r="95" spans="1:22" s="1139" customFormat="1">
      <c r="A95" s="265"/>
      <c r="B95" s="4"/>
      <c r="C95" s="693">
        <v>95</v>
      </c>
      <c r="D95" s="7525" t="s">
        <v>4881</v>
      </c>
      <c r="E95" s="7512"/>
      <c r="F95" s="7504"/>
      <c r="G95" s="7511"/>
      <c r="H95" s="1324">
        <v>0</v>
      </c>
      <c r="I95" s="1334">
        <f t="shared" si="9"/>
        <v>0</v>
      </c>
      <c r="J95" s="1325">
        <f t="shared" si="6"/>
        <v>0</v>
      </c>
      <c r="K95" s="1326">
        <f t="shared" si="7"/>
        <v>0</v>
      </c>
      <c r="L95" s="1333"/>
      <c r="M95" s="1324">
        <v>0</v>
      </c>
      <c r="N95" s="1324">
        <v>0</v>
      </c>
      <c r="O95" s="1324">
        <v>0</v>
      </c>
      <c r="P95" s="1324">
        <v>0</v>
      </c>
      <c r="Q95" s="1324">
        <v>0</v>
      </c>
      <c r="R95" s="1324">
        <v>0</v>
      </c>
      <c r="S95" s="1324">
        <v>0</v>
      </c>
      <c r="T95" s="637">
        <v>0</v>
      </c>
      <c r="U95" s="627"/>
      <c r="V95" s="635"/>
    </row>
    <row r="96" spans="1:22" s="1139" customFormat="1">
      <c r="A96" s="265"/>
      <c r="B96" s="4"/>
      <c r="C96" s="693">
        <v>96</v>
      </c>
      <c r="D96" s="700" t="s">
        <v>4130</v>
      </c>
      <c r="E96" s="7526"/>
      <c r="F96" s="7496"/>
      <c r="G96" s="7511"/>
      <c r="H96" s="1324">
        <v>0</v>
      </c>
      <c r="I96" s="1334">
        <f t="shared" si="9"/>
        <v>0</v>
      </c>
      <c r="J96" s="1325">
        <f t="shared" si="6"/>
        <v>0</v>
      </c>
      <c r="K96" s="1326">
        <f t="shared" si="7"/>
        <v>0</v>
      </c>
      <c r="L96" s="1333"/>
      <c r="M96" s="1324">
        <v>0</v>
      </c>
      <c r="N96" s="1324">
        <v>0</v>
      </c>
      <c r="O96" s="1324">
        <v>0</v>
      </c>
      <c r="P96" s="1324">
        <v>0</v>
      </c>
      <c r="Q96" s="1324">
        <v>0</v>
      </c>
      <c r="R96" s="1324">
        <v>0</v>
      </c>
      <c r="S96" s="1324">
        <v>0</v>
      </c>
      <c r="T96" s="637">
        <v>0</v>
      </c>
      <c r="U96" s="627"/>
      <c r="V96" s="635"/>
    </row>
    <row r="97" spans="1:22" s="1139" customFormat="1">
      <c r="A97" s="265"/>
      <c r="B97" s="4"/>
      <c r="C97" s="693">
        <v>97</v>
      </c>
      <c r="D97" s="7521" t="s">
        <v>4882</v>
      </c>
      <c r="E97" s="698"/>
      <c r="F97" s="599"/>
      <c r="G97" s="7511"/>
      <c r="H97" s="1334">
        <f>SUM(H98:H102)</f>
        <v>0</v>
      </c>
      <c r="I97" s="1334">
        <f>SUM(I98:I102)</f>
        <v>0</v>
      </c>
      <c r="J97" s="1325">
        <f t="shared" si="6"/>
        <v>0</v>
      </c>
      <c r="K97" s="1326">
        <f t="shared" si="7"/>
        <v>0</v>
      </c>
      <c r="L97" s="1333"/>
      <c r="M97" s="8988"/>
      <c r="N97" s="8988"/>
      <c r="O97" s="8988"/>
      <c r="P97" s="8988"/>
      <c r="Q97" s="8988"/>
      <c r="R97" s="8988"/>
      <c r="S97" s="8988"/>
      <c r="T97" s="8989"/>
      <c r="U97" s="627"/>
      <c r="V97" s="635"/>
    </row>
    <row r="98" spans="1:22" s="1139" customFormat="1">
      <c r="A98" s="265"/>
      <c r="B98" s="4"/>
      <c r="C98" s="692"/>
      <c r="D98" s="7514">
        <v>97.1</v>
      </c>
      <c r="E98" s="7523" t="s">
        <v>4883</v>
      </c>
      <c r="F98" s="7524"/>
      <c r="G98" s="7517"/>
      <c r="H98" s="1324">
        <v>0</v>
      </c>
      <c r="I98" s="1335">
        <f t="shared" ref="I98:I105" si="10">SUM($M98:$Q98)</f>
        <v>0</v>
      </c>
      <c r="J98" s="1325">
        <f t="shared" si="6"/>
        <v>0</v>
      </c>
      <c r="K98" s="1326">
        <f t="shared" si="7"/>
        <v>0</v>
      </c>
      <c r="L98" s="1336"/>
      <c r="M98" s="1324">
        <v>0</v>
      </c>
      <c r="N98" s="1324">
        <v>0</v>
      </c>
      <c r="O98" s="1324">
        <v>0</v>
      </c>
      <c r="P98" s="1324">
        <v>0</v>
      </c>
      <c r="Q98" s="1324">
        <v>0</v>
      </c>
      <c r="R98" s="1324">
        <v>0</v>
      </c>
      <c r="S98" s="1324">
        <v>0</v>
      </c>
      <c r="T98" s="637">
        <v>0</v>
      </c>
      <c r="U98" s="627"/>
      <c r="V98" s="635"/>
    </row>
    <row r="99" spans="1:22" s="1139" customFormat="1">
      <c r="A99" s="265"/>
      <c r="B99" s="4"/>
      <c r="C99" s="692"/>
      <c r="D99" s="701">
        <v>97.2</v>
      </c>
      <c r="E99" s="7515" t="s">
        <v>4884</v>
      </c>
      <c r="F99" s="7516"/>
      <c r="G99" s="7517"/>
      <c r="H99" s="1324">
        <v>0</v>
      </c>
      <c r="I99" s="1335">
        <f t="shared" si="10"/>
        <v>0</v>
      </c>
      <c r="J99" s="1325">
        <f t="shared" si="6"/>
        <v>0</v>
      </c>
      <c r="K99" s="1326">
        <f t="shared" si="7"/>
        <v>0</v>
      </c>
      <c r="L99" s="1336"/>
      <c r="M99" s="1324">
        <v>0</v>
      </c>
      <c r="N99" s="1324">
        <v>0</v>
      </c>
      <c r="O99" s="1324">
        <v>0</v>
      </c>
      <c r="P99" s="1324">
        <v>0</v>
      </c>
      <c r="Q99" s="1324">
        <v>0</v>
      </c>
      <c r="R99" s="1324">
        <v>0</v>
      </c>
      <c r="S99" s="1324">
        <v>0</v>
      </c>
      <c r="T99" s="637">
        <v>0</v>
      </c>
      <c r="U99" s="627"/>
      <c r="V99" s="635"/>
    </row>
    <row r="100" spans="1:22" s="1139" customFormat="1">
      <c r="A100" s="265"/>
      <c r="B100" s="4"/>
      <c r="C100" s="692"/>
      <c r="D100" s="7522">
        <v>97.3</v>
      </c>
      <c r="E100" s="702" t="s">
        <v>4885</v>
      </c>
      <c r="F100" s="703"/>
      <c r="G100" s="7517"/>
      <c r="H100" s="1324">
        <v>0</v>
      </c>
      <c r="I100" s="1335">
        <f t="shared" si="10"/>
        <v>0</v>
      </c>
      <c r="J100" s="1325">
        <f t="shared" si="6"/>
        <v>0</v>
      </c>
      <c r="K100" s="1326">
        <f t="shared" si="7"/>
        <v>0</v>
      </c>
      <c r="L100" s="1336"/>
      <c r="M100" s="1324">
        <v>0</v>
      </c>
      <c r="N100" s="1324">
        <v>0</v>
      </c>
      <c r="O100" s="1324">
        <v>0</v>
      </c>
      <c r="P100" s="1324">
        <v>0</v>
      </c>
      <c r="Q100" s="1324">
        <v>0</v>
      </c>
      <c r="R100" s="1324">
        <v>0</v>
      </c>
      <c r="S100" s="1324">
        <v>0</v>
      </c>
      <c r="T100" s="637">
        <v>0</v>
      </c>
      <c r="U100" s="627"/>
      <c r="V100" s="635"/>
    </row>
    <row r="101" spans="1:22" s="1139" customFormat="1">
      <c r="A101" s="265"/>
      <c r="B101" s="4"/>
      <c r="C101" s="692"/>
      <c r="D101" s="7522">
        <v>97.4</v>
      </c>
      <c r="E101" s="7515" t="s">
        <v>4886</v>
      </c>
      <c r="F101" s="7524"/>
      <c r="G101" s="7517"/>
      <c r="H101" s="1324">
        <v>0</v>
      </c>
      <c r="I101" s="1335">
        <f t="shared" si="10"/>
        <v>0</v>
      </c>
      <c r="J101" s="1325">
        <f t="shared" si="6"/>
        <v>0</v>
      </c>
      <c r="K101" s="1326">
        <f t="shared" si="7"/>
        <v>0</v>
      </c>
      <c r="L101" s="1336"/>
      <c r="M101" s="1324">
        <v>0</v>
      </c>
      <c r="N101" s="1324">
        <v>0</v>
      </c>
      <c r="O101" s="1324">
        <v>0</v>
      </c>
      <c r="P101" s="1324">
        <v>0</v>
      </c>
      <c r="Q101" s="1324">
        <v>0</v>
      </c>
      <c r="R101" s="1324">
        <v>0</v>
      </c>
      <c r="S101" s="1324">
        <v>0</v>
      </c>
      <c r="T101" s="637">
        <v>0</v>
      </c>
      <c r="U101" s="627"/>
      <c r="V101" s="635"/>
    </row>
    <row r="102" spans="1:22" s="1139" customFormat="1">
      <c r="A102" s="265"/>
      <c r="B102" s="4"/>
      <c r="C102" s="692"/>
      <c r="D102" s="7514">
        <v>97.5</v>
      </c>
      <c r="E102" s="7515" t="s">
        <v>4887</v>
      </c>
      <c r="F102" s="7516"/>
      <c r="G102" s="7517"/>
      <c r="H102" s="1324">
        <v>0</v>
      </c>
      <c r="I102" s="1335">
        <f t="shared" si="10"/>
        <v>0</v>
      </c>
      <c r="J102" s="1325">
        <f t="shared" si="6"/>
        <v>0</v>
      </c>
      <c r="K102" s="1326">
        <f t="shared" si="7"/>
        <v>0</v>
      </c>
      <c r="L102" s="1336"/>
      <c r="M102" s="1324">
        <v>0</v>
      </c>
      <c r="N102" s="1324">
        <v>0</v>
      </c>
      <c r="O102" s="1324">
        <v>0</v>
      </c>
      <c r="P102" s="1324">
        <v>0</v>
      </c>
      <c r="Q102" s="1324">
        <v>0</v>
      </c>
      <c r="R102" s="1324">
        <v>0</v>
      </c>
      <c r="S102" s="1324">
        <v>0</v>
      </c>
      <c r="T102" s="637">
        <v>0</v>
      </c>
      <c r="U102" s="627"/>
      <c r="V102" s="635"/>
    </row>
    <row r="103" spans="1:22" s="1139" customFormat="1">
      <c r="A103" s="265"/>
      <c r="B103" s="4"/>
      <c r="C103" s="693">
        <v>98</v>
      </c>
      <c r="D103" s="700" t="s">
        <v>4888</v>
      </c>
      <c r="E103" s="7512"/>
      <c r="F103" s="7496"/>
      <c r="G103" s="7511"/>
      <c r="H103" s="1324">
        <v>0</v>
      </c>
      <c r="I103" s="1334">
        <f t="shared" si="10"/>
        <v>0</v>
      </c>
      <c r="J103" s="1325">
        <f t="shared" si="6"/>
        <v>0</v>
      </c>
      <c r="K103" s="1326">
        <f t="shared" si="7"/>
        <v>0</v>
      </c>
      <c r="L103" s="1333"/>
      <c r="M103" s="1324">
        <v>0</v>
      </c>
      <c r="N103" s="1324">
        <v>0</v>
      </c>
      <c r="O103" s="1324">
        <v>0</v>
      </c>
      <c r="P103" s="1324">
        <v>0</v>
      </c>
      <c r="Q103" s="1324">
        <v>0</v>
      </c>
      <c r="R103" s="1324">
        <v>0</v>
      </c>
      <c r="S103" s="1324">
        <v>0</v>
      </c>
      <c r="T103" s="637">
        <v>0</v>
      </c>
      <c r="U103" s="627"/>
      <c r="V103" s="635"/>
    </row>
    <row r="104" spans="1:22" s="1139" customFormat="1">
      <c r="A104" s="265"/>
      <c r="B104" s="4"/>
      <c r="C104" s="693">
        <v>99</v>
      </c>
      <c r="D104" s="7521" t="s">
        <v>4889</v>
      </c>
      <c r="E104" s="7512"/>
      <c r="F104" s="599"/>
      <c r="G104" s="7511"/>
      <c r="H104" s="1324">
        <v>0</v>
      </c>
      <c r="I104" s="1334">
        <f t="shared" si="10"/>
        <v>0</v>
      </c>
      <c r="J104" s="1325">
        <f t="shared" si="6"/>
        <v>0</v>
      </c>
      <c r="K104" s="1326">
        <f t="shared" si="7"/>
        <v>0</v>
      </c>
      <c r="L104" s="1333"/>
      <c r="M104" s="1324">
        <v>0</v>
      </c>
      <c r="N104" s="1324">
        <v>0</v>
      </c>
      <c r="O104" s="1324">
        <v>0</v>
      </c>
      <c r="P104" s="1324">
        <v>0</v>
      </c>
      <c r="Q104" s="1324">
        <v>0</v>
      </c>
      <c r="R104" s="1324">
        <v>0</v>
      </c>
      <c r="S104" s="1324">
        <v>0</v>
      </c>
      <c r="T104" s="637">
        <v>0</v>
      </c>
      <c r="U104" s="627"/>
      <c r="V104" s="635"/>
    </row>
    <row r="105" spans="1:22" s="1139" customFormat="1">
      <c r="A105" s="265"/>
      <c r="B105" s="4"/>
      <c r="C105" s="693" t="s">
        <v>4890</v>
      </c>
      <c r="D105" s="7521" t="s">
        <v>4891</v>
      </c>
      <c r="E105" s="7512"/>
      <c r="F105" s="7504"/>
      <c r="G105" s="7511"/>
      <c r="H105" s="1324">
        <v>0</v>
      </c>
      <c r="I105" s="1334">
        <f t="shared" si="10"/>
        <v>0</v>
      </c>
      <c r="J105" s="1325">
        <f t="shared" si="6"/>
        <v>0</v>
      </c>
      <c r="K105" s="1326">
        <f t="shared" si="7"/>
        <v>0</v>
      </c>
      <c r="L105" s="1330">
        <f>IFERROR(I105/I106,0)</f>
        <v>0</v>
      </c>
      <c r="M105" s="1324">
        <v>0</v>
      </c>
      <c r="N105" s="1324">
        <v>0</v>
      </c>
      <c r="O105" s="1324">
        <v>0</v>
      </c>
      <c r="P105" s="1324">
        <v>0</v>
      </c>
      <c r="Q105" s="1324">
        <v>0</v>
      </c>
      <c r="R105" s="1324">
        <v>0</v>
      </c>
      <c r="S105" s="1324">
        <v>0</v>
      </c>
      <c r="T105" s="637">
        <v>0</v>
      </c>
      <c r="U105" s="627"/>
      <c r="V105" s="635"/>
    </row>
    <row r="106" spans="1:22" s="1139" customFormat="1" ht="15.6">
      <c r="A106" s="265"/>
      <c r="B106" s="4"/>
      <c r="C106" s="694" t="s">
        <v>4892</v>
      </c>
      <c r="D106" s="7509"/>
      <c r="E106" s="7510"/>
      <c r="F106" s="7496"/>
      <c r="G106" s="7511"/>
      <c r="H106" s="1334">
        <f>H74+H80+H81+H82+H87+H88+H89+H94+H95+H96+H97+H103+H104+H105</f>
        <v>0</v>
      </c>
      <c r="I106" s="1334">
        <f>I74+I80+I81+I82+I87+I88+I89+I94+I95+I96+I97+I103+I104+I105</f>
        <v>0</v>
      </c>
      <c r="J106" s="1325">
        <f t="shared" si="6"/>
        <v>0</v>
      </c>
      <c r="K106" s="1326">
        <f>IFERROR(J106/H106,0)</f>
        <v>0</v>
      </c>
      <c r="L106" s="1333"/>
      <c r="M106" s="1329"/>
      <c r="N106" s="1329"/>
      <c r="O106" s="1329"/>
      <c r="P106" s="1329"/>
      <c r="Q106" s="1337"/>
      <c r="R106" s="1337"/>
      <c r="S106" s="1337"/>
      <c r="T106" s="454"/>
      <c r="U106" s="627"/>
      <c r="V106" s="635"/>
    </row>
    <row r="107" spans="1:22" s="1139" customFormat="1">
      <c r="A107" s="265"/>
      <c r="B107" s="4"/>
      <c r="C107" s="693"/>
      <c r="D107" s="699"/>
      <c r="E107" s="700"/>
      <c r="F107" s="7496"/>
      <c r="G107" s="7511"/>
      <c r="H107" s="1332"/>
      <c r="I107" s="1332"/>
      <c r="J107" s="1332"/>
      <c r="K107" s="1332"/>
      <c r="L107" s="1333"/>
      <c r="M107" s="1329"/>
      <c r="N107" s="1329"/>
      <c r="O107" s="1329"/>
      <c r="P107" s="1329"/>
      <c r="Q107" s="1337"/>
      <c r="R107" s="1337"/>
      <c r="S107" s="1337"/>
      <c r="T107" s="454"/>
      <c r="U107" s="627"/>
      <c r="V107" s="635"/>
    </row>
    <row r="108" spans="1:22" s="1139" customFormat="1" ht="15.6">
      <c r="A108" s="265"/>
      <c r="B108" s="4"/>
      <c r="C108" s="694" t="s">
        <v>4893</v>
      </c>
      <c r="D108" s="7509"/>
      <c r="E108" s="7510"/>
      <c r="F108" s="599"/>
      <c r="G108" s="7511"/>
      <c r="H108" s="1332"/>
      <c r="I108" s="1332"/>
      <c r="J108" s="1332"/>
      <c r="K108" s="1332"/>
      <c r="L108" s="1333"/>
      <c r="M108" s="1329"/>
      <c r="N108" s="1329"/>
      <c r="O108" s="1329"/>
      <c r="P108" s="1329"/>
      <c r="Q108" s="1337"/>
      <c r="R108" s="1332"/>
      <c r="S108" s="1332"/>
      <c r="T108" s="629"/>
      <c r="U108" s="627"/>
      <c r="V108" s="635"/>
    </row>
    <row r="109" spans="1:22" s="1139" customFormat="1">
      <c r="A109" s="265"/>
      <c r="B109" s="4"/>
      <c r="C109" s="693">
        <v>100</v>
      </c>
      <c r="D109" s="700" t="s">
        <v>1819</v>
      </c>
      <c r="E109" s="698"/>
      <c r="F109" s="7504"/>
      <c r="G109" s="7511"/>
      <c r="H109" s="1324">
        <v>0</v>
      </c>
      <c r="I109" s="1334">
        <f t="shared" ref="I109:I144" si="11">SUM($M109:$Q109)</f>
        <v>0</v>
      </c>
      <c r="J109" s="1325">
        <f t="shared" ref="J109:J159" si="12">I109-H109</f>
        <v>0</v>
      </c>
      <c r="K109" s="1326">
        <f t="shared" ref="K109:K155" si="13">IFERROR(J109/H109,0)</f>
        <v>0</v>
      </c>
      <c r="L109" s="1333"/>
      <c r="M109" s="1324">
        <v>0</v>
      </c>
      <c r="N109" s="1324">
        <v>0</v>
      </c>
      <c r="O109" s="1324">
        <v>0</v>
      </c>
      <c r="P109" s="1324">
        <v>0</v>
      </c>
      <c r="Q109" s="1324">
        <v>0</v>
      </c>
      <c r="R109" s="1324">
        <v>0</v>
      </c>
      <c r="S109" s="1324">
        <v>0</v>
      </c>
      <c r="T109" s="637">
        <v>0</v>
      </c>
      <c r="U109" s="627"/>
      <c r="V109" s="635"/>
    </row>
    <row r="110" spans="1:22" s="1139" customFormat="1">
      <c r="A110" s="265"/>
      <c r="B110" s="4"/>
      <c r="C110" s="693">
        <v>101</v>
      </c>
      <c r="D110" s="7521" t="s">
        <v>4894</v>
      </c>
      <c r="E110" s="7527"/>
      <c r="F110" s="7496"/>
      <c r="G110" s="7511"/>
      <c r="H110" s="1324">
        <v>0</v>
      </c>
      <c r="I110" s="1334">
        <f t="shared" si="11"/>
        <v>0</v>
      </c>
      <c r="J110" s="1325">
        <f t="shared" si="12"/>
        <v>0</v>
      </c>
      <c r="K110" s="1326">
        <f t="shared" si="13"/>
        <v>0</v>
      </c>
      <c r="L110" s="1333"/>
      <c r="M110" s="1324">
        <v>0</v>
      </c>
      <c r="N110" s="1324">
        <v>0</v>
      </c>
      <c r="O110" s="1324">
        <v>0</v>
      </c>
      <c r="P110" s="1324">
        <v>0</v>
      </c>
      <c r="Q110" s="1324">
        <v>0</v>
      </c>
      <c r="R110" s="1324">
        <v>0</v>
      </c>
      <c r="S110" s="1324">
        <v>0</v>
      </c>
      <c r="T110" s="637">
        <v>0</v>
      </c>
      <c r="U110" s="627"/>
      <c r="V110" s="635"/>
    </row>
    <row r="111" spans="1:22" s="1139" customFormat="1">
      <c r="A111" s="265"/>
      <c r="B111" s="4"/>
      <c r="C111" s="693">
        <v>102</v>
      </c>
      <c r="D111" s="7510" t="s">
        <v>4895</v>
      </c>
      <c r="E111" s="7512"/>
      <c r="F111" s="7496"/>
      <c r="G111" s="7511"/>
      <c r="H111" s="1324">
        <v>0</v>
      </c>
      <c r="I111" s="1334">
        <f t="shared" si="11"/>
        <v>0</v>
      </c>
      <c r="J111" s="1325">
        <f t="shared" si="12"/>
        <v>0</v>
      </c>
      <c r="K111" s="1326">
        <f t="shared" si="13"/>
        <v>0</v>
      </c>
      <c r="L111" s="1333"/>
      <c r="M111" s="1324">
        <v>0</v>
      </c>
      <c r="N111" s="1324">
        <v>0</v>
      </c>
      <c r="O111" s="1324">
        <v>0</v>
      </c>
      <c r="P111" s="1324">
        <v>0</v>
      </c>
      <c r="Q111" s="1324">
        <v>0</v>
      </c>
      <c r="R111" s="1324">
        <v>0</v>
      </c>
      <c r="S111" s="1324">
        <v>0</v>
      </c>
      <c r="T111" s="637">
        <v>0</v>
      </c>
      <c r="U111" s="627"/>
      <c r="V111" s="635"/>
    </row>
    <row r="112" spans="1:22" s="1139" customFormat="1">
      <c r="A112" s="265"/>
      <c r="B112" s="4"/>
      <c r="C112" s="693">
        <v>103</v>
      </c>
      <c r="D112" s="7510" t="s">
        <v>4896</v>
      </c>
      <c r="E112" s="7512"/>
      <c r="F112" s="7496"/>
      <c r="G112" s="7511"/>
      <c r="H112" s="1324">
        <v>0</v>
      </c>
      <c r="I112" s="1334">
        <f t="shared" si="11"/>
        <v>0</v>
      </c>
      <c r="J112" s="1325">
        <f t="shared" si="12"/>
        <v>0</v>
      </c>
      <c r="K112" s="1326">
        <f t="shared" si="13"/>
        <v>0</v>
      </c>
      <c r="L112" s="1333"/>
      <c r="M112" s="1324">
        <v>0</v>
      </c>
      <c r="N112" s="1324">
        <v>0</v>
      </c>
      <c r="O112" s="1324">
        <v>0</v>
      </c>
      <c r="P112" s="1324">
        <v>0</v>
      </c>
      <c r="Q112" s="1324">
        <v>0</v>
      </c>
      <c r="R112" s="1324">
        <v>0</v>
      </c>
      <c r="S112" s="1324">
        <v>0</v>
      </c>
      <c r="T112" s="637">
        <v>0</v>
      </c>
      <c r="U112" s="627"/>
      <c r="V112" s="635"/>
    </row>
    <row r="113" spans="1:22" s="1139" customFormat="1">
      <c r="A113" s="265"/>
      <c r="B113" s="4"/>
      <c r="C113" s="693">
        <v>104</v>
      </c>
      <c r="D113" s="7510" t="s">
        <v>4897</v>
      </c>
      <c r="E113" s="7512"/>
      <c r="F113" s="7496"/>
      <c r="G113" s="7511"/>
      <c r="H113" s="1324">
        <v>0</v>
      </c>
      <c r="I113" s="1334">
        <f t="shared" si="11"/>
        <v>0</v>
      </c>
      <c r="J113" s="1325">
        <f t="shared" si="12"/>
        <v>0</v>
      </c>
      <c r="K113" s="1326">
        <f t="shared" si="13"/>
        <v>0</v>
      </c>
      <c r="L113" s="1333"/>
      <c r="M113" s="1324">
        <v>0</v>
      </c>
      <c r="N113" s="1324">
        <v>0</v>
      </c>
      <c r="O113" s="1324">
        <v>0</v>
      </c>
      <c r="P113" s="1324">
        <v>0</v>
      </c>
      <c r="Q113" s="1324">
        <v>0</v>
      </c>
      <c r="R113" s="1324">
        <v>0</v>
      </c>
      <c r="S113" s="1324">
        <v>0</v>
      </c>
      <c r="T113" s="637">
        <v>0</v>
      </c>
      <c r="U113" s="627"/>
      <c r="V113" s="635"/>
    </row>
    <row r="114" spans="1:22" s="1139" customFormat="1">
      <c r="A114" s="265"/>
      <c r="B114" s="4"/>
      <c r="C114" s="693">
        <v>105</v>
      </c>
      <c r="D114" s="7510" t="s">
        <v>4898</v>
      </c>
      <c r="E114" s="7512"/>
      <c r="F114" s="7496"/>
      <c r="G114" s="7520"/>
      <c r="H114" s="1324">
        <v>0</v>
      </c>
      <c r="I114" s="1334">
        <f t="shared" si="11"/>
        <v>0</v>
      </c>
      <c r="J114" s="1325">
        <f t="shared" si="12"/>
        <v>0</v>
      </c>
      <c r="K114" s="1326">
        <f t="shared" si="13"/>
        <v>0</v>
      </c>
      <c r="L114" s="1333"/>
      <c r="M114" s="1324">
        <v>0</v>
      </c>
      <c r="N114" s="1324">
        <v>0</v>
      </c>
      <c r="O114" s="1324">
        <v>0</v>
      </c>
      <c r="P114" s="1324">
        <v>0</v>
      </c>
      <c r="Q114" s="1324">
        <v>0</v>
      </c>
      <c r="R114" s="1324">
        <v>0</v>
      </c>
      <c r="S114" s="1324">
        <v>0</v>
      </c>
      <c r="T114" s="637">
        <v>0</v>
      </c>
      <c r="U114" s="627"/>
      <c r="V114" s="635"/>
    </row>
    <row r="115" spans="1:22" s="1139" customFormat="1">
      <c r="A115" s="265"/>
      <c r="B115" s="4"/>
      <c r="C115" s="693">
        <v>106</v>
      </c>
      <c r="D115" s="7510" t="s">
        <v>4899</v>
      </c>
      <c r="E115" s="7512"/>
      <c r="F115" s="7496"/>
      <c r="G115" s="7511"/>
      <c r="H115" s="1324">
        <v>0</v>
      </c>
      <c r="I115" s="1334">
        <f t="shared" si="11"/>
        <v>0</v>
      </c>
      <c r="J115" s="1325">
        <f t="shared" si="12"/>
        <v>0</v>
      </c>
      <c r="K115" s="1326">
        <f t="shared" si="13"/>
        <v>0</v>
      </c>
      <c r="L115" s="1333"/>
      <c r="M115" s="1324">
        <v>0</v>
      </c>
      <c r="N115" s="1324">
        <v>0</v>
      </c>
      <c r="O115" s="1324">
        <v>0</v>
      </c>
      <c r="P115" s="1324">
        <v>0</v>
      </c>
      <c r="Q115" s="1324">
        <v>0</v>
      </c>
      <c r="R115" s="1324">
        <v>0</v>
      </c>
      <c r="S115" s="1324">
        <v>0</v>
      </c>
      <c r="T115" s="637">
        <v>0</v>
      </c>
      <c r="U115" s="627"/>
      <c r="V115" s="635"/>
    </row>
    <row r="116" spans="1:22" s="1139" customFormat="1">
      <c r="A116" s="265"/>
      <c r="B116" s="4"/>
      <c r="C116" s="7519">
        <v>107</v>
      </c>
      <c r="D116" s="7525" t="s">
        <v>4900</v>
      </c>
      <c r="E116" s="7526"/>
      <c r="F116" s="3577"/>
      <c r="G116" s="7520"/>
      <c r="H116" s="1324">
        <v>0</v>
      </c>
      <c r="I116" s="1334">
        <f t="shared" si="11"/>
        <v>0</v>
      </c>
      <c r="J116" s="1325">
        <f t="shared" si="12"/>
        <v>0</v>
      </c>
      <c r="K116" s="1326">
        <f t="shared" si="13"/>
        <v>0</v>
      </c>
      <c r="L116" s="1333"/>
      <c r="M116" s="1324">
        <v>0</v>
      </c>
      <c r="N116" s="1324">
        <v>0</v>
      </c>
      <c r="O116" s="1324">
        <v>0</v>
      </c>
      <c r="P116" s="1324">
        <v>0</v>
      </c>
      <c r="Q116" s="1324">
        <v>0</v>
      </c>
      <c r="R116" s="1324">
        <v>0</v>
      </c>
      <c r="S116" s="1324">
        <v>0</v>
      </c>
      <c r="T116" s="637">
        <v>0</v>
      </c>
      <c r="U116" s="627"/>
      <c r="V116" s="635"/>
    </row>
    <row r="117" spans="1:22" s="1139" customFormat="1">
      <c r="A117" s="265"/>
      <c r="B117" s="4"/>
      <c r="C117" s="693">
        <v>108</v>
      </c>
      <c r="D117" s="1924" t="s">
        <v>4901</v>
      </c>
      <c r="E117" s="705"/>
      <c r="F117" s="599"/>
      <c r="G117" s="7520"/>
      <c r="H117" s="1324">
        <v>0</v>
      </c>
      <c r="I117" s="1334">
        <f t="shared" si="11"/>
        <v>0</v>
      </c>
      <c r="J117" s="1325">
        <f t="shared" si="12"/>
        <v>0</v>
      </c>
      <c r="K117" s="1326">
        <f t="shared" si="13"/>
        <v>0</v>
      </c>
      <c r="L117" s="1333"/>
      <c r="M117" s="1324">
        <v>0</v>
      </c>
      <c r="N117" s="1324">
        <v>0</v>
      </c>
      <c r="O117" s="1324">
        <v>0</v>
      </c>
      <c r="P117" s="1324">
        <v>0</v>
      </c>
      <c r="Q117" s="1324">
        <v>0</v>
      </c>
      <c r="R117" s="1324">
        <v>0</v>
      </c>
      <c r="S117" s="1324">
        <v>0</v>
      </c>
      <c r="T117" s="637">
        <v>0</v>
      </c>
      <c r="U117" s="627"/>
      <c r="V117" s="635"/>
    </row>
    <row r="118" spans="1:22" s="1139" customFormat="1">
      <c r="A118" s="265"/>
      <c r="B118" s="4"/>
      <c r="C118" s="7519">
        <v>109</v>
      </c>
      <c r="D118" s="7510" t="s">
        <v>4902</v>
      </c>
      <c r="E118" s="7512"/>
      <c r="F118" s="7496"/>
      <c r="G118" s="7511"/>
      <c r="H118" s="1324">
        <v>0</v>
      </c>
      <c r="I118" s="1334">
        <f t="shared" si="11"/>
        <v>0</v>
      </c>
      <c r="J118" s="1325">
        <f t="shared" si="12"/>
        <v>0</v>
      </c>
      <c r="K118" s="1326">
        <f t="shared" si="13"/>
        <v>0</v>
      </c>
      <c r="L118" s="1333"/>
      <c r="M118" s="1324">
        <v>0</v>
      </c>
      <c r="N118" s="1324">
        <v>0</v>
      </c>
      <c r="O118" s="1324">
        <v>0</v>
      </c>
      <c r="P118" s="1324">
        <v>0</v>
      </c>
      <c r="Q118" s="1324">
        <v>0</v>
      </c>
      <c r="R118" s="1324">
        <v>0</v>
      </c>
      <c r="S118" s="1324">
        <v>0</v>
      </c>
      <c r="T118" s="637">
        <v>0</v>
      </c>
      <c r="U118" s="627"/>
      <c r="V118" s="635"/>
    </row>
    <row r="119" spans="1:22" s="1139" customFormat="1">
      <c r="A119" s="265"/>
      <c r="B119" s="4"/>
      <c r="C119" s="693">
        <v>110</v>
      </c>
      <c r="D119" s="7510" t="s">
        <v>4903</v>
      </c>
      <c r="E119" s="705"/>
      <c r="F119" s="7496"/>
      <c r="G119" s="7511"/>
      <c r="H119" s="1324">
        <v>0</v>
      </c>
      <c r="I119" s="1334">
        <f t="shared" si="11"/>
        <v>0</v>
      </c>
      <c r="J119" s="1325">
        <f t="shared" si="12"/>
        <v>0</v>
      </c>
      <c r="K119" s="1326">
        <f t="shared" si="13"/>
        <v>0</v>
      </c>
      <c r="L119" s="1333"/>
      <c r="M119" s="1324">
        <v>0</v>
      </c>
      <c r="N119" s="1324">
        <v>0</v>
      </c>
      <c r="O119" s="1324">
        <v>0</v>
      </c>
      <c r="P119" s="1324">
        <v>0</v>
      </c>
      <c r="Q119" s="1324">
        <v>0</v>
      </c>
      <c r="R119" s="1324">
        <v>0</v>
      </c>
      <c r="S119" s="1324">
        <v>0</v>
      </c>
      <c r="T119" s="637">
        <v>0</v>
      </c>
      <c r="U119" s="627"/>
      <c r="V119" s="635"/>
    </row>
    <row r="120" spans="1:22" s="1139" customFormat="1">
      <c r="A120" s="265"/>
      <c r="B120" s="4"/>
      <c r="C120" s="693">
        <v>111</v>
      </c>
      <c r="D120" s="7510" t="s">
        <v>4904</v>
      </c>
      <c r="E120" s="7512"/>
      <c r="F120" s="7496"/>
      <c r="G120" s="7511"/>
      <c r="H120" s="1324">
        <v>0</v>
      </c>
      <c r="I120" s="1334">
        <f t="shared" si="11"/>
        <v>0</v>
      </c>
      <c r="J120" s="1325">
        <f t="shared" si="12"/>
        <v>0</v>
      </c>
      <c r="K120" s="1326">
        <f t="shared" si="13"/>
        <v>0</v>
      </c>
      <c r="L120" s="1333"/>
      <c r="M120" s="1324">
        <v>0</v>
      </c>
      <c r="N120" s="1324">
        <v>0</v>
      </c>
      <c r="O120" s="1324">
        <v>0</v>
      </c>
      <c r="P120" s="1324">
        <v>0</v>
      </c>
      <c r="Q120" s="1324">
        <v>0</v>
      </c>
      <c r="R120" s="1324">
        <v>0</v>
      </c>
      <c r="S120" s="1324">
        <v>0</v>
      </c>
      <c r="T120" s="637">
        <v>0</v>
      </c>
      <c r="U120" s="627"/>
      <c r="V120" s="635"/>
    </row>
    <row r="121" spans="1:22" s="1139" customFormat="1">
      <c r="A121" s="265"/>
      <c r="B121" s="4"/>
      <c r="C121" s="693">
        <v>112</v>
      </c>
      <c r="D121" s="7510" t="s">
        <v>4905</v>
      </c>
      <c r="E121" s="7512"/>
      <c r="F121" s="7496"/>
      <c r="G121" s="7511"/>
      <c r="H121" s="1324">
        <v>0</v>
      </c>
      <c r="I121" s="1334">
        <f t="shared" si="11"/>
        <v>0</v>
      </c>
      <c r="J121" s="1325">
        <f t="shared" si="12"/>
        <v>0</v>
      </c>
      <c r="K121" s="1326">
        <f t="shared" si="13"/>
        <v>0</v>
      </c>
      <c r="L121" s="1333"/>
      <c r="M121" s="1324">
        <v>0</v>
      </c>
      <c r="N121" s="1324">
        <v>0</v>
      </c>
      <c r="O121" s="1324">
        <v>0</v>
      </c>
      <c r="P121" s="1324">
        <v>0</v>
      </c>
      <c r="Q121" s="1324">
        <v>0</v>
      </c>
      <c r="R121" s="1324">
        <v>0</v>
      </c>
      <c r="S121" s="1324">
        <v>0</v>
      </c>
      <c r="T121" s="637">
        <v>0</v>
      </c>
      <c r="U121" s="627"/>
      <c r="V121" s="635"/>
    </row>
    <row r="122" spans="1:22" s="1139" customFormat="1">
      <c r="A122" s="265"/>
      <c r="B122" s="4"/>
      <c r="C122" s="7519">
        <v>113</v>
      </c>
      <c r="D122" s="7510" t="s">
        <v>4906</v>
      </c>
      <c r="E122" s="7512"/>
      <c r="F122" s="7496"/>
      <c r="G122" s="7511"/>
      <c r="H122" s="1324">
        <v>0</v>
      </c>
      <c r="I122" s="1334">
        <f t="shared" si="11"/>
        <v>0</v>
      </c>
      <c r="J122" s="1325">
        <f t="shared" si="12"/>
        <v>0</v>
      </c>
      <c r="K122" s="1326">
        <f t="shared" si="13"/>
        <v>0</v>
      </c>
      <c r="L122" s="1333"/>
      <c r="M122" s="1324">
        <v>0</v>
      </c>
      <c r="N122" s="1324">
        <v>0</v>
      </c>
      <c r="O122" s="1324">
        <v>0</v>
      </c>
      <c r="P122" s="1324">
        <v>0</v>
      </c>
      <c r="Q122" s="1324">
        <v>0</v>
      </c>
      <c r="R122" s="1324">
        <v>0</v>
      </c>
      <c r="S122" s="1324">
        <v>0</v>
      </c>
      <c r="T122" s="637">
        <v>0</v>
      </c>
      <c r="U122" s="627"/>
      <c r="V122" s="635"/>
    </row>
    <row r="123" spans="1:22" s="1139" customFormat="1">
      <c r="A123" s="265"/>
      <c r="B123" s="4"/>
      <c r="C123" s="693">
        <v>114</v>
      </c>
      <c r="D123" s="7510" t="s">
        <v>4907</v>
      </c>
      <c r="E123" s="7512"/>
      <c r="F123" s="7496"/>
      <c r="G123" s="7511"/>
      <c r="H123" s="1324">
        <v>0</v>
      </c>
      <c r="I123" s="1334">
        <f t="shared" si="11"/>
        <v>0</v>
      </c>
      <c r="J123" s="1325">
        <f t="shared" si="12"/>
        <v>0</v>
      </c>
      <c r="K123" s="1326">
        <f t="shared" si="13"/>
        <v>0</v>
      </c>
      <c r="L123" s="1333"/>
      <c r="M123" s="1324">
        <v>0</v>
      </c>
      <c r="N123" s="1324">
        <v>0</v>
      </c>
      <c r="O123" s="1324">
        <v>0</v>
      </c>
      <c r="P123" s="1324">
        <v>0</v>
      </c>
      <c r="Q123" s="1324">
        <v>0</v>
      </c>
      <c r="R123" s="1324">
        <v>0</v>
      </c>
      <c r="S123" s="1324">
        <v>0</v>
      </c>
      <c r="T123" s="637">
        <v>0</v>
      </c>
      <c r="U123" s="627"/>
      <c r="V123" s="635"/>
    </row>
    <row r="124" spans="1:22" s="1139" customFormat="1">
      <c r="A124" s="265"/>
      <c r="B124" s="4"/>
      <c r="C124" s="693">
        <v>115</v>
      </c>
      <c r="D124" s="7510" t="s">
        <v>4908</v>
      </c>
      <c r="E124" s="7512"/>
      <c r="F124" s="7496"/>
      <c r="G124" s="7520"/>
      <c r="H124" s="1324">
        <v>0</v>
      </c>
      <c r="I124" s="1334">
        <f t="shared" si="11"/>
        <v>0</v>
      </c>
      <c r="J124" s="1325">
        <f t="shared" si="12"/>
        <v>0</v>
      </c>
      <c r="K124" s="1326">
        <f t="shared" si="13"/>
        <v>0</v>
      </c>
      <c r="L124" s="1333"/>
      <c r="M124" s="1324">
        <v>0</v>
      </c>
      <c r="N124" s="1324">
        <v>0</v>
      </c>
      <c r="O124" s="1324">
        <v>0</v>
      </c>
      <c r="P124" s="1324">
        <v>0</v>
      </c>
      <c r="Q124" s="1324">
        <v>0</v>
      </c>
      <c r="R124" s="1324">
        <v>0</v>
      </c>
      <c r="S124" s="1324">
        <v>0</v>
      </c>
      <c r="T124" s="637">
        <v>0</v>
      </c>
      <c r="U124" s="627"/>
      <c r="V124" s="635"/>
    </row>
    <row r="125" spans="1:22" s="1139" customFormat="1">
      <c r="A125" s="265"/>
      <c r="B125" s="4"/>
      <c r="C125" s="693">
        <v>116</v>
      </c>
      <c r="D125" s="7510" t="s">
        <v>4909</v>
      </c>
      <c r="E125" s="7512"/>
      <c r="F125" s="7496"/>
      <c r="G125" s="7511"/>
      <c r="H125" s="1324">
        <v>0</v>
      </c>
      <c r="I125" s="1334">
        <f t="shared" si="11"/>
        <v>0</v>
      </c>
      <c r="J125" s="1325">
        <f t="shared" si="12"/>
        <v>0</v>
      </c>
      <c r="K125" s="1326">
        <f t="shared" si="13"/>
        <v>0</v>
      </c>
      <c r="L125" s="1333"/>
      <c r="M125" s="1324">
        <v>0</v>
      </c>
      <c r="N125" s="1324">
        <v>0</v>
      </c>
      <c r="O125" s="1324">
        <v>0</v>
      </c>
      <c r="P125" s="1324">
        <v>0</v>
      </c>
      <c r="Q125" s="1324">
        <v>0</v>
      </c>
      <c r="R125" s="1324">
        <v>0</v>
      </c>
      <c r="S125" s="1324">
        <v>0</v>
      </c>
      <c r="T125" s="637">
        <v>0</v>
      </c>
      <c r="U125" s="627"/>
      <c r="V125" s="635"/>
    </row>
    <row r="126" spans="1:22" s="1139" customFormat="1">
      <c r="A126" s="265"/>
      <c r="B126" s="4"/>
      <c r="C126" s="693">
        <v>117</v>
      </c>
      <c r="D126" s="7510" t="s">
        <v>4910</v>
      </c>
      <c r="E126" s="7512"/>
      <c r="F126" s="7496"/>
      <c r="G126" s="7511"/>
      <c r="H126" s="1324">
        <v>0</v>
      </c>
      <c r="I126" s="1334">
        <f t="shared" si="11"/>
        <v>0</v>
      </c>
      <c r="J126" s="1325">
        <f t="shared" si="12"/>
        <v>0</v>
      </c>
      <c r="K126" s="1326">
        <f t="shared" si="13"/>
        <v>0</v>
      </c>
      <c r="L126" s="1333"/>
      <c r="M126" s="1324">
        <v>0</v>
      </c>
      <c r="N126" s="1324">
        <v>0</v>
      </c>
      <c r="O126" s="1324">
        <v>0</v>
      </c>
      <c r="P126" s="1324">
        <v>0</v>
      </c>
      <c r="Q126" s="1324">
        <v>0</v>
      </c>
      <c r="R126" s="1324">
        <v>0</v>
      </c>
      <c r="S126" s="1324">
        <v>0</v>
      </c>
      <c r="T126" s="637">
        <v>0</v>
      </c>
      <c r="U126" s="627"/>
      <c r="V126" s="635"/>
    </row>
    <row r="127" spans="1:22" s="1139" customFormat="1">
      <c r="A127" s="265"/>
      <c r="B127" s="4"/>
      <c r="C127" s="693">
        <v>118</v>
      </c>
      <c r="D127" s="7510" t="s">
        <v>4911</v>
      </c>
      <c r="E127" s="7512"/>
      <c r="F127" s="7496"/>
      <c r="G127" s="7511"/>
      <c r="H127" s="1324">
        <v>0</v>
      </c>
      <c r="I127" s="1334">
        <f t="shared" si="11"/>
        <v>0</v>
      </c>
      <c r="J127" s="1325">
        <f t="shared" si="12"/>
        <v>0</v>
      </c>
      <c r="K127" s="1326">
        <f t="shared" si="13"/>
        <v>0</v>
      </c>
      <c r="L127" s="1333"/>
      <c r="M127" s="1324">
        <v>0</v>
      </c>
      <c r="N127" s="1324">
        <v>0</v>
      </c>
      <c r="O127" s="1324">
        <v>0</v>
      </c>
      <c r="P127" s="1324">
        <v>0</v>
      </c>
      <c r="Q127" s="1324">
        <v>0</v>
      </c>
      <c r="R127" s="1324">
        <v>0</v>
      </c>
      <c r="S127" s="1324">
        <v>0</v>
      </c>
      <c r="T127" s="637">
        <v>0</v>
      </c>
      <c r="U127" s="627"/>
      <c r="V127" s="635"/>
    </row>
    <row r="128" spans="1:22" s="1139" customFormat="1">
      <c r="A128" s="265"/>
      <c r="B128" s="4"/>
      <c r="C128" s="693">
        <v>119</v>
      </c>
      <c r="D128" s="7510" t="s">
        <v>4912</v>
      </c>
      <c r="E128" s="7512"/>
      <c r="F128" s="7496"/>
      <c r="G128" s="7511"/>
      <c r="H128" s="1324">
        <v>0</v>
      </c>
      <c r="I128" s="1334">
        <f t="shared" si="11"/>
        <v>0</v>
      </c>
      <c r="J128" s="1325">
        <f t="shared" si="12"/>
        <v>0</v>
      </c>
      <c r="K128" s="1326">
        <f t="shared" si="13"/>
        <v>0</v>
      </c>
      <c r="L128" s="1333"/>
      <c r="M128" s="1324">
        <v>0</v>
      </c>
      <c r="N128" s="1324">
        <v>0</v>
      </c>
      <c r="O128" s="1324">
        <v>0</v>
      </c>
      <c r="P128" s="1324">
        <v>0</v>
      </c>
      <c r="Q128" s="1324">
        <v>0</v>
      </c>
      <c r="R128" s="1324">
        <v>0</v>
      </c>
      <c r="S128" s="1324">
        <v>0</v>
      </c>
      <c r="T128" s="637">
        <v>0</v>
      </c>
      <c r="U128" s="627"/>
      <c r="V128" s="635"/>
    </row>
    <row r="129" spans="1:22" s="1139" customFormat="1">
      <c r="A129" s="265"/>
      <c r="B129" s="4"/>
      <c r="C129" s="7528">
        <v>120</v>
      </c>
      <c r="D129" s="700" t="s">
        <v>4913</v>
      </c>
      <c r="E129" s="698"/>
      <c r="F129" s="599"/>
      <c r="G129" s="9"/>
      <c r="H129" s="1324">
        <v>0</v>
      </c>
      <c r="I129" s="1334">
        <f t="shared" si="11"/>
        <v>0</v>
      </c>
      <c r="J129" s="1325">
        <f t="shared" si="12"/>
        <v>0</v>
      </c>
      <c r="K129" s="1326">
        <f t="shared" si="13"/>
        <v>0</v>
      </c>
      <c r="L129" s="1333"/>
      <c r="M129" s="1324">
        <v>0</v>
      </c>
      <c r="N129" s="1324">
        <v>0</v>
      </c>
      <c r="O129" s="1324">
        <v>0</v>
      </c>
      <c r="P129" s="1324">
        <v>0</v>
      </c>
      <c r="Q129" s="1324">
        <v>0</v>
      </c>
      <c r="R129" s="1324">
        <v>0</v>
      </c>
      <c r="S129" s="1324">
        <v>0</v>
      </c>
      <c r="T129" s="637">
        <v>0</v>
      </c>
      <c r="U129" s="627"/>
      <c r="V129" s="635"/>
    </row>
    <row r="130" spans="1:22" s="1139" customFormat="1">
      <c r="A130" s="265"/>
      <c r="B130" s="4"/>
      <c r="C130" s="693">
        <v>121</v>
      </c>
      <c r="D130" s="7510" t="s">
        <v>4914</v>
      </c>
      <c r="E130" s="7512"/>
      <c r="F130" s="7496"/>
      <c r="G130" s="7511"/>
      <c r="H130" s="1324">
        <v>0</v>
      </c>
      <c r="I130" s="1334">
        <f t="shared" si="11"/>
        <v>0</v>
      </c>
      <c r="J130" s="1325">
        <f t="shared" si="12"/>
        <v>0</v>
      </c>
      <c r="K130" s="1326">
        <f t="shared" si="13"/>
        <v>0</v>
      </c>
      <c r="L130" s="1333"/>
      <c r="M130" s="1324">
        <v>0</v>
      </c>
      <c r="N130" s="1324">
        <v>0</v>
      </c>
      <c r="O130" s="1324">
        <v>0</v>
      </c>
      <c r="P130" s="1324">
        <v>0</v>
      </c>
      <c r="Q130" s="1324">
        <v>0</v>
      </c>
      <c r="R130" s="1324">
        <v>0</v>
      </c>
      <c r="S130" s="1324">
        <v>0</v>
      </c>
      <c r="T130" s="637">
        <v>0</v>
      </c>
      <c r="U130" s="627"/>
      <c r="V130" s="635"/>
    </row>
    <row r="131" spans="1:22" s="1139" customFormat="1">
      <c r="A131" s="265"/>
      <c r="B131" s="4"/>
      <c r="C131" s="693">
        <v>122</v>
      </c>
      <c r="D131" s="7510" t="s">
        <v>4915</v>
      </c>
      <c r="E131" s="7512"/>
      <c r="F131" s="7496"/>
      <c r="G131" s="7511"/>
      <c r="H131" s="1324">
        <v>0</v>
      </c>
      <c r="I131" s="1334">
        <f t="shared" si="11"/>
        <v>0</v>
      </c>
      <c r="J131" s="1325">
        <f t="shared" si="12"/>
        <v>0</v>
      </c>
      <c r="K131" s="1326">
        <f t="shared" si="13"/>
        <v>0</v>
      </c>
      <c r="L131" s="1333"/>
      <c r="M131" s="1324">
        <v>0</v>
      </c>
      <c r="N131" s="1324">
        <v>0</v>
      </c>
      <c r="O131" s="1324">
        <v>0</v>
      </c>
      <c r="P131" s="1324">
        <v>0</v>
      </c>
      <c r="Q131" s="1324">
        <v>0</v>
      </c>
      <c r="R131" s="1324">
        <v>0</v>
      </c>
      <c r="S131" s="1324">
        <v>0</v>
      </c>
      <c r="T131" s="637">
        <v>0</v>
      </c>
      <c r="U131" s="627"/>
      <c r="V131" s="635"/>
    </row>
    <row r="132" spans="1:22" s="1139" customFormat="1">
      <c r="A132" s="265"/>
      <c r="B132" s="4"/>
      <c r="C132" s="693">
        <v>123</v>
      </c>
      <c r="D132" s="7510" t="s">
        <v>4916</v>
      </c>
      <c r="E132" s="7512"/>
      <c r="F132" s="7496"/>
      <c r="G132" s="7520"/>
      <c r="H132" s="1324">
        <v>0</v>
      </c>
      <c r="I132" s="1334">
        <f t="shared" si="11"/>
        <v>0</v>
      </c>
      <c r="J132" s="1325">
        <f t="shared" si="12"/>
        <v>0</v>
      </c>
      <c r="K132" s="1326">
        <f t="shared" si="13"/>
        <v>0</v>
      </c>
      <c r="L132" s="1333"/>
      <c r="M132" s="1324">
        <v>0</v>
      </c>
      <c r="N132" s="1324">
        <v>0</v>
      </c>
      <c r="O132" s="1324">
        <v>0</v>
      </c>
      <c r="P132" s="1324">
        <v>0</v>
      </c>
      <c r="Q132" s="1324">
        <v>0</v>
      </c>
      <c r="R132" s="1324">
        <v>0</v>
      </c>
      <c r="S132" s="1324">
        <v>0</v>
      </c>
      <c r="T132" s="637">
        <v>0</v>
      </c>
      <c r="U132" s="627"/>
      <c r="V132" s="635"/>
    </row>
    <row r="133" spans="1:22" s="1139" customFormat="1">
      <c r="A133" s="265"/>
      <c r="B133" s="4"/>
      <c r="C133" s="693">
        <v>124</v>
      </c>
      <c r="D133" s="7510" t="s">
        <v>4917</v>
      </c>
      <c r="E133" s="7512"/>
      <c r="F133" s="7496"/>
      <c r="G133" s="7511"/>
      <c r="H133" s="1324">
        <v>0</v>
      </c>
      <c r="I133" s="1334">
        <f t="shared" si="11"/>
        <v>0</v>
      </c>
      <c r="J133" s="1325">
        <f t="shared" si="12"/>
        <v>0</v>
      </c>
      <c r="K133" s="1326">
        <f t="shared" si="13"/>
        <v>0</v>
      </c>
      <c r="L133" s="1333"/>
      <c r="M133" s="1324">
        <v>0</v>
      </c>
      <c r="N133" s="1324">
        <v>0</v>
      </c>
      <c r="O133" s="1324">
        <v>0</v>
      </c>
      <c r="P133" s="1324">
        <v>0</v>
      </c>
      <c r="Q133" s="1324">
        <v>0</v>
      </c>
      <c r="R133" s="1324">
        <v>0</v>
      </c>
      <c r="S133" s="1324">
        <v>0</v>
      </c>
      <c r="T133" s="637">
        <v>0</v>
      </c>
      <c r="U133" s="627"/>
      <c r="V133" s="635"/>
    </row>
    <row r="134" spans="1:22" s="1139" customFormat="1">
      <c r="A134" s="265"/>
      <c r="B134" s="4"/>
      <c r="C134" s="7528">
        <v>125</v>
      </c>
      <c r="D134" s="700" t="s">
        <v>4918</v>
      </c>
      <c r="E134" s="698"/>
      <c r="F134" s="599"/>
      <c r="G134" s="7520"/>
      <c r="H134" s="1324">
        <v>0</v>
      </c>
      <c r="I134" s="1334">
        <f t="shared" si="11"/>
        <v>0</v>
      </c>
      <c r="J134" s="1325">
        <f t="shared" si="12"/>
        <v>0</v>
      </c>
      <c r="K134" s="1326">
        <f t="shared" si="13"/>
        <v>0</v>
      </c>
      <c r="L134" s="1333"/>
      <c r="M134" s="1324">
        <v>0</v>
      </c>
      <c r="N134" s="1324">
        <v>0</v>
      </c>
      <c r="O134" s="1324">
        <v>0</v>
      </c>
      <c r="P134" s="1324">
        <v>0</v>
      </c>
      <c r="Q134" s="1324">
        <v>0</v>
      </c>
      <c r="R134" s="1324">
        <v>0</v>
      </c>
      <c r="S134" s="1324">
        <v>0</v>
      </c>
      <c r="T134" s="637">
        <v>0</v>
      </c>
      <c r="U134" s="627"/>
      <c r="V134" s="635"/>
    </row>
    <row r="135" spans="1:22" s="1139" customFormat="1">
      <c r="A135" s="265"/>
      <c r="B135" s="4"/>
      <c r="C135" s="693">
        <v>126</v>
      </c>
      <c r="D135" s="7510" t="s">
        <v>4919</v>
      </c>
      <c r="E135" s="7512"/>
      <c r="F135" s="1925"/>
      <c r="G135" s="7511"/>
      <c r="H135" s="1324">
        <v>0</v>
      </c>
      <c r="I135" s="1334">
        <f t="shared" si="11"/>
        <v>0</v>
      </c>
      <c r="J135" s="1325">
        <f t="shared" si="12"/>
        <v>0</v>
      </c>
      <c r="K135" s="1326">
        <f t="shared" si="13"/>
        <v>0</v>
      </c>
      <c r="L135" s="1333"/>
      <c r="M135" s="1324">
        <v>0</v>
      </c>
      <c r="N135" s="1324">
        <v>0</v>
      </c>
      <c r="O135" s="1324">
        <v>0</v>
      </c>
      <c r="P135" s="1324">
        <v>0</v>
      </c>
      <c r="Q135" s="1324">
        <v>0</v>
      </c>
      <c r="R135" s="1324">
        <v>0</v>
      </c>
      <c r="S135" s="1324">
        <v>0</v>
      </c>
      <c r="T135" s="637">
        <v>0</v>
      </c>
      <c r="U135" s="627"/>
      <c r="V135" s="635"/>
    </row>
    <row r="136" spans="1:22" s="1139" customFormat="1">
      <c r="A136" s="265"/>
      <c r="B136" s="4"/>
      <c r="C136" s="693">
        <v>127</v>
      </c>
      <c r="D136" s="7510" t="s">
        <v>4920</v>
      </c>
      <c r="E136" s="7512"/>
      <c r="F136" s="7496"/>
      <c r="G136" s="7511"/>
      <c r="H136" s="1324">
        <v>0</v>
      </c>
      <c r="I136" s="1334">
        <f t="shared" si="11"/>
        <v>0</v>
      </c>
      <c r="J136" s="1325">
        <f t="shared" si="12"/>
        <v>0</v>
      </c>
      <c r="K136" s="1326">
        <f t="shared" si="13"/>
        <v>0</v>
      </c>
      <c r="L136" s="1333"/>
      <c r="M136" s="1324">
        <v>0</v>
      </c>
      <c r="N136" s="1324">
        <v>0</v>
      </c>
      <c r="O136" s="1324">
        <v>0</v>
      </c>
      <c r="P136" s="1324">
        <v>0</v>
      </c>
      <c r="Q136" s="1324">
        <v>0</v>
      </c>
      <c r="R136" s="1324">
        <v>0</v>
      </c>
      <c r="S136" s="1324">
        <v>0</v>
      </c>
      <c r="T136" s="637">
        <v>0</v>
      </c>
      <c r="U136" s="627"/>
      <c r="V136" s="635"/>
    </row>
    <row r="137" spans="1:22" s="1139" customFormat="1">
      <c r="A137" s="265"/>
      <c r="B137" s="4"/>
      <c r="C137" s="7519">
        <v>128</v>
      </c>
      <c r="D137" s="7525" t="s">
        <v>4921</v>
      </c>
      <c r="E137" s="7526"/>
      <c r="F137" s="3577"/>
      <c r="G137" s="7511"/>
      <c r="H137" s="1324">
        <v>0</v>
      </c>
      <c r="I137" s="1334">
        <f t="shared" si="11"/>
        <v>0</v>
      </c>
      <c r="J137" s="1325">
        <f t="shared" si="12"/>
        <v>0</v>
      </c>
      <c r="K137" s="1326">
        <f t="shared" si="13"/>
        <v>0</v>
      </c>
      <c r="L137" s="1333"/>
      <c r="M137" s="1324">
        <v>0</v>
      </c>
      <c r="N137" s="1324">
        <v>0</v>
      </c>
      <c r="O137" s="1324">
        <v>0</v>
      </c>
      <c r="P137" s="1324">
        <v>0</v>
      </c>
      <c r="Q137" s="1324">
        <v>0</v>
      </c>
      <c r="R137" s="1324">
        <v>0</v>
      </c>
      <c r="S137" s="1324">
        <v>0</v>
      </c>
      <c r="T137" s="637">
        <v>0</v>
      </c>
      <c r="U137" s="627"/>
      <c r="V137" s="635"/>
    </row>
    <row r="138" spans="1:22" s="1139" customFormat="1">
      <c r="A138" s="265"/>
      <c r="B138" s="4"/>
      <c r="C138" s="693">
        <v>129</v>
      </c>
      <c r="D138" s="7510" t="s">
        <v>4772</v>
      </c>
      <c r="E138" s="7512"/>
      <c r="F138" s="7496"/>
      <c r="G138" s="7511"/>
      <c r="H138" s="1324">
        <v>0</v>
      </c>
      <c r="I138" s="1334">
        <f t="shared" si="11"/>
        <v>0</v>
      </c>
      <c r="J138" s="1325">
        <f t="shared" si="12"/>
        <v>0</v>
      </c>
      <c r="K138" s="1326">
        <f t="shared" si="13"/>
        <v>0</v>
      </c>
      <c r="L138" s="1333"/>
      <c r="M138" s="1324">
        <v>0</v>
      </c>
      <c r="N138" s="1324">
        <v>0</v>
      </c>
      <c r="O138" s="1324">
        <v>0</v>
      </c>
      <c r="P138" s="1324">
        <v>0</v>
      </c>
      <c r="Q138" s="1324">
        <v>0</v>
      </c>
      <c r="R138" s="1324">
        <v>0</v>
      </c>
      <c r="S138" s="1324">
        <v>0</v>
      </c>
      <c r="T138" s="637">
        <v>0</v>
      </c>
      <c r="U138" s="627"/>
      <c r="V138" s="635"/>
    </row>
    <row r="139" spans="1:22" s="1139" customFormat="1">
      <c r="A139" s="265"/>
      <c r="B139" s="4"/>
      <c r="C139" s="693">
        <v>130</v>
      </c>
      <c r="D139" s="7510" t="s">
        <v>4922</v>
      </c>
      <c r="E139" s="7512"/>
      <c r="F139" s="7496"/>
      <c r="G139" s="7511"/>
      <c r="H139" s="1324">
        <v>0</v>
      </c>
      <c r="I139" s="1334">
        <f t="shared" si="11"/>
        <v>0</v>
      </c>
      <c r="J139" s="1325">
        <f t="shared" si="12"/>
        <v>0</v>
      </c>
      <c r="K139" s="1326">
        <f t="shared" si="13"/>
        <v>0</v>
      </c>
      <c r="L139" s="1333"/>
      <c r="M139" s="1324">
        <v>0</v>
      </c>
      <c r="N139" s="1324">
        <v>0</v>
      </c>
      <c r="O139" s="1324">
        <v>0</v>
      </c>
      <c r="P139" s="1324">
        <v>0</v>
      </c>
      <c r="Q139" s="1324">
        <v>0</v>
      </c>
      <c r="R139" s="1324">
        <v>0</v>
      </c>
      <c r="S139" s="1324">
        <v>0</v>
      </c>
      <c r="T139" s="637">
        <v>0</v>
      </c>
      <c r="U139" s="627"/>
      <c r="V139" s="635"/>
    </row>
    <row r="140" spans="1:22" s="1139" customFormat="1">
      <c r="A140" s="265"/>
      <c r="B140" s="4"/>
      <c r="C140" s="693">
        <v>131</v>
      </c>
      <c r="D140" s="7510" t="s">
        <v>4923</v>
      </c>
      <c r="E140" s="7512"/>
      <c r="F140" s="7496"/>
      <c r="G140" s="7511"/>
      <c r="H140" s="1324">
        <v>0</v>
      </c>
      <c r="I140" s="1334">
        <f t="shared" si="11"/>
        <v>0</v>
      </c>
      <c r="J140" s="1325">
        <f t="shared" si="12"/>
        <v>0</v>
      </c>
      <c r="K140" s="1326">
        <f t="shared" si="13"/>
        <v>0</v>
      </c>
      <c r="L140" s="1333"/>
      <c r="M140" s="1324">
        <v>0</v>
      </c>
      <c r="N140" s="1324">
        <v>0</v>
      </c>
      <c r="O140" s="1324">
        <v>0</v>
      </c>
      <c r="P140" s="1324">
        <v>0</v>
      </c>
      <c r="Q140" s="1324">
        <v>0</v>
      </c>
      <c r="R140" s="1324">
        <v>0</v>
      </c>
      <c r="S140" s="1324">
        <v>0</v>
      </c>
      <c r="T140" s="637">
        <v>0</v>
      </c>
      <c r="U140" s="627"/>
      <c r="V140" s="635"/>
    </row>
    <row r="141" spans="1:22" s="1139" customFormat="1">
      <c r="A141" s="265"/>
      <c r="B141" s="4"/>
      <c r="C141" s="693">
        <v>132</v>
      </c>
      <c r="D141" s="7510" t="s">
        <v>4924</v>
      </c>
      <c r="E141" s="7512"/>
      <c r="F141" s="7496"/>
      <c r="G141" s="7511"/>
      <c r="H141" s="1324">
        <v>0</v>
      </c>
      <c r="I141" s="1334">
        <f t="shared" si="11"/>
        <v>0</v>
      </c>
      <c r="J141" s="1325">
        <f t="shared" si="12"/>
        <v>0</v>
      </c>
      <c r="K141" s="1326">
        <f t="shared" si="13"/>
        <v>0</v>
      </c>
      <c r="L141" s="1333"/>
      <c r="M141" s="1324">
        <v>0</v>
      </c>
      <c r="N141" s="1324">
        <v>0</v>
      </c>
      <c r="O141" s="1324">
        <v>0</v>
      </c>
      <c r="P141" s="1324">
        <v>0</v>
      </c>
      <c r="Q141" s="1324">
        <v>0</v>
      </c>
      <c r="R141" s="1324">
        <v>0</v>
      </c>
      <c r="S141" s="1324">
        <v>0</v>
      </c>
      <c r="T141" s="637">
        <v>0</v>
      </c>
      <c r="U141" s="627"/>
      <c r="V141" s="635"/>
    </row>
    <row r="142" spans="1:22" s="1139" customFormat="1">
      <c r="A142" s="265"/>
      <c r="B142" s="4"/>
      <c r="C142" s="693">
        <v>133</v>
      </c>
      <c r="D142" s="7510" t="s">
        <v>4925</v>
      </c>
      <c r="E142" s="7512"/>
      <c r="F142" s="7496"/>
      <c r="G142" s="7511"/>
      <c r="H142" s="1324">
        <v>0</v>
      </c>
      <c r="I142" s="1334">
        <f t="shared" si="11"/>
        <v>0</v>
      </c>
      <c r="J142" s="1325">
        <f t="shared" si="12"/>
        <v>0</v>
      </c>
      <c r="K142" s="1326">
        <f t="shared" si="13"/>
        <v>0</v>
      </c>
      <c r="L142" s="1333"/>
      <c r="M142" s="1324">
        <v>0</v>
      </c>
      <c r="N142" s="1324">
        <v>0</v>
      </c>
      <c r="O142" s="1324">
        <v>0</v>
      </c>
      <c r="P142" s="1324">
        <v>0</v>
      </c>
      <c r="Q142" s="1324">
        <v>0</v>
      </c>
      <c r="R142" s="1324">
        <v>0</v>
      </c>
      <c r="S142" s="1324">
        <v>0</v>
      </c>
      <c r="T142" s="637">
        <v>0</v>
      </c>
      <c r="U142" s="627"/>
      <c r="V142" s="635"/>
    </row>
    <row r="143" spans="1:22" s="1139" customFormat="1">
      <c r="A143" s="265"/>
      <c r="B143" s="4"/>
      <c r="C143" s="693">
        <v>134</v>
      </c>
      <c r="D143" s="7510" t="s">
        <v>4774</v>
      </c>
      <c r="E143" s="7512"/>
      <c r="F143" s="7496"/>
      <c r="G143" s="7520"/>
      <c r="H143" s="1324">
        <v>0</v>
      </c>
      <c r="I143" s="1334">
        <f t="shared" si="11"/>
        <v>0</v>
      </c>
      <c r="J143" s="1325">
        <f t="shared" si="12"/>
        <v>0</v>
      </c>
      <c r="K143" s="1326">
        <f t="shared" si="13"/>
        <v>0</v>
      </c>
      <c r="L143" s="1333"/>
      <c r="M143" s="1324">
        <v>0</v>
      </c>
      <c r="N143" s="1324">
        <v>0</v>
      </c>
      <c r="O143" s="1324">
        <v>0</v>
      </c>
      <c r="P143" s="1324">
        <v>0</v>
      </c>
      <c r="Q143" s="1324">
        <v>0</v>
      </c>
      <c r="R143" s="1324">
        <v>0</v>
      </c>
      <c r="S143" s="1324">
        <v>0</v>
      </c>
      <c r="T143" s="637">
        <v>0</v>
      </c>
      <c r="U143" s="627"/>
      <c r="V143" s="635"/>
    </row>
    <row r="144" spans="1:22" s="1139" customFormat="1">
      <c r="A144" s="265"/>
      <c r="B144" s="4"/>
      <c r="C144" s="707">
        <v>135</v>
      </c>
      <c r="D144" s="704" t="s">
        <v>4926</v>
      </c>
      <c r="E144" s="7527"/>
      <c r="F144" s="7504"/>
      <c r="G144" s="7511"/>
      <c r="H144" s="1334">
        <f>SUM($M144:$Q144)</f>
        <v>0</v>
      </c>
      <c r="I144" s="1334">
        <f t="shared" si="11"/>
        <v>0</v>
      </c>
      <c r="J144" s="1325">
        <f t="shared" si="12"/>
        <v>0</v>
      </c>
      <c r="K144" s="1326">
        <f t="shared" si="13"/>
        <v>0</v>
      </c>
      <c r="L144" s="1333"/>
      <c r="M144" s="1329"/>
      <c r="N144" s="1329"/>
      <c r="O144" s="1329"/>
      <c r="P144" s="1329"/>
      <c r="Q144" s="1337"/>
      <c r="R144" s="1338"/>
      <c r="S144" s="1338"/>
      <c r="T144" s="630"/>
      <c r="U144" s="627"/>
      <c r="V144" s="635"/>
    </row>
    <row r="145" spans="1:22" s="1139" customFormat="1">
      <c r="A145" s="265"/>
      <c r="B145" s="4"/>
      <c r="C145" s="7519">
        <v>136</v>
      </c>
      <c r="D145" s="706" t="s">
        <v>4780</v>
      </c>
      <c r="E145" s="7526"/>
      <c r="F145" s="3577"/>
      <c r="G145" s="7511"/>
      <c r="H145" s="1334">
        <f>SUM(H146:H155)</f>
        <v>0</v>
      </c>
      <c r="I145" s="1334">
        <f>SUM(I146:I155)</f>
        <v>0</v>
      </c>
      <c r="J145" s="1325">
        <f t="shared" si="12"/>
        <v>0</v>
      </c>
      <c r="K145" s="1326">
        <f t="shared" si="13"/>
        <v>0</v>
      </c>
      <c r="L145" s="1333"/>
      <c r="M145" s="8988"/>
      <c r="N145" s="8988"/>
      <c r="O145" s="8988"/>
      <c r="P145" s="8988"/>
      <c r="Q145" s="8988"/>
      <c r="R145" s="8988"/>
      <c r="S145" s="8988"/>
      <c r="T145" s="8989"/>
      <c r="U145" s="627"/>
      <c r="V145" s="635"/>
    </row>
    <row r="146" spans="1:22" s="1139" customFormat="1">
      <c r="A146" s="265"/>
      <c r="B146" s="4"/>
      <c r="C146" s="692"/>
      <c r="D146" s="7514">
        <v>136.1</v>
      </c>
      <c r="E146" s="7515" t="s">
        <v>4927</v>
      </c>
      <c r="F146" s="7516"/>
      <c r="G146" s="7517"/>
      <c r="H146" s="1324">
        <v>0</v>
      </c>
      <c r="I146" s="1334">
        <f t="shared" ref="I146:I157" si="14">SUM($M146:$Q146)</f>
        <v>0</v>
      </c>
      <c r="J146" s="1325">
        <f t="shared" si="12"/>
        <v>0</v>
      </c>
      <c r="K146" s="1326">
        <f t="shared" si="13"/>
        <v>0</v>
      </c>
      <c r="L146" s="1333"/>
      <c r="M146" s="1324">
        <v>0</v>
      </c>
      <c r="N146" s="1324">
        <v>0</v>
      </c>
      <c r="O146" s="1324">
        <v>0</v>
      </c>
      <c r="P146" s="1324">
        <v>0</v>
      </c>
      <c r="Q146" s="1324">
        <v>0</v>
      </c>
      <c r="R146" s="1324">
        <v>0</v>
      </c>
      <c r="S146" s="1324">
        <v>0</v>
      </c>
      <c r="T146" s="637">
        <v>0</v>
      </c>
      <c r="U146" s="627"/>
      <c r="V146" s="635"/>
    </row>
    <row r="147" spans="1:22" s="1139" customFormat="1">
      <c r="A147" s="265"/>
      <c r="B147" s="4"/>
      <c r="C147" s="692"/>
      <c r="D147" s="7514">
        <v>136.19999999999999</v>
      </c>
      <c r="E147" s="7515" t="s">
        <v>4928</v>
      </c>
      <c r="F147" s="7516"/>
      <c r="G147" s="7517"/>
      <c r="H147" s="1324">
        <v>0</v>
      </c>
      <c r="I147" s="1334">
        <f t="shared" si="14"/>
        <v>0</v>
      </c>
      <c r="J147" s="1325">
        <f t="shared" si="12"/>
        <v>0</v>
      </c>
      <c r="K147" s="1326">
        <f t="shared" si="13"/>
        <v>0</v>
      </c>
      <c r="L147" s="1333"/>
      <c r="M147" s="1324">
        <v>0</v>
      </c>
      <c r="N147" s="1324">
        <v>0</v>
      </c>
      <c r="O147" s="1324">
        <v>0</v>
      </c>
      <c r="P147" s="1324">
        <v>0</v>
      </c>
      <c r="Q147" s="1324">
        <v>0</v>
      </c>
      <c r="R147" s="1324">
        <v>0</v>
      </c>
      <c r="S147" s="1324">
        <v>0</v>
      </c>
      <c r="T147" s="637">
        <v>0</v>
      </c>
      <c r="U147" s="627"/>
      <c r="V147" s="635"/>
    </row>
    <row r="148" spans="1:22" s="1139" customFormat="1">
      <c r="A148" s="265"/>
      <c r="B148" s="4"/>
      <c r="C148" s="692"/>
      <c r="D148" s="7514">
        <v>136.30000000000001</v>
      </c>
      <c r="E148" s="7515" t="s">
        <v>4929</v>
      </c>
      <c r="F148" s="7516"/>
      <c r="G148" s="7518"/>
      <c r="H148" s="1324">
        <v>0</v>
      </c>
      <c r="I148" s="1334">
        <f t="shared" si="14"/>
        <v>0</v>
      </c>
      <c r="J148" s="1325">
        <f t="shared" si="12"/>
        <v>0</v>
      </c>
      <c r="K148" s="1326">
        <f t="shared" si="13"/>
        <v>0</v>
      </c>
      <c r="L148" s="1333"/>
      <c r="M148" s="1324">
        <v>0</v>
      </c>
      <c r="N148" s="1324">
        <v>0</v>
      </c>
      <c r="O148" s="1324">
        <v>0</v>
      </c>
      <c r="P148" s="1324">
        <v>0</v>
      </c>
      <c r="Q148" s="1324">
        <v>0</v>
      </c>
      <c r="R148" s="1324">
        <v>0</v>
      </c>
      <c r="S148" s="1324">
        <v>0</v>
      </c>
      <c r="T148" s="637">
        <v>0</v>
      </c>
      <c r="U148" s="627"/>
      <c r="V148" s="635"/>
    </row>
    <row r="149" spans="1:22" s="1139" customFormat="1">
      <c r="A149" s="265"/>
      <c r="B149" s="4"/>
      <c r="C149" s="7529"/>
      <c r="D149" s="701">
        <v>136.4</v>
      </c>
      <c r="E149" s="702" t="s">
        <v>4930</v>
      </c>
      <c r="F149" s="703"/>
      <c r="G149" s="7530"/>
      <c r="H149" s="1324">
        <v>0</v>
      </c>
      <c r="I149" s="1334">
        <f t="shared" si="14"/>
        <v>0</v>
      </c>
      <c r="J149" s="1325">
        <f t="shared" si="12"/>
        <v>0</v>
      </c>
      <c r="K149" s="1326">
        <f t="shared" si="13"/>
        <v>0</v>
      </c>
      <c r="L149" s="1333"/>
      <c r="M149" s="1324">
        <v>0</v>
      </c>
      <c r="N149" s="1324">
        <v>0</v>
      </c>
      <c r="O149" s="1324">
        <v>0</v>
      </c>
      <c r="P149" s="1324">
        <v>0</v>
      </c>
      <c r="Q149" s="1324">
        <v>0</v>
      </c>
      <c r="R149" s="1324">
        <v>0</v>
      </c>
      <c r="S149" s="1324">
        <v>0</v>
      </c>
      <c r="T149" s="637">
        <v>0</v>
      </c>
      <c r="U149" s="627"/>
      <c r="V149" s="635"/>
    </row>
    <row r="150" spans="1:22" s="1139" customFormat="1">
      <c r="A150" s="265"/>
      <c r="B150" s="4"/>
      <c r="C150" s="692"/>
      <c r="D150" s="7514">
        <v>136.5</v>
      </c>
      <c r="E150" s="7515" t="s">
        <v>806</v>
      </c>
      <c r="F150" s="7516"/>
      <c r="G150" s="7517"/>
      <c r="H150" s="1324">
        <v>0</v>
      </c>
      <c r="I150" s="1334">
        <f t="shared" si="14"/>
        <v>0</v>
      </c>
      <c r="J150" s="1325">
        <f t="shared" si="12"/>
        <v>0</v>
      </c>
      <c r="K150" s="1326">
        <f t="shared" si="13"/>
        <v>0</v>
      </c>
      <c r="L150" s="1333"/>
      <c r="M150" s="1324">
        <v>0</v>
      </c>
      <c r="N150" s="1324">
        <v>0</v>
      </c>
      <c r="O150" s="1324">
        <v>0</v>
      </c>
      <c r="P150" s="1324">
        <v>0</v>
      </c>
      <c r="Q150" s="1324">
        <v>0</v>
      </c>
      <c r="R150" s="1324">
        <v>0</v>
      </c>
      <c r="S150" s="1324">
        <v>0</v>
      </c>
      <c r="T150" s="637">
        <v>0</v>
      </c>
      <c r="U150" s="627"/>
      <c r="V150" s="635"/>
    </row>
    <row r="151" spans="1:22" s="1139" customFormat="1">
      <c r="A151" s="265"/>
      <c r="B151" s="4"/>
      <c r="C151" s="692"/>
      <c r="D151" s="7514">
        <v>136.6</v>
      </c>
      <c r="E151" s="7515" t="s">
        <v>4931</v>
      </c>
      <c r="F151" s="7516"/>
      <c r="G151" s="7518"/>
      <c r="H151" s="1324">
        <v>0</v>
      </c>
      <c r="I151" s="1334">
        <f t="shared" si="14"/>
        <v>0</v>
      </c>
      <c r="J151" s="1325">
        <f t="shared" si="12"/>
        <v>0</v>
      </c>
      <c r="K151" s="1326">
        <f t="shared" si="13"/>
        <v>0</v>
      </c>
      <c r="L151" s="1333"/>
      <c r="M151" s="1324">
        <v>0</v>
      </c>
      <c r="N151" s="1324">
        <v>0</v>
      </c>
      <c r="O151" s="1324">
        <v>0</v>
      </c>
      <c r="P151" s="1324">
        <v>0</v>
      </c>
      <c r="Q151" s="1324">
        <v>0</v>
      </c>
      <c r="R151" s="1324">
        <v>0</v>
      </c>
      <c r="S151" s="1324">
        <v>0</v>
      </c>
      <c r="T151" s="637">
        <v>0</v>
      </c>
      <c r="U151" s="627"/>
      <c r="V151" s="635"/>
    </row>
    <row r="152" spans="1:22" s="1139" customFormat="1">
      <c r="A152" s="265"/>
      <c r="B152" s="4"/>
      <c r="C152" s="7531"/>
      <c r="D152" s="7514">
        <v>136.69999999999999</v>
      </c>
      <c r="E152" s="7515" t="s">
        <v>878</v>
      </c>
      <c r="F152" s="7516"/>
      <c r="G152" s="7517"/>
      <c r="H152" s="1324">
        <v>0</v>
      </c>
      <c r="I152" s="1334">
        <f t="shared" si="14"/>
        <v>0</v>
      </c>
      <c r="J152" s="1325">
        <f t="shared" si="12"/>
        <v>0</v>
      </c>
      <c r="K152" s="1326">
        <f t="shared" si="13"/>
        <v>0</v>
      </c>
      <c r="L152" s="1333"/>
      <c r="M152" s="1324">
        <v>0</v>
      </c>
      <c r="N152" s="1324">
        <v>0</v>
      </c>
      <c r="O152" s="1324">
        <v>0</v>
      </c>
      <c r="P152" s="1324">
        <v>0</v>
      </c>
      <c r="Q152" s="1324">
        <v>0</v>
      </c>
      <c r="R152" s="1324">
        <v>0</v>
      </c>
      <c r="S152" s="1324">
        <v>0</v>
      </c>
      <c r="T152" s="637">
        <v>0</v>
      </c>
      <c r="U152" s="627"/>
      <c r="V152" s="635"/>
    </row>
    <row r="153" spans="1:22" s="1139" customFormat="1">
      <c r="A153" s="265"/>
      <c r="B153" s="4"/>
      <c r="C153" s="7532"/>
      <c r="D153" s="701">
        <v>136.80000000000001</v>
      </c>
      <c r="E153" s="702" t="s">
        <v>4855</v>
      </c>
      <c r="F153" s="703"/>
      <c r="G153" s="7530"/>
      <c r="H153" s="1324">
        <v>0</v>
      </c>
      <c r="I153" s="1334">
        <f t="shared" si="14"/>
        <v>0</v>
      </c>
      <c r="J153" s="1325">
        <f t="shared" si="12"/>
        <v>0</v>
      </c>
      <c r="K153" s="1326">
        <f t="shared" si="13"/>
        <v>0</v>
      </c>
      <c r="L153" s="1333"/>
      <c r="M153" s="1324">
        <v>0</v>
      </c>
      <c r="N153" s="1324">
        <v>0</v>
      </c>
      <c r="O153" s="1324">
        <v>0</v>
      </c>
      <c r="P153" s="1324">
        <v>0</v>
      </c>
      <c r="Q153" s="1324">
        <v>0</v>
      </c>
      <c r="R153" s="1324">
        <v>0</v>
      </c>
      <c r="S153" s="1324">
        <v>0</v>
      </c>
      <c r="T153" s="637">
        <v>0</v>
      </c>
      <c r="U153" s="627"/>
      <c r="V153" s="635"/>
    </row>
    <row r="154" spans="1:22" s="1139" customFormat="1">
      <c r="A154" s="265"/>
      <c r="B154" s="4"/>
      <c r="C154" s="692"/>
      <c r="D154" s="7514">
        <v>136.9</v>
      </c>
      <c r="E154" s="7515" t="s">
        <v>4932</v>
      </c>
      <c r="F154" s="7516"/>
      <c r="G154" s="7517"/>
      <c r="H154" s="1324">
        <v>0</v>
      </c>
      <c r="I154" s="1334">
        <f t="shared" si="14"/>
        <v>0</v>
      </c>
      <c r="J154" s="1325">
        <f t="shared" si="12"/>
        <v>0</v>
      </c>
      <c r="K154" s="1326">
        <f t="shared" si="13"/>
        <v>0</v>
      </c>
      <c r="L154" s="1333"/>
      <c r="M154" s="1324">
        <v>0</v>
      </c>
      <c r="N154" s="1324">
        <v>0</v>
      </c>
      <c r="O154" s="1324">
        <v>0</v>
      </c>
      <c r="P154" s="1324">
        <v>0</v>
      </c>
      <c r="Q154" s="1324">
        <v>0</v>
      </c>
      <c r="R154" s="1324">
        <v>0</v>
      </c>
      <c r="S154" s="1324">
        <v>0</v>
      </c>
      <c r="T154" s="637">
        <v>0</v>
      </c>
      <c r="U154" s="627"/>
      <c r="V154" s="635"/>
    </row>
    <row r="155" spans="1:22" s="1139" customFormat="1">
      <c r="A155" s="265"/>
      <c r="B155" s="4"/>
      <c r="C155" s="7529"/>
      <c r="D155" s="701" t="s">
        <v>4933</v>
      </c>
      <c r="E155" s="702" t="s">
        <v>860</v>
      </c>
      <c r="F155" s="703"/>
      <c r="G155" s="468"/>
      <c r="H155" s="1324">
        <v>0</v>
      </c>
      <c r="I155" s="1334">
        <f t="shared" si="14"/>
        <v>0</v>
      </c>
      <c r="J155" s="1325">
        <f t="shared" si="12"/>
        <v>0</v>
      </c>
      <c r="K155" s="1326">
        <f t="shared" si="13"/>
        <v>0</v>
      </c>
      <c r="L155" s="1330">
        <f>IFERROR(I155/I145,0)</f>
        <v>0</v>
      </c>
      <c r="M155" s="1324">
        <v>0</v>
      </c>
      <c r="N155" s="1324">
        <v>0</v>
      </c>
      <c r="O155" s="1324">
        <v>0</v>
      </c>
      <c r="P155" s="1324">
        <v>0</v>
      </c>
      <c r="Q155" s="1324">
        <v>0</v>
      </c>
      <c r="R155" s="1324">
        <v>0</v>
      </c>
      <c r="S155" s="1324">
        <v>0</v>
      </c>
      <c r="T155" s="637">
        <v>0</v>
      </c>
      <c r="U155" s="627"/>
      <c r="V155" s="635"/>
    </row>
    <row r="156" spans="1:22" s="1139" customFormat="1">
      <c r="A156" s="265"/>
      <c r="B156" s="4"/>
      <c r="C156" s="693">
        <v>137</v>
      </c>
      <c r="D156" s="7510" t="s">
        <v>4934</v>
      </c>
      <c r="E156" s="7512"/>
      <c r="F156" s="7496"/>
      <c r="G156" s="7511"/>
      <c r="H156" s="1324">
        <v>0</v>
      </c>
      <c r="I156" s="1334">
        <f t="shared" si="14"/>
        <v>0</v>
      </c>
      <c r="J156" s="1325">
        <f t="shared" si="12"/>
        <v>0</v>
      </c>
      <c r="K156" s="1326">
        <f>IFERROR(J156/H156,0)</f>
        <v>0</v>
      </c>
      <c r="L156" s="1330">
        <f>IFERROR(I156/I158,0)</f>
        <v>0</v>
      </c>
      <c r="M156" s="1324">
        <v>0</v>
      </c>
      <c r="N156" s="1324">
        <v>0</v>
      </c>
      <c r="O156" s="1324">
        <v>0</v>
      </c>
      <c r="P156" s="1324">
        <v>0</v>
      </c>
      <c r="Q156" s="1324">
        <v>0</v>
      </c>
      <c r="R156" s="1324">
        <v>0</v>
      </c>
      <c r="S156" s="1324">
        <v>0</v>
      </c>
      <c r="T156" s="637">
        <v>0</v>
      </c>
      <c r="U156" s="627"/>
      <c r="V156" s="635"/>
    </row>
    <row r="157" spans="1:22" s="1139" customFormat="1">
      <c r="A157" s="265"/>
      <c r="B157" s="4"/>
      <c r="C157" s="7528">
        <v>138</v>
      </c>
      <c r="D157" s="700" t="s">
        <v>4935</v>
      </c>
      <c r="E157" s="698"/>
      <c r="F157" s="599"/>
      <c r="G157" s="9"/>
      <c r="H157" s="1324">
        <v>0</v>
      </c>
      <c r="I157" s="1334">
        <f t="shared" si="14"/>
        <v>0</v>
      </c>
      <c r="J157" s="1325">
        <f t="shared" si="12"/>
        <v>0</v>
      </c>
      <c r="K157" s="1326">
        <f>IFERROR(J157/H157,0)</f>
        <v>0</v>
      </c>
      <c r="L157" s="1330">
        <f>IFERROR(I157/I158,0)</f>
        <v>0</v>
      </c>
      <c r="M157" s="1324">
        <v>0</v>
      </c>
      <c r="N157" s="1324">
        <v>0</v>
      </c>
      <c r="O157" s="1324">
        <v>0</v>
      </c>
      <c r="P157" s="1324">
        <v>0</v>
      </c>
      <c r="Q157" s="1324">
        <v>0</v>
      </c>
      <c r="R157" s="1324">
        <v>0</v>
      </c>
      <c r="S157" s="1324">
        <v>0</v>
      </c>
      <c r="T157" s="637">
        <v>0</v>
      </c>
      <c r="U157" s="627"/>
      <c r="V157" s="635"/>
    </row>
    <row r="158" spans="1:22" s="1139" customFormat="1" ht="15.6">
      <c r="A158" s="265"/>
      <c r="B158" s="4"/>
      <c r="C158" s="694" t="s">
        <v>4936</v>
      </c>
      <c r="D158" s="7510"/>
      <c r="E158" s="7512"/>
      <c r="F158" s="7496"/>
      <c r="G158" s="7511"/>
      <c r="H158" s="1334">
        <f>SUM(H109:H145,H156,H157)</f>
        <v>0</v>
      </c>
      <c r="I158" s="1334">
        <f>SUM(I109:I145,I156,I157)</f>
        <v>0</v>
      </c>
      <c r="J158" s="1325">
        <f t="shared" si="12"/>
        <v>0</v>
      </c>
      <c r="K158" s="1326">
        <f>IFERROR(J158/H158,0)</f>
        <v>0</v>
      </c>
      <c r="L158" s="1333"/>
      <c r="M158" s="1324"/>
      <c r="N158" s="1324"/>
      <c r="O158" s="1324"/>
      <c r="P158" s="1324"/>
      <c r="Q158" s="1324"/>
      <c r="R158" s="1324"/>
      <c r="S158" s="1324"/>
      <c r="T158" s="637"/>
      <c r="U158" s="627"/>
      <c r="V158" s="635"/>
    </row>
    <row r="159" spans="1:22" s="1139" customFormat="1" ht="15.6">
      <c r="A159" s="265"/>
      <c r="B159" s="4"/>
      <c r="C159" s="691" t="s">
        <v>4937</v>
      </c>
      <c r="D159" s="7510"/>
      <c r="E159" s="7512"/>
      <c r="F159" s="7496"/>
      <c r="G159" s="7511"/>
      <c r="H159" s="1334">
        <f>H71-H106-H158</f>
        <v>0</v>
      </c>
      <c r="I159" s="1334">
        <f>I71-I106-I158</f>
        <v>0</v>
      </c>
      <c r="J159" s="1325">
        <f t="shared" si="12"/>
        <v>0</v>
      </c>
      <c r="K159" s="1326">
        <f>IFERROR(J159/H159,0)</f>
        <v>0</v>
      </c>
      <c r="L159" s="1333"/>
      <c r="M159" s="1324"/>
      <c r="N159" s="1324"/>
      <c r="O159" s="1324"/>
      <c r="P159" s="1324"/>
      <c r="Q159" s="1324"/>
      <c r="R159" s="1324"/>
      <c r="S159" s="1324"/>
      <c r="T159" s="637"/>
      <c r="U159" s="627"/>
      <c r="V159" s="635"/>
    </row>
    <row r="160" spans="1:22" s="1139" customFormat="1" ht="15.6">
      <c r="A160" s="265"/>
      <c r="B160" s="4"/>
      <c r="C160" s="691"/>
      <c r="D160" s="7510"/>
      <c r="E160" s="7512"/>
      <c r="F160" s="7496"/>
      <c r="G160" s="7511"/>
      <c r="H160" s="1332"/>
      <c r="I160" s="1332"/>
      <c r="J160" s="1332"/>
      <c r="K160" s="1332"/>
      <c r="L160" s="1333"/>
      <c r="M160" s="1324"/>
      <c r="N160" s="1324"/>
      <c r="O160" s="1324"/>
      <c r="P160" s="1324"/>
      <c r="Q160" s="1324"/>
      <c r="R160" s="1324"/>
      <c r="S160" s="1324"/>
      <c r="T160" s="637"/>
      <c r="U160" s="627"/>
      <c r="V160" s="635"/>
    </row>
    <row r="161" spans="1:22" s="1139" customFormat="1">
      <c r="A161" s="265"/>
      <c r="B161" s="4"/>
      <c r="C161" s="693">
        <v>139</v>
      </c>
      <c r="D161" s="7510" t="s">
        <v>4787</v>
      </c>
      <c r="E161" s="7512"/>
      <c r="F161" s="7496"/>
      <c r="G161" s="7511"/>
      <c r="H161" s="1334">
        <f>SUM(H162:H164)</f>
        <v>0</v>
      </c>
      <c r="I161" s="1334">
        <f>SUM(I162:I164)</f>
        <v>0</v>
      </c>
      <c r="J161" s="1325">
        <f>I161-H161</f>
        <v>0</v>
      </c>
      <c r="K161" s="1326">
        <f>IFERROR(J161/H161,0)</f>
        <v>0</v>
      </c>
      <c r="L161" s="1333"/>
      <c r="M161" s="8988"/>
      <c r="N161" s="8988"/>
      <c r="O161" s="8988"/>
      <c r="P161" s="8988"/>
      <c r="Q161" s="8988"/>
      <c r="R161" s="8988"/>
      <c r="S161" s="8988"/>
      <c r="T161" s="8989"/>
      <c r="U161" s="627"/>
      <c r="V161" s="635"/>
    </row>
    <row r="162" spans="1:22" s="1139" customFormat="1">
      <c r="A162" s="265"/>
      <c r="B162" s="4"/>
      <c r="C162" s="693"/>
      <c r="D162" s="7514">
        <v>139.1</v>
      </c>
      <c r="E162" s="7515" t="s">
        <v>4788</v>
      </c>
      <c r="F162" s="7496"/>
      <c r="G162" s="7511"/>
      <c r="H162" s="1324">
        <v>0</v>
      </c>
      <c r="I162" s="1334">
        <f>SUM($M162:$Q162)</f>
        <v>0</v>
      </c>
      <c r="J162" s="1325">
        <f>I162-H162</f>
        <v>0</v>
      </c>
      <c r="K162" s="1326">
        <f>IFERROR(J162/H162,0)</f>
        <v>0</v>
      </c>
      <c r="L162" s="1333"/>
      <c r="M162" s="1324">
        <v>0</v>
      </c>
      <c r="N162" s="1324">
        <v>0</v>
      </c>
      <c r="O162" s="1324">
        <v>0</v>
      </c>
      <c r="P162" s="1324">
        <v>0</v>
      </c>
      <c r="Q162" s="1324">
        <v>0</v>
      </c>
      <c r="R162" s="1324">
        <v>0</v>
      </c>
      <c r="S162" s="1324">
        <v>0</v>
      </c>
      <c r="T162" s="637">
        <v>0</v>
      </c>
      <c r="U162" s="627"/>
      <c r="V162" s="635"/>
    </row>
    <row r="163" spans="1:22" s="1139" customFormat="1">
      <c r="A163" s="265"/>
      <c r="B163" s="4"/>
      <c r="C163" s="693"/>
      <c r="D163" s="7514">
        <v>139.19999999999999</v>
      </c>
      <c r="E163" s="7515" t="s">
        <v>4789</v>
      </c>
      <c r="F163" s="7496"/>
      <c r="G163" s="7511"/>
      <c r="H163" s="1324">
        <v>0</v>
      </c>
      <c r="I163" s="1334">
        <f>SUM($M163:$Q163)</f>
        <v>0</v>
      </c>
      <c r="J163" s="1325">
        <f>I163-H163</f>
        <v>0</v>
      </c>
      <c r="K163" s="1326">
        <f>IFERROR(J163/H163,0)</f>
        <v>0</v>
      </c>
      <c r="L163" s="1333"/>
      <c r="M163" s="1324">
        <v>0</v>
      </c>
      <c r="N163" s="1324">
        <v>0</v>
      </c>
      <c r="O163" s="1324">
        <v>0</v>
      </c>
      <c r="P163" s="1324">
        <v>0</v>
      </c>
      <c r="Q163" s="1324">
        <v>0</v>
      </c>
      <c r="R163" s="1324">
        <v>0</v>
      </c>
      <c r="S163" s="1324">
        <v>0</v>
      </c>
      <c r="T163" s="637">
        <v>0</v>
      </c>
      <c r="U163" s="627"/>
      <c r="V163" s="635"/>
    </row>
    <row r="164" spans="1:22" s="1139" customFormat="1">
      <c r="A164" s="265"/>
      <c r="B164" s="4"/>
      <c r="C164" s="693"/>
      <c r="D164" s="7514">
        <v>139.30000000000001</v>
      </c>
      <c r="E164" s="7515" t="s">
        <v>4790</v>
      </c>
      <c r="F164" s="7496"/>
      <c r="G164" s="7511"/>
      <c r="H164" s="1324">
        <v>0</v>
      </c>
      <c r="I164" s="1334">
        <f>SUM($M164:$Q164)</f>
        <v>0</v>
      </c>
      <c r="J164" s="1325">
        <f>I164-H164</f>
        <v>0</v>
      </c>
      <c r="K164" s="1326">
        <f>IFERROR(J164/H164,0)</f>
        <v>0</v>
      </c>
      <c r="L164" s="1333"/>
      <c r="M164" s="1324">
        <v>0</v>
      </c>
      <c r="N164" s="1324">
        <v>0</v>
      </c>
      <c r="O164" s="1324">
        <v>0</v>
      </c>
      <c r="P164" s="1324">
        <v>0</v>
      </c>
      <c r="Q164" s="1324">
        <v>0</v>
      </c>
      <c r="R164" s="1324">
        <v>0</v>
      </c>
      <c r="S164" s="1324">
        <v>0</v>
      </c>
      <c r="T164" s="637">
        <v>0</v>
      </c>
      <c r="U164" s="627"/>
      <c r="V164" s="635"/>
    </row>
    <row r="165" spans="1:22" s="1139" customFormat="1" ht="13.8">
      <c r="A165" s="265"/>
      <c r="B165" s="4"/>
      <c r="C165" s="695"/>
      <c r="D165" s="7514"/>
      <c r="E165" s="7515"/>
      <c r="F165" s="7496"/>
      <c r="G165" s="7511"/>
      <c r="H165" s="1339"/>
      <c r="I165" s="1339"/>
      <c r="J165" s="1339"/>
      <c r="K165" s="1339"/>
      <c r="L165" s="1340"/>
      <c r="M165" s="1324"/>
      <c r="N165" s="1324"/>
      <c r="O165" s="1324"/>
      <c r="P165" s="1324"/>
      <c r="Q165" s="1324"/>
      <c r="R165" s="1324"/>
      <c r="S165" s="1324"/>
      <c r="T165" s="637"/>
      <c r="U165" s="627"/>
      <c r="V165" s="635"/>
    </row>
    <row r="166" spans="1:22" s="1139" customFormat="1">
      <c r="A166" s="265"/>
      <c r="B166" s="4"/>
      <c r="C166" s="7519"/>
      <c r="D166" s="7514"/>
      <c r="E166" s="7515"/>
      <c r="F166" s="7496"/>
      <c r="G166" s="7511"/>
      <c r="H166" s="1332"/>
      <c r="I166" s="1332"/>
      <c r="J166" s="1332"/>
      <c r="K166" s="1332"/>
      <c r="L166" s="1333"/>
      <c r="M166" s="1324"/>
      <c r="N166" s="1324"/>
      <c r="O166" s="1324"/>
      <c r="P166" s="1324"/>
      <c r="Q166" s="1324"/>
      <c r="R166" s="1324"/>
      <c r="S166" s="1324"/>
      <c r="T166" s="637"/>
      <c r="U166" s="627"/>
      <c r="V166" s="635"/>
    </row>
    <row r="167" spans="1:22" s="1139" customFormat="1" ht="15.6">
      <c r="A167" s="265"/>
      <c r="B167" s="4"/>
      <c r="C167" s="7533" t="s">
        <v>4938</v>
      </c>
      <c r="D167" s="699"/>
      <c r="E167" s="959"/>
      <c r="F167" s="599"/>
      <c r="G167" s="9"/>
      <c r="H167" s="7534">
        <f>H159-H161</f>
        <v>0</v>
      </c>
      <c r="I167" s="7534">
        <f>I159-I161</f>
        <v>0</v>
      </c>
      <c r="J167" s="1325">
        <f>I167-H167</f>
        <v>0</v>
      </c>
      <c r="K167" s="1326">
        <f>IFERROR(J167/H167,0)</f>
        <v>0</v>
      </c>
      <c r="L167" s="7535"/>
      <c r="M167" s="7536">
        <f>SUM(M11:M14,M16:M17,M19:M20,M22:M25,M27,M30:M31,M33:M34,M36:M37,M39:M40,M42:M56,M58:M62,M65:M70)-SUM(M75:M88,M90:M96,M98:M105)-SUM(M109:M144,M146:M157)-SUM(M162:M164)</f>
        <v>0</v>
      </c>
      <c r="N167" s="7536">
        <f t="shared" ref="N167:T167" si="15">SUM(N11:N14,N16:N17,N19:N20,N22:N25,N27,N30:N31,N33:N34,N36:N37,N39:N40,N42:N56,N58:N62,N65:N70)-SUM(N75:N88,N90:N96,N98:N105)-SUM(N109:N144,N146:N157)-SUM(N162:N164)</f>
        <v>0</v>
      </c>
      <c r="O167" s="7536">
        <f t="shared" si="15"/>
        <v>0</v>
      </c>
      <c r="P167" s="7536">
        <f t="shared" si="15"/>
        <v>0</v>
      </c>
      <c r="Q167" s="7536">
        <f t="shared" si="15"/>
        <v>0</v>
      </c>
      <c r="R167" s="7536">
        <f t="shared" si="15"/>
        <v>0</v>
      </c>
      <c r="S167" s="7536">
        <f t="shared" si="15"/>
        <v>0</v>
      </c>
      <c r="T167" s="7537">
        <f t="shared" si="15"/>
        <v>0</v>
      </c>
      <c r="U167" s="627"/>
      <c r="V167" s="635"/>
    </row>
    <row r="168" spans="1:22" s="1139" customFormat="1" ht="15.6">
      <c r="A168" s="265"/>
      <c r="B168" s="4"/>
      <c r="C168" s="691" t="s">
        <v>4939</v>
      </c>
      <c r="D168" s="7538"/>
      <c r="E168" s="7511"/>
      <c r="F168" s="7511"/>
      <c r="G168" s="7511"/>
      <c r="H168" s="7539">
        <f>CC!I20</f>
        <v>0</v>
      </c>
      <c r="I168" s="1334">
        <f>SUM($M168:$Q168)</f>
        <v>0</v>
      </c>
      <c r="J168" s="1325">
        <f>I168-H168</f>
        <v>0</v>
      </c>
      <c r="K168" s="1326">
        <f>IFERROR(J168/H168,0)</f>
        <v>0</v>
      </c>
      <c r="L168" s="2061"/>
      <c r="M168" s="7539">
        <f>CC!K20</f>
        <v>0</v>
      </c>
      <c r="N168" s="7539">
        <f>CC!L20</f>
        <v>0</v>
      </c>
      <c r="O168" s="7539">
        <f>CC!M20</f>
        <v>0</v>
      </c>
      <c r="P168" s="7539">
        <f>CC!N20</f>
        <v>0</v>
      </c>
      <c r="Q168" s="7539">
        <f>CC!O20</f>
        <v>0</v>
      </c>
      <c r="R168" s="7539">
        <f>CC!P20</f>
        <v>0</v>
      </c>
      <c r="S168" s="7539">
        <f>CC!Q20</f>
        <v>0</v>
      </c>
      <c r="T168" s="7540">
        <f>CC!R20</f>
        <v>0</v>
      </c>
      <c r="U168" s="627"/>
      <c r="V168" s="635"/>
    </row>
    <row r="169" spans="1:22" s="1139" customFormat="1" ht="16.2" thickBot="1">
      <c r="A169" s="265"/>
      <c r="B169" s="4"/>
      <c r="C169" s="7541" t="s">
        <v>4940</v>
      </c>
      <c r="D169" s="7542"/>
      <c r="E169" s="7543"/>
      <c r="F169" s="7544"/>
      <c r="G169" s="7545"/>
      <c r="H169" s="7546">
        <f>H167+H168</f>
        <v>0</v>
      </c>
      <c r="I169" s="7546">
        <f>I167+I168</f>
        <v>0</v>
      </c>
      <c r="J169" s="7546">
        <f>I169-H169</f>
        <v>0</v>
      </c>
      <c r="K169" s="7547">
        <f>IFERROR(J169/H169,0)</f>
        <v>0</v>
      </c>
      <c r="L169" s="7548"/>
      <c r="M169" s="7549">
        <f>M167+M168</f>
        <v>0</v>
      </c>
      <c r="N169" s="7549">
        <f t="shared" ref="N169:S169" si="16">N167+N168</f>
        <v>0</v>
      </c>
      <c r="O169" s="7549">
        <f t="shared" si="16"/>
        <v>0</v>
      </c>
      <c r="P169" s="7549">
        <f t="shared" si="16"/>
        <v>0</v>
      </c>
      <c r="Q169" s="7549">
        <f t="shared" si="16"/>
        <v>0</v>
      </c>
      <c r="R169" s="7549">
        <f t="shared" si="16"/>
        <v>0</v>
      </c>
      <c r="S169" s="7549">
        <f t="shared" si="16"/>
        <v>0</v>
      </c>
      <c r="T169" s="7550">
        <f>T167+T168</f>
        <v>0</v>
      </c>
      <c r="U169" s="627"/>
      <c r="V169" s="635"/>
    </row>
    <row r="170" spans="1:22" s="1139" customFormat="1" ht="13.8">
      <c r="A170" s="265"/>
      <c r="B170" s="4"/>
      <c r="C170" s="66"/>
      <c r="D170" s="66"/>
      <c r="E170" s="9"/>
      <c r="F170" s="9"/>
      <c r="G170" s="9"/>
      <c r="H170" s="9"/>
      <c r="I170" s="631"/>
      <c r="J170" s="631"/>
      <c r="K170" s="631"/>
      <c r="L170" s="631"/>
      <c r="M170" s="631"/>
      <c r="N170" s="631"/>
      <c r="O170" s="631"/>
      <c r="P170" s="631"/>
      <c r="Q170" s="631"/>
      <c r="R170" s="625"/>
      <c r="S170" s="627"/>
      <c r="T170" s="627"/>
      <c r="U170" s="627"/>
      <c r="V170" s="635"/>
    </row>
    <row r="171" spans="1:22" s="1139" customFormat="1" ht="13.8">
      <c r="A171" s="265"/>
      <c r="B171" s="4"/>
      <c r="C171" s="66"/>
      <c r="D171" s="66"/>
      <c r="E171" s="9"/>
      <c r="F171" s="9"/>
      <c r="G171" s="9"/>
      <c r="H171" s="9"/>
      <c r="I171" s="631"/>
      <c r="J171" s="631"/>
      <c r="K171" s="631"/>
      <c r="L171" s="631"/>
      <c r="M171" s="631"/>
      <c r="N171" s="631"/>
      <c r="O171" s="631"/>
      <c r="P171" s="631"/>
      <c r="Q171" s="631"/>
      <c r="R171" s="625"/>
      <c r="S171" s="627"/>
      <c r="T171" s="627"/>
      <c r="U171" s="627"/>
      <c r="V171" s="635"/>
    </row>
    <row r="172" spans="1:22" s="1139" customFormat="1" ht="13.8">
      <c r="A172" s="265"/>
      <c r="B172" s="4"/>
      <c r="C172" s="66"/>
      <c r="D172" s="66"/>
      <c r="E172" s="9"/>
      <c r="F172" s="9"/>
      <c r="G172" s="126" t="s">
        <v>445</v>
      </c>
      <c r="H172" s="64" t="s">
        <v>4941</v>
      </c>
      <c r="I172" s="631"/>
      <c r="J172" s="631"/>
      <c r="K172" s="631"/>
      <c r="L172" s="631"/>
      <c r="M172" s="631"/>
      <c r="N172" s="631"/>
      <c r="O172" s="631"/>
      <c r="P172" s="631"/>
      <c r="Q172" s="631"/>
      <c r="R172" s="625"/>
      <c r="S172" s="627"/>
      <c r="T172" s="627"/>
      <c r="U172" s="627"/>
      <c r="V172" s="635"/>
    </row>
    <row r="173" spans="1:22" s="1139" customFormat="1" ht="13.8">
      <c r="A173" s="265"/>
      <c r="B173" s="4"/>
      <c r="C173" s="66"/>
      <c r="D173" s="66"/>
      <c r="E173" s="9"/>
      <c r="F173" s="9"/>
      <c r="G173" s="9"/>
      <c r="H173" s="9"/>
      <c r="I173" s="631"/>
      <c r="J173" s="631"/>
      <c r="K173" s="631"/>
      <c r="L173" s="631"/>
      <c r="M173" s="631"/>
      <c r="N173" s="631"/>
      <c r="O173" s="631"/>
      <c r="P173" s="631"/>
      <c r="Q173" s="631"/>
      <c r="R173" s="625"/>
      <c r="S173" s="627"/>
      <c r="T173" s="627"/>
      <c r="U173" s="627"/>
      <c r="V173" s="635"/>
    </row>
    <row r="174" spans="1:22" s="1139" customFormat="1" ht="13.8">
      <c r="A174" s="265"/>
      <c r="B174" s="4"/>
      <c r="C174" s="66"/>
      <c r="D174" s="66"/>
      <c r="E174" s="9"/>
      <c r="F174" s="9"/>
      <c r="G174" s="9"/>
      <c r="H174" s="9"/>
      <c r="I174" s="631"/>
      <c r="J174" s="631"/>
      <c r="K174" s="631"/>
      <c r="L174" s="631"/>
      <c r="M174" s="631"/>
      <c r="N174" s="631"/>
      <c r="O174" s="631"/>
      <c r="P174" s="631"/>
      <c r="Q174" s="631"/>
      <c r="R174" s="625"/>
      <c r="S174" s="627"/>
      <c r="T174" s="627"/>
      <c r="U174" s="627"/>
      <c r="V174" s="635"/>
    </row>
    <row r="175" spans="1:22">
      <c r="A175" s="261"/>
      <c r="B175" s="2"/>
      <c r="C175" s="36"/>
      <c r="D175" s="2"/>
      <c r="E175" s="2"/>
      <c r="F175" s="2"/>
      <c r="G175" s="2"/>
      <c r="H175" s="2"/>
      <c r="I175" s="632"/>
      <c r="J175" s="632"/>
      <c r="K175" s="632"/>
      <c r="L175" s="632"/>
      <c r="M175" s="632"/>
      <c r="N175" s="632"/>
      <c r="O175" s="632"/>
      <c r="P175" s="632"/>
      <c r="Q175" s="632"/>
      <c r="R175" s="632"/>
      <c r="S175" s="632"/>
      <c r="T175" s="685"/>
      <c r="U175" s="632"/>
      <c r="V175" s="633"/>
    </row>
    <row r="176" spans="1:22">
      <c r="A176" s="261"/>
      <c r="B176" s="2"/>
      <c r="C176" s="38"/>
      <c r="D176" s="2"/>
      <c r="E176" s="2"/>
      <c r="F176" s="2"/>
      <c r="G176" s="2"/>
      <c r="H176" s="2"/>
      <c r="I176" s="632"/>
      <c r="J176" s="632"/>
      <c r="K176" s="632"/>
      <c r="L176" s="632"/>
      <c r="M176" s="632"/>
      <c r="N176" s="632"/>
      <c r="O176" s="632"/>
      <c r="P176" s="632"/>
      <c r="Q176" s="632"/>
      <c r="R176" s="632"/>
      <c r="S176" s="632"/>
      <c r="T176" s="632"/>
      <c r="U176" s="632"/>
      <c r="V176" s="633"/>
    </row>
    <row r="177" spans="1:22">
      <c r="A177" s="261"/>
      <c r="B177" s="261"/>
      <c r="C177" s="261"/>
      <c r="D177" s="261"/>
      <c r="E177" s="261"/>
      <c r="F177" s="261"/>
      <c r="G177" s="261"/>
      <c r="H177" s="261"/>
      <c r="I177" s="633"/>
      <c r="J177" s="633"/>
      <c r="K177" s="633"/>
      <c r="L177" s="633"/>
      <c r="M177" s="633"/>
      <c r="N177" s="633"/>
      <c r="O177" s="633"/>
      <c r="P177" s="633"/>
      <c r="Q177" s="633"/>
      <c r="R177" s="633"/>
      <c r="S177" s="633"/>
      <c r="T177" s="633"/>
      <c r="U177" s="633"/>
      <c r="V177" s="633"/>
    </row>
    <row r="178" spans="1:22">
      <c r="A178" s="261"/>
      <c r="B178" s="261"/>
      <c r="C178" s="261"/>
      <c r="D178" s="261"/>
      <c r="E178" s="261"/>
      <c r="F178" s="261"/>
      <c r="G178" s="261"/>
      <c r="H178" s="261"/>
      <c r="I178" s="633"/>
      <c r="J178" s="633"/>
      <c r="K178" s="633"/>
      <c r="L178" s="633"/>
      <c r="M178" s="633"/>
      <c r="N178" s="633"/>
      <c r="O178" s="633"/>
      <c r="P178" s="633"/>
      <c r="Q178" s="633"/>
      <c r="R178" s="633"/>
      <c r="S178" s="633"/>
      <c r="T178" s="633"/>
      <c r="U178" s="633"/>
      <c r="V178" s="633"/>
    </row>
  </sheetData>
  <customSheetViews>
    <customSheetView guid="{CC70D5D3-3A1F-46AA-BDCE-F692C2C36BEE}">
      <selection activeCell="C14" sqref="C14"/>
      <pageMargins left="0" right="0" top="0" bottom="0" header="0" footer="0"/>
      <pageSetup paperSize="9" orientation="portrait" r:id="rId1"/>
    </customSheetView>
  </customSheetViews>
  <mergeCells count="26">
    <mergeCell ref="H7:H8"/>
    <mergeCell ref="M35:T35"/>
    <mergeCell ref="M7:Q7"/>
    <mergeCell ref="R7:S7"/>
    <mergeCell ref="T7:T8"/>
    <mergeCell ref="M15:T15"/>
    <mergeCell ref="M18:T18"/>
    <mergeCell ref="M26:T26"/>
    <mergeCell ref="M28:T28"/>
    <mergeCell ref="M29:T29"/>
    <mergeCell ref="M32:T32"/>
    <mergeCell ref="I7:I8"/>
    <mergeCell ref="J7:K7"/>
    <mergeCell ref="M161:T161"/>
    <mergeCell ref="M38:T38"/>
    <mergeCell ref="M64:T64"/>
    <mergeCell ref="M74:T74"/>
    <mergeCell ref="M89:T89"/>
    <mergeCell ref="M97:T97"/>
    <mergeCell ref="M145:T145"/>
    <mergeCell ref="D7:G8"/>
    <mergeCell ref="C4:D4"/>
    <mergeCell ref="C5:D5"/>
    <mergeCell ref="E4:G4"/>
    <mergeCell ref="E5:G5"/>
    <mergeCell ref="C7:C8"/>
  </mergeCells>
  <conditionalFormatting sqref="L11:L158">
    <cfRule type="cellIs" dxfId="0" priority="1" operator="greaterThan">
      <formula>0.1</formula>
    </cfRule>
  </conditionalFormatting>
  <hyperlinks>
    <hyperlink ref="U2" location="Index!C127" display="Index" xr:uid="{8FA06B0E-C089-47EF-83AA-3D5B4DD65BD3}"/>
  </hyperlinks>
  <pageMargins left="0.7" right="0.7" top="0.75" bottom="0.75" header="0.3" footer="0.3"/>
  <pageSetup paperSize="9" orientation="portrait"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9" tint="-0.499984740745262"/>
  </sheetPr>
  <dimension ref="A1:T23"/>
  <sheetViews>
    <sheetView zoomScale="70" zoomScaleNormal="70" workbookViewId="0">
      <pane ySplit="9" topLeftCell="A10" activePane="bottomLeft" state="frozen"/>
      <selection pane="bottomLeft" activeCell="F6" sqref="F6"/>
    </sheetView>
  </sheetViews>
  <sheetFormatPr defaultColWidth="0" defaultRowHeight="13.8" zeroHeight="1"/>
  <cols>
    <col min="1" max="1" width="3.33203125" style="1040" customWidth="1"/>
    <col min="2" max="2" width="8.5546875" style="1040" customWidth="1"/>
    <col min="3" max="3" width="8.88671875" style="1040" customWidth="1"/>
    <col min="4" max="8" width="9.109375" style="1040" customWidth="1"/>
    <col min="9" max="9" width="30.33203125" style="1040" customWidth="1"/>
    <col min="10" max="10" width="28.44140625" style="1040" customWidth="1"/>
    <col min="11" max="11" width="26" style="1040" customWidth="1"/>
    <col min="12" max="12" width="18.33203125" style="1040" customWidth="1"/>
    <col min="13" max="13" width="16.109375" style="1040" customWidth="1"/>
    <col min="14" max="14" width="14.88671875" style="1040" customWidth="1"/>
    <col min="15" max="15" width="25.44140625" style="1040" customWidth="1"/>
    <col min="16" max="16" width="37" style="1040" bestFit="1" customWidth="1"/>
    <col min="17" max="20" width="17.88671875" style="1040" customWidth="1"/>
    <col min="21" max="16384" width="9.109375" style="1040" hidden="1"/>
  </cols>
  <sheetData>
    <row r="1" spans="1:20">
      <c r="A1" s="904"/>
      <c r="B1" s="904"/>
      <c r="C1" s="904"/>
      <c r="D1" s="904"/>
      <c r="E1" s="904"/>
      <c r="F1" s="904"/>
      <c r="G1" s="904"/>
      <c r="H1" s="904"/>
      <c r="I1" s="904"/>
      <c r="J1" s="904"/>
      <c r="K1" s="904"/>
      <c r="L1" s="904"/>
      <c r="M1" s="904"/>
      <c r="N1" s="904"/>
      <c r="O1" s="904"/>
      <c r="P1" s="904"/>
      <c r="Q1" s="904"/>
      <c r="R1" s="904"/>
      <c r="S1" s="904"/>
      <c r="T1" s="904"/>
    </row>
    <row r="2" spans="1:20" ht="14.4" thickBot="1">
      <c r="A2" s="904"/>
      <c r="B2" s="2222" t="s">
        <v>398</v>
      </c>
      <c r="C2" s="998"/>
      <c r="D2" s="998"/>
      <c r="E2" s="998"/>
      <c r="F2" s="998"/>
      <c r="G2" s="998"/>
      <c r="H2" s="998"/>
      <c r="I2" s="998"/>
      <c r="J2" s="998"/>
      <c r="K2" s="998"/>
      <c r="L2" s="998"/>
      <c r="M2" s="998"/>
      <c r="N2" s="998"/>
      <c r="O2" s="998"/>
      <c r="P2" s="998"/>
      <c r="Q2" s="998"/>
      <c r="R2" s="998"/>
      <c r="S2" s="2204" t="s">
        <v>1</v>
      </c>
      <c r="T2" s="904"/>
    </row>
    <row r="3" spans="1:20" ht="14.4" thickBot="1">
      <c r="A3" s="904"/>
      <c r="B3" s="203"/>
      <c r="C3" s="9001" t="s">
        <v>4942</v>
      </c>
      <c r="D3" s="9002"/>
      <c r="E3" s="9002"/>
      <c r="F3" s="9002"/>
      <c r="G3" s="9002"/>
      <c r="H3" s="9002"/>
      <c r="I3" s="9002"/>
      <c r="J3" s="9002"/>
      <c r="K3" s="9003"/>
      <c r="L3" s="203"/>
      <c r="M3" s="203"/>
      <c r="N3" s="203"/>
      <c r="O3" s="203"/>
      <c r="P3" s="203"/>
      <c r="Q3" s="203"/>
      <c r="R3" s="203"/>
      <c r="S3" s="1007"/>
      <c r="T3" s="904"/>
    </row>
    <row r="4" spans="1:20">
      <c r="A4" s="904"/>
      <c r="B4" s="203"/>
      <c r="C4" s="9004" t="s">
        <v>723</v>
      </c>
      <c r="D4" s="9005"/>
      <c r="E4" s="9006"/>
      <c r="F4" s="9007" t="str">
        <f>+B.1!F4</f>
        <v>ABC Company</v>
      </c>
      <c r="G4" s="9008"/>
      <c r="H4" s="9008"/>
      <c r="I4" s="9008"/>
      <c r="J4" s="9008"/>
      <c r="K4" s="9009"/>
      <c r="L4" s="203"/>
      <c r="M4" s="203"/>
      <c r="N4" s="203"/>
      <c r="O4" s="203"/>
      <c r="P4" s="203"/>
      <c r="Q4" s="203"/>
      <c r="R4" s="203"/>
      <c r="S4" s="203"/>
      <c r="T4" s="904"/>
    </row>
    <row r="5" spans="1:20" ht="16.2" thickBot="1">
      <c r="A5" s="904"/>
      <c r="B5" s="203"/>
      <c r="C5" s="9010" t="s">
        <v>4943</v>
      </c>
      <c r="D5" s="9011"/>
      <c r="E5" s="9012"/>
      <c r="F5" s="8344" t="str">
        <f>A!F5</f>
        <v>31 December 202x</v>
      </c>
      <c r="G5" s="8345"/>
      <c r="H5" s="8345"/>
      <c r="I5" s="8345"/>
      <c r="J5" s="8345"/>
      <c r="K5" s="8346"/>
      <c r="L5" s="203"/>
      <c r="M5" s="203"/>
      <c r="N5" s="203"/>
      <c r="O5" s="203"/>
      <c r="P5" s="203"/>
      <c r="Q5" s="203"/>
      <c r="R5" s="203"/>
      <c r="S5" s="203"/>
      <c r="T5" s="904"/>
    </row>
    <row r="6" spans="1:20" ht="14.4" thickBot="1">
      <c r="A6" s="904"/>
      <c r="B6" s="203"/>
      <c r="C6" s="289"/>
      <c r="D6" s="289"/>
      <c r="E6" s="203"/>
      <c r="F6" s="203"/>
      <c r="G6" s="203"/>
      <c r="H6" s="203"/>
      <c r="I6" s="203"/>
      <c r="J6" s="203"/>
      <c r="K6" s="203"/>
      <c r="L6" s="203"/>
      <c r="M6" s="203"/>
      <c r="N6" s="203"/>
      <c r="O6" s="203"/>
      <c r="P6" s="203"/>
      <c r="Q6" s="203"/>
      <c r="R6" s="203"/>
      <c r="S6" s="203"/>
      <c r="T6" s="904"/>
    </row>
    <row r="7" spans="1:20">
      <c r="A7" s="904"/>
      <c r="B7" s="203"/>
      <c r="C7" s="9015" t="s">
        <v>6</v>
      </c>
      <c r="D7" s="9016"/>
      <c r="E7" s="9016"/>
      <c r="F7" s="9016"/>
      <c r="G7" s="9016"/>
      <c r="H7" s="9016"/>
      <c r="I7" s="9017" t="s">
        <v>2954</v>
      </c>
      <c r="J7" s="9019" t="s">
        <v>4800</v>
      </c>
      <c r="K7" s="9021" t="s">
        <v>4802</v>
      </c>
      <c r="L7" s="9021"/>
      <c r="M7" s="9021"/>
      <c r="N7" s="9021"/>
      <c r="O7" s="9021"/>
      <c r="P7" s="9021" t="s">
        <v>1435</v>
      </c>
      <c r="Q7" s="9021"/>
      <c r="R7" s="9013" t="s">
        <v>4803</v>
      </c>
      <c r="S7" s="998"/>
      <c r="T7" s="904"/>
    </row>
    <row r="8" spans="1:20" ht="41.4">
      <c r="A8" s="904"/>
      <c r="B8" s="203"/>
      <c r="C8" s="7551"/>
      <c r="D8" s="1006"/>
      <c r="E8" s="1006"/>
      <c r="F8" s="1006"/>
      <c r="G8" s="1006"/>
      <c r="H8" s="1006"/>
      <c r="I8" s="9018"/>
      <c r="J8" s="9020"/>
      <c r="K8" s="7552" t="s">
        <v>1017</v>
      </c>
      <c r="L8" s="1421" t="s">
        <v>1018</v>
      </c>
      <c r="M8" s="2062" t="s">
        <v>1019</v>
      </c>
      <c r="N8" s="2062" t="s">
        <v>1022</v>
      </c>
      <c r="O8" s="2062" t="s">
        <v>1021</v>
      </c>
      <c r="P8" s="2063" t="s">
        <v>1812</v>
      </c>
      <c r="Q8" s="2062" t="s">
        <v>1813</v>
      </c>
      <c r="R8" s="9014"/>
      <c r="S8" s="998"/>
      <c r="T8" s="904"/>
    </row>
    <row r="9" spans="1:20">
      <c r="A9" s="904"/>
      <c r="B9" s="203"/>
      <c r="C9" s="7553"/>
      <c r="D9" s="7554"/>
      <c r="E9" s="7554"/>
      <c r="F9" s="7554"/>
      <c r="G9" s="7554"/>
      <c r="H9" s="7554"/>
      <c r="I9" s="7555" t="s">
        <v>734</v>
      </c>
      <c r="J9" s="7556" t="s">
        <v>735</v>
      </c>
      <c r="K9" s="7555" t="s">
        <v>736</v>
      </c>
      <c r="L9" s="7556" t="s">
        <v>1249</v>
      </c>
      <c r="M9" s="7557">
        <v>-5</v>
      </c>
      <c r="N9" s="7558">
        <v>-6</v>
      </c>
      <c r="O9" s="7555">
        <v>-7</v>
      </c>
      <c r="P9" s="7557">
        <v>-9</v>
      </c>
      <c r="Q9" s="7557">
        <v>-10</v>
      </c>
      <c r="R9" s="7559">
        <v>-11</v>
      </c>
      <c r="S9" s="998"/>
      <c r="T9" s="904"/>
    </row>
    <row r="10" spans="1:20">
      <c r="A10" s="904"/>
      <c r="B10" s="203"/>
      <c r="C10" s="7560"/>
      <c r="D10" s="102" t="s">
        <v>4944</v>
      </c>
      <c r="E10" s="102"/>
      <c r="F10" s="102"/>
      <c r="G10" s="102"/>
      <c r="H10" s="102"/>
      <c r="I10" s="7561">
        <v>0</v>
      </c>
      <c r="J10" s="7562">
        <f t="shared" ref="J10:J19" si="0">SUM(K10:O10)</f>
        <v>0</v>
      </c>
      <c r="K10" s="7561">
        <v>0</v>
      </c>
      <c r="L10" s="7563">
        <v>0</v>
      </c>
      <c r="M10" s="7561">
        <v>0</v>
      </c>
      <c r="N10" s="7563">
        <v>0</v>
      </c>
      <c r="O10" s="7561">
        <v>0</v>
      </c>
      <c r="P10" s="7561">
        <v>0</v>
      </c>
      <c r="Q10" s="7561">
        <v>0</v>
      </c>
      <c r="R10" s="7564">
        <v>0</v>
      </c>
      <c r="S10" s="998"/>
      <c r="T10" s="904"/>
    </row>
    <row r="11" spans="1:20">
      <c r="A11" s="904"/>
      <c r="B11" s="203"/>
      <c r="C11" s="7560"/>
      <c r="D11" s="102" t="s">
        <v>4945</v>
      </c>
      <c r="E11" s="102"/>
      <c r="F11" s="102"/>
      <c r="G11" s="102"/>
      <c r="H11" s="102"/>
      <c r="I11" s="1341">
        <v>0</v>
      </c>
      <c r="J11" s="7565">
        <f t="shared" si="0"/>
        <v>0</v>
      </c>
      <c r="K11" s="1341">
        <v>0</v>
      </c>
      <c r="L11" s="7566">
        <v>0</v>
      </c>
      <c r="M11" s="1341">
        <v>0</v>
      </c>
      <c r="N11" s="7566">
        <v>0</v>
      </c>
      <c r="O11" s="1341">
        <v>0</v>
      </c>
      <c r="P11" s="1341">
        <v>0</v>
      </c>
      <c r="Q11" s="1341">
        <v>0</v>
      </c>
      <c r="R11" s="7567">
        <v>0</v>
      </c>
      <c r="S11" s="998"/>
      <c r="T11" s="904"/>
    </row>
    <row r="12" spans="1:20">
      <c r="A12" s="904"/>
      <c r="B12" s="203"/>
      <c r="C12" s="7560"/>
      <c r="D12" s="102" t="s">
        <v>4946</v>
      </c>
      <c r="E12" s="102"/>
      <c r="F12" s="102"/>
      <c r="G12" s="102"/>
      <c r="H12" s="102"/>
      <c r="I12" s="1341">
        <v>0</v>
      </c>
      <c r="J12" s="7565">
        <f t="shared" si="0"/>
        <v>0</v>
      </c>
      <c r="K12" s="1341">
        <v>0</v>
      </c>
      <c r="L12" s="7566">
        <v>0</v>
      </c>
      <c r="M12" s="1341">
        <v>0</v>
      </c>
      <c r="N12" s="7566">
        <v>0</v>
      </c>
      <c r="O12" s="1341">
        <v>0</v>
      </c>
      <c r="P12" s="1341">
        <v>0</v>
      </c>
      <c r="Q12" s="1341">
        <v>0</v>
      </c>
      <c r="R12" s="7567">
        <v>0</v>
      </c>
      <c r="S12" s="998"/>
      <c r="T12" s="904"/>
    </row>
    <row r="13" spans="1:20">
      <c r="A13" s="904"/>
      <c r="B13" s="203"/>
      <c r="C13" s="7560"/>
      <c r="D13" s="102" t="s">
        <v>4947</v>
      </c>
      <c r="E13" s="102"/>
      <c r="F13" s="102"/>
      <c r="G13" s="102"/>
      <c r="H13" s="102"/>
      <c r="I13" s="1341">
        <v>0</v>
      </c>
      <c r="J13" s="7565">
        <f t="shared" si="0"/>
        <v>0</v>
      </c>
      <c r="K13" s="1341">
        <v>0</v>
      </c>
      <c r="L13" s="7566">
        <v>0</v>
      </c>
      <c r="M13" s="1341">
        <v>0</v>
      </c>
      <c r="N13" s="7566">
        <v>0</v>
      </c>
      <c r="O13" s="1341">
        <v>0</v>
      </c>
      <c r="P13" s="1341">
        <v>0</v>
      </c>
      <c r="Q13" s="1341">
        <v>0</v>
      </c>
      <c r="R13" s="7567">
        <v>0</v>
      </c>
      <c r="S13" s="998"/>
      <c r="T13" s="904"/>
    </row>
    <row r="14" spans="1:20">
      <c r="A14" s="904"/>
      <c r="B14" s="203"/>
      <c r="C14" s="7560"/>
      <c r="D14" s="102" t="s">
        <v>4948</v>
      </c>
      <c r="E14" s="102"/>
      <c r="F14" s="102"/>
      <c r="G14" s="102"/>
      <c r="H14" s="102"/>
      <c r="I14" s="1341">
        <v>0</v>
      </c>
      <c r="J14" s="7565">
        <f t="shared" si="0"/>
        <v>0</v>
      </c>
      <c r="K14" s="1341">
        <v>0</v>
      </c>
      <c r="L14" s="7566">
        <v>0</v>
      </c>
      <c r="M14" s="1341">
        <v>0</v>
      </c>
      <c r="N14" s="7566">
        <v>0</v>
      </c>
      <c r="O14" s="1341">
        <v>0</v>
      </c>
      <c r="P14" s="1341">
        <v>0</v>
      </c>
      <c r="Q14" s="1341">
        <v>0</v>
      </c>
      <c r="R14" s="7567">
        <v>0</v>
      </c>
      <c r="S14" s="998"/>
      <c r="T14" s="904"/>
    </row>
    <row r="15" spans="1:20">
      <c r="A15" s="904"/>
      <c r="B15" s="203"/>
      <c r="C15" s="7560"/>
      <c r="D15" s="102" t="s">
        <v>4949</v>
      </c>
      <c r="E15" s="102"/>
      <c r="F15" s="102"/>
      <c r="G15" s="102"/>
      <c r="H15" s="102"/>
      <c r="I15" s="1341">
        <v>0</v>
      </c>
      <c r="J15" s="7565">
        <f t="shared" si="0"/>
        <v>0</v>
      </c>
      <c r="K15" s="1341">
        <v>0</v>
      </c>
      <c r="L15" s="7566">
        <v>0</v>
      </c>
      <c r="M15" s="1341">
        <v>0</v>
      </c>
      <c r="N15" s="7566">
        <v>0</v>
      </c>
      <c r="O15" s="1341">
        <v>0</v>
      </c>
      <c r="P15" s="1341">
        <v>0</v>
      </c>
      <c r="Q15" s="1341">
        <v>0</v>
      </c>
      <c r="R15" s="7567">
        <v>0</v>
      </c>
      <c r="S15" s="998"/>
      <c r="T15" s="904"/>
    </row>
    <row r="16" spans="1:20">
      <c r="A16" s="904"/>
      <c r="B16" s="203"/>
      <c r="C16" s="7560"/>
      <c r="D16" s="102" t="s">
        <v>4950</v>
      </c>
      <c r="E16" s="102"/>
      <c r="F16" s="102"/>
      <c r="G16" s="102"/>
      <c r="H16" s="102"/>
      <c r="I16" s="1341">
        <v>0</v>
      </c>
      <c r="J16" s="7565">
        <f t="shared" si="0"/>
        <v>0</v>
      </c>
      <c r="K16" s="1341">
        <v>0</v>
      </c>
      <c r="L16" s="7566">
        <v>0</v>
      </c>
      <c r="M16" s="1341">
        <v>0</v>
      </c>
      <c r="N16" s="7566">
        <v>0</v>
      </c>
      <c r="O16" s="1341">
        <v>0</v>
      </c>
      <c r="P16" s="1341">
        <v>0</v>
      </c>
      <c r="Q16" s="1341">
        <v>0</v>
      </c>
      <c r="R16" s="7567">
        <v>0</v>
      </c>
      <c r="S16" s="998"/>
      <c r="T16" s="904"/>
    </row>
    <row r="17" spans="1:20">
      <c r="A17" s="904"/>
      <c r="B17" s="203"/>
      <c r="C17" s="7560"/>
      <c r="D17" s="102" t="s">
        <v>4951</v>
      </c>
      <c r="E17" s="102"/>
      <c r="F17" s="102"/>
      <c r="G17" s="102"/>
      <c r="H17" s="102"/>
      <c r="I17" s="1341">
        <v>0</v>
      </c>
      <c r="J17" s="7565">
        <f t="shared" si="0"/>
        <v>0</v>
      </c>
      <c r="K17" s="1341">
        <v>0</v>
      </c>
      <c r="L17" s="7566">
        <v>0</v>
      </c>
      <c r="M17" s="1341">
        <v>0</v>
      </c>
      <c r="N17" s="7566">
        <v>0</v>
      </c>
      <c r="O17" s="1341">
        <v>0</v>
      </c>
      <c r="P17" s="1341">
        <v>0</v>
      </c>
      <c r="Q17" s="1341">
        <v>0</v>
      </c>
      <c r="R17" s="7567">
        <v>0</v>
      </c>
      <c r="S17" s="998"/>
      <c r="T17" s="904"/>
    </row>
    <row r="18" spans="1:20">
      <c r="A18" s="904"/>
      <c r="B18" s="203"/>
      <c r="C18" s="7560"/>
      <c r="D18" s="102" t="s">
        <v>4952</v>
      </c>
      <c r="E18" s="102"/>
      <c r="F18" s="102"/>
      <c r="G18" s="102"/>
      <c r="H18" s="102"/>
      <c r="I18" s="1341">
        <v>0</v>
      </c>
      <c r="J18" s="7565">
        <f t="shared" si="0"/>
        <v>0</v>
      </c>
      <c r="K18" s="1341">
        <v>0</v>
      </c>
      <c r="L18" s="7566">
        <v>0</v>
      </c>
      <c r="M18" s="1341">
        <v>0</v>
      </c>
      <c r="N18" s="7566">
        <v>0</v>
      </c>
      <c r="O18" s="1341">
        <v>0</v>
      </c>
      <c r="P18" s="1341">
        <v>0</v>
      </c>
      <c r="Q18" s="1341">
        <v>0</v>
      </c>
      <c r="R18" s="7567">
        <v>0</v>
      </c>
      <c r="S18" s="998"/>
      <c r="T18" s="904"/>
    </row>
    <row r="19" spans="1:20" ht="14.4" thickBot="1">
      <c r="A19" s="904"/>
      <c r="B19" s="203"/>
      <c r="C19" s="7568"/>
      <c r="D19" s="7569" t="s">
        <v>4953</v>
      </c>
      <c r="E19" s="7569"/>
      <c r="F19" s="7569"/>
      <c r="G19" s="7569"/>
      <c r="H19" s="7569"/>
      <c r="I19" s="7570">
        <v>0</v>
      </c>
      <c r="J19" s="7571">
        <f t="shared" si="0"/>
        <v>0</v>
      </c>
      <c r="K19" s="7570">
        <v>0</v>
      </c>
      <c r="L19" s="7572">
        <v>0</v>
      </c>
      <c r="M19" s="7570">
        <v>0</v>
      </c>
      <c r="N19" s="7572">
        <v>0</v>
      </c>
      <c r="O19" s="7570">
        <v>0</v>
      </c>
      <c r="P19" s="7570">
        <v>0</v>
      </c>
      <c r="Q19" s="7570">
        <v>0</v>
      </c>
      <c r="R19" s="7573">
        <v>0</v>
      </c>
      <c r="S19" s="998"/>
      <c r="T19" s="904"/>
    </row>
    <row r="20" spans="1:20" ht="14.4" thickBot="1">
      <c r="A20" s="904"/>
      <c r="B20" s="203"/>
      <c r="C20" s="7574" t="s">
        <v>4954</v>
      </c>
      <c r="D20" s="7575"/>
      <c r="E20" s="7576"/>
      <c r="F20" s="7576"/>
      <c r="G20" s="7576"/>
      <c r="H20" s="7576"/>
      <c r="I20" s="2640">
        <f>SUM(I10:I19)</f>
        <v>0</v>
      </c>
      <c r="J20" s="7577">
        <f>SUM(J10:J19)</f>
        <v>0</v>
      </c>
      <c r="K20" s="2640">
        <f>SUM(K10:K19)</f>
        <v>0</v>
      </c>
      <c r="L20" s="7577">
        <f>SUM(L10:L19)</f>
        <v>0</v>
      </c>
      <c r="M20" s="2640">
        <f t="shared" ref="M20:R20" si="1">SUM(M10:M19)</f>
        <v>0</v>
      </c>
      <c r="N20" s="7577">
        <f t="shared" si="1"/>
        <v>0</v>
      </c>
      <c r="O20" s="2640">
        <f>SUM(O10:O19)</f>
        <v>0</v>
      </c>
      <c r="P20" s="2640">
        <f t="shared" si="1"/>
        <v>0</v>
      </c>
      <c r="Q20" s="2640">
        <f t="shared" si="1"/>
        <v>0</v>
      </c>
      <c r="R20" s="7578">
        <f t="shared" si="1"/>
        <v>0</v>
      </c>
      <c r="S20" s="998"/>
      <c r="T20" s="904"/>
    </row>
    <row r="21" spans="1:20">
      <c r="A21" s="904"/>
      <c r="B21" s="998"/>
      <c r="C21" s="1005"/>
      <c r="D21" s="1005"/>
      <c r="E21" s="998"/>
      <c r="F21" s="998"/>
      <c r="G21" s="998"/>
      <c r="H21" s="998"/>
      <c r="I21" s="998"/>
      <c r="J21" s="998"/>
      <c r="K21" s="998"/>
      <c r="L21" s="998"/>
      <c r="M21" s="998"/>
      <c r="N21" s="998"/>
      <c r="O21" s="998"/>
      <c r="P21" s="998"/>
      <c r="Q21" s="998"/>
      <c r="R21" s="998"/>
      <c r="S21" s="685"/>
      <c r="T21" s="904"/>
    </row>
    <row r="22" spans="1:20">
      <c r="A22" s="904"/>
      <c r="B22" s="998"/>
      <c r="C22" s="1005"/>
      <c r="D22" s="1005"/>
      <c r="E22" s="998"/>
      <c r="F22" s="998"/>
      <c r="G22" s="998"/>
      <c r="H22" s="998"/>
      <c r="I22" s="998"/>
      <c r="J22" s="998"/>
      <c r="K22" s="998"/>
      <c r="L22" s="998"/>
      <c r="M22" s="998"/>
      <c r="N22" s="998"/>
      <c r="O22" s="998"/>
      <c r="P22" s="998"/>
      <c r="Q22" s="998"/>
      <c r="R22" s="998"/>
      <c r="S22" s="685"/>
      <c r="T22" s="904"/>
    </row>
    <row r="23" spans="1:20">
      <c r="A23" s="904"/>
      <c r="B23" s="904"/>
      <c r="C23" s="904"/>
      <c r="D23" s="904"/>
      <c r="E23" s="904"/>
      <c r="F23" s="904"/>
      <c r="G23" s="904"/>
      <c r="H23" s="904"/>
      <c r="I23" s="904"/>
      <c r="J23" s="904"/>
      <c r="K23" s="904"/>
      <c r="L23" s="904"/>
      <c r="M23" s="904"/>
      <c r="N23" s="904"/>
      <c r="O23" s="904"/>
      <c r="P23" s="904"/>
      <c r="Q23" s="904"/>
      <c r="R23" s="904"/>
      <c r="S23" s="904"/>
      <c r="T23" s="904"/>
    </row>
  </sheetData>
  <mergeCells count="11">
    <mergeCell ref="R7:R8"/>
    <mergeCell ref="C7:H7"/>
    <mergeCell ref="I7:I8"/>
    <mergeCell ref="J7:J8"/>
    <mergeCell ref="K7:O7"/>
    <mergeCell ref="P7:Q7"/>
    <mergeCell ref="C3:K3"/>
    <mergeCell ref="C4:E4"/>
    <mergeCell ref="F4:K4"/>
    <mergeCell ref="C5:E5"/>
    <mergeCell ref="F5:K5"/>
  </mergeCells>
  <hyperlinks>
    <hyperlink ref="S2" location="Index!C127" display="Index" xr:uid="{65C68983-81A2-4B07-AF40-3ABC42CC5A46}"/>
  </hyperlinks>
  <pageMargins left="0.7" right="0.7" top="0.75" bottom="0.75" header="0.3" footer="0.3"/>
  <pageSetup paperSize="9" scale="58"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9" tint="-0.499984740745262"/>
  </sheetPr>
  <dimension ref="A1:N121"/>
  <sheetViews>
    <sheetView zoomScale="70" zoomScaleNormal="70" workbookViewId="0">
      <selection activeCell="C5" sqref="C5"/>
    </sheetView>
  </sheetViews>
  <sheetFormatPr defaultColWidth="0" defaultRowHeight="13.8" zeroHeight="1"/>
  <cols>
    <col min="1" max="1" width="8.6640625" style="203" customWidth="1"/>
    <col min="2" max="2" width="26.6640625" style="102" customWidth="1"/>
    <col min="3" max="3" width="37.44140625" style="102" customWidth="1"/>
    <col min="4" max="4" width="11.44140625" style="102" customWidth="1"/>
    <col min="5" max="5" width="36" style="102" customWidth="1"/>
    <col min="6" max="6" width="31.6640625" style="102" customWidth="1"/>
    <col min="7" max="7" width="23" style="102" customWidth="1"/>
    <col min="8" max="9" width="21" style="102" customWidth="1"/>
    <col min="10" max="10" width="16" style="102" customWidth="1"/>
    <col min="11" max="11" width="9.109375" style="102" customWidth="1"/>
    <col min="12" max="12" width="30.109375" style="102" customWidth="1"/>
    <col min="13" max="13" width="24.109375" style="102" customWidth="1"/>
    <col min="14" max="14" width="9.109375" style="203" customWidth="1"/>
    <col min="15" max="16384" width="9.109375" style="102" hidden="1"/>
  </cols>
  <sheetData>
    <row r="1" spans="1:14" ht="17.25" customHeight="1" thickBot="1">
      <c r="A1" s="144" t="s">
        <v>401</v>
      </c>
      <c r="B1" s="2208"/>
      <c r="C1" s="2209"/>
      <c r="D1" s="2210"/>
      <c r="E1" s="2210"/>
      <c r="F1" s="203"/>
      <c r="G1" s="203"/>
      <c r="H1" s="203"/>
      <c r="I1" s="203"/>
      <c r="J1" s="203"/>
      <c r="K1" s="203"/>
      <c r="L1" s="203"/>
      <c r="M1" s="2204" t="s">
        <v>1</v>
      </c>
    </row>
    <row r="2" spans="1:14" ht="14.4" thickBot="1">
      <c r="B2" s="9022" t="s">
        <v>4955</v>
      </c>
      <c r="C2" s="9023"/>
      <c r="D2" s="9023"/>
      <c r="E2" s="9024"/>
      <c r="F2" s="203"/>
      <c r="G2" s="203"/>
      <c r="H2" s="203"/>
      <c r="I2" s="203"/>
      <c r="J2" s="203"/>
      <c r="K2" s="203"/>
      <c r="L2" s="203"/>
      <c r="M2" s="39"/>
    </row>
    <row r="3" spans="1:14" ht="18.75" customHeight="1">
      <c r="B3" s="7579" t="s">
        <v>723</v>
      </c>
      <c r="C3" s="9025" t="str">
        <f>CC!F4</f>
        <v>ABC Company</v>
      </c>
      <c r="D3" s="9026"/>
      <c r="E3" s="9027"/>
      <c r="F3" s="203"/>
      <c r="G3" s="203"/>
      <c r="H3" s="203"/>
      <c r="I3" s="203"/>
      <c r="J3" s="203"/>
      <c r="K3" s="203"/>
      <c r="L3" s="203"/>
      <c r="M3" s="203"/>
    </row>
    <row r="4" spans="1:14" ht="14.4" thickBot="1">
      <c r="B4" s="2594" t="s">
        <v>4943</v>
      </c>
      <c r="C4" s="9028" t="str">
        <f>A!F5</f>
        <v>31 December 202x</v>
      </c>
      <c r="D4" s="9029"/>
      <c r="E4" s="9030"/>
      <c r="F4" s="203"/>
      <c r="G4" s="203"/>
      <c r="H4" s="203"/>
      <c r="I4" s="203"/>
      <c r="J4" s="203"/>
      <c r="K4" s="203"/>
      <c r="L4" s="203"/>
      <c r="M4" s="203"/>
    </row>
    <row r="5" spans="1:14" ht="14.4" thickBot="1">
      <c r="B5" s="203"/>
      <c r="C5" s="203"/>
      <c r="D5" s="203"/>
      <c r="E5" s="203"/>
      <c r="F5" s="203"/>
      <c r="G5" s="203"/>
      <c r="H5" s="203"/>
      <c r="I5" s="203"/>
      <c r="J5" s="203"/>
      <c r="K5" s="203"/>
      <c r="L5" s="203"/>
      <c r="M5" s="203"/>
    </row>
    <row r="6" spans="1:14" ht="14.4" thickBot="1">
      <c r="B6" s="203"/>
      <c r="C6" s="203"/>
      <c r="D6" s="203"/>
      <c r="E6" s="203"/>
      <c r="F6" s="203"/>
      <c r="G6" s="203"/>
      <c r="H6" s="203"/>
      <c r="I6" s="203"/>
      <c r="J6" s="203"/>
      <c r="K6" s="203"/>
      <c r="L6" s="9031" t="s">
        <v>4956</v>
      </c>
      <c r="M6" s="9032"/>
    </row>
    <row r="7" spans="1:14" s="2221" customFormat="1" ht="33.75" customHeight="1" thickBot="1">
      <c r="A7" s="2220"/>
      <c r="B7" s="7580" t="s">
        <v>4957</v>
      </c>
      <c r="C7" s="7580" t="s">
        <v>4958</v>
      </c>
      <c r="D7" s="7580" t="s">
        <v>733</v>
      </c>
      <c r="E7" s="7580" t="s">
        <v>4959</v>
      </c>
      <c r="F7" s="7580" t="s">
        <v>4960</v>
      </c>
      <c r="G7" s="7580" t="s">
        <v>4961</v>
      </c>
      <c r="H7" s="7580" t="s">
        <v>1499</v>
      </c>
      <c r="I7" s="7580" t="s">
        <v>544</v>
      </c>
      <c r="J7" s="7580" t="s">
        <v>733</v>
      </c>
      <c r="K7" s="2220"/>
      <c r="L7" s="7581" t="s">
        <v>4962</v>
      </c>
      <c r="M7" s="7581" t="s">
        <v>4963</v>
      </c>
      <c r="N7" s="2220"/>
    </row>
    <row r="8" spans="1:14" ht="13.95" customHeight="1">
      <c r="A8" s="289">
        <v>1</v>
      </c>
      <c r="B8" s="7582"/>
      <c r="C8" s="2595"/>
      <c r="D8" s="2595"/>
      <c r="E8" s="2596"/>
      <c r="F8" s="2596"/>
      <c r="G8" s="2597">
        <v>0</v>
      </c>
      <c r="H8" s="2211">
        <v>0</v>
      </c>
      <c r="I8" s="2598">
        <f t="shared" ref="I8:I22" si="0">G8+H8</f>
        <v>0</v>
      </c>
      <c r="J8" s="2212">
        <f t="shared" ref="J8:J23" si="1">IFERROR(I8/$I$23,0)</f>
        <v>0</v>
      </c>
      <c r="K8" s="203"/>
      <c r="L8" s="203"/>
      <c r="M8" s="203"/>
    </row>
    <row r="9" spans="1:14" ht="13.95" customHeight="1">
      <c r="A9" s="289">
        <f>+A8+1</f>
        <v>2</v>
      </c>
      <c r="B9" s="7583"/>
      <c r="E9" s="1108"/>
      <c r="F9" s="1108"/>
      <c r="G9" s="2211">
        <v>0</v>
      </c>
      <c r="H9" s="2211">
        <v>0</v>
      </c>
      <c r="I9" s="2213">
        <f t="shared" si="0"/>
        <v>0</v>
      </c>
      <c r="J9" s="2212">
        <f t="shared" si="1"/>
        <v>0</v>
      </c>
      <c r="K9" s="203"/>
      <c r="L9" s="203"/>
      <c r="M9" s="203"/>
    </row>
    <row r="10" spans="1:14" ht="13.95" customHeight="1">
      <c r="A10" s="289">
        <f t="shared" ref="A10:A22" si="2">+A9+1</f>
        <v>3</v>
      </c>
      <c r="B10" s="7583"/>
      <c r="E10" s="1108"/>
      <c r="F10" s="1108"/>
      <c r="G10" s="2211">
        <v>0</v>
      </c>
      <c r="H10" s="2211">
        <v>0</v>
      </c>
      <c r="I10" s="2213">
        <f t="shared" si="0"/>
        <v>0</v>
      </c>
      <c r="J10" s="2212">
        <f t="shared" si="1"/>
        <v>0</v>
      </c>
      <c r="K10" s="203"/>
      <c r="L10" s="203"/>
      <c r="M10" s="203"/>
    </row>
    <row r="11" spans="1:14" ht="13.95" customHeight="1">
      <c r="A11" s="289">
        <f t="shared" si="2"/>
        <v>4</v>
      </c>
      <c r="B11" s="7583"/>
      <c r="E11" s="1108"/>
      <c r="F11" s="1108"/>
      <c r="G11" s="2211">
        <v>0</v>
      </c>
      <c r="H11" s="2211">
        <v>0</v>
      </c>
      <c r="I11" s="2213">
        <f t="shared" si="0"/>
        <v>0</v>
      </c>
      <c r="J11" s="2212">
        <f t="shared" si="1"/>
        <v>0</v>
      </c>
      <c r="K11" s="203"/>
      <c r="L11" s="203"/>
      <c r="M11" s="203"/>
    </row>
    <row r="12" spans="1:14" ht="13.95" customHeight="1">
      <c r="A12" s="289">
        <f t="shared" si="2"/>
        <v>5</v>
      </c>
      <c r="B12" s="7583"/>
      <c r="E12" s="1108"/>
      <c r="F12" s="1108"/>
      <c r="G12" s="2211">
        <v>0</v>
      </c>
      <c r="H12" s="2211">
        <v>0</v>
      </c>
      <c r="I12" s="2213">
        <f t="shared" si="0"/>
        <v>0</v>
      </c>
      <c r="J12" s="2212">
        <f t="shared" si="1"/>
        <v>0</v>
      </c>
      <c r="K12" s="203"/>
      <c r="L12" s="203"/>
      <c r="M12" s="203"/>
    </row>
    <row r="13" spans="1:14" ht="13.95" customHeight="1">
      <c r="A13" s="289">
        <f t="shared" si="2"/>
        <v>6</v>
      </c>
      <c r="B13" s="7583"/>
      <c r="E13" s="1108"/>
      <c r="F13" s="1108"/>
      <c r="G13" s="2211">
        <v>0</v>
      </c>
      <c r="H13" s="2211">
        <v>0</v>
      </c>
      <c r="I13" s="2213">
        <f t="shared" si="0"/>
        <v>0</v>
      </c>
      <c r="J13" s="2212">
        <f t="shared" si="1"/>
        <v>0</v>
      </c>
      <c r="K13" s="203"/>
      <c r="L13" s="203"/>
      <c r="M13" s="203"/>
    </row>
    <row r="14" spans="1:14" ht="13.95" customHeight="1">
      <c r="A14" s="289">
        <f t="shared" si="2"/>
        <v>7</v>
      </c>
      <c r="B14" s="7583"/>
      <c r="E14" s="1108"/>
      <c r="F14" s="1108"/>
      <c r="G14" s="2211">
        <v>0</v>
      </c>
      <c r="H14" s="2211">
        <v>0</v>
      </c>
      <c r="I14" s="2213">
        <f t="shared" si="0"/>
        <v>0</v>
      </c>
      <c r="J14" s="2212">
        <f t="shared" si="1"/>
        <v>0</v>
      </c>
      <c r="K14" s="203"/>
      <c r="L14" s="203"/>
      <c r="M14" s="203"/>
    </row>
    <row r="15" spans="1:14" ht="13.95" customHeight="1">
      <c r="A15" s="289">
        <f t="shared" si="2"/>
        <v>8</v>
      </c>
      <c r="B15" s="7583"/>
      <c r="E15" s="1108"/>
      <c r="F15" s="1108"/>
      <c r="G15" s="2211">
        <v>0</v>
      </c>
      <c r="H15" s="2211">
        <v>0</v>
      </c>
      <c r="I15" s="2213">
        <f t="shared" si="0"/>
        <v>0</v>
      </c>
      <c r="J15" s="2212">
        <f t="shared" si="1"/>
        <v>0</v>
      </c>
      <c r="K15" s="203"/>
      <c r="L15" s="203"/>
      <c r="M15" s="203"/>
    </row>
    <row r="16" spans="1:14" ht="13.95" customHeight="1">
      <c r="A16" s="289">
        <f t="shared" si="2"/>
        <v>9</v>
      </c>
      <c r="B16" s="7583"/>
      <c r="E16" s="1108"/>
      <c r="F16" s="1108"/>
      <c r="G16" s="2211">
        <v>0</v>
      </c>
      <c r="H16" s="2211">
        <v>0</v>
      </c>
      <c r="I16" s="2213">
        <f t="shared" si="0"/>
        <v>0</v>
      </c>
      <c r="J16" s="2212">
        <f t="shared" si="1"/>
        <v>0</v>
      </c>
      <c r="K16" s="203"/>
      <c r="L16" s="203"/>
      <c r="M16" s="203"/>
    </row>
    <row r="17" spans="1:13" ht="13.95" customHeight="1">
      <c r="A17" s="289">
        <f t="shared" si="2"/>
        <v>10</v>
      </c>
      <c r="B17" s="7583"/>
      <c r="E17" s="1108"/>
      <c r="F17" s="1108"/>
      <c r="G17" s="2211">
        <v>0</v>
      </c>
      <c r="H17" s="2211">
        <v>0</v>
      </c>
      <c r="I17" s="2213">
        <f t="shared" si="0"/>
        <v>0</v>
      </c>
      <c r="J17" s="2212">
        <f t="shared" si="1"/>
        <v>0</v>
      </c>
      <c r="K17" s="203"/>
      <c r="L17" s="203"/>
      <c r="M17" s="203"/>
    </row>
    <row r="18" spans="1:13" ht="13.95" customHeight="1">
      <c r="A18" s="289">
        <f t="shared" si="2"/>
        <v>11</v>
      </c>
      <c r="B18" s="7583"/>
      <c r="E18" s="1108"/>
      <c r="F18" s="1108"/>
      <c r="G18" s="2211">
        <v>0</v>
      </c>
      <c r="H18" s="2211">
        <v>0</v>
      </c>
      <c r="I18" s="2213">
        <f t="shared" si="0"/>
        <v>0</v>
      </c>
      <c r="J18" s="2212">
        <f t="shared" si="1"/>
        <v>0</v>
      </c>
      <c r="K18" s="203"/>
      <c r="L18" s="203"/>
      <c r="M18" s="203"/>
    </row>
    <row r="19" spans="1:13" ht="13.95" customHeight="1">
      <c r="A19" s="289">
        <f t="shared" si="2"/>
        <v>12</v>
      </c>
      <c r="B19" s="7583"/>
      <c r="E19" s="1108"/>
      <c r="F19" s="1108"/>
      <c r="G19" s="2211">
        <v>0</v>
      </c>
      <c r="H19" s="2211">
        <v>0</v>
      </c>
      <c r="I19" s="2213">
        <f t="shared" si="0"/>
        <v>0</v>
      </c>
      <c r="J19" s="2212">
        <f t="shared" si="1"/>
        <v>0</v>
      </c>
      <c r="K19" s="203"/>
      <c r="L19" s="203"/>
      <c r="M19" s="203"/>
    </row>
    <row r="20" spans="1:13" ht="13.95" customHeight="1">
      <c r="A20" s="289">
        <f t="shared" si="2"/>
        <v>13</v>
      </c>
      <c r="B20" s="7583"/>
      <c r="E20" s="1108"/>
      <c r="F20" s="1108"/>
      <c r="G20" s="2211">
        <v>0</v>
      </c>
      <c r="H20" s="2211">
        <v>0</v>
      </c>
      <c r="I20" s="2213">
        <f t="shared" si="0"/>
        <v>0</v>
      </c>
      <c r="J20" s="2212">
        <f t="shared" si="1"/>
        <v>0</v>
      </c>
      <c r="K20" s="203"/>
      <c r="L20" s="203"/>
      <c r="M20" s="203"/>
    </row>
    <row r="21" spans="1:13" ht="13.95" customHeight="1">
      <c r="A21" s="289">
        <f t="shared" si="2"/>
        <v>14</v>
      </c>
      <c r="B21" s="7583"/>
      <c r="E21" s="1108"/>
      <c r="F21" s="1108"/>
      <c r="G21" s="2211">
        <v>0</v>
      </c>
      <c r="H21" s="2211">
        <v>0</v>
      </c>
      <c r="I21" s="2213">
        <f t="shared" si="0"/>
        <v>0</v>
      </c>
      <c r="J21" s="2212">
        <f t="shared" si="1"/>
        <v>0</v>
      </c>
      <c r="K21" s="203"/>
      <c r="L21" s="203"/>
      <c r="M21" s="203"/>
    </row>
    <row r="22" spans="1:13" ht="14.4" customHeight="1">
      <c r="A22" s="289">
        <f t="shared" si="2"/>
        <v>15</v>
      </c>
      <c r="B22" s="7583"/>
      <c r="E22" s="1108"/>
      <c r="F22" s="1108"/>
      <c r="G22" s="2211">
        <v>0</v>
      </c>
      <c r="H22" s="2211">
        <v>0</v>
      </c>
      <c r="I22" s="2213">
        <f t="shared" si="0"/>
        <v>0</v>
      </c>
      <c r="J22" s="2212">
        <f t="shared" si="1"/>
        <v>0</v>
      </c>
      <c r="K22" s="203"/>
      <c r="L22" s="203"/>
      <c r="M22" s="203"/>
    </row>
    <row r="23" spans="1:13">
      <c r="B23" s="7584" t="s">
        <v>4850</v>
      </c>
      <c r="C23" s="2214" t="str">
        <f>CB!F55</f>
        <v>Others</v>
      </c>
      <c r="D23" s="2215">
        <v>0</v>
      </c>
      <c r="E23" s="1096"/>
      <c r="F23" s="1096"/>
      <c r="G23" s="2216">
        <f>SUM(G8:G22)</f>
        <v>0</v>
      </c>
      <c r="H23" s="2216">
        <f>SUM(H8:H22)</f>
        <v>0</v>
      </c>
      <c r="I23" s="2216">
        <f>SUM(I8:I22)</f>
        <v>0</v>
      </c>
      <c r="J23" s="2212">
        <f t="shared" si="1"/>
        <v>0</v>
      </c>
      <c r="K23" s="203"/>
      <c r="L23" s="7585">
        <f>SUM(I8:I22)-I23</f>
        <v>0</v>
      </c>
      <c r="M23" s="7586">
        <f>SUM(J8:J22)-J23</f>
        <v>0</v>
      </c>
    </row>
    <row r="24" spans="1:13" ht="13.95" customHeight="1">
      <c r="A24" s="289">
        <v>1</v>
      </c>
      <c r="B24" s="7582"/>
      <c r="C24" s="2595"/>
      <c r="D24" s="2595"/>
      <c r="E24" s="2596"/>
      <c r="F24" s="2596"/>
      <c r="G24" s="2597">
        <v>0</v>
      </c>
      <c r="H24" s="2597">
        <v>0</v>
      </c>
      <c r="I24" s="2598">
        <f t="shared" ref="I24:I38" si="3">G24+H24</f>
        <v>0</v>
      </c>
      <c r="J24" s="7587">
        <f t="shared" ref="J24:J39" si="4">IFERROR(I24/$I$39,0)</f>
        <v>0</v>
      </c>
      <c r="K24" s="203"/>
      <c r="L24" s="203"/>
      <c r="M24" s="203"/>
    </row>
    <row r="25" spans="1:13" ht="13.95" customHeight="1">
      <c r="A25" s="289">
        <f>+A24+1</f>
        <v>2</v>
      </c>
      <c r="B25" s="7583"/>
      <c r="E25" s="1108"/>
      <c r="F25" s="1108"/>
      <c r="G25" s="2211">
        <v>0</v>
      </c>
      <c r="H25" s="2211">
        <v>0</v>
      </c>
      <c r="I25" s="2213">
        <f t="shared" si="3"/>
        <v>0</v>
      </c>
      <c r="J25" s="2212">
        <f t="shared" si="4"/>
        <v>0</v>
      </c>
      <c r="K25" s="203"/>
      <c r="L25" s="203"/>
      <c r="M25" s="203"/>
    </row>
    <row r="26" spans="1:13" ht="13.95" customHeight="1">
      <c r="A26" s="289">
        <f t="shared" ref="A26:A38" si="5">+A25+1</f>
        <v>3</v>
      </c>
      <c r="B26" s="7583"/>
      <c r="E26" s="1108"/>
      <c r="F26" s="1108"/>
      <c r="G26" s="2211">
        <v>0</v>
      </c>
      <c r="H26" s="2211">
        <v>0</v>
      </c>
      <c r="I26" s="2213">
        <f t="shared" si="3"/>
        <v>0</v>
      </c>
      <c r="J26" s="2212">
        <f t="shared" si="4"/>
        <v>0</v>
      </c>
      <c r="K26" s="203"/>
      <c r="L26" s="203"/>
      <c r="M26" s="203"/>
    </row>
    <row r="27" spans="1:13" ht="13.95" customHeight="1">
      <c r="A27" s="289">
        <f t="shared" si="5"/>
        <v>4</v>
      </c>
      <c r="B27" s="7583"/>
      <c r="E27" s="1108"/>
      <c r="F27" s="1108"/>
      <c r="G27" s="2211">
        <v>0</v>
      </c>
      <c r="H27" s="2211">
        <v>0</v>
      </c>
      <c r="I27" s="2213">
        <f t="shared" si="3"/>
        <v>0</v>
      </c>
      <c r="J27" s="2212">
        <f t="shared" si="4"/>
        <v>0</v>
      </c>
      <c r="K27" s="203"/>
      <c r="L27" s="203"/>
      <c r="M27" s="203"/>
    </row>
    <row r="28" spans="1:13" ht="13.95" customHeight="1">
      <c r="A28" s="289">
        <f t="shared" si="5"/>
        <v>5</v>
      </c>
      <c r="B28" s="7583"/>
      <c r="E28" s="1108"/>
      <c r="F28" s="1108"/>
      <c r="G28" s="2211">
        <v>0</v>
      </c>
      <c r="H28" s="2211">
        <v>0</v>
      </c>
      <c r="I28" s="2213">
        <f t="shared" si="3"/>
        <v>0</v>
      </c>
      <c r="J28" s="2212">
        <f t="shared" si="4"/>
        <v>0</v>
      </c>
      <c r="K28" s="203"/>
      <c r="L28" s="203"/>
      <c r="M28" s="203"/>
    </row>
    <row r="29" spans="1:13" ht="13.95" customHeight="1">
      <c r="A29" s="289">
        <f t="shared" si="5"/>
        <v>6</v>
      </c>
      <c r="B29" s="7583"/>
      <c r="E29" s="1108"/>
      <c r="F29" s="1108"/>
      <c r="G29" s="2211">
        <v>0</v>
      </c>
      <c r="H29" s="2211">
        <v>0</v>
      </c>
      <c r="I29" s="2213">
        <f t="shared" si="3"/>
        <v>0</v>
      </c>
      <c r="J29" s="2212">
        <f t="shared" si="4"/>
        <v>0</v>
      </c>
      <c r="K29" s="203"/>
      <c r="L29" s="203"/>
      <c r="M29" s="203"/>
    </row>
    <row r="30" spans="1:13" ht="13.95" customHeight="1">
      <c r="A30" s="289">
        <f t="shared" si="5"/>
        <v>7</v>
      </c>
      <c r="B30" s="7583"/>
      <c r="E30" s="1108"/>
      <c r="F30" s="1108"/>
      <c r="G30" s="2211">
        <v>0</v>
      </c>
      <c r="H30" s="2211">
        <v>0</v>
      </c>
      <c r="I30" s="2213">
        <f t="shared" si="3"/>
        <v>0</v>
      </c>
      <c r="J30" s="2212">
        <f t="shared" si="4"/>
        <v>0</v>
      </c>
      <c r="K30" s="203"/>
      <c r="L30" s="203"/>
      <c r="M30" s="203"/>
    </row>
    <row r="31" spans="1:13" ht="13.95" customHeight="1">
      <c r="A31" s="289">
        <f t="shared" si="5"/>
        <v>8</v>
      </c>
      <c r="B31" s="7583"/>
      <c r="E31" s="1108"/>
      <c r="F31" s="1108"/>
      <c r="G31" s="2211">
        <v>0</v>
      </c>
      <c r="H31" s="2211">
        <v>0</v>
      </c>
      <c r="I31" s="2213">
        <f t="shared" si="3"/>
        <v>0</v>
      </c>
      <c r="J31" s="2212">
        <f t="shared" si="4"/>
        <v>0</v>
      </c>
      <c r="K31" s="203"/>
      <c r="L31" s="203"/>
      <c r="M31" s="203"/>
    </row>
    <row r="32" spans="1:13" ht="13.95" customHeight="1">
      <c r="A32" s="289">
        <f t="shared" si="5"/>
        <v>9</v>
      </c>
      <c r="B32" s="7583"/>
      <c r="E32" s="1108"/>
      <c r="F32" s="1108"/>
      <c r="G32" s="2211">
        <v>0</v>
      </c>
      <c r="H32" s="2211">
        <v>0</v>
      </c>
      <c r="I32" s="2213">
        <f t="shared" si="3"/>
        <v>0</v>
      </c>
      <c r="J32" s="2212">
        <f t="shared" si="4"/>
        <v>0</v>
      </c>
      <c r="K32" s="203"/>
      <c r="L32" s="203"/>
      <c r="M32" s="203"/>
    </row>
    <row r="33" spans="1:13" ht="13.95" customHeight="1">
      <c r="A33" s="289">
        <f t="shared" si="5"/>
        <v>10</v>
      </c>
      <c r="B33" s="7583"/>
      <c r="E33" s="1108"/>
      <c r="F33" s="1108"/>
      <c r="G33" s="2211">
        <v>0</v>
      </c>
      <c r="H33" s="2211">
        <v>0</v>
      </c>
      <c r="I33" s="2213">
        <f t="shared" si="3"/>
        <v>0</v>
      </c>
      <c r="J33" s="2212">
        <f t="shared" si="4"/>
        <v>0</v>
      </c>
      <c r="K33" s="203"/>
      <c r="L33" s="203"/>
      <c r="M33" s="203"/>
    </row>
    <row r="34" spans="1:13" ht="13.95" customHeight="1">
      <c r="A34" s="289">
        <f t="shared" si="5"/>
        <v>11</v>
      </c>
      <c r="B34" s="7583"/>
      <c r="E34" s="1108"/>
      <c r="F34" s="1108"/>
      <c r="G34" s="2211">
        <v>0</v>
      </c>
      <c r="H34" s="2211">
        <v>0</v>
      </c>
      <c r="I34" s="2213">
        <f t="shared" si="3"/>
        <v>0</v>
      </c>
      <c r="J34" s="2212">
        <f t="shared" si="4"/>
        <v>0</v>
      </c>
      <c r="K34" s="203"/>
      <c r="L34" s="203"/>
      <c r="M34" s="203"/>
    </row>
    <row r="35" spans="1:13" ht="13.95" customHeight="1">
      <c r="A35" s="289">
        <f t="shared" si="5"/>
        <v>12</v>
      </c>
      <c r="B35" s="7583"/>
      <c r="E35" s="1108"/>
      <c r="F35" s="1108"/>
      <c r="G35" s="2211">
        <v>0</v>
      </c>
      <c r="H35" s="2211">
        <v>0</v>
      </c>
      <c r="I35" s="2213">
        <f t="shared" si="3"/>
        <v>0</v>
      </c>
      <c r="J35" s="2212">
        <f t="shared" si="4"/>
        <v>0</v>
      </c>
      <c r="K35" s="203"/>
      <c r="L35" s="203"/>
      <c r="M35" s="203"/>
    </row>
    <row r="36" spans="1:13" ht="13.95" customHeight="1">
      <c r="A36" s="289">
        <f t="shared" si="5"/>
        <v>13</v>
      </c>
      <c r="B36" s="7583"/>
      <c r="E36" s="1108"/>
      <c r="F36" s="1108"/>
      <c r="G36" s="2211">
        <v>0</v>
      </c>
      <c r="H36" s="2211">
        <v>0</v>
      </c>
      <c r="I36" s="2213">
        <f t="shared" si="3"/>
        <v>0</v>
      </c>
      <c r="J36" s="2212">
        <f t="shared" si="4"/>
        <v>0</v>
      </c>
      <c r="K36" s="203"/>
      <c r="L36" s="203"/>
      <c r="M36" s="203"/>
    </row>
    <row r="37" spans="1:13" ht="13.95" customHeight="1">
      <c r="A37" s="289">
        <f t="shared" si="5"/>
        <v>14</v>
      </c>
      <c r="B37" s="7583"/>
      <c r="E37" s="1108"/>
      <c r="F37" s="1108"/>
      <c r="G37" s="2211">
        <v>0</v>
      </c>
      <c r="H37" s="2211">
        <v>0</v>
      </c>
      <c r="I37" s="2213">
        <f t="shared" si="3"/>
        <v>0</v>
      </c>
      <c r="J37" s="2212">
        <f t="shared" si="4"/>
        <v>0</v>
      </c>
      <c r="K37" s="203"/>
      <c r="L37" s="203"/>
      <c r="M37" s="203"/>
    </row>
    <row r="38" spans="1:13" ht="14.4" customHeight="1">
      <c r="A38" s="289">
        <f t="shared" si="5"/>
        <v>15</v>
      </c>
      <c r="B38" s="7583"/>
      <c r="E38" s="1108"/>
      <c r="F38" s="1108"/>
      <c r="G38" s="2211">
        <v>0</v>
      </c>
      <c r="H38" s="2211">
        <v>0</v>
      </c>
      <c r="I38" s="2213">
        <f t="shared" si="3"/>
        <v>0</v>
      </c>
      <c r="J38" s="2212">
        <f t="shared" si="4"/>
        <v>0</v>
      </c>
      <c r="K38" s="203"/>
      <c r="L38" s="203"/>
      <c r="M38" s="203"/>
    </row>
    <row r="39" spans="1:13">
      <c r="B39" s="7588">
        <v>82.5</v>
      </c>
      <c r="C39" s="7589" t="str">
        <f>CB!E62</f>
        <v>Others</v>
      </c>
      <c r="D39" s="7590">
        <v>0</v>
      </c>
      <c r="E39" s="7591"/>
      <c r="F39" s="7591"/>
      <c r="G39" s="7592">
        <f>SUM(G24:G38)</f>
        <v>0</v>
      </c>
      <c r="H39" s="7592">
        <f>SUM(H24:H38)</f>
        <v>0</v>
      </c>
      <c r="I39" s="7592">
        <f>SUM(I24:I38)</f>
        <v>0</v>
      </c>
      <c r="J39" s="7593">
        <f t="shared" si="4"/>
        <v>0</v>
      </c>
      <c r="K39" s="203"/>
      <c r="L39" s="7585">
        <f>SUM(I24:I38)-I39</f>
        <v>0</v>
      </c>
      <c r="M39" s="7586">
        <f>SUM(J24:J38)-J39</f>
        <v>0</v>
      </c>
    </row>
    <row r="40" spans="1:13" ht="13.95" customHeight="1">
      <c r="A40" s="289">
        <v>1</v>
      </c>
      <c r="B40" s="7594"/>
      <c r="C40" s="2599"/>
      <c r="D40" s="2599"/>
      <c r="E40" s="2596"/>
      <c r="F40" s="2596"/>
      <c r="G40" s="2597">
        <v>0</v>
      </c>
      <c r="H40" s="2597">
        <v>0</v>
      </c>
      <c r="I40" s="2598">
        <f t="shared" ref="I40:I54" si="6">G40+H40</f>
        <v>0</v>
      </c>
      <c r="J40" s="7587">
        <f t="shared" ref="J40:J54" si="7">IFERROR(I40/$I$55,0)</f>
        <v>0</v>
      </c>
      <c r="K40" s="203"/>
      <c r="L40" s="203"/>
      <c r="M40" s="203"/>
    </row>
    <row r="41" spans="1:13" ht="13.95" customHeight="1">
      <c r="A41" s="289">
        <f>+A40+1</f>
        <v>2</v>
      </c>
      <c r="B41" s="7595"/>
      <c r="C41" s="1107"/>
      <c r="D41" s="1107"/>
      <c r="E41" s="1108"/>
      <c r="F41" s="1108"/>
      <c r="G41" s="2211">
        <v>0</v>
      </c>
      <c r="H41" s="2211">
        <v>0</v>
      </c>
      <c r="I41" s="2213">
        <f t="shared" si="6"/>
        <v>0</v>
      </c>
      <c r="J41" s="2212">
        <f t="shared" si="7"/>
        <v>0</v>
      </c>
      <c r="K41" s="203"/>
      <c r="L41" s="203"/>
      <c r="M41" s="203"/>
    </row>
    <row r="42" spans="1:13" ht="13.95" customHeight="1">
      <c r="A42" s="289">
        <f t="shared" ref="A42:A54" si="8">+A41+1</f>
        <v>3</v>
      </c>
      <c r="B42" s="7595"/>
      <c r="C42" s="1107"/>
      <c r="D42" s="1107"/>
      <c r="E42" s="1108"/>
      <c r="F42" s="1108"/>
      <c r="G42" s="2211">
        <v>0</v>
      </c>
      <c r="H42" s="2211">
        <v>0</v>
      </c>
      <c r="I42" s="2213">
        <f t="shared" si="6"/>
        <v>0</v>
      </c>
      <c r="J42" s="2212">
        <f t="shared" si="7"/>
        <v>0</v>
      </c>
      <c r="K42" s="203"/>
      <c r="L42" s="203"/>
      <c r="M42" s="203"/>
    </row>
    <row r="43" spans="1:13" ht="13.95" customHeight="1">
      <c r="A43" s="289">
        <f t="shared" si="8"/>
        <v>4</v>
      </c>
      <c r="B43" s="7595"/>
      <c r="C43" s="1107"/>
      <c r="D43" s="1107"/>
      <c r="E43" s="1108"/>
      <c r="F43" s="1108"/>
      <c r="G43" s="2211">
        <v>0</v>
      </c>
      <c r="H43" s="2211">
        <v>0</v>
      </c>
      <c r="I43" s="2213">
        <f t="shared" si="6"/>
        <v>0</v>
      </c>
      <c r="J43" s="2212">
        <f t="shared" si="7"/>
        <v>0</v>
      </c>
      <c r="K43" s="203"/>
      <c r="L43" s="203"/>
      <c r="M43" s="203"/>
    </row>
    <row r="44" spans="1:13" ht="13.95" customHeight="1">
      <c r="A44" s="289">
        <f t="shared" si="8"/>
        <v>5</v>
      </c>
      <c r="B44" s="7595"/>
      <c r="C44" s="1107"/>
      <c r="D44" s="1107"/>
      <c r="E44" s="1108"/>
      <c r="F44" s="1108"/>
      <c r="G44" s="2211">
        <v>0</v>
      </c>
      <c r="H44" s="2211">
        <v>0</v>
      </c>
      <c r="I44" s="2213">
        <f t="shared" si="6"/>
        <v>0</v>
      </c>
      <c r="J44" s="2212">
        <f t="shared" si="7"/>
        <v>0</v>
      </c>
      <c r="K44" s="203"/>
      <c r="L44" s="203"/>
      <c r="M44" s="203"/>
    </row>
    <row r="45" spans="1:13" ht="13.95" customHeight="1">
      <c r="A45" s="289">
        <f t="shared" si="8"/>
        <v>6</v>
      </c>
      <c r="B45" s="7595"/>
      <c r="C45" s="1107"/>
      <c r="D45" s="1107"/>
      <c r="E45" s="1108"/>
      <c r="F45" s="1108"/>
      <c r="G45" s="2211">
        <v>0</v>
      </c>
      <c r="H45" s="2211">
        <v>0</v>
      </c>
      <c r="I45" s="2213">
        <f t="shared" si="6"/>
        <v>0</v>
      </c>
      <c r="J45" s="2212">
        <f t="shared" si="7"/>
        <v>0</v>
      </c>
      <c r="K45" s="203"/>
      <c r="L45" s="203"/>
      <c r="M45" s="203"/>
    </row>
    <row r="46" spans="1:13" ht="13.95" customHeight="1">
      <c r="A46" s="289">
        <f t="shared" si="8"/>
        <v>7</v>
      </c>
      <c r="B46" s="7595"/>
      <c r="C46" s="1107"/>
      <c r="D46" s="1107"/>
      <c r="E46" s="1108"/>
      <c r="F46" s="1108"/>
      <c r="G46" s="2211">
        <v>0</v>
      </c>
      <c r="H46" s="2211">
        <v>0</v>
      </c>
      <c r="I46" s="2213">
        <f t="shared" si="6"/>
        <v>0</v>
      </c>
      <c r="J46" s="2212">
        <f t="shared" si="7"/>
        <v>0</v>
      </c>
      <c r="K46" s="203"/>
      <c r="L46" s="203"/>
      <c r="M46" s="203"/>
    </row>
    <row r="47" spans="1:13" ht="13.95" customHeight="1">
      <c r="A47" s="289">
        <f t="shared" si="8"/>
        <v>8</v>
      </c>
      <c r="B47" s="7595"/>
      <c r="C47" s="1107"/>
      <c r="D47" s="1107"/>
      <c r="E47" s="1108"/>
      <c r="F47" s="1108"/>
      <c r="G47" s="2211">
        <v>0</v>
      </c>
      <c r="H47" s="2211">
        <v>0</v>
      </c>
      <c r="I47" s="2213">
        <f t="shared" si="6"/>
        <v>0</v>
      </c>
      <c r="J47" s="2212">
        <f t="shared" si="7"/>
        <v>0</v>
      </c>
      <c r="K47" s="203"/>
      <c r="L47" s="203"/>
      <c r="M47" s="203"/>
    </row>
    <row r="48" spans="1:13" ht="13.95" customHeight="1">
      <c r="A48" s="289">
        <f t="shared" si="8"/>
        <v>9</v>
      </c>
      <c r="B48" s="7595"/>
      <c r="C48" s="1107"/>
      <c r="D48" s="1107"/>
      <c r="E48" s="1108"/>
      <c r="F48" s="1108"/>
      <c r="G48" s="2211">
        <v>0</v>
      </c>
      <c r="H48" s="2211">
        <v>0</v>
      </c>
      <c r="I48" s="2213">
        <f t="shared" si="6"/>
        <v>0</v>
      </c>
      <c r="J48" s="2212">
        <f t="shared" si="7"/>
        <v>0</v>
      </c>
      <c r="K48" s="203"/>
      <c r="L48" s="203"/>
      <c r="M48" s="203"/>
    </row>
    <row r="49" spans="1:13" ht="13.95" customHeight="1">
      <c r="A49" s="289">
        <f t="shared" si="8"/>
        <v>10</v>
      </c>
      <c r="B49" s="7595"/>
      <c r="C49" s="1107"/>
      <c r="D49" s="1107"/>
      <c r="E49" s="1108"/>
      <c r="F49" s="1108"/>
      <c r="G49" s="2211">
        <v>0</v>
      </c>
      <c r="H49" s="2211">
        <v>0</v>
      </c>
      <c r="I49" s="2213">
        <f t="shared" si="6"/>
        <v>0</v>
      </c>
      <c r="J49" s="2212">
        <f t="shared" si="7"/>
        <v>0</v>
      </c>
      <c r="K49" s="203"/>
      <c r="L49" s="203"/>
      <c r="M49" s="203"/>
    </row>
    <row r="50" spans="1:13" ht="13.95" customHeight="1">
      <c r="A50" s="289">
        <f t="shared" si="8"/>
        <v>11</v>
      </c>
      <c r="B50" s="7595"/>
      <c r="C50" s="1107"/>
      <c r="D50" s="1107"/>
      <c r="E50" s="1108"/>
      <c r="F50" s="1108"/>
      <c r="G50" s="2211">
        <v>0</v>
      </c>
      <c r="H50" s="2211">
        <v>0</v>
      </c>
      <c r="I50" s="2213">
        <f t="shared" si="6"/>
        <v>0</v>
      </c>
      <c r="J50" s="2212">
        <f t="shared" si="7"/>
        <v>0</v>
      </c>
      <c r="K50" s="203"/>
      <c r="L50" s="203"/>
      <c r="M50" s="203"/>
    </row>
    <row r="51" spans="1:13" ht="13.95" customHeight="1">
      <c r="A51" s="289">
        <f t="shared" si="8"/>
        <v>12</v>
      </c>
      <c r="B51" s="7595"/>
      <c r="C51" s="1107"/>
      <c r="D51" s="1107"/>
      <c r="E51" s="1108"/>
      <c r="F51" s="1108"/>
      <c r="G51" s="2211">
        <v>0</v>
      </c>
      <c r="H51" s="2211">
        <v>0</v>
      </c>
      <c r="I51" s="2213">
        <f t="shared" si="6"/>
        <v>0</v>
      </c>
      <c r="J51" s="2212">
        <f t="shared" si="7"/>
        <v>0</v>
      </c>
      <c r="K51" s="203"/>
      <c r="L51" s="203"/>
      <c r="M51" s="203"/>
    </row>
    <row r="52" spans="1:13" ht="13.95" customHeight="1">
      <c r="A52" s="289">
        <f t="shared" si="8"/>
        <v>13</v>
      </c>
      <c r="B52" s="7595"/>
      <c r="C52" s="1107"/>
      <c r="D52" s="1107"/>
      <c r="E52" s="1108"/>
      <c r="F52" s="1108"/>
      <c r="G52" s="2211">
        <v>0</v>
      </c>
      <c r="H52" s="2211">
        <v>0</v>
      </c>
      <c r="I52" s="2213">
        <f t="shared" si="6"/>
        <v>0</v>
      </c>
      <c r="J52" s="2212">
        <f t="shared" si="7"/>
        <v>0</v>
      </c>
      <c r="K52" s="203"/>
      <c r="L52" s="203"/>
      <c r="M52" s="203"/>
    </row>
    <row r="53" spans="1:13" ht="13.95" customHeight="1">
      <c r="A53" s="289">
        <f t="shared" si="8"/>
        <v>14</v>
      </c>
      <c r="B53" s="7595"/>
      <c r="C53" s="1107"/>
      <c r="D53" s="1107"/>
      <c r="E53" s="1108"/>
      <c r="F53" s="1108"/>
      <c r="G53" s="2211">
        <v>0</v>
      </c>
      <c r="H53" s="2211">
        <v>0</v>
      </c>
      <c r="I53" s="2213">
        <f t="shared" si="6"/>
        <v>0</v>
      </c>
      <c r="J53" s="2212">
        <f t="shared" si="7"/>
        <v>0</v>
      </c>
      <c r="K53" s="203"/>
      <c r="L53" s="203"/>
      <c r="M53" s="203"/>
    </row>
    <row r="54" spans="1:13" ht="14.4" customHeight="1">
      <c r="A54" s="289">
        <f t="shared" si="8"/>
        <v>15</v>
      </c>
      <c r="B54" s="7595"/>
      <c r="C54" s="1107"/>
      <c r="D54" s="1107"/>
      <c r="E54" s="1108"/>
      <c r="F54" s="1108"/>
      <c r="G54" s="2211">
        <v>0</v>
      </c>
      <c r="H54" s="2211">
        <v>0</v>
      </c>
      <c r="I54" s="2213">
        <f t="shared" si="6"/>
        <v>0</v>
      </c>
      <c r="J54" s="2212">
        <f t="shared" si="7"/>
        <v>0</v>
      </c>
      <c r="K54" s="203"/>
      <c r="L54" s="203"/>
      <c r="M54" s="203"/>
    </row>
    <row r="55" spans="1:13">
      <c r="B55" s="7588">
        <v>86</v>
      </c>
      <c r="C55" s="7589" t="str">
        <f>CB!D70</f>
        <v>Miscellaneous Income</v>
      </c>
      <c r="D55" s="7590">
        <v>0</v>
      </c>
      <c r="E55" s="7591"/>
      <c r="F55" s="7591"/>
      <c r="G55" s="7592">
        <f>SUM(G40:G54)</f>
        <v>0</v>
      </c>
      <c r="H55" s="7592">
        <f>SUM(H40:H54)</f>
        <v>0</v>
      </c>
      <c r="I55" s="7592">
        <f>SUM(I40:I54)</f>
        <v>0</v>
      </c>
      <c r="J55" s="7593">
        <f>IFERROR(I55/$I$55,0)</f>
        <v>0</v>
      </c>
      <c r="K55" s="203"/>
      <c r="L55" s="7585">
        <f>SUM(I40:I54)-I55</f>
        <v>0</v>
      </c>
      <c r="M55" s="7586">
        <f>SUM(J40:J54)-J55</f>
        <v>0</v>
      </c>
    </row>
    <row r="56" spans="1:13" ht="13.95" customHeight="1">
      <c r="A56" s="7596">
        <v>1</v>
      </c>
      <c r="B56" s="7594"/>
      <c r="C56" s="2599"/>
      <c r="D56" s="2599"/>
      <c r="E56" s="2596"/>
      <c r="F56" s="2596"/>
      <c r="G56" s="2597">
        <v>0</v>
      </c>
      <c r="H56" s="2597">
        <v>0</v>
      </c>
      <c r="I56" s="2598">
        <f>G56+H56</f>
        <v>0</v>
      </c>
      <c r="J56" s="7587">
        <f t="shared" ref="J56:J71" si="9">IFERROR(I56/$I$71,0)</f>
        <v>0</v>
      </c>
      <c r="K56" s="203"/>
      <c r="L56" s="203"/>
      <c r="M56" s="203"/>
    </row>
    <row r="57" spans="1:13" ht="13.95" customHeight="1">
      <c r="A57" s="7597">
        <f>+A56+1</f>
        <v>2</v>
      </c>
      <c r="B57" s="7595"/>
      <c r="C57" s="1107"/>
      <c r="D57" s="1107"/>
      <c r="E57" s="1108"/>
      <c r="F57" s="1108"/>
      <c r="G57" s="2211">
        <v>0</v>
      </c>
      <c r="H57" s="2211">
        <v>0</v>
      </c>
      <c r="I57" s="2213">
        <f>G57+H57</f>
        <v>0</v>
      </c>
      <c r="J57" s="2212">
        <f t="shared" si="9"/>
        <v>0</v>
      </c>
      <c r="K57" s="203"/>
      <c r="L57" s="203"/>
      <c r="M57" s="203"/>
    </row>
    <row r="58" spans="1:13" ht="13.95" customHeight="1">
      <c r="A58" s="7597">
        <f t="shared" ref="A58:A70" si="10">+A57+1</f>
        <v>3</v>
      </c>
      <c r="B58" s="7595"/>
      <c r="C58" s="1107"/>
      <c r="D58" s="1107"/>
      <c r="E58" s="1108"/>
      <c r="F58" s="1108"/>
      <c r="G58" s="2211">
        <v>0</v>
      </c>
      <c r="H58" s="2211">
        <v>0</v>
      </c>
      <c r="I58" s="2213">
        <f t="shared" ref="I58:I70" si="11">G58+H58</f>
        <v>0</v>
      </c>
      <c r="J58" s="2212">
        <f t="shared" si="9"/>
        <v>0</v>
      </c>
      <c r="K58" s="203"/>
      <c r="L58" s="203"/>
      <c r="M58" s="203"/>
    </row>
    <row r="59" spans="1:13" ht="13.95" customHeight="1">
      <c r="A59" s="7597">
        <f t="shared" si="10"/>
        <v>4</v>
      </c>
      <c r="B59" s="7595"/>
      <c r="C59" s="1107"/>
      <c r="D59" s="1107"/>
      <c r="E59" s="1108"/>
      <c r="F59" s="1108"/>
      <c r="G59" s="2211">
        <v>0</v>
      </c>
      <c r="H59" s="2211">
        <v>0</v>
      </c>
      <c r="I59" s="2213">
        <f t="shared" si="11"/>
        <v>0</v>
      </c>
      <c r="J59" s="2212">
        <f t="shared" si="9"/>
        <v>0</v>
      </c>
      <c r="K59" s="203"/>
      <c r="L59" s="203"/>
      <c r="M59" s="203"/>
    </row>
    <row r="60" spans="1:13" ht="13.95" customHeight="1">
      <c r="A60" s="7597">
        <f t="shared" si="10"/>
        <v>5</v>
      </c>
      <c r="B60" s="7595"/>
      <c r="C60" s="1107"/>
      <c r="D60" s="1107"/>
      <c r="E60" s="1108"/>
      <c r="F60" s="1108"/>
      <c r="G60" s="2211">
        <v>0</v>
      </c>
      <c r="H60" s="2211">
        <v>0</v>
      </c>
      <c r="I60" s="2213">
        <f t="shared" si="11"/>
        <v>0</v>
      </c>
      <c r="J60" s="2212">
        <f t="shared" si="9"/>
        <v>0</v>
      </c>
      <c r="K60" s="203"/>
      <c r="L60" s="203"/>
      <c r="M60" s="203"/>
    </row>
    <row r="61" spans="1:13" ht="13.95" customHeight="1">
      <c r="A61" s="7597">
        <f t="shared" si="10"/>
        <v>6</v>
      </c>
      <c r="B61" s="7595"/>
      <c r="C61" s="1107"/>
      <c r="D61" s="1107"/>
      <c r="E61" s="1108"/>
      <c r="F61" s="1108"/>
      <c r="G61" s="2211">
        <v>0</v>
      </c>
      <c r="H61" s="2211">
        <v>0</v>
      </c>
      <c r="I61" s="2213">
        <f t="shared" si="11"/>
        <v>0</v>
      </c>
      <c r="J61" s="2212">
        <f t="shared" si="9"/>
        <v>0</v>
      </c>
      <c r="K61" s="203"/>
      <c r="L61" s="203"/>
      <c r="M61" s="203"/>
    </row>
    <row r="62" spans="1:13" ht="13.95" customHeight="1">
      <c r="A62" s="7597">
        <f t="shared" si="10"/>
        <v>7</v>
      </c>
      <c r="B62" s="7595"/>
      <c r="C62" s="1107"/>
      <c r="D62" s="1107"/>
      <c r="E62" s="1108"/>
      <c r="F62" s="1108"/>
      <c r="G62" s="2211">
        <v>0</v>
      </c>
      <c r="H62" s="2211">
        <v>0</v>
      </c>
      <c r="I62" s="2213">
        <f t="shared" si="11"/>
        <v>0</v>
      </c>
      <c r="J62" s="2212">
        <f t="shared" si="9"/>
        <v>0</v>
      </c>
      <c r="K62" s="203"/>
      <c r="L62" s="203"/>
      <c r="M62" s="203"/>
    </row>
    <row r="63" spans="1:13" ht="13.95" customHeight="1">
      <c r="A63" s="7597">
        <f t="shared" si="10"/>
        <v>8</v>
      </c>
      <c r="B63" s="7595"/>
      <c r="C63" s="1107"/>
      <c r="D63" s="1107"/>
      <c r="E63" s="1108"/>
      <c r="F63" s="1108"/>
      <c r="G63" s="2211">
        <v>0</v>
      </c>
      <c r="H63" s="2211">
        <v>0</v>
      </c>
      <c r="I63" s="2213">
        <f t="shared" si="11"/>
        <v>0</v>
      </c>
      <c r="J63" s="2212">
        <f t="shared" si="9"/>
        <v>0</v>
      </c>
      <c r="K63" s="203"/>
      <c r="L63" s="203"/>
      <c r="M63" s="203"/>
    </row>
    <row r="64" spans="1:13" ht="13.95" customHeight="1">
      <c r="A64" s="7597">
        <f t="shared" si="10"/>
        <v>9</v>
      </c>
      <c r="B64" s="7595"/>
      <c r="C64" s="1107"/>
      <c r="D64" s="1107"/>
      <c r="E64" s="1108"/>
      <c r="F64" s="1108"/>
      <c r="G64" s="2211">
        <v>0</v>
      </c>
      <c r="H64" s="2211">
        <v>0</v>
      </c>
      <c r="I64" s="2213">
        <f t="shared" si="11"/>
        <v>0</v>
      </c>
      <c r="J64" s="2212">
        <f t="shared" si="9"/>
        <v>0</v>
      </c>
      <c r="K64" s="203"/>
      <c r="L64" s="203"/>
      <c r="M64" s="203"/>
    </row>
    <row r="65" spans="1:13" ht="13.95" customHeight="1">
      <c r="A65" s="7597">
        <f t="shared" si="10"/>
        <v>10</v>
      </c>
      <c r="B65" s="7595"/>
      <c r="C65" s="1107"/>
      <c r="D65" s="1107"/>
      <c r="E65" s="1108"/>
      <c r="F65" s="1108"/>
      <c r="G65" s="2211">
        <v>0</v>
      </c>
      <c r="H65" s="2211">
        <v>0</v>
      </c>
      <c r="I65" s="2213">
        <f t="shared" si="11"/>
        <v>0</v>
      </c>
      <c r="J65" s="2212">
        <f t="shared" si="9"/>
        <v>0</v>
      </c>
      <c r="K65" s="203"/>
      <c r="L65" s="203"/>
      <c r="M65" s="203"/>
    </row>
    <row r="66" spans="1:13" ht="13.95" customHeight="1">
      <c r="A66" s="7597">
        <f t="shared" si="10"/>
        <v>11</v>
      </c>
      <c r="B66" s="7595"/>
      <c r="C66" s="1107"/>
      <c r="D66" s="1107"/>
      <c r="E66" s="1108"/>
      <c r="F66" s="1108"/>
      <c r="G66" s="2211">
        <v>0</v>
      </c>
      <c r="H66" s="2211">
        <v>0</v>
      </c>
      <c r="I66" s="2213">
        <f t="shared" si="11"/>
        <v>0</v>
      </c>
      <c r="J66" s="2212">
        <f t="shared" si="9"/>
        <v>0</v>
      </c>
      <c r="K66" s="203"/>
      <c r="L66" s="203"/>
      <c r="M66" s="203"/>
    </row>
    <row r="67" spans="1:13" ht="13.95" customHeight="1">
      <c r="A67" s="7597">
        <f t="shared" si="10"/>
        <v>12</v>
      </c>
      <c r="B67" s="7595"/>
      <c r="C67" s="1107"/>
      <c r="D67" s="1107"/>
      <c r="E67" s="1108"/>
      <c r="F67" s="1108"/>
      <c r="G67" s="2211">
        <v>0</v>
      </c>
      <c r="H67" s="2211">
        <v>0</v>
      </c>
      <c r="I67" s="2213">
        <f t="shared" si="11"/>
        <v>0</v>
      </c>
      <c r="J67" s="2212">
        <f t="shared" si="9"/>
        <v>0</v>
      </c>
      <c r="K67" s="203"/>
      <c r="L67" s="203"/>
      <c r="M67" s="203"/>
    </row>
    <row r="68" spans="1:13" ht="13.95" customHeight="1">
      <c r="A68" s="7597">
        <f t="shared" si="10"/>
        <v>13</v>
      </c>
      <c r="B68" s="7595"/>
      <c r="C68" s="1107"/>
      <c r="D68" s="1107"/>
      <c r="E68" s="1108"/>
      <c r="F68" s="1108"/>
      <c r="G68" s="2211">
        <v>0</v>
      </c>
      <c r="H68" s="2211">
        <v>0</v>
      </c>
      <c r="I68" s="2213">
        <f t="shared" si="11"/>
        <v>0</v>
      </c>
      <c r="J68" s="2212">
        <f t="shared" si="9"/>
        <v>0</v>
      </c>
      <c r="K68" s="203"/>
      <c r="L68" s="203"/>
      <c r="M68" s="203"/>
    </row>
    <row r="69" spans="1:13" ht="13.95" customHeight="1">
      <c r="A69" s="7597">
        <f t="shared" si="10"/>
        <v>14</v>
      </c>
      <c r="B69" s="7595"/>
      <c r="C69" s="1107"/>
      <c r="D69" s="1107"/>
      <c r="E69" s="1108"/>
      <c r="F69" s="1108"/>
      <c r="G69" s="2211">
        <v>0</v>
      </c>
      <c r="H69" s="2211">
        <v>0</v>
      </c>
      <c r="I69" s="2213">
        <f t="shared" si="11"/>
        <v>0</v>
      </c>
      <c r="J69" s="2212">
        <f t="shared" si="9"/>
        <v>0</v>
      </c>
      <c r="K69" s="203"/>
      <c r="L69" s="203"/>
      <c r="M69" s="203"/>
    </row>
    <row r="70" spans="1:13" ht="14.4" customHeight="1">
      <c r="A70" s="7597">
        <f t="shared" si="10"/>
        <v>15</v>
      </c>
      <c r="B70" s="7595"/>
      <c r="C70" s="1107"/>
      <c r="D70" s="1107"/>
      <c r="E70" s="1108"/>
      <c r="F70" s="1108"/>
      <c r="G70" s="2211">
        <v>0</v>
      </c>
      <c r="H70" s="2211">
        <v>0</v>
      </c>
      <c r="I70" s="2213">
        <f t="shared" si="11"/>
        <v>0</v>
      </c>
      <c r="J70" s="2212">
        <f t="shared" si="9"/>
        <v>0</v>
      </c>
      <c r="K70" s="203"/>
      <c r="L70" s="203"/>
      <c r="M70" s="203"/>
    </row>
    <row r="71" spans="1:13">
      <c r="A71" s="7598"/>
      <c r="B71" s="7588" t="s">
        <v>4890</v>
      </c>
      <c r="C71" s="7589" t="str">
        <f>CB!D105</f>
        <v>Other Underwriting Expense</v>
      </c>
      <c r="D71" s="7590">
        <v>0</v>
      </c>
      <c r="E71" s="7591"/>
      <c r="F71" s="7591"/>
      <c r="G71" s="7592">
        <f>SUM(G56:G70)</f>
        <v>0</v>
      </c>
      <c r="H71" s="7592">
        <f>SUM(H56:H70)</f>
        <v>0</v>
      </c>
      <c r="I71" s="7592">
        <f>SUM(I56:I70)</f>
        <v>0</v>
      </c>
      <c r="J71" s="7593">
        <f t="shared" si="9"/>
        <v>0</v>
      </c>
      <c r="K71" s="203"/>
      <c r="L71" s="7585">
        <f>SUM(I56:I70)-I71</f>
        <v>0</v>
      </c>
      <c r="M71" s="7586">
        <f>SUM(J56:J70)-J71</f>
        <v>0</v>
      </c>
    </row>
    <row r="72" spans="1:13" ht="13.95" customHeight="1">
      <c r="A72" s="289">
        <v>1</v>
      </c>
      <c r="B72" s="7594"/>
      <c r="C72" s="2599"/>
      <c r="D72" s="2599"/>
      <c r="E72" s="1108"/>
      <c r="F72" s="1108"/>
      <c r="G72" s="2211">
        <v>0</v>
      </c>
      <c r="H72" s="2211">
        <v>0</v>
      </c>
      <c r="I72" s="2213">
        <f>G72+H72</f>
        <v>0</v>
      </c>
      <c r="J72" s="2212">
        <f t="shared" ref="J72:J86" si="12">IFERROR(I72/$I$87,0)</f>
        <v>0</v>
      </c>
      <c r="K72" s="203"/>
      <c r="L72" s="203"/>
      <c r="M72" s="203"/>
    </row>
    <row r="73" spans="1:13" ht="13.95" customHeight="1">
      <c r="A73" s="289">
        <f>+A72+1</f>
        <v>2</v>
      </c>
      <c r="B73" s="7595"/>
      <c r="C73" s="1107"/>
      <c r="D73" s="1107"/>
      <c r="E73" s="1108"/>
      <c r="F73" s="1108"/>
      <c r="G73" s="2211">
        <v>0</v>
      </c>
      <c r="H73" s="2211">
        <v>0</v>
      </c>
      <c r="I73" s="2213">
        <f>G73+H73</f>
        <v>0</v>
      </c>
      <c r="J73" s="2212">
        <f t="shared" si="12"/>
        <v>0</v>
      </c>
      <c r="K73" s="203"/>
      <c r="L73" s="203"/>
      <c r="M73" s="203"/>
    </row>
    <row r="74" spans="1:13" ht="13.95" customHeight="1">
      <c r="A74" s="289">
        <f t="shared" ref="A74:A86" si="13">+A73+1</f>
        <v>3</v>
      </c>
      <c r="B74" s="7595"/>
      <c r="C74" s="1107"/>
      <c r="D74" s="1107"/>
      <c r="E74" s="1108"/>
      <c r="F74" s="1108"/>
      <c r="G74" s="2211">
        <v>0</v>
      </c>
      <c r="H74" s="2211">
        <v>0</v>
      </c>
      <c r="I74" s="2213">
        <f t="shared" ref="I74:I86" si="14">G74+H74</f>
        <v>0</v>
      </c>
      <c r="J74" s="2212">
        <f t="shared" si="12"/>
        <v>0</v>
      </c>
      <c r="K74" s="203"/>
      <c r="L74" s="203"/>
      <c r="M74" s="203"/>
    </row>
    <row r="75" spans="1:13" ht="13.95" customHeight="1">
      <c r="A75" s="289">
        <f t="shared" si="13"/>
        <v>4</v>
      </c>
      <c r="B75" s="7595"/>
      <c r="C75" s="1107"/>
      <c r="D75" s="1107"/>
      <c r="E75" s="1108"/>
      <c r="F75" s="1108"/>
      <c r="G75" s="2211">
        <v>0</v>
      </c>
      <c r="H75" s="2211">
        <v>0</v>
      </c>
      <c r="I75" s="2213">
        <f t="shared" si="14"/>
        <v>0</v>
      </c>
      <c r="J75" s="2212">
        <f t="shared" si="12"/>
        <v>0</v>
      </c>
      <c r="K75" s="203"/>
      <c r="L75" s="203"/>
      <c r="M75" s="203"/>
    </row>
    <row r="76" spans="1:13" ht="13.95" customHeight="1">
      <c r="A76" s="289">
        <f t="shared" si="13"/>
        <v>5</v>
      </c>
      <c r="B76" s="7595"/>
      <c r="C76" s="1107"/>
      <c r="D76" s="1107"/>
      <c r="E76" s="1108"/>
      <c r="F76" s="1108"/>
      <c r="G76" s="2211">
        <v>0</v>
      </c>
      <c r="H76" s="2211">
        <v>0</v>
      </c>
      <c r="I76" s="2213">
        <f t="shared" si="14"/>
        <v>0</v>
      </c>
      <c r="J76" s="2212">
        <f t="shared" si="12"/>
        <v>0</v>
      </c>
      <c r="K76" s="203"/>
      <c r="L76" s="203"/>
      <c r="M76" s="203"/>
    </row>
    <row r="77" spans="1:13" ht="13.95" customHeight="1">
      <c r="A77" s="289">
        <f t="shared" si="13"/>
        <v>6</v>
      </c>
      <c r="B77" s="7595"/>
      <c r="C77" s="1107"/>
      <c r="D77" s="1107"/>
      <c r="E77" s="1108"/>
      <c r="F77" s="1108"/>
      <c r="G77" s="2211">
        <v>0</v>
      </c>
      <c r="H77" s="2211">
        <v>0</v>
      </c>
      <c r="I77" s="2213">
        <f t="shared" si="14"/>
        <v>0</v>
      </c>
      <c r="J77" s="2212">
        <f t="shared" si="12"/>
        <v>0</v>
      </c>
      <c r="K77" s="203"/>
      <c r="L77" s="203"/>
      <c r="M77" s="203"/>
    </row>
    <row r="78" spans="1:13" ht="13.95" customHeight="1">
      <c r="A78" s="289">
        <f t="shared" si="13"/>
        <v>7</v>
      </c>
      <c r="B78" s="7595"/>
      <c r="C78" s="1107"/>
      <c r="D78" s="1107"/>
      <c r="E78" s="1108"/>
      <c r="F78" s="1108"/>
      <c r="G78" s="2211">
        <v>0</v>
      </c>
      <c r="H78" s="2211">
        <v>0</v>
      </c>
      <c r="I78" s="2213">
        <f t="shared" si="14"/>
        <v>0</v>
      </c>
      <c r="J78" s="2212">
        <f t="shared" si="12"/>
        <v>0</v>
      </c>
      <c r="K78" s="203"/>
      <c r="L78" s="203"/>
      <c r="M78" s="203"/>
    </row>
    <row r="79" spans="1:13" ht="13.95" customHeight="1">
      <c r="A79" s="289">
        <f t="shared" si="13"/>
        <v>8</v>
      </c>
      <c r="B79" s="7595"/>
      <c r="C79" s="1107"/>
      <c r="D79" s="1107"/>
      <c r="E79" s="1108"/>
      <c r="F79" s="1108"/>
      <c r="G79" s="2211">
        <v>0</v>
      </c>
      <c r="H79" s="2211">
        <v>0</v>
      </c>
      <c r="I79" s="2213">
        <f t="shared" si="14"/>
        <v>0</v>
      </c>
      <c r="J79" s="2212">
        <f t="shared" si="12"/>
        <v>0</v>
      </c>
      <c r="K79" s="203"/>
      <c r="L79" s="203"/>
      <c r="M79" s="203"/>
    </row>
    <row r="80" spans="1:13" ht="13.95" customHeight="1">
      <c r="A80" s="289">
        <f t="shared" si="13"/>
        <v>9</v>
      </c>
      <c r="B80" s="7595"/>
      <c r="C80" s="1107"/>
      <c r="D80" s="1107"/>
      <c r="E80" s="1108"/>
      <c r="F80" s="1108"/>
      <c r="G80" s="2211">
        <v>0</v>
      </c>
      <c r="H80" s="2211">
        <v>0</v>
      </c>
      <c r="I80" s="2213">
        <f t="shared" si="14"/>
        <v>0</v>
      </c>
      <c r="J80" s="2212">
        <f t="shared" si="12"/>
        <v>0</v>
      </c>
      <c r="K80" s="203"/>
      <c r="L80" s="203"/>
      <c r="M80" s="203"/>
    </row>
    <row r="81" spans="1:13" ht="13.95" customHeight="1">
      <c r="A81" s="289">
        <f t="shared" si="13"/>
        <v>10</v>
      </c>
      <c r="B81" s="7595"/>
      <c r="C81" s="1107"/>
      <c r="D81" s="1107"/>
      <c r="E81" s="1108"/>
      <c r="F81" s="1108"/>
      <c r="G81" s="2211">
        <v>0</v>
      </c>
      <c r="H81" s="2211">
        <v>0</v>
      </c>
      <c r="I81" s="2213">
        <f t="shared" si="14"/>
        <v>0</v>
      </c>
      <c r="J81" s="2212">
        <f t="shared" si="12"/>
        <v>0</v>
      </c>
      <c r="K81" s="203"/>
      <c r="L81" s="203"/>
      <c r="M81" s="203"/>
    </row>
    <row r="82" spans="1:13" ht="13.95" customHeight="1">
      <c r="A82" s="289">
        <f t="shared" si="13"/>
        <v>11</v>
      </c>
      <c r="B82" s="7595"/>
      <c r="C82" s="1107"/>
      <c r="D82" s="1107"/>
      <c r="E82" s="1108"/>
      <c r="F82" s="1108"/>
      <c r="G82" s="2211">
        <v>0</v>
      </c>
      <c r="H82" s="2211">
        <v>0</v>
      </c>
      <c r="I82" s="2213">
        <f t="shared" si="14"/>
        <v>0</v>
      </c>
      <c r="J82" s="2212">
        <f t="shared" si="12"/>
        <v>0</v>
      </c>
      <c r="K82" s="203"/>
      <c r="L82" s="203"/>
      <c r="M82" s="203"/>
    </row>
    <row r="83" spans="1:13" ht="13.95" customHeight="1">
      <c r="A83" s="289">
        <f t="shared" si="13"/>
        <v>12</v>
      </c>
      <c r="B83" s="7595"/>
      <c r="C83" s="1107"/>
      <c r="D83" s="1107"/>
      <c r="E83" s="1108"/>
      <c r="F83" s="1108"/>
      <c r="G83" s="2211">
        <v>0</v>
      </c>
      <c r="H83" s="2211">
        <v>0</v>
      </c>
      <c r="I83" s="2213">
        <f t="shared" si="14"/>
        <v>0</v>
      </c>
      <c r="J83" s="2212">
        <f t="shared" si="12"/>
        <v>0</v>
      </c>
      <c r="K83" s="203"/>
      <c r="L83" s="203"/>
      <c r="M83" s="203"/>
    </row>
    <row r="84" spans="1:13" ht="13.95" customHeight="1">
      <c r="A84" s="289">
        <f t="shared" si="13"/>
        <v>13</v>
      </c>
      <c r="B84" s="7595"/>
      <c r="C84" s="1107"/>
      <c r="D84" s="1107"/>
      <c r="E84" s="1108"/>
      <c r="F84" s="1108"/>
      <c r="G84" s="2211">
        <v>0</v>
      </c>
      <c r="H84" s="2211">
        <v>0</v>
      </c>
      <c r="I84" s="2213">
        <f t="shared" si="14"/>
        <v>0</v>
      </c>
      <c r="J84" s="2212">
        <f t="shared" si="12"/>
        <v>0</v>
      </c>
      <c r="K84" s="203"/>
      <c r="L84" s="203"/>
      <c r="M84" s="203"/>
    </row>
    <row r="85" spans="1:13" ht="13.95" customHeight="1">
      <c r="A85" s="289">
        <f t="shared" si="13"/>
        <v>14</v>
      </c>
      <c r="B85" s="7595"/>
      <c r="C85" s="1107"/>
      <c r="D85" s="1107"/>
      <c r="E85" s="1108"/>
      <c r="F85" s="1108"/>
      <c r="G85" s="2211">
        <v>0</v>
      </c>
      <c r="H85" s="2211">
        <v>0</v>
      </c>
      <c r="I85" s="2213">
        <f t="shared" si="14"/>
        <v>0</v>
      </c>
      <c r="J85" s="2212">
        <f t="shared" si="12"/>
        <v>0</v>
      </c>
      <c r="K85" s="203"/>
      <c r="L85" s="203"/>
      <c r="M85" s="203"/>
    </row>
    <row r="86" spans="1:13" ht="14.4" customHeight="1">
      <c r="A86" s="289">
        <f t="shared" si="13"/>
        <v>15</v>
      </c>
      <c r="B86" s="7595"/>
      <c r="C86" s="1107"/>
      <c r="D86" s="1107"/>
      <c r="E86" s="1108"/>
      <c r="F86" s="1108"/>
      <c r="G86" s="2211">
        <v>0</v>
      </c>
      <c r="H86" s="2211">
        <v>0</v>
      </c>
      <c r="I86" s="2213">
        <f t="shared" si="14"/>
        <v>0</v>
      </c>
      <c r="J86" s="2212">
        <f t="shared" si="12"/>
        <v>0</v>
      </c>
      <c r="K86" s="203"/>
      <c r="L86" s="203"/>
      <c r="M86" s="203"/>
    </row>
    <row r="87" spans="1:13">
      <c r="B87" s="7599" t="s">
        <v>4933</v>
      </c>
      <c r="C87" s="7589" t="str">
        <f>CB!E155</f>
        <v>Others</v>
      </c>
      <c r="D87" s="7590">
        <v>0</v>
      </c>
      <c r="E87" s="7591"/>
      <c r="F87" s="7591"/>
      <c r="G87" s="7592">
        <f>SUM(G72:G86)</f>
        <v>0</v>
      </c>
      <c r="H87" s="7592">
        <f>SUM(H72:H86)</f>
        <v>0</v>
      </c>
      <c r="I87" s="7592">
        <f>SUM(I72:I86)</f>
        <v>0</v>
      </c>
      <c r="J87" s="7593">
        <f>IFERROR(I87/$I$87,0)</f>
        <v>0</v>
      </c>
      <c r="K87" s="203"/>
      <c r="L87" s="7585">
        <f>SUM(I72:I86)-I87</f>
        <v>0</v>
      </c>
      <c r="M87" s="7586">
        <f>SUM(J72:J86)-J87</f>
        <v>0</v>
      </c>
    </row>
    <row r="88" spans="1:13" ht="13.95" customHeight="1">
      <c r="A88" s="289">
        <v>1</v>
      </c>
      <c r="B88" s="7600"/>
      <c r="C88" s="2600"/>
      <c r="D88" s="2600"/>
      <c r="E88" s="1108"/>
      <c r="F88" s="1108"/>
      <c r="G88" s="2211">
        <v>0</v>
      </c>
      <c r="H88" s="2211">
        <v>0</v>
      </c>
      <c r="I88" s="2213">
        <f>G88+H88</f>
        <v>0</v>
      </c>
      <c r="J88" s="2212">
        <f t="shared" ref="J88:J103" si="15">IFERROR(I88/$I$103,0)</f>
        <v>0</v>
      </c>
      <c r="K88" s="203"/>
      <c r="L88" s="203"/>
      <c r="M88" s="203"/>
    </row>
    <row r="89" spans="1:13" ht="13.95" customHeight="1">
      <c r="A89" s="289">
        <f>+A88+1</f>
        <v>2</v>
      </c>
      <c r="B89" s="7601"/>
      <c r="C89" s="2217"/>
      <c r="D89" s="2217"/>
      <c r="E89" s="1108"/>
      <c r="F89" s="1108"/>
      <c r="G89" s="2211">
        <v>0</v>
      </c>
      <c r="H89" s="2211">
        <v>0</v>
      </c>
      <c r="I89" s="2213">
        <f>G89+H89</f>
        <v>0</v>
      </c>
      <c r="J89" s="2212">
        <f t="shared" si="15"/>
        <v>0</v>
      </c>
      <c r="K89" s="203"/>
      <c r="L89" s="203"/>
      <c r="M89" s="203"/>
    </row>
    <row r="90" spans="1:13" ht="13.95" customHeight="1">
      <c r="A90" s="289">
        <f t="shared" ref="A90:A102" si="16">+A89+1</f>
        <v>3</v>
      </c>
      <c r="B90" s="7601"/>
      <c r="C90" s="2217"/>
      <c r="D90" s="2217"/>
      <c r="E90" s="1108"/>
      <c r="F90" s="1108"/>
      <c r="G90" s="2211">
        <v>0</v>
      </c>
      <c r="H90" s="2211">
        <v>0</v>
      </c>
      <c r="I90" s="2213">
        <f t="shared" ref="I90:I102" si="17">G90+H90</f>
        <v>0</v>
      </c>
      <c r="J90" s="2212">
        <f t="shared" si="15"/>
        <v>0</v>
      </c>
      <c r="K90" s="203"/>
      <c r="L90" s="203"/>
      <c r="M90" s="203"/>
    </row>
    <row r="91" spans="1:13" ht="13.95" customHeight="1">
      <c r="A91" s="289">
        <f t="shared" si="16"/>
        <v>4</v>
      </c>
      <c r="B91" s="7601"/>
      <c r="C91" s="2217"/>
      <c r="D91" s="2217"/>
      <c r="E91" s="1108"/>
      <c r="F91" s="1108"/>
      <c r="G91" s="2211">
        <v>0</v>
      </c>
      <c r="H91" s="2211">
        <v>0</v>
      </c>
      <c r="I91" s="2213">
        <f t="shared" si="17"/>
        <v>0</v>
      </c>
      <c r="J91" s="2212">
        <f t="shared" si="15"/>
        <v>0</v>
      </c>
      <c r="K91" s="203"/>
      <c r="L91" s="203"/>
      <c r="M91" s="203"/>
    </row>
    <row r="92" spans="1:13" ht="13.95" customHeight="1">
      <c r="A92" s="289">
        <f t="shared" si="16"/>
        <v>5</v>
      </c>
      <c r="B92" s="7601"/>
      <c r="C92" s="2217"/>
      <c r="D92" s="2217"/>
      <c r="E92" s="1108"/>
      <c r="F92" s="1108"/>
      <c r="G92" s="2211">
        <v>0</v>
      </c>
      <c r="H92" s="2211">
        <v>0</v>
      </c>
      <c r="I92" s="2213">
        <f t="shared" si="17"/>
        <v>0</v>
      </c>
      <c r="J92" s="2212">
        <f t="shared" si="15"/>
        <v>0</v>
      </c>
      <c r="K92" s="203"/>
      <c r="L92" s="203"/>
      <c r="M92" s="203"/>
    </row>
    <row r="93" spans="1:13" ht="13.95" customHeight="1">
      <c r="A93" s="289">
        <f t="shared" si="16"/>
        <v>6</v>
      </c>
      <c r="B93" s="7601"/>
      <c r="C93" s="2217"/>
      <c r="D93" s="2217"/>
      <c r="E93" s="1108"/>
      <c r="F93" s="1108"/>
      <c r="G93" s="2211">
        <v>0</v>
      </c>
      <c r="H93" s="2211">
        <v>0</v>
      </c>
      <c r="I93" s="2213">
        <f t="shared" si="17"/>
        <v>0</v>
      </c>
      <c r="J93" s="2212">
        <f t="shared" si="15"/>
        <v>0</v>
      </c>
      <c r="K93" s="203"/>
      <c r="L93" s="203"/>
      <c r="M93" s="203"/>
    </row>
    <row r="94" spans="1:13" ht="13.95" customHeight="1">
      <c r="A94" s="289">
        <f t="shared" si="16"/>
        <v>7</v>
      </c>
      <c r="B94" s="7601"/>
      <c r="C94" s="2217"/>
      <c r="D94" s="2217"/>
      <c r="E94" s="1108"/>
      <c r="F94" s="1108"/>
      <c r="G94" s="2211">
        <v>0</v>
      </c>
      <c r="H94" s="2211">
        <v>0</v>
      </c>
      <c r="I94" s="2213">
        <f t="shared" si="17"/>
        <v>0</v>
      </c>
      <c r="J94" s="2212">
        <f t="shared" si="15"/>
        <v>0</v>
      </c>
      <c r="K94" s="203"/>
      <c r="L94" s="203"/>
      <c r="M94" s="203"/>
    </row>
    <row r="95" spans="1:13" ht="13.95" customHeight="1">
      <c r="A95" s="289">
        <f t="shared" si="16"/>
        <v>8</v>
      </c>
      <c r="B95" s="7601"/>
      <c r="C95" s="2217"/>
      <c r="D95" s="2217"/>
      <c r="E95" s="1108"/>
      <c r="F95" s="1108"/>
      <c r="G95" s="2211">
        <v>0</v>
      </c>
      <c r="H95" s="2211">
        <v>0</v>
      </c>
      <c r="I95" s="2213">
        <f t="shared" si="17"/>
        <v>0</v>
      </c>
      <c r="J95" s="2212">
        <f t="shared" si="15"/>
        <v>0</v>
      </c>
      <c r="K95" s="203"/>
      <c r="L95" s="203"/>
      <c r="M95" s="203"/>
    </row>
    <row r="96" spans="1:13" ht="13.95" customHeight="1">
      <c r="A96" s="289">
        <f t="shared" si="16"/>
        <v>9</v>
      </c>
      <c r="B96" s="7601"/>
      <c r="C96" s="2217"/>
      <c r="D96" s="2217"/>
      <c r="E96" s="1108"/>
      <c r="F96" s="1108"/>
      <c r="G96" s="2211">
        <v>0</v>
      </c>
      <c r="H96" s="2211">
        <v>0</v>
      </c>
      <c r="I96" s="2213">
        <f t="shared" si="17"/>
        <v>0</v>
      </c>
      <c r="J96" s="2212">
        <f t="shared" si="15"/>
        <v>0</v>
      </c>
      <c r="K96" s="203"/>
      <c r="L96" s="203"/>
      <c r="M96" s="203"/>
    </row>
    <row r="97" spans="1:13" ht="13.95" customHeight="1">
      <c r="A97" s="289">
        <f t="shared" si="16"/>
        <v>10</v>
      </c>
      <c r="B97" s="7601"/>
      <c r="C97" s="2217"/>
      <c r="D97" s="2217"/>
      <c r="E97" s="1108"/>
      <c r="F97" s="1108"/>
      <c r="G97" s="2211">
        <v>0</v>
      </c>
      <c r="H97" s="2211">
        <v>0</v>
      </c>
      <c r="I97" s="2213">
        <f t="shared" si="17"/>
        <v>0</v>
      </c>
      <c r="J97" s="2212">
        <f t="shared" si="15"/>
        <v>0</v>
      </c>
      <c r="K97" s="203"/>
      <c r="L97" s="203"/>
      <c r="M97" s="203"/>
    </row>
    <row r="98" spans="1:13" ht="13.95" customHeight="1">
      <c r="A98" s="289">
        <f t="shared" si="16"/>
        <v>11</v>
      </c>
      <c r="B98" s="7601"/>
      <c r="C98" s="2217"/>
      <c r="D98" s="2217"/>
      <c r="E98" s="1108"/>
      <c r="F98" s="1108"/>
      <c r="G98" s="2211">
        <v>0</v>
      </c>
      <c r="H98" s="2211">
        <v>0</v>
      </c>
      <c r="I98" s="2213">
        <f t="shared" si="17"/>
        <v>0</v>
      </c>
      <c r="J98" s="2212">
        <f t="shared" si="15"/>
        <v>0</v>
      </c>
      <c r="K98" s="203"/>
      <c r="L98" s="203"/>
      <c r="M98" s="203"/>
    </row>
    <row r="99" spans="1:13" ht="13.95" customHeight="1">
      <c r="A99" s="289">
        <f t="shared" si="16"/>
        <v>12</v>
      </c>
      <c r="B99" s="7601"/>
      <c r="C99" s="2217"/>
      <c r="D99" s="2217"/>
      <c r="E99" s="1108"/>
      <c r="F99" s="1108"/>
      <c r="G99" s="2211">
        <v>0</v>
      </c>
      <c r="H99" s="2211">
        <v>0</v>
      </c>
      <c r="I99" s="2213">
        <f t="shared" si="17"/>
        <v>0</v>
      </c>
      <c r="J99" s="2212">
        <f t="shared" si="15"/>
        <v>0</v>
      </c>
      <c r="K99" s="203"/>
      <c r="L99" s="203"/>
      <c r="M99" s="203"/>
    </row>
    <row r="100" spans="1:13" ht="13.95" customHeight="1">
      <c r="A100" s="289">
        <f t="shared" si="16"/>
        <v>13</v>
      </c>
      <c r="B100" s="7601"/>
      <c r="C100" s="2217"/>
      <c r="D100" s="2217"/>
      <c r="E100" s="1108"/>
      <c r="F100" s="1108"/>
      <c r="G100" s="2211">
        <v>0</v>
      </c>
      <c r="H100" s="2211">
        <v>0</v>
      </c>
      <c r="I100" s="2213">
        <f t="shared" si="17"/>
        <v>0</v>
      </c>
      <c r="J100" s="2212">
        <f t="shared" si="15"/>
        <v>0</v>
      </c>
      <c r="K100" s="203"/>
      <c r="L100" s="203"/>
      <c r="M100" s="203"/>
    </row>
    <row r="101" spans="1:13" ht="13.95" customHeight="1">
      <c r="A101" s="289">
        <f t="shared" si="16"/>
        <v>14</v>
      </c>
      <c r="B101" s="7601"/>
      <c r="C101" s="2217"/>
      <c r="D101" s="2217"/>
      <c r="E101" s="1108"/>
      <c r="F101" s="1108"/>
      <c r="G101" s="2211">
        <v>0</v>
      </c>
      <c r="H101" s="2211">
        <v>0</v>
      </c>
      <c r="I101" s="2213">
        <f t="shared" si="17"/>
        <v>0</v>
      </c>
      <c r="J101" s="2212">
        <f t="shared" si="15"/>
        <v>0</v>
      </c>
      <c r="K101" s="203"/>
      <c r="L101" s="203"/>
      <c r="M101" s="203"/>
    </row>
    <row r="102" spans="1:13" ht="14.4" customHeight="1">
      <c r="A102" s="289">
        <f t="shared" si="16"/>
        <v>15</v>
      </c>
      <c r="B102" s="7601"/>
      <c r="C102" s="2217"/>
      <c r="D102" s="2217"/>
      <c r="E102" s="1108"/>
      <c r="F102" s="1108"/>
      <c r="G102" s="2211">
        <v>0</v>
      </c>
      <c r="H102" s="2211">
        <v>0</v>
      </c>
      <c r="I102" s="2213">
        <f t="shared" si="17"/>
        <v>0</v>
      </c>
      <c r="J102" s="2212">
        <f t="shared" si="15"/>
        <v>0</v>
      </c>
      <c r="K102" s="203"/>
      <c r="L102" s="203"/>
      <c r="M102" s="203"/>
    </row>
    <row r="103" spans="1:13">
      <c r="B103" s="7588">
        <v>137</v>
      </c>
      <c r="C103" s="7589" t="str">
        <f>CB!D156</f>
        <v>Miscellaneous Expense</v>
      </c>
      <c r="D103" s="7590">
        <v>0</v>
      </c>
      <c r="E103" s="7591"/>
      <c r="F103" s="7591"/>
      <c r="G103" s="7592">
        <f>SUM(G88:G102)</f>
        <v>0</v>
      </c>
      <c r="H103" s="7592">
        <f>SUM(H88:H102)</f>
        <v>0</v>
      </c>
      <c r="I103" s="7592">
        <f>SUM(I88:I102)</f>
        <v>0</v>
      </c>
      <c r="J103" s="7593">
        <f t="shared" si="15"/>
        <v>0</v>
      </c>
      <c r="K103" s="203"/>
      <c r="L103" s="7585">
        <f>SUM(I88:I102)-I103</f>
        <v>0</v>
      </c>
      <c r="M103" s="7586">
        <f>SUM(J88:J102)-J103</f>
        <v>0</v>
      </c>
    </row>
    <row r="104" spans="1:13" ht="13.95" customHeight="1">
      <c r="A104" s="289">
        <v>1</v>
      </c>
      <c r="B104" s="7594"/>
      <c r="C104" s="2599"/>
      <c r="D104" s="2599"/>
      <c r="E104" s="2596"/>
      <c r="F104" s="2596"/>
      <c r="G104" s="2597">
        <v>0</v>
      </c>
      <c r="H104" s="2597">
        <v>0</v>
      </c>
      <c r="I104" s="2598">
        <f>G104+H104</f>
        <v>0</v>
      </c>
      <c r="J104" s="7587">
        <f t="shared" ref="J104:J119" si="18">IFERROR(I104/$I$119,0)</f>
        <v>0</v>
      </c>
      <c r="K104" s="203"/>
      <c r="L104" s="203"/>
      <c r="M104" s="203"/>
    </row>
    <row r="105" spans="1:13" ht="13.95" customHeight="1">
      <c r="A105" s="289">
        <f>+A104+1</f>
        <v>2</v>
      </c>
      <c r="B105" s="7595"/>
      <c r="C105" s="1107"/>
      <c r="D105" s="1107"/>
      <c r="E105" s="1108"/>
      <c r="F105" s="1108"/>
      <c r="G105" s="2211">
        <v>0</v>
      </c>
      <c r="H105" s="2211">
        <v>0</v>
      </c>
      <c r="I105" s="2213">
        <f>G105+H105</f>
        <v>0</v>
      </c>
      <c r="J105" s="2212">
        <f t="shared" si="18"/>
        <v>0</v>
      </c>
      <c r="K105" s="203"/>
      <c r="L105" s="203"/>
      <c r="M105" s="203"/>
    </row>
    <row r="106" spans="1:13" ht="13.95" customHeight="1">
      <c r="A106" s="289">
        <f t="shared" ref="A106:A118" si="19">+A105+1</f>
        <v>3</v>
      </c>
      <c r="B106" s="7595"/>
      <c r="C106" s="1107"/>
      <c r="D106" s="1107"/>
      <c r="E106" s="1108"/>
      <c r="F106" s="1108"/>
      <c r="G106" s="2211">
        <v>0</v>
      </c>
      <c r="H106" s="2211">
        <v>0</v>
      </c>
      <c r="I106" s="2213">
        <f t="shared" ref="I106:I118" si="20">G106+H106</f>
        <v>0</v>
      </c>
      <c r="J106" s="2212">
        <f t="shared" si="18"/>
        <v>0</v>
      </c>
      <c r="K106" s="203"/>
      <c r="L106" s="203"/>
      <c r="M106" s="203"/>
    </row>
    <row r="107" spans="1:13" ht="13.95" customHeight="1">
      <c r="A107" s="289">
        <f t="shared" si="19"/>
        <v>4</v>
      </c>
      <c r="B107" s="7595"/>
      <c r="C107" s="1107"/>
      <c r="D107" s="1107"/>
      <c r="E107" s="1108"/>
      <c r="F107" s="1108"/>
      <c r="G107" s="2211">
        <v>0</v>
      </c>
      <c r="H107" s="2211">
        <v>0</v>
      </c>
      <c r="I107" s="2213">
        <f t="shared" si="20"/>
        <v>0</v>
      </c>
      <c r="J107" s="2212">
        <f t="shared" si="18"/>
        <v>0</v>
      </c>
      <c r="K107" s="203"/>
      <c r="L107" s="203"/>
      <c r="M107" s="203"/>
    </row>
    <row r="108" spans="1:13" ht="13.95" customHeight="1">
      <c r="A108" s="289">
        <f t="shared" si="19"/>
        <v>5</v>
      </c>
      <c r="B108" s="7595"/>
      <c r="C108" s="1107"/>
      <c r="D108" s="1107"/>
      <c r="E108" s="1108"/>
      <c r="F108" s="1108"/>
      <c r="G108" s="2211">
        <v>0</v>
      </c>
      <c r="H108" s="2211">
        <v>0</v>
      </c>
      <c r="I108" s="2213">
        <f t="shared" si="20"/>
        <v>0</v>
      </c>
      <c r="J108" s="2212">
        <f t="shared" si="18"/>
        <v>0</v>
      </c>
      <c r="K108" s="203"/>
      <c r="L108" s="203"/>
      <c r="M108" s="203"/>
    </row>
    <row r="109" spans="1:13" ht="13.95" customHeight="1">
      <c r="A109" s="289">
        <f t="shared" si="19"/>
        <v>6</v>
      </c>
      <c r="B109" s="7595"/>
      <c r="C109" s="1107"/>
      <c r="D109" s="1107"/>
      <c r="E109" s="1108"/>
      <c r="F109" s="1108"/>
      <c r="G109" s="2211">
        <v>0</v>
      </c>
      <c r="H109" s="2211">
        <v>0</v>
      </c>
      <c r="I109" s="2213">
        <f t="shared" si="20"/>
        <v>0</v>
      </c>
      <c r="J109" s="2212">
        <f t="shared" si="18"/>
        <v>0</v>
      </c>
      <c r="K109" s="203"/>
      <c r="L109" s="203"/>
      <c r="M109" s="203"/>
    </row>
    <row r="110" spans="1:13" ht="13.95" customHeight="1">
      <c r="A110" s="289">
        <f t="shared" si="19"/>
        <v>7</v>
      </c>
      <c r="B110" s="7595"/>
      <c r="C110" s="1107"/>
      <c r="D110" s="1107"/>
      <c r="E110" s="1108"/>
      <c r="F110" s="1108"/>
      <c r="G110" s="2211">
        <v>0</v>
      </c>
      <c r="H110" s="2211">
        <v>0</v>
      </c>
      <c r="I110" s="2213">
        <f t="shared" si="20"/>
        <v>0</v>
      </c>
      <c r="J110" s="2212">
        <f t="shared" si="18"/>
        <v>0</v>
      </c>
      <c r="K110" s="203"/>
      <c r="L110" s="203"/>
      <c r="M110" s="203"/>
    </row>
    <row r="111" spans="1:13" ht="13.95" customHeight="1">
      <c r="A111" s="289">
        <f t="shared" si="19"/>
        <v>8</v>
      </c>
      <c r="B111" s="7595"/>
      <c r="C111" s="1107"/>
      <c r="D111" s="1107"/>
      <c r="E111" s="1108"/>
      <c r="F111" s="1108"/>
      <c r="G111" s="2211">
        <v>0</v>
      </c>
      <c r="H111" s="2211">
        <v>0</v>
      </c>
      <c r="I111" s="2213">
        <f t="shared" si="20"/>
        <v>0</v>
      </c>
      <c r="J111" s="2212">
        <f t="shared" si="18"/>
        <v>0</v>
      </c>
      <c r="K111" s="203"/>
      <c r="L111" s="203"/>
      <c r="M111" s="203"/>
    </row>
    <row r="112" spans="1:13" ht="13.95" customHeight="1">
      <c r="A112" s="289">
        <f t="shared" si="19"/>
        <v>9</v>
      </c>
      <c r="B112" s="7595"/>
      <c r="C112" s="1107"/>
      <c r="D112" s="1107"/>
      <c r="E112" s="1108"/>
      <c r="F112" s="1108"/>
      <c r="G112" s="2211">
        <v>0</v>
      </c>
      <c r="H112" s="2211">
        <v>0</v>
      </c>
      <c r="I112" s="2213">
        <f t="shared" si="20"/>
        <v>0</v>
      </c>
      <c r="J112" s="2212">
        <f t="shared" si="18"/>
        <v>0</v>
      </c>
      <c r="K112" s="203"/>
      <c r="L112" s="203"/>
      <c r="M112" s="203"/>
    </row>
    <row r="113" spans="1:14" ht="13.95" customHeight="1">
      <c r="A113" s="289">
        <f t="shared" si="19"/>
        <v>10</v>
      </c>
      <c r="B113" s="7595"/>
      <c r="C113" s="1107"/>
      <c r="D113" s="1107"/>
      <c r="E113" s="1108"/>
      <c r="F113" s="1108"/>
      <c r="G113" s="2211">
        <v>0</v>
      </c>
      <c r="H113" s="2211">
        <v>0</v>
      </c>
      <c r="I113" s="2213">
        <f t="shared" si="20"/>
        <v>0</v>
      </c>
      <c r="J113" s="2212">
        <f t="shared" si="18"/>
        <v>0</v>
      </c>
      <c r="K113" s="203"/>
      <c r="L113" s="203"/>
      <c r="M113" s="203"/>
    </row>
    <row r="114" spans="1:14" ht="13.95" customHeight="1">
      <c r="A114" s="289">
        <f t="shared" si="19"/>
        <v>11</v>
      </c>
      <c r="B114" s="7595"/>
      <c r="C114" s="1107"/>
      <c r="D114" s="1107"/>
      <c r="E114" s="1108"/>
      <c r="F114" s="1108"/>
      <c r="G114" s="2211">
        <v>0</v>
      </c>
      <c r="H114" s="2211">
        <v>0</v>
      </c>
      <c r="I114" s="2213">
        <f t="shared" si="20"/>
        <v>0</v>
      </c>
      <c r="J114" s="2212">
        <f t="shared" si="18"/>
        <v>0</v>
      </c>
      <c r="K114" s="203"/>
      <c r="L114" s="203"/>
      <c r="M114" s="203"/>
    </row>
    <row r="115" spans="1:14" ht="13.95" customHeight="1">
      <c r="A115" s="289">
        <f t="shared" si="19"/>
        <v>12</v>
      </c>
      <c r="B115" s="7595"/>
      <c r="C115" s="1107"/>
      <c r="D115" s="1107"/>
      <c r="E115" s="1108"/>
      <c r="F115" s="1108"/>
      <c r="G115" s="2211">
        <v>0</v>
      </c>
      <c r="H115" s="2211">
        <v>0</v>
      </c>
      <c r="I115" s="2213">
        <f t="shared" si="20"/>
        <v>0</v>
      </c>
      <c r="J115" s="2212">
        <f t="shared" si="18"/>
        <v>0</v>
      </c>
      <c r="K115" s="203"/>
      <c r="L115" s="203"/>
      <c r="M115" s="203"/>
    </row>
    <row r="116" spans="1:14" ht="13.95" customHeight="1">
      <c r="A116" s="289">
        <f t="shared" si="19"/>
        <v>13</v>
      </c>
      <c r="B116" s="7595"/>
      <c r="C116" s="1107"/>
      <c r="D116" s="1107"/>
      <c r="E116" s="1108"/>
      <c r="F116" s="1108"/>
      <c r="G116" s="2211">
        <v>0</v>
      </c>
      <c r="H116" s="2211">
        <v>0</v>
      </c>
      <c r="I116" s="2213">
        <f t="shared" si="20"/>
        <v>0</v>
      </c>
      <c r="J116" s="2212">
        <f t="shared" si="18"/>
        <v>0</v>
      </c>
      <c r="K116" s="203"/>
      <c r="L116" s="203"/>
      <c r="M116" s="203"/>
    </row>
    <row r="117" spans="1:14" ht="13.95" customHeight="1">
      <c r="A117" s="289">
        <f t="shared" si="19"/>
        <v>14</v>
      </c>
      <c r="B117" s="7595"/>
      <c r="C117" s="1107"/>
      <c r="D117" s="1107"/>
      <c r="E117" s="1108"/>
      <c r="F117" s="1108"/>
      <c r="G117" s="2211">
        <v>0</v>
      </c>
      <c r="H117" s="2211">
        <v>0</v>
      </c>
      <c r="I117" s="2213">
        <f t="shared" si="20"/>
        <v>0</v>
      </c>
      <c r="J117" s="2212">
        <f t="shared" si="18"/>
        <v>0</v>
      </c>
      <c r="K117" s="203"/>
      <c r="L117" s="203"/>
      <c r="M117" s="203"/>
    </row>
    <row r="118" spans="1:14" ht="14.4" customHeight="1">
      <c r="A118" s="289">
        <f t="shared" si="19"/>
        <v>15</v>
      </c>
      <c r="B118" s="7595"/>
      <c r="C118" s="1107"/>
      <c r="D118" s="1107"/>
      <c r="E118" s="1108"/>
      <c r="F118" s="1108"/>
      <c r="G118" s="2211">
        <v>0</v>
      </c>
      <c r="H118" s="2211">
        <v>0</v>
      </c>
      <c r="I118" s="2213">
        <f t="shared" si="20"/>
        <v>0</v>
      </c>
      <c r="J118" s="2212">
        <f t="shared" si="18"/>
        <v>0</v>
      </c>
      <c r="K118" s="203"/>
      <c r="L118" s="203"/>
      <c r="M118" s="203"/>
    </row>
    <row r="119" spans="1:14">
      <c r="B119" s="7588">
        <v>138</v>
      </c>
      <c r="C119" s="7589" t="str">
        <f>CB!D157</f>
        <v>Suspense</v>
      </c>
      <c r="D119" s="7590">
        <v>0</v>
      </c>
      <c r="E119" s="7591"/>
      <c r="F119" s="7591"/>
      <c r="G119" s="7592">
        <f>SUM(G104:G118)</f>
        <v>0</v>
      </c>
      <c r="H119" s="7592">
        <f>SUM(H104:H118)</f>
        <v>0</v>
      </c>
      <c r="I119" s="7592">
        <f>SUM(I104:I118)</f>
        <v>0</v>
      </c>
      <c r="J119" s="7593">
        <f t="shared" si="18"/>
        <v>0</v>
      </c>
      <c r="K119" s="203"/>
      <c r="L119" s="7585">
        <f>SUM(I104:I118)-I119</f>
        <v>0</v>
      </c>
      <c r="M119" s="7586">
        <f>SUM(J104:J118)-J119</f>
        <v>0</v>
      </c>
    </row>
    <row r="120" spans="1:14" s="203" customFormat="1">
      <c r="J120" s="2218"/>
      <c r="M120" s="685"/>
    </row>
    <row r="121" spans="1:14" hidden="1">
      <c r="J121" s="2219"/>
      <c r="N121" s="685" t="s">
        <v>1</v>
      </c>
    </row>
  </sheetData>
  <mergeCells count="4">
    <mergeCell ref="B2:E2"/>
    <mergeCell ref="C3:E3"/>
    <mergeCell ref="C4:E4"/>
    <mergeCell ref="L6:M6"/>
  </mergeCells>
  <hyperlinks>
    <hyperlink ref="N121" location="Index!A1" display="Index" xr:uid="{00000000-0004-0000-6C00-000000000000}"/>
    <hyperlink ref="M1" location="Index!C127" display="Index" xr:uid="{14722FFB-F4F5-4087-8F4E-37BCF4D15CE0}"/>
  </hyperlinks>
  <pageMargins left="0.7" right="0.7" top="0.75" bottom="0.75" header="0.3" footer="0.3"/>
  <pageSetup paperSize="9" scale="59" orientation="portrait" r:id="rId1"/>
  <colBreaks count="1" manualBreakCount="1">
    <brk id="6" min="1" max="119"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9" tint="-0.499984740745262"/>
  </sheetPr>
  <dimension ref="A1:R59"/>
  <sheetViews>
    <sheetView showGridLines="0" zoomScale="85" zoomScaleNormal="85" workbookViewId="0">
      <selection activeCell="N18" sqref="N18"/>
    </sheetView>
  </sheetViews>
  <sheetFormatPr defaultColWidth="0" defaultRowHeight="14.4" zeroHeight="1"/>
  <cols>
    <col min="1" max="1" width="4.44140625" customWidth="1"/>
    <col min="2" max="2" width="9.109375" customWidth="1"/>
    <col min="3" max="3" width="4.6640625" customWidth="1"/>
    <col min="4" max="4" width="4.5546875" customWidth="1"/>
    <col min="5" max="10" width="9.109375" customWidth="1"/>
    <col min="11" max="11" width="27.44140625" customWidth="1"/>
    <col min="12" max="14" width="18.6640625" customWidth="1"/>
    <col min="15" max="15" width="9.109375" customWidth="1"/>
    <col min="16" max="16" width="8.44140625" bestFit="1" customWidth="1"/>
    <col min="17" max="17" width="2.6640625" customWidth="1"/>
    <col min="18" max="18" width="0" hidden="1" customWidth="1"/>
    <col min="19" max="16384" width="9.109375" hidden="1"/>
  </cols>
  <sheetData>
    <row r="1" spans="1:17">
      <c r="A1" s="999"/>
      <c r="B1" s="999"/>
      <c r="C1" s="999"/>
      <c r="D1" s="999"/>
      <c r="E1" s="999"/>
      <c r="F1" s="999"/>
      <c r="G1" s="999"/>
      <c r="H1" s="999"/>
      <c r="I1" s="999"/>
      <c r="J1" s="999"/>
      <c r="K1" s="999"/>
      <c r="L1" s="999"/>
      <c r="M1" s="999"/>
      <c r="N1" s="999"/>
      <c r="O1" s="999"/>
      <c r="P1" s="999"/>
      <c r="Q1" s="999"/>
    </row>
    <row r="2" spans="1:17" ht="15" thickBot="1">
      <c r="A2" s="999"/>
      <c r="B2" s="144" t="s">
        <v>404</v>
      </c>
      <c r="C2" s="2"/>
      <c r="D2" s="2"/>
      <c r="E2" s="2"/>
      <c r="F2" s="2"/>
      <c r="G2" s="2"/>
      <c r="H2" s="2"/>
      <c r="I2" s="2"/>
      <c r="J2" s="2"/>
      <c r="K2" s="2"/>
      <c r="L2" s="2"/>
      <c r="M2" s="2"/>
      <c r="N2" s="2"/>
      <c r="O2" s="2"/>
      <c r="P2" s="2204" t="s">
        <v>1</v>
      </c>
      <c r="Q2" s="999"/>
    </row>
    <row r="3" spans="1:17" ht="16.2" thickBot="1">
      <c r="A3" s="999"/>
      <c r="B3" s="2"/>
      <c r="C3" s="8958" t="s">
        <v>4964</v>
      </c>
      <c r="D3" s="8959"/>
      <c r="E3" s="8959"/>
      <c r="F3" s="8959"/>
      <c r="G3" s="8959"/>
      <c r="H3" s="8959"/>
      <c r="I3" s="8959"/>
      <c r="J3" s="8959"/>
      <c r="K3" s="8959"/>
      <c r="L3" s="8960"/>
      <c r="M3" s="2"/>
      <c r="N3" s="2"/>
      <c r="O3" s="2"/>
      <c r="P3" s="39"/>
      <c r="Q3" s="999"/>
    </row>
    <row r="4" spans="1:17" ht="15.6">
      <c r="A4" s="999"/>
      <c r="B4" s="2"/>
      <c r="C4" s="8944" t="s">
        <v>723</v>
      </c>
      <c r="D4" s="7997"/>
      <c r="E4" s="8945"/>
      <c r="F4" s="8946" t="str">
        <f>+B.1!F4</f>
        <v>ABC Company</v>
      </c>
      <c r="G4" s="8000"/>
      <c r="H4" s="8000"/>
      <c r="I4" s="8000"/>
      <c r="J4" s="8000"/>
      <c r="K4" s="8000"/>
      <c r="L4" s="8947"/>
      <c r="M4" s="2"/>
      <c r="N4" s="2"/>
      <c r="O4" s="2"/>
      <c r="P4" s="2"/>
      <c r="Q4" s="999"/>
    </row>
    <row r="5" spans="1:17" ht="16.2" thickBot="1">
      <c r="A5" s="999"/>
      <c r="B5" s="2"/>
      <c r="C5" s="8899" t="s">
        <v>724</v>
      </c>
      <c r="D5" s="8948"/>
      <c r="E5" s="8900"/>
      <c r="F5" s="8866" t="str">
        <f>A!F5</f>
        <v>31 December 202x</v>
      </c>
      <c r="G5" s="8867"/>
      <c r="H5" s="8867"/>
      <c r="I5" s="8867"/>
      <c r="J5" s="8867"/>
      <c r="K5" s="8867"/>
      <c r="L5" s="8868"/>
      <c r="M5" s="2"/>
      <c r="N5" s="2"/>
      <c r="O5" s="2"/>
      <c r="P5" s="2"/>
      <c r="Q5" s="999"/>
    </row>
    <row r="6" spans="1:17">
      <c r="A6" s="999"/>
      <c r="B6" s="2"/>
      <c r="C6" s="2"/>
      <c r="D6" s="2"/>
      <c r="E6" s="2"/>
      <c r="F6" s="2"/>
      <c r="G6" s="2"/>
      <c r="H6" s="2"/>
      <c r="I6" s="2"/>
      <c r="J6" s="2"/>
      <c r="K6" s="2"/>
      <c r="L6" s="2"/>
      <c r="M6" s="2"/>
      <c r="N6" s="2"/>
      <c r="O6" s="2"/>
      <c r="P6" s="2"/>
      <c r="Q6" s="999"/>
    </row>
    <row r="7" spans="1:17" ht="15" thickBot="1">
      <c r="A7" s="999"/>
      <c r="B7" s="2"/>
      <c r="C7" s="2"/>
      <c r="D7" s="2"/>
      <c r="E7" s="2"/>
      <c r="F7" s="2"/>
      <c r="G7" s="2"/>
      <c r="H7" s="2"/>
      <c r="I7" s="2"/>
      <c r="J7" s="2"/>
      <c r="K7" s="2"/>
      <c r="L7" s="2"/>
      <c r="M7" s="2"/>
      <c r="N7" s="2"/>
      <c r="O7" s="2"/>
      <c r="P7" s="2"/>
      <c r="Q7" s="999"/>
    </row>
    <row r="8" spans="1:17" ht="15" thickBot="1">
      <c r="A8" s="999"/>
      <c r="B8" s="2"/>
      <c r="C8" s="2"/>
      <c r="D8" s="2"/>
      <c r="E8" s="9034" t="s">
        <v>4965</v>
      </c>
      <c r="F8" s="9034"/>
      <c r="G8" s="9034"/>
      <c r="H8" s="9034"/>
      <c r="I8" s="9034"/>
      <c r="J8" s="9034"/>
      <c r="K8" s="9034"/>
      <c r="L8" s="9034" t="s">
        <v>4966</v>
      </c>
      <c r="M8" s="9033" t="s">
        <v>4967</v>
      </c>
      <c r="N8" s="9033"/>
      <c r="O8" s="2"/>
      <c r="P8" s="2"/>
      <c r="Q8" s="999"/>
    </row>
    <row r="9" spans="1:17" ht="15" thickBot="1">
      <c r="A9" s="999"/>
      <c r="B9" s="2"/>
      <c r="C9" s="2"/>
      <c r="D9" s="2"/>
      <c r="E9" s="9035"/>
      <c r="F9" s="9035"/>
      <c r="G9" s="9035"/>
      <c r="H9" s="9035"/>
      <c r="I9" s="9035"/>
      <c r="J9" s="9035"/>
      <c r="K9" s="9035"/>
      <c r="L9" s="9035"/>
      <c r="M9" s="2601" t="s">
        <v>4968</v>
      </c>
      <c r="N9" s="2601" t="s">
        <v>4969</v>
      </c>
      <c r="O9" s="2"/>
      <c r="P9" s="2"/>
      <c r="Q9" s="999"/>
    </row>
    <row r="10" spans="1:17">
      <c r="A10" s="999"/>
      <c r="B10" s="2"/>
      <c r="C10" s="2"/>
      <c r="D10" s="2"/>
      <c r="E10" s="962">
        <v>80</v>
      </c>
      <c r="F10" s="963" t="s">
        <v>4819</v>
      </c>
      <c r="G10" s="964"/>
      <c r="H10" s="963"/>
      <c r="I10" s="965"/>
      <c r="J10" s="966"/>
      <c r="K10" s="966"/>
      <c r="L10" s="967">
        <f>CB!I26</f>
        <v>0</v>
      </c>
      <c r="M10" s="967">
        <f>SUM(M11:M12,M19,M22,M25)</f>
        <v>0</v>
      </c>
      <c r="N10" s="970">
        <f>L10-M10</f>
        <v>0</v>
      </c>
      <c r="O10" s="2"/>
      <c r="P10" s="2"/>
      <c r="Q10" s="999"/>
    </row>
    <row r="11" spans="1:17">
      <c r="A11" s="999"/>
      <c r="B11" s="2"/>
      <c r="C11" s="2"/>
      <c r="D11" s="2"/>
      <c r="E11" s="690"/>
      <c r="F11" s="7603">
        <v>80.099999999999994</v>
      </c>
      <c r="G11" s="7604" t="s">
        <v>4704</v>
      </c>
      <c r="H11" s="7605"/>
      <c r="I11" s="7606"/>
      <c r="J11" s="7607"/>
      <c r="K11" s="7607"/>
      <c r="L11" s="968">
        <f>CB!I27</f>
        <v>0</v>
      </c>
      <c r="M11" s="969">
        <f>Q!P17</f>
        <v>0</v>
      </c>
      <c r="N11" s="971">
        <f t="shared" ref="N11:N41" si="0">L11-M11</f>
        <v>0</v>
      </c>
      <c r="O11" s="2"/>
      <c r="P11" s="2"/>
      <c r="Q11" s="999"/>
    </row>
    <row r="12" spans="1:17">
      <c r="A12" s="999"/>
      <c r="B12" s="2"/>
      <c r="C12" s="2"/>
      <c r="D12" s="2"/>
      <c r="E12" s="690"/>
      <c r="F12" s="7603">
        <v>80.2</v>
      </c>
      <c r="G12" s="7604" t="s">
        <v>4820</v>
      </c>
      <c r="H12" s="7605"/>
      <c r="I12" s="7606"/>
      <c r="J12" s="7607"/>
      <c r="K12" s="7607"/>
      <c r="L12" s="968">
        <f>CB!I28</f>
        <v>0</v>
      </c>
      <c r="M12" s="969">
        <f>M13+M16</f>
        <v>0</v>
      </c>
      <c r="N12" s="971">
        <f t="shared" si="0"/>
        <v>0</v>
      </c>
      <c r="O12" s="2"/>
      <c r="P12" s="2"/>
      <c r="Q12" s="999"/>
    </row>
    <row r="13" spans="1:17">
      <c r="A13" s="999"/>
      <c r="B13" s="2"/>
      <c r="C13" s="2"/>
      <c r="D13" s="2"/>
      <c r="E13" s="690"/>
      <c r="F13" s="7604"/>
      <c r="G13" s="7603" t="s">
        <v>4821</v>
      </c>
      <c r="H13" s="7604" t="s">
        <v>3202</v>
      </c>
      <c r="I13" s="7606"/>
      <c r="J13" s="7607"/>
      <c r="K13" s="7607"/>
      <c r="L13" s="968">
        <f>CB!I29</f>
        <v>0</v>
      </c>
      <c r="M13" s="969">
        <f>SUM(M14:M15)</f>
        <v>0</v>
      </c>
      <c r="N13" s="971">
        <f t="shared" si="0"/>
        <v>0</v>
      </c>
      <c r="O13" s="2"/>
      <c r="P13" s="2"/>
      <c r="Q13" s="999"/>
    </row>
    <row r="14" spans="1:17">
      <c r="A14" s="999"/>
      <c r="B14" s="2"/>
      <c r="C14" s="2"/>
      <c r="D14" s="2"/>
      <c r="E14" s="690"/>
      <c r="F14" s="7604"/>
      <c r="G14" s="7605"/>
      <c r="H14" s="7603" t="s">
        <v>4822</v>
      </c>
      <c r="I14" s="7608" t="s">
        <v>790</v>
      </c>
      <c r="J14" s="7607"/>
      <c r="K14" s="7607"/>
      <c r="L14" s="968">
        <f>CB!I30</f>
        <v>0</v>
      </c>
      <c r="M14" s="969">
        <f>Q!P24</f>
        <v>0</v>
      </c>
      <c r="N14" s="971">
        <f t="shared" si="0"/>
        <v>0</v>
      </c>
      <c r="O14" s="2"/>
      <c r="P14" s="2"/>
      <c r="Q14" s="999"/>
    </row>
    <row r="15" spans="1:17">
      <c r="A15" s="999"/>
      <c r="B15" s="2"/>
      <c r="C15" s="2"/>
      <c r="D15" s="2"/>
      <c r="E15" s="690"/>
      <c r="F15" s="7604"/>
      <c r="G15" s="7605"/>
      <c r="H15" s="7603" t="s">
        <v>4823</v>
      </c>
      <c r="I15" s="7608" t="s">
        <v>792</v>
      </c>
      <c r="J15" s="7607"/>
      <c r="K15" s="7607"/>
      <c r="L15" s="968">
        <f>CB!I31</f>
        <v>0</v>
      </c>
      <c r="M15" s="969">
        <f>Q!P26</f>
        <v>0</v>
      </c>
      <c r="N15" s="971">
        <f t="shared" si="0"/>
        <v>0</v>
      </c>
      <c r="O15" s="2"/>
      <c r="P15" s="2"/>
      <c r="Q15" s="999"/>
    </row>
    <row r="16" spans="1:17">
      <c r="A16" s="999"/>
      <c r="B16" s="2"/>
      <c r="C16" s="2"/>
      <c r="D16" s="2"/>
      <c r="E16" s="690"/>
      <c r="F16" s="7604"/>
      <c r="G16" s="7603" t="s">
        <v>4824</v>
      </c>
      <c r="H16" s="7604" t="s">
        <v>834</v>
      </c>
      <c r="I16" s="7606"/>
      <c r="J16" s="7607"/>
      <c r="K16" s="7607"/>
      <c r="L16" s="968">
        <f>CB!I32</f>
        <v>0</v>
      </c>
      <c r="M16" s="969">
        <f>SUM(M17:M18)</f>
        <v>0</v>
      </c>
      <c r="N16" s="971">
        <f t="shared" si="0"/>
        <v>0</v>
      </c>
      <c r="O16" s="2"/>
      <c r="P16" s="2"/>
      <c r="Q16" s="999"/>
    </row>
    <row r="17" spans="1:17">
      <c r="A17" s="999"/>
      <c r="B17" s="2"/>
      <c r="C17" s="2"/>
      <c r="D17" s="2"/>
      <c r="E17" s="690"/>
      <c r="F17" s="7604"/>
      <c r="G17" s="7604" t="s">
        <v>4462</v>
      </c>
      <c r="H17" s="7603" t="s">
        <v>4825</v>
      </c>
      <c r="I17" s="7608" t="s">
        <v>790</v>
      </c>
      <c r="J17" s="7607"/>
      <c r="K17" s="7607"/>
      <c r="L17" s="968">
        <f>CB!I33</f>
        <v>0</v>
      </c>
      <c r="M17" s="969">
        <f>Q!P28</f>
        <v>0</v>
      </c>
      <c r="N17" s="971">
        <f t="shared" si="0"/>
        <v>0</v>
      </c>
      <c r="O17" s="2"/>
      <c r="P17" s="2"/>
      <c r="Q17" s="999"/>
    </row>
    <row r="18" spans="1:17">
      <c r="A18" s="999"/>
      <c r="B18" s="2"/>
      <c r="C18" s="2"/>
      <c r="D18" s="2"/>
      <c r="E18" s="690"/>
      <c r="F18" s="7604"/>
      <c r="G18" s="7604" t="s">
        <v>4462</v>
      </c>
      <c r="H18" s="7603" t="s">
        <v>4826</v>
      </c>
      <c r="I18" s="7608" t="s">
        <v>792</v>
      </c>
      <c r="J18" s="7607"/>
      <c r="K18" s="7607"/>
      <c r="L18" s="968">
        <f>CB!I34</f>
        <v>0</v>
      </c>
      <c r="M18" s="969">
        <f>Q!P30</f>
        <v>0</v>
      </c>
      <c r="N18" s="971">
        <f t="shared" si="0"/>
        <v>0</v>
      </c>
      <c r="O18" s="2"/>
      <c r="P18" s="2"/>
      <c r="Q18" s="999"/>
    </row>
    <row r="19" spans="1:17">
      <c r="A19" s="999"/>
      <c r="B19" s="2"/>
      <c r="C19" s="2"/>
      <c r="D19" s="2"/>
      <c r="E19" s="690"/>
      <c r="F19" s="7603">
        <v>80.3</v>
      </c>
      <c r="G19" s="7604" t="s">
        <v>4827</v>
      </c>
      <c r="H19" s="7605"/>
      <c r="I19" s="7606"/>
      <c r="J19" s="7607"/>
      <c r="K19" s="7607"/>
      <c r="L19" s="968">
        <f>CB!I35</f>
        <v>0</v>
      </c>
      <c r="M19" s="969">
        <f>SUM(M20:M21)</f>
        <v>0</v>
      </c>
      <c r="N19" s="971">
        <f t="shared" si="0"/>
        <v>0</v>
      </c>
      <c r="O19" s="2"/>
      <c r="P19" s="2"/>
      <c r="Q19" s="999"/>
    </row>
    <row r="20" spans="1:17">
      <c r="A20" s="999"/>
      <c r="B20" s="2"/>
      <c r="C20" s="2"/>
      <c r="D20" s="2"/>
      <c r="E20" s="690"/>
      <c r="F20" s="7604"/>
      <c r="G20" s="7603" t="s">
        <v>4828</v>
      </c>
      <c r="H20" s="7604" t="s">
        <v>4829</v>
      </c>
      <c r="I20" s="7606"/>
      <c r="J20" s="7607"/>
      <c r="K20" s="7607"/>
      <c r="L20" s="968">
        <f>CB!I36</f>
        <v>0</v>
      </c>
      <c r="M20" s="969">
        <f>Q!P34</f>
        <v>0</v>
      </c>
      <c r="N20" s="971">
        <f t="shared" si="0"/>
        <v>0</v>
      </c>
      <c r="O20" s="2"/>
      <c r="P20" s="2"/>
      <c r="Q20" s="999"/>
    </row>
    <row r="21" spans="1:17">
      <c r="A21" s="999"/>
      <c r="B21" s="2"/>
      <c r="C21" s="2"/>
      <c r="D21" s="2"/>
      <c r="E21" s="690"/>
      <c r="F21" s="7604"/>
      <c r="G21" s="7603" t="s">
        <v>4830</v>
      </c>
      <c r="H21" s="7604" t="s">
        <v>824</v>
      </c>
      <c r="I21" s="7606"/>
      <c r="J21" s="7607"/>
      <c r="K21" s="7607"/>
      <c r="L21" s="968">
        <f>CB!I37</f>
        <v>0</v>
      </c>
      <c r="M21" s="969">
        <f>Q!P36</f>
        <v>0</v>
      </c>
      <c r="N21" s="971">
        <f t="shared" si="0"/>
        <v>0</v>
      </c>
      <c r="O21" s="2"/>
      <c r="P21" s="2"/>
      <c r="Q21" s="999"/>
    </row>
    <row r="22" spans="1:17">
      <c r="A22" s="999"/>
      <c r="B22" s="2"/>
      <c r="C22" s="2"/>
      <c r="D22" s="2"/>
      <c r="E22" s="690"/>
      <c r="F22" s="7603">
        <v>80.400000000000006</v>
      </c>
      <c r="G22" s="7604" t="s">
        <v>4831</v>
      </c>
      <c r="H22" s="7605"/>
      <c r="I22" s="7606"/>
      <c r="J22" s="7607"/>
      <c r="K22" s="7607"/>
      <c r="L22" s="968">
        <f>CB!I38</f>
        <v>0</v>
      </c>
      <c r="M22" s="969">
        <f>SUM(M23:M24)</f>
        <v>0</v>
      </c>
      <c r="N22" s="971">
        <f t="shared" si="0"/>
        <v>0</v>
      </c>
      <c r="O22" s="2"/>
      <c r="P22" s="2"/>
      <c r="Q22" s="999"/>
    </row>
    <row r="23" spans="1:17">
      <c r="A23" s="999"/>
      <c r="B23" s="2"/>
      <c r="C23" s="2"/>
      <c r="D23" s="2"/>
      <c r="E23" s="690"/>
      <c r="F23" s="7604"/>
      <c r="G23" s="7603" t="s">
        <v>4832</v>
      </c>
      <c r="H23" s="7604" t="s">
        <v>801</v>
      </c>
      <c r="I23" s="7606"/>
      <c r="J23" s="7607"/>
      <c r="K23" s="7607"/>
      <c r="L23" s="968">
        <f>CB!I39</f>
        <v>0</v>
      </c>
      <c r="M23" s="969">
        <f>Q!P40</f>
        <v>0</v>
      </c>
      <c r="N23" s="971">
        <f t="shared" si="0"/>
        <v>0</v>
      </c>
      <c r="O23" s="2"/>
      <c r="P23" s="2"/>
      <c r="Q23" s="999"/>
    </row>
    <row r="24" spans="1:17">
      <c r="A24" s="999"/>
      <c r="B24" s="2"/>
      <c r="C24" s="2"/>
      <c r="D24" s="2"/>
      <c r="E24" s="690"/>
      <c r="F24" s="7604"/>
      <c r="G24" s="7603" t="s">
        <v>4833</v>
      </c>
      <c r="H24" s="7604" t="s">
        <v>804</v>
      </c>
      <c r="I24" s="7606"/>
      <c r="J24" s="7607"/>
      <c r="K24" s="7607"/>
      <c r="L24" s="968">
        <f>CB!I40</f>
        <v>0</v>
      </c>
      <c r="M24" s="969">
        <f>Q!P42</f>
        <v>0</v>
      </c>
      <c r="N24" s="971">
        <f t="shared" si="0"/>
        <v>0</v>
      </c>
      <c r="O24" s="2"/>
      <c r="P24" s="2"/>
      <c r="Q24" s="999"/>
    </row>
    <row r="25" spans="1:17">
      <c r="A25" s="999"/>
      <c r="B25" s="2"/>
      <c r="C25" s="2"/>
      <c r="D25" s="2"/>
      <c r="E25" s="690"/>
      <c r="F25" s="7603">
        <v>80.5</v>
      </c>
      <c r="G25" s="7604" t="s">
        <v>4834</v>
      </c>
      <c r="H25" s="7605"/>
      <c r="I25" s="7606"/>
      <c r="J25" s="7607"/>
      <c r="K25" s="7607"/>
      <c r="L25" s="968">
        <f>CB!I41</f>
        <v>0</v>
      </c>
      <c r="M25" s="969">
        <f>SUM(M26:M39)</f>
        <v>0</v>
      </c>
      <c r="N25" s="971">
        <f t="shared" si="0"/>
        <v>0</v>
      </c>
      <c r="O25" s="2"/>
      <c r="P25" s="2"/>
      <c r="Q25" s="999"/>
    </row>
    <row r="26" spans="1:17">
      <c r="A26" s="999"/>
      <c r="B26" s="2"/>
      <c r="C26" s="2"/>
      <c r="D26" s="2"/>
      <c r="E26" s="690"/>
      <c r="F26" s="7604"/>
      <c r="G26" s="7603" t="s">
        <v>4835</v>
      </c>
      <c r="H26" s="7604" t="s">
        <v>807</v>
      </c>
      <c r="I26" s="7606"/>
      <c r="J26" s="7607"/>
      <c r="K26" s="7607"/>
      <c r="L26" s="968">
        <f>CB!I42</f>
        <v>0</v>
      </c>
      <c r="M26" s="969">
        <f>Q!P46</f>
        <v>0</v>
      </c>
      <c r="N26" s="971">
        <f t="shared" si="0"/>
        <v>0</v>
      </c>
      <c r="O26" s="2"/>
      <c r="P26" s="2"/>
      <c r="Q26" s="999"/>
    </row>
    <row r="27" spans="1:17">
      <c r="A27" s="999"/>
      <c r="B27" s="2"/>
      <c r="C27" s="2"/>
      <c r="D27" s="2"/>
      <c r="E27" s="690"/>
      <c r="F27" s="7604"/>
      <c r="G27" s="7603" t="s">
        <v>4836</v>
      </c>
      <c r="H27" s="7604" t="s">
        <v>808</v>
      </c>
      <c r="I27" s="7606"/>
      <c r="J27" s="7607"/>
      <c r="K27" s="7607"/>
      <c r="L27" s="968">
        <f>CB!I43</f>
        <v>0</v>
      </c>
      <c r="M27" s="969">
        <f>Q!P48</f>
        <v>0</v>
      </c>
      <c r="N27" s="971">
        <f t="shared" si="0"/>
        <v>0</v>
      </c>
      <c r="O27" s="2"/>
      <c r="P27" s="2"/>
      <c r="Q27" s="999"/>
    </row>
    <row r="28" spans="1:17">
      <c r="A28" s="999"/>
      <c r="B28" s="2"/>
      <c r="C28" s="2"/>
      <c r="D28" s="2"/>
      <c r="E28" s="690"/>
      <c r="F28" s="7604"/>
      <c r="G28" s="7603" t="s">
        <v>4837</v>
      </c>
      <c r="H28" s="7604" t="s">
        <v>809</v>
      </c>
      <c r="I28" s="7606"/>
      <c r="J28" s="7607"/>
      <c r="K28" s="7607"/>
      <c r="L28" s="968">
        <f>CB!I44</f>
        <v>0</v>
      </c>
      <c r="M28" s="969">
        <f>Q!P50</f>
        <v>0</v>
      </c>
      <c r="N28" s="971">
        <f t="shared" si="0"/>
        <v>0</v>
      </c>
      <c r="O28" s="2"/>
      <c r="P28" s="2"/>
      <c r="Q28" s="999"/>
    </row>
    <row r="29" spans="1:17">
      <c r="A29" s="999"/>
      <c r="B29" s="2"/>
      <c r="C29" s="2"/>
      <c r="D29" s="2"/>
      <c r="E29" s="690"/>
      <c r="F29" s="7604"/>
      <c r="G29" s="7603" t="s">
        <v>4838</v>
      </c>
      <c r="H29" s="7604" t="s">
        <v>810</v>
      </c>
      <c r="I29" s="7606"/>
      <c r="J29" s="7607"/>
      <c r="K29" s="7607"/>
      <c r="L29" s="968">
        <f>CB!I45</f>
        <v>0</v>
      </c>
      <c r="M29" s="969">
        <f>Q!P52</f>
        <v>0</v>
      </c>
      <c r="N29" s="971">
        <f t="shared" si="0"/>
        <v>0</v>
      </c>
      <c r="O29" s="2"/>
      <c r="P29" s="2"/>
      <c r="Q29" s="999"/>
    </row>
    <row r="30" spans="1:17">
      <c r="A30" s="999"/>
      <c r="B30" s="2"/>
      <c r="C30" s="2"/>
      <c r="D30" s="2"/>
      <c r="E30" s="690"/>
      <c r="F30" s="7604"/>
      <c r="G30" s="7603" t="s">
        <v>4839</v>
      </c>
      <c r="H30" s="7604" t="s">
        <v>811</v>
      </c>
      <c r="I30" s="7606"/>
      <c r="J30" s="7607"/>
      <c r="K30" s="7607"/>
      <c r="L30" s="968">
        <f>CB!I46</f>
        <v>0</v>
      </c>
      <c r="M30" s="969">
        <f>Q!P54</f>
        <v>0</v>
      </c>
      <c r="N30" s="971">
        <f t="shared" si="0"/>
        <v>0</v>
      </c>
      <c r="O30" s="2"/>
      <c r="P30" s="2"/>
      <c r="Q30" s="999"/>
    </row>
    <row r="31" spans="1:17">
      <c r="A31" s="999"/>
      <c r="B31" s="2"/>
      <c r="C31" s="2"/>
      <c r="D31" s="2"/>
      <c r="E31" s="690"/>
      <c r="F31" s="7604"/>
      <c r="G31" s="7603" t="s">
        <v>4840</v>
      </c>
      <c r="H31" s="7604" t="s">
        <v>813</v>
      </c>
      <c r="I31" s="7606"/>
      <c r="J31" s="7607"/>
      <c r="K31" s="7607"/>
      <c r="L31" s="968">
        <f>CB!I47</f>
        <v>0</v>
      </c>
      <c r="M31" s="969">
        <f>Q!P56</f>
        <v>0</v>
      </c>
      <c r="N31" s="971">
        <f t="shared" si="0"/>
        <v>0</v>
      </c>
      <c r="O31" s="2"/>
      <c r="P31" s="2"/>
      <c r="Q31" s="999"/>
    </row>
    <row r="32" spans="1:17">
      <c r="A32" s="999"/>
      <c r="B32" s="2"/>
      <c r="C32" s="2"/>
      <c r="D32" s="2"/>
      <c r="E32" s="690"/>
      <c r="F32" s="7604"/>
      <c r="G32" s="7603" t="s">
        <v>4841</v>
      </c>
      <c r="H32" s="7604" t="s">
        <v>814</v>
      </c>
      <c r="I32" s="7606"/>
      <c r="J32" s="7607"/>
      <c r="K32" s="7607"/>
      <c r="L32" s="968">
        <f>CB!I48</f>
        <v>0</v>
      </c>
      <c r="M32" s="969">
        <f>Q!P58</f>
        <v>0</v>
      </c>
      <c r="N32" s="971">
        <f t="shared" si="0"/>
        <v>0</v>
      </c>
      <c r="O32" s="2"/>
      <c r="P32" s="2"/>
      <c r="Q32" s="999"/>
    </row>
    <row r="33" spans="1:17">
      <c r="A33" s="999"/>
      <c r="B33" s="2"/>
      <c r="C33" s="2"/>
      <c r="D33" s="2"/>
      <c r="E33" s="690"/>
      <c r="F33" s="7604"/>
      <c r="G33" s="7603" t="s">
        <v>4842</v>
      </c>
      <c r="H33" s="7604" t="s">
        <v>815</v>
      </c>
      <c r="I33" s="7606"/>
      <c r="J33" s="7607"/>
      <c r="K33" s="7607"/>
      <c r="L33" s="968">
        <f>CB!I49</f>
        <v>0</v>
      </c>
      <c r="M33" s="969">
        <f>Q!P60</f>
        <v>0</v>
      </c>
      <c r="N33" s="971">
        <f t="shared" si="0"/>
        <v>0</v>
      </c>
      <c r="O33" s="2"/>
      <c r="P33" s="2"/>
      <c r="Q33" s="999"/>
    </row>
    <row r="34" spans="1:17">
      <c r="A34" s="999"/>
      <c r="B34" s="2"/>
      <c r="C34" s="2"/>
      <c r="D34" s="2"/>
      <c r="E34" s="690"/>
      <c r="F34" s="7604"/>
      <c r="G34" s="7603" t="s">
        <v>4843</v>
      </c>
      <c r="H34" s="7604" t="s">
        <v>853</v>
      </c>
      <c r="I34" s="7606"/>
      <c r="J34" s="7607"/>
      <c r="K34" s="7607"/>
      <c r="L34" s="968">
        <f>CB!I50</f>
        <v>0</v>
      </c>
      <c r="M34" s="969">
        <f>Q!P62</f>
        <v>0</v>
      </c>
      <c r="N34" s="971">
        <f t="shared" si="0"/>
        <v>0</v>
      </c>
      <c r="O34" s="2"/>
      <c r="P34" s="2"/>
      <c r="Q34" s="999"/>
    </row>
    <row r="35" spans="1:17">
      <c r="A35" s="999"/>
      <c r="B35" s="2"/>
      <c r="C35" s="2"/>
      <c r="D35" s="2"/>
      <c r="E35" s="690"/>
      <c r="F35" s="7604"/>
      <c r="G35" s="7603" t="s">
        <v>4844</v>
      </c>
      <c r="H35" s="7604" t="s">
        <v>4845</v>
      </c>
      <c r="I35" s="7606"/>
      <c r="J35" s="7607"/>
      <c r="K35" s="7607"/>
      <c r="L35" s="968">
        <f>CB!I51</f>
        <v>0</v>
      </c>
      <c r="M35" s="969">
        <f>Q!P64</f>
        <v>0</v>
      </c>
      <c r="N35" s="971">
        <f t="shared" si="0"/>
        <v>0</v>
      </c>
      <c r="O35" s="2"/>
      <c r="P35" s="2"/>
      <c r="Q35" s="999"/>
    </row>
    <row r="36" spans="1:17">
      <c r="A36" s="999"/>
      <c r="B36" s="2"/>
      <c r="C36" s="2"/>
      <c r="D36" s="2"/>
      <c r="E36" s="690"/>
      <c r="F36" s="7604"/>
      <c r="G36" s="7603" t="s">
        <v>4846</v>
      </c>
      <c r="H36" s="7604" t="s">
        <v>4847</v>
      </c>
      <c r="I36" s="7606"/>
      <c r="J36" s="7607"/>
      <c r="K36" s="7607"/>
      <c r="L36" s="968">
        <f>CB!I52</f>
        <v>0</v>
      </c>
      <c r="M36" s="969">
        <f>Q!P66</f>
        <v>0</v>
      </c>
      <c r="N36" s="971">
        <f t="shared" si="0"/>
        <v>0</v>
      </c>
      <c r="O36" s="2"/>
      <c r="P36" s="2"/>
      <c r="Q36" s="999"/>
    </row>
    <row r="37" spans="1:17">
      <c r="A37" s="999"/>
      <c r="B37" s="2"/>
      <c r="C37" s="2"/>
      <c r="D37" s="2"/>
      <c r="E37" s="690"/>
      <c r="F37" s="7604"/>
      <c r="G37" s="7603" t="s">
        <v>4848</v>
      </c>
      <c r="H37" s="7604" t="s">
        <v>820</v>
      </c>
      <c r="I37" s="7606"/>
      <c r="J37" s="7607"/>
      <c r="K37" s="7607"/>
      <c r="L37" s="968">
        <f>CB!I53</f>
        <v>0</v>
      </c>
      <c r="M37" s="969">
        <f>Q!P70</f>
        <v>0</v>
      </c>
      <c r="N37" s="971">
        <f t="shared" si="0"/>
        <v>0</v>
      </c>
      <c r="O37" s="2"/>
      <c r="P37" s="2"/>
      <c r="Q37" s="999"/>
    </row>
    <row r="38" spans="1:17">
      <c r="A38" s="999"/>
      <c r="B38" s="2"/>
      <c r="C38" s="2"/>
      <c r="D38" s="2"/>
      <c r="E38" s="690"/>
      <c r="F38" s="7604"/>
      <c r="G38" s="7603" t="s">
        <v>4849</v>
      </c>
      <c r="H38" s="7604" t="s">
        <v>819</v>
      </c>
      <c r="I38" s="7606"/>
      <c r="J38" s="7607"/>
      <c r="K38" s="7607"/>
      <c r="L38" s="968">
        <f>CB!I54</f>
        <v>0</v>
      </c>
      <c r="M38" s="969">
        <f>Q!P68</f>
        <v>0</v>
      </c>
      <c r="N38" s="971">
        <f t="shared" si="0"/>
        <v>0</v>
      </c>
      <c r="O38" s="2"/>
      <c r="P38" s="2"/>
      <c r="Q38" s="999"/>
    </row>
    <row r="39" spans="1:17">
      <c r="A39" s="999"/>
      <c r="B39" s="2"/>
      <c r="C39" s="2"/>
      <c r="D39" s="2"/>
      <c r="E39" s="690"/>
      <c r="F39" s="7604"/>
      <c r="G39" s="7603" t="s">
        <v>4850</v>
      </c>
      <c r="H39" s="7604" t="s">
        <v>860</v>
      </c>
      <c r="I39" s="7606"/>
      <c r="J39" s="7607"/>
      <c r="K39" s="7607"/>
      <c r="L39" s="968">
        <f>CB!I55</f>
        <v>0</v>
      </c>
      <c r="M39" s="969">
        <f>Q!P83+Q!P89</f>
        <v>0</v>
      </c>
      <c r="N39" s="971">
        <f t="shared" si="0"/>
        <v>0</v>
      </c>
      <c r="O39" s="2"/>
      <c r="P39" s="2"/>
      <c r="Q39" s="999"/>
    </row>
    <row r="40" spans="1:17">
      <c r="A40" s="999"/>
      <c r="B40" s="2"/>
      <c r="C40" s="2"/>
      <c r="D40" s="2"/>
      <c r="E40" s="690">
        <v>81</v>
      </c>
      <c r="F40" s="7604"/>
      <c r="G40" s="7604" t="s">
        <v>4717</v>
      </c>
      <c r="H40" s="7604"/>
      <c r="I40" s="7606"/>
      <c r="J40" s="7607"/>
      <c r="K40" s="7607"/>
      <c r="L40" s="968">
        <f>CB!I56</f>
        <v>0</v>
      </c>
      <c r="M40" s="969">
        <f>Q!P76+Q!P78+Q!P80</f>
        <v>0</v>
      </c>
      <c r="N40" s="971">
        <f t="shared" si="0"/>
        <v>0</v>
      </c>
      <c r="O40" s="2"/>
      <c r="P40" s="2"/>
      <c r="Q40" s="999"/>
    </row>
    <row r="41" spans="1:17" ht="15" thickBot="1">
      <c r="A41" s="999"/>
      <c r="B41" s="2"/>
      <c r="C41" s="2"/>
      <c r="D41" s="2"/>
      <c r="E41" s="7609">
        <v>85</v>
      </c>
      <c r="F41" s="7610" t="s">
        <v>4720</v>
      </c>
      <c r="G41" s="7611"/>
      <c r="H41" s="7611"/>
      <c r="I41" s="7611"/>
      <c r="J41" s="7611"/>
      <c r="K41" s="7611"/>
      <c r="L41" s="7612">
        <f>CB!I69</f>
        <v>0</v>
      </c>
      <c r="M41" s="7613">
        <f>Q!P86</f>
        <v>0</v>
      </c>
      <c r="N41" s="7614">
        <f t="shared" si="0"/>
        <v>0</v>
      </c>
      <c r="O41" s="2"/>
      <c r="P41" s="2"/>
      <c r="Q41" s="999"/>
    </row>
    <row r="42" spans="1:17" ht="15" thickBot="1">
      <c r="A42" s="999"/>
      <c r="B42" s="2"/>
      <c r="C42" s="2"/>
      <c r="D42" s="2"/>
      <c r="E42" s="7615" t="s">
        <v>4970</v>
      </c>
      <c r="F42" s="7616"/>
      <c r="G42" s="7616"/>
      <c r="H42" s="7616"/>
      <c r="I42" s="7616"/>
      <c r="J42" s="7616"/>
      <c r="K42" s="7616"/>
      <c r="L42" s="7617">
        <f>SUM(L10,L40:L41)</f>
        <v>0</v>
      </c>
      <c r="M42" s="7617">
        <f>SUM(M10,M40:M41)</f>
        <v>0</v>
      </c>
      <c r="N42" s="7617">
        <f>SUM(N10,N40:N41)</f>
        <v>0</v>
      </c>
      <c r="O42" s="2"/>
      <c r="P42" s="2"/>
      <c r="Q42" s="999"/>
    </row>
    <row r="43" spans="1:17">
      <c r="A43" s="999"/>
      <c r="B43" s="2"/>
      <c r="C43" s="2"/>
      <c r="D43" s="2"/>
      <c r="E43" s="2"/>
      <c r="F43" s="2"/>
      <c r="G43" s="2"/>
      <c r="H43" s="2"/>
      <c r="I43" s="2"/>
      <c r="J43" s="2"/>
      <c r="K43" s="2"/>
      <c r="L43" s="2"/>
      <c r="M43" s="2"/>
      <c r="N43" s="2"/>
      <c r="O43" s="2"/>
      <c r="P43" s="2"/>
      <c r="Q43" s="999"/>
    </row>
    <row r="44" spans="1:17" ht="15" thickBot="1">
      <c r="A44" s="999"/>
      <c r="B44" s="2"/>
      <c r="C44" s="2"/>
      <c r="D44" s="2"/>
      <c r="E44" s="2"/>
      <c r="F44" s="2"/>
      <c r="G44" s="2"/>
      <c r="H44" s="2"/>
      <c r="I44" s="2"/>
      <c r="J44" s="2"/>
      <c r="K44" s="2"/>
      <c r="L44" s="2"/>
      <c r="M44" s="2"/>
      <c r="N44" s="2"/>
      <c r="O44" s="2"/>
      <c r="P44" s="2"/>
      <c r="Q44" s="999"/>
    </row>
    <row r="45" spans="1:17">
      <c r="A45" s="999"/>
      <c r="B45" s="2"/>
      <c r="C45" s="2"/>
      <c r="D45" s="2"/>
      <c r="E45" s="962">
        <v>82</v>
      </c>
      <c r="F45" s="963"/>
      <c r="G45" s="963" t="s">
        <v>4851</v>
      </c>
      <c r="H45" s="963"/>
      <c r="I45" s="965"/>
      <c r="J45" s="966"/>
      <c r="K45" s="966"/>
      <c r="L45" s="968">
        <f>CB!I57</f>
        <v>0</v>
      </c>
      <c r="M45" s="972"/>
      <c r="N45" s="967">
        <f t="shared" ref="N45:N50" si="1">L45</f>
        <v>0</v>
      </c>
      <c r="O45" s="2"/>
      <c r="P45" s="2"/>
      <c r="Q45" s="999"/>
    </row>
    <row r="46" spans="1:17">
      <c r="A46" s="999"/>
      <c r="B46" s="2"/>
      <c r="C46" s="2"/>
      <c r="D46" s="2"/>
      <c r="E46" s="690"/>
      <c r="F46" s="7603">
        <v>82.1</v>
      </c>
      <c r="G46" s="7604" t="s">
        <v>4852</v>
      </c>
      <c r="H46" s="7605"/>
      <c r="I46" s="7606"/>
      <c r="J46" s="7607"/>
      <c r="K46" s="7607"/>
      <c r="L46" s="968">
        <f>CB!I58</f>
        <v>0</v>
      </c>
      <c r="M46" s="973"/>
      <c r="N46" s="968">
        <f t="shared" si="1"/>
        <v>0</v>
      </c>
      <c r="O46" s="2"/>
      <c r="P46" s="2"/>
      <c r="Q46" s="999"/>
    </row>
    <row r="47" spans="1:17">
      <c r="A47" s="999"/>
      <c r="B47" s="2"/>
      <c r="C47" s="2"/>
      <c r="D47" s="2"/>
      <c r="E47" s="690"/>
      <c r="F47" s="7603">
        <v>82.2</v>
      </c>
      <c r="G47" s="7604" t="s">
        <v>4853</v>
      </c>
      <c r="H47" s="7605"/>
      <c r="I47" s="7606"/>
      <c r="J47" s="7607"/>
      <c r="K47" s="7607"/>
      <c r="L47" s="968">
        <f>CB!I59</f>
        <v>0</v>
      </c>
      <c r="M47" s="973"/>
      <c r="N47" s="968">
        <f t="shared" si="1"/>
        <v>0</v>
      </c>
      <c r="O47" s="2"/>
      <c r="P47" s="2"/>
      <c r="Q47" s="999"/>
    </row>
    <row r="48" spans="1:17">
      <c r="A48" s="999"/>
      <c r="B48" s="2"/>
      <c r="C48" s="2"/>
      <c r="D48" s="2"/>
      <c r="E48" s="690"/>
      <c r="F48" s="7603">
        <v>82.3</v>
      </c>
      <c r="G48" s="7604" t="s">
        <v>4854</v>
      </c>
      <c r="H48" s="7605"/>
      <c r="I48" s="7606"/>
      <c r="J48" s="7607"/>
      <c r="K48" s="7607"/>
      <c r="L48" s="968">
        <f>CB!I60</f>
        <v>0</v>
      </c>
      <c r="M48" s="973"/>
      <c r="N48" s="968">
        <f t="shared" si="1"/>
        <v>0</v>
      </c>
      <c r="O48" s="2"/>
      <c r="P48" s="2"/>
      <c r="Q48" s="999"/>
    </row>
    <row r="49" spans="1:17">
      <c r="A49" s="999"/>
      <c r="B49" s="2"/>
      <c r="C49" s="2"/>
      <c r="D49" s="2"/>
      <c r="E49" s="690"/>
      <c r="F49" s="7603">
        <v>82.4</v>
      </c>
      <c r="G49" s="7604" t="s">
        <v>4855</v>
      </c>
      <c r="H49" s="7605"/>
      <c r="I49" s="7606"/>
      <c r="J49" s="7607"/>
      <c r="K49" s="7607"/>
      <c r="L49" s="968">
        <f>CB!I61</f>
        <v>0</v>
      </c>
      <c r="M49" s="973"/>
      <c r="N49" s="968">
        <f t="shared" si="1"/>
        <v>0</v>
      </c>
      <c r="O49" s="2"/>
      <c r="P49" s="2"/>
      <c r="Q49" s="999"/>
    </row>
    <row r="50" spans="1:17">
      <c r="A50" s="999"/>
      <c r="B50" s="2"/>
      <c r="C50" s="2"/>
      <c r="D50" s="2"/>
      <c r="E50" s="690"/>
      <c r="F50" s="7603">
        <v>82.5</v>
      </c>
      <c r="G50" s="7604" t="s">
        <v>860</v>
      </c>
      <c r="H50" s="7605"/>
      <c r="I50" s="7606"/>
      <c r="J50" s="7607"/>
      <c r="K50" s="7607"/>
      <c r="L50" s="968">
        <f>CB!I62</f>
        <v>0</v>
      </c>
      <c r="M50" s="973"/>
      <c r="N50" s="968">
        <f t="shared" si="1"/>
        <v>0</v>
      </c>
      <c r="O50" s="2"/>
      <c r="P50" s="2"/>
      <c r="Q50" s="999"/>
    </row>
    <row r="51" spans="1:17">
      <c r="A51" s="999"/>
      <c r="B51" s="2"/>
      <c r="C51" s="2"/>
      <c r="D51" s="2"/>
      <c r="E51" s="690">
        <v>84</v>
      </c>
      <c r="F51" s="7604" t="s">
        <v>4731</v>
      </c>
      <c r="G51" s="7605"/>
      <c r="H51" s="7604"/>
      <c r="I51" s="7606"/>
      <c r="J51" s="7607"/>
      <c r="K51" s="7607"/>
      <c r="L51" s="968">
        <f>CB!I64</f>
        <v>0</v>
      </c>
      <c r="M51" s="968">
        <f>L51</f>
        <v>0</v>
      </c>
      <c r="N51" s="973"/>
      <c r="O51" s="2"/>
      <c r="P51" s="2"/>
      <c r="Q51" s="999"/>
    </row>
    <row r="52" spans="1:17">
      <c r="A52" s="999"/>
      <c r="B52" s="2"/>
      <c r="C52" s="2"/>
      <c r="D52" s="2"/>
      <c r="E52" s="690"/>
      <c r="F52" s="7603">
        <v>84.1</v>
      </c>
      <c r="G52" s="7604" t="s">
        <v>4857</v>
      </c>
      <c r="H52" s="7605"/>
      <c r="I52" s="7606"/>
      <c r="J52" s="7607"/>
      <c r="K52" s="7607"/>
      <c r="L52" s="968">
        <f>CB!I65</f>
        <v>0</v>
      </c>
      <c r="M52" s="968">
        <f>L52</f>
        <v>0</v>
      </c>
      <c r="N52" s="973"/>
      <c r="O52" s="2"/>
      <c r="P52" s="2"/>
      <c r="Q52" s="999"/>
    </row>
    <row r="53" spans="1:17">
      <c r="A53" s="999"/>
      <c r="B53" s="2"/>
      <c r="C53" s="2"/>
      <c r="D53" s="2"/>
      <c r="E53" s="690"/>
      <c r="F53" s="7603">
        <v>84.2</v>
      </c>
      <c r="G53" s="7604" t="s">
        <v>4858</v>
      </c>
      <c r="H53" s="7605"/>
      <c r="I53" s="7606"/>
      <c r="J53" s="7607"/>
      <c r="K53" s="7607"/>
      <c r="L53" s="968">
        <f>CB!I66</f>
        <v>0</v>
      </c>
      <c r="M53" s="968">
        <f>L53</f>
        <v>0</v>
      </c>
      <c r="N53" s="973"/>
      <c r="O53" s="2"/>
      <c r="P53" s="2"/>
      <c r="Q53" s="999"/>
    </row>
    <row r="54" spans="1:17">
      <c r="A54" s="999"/>
      <c r="B54" s="2"/>
      <c r="C54" s="2"/>
      <c r="D54" s="2"/>
      <c r="E54" s="690"/>
      <c r="F54" s="7603">
        <v>84.3</v>
      </c>
      <c r="G54" s="7604" t="s">
        <v>4859</v>
      </c>
      <c r="H54" s="7605"/>
      <c r="I54" s="7606"/>
      <c r="J54" s="7607"/>
      <c r="K54" s="7607"/>
      <c r="L54" s="968">
        <f>CB!I67</f>
        <v>0</v>
      </c>
      <c r="M54" s="968">
        <f>L54</f>
        <v>0</v>
      </c>
      <c r="N54" s="973"/>
      <c r="O54" s="2"/>
      <c r="P54" s="2"/>
      <c r="Q54" s="999"/>
    </row>
    <row r="55" spans="1:17" ht="15" thickBot="1">
      <c r="A55" s="999"/>
      <c r="B55" s="2"/>
      <c r="C55" s="2"/>
      <c r="D55" s="2"/>
      <c r="E55" s="7609"/>
      <c r="F55" s="7618">
        <v>84.4</v>
      </c>
      <c r="G55" s="7610" t="s">
        <v>902</v>
      </c>
      <c r="H55" s="7544"/>
      <c r="I55" s="7619"/>
      <c r="J55" s="7611"/>
      <c r="K55" s="7611"/>
      <c r="L55" s="968">
        <f>CB!I68</f>
        <v>0</v>
      </c>
      <c r="M55" s="7612">
        <f>L55</f>
        <v>0</v>
      </c>
      <c r="N55" s="7620"/>
      <c r="O55" s="2"/>
      <c r="P55" s="2"/>
      <c r="Q55" s="999"/>
    </row>
    <row r="56" spans="1:17" s="1099" customFormat="1" ht="15" thickBot="1">
      <c r="A56" s="1004"/>
      <c r="B56" s="314"/>
      <c r="C56" s="314"/>
      <c r="D56" s="314"/>
      <c r="E56" s="7621" t="s">
        <v>544</v>
      </c>
      <c r="F56" s="7622"/>
      <c r="G56" s="7622"/>
      <c r="H56" s="7622"/>
      <c r="I56" s="7622"/>
      <c r="J56" s="7622"/>
      <c r="K56" s="7622"/>
      <c r="L56" s="7623">
        <f>SUM(L42:L55)</f>
        <v>0</v>
      </c>
      <c r="M56" s="7623">
        <f>SUM(M42:M55)</f>
        <v>0</v>
      </c>
      <c r="N56" s="7623">
        <f>SUM(N42:N55)</f>
        <v>0</v>
      </c>
      <c r="O56" s="314"/>
      <c r="P56" s="314"/>
      <c r="Q56" s="1004"/>
    </row>
    <row r="57" spans="1:17" s="1099" customFormat="1">
      <c r="A57" s="1004"/>
      <c r="B57" s="314"/>
      <c r="C57" s="314"/>
      <c r="D57" s="314"/>
      <c r="E57" s="314"/>
      <c r="F57" s="314"/>
      <c r="G57" s="314"/>
      <c r="H57" s="314"/>
      <c r="I57" s="314"/>
      <c r="J57" s="314"/>
      <c r="K57" s="314"/>
      <c r="L57" s="314"/>
      <c r="M57" s="314"/>
      <c r="N57" s="314"/>
      <c r="O57" s="314"/>
      <c r="P57" s="314"/>
      <c r="Q57" s="1004"/>
    </row>
    <row r="58" spans="1:17">
      <c r="A58" s="999"/>
      <c r="B58" s="2"/>
      <c r="C58" s="2"/>
      <c r="D58" s="2"/>
      <c r="E58" s="2"/>
      <c r="F58" s="2"/>
      <c r="G58" s="2"/>
      <c r="H58" s="2"/>
      <c r="I58" s="2"/>
      <c r="J58" s="2"/>
      <c r="K58" s="2"/>
      <c r="L58" s="2"/>
      <c r="M58" s="2"/>
      <c r="N58" s="2"/>
      <c r="O58" s="2"/>
      <c r="P58" s="685"/>
      <c r="Q58" s="999"/>
    </row>
    <row r="59" spans="1:17">
      <c r="A59" s="999"/>
      <c r="B59" s="999"/>
      <c r="C59" s="999"/>
      <c r="D59" s="999"/>
      <c r="E59" s="999"/>
      <c r="F59" s="999"/>
      <c r="G59" s="999"/>
      <c r="H59" s="999"/>
      <c r="I59" s="999"/>
      <c r="J59" s="999"/>
      <c r="K59" s="999"/>
      <c r="L59" s="999"/>
      <c r="M59" s="999"/>
      <c r="N59" s="999"/>
      <c r="O59" s="999"/>
      <c r="P59" s="999"/>
      <c r="Q59" s="999"/>
    </row>
  </sheetData>
  <mergeCells count="8">
    <mergeCell ref="M8:N8"/>
    <mergeCell ref="C3:L3"/>
    <mergeCell ref="C4:E4"/>
    <mergeCell ref="F4:L4"/>
    <mergeCell ref="C5:E5"/>
    <mergeCell ref="F5:L5"/>
    <mergeCell ref="E8:K9"/>
    <mergeCell ref="L8:L9"/>
  </mergeCells>
  <hyperlinks>
    <hyperlink ref="P2" location="Index!C127" display="Index" xr:uid="{59995254-1D7D-4EB7-8872-7F89A90CE7C1}"/>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9" tint="-0.499984740745262"/>
  </sheetPr>
  <dimension ref="A1:K86"/>
  <sheetViews>
    <sheetView zoomScale="85" zoomScaleNormal="85" workbookViewId="0">
      <selection activeCell="C84" sqref="C84"/>
    </sheetView>
  </sheetViews>
  <sheetFormatPr defaultColWidth="0" defaultRowHeight="14.4" zeroHeight="1"/>
  <cols>
    <col min="1" max="1" width="4.44140625" style="99" customWidth="1"/>
    <col min="2" max="2" width="9.109375" customWidth="1"/>
    <col min="3" max="3" width="20.109375" customWidth="1"/>
    <col min="4" max="4" width="27.109375" customWidth="1"/>
    <col min="5" max="5" width="27.33203125" customWidth="1"/>
    <col min="6" max="6" width="23.44140625" customWidth="1"/>
    <col min="7" max="7" width="22.88671875" customWidth="1"/>
    <col min="8" max="8" width="8.5546875" customWidth="1"/>
    <col min="9" max="9" width="13.88671875" customWidth="1"/>
    <col min="10" max="10" width="8.109375" bestFit="1" customWidth="1"/>
    <col min="11" max="11" width="8.33203125" customWidth="1"/>
    <col min="12" max="16384" width="9.109375" hidden="1"/>
  </cols>
  <sheetData>
    <row r="1" spans="1:11">
      <c r="A1" s="984"/>
      <c r="B1" s="999"/>
      <c r="C1" s="999"/>
      <c r="D1" s="999"/>
      <c r="E1" s="999"/>
      <c r="F1" s="999"/>
      <c r="G1" s="999"/>
      <c r="H1" s="999"/>
      <c r="I1" s="999"/>
      <c r="J1" s="999"/>
      <c r="K1" s="999"/>
    </row>
    <row r="2" spans="1:11" ht="15" thickBot="1">
      <c r="A2" s="984"/>
      <c r="B2" s="144" t="s">
        <v>407</v>
      </c>
      <c r="C2" s="2"/>
      <c r="D2" s="2"/>
      <c r="E2" s="2"/>
      <c r="F2" s="2"/>
      <c r="G2" s="2"/>
      <c r="H2" s="2"/>
      <c r="I2" s="2"/>
      <c r="J2" s="2204" t="s">
        <v>1</v>
      </c>
      <c r="K2" s="999"/>
    </row>
    <row r="3" spans="1:11" ht="16.2" thickBot="1">
      <c r="A3" s="984"/>
      <c r="B3" s="2"/>
      <c r="C3" s="8958" t="s">
        <v>4971</v>
      </c>
      <c r="D3" s="8959"/>
      <c r="E3" s="8959"/>
      <c r="F3" s="8959"/>
      <c r="G3" s="8959"/>
      <c r="H3" s="8960"/>
      <c r="I3" s="2"/>
      <c r="J3" s="39"/>
      <c r="K3" s="999"/>
    </row>
    <row r="4" spans="1:11" ht="15.6">
      <c r="A4" s="984"/>
      <c r="B4" s="2"/>
      <c r="C4" s="7370" t="s">
        <v>723</v>
      </c>
      <c r="D4" s="8946" t="str">
        <f>+B.1!F4</f>
        <v>ABC Company</v>
      </c>
      <c r="E4" s="8000"/>
      <c r="F4" s="8000"/>
      <c r="G4" s="8000"/>
      <c r="H4" s="8947"/>
      <c r="I4" s="2"/>
      <c r="J4" s="2"/>
      <c r="K4" s="999"/>
    </row>
    <row r="5" spans="1:11" ht="16.2" thickBot="1">
      <c r="A5" s="984"/>
      <c r="B5" s="2"/>
      <c r="C5" s="4395" t="s">
        <v>724</v>
      </c>
      <c r="D5" s="8866" t="str">
        <f>A!F5</f>
        <v>31 December 202x</v>
      </c>
      <c r="E5" s="8867"/>
      <c r="F5" s="8867"/>
      <c r="G5" s="8867"/>
      <c r="H5" s="8868"/>
      <c r="I5" s="2"/>
      <c r="J5" s="2"/>
      <c r="K5" s="999"/>
    </row>
    <row r="6" spans="1:11">
      <c r="A6" s="984"/>
      <c r="B6" s="2"/>
      <c r="C6" s="2"/>
      <c r="D6" s="2"/>
      <c r="E6" s="2"/>
      <c r="F6" s="2"/>
      <c r="G6" s="2"/>
      <c r="H6" s="2"/>
      <c r="I6" s="2"/>
      <c r="J6" s="2"/>
      <c r="K6" s="999"/>
    </row>
    <row r="7" spans="1:11" ht="15" thickBot="1">
      <c r="A7" s="984"/>
      <c r="B7" s="2"/>
      <c r="C7" s="2"/>
      <c r="D7" s="2"/>
      <c r="E7" s="2"/>
      <c r="F7" s="2"/>
      <c r="G7" s="2"/>
      <c r="H7" s="2"/>
      <c r="I7" s="2"/>
      <c r="J7" s="2"/>
      <c r="K7" s="999"/>
    </row>
    <row r="8" spans="1:11" ht="15" thickBot="1">
      <c r="A8" s="984"/>
      <c r="B8" s="2"/>
      <c r="C8" s="2"/>
      <c r="D8" s="7624" t="s">
        <v>4972</v>
      </c>
      <c r="E8" s="121"/>
      <c r="F8" s="121"/>
      <c r="G8" s="121"/>
      <c r="H8" s="121"/>
      <c r="I8" s="2"/>
      <c r="J8" s="2"/>
      <c r="K8" s="999"/>
    </row>
    <row r="9" spans="1:11">
      <c r="A9" s="984"/>
      <c r="B9" s="2"/>
      <c r="C9" s="2"/>
      <c r="D9" s="9037" t="s">
        <v>4973</v>
      </c>
      <c r="E9" s="9039" t="s">
        <v>4974</v>
      </c>
      <c r="F9" s="9036" t="s">
        <v>451</v>
      </c>
      <c r="G9" s="8353"/>
      <c r="H9" s="121"/>
      <c r="I9" s="2"/>
      <c r="J9" s="2"/>
      <c r="K9" s="999"/>
    </row>
    <row r="10" spans="1:11">
      <c r="A10" s="984"/>
      <c r="B10" s="2"/>
      <c r="C10" s="2"/>
      <c r="D10" s="9038"/>
      <c r="E10" s="9040"/>
      <c r="F10" s="7625" t="s">
        <v>2749</v>
      </c>
      <c r="G10" s="7626" t="s">
        <v>3347</v>
      </c>
      <c r="H10" s="211"/>
      <c r="I10" s="91"/>
      <c r="J10" s="91"/>
      <c r="K10" s="999"/>
    </row>
    <row r="11" spans="1:11">
      <c r="A11" s="984"/>
      <c r="B11" s="2"/>
      <c r="C11" s="2"/>
      <c r="D11" s="1000" t="s">
        <v>4975</v>
      </c>
      <c r="E11" s="99"/>
      <c r="F11" s="99"/>
      <c r="G11" s="1939"/>
      <c r="H11" s="121"/>
      <c r="I11" s="2"/>
      <c r="J11" s="2"/>
      <c r="K11" s="999"/>
    </row>
    <row r="12" spans="1:11">
      <c r="A12" s="984"/>
      <c r="B12" s="2"/>
      <c r="C12" s="2"/>
      <c r="D12" s="1001" t="s">
        <v>4976</v>
      </c>
      <c r="E12" s="99"/>
      <c r="F12" s="99"/>
      <c r="G12" s="1939"/>
      <c r="H12" s="121"/>
      <c r="I12" s="2"/>
      <c r="J12" s="2"/>
      <c r="K12" s="999"/>
    </row>
    <row r="13" spans="1:11">
      <c r="A13" s="984"/>
      <c r="B13" s="2"/>
      <c r="C13" s="2"/>
      <c r="D13" s="1001" t="s">
        <v>4977</v>
      </c>
      <c r="E13" s="99"/>
      <c r="F13" s="99"/>
      <c r="G13" s="1939"/>
      <c r="H13" s="121"/>
      <c r="I13" s="2"/>
      <c r="J13" s="2"/>
      <c r="K13" s="999"/>
    </row>
    <row r="14" spans="1:11">
      <c r="A14" s="984"/>
      <c r="B14" s="2"/>
      <c r="C14" s="2"/>
      <c r="D14" s="1001" t="s">
        <v>4978</v>
      </c>
      <c r="E14" s="99"/>
      <c r="F14" s="99"/>
      <c r="G14" s="1939"/>
      <c r="H14" s="121"/>
      <c r="I14" s="2"/>
      <c r="J14" s="2"/>
      <c r="K14" s="999"/>
    </row>
    <row r="15" spans="1:11">
      <c r="A15" s="984"/>
      <c r="B15" s="2"/>
      <c r="C15" s="2"/>
      <c r="D15" s="1001" t="s">
        <v>4979</v>
      </c>
      <c r="E15" s="99"/>
      <c r="F15" s="99"/>
      <c r="G15" s="1939"/>
      <c r="H15" s="121"/>
      <c r="I15" s="2"/>
      <c r="J15" s="2"/>
      <c r="K15" s="999"/>
    </row>
    <row r="16" spans="1:11">
      <c r="A16" s="984"/>
      <c r="B16" s="2"/>
      <c r="C16" s="2"/>
      <c r="D16" s="1001" t="s">
        <v>4980</v>
      </c>
      <c r="E16" s="99"/>
      <c r="F16" s="99"/>
      <c r="G16" s="1939"/>
      <c r="H16" s="121"/>
      <c r="I16" s="2"/>
      <c r="J16" s="2"/>
      <c r="K16" s="999"/>
    </row>
    <row r="17" spans="1:11">
      <c r="A17" s="984"/>
      <c r="B17" s="2"/>
      <c r="C17" s="2"/>
      <c r="D17" s="1001" t="s">
        <v>4981</v>
      </c>
      <c r="E17" s="99"/>
      <c r="F17" s="99"/>
      <c r="G17" s="1939"/>
      <c r="H17" s="121"/>
      <c r="I17" s="2"/>
      <c r="J17" s="2"/>
      <c r="K17" s="999"/>
    </row>
    <row r="18" spans="1:11" ht="15" thickBot="1">
      <c r="A18" s="984"/>
      <c r="B18" s="2"/>
      <c r="C18" s="2"/>
      <c r="D18" s="7627" t="s">
        <v>544</v>
      </c>
      <c r="E18" s="1002">
        <f>SUM(E11:E17)</f>
        <v>0</v>
      </c>
      <c r="F18" s="1002">
        <f>SUM(F11:F17)</f>
        <v>0</v>
      </c>
      <c r="G18" s="1003">
        <f>SUM(G11:G17)</f>
        <v>0</v>
      </c>
      <c r="H18" s="121"/>
      <c r="I18" s="2"/>
      <c r="J18" s="2"/>
      <c r="K18" s="999"/>
    </row>
    <row r="19" spans="1:11" ht="15.6" thickTop="1" thickBot="1">
      <c r="A19" s="984"/>
      <c r="B19" s="2"/>
      <c r="C19" s="2"/>
      <c r="D19" s="7628" t="s">
        <v>1003</v>
      </c>
      <c r="E19" s="7629"/>
      <c r="F19" s="7630">
        <f>F18-'Page 2'!L25</f>
        <v>0</v>
      </c>
      <c r="G19" s="7631">
        <f>G18-'Page 2'!M25</f>
        <v>0</v>
      </c>
      <c r="H19" s="121"/>
      <c r="I19" s="2"/>
      <c r="J19" s="2"/>
      <c r="K19" s="999"/>
    </row>
    <row r="20" spans="1:11" ht="15" thickBot="1">
      <c r="A20" s="984"/>
      <c r="B20" s="2"/>
      <c r="C20" s="2"/>
      <c r="D20" s="121"/>
      <c r="E20" s="121"/>
      <c r="F20" s="121"/>
      <c r="G20" s="121"/>
      <c r="H20" s="121"/>
      <c r="I20" s="2"/>
      <c r="J20" s="2"/>
      <c r="K20" s="999"/>
    </row>
    <row r="21" spans="1:11" ht="15" thickBot="1">
      <c r="A21" s="984"/>
      <c r="B21" s="2"/>
      <c r="C21" s="2"/>
      <c r="D21" s="7632" t="s">
        <v>4982</v>
      </c>
      <c r="E21" s="121"/>
      <c r="F21" s="121"/>
      <c r="G21" s="121"/>
      <c r="H21" s="121"/>
      <c r="I21" s="2"/>
      <c r="J21" s="2"/>
      <c r="K21" s="999"/>
    </row>
    <row r="22" spans="1:11" ht="15" customHeight="1">
      <c r="A22" s="984"/>
      <c r="B22" s="2"/>
      <c r="C22" s="2"/>
      <c r="D22" s="9037" t="s">
        <v>4973</v>
      </c>
      <c r="E22" s="9039" t="s">
        <v>4974</v>
      </c>
      <c r="F22" s="9036" t="s">
        <v>451</v>
      </c>
      <c r="G22" s="8353"/>
      <c r="H22" s="121"/>
      <c r="I22" s="2"/>
      <c r="J22" s="2"/>
      <c r="K22" s="999"/>
    </row>
    <row r="23" spans="1:11">
      <c r="A23" s="984"/>
      <c r="B23" s="2"/>
      <c r="C23" s="2"/>
      <c r="D23" s="9038"/>
      <c r="E23" s="9040"/>
      <c r="F23" s="7625" t="s">
        <v>2749</v>
      </c>
      <c r="G23" s="7626" t="s">
        <v>3347</v>
      </c>
      <c r="H23" s="121"/>
      <c r="I23" s="2"/>
      <c r="J23" s="2"/>
      <c r="K23" s="999"/>
    </row>
    <row r="24" spans="1:11">
      <c r="A24" s="984"/>
      <c r="B24" s="2"/>
      <c r="C24" s="2"/>
      <c r="D24" s="1000" t="s">
        <v>4983</v>
      </c>
      <c r="E24" s="99"/>
      <c r="F24" s="99"/>
      <c r="G24" s="1939"/>
      <c r="H24" s="121"/>
      <c r="I24" s="2"/>
      <c r="J24" s="2"/>
      <c r="K24" s="999"/>
    </row>
    <row r="25" spans="1:11">
      <c r="A25" s="984"/>
      <c r="B25" s="2"/>
      <c r="C25" s="2"/>
      <c r="D25" s="1001" t="s">
        <v>4976</v>
      </c>
      <c r="E25" s="99"/>
      <c r="F25" s="99"/>
      <c r="G25" s="1939"/>
      <c r="H25" s="121"/>
      <c r="I25" s="2"/>
      <c r="J25" s="2"/>
      <c r="K25" s="999"/>
    </row>
    <row r="26" spans="1:11">
      <c r="A26" s="984"/>
      <c r="B26" s="2"/>
      <c r="C26" s="2"/>
      <c r="D26" s="1001" t="s">
        <v>4977</v>
      </c>
      <c r="E26" s="99"/>
      <c r="F26" s="99"/>
      <c r="G26" s="1939"/>
      <c r="H26" s="121"/>
      <c r="I26" s="2"/>
      <c r="J26" s="2"/>
      <c r="K26" s="999"/>
    </row>
    <row r="27" spans="1:11">
      <c r="A27" s="984"/>
      <c r="B27" s="2"/>
      <c r="C27" s="2"/>
      <c r="D27" s="1001" t="s">
        <v>4978</v>
      </c>
      <c r="E27" s="99"/>
      <c r="F27" s="99"/>
      <c r="G27" s="1939"/>
      <c r="H27" s="121"/>
      <c r="I27" s="2"/>
      <c r="J27" s="2"/>
      <c r="K27" s="999"/>
    </row>
    <row r="28" spans="1:11">
      <c r="A28" s="984"/>
      <c r="B28" s="2"/>
      <c r="C28" s="2"/>
      <c r="D28" s="1001" t="s">
        <v>4979</v>
      </c>
      <c r="E28" s="99"/>
      <c r="F28" s="99"/>
      <c r="G28" s="1939"/>
      <c r="H28" s="121"/>
      <c r="I28" s="2"/>
      <c r="J28" s="2"/>
      <c r="K28" s="999"/>
    </row>
    <row r="29" spans="1:11">
      <c r="A29" s="984"/>
      <c r="B29" s="2"/>
      <c r="C29" s="2"/>
      <c r="D29" s="1001" t="s">
        <v>4980</v>
      </c>
      <c r="E29" s="99"/>
      <c r="F29" s="99"/>
      <c r="G29" s="1939"/>
      <c r="H29" s="121"/>
      <c r="I29" s="2"/>
      <c r="J29" s="2"/>
      <c r="K29" s="999"/>
    </row>
    <row r="30" spans="1:11">
      <c r="A30" s="984"/>
      <c r="B30" s="2"/>
      <c r="C30" s="2"/>
      <c r="D30" s="1001" t="s">
        <v>4981</v>
      </c>
      <c r="E30" s="99"/>
      <c r="F30" s="99"/>
      <c r="G30" s="1939"/>
      <c r="H30" s="121"/>
      <c r="I30" s="2"/>
      <c r="J30" s="2"/>
      <c r="K30" s="999"/>
    </row>
    <row r="31" spans="1:11" ht="15" thickBot="1">
      <c r="A31" s="984"/>
      <c r="B31" s="2"/>
      <c r="C31" s="2"/>
      <c r="D31" s="7627" t="s">
        <v>544</v>
      </c>
      <c r="E31" s="1002">
        <f>SUM(E24:E30)</f>
        <v>0</v>
      </c>
      <c r="F31" s="1002">
        <f>SUM(F24:F30)</f>
        <v>0</v>
      </c>
      <c r="G31" s="1003">
        <f>SUM(G24:G30)</f>
        <v>0</v>
      </c>
      <c r="H31" s="121"/>
      <c r="I31" s="2"/>
      <c r="J31" s="2"/>
      <c r="K31" s="999"/>
    </row>
    <row r="32" spans="1:11" ht="15.6" thickTop="1" thickBot="1">
      <c r="A32" s="984"/>
      <c r="B32" s="2"/>
      <c r="C32" s="2"/>
      <c r="D32" s="7628" t="s">
        <v>1003</v>
      </c>
      <c r="E32" s="7629"/>
      <c r="F32" s="7633">
        <f>F31-'Page 2'!L74</f>
        <v>0</v>
      </c>
      <c r="G32" s="7634">
        <f>G31-'Page 2'!M74</f>
        <v>0</v>
      </c>
      <c r="H32" s="121"/>
      <c r="I32" s="2"/>
      <c r="J32" s="2"/>
      <c r="K32" s="999"/>
    </row>
    <row r="33" spans="1:11" ht="15" thickBot="1">
      <c r="A33" s="984"/>
      <c r="B33" s="2"/>
      <c r="C33" s="2"/>
      <c r="D33" s="121"/>
      <c r="E33" s="121"/>
      <c r="F33" s="121"/>
      <c r="G33" s="121"/>
      <c r="H33" s="121"/>
      <c r="I33" s="2"/>
      <c r="J33" s="2"/>
      <c r="K33" s="999"/>
    </row>
    <row r="34" spans="1:11" ht="15" thickBot="1">
      <c r="A34" s="984"/>
      <c r="B34" s="2"/>
      <c r="C34" s="2"/>
      <c r="D34" s="7632" t="s">
        <v>813</v>
      </c>
      <c r="E34" s="121"/>
      <c r="F34" s="121"/>
      <c r="G34" s="121"/>
      <c r="H34" s="121"/>
      <c r="I34" s="2"/>
      <c r="J34" s="2"/>
      <c r="K34" s="999"/>
    </row>
    <row r="35" spans="1:11" ht="15" customHeight="1">
      <c r="A35" s="984"/>
      <c r="B35" s="2"/>
      <c r="C35" s="2"/>
      <c r="D35" s="9037" t="s">
        <v>4973</v>
      </c>
      <c r="E35" s="9039" t="s">
        <v>4974</v>
      </c>
      <c r="F35" s="9036" t="s">
        <v>451</v>
      </c>
      <c r="G35" s="8353"/>
      <c r="H35" s="121"/>
      <c r="I35" s="2"/>
      <c r="J35" s="2"/>
      <c r="K35" s="999"/>
    </row>
    <row r="36" spans="1:11">
      <c r="A36" s="984"/>
      <c r="B36" s="2"/>
      <c r="C36" s="2"/>
      <c r="D36" s="9038"/>
      <c r="E36" s="9040"/>
      <c r="F36" s="7625" t="s">
        <v>2749</v>
      </c>
      <c r="G36" s="7626" t="s">
        <v>3347</v>
      </c>
      <c r="H36" s="121"/>
      <c r="I36" s="2"/>
      <c r="J36" s="2"/>
      <c r="K36" s="999"/>
    </row>
    <row r="37" spans="1:11">
      <c r="A37" s="984"/>
      <c r="B37" s="2"/>
      <c r="C37" s="2"/>
      <c r="D37" s="1000" t="s">
        <v>4983</v>
      </c>
      <c r="E37" s="99"/>
      <c r="F37" s="99"/>
      <c r="G37" s="1939"/>
      <c r="H37" s="121"/>
      <c r="I37" s="2"/>
      <c r="J37" s="2"/>
      <c r="K37" s="999"/>
    </row>
    <row r="38" spans="1:11">
      <c r="A38" s="984"/>
      <c r="B38" s="2"/>
      <c r="C38" s="2"/>
      <c r="D38" s="1001" t="s">
        <v>4976</v>
      </c>
      <c r="E38" s="99"/>
      <c r="F38" s="99"/>
      <c r="G38" s="1939"/>
      <c r="H38" s="121"/>
      <c r="I38" s="2"/>
      <c r="J38" s="2"/>
      <c r="K38" s="999"/>
    </row>
    <row r="39" spans="1:11">
      <c r="A39" s="984"/>
      <c r="B39" s="2"/>
      <c r="C39" s="2"/>
      <c r="D39" s="1001" t="s">
        <v>4977</v>
      </c>
      <c r="E39" s="99"/>
      <c r="F39" s="99"/>
      <c r="G39" s="1939"/>
      <c r="H39" s="121"/>
      <c r="I39" s="2"/>
      <c r="J39" s="2"/>
      <c r="K39" s="999"/>
    </row>
    <row r="40" spans="1:11">
      <c r="A40" s="984"/>
      <c r="B40" s="2"/>
      <c r="C40" s="2"/>
      <c r="D40" s="1001" t="s">
        <v>4978</v>
      </c>
      <c r="E40" s="99"/>
      <c r="F40" s="99"/>
      <c r="G40" s="1939"/>
      <c r="H40" s="121"/>
      <c r="I40" s="2"/>
      <c r="J40" s="2"/>
      <c r="K40" s="999"/>
    </row>
    <row r="41" spans="1:11">
      <c r="A41" s="984"/>
      <c r="B41" s="2"/>
      <c r="C41" s="2"/>
      <c r="D41" s="1001" t="s">
        <v>4979</v>
      </c>
      <c r="E41" s="99"/>
      <c r="F41" s="99"/>
      <c r="G41" s="1939"/>
      <c r="H41" s="121"/>
      <c r="I41" s="2"/>
      <c r="J41" s="2"/>
      <c r="K41" s="999"/>
    </row>
    <row r="42" spans="1:11">
      <c r="A42" s="984"/>
      <c r="B42" s="2"/>
      <c r="C42" s="2"/>
      <c r="D42" s="1001" t="s">
        <v>4980</v>
      </c>
      <c r="E42" s="99"/>
      <c r="F42" s="99"/>
      <c r="G42" s="1939"/>
      <c r="H42" s="121"/>
      <c r="I42" s="2"/>
      <c r="J42" s="2"/>
      <c r="K42" s="999"/>
    </row>
    <row r="43" spans="1:11">
      <c r="A43" s="984"/>
      <c r="B43" s="2"/>
      <c r="C43" s="2"/>
      <c r="D43" s="1001" t="s">
        <v>4981</v>
      </c>
      <c r="E43" s="99"/>
      <c r="F43" s="99"/>
      <c r="G43" s="1939"/>
      <c r="H43" s="121"/>
      <c r="I43" s="2"/>
      <c r="J43" s="2"/>
      <c r="K43" s="999"/>
    </row>
    <row r="44" spans="1:11" ht="15" thickBot="1">
      <c r="A44" s="984"/>
      <c r="B44" s="2"/>
      <c r="C44" s="2"/>
      <c r="D44" s="7627" t="s">
        <v>544</v>
      </c>
      <c r="E44" s="1002">
        <f>SUM(E37:E43)</f>
        <v>0</v>
      </c>
      <c r="F44" s="1002">
        <f>SUM(F37:F43)</f>
        <v>0</v>
      </c>
      <c r="G44" s="1003">
        <f>SUM(G37:G43)</f>
        <v>0</v>
      </c>
      <c r="H44" s="121"/>
      <c r="I44" s="2"/>
      <c r="J44" s="2"/>
      <c r="K44" s="999"/>
    </row>
    <row r="45" spans="1:11" ht="15.6" thickTop="1" thickBot="1">
      <c r="A45" s="984"/>
      <c r="B45" s="2"/>
      <c r="C45" s="2"/>
      <c r="D45" s="7628" t="s">
        <v>1003</v>
      </c>
      <c r="E45" s="7629"/>
      <c r="F45" s="7633">
        <f>F44-'Page 2'!L75</f>
        <v>0</v>
      </c>
      <c r="G45" s="7634">
        <f>G44-'Page 2'!M75</f>
        <v>0</v>
      </c>
      <c r="H45" s="121"/>
      <c r="I45" s="2"/>
      <c r="J45" s="2"/>
      <c r="K45" s="999"/>
    </row>
    <row r="46" spans="1:11" ht="15" thickBot="1">
      <c r="A46" s="984"/>
      <c r="B46" s="2"/>
      <c r="C46" s="2"/>
      <c r="D46" s="121"/>
      <c r="E46" s="121"/>
      <c r="F46" s="121"/>
      <c r="G46" s="121"/>
      <c r="H46" s="121"/>
      <c r="I46" s="2"/>
      <c r="J46" s="2"/>
      <c r="K46" s="999"/>
    </row>
    <row r="47" spans="1:11" ht="15" thickBot="1">
      <c r="A47" s="984"/>
      <c r="B47" s="2"/>
      <c r="C47" s="2"/>
      <c r="D47" s="7632" t="s">
        <v>818</v>
      </c>
      <c r="E47" s="121"/>
      <c r="F47" s="121"/>
      <c r="G47" s="121"/>
      <c r="H47" s="121"/>
      <c r="I47" s="2"/>
      <c r="J47" s="2"/>
      <c r="K47" s="999"/>
    </row>
    <row r="48" spans="1:11" ht="15" customHeight="1">
      <c r="A48" s="984"/>
      <c r="B48" s="2"/>
      <c r="C48" s="2"/>
      <c r="D48" s="9037" t="s">
        <v>4973</v>
      </c>
      <c r="E48" s="9039" t="s">
        <v>4974</v>
      </c>
      <c r="F48" s="9036" t="s">
        <v>451</v>
      </c>
      <c r="G48" s="8353"/>
      <c r="H48" s="121"/>
      <c r="I48" s="2"/>
      <c r="J48" s="2"/>
      <c r="K48" s="999"/>
    </row>
    <row r="49" spans="1:11">
      <c r="A49" s="984"/>
      <c r="B49" s="2"/>
      <c r="C49" s="2"/>
      <c r="D49" s="9038"/>
      <c r="E49" s="9040"/>
      <c r="F49" s="7625" t="s">
        <v>2749</v>
      </c>
      <c r="G49" s="7626" t="s">
        <v>3347</v>
      </c>
      <c r="H49" s="121"/>
      <c r="I49" s="2"/>
      <c r="J49" s="2"/>
      <c r="K49" s="999"/>
    </row>
    <row r="50" spans="1:11">
      <c r="A50" s="984"/>
      <c r="B50" s="2"/>
      <c r="C50" s="2"/>
      <c r="D50" s="1000" t="s">
        <v>4983</v>
      </c>
      <c r="E50" s="99"/>
      <c r="F50" s="99"/>
      <c r="G50" s="1939"/>
      <c r="H50" s="121"/>
      <c r="I50" s="2"/>
      <c r="J50" s="2"/>
      <c r="K50" s="999"/>
    </row>
    <row r="51" spans="1:11">
      <c r="A51" s="984"/>
      <c r="B51" s="2"/>
      <c r="C51" s="2"/>
      <c r="D51" s="1001" t="s">
        <v>4976</v>
      </c>
      <c r="E51" s="99"/>
      <c r="F51" s="99"/>
      <c r="G51" s="1939"/>
      <c r="H51" s="121"/>
      <c r="I51" s="2"/>
      <c r="J51" s="2"/>
      <c r="K51" s="999"/>
    </row>
    <row r="52" spans="1:11">
      <c r="A52" s="984"/>
      <c r="B52" s="2"/>
      <c r="C52" s="2"/>
      <c r="D52" s="1001" t="s">
        <v>4977</v>
      </c>
      <c r="E52" s="99"/>
      <c r="F52" s="99"/>
      <c r="G52" s="1939"/>
      <c r="H52" s="121"/>
      <c r="I52" s="2"/>
      <c r="J52" s="2"/>
      <c r="K52" s="999"/>
    </row>
    <row r="53" spans="1:11">
      <c r="A53" s="984"/>
      <c r="B53" s="2"/>
      <c r="C53" s="2"/>
      <c r="D53" s="1001" t="s">
        <v>4978</v>
      </c>
      <c r="E53" s="99"/>
      <c r="F53" s="99"/>
      <c r="G53" s="1939"/>
      <c r="H53" s="121"/>
      <c r="I53" s="2"/>
      <c r="J53" s="2"/>
      <c r="K53" s="999"/>
    </row>
    <row r="54" spans="1:11">
      <c r="A54" s="984"/>
      <c r="B54" s="2"/>
      <c r="C54" s="2"/>
      <c r="D54" s="1001" t="s">
        <v>4979</v>
      </c>
      <c r="E54" s="99"/>
      <c r="F54" s="99"/>
      <c r="G54" s="1939"/>
      <c r="H54" s="121"/>
      <c r="I54" s="2"/>
      <c r="J54" s="2"/>
      <c r="K54" s="999"/>
    </row>
    <row r="55" spans="1:11">
      <c r="A55" s="984"/>
      <c r="B55" s="2"/>
      <c r="C55" s="2"/>
      <c r="D55" s="1001" t="s">
        <v>4980</v>
      </c>
      <c r="E55" s="99"/>
      <c r="F55" s="99"/>
      <c r="G55" s="1939"/>
      <c r="H55" s="121"/>
      <c r="I55" s="2"/>
      <c r="J55" s="2"/>
      <c r="K55" s="999"/>
    </row>
    <row r="56" spans="1:11">
      <c r="A56" s="984"/>
      <c r="B56" s="2"/>
      <c r="C56" s="2"/>
      <c r="D56" s="1001" t="s">
        <v>4981</v>
      </c>
      <c r="E56" s="99"/>
      <c r="F56" s="99"/>
      <c r="G56" s="1939"/>
      <c r="H56" s="121"/>
      <c r="I56" s="2"/>
      <c r="J56" s="2"/>
      <c r="K56" s="999"/>
    </row>
    <row r="57" spans="1:11" ht="15" thickBot="1">
      <c r="A57" s="984"/>
      <c r="B57" s="2"/>
      <c r="C57" s="2"/>
      <c r="D57" s="7627" t="s">
        <v>544</v>
      </c>
      <c r="E57" s="1002">
        <f>SUM(E50:E56)</f>
        <v>0</v>
      </c>
      <c r="F57" s="1002">
        <f>SUM(F50:F56)</f>
        <v>0</v>
      </c>
      <c r="G57" s="1003">
        <f>SUM(G50:G56)</f>
        <v>0</v>
      </c>
      <c r="H57" s="121"/>
      <c r="I57" s="2"/>
      <c r="J57" s="2"/>
      <c r="K57" s="999"/>
    </row>
    <row r="58" spans="1:11" ht="15.6" thickTop="1" thickBot="1">
      <c r="A58" s="984"/>
      <c r="B58" s="2"/>
      <c r="C58" s="2"/>
      <c r="D58" s="7628" t="s">
        <v>1003</v>
      </c>
      <c r="E58" s="7629"/>
      <c r="F58" s="7633">
        <f>F57-'Page 2'!L80</f>
        <v>0</v>
      </c>
      <c r="G58" s="7634">
        <f>G57-'Page 2'!M80</f>
        <v>0</v>
      </c>
      <c r="H58" s="121"/>
      <c r="I58" s="2"/>
      <c r="J58" s="2"/>
      <c r="K58" s="999"/>
    </row>
    <row r="59" spans="1:11" ht="15" thickBot="1">
      <c r="A59" s="984"/>
      <c r="B59" s="2"/>
      <c r="C59" s="2"/>
      <c r="D59" s="121"/>
      <c r="E59" s="121"/>
      <c r="F59" s="121"/>
      <c r="G59" s="121"/>
      <c r="H59" s="121"/>
      <c r="I59" s="2"/>
      <c r="J59" s="2"/>
      <c r="K59" s="999"/>
    </row>
    <row r="60" spans="1:11" ht="15" thickBot="1">
      <c r="A60" s="984"/>
      <c r="B60" s="2"/>
      <c r="C60" s="2"/>
      <c r="D60" s="7632" t="s">
        <v>4984</v>
      </c>
      <c r="E60" s="121"/>
      <c r="F60" s="121"/>
      <c r="G60" s="121"/>
      <c r="H60" s="121"/>
      <c r="I60" s="2"/>
      <c r="J60" s="2"/>
      <c r="K60" s="999"/>
    </row>
    <row r="61" spans="1:11" ht="15" customHeight="1">
      <c r="A61" s="984"/>
      <c r="B61" s="2"/>
      <c r="C61" s="2"/>
      <c r="D61" s="9037" t="s">
        <v>4973</v>
      </c>
      <c r="E61" s="9039" t="s">
        <v>4974</v>
      </c>
      <c r="F61" s="9036" t="s">
        <v>451</v>
      </c>
      <c r="G61" s="8353"/>
      <c r="H61" s="121"/>
      <c r="I61" s="2"/>
      <c r="J61" s="2"/>
      <c r="K61" s="999"/>
    </row>
    <row r="62" spans="1:11">
      <c r="A62" s="984"/>
      <c r="B62" s="2"/>
      <c r="C62" s="2"/>
      <c r="D62" s="9038"/>
      <c r="E62" s="9040"/>
      <c r="F62" s="7625" t="s">
        <v>2749</v>
      </c>
      <c r="G62" s="7626" t="s">
        <v>3347</v>
      </c>
      <c r="H62" s="121"/>
      <c r="I62" s="2"/>
      <c r="J62" s="2"/>
      <c r="K62" s="999"/>
    </row>
    <row r="63" spans="1:11">
      <c r="A63" s="984"/>
      <c r="B63" s="2"/>
      <c r="C63" s="2"/>
      <c r="D63" s="1000" t="s">
        <v>4975</v>
      </c>
      <c r="E63" s="99"/>
      <c r="F63" s="99"/>
      <c r="G63" s="1939"/>
      <c r="H63" s="121"/>
      <c r="I63" s="2"/>
      <c r="J63" s="2"/>
      <c r="K63" s="999"/>
    </row>
    <row r="64" spans="1:11">
      <c r="A64" s="984"/>
      <c r="B64" s="2"/>
      <c r="C64" s="2"/>
      <c r="D64" s="1001" t="s">
        <v>4976</v>
      </c>
      <c r="E64" s="99"/>
      <c r="F64" s="99"/>
      <c r="G64" s="1939"/>
      <c r="H64" s="121"/>
      <c r="I64" s="2"/>
      <c r="J64" s="2"/>
      <c r="K64" s="999"/>
    </row>
    <row r="65" spans="1:11">
      <c r="A65" s="984"/>
      <c r="B65" s="2"/>
      <c r="C65" s="2"/>
      <c r="D65" s="1001" t="s">
        <v>4977</v>
      </c>
      <c r="E65" s="99"/>
      <c r="F65" s="99"/>
      <c r="G65" s="1939"/>
      <c r="H65" s="121"/>
      <c r="I65" s="2"/>
      <c r="J65" s="2"/>
      <c r="K65" s="999"/>
    </row>
    <row r="66" spans="1:11">
      <c r="A66" s="984"/>
      <c r="B66" s="2"/>
      <c r="C66" s="2"/>
      <c r="D66" s="1001" t="s">
        <v>4978</v>
      </c>
      <c r="E66" s="99"/>
      <c r="F66" s="99"/>
      <c r="G66" s="1939"/>
      <c r="H66" s="121"/>
      <c r="I66" s="2"/>
      <c r="J66" s="2"/>
      <c r="K66" s="999"/>
    </row>
    <row r="67" spans="1:11">
      <c r="A67" s="984"/>
      <c r="B67" s="2"/>
      <c r="C67" s="2"/>
      <c r="D67" s="1001" t="s">
        <v>4979</v>
      </c>
      <c r="E67" s="99"/>
      <c r="F67" s="99"/>
      <c r="G67" s="1939"/>
      <c r="H67" s="121"/>
      <c r="I67" s="2"/>
      <c r="J67" s="2"/>
      <c r="K67" s="999"/>
    </row>
    <row r="68" spans="1:11">
      <c r="A68" s="984"/>
      <c r="B68" s="2"/>
      <c r="C68" s="2"/>
      <c r="D68" s="1001" t="s">
        <v>4980</v>
      </c>
      <c r="E68" s="99"/>
      <c r="F68" s="99"/>
      <c r="G68" s="1939"/>
      <c r="H68" s="121"/>
      <c r="I68" s="2"/>
      <c r="J68" s="2"/>
      <c r="K68" s="999"/>
    </row>
    <row r="69" spans="1:11">
      <c r="A69" s="984"/>
      <c r="B69" s="2"/>
      <c r="C69" s="2"/>
      <c r="D69" s="1001" t="s">
        <v>4981</v>
      </c>
      <c r="E69" s="99"/>
      <c r="F69" s="99"/>
      <c r="G69" s="1939"/>
      <c r="H69" s="121"/>
      <c r="I69" s="2"/>
      <c r="J69" s="2"/>
      <c r="K69" s="999"/>
    </row>
    <row r="70" spans="1:11" ht="15" thickBot="1">
      <c r="A70" s="984"/>
      <c r="B70" s="2"/>
      <c r="C70" s="2"/>
      <c r="D70" s="7627" t="s">
        <v>544</v>
      </c>
      <c r="E70" s="1002">
        <f>SUM(E63:E69)</f>
        <v>0</v>
      </c>
      <c r="F70" s="1002">
        <f>SUM(F63:F69)</f>
        <v>0</v>
      </c>
      <c r="G70" s="1003">
        <f>SUM(G63:G69)</f>
        <v>0</v>
      </c>
      <c r="H70" s="121"/>
      <c r="I70" s="2"/>
      <c r="J70" s="2"/>
      <c r="K70" s="999"/>
    </row>
    <row r="71" spans="1:11" ht="15.6" thickTop="1" thickBot="1">
      <c r="A71" s="984"/>
      <c r="B71" s="2"/>
      <c r="C71" s="2"/>
      <c r="D71" s="7628" t="s">
        <v>1003</v>
      </c>
      <c r="E71" s="7629"/>
      <c r="F71" s="7633">
        <f>F70-'Page 2'!L83</f>
        <v>0</v>
      </c>
      <c r="G71" s="7634">
        <f>G70-'Page 2'!M83</f>
        <v>0</v>
      </c>
      <c r="H71" s="121"/>
      <c r="I71" s="2"/>
      <c r="J71" s="2"/>
      <c r="K71" s="999"/>
    </row>
    <row r="72" spans="1:11" ht="15" thickBot="1">
      <c r="A72" s="984"/>
      <c r="B72" s="2"/>
      <c r="C72" s="2"/>
      <c r="D72" s="121"/>
      <c r="E72" s="121"/>
      <c r="F72" s="121"/>
      <c r="G72" s="121"/>
      <c r="H72" s="121"/>
      <c r="I72" s="2"/>
      <c r="J72" s="2"/>
      <c r="K72" s="999"/>
    </row>
    <row r="73" spans="1:11" ht="15" thickBot="1">
      <c r="A73" s="984"/>
      <c r="B73" s="2"/>
      <c r="C73" s="2"/>
      <c r="D73" s="7632" t="s">
        <v>4931</v>
      </c>
      <c r="E73" s="121"/>
      <c r="F73" s="121"/>
      <c r="G73" s="121"/>
      <c r="H73" s="121"/>
      <c r="I73" s="2"/>
      <c r="J73" s="2"/>
      <c r="K73" s="999"/>
    </row>
    <row r="74" spans="1:11" ht="15" customHeight="1">
      <c r="A74" s="984"/>
      <c r="B74" s="2"/>
      <c r="C74" s="2"/>
      <c r="D74" s="9037" t="s">
        <v>4973</v>
      </c>
      <c r="E74" s="9039" t="s">
        <v>4974</v>
      </c>
      <c r="F74" s="9036" t="s">
        <v>451</v>
      </c>
      <c r="G74" s="8353"/>
      <c r="H74" s="121"/>
      <c r="I74" s="2"/>
      <c r="J74" s="2"/>
      <c r="K74" s="999"/>
    </row>
    <row r="75" spans="1:11">
      <c r="A75" s="984"/>
      <c r="B75" s="2"/>
      <c r="C75" s="2"/>
      <c r="D75" s="9038"/>
      <c r="E75" s="9040"/>
      <c r="F75" s="7625" t="s">
        <v>2749</v>
      </c>
      <c r="G75" s="7626" t="s">
        <v>3347</v>
      </c>
      <c r="H75" s="121"/>
      <c r="I75" s="2"/>
      <c r="J75" s="2"/>
      <c r="K75" s="999"/>
    </row>
    <row r="76" spans="1:11">
      <c r="A76" s="984"/>
      <c r="B76" s="2"/>
      <c r="C76" s="2"/>
      <c r="D76" s="1000" t="s">
        <v>4975</v>
      </c>
      <c r="E76" s="99"/>
      <c r="F76" s="99"/>
      <c r="G76" s="1939"/>
      <c r="H76" s="121"/>
      <c r="I76" s="2"/>
      <c r="J76" s="2"/>
      <c r="K76" s="999"/>
    </row>
    <row r="77" spans="1:11">
      <c r="A77" s="984"/>
      <c r="B77" s="2"/>
      <c r="C77" s="2"/>
      <c r="D77" s="1001" t="s">
        <v>4976</v>
      </c>
      <c r="E77" s="99"/>
      <c r="F77" s="99"/>
      <c r="G77" s="1939"/>
      <c r="H77" s="121"/>
      <c r="I77" s="2"/>
      <c r="J77" s="2"/>
      <c r="K77" s="999"/>
    </row>
    <row r="78" spans="1:11">
      <c r="A78" s="984"/>
      <c r="B78" s="2"/>
      <c r="C78" s="2"/>
      <c r="D78" s="1001" t="s">
        <v>4977</v>
      </c>
      <c r="E78" s="99"/>
      <c r="F78" s="99"/>
      <c r="G78" s="1939"/>
      <c r="H78" s="121"/>
      <c r="I78" s="2"/>
      <c r="J78" s="2"/>
      <c r="K78" s="999"/>
    </row>
    <row r="79" spans="1:11">
      <c r="A79" s="984"/>
      <c r="B79" s="2"/>
      <c r="C79" s="2"/>
      <c r="D79" s="1001" t="s">
        <v>4978</v>
      </c>
      <c r="E79" s="99"/>
      <c r="F79" s="99"/>
      <c r="G79" s="1939"/>
      <c r="H79" s="121"/>
      <c r="I79" s="2"/>
      <c r="J79" s="2"/>
      <c r="K79" s="999"/>
    </row>
    <row r="80" spans="1:11">
      <c r="A80" s="984"/>
      <c r="B80" s="2"/>
      <c r="C80" s="2"/>
      <c r="D80" s="1001" t="s">
        <v>4979</v>
      </c>
      <c r="E80" s="99"/>
      <c r="F80" s="99"/>
      <c r="G80" s="1939"/>
      <c r="H80" s="121"/>
      <c r="I80" s="2"/>
      <c r="J80" s="2"/>
      <c r="K80" s="999"/>
    </row>
    <row r="81" spans="1:11">
      <c r="A81" s="984"/>
      <c r="B81" s="2"/>
      <c r="C81" s="2"/>
      <c r="D81" s="1001" t="s">
        <v>4980</v>
      </c>
      <c r="E81" s="99"/>
      <c r="F81" s="99"/>
      <c r="G81" s="1939"/>
      <c r="H81" s="121"/>
      <c r="I81" s="2"/>
      <c r="J81" s="2"/>
      <c r="K81" s="999"/>
    </row>
    <row r="82" spans="1:11">
      <c r="A82" s="984"/>
      <c r="B82" s="2"/>
      <c r="C82" s="2"/>
      <c r="D82" s="1001" t="s">
        <v>4981</v>
      </c>
      <c r="E82" s="99"/>
      <c r="F82" s="99"/>
      <c r="G82" s="1939"/>
      <c r="H82" s="121"/>
      <c r="I82" s="2"/>
      <c r="J82" s="2"/>
      <c r="K82" s="999"/>
    </row>
    <row r="83" spans="1:11" ht="15" thickBot="1">
      <c r="A83" s="984"/>
      <c r="B83" s="2"/>
      <c r="C83" s="2"/>
      <c r="D83" s="7627" t="s">
        <v>544</v>
      </c>
      <c r="E83" s="1002">
        <f>SUM(E76:E82)</f>
        <v>0</v>
      </c>
      <c r="F83" s="1002">
        <f>SUM(F76:F82)</f>
        <v>0</v>
      </c>
      <c r="G83" s="1003">
        <f>SUM(G76:G82)</f>
        <v>0</v>
      </c>
      <c r="H83" s="121"/>
      <c r="I83" s="2"/>
      <c r="J83" s="2"/>
      <c r="K83" s="999"/>
    </row>
    <row r="84" spans="1:11" ht="15.6" thickTop="1" thickBot="1">
      <c r="A84" s="984"/>
      <c r="B84" s="2"/>
      <c r="C84" s="2"/>
      <c r="D84" s="7628" t="s">
        <v>1003</v>
      </c>
      <c r="E84" s="7629"/>
      <c r="F84" s="7633">
        <f>F83-'Page 2'!L132</f>
        <v>0</v>
      </c>
      <c r="G84" s="7634">
        <f>G83-'Page 2'!M132</f>
        <v>0</v>
      </c>
      <c r="H84" s="121"/>
      <c r="I84" s="2"/>
      <c r="J84" s="2"/>
      <c r="K84" s="999"/>
    </row>
    <row r="85" spans="1:11">
      <c r="A85" s="984"/>
      <c r="B85" s="2"/>
      <c r="C85" s="2"/>
      <c r="D85" s="121"/>
      <c r="E85" s="121"/>
      <c r="F85" s="121"/>
      <c r="G85" s="121"/>
      <c r="H85" s="121"/>
      <c r="I85" s="2"/>
      <c r="J85" s="685"/>
      <c r="K85" s="999"/>
    </row>
    <row r="86" spans="1:11">
      <c r="A86" s="984"/>
      <c r="B86" s="999"/>
      <c r="C86" s="999"/>
      <c r="D86" s="999"/>
      <c r="E86" s="999"/>
      <c r="F86" s="999"/>
      <c r="G86" s="999"/>
      <c r="H86" s="999"/>
      <c r="I86" s="999"/>
      <c r="J86" s="999"/>
      <c r="K86" s="999"/>
    </row>
  </sheetData>
  <mergeCells count="21">
    <mergeCell ref="D4:H4"/>
    <mergeCell ref="D5:H5"/>
    <mergeCell ref="C3:H3"/>
    <mergeCell ref="E9:E10"/>
    <mergeCell ref="D9:D10"/>
    <mergeCell ref="F9:G9"/>
    <mergeCell ref="D22:D23"/>
    <mergeCell ref="E22:E23"/>
    <mergeCell ref="D35:D36"/>
    <mergeCell ref="E35:E36"/>
    <mergeCell ref="F22:G22"/>
    <mergeCell ref="F35:G35"/>
    <mergeCell ref="F48:G48"/>
    <mergeCell ref="F61:G61"/>
    <mergeCell ref="F74:G74"/>
    <mergeCell ref="D74:D75"/>
    <mergeCell ref="E74:E75"/>
    <mergeCell ref="D48:D49"/>
    <mergeCell ref="E48:E49"/>
    <mergeCell ref="D61:D62"/>
    <mergeCell ref="E61:E62"/>
  </mergeCells>
  <hyperlinks>
    <hyperlink ref="J2" location="Index!C127" display="Index" xr:uid="{99666890-C5E4-4C0B-9979-BD33A621FDE5}"/>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9" tint="-0.499984740745262"/>
  </sheetPr>
  <dimension ref="A1:O66"/>
  <sheetViews>
    <sheetView zoomScale="70" zoomScaleNormal="70" workbookViewId="0">
      <selection activeCell="E64" sqref="E64"/>
    </sheetView>
  </sheetViews>
  <sheetFormatPr defaultColWidth="0" defaultRowHeight="14.4" zeroHeight="1"/>
  <cols>
    <col min="1" max="1" width="3.109375" customWidth="1"/>
    <col min="2" max="2" width="9.109375" customWidth="1"/>
    <col min="3" max="3" width="29.109375" customWidth="1"/>
    <col min="4" max="4" width="17" customWidth="1"/>
    <col min="5" max="5" width="17.6640625" customWidth="1"/>
    <col min="6" max="7" width="17.44140625" customWidth="1"/>
    <col min="8" max="9" width="28.33203125" customWidth="1"/>
    <col min="10" max="10" width="24.44140625" customWidth="1"/>
    <col min="11" max="11" width="22.33203125" bestFit="1" customWidth="1"/>
    <col min="12" max="12" width="22.33203125" customWidth="1"/>
    <col min="13" max="13" width="21.109375" customWidth="1"/>
    <col min="14" max="15" width="9.109375" customWidth="1"/>
    <col min="16" max="16384" width="9.109375" hidden="1"/>
  </cols>
  <sheetData>
    <row r="1" spans="1:15">
      <c r="A1" s="261"/>
      <c r="B1" s="261"/>
      <c r="C1" s="261"/>
      <c r="D1" s="261"/>
      <c r="E1" s="261"/>
      <c r="F1" s="261"/>
      <c r="G1" s="261"/>
      <c r="H1" s="261"/>
      <c r="I1" s="261"/>
      <c r="J1" s="261"/>
      <c r="K1" s="261"/>
      <c r="L1" s="261"/>
      <c r="M1" s="261"/>
      <c r="N1" s="261"/>
      <c r="O1" s="261"/>
    </row>
    <row r="2" spans="1:15" ht="15" thickBot="1">
      <c r="A2" s="261"/>
      <c r="B2" s="144" t="s">
        <v>410</v>
      </c>
      <c r="C2" s="2"/>
      <c r="D2" s="2"/>
      <c r="E2" s="2"/>
      <c r="F2" s="2"/>
      <c r="G2" s="2"/>
      <c r="H2" s="2"/>
      <c r="I2" s="2"/>
      <c r="J2" s="2"/>
      <c r="K2" s="2"/>
      <c r="L2" s="2"/>
      <c r="M2" s="2"/>
      <c r="N2" s="2204" t="s">
        <v>1</v>
      </c>
      <c r="O2" s="261"/>
    </row>
    <row r="3" spans="1:15" ht="16.2" thickBot="1">
      <c r="A3" s="261"/>
      <c r="B3" s="2"/>
      <c r="C3" s="2758" t="s">
        <v>4985</v>
      </c>
      <c r="D3" s="7635"/>
      <c r="E3" s="7635"/>
      <c r="F3" s="7635"/>
      <c r="G3" s="7635"/>
      <c r="H3" s="7636"/>
      <c r="I3" s="2"/>
      <c r="J3" s="2"/>
      <c r="K3" s="2"/>
      <c r="L3" s="2"/>
      <c r="M3" s="39"/>
      <c r="N3" s="2"/>
      <c r="O3" s="261"/>
    </row>
    <row r="4" spans="1:15" ht="15.6">
      <c r="A4" s="261"/>
      <c r="B4" s="2"/>
      <c r="C4" s="7370" t="s">
        <v>723</v>
      </c>
      <c r="D4" s="8946" t="str">
        <f>+B.1!F4</f>
        <v>ABC Company</v>
      </c>
      <c r="E4" s="8000"/>
      <c r="F4" s="8000"/>
      <c r="G4" s="8000"/>
      <c r="H4" s="8947"/>
      <c r="I4" s="2"/>
      <c r="J4" s="2"/>
      <c r="K4" s="2"/>
      <c r="L4" s="2"/>
      <c r="M4" s="2"/>
      <c r="N4" s="2"/>
      <c r="O4" s="261"/>
    </row>
    <row r="5" spans="1:15" ht="16.2" thickBot="1">
      <c r="A5" s="261"/>
      <c r="B5" s="2"/>
      <c r="C5" s="4395" t="s">
        <v>724</v>
      </c>
      <c r="D5" s="8866" t="str">
        <f>A!F5</f>
        <v>31 December 202x</v>
      </c>
      <c r="E5" s="8867"/>
      <c r="F5" s="8867"/>
      <c r="G5" s="8867"/>
      <c r="H5" s="8868"/>
      <c r="I5" s="2"/>
      <c r="J5" s="2"/>
      <c r="K5" s="2"/>
      <c r="L5" s="2"/>
      <c r="M5" s="2"/>
      <c r="N5" s="2"/>
      <c r="O5" s="261"/>
    </row>
    <row r="6" spans="1:15">
      <c r="A6" s="261"/>
      <c r="B6" s="2"/>
      <c r="C6" s="2"/>
      <c r="D6" s="2"/>
      <c r="E6" s="2"/>
      <c r="F6" s="2"/>
      <c r="G6" s="2"/>
      <c r="H6" s="2"/>
      <c r="I6" s="2"/>
      <c r="J6" s="2"/>
      <c r="K6" s="2"/>
      <c r="L6" s="2"/>
      <c r="M6" s="2"/>
      <c r="N6" s="2"/>
      <c r="O6" s="261"/>
    </row>
    <row r="7" spans="1:15" ht="15" thickBot="1">
      <c r="A7" s="261"/>
      <c r="B7" s="2"/>
      <c r="C7" s="2"/>
      <c r="D7" s="2"/>
      <c r="E7" s="2"/>
      <c r="F7" s="2"/>
      <c r="G7" s="2"/>
      <c r="H7" s="2"/>
      <c r="I7" s="2"/>
      <c r="J7" s="2"/>
      <c r="K7" s="2"/>
      <c r="L7" s="2"/>
      <c r="M7" s="2"/>
      <c r="N7" s="2"/>
      <c r="O7" s="261"/>
    </row>
    <row r="8" spans="1:15" s="102" customFormat="1" ht="48.75" customHeight="1" thickBot="1">
      <c r="A8" s="184"/>
      <c r="B8" s="203"/>
      <c r="C8" s="9041" t="s">
        <v>4986</v>
      </c>
      <c r="D8" s="7638" t="s">
        <v>4987</v>
      </c>
      <c r="E8" s="7639" t="s">
        <v>4988</v>
      </c>
      <c r="F8" s="7639" t="s">
        <v>4989</v>
      </c>
      <c r="G8" s="7639" t="s">
        <v>4990</v>
      </c>
      <c r="H8" s="9043" t="s">
        <v>4991</v>
      </c>
      <c r="I8" s="9043"/>
      <c r="J8" s="9043"/>
      <c r="K8" s="9043" t="s">
        <v>4992</v>
      </c>
      <c r="L8" s="9043"/>
      <c r="M8" s="9043"/>
      <c r="N8" s="203"/>
      <c r="O8" s="184"/>
    </row>
    <row r="9" spans="1:15" s="102" customFormat="1" ht="36" customHeight="1">
      <c r="A9" s="184"/>
      <c r="B9" s="203"/>
      <c r="C9" s="9042"/>
      <c r="D9" s="7640" t="s">
        <v>4993</v>
      </c>
      <c r="E9" s="7640" t="s">
        <v>4993</v>
      </c>
      <c r="F9" s="7640" t="s">
        <v>4993</v>
      </c>
      <c r="G9" s="7641" t="s">
        <v>4994</v>
      </c>
      <c r="H9" s="7637" t="s">
        <v>4995</v>
      </c>
      <c r="I9" s="7637" t="s">
        <v>4996</v>
      </c>
      <c r="J9" s="7637" t="s">
        <v>4996</v>
      </c>
      <c r="K9" s="7637" t="s">
        <v>4997</v>
      </c>
      <c r="L9" s="7637" t="s">
        <v>4996</v>
      </c>
      <c r="M9" s="7637" t="s">
        <v>4996</v>
      </c>
      <c r="N9" s="203"/>
      <c r="O9" s="184"/>
    </row>
    <row r="10" spans="1:15" s="102" customFormat="1" ht="13.8">
      <c r="A10" s="184"/>
      <c r="B10" s="203">
        <v>1</v>
      </c>
      <c r="C10" s="7642"/>
      <c r="D10" s="7643"/>
      <c r="E10" s="7643"/>
      <c r="F10" s="7643"/>
      <c r="G10" s="7643"/>
      <c r="H10" s="7643"/>
      <c r="I10" s="7643"/>
      <c r="J10" s="7643"/>
      <c r="K10" s="7643"/>
      <c r="L10" s="7643"/>
      <c r="M10" s="7644"/>
      <c r="N10" s="203"/>
      <c r="O10" s="184"/>
    </row>
    <row r="11" spans="1:15" s="102" customFormat="1" ht="13.8">
      <c r="A11" s="184"/>
      <c r="B11" s="203">
        <v>2</v>
      </c>
      <c r="C11" s="7642"/>
      <c r="D11" s="7643"/>
      <c r="E11" s="7643"/>
      <c r="F11" s="7643"/>
      <c r="G11" s="7643"/>
      <c r="H11" s="7643"/>
      <c r="I11" s="7643"/>
      <c r="J11" s="7643"/>
      <c r="K11" s="7643"/>
      <c r="L11" s="7643"/>
      <c r="M11" s="7644"/>
      <c r="N11" s="203"/>
      <c r="O11" s="184"/>
    </row>
    <row r="12" spans="1:15" s="102" customFormat="1" ht="13.8">
      <c r="A12" s="184"/>
      <c r="B12" s="203">
        <v>3</v>
      </c>
      <c r="C12" s="7642"/>
      <c r="D12" s="7643"/>
      <c r="E12" s="7643"/>
      <c r="F12" s="7643"/>
      <c r="G12" s="7643"/>
      <c r="H12" s="7643"/>
      <c r="I12" s="7643"/>
      <c r="J12" s="7643"/>
      <c r="K12" s="7643"/>
      <c r="L12" s="7643"/>
      <c r="M12" s="7644"/>
      <c r="N12" s="203"/>
      <c r="O12" s="184"/>
    </row>
    <row r="13" spans="1:15" s="102" customFormat="1" ht="13.8">
      <c r="A13" s="184"/>
      <c r="B13" s="203">
        <v>4</v>
      </c>
      <c r="C13" s="7642"/>
      <c r="D13" s="7643"/>
      <c r="E13" s="7643"/>
      <c r="F13" s="7643"/>
      <c r="G13" s="7643"/>
      <c r="H13" s="7643"/>
      <c r="I13" s="7643"/>
      <c r="J13" s="7643"/>
      <c r="K13" s="7643"/>
      <c r="L13" s="7643"/>
      <c r="M13" s="7644"/>
      <c r="N13" s="203"/>
      <c r="O13" s="184"/>
    </row>
    <row r="14" spans="1:15" s="102" customFormat="1" ht="13.8">
      <c r="A14" s="184"/>
      <c r="B14" s="203">
        <v>5</v>
      </c>
      <c r="C14" s="7642"/>
      <c r="D14" s="7643"/>
      <c r="E14" s="7643"/>
      <c r="F14" s="7643"/>
      <c r="G14" s="7643"/>
      <c r="H14" s="7643"/>
      <c r="I14" s="7643"/>
      <c r="J14" s="7643"/>
      <c r="K14" s="7643"/>
      <c r="L14" s="7643"/>
      <c r="M14" s="7644"/>
      <c r="N14" s="203"/>
      <c r="O14" s="184"/>
    </row>
    <row r="15" spans="1:15" s="102" customFormat="1" ht="13.8">
      <c r="A15" s="184"/>
      <c r="B15" s="203">
        <v>6</v>
      </c>
      <c r="C15" s="7642"/>
      <c r="D15" s="7643"/>
      <c r="E15" s="7643"/>
      <c r="F15" s="7643"/>
      <c r="G15" s="7643"/>
      <c r="H15" s="7643"/>
      <c r="I15" s="7643"/>
      <c r="J15" s="7643"/>
      <c r="K15" s="7643"/>
      <c r="L15" s="7643"/>
      <c r="M15" s="7644"/>
      <c r="N15" s="203"/>
      <c r="O15" s="184"/>
    </row>
    <row r="16" spans="1:15" s="102" customFormat="1" ht="13.8">
      <c r="A16" s="184"/>
      <c r="B16" s="203">
        <v>7</v>
      </c>
      <c r="C16" s="7642"/>
      <c r="D16" s="7643"/>
      <c r="E16" s="7643"/>
      <c r="F16" s="7643"/>
      <c r="G16" s="7643"/>
      <c r="H16" s="7643"/>
      <c r="I16" s="7643"/>
      <c r="J16" s="7643"/>
      <c r="K16" s="7643"/>
      <c r="L16" s="7643"/>
      <c r="M16" s="7644"/>
      <c r="N16" s="203"/>
      <c r="O16" s="184"/>
    </row>
    <row r="17" spans="1:15" s="102" customFormat="1" ht="13.8">
      <c r="A17" s="184"/>
      <c r="B17" s="203">
        <v>8</v>
      </c>
      <c r="C17" s="7642"/>
      <c r="D17" s="7643"/>
      <c r="E17" s="7643"/>
      <c r="F17" s="7643"/>
      <c r="G17" s="7643"/>
      <c r="H17" s="7643"/>
      <c r="I17" s="7643"/>
      <c r="J17" s="7643"/>
      <c r="K17" s="7643"/>
      <c r="L17" s="7643"/>
      <c r="M17" s="7644"/>
      <c r="N17" s="203"/>
      <c r="O17" s="184"/>
    </row>
    <row r="18" spans="1:15" s="102" customFormat="1" ht="13.8">
      <c r="A18" s="184"/>
      <c r="B18" s="203">
        <v>9</v>
      </c>
      <c r="C18" s="7642"/>
      <c r="D18" s="7643"/>
      <c r="E18" s="7643"/>
      <c r="F18" s="7643"/>
      <c r="G18" s="7643"/>
      <c r="H18" s="7643"/>
      <c r="I18" s="7643"/>
      <c r="J18" s="7643"/>
      <c r="K18" s="7643"/>
      <c r="L18" s="7643"/>
      <c r="M18" s="7644"/>
      <c r="N18" s="203"/>
      <c r="O18" s="184"/>
    </row>
    <row r="19" spans="1:15" s="102" customFormat="1" ht="13.8">
      <c r="A19" s="184"/>
      <c r="B19" s="203">
        <v>10</v>
      </c>
      <c r="C19" s="7642"/>
      <c r="D19" s="7643"/>
      <c r="E19" s="7643"/>
      <c r="F19" s="7643"/>
      <c r="G19" s="7643"/>
      <c r="H19" s="7643"/>
      <c r="I19" s="7643"/>
      <c r="J19" s="7643"/>
      <c r="K19" s="7643"/>
      <c r="L19" s="7643"/>
      <c r="M19" s="7644"/>
      <c r="N19" s="203"/>
      <c r="O19" s="184"/>
    </row>
    <row r="20" spans="1:15" s="102" customFormat="1" ht="13.8" hidden="1">
      <c r="A20" s="184"/>
      <c r="B20" s="203">
        <v>11</v>
      </c>
      <c r="C20" s="7642"/>
      <c r="D20" s="7643"/>
      <c r="E20" s="7643"/>
      <c r="F20" s="7643"/>
      <c r="G20" s="7643"/>
      <c r="H20" s="7643"/>
      <c r="I20" s="7643"/>
      <c r="J20" s="7643"/>
      <c r="K20" s="7643"/>
      <c r="L20" s="7643"/>
      <c r="M20" s="7644"/>
      <c r="N20" s="203"/>
      <c r="O20" s="184"/>
    </row>
    <row r="21" spans="1:15" s="102" customFormat="1" ht="13.8" hidden="1">
      <c r="A21" s="184"/>
      <c r="B21" s="203">
        <v>12</v>
      </c>
      <c r="C21" s="7642"/>
      <c r="D21" s="7643"/>
      <c r="E21" s="7643"/>
      <c r="F21" s="7643"/>
      <c r="G21" s="7643"/>
      <c r="H21" s="7643"/>
      <c r="I21" s="7643"/>
      <c r="J21" s="7643"/>
      <c r="K21" s="7643"/>
      <c r="L21" s="7643"/>
      <c r="M21" s="7644"/>
      <c r="N21" s="203"/>
      <c r="O21" s="184"/>
    </row>
    <row r="22" spans="1:15" s="102" customFormat="1" ht="13.8" hidden="1">
      <c r="A22" s="184"/>
      <c r="B22" s="203">
        <v>13</v>
      </c>
      <c r="C22" s="7642"/>
      <c r="D22" s="7643"/>
      <c r="E22" s="7643"/>
      <c r="F22" s="7643"/>
      <c r="G22" s="7643"/>
      <c r="H22" s="7643"/>
      <c r="I22" s="7643"/>
      <c r="J22" s="7643"/>
      <c r="K22" s="7643"/>
      <c r="L22" s="7643"/>
      <c r="M22" s="7644"/>
      <c r="N22" s="203"/>
      <c r="O22" s="184"/>
    </row>
    <row r="23" spans="1:15" s="102" customFormat="1" ht="13.8" hidden="1">
      <c r="A23" s="184"/>
      <c r="B23" s="203">
        <v>14</v>
      </c>
      <c r="C23" s="7642"/>
      <c r="D23" s="7643"/>
      <c r="E23" s="7643"/>
      <c r="F23" s="7643"/>
      <c r="G23" s="7643"/>
      <c r="H23" s="7643"/>
      <c r="I23" s="7643"/>
      <c r="J23" s="7643"/>
      <c r="K23" s="7643"/>
      <c r="L23" s="7643"/>
      <c r="M23" s="7644"/>
      <c r="N23" s="203"/>
      <c r="O23" s="184"/>
    </row>
    <row r="24" spans="1:15" s="102" customFormat="1" ht="13.8" hidden="1">
      <c r="A24" s="184"/>
      <c r="B24" s="203">
        <v>15</v>
      </c>
      <c r="C24" s="7642"/>
      <c r="D24" s="7643"/>
      <c r="E24" s="7643"/>
      <c r="F24" s="7643"/>
      <c r="G24" s="7643"/>
      <c r="H24" s="7643"/>
      <c r="I24" s="7643"/>
      <c r="J24" s="7643"/>
      <c r="K24" s="7643"/>
      <c r="L24" s="7643"/>
      <c r="M24" s="7644"/>
      <c r="N24" s="203"/>
      <c r="O24" s="184"/>
    </row>
    <row r="25" spans="1:15" s="102" customFormat="1" ht="13.8" hidden="1">
      <c r="A25" s="184"/>
      <c r="B25" s="203">
        <v>16</v>
      </c>
      <c r="C25" s="7642"/>
      <c r="D25" s="7643"/>
      <c r="E25" s="7643"/>
      <c r="F25" s="7643"/>
      <c r="G25" s="7643"/>
      <c r="H25" s="7643"/>
      <c r="I25" s="7643"/>
      <c r="J25" s="7643"/>
      <c r="K25" s="7643"/>
      <c r="L25" s="7643"/>
      <c r="M25" s="7644"/>
      <c r="N25" s="203"/>
      <c r="O25" s="184"/>
    </row>
    <row r="26" spans="1:15" s="102" customFormat="1" ht="13.8" hidden="1">
      <c r="A26" s="184"/>
      <c r="B26" s="203">
        <v>17</v>
      </c>
      <c r="C26" s="7642"/>
      <c r="D26" s="7643"/>
      <c r="E26" s="7643"/>
      <c r="F26" s="7643"/>
      <c r="G26" s="7643"/>
      <c r="H26" s="7643"/>
      <c r="I26" s="7643"/>
      <c r="J26" s="7643"/>
      <c r="K26" s="7643"/>
      <c r="L26" s="7643"/>
      <c r="M26" s="7644"/>
      <c r="N26" s="203"/>
      <c r="O26" s="184"/>
    </row>
    <row r="27" spans="1:15" s="102" customFormat="1" ht="13.8" hidden="1">
      <c r="A27" s="184"/>
      <c r="B27" s="203">
        <v>18</v>
      </c>
      <c r="C27" s="7642"/>
      <c r="D27" s="7643"/>
      <c r="E27" s="7643"/>
      <c r="F27" s="7643"/>
      <c r="G27" s="7643"/>
      <c r="H27" s="7643"/>
      <c r="I27" s="7643"/>
      <c r="J27" s="7643"/>
      <c r="K27" s="7643"/>
      <c r="L27" s="7643"/>
      <c r="M27" s="7644"/>
      <c r="N27" s="203"/>
      <c r="O27" s="184"/>
    </row>
    <row r="28" spans="1:15" s="102" customFormat="1" ht="13.8" hidden="1">
      <c r="A28" s="184"/>
      <c r="B28" s="203">
        <v>19</v>
      </c>
      <c r="C28" s="7642"/>
      <c r="D28" s="7643"/>
      <c r="E28" s="7643"/>
      <c r="F28" s="7643"/>
      <c r="G28" s="7643"/>
      <c r="H28" s="7643"/>
      <c r="I28" s="7643"/>
      <c r="J28" s="7643"/>
      <c r="K28" s="7643"/>
      <c r="L28" s="7643"/>
      <c r="M28" s="7644"/>
      <c r="N28" s="203"/>
      <c r="O28" s="184"/>
    </row>
    <row r="29" spans="1:15" s="102" customFormat="1" ht="13.8" hidden="1">
      <c r="A29" s="184"/>
      <c r="B29" s="203">
        <v>20</v>
      </c>
      <c r="C29" s="7642"/>
      <c r="D29" s="7643"/>
      <c r="E29" s="7643"/>
      <c r="F29" s="7643"/>
      <c r="G29" s="7643"/>
      <c r="H29" s="7643"/>
      <c r="I29" s="7643"/>
      <c r="J29" s="7643"/>
      <c r="K29" s="7643"/>
      <c r="L29" s="7643"/>
      <c r="M29" s="7644"/>
      <c r="N29" s="203"/>
      <c r="O29" s="184"/>
    </row>
    <row r="30" spans="1:15" s="102" customFormat="1" ht="13.8" hidden="1">
      <c r="A30" s="184"/>
      <c r="B30" s="203">
        <v>21</v>
      </c>
      <c r="C30" s="7642"/>
      <c r="D30" s="7643"/>
      <c r="E30" s="7643"/>
      <c r="F30" s="7643"/>
      <c r="G30" s="7643"/>
      <c r="H30" s="7643"/>
      <c r="I30" s="7643"/>
      <c r="J30" s="7643"/>
      <c r="K30" s="7643"/>
      <c r="L30" s="7643"/>
      <c r="M30" s="7644"/>
      <c r="N30" s="203"/>
      <c r="O30" s="184"/>
    </row>
    <row r="31" spans="1:15" s="102" customFormat="1" ht="13.8" hidden="1">
      <c r="A31" s="184"/>
      <c r="B31" s="203">
        <v>22</v>
      </c>
      <c r="C31" s="7642"/>
      <c r="D31" s="7643"/>
      <c r="E31" s="7643"/>
      <c r="F31" s="7643"/>
      <c r="G31" s="7643"/>
      <c r="H31" s="7643"/>
      <c r="I31" s="7643"/>
      <c r="J31" s="7643"/>
      <c r="K31" s="7643"/>
      <c r="L31" s="7643"/>
      <c r="M31" s="7644"/>
      <c r="N31" s="203"/>
      <c r="O31" s="184"/>
    </row>
    <row r="32" spans="1:15" s="102" customFormat="1" ht="13.8" hidden="1">
      <c r="A32" s="184"/>
      <c r="B32" s="203">
        <v>23</v>
      </c>
      <c r="C32" s="7642"/>
      <c r="D32" s="7643"/>
      <c r="E32" s="7643"/>
      <c r="F32" s="7643"/>
      <c r="G32" s="7643"/>
      <c r="H32" s="7643"/>
      <c r="I32" s="7643"/>
      <c r="J32" s="7643"/>
      <c r="K32" s="7643"/>
      <c r="L32" s="7643"/>
      <c r="M32" s="7644"/>
      <c r="N32" s="203"/>
      <c r="O32" s="184"/>
    </row>
    <row r="33" spans="1:15" s="102" customFormat="1" ht="13.8" hidden="1">
      <c r="A33" s="184"/>
      <c r="B33" s="203">
        <v>24</v>
      </c>
      <c r="C33" s="7642"/>
      <c r="D33" s="7643"/>
      <c r="E33" s="7643"/>
      <c r="F33" s="7643"/>
      <c r="G33" s="7643"/>
      <c r="H33" s="7643"/>
      <c r="I33" s="7643"/>
      <c r="J33" s="7643"/>
      <c r="K33" s="7643"/>
      <c r="L33" s="7643"/>
      <c r="M33" s="7644"/>
      <c r="N33" s="203"/>
      <c r="O33" s="184"/>
    </row>
    <row r="34" spans="1:15" s="102" customFormat="1" ht="13.8" hidden="1">
      <c r="A34" s="184"/>
      <c r="B34" s="203">
        <v>25</v>
      </c>
      <c r="C34" s="7642"/>
      <c r="D34" s="7643"/>
      <c r="E34" s="7643"/>
      <c r="F34" s="7643"/>
      <c r="G34" s="7643"/>
      <c r="H34" s="7643"/>
      <c r="I34" s="7643"/>
      <c r="J34" s="7643"/>
      <c r="K34" s="7643"/>
      <c r="L34" s="7643"/>
      <c r="M34" s="7644"/>
      <c r="N34" s="203"/>
      <c r="O34" s="184"/>
    </row>
    <row r="35" spans="1:15" s="102" customFormat="1" ht="13.8" hidden="1">
      <c r="A35" s="184"/>
      <c r="B35" s="203">
        <v>26</v>
      </c>
      <c r="C35" s="7642"/>
      <c r="D35" s="7643"/>
      <c r="E35" s="7643"/>
      <c r="F35" s="7643"/>
      <c r="G35" s="7643"/>
      <c r="H35" s="7643"/>
      <c r="I35" s="7643"/>
      <c r="J35" s="7643"/>
      <c r="K35" s="7643"/>
      <c r="L35" s="7643"/>
      <c r="M35" s="7644"/>
      <c r="N35" s="203"/>
      <c r="O35" s="184"/>
    </row>
    <row r="36" spans="1:15" s="102" customFormat="1" ht="13.8" hidden="1">
      <c r="A36" s="184"/>
      <c r="B36" s="203">
        <v>27</v>
      </c>
      <c r="C36" s="7642"/>
      <c r="D36" s="7643"/>
      <c r="E36" s="7643"/>
      <c r="F36" s="7643"/>
      <c r="G36" s="7643"/>
      <c r="H36" s="7643"/>
      <c r="I36" s="7643"/>
      <c r="J36" s="7643"/>
      <c r="K36" s="7643"/>
      <c r="L36" s="7643"/>
      <c r="M36" s="7644"/>
      <c r="N36" s="203"/>
      <c r="O36" s="184"/>
    </row>
    <row r="37" spans="1:15" s="102" customFormat="1" ht="13.8" hidden="1">
      <c r="A37" s="184"/>
      <c r="B37" s="203">
        <v>28</v>
      </c>
      <c r="C37" s="7642"/>
      <c r="D37" s="7643"/>
      <c r="E37" s="7643"/>
      <c r="F37" s="7643"/>
      <c r="G37" s="7643"/>
      <c r="H37" s="7643"/>
      <c r="I37" s="7643"/>
      <c r="J37" s="7643"/>
      <c r="K37" s="7643"/>
      <c r="L37" s="7643"/>
      <c r="M37" s="7644"/>
      <c r="N37" s="203"/>
      <c r="O37" s="184"/>
    </row>
    <row r="38" spans="1:15" s="102" customFormat="1" ht="13.8" hidden="1">
      <c r="A38" s="184"/>
      <c r="B38" s="203">
        <v>29</v>
      </c>
      <c r="C38" s="7642"/>
      <c r="D38" s="7643"/>
      <c r="E38" s="7643"/>
      <c r="F38" s="7643"/>
      <c r="G38" s="7643"/>
      <c r="H38" s="7643"/>
      <c r="I38" s="7643"/>
      <c r="J38" s="7643"/>
      <c r="K38" s="7643"/>
      <c r="L38" s="7643"/>
      <c r="M38" s="7644"/>
      <c r="N38" s="203"/>
      <c r="O38" s="184"/>
    </row>
    <row r="39" spans="1:15" s="102" customFormat="1" ht="13.8" hidden="1">
      <c r="A39" s="184"/>
      <c r="B39" s="203">
        <v>30</v>
      </c>
      <c r="C39" s="7642"/>
      <c r="D39" s="7643"/>
      <c r="E39" s="7643"/>
      <c r="F39" s="7643"/>
      <c r="G39" s="7643"/>
      <c r="H39" s="7643"/>
      <c r="I39" s="7643"/>
      <c r="J39" s="7643"/>
      <c r="K39" s="7643"/>
      <c r="L39" s="7643"/>
      <c r="M39" s="7644"/>
      <c r="N39" s="203"/>
      <c r="O39" s="184"/>
    </row>
    <row r="40" spans="1:15" s="102" customFormat="1" ht="13.8" hidden="1">
      <c r="A40" s="184"/>
      <c r="B40" s="203">
        <v>31</v>
      </c>
      <c r="C40" s="7642"/>
      <c r="D40" s="7643"/>
      <c r="E40" s="7643"/>
      <c r="F40" s="7643"/>
      <c r="G40" s="7643"/>
      <c r="H40" s="7643"/>
      <c r="I40" s="7643"/>
      <c r="J40" s="7643"/>
      <c r="K40" s="7643"/>
      <c r="L40" s="7643"/>
      <c r="M40" s="7644"/>
      <c r="N40" s="203"/>
      <c r="O40" s="184"/>
    </row>
    <row r="41" spans="1:15" s="102" customFormat="1" ht="13.8" hidden="1">
      <c r="A41" s="184"/>
      <c r="B41" s="203">
        <v>32</v>
      </c>
      <c r="C41" s="7642"/>
      <c r="D41" s="7643"/>
      <c r="E41" s="7643"/>
      <c r="F41" s="7643"/>
      <c r="G41" s="7643"/>
      <c r="H41" s="7643"/>
      <c r="I41" s="7643"/>
      <c r="J41" s="7643"/>
      <c r="K41" s="7643"/>
      <c r="L41" s="7643"/>
      <c r="M41" s="7644"/>
      <c r="N41" s="203"/>
      <c r="O41" s="184"/>
    </row>
    <row r="42" spans="1:15" s="102" customFormat="1" ht="13.8" hidden="1">
      <c r="A42" s="184"/>
      <c r="B42" s="203">
        <v>33</v>
      </c>
      <c r="C42" s="7642"/>
      <c r="D42" s="7643"/>
      <c r="E42" s="7643"/>
      <c r="F42" s="7643"/>
      <c r="G42" s="7643"/>
      <c r="H42" s="7643"/>
      <c r="I42" s="7643"/>
      <c r="J42" s="7643"/>
      <c r="K42" s="7643"/>
      <c r="L42" s="7643"/>
      <c r="M42" s="7644"/>
      <c r="N42" s="203"/>
      <c r="O42" s="184"/>
    </row>
    <row r="43" spans="1:15" s="102" customFormat="1" ht="13.8" hidden="1">
      <c r="A43" s="184"/>
      <c r="B43" s="203">
        <v>34</v>
      </c>
      <c r="C43" s="7642"/>
      <c r="D43" s="7643"/>
      <c r="E43" s="7643"/>
      <c r="F43" s="7643"/>
      <c r="G43" s="7643"/>
      <c r="H43" s="7643"/>
      <c r="I43" s="7643"/>
      <c r="J43" s="7643"/>
      <c r="K43" s="7643"/>
      <c r="L43" s="7643"/>
      <c r="M43" s="7644"/>
      <c r="N43" s="203"/>
      <c r="O43" s="184"/>
    </row>
    <row r="44" spans="1:15" s="102" customFormat="1" ht="13.8" hidden="1">
      <c r="A44" s="184"/>
      <c r="B44" s="203">
        <v>35</v>
      </c>
      <c r="C44" s="7642"/>
      <c r="D44" s="7643"/>
      <c r="E44" s="7643"/>
      <c r="F44" s="7643"/>
      <c r="G44" s="7643"/>
      <c r="H44" s="7643"/>
      <c r="I44" s="7643"/>
      <c r="J44" s="7643"/>
      <c r="K44" s="7643"/>
      <c r="L44" s="7643"/>
      <c r="M44" s="7644"/>
      <c r="N44" s="203"/>
      <c r="O44" s="184"/>
    </row>
    <row r="45" spans="1:15" s="102" customFormat="1" ht="13.8" hidden="1">
      <c r="A45" s="184"/>
      <c r="B45" s="203">
        <v>36</v>
      </c>
      <c r="C45" s="7642"/>
      <c r="D45" s="7643"/>
      <c r="E45" s="7643"/>
      <c r="F45" s="7643"/>
      <c r="G45" s="7643"/>
      <c r="H45" s="7643"/>
      <c r="I45" s="7643"/>
      <c r="J45" s="7643"/>
      <c r="K45" s="7643"/>
      <c r="L45" s="7643"/>
      <c r="M45" s="7644"/>
      <c r="N45" s="203"/>
      <c r="O45" s="184"/>
    </row>
    <row r="46" spans="1:15" s="102" customFormat="1" ht="13.8" hidden="1">
      <c r="A46" s="184"/>
      <c r="B46" s="203">
        <v>37</v>
      </c>
      <c r="C46" s="7642"/>
      <c r="D46" s="7643"/>
      <c r="E46" s="7643"/>
      <c r="F46" s="7643"/>
      <c r="G46" s="7643"/>
      <c r="H46" s="7643"/>
      <c r="I46" s="7643"/>
      <c r="J46" s="7643"/>
      <c r="K46" s="7643"/>
      <c r="L46" s="7643"/>
      <c r="M46" s="7644"/>
      <c r="N46" s="203"/>
      <c r="O46" s="184"/>
    </row>
    <row r="47" spans="1:15" s="102" customFormat="1" ht="13.8" hidden="1">
      <c r="A47" s="184"/>
      <c r="B47" s="203">
        <v>38</v>
      </c>
      <c r="C47" s="7642"/>
      <c r="D47" s="7643"/>
      <c r="E47" s="7643"/>
      <c r="F47" s="7643"/>
      <c r="G47" s="7643"/>
      <c r="H47" s="7643"/>
      <c r="I47" s="7643"/>
      <c r="J47" s="7643"/>
      <c r="K47" s="7643"/>
      <c r="L47" s="7643"/>
      <c r="M47" s="7644"/>
      <c r="N47" s="203"/>
      <c r="O47" s="184"/>
    </row>
    <row r="48" spans="1:15" s="102" customFormat="1" ht="13.8" hidden="1">
      <c r="A48" s="184"/>
      <c r="B48" s="203">
        <v>39</v>
      </c>
      <c r="C48" s="7642"/>
      <c r="D48" s="7643"/>
      <c r="E48" s="7643"/>
      <c r="F48" s="7643"/>
      <c r="G48" s="7643"/>
      <c r="H48" s="7643"/>
      <c r="I48" s="7643"/>
      <c r="J48" s="7643"/>
      <c r="K48" s="7643"/>
      <c r="L48" s="7643"/>
      <c r="M48" s="7644"/>
      <c r="N48" s="203"/>
      <c r="O48" s="184"/>
    </row>
    <row r="49" spans="1:15" s="102" customFormat="1" ht="13.8" hidden="1">
      <c r="A49" s="184"/>
      <c r="B49" s="203">
        <v>40</v>
      </c>
      <c r="C49" s="7642"/>
      <c r="D49" s="7643"/>
      <c r="E49" s="7643"/>
      <c r="F49" s="7643"/>
      <c r="G49" s="7643"/>
      <c r="H49" s="7643"/>
      <c r="I49" s="7643"/>
      <c r="J49" s="7643"/>
      <c r="K49" s="7643"/>
      <c r="L49" s="7643"/>
      <c r="M49" s="7644"/>
      <c r="N49" s="203"/>
      <c r="O49" s="184"/>
    </row>
    <row r="50" spans="1:15" s="102" customFormat="1" ht="13.8" hidden="1">
      <c r="A50" s="184"/>
      <c r="B50" s="203">
        <v>41</v>
      </c>
      <c r="C50" s="7642"/>
      <c r="D50" s="7643"/>
      <c r="E50" s="7643"/>
      <c r="F50" s="7643"/>
      <c r="G50" s="7643"/>
      <c r="H50" s="7643"/>
      <c r="I50" s="7643"/>
      <c r="J50" s="7643"/>
      <c r="K50" s="7643"/>
      <c r="L50" s="7643"/>
      <c r="M50" s="7644"/>
      <c r="N50" s="203"/>
      <c r="O50" s="184"/>
    </row>
    <row r="51" spans="1:15" s="102" customFormat="1" ht="13.8" hidden="1">
      <c r="A51" s="184"/>
      <c r="B51" s="203">
        <v>42</v>
      </c>
      <c r="C51" s="7642"/>
      <c r="D51" s="7643"/>
      <c r="E51" s="7643"/>
      <c r="F51" s="7643"/>
      <c r="G51" s="7643"/>
      <c r="H51" s="7643"/>
      <c r="I51" s="7643"/>
      <c r="J51" s="7643"/>
      <c r="K51" s="7643"/>
      <c r="L51" s="7643"/>
      <c r="M51" s="7644"/>
      <c r="N51" s="203"/>
      <c r="O51" s="184"/>
    </row>
    <row r="52" spans="1:15" s="102" customFormat="1" ht="13.8" hidden="1">
      <c r="A52" s="184"/>
      <c r="B52" s="203">
        <v>43</v>
      </c>
      <c r="C52" s="7642"/>
      <c r="D52" s="7643"/>
      <c r="E52" s="7643"/>
      <c r="F52" s="7643"/>
      <c r="G52" s="7643"/>
      <c r="H52" s="7643"/>
      <c r="I52" s="7643"/>
      <c r="J52" s="7643"/>
      <c r="K52" s="7643"/>
      <c r="L52" s="7643"/>
      <c r="M52" s="7644"/>
      <c r="N52" s="203"/>
      <c r="O52" s="184"/>
    </row>
    <row r="53" spans="1:15" s="102" customFormat="1" ht="13.8" hidden="1">
      <c r="A53" s="184"/>
      <c r="B53" s="203">
        <v>44</v>
      </c>
      <c r="C53" s="7642"/>
      <c r="D53" s="7643"/>
      <c r="E53" s="7643"/>
      <c r="F53" s="7643"/>
      <c r="G53" s="7643"/>
      <c r="H53" s="7643"/>
      <c r="I53" s="7643"/>
      <c r="J53" s="7643"/>
      <c r="K53" s="7643"/>
      <c r="L53" s="7643"/>
      <c r="M53" s="7644"/>
      <c r="N53" s="203"/>
      <c r="O53" s="184"/>
    </row>
    <row r="54" spans="1:15" s="102" customFormat="1" ht="13.8" hidden="1">
      <c r="A54" s="184"/>
      <c r="B54" s="203">
        <v>45</v>
      </c>
      <c r="C54" s="7642"/>
      <c r="D54" s="7643"/>
      <c r="E54" s="7643"/>
      <c r="F54" s="7643"/>
      <c r="G54" s="7643"/>
      <c r="H54" s="7643"/>
      <c r="I54" s="7643"/>
      <c r="J54" s="7643"/>
      <c r="K54" s="7643"/>
      <c r="L54" s="7643"/>
      <c r="M54" s="7644"/>
      <c r="N54" s="203"/>
      <c r="O54" s="184"/>
    </row>
    <row r="55" spans="1:15" s="102" customFormat="1" ht="13.8" hidden="1">
      <c r="A55" s="184"/>
      <c r="B55" s="203">
        <v>46</v>
      </c>
      <c r="C55" s="7642"/>
      <c r="D55" s="7643"/>
      <c r="E55" s="7643"/>
      <c r="F55" s="7643"/>
      <c r="G55" s="7643"/>
      <c r="H55" s="7643"/>
      <c r="I55" s="7643"/>
      <c r="J55" s="7643"/>
      <c r="K55" s="7643"/>
      <c r="L55" s="7643"/>
      <c r="M55" s="7644"/>
      <c r="N55" s="203"/>
      <c r="O55" s="184"/>
    </row>
    <row r="56" spans="1:15" s="102" customFormat="1" ht="13.8" hidden="1">
      <c r="A56" s="184"/>
      <c r="B56" s="203">
        <v>47</v>
      </c>
      <c r="C56" s="7642"/>
      <c r="D56" s="7643"/>
      <c r="E56" s="7643"/>
      <c r="F56" s="7643"/>
      <c r="G56" s="7643"/>
      <c r="H56" s="7643"/>
      <c r="I56" s="7643"/>
      <c r="J56" s="7643"/>
      <c r="K56" s="7643"/>
      <c r="L56" s="7643"/>
      <c r="M56" s="7644"/>
      <c r="N56" s="203"/>
      <c r="O56" s="184"/>
    </row>
    <row r="57" spans="1:15" s="102" customFormat="1" ht="13.8" hidden="1">
      <c r="A57" s="184"/>
      <c r="B57" s="203">
        <v>48</v>
      </c>
      <c r="C57" s="7642"/>
      <c r="D57" s="7643"/>
      <c r="E57" s="7643"/>
      <c r="F57" s="7643"/>
      <c r="G57" s="7643"/>
      <c r="H57" s="7643"/>
      <c r="I57" s="7643"/>
      <c r="J57" s="7643"/>
      <c r="K57" s="7643"/>
      <c r="L57" s="7643"/>
      <c r="M57" s="7644"/>
      <c r="N57" s="203"/>
      <c r="O57" s="184"/>
    </row>
    <row r="58" spans="1:15" s="102" customFormat="1" ht="13.8" hidden="1">
      <c r="A58" s="184"/>
      <c r="B58" s="203">
        <v>49</v>
      </c>
      <c r="C58" s="7642"/>
      <c r="D58" s="7643"/>
      <c r="E58" s="7643"/>
      <c r="F58" s="7643"/>
      <c r="G58" s="7643"/>
      <c r="H58" s="7643"/>
      <c r="I58" s="7643"/>
      <c r="J58" s="7643"/>
      <c r="K58" s="7643"/>
      <c r="L58" s="7643"/>
      <c r="M58" s="7644"/>
      <c r="N58" s="203"/>
      <c r="O58" s="184"/>
    </row>
    <row r="59" spans="1:15" s="102" customFormat="1" ht="13.8" hidden="1">
      <c r="A59" s="184"/>
      <c r="B59" s="203">
        <v>50</v>
      </c>
      <c r="C59" s="7642"/>
      <c r="D59" s="7643"/>
      <c r="E59" s="7643"/>
      <c r="F59" s="7643"/>
      <c r="G59" s="7643"/>
      <c r="H59" s="7643"/>
      <c r="I59" s="7643"/>
      <c r="J59" s="7643"/>
      <c r="K59" s="7643"/>
      <c r="L59" s="7643"/>
      <c r="M59" s="7644"/>
      <c r="N59" s="203"/>
      <c r="O59" s="184"/>
    </row>
    <row r="60" spans="1:15" s="102" customFormat="1" thickBot="1">
      <c r="A60" s="184"/>
      <c r="B60" s="203"/>
      <c r="C60" s="7645" t="s">
        <v>1005</v>
      </c>
      <c r="D60" s="7569"/>
      <c r="E60" s="7569"/>
      <c r="F60" s="7569"/>
      <c r="G60" s="7569"/>
      <c r="H60" s="7569"/>
      <c r="I60" s="7646">
        <f>SUM(I10:I59)</f>
        <v>0</v>
      </c>
      <c r="J60" s="7646">
        <f>SUM(J10:J59)</f>
        <v>0</v>
      </c>
      <c r="K60" s="7569"/>
      <c r="L60" s="7647">
        <f>SUM(L10:L59)</f>
        <v>0</v>
      </c>
      <c r="M60" s="7648">
        <f>SUM(M10:M59)</f>
        <v>0</v>
      </c>
      <c r="N60" s="203"/>
      <c r="O60" s="184"/>
    </row>
    <row r="61" spans="1:15">
      <c r="A61" s="261"/>
      <c r="B61" s="2"/>
      <c r="C61" s="2"/>
      <c r="D61" s="2"/>
      <c r="E61" s="2"/>
      <c r="F61" s="2"/>
      <c r="G61" s="2"/>
      <c r="H61" s="2"/>
      <c r="I61" s="2"/>
      <c r="J61" s="2"/>
      <c r="K61" s="2"/>
      <c r="L61" s="2"/>
      <c r="M61" s="2"/>
      <c r="N61" s="2"/>
      <c r="O61" s="261"/>
    </row>
    <row r="62" spans="1:15">
      <c r="A62" s="261"/>
      <c r="B62" s="2"/>
      <c r="C62" s="2"/>
      <c r="D62" s="2"/>
      <c r="E62" s="2"/>
      <c r="F62" s="2"/>
      <c r="G62" s="2"/>
      <c r="H62" s="2"/>
      <c r="I62" s="2"/>
      <c r="J62" s="2"/>
      <c r="K62" s="2"/>
      <c r="L62" s="2"/>
      <c r="M62" s="685"/>
      <c r="N62" s="2"/>
      <c r="O62" s="261"/>
    </row>
    <row r="63" spans="1:15">
      <c r="A63" s="261"/>
      <c r="B63" s="2"/>
      <c r="C63" s="2"/>
      <c r="D63" s="126" t="s">
        <v>445</v>
      </c>
      <c r="E63" s="225" t="s">
        <v>4998</v>
      </c>
      <c r="F63" s="2"/>
      <c r="G63" s="2"/>
      <c r="H63" s="2"/>
      <c r="I63" s="2"/>
      <c r="J63" s="2"/>
      <c r="K63" s="2"/>
      <c r="L63" s="2"/>
      <c r="M63" s="2"/>
      <c r="N63" s="2"/>
      <c r="O63" s="261"/>
    </row>
    <row r="64" spans="1:15">
      <c r="A64" s="261"/>
      <c r="B64" s="2"/>
      <c r="C64" s="2"/>
      <c r="D64" s="94"/>
      <c r="E64" s="64" t="s">
        <v>4999</v>
      </c>
      <c r="F64" s="2"/>
      <c r="G64" s="2"/>
      <c r="H64" s="2"/>
      <c r="I64" s="2"/>
      <c r="J64" s="2"/>
      <c r="K64" s="2"/>
      <c r="L64" s="2"/>
      <c r="M64" s="2"/>
      <c r="N64" s="2"/>
      <c r="O64" s="261"/>
    </row>
    <row r="65" spans="1:15">
      <c r="A65" s="261"/>
      <c r="B65" s="2"/>
      <c r="C65" s="2"/>
      <c r="D65" s="41"/>
      <c r="E65" s="64"/>
      <c r="F65" s="2"/>
      <c r="G65" s="2"/>
      <c r="H65" s="2"/>
      <c r="I65" s="2"/>
      <c r="J65" s="2"/>
      <c r="K65" s="2"/>
      <c r="L65" s="2"/>
      <c r="M65" s="2"/>
      <c r="N65" s="2"/>
      <c r="O65" s="261"/>
    </row>
    <row r="66" spans="1:15">
      <c r="A66" s="261"/>
      <c r="B66" s="261"/>
      <c r="C66" s="261"/>
      <c r="D66" s="261"/>
      <c r="E66" s="261"/>
      <c r="F66" s="261"/>
      <c r="G66" s="261"/>
      <c r="H66" s="261"/>
      <c r="I66" s="261"/>
      <c r="J66" s="261"/>
      <c r="K66" s="261"/>
      <c r="L66" s="261"/>
      <c r="M66" s="261"/>
      <c r="N66" s="261"/>
      <c r="O66" s="261"/>
    </row>
  </sheetData>
  <mergeCells count="5">
    <mergeCell ref="D4:H4"/>
    <mergeCell ref="D5:H5"/>
    <mergeCell ref="C8:C9"/>
    <mergeCell ref="H8:J8"/>
    <mergeCell ref="K8:M8"/>
  </mergeCells>
  <hyperlinks>
    <hyperlink ref="N2" location="Index!C127" display="Index" xr:uid="{DEC1605A-30F5-402D-8BD8-E8267AEF64FA}"/>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9" tint="-0.499984740745262"/>
  </sheetPr>
  <dimension ref="A1:BI264"/>
  <sheetViews>
    <sheetView showGridLines="0" zoomScale="55" zoomScaleNormal="55" workbookViewId="0">
      <pane xSplit="8" ySplit="10" topLeftCell="I236" activePane="bottomRight" state="frozen"/>
      <selection pane="topRight" activeCell="I1" sqref="I1"/>
      <selection pane="bottomLeft" activeCell="A11" sqref="A11"/>
      <selection pane="bottomRight" activeCell="O264" sqref="O264"/>
    </sheetView>
  </sheetViews>
  <sheetFormatPr defaultColWidth="0" defaultRowHeight="13.8" zeroHeight="1"/>
  <cols>
    <col min="1" max="1" width="3.44140625" style="102" customWidth="1"/>
    <col min="2" max="2" width="10.6640625" style="102" customWidth="1"/>
    <col min="3" max="7" width="9.109375" style="102" customWidth="1"/>
    <col min="8" max="8" width="57.44140625" style="102" customWidth="1"/>
    <col min="9" max="49" width="21" style="102" customWidth="1"/>
    <col min="50" max="50" width="3.109375" style="102" customWidth="1"/>
    <col min="51" max="51" width="21" style="102" customWidth="1"/>
    <col min="52" max="52" width="3.109375" style="102" customWidth="1"/>
    <col min="53" max="53" width="4.6640625" style="102" customWidth="1"/>
    <col min="54" max="61" width="21" style="102" hidden="1" customWidth="1"/>
    <col min="62" max="16384" width="9.109375" style="102" hidden="1"/>
  </cols>
  <sheetData>
    <row r="1" spans="1:60">
      <c r="A1" s="983"/>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983"/>
      <c r="AO1" s="983"/>
      <c r="AP1" s="983"/>
      <c r="AQ1" s="983"/>
      <c r="AR1" s="983"/>
      <c r="AS1" s="983"/>
      <c r="AT1" s="983"/>
      <c r="AU1" s="983"/>
      <c r="AV1" s="983"/>
      <c r="AW1" s="983"/>
      <c r="AX1" s="983"/>
      <c r="AY1" s="983"/>
      <c r="AZ1" s="983"/>
      <c r="BA1" s="983"/>
    </row>
    <row r="2" spans="1:60" ht="14.4" thickBot="1">
      <c r="A2" s="983"/>
      <c r="B2" s="144" t="s">
        <v>413</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204" t="s">
        <v>1</v>
      </c>
      <c r="BA2" s="983"/>
    </row>
    <row r="3" spans="1:60" ht="14.4" thickBot="1">
      <c r="A3" s="983"/>
      <c r="B3" s="203"/>
      <c r="C3" s="9050" t="s">
        <v>5000</v>
      </c>
      <c r="D3" s="9051"/>
      <c r="E3" s="9051"/>
      <c r="F3" s="9051"/>
      <c r="G3" s="9051"/>
      <c r="H3" s="9051"/>
      <c r="I3" s="9051"/>
      <c r="J3" s="9052"/>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983"/>
    </row>
    <row r="4" spans="1:60">
      <c r="A4" s="983"/>
      <c r="B4" s="203"/>
      <c r="C4" s="9053" t="s">
        <v>723</v>
      </c>
      <c r="D4" s="9054"/>
      <c r="E4" s="9055"/>
      <c r="F4" s="9007" t="str">
        <f>+B.1!F4</f>
        <v>ABC Company</v>
      </c>
      <c r="G4" s="9008"/>
      <c r="H4" s="9008"/>
      <c r="I4" s="9008"/>
      <c r="J4" s="9009"/>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39"/>
      <c r="AZ4" s="203"/>
      <c r="BA4" s="983"/>
    </row>
    <row r="5" spans="1:60" ht="16.2" thickBot="1">
      <c r="A5" s="983"/>
      <c r="B5" s="203"/>
      <c r="C5" s="9056" t="s">
        <v>724</v>
      </c>
      <c r="D5" s="9057"/>
      <c r="E5" s="9058"/>
      <c r="F5" s="8375" t="str">
        <f>A!F5</f>
        <v>31 December 202x</v>
      </c>
      <c r="G5" s="8376"/>
      <c r="H5" s="8376"/>
      <c r="I5" s="8376"/>
      <c r="J5" s="8377"/>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983"/>
    </row>
    <row r="6" spans="1:60">
      <c r="A6" s="98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983"/>
    </row>
    <row r="7" spans="1:60" ht="14.4" thickBot="1">
      <c r="A7" s="98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983"/>
    </row>
    <row r="8" spans="1:60" ht="18" customHeight="1" thickBot="1">
      <c r="A8" s="983"/>
      <c r="B8" s="203"/>
      <c r="C8" s="9044" t="s">
        <v>5001</v>
      </c>
      <c r="D8" s="9045"/>
      <c r="E8" s="9045"/>
      <c r="F8" s="9045"/>
      <c r="G8" s="9045"/>
      <c r="H8" s="9045"/>
      <c r="I8" s="9046" t="s">
        <v>5002</v>
      </c>
      <c r="J8" s="9046"/>
      <c r="K8" s="9046"/>
      <c r="L8" s="9046"/>
      <c r="M8" s="9046"/>
      <c r="N8" s="9046"/>
      <c r="O8" s="9046"/>
      <c r="P8" s="9046"/>
      <c r="Q8" s="9046"/>
      <c r="R8" s="9046"/>
      <c r="S8" s="9046"/>
      <c r="T8" s="9046"/>
      <c r="U8" s="9046"/>
      <c r="V8" s="9046"/>
      <c r="W8" s="9046"/>
      <c r="X8" s="9046"/>
      <c r="Y8" s="9046"/>
      <c r="Z8" s="9046"/>
      <c r="AA8" s="9046"/>
      <c r="AB8" s="9046"/>
      <c r="AC8" s="9046"/>
      <c r="AD8" s="9046"/>
      <c r="AE8" s="9046"/>
      <c r="AF8" s="9046"/>
      <c r="AG8" s="9046"/>
      <c r="AH8" s="9046"/>
      <c r="AI8" s="9046"/>
      <c r="AJ8" s="9046"/>
      <c r="AK8" s="9046"/>
      <c r="AL8" s="9046"/>
      <c r="AM8" s="9046"/>
      <c r="AN8" s="9046"/>
      <c r="AO8" s="9046"/>
      <c r="AP8" s="9046"/>
      <c r="AQ8" s="9046"/>
      <c r="AR8" s="9046"/>
      <c r="AS8" s="9046"/>
      <c r="AT8" s="9046"/>
      <c r="AU8" s="9046"/>
      <c r="AV8" s="9046"/>
      <c r="AW8" s="9046"/>
      <c r="AX8" s="1009"/>
      <c r="AY8" s="9047" t="s">
        <v>5003</v>
      </c>
      <c r="AZ8" s="1009"/>
      <c r="BA8" s="1010"/>
      <c r="BB8" s="1142"/>
      <c r="BC8" s="1142"/>
      <c r="BD8" s="1142"/>
      <c r="BE8" s="1142"/>
      <c r="BF8" s="1142"/>
      <c r="BG8" s="1142"/>
      <c r="BH8" s="1142"/>
    </row>
    <row r="9" spans="1:60" ht="14.4" thickBot="1">
      <c r="A9" s="983"/>
      <c r="B9" s="203"/>
      <c r="C9" s="9044"/>
      <c r="D9" s="9045"/>
      <c r="E9" s="9045"/>
      <c r="F9" s="9045"/>
      <c r="G9" s="9045"/>
      <c r="H9" s="9045"/>
      <c r="I9" s="7649">
        <v>1</v>
      </c>
      <c r="J9" s="7649">
        <v>2</v>
      </c>
      <c r="K9" s="7649">
        <v>3</v>
      </c>
      <c r="L9" s="7649">
        <v>4</v>
      </c>
      <c r="M9" s="7649">
        <v>5</v>
      </c>
      <c r="N9" s="7649">
        <v>6</v>
      </c>
      <c r="O9" s="7649">
        <v>7</v>
      </c>
      <c r="P9" s="7649">
        <v>8</v>
      </c>
      <c r="Q9" s="7649">
        <v>9</v>
      </c>
      <c r="R9" s="7649">
        <v>10</v>
      </c>
      <c r="S9" s="7649">
        <v>11</v>
      </c>
      <c r="T9" s="7649">
        <v>12</v>
      </c>
      <c r="U9" s="7649">
        <v>13</v>
      </c>
      <c r="V9" s="7649">
        <v>14</v>
      </c>
      <c r="W9" s="7649">
        <v>15</v>
      </c>
      <c r="X9" s="7649">
        <v>16</v>
      </c>
      <c r="Y9" s="7649">
        <v>17</v>
      </c>
      <c r="Z9" s="7649">
        <v>18</v>
      </c>
      <c r="AA9" s="7649">
        <v>19</v>
      </c>
      <c r="AB9" s="7649">
        <v>20</v>
      </c>
      <c r="AC9" s="7649">
        <v>21</v>
      </c>
      <c r="AD9" s="7649">
        <v>22</v>
      </c>
      <c r="AE9" s="7649">
        <v>23</v>
      </c>
      <c r="AF9" s="7649">
        <v>24</v>
      </c>
      <c r="AG9" s="7649">
        <v>25</v>
      </c>
      <c r="AH9" s="7649">
        <v>26</v>
      </c>
      <c r="AI9" s="7649">
        <v>27</v>
      </c>
      <c r="AJ9" s="7649">
        <v>28</v>
      </c>
      <c r="AK9" s="7649">
        <v>29</v>
      </c>
      <c r="AL9" s="7649">
        <v>30</v>
      </c>
      <c r="AM9" s="7649">
        <v>31</v>
      </c>
      <c r="AN9" s="7649">
        <v>32</v>
      </c>
      <c r="AO9" s="7649">
        <v>33</v>
      </c>
      <c r="AP9" s="7649">
        <v>34</v>
      </c>
      <c r="AQ9" s="7649">
        <v>35</v>
      </c>
      <c r="AR9" s="7649">
        <v>36</v>
      </c>
      <c r="AS9" s="7649">
        <v>37</v>
      </c>
      <c r="AT9" s="7649">
        <v>38</v>
      </c>
      <c r="AU9" s="7649">
        <v>39</v>
      </c>
      <c r="AV9" s="7649">
        <v>40</v>
      </c>
      <c r="AW9" s="7649" t="s">
        <v>544</v>
      </c>
      <c r="AX9" s="1011"/>
      <c r="AY9" s="9048" t="s">
        <v>5004</v>
      </c>
      <c r="AZ9" s="1011"/>
      <c r="BA9" s="1012"/>
      <c r="BB9" s="1143"/>
      <c r="BC9" s="1143"/>
      <c r="BD9" s="1143"/>
      <c r="BE9" s="1143"/>
      <c r="BF9" s="1143"/>
      <c r="BG9" s="1143"/>
      <c r="BH9" s="1143"/>
    </row>
    <row r="10" spans="1:60" ht="21.75" customHeight="1" thickBot="1">
      <c r="A10" s="983"/>
      <c r="B10" s="203"/>
      <c r="C10" s="9044"/>
      <c r="D10" s="9045"/>
      <c r="E10" s="9045"/>
      <c r="F10" s="9045"/>
      <c r="G10" s="9045"/>
      <c r="H10" s="9045"/>
      <c r="I10" s="7650" t="s">
        <v>5005</v>
      </c>
      <c r="J10" s="7650" t="s">
        <v>5005</v>
      </c>
      <c r="K10" s="7650" t="s">
        <v>5005</v>
      </c>
      <c r="L10" s="7650" t="s">
        <v>5005</v>
      </c>
      <c r="M10" s="7650" t="s">
        <v>5005</v>
      </c>
      <c r="N10" s="7650" t="s">
        <v>5005</v>
      </c>
      <c r="O10" s="7650" t="s">
        <v>5005</v>
      </c>
      <c r="P10" s="7650" t="s">
        <v>5005</v>
      </c>
      <c r="Q10" s="7650" t="s">
        <v>5005</v>
      </c>
      <c r="R10" s="7650" t="s">
        <v>5005</v>
      </c>
      <c r="S10" s="7650" t="s">
        <v>5005</v>
      </c>
      <c r="T10" s="7650" t="s">
        <v>5005</v>
      </c>
      <c r="U10" s="7650" t="s">
        <v>5005</v>
      </c>
      <c r="V10" s="7650" t="s">
        <v>5005</v>
      </c>
      <c r="W10" s="7650" t="s">
        <v>5005</v>
      </c>
      <c r="X10" s="7650" t="s">
        <v>5005</v>
      </c>
      <c r="Y10" s="7650" t="s">
        <v>5005</v>
      </c>
      <c r="Z10" s="7650" t="s">
        <v>5005</v>
      </c>
      <c r="AA10" s="7650" t="s">
        <v>5005</v>
      </c>
      <c r="AB10" s="7650" t="s">
        <v>5005</v>
      </c>
      <c r="AC10" s="7650" t="s">
        <v>5005</v>
      </c>
      <c r="AD10" s="7650" t="s">
        <v>5005</v>
      </c>
      <c r="AE10" s="7650" t="s">
        <v>5005</v>
      </c>
      <c r="AF10" s="7650" t="s">
        <v>5005</v>
      </c>
      <c r="AG10" s="7650" t="s">
        <v>5005</v>
      </c>
      <c r="AH10" s="7650" t="s">
        <v>5005</v>
      </c>
      <c r="AI10" s="7650" t="s">
        <v>5005</v>
      </c>
      <c r="AJ10" s="7650" t="s">
        <v>5005</v>
      </c>
      <c r="AK10" s="7650" t="s">
        <v>5005</v>
      </c>
      <c r="AL10" s="7650" t="s">
        <v>5005</v>
      </c>
      <c r="AM10" s="7650" t="s">
        <v>5005</v>
      </c>
      <c r="AN10" s="7650" t="s">
        <v>5005</v>
      </c>
      <c r="AO10" s="7650" t="s">
        <v>5005</v>
      </c>
      <c r="AP10" s="7650" t="s">
        <v>5005</v>
      </c>
      <c r="AQ10" s="7650" t="s">
        <v>5005</v>
      </c>
      <c r="AR10" s="7650" t="s">
        <v>5005</v>
      </c>
      <c r="AS10" s="7650" t="s">
        <v>5005</v>
      </c>
      <c r="AT10" s="7650" t="s">
        <v>5005</v>
      </c>
      <c r="AU10" s="7650" t="s">
        <v>5005</v>
      </c>
      <c r="AV10" s="7650" t="s">
        <v>5005</v>
      </c>
      <c r="AW10" s="7651"/>
      <c r="AX10" s="1013"/>
      <c r="AY10" s="9049" t="s">
        <v>5004</v>
      </c>
      <c r="AZ10" s="1013"/>
      <c r="BA10" s="1014"/>
      <c r="BB10" s="1144"/>
      <c r="BC10" s="1144"/>
      <c r="BD10" s="1144"/>
      <c r="BE10" s="1144"/>
      <c r="BF10" s="1144"/>
      <c r="BG10" s="1144"/>
      <c r="BH10" s="1144"/>
    </row>
    <row r="11" spans="1:60" ht="14.4" thickBot="1">
      <c r="A11" s="983"/>
      <c r="B11" s="203"/>
      <c r="AX11" s="203"/>
      <c r="AZ11" s="203"/>
      <c r="BA11" s="983"/>
    </row>
    <row r="12" spans="1:60">
      <c r="A12" s="983"/>
      <c r="B12" s="203"/>
      <c r="C12" s="7652"/>
      <c r="D12" s="2602"/>
      <c r="E12" s="2603" t="s">
        <v>741</v>
      </c>
      <c r="F12" s="2603"/>
      <c r="G12" s="2603"/>
      <c r="H12" s="2604"/>
      <c r="I12" s="2595"/>
      <c r="J12" s="2595"/>
      <c r="K12" s="2595"/>
      <c r="L12" s="2595"/>
      <c r="M12" s="2595"/>
      <c r="N12" s="2595"/>
      <c r="O12" s="2595"/>
      <c r="P12" s="2595"/>
      <c r="Q12" s="2595"/>
      <c r="R12" s="2595"/>
      <c r="S12" s="2595"/>
      <c r="T12" s="2595"/>
      <c r="U12" s="2595"/>
      <c r="V12" s="2595"/>
      <c r="W12" s="2595"/>
      <c r="X12" s="2595"/>
      <c r="Y12" s="2595"/>
      <c r="Z12" s="2595"/>
      <c r="AA12" s="2595"/>
      <c r="AB12" s="2595"/>
      <c r="AC12" s="2595"/>
      <c r="AD12" s="2595"/>
      <c r="AE12" s="2595"/>
      <c r="AF12" s="2595"/>
      <c r="AG12" s="2595"/>
      <c r="AH12" s="2595"/>
      <c r="AI12" s="2595"/>
      <c r="AJ12" s="2595"/>
      <c r="AK12" s="2595"/>
      <c r="AL12" s="2595"/>
      <c r="AM12" s="2595"/>
      <c r="AN12" s="2595"/>
      <c r="AO12" s="2595"/>
      <c r="AP12" s="2595"/>
      <c r="AQ12" s="2595"/>
      <c r="AR12" s="2595"/>
      <c r="AS12" s="2595"/>
      <c r="AT12" s="2595"/>
      <c r="AU12" s="2595"/>
      <c r="AV12" s="2595"/>
      <c r="AW12" s="7653"/>
      <c r="AX12" s="203"/>
      <c r="AY12" s="5864"/>
      <c r="AZ12" s="203"/>
      <c r="BA12" s="983"/>
    </row>
    <row r="13" spans="1:60">
      <c r="A13" s="983"/>
      <c r="B13" s="203"/>
      <c r="C13" s="7654">
        <v>1</v>
      </c>
      <c r="D13" s="1015"/>
      <c r="E13" s="1015" t="s">
        <v>742</v>
      </c>
      <c r="F13" s="1016"/>
      <c r="G13" s="1016"/>
      <c r="H13" s="1017"/>
      <c r="I13" s="1018">
        <f t="shared" ref="I13:AV13" si="0">SUM(I14:I19)</f>
        <v>0</v>
      </c>
      <c r="J13" s="1018">
        <f t="shared" si="0"/>
        <v>0</v>
      </c>
      <c r="K13" s="1018">
        <f t="shared" si="0"/>
        <v>0</v>
      </c>
      <c r="L13" s="1018">
        <f t="shared" si="0"/>
        <v>0</v>
      </c>
      <c r="M13" s="1018">
        <f t="shared" si="0"/>
        <v>0</v>
      </c>
      <c r="N13" s="1018">
        <f t="shared" si="0"/>
        <v>0</v>
      </c>
      <c r="O13" s="1018">
        <f t="shared" si="0"/>
        <v>0</v>
      </c>
      <c r="P13" s="1018">
        <f t="shared" si="0"/>
        <v>0</v>
      </c>
      <c r="Q13" s="1018">
        <f t="shared" si="0"/>
        <v>0</v>
      </c>
      <c r="R13" s="1018">
        <f t="shared" si="0"/>
        <v>0</v>
      </c>
      <c r="S13" s="1018">
        <f t="shared" si="0"/>
        <v>0</v>
      </c>
      <c r="T13" s="1018">
        <f t="shared" si="0"/>
        <v>0</v>
      </c>
      <c r="U13" s="1018">
        <f t="shared" si="0"/>
        <v>0</v>
      </c>
      <c r="V13" s="1018">
        <f t="shared" si="0"/>
        <v>0</v>
      </c>
      <c r="W13" s="1018">
        <f t="shared" si="0"/>
        <v>0</v>
      </c>
      <c r="X13" s="1018">
        <f t="shared" si="0"/>
        <v>0</v>
      </c>
      <c r="Y13" s="1018">
        <f t="shared" si="0"/>
        <v>0</v>
      </c>
      <c r="Z13" s="1018">
        <f t="shared" si="0"/>
        <v>0</v>
      </c>
      <c r="AA13" s="1018">
        <f t="shared" si="0"/>
        <v>0</v>
      </c>
      <c r="AB13" s="1018">
        <f t="shared" si="0"/>
        <v>0</v>
      </c>
      <c r="AC13" s="1018">
        <f t="shared" si="0"/>
        <v>0</v>
      </c>
      <c r="AD13" s="1018">
        <f t="shared" si="0"/>
        <v>0</v>
      </c>
      <c r="AE13" s="1018">
        <f t="shared" si="0"/>
        <v>0</v>
      </c>
      <c r="AF13" s="1018">
        <f t="shared" si="0"/>
        <v>0</v>
      </c>
      <c r="AG13" s="1018">
        <f t="shared" si="0"/>
        <v>0</v>
      </c>
      <c r="AH13" s="1018">
        <f t="shared" si="0"/>
        <v>0</v>
      </c>
      <c r="AI13" s="1018">
        <f t="shared" si="0"/>
        <v>0</v>
      </c>
      <c r="AJ13" s="1018">
        <f t="shared" si="0"/>
        <v>0</v>
      </c>
      <c r="AK13" s="1018">
        <f t="shared" si="0"/>
        <v>0</v>
      </c>
      <c r="AL13" s="1018">
        <f t="shared" si="0"/>
        <v>0</v>
      </c>
      <c r="AM13" s="1018">
        <f t="shared" si="0"/>
        <v>0</v>
      </c>
      <c r="AN13" s="1018">
        <f t="shared" si="0"/>
        <v>0</v>
      </c>
      <c r="AO13" s="1018">
        <f t="shared" si="0"/>
        <v>0</v>
      </c>
      <c r="AP13" s="1018">
        <f t="shared" si="0"/>
        <v>0</v>
      </c>
      <c r="AQ13" s="1018">
        <f t="shared" si="0"/>
        <v>0</v>
      </c>
      <c r="AR13" s="1018">
        <f t="shared" si="0"/>
        <v>0</v>
      </c>
      <c r="AS13" s="1018">
        <f t="shared" si="0"/>
        <v>0</v>
      </c>
      <c r="AT13" s="1018">
        <f t="shared" si="0"/>
        <v>0</v>
      </c>
      <c r="AU13" s="1018">
        <f t="shared" si="0"/>
        <v>0</v>
      </c>
      <c r="AV13" s="1018">
        <f t="shared" si="0"/>
        <v>0</v>
      </c>
      <c r="AW13" s="1940">
        <f>SUM(I13:AV13)</f>
        <v>0</v>
      </c>
      <c r="AX13" s="855"/>
      <c r="AY13" s="7655">
        <f>SUM(AY14:AY19)</f>
        <v>0</v>
      </c>
      <c r="AZ13" s="855"/>
      <c r="BA13" s="1019"/>
      <c r="BB13" s="1039"/>
      <c r="BC13" s="1039"/>
      <c r="BD13" s="1039"/>
      <c r="BE13" s="1039"/>
      <c r="BF13" s="1039"/>
      <c r="BG13" s="1039"/>
      <c r="BH13" s="1039"/>
    </row>
    <row r="14" spans="1:60">
      <c r="A14" s="983"/>
      <c r="B14" s="203"/>
      <c r="C14" s="7656"/>
      <c r="D14" s="1020">
        <v>1.1000000000000001</v>
      </c>
      <c r="E14" s="1021"/>
      <c r="F14" s="1020" t="s">
        <v>743</v>
      </c>
      <c r="G14" s="1020"/>
      <c r="H14" s="1022"/>
      <c r="I14" s="1023">
        <v>0</v>
      </c>
      <c r="J14" s="1023">
        <v>0</v>
      </c>
      <c r="K14" s="1023">
        <v>0</v>
      </c>
      <c r="L14" s="1023">
        <v>0</v>
      </c>
      <c r="M14" s="1023">
        <v>0</v>
      </c>
      <c r="N14" s="1023">
        <v>0</v>
      </c>
      <c r="O14" s="1023">
        <v>0</v>
      </c>
      <c r="P14" s="1023">
        <v>0</v>
      </c>
      <c r="Q14" s="1023">
        <v>0</v>
      </c>
      <c r="R14" s="1023">
        <v>0</v>
      </c>
      <c r="S14" s="1023">
        <v>0</v>
      </c>
      <c r="T14" s="1023">
        <v>0</v>
      </c>
      <c r="U14" s="1023">
        <v>0</v>
      </c>
      <c r="V14" s="1023">
        <v>0</v>
      </c>
      <c r="W14" s="1023">
        <v>0</v>
      </c>
      <c r="X14" s="1023">
        <v>0</v>
      </c>
      <c r="Y14" s="1023">
        <v>0</v>
      </c>
      <c r="Z14" s="1023">
        <v>0</v>
      </c>
      <c r="AA14" s="1023">
        <v>0</v>
      </c>
      <c r="AB14" s="1023">
        <v>0</v>
      </c>
      <c r="AC14" s="1023">
        <v>0</v>
      </c>
      <c r="AD14" s="1023">
        <v>0</v>
      </c>
      <c r="AE14" s="1023">
        <v>0</v>
      </c>
      <c r="AF14" s="1023">
        <v>0</v>
      </c>
      <c r="AG14" s="1023">
        <v>0</v>
      </c>
      <c r="AH14" s="1023">
        <v>0</v>
      </c>
      <c r="AI14" s="1023">
        <v>0</v>
      </c>
      <c r="AJ14" s="1023">
        <v>0</v>
      </c>
      <c r="AK14" s="1023">
        <v>0</v>
      </c>
      <c r="AL14" s="1023">
        <v>0</v>
      </c>
      <c r="AM14" s="1023">
        <v>0</v>
      </c>
      <c r="AN14" s="1023">
        <v>0</v>
      </c>
      <c r="AO14" s="1023">
        <v>0</v>
      </c>
      <c r="AP14" s="1023">
        <v>0</v>
      </c>
      <c r="AQ14" s="1023">
        <v>0</v>
      </c>
      <c r="AR14" s="1023">
        <v>0</v>
      </c>
      <c r="AS14" s="1023">
        <v>0</v>
      </c>
      <c r="AT14" s="1023">
        <v>0</v>
      </c>
      <c r="AU14" s="1023">
        <v>0</v>
      </c>
      <c r="AV14" s="1023">
        <v>0</v>
      </c>
      <c r="AW14" s="1941">
        <f t="shared" ref="AW14:AW77" si="1">SUM(I14:AV14)</f>
        <v>0</v>
      </c>
      <c r="AX14" s="315"/>
      <c r="AY14" s="7657">
        <v>0</v>
      </c>
      <c r="AZ14" s="315"/>
      <c r="BA14" s="1024"/>
      <c r="BB14" s="1145"/>
      <c r="BC14" s="1145"/>
      <c r="BD14" s="1145"/>
      <c r="BE14" s="1145"/>
      <c r="BF14" s="1145"/>
      <c r="BG14" s="1145"/>
      <c r="BH14" s="1145"/>
    </row>
    <row r="15" spans="1:60">
      <c r="A15" s="983"/>
      <c r="B15" s="203"/>
      <c r="C15" s="7656"/>
      <c r="D15" s="1020">
        <v>1.2</v>
      </c>
      <c r="E15" s="1021"/>
      <c r="F15" s="1020" t="s">
        <v>744</v>
      </c>
      <c r="G15" s="1020"/>
      <c r="H15" s="1022"/>
      <c r="I15" s="1023">
        <v>0</v>
      </c>
      <c r="J15" s="1023">
        <v>0</v>
      </c>
      <c r="K15" s="1023">
        <v>0</v>
      </c>
      <c r="L15" s="1023">
        <v>0</v>
      </c>
      <c r="M15" s="1023">
        <v>0</v>
      </c>
      <c r="N15" s="1023">
        <v>0</v>
      </c>
      <c r="O15" s="1023">
        <v>0</v>
      </c>
      <c r="P15" s="1023">
        <v>0</v>
      </c>
      <c r="Q15" s="1023">
        <v>0</v>
      </c>
      <c r="R15" s="1023">
        <v>0</v>
      </c>
      <c r="S15" s="1023">
        <v>0</v>
      </c>
      <c r="T15" s="1023">
        <v>0</v>
      </c>
      <c r="U15" s="1023">
        <v>0</v>
      </c>
      <c r="V15" s="1023">
        <v>0</v>
      </c>
      <c r="W15" s="1023">
        <v>0</v>
      </c>
      <c r="X15" s="1023">
        <v>0</v>
      </c>
      <c r="Y15" s="1023">
        <v>0</v>
      </c>
      <c r="Z15" s="1023">
        <v>0</v>
      </c>
      <c r="AA15" s="1023">
        <v>0</v>
      </c>
      <c r="AB15" s="1023">
        <v>0</v>
      </c>
      <c r="AC15" s="1023">
        <v>0</v>
      </c>
      <c r="AD15" s="1023">
        <v>0</v>
      </c>
      <c r="AE15" s="1023">
        <v>0</v>
      </c>
      <c r="AF15" s="1023">
        <v>0</v>
      </c>
      <c r="AG15" s="1023">
        <v>0</v>
      </c>
      <c r="AH15" s="1023">
        <v>0</v>
      </c>
      <c r="AI15" s="1023">
        <v>0</v>
      </c>
      <c r="AJ15" s="1023">
        <v>0</v>
      </c>
      <c r="AK15" s="1023">
        <v>0</v>
      </c>
      <c r="AL15" s="1023">
        <v>0</v>
      </c>
      <c r="AM15" s="1023">
        <v>0</v>
      </c>
      <c r="AN15" s="1023">
        <v>0</v>
      </c>
      <c r="AO15" s="1023">
        <v>0</v>
      </c>
      <c r="AP15" s="1023">
        <v>0</v>
      </c>
      <c r="AQ15" s="1023">
        <v>0</v>
      </c>
      <c r="AR15" s="1023">
        <v>0</v>
      </c>
      <c r="AS15" s="1023">
        <v>0</v>
      </c>
      <c r="AT15" s="1023">
        <v>0</v>
      </c>
      <c r="AU15" s="1023">
        <v>0</v>
      </c>
      <c r="AV15" s="1023">
        <v>0</v>
      </c>
      <c r="AW15" s="1941">
        <f t="shared" si="1"/>
        <v>0</v>
      </c>
      <c r="AX15" s="315"/>
      <c r="AY15" s="7657">
        <v>0</v>
      </c>
      <c r="AZ15" s="315"/>
      <c r="BA15" s="1024"/>
      <c r="BB15" s="1145"/>
      <c r="BC15" s="1145"/>
      <c r="BD15" s="1145"/>
      <c r="BE15" s="1145"/>
      <c r="BF15" s="1145"/>
      <c r="BG15" s="1145"/>
      <c r="BH15" s="1145"/>
    </row>
    <row r="16" spans="1:60">
      <c r="A16" s="983"/>
      <c r="B16" s="203"/>
      <c r="C16" s="7656"/>
      <c r="D16" s="1020">
        <v>1.3</v>
      </c>
      <c r="E16" s="1021"/>
      <c r="F16" s="1020" t="s">
        <v>745</v>
      </c>
      <c r="G16" s="1020"/>
      <c r="H16" s="1022"/>
      <c r="I16" s="1023">
        <v>0</v>
      </c>
      <c r="J16" s="1023">
        <v>0</v>
      </c>
      <c r="K16" s="1023">
        <v>0</v>
      </c>
      <c r="L16" s="1023">
        <v>0</v>
      </c>
      <c r="M16" s="1023">
        <v>0</v>
      </c>
      <c r="N16" s="1023">
        <v>0</v>
      </c>
      <c r="O16" s="1023">
        <v>0</v>
      </c>
      <c r="P16" s="1023">
        <v>0</v>
      </c>
      <c r="Q16" s="1023">
        <v>0</v>
      </c>
      <c r="R16" s="1023">
        <v>0</v>
      </c>
      <c r="S16" s="1023">
        <v>0</v>
      </c>
      <c r="T16" s="1023">
        <v>0</v>
      </c>
      <c r="U16" s="1023">
        <v>0</v>
      </c>
      <c r="V16" s="1023">
        <v>0</v>
      </c>
      <c r="W16" s="1023">
        <v>0</v>
      </c>
      <c r="X16" s="1023">
        <v>0</v>
      </c>
      <c r="Y16" s="1023">
        <v>0</v>
      </c>
      <c r="Z16" s="1023">
        <v>0</v>
      </c>
      <c r="AA16" s="1023">
        <v>0</v>
      </c>
      <c r="AB16" s="1023">
        <v>0</v>
      </c>
      <c r="AC16" s="1023">
        <v>0</v>
      </c>
      <c r="AD16" s="1023">
        <v>0</v>
      </c>
      <c r="AE16" s="1023">
        <v>0</v>
      </c>
      <c r="AF16" s="1023">
        <v>0</v>
      </c>
      <c r="AG16" s="1023">
        <v>0</v>
      </c>
      <c r="AH16" s="1023">
        <v>0</v>
      </c>
      <c r="AI16" s="1023">
        <v>0</v>
      </c>
      <c r="AJ16" s="1023">
        <v>0</v>
      </c>
      <c r="AK16" s="1023">
        <v>0</v>
      </c>
      <c r="AL16" s="1023">
        <v>0</v>
      </c>
      <c r="AM16" s="1023">
        <v>0</v>
      </c>
      <c r="AN16" s="1023">
        <v>0</v>
      </c>
      <c r="AO16" s="1023">
        <v>0</v>
      </c>
      <c r="AP16" s="1023">
        <v>0</v>
      </c>
      <c r="AQ16" s="1023">
        <v>0</v>
      </c>
      <c r="AR16" s="1023">
        <v>0</v>
      </c>
      <c r="AS16" s="1023">
        <v>0</v>
      </c>
      <c r="AT16" s="1023">
        <v>0</v>
      </c>
      <c r="AU16" s="1023">
        <v>0</v>
      </c>
      <c r="AV16" s="1023">
        <v>0</v>
      </c>
      <c r="AW16" s="1941">
        <f t="shared" si="1"/>
        <v>0</v>
      </c>
      <c r="AX16" s="315"/>
      <c r="AY16" s="7657">
        <v>0</v>
      </c>
      <c r="AZ16" s="315"/>
      <c r="BA16" s="1024"/>
      <c r="BB16" s="1145"/>
      <c r="BC16" s="1145"/>
      <c r="BD16" s="1145"/>
      <c r="BE16" s="1145"/>
      <c r="BF16" s="1145"/>
      <c r="BG16" s="1145"/>
      <c r="BH16" s="1145"/>
    </row>
    <row r="17" spans="1:60">
      <c r="A17" s="983"/>
      <c r="B17" s="203"/>
      <c r="C17" s="7656"/>
      <c r="D17" s="1020">
        <v>1.4</v>
      </c>
      <c r="E17" s="1021"/>
      <c r="F17" s="1020" t="s">
        <v>746</v>
      </c>
      <c r="G17" s="1020"/>
      <c r="H17" s="1022"/>
      <c r="I17" s="1023">
        <v>0</v>
      </c>
      <c r="J17" s="1023">
        <v>0</v>
      </c>
      <c r="K17" s="1023">
        <v>0</v>
      </c>
      <c r="L17" s="1023">
        <v>0</v>
      </c>
      <c r="M17" s="1023">
        <v>0</v>
      </c>
      <c r="N17" s="1023">
        <v>0</v>
      </c>
      <c r="O17" s="1023">
        <v>0</v>
      </c>
      <c r="P17" s="1023">
        <v>0</v>
      </c>
      <c r="Q17" s="1023">
        <v>0</v>
      </c>
      <c r="R17" s="1023">
        <v>0</v>
      </c>
      <c r="S17" s="1023">
        <v>0</v>
      </c>
      <c r="T17" s="1023">
        <v>0</v>
      </c>
      <c r="U17" s="1023">
        <v>0</v>
      </c>
      <c r="V17" s="1023">
        <v>0</v>
      </c>
      <c r="W17" s="1023">
        <v>0</v>
      </c>
      <c r="X17" s="1023">
        <v>0</v>
      </c>
      <c r="Y17" s="1023">
        <v>0</v>
      </c>
      <c r="Z17" s="1023">
        <v>0</v>
      </c>
      <c r="AA17" s="1023">
        <v>0</v>
      </c>
      <c r="AB17" s="1023">
        <v>0</v>
      </c>
      <c r="AC17" s="1023">
        <v>0</v>
      </c>
      <c r="AD17" s="1023">
        <v>0</v>
      </c>
      <c r="AE17" s="1023">
        <v>0</v>
      </c>
      <c r="AF17" s="1023">
        <v>0</v>
      </c>
      <c r="AG17" s="1023">
        <v>0</v>
      </c>
      <c r="AH17" s="1023">
        <v>0</v>
      </c>
      <c r="AI17" s="1023">
        <v>0</v>
      </c>
      <c r="AJ17" s="1023">
        <v>0</v>
      </c>
      <c r="AK17" s="1023">
        <v>0</v>
      </c>
      <c r="AL17" s="1023">
        <v>0</v>
      </c>
      <c r="AM17" s="1023">
        <v>0</v>
      </c>
      <c r="AN17" s="1023">
        <v>0</v>
      </c>
      <c r="AO17" s="1023">
        <v>0</v>
      </c>
      <c r="AP17" s="1023">
        <v>0</v>
      </c>
      <c r="AQ17" s="1023">
        <v>0</v>
      </c>
      <c r="AR17" s="1023">
        <v>0</v>
      </c>
      <c r="AS17" s="1023">
        <v>0</v>
      </c>
      <c r="AT17" s="1023">
        <v>0</v>
      </c>
      <c r="AU17" s="1023">
        <v>0</v>
      </c>
      <c r="AV17" s="1023">
        <v>0</v>
      </c>
      <c r="AW17" s="1941">
        <f t="shared" si="1"/>
        <v>0</v>
      </c>
      <c r="AX17" s="315"/>
      <c r="AY17" s="7657">
        <v>0</v>
      </c>
      <c r="AZ17" s="315"/>
      <c r="BA17" s="1024"/>
      <c r="BB17" s="1145"/>
      <c r="BC17" s="1145"/>
      <c r="BD17" s="1145"/>
      <c r="BE17" s="1145"/>
      <c r="BF17" s="1145"/>
      <c r="BG17" s="1145"/>
      <c r="BH17" s="1145"/>
    </row>
    <row r="18" spans="1:60">
      <c r="A18" s="983"/>
      <c r="B18" s="203"/>
      <c r="C18" s="7656"/>
      <c r="D18" s="1020">
        <v>1.5</v>
      </c>
      <c r="E18" s="1021"/>
      <c r="F18" s="1020" t="s">
        <v>747</v>
      </c>
      <c r="G18" s="1020"/>
      <c r="H18" s="1022"/>
      <c r="I18" s="1023">
        <v>0</v>
      </c>
      <c r="J18" s="1023">
        <v>0</v>
      </c>
      <c r="K18" s="1023">
        <v>0</v>
      </c>
      <c r="L18" s="1023">
        <v>0</v>
      </c>
      <c r="M18" s="1023">
        <v>0</v>
      </c>
      <c r="N18" s="1023">
        <v>0</v>
      </c>
      <c r="O18" s="1023">
        <v>0</v>
      </c>
      <c r="P18" s="1023">
        <v>0</v>
      </c>
      <c r="Q18" s="1023">
        <v>0</v>
      </c>
      <c r="R18" s="1023">
        <v>0</v>
      </c>
      <c r="S18" s="1023">
        <v>0</v>
      </c>
      <c r="T18" s="1023">
        <v>0</v>
      </c>
      <c r="U18" s="1023">
        <v>0</v>
      </c>
      <c r="V18" s="1023">
        <v>0</v>
      </c>
      <c r="W18" s="1023">
        <v>0</v>
      </c>
      <c r="X18" s="1023">
        <v>0</v>
      </c>
      <c r="Y18" s="1023">
        <v>0</v>
      </c>
      <c r="Z18" s="1023">
        <v>0</v>
      </c>
      <c r="AA18" s="1023">
        <v>0</v>
      </c>
      <c r="AB18" s="1023">
        <v>0</v>
      </c>
      <c r="AC18" s="1023">
        <v>0</v>
      </c>
      <c r="AD18" s="1023">
        <v>0</v>
      </c>
      <c r="AE18" s="1023">
        <v>0</v>
      </c>
      <c r="AF18" s="1023">
        <v>0</v>
      </c>
      <c r="AG18" s="1023">
        <v>0</v>
      </c>
      <c r="AH18" s="1023">
        <v>0</v>
      </c>
      <c r="AI18" s="1023">
        <v>0</v>
      </c>
      <c r="AJ18" s="1023">
        <v>0</v>
      </c>
      <c r="AK18" s="1023">
        <v>0</v>
      </c>
      <c r="AL18" s="1023">
        <v>0</v>
      </c>
      <c r="AM18" s="1023">
        <v>0</v>
      </c>
      <c r="AN18" s="1023">
        <v>0</v>
      </c>
      <c r="AO18" s="1023">
        <v>0</v>
      </c>
      <c r="AP18" s="1023">
        <v>0</v>
      </c>
      <c r="AQ18" s="1023">
        <v>0</v>
      </c>
      <c r="AR18" s="1023">
        <v>0</v>
      </c>
      <c r="AS18" s="1023">
        <v>0</v>
      </c>
      <c r="AT18" s="1023">
        <v>0</v>
      </c>
      <c r="AU18" s="1023">
        <v>0</v>
      </c>
      <c r="AV18" s="1023">
        <v>0</v>
      </c>
      <c r="AW18" s="1941">
        <f t="shared" si="1"/>
        <v>0</v>
      </c>
      <c r="AX18" s="315"/>
      <c r="AY18" s="7657">
        <v>0</v>
      </c>
      <c r="AZ18" s="315"/>
      <c r="BA18" s="1024"/>
      <c r="BB18" s="1145"/>
      <c r="BC18" s="1145"/>
      <c r="BD18" s="1145"/>
      <c r="BE18" s="1145"/>
      <c r="BF18" s="1145"/>
      <c r="BG18" s="1145"/>
      <c r="BH18" s="1145"/>
    </row>
    <row r="19" spans="1:60">
      <c r="A19" s="983"/>
      <c r="B19" s="203"/>
      <c r="C19" s="7656"/>
      <c r="D19" s="1020">
        <v>1.6</v>
      </c>
      <c r="E19" s="1021"/>
      <c r="F19" s="1020" t="s">
        <v>748</v>
      </c>
      <c r="G19" s="1020"/>
      <c r="H19" s="1022"/>
      <c r="I19" s="1023">
        <v>0</v>
      </c>
      <c r="J19" s="1023">
        <v>0</v>
      </c>
      <c r="K19" s="1023">
        <v>0</v>
      </c>
      <c r="L19" s="1023">
        <v>0</v>
      </c>
      <c r="M19" s="1023">
        <v>0</v>
      </c>
      <c r="N19" s="1023">
        <v>0</v>
      </c>
      <c r="O19" s="1023">
        <v>0</v>
      </c>
      <c r="P19" s="1023">
        <v>0</v>
      </c>
      <c r="Q19" s="1023">
        <v>0</v>
      </c>
      <c r="R19" s="1023">
        <v>0</v>
      </c>
      <c r="S19" s="1023">
        <v>0</v>
      </c>
      <c r="T19" s="1023">
        <v>0</v>
      </c>
      <c r="U19" s="1023">
        <v>0</v>
      </c>
      <c r="V19" s="1023">
        <v>0</v>
      </c>
      <c r="W19" s="1023">
        <v>0</v>
      </c>
      <c r="X19" s="1023">
        <v>0</v>
      </c>
      <c r="Y19" s="1023">
        <v>0</v>
      </c>
      <c r="Z19" s="1023">
        <v>0</v>
      </c>
      <c r="AA19" s="1023">
        <v>0</v>
      </c>
      <c r="AB19" s="1023">
        <v>0</v>
      </c>
      <c r="AC19" s="1023">
        <v>0</v>
      </c>
      <c r="AD19" s="1023">
        <v>0</v>
      </c>
      <c r="AE19" s="1023">
        <v>0</v>
      </c>
      <c r="AF19" s="1023">
        <v>0</v>
      </c>
      <c r="AG19" s="1023">
        <v>0</v>
      </c>
      <c r="AH19" s="1023">
        <v>0</v>
      </c>
      <c r="AI19" s="1023">
        <v>0</v>
      </c>
      <c r="AJ19" s="1023">
        <v>0</v>
      </c>
      <c r="AK19" s="1023">
        <v>0</v>
      </c>
      <c r="AL19" s="1023">
        <v>0</v>
      </c>
      <c r="AM19" s="1023">
        <v>0</v>
      </c>
      <c r="AN19" s="1023">
        <v>0</v>
      </c>
      <c r="AO19" s="1023">
        <v>0</v>
      </c>
      <c r="AP19" s="1023">
        <v>0</v>
      </c>
      <c r="AQ19" s="1023">
        <v>0</v>
      </c>
      <c r="AR19" s="1023">
        <v>0</v>
      </c>
      <c r="AS19" s="1023">
        <v>0</v>
      </c>
      <c r="AT19" s="1023">
        <v>0</v>
      </c>
      <c r="AU19" s="1023">
        <v>0</v>
      </c>
      <c r="AV19" s="1023">
        <v>0</v>
      </c>
      <c r="AW19" s="1941">
        <f t="shared" si="1"/>
        <v>0</v>
      </c>
      <c r="AX19" s="315"/>
      <c r="AY19" s="7657">
        <v>0</v>
      </c>
      <c r="AZ19" s="315"/>
      <c r="BA19" s="1024"/>
      <c r="BB19" s="1145"/>
      <c r="BC19" s="1145"/>
      <c r="BD19" s="1145"/>
      <c r="BE19" s="1145"/>
      <c r="BF19" s="1145"/>
      <c r="BG19" s="1145"/>
      <c r="BH19" s="1145"/>
    </row>
    <row r="20" spans="1:60">
      <c r="A20" s="983"/>
      <c r="B20" s="203"/>
      <c r="C20" s="7654">
        <v>2</v>
      </c>
      <c r="D20" s="1015"/>
      <c r="E20" s="1015" t="s">
        <v>749</v>
      </c>
      <c r="F20" s="1015"/>
      <c r="G20" s="1015"/>
      <c r="H20" s="1017"/>
      <c r="I20" s="1018">
        <f t="shared" ref="I20:AV20" si="2">SUM(I21:I24)</f>
        <v>0</v>
      </c>
      <c r="J20" s="1018">
        <f t="shared" si="2"/>
        <v>0</v>
      </c>
      <c r="K20" s="1018">
        <f t="shared" si="2"/>
        <v>0</v>
      </c>
      <c r="L20" s="1018">
        <f t="shared" si="2"/>
        <v>0</v>
      </c>
      <c r="M20" s="1018">
        <f t="shared" si="2"/>
        <v>0</v>
      </c>
      <c r="N20" s="1018">
        <f t="shared" si="2"/>
        <v>0</v>
      </c>
      <c r="O20" s="1018">
        <f t="shared" si="2"/>
        <v>0</v>
      </c>
      <c r="P20" s="1018">
        <f t="shared" si="2"/>
        <v>0</v>
      </c>
      <c r="Q20" s="1018">
        <f t="shared" si="2"/>
        <v>0</v>
      </c>
      <c r="R20" s="1018">
        <f t="shared" si="2"/>
        <v>0</v>
      </c>
      <c r="S20" s="1018">
        <f t="shared" si="2"/>
        <v>0</v>
      </c>
      <c r="T20" s="1018">
        <f t="shared" si="2"/>
        <v>0</v>
      </c>
      <c r="U20" s="1018">
        <f t="shared" si="2"/>
        <v>0</v>
      </c>
      <c r="V20" s="1018">
        <f t="shared" si="2"/>
        <v>0</v>
      </c>
      <c r="W20" s="1018">
        <f t="shared" si="2"/>
        <v>0</v>
      </c>
      <c r="X20" s="1018">
        <f t="shared" si="2"/>
        <v>0</v>
      </c>
      <c r="Y20" s="1018">
        <f t="shared" si="2"/>
        <v>0</v>
      </c>
      <c r="Z20" s="1018">
        <f t="shared" si="2"/>
        <v>0</v>
      </c>
      <c r="AA20" s="1018">
        <f t="shared" si="2"/>
        <v>0</v>
      </c>
      <c r="AB20" s="1018">
        <f t="shared" si="2"/>
        <v>0</v>
      </c>
      <c r="AC20" s="1018">
        <f t="shared" si="2"/>
        <v>0</v>
      </c>
      <c r="AD20" s="1018">
        <f t="shared" si="2"/>
        <v>0</v>
      </c>
      <c r="AE20" s="1018">
        <f t="shared" si="2"/>
        <v>0</v>
      </c>
      <c r="AF20" s="1018">
        <f t="shared" si="2"/>
        <v>0</v>
      </c>
      <c r="AG20" s="1018">
        <f t="shared" si="2"/>
        <v>0</v>
      </c>
      <c r="AH20" s="1018">
        <f t="shared" si="2"/>
        <v>0</v>
      </c>
      <c r="AI20" s="1018">
        <f t="shared" si="2"/>
        <v>0</v>
      </c>
      <c r="AJ20" s="1018">
        <f t="shared" si="2"/>
        <v>0</v>
      </c>
      <c r="AK20" s="1018">
        <f t="shared" si="2"/>
        <v>0</v>
      </c>
      <c r="AL20" s="1018">
        <f t="shared" si="2"/>
        <v>0</v>
      </c>
      <c r="AM20" s="1018">
        <f t="shared" si="2"/>
        <v>0</v>
      </c>
      <c r="AN20" s="1018">
        <f t="shared" si="2"/>
        <v>0</v>
      </c>
      <c r="AO20" s="1018">
        <f t="shared" si="2"/>
        <v>0</v>
      </c>
      <c r="AP20" s="1018">
        <f t="shared" si="2"/>
        <v>0</v>
      </c>
      <c r="AQ20" s="1018">
        <f t="shared" si="2"/>
        <v>0</v>
      </c>
      <c r="AR20" s="1018">
        <f t="shared" si="2"/>
        <v>0</v>
      </c>
      <c r="AS20" s="1018">
        <f t="shared" si="2"/>
        <v>0</v>
      </c>
      <c r="AT20" s="1018">
        <f t="shared" si="2"/>
        <v>0</v>
      </c>
      <c r="AU20" s="1018">
        <f t="shared" si="2"/>
        <v>0</v>
      </c>
      <c r="AV20" s="1018">
        <f t="shared" si="2"/>
        <v>0</v>
      </c>
      <c r="AW20" s="1940">
        <f t="shared" si="1"/>
        <v>0</v>
      </c>
      <c r="AX20" s="855"/>
      <c r="AY20" s="7655">
        <f>SUM(AY21:AY24)</f>
        <v>0</v>
      </c>
      <c r="AZ20" s="855"/>
      <c r="BA20" s="1019"/>
      <c r="BB20" s="1039"/>
      <c r="BC20" s="1039"/>
      <c r="BD20" s="1039"/>
      <c r="BE20" s="1039"/>
      <c r="BF20" s="1039"/>
      <c r="BG20" s="1039"/>
      <c r="BH20" s="1039"/>
    </row>
    <row r="21" spans="1:60">
      <c r="A21" s="983"/>
      <c r="B21" s="203"/>
      <c r="C21" s="7656"/>
      <c r="D21" s="1020">
        <v>2.1</v>
      </c>
      <c r="E21" s="1020"/>
      <c r="F21" s="1020" t="s">
        <v>750</v>
      </c>
      <c r="G21" s="1020"/>
      <c r="H21" s="1022"/>
      <c r="I21" s="1023">
        <v>0</v>
      </c>
      <c r="J21" s="1023">
        <v>0</v>
      </c>
      <c r="K21" s="1023">
        <v>0</v>
      </c>
      <c r="L21" s="1023">
        <v>0</v>
      </c>
      <c r="M21" s="1023">
        <v>0</v>
      </c>
      <c r="N21" s="1023">
        <v>0</v>
      </c>
      <c r="O21" s="1023">
        <v>0</v>
      </c>
      <c r="P21" s="1023">
        <v>0</v>
      </c>
      <c r="Q21" s="1023">
        <v>0</v>
      </c>
      <c r="R21" s="1023">
        <v>0</v>
      </c>
      <c r="S21" s="1023">
        <v>0</v>
      </c>
      <c r="T21" s="1023">
        <v>0</v>
      </c>
      <c r="U21" s="1023">
        <v>0</v>
      </c>
      <c r="V21" s="1023">
        <v>0</v>
      </c>
      <c r="W21" s="1023">
        <v>0</v>
      </c>
      <c r="X21" s="1023">
        <v>0</v>
      </c>
      <c r="Y21" s="1023">
        <v>0</v>
      </c>
      <c r="Z21" s="1023">
        <v>0</v>
      </c>
      <c r="AA21" s="1023">
        <v>0</v>
      </c>
      <c r="AB21" s="1023">
        <v>0</v>
      </c>
      <c r="AC21" s="1023">
        <v>0</v>
      </c>
      <c r="AD21" s="1023">
        <v>0</v>
      </c>
      <c r="AE21" s="1023">
        <v>0</v>
      </c>
      <c r="AF21" s="1023">
        <v>0</v>
      </c>
      <c r="AG21" s="1023">
        <v>0</v>
      </c>
      <c r="AH21" s="1023">
        <v>0</v>
      </c>
      <c r="AI21" s="1023">
        <v>0</v>
      </c>
      <c r="AJ21" s="1023">
        <v>0</v>
      </c>
      <c r="AK21" s="1023">
        <v>0</v>
      </c>
      <c r="AL21" s="1023">
        <v>0</v>
      </c>
      <c r="AM21" s="1023">
        <v>0</v>
      </c>
      <c r="AN21" s="1023">
        <v>0</v>
      </c>
      <c r="AO21" s="1023">
        <v>0</v>
      </c>
      <c r="AP21" s="1023">
        <v>0</v>
      </c>
      <c r="AQ21" s="1023">
        <v>0</v>
      </c>
      <c r="AR21" s="1023">
        <v>0</v>
      </c>
      <c r="AS21" s="1023">
        <v>0</v>
      </c>
      <c r="AT21" s="1023">
        <v>0</v>
      </c>
      <c r="AU21" s="1023">
        <v>0</v>
      </c>
      <c r="AV21" s="1023">
        <v>0</v>
      </c>
      <c r="AW21" s="1941">
        <f t="shared" si="1"/>
        <v>0</v>
      </c>
      <c r="AX21" s="315"/>
      <c r="AY21" s="7657">
        <v>0</v>
      </c>
      <c r="AZ21" s="315"/>
      <c r="BA21" s="1024"/>
      <c r="BB21" s="1145"/>
      <c r="BC21" s="1145"/>
      <c r="BD21" s="1145"/>
      <c r="BE21" s="1145"/>
      <c r="BF21" s="1145"/>
      <c r="BG21" s="1145"/>
      <c r="BH21" s="1145"/>
    </row>
    <row r="22" spans="1:60">
      <c r="A22" s="983"/>
      <c r="B22" s="203"/>
      <c r="C22" s="7656"/>
      <c r="D22" s="1020">
        <v>2.2000000000000002</v>
      </c>
      <c r="E22" s="1020"/>
      <c r="F22" s="1020" t="s">
        <v>751</v>
      </c>
      <c r="G22" s="1020"/>
      <c r="H22" s="1022"/>
      <c r="I22" s="1023">
        <v>0</v>
      </c>
      <c r="J22" s="1023">
        <v>0</v>
      </c>
      <c r="K22" s="1023">
        <v>0</v>
      </c>
      <c r="L22" s="1023">
        <v>0</v>
      </c>
      <c r="M22" s="1023">
        <v>0</v>
      </c>
      <c r="N22" s="1023">
        <v>0</v>
      </c>
      <c r="O22" s="1023">
        <v>0</v>
      </c>
      <c r="P22" s="1023">
        <v>0</v>
      </c>
      <c r="Q22" s="1023">
        <v>0</v>
      </c>
      <c r="R22" s="1023">
        <v>0</v>
      </c>
      <c r="S22" s="1023">
        <v>0</v>
      </c>
      <c r="T22" s="1023">
        <v>0</v>
      </c>
      <c r="U22" s="1023">
        <v>0</v>
      </c>
      <c r="V22" s="1023">
        <v>0</v>
      </c>
      <c r="W22" s="1023">
        <v>0</v>
      </c>
      <c r="X22" s="1023">
        <v>0</v>
      </c>
      <c r="Y22" s="1023">
        <v>0</v>
      </c>
      <c r="Z22" s="1023">
        <v>0</v>
      </c>
      <c r="AA22" s="1023">
        <v>0</v>
      </c>
      <c r="AB22" s="1023">
        <v>0</v>
      </c>
      <c r="AC22" s="1023">
        <v>0</v>
      </c>
      <c r="AD22" s="1023">
        <v>0</v>
      </c>
      <c r="AE22" s="1023">
        <v>0</v>
      </c>
      <c r="AF22" s="1023">
        <v>0</v>
      </c>
      <c r="AG22" s="1023">
        <v>0</v>
      </c>
      <c r="AH22" s="1023">
        <v>0</v>
      </c>
      <c r="AI22" s="1023">
        <v>0</v>
      </c>
      <c r="AJ22" s="1023">
        <v>0</v>
      </c>
      <c r="AK22" s="1023">
        <v>0</v>
      </c>
      <c r="AL22" s="1023">
        <v>0</v>
      </c>
      <c r="AM22" s="1023">
        <v>0</v>
      </c>
      <c r="AN22" s="1023">
        <v>0</v>
      </c>
      <c r="AO22" s="1023">
        <v>0</v>
      </c>
      <c r="AP22" s="1023">
        <v>0</v>
      </c>
      <c r="AQ22" s="1023">
        <v>0</v>
      </c>
      <c r="AR22" s="1023">
        <v>0</v>
      </c>
      <c r="AS22" s="1023">
        <v>0</v>
      </c>
      <c r="AT22" s="1023">
        <v>0</v>
      </c>
      <c r="AU22" s="1023">
        <v>0</v>
      </c>
      <c r="AV22" s="1023">
        <v>0</v>
      </c>
      <c r="AW22" s="1941">
        <f t="shared" si="1"/>
        <v>0</v>
      </c>
      <c r="AX22" s="315"/>
      <c r="AY22" s="7657">
        <v>0</v>
      </c>
      <c r="AZ22" s="315"/>
      <c r="BA22" s="1024"/>
      <c r="BB22" s="1145"/>
      <c r="BC22" s="1145"/>
      <c r="BD22" s="1145"/>
      <c r="BE22" s="1145"/>
      <c r="BF22" s="1145"/>
      <c r="BG22" s="1145"/>
      <c r="BH22" s="1145"/>
    </row>
    <row r="23" spans="1:60">
      <c r="A23" s="983"/>
      <c r="B23" s="203"/>
      <c r="C23" s="7656"/>
      <c r="D23" s="1020">
        <v>2.2999999999999998</v>
      </c>
      <c r="E23" s="1020"/>
      <c r="F23" s="1020" t="s">
        <v>752</v>
      </c>
      <c r="G23" s="1020"/>
      <c r="H23" s="1022"/>
      <c r="I23" s="1023">
        <v>0</v>
      </c>
      <c r="J23" s="1023">
        <v>0</v>
      </c>
      <c r="K23" s="1023">
        <v>0</v>
      </c>
      <c r="L23" s="1023">
        <v>0</v>
      </c>
      <c r="M23" s="1023">
        <v>0</v>
      </c>
      <c r="N23" s="1023">
        <v>0</v>
      </c>
      <c r="O23" s="1023">
        <v>0</v>
      </c>
      <c r="P23" s="1023">
        <v>0</v>
      </c>
      <c r="Q23" s="1023">
        <v>0</v>
      </c>
      <c r="R23" s="1023">
        <v>0</v>
      </c>
      <c r="S23" s="1023">
        <v>0</v>
      </c>
      <c r="T23" s="1023">
        <v>0</v>
      </c>
      <c r="U23" s="1023">
        <v>0</v>
      </c>
      <c r="V23" s="1023">
        <v>0</v>
      </c>
      <c r="W23" s="1023">
        <v>0</v>
      </c>
      <c r="X23" s="1023">
        <v>0</v>
      </c>
      <c r="Y23" s="1023">
        <v>0</v>
      </c>
      <c r="Z23" s="1023">
        <v>0</v>
      </c>
      <c r="AA23" s="1023">
        <v>0</v>
      </c>
      <c r="AB23" s="1023">
        <v>0</v>
      </c>
      <c r="AC23" s="1023">
        <v>0</v>
      </c>
      <c r="AD23" s="1023">
        <v>0</v>
      </c>
      <c r="AE23" s="1023">
        <v>0</v>
      </c>
      <c r="AF23" s="1023">
        <v>0</v>
      </c>
      <c r="AG23" s="1023">
        <v>0</v>
      </c>
      <c r="AH23" s="1023">
        <v>0</v>
      </c>
      <c r="AI23" s="1023">
        <v>0</v>
      </c>
      <c r="AJ23" s="1023">
        <v>0</v>
      </c>
      <c r="AK23" s="1023">
        <v>0</v>
      </c>
      <c r="AL23" s="1023">
        <v>0</v>
      </c>
      <c r="AM23" s="1023">
        <v>0</v>
      </c>
      <c r="AN23" s="1023">
        <v>0</v>
      </c>
      <c r="AO23" s="1023">
        <v>0</v>
      </c>
      <c r="AP23" s="1023">
        <v>0</v>
      </c>
      <c r="AQ23" s="1023">
        <v>0</v>
      </c>
      <c r="AR23" s="1023">
        <v>0</v>
      </c>
      <c r="AS23" s="1023">
        <v>0</v>
      </c>
      <c r="AT23" s="1023">
        <v>0</v>
      </c>
      <c r="AU23" s="1023">
        <v>0</v>
      </c>
      <c r="AV23" s="1023">
        <v>0</v>
      </c>
      <c r="AW23" s="1941">
        <f t="shared" si="1"/>
        <v>0</v>
      </c>
      <c r="AX23" s="315"/>
      <c r="AY23" s="7657">
        <v>0</v>
      </c>
      <c r="AZ23" s="315"/>
      <c r="BA23" s="1024"/>
      <c r="BB23" s="1145"/>
      <c r="BC23" s="1145"/>
      <c r="BD23" s="1145"/>
      <c r="BE23" s="1145"/>
      <c r="BF23" s="1145"/>
      <c r="BG23" s="1145"/>
      <c r="BH23" s="1145"/>
    </row>
    <row r="24" spans="1:60">
      <c r="A24" s="983"/>
      <c r="B24" s="203"/>
      <c r="C24" s="7656"/>
      <c r="D24" s="1020">
        <v>2.4</v>
      </c>
      <c r="E24" s="1020"/>
      <c r="F24" s="1020" t="s">
        <v>753</v>
      </c>
      <c r="G24" s="1020"/>
      <c r="H24" s="1022"/>
      <c r="I24" s="1023">
        <v>0</v>
      </c>
      <c r="J24" s="1023">
        <v>0</v>
      </c>
      <c r="K24" s="1023">
        <v>0</v>
      </c>
      <c r="L24" s="1023">
        <v>0</v>
      </c>
      <c r="M24" s="1023">
        <v>0</v>
      </c>
      <c r="N24" s="1023">
        <v>0</v>
      </c>
      <c r="O24" s="1023">
        <v>0</v>
      </c>
      <c r="P24" s="1023">
        <v>0</v>
      </c>
      <c r="Q24" s="1023">
        <v>0</v>
      </c>
      <c r="R24" s="1023">
        <v>0</v>
      </c>
      <c r="S24" s="1023">
        <v>0</v>
      </c>
      <c r="T24" s="1023">
        <v>0</v>
      </c>
      <c r="U24" s="1023">
        <v>0</v>
      </c>
      <c r="V24" s="1023">
        <v>0</v>
      </c>
      <c r="W24" s="1023">
        <v>0</v>
      </c>
      <c r="X24" s="1023">
        <v>0</v>
      </c>
      <c r="Y24" s="1023">
        <v>0</v>
      </c>
      <c r="Z24" s="1023">
        <v>0</v>
      </c>
      <c r="AA24" s="1023">
        <v>0</v>
      </c>
      <c r="AB24" s="1023">
        <v>0</v>
      </c>
      <c r="AC24" s="1023">
        <v>0</v>
      </c>
      <c r="AD24" s="1023">
        <v>0</v>
      </c>
      <c r="AE24" s="1023">
        <v>0</v>
      </c>
      <c r="AF24" s="1023">
        <v>0</v>
      </c>
      <c r="AG24" s="1023">
        <v>0</v>
      </c>
      <c r="AH24" s="1023">
        <v>0</v>
      </c>
      <c r="AI24" s="1023">
        <v>0</v>
      </c>
      <c r="AJ24" s="1023">
        <v>0</v>
      </c>
      <c r="AK24" s="1023">
        <v>0</v>
      </c>
      <c r="AL24" s="1023">
        <v>0</v>
      </c>
      <c r="AM24" s="1023">
        <v>0</v>
      </c>
      <c r="AN24" s="1023">
        <v>0</v>
      </c>
      <c r="AO24" s="1023">
        <v>0</v>
      </c>
      <c r="AP24" s="1023">
        <v>0</v>
      </c>
      <c r="AQ24" s="1023">
        <v>0</v>
      </c>
      <c r="AR24" s="1023">
        <v>0</v>
      </c>
      <c r="AS24" s="1023">
        <v>0</v>
      </c>
      <c r="AT24" s="1023">
        <v>0</v>
      </c>
      <c r="AU24" s="1023">
        <v>0</v>
      </c>
      <c r="AV24" s="1023">
        <v>0</v>
      </c>
      <c r="AW24" s="1941">
        <f t="shared" si="1"/>
        <v>0</v>
      </c>
      <c r="AX24" s="315"/>
      <c r="AY24" s="7657">
        <v>0</v>
      </c>
      <c r="AZ24" s="315"/>
      <c r="BA24" s="1024"/>
      <c r="BB24" s="1145"/>
      <c r="BC24" s="1145"/>
      <c r="BD24" s="1145"/>
      <c r="BE24" s="1145"/>
      <c r="BF24" s="1145"/>
      <c r="BG24" s="1145"/>
      <c r="BH24" s="1145"/>
    </row>
    <row r="25" spans="1:60">
      <c r="A25" s="983"/>
      <c r="B25" s="203"/>
      <c r="C25" s="7654">
        <v>3</v>
      </c>
      <c r="D25" s="1015"/>
      <c r="E25" s="1015" t="s">
        <v>155</v>
      </c>
      <c r="F25" s="1015"/>
      <c r="G25" s="1015"/>
      <c r="H25" s="1017"/>
      <c r="I25" s="1018">
        <f t="shared" ref="I25:AV25" si="3">SUM(I26:I27)</f>
        <v>0</v>
      </c>
      <c r="J25" s="1018">
        <f t="shared" si="3"/>
        <v>0</v>
      </c>
      <c r="K25" s="1018">
        <f t="shared" si="3"/>
        <v>0</v>
      </c>
      <c r="L25" s="1018">
        <f t="shared" si="3"/>
        <v>0</v>
      </c>
      <c r="M25" s="1018">
        <f t="shared" si="3"/>
        <v>0</v>
      </c>
      <c r="N25" s="1018">
        <f t="shared" si="3"/>
        <v>0</v>
      </c>
      <c r="O25" s="1018">
        <f t="shared" si="3"/>
        <v>0</v>
      </c>
      <c r="P25" s="1018">
        <f t="shared" si="3"/>
        <v>0</v>
      </c>
      <c r="Q25" s="1018">
        <f t="shared" si="3"/>
        <v>0</v>
      </c>
      <c r="R25" s="1018">
        <f t="shared" si="3"/>
        <v>0</v>
      </c>
      <c r="S25" s="1018">
        <f t="shared" si="3"/>
        <v>0</v>
      </c>
      <c r="T25" s="1018">
        <f t="shared" si="3"/>
        <v>0</v>
      </c>
      <c r="U25" s="1018">
        <f t="shared" si="3"/>
        <v>0</v>
      </c>
      <c r="V25" s="1018">
        <f t="shared" si="3"/>
        <v>0</v>
      </c>
      <c r="W25" s="1018">
        <f t="shared" si="3"/>
        <v>0</v>
      </c>
      <c r="X25" s="1018">
        <f t="shared" si="3"/>
        <v>0</v>
      </c>
      <c r="Y25" s="1018">
        <f t="shared" si="3"/>
        <v>0</v>
      </c>
      <c r="Z25" s="1018">
        <f t="shared" si="3"/>
        <v>0</v>
      </c>
      <c r="AA25" s="1018">
        <f t="shared" si="3"/>
        <v>0</v>
      </c>
      <c r="AB25" s="1018">
        <f t="shared" si="3"/>
        <v>0</v>
      </c>
      <c r="AC25" s="1018">
        <f t="shared" si="3"/>
        <v>0</v>
      </c>
      <c r="AD25" s="1018">
        <f t="shared" si="3"/>
        <v>0</v>
      </c>
      <c r="AE25" s="1018">
        <f t="shared" si="3"/>
        <v>0</v>
      </c>
      <c r="AF25" s="1018">
        <f t="shared" si="3"/>
        <v>0</v>
      </c>
      <c r="AG25" s="1018">
        <f t="shared" si="3"/>
        <v>0</v>
      </c>
      <c r="AH25" s="1018">
        <f t="shared" si="3"/>
        <v>0</v>
      </c>
      <c r="AI25" s="1018">
        <f t="shared" si="3"/>
        <v>0</v>
      </c>
      <c r="AJ25" s="1018">
        <f t="shared" si="3"/>
        <v>0</v>
      </c>
      <c r="AK25" s="1018">
        <f t="shared" si="3"/>
        <v>0</v>
      </c>
      <c r="AL25" s="1018">
        <f t="shared" si="3"/>
        <v>0</v>
      </c>
      <c r="AM25" s="1018">
        <f t="shared" si="3"/>
        <v>0</v>
      </c>
      <c r="AN25" s="1018">
        <f t="shared" si="3"/>
        <v>0</v>
      </c>
      <c r="AO25" s="1018">
        <f t="shared" si="3"/>
        <v>0</v>
      </c>
      <c r="AP25" s="1018">
        <f t="shared" si="3"/>
        <v>0</v>
      </c>
      <c r="AQ25" s="1018">
        <f t="shared" si="3"/>
        <v>0</v>
      </c>
      <c r="AR25" s="1018">
        <f t="shared" si="3"/>
        <v>0</v>
      </c>
      <c r="AS25" s="1018">
        <f t="shared" si="3"/>
        <v>0</v>
      </c>
      <c r="AT25" s="1018">
        <f t="shared" si="3"/>
        <v>0</v>
      </c>
      <c r="AU25" s="1018">
        <f t="shared" si="3"/>
        <v>0</v>
      </c>
      <c r="AV25" s="1018">
        <f t="shared" si="3"/>
        <v>0</v>
      </c>
      <c r="AW25" s="1940">
        <f t="shared" si="1"/>
        <v>0</v>
      </c>
      <c r="AX25" s="855"/>
      <c r="AY25" s="7655">
        <f>SUM(AY26:AY27)</f>
        <v>0</v>
      </c>
      <c r="AZ25" s="855"/>
      <c r="BA25" s="1019"/>
      <c r="BB25" s="1039"/>
      <c r="BC25" s="1039"/>
      <c r="BD25" s="1039"/>
      <c r="BE25" s="1039"/>
      <c r="BF25" s="1039"/>
      <c r="BG25" s="1039"/>
      <c r="BH25" s="1039"/>
    </row>
    <row r="26" spans="1:60">
      <c r="A26" s="983"/>
      <c r="B26" s="203"/>
      <c r="C26" s="7656"/>
      <c r="D26" s="1020">
        <v>3.1</v>
      </c>
      <c r="E26" s="1020"/>
      <c r="F26" s="1020" t="s">
        <v>754</v>
      </c>
      <c r="G26" s="1020"/>
      <c r="H26" s="1022"/>
      <c r="I26" s="1023">
        <v>0</v>
      </c>
      <c r="J26" s="1023">
        <v>0</v>
      </c>
      <c r="K26" s="1023">
        <v>0</v>
      </c>
      <c r="L26" s="1023">
        <v>0</v>
      </c>
      <c r="M26" s="1023">
        <v>0</v>
      </c>
      <c r="N26" s="1023">
        <v>0</v>
      </c>
      <c r="O26" s="1023">
        <v>0</v>
      </c>
      <c r="P26" s="1023">
        <v>0</v>
      </c>
      <c r="Q26" s="1023">
        <v>0</v>
      </c>
      <c r="R26" s="1023">
        <v>0</v>
      </c>
      <c r="S26" s="1023">
        <v>0</v>
      </c>
      <c r="T26" s="1023">
        <v>0</v>
      </c>
      <c r="U26" s="1023">
        <v>0</v>
      </c>
      <c r="V26" s="1023">
        <v>0</v>
      </c>
      <c r="W26" s="1023">
        <v>0</v>
      </c>
      <c r="X26" s="1023">
        <v>0</v>
      </c>
      <c r="Y26" s="1023">
        <v>0</v>
      </c>
      <c r="Z26" s="1023">
        <v>0</v>
      </c>
      <c r="AA26" s="1023">
        <v>0</v>
      </c>
      <c r="AB26" s="1023">
        <v>0</v>
      </c>
      <c r="AC26" s="1023">
        <v>0</v>
      </c>
      <c r="AD26" s="1023">
        <v>0</v>
      </c>
      <c r="AE26" s="1023">
        <v>0</v>
      </c>
      <c r="AF26" s="1023">
        <v>0</v>
      </c>
      <c r="AG26" s="1023">
        <v>0</v>
      </c>
      <c r="AH26" s="1023">
        <v>0</v>
      </c>
      <c r="AI26" s="1023">
        <v>0</v>
      </c>
      <c r="AJ26" s="1023">
        <v>0</v>
      </c>
      <c r="AK26" s="1023">
        <v>0</v>
      </c>
      <c r="AL26" s="1023">
        <v>0</v>
      </c>
      <c r="AM26" s="1023">
        <v>0</v>
      </c>
      <c r="AN26" s="1023">
        <v>0</v>
      </c>
      <c r="AO26" s="1023">
        <v>0</v>
      </c>
      <c r="AP26" s="1023">
        <v>0</v>
      </c>
      <c r="AQ26" s="1023">
        <v>0</v>
      </c>
      <c r="AR26" s="1023">
        <v>0</v>
      </c>
      <c r="AS26" s="1023">
        <v>0</v>
      </c>
      <c r="AT26" s="1023">
        <v>0</v>
      </c>
      <c r="AU26" s="1023">
        <v>0</v>
      </c>
      <c r="AV26" s="1023">
        <v>0</v>
      </c>
      <c r="AW26" s="1941">
        <f t="shared" si="1"/>
        <v>0</v>
      </c>
      <c r="AX26" s="315"/>
      <c r="AY26" s="7657">
        <v>0</v>
      </c>
      <c r="AZ26" s="315"/>
      <c r="BA26" s="1024"/>
      <c r="BB26" s="1145"/>
      <c r="BC26" s="1145"/>
      <c r="BD26" s="1145"/>
      <c r="BE26" s="1145"/>
      <c r="BF26" s="1145"/>
      <c r="BG26" s="1145"/>
      <c r="BH26" s="1145"/>
    </row>
    <row r="27" spans="1:60">
      <c r="A27" s="983"/>
      <c r="B27" s="203"/>
      <c r="C27" s="7656"/>
      <c r="D27" s="1020">
        <v>3.2</v>
      </c>
      <c r="E27" s="1020"/>
      <c r="F27" s="1020" t="s">
        <v>755</v>
      </c>
      <c r="G27" s="1020"/>
      <c r="H27" s="1022"/>
      <c r="I27" s="1023">
        <v>0</v>
      </c>
      <c r="J27" s="1023">
        <v>0</v>
      </c>
      <c r="K27" s="1023">
        <v>0</v>
      </c>
      <c r="L27" s="1023">
        <v>0</v>
      </c>
      <c r="M27" s="1023">
        <v>0</v>
      </c>
      <c r="N27" s="1023">
        <v>0</v>
      </c>
      <c r="O27" s="1023">
        <v>0</v>
      </c>
      <c r="P27" s="1023">
        <v>0</v>
      </c>
      <c r="Q27" s="1023">
        <v>0</v>
      </c>
      <c r="R27" s="1023">
        <v>0</v>
      </c>
      <c r="S27" s="1023">
        <v>0</v>
      </c>
      <c r="T27" s="1023">
        <v>0</v>
      </c>
      <c r="U27" s="1023">
        <v>0</v>
      </c>
      <c r="V27" s="1023">
        <v>0</v>
      </c>
      <c r="W27" s="1023">
        <v>0</v>
      </c>
      <c r="X27" s="1023">
        <v>0</v>
      </c>
      <c r="Y27" s="1023">
        <v>0</v>
      </c>
      <c r="Z27" s="1023">
        <v>0</v>
      </c>
      <c r="AA27" s="1023">
        <v>0</v>
      </c>
      <c r="AB27" s="1023">
        <v>0</v>
      </c>
      <c r="AC27" s="1023">
        <v>0</v>
      </c>
      <c r="AD27" s="1023">
        <v>0</v>
      </c>
      <c r="AE27" s="1023">
        <v>0</v>
      </c>
      <c r="AF27" s="1023">
        <v>0</v>
      </c>
      <c r="AG27" s="1023">
        <v>0</v>
      </c>
      <c r="AH27" s="1023">
        <v>0</v>
      </c>
      <c r="AI27" s="1023">
        <v>0</v>
      </c>
      <c r="AJ27" s="1023">
        <v>0</v>
      </c>
      <c r="AK27" s="1023">
        <v>0</v>
      </c>
      <c r="AL27" s="1023">
        <v>0</v>
      </c>
      <c r="AM27" s="1023">
        <v>0</v>
      </c>
      <c r="AN27" s="1023">
        <v>0</v>
      </c>
      <c r="AO27" s="1023">
        <v>0</v>
      </c>
      <c r="AP27" s="1023">
        <v>0</v>
      </c>
      <c r="AQ27" s="1023">
        <v>0</v>
      </c>
      <c r="AR27" s="1023">
        <v>0</v>
      </c>
      <c r="AS27" s="1023">
        <v>0</v>
      </c>
      <c r="AT27" s="1023">
        <v>0</v>
      </c>
      <c r="AU27" s="1023">
        <v>0</v>
      </c>
      <c r="AV27" s="1023">
        <v>0</v>
      </c>
      <c r="AW27" s="1941">
        <f t="shared" si="1"/>
        <v>0</v>
      </c>
      <c r="AX27" s="315"/>
      <c r="AY27" s="7657">
        <v>0</v>
      </c>
      <c r="AZ27" s="315"/>
      <c r="BA27" s="1024"/>
      <c r="BB27" s="1145"/>
      <c r="BC27" s="1145"/>
      <c r="BD27" s="1145"/>
      <c r="BE27" s="1145"/>
      <c r="BF27" s="1145"/>
      <c r="BG27" s="1145"/>
      <c r="BH27" s="1145"/>
    </row>
    <row r="28" spans="1:60">
      <c r="A28" s="983"/>
      <c r="B28" s="203"/>
      <c r="C28" s="7658">
        <v>4</v>
      </c>
      <c r="D28" s="1016"/>
      <c r="E28" s="1016" t="s">
        <v>756</v>
      </c>
      <c r="F28" s="1016"/>
      <c r="G28" s="1016"/>
      <c r="H28" s="1017"/>
      <c r="I28" s="1023">
        <v>0</v>
      </c>
      <c r="J28" s="1023">
        <v>0</v>
      </c>
      <c r="K28" s="1023">
        <v>0</v>
      </c>
      <c r="L28" s="1023">
        <v>0</v>
      </c>
      <c r="M28" s="1023">
        <v>0</v>
      </c>
      <c r="N28" s="1023">
        <v>0</v>
      </c>
      <c r="O28" s="1023">
        <v>0</v>
      </c>
      <c r="P28" s="1023">
        <v>0</v>
      </c>
      <c r="Q28" s="1023">
        <v>0</v>
      </c>
      <c r="R28" s="1023">
        <v>0</v>
      </c>
      <c r="S28" s="1023">
        <v>0</v>
      </c>
      <c r="T28" s="1023">
        <v>0</v>
      </c>
      <c r="U28" s="1023">
        <v>0</v>
      </c>
      <c r="V28" s="1023">
        <v>0</v>
      </c>
      <c r="W28" s="1023">
        <v>0</v>
      </c>
      <c r="X28" s="1023">
        <v>0</v>
      </c>
      <c r="Y28" s="1023">
        <v>0</v>
      </c>
      <c r="Z28" s="1023">
        <v>0</v>
      </c>
      <c r="AA28" s="1023">
        <v>0</v>
      </c>
      <c r="AB28" s="1023">
        <v>0</v>
      </c>
      <c r="AC28" s="1023">
        <v>0</v>
      </c>
      <c r="AD28" s="1023">
        <v>0</v>
      </c>
      <c r="AE28" s="1023">
        <v>0</v>
      </c>
      <c r="AF28" s="1023">
        <v>0</v>
      </c>
      <c r="AG28" s="1023">
        <v>0</v>
      </c>
      <c r="AH28" s="1023">
        <v>0</v>
      </c>
      <c r="AI28" s="1023">
        <v>0</v>
      </c>
      <c r="AJ28" s="1023">
        <v>0</v>
      </c>
      <c r="AK28" s="1023">
        <v>0</v>
      </c>
      <c r="AL28" s="1023">
        <v>0</v>
      </c>
      <c r="AM28" s="1023">
        <v>0</v>
      </c>
      <c r="AN28" s="1023">
        <v>0</v>
      </c>
      <c r="AO28" s="1023">
        <v>0</v>
      </c>
      <c r="AP28" s="1023">
        <v>0</v>
      </c>
      <c r="AQ28" s="1023">
        <v>0</v>
      </c>
      <c r="AR28" s="1023">
        <v>0</v>
      </c>
      <c r="AS28" s="1023">
        <v>0</v>
      </c>
      <c r="AT28" s="1023">
        <v>0</v>
      </c>
      <c r="AU28" s="1023">
        <v>0</v>
      </c>
      <c r="AV28" s="1023">
        <v>0</v>
      </c>
      <c r="AW28" s="1941">
        <f t="shared" si="1"/>
        <v>0</v>
      </c>
      <c r="AX28" s="315"/>
      <c r="AY28" s="7657">
        <v>0</v>
      </c>
      <c r="AZ28" s="315"/>
      <c r="BA28" s="1024"/>
      <c r="BB28" s="1145"/>
      <c r="BC28" s="1145"/>
      <c r="BD28" s="1145"/>
      <c r="BE28" s="1145"/>
      <c r="BF28" s="1145"/>
      <c r="BG28" s="1145"/>
      <c r="BH28" s="1145"/>
    </row>
    <row r="29" spans="1:60">
      <c r="A29" s="983"/>
      <c r="B29" s="203"/>
      <c r="C29" s="7654">
        <v>5</v>
      </c>
      <c r="D29" s="1015"/>
      <c r="E29" s="1015" t="s">
        <v>768</v>
      </c>
      <c r="F29" s="1015"/>
      <c r="G29" s="1015"/>
      <c r="H29" s="1017"/>
      <c r="I29" s="1018">
        <f t="shared" ref="I29:AV29" si="4">SUM(I30:I32)</f>
        <v>0</v>
      </c>
      <c r="J29" s="1018">
        <f t="shared" si="4"/>
        <v>0</v>
      </c>
      <c r="K29" s="1018">
        <f t="shared" si="4"/>
        <v>0</v>
      </c>
      <c r="L29" s="1018">
        <f t="shared" si="4"/>
        <v>0</v>
      </c>
      <c r="M29" s="1018">
        <f t="shared" si="4"/>
        <v>0</v>
      </c>
      <c r="N29" s="1018">
        <f t="shared" si="4"/>
        <v>0</v>
      </c>
      <c r="O29" s="1018">
        <f t="shared" si="4"/>
        <v>0</v>
      </c>
      <c r="P29" s="1018">
        <f t="shared" si="4"/>
        <v>0</v>
      </c>
      <c r="Q29" s="1018">
        <f t="shared" si="4"/>
        <v>0</v>
      </c>
      <c r="R29" s="1018">
        <f t="shared" si="4"/>
        <v>0</v>
      </c>
      <c r="S29" s="1018">
        <f t="shared" si="4"/>
        <v>0</v>
      </c>
      <c r="T29" s="1018">
        <f t="shared" si="4"/>
        <v>0</v>
      </c>
      <c r="U29" s="1018">
        <f t="shared" si="4"/>
        <v>0</v>
      </c>
      <c r="V29" s="1018">
        <f t="shared" si="4"/>
        <v>0</v>
      </c>
      <c r="W29" s="1018">
        <f t="shared" si="4"/>
        <v>0</v>
      </c>
      <c r="X29" s="1018">
        <f t="shared" si="4"/>
        <v>0</v>
      </c>
      <c r="Y29" s="1018">
        <f t="shared" si="4"/>
        <v>0</v>
      </c>
      <c r="Z29" s="1018">
        <f t="shared" si="4"/>
        <v>0</v>
      </c>
      <c r="AA29" s="1018">
        <f t="shared" si="4"/>
        <v>0</v>
      </c>
      <c r="AB29" s="1018">
        <f t="shared" si="4"/>
        <v>0</v>
      </c>
      <c r="AC29" s="1018">
        <f t="shared" si="4"/>
        <v>0</v>
      </c>
      <c r="AD29" s="1018">
        <f t="shared" si="4"/>
        <v>0</v>
      </c>
      <c r="AE29" s="1018">
        <f t="shared" si="4"/>
        <v>0</v>
      </c>
      <c r="AF29" s="1018">
        <f t="shared" si="4"/>
        <v>0</v>
      </c>
      <c r="AG29" s="1018">
        <f t="shared" si="4"/>
        <v>0</v>
      </c>
      <c r="AH29" s="1018">
        <f t="shared" si="4"/>
        <v>0</v>
      </c>
      <c r="AI29" s="1018">
        <f t="shared" si="4"/>
        <v>0</v>
      </c>
      <c r="AJ29" s="1018">
        <f t="shared" si="4"/>
        <v>0</v>
      </c>
      <c r="AK29" s="1018">
        <f t="shared" si="4"/>
        <v>0</v>
      </c>
      <c r="AL29" s="1018">
        <f t="shared" si="4"/>
        <v>0</v>
      </c>
      <c r="AM29" s="1018">
        <f t="shared" si="4"/>
        <v>0</v>
      </c>
      <c r="AN29" s="1018">
        <f t="shared" si="4"/>
        <v>0</v>
      </c>
      <c r="AO29" s="1018">
        <f t="shared" si="4"/>
        <v>0</v>
      </c>
      <c r="AP29" s="1018">
        <f t="shared" si="4"/>
        <v>0</v>
      </c>
      <c r="AQ29" s="1018">
        <f t="shared" si="4"/>
        <v>0</v>
      </c>
      <c r="AR29" s="1018">
        <f t="shared" si="4"/>
        <v>0</v>
      </c>
      <c r="AS29" s="1018">
        <f t="shared" si="4"/>
        <v>0</v>
      </c>
      <c r="AT29" s="1018">
        <f t="shared" si="4"/>
        <v>0</v>
      </c>
      <c r="AU29" s="1018">
        <f t="shared" si="4"/>
        <v>0</v>
      </c>
      <c r="AV29" s="1018">
        <f t="shared" si="4"/>
        <v>0</v>
      </c>
      <c r="AW29" s="1940">
        <f t="shared" si="1"/>
        <v>0</v>
      </c>
      <c r="AX29" s="855"/>
      <c r="AY29" s="7655">
        <f>SUM(AY30:AY32)</f>
        <v>0</v>
      </c>
      <c r="AZ29" s="855"/>
      <c r="BA29" s="1019"/>
      <c r="BB29" s="1039"/>
      <c r="BC29" s="1039"/>
      <c r="BD29" s="1039"/>
      <c r="BE29" s="1039"/>
      <c r="BF29" s="1039"/>
      <c r="BG29" s="1039"/>
      <c r="BH29" s="1039"/>
    </row>
    <row r="30" spans="1:60">
      <c r="A30" s="983"/>
      <c r="B30" s="203"/>
      <c r="C30" s="7656"/>
      <c r="D30" s="1020">
        <v>5.0999999999999996</v>
      </c>
      <c r="E30" s="1020"/>
      <c r="F30" s="1020" t="s">
        <v>769</v>
      </c>
      <c r="G30" s="1020"/>
      <c r="H30" s="1022"/>
      <c r="I30" s="1023">
        <v>0</v>
      </c>
      <c r="J30" s="1023">
        <v>0</v>
      </c>
      <c r="K30" s="1023">
        <v>0</v>
      </c>
      <c r="L30" s="1023">
        <v>0</v>
      </c>
      <c r="M30" s="1023">
        <v>0</v>
      </c>
      <c r="N30" s="1023">
        <v>0</v>
      </c>
      <c r="O30" s="1023">
        <v>0</v>
      </c>
      <c r="P30" s="1023">
        <v>0</v>
      </c>
      <c r="Q30" s="1023">
        <v>0</v>
      </c>
      <c r="R30" s="1023">
        <v>0</v>
      </c>
      <c r="S30" s="1023">
        <v>0</v>
      </c>
      <c r="T30" s="1023">
        <v>0</v>
      </c>
      <c r="U30" s="1023">
        <v>0</v>
      </c>
      <c r="V30" s="1023">
        <v>0</v>
      </c>
      <c r="W30" s="1023">
        <v>0</v>
      </c>
      <c r="X30" s="1023">
        <v>0</v>
      </c>
      <c r="Y30" s="1023">
        <v>0</v>
      </c>
      <c r="Z30" s="1023">
        <v>0</v>
      </c>
      <c r="AA30" s="1023">
        <v>0</v>
      </c>
      <c r="AB30" s="1023">
        <v>0</v>
      </c>
      <c r="AC30" s="1023">
        <v>0</v>
      </c>
      <c r="AD30" s="1023">
        <v>0</v>
      </c>
      <c r="AE30" s="1023">
        <v>0</v>
      </c>
      <c r="AF30" s="1023">
        <v>0</v>
      </c>
      <c r="AG30" s="1023">
        <v>0</v>
      </c>
      <c r="AH30" s="1023">
        <v>0</v>
      </c>
      <c r="AI30" s="1023">
        <v>0</v>
      </c>
      <c r="AJ30" s="1023">
        <v>0</v>
      </c>
      <c r="AK30" s="1023">
        <v>0</v>
      </c>
      <c r="AL30" s="1023">
        <v>0</v>
      </c>
      <c r="AM30" s="1023">
        <v>0</v>
      </c>
      <c r="AN30" s="1023">
        <v>0</v>
      </c>
      <c r="AO30" s="1023">
        <v>0</v>
      </c>
      <c r="AP30" s="1023">
        <v>0</v>
      </c>
      <c r="AQ30" s="1023">
        <v>0</v>
      </c>
      <c r="AR30" s="1023">
        <v>0</v>
      </c>
      <c r="AS30" s="1023">
        <v>0</v>
      </c>
      <c r="AT30" s="1023">
        <v>0</v>
      </c>
      <c r="AU30" s="1023">
        <v>0</v>
      </c>
      <c r="AV30" s="1023">
        <v>0</v>
      </c>
      <c r="AW30" s="1941">
        <f t="shared" si="1"/>
        <v>0</v>
      </c>
      <c r="AX30" s="315"/>
      <c r="AY30" s="7657">
        <v>0</v>
      </c>
      <c r="AZ30" s="315"/>
      <c r="BA30" s="1024"/>
      <c r="BB30" s="1145"/>
      <c r="BC30" s="1145"/>
      <c r="BD30" s="1145"/>
      <c r="BE30" s="1145"/>
      <c r="BF30" s="1145"/>
      <c r="BG30" s="1145"/>
      <c r="BH30" s="1145"/>
    </row>
    <row r="31" spans="1:60">
      <c r="A31" s="983"/>
      <c r="B31" s="203"/>
      <c r="C31" s="7656"/>
      <c r="D31" s="1020">
        <v>5.2</v>
      </c>
      <c r="E31" s="1020"/>
      <c r="F31" s="1020" t="s">
        <v>770</v>
      </c>
      <c r="G31" s="1020"/>
      <c r="H31" s="1022"/>
      <c r="I31" s="1023">
        <v>0</v>
      </c>
      <c r="J31" s="1023">
        <v>0</v>
      </c>
      <c r="K31" s="1023">
        <v>0</v>
      </c>
      <c r="L31" s="1023">
        <v>0</v>
      </c>
      <c r="M31" s="1023">
        <v>0</v>
      </c>
      <c r="N31" s="1023">
        <v>0</v>
      </c>
      <c r="O31" s="1023">
        <v>0</v>
      </c>
      <c r="P31" s="1023">
        <v>0</v>
      </c>
      <c r="Q31" s="1023">
        <v>0</v>
      </c>
      <c r="R31" s="1023">
        <v>0</v>
      </c>
      <c r="S31" s="1023">
        <v>0</v>
      </c>
      <c r="T31" s="1023">
        <v>0</v>
      </c>
      <c r="U31" s="1023">
        <v>0</v>
      </c>
      <c r="V31" s="1023">
        <v>0</v>
      </c>
      <c r="W31" s="1023">
        <v>0</v>
      </c>
      <c r="X31" s="1023">
        <v>0</v>
      </c>
      <c r="Y31" s="1023">
        <v>0</v>
      </c>
      <c r="Z31" s="1023">
        <v>0</v>
      </c>
      <c r="AA31" s="1023">
        <v>0</v>
      </c>
      <c r="AB31" s="1023">
        <v>0</v>
      </c>
      <c r="AC31" s="1023">
        <v>0</v>
      </c>
      <c r="AD31" s="1023">
        <v>0</v>
      </c>
      <c r="AE31" s="1023">
        <v>0</v>
      </c>
      <c r="AF31" s="1023">
        <v>0</v>
      </c>
      <c r="AG31" s="1023">
        <v>0</v>
      </c>
      <c r="AH31" s="1023">
        <v>0</v>
      </c>
      <c r="AI31" s="1023">
        <v>0</v>
      </c>
      <c r="AJ31" s="1023">
        <v>0</v>
      </c>
      <c r="AK31" s="1023">
        <v>0</v>
      </c>
      <c r="AL31" s="1023">
        <v>0</v>
      </c>
      <c r="AM31" s="1023">
        <v>0</v>
      </c>
      <c r="AN31" s="1023">
        <v>0</v>
      </c>
      <c r="AO31" s="1023">
        <v>0</v>
      </c>
      <c r="AP31" s="1023">
        <v>0</v>
      </c>
      <c r="AQ31" s="1023">
        <v>0</v>
      </c>
      <c r="AR31" s="1023">
        <v>0</v>
      </c>
      <c r="AS31" s="1023">
        <v>0</v>
      </c>
      <c r="AT31" s="1023">
        <v>0</v>
      </c>
      <c r="AU31" s="1023">
        <v>0</v>
      </c>
      <c r="AV31" s="1023">
        <v>0</v>
      </c>
      <c r="AW31" s="1941">
        <f t="shared" si="1"/>
        <v>0</v>
      </c>
      <c r="AX31" s="315"/>
      <c r="AY31" s="7657">
        <v>0</v>
      </c>
      <c r="AZ31" s="315"/>
      <c r="BA31" s="1024"/>
      <c r="BB31" s="1145"/>
      <c r="BC31" s="1145"/>
      <c r="BD31" s="1145"/>
      <c r="BE31" s="1145"/>
      <c r="BF31" s="1145"/>
      <c r="BG31" s="1145"/>
      <c r="BH31" s="1145"/>
    </row>
    <row r="32" spans="1:60">
      <c r="A32" s="983"/>
      <c r="B32" s="203"/>
      <c r="C32" s="7656"/>
      <c r="D32" s="1020">
        <v>5.3</v>
      </c>
      <c r="E32" s="1020"/>
      <c r="F32" s="1020" t="s">
        <v>771</v>
      </c>
      <c r="G32" s="1020"/>
      <c r="H32" s="1022"/>
      <c r="I32" s="1023">
        <v>0</v>
      </c>
      <c r="J32" s="1023">
        <v>0</v>
      </c>
      <c r="K32" s="1023">
        <v>0</v>
      </c>
      <c r="L32" s="1023">
        <v>0</v>
      </c>
      <c r="M32" s="1023">
        <v>0</v>
      </c>
      <c r="N32" s="1023">
        <v>0</v>
      </c>
      <c r="O32" s="1023">
        <v>0</v>
      </c>
      <c r="P32" s="1023">
        <v>0</v>
      </c>
      <c r="Q32" s="1023">
        <v>0</v>
      </c>
      <c r="R32" s="1023">
        <v>0</v>
      </c>
      <c r="S32" s="1023">
        <v>0</v>
      </c>
      <c r="T32" s="1023">
        <v>0</v>
      </c>
      <c r="U32" s="1023">
        <v>0</v>
      </c>
      <c r="V32" s="1023">
        <v>0</v>
      </c>
      <c r="W32" s="1023">
        <v>0</v>
      </c>
      <c r="X32" s="1023">
        <v>0</v>
      </c>
      <c r="Y32" s="1023">
        <v>0</v>
      </c>
      <c r="Z32" s="1023">
        <v>0</v>
      </c>
      <c r="AA32" s="1023">
        <v>0</v>
      </c>
      <c r="AB32" s="1023">
        <v>0</v>
      </c>
      <c r="AC32" s="1023">
        <v>0</v>
      </c>
      <c r="AD32" s="1023">
        <v>0</v>
      </c>
      <c r="AE32" s="1023">
        <v>0</v>
      </c>
      <c r="AF32" s="1023">
        <v>0</v>
      </c>
      <c r="AG32" s="1023">
        <v>0</v>
      </c>
      <c r="AH32" s="1023">
        <v>0</v>
      </c>
      <c r="AI32" s="1023">
        <v>0</v>
      </c>
      <c r="AJ32" s="1023">
        <v>0</v>
      </c>
      <c r="AK32" s="1023">
        <v>0</v>
      </c>
      <c r="AL32" s="1023">
        <v>0</v>
      </c>
      <c r="AM32" s="1023">
        <v>0</v>
      </c>
      <c r="AN32" s="1023">
        <v>0</v>
      </c>
      <c r="AO32" s="1023">
        <v>0</v>
      </c>
      <c r="AP32" s="1023">
        <v>0</v>
      </c>
      <c r="AQ32" s="1023">
        <v>0</v>
      </c>
      <c r="AR32" s="1023">
        <v>0</v>
      </c>
      <c r="AS32" s="1023">
        <v>0</v>
      </c>
      <c r="AT32" s="1023">
        <v>0</v>
      </c>
      <c r="AU32" s="1023">
        <v>0</v>
      </c>
      <c r="AV32" s="1023">
        <v>0</v>
      </c>
      <c r="AW32" s="1941">
        <f t="shared" si="1"/>
        <v>0</v>
      </c>
      <c r="AX32" s="315"/>
      <c r="AY32" s="7657">
        <v>0</v>
      </c>
      <c r="AZ32" s="315"/>
      <c r="BA32" s="1024"/>
      <c r="BB32" s="1145"/>
      <c r="BC32" s="1145"/>
      <c r="BD32" s="1145"/>
      <c r="BE32" s="1145"/>
      <c r="BF32" s="1145"/>
      <c r="BG32" s="1145"/>
      <c r="BH32" s="1145"/>
    </row>
    <row r="33" spans="1:60">
      <c r="A33" s="983"/>
      <c r="B33" s="203"/>
      <c r="C33" s="7654">
        <v>6</v>
      </c>
      <c r="D33" s="1015"/>
      <c r="E33" s="1015" t="s">
        <v>772</v>
      </c>
      <c r="F33" s="1015"/>
      <c r="G33" s="1015"/>
      <c r="H33" s="1017"/>
      <c r="I33" s="1018">
        <f t="shared" ref="I33:AV33" si="5">SUM(I34:I35)</f>
        <v>0</v>
      </c>
      <c r="J33" s="1018">
        <f t="shared" si="5"/>
        <v>0</v>
      </c>
      <c r="K33" s="1018">
        <f t="shared" si="5"/>
        <v>0</v>
      </c>
      <c r="L33" s="1018">
        <f t="shared" si="5"/>
        <v>0</v>
      </c>
      <c r="M33" s="1018">
        <f t="shared" si="5"/>
        <v>0</v>
      </c>
      <c r="N33" s="1018">
        <f t="shared" si="5"/>
        <v>0</v>
      </c>
      <c r="O33" s="1018">
        <f t="shared" si="5"/>
        <v>0</v>
      </c>
      <c r="P33" s="1018">
        <f t="shared" si="5"/>
        <v>0</v>
      </c>
      <c r="Q33" s="1018">
        <f t="shared" si="5"/>
        <v>0</v>
      </c>
      <c r="R33" s="1018">
        <f t="shared" si="5"/>
        <v>0</v>
      </c>
      <c r="S33" s="1018">
        <f t="shared" si="5"/>
        <v>0</v>
      </c>
      <c r="T33" s="1018">
        <f t="shared" si="5"/>
        <v>0</v>
      </c>
      <c r="U33" s="1018">
        <f t="shared" si="5"/>
        <v>0</v>
      </c>
      <c r="V33" s="1018">
        <f t="shared" si="5"/>
        <v>0</v>
      </c>
      <c r="W33" s="1018">
        <f t="shared" si="5"/>
        <v>0</v>
      </c>
      <c r="X33" s="1018">
        <f t="shared" si="5"/>
        <v>0</v>
      </c>
      <c r="Y33" s="1018">
        <f t="shared" si="5"/>
        <v>0</v>
      </c>
      <c r="Z33" s="1018">
        <f t="shared" si="5"/>
        <v>0</v>
      </c>
      <c r="AA33" s="1018">
        <f t="shared" si="5"/>
        <v>0</v>
      </c>
      <c r="AB33" s="1018">
        <f t="shared" si="5"/>
        <v>0</v>
      </c>
      <c r="AC33" s="1018">
        <f t="shared" si="5"/>
        <v>0</v>
      </c>
      <c r="AD33" s="1018">
        <f t="shared" si="5"/>
        <v>0</v>
      </c>
      <c r="AE33" s="1018">
        <f t="shared" si="5"/>
        <v>0</v>
      </c>
      <c r="AF33" s="1018">
        <f t="shared" si="5"/>
        <v>0</v>
      </c>
      <c r="AG33" s="1018">
        <f t="shared" si="5"/>
        <v>0</v>
      </c>
      <c r="AH33" s="1018">
        <f t="shared" si="5"/>
        <v>0</v>
      </c>
      <c r="AI33" s="1018">
        <f t="shared" si="5"/>
        <v>0</v>
      </c>
      <c r="AJ33" s="1018">
        <f t="shared" si="5"/>
        <v>0</v>
      </c>
      <c r="AK33" s="1018">
        <f t="shared" si="5"/>
        <v>0</v>
      </c>
      <c r="AL33" s="1018">
        <f t="shared" si="5"/>
        <v>0</v>
      </c>
      <c r="AM33" s="1018">
        <f t="shared" si="5"/>
        <v>0</v>
      </c>
      <c r="AN33" s="1018">
        <f t="shared" si="5"/>
        <v>0</v>
      </c>
      <c r="AO33" s="1018">
        <f t="shared" si="5"/>
        <v>0</v>
      </c>
      <c r="AP33" s="1018">
        <f t="shared" si="5"/>
        <v>0</v>
      </c>
      <c r="AQ33" s="1018">
        <f t="shared" si="5"/>
        <v>0</v>
      </c>
      <c r="AR33" s="1018">
        <f t="shared" si="5"/>
        <v>0</v>
      </c>
      <c r="AS33" s="1018">
        <f t="shared" si="5"/>
        <v>0</v>
      </c>
      <c r="AT33" s="1018">
        <f t="shared" si="5"/>
        <v>0</v>
      </c>
      <c r="AU33" s="1018">
        <f t="shared" si="5"/>
        <v>0</v>
      </c>
      <c r="AV33" s="1018">
        <f t="shared" si="5"/>
        <v>0</v>
      </c>
      <c r="AW33" s="1940">
        <f t="shared" si="1"/>
        <v>0</v>
      </c>
      <c r="AX33" s="855"/>
      <c r="AY33" s="7655">
        <f>SUM(AY34:AY35)</f>
        <v>0</v>
      </c>
      <c r="AZ33" s="855"/>
      <c r="BA33" s="1019"/>
      <c r="BB33" s="1039"/>
      <c r="BC33" s="1039"/>
      <c r="BD33" s="1039"/>
      <c r="BE33" s="1039"/>
      <c r="BF33" s="1039"/>
      <c r="BG33" s="1039"/>
      <c r="BH33" s="1039"/>
    </row>
    <row r="34" spans="1:60">
      <c r="A34" s="983"/>
      <c r="B34" s="203"/>
      <c r="C34" s="7656"/>
      <c r="D34" s="1020">
        <v>6.1</v>
      </c>
      <c r="E34" s="1020"/>
      <c r="F34" s="1020" t="s">
        <v>773</v>
      </c>
      <c r="G34" s="1020"/>
      <c r="H34" s="1025"/>
      <c r="I34" s="1023">
        <v>0</v>
      </c>
      <c r="J34" s="1023">
        <v>0</v>
      </c>
      <c r="K34" s="1023">
        <v>0</v>
      </c>
      <c r="L34" s="1023">
        <v>0</v>
      </c>
      <c r="M34" s="1023">
        <v>0</v>
      </c>
      <c r="N34" s="1023">
        <v>0</v>
      </c>
      <c r="O34" s="1023">
        <v>0</v>
      </c>
      <c r="P34" s="1023">
        <v>0</v>
      </c>
      <c r="Q34" s="1023">
        <v>0</v>
      </c>
      <c r="R34" s="1023">
        <v>0</v>
      </c>
      <c r="S34" s="1023">
        <v>0</v>
      </c>
      <c r="T34" s="1023">
        <v>0</v>
      </c>
      <c r="U34" s="1023">
        <v>0</v>
      </c>
      <c r="V34" s="1023">
        <v>0</v>
      </c>
      <c r="W34" s="1023">
        <v>0</v>
      </c>
      <c r="X34" s="1023">
        <v>0</v>
      </c>
      <c r="Y34" s="1023">
        <v>0</v>
      </c>
      <c r="Z34" s="1023">
        <v>0</v>
      </c>
      <c r="AA34" s="1023">
        <v>0</v>
      </c>
      <c r="AB34" s="1023">
        <v>0</v>
      </c>
      <c r="AC34" s="1023">
        <v>0</v>
      </c>
      <c r="AD34" s="1023">
        <v>0</v>
      </c>
      <c r="AE34" s="1023">
        <v>0</v>
      </c>
      <c r="AF34" s="1023">
        <v>0</v>
      </c>
      <c r="AG34" s="1023">
        <v>0</v>
      </c>
      <c r="AH34" s="1023">
        <v>0</v>
      </c>
      <c r="AI34" s="1023">
        <v>0</v>
      </c>
      <c r="AJ34" s="1023">
        <v>0</v>
      </c>
      <c r="AK34" s="1023">
        <v>0</v>
      </c>
      <c r="AL34" s="1023">
        <v>0</v>
      </c>
      <c r="AM34" s="1023">
        <v>0</v>
      </c>
      <c r="AN34" s="1023">
        <v>0</v>
      </c>
      <c r="AO34" s="1023">
        <v>0</v>
      </c>
      <c r="AP34" s="1023">
        <v>0</v>
      </c>
      <c r="AQ34" s="1023">
        <v>0</v>
      </c>
      <c r="AR34" s="1023">
        <v>0</v>
      </c>
      <c r="AS34" s="1023">
        <v>0</v>
      </c>
      <c r="AT34" s="1023">
        <v>0</v>
      </c>
      <c r="AU34" s="1023">
        <v>0</v>
      </c>
      <c r="AV34" s="1023">
        <v>0</v>
      </c>
      <c r="AW34" s="1941">
        <f t="shared" si="1"/>
        <v>0</v>
      </c>
      <c r="AX34" s="315"/>
      <c r="AY34" s="7657">
        <v>0</v>
      </c>
      <c r="AZ34" s="315"/>
      <c r="BA34" s="1024"/>
      <c r="BB34" s="1145"/>
      <c r="BC34" s="1145"/>
      <c r="BD34" s="1145"/>
      <c r="BE34" s="1145"/>
      <c r="BF34" s="1145"/>
      <c r="BG34" s="1145"/>
      <c r="BH34" s="1145"/>
    </row>
    <row r="35" spans="1:60">
      <c r="A35" s="983"/>
      <c r="B35" s="203"/>
      <c r="C35" s="7656"/>
      <c r="D35" s="1020">
        <v>6.2</v>
      </c>
      <c r="E35" s="1020"/>
      <c r="F35" s="1020" t="s">
        <v>771</v>
      </c>
      <c r="G35" s="1020"/>
      <c r="H35" s="1025"/>
      <c r="I35" s="1023">
        <v>0</v>
      </c>
      <c r="J35" s="1023">
        <v>0</v>
      </c>
      <c r="K35" s="1023">
        <v>0</v>
      </c>
      <c r="L35" s="1023">
        <v>0</v>
      </c>
      <c r="M35" s="1023">
        <v>0</v>
      </c>
      <c r="N35" s="1023">
        <v>0</v>
      </c>
      <c r="O35" s="1023">
        <v>0</v>
      </c>
      <c r="P35" s="1023">
        <v>0</v>
      </c>
      <c r="Q35" s="1023">
        <v>0</v>
      </c>
      <c r="R35" s="1023">
        <v>0</v>
      </c>
      <c r="S35" s="1023">
        <v>0</v>
      </c>
      <c r="T35" s="1023">
        <v>0</v>
      </c>
      <c r="U35" s="1023">
        <v>0</v>
      </c>
      <c r="V35" s="1023">
        <v>0</v>
      </c>
      <c r="W35" s="1023">
        <v>0</v>
      </c>
      <c r="X35" s="1023">
        <v>0</v>
      </c>
      <c r="Y35" s="1023">
        <v>0</v>
      </c>
      <c r="Z35" s="1023">
        <v>0</v>
      </c>
      <c r="AA35" s="1023">
        <v>0</v>
      </c>
      <c r="AB35" s="1023">
        <v>0</v>
      </c>
      <c r="AC35" s="1023">
        <v>0</v>
      </c>
      <c r="AD35" s="1023">
        <v>0</v>
      </c>
      <c r="AE35" s="1023">
        <v>0</v>
      </c>
      <c r="AF35" s="1023">
        <v>0</v>
      </c>
      <c r="AG35" s="1023">
        <v>0</v>
      </c>
      <c r="AH35" s="1023">
        <v>0</v>
      </c>
      <c r="AI35" s="1023">
        <v>0</v>
      </c>
      <c r="AJ35" s="1023">
        <v>0</v>
      </c>
      <c r="AK35" s="1023">
        <v>0</v>
      </c>
      <c r="AL35" s="1023">
        <v>0</v>
      </c>
      <c r="AM35" s="1023">
        <v>0</v>
      </c>
      <c r="AN35" s="1023">
        <v>0</v>
      </c>
      <c r="AO35" s="1023">
        <v>0</v>
      </c>
      <c r="AP35" s="1023">
        <v>0</v>
      </c>
      <c r="AQ35" s="1023">
        <v>0</v>
      </c>
      <c r="AR35" s="1023">
        <v>0</v>
      </c>
      <c r="AS35" s="1023">
        <v>0</v>
      </c>
      <c r="AT35" s="1023">
        <v>0</v>
      </c>
      <c r="AU35" s="1023">
        <v>0</v>
      </c>
      <c r="AV35" s="1023">
        <v>0</v>
      </c>
      <c r="AW35" s="1941">
        <f t="shared" si="1"/>
        <v>0</v>
      </c>
      <c r="AX35" s="315"/>
      <c r="AY35" s="7657">
        <v>0</v>
      </c>
      <c r="AZ35" s="315"/>
      <c r="BA35" s="1024"/>
      <c r="BB35" s="1145"/>
      <c r="BC35" s="1145"/>
      <c r="BD35" s="1145"/>
      <c r="BE35" s="1145"/>
      <c r="BF35" s="1145"/>
      <c r="BG35" s="1145"/>
      <c r="BH35" s="1145"/>
    </row>
    <row r="36" spans="1:60">
      <c r="A36" s="983"/>
      <c r="B36" s="203"/>
      <c r="C36" s="7654">
        <v>7</v>
      </c>
      <c r="D36" s="1015"/>
      <c r="E36" s="1015" t="s">
        <v>774</v>
      </c>
      <c r="F36" s="1016"/>
      <c r="G36" s="1016"/>
      <c r="H36" s="1017"/>
      <c r="I36" s="1018">
        <f t="shared" ref="I36:AV36" si="6">SUM(I37:I41)</f>
        <v>0</v>
      </c>
      <c r="J36" s="1018">
        <f t="shared" si="6"/>
        <v>0</v>
      </c>
      <c r="K36" s="1018">
        <f t="shared" si="6"/>
        <v>0</v>
      </c>
      <c r="L36" s="1018">
        <f t="shared" si="6"/>
        <v>0</v>
      </c>
      <c r="M36" s="1018">
        <f t="shared" si="6"/>
        <v>0</v>
      </c>
      <c r="N36" s="1018">
        <f t="shared" si="6"/>
        <v>0</v>
      </c>
      <c r="O36" s="1018">
        <f t="shared" si="6"/>
        <v>0</v>
      </c>
      <c r="P36" s="1018">
        <f t="shared" si="6"/>
        <v>0</v>
      </c>
      <c r="Q36" s="1018">
        <f t="shared" si="6"/>
        <v>0</v>
      </c>
      <c r="R36" s="1018">
        <f t="shared" si="6"/>
        <v>0</v>
      </c>
      <c r="S36" s="1018">
        <f t="shared" si="6"/>
        <v>0</v>
      </c>
      <c r="T36" s="1018">
        <f t="shared" si="6"/>
        <v>0</v>
      </c>
      <c r="U36" s="1018">
        <f t="shared" si="6"/>
        <v>0</v>
      </c>
      <c r="V36" s="1018">
        <f t="shared" si="6"/>
        <v>0</v>
      </c>
      <c r="W36" s="1018">
        <f t="shared" si="6"/>
        <v>0</v>
      </c>
      <c r="X36" s="1018">
        <f t="shared" si="6"/>
        <v>0</v>
      </c>
      <c r="Y36" s="1018">
        <f t="shared" si="6"/>
        <v>0</v>
      </c>
      <c r="Z36" s="1018">
        <f t="shared" si="6"/>
        <v>0</v>
      </c>
      <c r="AA36" s="1018">
        <f t="shared" si="6"/>
        <v>0</v>
      </c>
      <c r="AB36" s="1018">
        <f t="shared" si="6"/>
        <v>0</v>
      </c>
      <c r="AC36" s="1018">
        <f t="shared" si="6"/>
        <v>0</v>
      </c>
      <c r="AD36" s="1018">
        <f t="shared" si="6"/>
        <v>0</v>
      </c>
      <c r="AE36" s="1018">
        <f t="shared" si="6"/>
        <v>0</v>
      </c>
      <c r="AF36" s="1018">
        <f t="shared" si="6"/>
        <v>0</v>
      </c>
      <c r="AG36" s="1018">
        <f t="shared" si="6"/>
        <v>0</v>
      </c>
      <c r="AH36" s="1018">
        <f t="shared" si="6"/>
        <v>0</v>
      </c>
      <c r="AI36" s="1018">
        <f t="shared" si="6"/>
        <v>0</v>
      </c>
      <c r="AJ36" s="1018">
        <f t="shared" si="6"/>
        <v>0</v>
      </c>
      <c r="AK36" s="1018">
        <f t="shared" si="6"/>
        <v>0</v>
      </c>
      <c r="AL36" s="1018">
        <f t="shared" si="6"/>
        <v>0</v>
      </c>
      <c r="AM36" s="1018">
        <f t="shared" si="6"/>
        <v>0</v>
      </c>
      <c r="AN36" s="1018">
        <f t="shared" si="6"/>
        <v>0</v>
      </c>
      <c r="AO36" s="1018">
        <f t="shared" si="6"/>
        <v>0</v>
      </c>
      <c r="AP36" s="1018">
        <f t="shared" si="6"/>
        <v>0</v>
      </c>
      <c r="AQ36" s="1018">
        <f t="shared" si="6"/>
        <v>0</v>
      </c>
      <c r="AR36" s="1018">
        <f t="shared" si="6"/>
        <v>0</v>
      </c>
      <c r="AS36" s="1018">
        <f t="shared" si="6"/>
        <v>0</v>
      </c>
      <c r="AT36" s="1018">
        <f t="shared" si="6"/>
        <v>0</v>
      </c>
      <c r="AU36" s="1018">
        <f t="shared" si="6"/>
        <v>0</v>
      </c>
      <c r="AV36" s="1018">
        <f t="shared" si="6"/>
        <v>0</v>
      </c>
      <c r="AW36" s="1940">
        <f t="shared" si="1"/>
        <v>0</v>
      </c>
      <c r="AX36" s="855"/>
      <c r="AY36" s="7655">
        <f>SUM(AY37:AY41)</f>
        <v>0</v>
      </c>
      <c r="AZ36" s="855"/>
      <c r="BA36" s="1019"/>
      <c r="BB36" s="1039"/>
      <c r="BC36" s="1039"/>
      <c r="BD36" s="1039"/>
      <c r="BE36" s="1039"/>
      <c r="BF36" s="1039"/>
      <c r="BG36" s="1039"/>
      <c r="BH36" s="1039"/>
    </row>
    <row r="37" spans="1:60">
      <c r="A37" s="983"/>
      <c r="B37" s="203"/>
      <c r="C37" s="7659"/>
      <c r="D37" s="1020">
        <v>7.1</v>
      </c>
      <c r="E37" s="1021"/>
      <c r="F37" s="1020" t="s">
        <v>775</v>
      </c>
      <c r="G37" s="1020"/>
      <c r="H37" s="1022"/>
      <c r="I37" s="1023">
        <v>0</v>
      </c>
      <c r="J37" s="1023">
        <v>0</v>
      </c>
      <c r="K37" s="1023">
        <v>0</v>
      </c>
      <c r="L37" s="1023">
        <v>0</v>
      </c>
      <c r="M37" s="1023">
        <v>0</v>
      </c>
      <c r="N37" s="1023">
        <v>0</v>
      </c>
      <c r="O37" s="1023">
        <v>0</v>
      </c>
      <c r="P37" s="1023">
        <v>0</v>
      </c>
      <c r="Q37" s="1023">
        <v>0</v>
      </c>
      <c r="R37" s="1023">
        <v>0</v>
      </c>
      <c r="S37" s="1023">
        <v>0</v>
      </c>
      <c r="T37" s="1023">
        <v>0</v>
      </c>
      <c r="U37" s="1023">
        <v>0</v>
      </c>
      <c r="V37" s="1023">
        <v>0</v>
      </c>
      <c r="W37" s="1023">
        <v>0</v>
      </c>
      <c r="X37" s="1023">
        <v>0</v>
      </c>
      <c r="Y37" s="1023">
        <v>0</v>
      </c>
      <c r="Z37" s="1023">
        <v>0</v>
      </c>
      <c r="AA37" s="1023">
        <v>0</v>
      </c>
      <c r="AB37" s="1023">
        <v>0</v>
      </c>
      <c r="AC37" s="1023">
        <v>0</v>
      </c>
      <c r="AD37" s="1023">
        <v>0</v>
      </c>
      <c r="AE37" s="1023">
        <v>0</v>
      </c>
      <c r="AF37" s="1023">
        <v>0</v>
      </c>
      <c r="AG37" s="1023">
        <v>0</v>
      </c>
      <c r="AH37" s="1023">
        <v>0</v>
      </c>
      <c r="AI37" s="1023">
        <v>0</v>
      </c>
      <c r="AJ37" s="1023">
        <v>0</v>
      </c>
      <c r="AK37" s="1023">
        <v>0</v>
      </c>
      <c r="AL37" s="1023">
        <v>0</v>
      </c>
      <c r="AM37" s="1023">
        <v>0</v>
      </c>
      <c r="AN37" s="1023">
        <v>0</v>
      </c>
      <c r="AO37" s="1023">
        <v>0</v>
      </c>
      <c r="AP37" s="1023">
        <v>0</v>
      </c>
      <c r="AQ37" s="1023">
        <v>0</v>
      </c>
      <c r="AR37" s="1023">
        <v>0</v>
      </c>
      <c r="AS37" s="1023">
        <v>0</v>
      </c>
      <c r="AT37" s="1023">
        <v>0</v>
      </c>
      <c r="AU37" s="1023">
        <v>0</v>
      </c>
      <c r="AV37" s="1023">
        <v>0</v>
      </c>
      <c r="AW37" s="1941">
        <f t="shared" si="1"/>
        <v>0</v>
      </c>
      <c r="AX37" s="315"/>
      <c r="AY37" s="7657">
        <v>0</v>
      </c>
      <c r="AZ37" s="315"/>
      <c r="BA37" s="1024"/>
      <c r="BB37" s="1145"/>
      <c r="BC37" s="1145"/>
      <c r="BD37" s="1145"/>
      <c r="BE37" s="1145"/>
      <c r="BF37" s="1145"/>
      <c r="BG37" s="1145"/>
      <c r="BH37" s="1145"/>
    </row>
    <row r="38" spans="1:60">
      <c r="A38" s="983"/>
      <c r="B38" s="203"/>
      <c r="C38" s="7659"/>
      <c r="D38" s="1020">
        <v>7.2</v>
      </c>
      <c r="E38" s="1021"/>
      <c r="F38" s="1020" t="s">
        <v>776</v>
      </c>
      <c r="G38" s="1020"/>
      <c r="H38" s="1022"/>
      <c r="I38" s="1023">
        <v>0</v>
      </c>
      <c r="J38" s="1023">
        <v>0</v>
      </c>
      <c r="K38" s="1023">
        <v>0</v>
      </c>
      <c r="L38" s="1023">
        <v>0</v>
      </c>
      <c r="M38" s="1023">
        <v>0</v>
      </c>
      <c r="N38" s="1023">
        <v>0</v>
      </c>
      <c r="O38" s="1023">
        <v>0</v>
      </c>
      <c r="P38" s="1023">
        <v>0</v>
      </c>
      <c r="Q38" s="1023">
        <v>0</v>
      </c>
      <c r="R38" s="1023">
        <v>0</v>
      </c>
      <c r="S38" s="1023">
        <v>0</v>
      </c>
      <c r="T38" s="1023">
        <v>0</v>
      </c>
      <c r="U38" s="1023">
        <v>0</v>
      </c>
      <c r="V38" s="1023">
        <v>0</v>
      </c>
      <c r="W38" s="1023">
        <v>0</v>
      </c>
      <c r="X38" s="1023">
        <v>0</v>
      </c>
      <c r="Y38" s="1023">
        <v>0</v>
      </c>
      <c r="Z38" s="1023">
        <v>0</v>
      </c>
      <c r="AA38" s="1023">
        <v>0</v>
      </c>
      <c r="AB38" s="1023">
        <v>0</v>
      </c>
      <c r="AC38" s="1023">
        <v>0</v>
      </c>
      <c r="AD38" s="1023">
        <v>0</v>
      </c>
      <c r="AE38" s="1023">
        <v>0</v>
      </c>
      <c r="AF38" s="1023">
        <v>0</v>
      </c>
      <c r="AG38" s="1023">
        <v>0</v>
      </c>
      <c r="AH38" s="1023">
        <v>0</v>
      </c>
      <c r="AI38" s="1023">
        <v>0</v>
      </c>
      <c r="AJ38" s="1023">
        <v>0</v>
      </c>
      <c r="AK38" s="1023">
        <v>0</v>
      </c>
      <c r="AL38" s="1023">
        <v>0</v>
      </c>
      <c r="AM38" s="1023">
        <v>0</v>
      </c>
      <c r="AN38" s="1023">
        <v>0</v>
      </c>
      <c r="AO38" s="1023">
        <v>0</v>
      </c>
      <c r="AP38" s="1023">
        <v>0</v>
      </c>
      <c r="AQ38" s="1023">
        <v>0</v>
      </c>
      <c r="AR38" s="1023">
        <v>0</v>
      </c>
      <c r="AS38" s="1023">
        <v>0</v>
      </c>
      <c r="AT38" s="1023">
        <v>0</v>
      </c>
      <c r="AU38" s="1023">
        <v>0</v>
      </c>
      <c r="AV38" s="1023">
        <v>0</v>
      </c>
      <c r="AW38" s="1941">
        <f t="shared" si="1"/>
        <v>0</v>
      </c>
      <c r="AX38" s="315"/>
      <c r="AY38" s="7657">
        <v>0</v>
      </c>
      <c r="AZ38" s="315"/>
      <c r="BA38" s="1024"/>
      <c r="BB38" s="1145"/>
      <c r="BC38" s="1145"/>
      <c r="BD38" s="1145"/>
      <c r="BE38" s="1145"/>
      <c r="BF38" s="1145"/>
      <c r="BG38" s="1145"/>
      <c r="BH38" s="1145"/>
    </row>
    <row r="39" spans="1:60">
      <c r="A39" s="983"/>
      <c r="B39" s="203"/>
      <c r="C39" s="7659"/>
      <c r="D39" s="1020">
        <v>7.3</v>
      </c>
      <c r="E39" s="1021"/>
      <c r="F39" s="1020" t="s">
        <v>777</v>
      </c>
      <c r="G39" s="1020"/>
      <c r="H39" s="1022"/>
      <c r="I39" s="1023">
        <v>0</v>
      </c>
      <c r="J39" s="1023">
        <v>0</v>
      </c>
      <c r="K39" s="1023">
        <v>0</v>
      </c>
      <c r="L39" s="1023">
        <v>0</v>
      </c>
      <c r="M39" s="1023">
        <v>0</v>
      </c>
      <c r="N39" s="1023">
        <v>0</v>
      </c>
      <c r="O39" s="1023">
        <v>0</v>
      </c>
      <c r="P39" s="1023">
        <v>0</v>
      </c>
      <c r="Q39" s="1023">
        <v>0</v>
      </c>
      <c r="R39" s="1023">
        <v>0</v>
      </c>
      <c r="S39" s="1023">
        <v>0</v>
      </c>
      <c r="T39" s="1023">
        <v>0</v>
      </c>
      <c r="U39" s="1023">
        <v>0</v>
      </c>
      <c r="V39" s="1023">
        <v>0</v>
      </c>
      <c r="W39" s="1023">
        <v>0</v>
      </c>
      <c r="X39" s="1023">
        <v>0</v>
      </c>
      <c r="Y39" s="1023">
        <v>0</v>
      </c>
      <c r="Z39" s="1023">
        <v>0</v>
      </c>
      <c r="AA39" s="1023">
        <v>0</v>
      </c>
      <c r="AB39" s="1023">
        <v>0</v>
      </c>
      <c r="AC39" s="1023">
        <v>0</v>
      </c>
      <c r="AD39" s="1023">
        <v>0</v>
      </c>
      <c r="AE39" s="1023">
        <v>0</v>
      </c>
      <c r="AF39" s="1023">
        <v>0</v>
      </c>
      <c r="AG39" s="1023">
        <v>0</v>
      </c>
      <c r="AH39" s="1023">
        <v>0</v>
      </c>
      <c r="AI39" s="1023">
        <v>0</v>
      </c>
      <c r="AJ39" s="1023">
        <v>0</v>
      </c>
      <c r="AK39" s="1023">
        <v>0</v>
      </c>
      <c r="AL39" s="1023">
        <v>0</v>
      </c>
      <c r="AM39" s="1023">
        <v>0</v>
      </c>
      <c r="AN39" s="1023">
        <v>0</v>
      </c>
      <c r="AO39" s="1023">
        <v>0</v>
      </c>
      <c r="AP39" s="1023">
        <v>0</v>
      </c>
      <c r="AQ39" s="1023">
        <v>0</v>
      </c>
      <c r="AR39" s="1023">
        <v>0</v>
      </c>
      <c r="AS39" s="1023">
        <v>0</v>
      </c>
      <c r="AT39" s="1023">
        <v>0</v>
      </c>
      <c r="AU39" s="1023">
        <v>0</v>
      </c>
      <c r="AV39" s="1023">
        <v>0</v>
      </c>
      <c r="AW39" s="1941">
        <f t="shared" si="1"/>
        <v>0</v>
      </c>
      <c r="AX39" s="315"/>
      <c r="AY39" s="7657">
        <v>0</v>
      </c>
      <c r="AZ39" s="315"/>
      <c r="BA39" s="1024"/>
      <c r="BB39" s="1145"/>
      <c r="BC39" s="1145"/>
      <c r="BD39" s="1145"/>
      <c r="BE39" s="1145"/>
      <c r="BF39" s="1145"/>
      <c r="BG39" s="1145"/>
      <c r="BH39" s="1145"/>
    </row>
    <row r="40" spans="1:60">
      <c r="A40" s="983"/>
      <c r="B40" s="203"/>
      <c r="C40" s="7659"/>
      <c r="D40" s="1020">
        <v>7.4</v>
      </c>
      <c r="E40" s="1021"/>
      <c r="F40" s="1020" t="s">
        <v>778</v>
      </c>
      <c r="G40" s="1020"/>
      <c r="H40" s="1022"/>
      <c r="I40" s="1023">
        <v>0</v>
      </c>
      <c r="J40" s="1023">
        <v>0</v>
      </c>
      <c r="K40" s="1023">
        <v>0</v>
      </c>
      <c r="L40" s="1023">
        <v>0</v>
      </c>
      <c r="M40" s="1023">
        <v>0</v>
      </c>
      <c r="N40" s="1023">
        <v>0</v>
      </c>
      <c r="O40" s="1023">
        <v>0</v>
      </c>
      <c r="P40" s="1023">
        <v>0</v>
      </c>
      <c r="Q40" s="1023">
        <v>0</v>
      </c>
      <c r="R40" s="1023">
        <v>0</v>
      </c>
      <c r="S40" s="1023">
        <v>0</v>
      </c>
      <c r="T40" s="1023">
        <v>0</v>
      </c>
      <c r="U40" s="1023">
        <v>0</v>
      </c>
      <c r="V40" s="1023">
        <v>0</v>
      </c>
      <c r="W40" s="1023">
        <v>0</v>
      </c>
      <c r="X40" s="1023">
        <v>0</v>
      </c>
      <c r="Y40" s="1023">
        <v>0</v>
      </c>
      <c r="Z40" s="1023">
        <v>0</v>
      </c>
      <c r="AA40" s="1023">
        <v>0</v>
      </c>
      <c r="AB40" s="1023">
        <v>0</v>
      </c>
      <c r="AC40" s="1023">
        <v>0</v>
      </c>
      <c r="AD40" s="1023">
        <v>0</v>
      </c>
      <c r="AE40" s="1023">
        <v>0</v>
      </c>
      <c r="AF40" s="1023">
        <v>0</v>
      </c>
      <c r="AG40" s="1023">
        <v>0</v>
      </c>
      <c r="AH40" s="1023">
        <v>0</v>
      </c>
      <c r="AI40" s="1023">
        <v>0</v>
      </c>
      <c r="AJ40" s="1023">
        <v>0</v>
      </c>
      <c r="AK40" s="1023">
        <v>0</v>
      </c>
      <c r="AL40" s="1023">
        <v>0</v>
      </c>
      <c r="AM40" s="1023">
        <v>0</v>
      </c>
      <c r="AN40" s="1023">
        <v>0</v>
      </c>
      <c r="AO40" s="1023">
        <v>0</v>
      </c>
      <c r="AP40" s="1023">
        <v>0</v>
      </c>
      <c r="AQ40" s="1023">
        <v>0</v>
      </c>
      <c r="AR40" s="1023">
        <v>0</v>
      </c>
      <c r="AS40" s="1023">
        <v>0</v>
      </c>
      <c r="AT40" s="1023">
        <v>0</v>
      </c>
      <c r="AU40" s="1023">
        <v>0</v>
      </c>
      <c r="AV40" s="1023">
        <v>0</v>
      </c>
      <c r="AW40" s="1941">
        <f t="shared" si="1"/>
        <v>0</v>
      </c>
      <c r="AX40" s="315"/>
      <c r="AY40" s="7657">
        <v>0</v>
      </c>
      <c r="AZ40" s="315"/>
      <c r="BA40" s="1024"/>
      <c r="BB40" s="1145"/>
      <c r="BC40" s="1145"/>
      <c r="BD40" s="1145"/>
      <c r="BE40" s="1145"/>
      <c r="BF40" s="1145"/>
      <c r="BG40" s="1145"/>
      <c r="BH40" s="1145"/>
    </row>
    <row r="41" spans="1:60">
      <c r="A41" s="983"/>
      <c r="B41" s="203"/>
      <c r="C41" s="7659"/>
      <c r="D41" s="1020">
        <v>7.5</v>
      </c>
      <c r="E41" s="1021"/>
      <c r="F41" s="1020" t="s">
        <v>771</v>
      </c>
      <c r="G41" s="1020"/>
      <c r="H41" s="1022"/>
      <c r="I41" s="1023">
        <v>0</v>
      </c>
      <c r="J41" s="1023">
        <v>0</v>
      </c>
      <c r="K41" s="1023">
        <v>0</v>
      </c>
      <c r="L41" s="1023">
        <v>0</v>
      </c>
      <c r="M41" s="1023">
        <v>0</v>
      </c>
      <c r="N41" s="1023">
        <v>0</v>
      </c>
      <c r="O41" s="1023">
        <v>0</v>
      </c>
      <c r="P41" s="1023">
        <v>0</v>
      </c>
      <c r="Q41" s="1023">
        <v>0</v>
      </c>
      <c r="R41" s="1023">
        <v>0</v>
      </c>
      <c r="S41" s="1023">
        <v>0</v>
      </c>
      <c r="T41" s="1023">
        <v>0</v>
      </c>
      <c r="U41" s="1023">
        <v>0</v>
      </c>
      <c r="V41" s="1023">
        <v>0</v>
      </c>
      <c r="W41" s="1023">
        <v>0</v>
      </c>
      <c r="X41" s="1023">
        <v>0</v>
      </c>
      <c r="Y41" s="1023">
        <v>0</v>
      </c>
      <c r="Z41" s="1023">
        <v>0</v>
      </c>
      <c r="AA41" s="1023">
        <v>0</v>
      </c>
      <c r="AB41" s="1023">
        <v>0</v>
      </c>
      <c r="AC41" s="1023">
        <v>0</v>
      </c>
      <c r="AD41" s="1023">
        <v>0</v>
      </c>
      <c r="AE41" s="1023">
        <v>0</v>
      </c>
      <c r="AF41" s="1023">
        <v>0</v>
      </c>
      <c r="AG41" s="1023">
        <v>0</v>
      </c>
      <c r="AH41" s="1023">
        <v>0</v>
      </c>
      <c r="AI41" s="1023">
        <v>0</v>
      </c>
      <c r="AJ41" s="1023">
        <v>0</v>
      </c>
      <c r="AK41" s="1023">
        <v>0</v>
      </c>
      <c r="AL41" s="1023">
        <v>0</v>
      </c>
      <c r="AM41" s="1023">
        <v>0</v>
      </c>
      <c r="AN41" s="1023">
        <v>0</v>
      </c>
      <c r="AO41" s="1023">
        <v>0</v>
      </c>
      <c r="AP41" s="1023">
        <v>0</v>
      </c>
      <c r="AQ41" s="1023">
        <v>0</v>
      </c>
      <c r="AR41" s="1023">
        <v>0</v>
      </c>
      <c r="AS41" s="1023">
        <v>0</v>
      </c>
      <c r="AT41" s="1023">
        <v>0</v>
      </c>
      <c r="AU41" s="1023">
        <v>0</v>
      </c>
      <c r="AV41" s="1023">
        <v>0</v>
      </c>
      <c r="AW41" s="1941">
        <f t="shared" si="1"/>
        <v>0</v>
      </c>
      <c r="AX41" s="315"/>
      <c r="AY41" s="7657">
        <v>0</v>
      </c>
      <c r="AZ41" s="315"/>
      <c r="BA41" s="1024"/>
      <c r="BB41" s="1145"/>
      <c r="BC41" s="1145"/>
      <c r="BD41" s="1145"/>
      <c r="BE41" s="1145"/>
      <c r="BF41" s="1145"/>
      <c r="BG41" s="1145"/>
      <c r="BH41" s="1145"/>
    </row>
    <row r="42" spans="1:60">
      <c r="A42" s="983"/>
      <c r="B42" s="203"/>
      <c r="C42" s="7658">
        <v>8</v>
      </c>
      <c r="D42" s="1015"/>
      <c r="E42" s="1015" t="s">
        <v>170</v>
      </c>
      <c r="F42" s="1015"/>
      <c r="G42" s="1015"/>
      <c r="H42" s="1017"/>
      <c r="I42" s="1018">
        <f t="shared" ref="I42:AV42" si="7">SUM(I43,I48,I55)</f>
        <v>0</v>
      </c>
      <c r="J42" s="1018">
        <f t="shared" si="7"/>
        <v>0</v>
      </c>
      <c r="K42" s="1018">
        <f t="shared" si="7"/>
        <v>0</v>
      </c>
      <c r="L42" s="1018">
        <f t="shared" si="7"/>
        <v>0</v>
      </c>
      <c r="M42" s="1018">
        <f t="shared" si="7"/>
        <v>0</v>
      </c>
      <c r="N42" s="1018">
        <f t="shared" si="7"/>
        <v>0</v>
      </c>
      <c r="O42" s="1018">
        <f t="shared" si="7"/>
        <v>0</v>
      </c>
      <c r="P42" s="1018">
        <f t="shared" si="7"/>
        <v>0</v>
      </c>
      <c r="Q42" s="1018">
        <f t="shared" si="7"/>
        <v>0</v>
      </c>
      <c r="R42" s="1018">
        <f t="shared" si="7"/>
        <v>0</v>
      </c>
      <c r="S42" s="1018">
        <f t="shared" si="7"/>
        <v>0</v>
      </c>
      <c r="T42" s="1018">
        <f t="shared" si="7"/>
        <v>0</v>
      </c>
      <c r="U42" s="1018">
        <f t="shared" si="7"/>
        <v>0</v>
      </c>
      <c r="V42" s="1018">
        <f t="shared" si="7"/>
        <v>0</v>
      </c>
      <c r="W42" s="1018">
        <f t="shared" si="7"/>
        <v>0</v>
      </c>
      <c r="X42" s="1018">
        <f t="shared" si="7"/>
        <v>0</v>
      </c>
      <c r="Y42" s="1018">
        <f t="shared" si="7"/>
        <v>0</v>
      </c>
      <c r="Z42" s="1018">
        <f t="shared" si="7"/>
        <v>0</v>
      </c>
      <c r="AA42" s="1018">
        <f t="shared" si="7"/>
        <v>0</v>
      </c>
      <c r="AB42" s="1018">
        <f t="shared" si="7"/>
        <v>0</v>
      </c>
      <c r="AC42" s="1018">
        <f t="shared" si="7"/>
        <v>0</v>
      </c>
      <c r="AD42" s="1018">
        <f t="shared" si="7"/>
        <v>0</v>
      </c>
      <c r="AE42" s="1018">
        <f t="shared" si="7"/>
        <v>0</v>
      </c>
      <c r="AF42" s="1018">
        <f t="shared" si="7"/>
        <v>0</v>
      </c>
      <c r="AG42" s="1018">
        <f t="shared" si="7"/>
        <v>0</v>
      </c>
      <c r="AH42" s="1018">
        <f t="shared" si="7"/>
        <v>0</v>
      </c>
      <c r="AI42" s="1018">
        <f t="shared" si="7"/>
        <v>0</v>
      </c>
      <c r="AJ42" s="1018">
        <f t="shared" si="7"/>
        <v>0</v>
      </c>
      <c r="AK42" s="1018">
        <f t="shared" si="7"/>
        <v>0</v>
      </c>
      <c r="AL42" s="1018">
        <f t="shared" si="7"/>
        <v>0</v>
      </c>
      <c r="AM42" s="1018">
        <f t="shared" si="7"/>
        <v>0</v>
      </c>
      <c r="AN42" s="1018">
        <f t="shared" si="7"/>
        <v>0</v>
      </c>
      <c r="AO42" s="1018">
        <f t="shared" si="7"/>
        <v>0</v>
      </c>
      <c r="AP42" s="1018">
        <f t="shared" si="7"/>
        <v>0</v>
      </c>
      <c r="AQ42" s="1018">
        <f t="shared" si="7"/>
        <v>0</v>
      </c>
      <c r="AR42" s="1018">
        <f t="shared" si="7"/>
        <v>0</v>
      </c>
      <c r="AS42" s="1018">
        <f t="shared" si="7"/>
        <v>0</v>
      </c>
      <c r="AT42" s="1018">
        <f t="shared" si="7"/>
        <v>0</v>
      </c>
      <c r="AU42" s="1018">
        <f t="shared" si="7"/>
        <v>0</v>
      </c>
      <c r="AV42" s="1018">
        <f t="shared" si="7"/>
        <v>0</v>
      </c>
      <c r="AW42" s="1940">
        <f t="shared" si="1"/>
        <v>0</v>
      </c>
      <c r="AX42" s="855"/>
      <c r="AY42" s="7655">
        <f>SUM(AY43,AY48,AY55)</f>
        <v>0</v>
      </c>
      <c r="AZ42" s="855"/>
      <c r="BA42" s="1019"/>
      <c r="BB42" s="1039"/>
      <c r="BC42" s="1039"/>
      <c r="BD42" s="1039"/>
      <c r="BE42" s="1039"/>
      <c r="BF42" s="1039"/>
      <c r="BG42" s="1039"/>
      <c r="BH42" s="1039"/>
    </row>
    <row r="43" spans="1:60">
      <c r="A43" s="983"/>
      <c r="B43" s="203"/>
      <c r="C43" s="7659"/>
      <c r="D43" s="1021">
        <v>8.1</v>
      </c>
      <c r="E43" s="1020"/>
      <c r="F43" s="1020" t="s">
        <v>779</v>
      </c>
      <c r="G43" s="1020"/>
      <c r="H43" s="1026"/>
      <c r="I43" s="1018">
        <f t="shared" ref="I43:AV43" si="8">SUM(I44:I47)</f>
        <v>0</v>
      </c>
      <c r="J43" s="1018">
        <f t="shared" si="8"/>
        <v>0</v>
      </c>
      <c r="K43" s="1018">
        <f t="shared" si="8"/>
        <v>0</v>
      </c>
      <c r="L43" s="1018">
        <f t="shared" si="8"/>
        <v>0</v>
      </c>
      <c r="M43" s="1018">
        <f t="shared" si="8"/>
        <v>0</v>
      </c>
      <c r="N43" s="1018">
        <f t="shared" si="8"/>
        <v>0</v>
      </c>
      <c r="O43" s="1018">
        <f t="shared" si="8"/>
        <v>0</v>
      </c>
      <c r="P43" s="1018">
        <f t="shared" si="8"/>
        <v>0</v>
      </c>
      <c r="Q43" s="1018">
        <f t="shared" si="8"/>
        <v>0</v>
      </c>
      <c r="R43" s="1018">
        <f t="shared" si="8"/>
        <v>0</v>
      </c>
      <c r="S43" s="1018">
        <f t="shared" si="8"/>
        <v>0</v>
      </c>
      <c r="T43" s="1018">
        <f t="shared" si="8"/>
        <v>0</v>
      </c>
      <c r="U43" s="1018">
        <f t="shared" si="8"/>
        <v>0</v>
      </c>
      <c r="V43" s="1018">
        <f t="shared" si="8"/>
        <v>0</v>
      </c>
      <c r="W43" s="1018">
        <f t="shared" si="8"/>
        <v>0</v>
      </c>
      <c r="X43" s="1018">
        <f t="shared" si="8"/>
        <v>0</v>
      </c>
      <c r="Y43" s="1018">
        <f t="shared" si="8"/>
        <v>0</v>
      </c>
      <c r="Z43" s="1018">
        <f t="shared" si="8"/>
        <v>0</v>
      </c>
      <c r="AA43" s="1018">
        <f t="shared" si="8"/>
        <v>0</v>
      </c>
      <c r="AB43" s="1018">
        <f t="shared" si="8"/>
        <v>0</v>
      </c>
      <c r="AC43" s="1018">
        <f t="shared" si="8"/>
        <v>0</v>
      </c>
      <c r="AD43" s="1018">
        <f t="shared" si="8"/>
        <v>0</v>
      </c>
      <c r="AE43" s="1018">
        <f t="shared" si="8"/>
        <v>0</v>
      </c>
      <c r="AF43" s="1018">
        <f t="shared" si="8"/>
        <v>0</v>
      </c>
      <c r="AG43" s="1018">
        <f t="shared" si="8"/>
        <v>0</v>
      </c>
      <c r="AH43" s="1018">
        <f t="shared" si="8"/>
        <v>0</v>
      </c>
      <c r="AI43" s="1018">
        <f t="shared" si="8"/>
        <v>0</v>
      </c>
      <c r="AJ43" s="1018">
        <f t="shared" si="8"/>
        <v>0</v>
      </c>
      <c r="AK43" s="1018">
        <f t="shared" si="8"/>
        <v>0</v>
      </c>
      <c r="AL43" s="1018">
        <f t="shared" si="8"/>
        <v>0</v>
      </c>
      <c r="AM43" s="1018">
        <f t="shared" si="8"/>
        <v>0</v>
      </c>
      <c r="AN43" s="1018">
        <f t="shared" si="8"/>
        <v>0</v>
      </c>
      <c r="AO43" s="1018">
        <f t="shared" si="8"/>
        <v>0</v>
      </c>
      <c r="AP43" s="1018">
        <f t="shared" si="8"/>
        <v>0</v>
      </c>
      <c r="AQ43" s="1018">
        <f t="shared" si="8"/>
        <v>0</v>
      </c>
      <c r="AR43" s="1018">
        <f t="shared" si="8"/>
        <v>0</v>
      </c>
      <c r="AS43" s="1018">
        <f t="shared" si="8"/>
        <v>0</v>
      </c>
      <c r="AT43" s="1018">
        <f t="shared" si="8"/>
        <v>0</v>
      </c>
      <c r="AU43" s="1018">
        <f t="shared" si="8"/>
        <v>0</v>
      </c>
      <c r="AV43" s="1018">
        <f t="shared" si="8"/>
        <v>0</v>
      </c>
      <c r="AW43" s="1940">
        <f t="shared" si="1"/>
        <v>0</v>
      </c>
      <c r="AX43" s="855"/>
      <c r="AY43" s="7655">
        <f>SUM(AY44:AY47)</f>
        <v>0</v>
      </c>
      <c r="AZ43" s="855"/>
      <c r="BA43" s="1019"/>
      <c r="BB43" s="1039"/>
      <c r="BC43" s="1039"/>
      <c r="BD43" s="1039"/>
      <c r="BE43" s="1039"/>
      <c r="BF43" s="1039"/>
      <c r="BG43" s="1039"/>
      <c r="BH43" s="1039"/>
    </row>
    <row r="44" spans="1:60">
      <c r="A44" s="983"/>
      <c r="B44" s="203"/>
      <c r="C44" s="7659"/>
      <c r="D44" s="1021"/>
      <c r="E44" s="1021" t="s">
        <v>780</v>
      </c>
      <c r="F44" s="1020"/>
      <c r="G44" s="1020" t="s">
        <v>781</v>
      </c>
      <c r="H44" s="1027"/>
      <c r="I44" s="1023">
        <v>0</v>
      </c>
      <c r="J44" s="1023">
        <v>0</v>
      </c>
      <c r="K44" s="1023">
        <v>0</v>
      </c>
      <c r="L44" s="1023">
        <v>0</v>
      </c>
      <c r="M44" s="1023">
        <v>0</v>
      </c>
      <c r="N44" s="1023">
        <v>0</v>
      </c>
      <c r="O44" s="1023">
        <v>0</v>
      </c>
      <c r="P44" s="1023">
        <v>0</v>
      </c>
      <c r="Q44" s="1023">
        <v>0</v>
      </c>
      <c r="R44" s="1023">
        <v>0</v>
      </c>
      <c r="S44" s="1023">
        <v>0</v>
      </c>
      <c r="T44" s="1023">
        <v>0</v>
      </c>
      <c r="U44" s="1023">
        <v>0</v>
      </c>
      <c r="V44" s="1023">
        <v>0</v>
      </c>
      <c r="W44" s="1023">
        <v>0</v>
      </c>
      <c r="X44" s="1023">
        <v>0</v>
      </c>
      <c r="Y44" s="1023">
        <v>0</v>
      </c>
      <c r="Z44" s="1023">
        <v>0</v>
      </c>
      <c r="AA44" s="1023">
        <v>0</v>
      </c>
      <c r="AB44" s="1023">
        <v>0</v>
      </c>
      <c r="AC44" s="1023">
        <v>0</v>
      </c>
      <c r="AD44" s="1023">
        <v>0</v>
      </c>
      <c r="AE44" s="1023">
        <v>0</v>
      </c>
      <c r="AF44" s="1023">
        <v>0</v>
      </c>
      <c r="AG44" s="1023">
        <v>0</v>
      </c>
      <c r="AH44" s="1023">
        <v>0</v>
      </c>
      <c r="AI44" s="1023">
        <v>0</v>
      </c>
      <c r="AJ44" s="1023">
        <v>0</v>
      </c>
      <c r="AK44" s="1023">
        <v>0</v>
      </c>
      <c r="AL44" s="1023">
        <v>0</v>
      </c>
      <c r="AM44" s="1023">
        <v>0</v>
      </c>
      <c r="AN44" s="1023">
        <v>0</v>
      </c>
      <c r="AO44" s="1023">
        <v>0</v>
      </c>
      <c r="AP44" s="1023">
        <v>0</v>
      </c>
      <c r="AQ44" s="1023">
        <v>0</v>
      </c>
      <c r="AR44" s="1023">
        <v>0</v>
      </c>
      <c r="AS44" s="1023">
        <v>0</v>
      </c>
      <c r="AT44" s="1023">
        <v>0</v>
      </c>
      <c r="AU44" s="1023">
        <v>0</v>
      </c>
      <c r="AV44" s="1023">
        <v>0</v>
      </c>
      <c r="AW44" s="1941">
        <f t="shared" si="1"/>
        <v>0</v>
      </c>
      <c r="AX44" s="315"/>
      <c r="AY44" s="7657">
        <v>0</v>
      </c>
      <c r="AZ44" s="315"/>
      <c r="BA44" s="1024"/>
      <c r="BB44" s="1145"/>
      <c r="BC44" s="1145"/>
      <c r="BD44" s="1145"/>
      <c r="BE44" s="1145"/>
      <c r="BF44" s="1145"/>
      <c r="BG44" s="1145"/>
      <c r="BH44" s="1145"/>
    </row>
    <row r="45" spans="1:60">
      <c r="A45" s="983"/>
      <c r="B45" s="203"/>
      <c r="C45" s="7659"/>
      <c r="D45" s="1021"/>
      <c r="E45" s="1021" t="s">
        <v>782</v>
      </c>
      <c r="F45" s="1020"/>
      <c r="G45" s="1020" t="s">
        <v>783</v>
      </c>
      <c r="H45" s="1027"/>
      <c r="I45" s="1023">
        <v>0</v>
      </c>
      <c r="J45" s="1023">
        <v>0</v>
      </c>
      <c r="K45" s="1023">
        <v>0</v>
      </c>
      <c r="L45" s="1023">
        <v>0</v>
      </c>
      <c r="M45" s="1023">
        <v>0</v>
      </c>
      <c r="N45" s="1023">
        <v>0</v>
      </c>
      <c r="O45" s="1023">
        <v>0</v>
      </c>
      <c r="P45" s="1023">
        <v>0</v>
      </c>
      <c r="Q45" s="1023">
        <v>0</v>
      </c>
      <c r="R45" s="1023">
        <v>0</v>
      </c>
      <c r="S45" s="1023">
        <v>0</v>
      </c>
      <c r="T45" s="1023">
        <v>0</v>
      </c>
      <c r="U45" s="1023">
        <v>0</v>
      </c>
      <c r="V45" s="1023">
        <v>0</v>
      </c>
      <c r="W45" s="1023">
        <v>0</v>
      </c>
      <c r="X45" s="1023">
        <v>0</v>
      </c>
      <c r="Y45" s="1023">
        <v>0</v>
      </c>
      <c r="Z45" s="1023">
        <v>0</v>
      </c>
      <c r="AA45" s="1023">
        <v>0</v>
      </c>
      <c r="AB45" s="1023">
        <v>0</v>
      </c>
      <c r="AC45" s="1023">
        <v>0</v>
      </c>
      <c r="AD45" s="1023">
        <v>0</v>
      </c>
      <c r="AE45" s="1023">
        <v>0</v>
      </c>
      <c r="AF45" s="1023">
        <v>0</v>
      </c>
      <c r="AG45" s="1023">
        <v>0</v>
      </c>
      <c r="AH45" s="1023">
        <v>0</v>
      </c>
      <c r="AI45" s="1023">
        <v>0</v>
      </c>
      <c r="AJ45" s="1023">
        <v>0</v>
      </c>
      <c r="AK45" s="1023">
        <v>0</v>
      </c>
      <c r="AL45" s="1023">
        <v>0</v>
      </c>
      <c r="AM45" s="1023">
        <v>0</v>
      </c>
      <c r="AN45" s="1023">
        <v>0</v>
      </c>
      <c r="AO45" s="1023">
        <v>0</v>
      </c>
      <c r="AP45" s="1023">
        <v>0</v>
      </c>
      <c r="AQ45" s="1023">
        <v>0</v>
      </c>
      <c r="AR45" s="1023">
        <v>0</v>
      </c>
      <c r="AS45" s="1023">
        <v>0</v>
      </c>
      <c r="AT45" s="1023">
        <v>0</v>
      </c>
      <c r="AU45" s="1023">
        <v>0</v>
      </c>
      <c r="AV45" s="1023">
        <v>0</v>
      </c>
      <c r="AW45" s="1941">
        <f t="shared" si="1"/>
        <v>0</v>
      </c>
      <c r="AX45" s="315"/>
      <c r="AY45" s="7657">
        <v>0</v>
      </c>
      <c r="AZ45" s="315"/>
      <c r="BA45" s="1024"/>
      <c r="BB45" s="1145"/>
      <c r="BC45" s="1145"/>
      <c r="BD45" s="1145"/>
      <c r="BE45" s="1145"/>
      <c r="BF45" s="1145"/>
      <c r="BG45" s="1145"/>
      <c r="BH45" s="1145"/>
    </row>
    <row r="46" spans="1:60">
      <c r="A46" s="983"/>
      <c r="B46" s="203"/>
      <c r="C46" s="7659"/>
      <c r="D46" s="1021"/>
      <c r="E46" s="1021" t="s">
        <v>784</v>
      </c>
      <c r="F46" s="1020"/>
      <c r="G46" s="1020" t="s">
        <v>785</v>
      </c>
      <c r="H46" s="1027"/>
      <c r="I46" s="1023">
        <v>0</v>
      </c>
      <c r="J46" s="1023">
        <v>0</v>
      </c>
      <c r="K46" s="1023">
        <v>0</v>
      </c>
      <c r="L46" s="1023">
        <v>0</v>
      </c>
      <c r="M46" s="1023">
        <v>0</v>
      </c>
      <c r="N46" s="1023">
        <v>0</v>
      </c>
      <c r="O46" s="1023">
        <v>0</v>
      </c>
      <c r="P46" s="1023">
        <v>0</v>
      </c>
      <c r="Q46" s="1023">
        <v>0</v>
      </c>
      <c r="R46" s="1023">
        <v>0</v>
      </c>
      <c r="S46" s="1023">
        <v>0</v>
      </c>
      <c r="T46" s="1023">
        <v>0</v>
      </c>
      <c r="U46" s="1023">
        <v>0</v>
      </c>
      <c r="V46" s="1023">
        <v>0</v>
      </c>
      <c r="W46" s="1023">
        <v>0</v>
      </c>
      <c r="X46" s="1023">
        <v>0</v>
      </c>
      <c r="Y46" s="1023">
        <v>0</v>
      </c>
      <c r="Z46" s="1023">
        <v>0</v>
      </c>
      <c r="AA46" s="1023">
        <v>0</v>
      </c>
      <c r="AB46" s="1023">
        <v>0</v>
      </c>
      <c r="AC46" s="1023">
        <v>0</v>
      </c>
      <c r="AD46" s="1023">
        <v>0</v>
      </c>
      <c r="AE46" s="1023">
        <v>0</v>
      </c>
      <c r="AF46" s="1023">
        <v>0</v>
      </c>
      <c r="AG46" s="1023">
        <v>0</v>
      </c>
      <c r="AH46" s="1023">
        <v>0</v>
      </c>
      <c r="AI46" s="1023">
        <v>0</v>
      </c>
      <c r="AJ46" s="1023">
        <v>0</v>
      </c>
      <c r="AK46" s="1023">
        <v>0</v>
      </c>
      <c r="AL46" s="1023">
        <v>0</v>
      </c>
      <c r="AM46" s="1023">
        <v>0</v>
      </c>
      <c r="AN46" s="1023">
        <v>0</v>
      </c>
      <c r="AO46" s="1023">
        <v>0</v>
      </c>
      <c r="AP46" s="1023">
        <v>0</v>
      </c>
      <c r="AQ46" s="1023">
        <v>0</v>
      </c>
      <c r="AR46" s="1023">
        <v>0</v>
      </c>
      <c r="AS46" s="1023">
        <v>0</v>
      </c>
      <c r="AT46" s="1023">
        <v>0</v>
      </c>
      <c r="AU46" s="1023">
        <v>0</v>
      </c>
      <c r="AV46" s="1023">
        <v>0</v>
      </c>
      <c r="AW46" s="1941">
        <f t="shared" si="1"/>
        <v>0</v>
      </c>
      <c r="AX46" s="315"/>
      <c r="AY46" s="7657">
        <v>0</v>
      </c>
      <c r="AZ46" s="315"/>
      <c r="BA46" s="1024"/>
      <c r="BB46" s="1145"/>
      <c r="BC46" s="1145"/>
      <c r="BD46" s="1145"/>
      <c r="BE46" s="1145"/>
      <c r="BF46" s="1145"/>
      <c r="BG46" s="1145"/>
      <c r="BH46" s="1145"/>
    </row>
    <row r="47" spans="1:60">
      <c r="A47" s="983"/>
      <c r="B47" s="203"/>
      <c r="C47" s="7659"/>
      <c r="D47" s="1021"/>
      <c r="E47" s="1021" t="s">
        <v>786</v>
      </c>
      <c r="F47" s="1020"/>
      <c r="G47" s="1020" t="s">
        <v>787</v>
      </c>
      <c r="H47" s="1027"/>
      <c r="I47" s="1023">
        <v>0</v>
      </c>
      <c r="J47" s="1023">
        <v>0</v>
      </c>
      <c r="K47" s="1023">
        <v>0</v>
      </c>
      <c r="L47" s="1023">
        <v>0</v>
      </c>
      <c r="M47" s="1023">
        <v>0</v>
      </c>
      <c r="N47" s="1023">
        <v>0</v>
      </c>
      <c r="O47" s="1023">
        <v>0</v>
      </c>
      <c r="P47" s="1023">
        <v>0</v>
      </c>
      <c r="Q47" s="1023">
        <v>0</v>
      </c>
      <c r="R47" s="1023">
        <v>0</v>
      </c>
      <c r="S47" s="1023">
        <v>0</v>
      </c>
      <c r="T47" s="1023">
        <v>0</v>
      </c>
      <c r="U47" s="1023">
        <v>0</v>
      </c>
      <c r="V47" s="1023">
        <v>0</v>
      </c>
      <c r="W47" s="1023">
        <v>0</v>
      </c>
      <c r="X47" s="1023">
        <v>0</v>
      </c>
      <c r="Y47" s="1023">
        <v>0</v>
      </c>
      <c r="Z47" s="1023">
        <v>0</v>
      </c>
      <c r="AA47" s="1023">
        <v>0</v>
      </c>
      <c r="AB47" s="1023">
        <v>0</v>
      </c>
      <c r="AC47" s="1023">
        <v>0</v>
      </c>
      <c r="AD47" s="1023">
        <v>0</v>
      </c>
      <c r="AE47" s="1023">
        <v>0</v>
      </c>
      <c r="AF47" s="1023">
        <v>0</v>
      </c>
      <c r="AG47" s="1023">
        <v>0</v>
      </c>
      <c r="AH47" s="1023">
        <v>0</v>
      </c>
      <c r="AI47" s="1023">
        <v>0</v>
      </c>
      <c r="AJ47" s="1023">
        <v>0</v>
      </c>
      <c r="AK47" s="1023">
        <v>0</v>
      </c>
      <c r="AL47" s="1023">
        <v>0</v>
      </c>
      <c r="AM47" s="1023">
        <v>0</v>
      </c>
      <c r="AN47" s="1023">
        <v>0</v>
      </c>
      <c r="AO47" s="1023">
        <v>0</v>
      </c>
      <c r="AP47" s="1023">
        <v>0</v>
      </c>
      <c r="AQ47" s="1023">
        <v>0</v>
      </c>
      <c r="AR47" s="1023">
        <v>0</v>
      </c>
      <c r="AS47" s="1023">
        <v>0</v>
      </c>
      <c r="AT47" s="1023">
        <v>0</v>
      </c>
      <c r="AU47" s="1023">
        <v>0</v>
      </c>
      <c r="AV47" s="1023">
        <v>0</v>
      </c>
      <c r="AW47" s="1941">
        <f t="shared" si="1"/>
        <v>0</v>
      </c>
      <c r="AX47" s="315"/>
      <c r="AY47" s="7657">
        <v>0</v>
      </c>
      <c r="AZ47" s="315"/>
      <c r="BA47" s="1024"/>
      <c r="BB47" s="1145"/>
      <c r="BC47" s="1145"/>
      <c r="BD47" s="1145"/>
      <c r="BE47" s="1145"/>
      <c r="BF47" s="1145"/>
      <c r="BG47" s="1145"/>
      <c r="BH47" s="1145"/>
    </row>
    <row r="48" spans="1:60">
      <c r="A48" s="983"/>
      <c r="B48" s="203"/>
      <c r="C48" s="7659"/>
      <c r="D48" s="1021">
        <v>8.1999999999999993</v>
      </c>
      <c r="E48" s="1021"/>
      <c r="F48" s="1020" t="s">
        <v>788</v>
      </c>
      <c r="G48" s="1020"/>
      <c r="H48" s="1026"/>
      <c r="I48" s="1018">
        <f t="shared" ref="I48:AV48" si="9">SUM(I49:I54)</f>
        <v>0</v>
      </c>
      <c r="J48" s="1018">
        <f t="shared" si="9"/>
        <v>0</v>
      </c>
      <c r="K48" s="1018">
        <f t="shared" si="9"/>
        <v>0</v>
      </c>
      <c r="L48" s="1018">
        <f t="shared" si="9"/>
        <v>0</v>
      </c>
      <c r="M48" s="1018">
        <f t="shared" si="9"/>
        <v>0</v>
      </c>
      <c r="N48" s="1018">
        <f t="shared" si="9"/>
        <v>0</v>
      </c>
      <c r="O48" s="1018">
        <f t="shared" si="9"/>
        <v>0</v>
      </c>
      <c r="P48" s="1018">
        <f t="shared" si="9"/>
        <v>0</v>
      </c>
      <c r="Q48" s="1018">
        <f t="shared" si="9"/>
        <v>0</v>
      </c>
      <c r="R48" s="1018">
        <f t="shared" si="9"/>
        <v>0</v>
      </c>
      <c r="S48" s="1018">
        <f t="shared" si="9"/>
        <v>0</v>
      </c>
      <c r="T48" s="1018">
        <f t="shared" si="9"/>
        <v>0</v>
      </c>
      <c r="U48" s="1018">
        <f t="shared" si="9"/>
        <v>0</v>
      </c>
      <c r="V48" s="1018">
        <f t="shared" si="9"/>
        <v>0</v>
      </c>
      <c r="W48" s="1018">
        <f t="shared" si="9"/>
        <v>0</v>
      </c>
      <c r="X48" s="1018">
        <f t="shared" si="9"/>
        <v>0</v>
      </c>
      <c r="Y48" s="1018">
        <f t="shared" si="9"/>
        <v>0</v>
      </c>
      <c r="Z48" s="1018">
        <f t="shared" si="9"/>
        <v>0</v>
      </c>
      <c r="AA48" s="1018">
        <f t="shared" si="9"/>
        <v>0</v>
      </c>
      <c r="AB48" s="1018">
        <f t="shared" si="9"/>
        <v>0</v>
      </c>
      <c r="AC48" s="1018">
        <f t="shared" si="9"/>
        <v>0</v>
      </c>
      <c r="AD48" s="1018">
        <f t="shared" si="9"/>
        <v>0</v>
      </c>
      <c r="AE48" s="1018">
        <f t="shared" si="9"/>
        <v>0</v>
      </c>
      <c r="AF48" s="1018">
        <f t="shared" si="9"/>
        <v>0</v>
      </c>
      <c r="AG48" s="1018">
        <f t="shared" si="9"/>
        <v>0</v>
      </c>
      <c r="AH48" s="1018">
        <f t="shared" si="9"/>
        <v>0</v>
      </c>
      <c r="AI48" s="1018">
        <f t="shared" si="9"/>
        <v>0</v>
      </c>
      <c r="AJ48" s="1018">
        <f t="shared" si="9"/>
        <v>0</v>
      </c>
      <c r="AK48" s="1018">
        <f t="shared" si="9"/>
        <v>0</v>
      </c>
      <c r="AL48" s="1018">
        <f t="shared" si="9"/>
        <v>0</v>
      </c>
      <c r="AM48" s="1018">
        <f t="shared" si="9"/>
        <v>0</v>
      </c>
      <c r="AN48" s="1018">
        <f t="shared" si="9"/>
        <v>0</v>
      </c>
      <c r="AO48" s="1018">
        <f t="shared" si="9"/>
        <v>0</v>
      </c>
      <c r="AP48" s="1018">
        <f t="shared" si="9"/>
        <v>0</v>
      </c>
      <c r="AQ48" s="1018">
        <f t="shared" si="9"/>
        <v>0</v>
      </c>
      <c r="AR48" s="1018">
        <f t="shared" si="9"/>
        <v>0</v>
      </c>
      <c r="AS48" s="1018">
        <f t="shared" si="9"/>
        <v>0</v>
      </c>
      <c r="AT48" s="1018">
        <f t="shared" si="9"/>
        <v>0</v>
      </c>
      <c r="AU48" s="1018">
        <f t="shared" si="9"/>
        <v>0</v>
      </c>
      <c r="AV48" s="1018">
        <f t="shared" si="9"/>
        <v>0</v>
      </c>
      <c r="AW48" s="1940">
        <f t="shared" si="1"/>
        <v>0</v>
      </c>
      <c r="AX48" s="855"/>
      <c r="AY48" s="7655">
        <f>SUM(AY49:AY54)</f>
        <v>0</v>
      </c>
      <c r="AZ48" s="855"/>
      <c r="BA48" s="1019"/>
      <c r="BB48" s="1039"/>
      <c r="BC48" s="1039"/>
      <c r="BD48" s="1039"/>
      <c r="BE48" s="1039"/>
      <c r="BF48" s="1039"/>
      <c r="BG48" s="1039"/>
      <c r="BH48" s="1039"/>
    </row>
    <row r="49" spans="1:60">
      <c r="A49" s="983"/>
      <c r="B49" s="203"/>
      <c r="C49" s="7659"/>
      <c r="D49" s="1021"/>
      <c r="E49" s="1021" t="s">
        <v>789</v>
      </c>
      <c r="F49" s="1020"/>
      <c r="G49" s="1020" t="s">
        <v>790</v>
      </c>
      <c r="H49" s="1027"/>
      <c r="I49" s="1023">
        <v>0</v>
      </c>
      <c r="J49" s="1023">
        <v>0</v>
      </c>
      <c r="K49" s="1023">
        <v>0</v>
      </c>
      <c r="L49" s="1023">
        <v>0</v>
      </c>
      <c r="M49" s="1023">
        <v>0</v>
      </c>
      <c r="N49" s="1023">
        <v>0</v>
      </c>
      <c r="O49" s="1023">
        <v>0</v>
      </c>
      <c r="P49" s="1023">
        <v>0</v>
      </c>
      <c r="Q49" s="1023">
        <v>0</v>
      </c>
      <c r="R49" s="1023">
        <v>0</v>
      </c>
      <c r="S49" s="1023">
        <v>0</v>
      </c>
      <c r="T49" s="1023">
        <v>0</v>
      </c>
      <c r="U49" s="1023">
        <v>0</v>
      </c>
      <c r="V49" s="1023">
        <v>0</v>
      </c>
      <c r="W49" s="1023">
        <v>0</v>
      </c>
      <c r="X49" s="1023">
        <v>0</v>
      </c>
      <c r="Y49" s="1023">
        <v>0</v>
      </c>
      <c r="Z49" s="1023">
        <v>0</v>
      </c>
      <c r="AA49" s="1023">
        <v>0</v>
      </c>
      <c r="AB49" s="1023">
        <v>0</v>
      </c>
      <c r="AC49" s="1023">
        <v>0</v>
      </c>
      <c r="AD49" s="1023">
        <v>0</v>
      </c>
      <c r="AE49" s="1023">
        <v>0</v>
      </c>
      <c r="AF49" s="1023">
        <v>0</v>
      </c>
      <c r="AG49" s="1023">
        <v>0</v>
      </c>
      <c r="AH49" s="1023">
        <v>0</v>
      </c>
      <c r="AI49" s="1023">
        <v>0</v>
      </c>
      <c r="AJ49" s="1023">
        <v>0</v>
      </c>
      <c r="AK49" s="1023">
        <v>0</v>
      </c>
      <c r="AL49" s="1023">
        <v>0</v>
      </c>
      <c r="AM49" s="1023">
        <v>0</v>
      </c>
      <c r="AN49" s="1023">
        <v>0</v>
      </c>
      <c r="AO49" s="1023">
        <v>0</v>
      </c>
      <c r="AP49" s="1023">
        <v>0</v>
      </c>
      <c r="AQ49" s="1023">
        <v>0</v>
      </c>
      <c r="AR49" s="1023">
        <v>0</v>
      </c>
      <c r="AS49" s="1023">
        <v>0</v>
      </c>
      <c r="AT49" s="1023">
        <v>0</v>
      </c>
      <c r="AU49" s="1023">
        <v>0</v>
      </c>
      <c r="AV49" s="1023">
        <v>0</v>
      </c>
      <c r="AW49" s="1941">
        <f t="shared" si="1"/>
        <v>0</v>
      </c>
      <c r="AX49" s="315"/>
      <c r="AY49" s="7657">
        <v>0</v>
      </c>
      <c r="AZ49" s="315"/>
      <c r="BA49" s="1024"/>
      <c r="BB49" s="1145"/>
      <c r="BC49" s="1145"/>
      <c r="BD49" s="1145"/>
      <c r="BE49" s="1145"/>
      <c r="BF49" s="1145"/>
      <c r="BG49" s="1145"/>
      <c r="BH49" s="1145"/>
    </row>
    <row r="50" spans="1:60">
      <c r="A50" s="983"/>
      <c r="B50" s="203"/>
      <c r="C50" s="7659"/>
      <c r="D50" s="1021"/>
      <c r="E50" s="1021" t="s">
        <v>791</v>
      </c>
      <c r="F50" s="1020"/>
      <c r="G50" s="1020" t="s">
        <v>792</v>
      </c>
      <c r="H50" s="1027"/>
      <c r="I50" s="1023">
        <v>0</v>
      </c>
      <c r="J50" s="1023">
        <v>0</v>
      </c>
      <c r="K50" s="1023">
        <v>0</v>
      </c>
      <c r="L50" s="1023">
        <v>0</v>
      </c>
      <c r="M50" s="1023">
        <v>0</v>
      </c>
      <c r="N50" s="1023">
        <v>0</v>
      </c>
      <c r="O50" s="1023">
        <v>0</v>
      </c>
      <c r="P50" s="1023">
        <v>0</v>
      </c>
      <c r="Q50" s="1023">
        <v>0</v>
      </c>
      <c r="R50" s="1023">
        <v>0</v>
      </c>
      <c r="S50" s="1023">
        <v>0</v>
      </c>
      <c r="T50" s="1023">
        <v>0</v>
      </c>
      <c r="U50" s="1023">
        <v>0</v>
      </c>
      <c r="V50" s="1023">
        <v>0</v>
      </c>
      <c r="W50" s="1023">
        <v>0</v>
      </c>
      <c r="X50" s="1023">
        <v>0</v>
      </c>
      <c r="Y50" s="1023">
        <v>0</v>
      </c>
      <c r="Z50" s="1023">
        <v>0</v>
      </c>
      <c r="AA50" s="1023">
        <v>0</v>
      </c>
      <c r="AB50" s="1023">
        <v>0</v>
      </c>
      <c r="AC50" s="1023">
        <v>0</v>
      </c>
      <c r="AD50" s="1023">
        <v>0</v>
      </c>
      <c r="AE50" s="1023">
        <v>0</v>
      </c>
      <c r="AF50" s="1023">
        <v>0</v>
      </c>
      <c r="AG50" s="1023">
        <v>0</v>
      </c>
      <c r="AH50" s="1023">
        <v>0</v>
      </c>
      <c r="AI50" s="1023">
        <v>0</v>
      </c>
      <c r="AJ50" s="1023">
        <v>0</v>
      </c>
      <c r="AK50" s="1023">
        <v>0</v>
      </c>
      <c r="AL50" s="1023">
        <v>0</v>
      </c>
      <c r="AM50" s="1023">
        <v>0</v>
      </c>
      <c r="AN50" s="1023">
        <v>0</v>
      </c>
      <c r="AO50" s="1023">
        <v>0</v>
      </c>
      <c r="AP50" s="1023">
        <v>0</v>
      </c>
      <c r="AQ50" s="1023">
        <v>0</v>
      </c>
      <c r="AR50" s="1023">
        <v>0</v>
      </c>
      <c r="AS50" s="1023">
        <v>0</v>
      </c>
      <c r="AT50" s="1023">
        <v>0</v>
      </c>
      <c r="AU50" s="1023">
        <v>0</v>
      </c>
      <c r="AV50" s="1023">
        <v>0</v>
      </c>
      <c r="AW50" s="1941">
        <f t="shared" si="1"/>
        <v>0</v>
      </c>
      <c r="AX50" s="315"/>
      <c r="AY50" s="7657">
        <v>0</v>
      </c>
      <c r="AZ50" s="315"/>
      <c r="BA50" s="1024"/>
      <c r="BB50" s="1145"/>
      <c r="BC50" s="1145"/>
      <c r="BD50" s="1145"/>
      <c r="BE50" s="1145"/>
      <c r="BF50" s="1145"/>
      <c r="BG50" s="1145"/>
      <c r="BH50" s="1145"/>
    </row>
    <row r="51" spans="1:60">
      <c r="A51" s="983"/>
      <c r="B51" s="203"/>
      <c r="C51" s="7659"/>
      <c r="D51" s="1021"/>
      <c r="E51" s="1021" t="s">
        <v>793</v>
      </c>
      <c r="F51" s="1020"/>
      <c r="G51" s="1020" t="s">
        <v>185</v>
      </c>
      <c r="H51" s="1027"/>
      <c r="I51" s="1023">
        <v>0</v>
      </c>
      <c r="J51" s="1023">
        <v>0</v>
      </c>
      <c r="K51" s="1023">
        <v>0</v>
      </c>
      <c r="L51" s="1023">
        <v>0</v>
      </c>
      <c r="M51" s="1023">
        <v>0</v>
      </c>
      <c r="N51" s="1023">
        <v>0</v>
      </c>
      <c r="O51" s="1023">
        <v>0</v>
      </c>
      <c r="P51" s="1023">
        <v>0</v>
      </c>
      <c r="Q51" s="1023">
        <v>0</v>
      </c>
      <c r="R51" s="1023">
        <v>0</v>
      </c>
      <c r="S51" s="1023">
        <v>0</v>
      </c>
      <c r="T51" s="1023">
        <v>0</v>
      </c>
      <c r="U51" s="1023">
        <v>0</v>
      </c>
      <c r="V51" s="1023">
        <v>0</v>
      </c>
      <c r="W51" s="1023">
        <v>0</v>
      </c>
      <c r="X51" s="1023">
        <v>0</v>
      </c>
      <c r="Y51" s="1023">
        <v>0</v>
      </c>
      <c r="Z51" s="1023">
        <v>0</v>
      </c>
      <c r="AA51" s="1023">
        <v>0</v>
      </c>
      <c r="AB51" s="1023">
        <v>0</v>
      </c>
      <c r="AC51" s="1023">
        <v>0</v>
      </c>
      <c r="AD51" s="1023">
        <v>0</v>
      </c>
      <c r="AE51" s="1023">
        <v>0</v>
      </c>
      <c r="AF51" s="1023">
        <v>0</v>
      </c>
      <c r="AG51" s="1023">
        <v>0</v>
      </c>
      <c r="AH51" s="1023">
        <v>0</v>
      </c>
      <c r="AI51" s="1023">
        <v>0</v>
      </c>
      <c r="AJ51" s="1023">
        <v>0</v>
      </c>
      <c r="AK51" s="1023">
        <v>0</v>
      </c>
      <c r="AL51" s="1023">
        <v>0</v>
      </c>
      <c r="AM51" s="1023">
        <v>0</v>
      </c>
      <c r="AN51" s="1023">
        <v>0</v>
      </c>
      <c r="AO51" s="1023">
        <v>0</v>
      </c>
      <c r="AP51" s="1023">
        <v>0</v>
      </c>
      <c r="AQ51" s="1023">
        <v>0</v>
      </c>
      <c r="AR51" s="1023">
        <v>0</v>
      </c>
      <c r="AS51" s="1023">
        <v>0</v>
      </c>
      <c r="AT51" s="1023">
        <v>0</v>
      </c>
      <c r="AU51" s="1023">
        <v>0</v>
      </c>
      <c r="AV51" s="1023">
        <v>0</v>
      </c>
      <c r="AW51" s="1941">
        <f t="shared" si="1"/>
        <v>0</v>
      </c>
      <c r="AX51" s="315"/>
      <c r="AY51" s="7657">
        <v>0</v>
      </c>
      <c r="AZ51" s="315"/>
      <c r="BA51" s="1024"/>
      <c r="BB51" s="1145"/>
      <c r="BC51" s="1145"/>
      <c r="BD51" s="1145"/>
      <c r="BE51" s="1145"/>
      <c r="BF51" s="1145"/>
      <c r="BG51" s="1145"/>
      <c r="BH51" s="1145"/>
    </row>
    <row r="52" spans="1:60">
      <c r="A52" s="983"/>
      <c r="B52" s="203"/>
      <c r="C52" s="7659"/>
      <c r="D52" s="1021"/>
      <c r="E52" s="1021" t="s">
        <v>794</v>
      </c>
      <c r="F52" s="1020"/>
      <c r="G52" s="1020" t="s">
        <v>795</v>
      </c>
      <c r="H52" s="1027"/>
      <c r="I52" s="1023">
        <v>0</v>
      </c>
      <c r="J52" s="1023">
        <v>0</v>
      </c>
      <c r="K52" s="1023">
        <v>0</v>
      </c>
      <c r="L52" s="1023">
        <v>0</v>
      </c>
      <c r="M52" s="1023">
        <v>0</v>
      </c>
      <c r="N52" s="1023">
        <v>0</v>
      </c>
      <c r="O52" s="1023">
        <v>0</v>
      </c>
      <c r="P52" s="1023">
        <v>0</v>
      </c>
      <c r="Q52" s="1023">
        <v>0</v>
      </c>
      <c r="R52" s="1023">
        <v>0</v>
      </c>
      <c r="S52" s="1023">
        <v>0</v>
      </c>
      <c r="T52" s="1023">
        <v>0</v>
      </c>
      <c r="U52" s="1023">
        <v>0</v>
      </c>
      <c r="V52" s="1023">
        <v>0</v>
      </c>
      <c r="W52" s="1023">
        <v>0</v>
      </c>
      <c r="X52" s="1023">
        <v>0</v>
      </c>
      <c r="Y52" s="1023">
        <v>0</v>
      </c>
      <c r="Z52" s="1023">
        <v>0</v>
      </c>
      <c r="AA52" s="1023">
        <v>0</v>
      </c>
      <c r="AB52" s="1023">
        <v>0</v>
      </c>
      <c r="AC52" s="1023">
        <v>0</v>
      </c>
      <c r="AD52" s="1023">
        <v>0</v>
      </c>
      <c r="AE52" s="1023">
        <v>0</v>
      </c>
      <c r="AF52" s="1023">
        <v>0</v>
      </c>
      <c r="AG52" s="1023">
        <v>0</v>
      </c>
      <c r="AH52" s="1023">
        <v>0</v>
      </c>
      <c r="AI52" s="1023">
        <v>0</v>
      </c>
      <c r="AJ52" s="1023">
        <v>0</v>
      </c>
      <c r="AK52" s="1023">
        <v>0</v>
      </c>
      <c r="AL52" s="1023">
        <v>0</v>
      </c>
      <c r="AM52" s="1023">
        <v>0</v>
      </c>
      <c r="AN52" s="1023">
        <v>0</v>
      </c>
      <c r="AO52" s="1023">
        <v>0</v>
      </c>
      <c r="AP52" s="1023">
        <v>0</v>
      </c>
      <c r="AQ52" s="1023">
        <v>0</v>
      </c>
      <c r="AR52" s="1023">
        <v>0</v>
      </c>
      <c r="AS52" s="1023">
        <v>0</v>
      </c>
      <c r="AT52" s="1023">
        <v>0</v>
      </c>
      <c r="AU52" s="1023">
        <v>0</v>
      </c>
      <c r="AV52" s="1023">
        <v>0</v>
      </c>
      <c r="AW52" s="1941">
        <f t="shared" si="1"/>
        <v>0</v>
      </c>
      <c r="AX52" s="315"/>
      <c r="AY52" s="7657">
        <v>0</v>
      </c>
      <c r="AZ52" s="315"/>
      <c r="BA52" s="1024"/>
      <c r="BB52" s="1145"/>
      <c r="BC52" s="1145"/>
      <c r="BD52" s="1145"/>
      <c r="BE52" s="1145"/>
      <c r="BF52" s="1145"/>
      <c r="BG52" s="1145"/>
      <c r="BH52" s="1145"/>
    </row>
    <row r="53" spans="1:60">
      <c r="A53" s="983"/>
      <c r="B53" s="203"/>
      <c r="C53" s="7659"/>
      <c r="D53" s="1021"/>
      <c r="E53" s="1021" t="s">
        <v>796</v>
      </c>
      <c r="F53" s="1020"/>
      <c r="G53" s="1020" t="s">
        <v>797</v>
      </c>
      <c r="H53" s="1027"/>
      <c r="I53" s="1023">
        <v>0</v>
      </c>
      <c r="J53" s="1023">
        <v>0</v>
      </c>
      <c r="K53" s="1023">
        <v>0</v>
      </c>
      <c r="L53" s="1023">
        <v>0</v>
      </c>
      <c r="M53" s="1023">
        <v>0</v>
      </c>
      <c r="N53" s="1023">
        <v>0</v>
      </c>
      <c r="O53" s="1023">
        <v>0</v>
      </c>
      <c r="P53" s="1023">
        <v>0</v>
      </c>
      <c r="Q53" s="1023">
        <v>0</v>
      </c>
      <c r="R53" s="1023">
        <v>0</v>
      </c>
      <c r="S53" s="1023">
        <v>0</v>
      </c>
      <c r="T53" s="1023">
        <v>0</v>
      </c>
      <c r="U53" s="1023">
        <v>0</v>
      </c>
      <c r="V53" s="1023">
        <v>0</v>
      </c>
      <c r="W53" s="1023">
        <v>0</v>
      </c>
      <c r="X53" s="1023">
        <v>0</v>
      </c>
      <c r="Y53" s="1023">
        <v>0</v>
      </c>
      <c r="Z53" s="1023">
        <v>0</v>
      </c>
      <c r="AA53" s="1023">
        <v>0</v>
      </c>
      <c r="AB53" s="1023">
        <v>0</v>
      </c>
      <c r="AC53" s="1023">
        <v>0</v>
      </c>
      <c r="AD53" s="1023">
        <v>0</v>
      </c>
      <c r="AE53" s="1023">
        <v>0</v>
      </c>
      <c r="AF53" s="1023">
        <v>0</v>
      </c>
      <c r="AG53" s="1023">
        <v>0</v>
      </c>
      <c r="AH53" s="1023">
        <v>0</v>
      </c>
      <c r="AI53" s="1023">
        <v>0</v>
      </c>
      <c r="AJ53" s="1023">
        <v>0</v>
      </c>
      <c r="AK53" s="1023">
        <v>0</v>
      </c>
      <c r="AL53" s="1023">
        <v>0</v>
      </c>
      <c r="AM53" s="1023">
        <v>0</v>
      </c>
      <c r="AN53" s="1023">
        <v>0</v>
      </c>
      <c r="AO53" s="1023">
        <v>0</v>
      </c>
      <c r="AP53" s="1023">
        <v>0</v>
      </c>
      <c r="AQ53" s="1023">
        <v>0</v>
      </c>
      <c r="AR53" s="1023">
        <v>0</v>
      </c>
      <c r="AS53" s="1023">
        <v>0</v>
      </c>
      <c r="AT53" s="1023">
        <v>0</v>
      </c>
      <c r="AU53" s="1023">
        <v>0</v>
      </c>
      <c r="AV53" s="1023">
        <v>0</v>
      </c>
      <c r="AW53" s="1941">
        <f t="shared" si="1"/>
        <v>0</v>
      </c>
      <c r="AX53" s="315"/>
      <c r="AY53" s="7657">
        <v>0</v>
      </c>
      <c r="AZ53" s="315"/>
      <c r="BA53" s="1024"/>
      <c r="BB53" s="1145"/>
      <c r="BC53" s="1145"/>
      <c r="BD53" s="1145"/>
      <c r="BE53" s="1145"/>
      <c r="BF53" s="1145"/>
      <c r="BG53" s="1145"/>
      <c r="BH53" s="1145"/>
    </row>
    <row r="54" spans="1:60">
      <c r="A54" s="983"/>
      <c r="B54" s="203"/>
      <c r="C54" s="7659"/>
      <c r="D54" s="1021"/>
      <c r="E54" s="1021" t="s">
        <v>798</v>
      </c>
      <c r="F54" s="1020"/>
      <c r="G54" s="1020" t="s">
        <v>748</v>
      </c>
      <c r="H54" s="1027"/>
      <c r="I54" s="1023">
        <v>0</v>
      </c>
      <c r="J54" s="1023">
        <v>0</v>
      </c>
      <c r="K54" s="1023">
        <v>0</v>
      </c>
      <c r="L54" s="1023">
        <v>0</v>
      </c>
      <c r="M54" s="1023">
        <v>0</v>
      </c>
      <c r="N54" s="1023">
        <v>0</v>
      </c>
      <c r="O54" s="1023">
        <v>0</v>
      </c>
      <c r="P54" s="1023">
        <v>0</v>
      </c>
      <c r="Q54" s="1023">
        <v>0</v>
      </c>
      <c r="R54" s="1023">
        <v>0</v>
      </c>
      <c r="S54" s="1023">
        <v>0</v>
      </c>
      <c r="T54" s="1023">
        <v>0</v>
      </c>
      <c r="U54" s="1023">
        <v>0</v>
      </c>
      <c r="V54" s="1023">
        <v>0</v>
      </c>
      <c r="W54" s="1023">
        <v>0</v>
      </c>
      <c r="X54" s="1023">
        <v>0</v>
      </c>
      <c r="Y54" s="1023">
        <v>0</v>
      </c>
      <c r="Z54" s="1023">
        <v>0</v>
      </c>
      <c r="AA54" s="1023">
        <v>0</v>
      </c>
      <c r="AB54" s="1023">
        <v>0</v>
      </c>
      <c r="AC54" s="1023">
        <v>0</v>
      </c>
      <c r="AD54" s="1023">
        <v>0</v>
      </c>
      <c r="AE54" s="1023">
        <v>0</v>
      </c>
      <c r="AF54" s="1023">
        <v>0</v>
      </c>
      <c r="AG54" s="1023">
        <v>0</v>
      </c>
      <c r="AH54" s="1023">
        <v>0</v>
      </c>
      <c r="AI54" s="1023">
        <v>0</v>
      </c>
      <c r="AJ54" s="1023">
        <v>0</v>
      </c>
      <c r="AK54" s="1023">
        <v>0</v>
      </c>
      <c r="AL54" s="1023">
        <v>0</v>
      </c>
      <c r="AM54" s="1023">
        <v>0</v>
      </c>
      <c r="AN54" s="1023">
        <v>0</v>
      </c>
      <c r="AO54" s="1023">
        <v>0</v>
      </c>
      <c r="AP54" s="1023">
        <v>0</v>
      </c>
      <c r="AQ54" s="1023">
        <v>0</v>
      </c>
      <c r="AR54" s="1023">
        <v>0</v>
      </c>
      <c r="AS54" s="1023">
        <v>0</v>
      </c>
      <c r="AT54" s="1023">
        <v>0</v>
      </c>
      <c r="AU54" s="1023">
        <v>0</v>
      </c>
      <c r="AV54" s="1023">
        <v>0</v>
      </c>
      <c r="AW54" s="1941">
        <f t="shared" si="1"/>
        <v>0</v>
      </c>
      <c r="AX54" s="315"/>
      <c r="AY54" s="7657">
        <v>0</v>
      </c>
      <c r="AZ54" s="315"/>
      <c r="BA54" s="1024"/>
      <c r="BB54" s="1145"/>
      <c r="BC54" s="1145"/>
      <c r="BD54" s="1145"/>
      <c r="BE54" s="1145"/>
      <c r="BF54" s="1145"/>
      <c r="BG54" s="1145"/>
      <c r="BH54" s="1145"/>
    </row>
    <row r="55" spans="1:60">
      <c r="A55" s="983"/>
      <c r="B55" s="203"/>
      <c r="C55" s="7659"/>
      <c r="D55" s="1021">
        <v>8.3000000000000007</v>
      </c>
      <c r="E55" s="1021"/>
      <c r="F55" s="1020" t="s">
        <v>799</v>
      </c>
      <c r="G55" s="1020"/>
      <c r="H55" s="1026"/>
      <c r="I55" s="1018">
        <f t="shared" ref="I55:AV55" si="10">SUM(I56:I58)</f>
        <v>0</v>
      </c>
      <c r="J55" s="1018">
        <f t="shared" si="10"/>
        <v>0</v>
      </c>
      <c r="K55" s="1018">
        <f t="shared" si="10"/>
        <v>0</v>
      </c>
      <c r="L55" s="1018">
        <f t="shared" si="10"/>
        <v>0</v>
      </c>
      <c r="M55" s="1018">
        <f t="shared" si="10"/>
        <v>0</v>
      </c>
      <c r="N55" s="1018">
        <f t="shared" si="10"/>
        <v>0</v>
      </c>
      <c r="O55" s="1018">
        <f t="shared" si="10"/>
        <v>0</v>
      </c>
      <c r="P55" s="1018">
        <f t="shared" si="10"/>
        <v>0</v>
      </c>
      <c r="Q55" s="1018">
        <f t="shared" si="10"/>
        <v>0</v>
      </c>
      <c r="R55" s="1018">
        <f t="shared" si="10"/>
        <v>0</v>
      </c>
      <c r="S55" s="1018">
        <f t="shared" si="10"/>
        <v>0</v>
      </c>
      <c r="T55" s="1018">
        <f t="shared" si="10"/>
        <v>0</v>
      </c>
      <c r="U55" s="1018">
        <f t="shared" si="10"/>
        <v>0</v>
      </c>
      <c r="V55" s="1018">
        <f t="shared" si="10"/>
        <v>0</v>
      </c>
      <c r="W55" s="1018">
        <f t="shared" si="10"/>
        <v>0</v>
      </c>
      <c r="X55" s="1018">
        <f t="shared" si="10"/>
        <v>0</v>
      </c>
      <c r="Y55" s="1018">
        <f t="shared" si="10"/>
        <v>0</v>
      </c>
      <c r="Z55" s="1018">
        <f t="shared" si="10"/>
        <v>0</v>
      </c>
      <c r="AA55" s="1018">
        <f t="shared" si="10"/>
        <v>0</v>
      </c>
      <c r="AB55" s="1018">
        <f t="shared" si="10"/>
        <v>0</v>
      </c>
      <c r="AC55" s="1018">
        <f t="shared" si="10"/>
        <v>0</v>
      </c>
      <c r="AD55" s="1018">
        <f t="shared" si="10"/>
        <v>0</v>
      </c>
      <c r="AE55" s="1018">
        <f t="shared" si="10"/>
        <v>0</v>
      </c>
      <c r="AF55" s="1018">
        <f t="shared" si="10"/>
        <v>0</v>
      </c>
      <c r="AG55" s="1018">
        <f t="shared" si="10"/>
        <v>0</v>
      </c>
      <c r="AH55" s="1018">
        <f t="shared" si="10"/>
        <v>0</v>
      </c>
      <c r="AI55" s="1018">
        <f t="shared" si="10"/>
        <v>0</v>
      </c>
      <c r="AJ55" s="1018">
        <f t="shared" si="10"/>
        <v>0</v>
      </c>
      <c r="AK55" s="1018">
        <f t="shared" si="10"/>
        <v>0</v>
      </c>
      <c r="AL55" s="1018">
        <f t="shared" si="10"/>
        <v>0</v>
      </c>
      <c r="AM55" s="1018">
        <f t="shared" si="10"/>
        <v>0</v>
      </c>
      <c r="AN55" s="1018">
        <f t="shared" si="10"/>
        <v>0</v>
      </c>
      <c r="AO55" s="1018">
        <f t="shared" si="10"/>
        <v>0</v>
      </c>
      <c r="AP55" s="1018">
        <f t="shared" si="10"/>
        <v>0</v>
      </c>
      <c r="AQ55" s="1018">
        <f t="shared" si="10"/>
        <v>0</v>
      </c>
      <c r="AR55" s="1018">
        <f t="shared" si="10"/>
        <v>0</v>
      </c>
      <c r="AS55" s="1018">
        <f t="shared" si="10"/>
        <v>0</v>
      </c>
      <c r="AT55" s="1018">
        <f t="shared" si="10"/>
        <v>0</v>
      </c>
      <c r="AU55" s="1018">
        <f t="shared" si="10"/>
        <v>0</v>
      </c>
      <c r="AV55" s="1018">
        <f t="shared" si="10"/>
        <v>0</v>
      </c>
      <c r="AW55" s="1940">
        <f t="shared" si="1"/>
        <v>0</v>
      </c>
      <c r="AX55" s="855"/>
      <c r="AY55" s="7655">
        <f>SUM(AY56:AY58)</f>
        <v>0</v>
      </c>
      <c r="AZ55" s="855"/>
      <c r="BA55" s="1019"/>
      <c r="BB55" s="1039"/>
      <c r="BC55" s="1039"/>
      <c r="BD55" s="1039"/>
      <c r="BE55" s="1039"/>
      <c r="BF55" s="1039"/>
      <c r="BG55" s="1039"/>
      <c r="BH55" s="1039"/>
    </row>
    <row r="56" spans="1:60">
      <c r="A56" s="983"/>
      <c r="B56" s="203"/>
      <c r="C56" s="7659"/>
      <c r="D56" s="1021"/>
      <c r="E56" s="1021" t="s">
        <v>5006</v>
      </c>
      <c r="F56" s="1020"/>
      <c r="G56" s="1020" t="s">
        <v>5007</v>
      </c>
      <c r="H56" s="1026"/>
      <c r="I56" s="1023">
        <v>0</v>
      </c>
      <c r="J56" s="1023">
        <v>0</v>
      </c>
      <c r="K56" s="1023">
        <v>0</v>
      </c>
      <c r="L56" s="1023">
        <v>0</v>
      </c>
      <c r="M56" s="1023">
        <v>0</v>
      </c>
      <c r="N56" s="1023">
        <v>0</v>
      </c>
      <c r="O56" s="1023">
        <v>0</v>
      </c>
      <c r="P56" s="1023">
        <v>0</v>
      </c>
      <c r="Q56" s="1023">
        <v>0</v>
      </c>
      <c r="R56" s="1023">
        <v>0</v>
      </c>
      <c r="S56" s="1023">
        <v>0</v>
      </c>
      <c r="T56" s="1023">
        <v>0</v>
      </c>
      <c r="U56" s="1023">
        <v>0</v>
      </c>
      <c r="V56" s="1023">
        <v>0</v>
      </c>
      <c r="W56" s="1023">
        <v>0</v>
      </c>
      <c r="X56" s="1023">
        <v>0</v>
      </c>
      <c r="Y56" s="1023">
        <v>0</v>
      </c>
      <c r="Z56" s="1023">
        <v>0</v>
      </c>
      <c r="AA56" s="1023">
        <v>0</v>
      </c>
      <c r="AB56" s="1023">
        <v>0</v>
      </c>
      <c r="AC56" s="1023">
        <v>0</v>
      </c>
      <c r="AD56" s="1023">
        <v>0</v>
      </c>
      <c r="AE56" s="1023">
        <v>0</v>
      </c>
      <c r="AF56" s="1023">
        <v>0</v>
      </c>
      <c r="AG56" s="1023">
        <v>0</v>
      </c>
      <c r="AH56" s="1023">
        <v>0</v>
      </c>
      <c r="AI56" s="1023">
        <v>0</v>
      </c>
      <c r="AJ56" s="1023">
        <v>0</v>
      </c>
      <c r="AK56" s="1023">
        <v>0</v>
      </c>
      <c r="AL56" s="1023">
        <v>0</v>
      </c>
      <c r="AM56" s="1023">
        <v>0</v>
      </c>
      <c r="AN56" s="1023">
        <v>0</v>
      </c>
      <c r="AO56" s="1023">
        <v>0</v>
      </c>
      <c r="AP56" s="1023">
        <v>0</v>
      </c>
      <c r="AQ56" s="1023">
        <v>0</v>
      </c>
      <c r="AR56" s="1023">
        <v>0</v>
      </c>
      <c r="AS56" s="1023">
        <v>0</v>
      </c>
      <c r="AT56" s="1023">
        <v>0</v>
      </c>
      <c r="AU56" s="1023">
        <v>0</v>
      </c>
      <c r="AV56" s="1023">
        <v>0</v>
      </c>
      <c r="AW56" s="1941">
        <f t="shared" si="1"/>
        <v>0</v>
      </c>
      <c r="AX56" s="315"/>
      <c r="AY56" s="7657">
        <v>0</v>
      </c>
      <c r="AZ56" s="315"/>
      <c r="BA56" s="1024"/>
      <c r="BB56" s="1145"/>
      <c r="BC56" s="1145"/>
      <c r="BD56" s="1145"/>
      <c r="BE56" s="1145"/>
      <c r="BF56" s="1145"/>
      <c r="BG56" s="1145"/>
      <c r="BH56" s="1145"/>
    </row>
    <row r="57" spans="1:60">
      <c r="A57" s="983"/>
      <c r="B57" s="203"/>
      <c r="C57" s="7659"/>
      <c r="D57" s="1021"/>
      <c r="E57" s="1021" t="s">
        <v>5008</v>
      </c>
      <c r="F57" s="1020"/>
      <c r="G57" s="1020" t="s">
        <v>5009</v>
      </c>
      <c r="H57" s="1026"/>
      <c r="I57" s="1023">
        <v>0</v>
      </c>
      <c r="J57" s="1023">
        <v>0</v>
      </c>
      <c r="K57" s="1023">
        <v>0</v>
      </c>
      <c r="L57" s="1023">
        <v>0</v>
      </c>
      <c r="M57" s="1023">
        <v>0</v>
      </c>
      <c r="N57" s="1023">
        <v>0</v>
      </c>
      <c r="O57" s="1023">
        <v>0</v>
      </c>
      <c r="P57" s="1023">
        <v>0</v>
      </c>
      <c r="Q57" s="1023">
        <v>0</v>
      </c>
      <c r="R57" s="1023">
        <v>0</v>
      </c>
      <c r="S57" s="1023">
        <v>0</v>
      </c>
      <c r="T57" s="1023">
        <v>0</v>
      </c>
      <c r="U57" s="1023">
        <v>0</v>
      </c>
      <c r="V57" s="1023">
        <v>0</v>
      </c>
      <c r="W57" s="1023">
        <v>0</v>
      </c>
      <c r="X57" s="1023">
        <v>0</v>
      </c>
      <c r="Y57" s="1023">
        <v>0</v>
      </c>
      <c r="Z57" s="1023">
        <v>0</v>
      </c>
      <c r="AA57" s="1023">
        <v>0</v>
      </c>
      <c r="AB57" s="1023">
        <v>0</v>
      </c>
      <c r="AC57" s="1023">
        <v>0</v>
      </c>
      <c r="AD57" s="1023">
        <v>0</v>
      </c>
      <c r="AE57" s="1023">
        <v>0</v>
      </c>
      <c r="AF57" s="1023">
        <v>0</v>
      </c>
      <c r="AG57" s="1023">
        <v>0</v>
      </c>
      <c r="AH57" s="1023">
        <v>0</v>
      </c>
      <c r="AI57" s="1023">
        <v>0</v>
      </c>
      <c r="AJ57" s="1023">
        <v>0</v>
      </c>
      <c r="AK57" s="1023">
        <v>0</v>
      </c>
      <c r="AL57" s="1023">
        <v>0</v>
      </c>
      <c r="AM57" s="1023">
        <v>0</v>
      </c>
      <c r="AN57" s="1023">
        <v>0</v>
      </c>
      <c r="AO57" s="1023">
        <v>0</v>
      </c>
      <c r="AP57" s="1023">
        <v>0</v>
      </c>
      <c r="AQ57" s="1023">
        <v>0</v>
      </c>
      <c r="AR57" s="1023">
        <v>0</v>
      </c>
      <c r="AS57" s="1023">
        <v>0</v>
      </c>
      <c r="AT57" s="1023">
        <v>0</v>
      </c>
      <c r="AU57" s="1023">
        <v>0</v>
      </c>
      <c r="AV57" s="1023">
        <v>0</v>
      </c>
      <c r="AW57" s="1941">
        <f t="shared" si="1"/>
        <v>0</v>
      </c>
      <c r="AX57" s="315"/>
      <c r="AY57" s="7657">
        <v>0</v>
      </c>
      <c r="AZ57" s="315"/>
      <c r="BA57" s="1024"/>
      <c r="BB57" s="1145"/>
      <c r="BC57" s="1145"/>
      <c r="BD57" s="1145"/>
      <c r="BE57" s="1145"/>
      <c r="BF57" s="1145"/>
      <c r="BG57" s="1145"/>
      <c r="BH57" s="1145"/>
    </row>
    <row r="58" spans="1:60">
      <c r="A58" s="983"/>
      <c r="B58" s="203"/>
      <c r="C58" s="7659"/>
      <c r="D58" s="1021"/>
      <c r="E58" s="1021" t="s">
        <v>5010</v>
      </c>
      <c r="F58" s="1020"/>
      <c r="G58" s="1020" t="s">
        <v>5011</v>
      </c>
      <c r="H58" s="1026"/>
      <c r="I58" s="1023">
        <v>0</v>
      </c>
      <c r="J58" s="1023">
        <v>0</v>
      </c>
      <c r="K58" s="1023">
        <v>0</v>
      </c>
      <c r="L58" s="1023">
        <v>0</v>
      </c>
      <c r="M58" s="1023">
        <v>0</v>
      </c>
      <c r="N58" s="1023">
        <v>0</v>
      </c>
      <c r="O58" s="1023">
        <v>0</v>
      </c>
      <c r="P58" s="1023">
        <v>0</v>
      </c>
      <c r="Q58" s="1023">
        <v>0</v>
      </c>
      <c r="R58" s="1023">
        <v>0</v>
      </c>
      <c r="S58" s="1023">
        <v>0</v>
      </c>
      <c r="T58" s="1023">
        <v>0</v>
      </c>
      <c r="U58" s="1023">
        <v>0</v>
      </c>
      <c r="V58" s="1023">
        <v>0</v>
      </c>
      <c r="W58" s="1023">
        <v>0</v>
      </c>
      <c r="X58" s="1023">
        <v>0</v>
      </c>
      <c r="Y58" s="1023">
        <v>0</v>
      </c>
      <c r="Z58" s="1023">
        <v>0</v>
      </c>
      <c r="AA58" s="1023">
        <v>0</v>
      </c>
      <c r="AB58" s="1023">
        <v>0</v>
      </c>
      <c r="AC58" s="1023">
        <v>0</v>
      </c>
      <c r="AD58" s="1023">
        <v>0</v>
      </c>
      <c r="AE58" s="1023">
        <v>0</v>
      </c>
      <c r="AF58" s="1023">
        <v>0</v>
      </c>
      <c r="AG58" s="1023">
        <v>0</v>
      </c>
      <c r="AH58" s="1023">
        <v>0</v>
      </c>
      <c r="AI58" s="1023">
        <v>0</v>
      </c>
      <c r="AJ58" s="1023">
        <v>0</v>
      </c>
      <c r="AK58" s="1023">
        <v>0</v>
      </c>
      <c r="AL58" s="1023">
        <v>0</v>
      </c>
      <c r="AM58" s="1023">
        <v>0</v>
      </c>
      <c r="AN58" s="1023">
        <v>0</v>
      </c>
      <c r="AO58" s="1023">
        <v>0</v>
      </c>
      <c r="AP58" s="1023">
        <v>0</v>
      </c>
      <c r="AQ58" s="1023">
        <v>0</v>
      </c>
      <c r="AR58" s="1023">
        <v>0</v>
      </c>
      <c r="AS58" s="1023">
        <v>0</v>
      </c>
      <c r="AT58" s="1023">
        <v>0</v>
      </c>
      <c r="AU58" s="1023">
        <v>0</v>
      </c>
      <c r="AV58" s="1023">
        <v>0</v>
      </c>
      <c r="AW58" s="1941">
        <f t="shared" si="1"/>
        <v>0</v>
      </c>
      <c r="AX58" s="315"/>
      <c r="AY58" s="7657">
        <v>0</v>
      </c>
      <c r="AZ58" s="315"/>
      <c r="BA58" s="1024"/>
      <c r="BB58" s="1145"/>
      <c r="BC58" s="1145"/>
      <c r="BD58" s="1145"/>
      <c r="BE58" s="1145"/>
      <c r="BF58" s="1145"/>
      <c r="BG58" s="1145"/>
      <c r="BH58" s="1145"/>
    </row>
    <row r="59" spans="1:60">
      <c r="A59" s="983"/>
      <c r="B59" s="203"/>
      <c r="C59" s="7658">
        <v>9</v>
      </c>
      <c r="D59" s="1016"/>
      <c r="E59" s="1015" t="s">
        <v>800</v>
      </c>
      <c r="F59" s="1016"/>
      <c r="G59" s="1016"/>
      <c r="H59" s="1017"/>
      <c r="I59" s="1018">
        <f t="shared" ref="I59:AV59" si="11">SUM(I60:I64)</f>
        <v>0</v>
      </c>
      <c r="J59" s="1018">
        <f t="shared" si="11"/>
        <v>0</v>
      </c>
      <c r="K59" s="1018">
        <f t="shared" si="11"/>
        <v>0</v>
      </c>
      <c r="L59" s="1018">
        <f t="shared" si="11"/>
        <v>0</v>
      </c>
      <c r="M59" s="1018">
        <f t="shared" si="11"/>
        <v>0</v>
      </c>
      <c r="N59" s="1018">
        <f t="shared" si="11"/>
        <v>0</v>
      </c>
      <c r="O59" s="1018">
        <f t="shared" si="11"/>
        <v>0</v>
      </c>
      <c r="P59" s="1018">
        <f t="shared" si="11"/>
        <v>0</v>
      </c>
      <c r="Q59" s="1018">
        <f t="shared" si="11"/>
        <v>0</v>
      </c>
      <c r="R59" s="1018">
        <f t="shared" si="11"/>
        <v>0</v>
      </c>
      <c r="S59" s="1018">
        <f t="shared" si="11"/>
        <v>0</v>
      </c>
      <c r="T59" s="1018">
        <f t="shared" si="11"/>
        <v>0</v>
      </c>
      <c r="U59" s="1018">
        <f t="shared" si="11"/>
        <v>0</v>
      </c>
      <c r="V59" s="1018">
        <f t="shared" si="11"/>
        <v>0</v>
      </c>
      <c r="W59" s="1018">
        <f t="shared" si="11"/>
        <v>0</v>
      </c>
      <c r="X59" s="1018">
        <f t="shared" si="11"/>
        <v>0</v>
      </c>
      <c r="Y59" s="1018">
        <f t="shared" si="11"/>
        <v>0</v>
      </c>
      <c r="Z59" s="1018">
        <f t="shared" si="11"/>
        <v>0</v>
      </c>
      <c r="AA59" s="1018">
        <f t="shared" si="11"/>
        <v>0</v>
      </c>
      <c r="AB59" s="1018">
        <f t="shared" si="11"/>
        <v>0</v>
      </c>
      <c r="AC59" s="1018">
        <f t="shared" si="11"/>
        <v>0</v>
      </c>
      <c r="AD59" s="1018">
        <f t="shared" si="11"/>
        <v>0</v>
      </c>
      <c r="AE59" s="1018">
        <f t="shared" si="11"/>
        <v>0</v>
      </c>
      <c r="AF59" s="1018">
        <f t="shared" si="11"/>
        <v>0</v>
      </c>
      <c r="AG59" s="1018">
        <f t="shared" si="11"/>
        <v>0</v>
      </c>
      <c r="AH59" s="1018">
        <f t="shared" si="11"/>
        <v>0</v>
      </c>
      <c r="AI59" s="1018">
        <f t="shared" si="11"/>
        <v>0</v>
      </c>
      <c r="AJ59" s="1018">
        <f t="shared" si="11"/>
        <v>0</v>
      </c>
      <c r="AK59" s="1018">
        <f t="shared" si="11"/>
        <v>0</v>
      </c>
      <c r="AL59" s="1018">
        <f t="shared" si="11"/>
        <v>0</v>
      </c>
      <c r="AM59" s="1018">
        <f t="shared" si="11"/>
        <v>0</v>
      </c>
      <c r="AN59" s="1018">
        <f t="shared" si="11"/>
        <v>0</v>
      </c>
      <c r="AO59" s="1018">
        <f t="shared" si="11"/>
        <v>0</v>
      </c>
      <c r="AP59" s="1018">
        <f t="shared" si="11"/>
        <v>0</v>
      </c>
      <c r="AQ59" s="1018">
        <f t="shared" si="11"/>
        <v>0</v>
      </c>
      <c r="AR59" s="1018">
        <f t="shared" si="11"/>
        <v>0</v>
      </c>
      <c r="AS59" s="1018">
        <f t="shared" si="11"/>
        <v>0</v>
      </c>
      <c r="AT59" s="1018">
        <f t="shared" si="11"/>
        <v>0</v>
      </c>
      <c r="AU59" s="1018">
        <f t="shared" si="11"/>
        <v>0</v>
      </c>
      <c r="AV59" s="1018">
        <f t="shared" si="11"/>
        <v>0</v>
      </c>
      <c r="AW59" s="1940">
        <f t="shared" si="1"/>
        <v>0</v>
      </c>
      <c r="AX59" s="855"/>
      <c r="AY59" s="7655">
        <f>SUM(AY60:AY64)</f>
        <v>0</v>
      </c>
      <c r="AZ59" s="855"/>
      <c r="BA59" s="1019"/>
      <c r="BB59" s="1039"/>
      <c r="BC59" s="1039"/>
      <c r="BD59" s="1039"/>
      <c r="BE59" s="1039"/>
      <c r="BF59" s="1039"/>
      <c r="BG59" s="1039"/>
      <c r="BH59" s="1039"/>
    </row>
    <row r="60" spans="1:60">
      <c r="A60" s="983"/>
      <c r="B60" s="203"/>
      <c r="C60" s="7659"/>
      <c r="D60" s="1021">
        <v>9.1</v>
      </c>
      <c r="E60" s="1021"/>
      <c r="F60" s="1020" t="s">
        <v>801</v>
      </c>
      <c r="G60" s="1021"/>
      <c r="H60" s="1026"/>
      <c r="I60" s="1023">
        <v>0</v>
      </c>
      <c r="J60" s="1023">
        <v>0</v>
      </c>
      <c r="K60" s="1023">
        <v>0</v>
      </c>
      <c r="L60" s="1023">
        <v>0</v>
      </c>
      <c r="M60" s="1023">
        <v>0</v>
      </c>
      <c r="N60" s="1023">
        <v>0</v>
      </c>
      <c r="O60" s="1023">
        <v>0</v>
      </c>
      <c r="P60" s="1023">
        <v>0</v>
      </c>
      <c r="Q60" s="1023">
        <v>0</v>
      </c>
      <c r="R60" s="1023">
        <v>0</v>
      </c>
      <c r="S60" s="1023">
        <v>0</v>
      </c>
      <c r="T60" s="1023">
        <v>0</v>
      </c>
      <c r="U60" s="1023">
        <v>0</v>
      </c>
      <c r="V60" s="1023">
        <v>0</v>
      </c>
      <c r="W60" s="1023">
        <v>0</v>
      </c>
      <c r="X60" s="1023">
        <v>0</v>
      </c>
      <c r="Y60" s="1023">
        <v>0</v>
      </c>
      <c r="Z60" s="1023">
        <v>0</v>
      </c>
      <c r="AA60" s="1023">
        <v>0</v>
      </c>
      <c r="AB60" s="1023">
        <v>0</v>
      </c>
      <c r="AC60" s="1023">
        <v>0</v>
      </c>
      <c r="AD60" s="1023">
        <v>0</v>
      </c>
      <c r="AE60" s="1023">
        <v>0</v>
      </c>
      <c r="AF60" s="1023">
        <v>0</v>
      </c>
      <c r="AG60" s="1023">
        <v>0</v>
      </c>
      <c r="AH60" s="1023">
        <v>0</v>
      </c>
      <c r="AI60" s="1023">
        <v>0</v>
      </c>
      <c r="AJ60" s="1023">
        <v>0</v>
      </c>
      <c r="AK60" s="1023">
        <v>0</v>
      </c>
      <c r="AL60" s="1023">
        <v>0</v>
      </c>
      <c r="AM60" s="1023">
        <v>0</v>
      </c>
      <c r="AN60" s="1023">
        <v>0</v>
      </c>
      <c r="AO60" s="1023">
        <v>0</v>
      </c>
      <c r="AP60" s="1023">
        <v>0</v>
      </c>
      <c r="AQ60" s="1023">
        <v>0</v>
      </c>
      <c r="AR60" s="1023">
        <v>0</v>
      </c>
      <c r="AS60" s="1023">
        <v>0</v>
      </c>
      <c r="AT60" s="1023">
        <v>0</v>
      </c>
      <c r="AU60" s="1023">
        <v>0</v>
      </c>
      <c r="AV60" s="1023">
        <v>0</v>
      </c>
      <c r="AW60" s="1941">
        <f t="shared" si="1"/>
        <v>0</v>
      </c>
      <c r="AX60" s="315"/>
      <c r="AY60" s="7657">
        <v>0</v>
      </c>
      <c r="AZ60" s="315"/>
      <c r="BA60" s="1024"/>
      <c r="BB60" s="1145"/>
      <c r="BC60" s="1145"/>
      <c r="BD60" s="1145"/>
      <c r="BE60" s="1145"/>
      <c r="BF60" s="1145"/>
      <c r="BG60" s="1145"/>
      <c r="BH60" s="1145"/>
    </row>
    <row r="61" spans="1:60">
      <c r="A61" s="983"/>
      <c r="B61" s="203"/>
      <c r="C61" s="7659"/>
      <c r="D61" s="1021"/>
      <c r="E61" s="1021" t="s">
        <v>802</v>
      </c>
      <c r="F61" s="1020"/>
      <c r="G61" s="1020" t="s">
        <v>803</v>
      </c>
      <c r="H61" s="1027"/>
      <c r="I61" s="1023">
        <v>0</v>
      </c>
      <c r="J61" s="1023">
        <v>0</v>
      </c>
      <c r="K61" s="1023">
        <v>0</v>
      </c>
      <c r="L61" s="1023">
        <v>0</v>
      </c>
      <c r="M61" s="1023">
        <v>0</v>
      </c>
      <c r="N61" s="1023">
        <v>0</v>
      </c>
      <c r="O61" s="1023">
        <v>0</v>
      </c>
      <c r="P61" s="1023">
        <v>0</v>
      </c>
      <c r="Q61" s="1023">
        <v>0</v>
      </c>
      <c r="R61" s="1023">
        <v>0</v>
      </c>
      <c r="S61" s="1023">
        <v>0</v>
      </c>
      <c r="T61" s="1023">
        <v>0</v>
      </c>
      <c r="U61" s="1023">
        <v>0</v>
      </c>
      <c r="V61" s="1023">
        <v>0</v>
      </c>
      <c r="W61" s="1023">
        <v>0</v>
      </c>
      <c r="X61" s="1023">
        <v>0</v>
      </c>
      <c r="Y61" s="1023">
        <v>0</v>
      </c>
      <c r="Z61" s="1023">
        <v>0</v>
      </c>
      <c r="AA61" s="1023">
        <v>0</v>
      </c>
      <c r="AB61" s="1023">
        <v>0</v>
      </c>
      <c r="AC61" s="1023">
        <v>0</v>
      </c>
      <c r="AD61" s="1023">
        <v>0</v>
      </c>
      <c r="AE61" s="1023">
        <v>0</v>
      </c>
      <c r="AF61" s="1023">
        <v>0</v>
      </c>
      <c r="AG61" s="1023">
        <v>0</v>
      </c>
      <c r="AH61" s="1023">
        <v>0</v>
      </c>
      <c r="AI61" s="1023">
        <v>0</v>
      </c>
      <c r="AJ61" s="1023">
        <v>0</v>
      </c>
      <c r="AK61" s="1023">
        <v>0</v>
      </c>
      <c r="AL61" s="1023">
        <v>0</v>
      </c>
      <c r="AM61" s="1023">
        <v>0</v>
      </c>
      <c r="AN61" s="1023">
        <v>0</v>
      </c>
      <c r="AO61" s="1023">
        <v>0</v>
      </c>
      <c r="AP61" s="1023">
        <v>0</v>
      </c>
      <c r="AQ61" s="1023">
        <v>0</v>
      </c>
      <c r="AR61" s="1023">
        <v>0</v>
      </c>
      <c r="AS61" s="1023">
        <v>0</v>
      </c>
      <c r="AT61" s="1023">
        <v>0</v>
      </c>
      <c r="AU61" s="1023">
        <v>0</v>
      </c>
      <c r="AV61" s="1023">
        <v>0</v>
      </c>
      <c r="AW61" s="1941">
        <f t="shared" si="1"/>
        <v>0</v>
      </c>
      <c r="AX61" s="315"/>
      <c r="AY61" s="7657">
        <v>0</v>
      </c>
      <c r="AZ61" s="315"/>
      <c r="BA61" s="1024"/>
      <c r="BB61" s="1145"/>
      <c r="BC61" s="1145"/>
      <c r="BD61" s="1145"/>
      <c r="BE61" s="1145"/>
      <c r="BF61" s="1145"/>
      <c r="BG61" s="1145"/>
      <c r="BH61" s="1145"/>
    </row>
    <row r="62" spans="1:60">
      <c r="A62" s="983"/>
      <c r="B62" s="203"/>
      <c r="C62" s="7659"/>
      <c r="D62" s="1021">
        <v>9.1999999999999993</v>
      </c>
      <c r="E62" s="1021"/>
      <c r="F62" s="1020" t="s">
        <v>804</v>
      </c>
      <c r="G62" s="1021"/>
      <c r="H62" s="1026"/>
      <c r="I62" s="1023">
        <v>0</v>
      </c>
      <c r="J62" s="1023">
        <v>0</v>
      </c>
      <c r="K62" s="1023">
        <v>0</v>
      </c>
      <c r="L62" s="1023">
        <v>0</v>
      </c>
      <c r="M62" s="1023">
        <v>0</v>
      </c>
      <c r="N62" s="1023">
        <v>0</v>
      </c>
      <c r="O62" s="1023">
        <v>0</v>
      </c>
      <c r="P62" s="1023">
        <v>0</v>
      </c>
      <c r="Q62" s="1023">
        <v>0</v>
      </c>
      <c r="R62" s="1023">
        <v>0</v>
      </c>
      <c r="S62" s="1023">
        <v>0</v>
      </c>
      <c r="T62" s="1023">
        <v>0</v>
      </c>
      <c r="U62" s="1023">
        <v>0</v>
      </c>
      <c r="V62" s="1023">
        <v>0</v>
      </c>
      <c r="W62" s="1023">
        <v>0</v>
      </c>
      <c r="X62" s="1023">
        <v>0</v>
      </c>
      <c r="Y62" s="1023">
        <v>0</v>
      </c>
      <c r="Z62" s="1023">
        <v>0</v>
      </c>
      <c r="AA62" s="1023">
        <v>0</v>
      </c>
      <c r="AB62" s="1023">
        <v>0</v>
      </c>
      <c r="AC62" s="1023">
        <v>0</v>
      </c>
      <c r="AD62" s="1023">
        <v>0</v>
      </c>
      <c r="AE62" s="1023">
        <v>0</v>
      </c>
      <c r="AF62" s="1023">
        <v>0</v>
      </c>
      <c r="AG62" s="1023">
        <v>0</v>
      </c>
      <c r="AH62" s="1023">
        <v>0</v>
      </c>
      <c r="AI62" s="1023">
        <v>0</v>
      </c>
      <c r="AJ62" s="1023">
        <v>0</v>
      </c>
      <c r="AK62" s="1023">
        <v>0</v>
      </c>
      <c r="AL62" s="1023">
        <v>0</v>
      </c>
      <c r="AM62" s="1023">
        <v>0</v>
      </c>
      <c r="AN62" s="1023">
        <v>0</v>
      </c>
      <c r="AO62" s="1023">
        <v>0</v>
      </c>
      <c r="AP62" s="1023">
        <v>0</v>
      </c>
      <c r="AQ62" s="1023">
        <v>0</v>
      </c>
      <c r="AR62" s="1023">
        <v>0</v>
      </c>
      <c r="AS62" s="1023">
        <v>0</v>
      </c>
      <c r="AT62" s="1023">
        <v>0</v>
      </c>
      <c r="AU62" s="1023">
        <v>0</v>
      </c>
      <c r="AV62" s="1023">
        <v>0</v>
      </c>
      <c r="AW62" s="1941">
        <f t="shared" si="1"/>
        <v>0</v>
      </c>
      <c r="AX62" s="315"/>
      <c r="AY62" s="7657">
        <v>0</v>
      </c>
      <c r="AZ62" s="315"/>
      <c r="BA62" s="1024"/>
      <c r="BB62" s="1145"/>
      <c r="BC62" s="1145"/>
      <c r="BD62" s="1145"/>
      <c r="BE62" s="1145"/>
      <c r="BF62" s="1145"/>
      <c r="BG62" s="1145"/>
      <c r="BH62" s="1145"/>
    </row>
    <row r="63" spans="1:60">
      <c r="A63" s="983"/>
      <c r="B63" s="203"/>
      <c r="C63" s="7659"/>
      <c r="D63" s="1021"/>
      <c r="E63" s="1021" t="s">
        <v>805</v>
      </c>
      <c r="F63" s="1020"/>
      <c r="G63" s="1020" t="s">
        <v>803</v>
      </c>
      <c r="H63" s="1027"/>
      <c r="I63" s="1023">
        <v>0</v>
      </c>
      <c r="J63" s="1023">
        <v>0</v>
      </c>
      <c r="K63" s="1023">
        <v>0</v>
      </c>
      <c r="L63" s="1023">
        <v>0</v>
      </c>
      <c r="M63" s="1023">
        <v>0</v>
      </c>
      <c r="N63" s="1023">
        <v>0</v>
      </c>
      <c r="O63" s="1023">
        <v>0</v>
      </c>
      <c r="P63" s="1023">
        <v>0</v>
      </c>
      <c r="Q63" s="1023">
        <v>0</v>
      </c>
      <c r="R63" s="1023">
        <v>0</v>
      </c>
      <c r="S63" s="1023">
        <v>0</v>
      </c>
      <c r="T63" s="1023">
        <v>0</v>
      </c>
      <c r="U63" s="1023">
        <v>0</v>
      </c>
      <c r="V63" s="1023">
        <v>0</v>
      </c>
      <c r="W63" s="1023">
        <v>0</v>
      </c>
      <c r="X63" s="1023">
        <v>0</v>
      </c>
      <c r="Y63" s="1023">
        <v>0</v>
      </c>
      <c r="Z63" s="1023">
        <v>0</v>
      </c>
      <c r="AA63" s="1023">
        <v>0</v>
      </c>
      <c r="AB63" s="1023">
        <v>0</v>
      </c>
      <c r="AC63" s="1023">
        <v>0</v>
      </c>
      <c r="AD63" s="1023">
        <v>0</v>
      </c>
      <c r="AE63" s="1023">
        <v>0</v>
      </c>
      <c r="AF63" s="1023">
        <v>0</v>
      </c>
      <c r="AG63" s="1023">
        <v>0</v>
      </c>
      <c r="AH63" s="1023">
        <v>0</v>
      </c>
      <c r="AI63" s="1023">
        <v>0</v>
      </c>
      <c r="AJ63" s="1023">
        <v>0</v>
      </c>
      <c r="AK63" s="1023">
        <v>0</v>
      </c>
      <c r="AL63" s="1023">
        <v>0</v>
      </c>
      <c r="AM63" s="1023">
        <v>0</v>
      </c>
      <c r="AN63" s="1023">
        <v>0</v>
      </c>
      <c r="AO63" s="1023">
        <v>0</v>
      </c>
      <c r="AP63" s="1023">
        <v>0</v>
      </c>
      <c r="AQ63" s="1023">
        <v>0</v>
      </c>
      <c r="AR63" s="1023">
        <v>0</v>
      </c>
      <c r="AS63" s="1023">
        <v>0</v>
      </c>
      <c r="AT63" s="1023">
        <v>0</v>
      </c>
      <c r="AU63" s="1023">
        <v>0</v>
      </c>
      <c r="AV63" s="1023">
        <v>0</v>
      </c>
      <c r="AW63" s="1941">
        <f t="shared" si="1"/>
        <v>0</v>
      </c>
      <c r="AX63" s="315"/>
      <c r="AY63" s="7657">
        <v>0</v>
      </c>
      <c r="AZ63" s="315"/>
      <c r="BA63" s="1024"/>
      <c r="BB63" s="1145"/>
      <c r="BC63" s="1145"/>
      <c r="BD63" s="1145"/>
      <c r="BE63" s="1145"/>
      <c r="BF63" s="1145"/>
      <c r="BG63" s="1145"/>
      <c r="BH63" s="1145"/>
    </row>
    <row r="64" spans="1:60">
      <c r="A64" s="983"/>
      <c r="B64" s="203"/>
      <c r="C64" s="7659"/>
      <c r="D64" s="1021">
        <v>9.3000000000000007</v>
      </c>
      <c r="E64" s="1021"/>
      <c r="F64" s="1020" t="s">
        <v>771</v>
      </c>
      <c r="G64" s="1021"/>
      <c r="H64" s="1026"/>
      <c r="I64" s="1023">
        <v>0</v>
      </c>
      <c r="J64" s="1023">
        <v>0</v>
      </c>
      <c r="K64" s="1023">
        <v>0</v>
      </c>
      <c r="L64" s="1023">
        <v>0</v>
      </c>
      <c r="M64" s="1023">
        <v>0</v>
      </c>
      <c r="N64" s="1023">
        <v>0</v>
      </c>
      <c r="O64" s="1023">
        <v>0</v>
      </c>
      <c r="P64" s="1023">
        <v>0</v>
      </c>
      <c r="Q64" s="1023">
        <v>0</v>
      </c>
      <c r="R64" s="1023">
        <v>0</v>
      </c>
      <c r="S64" s="1023">
        <v>0</v>
      </c>
      <c r="T64" s="1023">
        <v>0</v>
      </c>
      <c r="U64" s="1023">
        <v>0</v>
      </c>
      <c r="V64" s="1023">
        <v>0</v>
      </c>
      <c r="W64" s="1023">
        <v>0</v>
      </c>
      <c r="X64" s="1023">
        <v>0</v>
      </c>
      <c r="Y64" s="1023">
        <v>0</v>
      </c>
      <c r="Z64" s="1023">
        <v>0</v>
      </c>
      <c r="AA64" s="1023">
        <v>0</v>
      </c>
      <c r="AB64" s="1023">
        <v>0</v>
      </c>
      <c r="AC64" s="1023">
        <v>0</v>
      </c>
      <c r="AD64" s="1023">
        <v>0</v>
      </c>
      <c r="AE64" s="1023">
        <v>0</v>
      </c>
      <c r="AF64" s="1023">
        <v>0</v>
      </c>
      <c r="AG64" s="1023">
        <v>0</v>
      </c>
      <c r="AH64" s="1023">
        <v>0</v>
      </c>
      <c r="AI64" s="1023">
        <v>0</v>
      </c>
      <c r="AJ64" s="1023">
        <v>0</v>
      </c>
      <c r="AK64" s="1023">
        <v>0</v>
      </c>
      <c r="AL64" s="1023">
        <v>0</v>
      </c>
      <c r="AM64" s="1023">
        <v>0</v>
      </c>
      <c r="AN64" s="1023">
        <v>0</v>
      </c>
      <c r="AO64" s="1023">
        <v>0</v>
      </c>
      <c r="AP64" s="1023">
        <v>0</v>
      </c>
      <c r="AQ64" s="1023">
        <v>0</v>
      </c>
      <c r="AR64" s="1023">
        <v>0</v>
      </c>
      <c r="AS64" s="1023">
        <v>0</v>
      </c>
      <c r="AT64" s="1023">
        <v>0</v>
      </c>
      <c r="AU64" s="1023">
        <v>0</v>
      </c>
      <c r="AV64" s="1023">
        <v>0</v>
      </c>
      <c r="AW64" s="1941">
        <f t="shared" si="1"/>
        <v>0</v>
      </c>
      <c r="AX64" s="315"/>
      <c r="AY64" s="7657">
        <v>0</v>
      </c>
      <c r="AZ64" s="315"/>
      <c r="BA64" s="1024"/>
      <c r="BB64" s="1145"/>
      <c r="BC64" s="1145"/>
      <c r="BD64" s="1145"/>
      <c r="BE64" s="1145"/>
      <c r="BF64" s="1145"/>
      <c r="BG64" s="1145"/>
      <c r="BH64" s="1145"/>
    </row>
    <row r="65" spans="1:60">
      <c r="A65" s="983"/>
      <c r="B65" s="203"/>
      <c r="C65" s="7658">
        <v>10</v>
      </c>
      <c r="D65" s="1016"/>
      <c r="E65" s="1015" t="s">
        <v>806</v>
      </c>
      <c r="F65" s="1016"/>
      <c r="G65" s="1016"/>
      <c r="H65" s="1017"/>
      <c r="I65" s="1018">
        <f t="shared" ref="I65:AV65" si="12">SUM(I66:I81)</f>
        <v>0</v>
      </c>
      <c r="J65" s="1018">
        <f t="shared" si="12"/>
        <v>0</v>
      </c>
      <c r="K65" s="1018">
        <f t="shared" si="12"/>
        <v>0</v>
      </c>
      <c r="L65" s="1018">
        <f t="shared" si="12"/>
        <v>0</v>
      </c>
      <c r="M65" s="1018">
        <f t="shared" si="12"/>
        <v>0</v>
      </c>
      <c r="N65" s="1018">
        <f t="shared" si="12"/>
        <v>0</v>
      </c>
      <c r="O65" s="1018">
        <f t="shared" si="12"/>
        <v>0</v>
      </c>
      <c r="P65" s="1018">
        <f t="shared" si="12"/>
        <v>0</v>
      </c>
      <c r="Q65" s="1018">
        <f t="shared" si="12"/>
        <v>0</v>
      </c>
      <c r="R65" s="1018">
        <f t="shared" si="12"/>
        <v>0</v>
      </c>
      <c r="S65" s="1018">
        <f t="shared" si="12"/>
        <v>0</v>
      </c>
      <c r="T65" s="1018">
        <f t="shared" si="12"/>
        <v>0</v>
      </c>
      <c r="U65" s="1018">
        <f t="shared" si="12"/>
        <v>0</v>
      </c>
      <c r="V65" s="1018">
        <f t="shared" si="12"/>
        <v>0</v>
      </c>
      <c r="W65" s="1018">
        <f t="shared" si="12"/>
        <v>0</v>
      </c>
      <c r="X65" s="1018">
        <f t="shared" si="12"/>
        <v>0</v>
      </c>
      <c r="Y65" s="1018">
        <f t="shared" si="12"/>
        <v>0</v>
      </c>
      <c r="Z65" s="1018">
        <f t="shared" si="12"/>
        <v>0</v>
      </c>
      <c r="AA65" s="1018">
        <f t="shared" si="12"/>
        <v>0</v>
      </c>
      <c r="AB65" s="1018">
        <f t="shared" si="12"/>
        <v>0</v>
      </c>
      <c r="AC65" s="1018">
        <f t="shared" si="12"/>
        <v>0</v>
      </c>
      <c r="AD65" s="1018">
        <f t="shared" si="12"/>
        <v>0</v>
      </c>
      <c r="AE65" s="1018">
        <f t="shared" si="12"/>
        <v>0</v>
      </c>
      <c r="AF65" s="1018">
        <f t="shared" si="12"/>
        <v>0</v>
      </c>
      <c r="AG65" s="1018">
        <f t="shared" si="12"/>
        <v>0</v>
      </c>
      <c r="AH65" s="1018">
        <f t="shared" si="12"/>
        <v>0</v>
      </c>
      <c r="AI65" s="1018">
        <f t="shared" si="12"/>
        <v>0</v>
      </c>
      <c r="AJ65" s="1018">
        <f t="shared" si="12"/>
        <v>0</v>
      </c>
      <c r="AK65" s="1018">
        <f t="shared" si="12"/>
        <v>0</v>
      </c>
      <c r="AL65" s="1018">
        <f t="shared" si="12"/>
        <v>0</v>
      </c>
      <c r="AM65" s="1018">
        <f t="shared" si="12"/>
        <v>0</v>
      </c>
      <c r="AN65" s="1018">
        <f t="shared" si="12"/>
        <v>0</v>
      </c>
      <c r="AO65" s="1018">
        <f t="shared" si="12"/>
        <v>0</v>
      </c>
      <c r="AP65" s="1018">
        <f t="shared" si="12"/>
        <v>0</v>
      </c>
      <c r="AQ65" s="1018">
        <f t="shared" si="12"/>
        <v>0</v>
      </c>
      <c r="AR65" s="1018">
        <f t="shared" si="12"/>
        <v>0</v>
      </c>
      <c r="AS65" s="1018">
        <f t="shared" si="12"/>
        <v>0</v>
      </c>
      <c r="AT65" s="1018">
        <f t="shared" si="12"/>
        <v>0</v>
      </c>
      <c r="AU65" s="1018">
        <f t="shared" si="12"/>
        <v>0</v>
      </c>
      <c r="AV65" s="1018">
        <f t="shared" si="12"/>
        <v>0</v>
      </c>
      <c r="AW65" s="1940">
        <f t="shared" si="1"/>
        <v>0</v>
      </c>
      <c r="AX65" s="855"/>
      <c r="AY65" s="7655">
        <f>SUM(AY66:AY81)</f>
        <v>0</v>
      </c>
      <c r="AZ65" s="855"/>
      <c r="BA65" s="1019"/>
      <c r="BB65" s="1039"/>
      <c r="BC65" s="1039"/>
      <c r="BD65" s="1039"/>
      <c r="BE65" s="1039"/>
      <c r="BF65" s="1039"/>
      <c r="BG65" s="1039"/>
      <c r="BH65" s="1039"/>
    </row>
    <row r="66" spans="1:60">
      <c r="A66" s="983"/>
      <c r="B66" s="203"/>
      <c r="C66" s="7659"/>
      <c r="D66" s="1021">
        <v>10.1</v>
      </c>
      <c r="E66" s="1021"/>
      <c r="F66" s="1020" t="s">
        <v>807</v>
      </c>
      <c r="G66" s="1021"/>
      <c r="H66" s="1026"/>
      <c r="I66" s="1023">
        <v>0</v>
      </c>
      <c r="J66" s="1023">
        <v>0</v>
      </c>
      <c r="K66" s="1023">
        <v>0</v>
      </c>
      <c r="L66" s="1023">
        <v>0</v>
      </c>
      <c r="M66" s="1023">
        <v>0</v>
      </c>
      <c r="N66" s="1023">
        <v>0</v>
      </c>
      <c r="O66" s="1023">
        <v>0</v>
      </c>
      <c r="P66" s="1023">
        <v>0</v>
      </c>
      <c r="Q66" s="1023">
        <v>0</v>
      </c>
      <c r="R66" s="1023">
        <v>0</v>
      </c>
      <c r="S66" s="1023">
        <v>0</v>
      </c>
      <c r="T66" s="1023">
        <v>0</v>
      </c>
      <c r="U66" s="1023">
        <v>0</v>
      </c>
      <c r="V66" s="1023">
        <v>0</v>
      </c>
      <c r="W66" s="1023">
        <v>0</v>
      </c>
      <c r="X66" s="1023">
        <v>0</v>
      </c>
      <c r="Y66" s="1023">
        <v>0</v>
      </c>
      <c r="Z66" s="1023">
        <v>0</v>
      </c>
      <c r="AA66" s="1023">
        <v>0</v>
      </c>
      <c r="AB66" s="1023">
        <v>0</v>
      </c>
      <c r="AC66" s="1023">
        <v>0</v>
      </c>
      <c r="AD66" s="1023">
        <v>0</v>
      </c>
      <c r="AE66" s="1023">
        <v>0</v>
      </c>
      <c r="AF66" s="1023">
        <v>0</v>
      </c>
      <c r="AG66" s="1023">
        <v>0</v>
      </c>
      <c r="AH66" s="1023">
        <v>0</v>
      </c>
      <c r="AI66" s="1023">
        <v>0</v>
      </c>
      <c r="AJ66" s="1023">
        <v>0</v>
      </c>
      <c r="AK66" s="1023">
        <v>0</v>
      </c>
      <c r="AL66" s="1023">
        <v>0</v>
      </c>
      <c r="AM66" s="1023">
        <v>0</v>
      </c>
      <c r="AN66" s="1023">
        <v>0</v>
      </c>
      <c r="AO66" s="1023">
        <v>0</v>
      </c>
      <c r="AP66" s="1023">
        <v>0</v>
      </c>
      <c r="AQ66" s="1023">
        <v>0</v>
      </c>
      <c r="AR66" s="1023">
        <v>0</v>
      </c>
      <c r="AS66" s="1023">
        <v>0</v>
      </c>
      <c r="AT66" s="1023">
        <v>0</v>
      </c>
      <c r="AU66" s="1023">
        <v>0</v>
      </c>
      <c r="AV66" s="1023">
        <v>0</v>
      </c>
      <c r="AW66" s="1941">
        <f t="shared" si="1"/>
        <v>0</v>
      </c>
      <c r="AX66" s="315"/>
      <c r="AY66" s="7657">
        <v>0</v>
      </c>
      <c r="AZ66" s="315"/>
      <c r="BA66" s="1024"/>
      <c r="BB66" s="1145"/>
      <c r="BC66" s="1145"/>
      <c r="BD66" s="1145"/>
      <c r="BE66" s="1145"/>
      <c r="BF66" s="1145"/>
      <c r="BG66" s="1145"/>
      <c r="BH66" s="1145"/>
    </row>
    <row r="67" spans="1:60">
      <c r="A67" s="983"/>
      <c r="B67" s="203"/>
      <c r="C67" s="7659"/>
      <c r="D67" s="1021">
        <v>10.199999999999999</v>
      </c>
      <c r="E67" s="1021"/>
      <c r="F67" s="1020" t="s">
        <v>808</v>
      </c>
      <c r="G67" s="1021"/>
      <c r="H67" s="1026"/>
      <c r="I67" s="1023">
        <v>0</v>
      </c>
      <c r="J67" s="1023">
        <v>0</v>
      </c>
      <c r="K67" s="1023">
        <v>0</v>
      </c>
      <c r="L67" s="1023">
        <v>0</v>
      </c>
      <c r="M67" s="1023">
        <v>0</v>
      </c>
      <c r="N67" s="1023">
        <v>0</v>
      </c>
      <c r="O67" s="1023">
        <v>0</v>
      </c>
      <c r="P67" s="1023">
        <v>0</v>
      </c>
      <c r="Q67" s="1023">
        <v>0</v>
      </c>
      <c r="R67" s="1023">
        <v>0</v>
      </c>
      <c r="S67" s="1023">
        <v>0</v>
      </c>
      <c r="T67" s="1023">
        <v>0</v>
      </c>
      <c r="U67" s="1023">
        <v>0</v>
      </c>
      <c r="V67" s="1023">
        <v>0</v>
      </c>
      <c r="W67" s="1023">
        <v>0</v>
      </c>
      <c r="X67" s="1023">
        <v>0</v>
      </c>
      <c r="Y67" s="1023">
        <v>0</v>
      </c>
      <c r="Z67" s="1023">
        <v>0</v>
      </c>
      <c r="AA67" s="1023">
        <v>0</v>
      </c>
      <c r="AB67" s="1023">
        <v>0</v>
      </c>
      <c r="AC67" s="1023">
        <v>0</v>
      </c>
      <c r="AD67" s="1023">
        <v>0</v>
      </c>
      <c r="AE67" s="1023">
        <v>0</v>
      </c>
      <c r="AF67" s="1023">
        <v>0</v>
      </c>
      <c r="AG67" s="1023">
        <v>0</v>
      </c>
      <c r="AH67" s="1023">
        <v>0</v>
      </c>
      <c r="AI67" s="1023">
        <v>0</v>
      </c>
      <c r="AJ67" s="1023">
        <v>0</v>
      </c>
      <c r="AK67" s="1023">
        <v>0</v>
      </c>
      <c r="AL67" s="1023">
        <v>0</v>
      </c>
      <c r="AM67" s="1023">
        <v>0</v>
      </c>
      <c r="AN67" s="1023">
        <v>0</v>
      </c>
      <c r="AO67" s="1023">
        <v>0</v>
      </c>
      <c r="AP67" s="1023">
        <v>0</v>
      </c>
      <c r="AQ67" s="1023">
        <v>0</v>
      </c>
      <c r="AR67" s="1023">
        <v>0</v>
      </c>
      <c r="AS67" s="1023">
        <v>0</v>
      </c>
      <c r="AT67" s="1023">
        <v>0</v>
      </c>
      <c r="AU67" s="1023">
        <v>0</v>
      </c>
      <c r="AV67" s="1023">
        <v>0</v>
      </c>
      <c r="AW67" s="1941">
        <f t="shared" si="1"/>
        <v>0</v>
      </c>
      <c r="AX67" s="315"/>
      <c r="AY67" s="7657">
        <v>0</v>
      </c>
      <c r="AZ67" s="315"/>
      <c r="BA67" s="1024"/>
      <c r="BB67" s="1145"/>
      <c r="BC67" s="1145"/>
      <c r="BD67" s="1145"/>
      <c r="BE67" s="1145"/>
      <c r="BF67" s="1145"/>
      <c r="BG67" s="1145"/>
      <c r="BH67" s="1145"/>
    </row>
    <row r="68" spans="1:60">
      <c r="A68" s="983"/>
      <c r="B68" s="203"/>
      <c r="C68" s="7659"/>
      <c r="D68" s="1021">
        <v>10.3</v>
      </c>
      <c r="E68" s="1021"/>
      <c r="F68" s="1020" t="s">
        <v>809</v>
      </c>
      <c r="G68" s="1021"/>
      <c r="H68" s="1026"/>
      <c r="I68" s="1023">
        <v>0</v>
      </c>
      <c r="J68" s="1023">
        <v>0</v>
      </c>
      <c r="K68" s="1023">
        <v>0</v>
      </c>
      <c r="L68" s="1023">
        <v>0</v>
      </c>
      <c r="M68" s="1023">
        <v>0</v>
      </c>
      <c r="N68" s="1023">
        <v>0</v>
      </c>
      <c r="O68" s="1023">
        <v>0</v>
      </c>
      <c r="P68" s="1023">
        <v>0</v>
      </c>
      <c r="Q68" s="1023">
        <v>0</v>
      </c>
      <c r="R68" s="1023">
        <v>0</v>
      </c>
      <c r="S68" s="1023">
        <v>0</v>
      </c>
      <c r="T68" s="1023">
        <v>0</v>
      </c>
      <c r="U68" s="1023">
        <v>0</v>
      </c>
      <c r="V68" s="1023">
        <v>0</v>
      </c>
      <c r="W68" s="1023">
        <v>0</v>
      </c>
      <c r="X68" s="1023">
        <v>0</v>
      </c>
      <c r="Y68" s="1023">
        <v>0</v>
      </c>
      <c r="Z68" s="1023">
        <v>0</v>
      </c>
      <c r="AA68" s="1023">
        <v>0</v>
      </c>
      <c r="AB68" s="1023">
        <v>0</v>
      </c>
      <c r="AC68" s="1023">
        <v>0</v>
      </c>
      <c r="AD68" s="1023">
        <v>0</v>
      </c>
      <c r="AE68" s="1023">
        <v>0</v>
      </c>
      <c r="AF68" s="1023">
        <v>0</v>
      </c>
      <c r="AG68" s="1023">
        <v>0</v>
      </c>
      <c r="AH68" s="1023">
        <v>0</v>
      </c>
      <c r="AI68" s="1023">
        <v>0</v>
      </c>
      <c r="AJ68" s="1023">
        <v>0</v>
      </c>
      <c r="AK68" s="1023">
        <v>0</v>
      </c>
      <c r="AL68" s="1023">
        <v>0</v>
      </c>
      <c r="AM68" s="1023">
        <v>0</v>
      </c>
      <c r="AN68" s="1023">
        <v>0</v>
      </c>
      <c r="AO68" s="1023">
        <v>0</v>
      </c>
      <c r="AP68" s="1023">
        <v>0</v>
      </c>
      <c r="AQ68" s="1023">
        <v>0</v>
      </c>
      <c r="AR68" s="1023">
        <v>0</v>
      </c>
      <c r="AS68" s="1023">
        <v>0</v>
      </c>
      <c r="AT68" s="1023">
        <v>0</v>
      </c>
      <c r="AU68" s="1023">
        <v>0</v>
      </c>
      <c r="AV68" s="1023">
        <v>0</v>
      </c>
      <c r="AW68" s="1941">
        <f t="shared" si="1"/>
        <v>0</v>
      </c>
      <c r="AX68" s="315"/>
      <c r="AY68" s="7657">
        <v>0</v>
      </c>
      <c r="AZ68" s="315"/>
      <c r="BA68" s="1024"/>
      <c r="BB68" s="1145"/>
      <c r="BC68" s="1145"/>
      <c r="BD68" s="1145"/>
      <c r="BE68" s="1145"/>
      <c r="BF68" s="1145"/>
      <c r="BG68" s="1145"/>
      <c r="BH68" s="1145"/>
    </row>
    <row r="69" spans="1:60">
      <c r="A69" s="983"/>
      <c r="B69" s="203"/>
      <c r="C69" s="7659"/>
      <c r="D69" s="1021">
        <v>10.4</v>
      </c>
      <c r="E69" s="1021"/>
      <c r="F69" s="1020" t="s">
        <v>810</v>
      </c>
      <c r="G69" s="1021"/>
      <c r="H69" s="1026"/>
      <c r="I69" s="1023">
        <v>0</v>
      </c>
      <c r="J69" s="1023">
        <v>0</v>
      </c>
      <c r="K69" s="1023">
        <v>0</v>
      </c>
      <c r="L69" s="1023">
        <v>0</v>
      </c>
      <c r="M69" s="1023">
        <v>0</v>
      </c>
      <c r="N69" s="1023">
        <v>0</v>
      </c>
      <c r="O69" s="1023">
        <v>0</v>
      </c>
      <c r="P69" s="1023">
        <v>0</v>
      </c>
      <c r="Q69" s="1023">
        <v>0</v>
      </c>
      <c r="R69" s="1023">
        <v>0</v>
      </c>
      <c r="S69" s="1023">
        <v>0</v>
      </c>
      <c r="T69" s="1023">
        <v>0</v>
      </c>
      <c r="U69" s="1023">
        <v>0</v>
      </c>
      <c r="V69" s="1023">
        <v>0</v>
      </c>
      <c r="W69" s="1023">
        <v>0</v>
      </c>
      <c r="X69" s="1023">
        <v>0</v>
      </c>
      <c r="Y69" s="1023">
        <v>0</v>
      </c>
      <c r="Z69" s="1023">
        <v>0</v>
      </c>
      <c r="AA69" s="1023">
        <v>0</v>
      </c>
      <c r="AB69" s="1023">
        <v>0</v>
      </c>
      <c r="AC69" s="1023">
        <v>0</v>
      </c>
      <c r="AD69" s="1023">
        <v>0</v>
      </c>
      <c r="AE69" s="1023">
        <v>0</v>
      </c>
      <c r="AF69" s="1023">
        <v>0</v>
      </c>
      <c r="AG69" s="1023">
        <v>0</v>
      </c>
      <c r="AH69" s="1023">
        <v>0</v>
      </c>
      <c r="AI69" s="1023">
        <v>0</v>
      </c>
      <c r="AJ69" s="1023">
        <v>0</v>
      </c>
      <c r="AK69" s="1023">
        <v>0</v>
      </c>
      <c r="AL69" s="1023">
        <v>0</v>
      </c>
      <c r="AM69" s="1023">
        <v>0</v>
      </c>
      <c r="AN69" s="1023">
        <v>0</v>
      </c>
      <c r="AO69" s="1023">
        <v>0</v>
      </c>
      <c r="AP69" s="1023">
        <v>0</v>
      </c>
      <c r="AQ69" s="1023">
        <v>0</v>
      </c>
      <c r="AR69" s="1023">
        <v>0</v>
      </c>
      <c r="AS69" s="1023">
        <v>0</v>
      </c>
      <c r="AT69" s="1023">
        <v>0</v>
      </c>
      <c r="AU69" s="1023">
        <v>0</v>
      </c>
      <c r="AV69" s="1023">
        <v>0</v>
      </c>
      <c r="AW69" s="1941">
        <f t="shared" si="1"/>
        <v>0</v>
      </c>
      <c r="AX69" s="315"/>
      <c r="AY69" s="7657">
        <v>0</v>
      </c>
      <c r="AZ69" s="315"/>
      <c r="BA69" s="1024"/>
      <c r="BB69" s="1145"/>
      <c r="BC69" s="1145"/>
      <c r="BD69" s="1145"/>
      <c r="BE69" s="1145"/>
      <c r="BF69" s="1145"/>
      <c r="BG69" s="1145"/>
      <c r="BH69" s="1145"/>
    </row>
    <row r="70" spans="1:60">
      <c r="A70" s="983"/>
      <c r="B70" s="203"/>
      <c r="C70" s="7659"/>
      <c r="D70" s="1021">
        <v>10.5</v>
      </c>
      <c r="E70" s="1021"/>
      <c r="F70" s="1020" t="s">
        <v>811</v>
      </c>
      <c r="G70" s="1021"/>
      <c r="H70" s="1026"/>
      <c r="I70" s="1023">
        <v>0</v>
      </c>
      <c r="J70" s="1023">
        <v>0</v>
      </c>
      <c r="K70" s="1023">
        <v>0</v>
      </c>
      <c r="L70" s="1023">
        <v>0</v>
      </c>
      <c r="M70" s="1023">
        <v>0</v>
      </c>
      <c r="N70" s="1023">
        <v>0</v>
      </c>
      <c r="O70" s="1023">
        <v>0</v>
      </c>
      <c r="P70" s="1023">
        <v>0</v>
      </c>
      <c r="Q70" s="1023">
        <v>0</v>
      </c>
      <c r="R70" s="1023">
        <v>0</v>
      </c>
      <c r="S70" s="1023">
        <v>0</v>
      </c>
      <c r="T70" s="1023">
        <v>0</v>
      </c>
      <c r="U70" s="1023">
        <v>0</v>
      </c>
      <c r="V70" s="1023">
        <v>0</v>
      </c>
      <c r="W70" s="1023">
        <v>0</v>
      </c>
      <c r="X70" s="1023">
        <v>0</v>
      </c>
      <c r="Y70" s="1023">
        <v>0</v>
      </c>
      <c r="Z70" s="1023">
        <v>0</v>
      </c>
      <c r="AA70" s="1023">
        <v>0</v>
      </c>
      <c r="AB70" s="1023">
        <v>0</v>
      </c>
      <c r="AC70" s="1023">
        <v>0</v>
      </c>
      <c r="AD70" s="1023">
        <v>0</v>
      </c>
      <c r="AE70" s="1023">
        <v>0</v>
      </c>
      <c r="AF70" s="1023">
        <v>0</v>
      </c>
      <c r="AG70" s="1023">
        <v>0</v>
      </c>
      <c r="AH70" s="1023">
        <v>0</v>
      </c>
      <c r="AI70" s="1023">
        <v>0</v>
      </c>
      <c r="AJ70" s="1023">
        <v>0</v>
      </c>
      <c r="AK70" s="1023">
        <v>0</v>
      </c>
      <c r="AL70" s="1023">
        <v>0</v>
      </c>
      <c r="AM70" s="1023">
        <v>0</v>
      </c>
      <c r="AN70" s="1023">
        <v>0</v>
      </c>
      <c r="AO70" s="1023">
        <v>0</v>
      </c>
      <c r="AP70" s="1023">
        <v>0</v>
      </c>
      <c r="AQ70" s="1023">
        <v>0</v>
      </c>
      <c r="AR70" s="1023">
        <v>0</v>
      </c>
      <c r="AS70" s="1023">
        <v>0</v>
      </c>
      <c r="AT70" s="1023">
        <v>0</v>
      </c>
      <c r="AU70" s="1023">
        <v>0</v>
      </c>
      <c r="AV70" s="1023">
        <v>0</v>
      </c>
      <c r="AW70" s="1941">
        <f t="shared" si="1"/>
        <v>0</v>
      </c>
      <c r="AX70" s="315"/>
      <c r="AY70" s="7657">
        <v>0</v>
      </c>
      <c r="AZ70" s="315"/>
      <c r="BA70" s="1024"/>
      <c r="BB70" s="1145"/>
      <c r="BC70" s="1145"/>
      <c r="BD70" s="1145"/>
      <c r="BE70" s="1145"/>
      <c r="BF70" s="1145"/>
      <c r="BG70" s="1145"/>
      <c r="BH70" s="1145"/>
    </row>
    <row r="71" spans="1:60">
      <c r="A71" s="983"/>
      <c r="B71" s="203"/>
      <c r="C71" s="7659"/>
      <c r="D71" s="1021">
        <v>10.6</v>
      </c>
      <c r="E71" s="1021"/>
      <c r="F71" s="1020" t="s">
        <v>812</v>
      </c>
      <c r="G71" s="1021"/>
      <c r="H71" s="1026"/>
      <c r="I71" s="1023">
        <v>0</v>
      </c>
      <c r="J71" s="1023">
        <v>0</v>
      </c>
      <c r="K71" s="1023">
        <v>0</v>
      </c>
      <c r="L71" s="1023">
        <v>0</v>
      </c>
      <c r="M71" s="1023">
        <v>0</v>
      </c>
      <c r="N71" s="1023">
        <v>0</v>
      </c>
      <c r="O71" s="1023">
        <v>0</v>
      </c>
      <c r="P71" s="1023">
        <v>0</v>
      </c>
      <c r="Q71" s="1023">
        <v>0</v>
      </c>
      <c r="R71" s="1023">
        <v>0</v>
      </c>
      <c r="S71" s="1023">
        <v>0</v>
      </c>
      <c r="T71" s="1023">
        <v>0</v>
      </c>
      <c r="U71" s="1023">
        <v>0</v>
      </c>
      <c r="V71" s="1023">
        <v>0</v>
      </c>
      <c r="W71" s="1023">
        <v>0</v>
      </c>
      <c r="X71" s="1023">
        <v>0</v>
      </c>
      <c r="Y71" s="1023">
        <v>0</v>
      </c>
      <c r="Z71" s="1023">
        <v>0</v>
      </c>
      <c r="AA71" s="1023">
        <v>0</v>
      </c>
      <c r="AB71" s="1023">
        <v>0</v>
      </c>
      <c r="AC71" s="1023">
        <v>0</v>
      </c>
      <c r="AD71" s="1023">
        <v>0</v>
      </c>
      <c r="AE71" s="1023">
        <v>0</v>
      </c>
      <c r="AF71" s="1023">
        <v>0</v>
      </c>
      <c r="AG71" s="1023">
        <v>0</v>
      </c>
      <c r="AH71" s="1023">
        <v>0</v>
      </c>
      <c r="AI71" s="1023">
        <v>0</v>
      </c>
      <c r="AJ71" s="1023">
        <v>0</v>
      </c>
      <c r="AK71" s="1023">
        <v>0</v>
      </c>
      <c r="AL71" s="1023">
        <v>0</v>
      </c>
      <c r="AM71" s="1023">
        <v>0</v>
      </c>
      <c r="AN71" s="1023">
        <v>0</v>
      </c>
      <c r="AO71" s="1023">
        <v>0</v>
      </c>
      <c r="AP71" s="1023">
        <v>0</v>
      </c>
      <c r="AQ71" s="1023">
        <v>0</v>
      </c>
      <c r="AR71" s="1023">
        <v>0</v>
      </c>
      <c r="AS71" s="1023">
        <v>0</v>
      </c>
      <c r="AT71" s="1023">
        <v>0</v>
      </c>
      <c r="AU71" s="1023">
        <v>0</v>
      </c>
      <c r="AV71" s="1023">
        <v>0</v>
      </c>
      <c r="AW71" s="1941">
        <f t="shared" si="1"/>
        <v>0</v>
      </c>
      <c r="AX71" s="315"/>
      <c r="AY71" s="7657">
        <v>0</v>
      </c>
      <c r="AZ71" s="315"/>
      <c r="BA71" s="1024"/>
      <c r="BB71" s="1145"/>
      <c r="BC71" s="1145"/>
      <c r="BD71" s="1145"/>
      <c r="BE71" s="1145"/>
      <c r="BF71" s="1145"/>
      <c r="BG71" s="1145"/>
      <c r="BH71" s="1145"/>
    </row>
    <row r="72" spans="1:60">
      <c r="A72" s="983"/>
      <c r="B72" s="203"/>
      <c r="C72" s="7659"/>
      <c r="D72" s="1021">
        <v>10.7</v>
      </c>
      <c r="E72" s="1021"/>
      <c r="F72" s="1020" t="s">
        <v>813</v>
      </c>
      <c r="G72" s="1021"/>
      <c r="H72" s="1026"/>
      <c r="I72" s="1023">
        <v>0</v>
      </c>
      <c r="J72" s="1023">
        <v>0</v>
      </c>
      <c r="K72" s="1023">
        <v>0</v>
      </c>
      <c r="L72" s="1023">
        <v>0</v>
      </c>
      <c r="M72" s="1023">
        <v>0</v>
      </c>
      <c r="N72" s="1023">
        <v>0</v>
      </c>
      <c r="O72" s="1023">
        <v>0</v>
      </c>
      <c r="P72" s="1023">
        <v>0</v>
      </c>
      <c r="Q72" s="1023">
        <v>0</v>
      </c>
      <c r="R72" s="1023">
        <v>0</v>
      </c>
      <c r="S72" s="1023">
        <v>0</v>
      </c>
      <c r="T72" s="1023">
        <v>0</v>
      </c>
      <c r="U72" s="1023">
        <v>0</v>
      </c>
      <c r="V72" s="1023">
        <v>0</v>
      </c>
      <c r="W72" s="1023">
        <v>0</v>
      </c>
      <c r="X72" s="1023">
        <v>0</v>
      </c>
      <c r="Y72" s="1023">
        <v>0</v>
      </c>
      <c r="Z72" s="1023">
        <v>0</v>
      </c>
      <c r="AA72" s="1023">
        <v>0</v>
      </c>
      <c r="AB72" s="1023">
        <v>0</v>
      </c>
      <c r="AC72" s="1023">
        <v>0</v>
      </c>
      <c r="AD72" s="1023">
        <v>0</v>
      </c>
      <c r="AE72" s="1023">
        <v>0</v>
      </c>
      <c r="AF72" s="1023">
        <v>0</v>
      </c>
      <c r="AG72" s="1023">
        <v>0</v>
      </c>
      <c r="AH72" s="1023">
        <v>0</v>
      </c>
      <c r="AI72" s="1023">
        <v>0</v>
      </c>
      <c r="AJ72" s="1023">
        <v>0</v>
      </c>
      <c r="AK72" s="1023">
        <v>0</v>
      </c>
      <c r="AL72" s="1023">
        <v>0</v>
      </c>
      <c r="AM72" s="1023">
        <v>0</v>
      </c>
      <c r="AN72" s="1023">
        <v>0</v>
      </c>
      <c r="AO72" s="1023">
        <v>0</v>
      </c>
      <c r="AP72" s="1023">
        <v>0</v>
      </c>
      <c r="AQ72" s="1023">
        <v>0</v>
      </c>
      <c r="AR72" s="1023">
        <v>0</v>
      </c>
      <c r="AS72" s="1023">
        <v>0</v>
      </c>
      <c r="AT72" s="1023">
        <v>0</v>
      </c>
      <c r="AU72" s="1023">
        <v>0</v>
      </c>
      <c r="AV72" s="1023">
        <v>0</v>
      </c>
      <c r="AW72" s="1941">
        <f t="shared" si="1"/>
        <v>0</v>
      </c>
      <c r="AX72" s="315"/>
      <c r="AY72" s="7657">
        <v>0</v>
      </c>
      <c r="AZ72" s="315"/>
      <c r="BA72" s="1024"/>
      <c r="BB72" s="1145"/>
      <c r="BC72" s="1145"/>
      <c r="BD72" s="1145"/>
      <c r="BE72" s="1145"/>
      <c r="BF72" s="1145"/>
      <c r="BG72" s="1145"/>
      <c r="BH72" s="1145"/>
    </row>
    <row r="73" spans="1:60">
      <c r="A73" s="983"/>
      <c r="B73" s="203"/>
      <c r="C73" s="7659"/>
      <c r="D73" s="1021">
        <v>10.8</v>
      </c>
      <c r="E73" s="1021"/>
      <c r="F73" s="1020" t="s">
        <v>814</v>
      </c>
      <c r="G73" s="1021"/>
      <c r="H73" s="1026"/>
      <c r="I73" s="1023">
        <v>0</v>
      </c>
      <c r="J73" s="1023">
        <v>0</v>
      </c>
      <c r="K73" s="1023">
        <v>0</v>
      </c>
      <c r="L73" s="1023">
        <v>0</v>
      </c>
      <c r="M73" s="1023">
        <v>0</v>
      </c>
      <c r="N73" s="1023">
        <v>0</v>
      </c>
      <c r="O73" s="1023">
        <v>0</v>
      </c>
      <c r="P73" s="1023">
        <v>0</v>
      </c>
      <c r="Q73" s="1023">
        <v>0</v>
      </c>
      <c r="R73" s="1023">
        <v>0</v>
      </c>
      <c r="S73" s="1023">
        <v>0</v>
      </c>
      <c r="T73" s="1023">
        <v>0</v>
      </c>
      <c r="U73" s="1023">
        <v>0</v>
      </c>
      <c r="V73" s="1023">
        <v>0</v>
      </c>
      <c r="W73" s="1023">
        <v>0</v>
      </c>
      <c r="X73" s="1023">
        <v>0</v>
      </c>
      <c r="Y73" s="1023">
        <v>0</v>
      </c>
      <c r="Z73" s="1023">
        <v>0</v>
      </c>
      <c r="AA73" s="1023">
        <v>0</v>
      </c>
      <c r="AB73" s="1023">
        <v>0</v>
      </c>
      <c r="AC73" s="1023">
        <v>0</v>
      </c>
      <c r="AD73" s="1023">
        <v>0</v>
      </c>
      <c r="AE73" s="1023">
        <v>0</v>
      </c>
      <c r="AF73" s="1023">
        <v>0</v>
      </c>
      <c r="AG73" s="1023">
        <v>0</v>
      </c>
      <c r="AH73" s="1023">
        <v>0</v>
      </c>
      <c r="AI73" s="1023">
        <v>0</v>
      </c>
      <c r="AJ73" s="1023">
        <v>0</v>
      </c>
      <c r="AK73" s="1023">
        <v>0</v>
      </c>
      <c r="AL73" s="1023">
        <v>0</v>
      </c>
      <c r="AM73" s="1023">
        <v>0</v>
      </c>
      <c r="AN73" s="1023">
        <v>0</v>
      </c>
      <c r="AO73" s="1023">
        <v>0</v>
      </c>
      <c r="AP73" s="1023">
        <v>0</v>
      </c>
      <c r="AQ73" s="1023">
        <v>0</v>
      </c>
      <c r="AR73" s="1023">
        <v>0</v>
      </c>
      <c r="AS73" s="1023">
        <v>0</v>
      </c>
      <c r="AT73" s="1023">
        <v>0</v>
      </c>
      <c r="AU73" s="1023">
        <v>0</v>
      </c>
      <c r="AV73" s="1023">
        <v>0</v>
      </c>
      <c r="AW73" s="1941">
        <f t="shared" si="1"/>
        <v>0</v>
      </c>
      <c r="AX73" s="315"/>
      <c r="AY73" s="7657">
        <v>0</v>
      </c>
      <c r="AZ73" s="315"/>
      <c r="BA73" s="1024"/>
      <c r="BB73" s="1145"/>
      <c r="BC73" s="1145"/>
      <c r="BD73" s="1145"/>
      <c r="BE73" s="1145"/>
      <c r="BF73" s="1145"/>
      <c r="BG73" s="1145"/>
      <c r="BH73" s="1145"/>
    </row>
    <row r="74" spans="1:60">
      <c r="A74" s="983"/>
      <c r="B74" s="203"/>
      <c r="C74" s="7659"/>
      <c r="D74" s="1021">
        <v>10.9</v>
      </c>
      <c r="E74" s="1021"/>
      <c r="F74" s="1020" t="s">
        <v>815</v>
      </c>
      <c r="G74" s="1021"/>
      <c r="H74" s="1026"/>
      <c r="I74" s="1023">
        <v>0</v>
      </c>
      <c r="J74" s="1023">
        <v>0</v>
      </c>
      <c r="K74" s="1023">
        <v>0</v>
      </c>
      <c r="L74" s="1023">
        <v>0</v>
      </c>
      <c r="M74" s="1023">
        <v>0</v>
      </c>
      <c r="N74" s="1023">
        <v>0</v>
      </c>
      <c r="O74" s="1023">
        <v>0</v>
      </c>
      <c r="P74" s="1023">
        <v>0</v>
      </c>
      <c r="Q74" s="1023">
        <v>0</v>
      </c>
      <c r="R74" s="1023">
        <v>0</v>
      </c>
      <c r="S74" s="1023">
        <v>0</v>
      </c>
      <c r="T74" s="1023">
        <v>0</v>
      </c>
      <c r="U74" s="1023">
        <v>0</v>
      </c>
      <c r="V74" s="1023">
        <v>0</v>
      </c>
      <c r="W74" s="1023">
        <v>0</v>
      </c>
      <c r="X74" s="1023">
        <v>0</v>
      </c>
      <c r="Y74" s="1023">
        <v>0</v>
      </c>
      <c r="Z74" s="1023">
        <v>0</v>
      </c>
      <c r="AA74" s="1023">
        <v>0</v>
      </c>
      <c r="AB74" s="1023">
        <v>0</v>
      </c>
      <c r="AC74" s="1023">
        <v>0</v>
      </c>
      <c r="AD74" s="1023">
        <v>0</v>
      </c>
      <c r="AE74" s="1023">
        <v>0</v>
      </c>
      <c r="AF74" s="1023">
        <v>0</v>
      </c>
      <c r="AG74" s="1023">
        <v>0</v>
      </c>
      <c r="AH74" s="1023">
        <v>0</v>
      </c>
      <c r="AI74" s="1023">
        <v>0</v>
      </c>
      <c r="AJ74" s="1023">
        <v>0</v>
      </c>
      <c r="AK74" s="1023">
        <v>0</v>
      </c>
      <c r="AL74" s="1023">
        <v>0</v>
      </c>
      <c r="AM74" s="1023">
        <v>0</v>
      </c>
      <c r="AN74" s="1023">
        <v>0</v>
      </c>
      <c r="AO74" s="1023">
        <v>0</v>
      </c>
      <c r="AP74" s="1023">
        <v>0</v>
      </c>
      <c r="AQ74" s="1023">
        <v>0</v>
      </c>
      <c r="AR74" s="1023">
        <v>0</v>
      </c>
      <c r="AS74" s="1023">
        <v>0</v>
      </c>
      <c r="AT74" s="1023">
        <v>0</v>
      </c>
      <c r="AU74" s="1023">
        <v>0</v>
      </c>
      <c r="AV74" s="1023">
        <v>0</v>
      </c>
      <c r="AW74" s="1941">
        <f t="shared" si="1"/>
        <v>0</v>
      </c>
      <c r="AX74" s="315"/>
      <c r="AY74" s="7657">
        <v>0</v>
      </c>
      <c r="AZ74" s="315"/>
      <c r="BA74" s="1024"/>
      <c r="BB74" s="1145"/>
      <c r="BC74" s="1145"/>
      <c r="BD74" s="1145"/>
      <c r="BE74" s="1145"/>
      <c r="BF74" s="1145"/>
      <c r="BG74" s="1145"/>
      <c r="BH74" s="1145"/>
    </row>
    <row r="75" spans="1:60">
      <c r="A75" s="983"/>
      <c r="B75" s="203"/>
      <c r="C75" s="7659"/>
      <c r="D75" s="1028">
        <v>10.1</v>
      </c>
      <c r="E75" s="1021"/>
      <c r="F75" s="1020" t="s">
        <v>816</v>
      </c>
      <c r="G75" s="1021"/>
      <c r="H75" s="1026"/>
      <c r="I75" s="1023">
        <v>0</v>
      </c>
      <c r="J75" s="1023">
        <v>0</v>
      </c>
      <c r="K75" s="1023">
        <v>0</v>
      </c>
      <c r="L75" s="1023">
        <v>0</v>
      </c>
      <c r="M75" s="1023">
        <v>0</v>
      </c>
      <c r="N75" s="1023">
        <v>0</v>
      </c>
      <c r="O75" s="1023">
        <v>0</v>
      </c>
      <c r="P75" s="1023">
        <v>0</v>
      </c>
      <c r="Q75" s="1023">
        <v>0</v>
      </c>
      <c r="R75" s="1023">
        <v>0</v>
      </c>
      <c r="S75" s="1023">
        <v>0</v>
      </c>
      <c r="T75" s="1023">
        <v>0</v>
      </c>
      <c r="U75" s="1023">
        <v>0</v>
      </c>
      <c r="V75" s="1023">
        <v>0</v>
      </c>
      <c r="W75" s="1023">
        <v>0</v>
      </c>
      <c r="X75" s="1023">
        <v>0</v>
      </c>
      <c r="Y75" s="1023">
        <v>0</v>
      </c>
      <c r="Z75" s="1023">
        <v>0</v>
      </c>
      <c r="AA75" s="1023">
        <v>0</v>
      </c>
      <c r="AB75" s="1023">
        <v>0</v>
      </c>
      <c r="AC75" s="1023">
        <v>0</v>
      </c>
      <c r="AD75" s="1023">
        <v>0</v>
      </c>
      <c r="AE75" s="1023">
        <v>0</v>
      </c>
      <c r="AF75" s="1023">
        <v>0</v>
      </c>
      <c r="AG75" s="1023">
        <v>0</v>
      </c>
      <c r="AH75" s="1023">
        <v>0</v>
      </c>
      <c r="AI75" s="1023">
        <v>0</v>
      </c>
      <c r="AJ75" s="1023">
        <v>0</v>
      </c>
      <c r="AK75" s="1023">
        <v>0</v>
      </c>
      <c r="AL75" s="1023">
        <v>0</v>
      </c>
      <c r="AM75" s="1023">
        <v>0</v>
      </c>
      <c r="AN75" s="1023">
        <v>0</v>
      </c>
      <c r="AO75" s="1023">
        <v>0</v>
      </c>
      <c r="AP75" s="1023">
        <v>0</v>
      </c>
      <c r="AQ75" s="1023">
        <v>0</v>
      </c>
      <c r="AR75" s="1023">
        <v>0</v>
      </c>
      <c r="AS75" s="1023">
        <v>0</v>
      </c>
      <c r="AT75" s="1023">
        <v>0</v>
      </c>
      <c r="AU75" s="1023">
        <v>0</v>
      </c>
      <c r="AV75" s="1023">
        <v>0</v>
      </c>
      <c r="AW75" s="1941">
        <f t="shared" si="1"/>
        <v>0</v>
      </c>
      <c r="AX75" s="315"/>
      <c r="AY75" s="7657">
        <v>0</v>
      </c>
      <c r="AZ75" s="315"/>
      <c r="BA75" s="1024"/>
      <c r="BB75" s="1145"/>
      <c r="BC75" s="1145"/>
      <c r="BD75" s="1145"/>
      <c r="BE75" s="1145"/>
      <c r="BF75" s="1145"/>
      <c r="BG75" s="1145"/>
      <c r="BH75" s="1145"/>
    </row>
    <row r="76" spans="1:60">
      <c r="A76" s="983"/>
      <c r="B76" s="203"/>
      <c r="C76" s="7659"/>
      <c r="D76" s="1028">
        <v>10.11</v>
      </c>
      <c r="E76" s="1021"/>
      <c r="F76" s="1020" t="s">
        <v>817</v>
      </c>
      <c r="G76" s="1021"/>
      <c r="H76" s="1026"/>
      <c r="I76" s="1023">
        <v>0</v>
      </c>
      <c r="J76" s="1023">
        <v>0</v>
      </c>
      <c r="K76" s="1023">
        <v>0</v>
      </c>
      <c r="L76" s="1023">
        <v>0</v>
      </c>
      <c r="M76" s="1023">
        <v>0</v>
      </c>
      <c r="N76" s="1023">
        <v>0</v>
      </c>
      <c r="O76" s="1023">
        <v>0</v>
      </c>
      <c r="P76" s="1023">
        <v>0</v>
      </c>
      <c r="Q76" s="1023">
        <v>0</v>
      </c>
      <c r="R76" s="1023">
        <v>0</v>
      </c>
      <c r="S76" s="1023">
        <v>0</v>
      </c>
      <c r="T76" s="1023">
        <v>0</v>
      </c>
      <c r="U76" s="1023">
        <v>0</v>
      </c>
      <c r="V76" s="1023">
        <v>0</v>
      </c>
      <c r="W76" s="1023">
        <v>0</v>
      </c>
      <c r="X76" s="1023">
        <v>0</v>
      </c>
      <c r="Y76" s="1023">
        <v>0</v>
      </c>
      <c r="Z76" s="1023">
        <v>0</v>
      </c>
      <c r="AA76" s="1023">
        <v>0</v>
      </c>
      <c r="AB76" s="1023">
        <v>0</v>
      </c>
      <c r="AC76" s="1023">
        <v>0</v>
      </c>
      <c r="AD76" s="1023">
        <v>0</v>
      </c>
      <c r="AE76" s="1023">
        <v>0</v>
      </c>
      <c r="AF76" s="1023">
        <v>0</v>
      </c>
      <c r="AG76" s="1023">
        <v>0</v>
      </c>
      <c r="AH76" s="1023">
        <v>0</v>
      </c>
      <c r="AI76" s="1023">
        <v>0</v>
      </c>
      <c r="AJ76" s="1023">
        <v>0</v>
      </c>
      <c r="AK76" s="1023">
        <v>0</v>
      </c>
      <c r="AL76" s="1023">
        <v>0</v>
      </c>
      <c r="AM76" s="1023">
        <v>0</v>
      </c>
      <c r="AN76" s="1023">
        <v>0</v>
      </c>
      <c r="AO76" s="1023">
        <v>0</v>
      </c>
      <c r="AP76" s="1023">
        <v>0</v>
      </c>
      <c r="AQ76" s="1023">
        <v>0</v>
      </c>
      <c r="AR76" s="1023">
        <v>0</v>
      </c>
      <c r="AS76" s="1023">
        <v>0</v>
      </c>
      <c r="AT76" s="1023">
        <v>0</v>
      </c>
      <c r="AU76" s="1023">
        <v>0</v>
      </c>
      <c r="AV76" s="1023">
        <v>0</v>
      </c>
      <c r="AW76" s="1941">
        <f t="shared" si="1"/>
        <v>0</v>
      </c>
      <c r="AX76" s="315"/>
      <c r="AY76" s="7657">
        <v>0</v>
      </c>
      <c r="AZ76" s="315"/>
      <c r="BA76" s="1024"/>
      <c r="BB76" s="1145"/>
      <c r="BC76" s="1145"/>
      <c r="BD76" s="1145"/>
      <c r="BE76" s="1145"/>
      <c r="BF76" s="1145"/>
      <c r="BG76" s="1145"/>
      <c r="BH76" s="1145"/>
    </row>
    <row r="77" spans="1:60">
      <c r="A77" s="983"/>
      <c r="B77" s="203"/>
      <c r="C77" s="7659"/>
      <c r="D77" s="1028">
        <v>10.119999999999999</v>
      </c>
      <c r="E77" s="1021"/>
      <c r="F77" s="1020" t="s">
        <v>818</v>
      </c>
      <c r="G77" s="1021"/>
      <c r="H77" s="1026"/>
      <c r="I77" s="1023">
        <v>0</v>
      </c>
      <c r="J77" s="1023">
        <v>0</v>
      </c>
      <c r="K77" s="1023">
        <v>0</v>
      </c>
      <c r="L77" s="1023">
        <v>0</v>
      </c>
      <c r="M77" s="1023">
        <v>0</v>
      </c>
      <c r="N77" s="1023">
        <v>0</v>
      </c>
      <c r="O77" s="1023">
        <v>0</v>
      </c>
      <c r="P77" s="1023">
        <v>0</v>
      </c>
      <c r="Q77" s="1023">
        <v>0</v>
      </c>
      <c r="R77" s="1023">
        <v>0</v>
      </c>
      <c r="S77" s="1023">
        <v>0</v>
      </c>
      <c r="T77" s="1023">
        <v>0</v>
      </c>
      <c r="U77" s="1023">
        <v>0</v>
      </c>
      <c r="V77" s="1023">
        <v>0</v>
      </c>
      <c r="W77" s="1023">
        <v>0</v>
      </c>
      <c r="X77" s="1023">
        <v>0</v>
      </c>
      <c r="Y77" s="1023">
        <v>0</v>
      </c>
      <c r="Z77" s="1023">
        <v>0</v>
      </c>
      <c r="AA77" s="1023">
        <v>0</v>
      </c>
      <c r="AB77" s="1023">
        <v>0</v>
      </c>
      <c r="AC77" s="1023">
        <v>0</v>
      </c>
      <c r="AD77" s="1023">
        <v>0</v>
      </c>
      <c r="AE77" s="1023">
        <v>0</v>
      </c>
      <c r="AF77" s="1023">
        <v>0</v>
      </c>
      <c r="AG77" s="1023">
        <v>0</v>
      </c>
      <c r="AH77" s="1023">
        <v>0</v>
      </c>
      <c r="AI77" s="1023">
        <v>0</v>
      </c>
      <c r="AJ77" s="1023">
        <v>0</v>
      </c>
      <c r="AK77" s="1023">
        <v>0</v>
      </c>
      <c r="AL77" s="1023">
        <v>0</v>
      </c>
      <c r="AM77" s="1023">
        <v>0</v>
      </c>
      <c r="AN77" s="1023">
        <v>0</v>
      </c>
      <c r="AO77" s="1023">
        <v>0</v>
      </c>
      <c r="AP77" s="1023">
        <v>0</v>
      </c>
      <c r="AQ77" s="1023">
        <v>0</v>
      </c>
      <c r="AR77" s="1023">
        <v>0</v>
      </c>
      <c r="AS77" s="1023">
        <v>0</v>
      </c>
      <c r="AT77" s="1023">
        <v>0</v>
      </c>
      <c r="AU77" s="1023">
        <v>0</v>
      </c>
      <c r="AV77" s="1023">
        <v>0</v>
      </c>
      <c r="AW77" s="1941">
        <f t="shared" si="1"/>
        <v>0</v>
      </c>
      <c r="AX77" s="315"/>
      <c r="AY77" s="7657">
        <v>0</v>
      </c>
      <c r="AZ77" s="315"/>
      <c r="BA77" s="1024"/>
      <c r="BB77" s="1145"/>
      <c r="BC77" s="1145"/>
      <c r="BD77" s="1145"/>
      <c r="BE77" s="1145"/>
      <c r="BF77" s="1145"/>
      <c r="BG77" s="1145"/>
      <c r="BH77" s="1145"/>
    </row>
    <row r="78" spans="1:60">
      <c r="A78" s="983"/>
      <c r="B78" s="203"/>
      <c r="C78" s="7659"/>
      <c r="D78" s="1028">
        <v>10.130000000000001</v>
      </c>
      <c r="E78" s="1021"/>
      <c r="F78" s="1020" t="s">
        <v>819</v>
      </c>
      <c r="G78" s="1021"/>
      <c r="H78" s="1026"/>
      <c r="I78" s="1023">
        <v>0</v>
      </c>
      <c r="J78" s="1023">
        <v>0</v>
      </c>
      <c r="K78" s="1023">
        <v>0</v>
      </c>
      <c r="L78" s="1023">
        <v>0</v>
      </c>
      <c r="M78" s="1023">
        <v>0</v>
      </c>
      <c r="N78" s="1023">
        <v>0</v>
      </c>
      <c r="O78" s="1023">
        <v>0</v>
      </c>
      <c r="P78" s="1023">
        <v>0</v>
      </c>
      <c r="Q78" s="1023">
        <v>0</v>
      </c>
      <c r="R78" s="1023">
        <v>0</v>
      </c>
      <c r="S78" s="1023">
        <v>0</v>
      </c>
      <c r="T78" s="1023">
        <v>0</v>
      </c>
      <c r="U78" s="1023">
        <v>0</v>
      </c>
      <c r="V78" s="1023">
        <v>0</v>
      </c>
      <c r="W78" s="1023">
        <v>0</v>
      </c>
      <c r="X78" s="1023">
        <v>0</v>
      </c>
      <c r="Y78" s="1023">
        <v>0</v>
      </c>
      <c r="Z78" s="1023">
        <v>0</v>
      </c>
      <c r="AA78" s="1023">
        <v>0</v>
      </c>
      <c r="AB78" s="1023">
        <v>0</v>
      </c>
      <c r="AC78" s="1023">
        <v>0</v>
      </c>
      <c r="AD78" s="1023">
        <v>0</v>
      </c>
      <c r="AE78" s="1023">
        <v>0</v>
      </c>
      <c r="AF78" s="1023">
        <v>0</v>
      </c>
      <c r="AG78" s="1023">
        <v>0</v>
      </c>
      <c r="AH78" s="1023">
        <v>0</v>
      </c>
      <c r="AI78" s="1023">
        <v>0</v>
      </c>
      <c r="AJ78" s="1023">
        <v>0</v>
      </c>
      <c r="AK78" s="1023">
        <v>0</v>
      </c>
      <c r="AL78" s="1023">
        <v>0</v>
      </c>
      <c r="AM78" s="1023">
        <v>0</v>
      </c>
      <c r="AN78" s="1023">
        <v>0</v>
      </c>
      <c r="AO78" s="1023">
        <v>0</v>
      </c>
      <c r="AP78" s="1023">
        <v>0</v>
      </c>
      <c r="AQ78" s="1023">
        <v>0</v>
      </c>
      <c r="AR78" s="1023">
        <v>0</v>
      </c>
      <c r="AS78" s="1023">
        <v>0</v>
      </c>
      <c r="AT78" s="1023">
        <v>0</v>
      </c>
      <c r="AU78" s="1023">
        <v>0</v>
      </c>
      <c r="AV78" s="1023">
        <v>0</v>
      </c>
      <c r="AW78" s="1941">
        <f t="shared" ref="AW78:AW141" si="13">SUM(I78:AV78)</f>
        <v>0</v>
      </c>
      <c r="AX78" s="315"/>
      <c r="AY78" s="7657">
        <v>0</v>
      </c>
      <c r="AZ78" s="315"/>
      <c r="BA78" s="1024"/>
      <c r="BB78" s="1145"/>
      <c r="BC78" s="1145"/>
      <c r="BD78" s="1145"/>
      <c r="BE78" s="1145"/>
      <c r="BF78" s="1145"/>
      <c r="BG78" s="1145"/>
      <c r="BH78" s="1145"/>
    </row>
    <row r="79" spans="1:60">
      <c r="A79" s="983"/>
      <c r="B79" s="203"/>
      <c r="C79" s="7659"/>
      <c r="D79" s="1028">
        <v>10.14</v>
      </c>
      <c r="E79" s="1021"/>
      <c r="F79" s="1020" t="s">
        <v>820</v>
      </c>
      <c r="G79" s="1021"/>
      <c r="H79" s="1026"/>
      <c r="I79" s="1023">
        <v>0</v>
      </c>
      <c r="J79" s="1023">
        <v>0</v>
      </c>
      <c r="K79" s="1023">
        <v>0</v>
      </c>
      <c r="L79" s="1023">
        <v>0</v>
      </c>
      <c r="M79" s="1023">
        <v>0</v>
      </c>
      <c r="N79" s="1023">
        <v>0</v>
      </c>
      <c r="O79" s="1023">
        <v>0</v>
      </c>
      <c r="P79" s="1023">
        <v>0</v>
      </c>
      <c r="Q79" s="1023">
        <v>0</v>
      </c>
      <c r="R79" s="1023">
        <v>0</v>
      </c>
      <c r="S79" s="1023">
        <v>0</v>
      </c>
      <c r="T79" s="1023">
        <v>0</v>
      </c>
      <c r="U79" s="1023">
        <v>0</v>
      </c>
      <c r="V79" s="1023">
        <v>0</v>
      </c>
      <c r="W79" s="1023">
        <v>0</v>
      </c>
      <c r="X79" s="1023">
        <v>0</v>
      </c>
      <c r="Y79" s="1023">
        <v>0</v>
      </c>
      <c r="Z79" s="1023">
        <v>0</v>
      </c>
      <c r="AA79" s="1023">
        <v>0</v>
      </c>
      <c r="AB79" s="1023">
        <v>0</v>
      </c>
      <c r="AC79" s="1023">
        <v>0</v>
      </c>
      <c r="AD79" s="1023">
        <v>0</v>
      </c>
      <c r="AE79" s="1023">
        <v>0</v>
      </c>
      <c r="AF79" s="1023">
        <v>0</v>
      </c>
      <c r="AG79" s="1023">
        <v>0</v>
      </c>
      <c r="AH79" s="1023">
        <v>0</v>
      </c>
      <c r="AI79" s="1023">
        <v>0</v>
      </c>
      <c r="AJ79" s="1023">
        <v>0</v>
      </c>
      <c r="AK79" s="1023">
        <v>0</v>
      </c>
      <c r="AL79" s="1023">
        <v>0</v>
      </c>
      <c r="AM79" s="1023">
        <v>0</v>
      </c>
      <c r="AN79" s="1023">
        <v>0</v>
      </c>
      <c r="AO79" s="1023">
        <v>0</v>
      </c>
      <c r="AP79" s="1023">
        <v>0</v>
      </c>
      <c r="AQ79" s="1023">
        <v>0</v>
      </c>
      <c r="AR79" s="1023">
        <v>0</v>
      </c>
      <c r="AS79" s="1023">
        <v>0</v>
      </c>
      <c r="AT79" s="1023">
        <v>0</v>
      </c>
      <c r="AU79" s="1023">
        <v>0</v>
      </c>
      <c r="AV79" s="1023">
        <v>0</v>
      </c>
      <c r="AW79" s="1941">
        <f t="shared" si="13"/>
        <v>0</v>
      </c>
      <c r="AX79" s="315"/>
      <c r="AY79" s="7657">
        <v>0</v>
      </c>
      <c r="AZ79" s="315"/>
      <c r="BA79" s="1024"/>
      <c r="BB79" s="1145"/>
      <c r="BC79" s="1145"/>
      <c r="BD79" s="1145"/>
      <c r="BE79" s="1145"/>
      <c r="BF79" s="1145"/>
      <c r="BG79" s="1145"/>
      <c r="BH79" s="1145"/>
    </row>
    <row r="80" spans="1:60">
      <c r="A80" s="983"/>
      <c r="B80" s="203"/>
      <c r="C80" s="7659"/>
      <c r="D80" s="1028">
        <v>10.15</v>
      </c>
      <c r="E80" s="1021"/>
      <c r="F80" s="1020" t="s">
        <v>821</v>
      </c>
      <c r="G80" s="1021"/>
      <c r="H80" s="1026"/>
      <c r="I80" s="1023">
        <v>0</v>
      </c>
      <c r="J80" s="1023">
        <v>0</v>
      </c>
      <c r="K80" s="1023">
        <v>0</v>
      </c>
      <c r="L80" s="1023">
        <v>0</v>
      </c>
      <c r="M80" s="1023">
        <v>0</v>
      </c>
      <c r="N80" s="1023">
        <v>0</v>
      </c>
      <c r="O80" s="1023">
        <v>0</v>
      </c>
      <c r="P80" s="1023">
        <v>0</v>
      </c>
      <c r="Q80" s="1023">
        <v>0</v>
      </c>
      <c r="R80" s="1023">
        <v>0</v>
      </c>
      <c r="S80" s="1023">
        <v>0</v>
      </c>
      <c r="T80" s="1023">
        <v>0</v>
      </c>
      <c r="U80" s="1023">
        <v>0</v>
      </c>
      <c r="V80" s="1023">
        <v>0</v>
      </c>
      <c r="W80" s="1023">
        <v>0</v>
      </c>
      <c r="X80" s="1023">
        <v>0</v>
      </c>
      <c r="Y80" s="1023">
        <v>0</v>
      </c>
      <c r="Z80" s="1023">
        <v>0</v>
      </c>
      <c r="AA80" s="1023">
        <v>0</v>
      </c>
      <c r="AB80" s="1023">
        <v>0</v>
      </c>
      <c r="AC80" s="1023">
        <v>0</v>
      </c>
      <c r="AD80" s="1023">
        <v>0</v>
      </c>
      <c r="AE80" s="1023">
        <v>0</v>
      </c>
      <c r="AF80" s="1023">
        <v>0</v>
      </c>
      <c r="AG80" s="1023">
        <v>0</v>
      </c>
      <c r="AH80" s="1023">
        <v>0</v>
      </c>
      <c r="AI80" s="1023">
        <v>0</v>
      </c>
      <c r="AJ80" s="1023">
        <v>0</v>
      </c>
      <c r="AK80" s="1023">
        <v>0</v>
      </c>
      <c r="AL80" s="1023">
        <v>0</v>
      </c>
      <c r="AM80" s="1023">
        <v>0</v>
      </c>
      <c r="AN80" s="1023">
        <v>0</v>
      </c>
      <c r="AO80" s="1023">
        <v>0</v>
      </c>
      <c r="AP80" s="1023">
        <v>0</v>
      </c>
      <c r="AQ80" s="1023">
        <v>0</v>
      </c>
      <c r="AR80" s="1023">
        <v>0</v>
      </c>
      <c r="AS80" s="1023">
        <v>0</v>
      </c>
      <c r="AT80" s="1023">
        <v>0</v>
      </c>
      <c r="AU80" s="1023">
        <v>0</v>
      </c>
      <c r="AV80" s="1023">
        <v>0</v>
      </c>
      <c r="AW80" s="1941">
        <f t="shared" si="13"/>
        <v>0</v>
      </c>
      <c r="AX80" s="315"/>
      <c r="AY80" s="7657">
        <v>0</v>
      </c>
      <c r="AZ80" s="315"/>
      <c r="BA80" s="1024"/>
      <c r="BB80" s="1145"/>
      <c r="BC80" s="1145"/>
      <c r="BD80" s="1145"/>
      <c r="BE80" s="1145"/>
      <c r="BF80" s="1145"/>
      <c r="BG80" s="1145"/>
      <c r="BH80" s="1145"/>
    </row>
    <row r="81" spans="1:60">
      <c r="A81" s="983"/>
      <c r="B81" s="203"/>
      <c r="C81" s="7659"/>
      <c r="D81" s="1028">
        <v>10.16</v>
      </c>
      <c r="E81" s="1021"/>
      <c r="F81" s="1020" t="s">
        <v>771</v>
      </c>
      <c r="G81" s="1021"/>
      <c r="H81" s="1026"/>
      <c r="I81" s="1023">
        <v>0</v>
      </c>
      <c r="J81" s="1023">
        <v>0</v>
      </c>
      <c r="K81" s="1023">
        <v>0</v>
      </c>
      <c r="L81" s="1023">
        <v>0</v>
      </c>
      <c r="M81" s="1023">
        <v>0</v>
      </c>
      <c r="N81" s="1023">
        <v>0</v>
      </c>
      <c r="O81" s="1023">
        <v>0</v>
      </c>
      <c r="P81" s="1023">
        <v>0</v>
      </c>
      <c r="Q81" s="1023">
        <v>0</v>
      </c>
      <c r="R81" s="1023">
        <v>0</v>
      </c>
      <c r="S81" s="1023">
        <v>0</v>
      </c>
      <c r="T81" s="1023">
        <v>0</v>
      </c>
      <c r="U81" s="1023">
        <v>0</v>
      </c>
      <c r="V81" s="1023">
        <v>0</v>
      </c>
      <c r="W81" s="1023">
        <v>0</v>
      </c>
      <c r="X81" s="1023">
        <v>0</v>
      </c>
      <c r="Y81" s="1023">
        <v>0</v>
      </c>
      <c r="Z81" s="1023">
        <v>0</v>
      </c>
      <c r="AA81" s="1023">
        <v>0</v>
      </c>
      <c r="AB81" s="1023">
        <v>0</v>
      </c>
      <c r="AC81" s="1023">
        <v>0</v>
      </c>
      <c r="AD81" s="1023">
        <v>0</v>
      </c>
      <c r="AE81" s="1023">
        <v>0</v>
      </c>
      <c r="AF81" s="1023">
        <v>0</v>
      </c>
      <c r="AG81" s="1023">
        <v>0</v>
      </c>
      <c r="AH81" s="1023">
        <v>0</v>
      </c>
      <c r="AI81" s="1023">
        <v>0</v>
      </c>
      <c r="AJ81" s="1023">
        <v>0</v>
      </c>
      <c r="AK81" s="1023">
        <v>0</v>
      </c>
      <c r="AL81" s="1023">
        <v>0</v>
      </c>
      <c r="AM81" s="1023">
        <v>0</v>
      </c>
      <c r="AN81" s="1023">
        <v>0</v>
      </c>
      <c r="AO81" s="1023">
        <v>0</v>
      </c>
      <c r="AP81" s="1023">
        <v>0</v>
      </c>
      <c r="AQ81" s="1023">
        <v>0</v>
      </c>
      <c r="AR81" s="1023">
        <v>0</v>
      </c>
      <c r="AS81" s="1023">
        <v>0</v>
      </c>
      <c r="AT81" s="1023">
        <v>0</v>
      </c>
      <c r="AU81" s="1023">
        <v>0</v>
      </c>
      <c r="AV81" s="1023">
        <v>0</v>
      </c>
      <c r="AW81" s="1941">
        <f t="shared" si="13"/>
        <v>0</v>
      </c>
      <c r="AX81" s="315"/>
      <c r="AY81" s="7657">
        <v>0</v>
      </c>
      <c r="AZ81" s="315"/>
      <c r="BA81" s="1024"/>
      <c r="BB81" s="1145"/>
      <c r="BC81" s="1145"/>
      <c r="BD81" s="1145"/>
      <c r="BE81" s="1145"/>
      <c r="BF81" s="1145"/>
      <c r="BG81" s="1145"/>
      <c r="BH81" s="1145"/>
    </row>
    <row r="82" spans="1:60">
      <c r="A82" s="983"/>
      <c r="B82" s="203"/>
      <c r="C82" s="7658">
        <v>11</v>
      </c>
      <c r="D82" s="1016"/>
      <c r="E82" s="1015" t="s">
        <v>822</v>
      </c>
      <c r="F82" s="1015"/>
      <c r="G82" s="1016"/>
      <c r="H82" s="1017"/>
      <c r="I82" s="1018">
        <f t="shared" ref="I82:AV82" si="14">SUM(I83:I89)</f>
        <v>0</v>
      </c>
      <c r="J82" s="1018">
        <f t="shared" si="14"/>
        <v>0</v>
      </c>
      <c r="K82" s="1018">
        <f t="shared" si="14"/>
        <v>0</v>
      </c>
      <c r="L82" s="1018">
        <f t="shared" si="14"/>
        <v>0</v>
      </c>
      <c r="M82" s="1018">
        <f t="shared" si="14"/>
        <v>0</v>
      </c>
      <c r="N82" s="1018">
        <f t="shared" si="14"/>
        <v>0</v>
      </c>
      <c r="O82" s="1018">
        <f t="shared" si="14"/>
        <v>0</v>
      </c>
      <c r="P82" s="1018">
        <f t="shared" si="14"/>
        <v>0</v>
      </c>
      <c r="Q82" s="1018">
        <f t="shared" si="14"/>
        <v>0</v>
      </c>
      <c r="R82" s="1018">
        <f t="shared" si="14"/>
        <v>0</v>
      </c>
      <c r="S82" s="1018">
        <f t="shared" si="14"/>
        <v>0</v>
      </c>
      <c r="T82" s="1018">
        <f t="shared" si="14"/>
        <v>0</v>
      </c>
      <c r="U82" s="1018">
        <f t="shared" si="14"/>
        <v>0</v>
      </c>
      <c r="V82" s="1018">
        <f t="shared" si="14"/>
        <v>0</v>
      </c>
      <c r="W82" s="1018">
        <f t="shared" si="14"/>
        <v>0</v>
      </c>
      <c r="X82" s="1018">
        <f t="shared" si="14"/>
        <v>0</v>
      </c>
      <c r="Y82" s="1018">
        <f t="shared" si="14"/>
        <v>0</v>
      </c>
      <c r="Z82" s="1018">
        <f t="shared" si="14"/>
        <v>0</v>
      </c>
      <c r="AA82" s="1018">
        <f t="shared" si="14"/>
        <v>0</v>
      </c>
      <c r="AB82" s="1018">
        <f t="shared" si="14"/>
        <v>0</v>
      </c>
      <c r="AC82" s="1018">
        <f t="shared" si="14"/>
        <v>0</v>
      </c>
      <c r="AD82" s="1018">
        <f t="shared" si="14"/>
        <v>0</v>
      </c>
      <c r="AE82" s="1018">
        <f t="shared" si="14"/>
        <v>0</v>
      </c>
      <c r="AF82" s="1018">
        <f t="shared" si="14"/>
        <v>0</v>
      </c>
      <c r="AG82" s="1018">
        <f t="shared" si="14"/>
        <v>0</v>
      </c>
      <c r="AH82" s="1018">
        <f t="shared" si="14"/>
        <v>0</v>
      </c>
      <c r="AI82" s="1018">
        <f t="shared" si="14"/>
        <v>0</v>
      </c>
      <c r="AJ82" s="1018">
        <f t="shared" si="14"/>
        <v>0</v>
      </c>
      <c r="AK82" s="1018">
        <f t="shared" si="14"/>
        <v>0</v>
      </c>
      <c r="AL82" s="1018">
        <f t="shared" si="14"/>
        <v>0</v>
      </c>
      <c r="AM82" s="1018">
        <f t="shared" si="14"/>
        <v>0</v>
      </c>
      <c r="AN82" s="1018">
        <f t="shared" si="14"/>
        <v>0</v>
      </c>
      <c r="AO82" s="1018">
        <f t="shared" si="14"/>
        <v>0</v>
      </c>
      <c r="AP82" s="1018">
        <f t="shared" si="14"/>
        <v>0</v>
      </c>
      <c r="AQ82" s="1018">
        <f t="shared" si="14"/>
        <v>0</v>
      </c>
      <c r="AR82" s="1018">
        <f t="shared" si="14"/>
        <v>0</v>
      </c>
      <c r="AS82" s="1018">
        <f t="shared" si="14"/>
        <v>0</v>
      </c>
      <c r="AT82" s="1018">
        <f t="shared" si="14"/>
        <v>0</v>
      </c>
      <c r="AU82" s="1018">
        <f t="shared" si="14"/>
        <v>0</v>
      </c>
      <c r="AV82" s="1018">
        <f t="shared" si="14"/>
        <v>0</v>
      </c>
      <c r="AW82" s="1940">
        <f t="shared" si="13"/>
        <v>0</v>
      </c>
      <c r="AX82" s="855"/>
      <c r="AY82" s="7655">
        <f>SUM(AY83:AY89)</f>
        <v>0</v>
      </c>
      <c r="AZ82" s="855"/>
      <c r="BA82" s="1019"/>
      <c r="BB82" s="1039"/>
      <c r="BC82" s="1039"/>
      <c r="BD82" s="1039"/>
      <c r="BE82" s="1039"/>
      <c r="BF82" s="1039"/>
      <c r="BG82" s="1039"/>
      <c r="BH82" s="1039"/>
    </row>
    <row r="83" spans="1:60">
      <c r="A83" s="983"/>
      <c r="B83" s="203"/>
      <c r="C83" s="7659"/>
      <c r="D83" s="1021">
        <v>11.1</v>
      </c>
      <c r="E83" s="1020"/>
      <c r="F83" s="1020" t="s">
        <v>823</v>
      </c>
      <c r="G83" s="1021"/>
      <c r="H83" s="1026"/>
      <c r="I83" s="1023">
        <v>0</v>
      </c>
      <c r="J83" s="1023">
        <v>0</v>
      </c>
      <c r="K83" s="1023">
        <v>0</v>
      </c>
      <c r="L83" s="1023">
        <v>0</v>
      </c>
      <c r="M83" s="1023">
        <v>0</v>
      </c>
      <c r="N83" s="1023">
        <v>0</v>
      </c>
      <c r="O83" s="1023">
        <v>0</v>
      </c>
      <c r="P83" s="1023">
        <v>0</v>
      </c>
      <c r="Q83" s="1023">
        <v>0</v>
      </c>
      <c r="R83" s="1023">
        <v>0</v>
      </c>
      <c r="S83" s="1023">
        <v>0</v>
      </c>
      <c r="T83" s="1023">
        <v>0</v>
      </c>
      <c r="U83" s="1023">
        <v>0</v>
      </c>
      <c r="V83" s="1023">
        <v>0</v>
      </c>
      <c r="W83" s="1023">
        <v>0</v>
      </c>
      <c r="X83" s="1023">
        <v>0</v>
      </c>
      <c r="Y83" s="1023">
        <v>0</v>
      </c>
      <c r="Z83" s="1023">
        <v>0</v>
      </c>
      <c r="AA83" s="1023">
        <v>0</v>
      </c>
      <c r="AB83" s="1023">
        <v>0</v>
      </c>
      <c r="AC83" s="1023">
        <v>0</v>
      </c>
      <c r="AD83" s="1023">
        <v>0</v>
      </c>
      <c r="AE83" s="1023">
        <v>0</v>
      </c>
      <c r="AF83" s="1023">
        <v>0</v>
      </c>
      <c r="AG83" s="1023">
        <v>0</v>
      </c>
      <c r="AH83" s="1023">
        <v>0</v>
      </c>
      <c r="AI83" s="1023">
        <v>0</v>
      </c>
      <c r="AJ83" s="1023">
        <v>0</v>
      </c>
      <c r="AK83" s="1023">
        <v>0</v>
      </c>
      <c r="AL83" s="1023">
        <v>0</v>
      </c>
      <c r="AM83" s="1023">
        <v>0</v>
      </c>
      <c r="AN83" s="1023">
        <v>0</v>
      </c>
      <c r="AO83" s="1023">
        <v>0</v>
      </c>
      <c r="AP83" s="1023">
        <v>0</v>
      </c>
      <c r="AQ83" s="1023">
        <v>0</v>
      </c>
      <c r="AR83" s="1023">
        <v>0</v>
      </c>
      <c r="AS83" s="1023">
        <v>0</v>
      </c>
      <c r="AT83" s="1023">
        <v>0</v>
      </c>
      <c r="AU83" s="1023">
        <v>0</v>
      </c>
      <c r="AV83" s="1023">
        <v>0</v>
      </c>
      <c r="AW83" s="1941">
        <f t="shared" si="13"/>
        <v>0</v>
      </c>
      <c r="AX83" s="315"/>
      <c r="AY83" s="7657">
        <v>0</v>
      </c>
      <c r="AZ83" s="315"/>
      <c r="BA83" s="1024"/>
      <c r="BB83" s="1145"/>
      <c r="BC83" s="1145"/>
      <c r="BD83" s="1145"/>
      <c r="BE83" s="1145"/>
      <c r="BF83" s="1145"/>
      <c r="BG83" s="1145"/>
      <c r="BH83" s="1145"/>
    </row>
    <row r="84" spans="1:60">
      <c r="A84" s="983"/>
      <c r="B84" s="203"/>
      <c r="C84" s="7659"/>
      <c r="D84" s="1021">
        <v>11.2</v>
      </c>
      <c r="E84" s="1020"/>
      <c r="F84" s="1020" t="s">
        <v>824</v>
      </c>
      <c r="G84" s="1021"/>
      <c r="H84" s="1026"/>
      <c r="I84" s="1023">
        <v>0</v>
      </c>
      <c r="J84" s="1023">
        <v>0</v>
      </c>
      <c r="K84" s="1023">
        <v>0</v>
      </c>
      <c r="L84" s="1023">
        <v>0</v>
      </c>
      <c r="M84" s="1023">
        <v>0</v>
      </c>
      <c r="N84" s="1023">
        <v>0</v>
      </c>
      <c r="O84" s="1023">
        <v>0</v>
      </c>
      <c r="P84" s="1023">
        <v>0</v>
      </c>
      <c r="Q84" s="1023">
        <v>0</v>
      </c>
      <c r="R84" s="1023">
        <v>0</v>
      </c>
      <c r="S84" s="1023">
        <v>0</v>
      </c>
      <c r="T84" s="1023">
        <v>0</v>
      </c>
      <c r="U84" s="1023">
        <v>0</v>
      </c>
      <c r="V84" s="1023">
        <v>0</v>
      </c>
      <c r="W84" s="1023">
        <v>0</v>
      </c>
      <c r="X84" s="1023">
        <v>0</v>
      </c>
      <c r="Y84" s="1023">
        <v>0</v>
      </c>
      <c r="Z84" s="1023">
        <v>0</v>
      </c>
      <c r="AA84" s="1023">
        <v>0</v>
      </c>
      <c r="AB84" s="1023">
        <v>0</v>
      </c>
      <c r="AC84" s="1023">
        <v>0</v>
      </c>
      <c r="AD84" s="1023">
        <v>0</v>
      </c>
      <c r="AE84" s="1023">
        <v>0</v>
      </c>
      <c r="AF84" s="1023">
        <v>0</v>
      </c>
      <c r="AG84" s="1023">
        <v>0</v>
      </c>
      <c r="AH84" s="1023">
        <v>0</v>
      </c>
      <c r="AI84" s="1023">
        <v>0</v>
      </c>
      <c r="AJ84" s="1023">
        <v>0</v>
      </c>
      <c r="AK84" s="1023">
        <v>0</v>
      </c>
      <c r="AL84" s="1023">
        <v>0</v>
      </c>
      <c r="AM84" s="1023">
        <v>0</v>
      </c>
      <c r="AN84" s="1023">
        <v>0</v>
      </c>
      <c r="AO84" s="1023">
        <v>0</v>
      </c>
      <c r="AP84" s="1023">
        <v>0</v>
      </c>
      <c r="AQ84" s="1023">
        <v>0</v>
      </c>
      <c r="AR84" s="1023">
        <v>0</v>
      </c>
      <c r="AS84" s="1023">
        <v>0</v>
      </c>
      <c r="AT84" s="1023">
        <v>0</v>
      </c>
      <c r="AU84" s="1023">
        <v>0</v>
      </c>
      <c r="AV84" s="1023">
        <v>0</v>
      </c>
      <c r="AW84" s="1941">
        <f t="shared" si="13"/>
        <v>0</v>
      </c>
      <c r="AX84" s="315"/>
      <c r="AY84" s="7657">
        <v>0</v>
      </c>
      <c r="AZ84" s="315"/>
      <c r="BA84" s="1024"/>
      <c r="BB84" s="1145"/>
      <c r="BC84" s="1145"/>
      <c r="BD84" s="1145"/>
      <c r="BE84" s="1145"/>
      <c r="BF84" s="1145"/>
      <c r="BG84" s="1145"/>
      <c r="BH84" s="1145"/>
    </row>
    <row r="85" spans="1:60">
      <c r="A85" s="983"/>
      <c r="B85" s="203"/>
      <c r="C85" s="7659"/>
      <c r="D85" s="1021">
        <v>11.3</v>
      </c>
      <c r="E85" s="1020"/>
      <c r="F85" s="1020" t="s">
        <v>825</v>
      </c>
      <c r="G85" s="1021"/>
      <c r="H85" s="1026"/>
      <c r="I85" s="1023">
        <v>0</v>
      </c>
      <c r="J85" s="1023">
        <v>0</v>
      </c>
      <c r="K85" s="1023">
        <v>0</v>
      </c>
      <c r="L85" s="1023">
        <v>0</v>
      </c>
      <c r="M85" s="1023">
        <v>0</v>
      </c>
      <c r="N85" s="1023">
        <v>0</v>
      </c>
      <c r="O85" s="1023">
        <v>0</v>
      </c>
      <c r="P85" s="1023">
        <v>0</v>
      </c>
      <c r="Q85" s="1023">
        <v>0</v>
      </c>
      <c r="R85" s="1023">
        <v>0</v>
      </c>
      <c r="S85" s="1023">
        <v>0</v>
      </c>
      <c r="T85" s="1023">
        <v>0</v>
      </c>
      <c r="U85" s="1023">
        <v>0</v>
      </c>
      <c r="V85" s="1023">
        <v>0</v>
      </c>
      <c r="W85" s="1023">
        <v>0</v>
      </c>
      <c r="X85" s="1023">
        <v>0</v>
      </c>
      <c r="Y85" s="1023">
        <v>0</v>
      </c>
      <c r="Z85" s="1023">
        <v>0</v>
      </c>
      <c r="AA85" s="1023">
        <v>0</v>
      </c>
      <c r="AB85" s="1023">
        <v>0</v>
      </c>
      <c r="AC85" s="1023">
        <v>0</v>
      </c>
      <c r="AD85" s="1023">
        <v>0</v>
      </c>
      <c r="AE85" s="1023">
        <v>0</v>
      </c>
      <c r="AF85" s="1023">
        <v>0</v>
      </c>
      <c r="AG85" s="1023">
        <v>0</v>
      </c>
      <c r="AH85" s="1023">
        <v>0</v>
      </c>
      <c r="AI85" s="1023">
        <v>0</v>
      </c>
      <c r="AJ85" s="1023">
        <v>0</v>
      </c>
      <c r="AK85" s="1023">
        <v>0</v>
      </c>
      <c r="AL85" s="1023">
        <v>0</v>
      </c>
      <c r="AM85" s="1023">
        <v>0</v>
      </c>
      <c r="AN85" s="1023">
        <v>0</v>
      </c>
      <c r="AO85" s="1023">
        <v>0</v>
      </c>
      <c r="AP85" s="1023">
        <v>0</v>
      </c>
      <c r="AQ85" s="1023">
        <v>0</v>
      </c>
      <c r="AR85" s="1023">
        <v>0</v>
      </c>
      <c r="AS85" s="1023">
        <v>0</v>
      </c>
      <c r="AT85" s="1023">
        <v>0</v>
      </c>
      <c r="AU85" s="1023">
        <v>0</v>
      </c>
      <c r="AV85" s="1023">
        <v>0</v>
      </c>
      <c r="AW85" s="1941">
        <f t="shared" si="13"/>
        <v>0</v>
      </c>
      <c r="AX85" s="315"/>
      <c r="AY85" s="7657">
        <v>0</v>
      </c>
      <c r="AZ85" s="315"/>
      <c r="BA85" s="1024"/>
      <c r="BB85" s="1145"/>
      <c r="BC85" s="1145"/>
      <c r="BD85" s="1145"/>
      <c r="BE85" s="1145"/>
      <c r="BF85" s="1145"/>
      <c r="BG85" s="1145"/>
      <c r="BH85" s="1145"/>
    </row>
    <row r="86" spans="1:60">
      <c r="A86" s="983"/>
      <c r="B86" s="203"/>
      <c r="C86" s="7659"/>
      <c r="D86" s="1021">
        <v>11.4</v>
      </c>
      <c r="E86" s="1020"/>
      <c r="F86" s="1020" t="s">
        <v>771</v>
      </c>
      <c r="G86" s="1021"/>
      <c r="H86" s="1026"/>
      <c r="I86" s="1023">
        <v>0</v>
      </c>
      <c r="J86" s="1023">
        <v>0</v>
      </c>
      <c r="K86" s="1023">
        <v>0</v>
      </c>
      <c r="L86" s="1023">
        <v>0</v>
      </c>
      <c r="M86" s="1023">
        <v>0</v>
      </c>
      <c r="N86" s="1023">
        <v>0</v>
      </c>
      <c r="O86" s="1023">
        <v>0</v>
      </c>
      <c r="P86" s="1023">
        <v>0</v>
      </c>
      <c r="Q86" s="1023">
        <v>0</v>
      </c>
      <c r="R86" s="1023">
        <v>0</v>
      </c>
      <c r="S86" s="1023">
        <v>0</v>
      </c>
      <c r="T86" s="1023">
        <v>0</v>
      </c>
      <c r="U86" s="1023">
        <v>0</v>
      </c>
      <c r="V86" s="1023">
        <v>0</v>
      </c>
      <c r="W86" s="1023">
        <v>0</v>
      </c>
      <c r="X86" s="1023">
        <v>0</v>
      </c>
      <c r="Y86" s="1023">
        <v>0</v>
      </c>
      <c r="Z86" s="1023">
        <v>0</v>
      </c>
      <c r="AA86" s="1023">
        <v>0</v>
      </c>
      <c r="AB86" s="1023">
        <v>0</v>
      </c>
      <c r="AC86" s="1023">
        <v>0</v>
      </c>
      <c r="AD86" s="1023">
        <v>0</v>
      </c>
      <c r="AE86" s="1023">
        <v>0</v>
      </c>
      <c r="AF86" s="1023">
        <v>0</v>
      </c>
      <c r="AG86" s="1023">
        <v>0</v>
      </c>
      <c r="AH86" s="1023">
        <v>0</v>
      </c>
      <c r="AI86" s="1023">
        <v>0</v>
      </c>
      <c r="AJ86" s="1023">
        <v>0</v>
      </c>
      <c r="AK86" s="1023">
        <v>0</v>
      </c>
      <c r="AL86" s="1023">
        <v>0</v>
      </c>
      <c r="AM86" s="1023">
        <v>0</v>
      </c>
      <c r="AN86" s="1023">
        <v>0</v>
      </c>
      <c r="AO86" s="1023">
        <v>0</v>
      </c>
      <c r="AP86" s="1023">
        <v>0</v>
      </c>
      <c r="AQ86" s="1023">
        <v>0</v>
      </c>
      <c r="AR86" s="1023">
        <v>0</v>
      </c>
      <c r="AS86" s="1023">
        <v>0</v>
      </c>
      <c r="AT86" s="1023">
        <v>0</v>
      </c>
      <c r="AU86" s="1023">
        <v>0</v>
      </c>
      <c r="AV86" s="1023">
        <v>0</v>
      </c>
      <c r="AW86" s="1941">
        <f t="shared" si="13"/>
        <v>0</v>
      </c>
      <c r="AX86" s="315"/>
      <c r="AY86" s="7657">
        <v>0</v>
      </c>
      <c r="AZ86" s="315"/>
      <c r="BA86" s="1024"/>
      <c r="BB86" s="1145"/>
      <c r="BC86" s="1145"/>
      <c r="BD86" s="1145"/>
      <c r="BE86" s="1145"/>
      <c r="BF86" s="1145"/>
      <c r="BG86" s="1145"/>
      <c r="BH86" s="1145"/>
    </row>
    <row r="87" spans="1:60">
      <c r="A87" s="983"/>
      <c r="B87" s="203"/>
      <c r="C87" s="7659"/>
      <c r="D87" s="1021">
        <v>11.5</v>
      </c>
      <c r="E87" s="1020"/>
      <c r="F87" s="1020" t="s">
        <v>795</v>
      </c>
      <c r="G87" s="1021"/>
      <c r="H87" s="1026"/>
      <c r="I87" s="1023">
        <v>0</v>
      </c>
      <c r="J87" s="1023">
        <v>0</v>
      </c>
      <c r="K87" s="1023">
        <v>0</v>
      </c>
      <c r="L87" s="1023">
        <v>0</v>
      </c>
      <c r="M87" s="1023">
        <v>0</v>
      </c>
      <c r="N87" s="1023">
        <v>0</v>
      </c>
      <c r="O87" s="1023">
        <v>0</v>
      </c>
      <c r="P87" s="1023">
        <v>0</v>
      </c>
      <c r="Q87" s="1023">
        <v>0</v>
      </c>
      <c r="R87" s="1023">
        <v>0</v>
      </c>
      <c r="S87" s="1023">
        <v>0</v>
      </c>
      <c r="T87" s="1023">
        <v>0</v>
      </c>
      <c r="U87" s="1023">
        <v>0</v>
      </c>
      <c r="V87" s="1023">
        <v>0</v>
      </c>
      <c r="W87" s="1023">
        <v>0</v>
      </c>
      <c r="X87" s="1023">
        <v>0</v>
      </c>
      <c r="Y87" s="1023">
        <v>0</v>
      </c>
      <c r="Z87" s="1023">
        <v>0</v>
      </c>
      <c r="AA87" s="1023">
        <v>0</v>
      </c>
      <c r="AB87" s="1023">
        <v>0</v>
      </c>
      <c r="AC87" s="1023">
        <v>0</v>
      </c>
      <c r="AD87" s="1023">
        <v>0</v>
      </c>
      <c r="AE87" s="1023">
        <v>0</v>
      </c>
      <c r="AF87" s="1023">
        <v>0</v>
      </c>
      <c r="AG87" s="1023">
        <v>0</v>
      </c>
      <c r="AH87" s="1023">
        <v>0</v>
      </c>
      <c r="AI87" s="1023">
        <v>0</v>
      </c>
      <c r="AJ87" s="1023">
        <v>0</v>
      </c>
      <c r="AK87" s="1023">
        <v>0</v>
      </c>
      <c r="AL87" s="1023">
        <v>0</v>
      </c>
      <c r="AM87" s="1023">
        <v>0</v>
      </c>
      <c r="AN87" s="1023">
        <v>0</v>
      </c>
      <c r="AO87" s="1023">
        <v>0</v>
      </c>
      <c r="AP87" s="1023">
        <v>0</v>
      </c>
      <c r="AQ87" s="1023">
        <v>0</v>
      </c>
      <c r="AR87" s="1023">
        <v>0</v>
      </c>
      <c r="AS87" s="1023">
        <v>0</v>
      </c>
      <c r="AT87" s="1023">
        <v>0</v>
      </c>
      <c r="AU87" s="1023">
        <v>0</v>
      </c>
      <c r="AV87" s="1023">
        <v>0</v>
      </c>
      <c r="AW87" s="1941">
        <f t="shared" si="13"/>
        <v>0</v>
      </c>
      <c r="AX87" s="315"/>
      <c r="AY87" s="7657">
        <v>0</v>
      </c>
      <c r="AZ87" s="315"/>
      <c r="BA87" s="1024"/>
      <c r="BB87" s="1145"/>
      <c r="BC87" s="1145"/>
      <c r="BD87" s="1145"/>
      <c r="BE87" s="1145"/>
      <c r="BF87" s="1145"/>
      <c r="BG87" s="1145"/>
      <c r="BH87" s="1145"/>
    </row>
    <row r="88" spans="1:60">
      <c r="A88" s="983"/>
      <c r="B88" s="203"/>
      <c r="C88" s="7659"/>
      <c r="D88" s="1021">
        <v>11.6</v>
      </c>
      <c r="E88" s="1020"/>
      <c r="F88" s="1020" t="s">
        <v>797</v>
      </c>
      <c r="G88" s="1021"/>
      <c r="H88" s="1026"/>
      <c r="I88" s="1023">
        <v>0</v>
      </c>
      <c r="J88" s="1023">
        <v>0</v>
      </c>
      <c r="K88" s="1023">
        <v>0</v>
      </c>
      <c r="L88" s="1023">
        <v>0</v>
      </c>
      <c r="M88" s="1023">
        <v>0</v>
      </c>
      <c r="N88" s="1023">
        <v>0</v>
      </c>
      <c r="O88" s="1023">
        <v>0</v>
      </c>
      <c r="P88" s="1023">
        <v>0</v>
      </c>
      <c r="Q88" s="1023">
        <v>0</v>
      </c>
      <c r="R88" s="1023">
        <v>0</v>
      </c>
      <c r="S88" s="1023">
        <v>0</v>
      </c>
      <c r="T88" s="1023">
        <v>0</v>
      </c>
      <c r="U88" s="1023">
        <v>0</v>
      </c>
      <c r="V88" s="1023">
        <v>0</v>
      </c>
      <c r="W88" s="1023">
        <v>0</v>
      </c>
      <c r="X88" s="1023">
        <v>0</v>
      </c>
      <c r="Y88" s="1023">
        <v>0</v>
      </c>
      <c r="Z88" s="1023">
        <v>0</v>
      </c>
      <c r="AA88" s="1023">
        <v>0</v>
      </c>
      <c r="AB88" s="1023">
        <v>0</v>
      </c>
      <c r="AC88" s="1023">
        <v>0</v>
      </c>
      <c r="AD88" s="1023">
        <v>0</v>
      </c>
      <c r="AE88" s="1023">
        <v>0</v>
      </c>
      <c r="AF88" s="1023">
        <v>0</v>
      </c>
      <c r="AG88" s="1023">
        <v>0</v>
      </c>
      <c r="AH88" s="1023">
        <v>0</v>
      </c>
      <c r="AI88" s="1023">
        <v>0</v>
      </c>
      <c r="AJ88" s="1023">
        <v>0</v>
      </c>
      <c r="AK88" s="1023">
        <v>0</v>
      </c>
      <c r="AL88" s="1023">
        <v>0</v>
      </c>
      <c r="AM88" s="1023">
        <v>0</v>
      </c>
      <c r="AN88" s="1023">
        <v>0</v>
      </c>
      <c r="AO88" s="1023">
        <v>0</v>
      </c>
      <c r="AP88" s="1023">
        <v>0</v>
      </c>
      <c r="AQ88" s="1023">
        <v>0</v>
      </c>
      <c r="AR88" s="1023">
        <v>0</v>
      </c>
      <c r="AS88" s="1023">
        <v>0</v>
      </c>
      <c r="AT88" s="1023">
        <v>0</v>
      </c>
      <c r="AU88" s="1023">
        <v>0</v>
      </c>
      <c r="AV88" s="1023">
        <v>0</v>
      </c>
      <c r="AW88" s="1941">
        <f t="shared" si="13"/>
        <v>0</v>
      </c>
      <c r="AX88" s="315"/>
      <c r="AY88" s="7657">
        <v>0</v>
      </c>
      <c r="AZ88" s="315"/>
      <c r="BA88" s="1024"/>
      <c r="BB88" s="1145"/>
      <c r="BC88" s="1145"/>
      <c r="BD88" s="1145"/>
      <c r="BE88" s="1145"/>
      <c r="BF88" s="1145"/>
      <c r="BG88" s="1145"/>
      <c r="BH88" s="1145"/>
    </row>
    <row r="89" spans="1:60">
      <c r="A89" s="983"/>
      <c r="B89" s="203"/>
      <c r="C89" s="7659"/>
      <c r="D89" s="1021">
        <v>11.7</v>
      </c>
      <c r="E89" s="1020"/>
      <c r="F89" s="1020" t="s">
        <v>748</v>
      </c>
      <c r="G89" s="1021"/>
      <c r="H89" s="1026"/>
      <c r="I89" s="1023">
        <v>0</v>
      </c>
      <c r="J89" s="1023">
        <v>0</v>
      </c>
      <c r="K89" s="1023">
        <v>0</v>
      </c>
      <c r="L89" s="1023">
        <v>0</v>
      </c>
      <c r="M89" s="1023">
        <v>0</v>
      </c>
      <c r="N89" s="1023">
        <v>0</v>
      </c>
      <c r="O89" s="1023">
        <v>0</v>
      </c>
      <c r="P89" s="1023">
        <v>0</v>
      </c>
      <c r="Q89" s="1023">
        <v>0</v>
      </c>
      <c r="R89" s="1023">
        <v>0</v>
      </c>
      <c r="S89" s="1023">
        <v>0</v>
      </c>
      <c r="T89" s="1023">
        <v>0</v>
      </c>
      <c r="U89" s="1023">
        <v>0</v>
      </c>
      <c r="V89" s="1023">
        <v>0</v>
      </c>
      <c r="W89" s="1023">
        <v>0</v>
      </c>
      <c r="X89" s="1023">
        <v>0</v>
      </c>
      <c r="Y89" s="1023">
        <v>0</v>
      </c>
      <c r="Z89" s="1023">
        <v>0</v>
      </c>
      <c r="AA89" s="1023">
        <v>0</v>
      </c>
      <c r="AB89" s="1023">
        <v>0</v>
      </c>
      <c r="AC89" s="1023">
        <v>0</v>
      </c>
      <c r="AD89" s="1023">
        <v>0</v>
      </c>
      <c r="AE89" s="1023">
        <v>0</v>
      </c>
      <c r="AF89" s="1023">
        <v>0</v>
      </c>
      <c r="AG89" s="1023">
        <v>0</v>
      </c>
      <c r="AH89" s="1023">
        <v>0</v>
      </c>
      <c r="AI89" s="1023">
        <v>0</v>
      </c>
      <c r="AJ89" s="1023">
        <v>0</v>
      </c>
      <c r="AK89" s="1023">
        <v>0</v>
      </c>
      <c r="AL89" s="1023">
        <v>0</v>
      </c>
      <c r="AM89" s="1023">
        <v>0</v>
      </c>
      <c r="AN89" s="1023">
        <v>0</v>
      </c>
      <c r="AO89" s="1023">
        <v>0</v>
      </c>
      <c r="AP89" s="1023">
        <v>0</v>
      </c>
      <c r="AQ89" s="1023">
        <v>0</v>
      </c>
      <c r="AR89" s="1023">
        <v>0</v>
      </c>
      <c r="AS89" s="1023">
        <v>0</v>
      </c>
      <c r="AT89" s="1023">
        <v>0</v>
      </c>
      <c r="AU89" s="1023">
        <v>0</v>
      </c>
      <c r="AV89" s="1023">
        <v>0</v>
      </c>
      <c r="AW89" s="1941">
        <f t="shared" si="13"/>
        <v>0</v>
      </c>
      <c r="AX89" s="315"/>
      <c r="AY89" s="7657">
        <v>0</v>
      </c>
      <c r="AZ89" s="315"/>
      <c r="BA89" s="1024"/>
      <c r="BB89" s="1145"/>
      <c r="BC89" s="1145"/>
      <c r="BD89" s="1145"/>
      <c r="BE89" s="1145"/>
      <c r="BF89" s="1145"/>
      <c r="BG89" s="1145"/>
      <c r="BH89" s="1145"/>
    </row>
    <row r="90" spans="1:60">
      <c r="A90" s="983"/>
      <c r="B90" s="203"/>
      <c r="C90" s="7658">
        <v>12</v>
      </c>
      <c r="D90" s="1016"/>
      <c r="E90" s="1015" t="s">
        <v>826</v>
      </c>
      <c r="F90" s="1015"/>
      <c r="G90" s="1016"/>
      <c r="H90" s="1017"/>
      <c r="I90" s="1018">
        <f t="shared" ref="I90:AV90" si="15">SUM(I91:I93,I100,I103,I106,I121,I125:I127)</f>
        <v>0</v>
      </c>
      <c r="J90" s="1018">
        <f t="shared" si="15"/>
        <v>0</v>
      </c>
      <c r="K90" s="1018">
        <f t="shared" si="15"/>
        <v>0</v>
      </c>
      <c r="L90" s="1018">
        <f t="shared" si="15"/>
        <v>0</v>
      </c>
      <c r="M90" s="1018">
        <f t="shared" si="15"/>
        <v>0</v>
      </c>
      <c r="N90" s="1018">
        <f t="shared" si="15"/>
        <v>0</v>
      </c>
      <c r="O90" s="1018">
        <f t="shared" si="15"/>
        <v>0</v>
      </c>
      <c r="P90" s="1018">
        <f t="shared" si="15"/>
        <v>0</v>
      </c>
      <c r="Q90" s="1018">
        <f t="shared" si="15"/>
        <v>0</v>
      </c>
      <c r="R90" s="1018">
        <f t="shared" si="15"/>
        <v>0</v>
      </c>
      <c r="S90" s="1018">
        <f t="shared" si="15"/>
        <v>0</v>
      </c>
      <c r="T90" s="1018">
        <f t="shared" si="15"/>
        <v>0</v>
      </c>
      <c r="U90" s="1018">
        <f t="shared" si="15"/>
        <v>0</v>
      </c>
      <c r="V90" s="1018">
        <f t="shared" si="15"/>
        <v>0</v>
      </c>
      <c r="W90" s="1018">
        <f t="shared" si="15"/>
        <v>0</v>
      </c>
      <c r="X90" s="1018">
        <f t="shared" si="15"/>
        <v>0</v>
      </c>
      <c r="Y90" s="1018">
        <f t="shared" si="15"/>
        <v>0</v>
      </c>
      <c r="Z90" s="1018">
        <f t="shared" si="15"/>
        <v>0</v>
      </c>
      <c r="AA90" s="1018">
        <f t="shared" si="15"/>
        <v>0</v>
      </c>
      <c r="AB90" s="1018">
        <f t="shared" si="15"/>
        <v>0</v>
      </c>
      <c r="AC90" s="1018">
        <f t="shared" si="15"/>
        <v>0</v>
      </c>
      <c r="AD90" s="1018">
        <f t="shared" si="15"/>
        <v>0</v>
      </c>
      <c r="AE90" s="1018">
        <f t="shared" si="15"/>
        <v>0</v>
      </c>
      <c r="AF90" s="1018">
        <f t="shared" si="15"/>
        <v>0</v>
      </c>
      <c r="AG90" s="1018">
        <f t="shared" si="15"/>
        <v>0</v>
      </c>
      <c r="AH90" s="1018">
        <f t="shared" si="15"/>
        <v>0</v>
      </c>
      <c r="AI90" s="1018">
        <f t="shared" si="15"/>
        <v>0</v>
      </c>
      <c r="AJ90" s="1018">
        <f t="shared" si="15"/>
        <v>0</v>
      </c>
      <c r="AK90" s="1018">
        <f t="shared" si="15"/>
        <v>0</v>
      </c>
      <c r="AL90" s="1018">
        <f t="shared" si="15"/>
        <v>0</v>
      </c>
      <c r="AM90" s="1018">
        <f t="shared" si="15"/>
        <v>0</v>
      </c>
      <c r="AN90" s="1018">
        <f t="shared" si="15"/>
        <v>0</v>
      </c>
      <c r="AO90" s="1018">
        <f t="shared" si="15"/>
        <v>0</v>
      </c>
      <c r="AP90" s="1018">
        <f t="shared" si="15"/>
        <v>0</v>
      </c>
      <c r="AQ90" s="1018">
        <f t="shared" si="15"/>
        <v>0</v>
      </c>
      <c r="AR90" s="1018">
        <f t="shared" si="15"/>
        <v>0</v>
      </c>
      <c r="AS90" s="1018">
        <f t="shared" si="15"/>
        <v>0</v>
      </c>
      <c r="AT90" s="1018">
        <f t="shared" si="15"/>
        <v>0</v>
      </c>
      <c r="AU90" s="1018">
        <f t="shared" si="15"/>
        <v>0</v>
      </c>
      <c r="AV90" s="1018">
        <f t="shared" si="15"/>
        <v>0</v>
      </c>
      <c r="AW90" s="1940">
        <f t="shared" si="13"/>
        <v>0</v>
      </c>
      <c r="AX90" s="855"/>
      <c r="AY90" s="7655">
        <f>SUM(AY91:AY93,AY100,AY103,AY106,AY121,AY125:AY127)</f>
        <v>0</v>
      </c>
      <c r="AZ90" s="855"/>
      <c r="BA90" s="1019"/>
      <c r="BB90" s="1039"/>
      <c r="BC90" s="1039"/>
      <c r="BD90" s="1039"/>
      <c r="BE90" s="1039"/>
      <c r="BF90" s="1039"/>
      <c r="BG90" s="1039"/>
      <c r="BH90" s="1039"/>
    </row>
    <row r="91" spans="1:60">
      <c r="A91" s="983"/>
      <c r="B91" s="203"/>
      <c r="C91" s="7659"/>
      <c r="D91" s="1021">
        <v>12.1</v>
      </c>
      <c r="E91" s="1020"/>
      <c r="F91" s="1020" t="s">
        <v>827</v>
      </c>
      <c r="G91" s="1021"/>
      <c r="H91" s="1026"/>
      <c r="I91" s="1023"/>
      <c r="J91" s="1023">
        <v>0</v>
      </c>
      <c r="K91" s="1023">
        <v>0</v>
      </c>
      <c r="L91" s="1023">
        <v>0</v>
      </c>
      <c r="M91" s="1023">
        <v>0</v>
      </c>
      <c r="N91" s="1023">
        <v>0</v>
      </c>
      <c r="O91" s="1023">
        <v>0</v>
      </c>
      <c r="P91" s="1023">
        <v>0</v>
      </c>
      <c r="Q91" s="1023">
        <v>0</v>
      </c>
      <c r="R91" s="1023">
        <v>0</v>
      </c>
      <c r="S91" s="1023">
        <v>0</v>
      </c>
      <c r="T91" s="1023">
        <v>0</v>
      </c>
      <c r="U91" s="1023">
        <v>0</v>
      </c>
      <c r="V91" s="1023">
        <v>0</v>
      </c>
      <c r="W91" s="1023">
        <v>0</v>
      </c>
      <c r="X91" s="1023">
        <v>0</v>
      </c>
      <c r="Y91" s="1023">
        <v>0</v>
      </c>
      <c r="Z91" s="1023">
        <v>0</v>
      </c>
      <c r="AA91" s="1023">
        <v>0</v>
      </c>
      <c r="AB91" s="1023">
        <v>0</v>
      </c>
      <c r="AC91" s="1023">
        <v>0</v>
      </c>
      <c r="AD91" s="1023">
        <v>0</v>
      </c>
      <c r="AE91" s="1023">
        <v>0</v>
      </c>
      <c r="AF91" s="1023">
        <v>0</v>
      </c>
      <c r="AG91" s="1023">
        <v>0</v>
      </c>
      <c r="AH91" s="1023">
        <v>0</v>
      </c>
      <c r="AI91" s="1023">
        <v>0</v>
      </c>
      <c r="AJ91" s="1023">
        <v>0</v>
      </c>
      <c r="AK91" s="1023">
        <v>0</v>
      </c>
      <c r="AL91" s="1023">
        <v>0</v>
      </c>
      <c r="AM91" s="1023">
        <v>0</v>
      </c>
      <c r="AN91" s="1023">
        <v>0</v>
      </c>
      <c r="AO91" s="1023">
        <v>0</v>
      </c>
      <c r="AP91" s="1023">
        <v>0</v>
      </c>
      <c r="AQ91" s="1023">
        <v>0</v>
      </c>
      <c r="AR91" s="1023">
        <v>0</v>
      </c>
      <c r="AS91" s="1023">
        <v>0</v>
      </c>
      <c r="AT91" s="1023">
        <v>0</v>
      </c>
      <c r="AU91" s="1023">
        <v>0</v>
      </c>
      <c r="AV91" s="1023">
        <v>0</v>
      </c>
      <c r="AW91" s="1941">
        <f t="shared" si="13"/>
        <v>0</v>
      </c>
      <c r="AX91" s="315"/>
      <c r="AY91" s="7657">
        <v>0</v>
      </c>
      <c r="AZ91" s="315"/>
      <c r="BA91" s="1024"/>
      <c r="BB91" s="1145"/>
      <c r="BC91" s="1145"/>
      <c r="BD91" s="1145"/>
      <c r="BE91" s="1145"/>
      <c r="BF91" s="1145"/>
      <c r="BG91" s="1145"/>
      <c r="BH91" s="1145"/>
    </row>
    <row r="92" spans="1:60">
      <c r="A92" s="983"/>
      <c r="B92" s="203"/>
      <c r="C92" s="7659"/>
      <c r="D92" s="1021">
        <v>12.2</v>
      </c>
      <c r="E92" s="1021"/>
      <c r="F92" s="1021" t="s">
        <v>828</v>
      </c>
      <c r="G92" s="1021"/>
      <c r="H92" s="1026"/>
      <c r="I92" s="1023"/>
      <c r="J92" s="1023">
        <v>0</v>
      </c>
      <c r="K92" s="1023">
        <v>0</v>
      </c>
      <c r="L92" s="1023">
        <v>0</v>
      </c>
      <c r="M92" s="1023">
        <v>0</v>
      </c>
      <c r="N92" s="1023">
        <v>0</v>
      </c>
      <c r="O92" s="1023">
        <v>0</v>
      </c>
      <c r="P92" s="1023">
        <v>0</v>
      </c>
      <c r="Q92" s="1023">
        <v>0</v>
      </c>
      <c r="R92" s="1023">
        <v>0</v>
      </c>
      <c r="S92" s="1023">
        <v>0</v>
      </c>
      <c r="T92" s="1023">
        <v>0</v>
      </c>
      <c r="U92" s="1023">
        <v>0</v>
      </c>
      <c r="V92" s="1023">
        <v>0</v>
      </c>
      <c r="W92" s="1023">
        <v>0</v>
      </c>
      <c r="X92" s="1023">
        <v>0</v>
      </c>
      <c r="Y92" s="1023">
        <v>0</v>
      </c>
      <c r="Z92" s="1023">
        <v>0</v>
      </c>
      <c r="AA92" s="1023">
        <v>0</v>
      </c>
      <c r="AB92" s="1023">
        <v>0</v>
      </c>
      <c r="AC92" s="1023">
        <v>0</v>
      </c>
      <c r="AD92" s="1023">
        <v>0</v>
      </c>
      <c r="AE92" s="1023">
        <v>0</v>
      </c>
      <c r="AF92" s="1023">
        <v>0</v>
      </c>
      <c r="AG92" s="1023">
        <v>0</v>
      </c>
      <c r="AH92" s="1023">
        <v>0</v>
      </c>
      <c r="AI92" s="1023">
        <v>0</v>
      </c>
      <c r="AJ92" s="1023">
        <v>0</v>
      </c>
      <c r="AK92" s="1023">
        <v>0</v>
      </c>
      <c r="AL92" s="1023">
        <v>0</v>
      </c>
      <c r="AM92" s="1023">
        <v>0</v>
      </c>
      <c r="AN92" s="1023">
        <v>0</v>
      </c>
      <c r="AO92" s="1023">
        <v>0</v>
      </c>
      <c r="AP92" s="1023">
        <v>0</v>
      </c>
      <c r="AQ92" s="1023">
        <v>0</v>
      </c>
      <c r="AR92" s="1023">
        <v>0</v>
      </c>
      <c r="AS92" s="1023">
        <v>0</v>
      </c>
      <c r="AT92" s="1023">
        <v>0</v>
      </c>
      <c r="AU92" s="1023">
        <v>0</v>
      </c>
      <c r="AV92" s="1023">
        <v>0</v>
      </c>
      <c r="AW92" s="1941">
        <f t="shared" si="13"/>
        <v>0</v>
      </c>
      <c r="AX92" s="315"/>
      <c r="AY92" s="7657">
        <v>0</v>
      </c>
      <c r="AZ92" s="315"/>
      <c r="BA92" s="1024"/>
      <c r="BB92" s="1145"/>
      <c r="BC92" s="1145"/>
      <c r="BD92" s="1145"/>
      <c r="BE92" s="1145"/>
      <c r="BF92" s="1145"/>
      <c r="BG92" s="1145"/>
      <c r="BH92" s="1145"/>
    </row>
    <row r="93" spans="1:60">
      <c r="A93" s="983"/>
      <c r="B93" s="203"/>
      <c r="C93" s="7659"/>
      <c r="D93" s="1021">
        <v>12.3</v>
      </c>
      <c r="E93" s="1020"/>
      <c r="F93" s="1020" t="s">
        <v>829</v>
      </c>
      <c r="G93" s="1021"/>
      <c r="H93" s="1026"/>
      <c r="I93" s="1018">
        <f t="shared" ref="I93:AV93" si="16">SUM(I94,I97)</f>
        <v>0</v>
      </c>
      <c r="J93" s="1018">
        <f t="shared" si="16"/>
        <v>0</v>
      </c>
      <c r="K93" s="1018">
        <f t="shared" si="16"/>
        <v>0</v>
      </c>
      <c r="L93" s="1018">
        <f t="shared" si="16"/>
        <v>0</v>
      </c>
      <c r="M93" s="1018">
        <f t="shared" si="16"/>
        <v>0</v>
      </c>
      <c r="N93" s="1018">
        <f t="shared" si="16"/>
        <v>0</v>
      </c>
      <c r="O93" s="1018">
        <f t="shared" si="16"/>
        <v>0</v>
      </c>
      <c r="P93" s="1018">
        <f t="shared" si="16"/>
        <v>0</v>
      </c>
      <c r="Q93" s="1018">
        <f t="shared" si="16"/>
        <v>0</v>
      </c>
      <c r="R93" s="1018">
        <f t="shared" si="16"/>
        <v>0</v>
      </c>
      <c r="S93" s="1018">
        <f t="shared" si="16"/>
        <v>0</v>
      </c>
      <c r="T93" s="1018">
        <f t="shared" si="16"/>
        <v>0</v>
      </c>
      <c r="U93" s="1018">
        <f t="shared" si="16"/>
        <v>0</v>
      </c>
      <c r="V93" s="1018">
        <f t="shared" si="16"/>
        <v>0</v>
      </c>
      <c r="W93" s="1018">
        <f t="shared" si="16"/>
        <v>0</v>
      </c>
      <c r="X93" s="1018">
        <f t="shared" si="16"/>
        <v>0</v>
      </c>
      <c r="Y93" s="1018">
        <f t="shared" si="16"/>
        <v>0</v>
      </c>
      <c r="Z93" s="1018">
        <f t="shared" si="16"/>
        <v>0</v>
      </c>
      <c r="AA93" s="1018">
        <f t="shared" si="16"/>
        <v>0</v>
      </c>
      <c r="AB93" s="1018">
        <f t="shared" si="16"/>
        <v>0</v>
      </c>
      <c r="AC93" s="1018">
        <f t="shared" si="16"/>
        <v>0</v>
      </c>
      <c r="AD93" s="1018">
        <f t="shared" si="16"/>
        <v>0</v>
      </c>
      <c r="AE93" s="1018">
        <f t="shared" si="16"/>
        <v>0</v>
      </c>
      <c r="AF93" s="1018">
        <f t="shared" si="16"/>
        <v>0</v>
      </c>
      <c r="AG93" s="1018">
        <f t="shared" si="16"/>
        <v>0</v>
      </c>
      <c r="AH93" s="1018">
        <f t="shared" si="16"/>
        <v>0</v>
      </c>
      <c r="AI93" s="1018">
        <f t="shared" si="16"/>
        <v>0</v>
      </c>
      <c r="AJ93" s="1018">
        <f t="shared" si="16"/>
        <v>0</v>
      </c>
      <c r="AK93" s="1018">
        <f t="shared" si="16"/>
        <v>0</v>
      </c>
      <c r="AL93" s="1018">
        <f t="shared" si="16"/>
        <v>0</v>
      </c>
      <c r="AM93" s="1018">
        <f t="shared" si="16"/>
        <v>0</v>
      </c>
      <c r="AN93" s="1018">
        <f t="shared" si="16"/>
        <v>0</v>
      </c>
      <c r="AO93" s="1018">
        <f t="shared" si="16"/>
        <v>0</v>
      </c>
      <c r="AP93" s="1018">
        <f t="shared" si="16"/>
        <v>0</v>
      </c>
      <c r="AQ93" s="1018">
        <f t="shared" si="16"/>
        <v>0</v>
      </c>
      <c r="AR93" s="1018">
        <f t="shared" si="16"/>
        <v>0</v>
      </c>
      <c r="AS93" s="1018">
        <f t="shared" si="16"/>
        <v>0</v>
      </c>
      <c r="AT93" s="1018">
        <f t="shared" si="16"/>
        <v>0</v>
      </c>
      <c r="AU93" s="1018">
        <f t="shared" si="16"/>
        <v>0</v>
      </c>
      <c r="AV93" s="1018">
        <f t="shared" si="16"/>
        <v>0</v>
      </c>
      <c r="AW93" s="1940">
        <f t="shared" si="13"/>
        <v>0</v>
      </c>
      <c r="AX93" s="855"/>
      <c r="AY93" s="7655">
        <f>SUM(AY94,AY97)</f>
        <v>0</v>
      </c>
      <c r="AZ93" s="855"/>
      <c r="BA93" s="1019"/>
      <c r="BB93" s="1039"/>
      <c r="BC93" s="1039"/>
      <c r="BD93" s="1039"/>
      <c r="BE93" s="1039"/>
      <c r="BF93" s="1039"/>
      <c r="BG93" s="1039"/>
      <c r="BH93" s="1039"/>
    </row>
    <row r="94" spans="1:60">
      <c r="A94" s="983"/>
      <c r="B94" s="203"/>
      <c r="C94" s="7659"/>
      <c r="D94" s="1021"/>
      <c r="E94" s="1021" t="s">
        <v>830</v>
      </c>
      <c r="F94" s="1020"/>
      <c r="G94" s="1020" t="s">
        <v>779</v>
      </c>
      <c r="H94" s="1020"/>
      <c r="I94" s="1018">
        <f>SUM(I95:I96)</f>
        <v>0</v>
      </c>
      <c r="J94" s="1018">
        <f t="shared" ref="J94:AV94" si="17">SUM(J95:J96)</f>
        <v>0</v>
      </c>
      <c r="K94" s="1018">
        <f t="shared" si="17"/>
        <v>0</v>
      </c>
      <c r="L94" s="1018">
        <f t="shared" si="17"/>
        <v>0</v>
      </c>
      <c r="M94" s="1018">
        <f t="shared" si="17"/>
        <v>0</v>
      </c>
      <c r="N94" s="1018">
        <f t="shared" si="17"/>
        <v>0</v>
      </c>
      <c r="O94" s="1018">
        <f t="shared" si="17"/>
        <v>0</v>
      </c>
      <c r="P94" s="1018">
        <f t="shared" si="17"/>
        <v>0</v>
      </c>
      <c r="Q94" s="1018">
        <f t="shared" si="17"/>
        <v>0</v>
      </c>
      <c r="R94" s="1018">
        <f t="shared" si="17"/>
        <v>0</v>
      </c>
      <c r="S94" s="1018">
        <f t="shared" si="17"/>
        <v>0</v>
      </c>
      <c r="T94" s="1018">
        <f t="shared" si="17"/>
        <v>0</v>
      </c>
      <c r="U94" s="1018">
        <f t="shared" si="17"/>
        <v>0</v>
      </c>
      <c r="V94" s="1018">
        <f t="shared" si="17"/>
        <v>0</v>
      </c>
      <c r="W94" s="1018">
        <f t="shared" si="17"/>
        <v>0</v>
      </c>
      <c r="X94" s="1018">
        <f t="shared" si="17"/>
        <v>0</v>
      </c>
      <c r="Y94" s="1018">
        <f t="shared" si="17"/>
        <v>0</v>
      </c>
      <c r="Z94" s="1018">
        <f t="shared" si="17"/>
        <v>0</v>
      </c>
      <c r="AA94" s="1018">
        <f t="shared" si="17"/>
        <v>0</v>
      </c>
      <c r="AB94" s="1018">
        <f t="shared" si="17"/>
        <v>0</v>
      </c>
      <c r="AC94" s="1018">
        <f t="shared" si="17"/>
        <v>0</v>
      </c>
      <c r="AD94" s="1018">
        <f t="shared" si="17"/>
        <v>0</v>
      </c>
      <c r="AE94" s="1018">
        <f t="shared" si="17"/>
        <v>0</v>
      </c>
      <c r="AF94" s="1018">
        <f t="shared" si="17"/>
        <v>0</v>
      </c>
      <c r="AG94" s="1018">
        <f t="shared" si="17"/>
        <v>0</v>
      </c>
      <c r="AH94" s="1018">
        <f t="shared" si="17"/>
        <v>0</v>
      </c>
      <c r="AI94" s="1018">
        <f t="shared" si="17"/>
        <v>0</v>
      </c>
      <c r="AJ94" s="1018">
        <f t="shared" si="17"/>
        <v>0</v>
      </c>
      <c r="AK94" s="1018">
        <f t="shared" si="17"/>
        <v>0</v>
      </c>
      <c r="AL94" s="1018">
        <f t="shared" si="17"/>
        <v>0</v>
      </c>
      <c r="AM94" s="1018">
        <f t="shared" si="17"/>
        <v>0</v>
      </c>
      <c r="AN94" s="1018">
        <f t="shared" si="17"/>
        <v>0</v>
      </c>
      <c r="AO94" s="1018">
        <f t="shared" si="17"/>
        <v>0</v>
      </c>
      <c r="AP94" s="1018">
        <f t="shared" si="17"/>
        <v>0</v>
      </c>
      <c r="AQ94" s="1018">
        <f t="shared" si="17"/>
        <v>0</v>
      </c>
      <c r="AR94" s="1018">
        <f t="shared" si="17"/>
        <v>0</v>
      </c>
      <c r="AS94" s="1018">
        <f t="shared" si="17"/>
        <v>0</v>
      </c>
      <c r="AT94" s="1018">
        <f t="shared" si="17"/>
        <v>0</v>
      </c>
      <c r="AU94" s="1018">
        <f t="shared" si="17"/>
        <v>0</v>
      </c>
      <c r="AV94" s="1018">
        <f t="shared" si="17"/>
        <v>0</v>
      </c>
      <c r="AW94" s="1940">
        <f t="shared" si="13"/>
        <v>0</v>
      </c>
      <c r="AX94" s="855"/>
      <c r="AY94" s="7655">
        <f>SUM(AY95:AY96)</f>
        <v>0</v>
      </c>
      <c r="AZ94" s="855"/>
      <c r="BA94" s="1019"/>
      <c r="BB94" s="1039"/>
      <c r="BC94" s="1039"/>
      <c r="BD94" s="1039"/>
      <c r="BE94" s="1039"/>
      <c r="BF94" s="1039"/>
      <c r="BG94" s="1039"/>
      <c r="BH94" s="1039"/>
    </row>
    <row r="95" spans="1:60">
      <c r="A95" s="983"/>
      <c r="B95" s="203"/>
      <c r="C95" s="7659"/>
      <c r="D95" s="1021"/>
      <c r="E95" s="1021"/>
      <c r="F95" s="1021" t="s">
        <v>831</v>
      </c>
      <c r="G95" s="1020"/>
      <c r="H95" s="1020" t="s">
        <v>790</v>
      </c>
      <c r="I95" s="1023"/>
      <c r="J95" s="1023">
        <v>0</v>
      </c>
      <c r="K95" s="1023">
        <v>0</v>
      </c>
      <c r="L95" s="1023">
        <v>0</v>
      </c>
      <c r="M95" s="1023">
        <v>0</v>
      </c>
      <c r="N95" s="1023">
        <v>0</v>
      </c>
      <c r="O95" s="1023">
        <v>0</v>
      </c>
      <c r="P95" s="1023">
        <v>0</v>
      </c>
      <c r="Q95" s="1023">
        <v>0</v>
      </c>
      <c r="R95" s="1023">
        <v>0</v>
      </c>
      <c r="S95" s="1023">
        <v>0</v>
      </c>
      <c r="T95" s="1023">
        <v>0</v>
      </c>
      <c r="U95" s="1023">
        <v>0</v>
      </c>
      <c r="V95" s="1023">
        <v>0</v>
      </c>
      <c r="W95" s="1023">
        <v>0</v>
      </c>
      <c r="X95" s="1023">
        <v>0</v>
      </c>
      <c r="Y95" s="1023">
        <v>0</v>
      </c>
      <c r="Z95" s="1023">
        <v>0</v>
      </c>
      <c r="AA95" s="1023">
        <v>0</v>
      </c>
      <c r="AB95" s="1023">
        <v>0</v>
      </c>
      <c r="AC95" s="1023">
        <v>0</v>
      </c>
      <c r="AD95" s="1023">
        <v>0</v>
      </c>
      <c r="AE95" s="1023">
        <v>0</v>
      </c>
      <c r="AF95" s="1023">
        <v>0</v>
      </c>
      <c r="AG95" s="1023">
        <v>0</v>
      </c>
      <c r="AH95" s="1023">
        <v>0</v>
      </c>
      <c r="AI95" s="1023">
        <v>0</v>
      </c>
      <c r="AJ95" s="1023">
        <v>0</v>
      </c>
      <c r="AK95" s="1023">
        <v>0</v>
      </c>
      <c r="AL95" s="1023">
        <v>0</v>
      </c>
      <c r="AM95" s="1023">
        <v>0</v>
      </c>
      <c r="AN95" s="1023">
        <v>0</v>
      </c>
      <c r="AO95" s="1023">
        <v>0</v>
      </c>
      <c r="AP95" s="1023">
        <v>0</v>
      </c>
      <c r="AQ95" s="1023">
        <v>0</v>
      </c>
      <c r="AR95" s="1023">
        <v>0</v>
      </c>
      <c r="AS95" s="1023">
        <v>0</v>
      </c>
      <c r="AT95" s="1023">
        <v>0</v>
      </c>
      <c r="AU95" s="1023">
        <v>0</v>
      </c>
      <c r="AV95" s="1023">
        <v>0</v>
      </c>
      <c r="AW95" s="1941">
        <f t="shared" si="13"/>
        <v>0</v>
      </c>
      <c r="AX95" s="315"/>
      <c r="AY95" s="7657">
        <v>0</v>
      </c>
      <c r="AZ95" s="315"/>
      <c r="BA95" s="1024"/>
      <c r="BB95" s="1145"/>
      <c r="BC95" s="1145"/>
      <c r="BD95" s="1145"/>
      <c r="BE95" s="1145"/>
      <c r="BF95" s="1145"/>
      <c r="BG95" s="1145"/>
      <c r="BH95" s="1145"/>
    </row>
    <row r="96" spans="1:60">
      <c r="A96" s="983"/>
      <c r="B96" s="203"/>
      <c r="C96" s="7659"/>
      <c r="D96" s="1021"/>
      <c r="E96" s="1021"/>
      <c r="F96" s="1021" t="s">
        <v>832</v>
      </c>
      <c r="G96" s="1020"/>
      <c r="H96" s="1020" t="s">
        <v>792</v>
      </c>
      <c r="I96" s="1023"/>
      <c r="J96" s="1023">
        <v>0</v>
      </c>
      <c r="K96" s="1023">
        <v>0</v>
      </c>
      <c r="L96" s="1023">
        <v>0</v>
      </c>
      <c r="M96" s="1023">
        <v>0</v>
      </c>
      <c r="N96" s="1023">
        <v>0</v>
      </c>
      <c r="O96" s="1023">
        <v>0</v>
      </c>
      <c r="P96" s="1023">
        <v>0</v>
      </c>
      <c r="Q96" s="1023">
        <v>0</v>
      </c>
      <c r="R96" s="1023">
        <v>0</v>
      </c>
      <c r="S96" s="1023">
        <v>0</v>
      </c>
      <c r="T96" s="1023">
        <v>0</v>
      </c>
      <c r="U96" s="1023">
        <v>0</v>
      </c>
      <c r="V96" s="1023">
        <v>0</v>
      </c>
      <c r="W96" s="1023">
        <v>0</v>
      </c>
      <c r="X96" s="1023">
        <v>0</v>
      </c>
      <c r="Y96" s="1023">
        <v>0</v>
      </c>
      <c r="Z96" s="1023">
        <v>0</v>
      </c>
      <c r="AA96" s="1023">
        <v>0</v>
      </c>
      <c r="AB96" s="1023">
        <v>0</v>
      </c>
      <c r="AC96" s="1023">
        <v>0</v>
      </c>
      <c r="AD96" s="1023">
        <v>0</v>
      </c>
      <c r="AE96" s="1023">
        <v>0</v>
      </c>
      <c r="AF96" s="1023">
        <v>0</v>
      </c>
      <c r="AG96" s="1023">
        <v>0</v>
      </c>
      <c r="AH96" s="1023">
        <v>0</v>
      </c>
      <c r="AI96" s="1023">
        <v>0</v>
      </c>
      <c r="AJ96" s="1023">
        <v>0</v>
      </c>
      <c r="AK96" s="1023">
        <v>0</v>
      </c>
      <c r="AL96" s="1023">
        <v>0</v>
      </c>
      <c r="AM96" s="1023">
        <v>0</v>
      </c>
      <c r="AN96" s="1023">
        <v>0</v>
      </c>
      <c r="AO96" s="1023">
        <v>0</v>
      </c>
      <c r="AP96" s="1023">
        <v>0</v>
      </c>
      <c r="AQ96" s="1023">
        <v>0</v>
      </c>
      <c r="AR96" s="1023">
        <v>0</v>
      </c>
      <c r="AS96" s="1023">
        <v>0</v>
      </c>
      <c r="AT96" s="1023">
        <v>0</v>
      </c>
      <c r="AU96" s="1023">
        <v>0</v>
      </c>
      <c r="AV96" s="1023">
        <v>0</v>
      </c>
      <c r="AW96" s="1941">
        <f t="shared" si="13"/>
        <v>0</v>
      </c>
      <c r="AX96" s="315"/>
      <c r="AY96" s="7657">
        <v>0</v>
      </c>
      <c r="AZ96" s="315"/>
      <c r="BA96" s="1024"/>
      <c r="BB96" s="1145"/>
      <c r="BC96" s="1145"/>
      <c r="BD96" s="1145"/>
      <c r="BE96" s="1145"/>
      <c r="BF96" s="1145"/>
      <c r="BG96" s="1145"/>
      <c r="BH96" s="1145"/>
    </row>
    <row r="97" spans="1:60">
      <c r="A97" s="983"/>
      <c r="B97" s="203"/>
      <c r="C97" s="7659"/>
      <c r="D97" s="1021"/>
      <c r="E97" s="1021" t="s">
        <v>833</v>
      </c>
      <c r="F97" s="1020"/>
      <c r="G97" s="1020" t="s">
        <v>834</v>
      </c>
      <c r="H97" s="1020"/>
      <c r="I97" s="1018">
        <f t="shared" ref="I97:AV97" si="18">SUM(I98:I99)</f>
        <v>0</v>
      </c>
      <c r="J97" s="1018">
        <f t="shared" si="18"/>
        <v>0</v>
      </c>
      <c r="K97" s="1018">
        <f t="shared" si="18"/>
        <v>0</v>
      </c>
      <c r="L97" s="1018">
        <f t="shared" si="18"/>
        <v>0</v>
      </c>
      <c r="M97" s="1018">
        <f t="shared" si="18"/>
        <v>0</v>
      </c>
      <c r="N97" s="1018">
        <f t="shared" si="18"/>
        <v>0</v>
      </c>
      <c r="O97" s="1018">
        <f t="shared" si="18"/>
        <v>0</v>
      </c>
      <c r="P97" s="1018">
        <f t="shared" si="18"/>
        <v>0</v>
      </c>
      <c r="Q97" s="1018">
        <f t="shared" si="18"/>
        <v>0</v>
      </c>
      <c r="R97" s="1018">
        <f t="shared" si="18"/>
        <v>0</v>
      </c>
      <c r="S97" s="1018">
        <f t="shared" si="18"/>
        <v>0</v>
      </c>
      <c r="T97" s="1018">
        <f t="shared" si="18"/>
        <v>0</v>
      </c>
      <c r="U97" s="1018">
        <f t="shared" si="18"/>
        <v>0</v>
      </c>
      <c r="V97" s="1018">
        <f t="shared" si="18"/>
        <v>0</v>
      </c>
      <c r="W97" s="1018">
        <f t="shared" si="18"/>
        <v>0</v>
      </c>
      <c r="X97" s="1018">
        <f t="shared" si="18"/>
        <v>0</v>
      </c>
      <c r="Y97" s="1018">
        <f t="shared" si="18"/>
        <v>0</v>
      </c>
      <c r="Z97" s="1018">
        <f t="shared" si="18"/>
        <v>0</v>
      </c>
      <c r="AA97" s="1018">
        <f t="shared" si="18"/>
        <v>0</v>
      </c>
      <c r="AB97" s="1018">
        <f t="shared" si="18"/>
        <v>0</v>
      </c>
      <c r="AC97" s="1018">
        <f t="shared" si="18"/>
        <v>0</v>
      </c>
      <c r="AD97" s="1018">
        <f t="shared" si="18"/>
        <v>0</v>
      </c>
      <c r="AE97" s="1018">
        <f t="shared" si="18"/>
        <v>0</v>
      </c>
      <c r="AF97" s="1018">
        <f t="shared" si="18"/>
        <v>0</v>
      </c>
      <c r="AG97" s="1018">
        <f t="shared" si="18"/>
        <v>0</v>
      </c>
      <c r="AH97" s="1018">
        <f t="shared" si="18"/>
        <v>0</v>
      </c>
      <c r="AI97" s="1018">
        <f t="shared" si="18"/>
        <v>0</v>
      </c>
      <c r="AJ97" s="1018">
        <f t="shared" si="18"/>
        <v>0</v>
      </c>
      <c r="AK97" s="1018">
        <f t="shared" si="18"/>
        <v>0</v>
      </c>
      <c r="AL97" s="1018">
        <f t="shared" si="18"/>
        <v>0</v>
      </c>
      <c r="AM97" s="1018">
        <f t="shared" si="18"/>
        <v>0</v>
      </c>
      <c r="AN97" s="1018">
        <f t="shared" si="18"/>
        <v>0</v>
      </c>
      <c r="AO97" s="1018">
        <f t="shared" si="18"/>
        <v>0</v>
      </c>
      <c r="AP97" s="1018">
        <f t="shared" si="18"/>
        <v>0</v>
      </c>
      <c r="AQ97" s="1018">
        <f t="shared" si="18"/>
        <v>0</v>
      </c>
      <c r="AR97" s="1018">
        <f t="shared" si="18"/>
        <v>0</v>
      </c>
      <c r="AS97" s="1018">
        <f t="shared" si="18"/>
        <v>0</v>
      </c>
      <c r="AT97" s="1018">
        <f t="shared" si="18"/>
        <v>0</v>
      </c>
      <c r="AU97" s="1018">
        <f t="shared" si="18"/>
        <v>0</v>
      </c>
      <c r="AV97" s="1018">
        <f t="shared" si="18"/>
        <v>0</v>
      </c>
      <c r="AW97" s="1940">
        <f t="shared" si="13"/>
        <v>0</v>
      </c>
      <c r="AX97" s="855"/>
      <c r="AY97" s="7655">
        <f>SUM(AY98:AY99)</f>
        <v>0</v>
      </c>
      <c r="AZ97" s="855"/>
      <c r="BA97" s="1019"/>
      <c r="BB97" s="1039"/>
      <c r="BC97" s="1039"/>
      <c r="BD97" s="1039"/>
      <c r="BE97" s="1039"/>
      <c r="BF97" s="1039"/>
      <c r="BG97" s="1039"/>
      <c r="BH97" s="1039"/>
    </row>
    <row r="98" spans="1:60">
      <c r="A98" s="983"/>
      <c r="B98" s="203"/>
      <c r="C98" s="7659"/>
      <c r="D98" s="1021"/>
      <c r="E98" s="1021"/>
      <c r="F98" s="1021" t="s">
        <v>835</v>
      </c>
      <c r="G98" s="1020"/>
      <c r="H98" s="1020" t="s">
        <v>790</v>
      </c>
      <c r="I98" s="1023"/>
      <c r="J98" s="1023">
        <v>0</v>
      </c>
      <c r="K98" s="1023">
        <v>0</v>
      </c>
      <c r="L98" s="1023">
        <v>0</v>
      </c>
      <c r="M98" s="1023">
        <v>0</v>
      </c>
      <c r="N98" s="1023">
        <v>0</v>
      </c>
      <c r="O98" s="1023">
        <v>0</v>
      </c>
      <c r="P98" s="1023">
        <v>0</v>
      </c>
      <c r="Q98" s="1023">
        <v>0</v>
      </c>
      <c r="R98" s="1023">
        <v>0</v>
      </c>
      <c r="S98" s="1023">
        <v>0</v>
      </c>
      <c r="T98" s="1023">
        <v>0</v>
      </c>
      <c r="U98" s="1023">
        <v>0</v>
      </c>
      <c r="V98" s="1023">
        <v>0</v>
      </c>
      <c r="W98" s="1023">
        <v>0</v>
      </c>
      <c r="X98" s="1023">
        <v>0</v>
      </c>
      <c r="Y98" s="1023">
        <v>0</v>
      </c>
      <c r="Z98" s="1023">
        <v>0</v>
      </c>
      <c r="AA98" s="1023">
        <v>0</v>
      </c>
      <c r="AB98" s="1023">
        <v>0</v>
      </c>
      <c r="AC98" s="1023">
        <v>0</v>
      </c>
      <c r="AD98" s="1023">
        <v>0</v>
      </c>
      <c r="AE98" s="1023">
        <v>0</v>
      </c>
      <c r="AF98" s="1023">
        <v>0</v>
      </c>
      <c r="AG98" s="1023">
        <v>0</v>
      </c>
      <c r="AH98" s="1023">
        <v>0</v>
      </c>
      <c r="AI98" s="1023">
        <v>0</v>
      </c>
      <c r="AJ98" s="1023">
        <v>0</v>
      </c>
      <c r="AK98" s="1023">
        <v>0</v>
      </c>
      <c r="AL98" s="1023">
        <v>0</v>
      </c>
      <c r="AM98" s="1023">
        <v>0</v>
      </c>
      <c r="AN98" s="1023">
        <v>0</v>
      </c>
      <c r="AO98" s="1023">
        <v>0</v>
      </c>
      <c r="AP98" s="1023">
        <v>0</v>
      </c>
      <c r="AQ98" s="1023">
        <v>0</v>
      </c>
      <c r="AR98" s="1023">
        <v>0</v>
      </c>
      <c r="AS98" s="1023">
        <v>0</v>
      </c>
      <c r="AT98" s="1023">
        <v>0</v>
      </c>
      <c r="AU98" s="1023">
        <v>0</v>
      </c>
      <c r="AV98" s="1023">
        <v>0</v>
      </c>
      <c r="AW98" s="1941">
        <f t="shared" si="13"/>
        <v>0</v>
      </c>
      <c r="AX98" s="315"/>
      <c r="AY98" s="7657">
        <v>0</v>
      </c>
      <c r="AZ98" s="315"/>
      <c r="BA98" s="1024"/>
      <c r="BB98" s="1145"/>
      <c r="BC98" s="1145"/>
      <c r="BD98" s="1145"/>
      <c r="BE98" s="1145"/>
      <c r="BF98" s="1145"/>
      <c r="BG98" s="1145"/>
      <c r="BH98" s="1145"/>
    </row>
    <row r="99" spans="1:60">
      <c r="A99" s="983"/>
      <c r="B99" s="203"/>
      <c r="C99" s="7659"/>
      <c r="D99" s="1021"/>
      <c r="E99" s="1021"/>
      <c r="F99" s="1021" t="s">
        <v>836</v>
      </c>
      <c r="G99" s="1020"/>
      <c r="H99" s="1020" t="s">
        <v>792</v>
      </c>
      <c r="I99" s="1023"/>
      <c r="J99" s="1023">
        <v>0</v>
      </c>
      <c r="K99" s="1023">
        <v>0</v>
      </c>
      <c r="L99" s="1023">
        <v>0</v>
      </c>
      <c r="M99" s="1023">
        <v>0</v>
      </c>
      <c r="N99" s="1023">
        <v>0</v>
      </c>
      <c r="O99" s="1023">
        <v>0</v>
      </c>
      <c r="P99" s="1023">
        <v>0</v>
      </c>
      <c r="Q99" s="1023">
        <v>0</v>
      </c>
      <c r="R99" s="1023">
        <v>0</v>
      </c>
      <c r="S99" s="1023">
        <v>0</v>
      </c>
      <c r="T99" s="1023">
        <v>0</v>
      </c>
      <c r="U99" s="1023">
        <v>0</v>
      </c>
      <c r="V99" s="1023">
        <v>0</v>
      </c>
      <c r="W99" s="1023">
        <v>0</v>
      </c>
      <c r="X99" s="1023">
        <v>0</v>
      </c>
      <c r="Y99" s="1023">
        <v>0</v>
      </c>
      <c r="Z99" s="1023">
        <v>0</v>
      </c>
      <c r="AA99" s="1023">
        <v>0</v>
      </c>
      <c r="AB99" s="1023">
        <v>0</v>
      </c>
      <c r="AC99" s="1023">
        <v>0</v>
      </c>
      <c r="AD99" s="1023">
        <v>0</v>
      </c>
      <c r="AE99" s="1023">
        <v>0</v>
      </c>
      <c r="AF99" s="1023">
        <v>0</v>
      </c>
      <c r="AG99" s="1023">
        <v>0</v>
      </c>
      <c r="AH99" s="1023">
        <v>0</v>
      </c>
      <c r="AI99" s="1023">
        <v>0</v>
      </c>
      <c r="AJ99" s="1023">
        <v>0</v>
      </c>
      <c r="AK99" s="1023">
        <v>0</v>
      </c>
      <c r="AL99" s="1023">
        <v>0</v>
      </c>
      <c r="AM99" s="1023">
        <v>0</v>
      </c>
      <c r="AN99" s="1023">
        <v>0</v>
      </c>
      <c r="AO99" s="1023">
        <v>0</v>
      </c>
      <c r="AP99" s="1023">
        <v>0</v>
      </c>
      <c r="AQ99" s="1023">
        <v>0</v>
      </c>
      <c r="AR99" s="1023">
        <v>0</v>
      </c>
      <c r="AS99" s="1023">
        <v>0</v>
      </c>
      <c r="AT99" s="1023">
        <v>0</v>
      </c>
      <c r="AU99" s="1023">
        <v>0</v>
      </c>
      <c r="AV99" s="1023">
        <v>0</v>
      </c>
      <c r="AW99" s="1941">
        <f t="shared" si="13"/>
        <v>0</v>
      </c>
      <c r="AX99" s="315"/>
      <c r="AY99" s="7657">
        <v>0</v>
      </c>
      <c r="AZ99" s="315"/>
      <c r="BA99" s="1024"/>
      <c r="BB99" s="1145"/>
      <c r="BC99" s="1145"/>
      <c r="BD99" s="1145"/>
      <c r="BE99" s="1145"/>
      <c r="BF99" s="1145"/>
      <c r="BG99" s="1145"/>
      <c r="BH99" s="1145"/>
    </row>
    <row r="100" spans="1:60">
      <c r="A100" s="983"/>
      <c r="B100" s="203"/>
      <c r="C100" s="7659"/>
      <c r="D100" s="1021">
        <v>12.4</v>
      </c>
      <c r="E100" s="1021"/>
      <c r="F100" s="1020" t="s">
        <v>837</v>
      </c>
      <c r="G100" s="1020"/>
      <c r="H100" s="1026"/>
      <c r="I100" s="1018">
        <f t="shared" ref="I100:AV100" si="19">SUM(I101:I102)</f>
        <v>0</v>
      </c>
      <c r="J100" s="1018">
        <f t="shared" si="19"/>
        <v>0</v>
      </c>
      <c r="K100" s="1018">
        <f t="shared" si="19"/>
        <v>0</v>
      </c>
      <c r="L100" s="1018">
        <f t="shared" si="19"/>
        <v>0</v>
      </c>
      <c r="M100" s="1018">
        <f t="shared" si="19"/>
        <v>0</v>
      </c>
      <c r="N100" s="1018">
        <f t="shared" si="19"/>
        <v>0</v>
      </c>
      <c r="O100" s="1018">
        <f t="shared" si="19"/>
        <v>0</v>
      </c>
      <c r="P100" s="1018">
        <f t="shared" si="19"/>
        <v>0</v>
      </c>
      <c r="Q100" s="1018">
        <f t="shared" si="19"/>
        <v>0</v>
      </c>
      <c r="R100" s="1018">
        <f t="shared" si="19"/>
        <v>0</v>
      </c>
      <c r="S100" s="1018">
        <f t="shared" si="19"/>
        <v>0</v>
      </c>
      <c r="T100" s="1018">
        <f t="shared" si="19"/>
        <v>0</v>
      </c>
      <c r="U100" s="1018">
        <f t="shared" si="19"/>
        <v>0</v>
      </c>
      <c r="V100" s="1018">
        <f t="shared" si="19"/>
        <v>0</v>
      </c>
      <c r="W100" s="1018">
        <f t="shared" si="19"/>
        <v>0</v>
      </c>
      <c r="X100" s="1018">
        <f t="shared" si="19"/>
        <v>0</v>
      </c>
      <c r="Y100" s="1018">
        <f t="shared" si="19"/>
        <v>0</v>
      </c>
      <c r="Z100" s="1018">
        <f t="shared" si="19"/>
        <v>0</v>
      </c>
      <c r="AA100" s="1018">
        <f t="shared" si="19"/>
        <v>0</v>
      </c>
      <c r="AB100" s="1018">
        <f t="shared" si="19"/>
        <v>0</v>
      </c>
      <c r="AC100" s="1018">
        <f t="shared" si="19"/>
        <v>0</v>
      </c>
      <c r="AD100" s="1018">
        <f t="shared" si="19"/>
        <v>0</v>
      </c>
      <c r="AE100" s="1018">
        <f t="shared" si="19"/>
        <v>0</v>
      </c>
      <c r="AF100" s="1018">
        <f t="shared" si="19"/>
        <v>0</v>
      </c>
      <c r="AG100" s="1018">
        <f t="shared" si="19"/>
        <v>0</v>
      </c>
      <c r="AH100" s="1018">
        <f t="shared" si="19"/>
        <v>0</v>
      </c>
      <c r="AI100" s="1018">
        <f t="shared" si="19"/>
        <v>0</v>
      </c>
      <c r="AJ100" s="1018">
        <f t="shared" si="19"/>
        <v>0</v>
      </c>
      <c r="AK100" s="1018">
        <f t="shared" si="19"/>
        <v>0</v>
      </c>
      <c r="AL100" s="1018">
        <f t="shared" si="19"/>
        <v>0</v>
      </c>
      <c r="AM100" s="1018">
        <f t="shared" si="19"/>
        <v>0</v>
      </c>
      <c r="AN100" s="1018">
        <f t="shared" si="19"/>
        <v>0</v>
      </c>
      <c r="AO100" s="1018">
        <f t="shared" si="19"/>
        <v>0</v>
      </c>
      <c r="AP100" s="1018">
        <f t="shared" si="19"/>
        <v>0</v>
      </c>
      <c r="AQ100" s="1018">
        <f t="shared" si="19"/>
        <v>0</v>
      </c>
      <c r="AR100" s="1018">
        <f t="shared" si="19"/>
        <v>0</v>
      </c>
      <c r="AS100" s="1018">
        <f t="shared" si="19"/>
        <v>0</v>
      </c>
      <c r="AT100" s="1018">
        <f t="shared" si="19"/>
        <v>0</v>
      </c>
      <c r="AU100" s="1018">
        <f t="shared" si="19"/>
        <v>0</v>
      </c>
      <c r="AV100" s="1018">
        <f t="shared" si="19"/>
        <v>0</v>
      </c>
      <c r="AW100" s="1940">
        <f t="shared" si="13"/>
        <v>0</v>
      </c>
      <c r="AX100" s="855"/>
      <c r="AY100" s="7655">
        <f>SUM(AY101:AY102)</f>
        <v>0</v>
      </c>
      <c r="AZ100" s="855"/>
      <c r="BA100" s="1019"/>
      <c r="BB100" s="1039"/>
      <c r="BC100" s="1039"/>
      <c r="BD100" s="1039"/>
      <c r="BE100" s="1039"/>
      <c r="BF100" s="1039"/>
      <c r="BG100" s="1039"/>
      <c r="BH100" s="1039"/>
    </row>
    <row r="101" spans="1:60">
      <c r="A101" s="983"/>
      <c r="B101" s="203"/>
      <c r="C101" s="7659"/>
      <c r="D101" s="1021"/>
      <c r="E101" s="1021" t="s">
        <v>838</v>
      </c>
      <c r="F101" s="1020"/>
      <c r="G101" s="1020" t="s">
        <v>823</v>
      </c>
      <c r="H101" s="1027"/>
      <c r="I101" s="1023"/>
      <c r="J101" s="1023">
        <v>0</v>
      </c>
      <c r="K101" s="1023">
        <v>0</v>
      </c>
      <c r="L101" s="1023">
        <v>0</v>
      </c>
      <c r="M101" s="1023">
        <v>0</v>
      </c>
      <c r="N101" s="1023">
        <v>0</v>
      </c>
      <c r="O101" s="1023">
        <v>0</v>
      </c>
      <c r="P101" s="1023">
        <v>0</v>
      </c>
      <c r="Q101" s="1023">
        <v>0</v>
      </c>
      <c r="R101" s="1023">
        <v>0</v>
      </c>
      <c r="S101" s="1023">
        <v>0</v>
      </c>
      <c r="T101" s="1023">
        <v>0</v>
      </c>
      <c r="U101" s="1023">
        <v>0</v>
      </c>
      <c r="V101" s="1023">
        <v>0</v>
      </c>
      <c r="W101" s="1023">
        <v>0</v>
      </c>
      <c r="X101" s="1023">
        <v>0</v>
      </c>
      <c r="Y101" s="1023">
        <v>0</v>
      </c>
      <c r="Z101" s="1023">
        <v>0</v>
      </c>
      <c r="AA101" s="1023">
        <v>0</v>
      </c>
      <c r="AB101" s="1023">
        <v>0</v>
      </c>
      <c r="AC101" s="1023">
        <v>0</v>
      </c>
      <c r="AD101" s="1023">
        <v>0</v>
      </c>
      <c r="AE101" s="1023">
        <v>0</v>
      </c>
      <c r="AF101" s="1023">
        <v>0</v>
      </c>
      <c r="AG101" s="1023">
        <v>0</v>
      </c>
      <c r="AH101" s="1023">
        <v>0</v>
      </c>
      <c r="AI101" s="1023">
        <v>0</v>
      </c>
      <c r="AJ101" s="1023">
        <v>0</v>
      </c>
      <c r="AK101" s="1023">
        <v>0</v>
      </c>
      <c r="AL101" s="1023">
        <v>0</v>
      </c>
      <c r="AM101" s="1023">
        <v>0</v>
      </c>
      <c r="AN101" s="1023">
        <v>0</v>
      </c>
      <c r="AO101" s="1023">
        <v>0</v>
      </c>
      <c r="AP101" s="1023">
        <v>0</v>
      </c>
      <c r="AQ101" s="1023">
        <v>0</v>
      </c>
      <c r="AR101" s="1023">
        <v>0</v>
      </c>
      <c r="AS101" s="1023">
        <v>0</v>
      </c>
      <c r="AT101" s="1023">
        <v>0</v>
      </c>
      <c r="AU101" s="1023">
        <v>0</v>
      </c>
      <c r="AV101" s="1023">
        <v>0</v>
      </c>
      <c r="AW101" s="1941">
        <f t="shared" si="13"/>
        <v>0</v>
      </c>
      <c r="AX101" s="315"/>
      <c r="AY101" s="7657">
        <v>0</v>
      </c>
      <c r="AZ101" s="315"/>
      <c r="BA101" s="1024"/>
      <c r="BB101" s="1145"/>
      <c r="BC101" s="1145"/>
      <c r="BD101" s="1145"/>
      <c r="BE101" s="1145"/>
      <c r="BF101" s="1145"/>
      <c r="BG101" s="1145"/>
      <c r="BH101" s="1145"/>
    </row>
    <row r="102" spans="1:60">
      <c r="A102" s="983"/>
      <c r="B102" s="203"/>
      <c r="C102" s="7659"/>
      <c r="D102" s="1021"/>
      <c r="E102" s="1021" t="s">
        <v>839</v>
      </c>
      <c r="F102" s="1020"/>
      <c r="G102" s="1020" t="s">
        <v>824</v>
      </c>
      <c r="H102" s="1027"/>
      <c r="I102" s="1023"/>
      <c r="J102" s="1023">
        <v>0</v>
      </c>
      <c r="K102" s="1023">
        <v>0</v>
      </c>
      <c r="L102" s="1023">
        <v>0</v>
      </c>
      <c r="M102" s="1023">
        <v>0</v>
      </c>
      <c r="N102" s="1023">
        <v>0</v>
      </c>
      <c r="O102" s="1023">
        <v>0</v>
      </c>
      <c r="P102" s="1023">
        <v>0</v>
      </c>
      <c r="Q102" s="1023">
        <v>0</v>
      </c>
      <c r="R102" s="1023">
        <v>0</v>
      </c>
      <c r="S102" s="1023">
        <v>0</v>
      </c>
      <c r="T102" s="1023">
        <v>0</v>
      </c>
      <c r="U102" s="1023">
        <v>0</v>
      </c>
      <c r="V102" s="1023">
        <v>0</v>
      </c>
      <c r="W102" s="1023">
        <v>0</v>
      </c>
      <c r="X102" s="1023">
        <v>0</v>
      </c>
      <c r="Y102" s="1023">
        <v>0</v>
      </c>
      <c r="Z102" s="1023">
        <v>0</v>
      </c>
      <c r="AA102" s="1023">
        <v>0</v>
      </c>
      <c r="AB102" s="1023">
        <v>0</v>
      </c>
      <c r="AC102" s="1023">
        <v>0</v>
      </c>
      <c r="AD102" s="1023">
        <v>0</v>
      </c>
      <c r="AE102" s="1023">
        <v>0</v>
      </c>
      <c r="AF102" s="1023">
        <v>0</v>
      </c>
      <c r="AG102" s="1023">
        <v>0</v>
      </c>
      <c r="AH102" s="1023">
        <v>0</v>
      </c>
      <c r="AI102" s="1023">
        <v>0</v>
      </c>
      <c r="AJ102" s="1023">
        <v>0</v>
      </c>
      <c r="AK102" s="1023">
        <v>0</v>
      </c>
      <c r="AL102" s="1023">
        <v>0</v>
      </c>
      <c r="AM102" s="1023">
        <v>0</v>
      </c>
      <c r="AN102" s="1023">
        <v>0</v>
      </c>
      <c r="AO102" s="1023">
        <v>0</v>
      </c>
      <c r="AP102" s="1023">
        <v>0</v>
      </c>
      <c r="AQ102" s="1023">
        <v>0</v>
      </c>
      <c r="AR102" s="1023">
        <v>0</v>
      </c>
      <c r="AS102" s="1023">
        <v>0</v>
      </c>
      <c r="AT102" s="1023">
        <v>0</v>
      </c>
      <c r="AU102" s="1023">
        <v>0</v>
      </c>
      <c r="AV102" s="1023">
        <v>0</v>
      </c>
      <c r="AW102" s="1941">
        <f t="shared" si="13"/>
        <v>0</v>
      </c>
      <c r="AX102" s="315"/>
      <c r="AY102" s="7657">
        <v>0</v>
      </c>
      <c r="AZ102" s="315"/>
      <c r="BA102" s="1024"/>
      <c r="BB102" s="1145"/>
      <c r="BC102" s="1145"/>
      <c r="BD102" s="1145"/>
      <c r="BE102" s="1145"/>
      <c r="BF102" s="1145"/>
      <c r="BG102" s="1145"/>
      <c r="BH102" s="1145"/>
    </row>
    <row r="103" spans="1:60">
      <c r="A103" s="983"/>
      <c r="B103" s="203"/>
      <c r="C103" s="7659"/>
      <c r="D103" s="1021">
        <v>12.5</v>
      </c>
      <c r="E103" s="1021"/>
      <c r="F103" s="1020" t="s">
        <v>840</v>
      </c>
      <c r="G103" s="1020"/>
      <c r="H103" s="1026"/>
      <c r="I103" s="1018">
        <f t="shared" ref="I103:AV103" si="20">SUM(I104:I105)</f>
        <v>0</v>
      </c>
      <c r="J103" s="1018">
        <f t="shared" si="20"/>
        <v>0</v>
      </c>
      <c r="K103" s="1018">
        <f t="shared" si="20"/>
        <v>0</v>
      </c>
      <c r="L103" s="1018">
        <f t="shared" si="20"/>
        <v>0</v>
      </c>
      <c r="M103" s="1018">
        <f t="shared" si="20"/>
        <v>0</v>
      </c>
      <c r="N103" s="1018">
        <f t="shared" si="20"/>
        <v>0</v>
      </c>
      <c r="O103" s="1018">
        <f t="shared" si="20"/>
        <v>0</v>
      </c>
      <c r="P103" s="1018">
        <f t="shared" si="20"/>
        <v>0</v>
      </c>
      <c r="Q103" s="1018">
        <f t="shared" si="20"/>
        <v>0</v>
      </c>
      <c r="R103" s="1018">
        <f t="shared" si="20"/>
        <v>0</v>
      </c>
      <c r="S103" s="1018">
        <f t="shared" si="20"/>
        <v>0</v>
      </c>
      <c r="T103" s="1018">
        <f t="shared" si="20"/>
        <v>0</v>
      </c>
      <c r="U103" s="1018">
        <f t="shared" si="20"/>
        <v>0</v>
      </c>
      <c r="V103" s="1018">
        <f t="shared" si="20"/>
        <v>0</v>
      </c>
      <c r="W103" s="1018">
        <f t="shared" si="20"/>
        <v>0</v>
      </c>
      <c r="X103" s="1018">
        <f t="shared" si="20"/>
        <v>0</v>
      </c>
      <c r="Y103" s="1018">
        <f t="shared" si="20"/>
        <v>0</v>
      </c>
      <c r="Z103" s="1018">
        <f t="shared" si="20"/>
        <v>0</v>
      </c>
      <c r="AA103" s="1018">
        <f t="shared" si="20"/>
        <v>0</v>
      </c>
      <c r="AB103" s="1018">
        <f t="shared" si="20"/>
        <v>0</v>
      </c>
      <c r="AC103" s="1018">
        <f t="shared" si="20"/>
        <v>0</v>
      </c>
      <c r="AD103" s="1018">
        <f t="shared" si="20"/>
        <v>0</v>
      </c>
      <c r="AE103" s="1018">
        <f t="shared" si="20"/>
        <v>0</v>
      </c>
      <c r="AF103" s="1018">
        <f t="shared" si="20"/>
        <v>0</v>
      </c>
      <c r="AG103" s="1018">
        <f t="shared" si="20"/>
        <v>0</v>
      </c>
      <c r="AH103" s="1018">
        <f t="shared" si="20"/>
        <v>0</v>
      </c>
      <c r="AI103" s="1018">
        <f t="shared" si="20"/>
        <v>0</v>
      </c>
      <c r="AJ103" s="1018">
        <f t="shared" si="20"/>
        <v>0</v>
      </c>
      <c r="AK103" s="1018">
        <f t="shared" si="20"/>
        <v>0</v>
      </c>
      <c r="AL103" s="1018">
        <f t="shared" si="20"/>
        <v>0</v>
      </c>
      <c r="AM103" s="1018">
        <f t="shared" si="20"/>
        <v>0</v>
      </c>
      <c r="AN103" s="1018">
        <f t="shared" si="20"/>
        <v>0</v>
      </c>
      <c r="AO103" s="1018">
        <f t="shared" si="20"/>
        <v>0</v>
      </c>
      <c r="AP103" s="1018">
        <f t="shared" si="20"/>
        <v>0</v>
      </c>
      <c r="AQ103" s="1018">
        <f t="shared" si="20"/>
        <v>0</v>
      </c>
      <c r="AR103" s="1018">
        <f t="shared" si="20"/>
        <v>0</v>
      </c>
      <c r="AS103" s="1018">
        <f t="shared" si="20"/>
        <v>0</v>
      </c>
      <c r="AT103" s="1018">
        <f t="shared" si="20"/>
        <v>0</v>
      </c>
      <c r="AU103" s="1018">
        <f t="shared" si="20"/>
        <v>0</v>
      </c>
      <c r="AV103" s="1018">
        <f t="shared" si="20"/>
        <v>0</v>
      </c>
      <c r="AW103" s="1940">
        <f t="shared" si="13"/>
        <v>0</v>
      </c>
      <c r="AX103" s="855"/>
      <c r="AY103" s="7655">
        <f>SUM(AY104:AY105)</f>
        <v>0</v>
      </c>
      <c r="AZ103" s="855"/>
      <c r="BA103" s="1019"/>
      <c r="BB103" s="1039"/>
      <c r="BC103" s="1039"/>
      <c r="BD103" s="1039"/>
      <c r="BE103" s="1039"/>
      <c r="BF103" s="1039"/>
      <c r="BG103" s="1039"/>
      <c r="BH103" s="1039"/>
    </row>
    <row r="104" spans="1:60">
      <c r="A104" s="983"/>
      <c r="B104" s="203"/>
      <c r="C104" s="7659"/>
      <c r="D104" s="1021"/>
      <c r="E104" s="1021" t="s">
        <v>841</v>
      </c>
      <c r="F104" s="1020"/>
      <c r="G104" s="1020" t="s">
        <v>801</v>
      </c>
      <c r="H104" s="1027"/>
      <c r="I104" s="1023"/>
      <c r="J104" s="1023">
        <v>0</v>
      </c>
      <c r="K104" s="1023">
        <v>0</v>
      </c>
      <c r="L104" s="1023">
        <v>0</v>
      </c>
      <c r="M104" s="1023">
        <v>0</v>
      </c>
      <c r="N104" s="1023">
        <v>0</v>
      </c>
      <c r="O104" s="1023">
        <v>0</v>
      </c>
      <c r="P104" s="1023">
        <v>0</v>
      </c>
      <c r="Q104" s="1023">
        <v>0</v>
      </c>
      <c r="R104" s="1023">
        <v>0</v>
      </c>
      <c r="S104" s="1023">
        <v>0</v>
      </c>
      <c r="T104" s="1023">
        <v>0</v>
      </c>
      <c r="U104" s="1023">
        <v>0</v>
      </c>
      <c r="V104" s="1023">
        <v>0</v>
      </c>
      <c r="W104" s="1023">
        <v>0</v>
      </c>
      <c r="X104" s="1023">
        <v>0</v>
      </c>
      <c r="Y104" s="1023">
        <v>0</v>
      </c>
      <c r="Z104" s="1023">
        <v>0</v>
      </c>
      <c r="AA104" s="1023">
        <v>0</v>
      </c>
      <c r="AB104" s="1023">
        <v>0</v>
      </c>
      <c r="AC104" s="1023">
        <v>0</v>
      </c>
      <c r="AD104" s="1023">
        <v>0</v>
      </c>
      <c r="AE104" s="1023">
        <v>0</v>
      </c>
      <c r="AF104" s="1023">
        <v>0</v>
      </c>
      <c r="AG104" s="1023">
        <v>0</v>
      </c>
      <c r="AH104" s="1023">
        <v>0</v>
      </c>
      <c r="AI104" s="1023">
        <v>0</v>
      </c>
      <c r="AJ104" s="1023">
        <v>0</v>
      </c>
      <c r="AK104" s="1023">
        <v>0</v>
      </c>
      <c r="AL104" s="1023">
        <v>0</v>
      </c>
      <c r="AM104" s="1023">
        <v>0</v>
      </c>
      <c r="AN104" s="1023">
        <v>0</v>
      </c>
      <c r="AO104" s="1023">
        <v>0</v>
      </c>
      <c r="AP104" s="1023">
        <v>0</v>
      </c>
      <c r="AQ104" s="1023">
        <v>0</v>
      </c>
      <c r="AR104" s="1023">
        <v>0</v>
      </c>
      <c r="AS104" s="1023">
        <v>0</v>
      </c>
      <c r="AT104" s="1023">
        <v>0</v>
      </c>
      <c r="AU104" s="1023">
        <v>0</v>
      </c>
      <c r="AV104" s="1023">
        <v>0</v>
      </c>
      <c r="AW104" s="1941">
        <f t="shared" si="13"/>
        <v>0</v>
      </c>
      <c r="AX104" s="315"/>
      <c r="AY104" s="7657">
        <v>0</v>
      </c>
      <c r="AZ104" s="315"/>
      <c r="BA104" s="1024"/>
      <c r="BB104" s="1145"/>
      <c r="BC104" s="1145"/>
      <c r="BD104" s="1145"/>
      <c r="BE104" s="1145"/>
      <c r="BF104" s="1145"/>
      <c r="BG104" s="1145"/>
      <c r="BH104" s="1145"/>
    </row>
    <row r="105" spans="1:60">
      <c r="A105" s="983"/>
      <c r="B105" s="203"/>
      <c r="C105" s="7659"/>
      <c r="D105" s="1021"/>
      <c r="E105" s="1021" t="s">
        <v>842</v>
      </c>
      <c r="F105" s="1020"/>
      <c r="G105" s="1020" t="s">
        <v>804</v>
      </c>
      <c r="H105" s="1027"/>
      <c r="I105" s="1023"/>
      <c r="J105" s="1023">
        <v>0</v>
      </c>
      <c r="K105" s="1023">
        <v>0</v>
      </c>
      <c r="L105" s="1023">
        <v>0</v>
      </c>
      <c r="M105" s="1023">
        <v>0</v>
      </c>
      <c r="N105" s="1023">
        <v>0</v>
      </c>
      <c r="O105" s="1023">
        <v>0</v>
      </c>
      <c r="P105" s="1023">
        <v>0</v>
      </c>
      <c r="Q105" s="1023">
        <v>0</v>
      </c>
      <c r="R105" s="1023">
        <v>0</v>
      </c>
      <c r="S105" s="1023">
        <v>0</v>
      </c>
      <c r="T105" s="1023">
        <v>0</v>
      </c>
      <c r="U105" s="1023">
        <v>0</v>
      </c>
      <c r="V105" s="1023">
        <v>0</v>
      </c>
      <c r="W105" s="1023">
        <v>0</v>
      </c>
      <c r="X105" s="1023">
        <v>0</v>
      </c>
      <c r="Y105" s="1023">
        <v>0</v>
      </c>
      <c r="Z105" s="1023">
        <v>0</v>
      </c>
      <c r="AA105" s="1023">
        <v>0</v>
      </c>
      <c r="AB105" s="1023">
        <v>0</v>
      </c>
      <c r="AC105" s="1023">
        <v>0</v>
      </c>
      <c r="AD105" s="1023">
        <v>0</v>
      </c>
      <c r="AE105" s="1023">
        <v>0</v>
      </c>
      <c r="AF105" s="1023">
        <v>0</v>
      </c>
      <c r="AG105" s="1023">
        <v>0</v>
      </c>
      <c r="AH105" s="1023">
        <v>0</v>
      </c>
      <c r="AI105" s="1023">
        <v>0</v>
      </c>
      <c r="AJ105" s="1023">
        <v>0</v>
      </c>
      <c r="AK105" s="1023">
        <v>0</v>
      </c>
      <c r="AL105" s="1023">
        <v>0</v>
      </c>
      <c r="AM105" s="1023">
        <v>0</v>
      </c>
      <c r="AN105" s="1023">
        <v>0</v>
      </c>
      <c r="AO105" s="1023">
        <v>0</v>
      </c>
      <c r="AP105" s="1023">
        <v>0</v>
      </c>
      <c r="AQ105" s="1023">
        <v>0</v>
      </c>
      <c r="AR105" s="1023">
        <v>0</v>
      </c>
      <c r="AS105" s="1023">
        <v>0</v>
      </c>
      <c r="AT105" s="1023">
        <v>0</v>
      </c>
      <c r="AU105" s="1023">
        <v>0</v>
      </c>
      <c r="AV105" s="1023">
        <v>0</v>
      </c>
      <c r="AW105" s="1941">
        <f t="shared" si="13"/>
        <v>0</v>
      </c>
      <c r="AX105" s="315"/>
      <c r="AY105" s="7657">
        <v>0</v>
      </c>
      <c r="AZ105" s="315"/>
      <c r="BA105" s="1024"/>
      <c r="BB105" s="1145"/>
      <c r="BC105" s="1145"/>
      <c r="BD105" s="1145"/>
      <c r="BE105" s="1145"/>
      <c r="BF105" s="1145"/>
      <c r="BG105" s="1145"/>
      <c r="BH105" s="1145"/>
    </row>
    <row r="106" spans="1:60">
      <c r="A106" s="983"/>
      <c r="B106" s="203"/>
      <c r="C106" s="7659"/>
      <c r="D106" s="1021">
        <v>12.6</v>
      </c>
      <c r="E106" s="1021"/>
      <c r="F106" s="1020" t="s">
        <v>843</v>
      </c>
      <c r="G106" s="1020"/>
      <c r="H106" s="1026"/>
      <c r="I106" s="1018">
        <f t="shared" ref="I106:AV106" si="21">SUM(I107:I120)</f>
        <v>0</v>
      </c>
      <c r="J106" s="1018">
        <f t="shared" si="21"/>
        <v>0</v>
      </c>
      <c r="K106" s="1018">
        <f t="shared" si="21"/>
        <v>0</v>
      </c>
      <c r="L106" s="1018">
        <f t="shared" si="21"/>
        <v>0</v>
      </c>
      <c r="M106" s="1018">
        <f t="shared" si="21"/>
        <v>0</v>
      </c>
      <c r="N106" s="1018">
        <f t="shared" si="21"/>
        <v>0</v>
      </c>
      <c r="O106" s="1018">
        <f t="shared" si="21"/>
        <v>0</v>
      </c>
      <c r="P106" s="1018">
        <f t="shared" si="21"/>
        <v>0</v>
      </c>
      <c r="Q106" s="1018">
        <f t="shared" si="21"/>
        <v>0</v>
      </c>
      <c r="R106" s="1018">
        <f t="shared" si="21"/>
        <v>0</v>
      </c>
      <c r="S106" s="1018">
        <f t="shared" si="21"/>
        <v>0</v>
      </c>
      <c r="T106" s="1018">
        <f t="shared" si="21"/>
        <v>0</v>
      </c>
      <c r="U106" s="1018">
        <f t="shared" si="21"/>
        <v>0</v>
      </c>
      <c r="V106" s="1018">
        <f t="shared" si="21"/>
        <v>0</v>
      </c>
      <c r="W106" s="1018">
        <f t="shared" si="21"/>
        <v>0</v>
      </c>
      <c r="X106" s="1018">
        <f t="shared" si="21"/>
        <v>0</v>
      </c>
      <c r="Y106" s="1018">
        <f t="shared" si="21"/>
        <v>0</v>
      </c>
      <c r="Z106" s="1018">
        <f t="shared" si="21"/>
        <v>0</v>
      </c>
      <c r="AA106" s="1018">
        <f t="shared" si="21"/>
        <v>0</v>
      </c>
      <c r="AB106" s="1018">
        <f t="shared" si="21"/>
        <v>0</v>
      </c>
      <c r="AC106" s="1018">
        <f t="shared" si="21"/>
        <v>0</v>
      </c>
      <c r="AD106" s="1018">
        <f t="shared" si="21"/>
        <v>0</v>
      </c>
      <c r="AE106" s="1018">
        <f t="shared" si="21"/>
        <v>0</v>
      </c>
      <c r="AF106" s="1018">
        <f t="shared" si="21"/>
        <v>0</v>
      </c>
      <c r="AG106" s="1018">
        <f t="shared" si="21"/>
        <v>0</v>
      </c>
      <c r="AH106" s="1018">
        <f t="shared" si="21"/>
        <v>0</v>
      </c>
      <c r="AI106" s="1018">
        <f t="shared" si="21"/>
        <v>0</v>
      </c>
      <c r="AJ106" s="1018">
        <f t="shared" si="21"/>
        <v>0</v>
      </c>
      <c r="AK106" s="1018">
        <f t="shared" si="21"/>
        <v>0</v>
      </c>
      <c r="AL106" s="1018">
        <f t="shared" si="21"/>
        <v>0</v>
      </c>
      <c r="AM106" s="1018">
        <f t="shared" si="21"/>
        <v>0</v>
      </c>
      <c r="AN106" s="1018">
        <f t="shared" si="21"/>
        <v>0</v>
      </c>
      <c r="AO106" s="1018">
        <f t="shared" si="21"/>
        <v>0</v>
      </c>
      <c r="AP106" s="1018">
        <f t="shared" si="21"/>
        <v>0</v>
      </c>
      <c r="AQ106" s="1018">
        <f t="shared" si="21"/>
        <v>0</v>
      </c>
      <c r="AR106" s="1018">
        <f t="shared" si="21"/>
        <v>0</v>
      </c>
      <c r="AS106" s="1018">
        <f t="shared" si="21"/>
        <v>0</v>
      </c>
      <c r="AT106" s="1018">
        <f t="shared" si="21"/>
        <v>0</v>
      </c>
      <c r="AU106" s="1018">
        <f t="shared" si="21"/>
        <v>0</v>
      </c>
      <c r="AV106" s="1018">
        <f t="shared" si="21"/>
        <v>0</v>
      </c>
      <c r="AW106" s="1940">
        <f t="shared" si="13"/>
        <v>0</v>
      </c>
      <c r="AX106" s="855"/>
      <c r="AY106" s="7655">
        <f>SUM(AY107:AY120)</f>
        <v>0</v>
      </c>
      <c r="AZ106" s="855"/>
      <c r="BA106" s="1019"/>
      <c r="BB106" s="1039"/>
      <c r="BC106" s="1039"/>
      <c r="BD106" s="1039"/>
      <c r="BE106" s="1039"/>
      <c r="BF106" s="1039"/>
      <c r="BG106" s="1039"/>
      <c r="BH106" s="1039"/>
    </row>
    <row r="107" spans="1:60">
      <c r="A107" s="983"/>
      <c r="B107" s="203"/>
      <c r="C107" s="7659"/>
      <c r="D107" s="1021"/>
      <c r="E107" s="1021" t="s">
        <v>844</v>
      </c>
      <c r="F107" s="1020"/>
      <c r="G107" s="1020" t="s">
        <v>807</v>
      </c>
      <c r="H107" s="1027"/>
      <c r="I107" s="1023"/>
      <c r="J107" s="1023">
        <v>0</v>
      </c>
      <c r="K107" s="1023">
        <v>0</v>
      </c>
      <c r="L107" s="1023">
        <v>0</v>
      </c>
      <c r="M107" s="1023">
        <v>0</v>
      </c>
      <c r="N107" s="1023">
        <v>0</v>
      </c>
      <c r="O107" s="1023">
        <v>0</v>
      </c>
      <c r="P107" s="1023">
        <v>0</v>
      </c>
      <c r="Q107" s="1023">
        <v>0</v>
      </c>
      <c r="R107" s="1023">
        <v>0</v>
      </c>
      <c r="S107" s="1023">
        <v>0</v>
      </c>
      <c r="T107" s="1023">
        <v>0</v>
      </c>
      <c r="U107" s="1023">
        <v>0</v>
      </c>
      <c r="V107" s="1023">
        <v>0</v>
      </c>
      <c r="W107" s="1023">
        <v>0</v>
      </c>
      <c r="X107" s="1023">
        <v>0</v>
      </c>
      <c r="Y107" s="1023">
        <v>0</v>
      </c>
      <c r="Z107" s="1023">
        <v>0</v>
      </c>
      <c r="AA107" s="1023">
        <v>0</v>
      </c>
      <c r="AB107" s="1023">
        <v>0</v>
      </c>
      <c r="AC107" s="1023">
        <v>0</v>
      </c>
      <c r="AD107" s="1023">
        <v>0</v>
      </c>
      <c r="AE107" s="1023">
        <v>0</v>
      </c>
      <c r="AF107" s="1023">
        <v>0</v>
      </c>
      <c r="AG107" s="1023">
        <v>0</v>
      </c>
      <c r="AH107" s="1023">
        <v>0</v>
      </c>
      <c r="AI107" s="1023">
        <v>0</v>
      </c>
      <c r="AJ107" s="1023">
        <v>0</v>
      </c>
      <c r="AK107" s="1023">
        <v>0</v>
      </c>
      <c r="AL107" s="1023">
        <v>0</v>
      </c>
      <c r="AM107" s="1023">
        <v>0</v>
      </c>
      <c r="AN107" s="1023">
        <v>0</v>
      </c>
      <c r="AO107" s="1023">
        <v>0</v>
      </c>
      <c r="AP107" s="1023">
        <v>0</v>
      </c>
      <c r="AQ107" s="1023">
        <v>0</v>
      </c>
      <c r="AR107" s="1023">
        <v>0</v>
      </c>
      <c r="AS107" s="1023">
        <v>0</v>
      </c>
      <c r="AT107" s="1023">
        <v>0</v>
      </c>
      <c r="AU107" s="1023">
        <v>0</v>
      </c>
      <c r="AV107" s="1023">
        <v>0</v>
      </c>
      <c r="AW107" s="1941">
        <f t="shared" si="13"/>
        <v>0</v>
      </c>
      <c r="AX107" s="315"/>
      <c r="AY107" s="7657">
        <v>0</v>
      </c>
      <c r="AZ107" s="315"/>
      <c r="BA107" s="1024"/>
      <c r="BB107" s="1145"/>
      <c r="BC107" s="1145"/>
      <c r="BD107" s="1145"/>
      <c r="BE107" s="1145"/>
      <c r="BF107" s="1145"/>
      <c r="BG107" s="1145"/>
      <c r="BH107" s="1145"/>
    </row>
    <row r="108" spans="1:60">
      <c r="A108" s="983"/>
      <c r="B108" s="203"/>
      <c r="C108" s="7659"/>
      <c r="D108" s="1021"/>
      <c r="E108" s="1021" t="s">
        <v>845</v>
      </c>
      <c r="F108" s="1020"/>
      <c r="G108" s="1020" t="s">
        <v>808</v>
      </c>
      <c r="H108" s="1027"/>
      <c r="I108" s="1023"/>
      <c r="J108" s="1023">
        <v>0</v>
      </c>
      <c r="K108" s="1023">
        <v>0</v>
      </c>
      <c r="L108" s="1023">
        <v>0</v>
      </c>
      <c r="M108" s="1023">
        <v>0</v>
      </c>
      <c r="N108" s="1023">
        <v>0</v>
      </c>
      <c r="O108" s="1023">
        <v>0</v>
      </c>
      <c r="P108" s="1023">
        <v>0</v>
      </c>
      <c r="Q108" s="1023">
        <v>0</v>
      </c>
      <c r="R108" s="1023">
        <v>0</v>
      </c>
      <c r="S108" s="1023">
        <v>0</v>
      </c>
      <c r="T108" s="1023">
        <v>0</v>
      </c>
      <c r="U108" s="1023">
        <v>0</v>
      </c>
      <c r="V108" s="1023">
        <v>0</v>
      </c>
      <c r="W108" s="1023">
        <v>0</v>
      </c>
      <c r="X108" s="1023">
        <v>0</v>
      </c>
      <c r="Y108" s="1023">
        <v>0</v>
      </c>
      <c r="Z108" s="1023">
        <v>0</v>
      </c>
      <c r="AA108" s="1023">
        <v>0</v>
      </c>
      <c r="AB108" s="1023">
        <v>0</v>
      </c>
      <c r="AC108" s="1023">
        <v>0</v>
      </c>
      <c r="AD108" s="1023">
        <v>0</v>
      </c>
      <c r="AE108" s="1023">
        <v>0</v>
      </c>
      <c r="AF108" s="1023">
        <v>0</v>
      </c>
      <c r="AG108" s="1023">
        <v>0</v>
      </c>
      <c r="AH108" s="1023">
        <v>0</v>
      </c>
      <c r="AI108" s="1023">
        <v>0</v>
      </c>
      <c r="AJ108" s="1023">
        <v>0</v>
      </c>
      <c r="AK108" s="1023">
        <v>0</v>
      </c>
      <c r="AL108" s="1023">
        <v>0</v>
      </c>
      <c r="AM108" s="1023">
        <v>0</v>
      </c>
      <c r="AN108" s="1023">
        <v>0</v>
      </c>
      <c r="AO108" s="1023">
        <v>0</v>
      </c>
      <c r="AP108" s="1023">
        <v>0</v>
      </c>
      <c r="AQ108" s="1023">
        <v>0</v>
      </c>
      <c r="AR108" s="1023">
        <v>0</v>
      </c>
      <c r="AS108" s="1023">
        <v>0</v>
      </c>
      <c r="AT108" s="1023">
        <v>0</v>
      </c>
      <c r="AU108" s="1023">
        <v>0</v>
      </c>
      <c r="AV108" s="1023">
        <v>0</v>
      </c>
      <c r="AW108" s="1941">
        <f t="shared" si="13"/>
        <v>0</v>
      </c>
      <c r="AX108" s="315"/>
      <c r="AY108" s="7657">
        <v>0</v>
      </c>
      <c r="AZ108" s="315"/>
      <c r="BA108" s="1024"/>
      <c r="BB108" s="1145"/>
      <c r="BC108" s="1145"/>
      <c r="BD108" s="1145"/>
      <c r="BE108" s="1145"/>
      <c r="BF108" s="1145"/>
      <c r="BG108" s="1145"/>
      <c r="BH108" s="1145"/>
    </row>
    <row r="109" spans="1:60">
      <c r="A109" s="983"/>
      <c r="B109" s="203"/>
      <c r="C109" s="7659"/>
      <c r="D109" s="1021"/>
      <c r="E109" s="1021" t="s">
        <v>846</v>
      </c>
      <c r="F109" s="1020"/>
      <c r="G109" s="1020" t="s">
        <v>809</v>
      </c>
      <c r="H109" s="1027"/>
      <c r="I109" s="1023"/>
      <c r="J109" s="1023">
        <v>0</v>
      </c>
      <c r="K109" s="1023">
        <v>0</v>
      </c>
      <c r="L109" s="1023">
        <v>0</v>
      </c>
      <c r="M109" s="1023">
        <v>0</v>
      </c>
      <c r="N109" s="1023">
        <v>0</v>
      </c>
      <c r="O109" s="1023">
        <v>0</v>
      </c>
      <c r="P109" s="1023">
        <v>0</v>
      </c>
      <c r="Q109" s="1023">
        <v>0</v>
      </c>
      <c r="R109" s="1023">
        <v>0</v>
      </c>
      <c r="S109" s="1023">
        <v>0</v>
      </c>
      <c r="T109" s="1023">
        <v>0</v>
      </c>
      <c r="U109" s="1023">
        <v>0</v>
      </c>
      <c r="V109" s="1023">
        <v>0</v>
      </c>
      <c r="W109" s="1023">
        <v>0</v>
      </c>
      <c r="X109" s="1023">
        <v>0</v>
      </c>
      <c r="Y109" s="1023">
        <v>0</v>
      </c>
      <c r="Z109" s="1023">
        <v>0</v>
      </c>
      <c r="AA109" s="1023">
        <v>0</v>
      </c>
      <c r="AB109" s="1023">
        <v>0</v>
      </c>
      <c r="AC109" s="1023">
        <v>0</v>
      </c>
      <c r="AD109" s="1023">
        <v>0</v>
      </c>
      <c r="AE109" s="1023">
        <v>0</v>
      </c>
      <c r="AF109" s="1023">
        <v>0</v>
      </c>
      <c r="AG109" s="1023">
        <v>0</v>
      </c>
      <c r="AH109" s="1023">
        <v>0</v>
      </c>
      <c r="AI109" s="1023">
        <v>0</v>
      </c>
      <c r="AJ109" s="1023">
        <v>0</v>
      </c>
      <c r="AK109" s="1023">
        <v>0</v>
      </c>
      <c r="AL109" s="1023">
        <v>0</v>
      </c>
      <c r="AM109" s="1023">
        <v>0</v>
      </c>
      <c r="AN109" s="1023">
        <v>0</v>
      </c>
      <c r="AO109" s="1023">
        <v>0</v>
      </c>
      <c r="AP109" s="1023">
        <v>0</v>
      </c>
      <c r="AQ109" s="1023">
        <v>0</v>
      </c>
      <c r="AR109" s="1023">
        <v>0</v>
      </c>
      <c r="AS109" s="1023">
        <v>0</v>
      </c>
      <c r="AT109" s="1023">
        <v>0</v>
      </c>
      <c r="AU109" s="1023">
        <v>0</v>
      </c>
      <c r="AV109" s="1023">
        <v>0</v>
      </c>
      <c r="AW109" s="1941">
        <f t="shared" si="13"/>
        <v>0</v>
      </c>
      <c r="AX109" s="315"/>
      <c r="AY109" s="7657">
        <v>0</v>
      </c>
      <c r="AZ109" s="315"/>
      <c r="BA109" s="1024"/>
      <c r="BB109" s="1145"/>
      <c r="BC109" s="1145"/>
      <c r="BD109" s="1145"/>
      <c r="BE109" s="1145"/>
      <c r="BF109" s="1145"/>
      <c r="BG109" s="1145"/>
      <c r="BH109" s="1145"/>
    </row>
    <row r="110" spans="1:60">
      <c r="A110" s="983"/>
      <c r="B110" s="203"/>
      <c r="C110" s="7659"/>
      <c r="D110" s="1021"/>
      <c r="E110" s="1021" t="s">
        <v>847</v>
      </c>
      <c r="F110" s="1020"/>
      <c r="G110" s="1020" t="s">
        <v>810</v>
      </c>
      <c r="H110" s="1027"/>
      <c r="I110" s="1023"/>
      <c r="J110" s="1023">
        <v>0</v>
      </c>
      <c r="K110" s="1023">
        <v>0</v>
      </c>
      <c r="L110" s="1023">
        <v>0</v>
      </c>
      <c r="M110" s="1023">
        <v>0</v>
      </c>
      <c r="N110" s="1023">
        <v>0</v>
      </c>
      <c r="O110" s="1023">
        <v>0</v>
      </c>
      <c r="P110" s="1023">
        <v>0</v>
      </c>
      <c r="Q110" s="1023">
        <v>0</v>
      </c>
      <c r="R110" s="1023">
        <v>0</v>
      </c>
      <c r="S110" s="1023">
        <v>0</v>
      </c>
      <c r="T110" s="1023">
        <v>0</v>
      </c>
      <c r="U110" s="1023">
        <v>0</v>
      </c>
      <c r="V110" s="1023">
        <v>0</v>
      </c>
      <c r="W110" s="1023">
        <v>0</v>
      </c>
      <c r="X110" s="1023">
        <v>0</v>
      </c>
      <c r="Y110" s="1023">
        <v>0</v>
      </c>
      <c r="Z110" s="1023">
        <v>0</v>
      </c>
      <c r="AA110" s="1023">
        <v>0</v>
      </c>
      <c r="AB110" s="1023">
        <v>0</v>
      </c>
      <c r="AC110" s="1023">
        <v>0</v>
      </c>
      <c r="AD110" s="1023">
        <v>0</v>
      </c>
      <c r="AE110" s="1023">
        <v>0</v>
      </c>
      <c r="AF110" s="1023">
        <v>0</v>
      </c>
      <c r="AG110" s="1023">
        <v>0</v>
      </c>
      <c r="AH110" s="1023">
        <v>0</v>
      </c>
      <c r="AI110" s="1023">
        <v>0</v>
      </c>
      <c r="AJ110" s="1023">
        <v>0</v>
      </c>
      <c r="AK110" s="1023">
        <v>0</v>
      </c>
      <c r="AL110" s="1023">
        <v>0</v>
      </c>
      <c r="AM110" s="1023">
        <v>0</v>
      </c>
      <c r="AN110" s="1023">
        <v>0</v>
      </c>
      <c r="AO110" s="1023">
        <v>0</v>
      </c>
      <c r="AP110" s="1023">
        <v>0</v>
      </c>
      <c r="AQ110" s="1023">
        <v>0</v>
      </c>
      <c r="AR110" s="1023">
        <v>0</v>
      </c>
      <c r="AS110" s="1023">
        <v>0</v>
      </c>
      <c r="AT110" s="1023">
        <v>0</v>
      </c>
      <c r="AU110" s="1023">
        <v>0</v>
      </c>
      <c r="AV110" s="1023">
        <v>0</v>
      </c>
      <c r="AW110" s="1941">
        <f t="shared" si="13"/>
        <v>0</v>
      </c>
      <c r="AX110" s="315"/>
      <c r="AY110" s="7657">
        <v>0</v>
      </c>
      <c r="AZ110" s="315"/>
      <c r="BA110" s="1024"/>
      <c r="BB110" s="1145"/>
      <c r="BC110" s="1145"/>
      <c r="BD110" s="1145"/>
      <c r="BE110" s="1145"/>
      <c r="BF110" s="1145"/>
      <c r="BG110" s="1145"/>
      <c r="BH110" s="1145"/>
    </row>
    <row r="111" spans="1:60">
      <c r="A111" s="983"/>
      <c r="B111" s="203"/>
      <c r="C111" s="7659"/>
      <c r="D111" s="1021"/>
      <c r="E111" s="1021" t="s">
        <v>848</v>
      </c>
      <c r="F111" s="1021"/>
      <c r="G111" s="1021" t="s">
        <v>811</v>
      </c>
      <c r="H111" s="1027"/>
      <c r="I111" s="1023"/>
      <c r="J111" s="1023">
        <v>0</v>
      </c>
      <c r="K111" s="1023">
        <v>0</v>
      </c>
      <c r="L111" s="1023">
        <v>0</v>
      </c>
      <c r="M111" s="1023">
        <v>0</v>
      </c>
      <c r="N111" s="1023">
        <v>0</v>
      </c>
      <c r="O111" s="1023">
        <v>0</v>
      </c>
      <c r="P111" s="1023">
        <v>0</v>
      </c>
      <c r="Q111" s="1023">
        <v>0</v>
      </c>
      <c r="R111" s="1023">
        <v>0</v>
      </c>
      <c r="S111" s="1023">
        <v>0</v>
      </c>
      <c r="T111" s="1023">
        <v>0</v>
      </c>
      <c r="U111" s="1023">
        <v>0</v>
      </c>
      <c r="V111" s="1023">
        <v>0</v>
      </c>
      <c r="W111" s="1023">
        <v>0</v>
      </c>
      <c r="X111" s="1023">
        <v>0</v>
      </c>
      <c r="Y111" s="1023">
        <v>0</v>
      </c>
      <c r="Z111" s="1023">
        <v>0</v>
      </c>
      <c r="AA111" s="1023">
        <v>0</v>
      </c>
      <c r="AB111" s="1023">
        <v>0</v>
      </c>
      <c r="AC111" s="1023">
        <v>0</v>
      </c>
      <c r="AD111" s="1023">
        <v>0</v>
      </c>
      <c r="AE111" s="1023">
        <v>0</v>
      </c>
      <c r="AF111" s="1023">
        <v>0</v>
      </c>
      <c r="AG111" s="1023">
        <v>0</v>
      </c>
      <c r="AH111" s="1023">
        <v>0</v>
      </c>
      <c r="AI111" s="1023">
        <v>0</v>
      </c>
      <c r="AJ111" s="1023">
        <v>0</v>
      </c>
      <c r="AK111" s="1023">
        <v>0</v>
      </c>
      <c r="AL111" s="1023">
        <v>0</v>
      </c>
      <c r="AM111" s="1023">
        <v>0</v>
      </c>
      <c r="AN111" s="1023">
        <v>0</v>
      </c>
      <c r="AO111" s="1023">
        <v>0</v>
      </c>
      <c r="AP111" s="1023">
        <v>0</v>
      </c>
      <c r="AQ111" s="1023">
        <v>0</v>
      </c>
      <c r="AR111" s="1023">
        <v>0</v>
      </c>
      <c r="AS111" s="1023">
        <v>0</v>
      </c>
      <c r="AT111" s="1023">
        <v>0</v>
      </c>
      <c r="AU111" s="1023">
        <v>0</v>
      </c>
      <c r="AV111" s="1023">
        <v>0</v>
      </c>
      <c r="AW111" s="1941">
        <f t="shared" si="13"/>
        <v>0</v>
      </c>
      <c r="AX111" s="315"/>
      <c r="AY111" s="7657">
        <v>0</v>
      </c>
      <c r="AZ111" s="315"/>
      <c r="BA111" s="1024"/>
      <c r="BB111" s="1145"/>
      <c r="BC111" s="1145"/>
      <c r="BD111" s="1145"/>
      <c r="BE111" s="1145"/>
      <c r="BF111" s="1145"/>
      <c r="BG111" s="1145"/>
      <c r="BH111" s="1145"/>
    </row>
    <row r="112" spans="1:60">
      <c r="A112" s="983"/>
      <c r="B112" s="203"/>
      <c r="C112" s="7659"/>
      <c r="D112" s="1021"/>
      <c r="E112" s="1021" t="s">
        <v>849</v>
      </c>
      <c r="F112" s="1020"/>
      <c r="G112" s="1020" t="s">
        <v>813</v>
      </c>
      <c r="H112" s="1027"/>
      <c r="I112" s="1023"/>
      <c r="J112" s="1023">
        <v>0</v>
      </c>
      <c r="K112" s="1023">
        <v>0</v>
      </c>
      <c r="L112" s="1023">
        <v>0</v>
      </c>
      <c r="M112" s="1023">
        <v>0</v>
      </c>
      <c r="N112" s="1023">
        <v>0</v>
      </c>
      <c r="O112" s="1023">
        <v>0</v>
      </c>
      <c r="P112" s="1023">
        <v>0</v>
      </c>
      <c r="Q112" s="1023">
        <v>0</v>
      </c>
      <c r="R112" s="1023">
        <v>0</v>
      </c>
      <c r="S112" s="1023">
        <v>0</v>
      </c>
      <c r="T112" s="1023">
        <v>0</v>
      </c>
      <c r="U112" s="1023">
        <v>0</v>
      </c>
      <c r="V112" s="1023">
        <v>0</v>
      </c>
      <c r="W112" s="1023">
        <v>0</v>
      </c>
      <c r="X112" s="1023">
        <v>0</v>
      </c>
      <c r="Y112" s="1023">
        <v>0</v>
      </c>
      <c r="Z112" s="1023">
        <v>0</v>
      </c>
      <c r="AA112" s="1023">
        <v>0</v>
      </c>
      <c r="AB112" s="1023">
        <v>0</v>
      </c>
      <c r="AC112" s="1023">
        <v>0</v>
      </c>
      <c r="AD112" s="1023">
        <v>0</v>
      </c>
      <c r="AE112" s="1023">
        <v>0</v>
      </c>
      <c r="AF112" s="1023">
        <v>0</v>
      </c>
      <c r="AG112" s="1023">
        <v>0</v>
      </c>
      <c r="AH112" s="1023">
        <v>0</v>
      </c>
      <c r="AI112" s="1023">
        <v>0</v>
      </c>
      <c r="AJ112" s="1023">
        <v>0</v>
      </c>
      <c r="AK112" s="1023">
        <v>0</v>
      </c>
      <c r="AL112" s="1023">
        <v>0</v>
      </c>
      <c r="AM112" s="1023">
        <v>0</v>
      </c>
      <c r="AN112" s="1023">
        <v>0</v>
      </c>
      <c r="AO112" s="1023">
        <v>0</v>
      </c>
      <c r="AP112" s="1023">
        <v>0</v>
      </c>
      <c r="AQ112" s="1023">
        <v>0</v>
      </c>
      <c r="AR112" s="1023">
        <v>0</v>
      </c>
      <c r="AS112" s="1023">
        <v>0</v>
      </c>
      <c r="AT112" s="1023">
        <v>0</v>
      </c>
      <c r="AU112" s="1023">
        <v>0</v>
      </c>
      <c r="AV112" s="1023">
        <v>0</v>
      </c>
      <c r="AW112" s="1941">
        <f t="shared" si="13"/>
        <v>0</v>
      </c>
      <c r="AX112" s="315"/>
      <c r="AY112" s="7657">
        <v>0</v>
      </c>
      <c r="AZ112" s="315"/>
      <c r="BA112" s="1024"/>
      <c r="BB112" s="1145"/>
      <c r="BC112" s="1145"/>
      <c r="BD112" s="1145"/>
      <c r="BE112" s="1145"/>
      <c r="BF112" s="1145"/>
      <c r="BG112" s="1145"/>
      <c r="BH112" s="1145"/>
    </row>
    <row r="113" spans="1:60">
      <c r="A113" s="983"/>
      <c r="B113" s="203"/>
      <c r="C113" s="7659"/>
      <c r="D113" s="1021"/>
      <c r="E113" s="1021" t="s">
        <v>850</v>
      </c>
      <c r="F113" s="1020"/>
      <c r="G113" s="1020" t="s">
        <v>814</v>
      </c>
      <c r="H113" s="1027"/>
      <c r="I113" s="1023"/>
      <c r="J113" s="1023">
        <v>0</v>
      </c>
      <c r="K113" s="1023">
        <v>0</v>
      </c>
      <c r="L113" s="1023">
        <v>0</v>
      </c>
      <c r="M113" s="1023">
        <v>0</v>
      </c>
      <c r="N113" s="1023">
        <v>0</v>
      </c>
      <c r="O113" s="1023">
        <v>0</v>
      </c>
      <c r="P113" s="1023">
        <v>0</v>
      </c>
      <c r="Q113" s="1023">
        <v>0</v>
      </c>
      <c r="R113" s="1023">
        <v>0</v>
      </c>
      <c r="S113" s="1023">
        <v>0</v>
      </c>
      <c r="T113" s="1023">
        <v>0</v>
      </c>
      <c r="U113" s="1023">
        <v>0</v>
      </c>
      <c r="V113" s="1023">
        <v>0</v>
      </c>
      <c r="W113" s="1023">
        <v>0</v>
      </c>
      <c r="X113" s="1023">
        <v>0</v>
      </c>
      <c r="Y113" s="1023">
        <v>0</v>
      </c>
      <c r="Z113" s="1023">
        <v>0</v>
      </c>
      <c r="AA113" s="1023">
        <v>0</v>
      </c>
      <c r="AB113" s="1023">
        <v>0</v>
      </c>
      <c r="AC113" s="1023">
        <v>0</v>
      </c>
      <c r="AD113" s="1023">
        <v>0</v>
      </c>
      <c r="AE113" s="1023">
        <v>0</v>
      </c>
      <c r="AF113" s="1023">
        <v>0</v>
      </c>
      <c r="AG113" s="1023">
        <v>0</v>
      </c>
      <c r="AH113" s="1023">
        <v>0</v>
      </c>
      <c r="AI113" s="1023">
        <v>0</v>
      </c>
      <c r="AJ113" s="1023">
        <v>0</v>
      </c>
      <c r="AK113" s="1023">
        <v>0</v>
      </c>
      <c r="AL113" s="1023">
        <v>0</v>
      </c>
      <c r="AM113" s="1023">
        <v>0</v>
      </c>
      <c r="AN113" s="1023">
        <v>0</v>
      </c>
      <c r="AO113" s="1023">
        <v>0</v>
      </c>
      <c r="AP113" s="1023">
        <v>0</v>
      </c>
      <c r="AQ113" s="1023">
        <v>0</v>
      </c>
      <c r="AR113" s="1023">
        <v>0</v>
      </c>
      <c r="AS113" s="1023">
        <v>0</v>
      </c>
      <c r="AT113" s="1023">
        <v>0</v>
      </c>
      <c r="AU113" s="1023">
        <v>0</v>
      </c>
      <c r="AV113" s="1023">
        <v>0</v>
      </c>
      <c r="AW113" s="1941">
        <f t="shared" si="13"/>
        <v>0</v>
      </c>
      <c r="AX113" s="315"/>
      <c r="AY113" s="7657">
        <v>0</v>
      </c>
      <c r="AZ113" s="315"/>
      <c r="BA113" s="1024"/>
      <c r="BB113" s="1145"/>
      <c r="BC113" s="1145"/>
      <c r="BD113" s="1145"/>
      <c r="BE113" s="1145"/>
      <c r="BF113" s="1145"/>
      <c r="BG113" s="1145"/>
      <c r="BH113" s="1145"/>
    </row>
    <row r="114" spans="1:60">
      <c r="A114" s="983"/>
      <c r="B114" s="203"/>
      <c r="C114" s="7659"/>
      <c r="D114" s="1021"/>
      <c r="E114" s="1021" t="s">
        <v>851</v>
      </c>
      <c r="F114" s="1020"/>
      <c r="G114" s="1020" t="s">
        <v>815</v>
      </c>
      <c r="H114" s="1027"/>
      <c r="I114" s="1023"/>
      <c r="J114" s="1023">
        <v>0</v>
      </c>
      <c r="K114" s="1023">
        <v>0</v>
      </c>
      <c r="L114" s="1023">
        <v>0</v>
      </c>
      <c r="M114" s="1023">
        <v>0</v>
      </c>
      <c r="N114" s="1023">
        <v>0</v>
      </c>
      <c r="O114" s="1023">
        <v>0</v>
      </c>
      <c r="P114" s="1023">
        <v>0</v>
      </c>
      <c r="Q114" s="1023">
        <v>0</v>
      </c>
      <c r="R114" s="1023">
        <v>0</v>
      </c>
      <c r="S114" s="1023">
        <v>0</v>
      </c>
      <c r="T114" s="1023">
        <v>0</v>
      </c>
      <c r="U114" s="1023">
        <v>0</v>
      </c>
      <c r="V114" s="1023">
        <v>0</v>
      </c>
      <c r="W114" s="1023">
        <v>0</v>
      </c>
      <c r="X114" s="1023">
        <v>0</v>
      </c>
      <c r="Y114" s="1023">
        <v>0</v>
      </c>
      <c r="Z114" s="1023">
        <v>0</v>
      </c>
      <c r="AA114" s="1023">
        <v>0</v>
      </c>
      <c r="AB114" s="1023">
        <v>0</v>
      </c>
      <c r="AC114" s="1023">
        <v>0</v>
      </c>
      <c r="AD114" s="1023">
        <v>0</v>
      </c>
      <c r="AE114" s="1023">
        <v>0</v>
      </c>
      <c r="AF114" s="1023">
        <v>0</v>
      </c>
      <c r="AG114" s="1023">
        <v>0</v>
      </c>
      <c r="AH114" s="1023">
        <v>0</v>
      </c>
      <c r="AI114" s="1023">
        <v>0</v>
      </c>
      <c r="AJ114" s="1023">
        <v>0</v>
      </c>
      <c r="AK114" s="1023">
        <v>0</v>
      </c>
      <c r="AL114" s="1023">
        <v>0</v>
      </c>
      <c r="AM114" s="1023">
        <v>0</v>
      </c>
      <c r="AN114" s="1023">
        <v>0</v>
      </c>
      <c r="AO114" s="1023">
        <v>0</v>
      </c>
      <c r="AP114" s="1023">
        <v>0</v>
      </c>
      <c r="AQ114" s="1023">
        <v>0</v>
      </c>
      <c r="AR114" s="1023">
        <v>0</v>
      </c>
      <c r="AS114" s="1023">
        <v>0</v>
      </c>
      <c r="AT114" s="1023">
        <v>0</v>
      </c>
      <c r="AU114" s="1023">
        <v>0</v>
      </c>
      <c r="AV114" s="1023">
        <v>0</v>
      </c>
      <c r="AW114" s="1941">
        <f t="shared" si="13"/>
        <v>0</v>
      </c>
      <c r="AX114" s="315"/>
      <c r="AY114" s="7657">
        <v>0</v>
      </c>
      <c r="AZ114" s="315"/>
      <c r="BA114" s="1024"/>
      <c r="BB114" s="1145"/>
      <c r="BC114" s="1145"/>
      <c r="BD114" s="1145"/>
      <c r="BE114" s="1145"/>
      <c r="BF114" s="1145"/>
      <c r="BG114" s="1145"/>
      <c r="BH114" s="1145"/>
    </row>
    <row r="115" spans="1:60">
      <c r="A115" s="983"/>
      <c r="B115" s="203"/>
      <c r="C115" s="7659"/>
      <c r="D115" s="1021"/>
      <c r="E115" s="1021" t="s">
        <v>852</v>
      </c>
      <c r="F115" s="1020"/>
      <c r="G115" s="1020" t="s">
        <v>853</v>
      </c>
      <c r="H115" s="1027"/>
      <c r="I115" s="1023"/>
      <c r="J115" s="1023">
        <v>0</v>
      </c>
      <c r="K115" s="1023">
        <v>0</v>
      </c>
      <c r="L115" s="1023">
        <v>0</v>
      </c>
      <c r="M115" s="1023">
        <v>0</v>
      </c>
      <c r="N115" s="1023">
        <v>0</v>
      </c>
      <c r="O115" s="1023">
        <v>0</v>
      </c>
      <c r="P115" s="1023">
        <v>0</v>
      </c>
      <c r="Q115" s="1023">
        <v>0</v>
      </c>
      <c r="R115" s="1023">
        <v>0</v>
      </c>
      <c r="S115" s="1023">
        <v>0</v>
      </c>
      <c r="T115" s="1023">
        <v>0</v>
      </c>
      <c r="U115" s="1023">
        <v>0</v>
      </c>
      <c r="V115" s="1023">
        <v>0</v>
      </c>
      <c r="W115" s="1023">
        <v>0</v>
      </c>
      <c r="X115" s="1023">
        <v>0</v>
      </c>
      <c r="Y115" s="1023">
        <v>0</v>
      </c>
      <c r="Z115" s="1023">
        <v>0</v>
      </c>
      <c r="AA115" s="1023">
        <v>0</v>
      </c>
      <c r="AB115" s="1023">
        <v>0</v>
      </c>
      <c r="AC115" s="1023">
        <v>0</v>
      </c>
      <c r="AD115" s="1023">
        <v>0</v>
      </c>
      <c r="AE115" s="1023">
        <v>0</v>
      </c>
      <c r="AF115" s="1023">
        <v>0</v>
      </c>
      <c r="AG115" s="1023">
        <v>0</v>
      </c>
      <c r="AH115" s="1023">
        <v>0</v>
      </c>
      <c r="AI115" s="1023">
        <v>0</v>
      </c>
      <c r="AJ115" s="1023">
        <v>0</v>
      </c>
      <c r="AK115" s="1023">
        <v>0</v>
      </c>
      <c r="AL115" s="1023">
        <v>0</v>
      </c>
      <c r="AM115" s="1023">
        <v>0</v>
      </c>
      <c r="AN115" s="1023">
        <v>0</v>
      </c>
      <c r="AO115" s="1023">
        <v>0</v>
      </c>
      <c r="AP115" s="1023">
        <v>0</v>
      </c>
      <c r="AQ115" s="1023">
        <v>0</v>
      </c>
      <c r="AR115" s="1023">
        <v>0</v>
      </c>
      <c r="AS115" s="1023">
        <v>0</v>
      </c>
      <c r="AT115" s="1023">
        <v>0</v>
      </c>
      <c r="AU115" s="1023">
        <v>0</v>
      </c>
      <c r="AV115" s="1023">
        <v>0</v>
      </c>
      <c r="AW115" s="1941">
        <f t="shared" si="13"/>
        <v>0</v>
      </c>
      <c r="AX115" s="315"/>
      <c r="AY115" s="7657">
        <v>0</v>
      </c>
      <c r="AZ115" s="315"/>
      <c r="BA115" s="1024"/>
      <c r="BB115" s="1145"/>
      <c r="BC115" s="1145"/>
      <c r="BD115" s="1145"/>
      <c r="BE115" s="1145"/>
      <c r="BF115" s="1145"/>
      <c r="BG115" s="1145"/>
      <c r="BH115" s="1145"/>
    </row>
    <row r="116" spans="1:60">
      <c r="A116" s="983"/>
      <c r="B116" s="203"/>
      <c r="C116" s="7659"/>
      <c r="D116" s="1021"/>
      <c r="E116" s="1021" t="s">
        <v>854</v>
      </c>
      <c r="F116" s="1020"/>
      <c r="G116" s="1020" t="s">
        <v>817</v>
      </c>
      <c r="H116" s="1027"/>
      <c r="I116" s="1023"/>
      <c r="J116" s="1023">
        <v>0</v>
      </c>
      <c r="K116" s="1023">
        <v>0</v>
      </c>
      <c r="L116" s="1023">
        <v>0</v>
      </c>
      <c r="M116" s="1023">
        <v>0</v>
      </c>
      <c r="N116" s="1023">
        <v>0</v>
      </c>
      <c r="O116" s="1023">
        <v>0</v>
      </c>
      <c r="P116" s="1023">
        <v>0</v>
      </c>
      <c r="Q116" s="1023">
        <v>0</v>
      </c>
      <c r="R116" s="1023">
        <v>0</v>
      </c>
      <c r="S116" s="1023">
        <v>0</v>
      </c>
      <c r="T116" s="1023">
        <v>0</v>
      </c>
      <c r="U116" s="1023">
        <v>0</v>
      </c>
      <c r="V116" s="1023">
        <v>0</v>
      </c>
      <c r="W116" s="1023">
        <v>0</v>
      </c>
      <c r="X116" s="1023">
        <v>0</v>
      </c>
      <c r="Y116" s="1023">
        <v>0</v>
      </c>
      <c r="Z116" s="1023">
        <v>0</v>
      </c>
      <c r="AA116" s="1023">
        <v>0</v>
      </c>
      <c r="AB116" s="1023">
        <v>0</v>
      </c>
      <c r="AC116" s="1023">
        <v>0</v>
      </c>
      <c r="AD116" s="1023">
        <v>0</v>
      </c>
      <c r="AE116" s="1023">
        <v>0</v>
      </c>
      <c r="AF116" s="1023">
        <v>0</v>
      </c>
      <c r="AG116" s="1023">
        <v>0</v>
      </c>
      <c r="AH116" s="1023">
        <v>0</v>
      </c>
      <c r="AI116" s="1023">
        <v>0</v>
      </c>
      <c r="AJ116" s="1023">
        <v>0</v>
      </c>
      <c r="AK116" s="1023">
        <v>0</v>
      </c>
      <c r="AL116" s="1023">
        <v>0</v>
      </c>
      <c r="AM116" s="1023">
        <v>0</v>
      </c>
      <c r="AN116" s="1023">
        <v>0</v>
      </c>
      <c r="AO116" s="1023">
        <v>0</v>
      </c>
      <c r="AP116" s="1023">
        <v>0</v>
      </c>
      <c r="AQ116" s="1023">
        <v>0</v>
      </c>
      <c r="AR116" s="1023">
        <v>0</v>
      </c>
      <c r="AS116" s="1023">
        <v>0</v>
      </c>
      <c r="AT116" s="1023">
        <v>0</v>
      </c>
      <c r="AU116" s="1023">
        <v>0</v>
      </c>
      <c r="AV116" s="1023">
        <v>0</v>
      </c>
      <c r="AW116" s="1941">
        <f t="shared" si="13"/>
        <v>0</v>
      </c>
      <c r="AX116" s="315"/>
      <c r="AY116" s="7657">
        <v>0</v>
      </c>
      <c r="AZ116" s="315"/>
      <c r="BA116" s="1024"/>
      <c r="BB116" s="1145"/>
      <c r="BC116" s="1145"/>
      <c r="BD116" s="1145"/>
      <c r="BE116" s="1145"/>
      <c r="BF116" s="1145"/>
      <c r="BG116" s="1145"/>
      <c r="BH116" s="1145"/>
    </row>
    <row r="117" spans="1:60">
      <c r="A117" s="983"/>
      <c r="B117" s="203"/>
      <c r="C117" s="7659"/>
      <c r="D117" s="1021"/>
      <c r="E117" s="1021" t="s">
        <v>855</v>
      </c>
      <c r="F117" s="1020"/>
      <c r="G117" s="1020" t="s">
        <v>856</v>
      </c>
      <c r="H117" s="1027"/>
      <c r="I117" s="1023"/>
      <c r="J117" s="1023">
        <v>0</v>
      </c>
      <c r="K117" s="1023">
        <v>0</v>
      </c>
      <c r="L117" s="1023">
        <v>0</v>
      </c>
      <c r="M117" s="1023">
        <v>0</v>
      </c>
      <c r="N117" s="1023">
        <v>0</v>
      </c>
      <c r="O117" s="1023">
        <v>0</v>
      </c>
      <c r="P117" s="1023">
        <v>0</v>
      </c>
      <c r="Q117" s="1023">
        <v>0</v>
      </c>
      <c r="R117" s="1023">
        <v>0</v>
      </c>
      <c r="S117" s="1023">
        <v>0</v>
      </c>
      <c r="T117" s="1023">
        <v>0</v>
      </c>
      <c r="U117" s="1023">
        <v>0</v>
      </c>
      <c r="V117" s="1023">
        <v>0</v>
      </c>
      <c r="W117" s="1023">
        <v>0</v>
      </c>
      <c r="X117" s="1023">
        <v>0</v>
      </c>
      <c r="Y117" s="1023">
        <v>0</v>
      </c>
      <c r="Z117" s="1023">
        <v>0</v>
      </c>
      <c r="AA117" s="1023">
        <v>0</v>
      </c>
      <c r="AB117" s="1023">
        <v>0</v>
      </c>
      <c r="AC117" s="1023">
        <v>0</v>
      </c>
      <c r="AD117" s="1023">
        <v>0</v>
      </c>
      <c r="AE117" s="1023">
        <v>0</v>
      </c>
      <c r="AF117" s="1023">
        <v>0</v>
      </c>
      <c r="AG117" s="1023">
        <v>0</v>
      </c>
      <c r="AH117" s="1023">
        <v>0</v>
      </c>
      <c r="AI117" s="1023">
        <v>0</v>
      </c>
      <c r="AJ117" s="1023">
        <v>0</v>
      </c>
      <c r="AK117" s="1023">
        <v>0</v>
      </c>
      <c r="AL117" s="1023">
        <v>0</v>
      </c>
      <c r="AM117" s="1023">
        <v>0</v>
      </c>
      <c r="AN117" s="1023">
        <v>0</v>
      </c>
      <c r="AO117" s="1023">
        <v>0</v>
      </c>
      <c r="AP117" s="1023">
        <v>0</v>
      </c>
      <c r="AQ117" s="1023">
        <v>0</v>
      </c>
      <c r="AR117" s="1023">
        <v>0</v>
      </c>
      <c r="AS117" s="1023">
        <v>0</v>
      </c>
      <c r="AT117" s="1023">
        <v>0</v>
      </c>
      <c r="AU117" s="1023">
        <v>0</v>
      </c>
      <c r="AV117" s="1023">
        <v>0</v>
      </c>
      <c r="AW117" s="1941">
        <f t="shared" si="13"/>
        <v>0</v>
      </c>
      <c r="AX117" s="315"/>
      <c r="AY117" s="7657">
        <v>0</v>
      </c>
      <c r="AZ117" s="315"/>
      <c r="BA117" s="1024"/>
      <c r="BB117" s="1145"/>
      <c r="BC117" s="1145"/>
      <c r="BD117" s="1145"/>
      <c r="BE117" s="1145"/>
      <c r="BF117" s="1145"/>
      <c r="BG117" s="1145"/>
      <c r="BH117" s="1145"/>
    </row>
    <row r="118" spans="1:60">
      <c r="A118" s="983"/>
      <c r="B118" s="203"/>
      <c r="C118" s="7659"/>
      <c r="D118" s="1021"/>
      <c r="E118" s="1021" t="s">
        <v>857</v>
      </c>
      <c r="F118" s="1020"/>
      <c r="G118" s="1020" t="s">
        <v>819</v>
      </c>
      <c r="H118" s="1027"/>
      <c r="I118" s="1023"/>
      <c r="J118" s="1023">
        <v>0</v>
      </c>
      <c r="K118" s="1023">
        <v>0</v>
      </c>
      <c r="L118" s="1023">
        <v>0</v>
      </c>
      <c r="M118" s="1023">
        <v>0</v>
      </c>
      <c r="N118" s="1023">
        <v>0</v>
      </c>
      <c r="O118" s="1023">
        <v>0</v>
      </c>
      <c r="P118" s="1023">
        <v>0</v>
      </c>
      <c r="Q118" s="1023">
        <v>0</v>
      </c>
      <c r="R118" s="1023">
        <v>0</v>
      </c>
      <c r="S118" s="1023">
        <v>0</v>
      </c>
      <c r="T118" s="1023">
        <v>0</v>
      </c>
      <c r="U118" s="1023">
        <v>0</v>
      </c>
      <c r="V118" s="1023">
        <v>0</v>
      </c>
      <c r="W118" s="1023">
        <v>0</v>
      </c>
      <c r="X118" s="1023">
        <v>0</v>
      </c>
      <c r="Y118" s="1023">
        <v>0</v>
      </c>
      <c r="Z118" s="1023">
        <v>0</v>
      </c>
      <c r="AA118" s="1023">
        <v>0</v>
      </c>
      <c r="AB118" s="1023">
        <v>0</v>
      </c>
      <c r="AC118" s="1023">
        <v>0</v>
      </c>
      <c r="AD118" s="1023">
        <v>0</v>
      </c>
      <c r="AE118" s="1023">
        <v>0</v>
      </c>
      <c r="AF118" s="1023">
        <v>0</v>
      </c>
      <c r="AG118" s="1023">
        <v>0</v>
      </c>
      <c r="AH118" s="1023">
        <v>0</v>
      </c>
      <c r="AI118" s="1023">
        <v>0</v>
      </c>
      <c r="AJ118" s="1023">
        <v>0</v>
      </c>
      <c r="AK118" s="1023">
        <v>0</v>
      </c>
      <c r="AL118" s="1023">
        <v>0</v>
      </c>
      <c r="AM118" s="1023">
        <v>0</v>
      </c>
      <c r="AN118" s="1023">
        <v>0</v>
      </c>
      <c r="AO118" s="1023">
        <v>0</v>
      </c>
      <c r="AP118" s="1023">
        <v>0</v>
      </c>
      <c r="AQ118" s="1023">
        <v>0</v>
      </c>
      <c r="AR118" s="1023">
        <v>0</v>
      </c>
      <c r="AS118" s="1023">
        <v>0</v>
      </c>
      <c r="AT118" s="1023">
        <v>0</v>
      </c>
      <c r="AU118" s="1023">
        <v>0</v>
      </c>
      <c r="AV118" s="1023">
        <v>0</v>
      </c>
      <c r="AW118" s="1941">
        <f t="shared" si="13"/>
        <v>0</v>
      </c>
      <c r="AX118" s="315"/>
      <c r="AY118" s="7657">
        <v>0</v>
      </c>
      <c r="AZ118" s="315"/>
      <c r="BA118" s="1024"/>
      <c r="BB118" s="1145"/>
      <c r="BC118" s="1145"/>
      <c r="BD118" s="1145"/>
      <c r="BE118" s="1145"/>
      <c r="BF118" s="1145"/>
      <c r="BG118" s="1145"/>
      <c r="BH118" s="1145"/>
    </row>
    <row r="119" spans="1:60">
      <c r="A119" s="983"/>
      <c r="B119" s="203"/>
      <c r="C119" s="7659"/>
      <c r="D119" s="1021"/>
      <c r="E119" s="1021" t="s">
        <v>858</v>
      </c>
      <c r="F119" s="1020"/>
      <c r="G119" s="1020" t="s">
        <v>820</v>
      </c>
      <c r="H119" s="1027"/>
      <c r="I119" s="1023"/>
      <c r="J119" s="1023">
        <v>0</v>
      </c>
      <c r="K119" s="1023">
        <v>0</v>
      </c>
      <c r="L119" s="1023">
        <v>0</v>
      </c>
      <c r="M119" s="1023">
        <v>0</v>
      </c>
      <c r="N119" s="1023">
        <v>0</v>
      </c>
      <c r="O119" s="1023">
        <v>0</v>
      </c>
      <c r="P119" s="1023">
        <v>0</v>
      </c>
      <c r="Q119" s="1023">
        <v>0</v>
      </c>
      <c r="R119" s="1023">
        <v>0</v>
      </c>
      <c r="S119" s="1023">
        <v>0</v>
      </c>
      <c r="T119" s="1023">
        <v>0</v>
      </c>
      <c r="U119" s="1023">
        <v>0</v>
      </c>
      <c r="V119" s="1023">
        <v>0</v>
      </c>
      <c r="W119" s="1023">
        <v>0</v>
      </c>
      <c r="X119" s="1023">
        <v>0</v>
      </c>
      <c r="Y119" s="1023">
        <v>0</v>
      </c>
      <c r="Z119" s="1023">
        <v>0</v>
      </c>
      <c r="AA119" s="1023">
        <v>0</v>
      </c>
      <c r="AB119" s="1023">
        <v>0</v>
      </c>
      <c r="AC119" s="1023">
        <v>0</v>
      </c>
      <c r="AD119" s="1023">
        <v>0</v>
      </c>
      <c r="AE119" s="1023">
        <v>0</v>
      </c>
      <c r="AF119" s="1023">
        <v>0</v>
      </c>
      <c r="AG119" s="1023">
        <v>0</v>
      </c>
      <c r="AH119" s="1023">
        <v>0</v>
      </c>
      <c r="AI119" s="1023">
        <v>0</v>
      </c>
      <c r="AJ119" s="1023">
        <v>0</v>
      </c>
      <c r="AK119" s="1023">
        <v>0</v>
      </c>
      <c r="AL119" s="1023">
        <v>0</v>
      </c>
      <c r="AM119" s="1023">
        <v>0</v>
      </c>
      <c r="AN119" s="1023">
        <v>0</v>
      </c>
      <c r="AO119" s="1023">
        <v>0</v>
      </c>
      <c r="AP119" s="1023">
        <v>0</v>
      </c>
      <c r="AQ119" s="1023">
        <v>0</v>
      </c>
      <c r="AR119" s="1023">
        <v>0</v>
      </c>
      <c r="AS119" s="1023">
        <v>0</v>
      </c>
      <c r="AT119" s="1023">
        <v>0</v>
      </c>
      <c r="AU119" s="1023">
        <v>0</v>
      </c>
      <c r="AV119" s="1023">
        <v>0</v>
      </c>
      <c r="AW119" s="1941">
        <f t="shared" si="13"/>
        <v>0</v>
      </c>
      <c r="AX119" s="315"/>
      <c r="AY119" s="7657">
        <v>0</v>
      </c>
      <c r="AZ119" s="315"/>
      <c r="BA119" s="1024"/>
      <c r="BB119" s="1145"/>
      <c r="BC119" s="1145"/>
      <c r="BD119" s="1145"/>
      <c r="BE119" s="1145"/>
      <c r="BF119" s="1145"/>
      <c r="BG119" s="1145"/>
      <c r="BH119" s="1145"/>
    </row>
    <row r="120" spans="1:60">
      <c r="A120" s="983"/>
      <c r="B120" s="203"/>
      <c r="C120" s="7659"/>
      <c r="D120" s="1021"/>
      <c r="E120" s="1021" t="s">
        <v>859</v>
      </c>
      <c r="F120" s="1020"/>
      <c r="G120" s="1020" t="s">
        <v>860</v>
      </c>
      <c r="H120" s="1027"/>
      <c r="I120" s="1023"/>
      <c r="J120" s="1023">
        <v>0</v>
      </c>
      <c r="K120" s="1023">
        <v>0</v>
      </c>
      <c r="L120" s="1023">
        <v>0</v>
      </c>
      <c r="M120" s="1023">
        <v>0</v>
      </c>
      <c r="N120" s="1023">
        <v>0</v>
      </c>
      <c r="O120" s="1023">
        <v>0</v>
      </c>
      <c r="P120" s="1023">
        <v>0</v>
      </c>
      <c r="Q120" s="1023">
        <v>0</v>
      </c>
      <c r="R120" s="1023">
        <v>0</v>
      </c>
      <c r="S120" s="1023">
        <v>0</v>
      </c>
      <c r="T120" s="1023">
        <v>0</v>
      </c>
      <c r="U120" s="1023">
        <v>0</v>
      </c>
      <c r="V120" s="1023">
        <v>0</v>
      </c>
      <c r="W120" s="1023">
        <v>0</v>
      </c>
      <c r="X120" s="1023">
        <v>0</v>
      </c>
      <c r="Y120" s="1023">
        <v>0</v>
      </c>
      <c r="Z120" s="1023">
        <v>0</v>
      </c>
      <c r="AA120" s="1023">
        <v>0</v>
      </c>
      <c r="AB120" s="1023">
        <v>0</v>
      </c>
      <c r="AC120" s="1023">
        <v>0</v>
      </c>
      <c r="AD120" s="1023">
        <v>0</v>
      </c>
      <c r="AE120" s="1023">
        <v>0</v>
      </c>
      <c r="AF120" s="1023">
        <v>0</v>
      </c>
      <c r="AG120" s="1023">
        <v>0</v>
      </c>
      <c r="AH120" s="1023">
        <v>0</v>
      </c>
      <c r="AI120" s="1023">
        <v>0</v>
      </c>
      <c r="AJ120" s="1023">
        <v>0</v>
      </c>
      <c r="AK120" s="1023">
        <v>0</v>
      </c>
      <c r="AL120" s="1023">
        <v>0</v>
      </c>
      <c r="AM120" s="1023">
        <v>0</v>
      </c>
      <c r="AN120" s="1023">
        <v>0</v>
      </c>
      <c r="AO120" s="1023">
        <v>0</v>
      </c>
      <c r="AP120" s="1023">
        <v>0</v>
      </c>
      <c r="AQ120" s="1023">
        <v>0</v>
      </c>
      <c r="AR120" s="1023">
        <v>0</v>
      </c>
      <c r="AS120" s="1023">
        <v>0</v>
      </c>
      <c r="AT120" s="1023">
        <v>0</v>
      </c>
      <c r="AU120" s="1023">
        <v>0</v>
      </c>
      <c r="AV120" s="1023">
        <v>0</v>
      </c>
      <c r="AW120" s="1941">
        <f t="shared" si="13"/>
        <v>0</v>
      </c>
      <c r="AX120" s="315"/>
      <c r="AY120" s="7657">
        <v>0</v>
      </c>
      <c r="AZ120" s="315"/>
      <c r="BA120" s="1024"/>
      <c r="BB120" s="1145"/>
      <c r="BC120" s="1145"/>
      <c r="BD120" s="1145"/>
      <c r="BE120" s="1145"/>
      <c r="BF120" s="1145"/>
      <c r="BG120" s="1145"/>
      <c r="BH120" s="1145"/>
    </row>
    <row r="121" spans="1:60">
      <c r="A121" s="983"/>
      <c r="B121" s="203"/>
      <c r="C121" s="7659"/>
      <c r="D121" s="1021">
        <v>12.7</v>
      </c>
      <c r="E121" s="1021"/>
      <c r="F121" s="1020" t="s">
        <v>861</v>
      </c>
      <c r="G121" s="1020"/>
      <c r="H121" s="1020"/>
      <c r="I121" s="1018">
        <f t="shared" ref="I121:AV121" si="22">SUM(I122:I124)</f>
        <v>0</v>
      </c>
      <c r="J121" s="1018">
        <f t="shared" si="22"/>
        <v>0</v>
      </c>
      <c r="K121" s="1018">
        <f t="shared" si="22"/>
        <v>0</v>
      </c>
      <c r="L121" s="1018">
        <f t="shared" si="22"/>
        <v>0</v>
      </c>
      <c r="M121" s="1018">
        <f t="shared" si="22"/>
        <v>0</v>
      </c>
      <c r="N121" s="1018">
        <f t="shared" si="22"/>
        <v>0</v>
      </c>
      <c r="O121" s="1018">
        <f t="shared" si="22"/>
        <v>0</v>
      </c>
      <c r="P121" s="1018">
        <f t="shared" si="22"/>
        <v>0</v>
      </c>
      <c r="Q121" s="1018">
        <f t="shared" si="22"/>
        <v>0</v>
      </c>
      <c r="R121" s="1018">
        <f t="shared" si="22"/>
        <v>0</v>
      </c>
      <c r="S121" s="1018">
        <f t="shared" si="22"/>
        <v>0</v>
      </c>
      <c r="T121" s="1018">
        <f t="shared" si="22"/>
        <v>0</v>
      </c>
      <c r="U121" s="1018">
        <f t="shared" si="22"/>
        <v>0</v>
      </c>
      <c r="V121" s="1018">
        <f t="shared" si="22"/>
        <v>0</v>
      </c>
      <c r="W121" s="1018">
        <f t="shared" si="22"/>
        <v>0</v>
      </c>
      <c r="X121" s="1018">
        <f t="shared" si="22"/>
        <v>0</v>
      </c>
      <c r="Y121" s="1018">
        <f t="shared" si="22"/>
        <v>0</v>
      </c>
      <c r="Z121" s="1018">
        <f t="shared" si="22"/>
        <v>0</v>
      </c>
      <c r="AA121" s="1018">
        <f t="shared" si="22"/>
        <v>0</v>
      </c>
      <c r="AB121" s="1018">
        <f t="shared" si="22"/>
        <v>0</v>
      </c>
      <c r="AC121" s="1018">
        <f t="shared" si="22"/>
        <v>0</v>
      </c>
      <c r="AD121" s="1018">
        <f t="shared" si="22"/>
        <v>0</v>
      </c>
      <c r="AE121" s="1018">
        <f t="shared" si="22"/>
        <v>0</v>
      </c>
      <c r="AF121" s="1018">
        <f t="shared" si="22"/>
        <v>0</v>
      </c>
      <c r="AG121" s="1018">
        <f t="shared" si="22"/>
        <v>0</v>
      </c>
      <c r="AH121" s="1018">
        <f t="shared" si="22"/>
        <v>0</v>
      </c>
      <c r="AI121" s="1018">
        <f t="shared" si="22"/>
        <v>0</v>
      </c>
      <c r="AJ121" s="1018">
        <f t="shared" si="22"/>
        <v>0</v>
      </c>
      <c r="AK121" s="1018">
        <f t="shared" si="22"/>
        <v>0</v>
      </c>
      <c r="AL121" s="1018">
        <f t="shared" si="22"/>
        <v>0</v>
      </c>
      <c r="AM121" s="1018">
        <f t="shared" si="22"/>
        <v>0</v>
      </c>
      <c r="AN121" s="1018">
        <f t="shared" si="22"/>
        <v>0</v>
      </c>
      <c r="AO121" s="1018">
        <f t="shared" si="22"/>
        <v>0</v>
      </c>
      <c r="AP121" s="1018">
        <f t="shared" si="22"/>
        <v>0</v>
      </c>
      <c r="AQ121" s="1018">
        <f t="shared" si="22"/>
        <v>0</v>
      </c>
      <c r="AR121" s="1018">
        <f t="shared" si="22"/>
        <v>0</v>
      </c>
      <c r="AS121" s="1018">
        <f t="shared" si="22"/>
        <v>0</v>
      </c>
      <c r="AT121" s="1018">
        <f t="shared" si="22"/>
        <v>0</v>
      </c>
      <c r="AU121" s="1018">
        <f t="shared" si="22"/>
        <v>0</v>
      </c>
      <c r="AV121" s="1018">
        <f t="shared" si="22"/>
        <v>0</v>
      </c>
      <c r="AW121" s="1940">
        <f t="shared" si="13"/>
        <v>0</v>
      </c>
      <c r="AX121" s="855"/>
      <c r="AY121" s="7655">
        <f>SUM(AY122:AY124)</f>
        <v>0</v>
      </c>
      <c r="AZ121" s="855"/>
      <c r="BA121" s="1019"/>
      <c r="BB121" s="1039"/>
      <c r="BC121" s="1039"/>
      <c r="BD121" s="1039"/>
      <c r="BE121" s="1039"/>
      <c r="BF121" s="1039"/>
      <c r="BG121" s="1039"/>
      <c r="BH121" s="1039"/>
    </row>
    <row r="122" spans="1:60">
      <c r="A122" s="983"/>
      <c r="B122" s="203"/>
      <c r="C122" s="7659"/>
      <c r="D122" s="1021"/>
      <c r="E122" s="1021" t="s">
        <v>862</v>
      </c>
      <c r="F122" s="1021"/>
      <c r="G122" s="1020" t="s">
        <v>863</v>
      </c>
      <c r="H122" s="1020"/>
      <c r="I122" s="1023"/>
      <c r="J122" s="1023">
        <v>0</v>
      </c>
      <c r="K122" s="1023">
        <v>0</v>
      </c>
      <c r="L122" s="1023">
        <v>0</v>
      </c>
      <c r="M122" s="1023">
        <v>0</v>
      </c>
      <c r="N122" s="1023">
        <v>0</v>
      </c>
      <c r="O122" s="1023">
        <v>0</v>
      </c>
      <c r="P122" s="1023">
        <v>0</v>
      </c>
      <c r="Q122" s="1023">
        <v>0</v>
      </c>
      <c r="R122" s="1023">
        <v>0</v>
      </c>
      <c r="S122" s="1023">
        <v>0</v>
      </c>
      <c r="T122" s="1023">
        <v>0</v>
      </c>
      <c r="U122" s="1023">
        <v>0</v>
      </c>
      <c r="V122" s="1023">
        <v>0</v>
      </c>
      <c r="W122" s="1023">
        <v>0</v>
      </c>
      <c r="X122" s="1023">
        <v>0</v>
      </c>
      <c r="Y122" s="1023">
        <v>0</v>
      </c>
      <c r="Z122" s="1023">
        <v>0</v>
      </c>
      <c r="AA122" s="1023">
        <v>0</v>
      </c>
      <c r="AB122" s="1023">
        <v>0</v>
      </c>
      <c r="AC122" s="1023">
        <v>0</v>
      </c>
      <c r="AD122" s="1023">
        <v>0</v>
      </c>
      <c r="AE122" s="1023">
        <v>0</v>
      </c>
      <c r="AF122" s="1023">
        <v>0</v>
      </c>
      <c r="AG122" s="1023">
        <v>0</v>
      </c>
      <c r="AH122" s="1023">
        <v>0</v>
      </c>
      <c r="AI122" s="1023">
        <v>0</v>
      </c>
      <c r="AJ122" s="1023">
        <v>0</v>
      </c>
      <c r="AK122" s="1023">
        <v>0</v>
      </c>
      <c r="AL122" s="1023">
        <v>0</v>
      </c>
      <c r="AM122" s="1023">
        <v>0</v>
      </c>
      <c r="AN122" s="1023">
        <v>0</v>
      </c>
      <c r="AO122" s="1023">
        <v>0</v>
      </c>
      <c r="AP122" s="1023">
        <v>0</v>
      </c>
      <c r="AQ122" s="1023">
        <v>0</v>
      </c>
      <c r="AR122" s="1023">
        <v>0</v>
      </c>
      <c r="AS122" s="1023">
        <v>0</v>
      </c>
      <c r="AT122" s="1023">
        <v>0</v>
      </c>
      <c r="AU122" s="1023">
        <v>0</v>
      </c>
      <c r="AV122" s="1023">
        <v>0</v>
      </c>
      <c r="AW122" s="1941">
        <f t="shared" si="13"/>
        <v>0</v>
      </c>
      <c r="AX122" s="315"/>
      <c r="AY122" s="7657">
        <v>0</v>
      </c>
      <c r="AZ122" s="315"/>
      <c r="BA122" s="1024"/>
      <c r="BB122" s="1145"/>
      <c r="BC122" s="1145"/>
      <c r="BD122" s="1145"/>
      <c r="BE122" s="1145"/>
      <c r="BF122" s="1145"/>
      <c r="BG122" s="1145"/>
      <c r="BH122" s="1145"/>
    </row>
    <row r="123" spans="1:60">
      <c r="A123" s="983"/>
      <c r="B123" s="203"/>
      <c r="C123" s="7659"/>
      <c r="D123" s="1021"/>
      <c r="E123" s="1021" t="s">
        <v>864</v>
      </c>
      <c r="F123" s="1021"/>
      <c r="G123" s="1020" t="s">
        <v>865</v>
      </c>
      <c r="H123" s="1020"/>
      <c r="I123" s="1023"/>
      <c r="J123" s="1023">
        <v>0</v>
      </c>
      <c r="K123" s="1023">
        <v>0</v>
      </c>
      <c r="L123" s="1023">
        <v>0</v>
      </c>
      <c r="M123" s="1023">
        <v>0</v>
      </c>
      <c r="N123" s="1023">
        <v>0</v>
      </c>
      <c r="O123" s="1023">
        <v>0</v>
      </c>
      <c r="P123" s="1023">
        <v>0</v>
      </c>
      <c r="Q123" s="1023">
        <v>0</v>
      </c>
      <c r="R123" s="1023">
        <v>0</v>
      </c>
      <c r="S123" s="1023">
        <v>0</v>
      </c>
      <c r="T123" s="1023">
        <v>0</v>
      </c>
      <c r="U123" s="1023">
        <v>0</v>
      </c>
      <c r="V123" s="1023">
        <v>0</v>
      </c>
      <c r="W123" s="1023">
        <v>0</v>
      </c>
      <c r="X123" s="1023">
        <v>0</v>
      </c>
      <c r="Y123" s="1023">
        <v>0</v>
      </c>
      <c r="Z123" s="1023">
        <v>0</v>
      </c>
      <c r="AA123" s="1023">
        <v>0</v>
      </c>
      <c r="AB123" s="1023">
        <v>0</v>
      </c>
      <c r="AC123" s="1023">
        <v>0</v>
      </c>
      <c r="AD123" s="1023">
        <v>0</v>
      </c>
      <c r="AE123" s="1023">
        <v>0</v>
      </c>
      <c r="AF123" s="1023">
        <v>0</v>
      </c>
      <c r="AG123" s="1023">
        <v>0</v>
      </c>
      <c r="AH123" s="1023">
        <v>0</v>
      </c>
      <c r="AI123" s="1023">
        <v>0</v>
      </c>
      <c r="AJ123" s="1023">
        <v>0</v>
      </c>
      <c r="AK123" s="1023">
        <v>0</v>
      </c>
      <c r="AL123" s="1023">
        <v>0</v>
      </c>
      <c r="AM123" s="1023">
        <v>0</v>
      </c>
      <c r="AN123" s="1023">
        <v>0</v>
      </c>
      <c r="AO123" s="1023">
        <v>0</v>
      </c>
      <c r="AP123" s="1023">
        <v>0</v>
      </c>
      <c r="AQ123" s="1023">
        <v>0</v>
      </c>
      <c r="AR123" s="1023">
        <v>0</v>
      </c>
      <c r="AS123" s="1023">
        <v>0</v>
      </c>
      <c r="AT123" s="1023">
        <v>0</v>
      </c>
      <c r="AU123" s="1023">
        <v>0</v>
      </c>
      <c r="AV123" s="1023">
        <v>0</v>
      </c>
      <c r="AW123" s="1941">
        <f t="shared" si="13"/>
        <v>0</v>
      </c>
      <c r="AX123" s="315"/>
      <c r="AY123" s="7657">
        <v>0</v>
      </c>
      <c r="AZ123" s="315"/>
      <c r="BA123" s="1024"/>
      <c r="BB123" s="1145"/>
      <c r="BC123" s="1145"/>
      <c r="BD123" s="1145"/>
      <c r="BE123" s="1145"/>
      <c r="BF123" s="1145"/>
      <c r="BG123" s="1145"/>
      <c r="BH123" s="1145"/>
    </row>
    <row r="124" spans="1:60">
      <c r="A124" s="983"/>
      <c r="B124" s="203"/>
      <c r="C124" s="7659"/>
      <c r="D124" s="1021"/>
      <c r="E124" s="1021" t="s">
        <v>866</v>
      </c>
      <c r="F124" s="1021"/>
      <c r="G124" s="1020" t="s">
        <v>825</v>
      </c>
      <c r="H124" s="1020"/>
      <c r="I124" s="1023"/>
      <c r="J124" s="1023">
        <v>0</v>
      </c>
      <c r="K124" s="1023">
        <v>0</v>
      </c>
      <c r="L124" s="1023">
        <v>0</v>
      </c>
      <c r="M124" s="1023">
        <v>0</v>
      </c>
      <c r="N124" s="1023">
        <v>0</v>
      </c>
      <c r="O124" s="1023">
        <v>0</v>
      </c>
      <c r="P124" s="1023">
        <v>0</v>
      </c>
      <c r="Q124" s="1023">
        <v>0</v>
      </c>
      <c r="R124" s="1023">
        <v>0</v>
      </c>
      <c r="S124" s="1023">
        <v>0</v>
      </c>
      <c r="T124" s="1023">
        <v>0</v>
      </c>
      <c r="U124" s="1023">
        <v>0</v>
      </c>
      <c r="V124" s="1023">
        <v>0</v>
      </c>
      <c r="W124" s="1023">
        <v>0</v>
      </c>
      <c r="X124" s="1023">
        <v>0</v>
      </c>
      <c r="Y124" s="1023">
        <v>0</v>
      </c>
      <c r="Z124" s="1023">
        <v>0</v>
      </c>
      <c r="AA124" s="1023">
        <v>0</v>
      </c>
      <c r="AB124" s="1023">
        <v>0</v>
      </c>
      <c r="AC124" s="1023">
        <v>0</v>
      </c>
      <c r="AD124" s="1023">
        <v>0</v>
      </c>
      <c r="AE124" s="1023">
        <v>0</v>
      </c>
      <c r="AF124" s="1023">
        <v>0</v>
      </c>
      <c r="AG124" s="1023">
        <v>0</v>
      </c>
      <c r="AH124" s="1023">
        <v>0</v>
      </c>
      <c r="AI124" s="1023">
        <v>0</v>
      </c>
      <c r="AJ124" s="1023">
        <v>0</v>
      </c>
      <c r="AK124" s="1023">
        <v>0</v>
      </c>
      <c r="AL124" s="1023">
        <v>0</v>
      </c>
      <c r="AM124" s="1023">
        <v>0</v>
      </c>
      <c r="AN124" s="1023">
        <v>0</v>
      </c>
      <c r="AO124" s="1023">
        <v>0</v>
      </c>
      <c r="AP124" s="1023">
        <v>0</v>
      </c>
      <c r="AQ124" s="1023">
        <v>0</v>
      </c>
      <c r="AR124" s="1023">
        <v>0</v>
      </c>
      <c r="AS124" s="1023">
        <v>0</v>
      </c>
      <c r="AT124" s="1023">
        <v>0</v>
      </c>
      <c r="AU124" s="1023">
        <v>0</v>
      </c>
      <c r="AV124" s="1023">
        <v>0</v>
      </c>
      <c r="AW124" s="1941">
        <f t="shared" si="13"/>
        <v>0</v>
      </c>
      <c r="AX124" s="315"/>
      <c r="AY124" s="7657">
        <v>0</v>
      </c>
      <c r="AZ124" s="315"/>
      <c r="BA124" s="1024"/>
      <c r="BB124" s="1145"/>
      <c r="BC124" s="1145"/>
      <c r="BD124" s="1145"/>
      <c r="BE124" s="1145"/>
      <c r="BF124" s="1145"/>
      <c r="BG124" s="1145"/>
      <c r="BH124" s="1145"/>
    </row>
    <row r="125" spans="1:60">
      <c r="A125" s="983"/>
      <c r="B125" s="203"/>
      <c r="C125" s="7659"/>
      <c r="D125" s="1021">
        <v>12.8</v>
      </c>
      <c r="E125" s="1021"/>
      <c r="F125" s="1021" t="s">
        <v>867</v>
      </c>
      <c r="G125" s="1020"/>
      <c r="H125" s="1020"/>
      <c r="I125" s="1023"/>
      <c r="J125" s="1023">
        <v>0</v>
      </c>
      <c r="K125" s="1023">
        <v>0</v>
      </c>
      <c r="L125" s="1023">
        <v>0</v>
      </c>
      <c r="M125" s="1023">
        <v>0</v>
      </c>
      <c r="N125" s="1023">
        <v>0</v>
      </c>
      <c r="O125" s="1023">
        <v>0</v>
      </c>
      <c r="P125" s="1023">
        <v>0</v>
      </c>
      <c r="Q125" s="1023">
        <v>0</v>
      </c>
      <c r="R125" s="1023">
        <v>0</v>
      </c>
      <c r="S125" s="1023">
        <v>0</v>
      </c>
      <c r="T125" s="1023">
        <v>0</v>
      </c>
      <c r="U125" s="1023">
        <v>0</v>
      </c>
      <c r="V125" s="1023">
        <v>0</v>
      </c>
      <c r="W125" s="1023">
        <v>0</v>
      </c>
      <c r="X125" s="1023">
        <v>0</v>
      </c>
      <c r="Y125" s="1023">
        <v>0</v>
      </c>
      <c r="Z125" s="1023">
        <v>0</v>
      </c>
      <c r="AA125" s="1023">
        <v>0</v>
      </c>
      <c r="AB125" s="1023">
        <v>0</v>
      </c>
      <c r="AC125" s="1023">
        <v>0</v>
      </c>
      <c r="AD125" s="1023">
        <v>0</v>
      </c>
      <c r="AE125" s="1023">
        <v>0</v>
      </c>
      <c r="AF125" s="1023">
        <v>0</v>
      </c>
      <c r="AG125" s="1023">
        <v>0</v>
      </c>
      <c r="AH125" s="1023">
        <v>0</v>
      </c>
      <c r="AI125" s="1023">
        <v>0</v>
      </c>
      <c r="AJ125" s="1023">
        <v>0</v>
      </c>
      <c r="AK125" s="1023">
        <v>0</v>
      </c>
      <c r="AL125" s="1023">
        <v>0</v>
      </c>
      <c r="AM125" s="1023">
        <v>0</v>
      </c>
      <c r="AN125" s="1023">
        <v>0</v>
      </c>
      <c r="AO125" s="1023">
        <v>0</v>
      </c>
      <c r="AP125" s="1023">
        <v>0</v>
      </c>
      <c r="AQ125" s="1023">
        <v>0</v>
      </c>
      <c r="AR125" s="1023">
        <v>0</v>
      </c>
      <c r="AS125" s="1023">
        <v>0</v>
      </c>
      <c r="AT125" s="1023">
        <v>0</v>
      </c>
      <c r="AU125" s="1023">
        <v>0</v>
      </c>
      <c r="AV125" s="1023">
        <v>0</v>
      </c>
      <c r="AW125" s="1941">
        <f t="shared" si="13"/>
        <v>0</v>
      </c>
      <c r="AX125" s="315"/>
      <c r="AY125" s="7657">
        <v>0</v>
      </c>
      <c r="AZ125" s="315"/>
      <c r="BA125" s="1024"/>
      <c r="BB125" s="1145"/>
      <c r="BC125" s="1145"/>
      <c r="BD125" s="1145"/>
      <c r="BE125" s="1145"/>
      <c r="BF125" s="1145"/>
      <c r="BG125" s="1145"/>
      <c r="BH125" s="1145"/>
    </row>
    <row r="126" spans="1:60">
      <c r="A126" s="983"/>
      <c r="B126" s="203"/>
      <c r="C126" s="7659"/>
      <c r="D126" s="1021">
        <v>12.9</v>
      </c>
      <c r="E126" s="1021"/>
      <c r="F126" s="1021" t="s">
        <v>868</v>
      </c>
      <c r="G126" s="1020"/>
      <c r="H126" s="1020"/>
      <c r="I126" s="1023"/>
      <c r="J126" s="1023">
        <v>0</v>
      </c>
      <c r="K126" s="1023">
        <v>0</v>
      </c>
      <c r="L126" s="1023">
        <v>0</v>
      </c>
      <c r="M126" s="1023">
        <v>0</v>
      </c>
      <c r="N126" s="1023">
        <v>0</v>
      </c>
      <c r="O126" s="1023">
        <v>0</v>
      </c>
      <c r="P126" s="1023">
        <v>0</v>
      </c>
      <c r="Q126" s="1023">
        <v>0</v>
      </c>
      <c r="R126" s="1023">
        <v>0</v>
      </c>
      <c r="S126" s="1023">
        <v>0</v>
      </c>
      <c r="T126" s="1023">
        <v>0</v>
      </c>
      <c r="U126" s="1023">
        <v>0</v>
      </c>
      <c r="V126" s="1023">
        <v>0</v>
      </c>
      <c r="W126" s="1023">
        <v>0</v>
      </c>
      <c r="X126" s="1023">
        <v>0</v>
      </c>
      <c r="Y126" s="1023">
        <v>0</v>
      </c>
      <c r="Z126" s="1023">
        <v>0</v>
      </c>
      <c r="AA126" s="1023">
        <v>0</v>
      </c>
      <c r="AB126" s="1023">
        <v>0</v>
      </c>
      <c r="AC126" s="1023">
        <v>0</v>
      </c>
      <c r="AD126" s="1023">
        <v>0</v>
      </c>
      <c r="AE126" s="1023">
        <v>0</v>
      </c>
      <c r="AF126" s="1023">
        <v>0</v>
      </c>
      <c r="AG126" s="1023">
        <v>0</v>
      </c>
      <c r="AH126" s="1023">
        <v>0</v>
      </c>
      <c r="AI126" s="1023">
        <v>0</v>
      </c>
      <c r="AJ126" s="1023">
        <v>0</v>
      </c>
      <c r="AK126" s="1023">
        <v>0</v>
      </c>
      <c r="AL126" s="1023">
        <v>0</v>
      </c>
      <c r="AM126" s="1023">
        <v>0</v>
      </c>
      <c r="AN126" s="1023">
        <v>0</v>
      </c>
      <c r="AO126" s="1023">
        <v>0</v>
      </c>
      <c r="AP126" s="1023">
        <v>0</v>
      </c>
      <c r="AQ126" s="1023">
        <v>0</v>
      </c>
      <c r="AR126" s="1023">
        <v>0</v>
      </c>
      <c r="AS126" s="1023">
        <v>0</v>
      </c>
      <c r="AT126" s="1023">
        <v>0</v>
      </c>
      <c r="AU126" s="1023">
        <v>0</v>
      </c>
      <c r="AV126" s="1023">
        <v>0</v>
      </c>
      <c r="AW126" s="1941">
        <f t="shared" si="13"/>
        <v>0</v>
      </c>
      <c r="AX126" s="315"/>
      <c r="AY126" s="7657">
        <v>0</v>
      </c>
      <c r="AZ126" s="315"/>
      <c r="BA126" s="1024"/>
      <c r="BB126" s="1145"/>
      <c r="BC126" s="1145"/>
      <c r="BD126" s="1145"/>
      <c r="BE126" s="1145"/>
      <c r="BF126" s="1145"/>
      <c r="BG126" s="1145"/>
      <c r="BH126" s="1145"/>
    </row>
    <row r="127" spans="1:60">
      <c r="A127" s="983"/>
      <c r="B127" s="203"/>
      <c r="C127" s="7659"/>
      <c r="D127" s="1028">
        <v>12.1</v>
      </c>
      <c r="E127" s="1021"/>
      <c r="F127" s="1021" t="s">
        <v>869</v>
      </c>
      <c r="G127" s="1020"/>
      <c r="H127" s="1020"/>
      <c r="I127" s="1023"/>
      <c r="J127" s="1023">
        <v>0</v>
      </c>
      <c r="K127" s="1023">
        <v>0</v>
      </c>
      <c r="L127" s="1023">
        <v>0</v>
      </c>
      <c r="M127" s="1023">
        <v>0</v>
      </c>
      <c r="N127" s="1023">
        <v>0</v>
      </c>
      <c r="O127" s="1023">
        <v>0</v>
      </c>
      <c r="P127" s="1023">
        <v>0</v>
      </c>
      <c r="Q127" s="1023">
        <v>0</v>
      </c>
      <c r="R127" s="1023">
        <v>0</v>
      </c>
      <c r="S127" s="1023">
        <v>0</v>
      </c>
      <c r="T127" s="1023">
        <v>0</v>
      </c>
      <c r="U127" s="1023">
        <v>0</v>
      </c>
      <c r="V127" s="1023">
        <v>0</v>
      </c>
      <c r="W127" s="1023">
        <v>0</v>
      </c>
      <c r="X127" s="1023">
        <v>0</v>
      </c>
      <c r="Y127" s="1023">
        <v>0</v>
      </c>
      <c r="Z127" s="1023">
        <v>0</v>
      </c>
      <c r="AA127" s="1023">
        <v>0</v>
      </c>
      <c r="AB127" s="1023">
        <v>0</v>
      </c>
      <c r="AC127" s="1023">
        <v>0</v>
      </c>
      <c r="AD127" s="1023">
        <v>0</v>
      </c>
      <c r="AE127" s="1023">
        <v>0</v>
      </c>
      <c r="AF127" s="1023">
        <v>0</v>
      </c>
      <c r="AG127" s="1023">
        <v>0</v>
      </c>
      <c r="AH127" s="1023">
        <v>0</v>
      </c>
      <c r="AI127" s="1023">
        <v>0</v>
      </c>
      <c r="AJ127" s="1023">
        <v>0</v>
      </c>
      <c r="AK127" s="1023">
        <v>0</v>
      </c>
      <c r="AL127" s="1023">
        <v>0</v>
      </c>
      <c r="AM127" s="1023">
        <v>0</v>
      </c>
      <c r="AN127" s="1023">
        <v>0</v>
      </c>
      <c r="AO127" s="1023">
        <v>0</v>
      </c>
      <c r="AP127" s="1023">
        <v>0</v>
      </c>
      <c r="AQ127" s="1023">
        <v>0</v>
      </c>
      <c r="AR127" s="1023">
        <v>0</v>
      </c>
      <c r="AS127" s="1023">
        <v>0</v>
      </c>
      <c r="AT127" s="1023">
        <v>0</v>
      </c>
      <c r="AU127" s="1023">
        <v>0</v>
      </c>
      <c r="AV127" s="1023">
        <v>0</v>
      </c>
      <c r="AW127" s="1941">
        <f t="shared" si="13"/>
        <v>0</v>
      </c>
      <c r="AX127" s="315"/>
      <c r="AY127" s="7657">
        <v>0</v>
      </c>
      <c r="AZ127" s="315"/>
      <c r="BA127" s="1024"/>
      <c r="BB127" s="1145"/>
      <c r="BC127" s="1145"/>
      <c r="BD127" s="1145"/>
      <c r="BE127" s="1145"/>
      <c r="BF127" s="1145"/>
      <c r="BG127" s="1145"/>
      <c r="BH127" s="1145"/>
    </row>
    <row r="128" spans="1:60">
      <c r="A128" s="983"/>
      <c r="B128" s="203"/>
      <c r="C128" s="7658">
        <v>13</v>
      </c>
      <c r="D128" s="1016"/>
      <c r="E128" s="1015" t="s">
        <v>248</v>
      </c>
      <c r="F128" s="1015"/>
      <c r="G128" s="1016"/>
      <c r="H128" s="1017"/>
      <c r="I128" s="1018">
        <f t="shared" ref="I128:AV128" si="23">SUM(I129:I131)</f>
        <v>0</v>
      </c>
      <c r="J128" s="1018">
        <f t="shared" si="23"/>
        <v>0</v>
      </c>
      <c r="K128" s="1018">
        <f t="shared" si="23"/>
        <v>0</v>
      </c>
      <c r="L128" s="1018">
        <f t="shared" si="23"/>
        <v>0</v>
      </c>
      <c r="M128" s="1018">
        <f t="shared" si="23"/>
        <v>0</v>
      </c>
      <c r="N128" s="1018">
        <f t="shared" si="23"/>
        <v>0</v>
      </c>
      <c r="O128" s="1018">
        <f t="shared" si="23"/>
        <v>0</v>
      </c>
      <c r="P128" s="1018">
        <f t="shared" si="23"/>
        <v>0</v>
      </c>
      <c r="Q128" s="1018">
        <f t="shared" si="23"/>
        <v>0</v>
      </c>
      <c r="R128" s="1018">
        <f t="shared" si="23"/>
        <v>0</v>
      </c>
      <c r="S128" s="1018">
        <f t="shared" si="23"/>
        <v>0</v>
      </c>
      <c r="T128" s="1018">
        <f t="shared" si="23"/>
        <v>0</v>
      </c>
      <c r="U128" s="1018">
        <f t="shared" si="23"/>
        <v>0</v>
      </c>
      <c r="V128" s="1018">
        <f t="shared" si="23"/>
        <v>0</v>
      </c>
      <c r="W128" s="1018">
        <f t="shared" si="23"/>
        <v>0</v>
      </c>
      <c r="X128" s="1018">
        <f t="shared" si="23"/>
        <v>0</v>
      </c>
      <c r="Y128" s="1018">
        <f t="shared" si="23"/>
        <v>0</v>
      </c>
      <c r="Z128" s="1018">
        <f t="shared" si="23"/>
        <v>0</v>
      </c>
      <c r="AA128" s="1018">
        <f t="shared" si="23"/>
        <v>0</v>
      </c>
      <c r="AB128" s="1018">
        <f t="shared" si="23"/>
        <v>0</v>
      </c>
      <c r="AC128" s="1018">
        <f t="shared" si="23"/>
        <v>0</v>
      </c>
      <c r="AD128" s="1018">
        <f t="shared" si="23"/>
        <v>0</v>
      </c>
      <c r="AE128" s="1018">
        <f t="shared" si="23"/>
        <v>0</v>
      </c>
      <c r="AF128" s="1018">
        <f t="shared" si="23"/>
        <v>0</v>
      </c>
      <c r="AG128" s="1018">
        <f t="shared" si="23"/>
        <v>0</v>
      </c>
      <c r="AH128" s="1018">
        <f t="shared" si="23"/>
        <v>0</v>
      </c>
      <c r="AI128" s="1018">
        <f t="shared" si="23"/>
        <v>0</v>
      </c>
      <c r="AJ128" s="1018">
        <f t="shared" si="23"/>
        <v>0</v>
      </c>
      <c r="AK128" s="1018">
        <f t="shared" si="23"/>
        <v>0</v>
      </c>
      <c r="AL128" s="1018">
        <f t="shared" si="23"/>
        <v>0</v>
      </c>
      <c r="AM128" s="1018">
        <f t="shared" si="23"/>
        <v>0</v>
      </c>
      <c r="AN128" s="1018">
        <f t="shared" si="23"/>
        <v>0</v>
      </c>
      <c r="AO128" s="1018">
        <f t="shared" si="23"/>
        <v>0</v>
      </c>
      <c r="AP128" s="1018">
        <f t="shared" si="23"/>
        <v>0</v>
      </c>
      <c r="AQ128" s="1018">
        <f t="shared" si="23"/>
        <v>0</v>
      </c>
      <c r="AR128" s="1018">
        <f t="shared" si="23"/>
        <v>0</v>
      </c>
      <c r="AS128" s="1018">
        <f t="shared" si="23"/>
        <v>0</v>
      </c>
      <c r="AT128" s="1018">
        <f t="shared" si="23"/>
        <v>0</v>
      </c>
      <c r="AU128" s="1018">
        <f t="shared" si="23"/>
        <v>0</v>
      </c>
      <c r="AV128" s="1018">
        <f t="shared" si="23"/>
        <v>0</v>
      </c>
      <c r="AW128" s="1940">
        <f t="shared" si="13"/>
        <v>0</v>
      </c>
      <c r="AX128" s="855"/>
      <c r="AY128" s="7655">
        <f>SUM(AY129:AY131)</f>
        <v>0</v>
      </c>
      <c r="AZ128" s="855"/>
      <c r="BA128" s="1019"/>
      <c r="BB128" s="1039"/>
      <c r="BC128" s="1039"/>
      <c r="BD128" s="1039"/>
      <c r="BE128" s="1039"/>
      <c r="BF128" s="1039"/>
      <c r="BG128" s="1039"/>
      <c r="BH128" s="1039"/>
    </row>
    <row r="129" spans="1:60">
      <c r="A129" s="983"/>
      <c r="B129" s="203"/>
      <c r="C129" s="7659"/>
      <c r="D129" s="1020">
        <v>13.1</v>
      </c>
      <c r="E129" s="1021"/>
      <c r="F129" s="1020" t="s">
        <v>870</v>
      </c>
      <c r="G129" s="1021"/>
      <c r="H129" s="1026"/>
      <c r="I129" s="1023">
        <v>0</v>
      </c>
      <c r="J129" s="1023">
        <v>0</v>
      </c>
      <c r="K129" s="1023">
        <v>0</v>
      </c>
      <c r="L129" s="1023">
        <v>0</v>
      </c>
      <c r="M129" s="1023">
        <v>0</v>
      </c>
      <c r="N129" s="1023">
        <v>0</v>
      </c>
      <c r="O129" s="1023">
        <v>0</v>
      </c>
      <c r="P129" s="1023">
        <v>0</v>
      </c>
      <c r="Q129" s="1023">
        <v>0</v>
      </c>
      <c r="R129" s="1023">
        <v>0</v>
      </c>
      <c r="S129" s="1023">
        <v>0</v>
      </c>
      <c r="T129" s="1023">
        <v>0</v>
      </c>
      <c r="U129" s="1023">
        <v>0</v>
      </c>
      <c r="V129" s="1023">
        <v>0</v>
      </c>
      <c r="W129" s="1023">
        <v>0</v>
      </c>
      <c r="X129" s="1023">
        <v>0</v>
      </c>
      <c r="Y129" s="1023">
        <v>0</v>
      </c>
      <c r="Z129" s="1023">
        <v>0</v>
      </c>
      <c r="AA129" s="1023">
        <v>0</v>
      </c>
      <c r="AB129" s="1023">
        <v>0</v>
      </c>
      <c r="AC129" s="1023">
        <v>0</v>
      </c>
      <c r="AD129" s="1023">
        <v>0</v>
      </c>
      <c r="AE129" s="1023">
        <v>0</v>
      </c>
      <c r="AF129" s="1023">
        <v>0</v>
      </c>
      <c r="AG129" s="1023">
        <v>0</v>
      </c>
      <c r="AH129" s="1023">
        <v>0</v>
      </c>
      <c r="AI129" s="1023">
        <v>0</v>
      </c>
      <c r="AJ129" s="1023">
        <v>0</v>
      </c>
      <c r="AK129" s="1023">
        <v>0</v>
      </c>
      <c r="AL129" s="1023">
        <v>0</v>
      </c>
      <c r="AM129" s="1023">
        <v>0</v>
      </c>
      <c r="AN129" s="1023">
        <v>0</v>
      </c>
      <c r="AO129" s="1023">
        <v>0</v>
      </c>
      <c r="AP129" s="1023">
        <v>0</v>
      </c>
      <c r="AQ129" s="1023">
        <v>0</v>
      </c>
      <c r="AR129" s="1023">
        <v>0</v>
      </c>
      <c r="AS129" s="1023">
        <v>0</v>
      </c>
      <c r="AT129" s="1023">
        <v>0</v>
      </c>
      <c r="AU129" s="1023">
        <v>0</v>
      </c>
      <c r="AV129" s="1023">
        <v>0</v>
      </c>
      <c r="AW129" s="1941">
        <f t="shared" si="13"/>
        <v>0</v>
      </c>
      <c r="AX129" s="315"/>
      <c r="AY129" s="7657">
        <v>0</v>
      </c>
      <c r="AZ129" s="315"/>
      <c r="BA129" s="1024"/>
      <c r="BB129" s="1145"/>
      <c r="BC129" s="1145"/>
      <c r="BD129" s="1145"/>
      <c r="BE129" s="1145"/>
      <c r="BF129" s="1145"/>
      <c r="BG129" s="1145"/>
      <c r="BH129" s="1145"/>
    </row>
    <row r="130" spans="1:60">
      <c r="A130" s="983"/>
      <c r="B130" s="203"/>
      <c r="C130" s="7659"/>
      <c r="D130" s="1020">
        <v>13.2</v>
      </c>
      <c r="E130" s="1021"/>
      <c r="F130" s="1020" t="s">
        <v>871</v>
      </c>
      <c r="G130" s="1021"/>
      <c r="H130" s="1026"/>
      <c r="I130" s="1023">
        <v>0</v>
      </c>
      <c r="J130" s="1023">
        <v>0</v>
      </c>
      <c r="K130" s="1023">
        <v>0</v>
      </c>
      <c r="L130" s="1023">
        <v>0</v>
      </c>
      <c r="M130" s="1023">
        <v>0</v>
      </c>
      <c r="N130" s="1023">
        <v>0</v>
      </c>
      <c r="O130" s="1023">
        <v>0</v>
      </c>
      <c r="P130" s="1023">
        <v>0</v>
      </c>
      <c r="Q130" s="1023">
        <v>0</v>
      </c>
      <c r="R130" s="1023">
        <v>0</v>
      </c>
      <c r="S130" s="1023">
        <v>0</v>
      </c>
      <c r="T130" s="1023">
        <v>0</v>
      </c>
      <c r="U130" s="1023">
        <v>0</v>
      </c>
      <c r="V130" s="1023">
        <v>0</v>
      </c>
      <c r="W130" s="1023">
        <v>0</v>
      </c>
      <c r="X130" s="1023">
        <v>0</v>
      </c>
      <c r="Y130" s="1023">
        <v>0</v>
      </c>
      <c r="Z130" s="1023">
        <v>0</v>
      </c>
      <c r="AA130" s="1023">
        <v>0</v>
      </c>
      <c r="AB130" s="1023">
        <v>0</v>
      </c>
      <c r="AC130" s="1023">
        <v>0</v>
      </c>
      <c r="AD130" s="1023">
        <v>0</v>
      </c>
      <c r="AE130" s="1023">
        <v>0</v>
      </c>
      <c r="AF130" s="1023">
        <v>0</v>
      </c>
      <c r="AG130" s="1023">
        <v>0</v>
      </c>
      <c r="AH130" s="1023">
        <v>0</v>
      </c>
      <c r="AI130" s="1023">
        <v>0</v>
      </c>
      <c r="AJ130" s="1023">
        <v>0</v>
      </c>
      <c r="AK130" s="1023">
        <v>0</v>
      </c>
      <c r="AL130" s="1023">
        <v>0</v>
      </c>
      <c r="AM130" s="1023">
        <v>0</v>
      </c>
      <c r="AN130" s="1023">
        <v>0</v>
      </c>
      <c r="AO130" s="1023">
        <v>0</v>
      </c>
      <c r="AP130" s="1023">
        <v>0</v>
      </c>
      <c r="AQ130" s="1023">
        <v>0</v>
      </c>
      <c r="AR130" s="1023">
        <v>0</v>
      </c>
      <c r="AS130" s="1023">
        <v>0</v>
      </c>
      <c r="AT130" s="1023">
        <v>0</v>
      </c>
      <c r="AU130" s="1023">
        <v>0</v>
      </c>
      <c r="AV130" s="1023">
        <v>0</v>
      </c>
      <c r="AW130" s="1941">
        <f t="shared" si="13"/>
        <v>0</v>
      </c>
      <c r="AX130" s="315"/>
      <c r="AY130" s="7657">
        <v>0</v>
      </c>
      <c r="AZ130" s="315"/>
      <c r="BA130" s="1024"/>
      <c r="BB130" s="1145"/>
      <c r="BC130" s="1145"/>
      <c r="BD130" s="1145"/>
      <c r="BE130" s="1145"/>
      <c r="BF130" s="1145"/>
      <c r="BG130" s="1145"/>
      <c r="BH130" s="1145"/>
    </row>
    <row r="131" spans="1:60">
      <c r="A131" s="983"/>
      <c r="B131" s="203"/>
      <c r="C131" s="7659"/>
      <c r="D131" s="1020">
        <v>13.3</v>
      </c>
      <c r="E131" s="1021"/>
      <c r="F131" s="1020" t="s">
        <v>771</v>
      </c>
      <c r="G131" s="1021"/>
      <c r="H131" s="1026"/>
      <c r="I131" s="1023">
        <v>0</v>
      </c>
      <c r="J131" s="1023">
        <v>0</v>
      </c>
      <c r="K131" s="1023">
        <v>0</v>
      </c>
      <c r="L131" s="1023">
        <v>0</v>
      </c>
      <c r="M131" s="1023">
        <v>0</v>
      </c>
      <c r="N131" s="1023">
        <v>0</v>
      </c>
      <c r="O131" s="1023">
        <v>0</v>
      </c>
      <c r="P131" s="1023">
        <v>0</v>
      </c>
      <c r="Q131" s="1023">
        <v>0</v>
      </c>
      <c r="R131" s="1023">
        <v>0</v>
      </c>
      <c r="S131" s="1023">
        <v>0</v>
      </c>
      <c r="T131" s="1023">
        <v>0</v>
      </c>
      <c r="U131" s="1023">
        <v>0</v>
      </c>
      <c r="V131" s="1023">
        <v>0</v>
      </c>
      <c r="W131" s="1023">
        <v>0</v>
      </c>
      <c r="X131" s="1023">
        <v>0</v>
      </c>
      <c r="Y131" s="1023">
        <v>0</v>
      </c>
      <c r="Z131" s="1023">
        <v>0</v>
      </c>
      <c r="AA131" s="1023">
        <v>0</v>
      </c>
      <c r="AB131" s="1023">
        <v>0</v>
      </c>
      <c r="AC131" s="1023">
        <v>0</v>
      </c>
      <c r="AD131" s="1023">
        <v>0</v>
      </c>
      <c r="AE131" s="1023">
        <v>0</v>
      </c>
      <c r="AF131" s="1023">
        <v>0</v>
      </c>
      <c r="AG131" s="1023">
        <v>0</v>
      </c>
      <c r="AH131" s="1023">
        <v>0</v>
      </c>
      <c r="AI131" s="1023">
        <v>0</v>
      </c>
      <c r="AJ131" s="1023">
        <v>0</v>
      </c>
      <c r="AK131" s="1023">
        <v>0</v>
      </c>
      <c r="AL131" s="1023">
        <v>0</v>
      </c>
      <c r="AM131" s="1023">
        <v>0</v>
      </c>
      <c r="AN131" s="1023">
        <v>0</v>
      </c>
      <c r="AO131" s="1023">
        <v>0</v>
      </c>
      <c r="AP131" s="1023">
        <v>0</v>
      </c>
      <c r="AQ131" s="1023">
        <v>0</v>
      </c>
      <c r="AR131" s="1023">
        <v>0</v>
      </c>
      <c r="AS131" s="1023">
        <v>0</v>
      </c>
      <c r="AT131" s="1023">
        <v>0</v>
      </c>
      <c r="AU131" s="1023">
        <v>0</v>
      </c>
      <c r="AV131" s="1023">
        <v>0</v>
      </c>
      <c r="AW131" s="1941">
        <f t="shared" si="13"/>
        <v>0</v>
      </c>
      <c r="AX131" s="315"/>
      <c r="AY131" s="7657">
        <v>0</v>
      </c>
      <c r="AZ131" s="315"/>
      <c r="BA131" s="1024"/>
      <c r="BB131" s="1145"/>
      <c r="BC131" s="1145"/>
      <c r="BD131" s="1145"/>
      <c r="BE131" s="1145"/>
      <c r="BF131" s="1145"/>
      <c r="BG131" s="1145"/>
      <c r="BH131" s="1145"/>
    </row>
    <row r="132" spans="1:60">
      <c r="A132" s="983"/>
      <c r="B132" s="203"/>
      <c r="C132" s="7658">
        <v>14</v>
      </c>
      <c r="D132" s="1016"/>
      <c r="E132" s="1015" t="s">
        <v>874</v>
      </c>
      <c r="F132" s="1015"/>
      <c r="G132" s="1016"/>
      <c r="H132" s="1017"/>
      <c r="I132" s="1018">
        <f t="shared" ref="I132:AV132" si="24">SUM(I133:I135)</f>
        <v>0</v>
      </c>
      <c r="J132" s="1018">
        <f t="shared" si="24"/>
        <v>0</v>
      </c>
      <c r="K132" s="1018">
        <f t="shared" si="24"/>
        <v>0</v>
      </c>
      <c r="L132" s="1018">
        <f t="shared" si="24"/>
        <v>0</v>
      </c>
      <c r="M132" s="1018">
        <f t="shared" si="24"/>
        <v>0</v>
      </c>
      <c r="N132" s="1018">
        <f t="shared" si="24"/>
        <v>0</v>
      </c>
      <c r="O132" s="1018">
        <f t="shared" si="24"/>
        <v>0</v>
      </c>
      <c r="P132" s="1018">
        <f t="shared" si="24"/>
        <v>0</v>
      </c>
      <c r="Q132" s="1018">
        <f t="shared" si="24"/>
        <v>0</v>
      </c>
      <c r="R132" s="1018">
        <f t="shared" si="24"/>
        <v>0</v>
      </c>
      <c r="S132" s="1018">
        <f t="shared" si="24"/>
        <v>0</v>
      </c>
      <c r="T132" s="1018">
        <f t="shared" si="24"/>
        <v>0</v>
      </c>
      <c r="U132" s="1018">
        <f t="shared" si="24"/>
        <v>0</v>
      </c>
      <c r="V132" s="1018">
        <f t="shared" si="24"/>
        <v>0</v>
      </c>
      <c r="W132" s="1018">
        <f t="shared" si="24"/>
        <v>0</v>
      </c>
      <c r="X132" s="1018">
        <f t="shared" si="24"/>
        <v>0</v>
      </c>
      <c r="Y132" s="1018">
        <f t="shared" si="24"/>
        <v>0</v>
      </c>
      <c r="Z132" s="1018">
        <f t="shared" si="24"/>
        <v>0</v>
      </c>
      <c r="AA132" s="1018">
        <f t="shared" si="24"/>
        <v>0</v>
      </c>
      <c r="AB132" s="1018">
        <f t="shared" si="24"/>
        <v>0</v>
      </c>
      <c r="AC132" s="1018">
        <f t="shared" si="24"/>
        <v>0</v>
      </c>
      <c r="AD132" s="1018">
        <f t="shared" si="24"/>
        <v>0</v>
      </c>
      <c r="AE132" s="1018">
        <f t="shared" si="24"/>
        <v>0</v>
      </c>
      <c r="AF132" s="1018">
        <f t="shared" si="24"/>
        <v>0</v>
      </c>
      <c r="AG132" s="1018">
        <f t="shared" si="24"/>
        <v>0</v>
      </c>
      <c r="AH132" s="1018">
        <f t="shared" si="24"/>
        <v>0</v>
      </c>
      <c r="AI132" s="1018">
        <f t="shared" si="24"/>
        <v>0</v>
      </c>
      <c r="AJ132" s="1018">
        <f t="shared" si="24"/>
        <v>0</v>
      </c>
      <c r="AK132" s="1018">
        <f t="shared" si="24"/>
        <v>0</v>
      </c>
      <c r="AL132" s="1018">
        <f t="shared" si="24"/>
        <v>0</v>
      </c>
      <c r="AM132" s="1018">
        <f t="shared" si="24"/>
        <v>0</v>
      </c>
      <c r="AN132" s="1018">
        <f t="shared" si="24"/>
        <v>0</v>
      </c>
      <c r="AO132" s="1018">
        <f t="shared" si="24"/>
        <v>0</v>
      </c>
      <c r="AP132" s="1018">
        <f t="shared" si="24"/>
        <v>0</v>
      </c>
      <c r="AQ132" s="1018">
        <f t="shared" si="24"/>
        <v>0</v>
      </c>
      <c r="AR132" s="1018">
        <f t="shared" si="24"/>
        <v>0</v>
      </c>
      <c r="AS132" s="1018">
        <f t="shared" si="24"/>
        <v>0</v>
      </c>
      <c r="AT132" s="1018">
        <f t="shared" si="24"/>
        <v>0</v>
      </c>
      <c r="AU132" s="1018">
        <f t="shared" si="24"/>
        <v>0</v>
      </c>
      <c r="AV132" s="1018">
        <f t="shared" si="24"/>
        <v>0</v>
      </c>
      <c r="AW132" s="1940">
        <f t="shared" si="13"/>
        <v>0</v>
      </c>
      <c r="AX132" s="855"/>
      <c r="AY132" s="7655">
        <f>SUM(AY133:AY135)</f>
        <v>0</v>
      </c>
      <c r="AZ132" s="855"/>
      <c r="BA132" s="1019"/>
      <c r="BB132" s="1039"/>
      <c r="BC132" s="1039"/>
      <c r="BD132" s="1039"/>
      <c r="BE132" s="1039"/>
      <c r="BF132" s="1039"/>
      <c r="BG132" s="1039"/>
      <c r="BH132" s="1039"/>
    </row>
    <row r="133" spans="1:60">
      <c r="A133" s="983"/>
      <c r="B133" s="203"/>
      <c r="C133" s="7659"/>
      <c r="D133" s="1020">
        <v>14.1</v>
      </c>
      <c r="E133" s="1021"/>
      <c r="F133" s="1020" t="s">
        <v>875</v>
      </c>
      <c r="G133" s="1021"/>
      <c r="H133" s="1026"/>
      <c r="I133" s="1023">
        <v>0</v>
      </c>
      <c r="J133" s="1023">
        <v>0</v>
      </c>
      <c r="K133" s="1023">
        <v>0</v>
      </c>
      <c r="L133" s="1023">
        <v>0</v>
      </c>
      <c r="M133" s="1023">
        <v>0</v>
      </c>
      <c r="N133" s="1023">
        <v>0</v>
      </c>
      <c r="O133" s="1023">
        <v>0</v>
      </c>
      <c r="P133" s="1023">
        <v>0</v>
      </c>
      <c r="Q133" s="1023">
        <v>0</v>
      </c>
      <c r="R133" s="1023">
        <v>0</v>
      </c>
      <c r="S133" s="1023">
        <v>0</v>
      </c>
      <c r="T133" s="1023">
        <v>0</v>
      </c>
      <c r="U133" s="1023">
        <v>0</v>
      </c>
      <c r="V133" s="1023">
        <v>0</v>
      </c>
      <c r="W133" s="1023">
        <v>0</v>
      </c>
      <c r="X133" s="1023">
        <v>0</v>
      </c>
      <c r="Y133" s="1023">
        <v>0</v>
      </c>
      <c r="Z133" s="1023">
        <v>0</v>
      </c>
      <c r="AA133" s="1023">
        <v>0</v>
      </c>
      <c r="AB133" s="1023">
        <v>0</v>
      </c>
      <c r="AC133" s="1023">
        <v>0</v>
      </c>
      <c r="AD133" s="1023">
        <v>0</v>
      </c>
      <c r="AE133" s="1023">
        <v>0</v>
      </c>
      <c r="AF133" s="1023">
        <v>0</v>
      </c>
      <c r="AG133" s="1023">
        <v>0</v>
      </c>
      <c r="AH133" s="1023">
        <v>0</v>
      </c>
      <c r="AI133" s="1023">
        <v>0</v>
      </c>
      <c r="AJ133" s="1023">
        <v>0</v>
      </c>
      <c r="AK133" s="1023">
        <v>0</v>
      </c>
      <c r="AL133" s="1023">
        <v>0</v>
      </c>
      <c r="AM133" s="1023">
        <v>0</v>
      </c>
      <c r="AN133" s="1023">
        <v>0</v>
      </c>
      <c r="AO133" s="1023">
        <v>0</v>
      </c>
      <c r="AP133" s="1023">
        <v>0</v>
      </c>
      <c r="AQ133" s="1023">
        <v>0</v>
      </c>
      <c r="AR133" s="1023">
        <v>0</v>
      </c>
      <c r="AS133" s="1023">
        <v>0</v>
      </c>
      <c r="AT133" s="1023">
        <v>0</v>
      </c>
      <c r="AU133" s="1023">
        <v>0</v>
      </c>
      <c r="AV133" s="1023">
        <v>0</v>
      </c>
      <c r="AW133" s="1941">
        <f t="shared" si="13"/>
        <v>0</v>
      </c>
      <c r="AX133" s="315"/>
      <c r="AY133" s="7657">
        <v>0</v>
      </c>
      <c r="AZ133" s="315"/>
      <c r="BA133" s="1024"/>
      <c r="BB133" s="1145"/>
      <c r="BC133" s="1145"/>
      <c r="BD133" s="1145"/>
      <c r="BE133" s="1145"/>
      <c r="BF133" s="1145"/>
      <c r="BG133" s="1145"/>
      <c r="BH133" s="1145"/>
    </row>
    <row r="134" spans="1:60">
      <c r="A134" s="983"/>
      <c r="B134" s="203"/>
      <c r="C134" s="7659"/>
      <c r="D134" s="1020">
        <v>14.2</v>
      </c>
      <c r="E134" s="1021"/>
      <c r="F134" s="1020" t="s">
        <v>876</v>
      </c>
      <c r="G134" s="1021"/>
      <c r="H134" s="1026"/>
      <c r="I134" s="1023">
        <v>0</v>
      </c>
      <c r="J134" s="1023">
        <v>0</v>
      </c>
      <c r="K134" s="1023">
        <v>0</v>
      </c>
      <c r="L134" s="1023">
        <v>0</v>
      </c>
      <c r="M134" s="1023">
        <v>0</v>
      </c>
      <c r="N134" s="1023">
        <v>0</v>
      </c>
      <c r="O134" s="1023">
        <v>0</v>
      </c>
      <c r="P134" s="1023">
        <v>0</v>
      </c>
      <c r="Q134" s="1023">
        <v>0</v>
      </c>
      <c r="R134" s="1023">
        <v>0</v>
      </c>
      <c r="S134" s="1023">
        <v>0</v>
      </c>
      <c r="T134" s="1023">
        <v>0</v>
      </c>
      <c r="U134" s="1023">
        <v>0</v>
      </c>
      <c r="V134" s="1023">
        <v>0</v>
      </c>
      <c r="W134" s="1023">
        <v>0</v>
      </c>
      <c r="X134" s="1023">
        <v>0</v>
      </c>
      <c r="Y134" s="1023">
        <v>0</v>
      </c>
      <c r="Z134" s="1023">
        <v>0</v>
      </c>
      <c r="AA134" s="1023">
        <v>0</v>
      </c>
      <c r="AB134" s="1023">
        <v>0</v>
      </c>
      <c r="AC134" s="1023">
        <v>0</v>
      </c>
      <c r="AD134" s="1023">
        <v>0</v>
      </c>
      <c r="AE134" s="1023">
        <v>0</v>
      </c>
      <c r="AF134" s="1023">
        <v>0</v>
      </c>
      <c r="AG134" s="1023">
        <v>0</v>
      </c>
      <c r="AH134" s="1023">
        <v>0</v>
      </c>
      <c r="AI134" s="1023">
        <v>0</v>
      </c>
      <c r="AJ134" s="1023">
        <v>0</v>
      </c>
      <c r="AK134" s="1023">
        <v>0</v>
      </c>
      <c r="AL134" s="1023">
        <v>0</v>
      </c>
      <c r="AM134" s="1023">
        <v>0</v>
      </c>
      <c r="AN134" s="1023">
        <v>0</v>
      </c>
      <c r="AO134" s="1023">
        <v>0</v>
      </c>
      <c r="AP134" s="1023">
        <v>0</v>
      </c>
      <c r="AQ134" s="1023">
        <v>0</v>
      </c>
      <c r="AR134" s="1023">
        <v>0</v>
      </c>
      <c r="AS134" s="1023">
        <v>0</v>
      </c>
      <c r="AT134" s="1023">
        <v>0</v>
      </c>
      <c r="AU134" s="1023">
        <v>0</v>
      </c>
      <c r="AV134" s="1023">
        <v>0</v>
      </c>
      <c r="AW134" s="1941">
        <f t="shared" si="13"/>
        <v>0</v>
      </c>
      <c r="AX134" s="315"/>
      <c r="AY134" s="7657">
        <v>0</v>
      </c>
      <c r="AZ134" s="315"/>
      <c r="BA134" s="1024"/>
      <c r="BB134" s="1145"/>
      <c r="BC134" s="1145"/>
      <c r="BD134" s="1145"/>
      <c r="BE134" s="1145"/>
      <c r="BF134" s="1145"/>
      <c r="BG134" s="1145"/>
      <c r="BH134" s="1145"/>
    </row>
    <row r="135" spans="1:60">
      <c r="A135" s="983"/>
      <c r="B135" s="203"/>
      <c r="C135" s="7659"/>
      <c r="D135" s="1020">
        <v>14.3</v>
      </c>
      <c r="E135" s="1021"/>
      <c r="F135" s="1020" t="s">
        <v>257</v>
      </c>
      <c r="G135" s="1021"/>
      <c r="H135" s="1026"/>
      <c r="I135" s="1023">
        <v>0</v>
      </c>
      <c r="J135" s="1023">
        <v>0</v>
      </c>
      <c r="K135" s="1023">
        <v>0</v>
      </c>
      <c r="L135" s="1023">
        <v>0</v>
      </c>
      <c r="M135" s="1023">
        <v>0</v>
      </c>
      <c r="N135" s="1023">
        <v>0</v>
      </c>
      <c r="O135" s="1023">
        <v>0</v>
      </c>
      <c r="P135" s="1023">
        <v>0</v>
      </c>
      <c r="Q135" s="1023">
        <v>0</v>
      </c>
      <c r="R135" s="1023">
        <v>0</v>
      </c>
      <c r="S135" s="1023">
        <v>0</v>
      </c>
      <c r="T135" s="1023">
        <v>0</v>
      </c>
      <c r="U135" s="1023">
        <v>0</v>
      </c>
      <c r="V135" s="1023">
        <v>0</v>
      </c>
      <c r="W135" s="1023">
        <v>0</v>
      </c>
      <c r="X135" s="1023">
        <v>0</v>
      </c>
      <c r="Y135" s="1023">
        <v>0</v>
      </c>
      <c r="Z135" s="1023">
        <v>0</v>
      </c>
      <c r="AA135" s="1023">
        <v>0</v>
      </c>
      <c r="AB135" s="1023">
        <v>0</v>
      </c>
      <c r="AC135" s="1023">
        <v>0</v>
      </c>
      <c r="AD135" s="1023">
        <v>0</v>
      </c>
      <c r="AE135" s="1023">
        <v>0</v>
      </c>
      <c r="AF135" s="1023">
        <v>0</v>
      </c>
      <c r="AG135" s="1023">
        <v>0</v>
      </c>
      <c r="AH135" s="1023">
        <v>0</v>
      </c>
      <c r="AI135" s="1023">
        <v>0</v>
      </c>
      <c r="AJ135" s="1023">
        <v>0</v>
      </c>
      <c r="AK135" s="1023">
        <v>0</v>
      </c>
      <c r="AL135" s="1023">
        <v>0</v>
      </c>
      <c r="AM135" s="1023">
        <v>0</v>
      </c>
      <c r="AN135" s="1023">
        <v>0</v>
      </c>
      <c r="AO135" s="1023">
        <v>0</v>
      </c>
      <c r="AP135" s="1023">
        <v>0</v>
      </c>
      <c r="AQ135" s="1023">
        <v>0</v>
      </c>
      <c r="AR135" s="1023">
        <v>0</v>
      </c>
      <c r="AS135" s="1023">
        <v>0</v>
      </c>
      <c r="AT135" s="1023">
        <v>0</v>
      </c>
      <c r="AU135" s="1023">
        <v>0</v>
      </c>
      <c r="AV135" s="1023">
        <v>0</v>
      </c>
      <c r="AW135" s="1941">
        <f t="shared" si="13"/>
        <v>0</v>
      </c>
      <c r="AX135" s="315"/>
      <c r="AY135" s="7657">
        <v>0</v>
      </c>
      <c r="AZ135" s="315"/>
      <c r="BA135" s="1024"/>
      <c r="BB135" s="1145"/>
      <c r="BC135" s="1145"/>
      <c r="BD135" s="1145"/>
      <c r="BE135" s="1145"/>
      <c r="BF135" s="1145"/>
      <c r="BG135" s="1145"/>
      <c r="BH135" s="1145"/>
    </row>
    <row r="136" spans="1:60">
      <c r="A136" s="983"/>
      <c r="B136" s="203"/>
      <c r="C136" s="7658">
        <v>15</v>
      </c>
      <c r="D136" s="1016"/>
      <c r="E136" s="1016" t="s">
        <v>877</v>
      </c>
      <c r="F136" s="1015"/>
      <c r="G136" s="1016"/>
      <c r="H136" s="1029"/>
      <c r="I136" s="1030"/>
      <c r="J136" s="1030"/>
      <c r="K136" s="1030"/>
      <c r="L136" s="1030"/>
      <c r="M136" s="1030"/>
      <c r="N136" s="1030"/>
      <c r="O136" s="1030"/>
      <c r="P136" s="1030"/>
      <c r="Q136" s="1030"/>
      <c r="R136" s="1030"/>
      <c r="S136" s="1030"/>
      <c r="T136" s="1030"/>
      <c r="U136" s="1030"/>
      <c r="V136" s="1030"/>
      <c r="W136" s="1030"/>
      <c r="X136" s="1030"/>
      <c r="Y136" s="1030"/>
      <c r="Z136" s="1030"/>
      <c r="AA136" s="1030"/>
      <c r="AB136" s="1030"/>
      <c r="AC136" s="1030"/>
      <c r="AD136" s="1030"/>
      <c r="AE136" s="1030"/>
      <c r="AF136" s="1030"/>
      <c r="AG136" s="1030"/>
      <c r="AH136" s="1030"/>
      <c r="AI136" s="1030"/>
      <c r="AJ136" s="1030"/>
      <c r="AK136" s="1030"/>
      <c r="AL136" s="1030"/>
      <c r="AM136" s="1030"/>
      <c r="AN136" s="1030"/>
      <c r="AO136" s="1030"/>
      <c r="AP136" s="1030"/>
      <c r="AQ136" s="1030"/>
      <c r="AR136" s="1030"/>
      <c r="AS136" s="1030"/>
      <c r="AT136" s="1030"/>
      <c r="AU136" s="1030"/>
      <c r="AV136" s="1030"/>
      <c r="AW136" s="1942">
        <f t="shared" si="13"/>
        <v>0</v>
      </c>
      <c r="AX136" s="315"/>
      <c r="AY136" s="7660"/>
      <c r="AZ136" s="315"/>
      <c r="BA136" s="1024"/>
      <c r="BB136" s="1145"/>
      <c r="BC136" s="1145"/>
      <c r="BD136" s="1145"/>
      <c r="BE136" s="1145"/>
      <c r="BF136" s="1145"/>
      <c r="BG136" s="1145"/>
      <c r="BH136" s="1145"/>
    </row>
    <row r="137" spans="1:60">
      <c r="A137" s="983"/>
      <c r="B137" s="203"/>
      <c r="C137" s="7658">
        <v>16</v>
      </c>
      <c r="D137" s="1016"/>
      <c r="E137" s="1016" t="s">
        <v>878</v>
      </c>
      <c r="F137" s="1015"/>
      <c r="G137" s="1016"/>
      <c r="H137" s="1017"/>
      <c r="I137" s="1018">
        <f>SUM(I138:I153)</f>
        <v>0</v>
      </c>
      <c r="J137" s="1018">
        <f t="shared" ref="J137:AV137" si="25">SUM(J138:J153)</f>
        <v>0</v>
      </c>
      <c r="K137" s="1018">
        <f t="shared" si="25"/>
        <v>0</v>
      </c>
      <c r="L137" s="1018">
        <f t="shared" si="25"/>
        <v>0</v>
      </c>
      <c r="M137" s="1018">
        <f t="shared" si="25"/>
        <v>0</v>
      </c>
      <c r="N137" s="1018">
        <f t="shared" si="25"/>
        <v>0</v>
      </c>
      <c r="O137" s="1018">
        <f t="shared" si="25"/>
        <v>0</v>
      </c>
      <c r="P137" s="1018">
        <f t="shared" si="25"/>
        <v>0</v>
      </c>
      <c r="Q137" s="1018">
        <f t="shared" si="25"/>
        <v>0</v>
      </c>
      <c r="R137" s="1018">
        <f t="shared" si="25"/>
        <v>0</v>
      </c>
      <c r="S137" s="1018">
        <f t="shared" si="25"/>
        <v>0</v>
      </c>
      <c r="T137" s="1018">
        <f t="shared" si="25"/>
        <v>0</v>
      </c>
      <c r="U137" s="1018">
        <f t="shared" si="25"/>
        <v>0</v>
      </c>
      <c r="V137" s="1018">
        <f t="shared" si="25"/>
        <v>0</v>
      </c>
      <c r="W137" s="1018">
        <f t="shared" si="25"/>
        <v>0</v>
      </c>
      <c r="X137" s="1018">
        <f t="shared" si="25"/>
        <v>0</v>
      </c>
      <c r="Y137" s="1018">
        <f t="shared" si="25"/>
        <v>0</v>
      </c>
      <c r="Z137" s="1018">
        <f t="shared" si="25"/>
        <v>0</v>
      </c>
      <c r="AA137" s="1018">
        <f t="shared" si="25"/>
        <v>0</v>
      </c>
      <c r="AB137" s="1018">
        <f t="shared" si="25"/>
        <v>0</v>
      </c>
      <c r="AC137" s="1018">
        <f t="shared" si="25"/>
        <v>0</v>
      </c>
      <c r="AD137" s="1018">
        <f t="shared" si="25"/>
        <v>0</v>
      </c>
      <c r="AE137" s="1018">
        <f t="shared" si="25"/>
        <v>0</v>
      </c>
      <c r="AF137" s="1018">
        <f t="shared" si="25"/>
        <v>0</v>
      </c>
      <c r="AG137" s="1018">
        <f t="shared" si="25"/>
        <v>0</v>
      </c>
      <c r="AH137" s="1018">
        <f t="shared" si="25"/>
        <v>0</v>
      </c>
      <c r="AI137" s="1018">
        <f t="shared" si="25"/>
        <v>0</v>
      </c>
      <c r="AJ137" s="1018">
        <f t="shared" si="25"/>
        <v>0</v>
      </c>
      <c r="AK137" s="1018">
        <f t="shared" si="25"/>
        <v>0</v>
      </c>
      <c r="AL137" s="1018">
        <f t="shared" si="25"/>
        <v>0</v>
      </c>
      <c r="AM137" s="1018">
        <f t="shared" si="25"/>
        <v>0</v>
      </c>
      <c r="AN137" s="1018">
        <f t="shared" si="25"/>
        <v>0</v>
      </c>
      <c r="AO137" s="1018">
        <f t="shared" si="25"/>
        <v>0</v>
      </c>
      <c r="AP137" s="1018">
        <f t="shared" si="25"/>
        <v>0</v>
      </c>
      <c r="AQ137" s="1018">
        <f t="shared" si="25"/>
        <v>0</v>
      </c>
      <c r="AR137" s="1018">
        <f t="shared" si="25"/>
        <v>0</v>
      </c>
      <c r="AS137" s="1018">
        <f t="shared" si="25"/>
        <v>0</v>
      </c>
      <c r="AT137" s="1018">
        <f t="shared" si="25"/>
        <v>0</v>
      </c>
      <c r="AU137" s="1018">
        <f t="shared" si="25"/>
        <v>0</v>
      </c>
      <c r="AV137" s="1018">
        <f t="shared" si="25"/>
        <v>0</v>
      </c>
      <c r="AW137" s="1940">
        <f t="shared" si="13"/>
        <v>0</v>
      </c>
      <c r="AX137" s="855"/>
      <c r="AY137" s="7655">
        <f>SUM(AY138:AY153)</f>
        <v>0</v>
      </c>
      <c r="AZ137" s="855"/>
      <c r="BA137" s="1019"/>
      <c r="BB137" s="1039"/>
      <c r="BC137" s="1039"/>
      <c r="BD137" s="1039"/>
      <c r="BE137" s="1039"/>
      <c r="BF137" s="1039"/>
      <c r="BG137" s="1039"/>
      <c r="BH137" s="1039"/>
    </row>
    <row r="138" spans="1:60">
      <c r="A138" s="983"/>
      <c r="B138" s="203"/>
      <c r="C138" s="7659"/>
      <c r="D138" s="1021">
        <v>16.100000000000001</v>
      </c>
      <c r="E138" s="1021"/>
      <c r="F138" s="1020" t="s">
        <v>879</v>
      </c>
      <c r="G138" s="1020"/>
      <c r="H138" s="1026"/>
      <c r="I138" s="1023">
        <v>0</v>
      </c>
      <c r="J138" s="1023">
        <v>0</v>
      </c>
      <c r="K138" s="1023">
        <v>0</v>
      </c>
      <c r="L138" s="1023">
        <v>0</v>
      </c>
      <c r="M138" s="1023">
        <v>0</v>
      </c>
      <c r="N138" s="1023">
        <v>0</v>
      </c>
      <c r="O138" s="1023">
        <v>0</v>
      </c>
      <c r="P138" s="1023">
        <v>0</v>
      </c>
      <c r="Q138" s="1023">
        <v>0</v>
      </c>
      <c r="R138" s="1023">
        <v>0</v>
      </c>
      <c r="S138" s="1023">
        <v>0</v>
      </c>
      <c r="T138" s="1023">
        <v>0</v>
      </c>
      <c r="U138" s="1023">
        <v>0</v>
      </c>
      <c r="V138" s="1023">
        <v>0</v>
      </c>
      <c r="W138" s="1023">
        <v>0</v>
      </c>
      <c r="X138" s="1023">
        <v>0</v>
      </c>
      <c r="Y138" s="1023">
        <v>0</v>
      </c>
      <c r="Z138" s="1023">
        <v>0</v>
      </c>
      <c r="AA138" s="1023">
        <v>0</v>
      </c>
      <c r="AB138" s="1023">
        <v>0</v>
      </c>
      <c r="AC138" s="1023">
        <v>0</v>
      </c>
      <c r="AD138" s="1023">
        <v>0</v>
      </c>
      <c r="AE138" s="1023">
        <v>0</v>
      </c>
      <c r="AF138" s="1023">
        <v>0</v>
      </c>
      <c r="AG138" s="1023">
        <v>0</v>
      </c>
      <c r="AH138" s="1023">
        <v>0</v>
      </c>
      <c r="AI138" s="1023">
        <v>0</v>
      </c>
      <c r="AJ138" s="1023">
        <v>0</v>
      </c>
      <c r="AK138" s="1023">
        <v>0</v>
      </c>
      <c r="AL138" s="1023">
        <v>0</v>
      </c>
      <c r="AM138" s="1023">
        <v>0</v>
      </c>
      <c r="AN138" s="1023">
        <v>0</v>
      </c>
      <c r="AO138" s="1023">
        <v>0</v>
      </c>
      <c r="AP138" s="1023">
        <v>0</v>
      </c>
      <c r="AQ138" s="1023">
        <v>0</v>
      </c>
      <c r="AR138" s="1023">
        <v>0</v>
      </c>
      <c r="AS138" s="1023">
        <v>0</v>
      </c>
      <c r="AT138" s="1023">
        <v>0</v>
      </c>
      <c r="AU138" s="1023">
        <v>0</v>
      </c>
      <c r="AV138" s="1023">
        <v>0</v>
      </c>
      <c r="AW138" s="1941">
        <f t="shared" si="13"/>
        <v>0</v>
      </c>
      <c r="AX138" s="315"/>
      <c r="AY138" s="7657">
        <v>0</v>
      </c>
      <c r="AZ138" s="315"/>
      <c r="BA138" s="1024"/>
      <c r="BB138" s="1145"/>
      <c r="BC138" s="1145"/>
      <c r="BD138" s="1145"/>
      <c r="BE138" s="1145"/>
      <c r="BF138" s="1145"/>
      <c r="BG138" s="1145"/>
      <c r="BH138" s="1145"/>
    </row>
    <row r="139" spans="1:60">
      <c r="A139" s="983"/>
      <c r="B139" s="203"/>
      <c r="C139" s="7659"/>
      <c r="D139" s="1021">
        <v>16.2</v>
      </c>
      <c r="E139" s="1021"/>
      <c r="F139" s="1020" t="s">
        <v>880</v>
      </c>
      <c r="G139" s="1020"/>
      <c r="H139" s="1026"/>
      <c r="I139" s="1023">
        <v>0</v>
      </c>
      <c r="J139" s="1023">
        <v>0</v>
      </c>
      <c r="K139" s="1023">
        <v>0</v>
      </c>
      <c r="L139" s="1023">
        <v>0</v>
      </c>
      <c r="M139" s="1023">
        <v>0</v>
      </c>
      <c r="N139" s="1023">
        <v>0</v>
      </c>
      <c r="O139" s="1023">
        <v>0</v>
      </c>
      <c r="P139" s="1023">
        <v>0</v>
      </c>
      <c r="Q139" s="1023">
        <v>0</v>
      </c>
      <c r="R139" s="1023">
        <v>0</v>
      </c>
      <c r="S139" s="1023">
        <v>0</v>
      </c>
      <c r="T139" s="1023">
        <v>0</v>
      </c>
      <c r="U139" s="1023">
        <v>0</v>
      </c>
      <c r="V139" s="1023">
        <v>0</v>
      </c>
      <c r="W139" s="1023">
        <v>0</v>
      </c>
      <c r="X139" s="1023">
        <v>0</v>
      </c>
      <c r="Y139" s="1023">
        <v>0</v>
      </c>
      <c r="Z139" s="1023">
        <v>0</v>
      </c>
      <c r="AA139" s="1023">
        <v>0</v>
      </c>
      <c r="AB139" s="1023">
        <v>0</v>
      </c>
      <c r="AC139" s="1023">
        <v>0</v>
      </c>
      <c r="AD139" s="1023">
        <v>0</v>
      </c>
      <c r="AE139" s="1023">
        <v>0</v>
      </c>
      <c r="AF139" s="1023">
        <v>0</v>
      </c>
      <c r="AG139" s="1023">
        <v>0</v>
      </c>
      <c r="AH139" s="1023">
        <v>0</v>
      </c>
      <c r="AI139" s="1023">
        <v>0</v>
      </c>
      <c r="AJ139" s="1023">
        <v>0</v>
      </c>
      <c r="AK139" s="1023">
        <v>0</v>
      </c>
      <c r="AL139" s="1023">
        <v>0</v>
      </c>
      <c r="AM139" s="1023">
        <v>0</v>
      </c>
      <c r="AN139" s="1023">
        <v>0</v>
      </c>
      <c r="AO139" s="1023">
        <v>0</v>
      </c>
      <c r="AP139" s="1023">
        <v>0</v>
      </c>
      <c r="AQ139" s="1023">
        <v>0</v>
      </c>
      <c r="AR139" s="1023">
        <v>0</v>
      </c>
      <c r="AS139" s="1023">
        <v>0</v>
      </c>
      <c r="AT139" s="1023">
        <v>0</v>
      </c>
      <c r="AU139" s="1023">
        <v>0</v>
      </c>
      <c r="AV139" s="1023">
        <v>0</v>
      </c>
      <c r="AW139" s="1941">
        <f t="shared" si="13"/>
        <v>0</v>
      </c>
      <c r="AX139" s="315"/>
      <c r="AY139" s="7657">
        <v>0</v>
      </c>
      <c r="AZ139" s="315"/>
      <c r="BA139" s="1024"/>
      <c r="BB139" s="1145"/>
      <c r="BC139" s="1145"/>
      <c r="BD139" s="1145"/>
      <c r="BE139" s="1145"/>
      <c r="BF139" s="1145"/>
      <c r="BG139" s="1145"/>
      <c r="BH139" s="1145"/>
    </row>
    <row r="140" spans="1:60">
      <c r="A140" s="983"/>
      <c r="B140" s="203"/>
      <c r="C140" s="7659"/>
      <c r="D140" s="1021"/>
      <c r="E140" s="1021" t="s">
        <v>881</v>
      </c>
      <c r="F140" s="1020"/>
      <c r="G140" s="1020" t="s">
        <v>882</v>
      </c>
      <c r="H140" s="1027"/>
      <c r="I140" s="1023">
        <v>0</v>
      </c>
      <c r="J140" s="1023">
        <v>0</v>
      </c>
      <c r="K140" s="1023">
        <v>0</v>
      </c>
      <c r="L140" s="1023">
        <v>0</v>
      </c>
      <c r="M140" s="1023">
        <v>0</v>
      </c>
      <c r="N140" s="1023">
        <v>0</v>
      </c>
      <c r="O140" s="1023">
        <v>0</v>
      </c>
      <c r="P140" s="1023">
        <v>0</v>
      </c>
      <c r="Q140" s="1023">
        <v>0</v>
      </c>
      <c r="R140" s="1023">
        <v>0</v>
      </c>
      <c r="S140" s="1023">
        <v>0</v>
      </c>
      <c r="T140" s="1023">
        <v>0</v>
      </c>
      <c r="U140" s="1023">
        <v>0</v>
      </c>
      <c r="V140" s="1023">
        <v>0</v>
      </c>
      <c r="W140" s="1023">
        <v>0</v>
      </c>
      <c r="X140" s="1023">
        <v>0</v>
      </c>
      <c r="Y140" s="1023">
        <v>0</v>
      </c>
      <c r="Z140" s="1023">
        <v>0</v>
      </c>
      <c r="AA140" s="1023">
        <v>0</v>
      </c>
      <c r="AB140" s="1023">
        <v>0</v>
      </c>
      <c r="AC140" s="1023">
        <v>0</v>
      </c>
      <c r="AD140" s="1023">
        <v>0</v>
      </c>
      <c r="AE140" s="1023">
        <v>0</v>
      </c>
      <c r="AF140" s="1023">
        <v>0</v>
      </c>
      <c r="AG140" s="1023">
        <v>0</v>
      </c>
      <c r="AH140" s="1023">
        <v>0</v>
      </c>
      <c r="AI140" s="1023">
        <v>0</v>
      </c>
      <c r="AJ140" s="1023">
        <v>0</v>
      </c>
      <c r="AK140" s="1023">
        <v>0</v>
      </c>
      <c r="AL140" s="1023">
        <v>0</v>
      </c>
      <c r="AM140" s="1023">
        <v>0</v>
      </c>
      <c r="AN140" s="1023">
        <v>0</v>
      </c>
      <c r="AO140" s="1023">
        <v>0</v>
      </c>
      <c r="AP140" s="1023">
        <v>0</v>
      </c>
      <c r="AQ140" s="1023">
        <v>0</v>
      </c>
      <c r="AR140" s="1023">
        <v>0</v>
      </c>
      <c r="AS140" s="1023">
        <v>0</v>
      </c>
      <c r="AT140" s="1023">
        <v>0</v>
      </c>
      <c r="AU140" s="1023">
        <v>0</v>
      </c>
      <c r="AV140" s="1023">
        <v>0</v>
      </c>
      <c r="AW140" s="1941">
        <f t="shared" si="13"/>
        <v>0</v>
      </c>
      <c r="AX140" s="315"/>
      <c r="AY140" s="7657">
        <v>0</v>
      </c>
      <c r="AZ140" s="315"/>
      <c r="BA140" s="1024"/>
      <c r="BB140" s="1145"/>
      <c r="BC140" s="1145"/>
      <c r="BD140" s="1145"/>
      <c r="BE140" s="1145"/>
      <c r="BF140" s="1145"/>
      <c r="BG140" s="1145"/>
      <c r="BH140" s="1145"/>
    </row>
    <row r="141" spans="1:60">
      <c r="A141" s="983"/>
      <c r="B141" s="203"/>
      <c r="C141" s="7659"/>
      <c r="D141" s="1021">
        <v>16.3</v>
      </c>
      <c r="E141" s="1021"/>
      <c r="F141" s="1020" t="s">
        <v>883</v>
      </c>
      <c r="G141" s="1020"/>
      <c r="H141" s="1026"/>
      <c r="I141" s="1023">
        <v>0</v>
      </c>
      <c r="J141" s="1023">
        <v>0</v>
      </c>
      <c r="K141" s="1023">
        <v>0</v>
      </c>
      <c r="L141" s="1023">
        <v>0</v>
      </c>
      <c r="M141" s="1023">
        <v>0</v>
      </c>
      <c r="N141" s="1023">
        <v>0</v>
      </c>
      <c r="O141" s="1023">
        <v>0</v>
      </c>
      <c r="P141" s="1023">
        <v>0</v>
      </c>
      <c r="Q141" s="1023">
        <v>0</v>
      </c>
      <c r="R141" s="1023">
        <v>0</v>
      </c>
      <c r="S141" s="1023">
        <v>0</v>
      </c>
      <c r="T141" s="1023">
        <v>0</v>
      </c>
      <c r="U141" s="1023">
        <v>0</v>
      </c>
      <c r="V141" s="1023">
        <v>0</v>
      </c>
      <c r="W141" s="1023">
        <v>0</v>
      </c>
      <c r="X141" s="1023">
        <v>0</v>
      </c>
      <c r="Y141" s="1023">
        <v>0</v>
      </c>
      <c r="Z141" s="1023">
        <v>0</v>
      </c>
      <c r="AA141" s="1023">
        <v>0</v>
      </c>
      <c r="AB141" s="1023">
        <v>0</v>
      </c>
      <c r="AC141" s="1023">
        <v>0</v>
      </c>
      <c r="AD141" s="1023">
        <v>0</v>
      </c>
      <c r="AE141" s="1023">
        <v>0</v>
      </c>
      <c r="AF141" s="1023">
        <v>0</v>
      </c>
      <c r="AG141" s="1023">
        <v>0</v>
      </c>
      <c r="AH141" s="1023">
        <v>0</v>
      </c>
      <c r="AI141" s="1023">
        <v>0</v>
      </c>
      <c r="AJ141" s="1023">
        <v>0</v>
      </c>
      <c r="AK141" s="1023">
        <v>0</v>
      </c>
      <c r="AL141" s="1023">
        <v>0</v>
      </c>
      <c r="AM141" s="1023">
        <v>0</v>
      </c>
      <c r="AN141" s="1023">
        <v>0</v>
      </c>
      <c r="AO141" s="1023">
        <v>0</v>
      </c>
      <c r="AP141" s="1023">
        <v>0</v>
      </c>
      <c r="AQ141" s="1023">
        <v>0</v>
      </c>
      <c r="AR141" s="1023">
        <v>0</v>
      </c>
      <c r="AS141" s="1023">
        <v>0</v>
      </c>
      <c r="AT141" s="1023">
        <v>0</v>
      </c>
      <c r="AU141" s="1023">
        <v>0</v>
      </c>
      <c r="AV141" s="1023">
        <v>0</v>
      </c>
      <c r="AW141" s="1941">
        <f t="shared" si="13"/>
        <v>0</v>
      </c>
      <c r="AX141" s="315"/>
      <c r="AY141" s="7657">
        <v>0</v>
      </c>
      <c r="AZ141" s="315"/>
      <c r="BA141" s="1024"/>
      <c r="BB141" s="1145"/>
      <c r="BC141" s="1145"/>
      <c r="BD141" s="1145"/>
      <c r="BE141" s="1145"/>
      <c r="BF141" s="1145"/>
      <c r="BG141" s="1145"/>
      <c r="BH141" s="1145"/>
    </row>
    <row r="142" spans="1:60">
      <c r="A142" s="983"/>
      <c r="B142" s="203"/>
      <c r="C142" s="7659"/>
      <c r="D142" s="1021"/>
      <c r="E142" s="1021" t="s">
        <v>884</v>
      </c>
      <c r="F142" s="1020"/>
      <c r="G142" s="1020" t="s">
        <v>885</v>
      </c>
      <c r="H142" s="1027"/>
      <c r="I142" s="1023">
        <v>0</v>
      </c>
      <c r="J142" s="1023">
        <v>0</v>
      </c>
      <c r="K142" s="1023">
        <v>0</v>
      </c>
      <c r="L142" s="1023">
        <v>0</v>
      </c>
      <c r="M142" s="1023">
        <v>0</v>
      </c>
      <c r="N142" s="1023">
        <v>0</v>
      </c>
      <c r="O142" s="1023">
        <v>0</v>
      </c>
      <c r="P142" s="1023">
        <v>0</v>
      </c>
      <c r="Q142" s="1023">
        <v>0</v>
      </c>
      <c r="R142" s="1023">
        <v>0</v>
      </c>
      <c r="S142" s="1023">
        <v>0</v>
      </c>
      <c r="T142" s="1023">
        <v>0</v>
      </c>
      <c r="U142" s="1023">
        <v>0</v>
      </c>
      <c r="V142" s="1023">
        <v>0</v>
      </c>
      <c r="W142" s="1023">
        <v>0</v>
      </c>
      <c r="X142" s="1023">
        <v>0</v>
      </c>
      <c r="Y142" s="1023">
        <v>0</v>
      </c>
      <c r="Z142" s="1023">
        <v>0</v>
      </c>
      <c r="AA142" s="1023">
        <v>0</v>
      </c>
      <c r="AB142" s="1023">
        <v>0</v>
      </c>
      <c r="AC142" s="1023">
        <v>0</v>
      </c>
      <c r="AD142" s="1023">
        <v>0</v>
      </c>
      <c r="AE142" s="1023">
        <v>0</v>
      </c>
      <c r="AF142" s="1023">
        <v>0</v>
      </c>
      <c r="AG142" s="1023">
        <v>0</v>
      </c>
      <c r="AH142" s="1023">
        <v>0</v>
      </c>
      <c r="AI142" s="1023">
        <v>0</v>
      </c>
      <c r="AJ142" s="1023">
        <v>0</v>
      </c>
      <c r="AK142" s="1023">
        <v>0</v>
      </c>
      <c r="AL142" s="1023">
        <v>0</v>
      </c>
      <c r="AM142" s="1023">
        <v>0</v>
      </c>
      <c r="AN142" s="1023">
        <v>0</v>
      </c>
      <c r="AO142" s="1023">
        <v>0</v>
      </c>
      <c r="AP142" s="1023">
        <v>0</v>
      </c>
      <c r="AQ142" s="1023">
        <v>0</v>
      </c>
      <c r="AR142" s="1023">
        <v>0</v>
      </c>
      <c r="AS142" s="1023">
        <v>0</v>
      </c>
      <c r="AT142" s="1023">
        <v>0</v>
      </c>
      <c r="AU142" s="1023">
        <v>0</v>
      </c>
      <c r="AV142" s="1023">
        <v>0</v>
      </c>
      <c r="AW142" s="1941">
        <f t="shared" ref="AW142:AW206" si="26">SUM(I142:AV142)</f>
        <v>0</v>
      </c>
      <c r="AX142" s="315"/>
      <c r="AY142" s="7657">
        <v>0</v>
      </c>
      <c r="AZ142" s="315"/>
      <c r="BA142" s="1024"/>
      <c r="BB142" s="1145"/>
      <c r="BC142" s="1145"/>
      <c r="BD142" s="1145"/>
      <c r="BE142" s="1145"/>
      <c r="BF142" s="1145"/>
      <c r="BG142" s="1145"/>
      <c r="BH142" s="1145"/>
    </row>
    <row r="143" spans="1:60">
      <c r="A143" s="983"/>
      <c r="B143" s="203"/>
      <c r="C143" s="7659"/>
      <c r="D143" s="1021">
        <v>16.399999999999999</v>
      </c>
      <c r="E143" s="1021"/>
      <c r="F143" s="1020" t="s">
        <v>886</v>
      </c>
      <c r="G143" s="1020"/>
      <c r="H143" s="1026"/>
      <c r="I143" s="1023">
        <v>0</v>
      </c>
      <c r="J143" s="1023">
        <v>0</v>
      </c>
      <c r="K143" s="1023">
        <v>0</v>
      </c>
      <c r="L143" s="1023">
        <v>0</v>
      </c>
      <c r="M143" s="1023">
        <v>0</v>
      </c>
      <c r="N143" s="1023">
        <v>0</v>
      </c>
      <c r="O143" s="1023">
        <v>0</v>
      </c>
      <c r="P143" s="1023">
        <v>0</v>
      </c>
      <c r="Q143" s="1023">
        <v>0</v>
      </c>
      <c r="R143" s="1023">
        <v>0</v>
      </c>
      <c r="S143" s="1023">
        <v>0</v>
      </c>
      <c r="T143" s="1023">
        <v>0</v>
      </c>
      <c r="U143" s="1023">
        <v>0</v>
      </c>
      <c r="V143" s="1023">
        <v>0</v>
      </c>
      <c r="W143" s="1023">
        <v>0</v>
      </c>
      <c r="X143" s="1023">
        <v>0</v>
      </c>
      <c r="Y143" s="1023">
        <v>0</v>
      </c>
      <c r="Z143" s="1023">
        <v>0</v>
      </c>
      <c r="AA143" s="1023">
        <v>0</v>
      </c>
      <c r="AB143" s="1023">
        <v>0</v>
      </c>
      <c r="AC143" s="1023">
        <v>0</v>
      </c>
      <c r="AD143" s="1023">
        <v>0</v>
      </c>
      <c r="AE143" s="1023">
        <v>0</v>
      </c>
      <c r="AF143" s="1023">
        <v>0</v>
      </c>
      <c r="AG143" s="1023">
        <v>0</v>
      </c>
      <c r="AH143" s="1023">
        <v>0</v>
      </c>
      <c r="AI143" s="1023">
        <v>0</v>
      </c>
      <c r="AJ143" s="1023">
        <v>0</v>
      </c>
      <c r="AK143" s="1023">
        <v>0</v>
      </c>
      <c r="AL143" s="1023">
        <v>0</v>
      </c>
      <c r="AM143" s="1023">
        <v>0</v>
      </c>
      <c r="AN143" s="1023">
        <v>0</v>
      </c>
      <c r="AO143" s="1023">
        <v>0</v>
      </c>
      <c r="AP143" s="1023">
        <v>0</v>
      </c>
      <c r="AQ143" s="1023">
        <v>0</v>
      </c>
      <c r="AR143" s="1023">
        <v>0</v>
      </c>
      <c r="AS143" s="1023">
        <v>0</v>
      </c>
      <c r="AT143" s="1023">
        <v>0</v>
      </c>
      <c r="AU143" s="1023">
        <v>0</v>
      </c>
      <c r="AV143" s="1023">
        <v>0</v>
      </c>
      <c r="AW143" s="1941">
        <f t="shared" si="26"/>
        <v>0</v>
      </c>
      <c r="AX143" s="315"/>
      <c r="AY143" s="7657">
        <v>0</v>
      </c>
      <c r="AZ143" s="315"/>
      <c r="BA143" s="1024"/>
      <c r="BB143" s="1145"/>
      <c r="BC143" s="1145"/>
      <c r="BD143" s="1145"/>
      <c r="BE143" s="1145"/>
      <c r="BF143" s="1145"/>
      <c r="BG143" s="1145"/>
      <c r="BH143" s="1145"/>
    </row>
    <row r="144" spans="1:60">
      <c r="A144" s="983"/>
      <c r="B144" s="203"/>
      <c r="C144" s="7659"/>
      <c r="D144" s="1021"/>
      <c r="E144" s="1021" t="s">
        <v>887</v>
      </c>
      <c r="F144" s="1020"/>
      <c r="G144" s="1020" t="s">
        <v>888</v>
      </c>
      <c r="H144" s="1027"/>
      <c r="I144" s="1023">
        <v>0</v>
      </c>
      <c r="J144" s="1023">
        <v>0</v>
      </c>
      <c r="K144" s="1023">
        <v>0</v>
      </c>
      <c r="L144" s="1023">
        <v>0</v>
      </c>
      <c r="M144" s="1023">
        <v>0</v>
      </c>
      <c r="N144" s="1023">
        <v>0</v>
      </c>
      <c r="O144" s="1023">
        <v>0</v>
      </c>
      <c r="P144" s="1023">
        <v>0</v>
      </c>
      <c r="Q144" s="1023">
        <v>0</v>
      </c>
      <c r="R144" s="1023">
        <v>0</v>
      </c>
      <c r="S144" s="1023">
        <v>0</v>
      </c>
      <c r="T144" s="1023">
        <v>0</v>
      </c>
      <c r="U144" s="1023">
        <v>0</v>
      </c>
      <c r="V144" s="1023">
        <v>0</v>
      </c>
      <c r="W144" s="1023">
        <v>0</v>
      </c>
      <c r="X144" s="1023">
        <v>0</v>
      </c>
      <c r="Y144" s="1023">
        <v>0</v>
      </c>
      <c r="Z144" s="1023">
        <v>0</v>
      </c>
      <c r="AA144" s="1023">
        <v>0</v>
      </c>
      <c r="AB144" s="1023">
        <v>0</v>
      </c>
      <c r="AC144" s="1023">
        <v>0</v>
      </c>
      <c r="AD144" s="1023">
        <v>0</v>
      </c>
      <c r="AE144" s="1023">
        <v>0</v>
      </c>
      <c r="AF144" s="1023">
        <v>0</v>
      </c>
      <c r="AG144" s="1023">
        <v>0</v>
      </c>
      <c r="AH144" s="1023">
        <v>0</v>
      </c>
      <c r="AI144" s="1023">
        <v>0</v>
      </c>
      <c r="AJ144" s="1023">
        <v>0</v>
      </c>
      <c r="AK144" s="1023">
        <v>0</v>
      </c>
      <c r="AL144" s="1023">
        <v>0</v>
      </c>
      <c r="AM144" s="1023">
        <v>0</v>
      </c>
      <c r="AN144" s="1023">
        <v>0</v>
      </c>
      <c r="AO144" s="1023">
        <v>0</v>
      </c>
      <c r="AP144" s="1023">
        <v>0</v>
      </c>
      <c r="AQ144" s="1023">
        <v>0</v>
      </c>
      <c r="AR144" s="1023">
        <v>0</v>
      </c>
      <c r="AS144" s="1023">
        <v>0</v>
      </c>
      <c r="AT144" s="1023">
        <v>0</v>
      </c>
      <c r="AU144" s="1023">
        <v>0</v>
      </c>
      <c r="AV144" s="1023">
        <v>0</v>
      </c>
      <c r="AW144" s="1941">
        <f t="shared" si="26"/>
        <v>0</v>
      </c>
      <c r="AX144" s="315"/>
      <c r="AY144" s="7657">
        <v>0</v>
      </c>
      <c r="AZ144" s="315"/>
      <c r="BA144" s="1024"/>
      <c r="BB144" s="1145"/>
      <c r="BC144" s="1145"/>
      <c r="BD144" s="1145"/>
      <c r="BE144" s="1145"/>
      <c r="BF144" s="1145"/>
      <c r="BG144" s="1145"/>
      <c r="BH144" s="1145"/>
    </row>
    <row r="145" spans="1:60">
      <c r="A145" s="983"/>
      <c r="B145" s="203"/>
      <c r="C145" s="7659"/>
      <c r="D145" s="1021">
        <v>16.5</v>
      </c>
      <c r="E145" s="1021"/>
      <c r="F145" s="1020" t="s">
        <v>889</v>
      </c>
      <c r="G145" s="1020"/>
      <c r="H145" s="1026"/>
      <c r="I145" s="1023">
        <v>0</v>
      </c>
      <c r="J145" s="1023">
        <v>0</v>
      </c>
      <c r="K145" s="1023">
        <v>0</v>
      </c>
      <c r="L145" s="1023">
        <v>0</v>
      </c>
      <c r="M145" s="1023">
        <v>0</v>
      </c>
      <c r="N145" s="1023">
        <v>0</v>
      </c>
      <c r="O145" s="1023">
        <v>0</v>
      </c>
      <c r="P145" s="1023">
        <v>0</v>
      </c>
      <c r="Q145" s="1023">
        <v>0</v>
      </c>
      <c r="R145" s="1023">
        <v>0</v>
      </c>
      <c r="S145" s="1023">
        <v>0</v>
      </c>
      <c r="T145" s="1023">
        <v>0</v>
      </c>
      <c r="U145" s="1023">
        <v>0</v>
      </c>
      <c r="V145" s="1023">
        <v>0</v>
      </c>
      <c r="W145" s="1023">
        <v>0</v>
      </c>
      <c r="X145" s="1023">
        <v>0</v>
      </c>
      <c r="Y145" s="1023">
        <v>0</v>
      </c>
      <c r="Z145" s="1023">
        <v>0</v>
      </c>
      <c r="AA145" s="1023">
        <v>0</v>
      </c>
      <c r="AB145" s="1023">
        <v>0</v>
      </c>
      <c r="AC145" s="1023">
        <v>0</v>
      </c>
      <c r="AD145" s="1023">
        <v>0</v>
      </c>
      <c r="AE145" s="1023">
        <v>0</v>
      </c>
      <c r="AF145" s="1023">
        <v>0</v>
      </c>
      <c r="AG145" s="1023">
        <v>0</v>
      </c>
      <c r="AH145" s="1023">
        <v>0</v>
      </c>
      <c r="AI145" s="1023">
        <v>0</v>
      </c>
      <c r="AJ145" s="1023">
        <v>0</v>
      </c>
      <c r="AK145" s="1023">
        <v>0</v>
      </c>
      <c r="AL145" s="1023">
        <v>0</v>
      </c>
      <c r="AM145" s="1023">
        <v>0</v>
      </c>
      <c r="AN145" s="1023">
        <v>0</v>
      </c>
      <c r="AO145" s="1023">
        <v>0</v>
      </c>
      <c r="AP145" s="1023">
        <v>0</v>
      </c>
      <c r="AQ145" s="1023">
        <v>0</v>
      </c>
      <c r="AR145" s="1023">
        <v>0</v>
      </c>
      <c r="AS145" s="1023">
        <v>0</v>
      </c>
      <c r="AT145" s="1023">
        <v>0</v>
      </c>
      <c r="AU145" s="1023">
        <v>0</v>
      </c>
      <c r="AV145" s="1023">
        <v>0</v>
      </c>
      <c r="AW145" s="1941">
        <f t="shared" si="26"/>
        <v>0</v>
      </c>
      <c r="AX145" s="315"/>
      <c r="AY145" s="7657">
        <v>0</v>
      </c>
      <c r="AZ145" s="315"/>
      <c r="BA145" s="1024"/>
      <c r="BB145" s="1145"/>
      <c r="BC145" s="1145"/>
      <c r="BD145" s="1145"/>
      <c r="BE145" s="1145"/>
      <c r="BF145" s="1145"/>
      <c r="BG145" s="1145"/>
      <c r="BH145" s="1145"/>
    </row>
    <row r="146" spans="1:60">
      <c r="A146" s="983"/>
      <c r="B146" s="203"/>
      <c r="C146" s="7659"/>
      <c r="D146" s="1021"/>
      <c r="E146" s="1021" t="s">
        <v>890</v>
      </c>
      <c r="F146" s="1020"/>
      <c r="G146" s="1020" t="s">
        <v>891</v>
      </c>
      <c r="H146" s="1027"/>
      <c r="I146" s="1023">
        <v>0</v>
      </c>
      <c r="J146" s="1023">
        <v>0</v>
      </c>
      <c r="K146" s="1023">
        <v>0</v>
      </c>
      <c r="L146" s="1023">
        <v>0</v>
      </c>
      <c r="M146" s="1023">
        <v>0</v>
      </c>
      <c r="N146" s="1023">
        <v>0</v>
      </c>
      <c r="O146" s="1023">
        <v>0</v>
      </c>
      <c r="P146" s="1023">
        <v>0</v>
      </c>
      <c r="Q146" s="1023">
        <v>0</v>
      </c>
      <c r="R146" s="1023">
        <v>0</v>
      </c>
      <c r="S146" s="1023">
        <v>0</v>
      </c>
      <c r="T146" s="1023">
        <v>0</v>
      </c>
      <c r="U146" s="1023">
        <v>0</v>
      </c>
      <c r="V146" s="1023">
        <v>0</v>
      </c>
      <c r="W146" s="1023">
        <v>0</v>
      </c>
      <c r="X146" s="1023">
        <v>0</v>
      </c>
      <c r="Y146" s="1023">
        <v>0</v>
      </c>
      <c r="Z146" s="1023">
        <v>0</v>
      </c>
      <c r="AA146" s="1023">
        <v>0</v>
      </c>
      <c r="AB146" s="1023">
        <v>0</v>
      </c>
      <c r="AC146" s="1023">
        <v>0</v>
      </c>
      <c r="AD146" s="1023">
        <v>0</v>
      </c>
      <c r="AE146" s="1023">
        <v>0</v>
      </c>
      <c r="AF146" s="1023">
        <v>0</v>
      </c>
      <c r="AG146" s="1023">
        <v>0</v>
      </c>
      <c r="AH146" s="1023">
        <v>0</v>
      </c>
      <c r="AI146" s="1023">
        <v>0</v>
      </c>
      <c r="AJ146" s="1023">
        <v>0</v>
      </c>
      <c r="AK146" s="1023">
        <v>0</v>
      </c>
      <c r="AL146" s="1023">
        <v>0</v>
      </c>
      <c r="AM146" s="1023">
        <v>0</v>
      </c>
      <c r="AN146" s="1023">
        <v>0</v>
      </c>
      <c r="AO146" s="1023">
        <v>0</v>
      </c>
      <c r="AP146" s="1023">
        <v>0</v>
      </c>
      <c r="AQ146" s="1023">
        <v>0</v>
      </c>
      <c r="AR146" s="1023">
        <v>0</v>
      </c>
      <c r="AS146" s="1023">
        <v>0</v>
      </c>
      <c r="AT146" s="1023">
        <v>0</v>
      </c>
      <c r="AU146" s="1023">
        <v>0</v>
      </c>
      <c r="AV146" s="1023">
        <v>0</v>
      </c>
      <c r="AW146" s="1941">
        <f t="shared" si="26"/>
        <v>0</v>
      </c>
      <c r="AX146" s="315"/>
      <c r="AY146" s="7657">
        <v>0</v>
      </c>
      <c r="AZ146" s="315"/>
      <c r="BA146" s="1024"/>
      <c r="BB146" s="1145"/>
      <c r="BC146" s="1145"/>
      <c r="BD146" s="1145"/>
      <c r="BE146" s="1145"/>
      <c r="BF146" s="1145"/>
      <c r="BG146" s="1145"/>
      <c r="BH146" s="1145"/>
    </row>
    <row r="147" spans="1:60">
      <c r="A147" s="983"/>
      <c r="B147" s="203"/>
      <c r="C147" s="7659"/>
      <c r="D147" s="1021">
        <v>16.600000000000001</v>
      </c>
      <c r="E147" s="1021"/>
      <c r="F147" s="1020" t="s">
        <v>892</v>
      </c>
      <c r="G147" s="1020"/>
      <c r="H147" s="1026"/>
      <c r="I147" s="1023">
        <v>0</v>
      </c>
      <c r="J147" s="1023">
        <v>0</v>
      </c>
      <c r="K147" s="1023">
        <v>0</v>
      </c>
      <c r="L147" s="1023">
        <v>0</v>
      </c>
      <c r="M147" s="1023">
        <v>0</v>
      </c>
      <c r="N147" s="1023">
        <v>0</v>
      </c>
      <c r="O147" s="1023">
        <v>0</v>
      </c>
      <c r="P147" s="1023">
        <v>0</v>
      </c>
      <c r="Q147" s="1023">
        <v>0</v>
      </c>
      <c r="R147" s="1023">
        <v>0</v>
      </c>
      <c r="S147" s="1023">
        <v>0</v>
      </c>
      <c r="T147" s="1023">
        <v>0</v>
      </c>
      <c r="U147" s="1023">
        <v>0</v>
      </c>
      <c r="V147" s="1023">
        <v>0</v>
      </c>
      <c r="W147" s="1023">
        <v>0</v>
      </c>
      <c r="X147" s="1023">
        <v>0</v>
      </c>
      <c r="Y147" s="1023">
        <v>0</v>
      </c>
      <c r="Z147" s="1023">
        <v>0</v>
      </c>
      <c r="AA147" s="1023">
        <v>0</v>
      </c>
      <c r="AB147" s="1023">
        <v>0</v>
      </c>
      <c r="AC147" s="1023">
        <v>0</v>
      </c>
      <c r="AD147" s="1023">
        <v>0</v>
      </c>
      <c r="AE147" s="1023">
        <v>0</v>
      </c>
      <c r="AF147" s="1023">
        <v>0</v>
      </c>
      <c r="AG147" s="1023">
        <v>0</v>
      </c>
      <c r="AH147" s="1023">
        <v>0</v>
      </c>
      <c r="AI147" s="1023">
        <v>0</v>
      </c>
      <c r="AJ147" s="1023">
        <v>0</v>
      </c>
      <c r="AK147" s="1023">
        <v>0</v>
      </c>
      <c r="AL147" s="1023">
        <v>0</v>
      </c>
      <c r="AM147" s="1023">
        <v>0</v>
      </c>
      <c r="AN147" s="1023">
        <v>0</v>
      </c>
      <c r="AO147" s="1023">
        <v>0</v>
      </c>
      <c r="AP147" s="1023">
        <v>0</v>
      </c>
      <c r="AQ147" s="1023">
        <v>0</v>
      </c>
      <c r="AR147" s="1023">
        <v>0</v>
      </c>
      <c r="AS147" s="1023">
        <v>0</v>
      </c>
      <c r="AT147" s="1023">
        <v>0</v>
      </c>
      <c r="AU147" s="1023">
        <v>0</v>
      </c>
      <c r="AV147" s="1023">
        <v>0</v>
      </c>
      <c r="AW147" s="1941">
        <f t="shared" si="26"/>
        <v>0</v>
      </c>
      <c r="AX147" s="315"/>
      <c r="AY147" s="7657">
        <v>0</v>
      </c>
      <c r="AZ147" s="315"/>
      <c r="BA147" s="1024"/>
      <c r="BB147" s="1145"/>
      <c r="BC147" s="1145"/>
      <c r="BD147" s="1145"/>
      <c r="BE147" s="1145"/>
      <c r="BF147" s="1145"/>
      <c r="BG147" s="1145"/>
      <c r="BH147" s="1145"/>
    </row>
    <row r="148" spans="1:60">
      <c r="A148" s="983"/>
      <c r="B148" s="203"/>
      <c r="C148" s="7659"/>
      <c r="D148" s="1021"/>
      <c r="E148" s="1021" t="s">
        <v>893</v>
      </c>
      <c r="F148" s="1020"/>
      <c r="G148" s="1020" t="s">
        <v>894</v>
      </c>
      <c r="H148" s="1027"/>
      <c r="I148" s="1023">
        <v>0</v>
      </c>
      <c r="J148" s="1023">
        <v>0</v>
      </c>
      <c r="K148" s="1023">
        <v>0</v>
      </c>
      <c r="L148" s="1023">
        <v>0</v>
      </c>
      <c r="M148" s="1023">
        <v>0</v>
      </c>
      <c r="N148" s="1023">
        <v>0</v>
      </c>
      <c r="O148" s="1023">
        <v>0</v>
      </c>
      <c r="P148" s="1023">
        <v>0</v>
      </c>
      <c r="Q148" s="1023">
        <v>0</v>
      </c>
      <c r="R148" s="1023">
        <v>0</v>
      </c>
      <c r="S148" s="1023">
        <v>0</v>
      </c>
      <c r="T148" s="1023">
        <v>0</v>
      </c>
      <c r="U148" s="1023">
        <v>0</v>
      </c>
      <c r="V148" s="1023">
        <v>0</v>
      </c>
      <c r="W148" s="1023">
        <v>0</v>
      </c>
      <c r="X148" s="1023">
        <v>0</v>
      </c>
      <c r="Y148" s="1023">
        <v>0</v>
      </c>
      <c r="Z148" s="1023">
        <v>0</v>
      </c>
      <c r="AA148" s="1023">
        <v>0</v>
      </c>
      <c r="AB148" s="1023">
        <v>0</v>
      </c>
      <c r="AC148" s="1023">
        <v>0</v>
      </c>
      <c r="AD148" s="1023">
        <v>0</v>
      </c>
      <c r="AE148" s="1023">
        <v>0</v>
      </c>
      <c r="AF148" s="1023">
        <v>0</v>
      </c>
      <c r="AG148" s="1023">
        <v>0</v>
      </c>
      <c r="AH148" s="1023">
        <v>0</v>
      </c>
      <c r="AI148" s="1023">
        <v>0</v>
      </c>
      <c r="AJ148" s="1023">
        <v>0</v>
      </c>
      <c r="AK148" s="1023">
        <v>0</v>
      </c>
      <c r="AL148" s="1023">
        <v>0</v>
      </c>
      <c r="AM148" s="1023">
        <v>0</v>
      </c>
      <c r="AN148" s="1023">
        <v>0</v>
      </c>
      <c r="AO148" s="1023">
        <v>0</v>
      </c>
      <c r="AP148" s="1023">
        <v>0</v>
      </c>
      <c r="AQ148" s="1023">
        <v>0</v>
      </c>
      <c r="AR148" s="1023">
        <v>0</v>
      </c>
      <c r="AS148" s="1023">
        <v>0</v>
      </c>
      <c r="AT148" s="1023">
        <v>0</v>
      </c>
      <c r="AU148" s="1023">
        <v>0</v>
      </c>
      <c r="AV148" s="1023">
        <v>0</v>
      </c>
      <c r="AW148" s="1941">
        <f t="shared" si="26"/>
        <v>0</v>
      </c>
      <c r="AX148" s="315"/>
      <c r="AY148" s="7657">
        <v>0</v>
      </c>
      <c r="AZ148" s="315"/>
      <c r="BA148" s="1024"/>
      <c r="BB148" s="1145"/>
      <c r="BC148" s="1145"/>
      <c r="BD148" s="1145"/>
      <c r="BE148" s="1145"/>
      <c r="BF148" s="1145"/>
      <c r="BG148" s="1145"/>
      <c r="BH148" s="1145"/>
    </row>
    <row r="149" spans="1:60">
      <c r="A149" s="983"/>
      <c r="B149" s="203"/>
      <c r="C149" s="7659"/>
      <c r="D149" s="1021">
        <v>16.7</v>
      </c>
      <c r="E149" s="1021"/>
      <c r="F149" s="1020" t="s">
        <v>895</v>
      </c>
      <c r="G149" s="1020"/>
      <c r="H149" s="1026"/>
      <c r="I149" s="1023">
        <v>0</v>
      </c>
      <c r="J149" s="1023">
        <v>0</v>
      </c>
      <c r="K149" s="1023">
        <v>0</v>
      </c>
      <c r="L149" s="1023">
        <v>0</v>
      </c>
      <c r="M149" s="1023">
        <v>0</v>
      </c>
      <c r="N149" s="1023">
        <v>0</v>
      </c>
      <c r="O149" s="1023">
        <v>0</v>
      </c>
      <c r="P149" s="1023">
        <v>0</v>
      </c>
      <c r="Q149" s="1023">
        <v>0</v>
      </c>
      <c r="R149" s="1023">
        <v>0</v>
      </c>
      <c r="S149" s="1023">
        <v>0</v>
      </c>
      <c r="T149" s="1023">
        <v>0</v>
      </c>
      <c r="U149" s="1023">
        <v>0</v>
      </c>
      <c r="V149" s="1023">
        <v>0</v>
      </c>
      <c r="W149" s="1023">
        <v>0</v>
      </c>
      <c r="X149" s="1023">
        <v>0</v>
      </c>
      <c r="Y149" s="1023">
        <v>0</v>
      </c>
      <c r="Z149" s="1023">
        <v>0</v>
      </c>
      <c r="AA149" s="1023">
        <v>0</v>
      </c>
      <c r="AB149" s="1023">
        <v>0</v>
      </c>
      <c r="AC149" s="1023">
        <v>0</v>
      </c>
      <c r="AD149" s="1023">
        <v>0</v>
      </c>
      <c r="AE149" s="1023">
        <v>0</v>
      </c>
      <c r="AF149" s="1023">
        <v>0</v>
      </c>
      <c r="AG149" s="1023">
        <v>0</v>
      </c>
      <c r="AH149" s="1023">
        <v>0</v>
      </c>
      <c r="AI149" s="1023">
        <v>0</v>
      </c>
      <c r="AJ149" s="1023">
        <v>0</v>
      </c>
      <c r="AK149" s="1023">
        <v>0</v>
      </c>
      <c r="AL149" s="1023">
        <v>0</v>
      </c>
      <c r="AM149" s="1023">
        <v>0</v>
      </c>
      <c r="AN149" s="1023">
        <v>0</v>
      </c>
      <c r="AO149" s="1023">
        <v>0</v>
      </c>
      <c r="AP149" s="1023">
        <v>0</v>
      </c>
      <c r="AQ149" s="1023">
        <v>0</v>
      </c>
      <c r="AR149" s="1023">
        <v>0</v>
      </c>
      <c r="AS149" s="1023">
        <v>0</v>
      </c>
      <c r="AT149" s="1023">
        <v>0</v>
      </c>
      <c r="AU149" s="1023">
        <v>0</v>
      </c>
      <c r="AV149" s="1023">
        <v>0</v>
      </c>
      <c r="AW149" s="1941">
        <f t="shared" si="26"/>
        <v>0</v>
      </c>
      <c r="AX149" s="315"/>
      <c r="AY149" s="7657">
        <v>0</v>
      </c>
      <c r="AZ149" s="315"/>
      <c r="BA149" s="1024"/>
      <c r="BB149" s="1145"/>
      <c r="BC149" s="1145"/>
      <c r="BD149" s="1145"/>
      <c r="BE149" s="1145"/>
      <c r="BF149" s="1145"/>
      <c r="BG149" s="1145"/>
      <c r="BH149" s="1145"/>
    </row>
    <row r="150" spans="1:60">
      <c r="A150" s="983"/>
      <c r="B150" s="203"/>
      <c r="C150" s="7659"/>
      <c r="D150" s="1021"/>
      <c r="E150" s="1021" t="s">
        <v>896</v>
      </c>
      <c r="F150" s="1020"/>
      <c r="G150" s="1020" t="s">
        <v>897</v>
      </c>
      <c r="H150" s="1027"/>
      <c r="I150" s="1023">
        <v>0</v>
      </c>
      <c r="J150" s="1023">
        <v>0</v>
      </c>
      <c r="K150" s="1023">
        <v>0</v>
      </c>
      <c r="L150" s="1023">
        <v>0</v>
      </c>
      <c r="M150" s="1023">
        <v>0</v>
      </c>
      <c r="N150" s="1023">
        <v>0</v>
      </c>
      <c r="O150" s="1023">
        <v>0</v>
      </c>
      <c r="P150" s="1023">
        <v>0</v>
      </c>
      <c r="Q150" s="1023">
        <v>0</v>
      </c>
      <c r="R150" s="1023">
        <v>0</v>
      </c>
      <c r="S150" s="1023">
        <v>0</v>
      </c>
      <c r="T150" s="1023">
        <v>0</v>
      </c>
      <c r="U150" s="1023">
        <v>0</v>
      </c>
      <c r="V150" s="1023">
        <v>0</v>
      </c>
      <c r="W150" s="1023">
        <v>0</v>
      </c>
      <c r="X150" s="1023">
        <v>0</v>
      </c>
      <c r="Y150" s="1023">
        <v>0</v>
      </c>
      <c r="Z150" s="1023">
        <v>0</v>
      </c>
      <c r="AA150" s="1023">
        <v>0</v>
      </c>
      <c r="AB150" s="1023">
        <v>0</v>
      </c>
      <c r="AC150" s="1023">
        <v>0</v>
      </c>
      <c r="AD150" s="1023">
        <v>0</v>
      </c>
      <c r="AE150" s="1023">
        <v>0</v>
      </c>
      <c r="AF150" s="1023">
        <v>0</v>
      </c>
      <c r="AG150" s="1023">
        <v>0</v>
      </c>
      <c r="AH150" s="1023">
        <v>0</v>
      </c>
      <c r="AI150" s="1023">
        <v>0</v>
      </c>
      <c r="AJ150" s="1023">
        <v>0</v>
      </c>
      <c r="AK150" s="1023">
        <v>0</v>
      </c>
      <c r="AL150" s="1023">
        <v>0</v>
      </c>
      <c r="AM150" s="1023">
        <v>0</v>
      </c>
      <c r="AN150" s="1023">
        <v>0</v>
      </c>
      <c r="AO150" s="1023">
        <v>0</v>
      </c>
      <c r="AP150" s="1023">
        <v>0</v>
      </c>
      <c r="AQ150" s="1023">
        <v>0</v>
      </c>
      <c r="AR150" s="1023">
        <v>0</v>
      </c>
      <c r="AS150" s="1023">
        <v>0</v>
      </c>
      <c r="AT150" s="1023">
        <v>0</v>
      </c>
      <c r="AU150" s="1023">
        <v>0</v>
      </c>
      <c r="AV150" s="1023">
        <v>0</v>
      </c>
      <c r="AW150" s="1941">
        <f t="shared" si="26"/>
        <v>0</v>
      </c>
      <c r="AX150" s="315"/>
      <c r="AY150" s="7657">
        <v>0</v>
      </c>
      <c r="AZ150" s="315"/>
      <c r="BA150" s="1024"/>
      <c r="BB150" s="1145"/>
      <c r="BC150" s="1145"/>
      <c r="BD150" s="1145"/>
      <c r="BE150" s="1145"/>
      <c r="BF150" s="1145"/>
      <c r="BG150" s="1145"/>
      <c r="BH150" s="1145"/>
    </row>
    <row r="151" spans="1:60">
      <c r="A151" s="983"/>
      <c r="B151" s="203"/>
      <c r="C151" s="7659"/>
      <c r="D151" s="1021">
        <v>16.8</v>
      </c>
      <c r="E151" s="1021"/>
      <c r="F151" s="1020" t="s">
        <v>898</v>
      </c>
      <c r="G151" s="1020"/>
      <c r="H151" s="1026"/>
      <c r="I151" s="1023">
        <v>0</v>
      </c>
      <c r="J151" s="1023">
        <v>0</v>
      </c>
      <c r="K151" s="1023">
        <v>0</v>
      </c>
      <c r="L151" s="1023">
        <v>0</v>
      </c>
      <c r="M151" s="1023">
        <v>0</v>
      </c>
      <c r="N151" s="1023">
        <v>0</v>
      </c>
      <c r="O151" s="1023">
        <v>0</v>
      </c>
      <c r="P151" s="1023">
        <v>0</v>
      </c>
      <c r="Q151" s="1023">
        <v>0</v>
      </c>
      <c r="R151" s="1023">
        <v>0</v>
      </c>
      <c r="S151" s="1023">
        <v>0</v>
      </c>
      <c r="T151" s="1023">
        <v>0</v>
      </c>
      <c r="U151" s="1023">
        <v>0</v>
      </c>
      <c r="V151" s="1023">
        <v>0</v>
      </c>
      <c r="W151" s="1023">
        <v>0</v>
      </c>
      <c r="X151" s="1023">
        <v>0</v>
      </c>
      <c r="Y151" s="1023">
        <v>0</v>
      </c>
      <c r="Z151" s="1023">
        <v>0</v>
      </c>
      <c r="AA151" s="1023">
        <v>0</v>
      </c>
      <c r="AB151" s="1023">
        <v>0</v>
      </c>
      <c r="AC151" s="1023">
        <v>0</v>
      </c>
      <c r="AD151" s="1023">
        <v>0</v>
      </c>
      <c r="AE151" s="1023">
        <v>0</v>
      </c>
      <c r="AF151" s="1023">
        <v>0</v>
      </c>
      <c r="AG151" s="1023">
        <v>0</v>
      </c>
      <c r="AH151" s="1023">
        <v>0</v>
      </c>
      <c r="AI151" s="1023">
        <v>0</v>
      </c>
      <c r="AJ151" s="1023">
        <v>0</v>
      </c>
      <c r="AK151" s="1023">
        <v>0</v>
      </c>
      <c r="AL151" s="1023">
        <v>0</v>
      </c>
      <c r="AM151" s="1023">
        <v>0</v>
      </c>
      <c r="AN151" s="1023">
        <v>0</v>
      </c>
      <c r="AO151" s="1023">
        <v>0</v>
      </c>
      <c r="AP151" s="1023">
        <v>0</v>
      </c>
      <c r="AQ151" s="1023">
        <v>0</v>
      </c>
      <c r="AR151" s="1023">
        <v>0</v>
      </c>
      <c r="AS151" s="1023">
        <v>0</v>
      </c>
      <c r="AT151" s="1023">
        <v>0</v>
      </c>
      <c r="AU151" s="1023">
        <v>0</v>
      </c>
      <c r="AV151" s="1023">
        <v>0</v>
      </c>
      <c r="AW151" s="1941">
        <f t="shared" si="26"/>
        <v>0</v>
      </c>
      <c r="AX151" s="315"/>
      <c r="AY151" s="7657">
        <v>0</v>
      </c>
      <c r="AZ151" s="315"/>
      <c r="BA151" s="1024"/>
      <c r="BB151" s="1145"/>
      <c r="BC151" s="1145"/>
      <c r="BD151" s="1145"/>
      <c r="BE151" s="1145"/>
      <c r="BF151" s="1145"/>
      <c r="BG151" s="1145"/>
      <c r="BH151" s="1145"/>
    </row>
    <row r="152" spans="1:60">
      <c r="A152" s="983"/>
      <c r="B152" s="203"/>
      <c r="C152" s="7659"/>
      <c r="D152" s="1021"/>
      <c r="E152" s="1021" t="s">
        <v>899</v>
      </c>
      <c r="F152" s="1020"/>
      <c r="G152" s="1020" t="s">
        <v>900</v>
      </c>
      <c r="H152" s="1027"/>
      <c r="I152" s="1023">
        <v>0</v>
      </c>
      <c r="J152" s="1023">
        <v>0</v>
      </c>
      <c r="K152" s="1023">
        <v>0</v>
      </c>
      <c r="L152" s="1023">
        <v>0</v>
      </c>
      <c r="M152" s="1023">
        <v>0</v>
      </c>
      <c r="N152" s="1023">
        <v>0</v>
      </c>
      <c r="O152" s="1023">
        <v>0</v>
      </c>
      <c r="P152" s="1023">
        <v>0</v>
      </c>
      <c r="Q152" s="1023">
        <v>0</v>
      </c>
      <c r="R152" s="1023">
        <v>0</v>
      </c>
      <c r="S152" s="1023">
        <v>0</v>
      </c>
      <c r="T152" s="1023">
        <v>0</v>
      </c>
      <c r="U152" s="1023">
        <v>0</v>
      </c>
      <c r="V152" s="1023">
        <v>0</v>
      </c>
      <c r="W152" s="1023">
        <v>0</v>
      </c>
      <c r="X152" s="1023">
        <v>0</v>
      </c>
      <c r="Y152" s="1023">
        <v>0</v>
      </c>
      <c r="Z152" s="1023">
        <v>0</v>
      </c>
      <c r="AA152" s="1023">
        <v>0</v>
      </c>
      <c r="AB152" s="1023">
        <v>0</v>
      </c>
      <c r="AC152" s="1023">
        <v>0</v>
      </c>
      <c r="AD152" s="1023">
        <v>0</v>
      </c>
      <c r="AE152" s="1023">
        <v>0</v>
      </c>
      <c r="AF152" s="1023">
        <v>0</v>
      </c>
      <c r="AG152" s="1023">
        <v>0</v>
      </c>
      <c r="AH152" s="1023">
        <v>0</v>
      </c>
      <c r="AI152" s="1023">
        <v>0</v>
      </c>
      <c r="AJ152" s="1023">
        <v>0</v>
      </c>
      <c r="AK152" s="1023">
        <v>0</v>
      </c>
      <c r="AL152" s="1023">
        <v>0</v>
      </c>
      <c r="AM152" s="1023">
        <v>0</v>
      </c>
      <c r="AN152" s="1023">
        <v>0</v>
      </c>
      <c r="AO152" s="1023">
        <v>0</v>
      </c>
      <c r="AP152" s="1023">
        <v>0</v>
      </c>
      <c r="AQ152" s="1023">
        <v>0</v>
      </c>
      <c r="AR152" s="1023">
        <v>0</v>
      </c>
      <c r="AS152" s="1023">
        <v>0</v>
      </c>
      <c r="AT152" s="1023">
        <v>0</v>
      </c>
      <c r="AU152" s="1023">
        <v>0</v>
      </c>
      <c r="AV152" s="1023">
        <v>0</v>
      </c>
      <c r="AW152" s="1941">
        <f t="shared" si="26"/>
        <v>0</v>
      </c>
      <c r="AX152" s="315"/>
      <c r="AY152" s="7657">
        <v>0</v>
      </c>
      <c r="AZ152" s="315"/>
      <c r="BA152" s="1024"/>
      <c r="BB152" s="1145"/>
      <c r="BC152" s="1145"/>
      <c r="BD152" s="1145"/>
      <c r="BE152" s="1145"/>
      <c r="BF152" s="1145"/>
      <c r="BG152" s="1145"/>
      <c r="BH152" s="1145"/>
    </row>
    <row r="153" spans="1:60">
      <c r="A153" s="983"/>
      <c r="B153" s="203"/>
      <c r="C153" s="7659"/>
      <c r="D153" s="1021">
        <v>16.899999999999999</v>
      </c>
      <c r="E153" s="1021"/>
      <c r="F153" s="1020" t="s">
        <v>901</v>
      </c>
      <c r="G153" s="1020"/>
      <c r="H153" s="1026"/>
      <c r="I153" s="1023">
        <v>0</v>
      </c>
      <c r="J153" s="1023">
        <v>0</v>
      </c>
      <c r="K153" s="1023">
        <v>0</v>
      </c>
      <c r="L153" s="1023">
        <v>0</v>
      </c>
      <c r="M153" s="1023">
        <v>0</v>
      </c>
      <c r="N153" s="1023">
        <v>0</v>
      </c>
      <c r="O153" s="1023">
        <v>0</v>
      </c>
      <c r="P153" s="1023">
        <v>0</v>
      </c>
      <c r="Q153" s="1023">
        <v>0</v>
      </c>
      <c r="R153" s="1023">
        <v>0</v>
      </c>
      <c r="S153" s="1023">
        <v>0</v>
      </c>
      <c r="T153" s="1023">
        <v>0</v>
      </c>
      <c r="U153" s="1023">
        <v>0</v>
      </c>
      <c r="V153" s="1023">
        <v>0</v>
      </c>
      <c r="W153" s="1023">
        <v>0</v>
      </c>
      <c r="X153" s="1023">
        <v>0</v>
      </c>
      <c r="Y153" s="1023">
        <v>0</v>
      </c>
      <c r="Z153" s="1023">
        <v>0</v>
      </c>
      <c r="AA153" s="1023">
        <v>0</v>
      </c>
      <c r="AB153" s="1023">
        <v>0</v>
      </c>
      <c r="AC153" s="1023">
        <v>0</v>
      </c>
      <c r="AD153" s="1023">
        <v>0</v>
      </c>
      <c r="AE153" s="1023">
        <v>0</v>
      </c>
      <c r="AF153" s="1023">
        <v>0</v>
      </c>
      <c r="AG153" s="1023">
        <v>0</v>
      </c>
      <c r="AH153" s="1023">
        <v>0</v>
      </c>
      <c r="AI153" s="1023">
        <v>0</v>
      </c>
      <c r="AJ153" s="1023">
        <v>0</v>
      </c>
      <c r="AK153" s="1023">
        <v>0</v>
      </c>
      <c r="AL153" s="1023">
        <v>0</v>
      </c>
      <c r="AM153" s="1023">
        <v>0</v>
      </c>
      <c r="AN153" s="1023">
        <v>0</v>
      </c>
      <c r="AO153" s="1023">
        <v>0</v>
      </c>
      <c r="AP153" s="1023">
        <v>0</v>
      </c>
      <c r="AQ153" s="1023">
        <v>0</v>
      </c>
      <c r="AR153" s="1023">
        <v>0</v>
      </c>
      <c r="AS153" s="1023">
        <v>0</v>
      </c>
      <c r="AT153" s="1023">
        <v>0</v>
      </c>
      <c r="AU153" s="1023">
        <v>0</v>
      </c>
      <c r="AV153" s="1023">
        <v>0</v>
      </c>
      <c r="AW153" s="1941">
        <f t="shared" si="26"/>
        <v>0</v>
      </c>
      <c r="AX153" s="315"/>
      <c r="AY153" s="7657">
        <v>0</v>
      </c>
      <c r="AZ153" s="315"/>
      <c r="BA153" s="1024"/>
      <c r="BB153" s="1145"/>
      <c r="BC153" s="1145"/>
      <c r="BD153" s="1145"/>
      <c r="BE153" s="1145"/>
      <c r="BF153" s="1145"/>
      <c r="BG153" s="1145"/>
      <c r="BH153" s="1145"/>
    </row>
    <row r="154" spans="1:60">
      <c r="A154" s="983"/>
      <c r="B154" s="203"/>
      <c r="C154" s="7658">
        <v>17</v>
      </c>
      <c r="D154" s="1016"/>
      <c r="E154" s="1015" t="s">
        <v>902</v>
      </c>
      <c r="F154" s="1015"/>
      <c r="G154" s="1016"/>
      <c r="H154" s="1029"/>
      <c r="I154" s="1018">
        <f t="shared" ref="I154:AV154" si="27">SUM(I155:I161)</f>
        <v>0</v>
      </c>
      <c r="J154" s="1018">
        <f t="shared" si="27"/>
        <v>0</v>
      </c>
      <c r="K154" s="1018">
        <f t="shared" si="27"/>
        <v>0</v>
      </c>
      <c r="L154" s="1018">
        <f t="shared" si="27"/>
        <v>0</v>
      </c>
      <c r="M154" s="1018">
        <f t="shared" si="27"/>
        <v>0</v>
      </c>
      <c r="N154" s="1018">
        <f t="shared" si="27"/>
        <v>0</v>
      </c>
      <c r="O154" s="1018">
        <f t="shared" si="27"/>
        <v>0</v>
      </c>
      <c r="P154" s="1018">
        <f t="shared" si="27"/>
        <v>0</v>
      </c>
      <c r="Q154" s="1018">
        <f t="shared" si="27"/>
        <v>0</v>
      </c>
      <c r="R154" s="1018">
        <f t="shared" si="27"/>
        <v>0</v>
      </c>
      <c r="S154" s="1018">
        <f t="shared" si="27"/>
        <v>0</v>
      </c>
      <c r="T154" s="1018">
        <f t="shared" si="27"/>
        <v>0</v>
      </c>
      <c r="U154" s="1018">
        <f t="shared" si="27"/>
        <v>0</v>
      </c>
      <c r="V154" s="1018">
        <f t="shared" si="27"/>
        <v>0</v>
      </c>
      <c r="W154" s="1018">
        <f t="shared" si="27"/>
        <v>0</v>
      </c>
      <c r="X154" s="1018">
        <f t="shared" si="27"/>
        <v>0</v>
      </c>
      <c r="Y154" s="1018">
        <f t="shared" si="27"/>
        <v>0</v>
      </c>
      <c r="Z154" s="1018">
        <f t="shared" si="27"/>
        <v>0</v>
      </c>
      <c r="AA154" s="1018">
        <f t="shared" si="27"/>
        <v>0</v>
      </c>
      <c r="AB154" s="1018">
        <f t="shared" si="27"/>
        <v>0</v>
      </c>
      <c r="AC154" s="1018">
        <f t="shared" si="27"/>
        <v>0</v>
      </c>
      <c r="AD154" s="1018">
        <f t="shared" si="27"/>
        <v>0</v>
      </c>
      <c r="AE154" s="1018">
        <f t="shared" si="27"/>
        <v>0</v>
      </c>
      <c r="AF154" s="1018">
        <f t="shared" si="27"/>
        <v>0</v>
      </c>
      <c r="AG154" s="1018">
        <f t="shared" si="27"/>
        <v>0</v>
      </c>
      <c r="AH154" s="1018">
        <f t="shared" si="27"/>
        <v>0</v>
      </c>
      <c r="AI154" s="1018">
        <f t="shared" si="27"/>
        <v>0</v>
      </c>
      <c r="AJ154" s="1018">
        <f t="shared" si="27"/>
        <v>0</v>
      </c>
      <c r="AK154" s="1018">
        <f t="shared" si="27"/>
        <v>0</v>
      </c>
      <c r="AL154" s="1018">
        <f t="shared" si="27"/>
        <v>0</v>
      </c>
      <c r="AM154" s="1018">
        <f t="shared" si="27"/>
        <v>0</v>
      </c>
      <c r="AN154" s="1018">
        <f t="shared" si="27"/>
        <v>0</v>
      </c>
      <c r="AO154" s="1018">
        <f t="shared" si="27"/>
        <v>0</v>
      </c>
      <c r="AP154" s="1018">
        <f t="shared" si="27"/>
        <v>0</v>
      </c>
      <c r="AQ154" s="1018">
        <f t="shared" si="27"/>
        <v>0</v>
      </c>
      <c r="AR154" s="1018">
        <f t="shared" si="27"/>
        <v>0</v>
      </c>
      <c r="AS154" s="1018">
        <f t="shared" si="27"/>
        <v>0</v>
      </c>
      <c r="AT154" s="1018">
        <f t="shared" si="27"/>
        <v>0</v>
      </c>
      <c r="AU154" s="1018">
        <f t="shared" si="27"/>
        <v>0</v>
      </c>
      <c r="AV154" s="1018">
        <f t="shared" si="27"/>
        <v>0</v>
      </c>
      <c r="AW154" s="1940">
        <f t="shared" si="26"/>
        <v>0</v>
      </c>
      <c r="AX154" s="855"/>
      <c r="AY154" s="7655">
        <f>SUM(AY155:AY161)</f>
        <v>0</v>
      </c>
      <c r="AZ154" s="855"/>
      <c r="BA154" s="1019"/>
      <c r="BB154" s="1039"/>
      <c r="BC154" s="1039"/>
      <c r="BD154" s="1039"/>
      <c r="BE154" s="1039"/>
      <c r="BF154" s="1039"/>
      <c r="BG154" s="1039"/>
      <c r="BH154" s="1039"/>
    </row>
    <row r="155" spans="1:60">
      <c r="A155" s="983"/>
      <c r="B155" s="203"/>
      <c r="C155" s="7659"/>
      <c r="D155" s="1021">
        <v>17.100000000000001</v>
      </c>
      <c r="E155" s="1021"/>
      <c r="F155" s="1020" t="s">
        <v>879</v>
      </c>
      <c r="G155" s="1021"/>
      <c r="H155" s="1026"/>
      <c r="I155" s="1023">
        <v>0</v>
      </c>
      <c r="J155" s="1023">
        <v>0</v>
      </c>
      <c r="K155" s="1023">
        <v>0</v>
      </c>
      <c r="L155" s="1023">
        <v>0</v>
      </c>
      <c r="M155" s="1023">
        <v>0</v>
      </c>
      <c r="N155" s="1023">
        <v>0</v>
      </c>
      <c r="O155" s="1023">
        <v>0</v>
      </c>
      <c r="P155" s="1023">
        <v>0</v>
      </c>
      <c r="Q155" s="1023">
        <v>0</v>
      </c>
      <c r="R155" s="1023">
        <v>0</v>
      </c>
      <c r="S155" s="1023">
        <v>0</v>
      </c>
      <c r="T155" s="1023">
        <v>0</v>
      </c>
      <c r="U155" s="1023">
        <v>0</v>
      </c>
      <c r="V155" s="1023">
        <v>0</v>
      </c>
      <c r="W155" s="1023">
        <v>0</v>
      </c>
      <c r="X155" s="1023">
        <v>0</v>
      </c>
      <c r="Y155" s="1023">
        <v>0</v>
      </c>
      <c r="Z155" s="1023">
        <v>0</v>
      </c>
      <c r="AA155" s="1023">
        <v>0</v>
      </c>
      <c r="AB155" s="1023">
        <v>0</v>
      </c>
      <c r="AC155" s="1023">
        <v>0</v>
      </c>
      <c r="AD155" s="1023">
        <v>0</v>
      </c>
      <c r="AE155" s="1023">
        <v>0</v>
      </c>
      <c r="AF155" s="1023">
        <v>0</v>
      </c>
      <c r="AG155" s="1023">
        <v>0</v>
      </c>
      <c r="AH155" s="1023">
        <v>0</v>
      </c>
      <c r="AI155" s="1023">
        <v>0</v>
      </c>
      <c r="AJ155" s="1023">
        <v>0</v>
      </c>
      <c r="AK155" s="1023">
        <v>0</v>
      </c>
      <c r="AL155" s="1023">
        <v>0</v>
      </c>
      <c r="AM155" s="1023">
        <v>0</v>
      </c>
      <c r="AN155" s="1023">
        <v>0</v>
      </c>
      <c r="AO155" s="1023">
        <v>0</v>
      </c>
      <c r="AP155" s="1023">
        <v>0</v>
      </c>
      <c r="AQ155" s="1023">
        <v>0</v>
      </c>
      <c r="AR155" s="1023">
        <v>0</v>
      </c>
      <c r="AS155" s="1023">
        <v>0</v>
      </c>
      <c r="AT155" s="1023">
        <v>0</v>
      </c>
      <c r="AU155" s="1023">
        <v>0</v>
      </c>
      <c r="AV155" s="1023">
        <v>0</v>
      </c>
      <c r="AW155" s="1941">
        <f t="shared" si="26"/>
        <v>0</v>
      </c>
      <c r="AX155" s="315"/>
      <c r="AY155" s="7657">
        <v>0</v>
      </c>
      <c r="AZ155" s="315"/>
      <c r="BA155" s="1024"/>
      <c r="BB155" s="1145"/>
      <c r="BC155" s="1145"/>
      <c r="BD155" s="1145"/>
      <c r="BE155" s="1145"/>
      <c r="BF155" s="1145"/>
      <c r="BG155" s="1145"/>
      <c r="BH155" s="1145"/>
    </row>
    <row r="156" spans="1:60">
      <c r="A156" s="983"/>
      <c r="B156" s="203"/>
      <c r="C156" s="7659"/>
      <c r="D156" s="1021">
        <v>17.2</v>
      </c>
      <c r="E156" s="1021"/>
      <c r="F156" s="1020" t="s">
        <v>880</v>
      </c>
      <c r="G156" s="1021"/>
      <c r="H156" s="1026"/>
      <c r="I156" s="1023">
        <v>0</v>
      </c>
      <c r="J156" s="1023">
        <v>0</v>
      </c>
      <c r="K156" s="1023">
        <v>0</v>
      </c>
      <c r="L156" s="1023">
        <v>0</v>
      </c>
      <c r="M156" s="1023">
        <v>0</v>
      </c>
      <c r="N156" s="1023">
        <v>0</v>
      </c>
      <c r="O156" s="1023">
        <v>0</v>
      </c>
      <c r="P156" s="1023">
        <v>0</v>
      </c>
      <c r="Q156" s="1023">
        <v>0</v>
      </c>
      <c r="R156" s="1023">
        <v>0</v>
      </c>
      <c r="S156" s="1023">
        <v>0</v>
      </c>
      <c r="T156" s="1023">
        <v>0</v>
      </c>
      <c r="U156" s="1023">
        <v>0</v>
      </c>
      <c r="V156" s="1023">
        <v>0</v>
      </c>
      <c r="W156" s="1023">
        <v>0</v>
      </c>
      <c r="X156" s="1023">
        <v>0</v>
      </c>
      <c r="Y156" s="1023">
        <v>0</v>
      </c>
      <c r="Z156" s="1023">
        <v>0</v>
      </c>
      <c r="AA156" s="1023">
        <v>0</v>
      </c>
      <c r="AB156" s="1023">
        <v>0</v>
      </c>
      <c r="AC156" s="1023">
        <v>0</v>
      </c>
      <c r="AD156" s="1023">
        <v>0</v>
      </c>
      <c r="AE156" s="1023">
        <v>0</v>
      </c>
      <c r="AF156" s="1023">
        <v>0</v>
      </c>
      <c r="AG156" s="1023">
        <v>0</v>
      </c>
      <c r="AH156" s="1023">
        <v>0</v>
      </c>
      <c r="AI156" s="1023">
        <v>0</v>
      </c>
      <c r="AJ156" s="1023">
        <v>0</v>
      </c>
      <c r="AK156" s="1023">
        <v>0</v>
      </c>
      <c r="AL156" s="1023">
        <v>0</v>
      </c>
      <c r="AM156" s="1023">
        <v>0</v>
      </c>
      <c r="AN156" s="1023">
        <v>0</v>
      </c>
      <c r="AO156" s="1023">
        <v>0</v>
      </c>
      <c r="AP156" s="1023">
        <v>0</v>
      </c>
      <c r="AQ156" s="1023">
        <v>0</v>
      </c>
      <c r="AR156" s="1023">
        <v>0</v>
      </c>
      <c r="AS156" s="1023">
        <v>0</v>
      </c>
      <c r="AT156" s="1023">
        <v>0</v>
      </c>
      <c r="AU156" s="1023">
        <v>0</v>
      </c>
      <c r="AV156" s="1023">
        <v>0</v>
      </c>
      <c r="AW156" s="1941">
        <f t="shared" si="26"/>
        <v>0</v>
      </c>
      <c r="AX156" s="315"/>
      <c r="AY156" s="7657">
        <v>0</v>
      </c>
      <c r="AZ156" s="315"/>
      <c r="BA156" s="1024"/>
      <c r="BB156" s="1145"/>
      <c r="BC156" s="1145"/>
      <c r="BD156" s="1145"/>
      <c r="BE156" s="1145"/>
      <c r="BF156" s="1145"/>
      <c r="BG156" s="1145"/>
      <c r="BH156" s="1145"/>
    </row>
    <row r="157" spans="1:60">
      <c r="A157" s="983"/>
      <c r="B157" s="203"/>
      <c r="C157" s="7659"/>
      <c r="D157" s="1021"/>
      <c r="E157" s="1021" t="s">
        <v>903</v>
      </c>
      <c r="F157" s="1020"/>
      <c r="G157" s="1020" t="s">
        <v>882</v>
      </c>
      <c r="H157" s="1027"/>
      <c r="I157" s="1023">
        <v>0</v>
      </c>
      <c r="J157" s="1023">
        <v>0</v>
      </c>
      <c r="K157" s="1023">
        <v>0</v>
      </c>
      <c r="L157" s="1023">
        <v>0</v>
      </c>
      <c r="M157" s="1023">
        <v>0</v>
      </c>
      <c r="N157" s="1023">
        <v>0</v>
      </c>
      <c r="O157" s="1023">
        <v>0</v>
      </c>
      <c r="P157" s="1023">
        <v>0</v>
      </c>
      <c r="Q157" s="1023">
        <v>0</v>
      </c>
      <c r="R157" s="1023">
        <v>0</v>
      </c>
      <c r="S157" s="1023">
        <v>0</v>
      </c>
      <c r="T157" s="1023">
        <v>0</v>
      </c>
      <c r="U157" s="1023">
        <v>0</v>
      </c>
      <c r="V157" s="1023">
        <v>0</v>
      </c>
      <c r="W157" s="1023">
        <v>0</v>
      </c>
      <c r="X157" s="1023">
        <v>0</v>
      </c>
      <c r="Y157" s="1023">
        <v>0</v>
      </c>
      <c r="Z157" s="1023">
        <v>0</v>
      </c>
      <c r="AA157" s="1023">
        <v>0</v>
      </c>
      <c r="AB157" s="1023">
        <v>0</v>
      </c>
      <c r="AC157" s="1023">
        <v>0</v>
      </c>
      <c r="AD157" s="1023">
        <v>0</v>
      </c>
      <c r="AE157" s="1023">
        <v>0</v>
      </c>
      <c r="AF157" s="1023">
        <v>0</v>
      </c>
      <c r="AG157" s="1023">
        <v>0</v>
      </c>
      <c r="AH157" s="1023">
        <v>0</v>
      </c>
      <c r="AI157" s="1023">
        <v>0</v>
      </c>
      <c r="AJ157" s="1023">
        <v>0</v>
      </c>
      <c r="AK157" s="1023">
        <v>0</v>
      </c>
      <c r="AL157" s="1023">
        <v>0</v>
      </c>
      <c r="AM157" s="1023">
        <v>0</v>
      </c>
      <c r="AN157" s="1023">
        <v>0</v>
      </c>
      <c r="AO157" s="1023">
        <v>0</v>
      </c>
      <c r="AP157" s="1023">
        <v>0</v>
      </c>
      <c r="AQ157" s="1023">
        <v>0</v>
      </c>
      <c r="AR157" s="1023">
        <v>0</v>
      </c>
      <c r="AS157" s="1023">
        <v>0</v>
      </c>
      <c r="AT157" s="1023">
        <v>0</v>
      </c>
      <c r="AU157" s="1023">
        <v>0</v>
      </c>
      <c r="AV157" s="1023">
        <v>0</v>
      </c>
      <c r="AW157" s="1941">
        <f t="shared" si="26"/>
        <v>0</v>
      </c>
      <c r="AX157" s="315"/>
      <c r="AY157" s="7657">
        <v>0</v>
      </c>
      <c r="AZ157" s="315"/>
      <c r="BA157" s="1024"/>
      <c r="BB157" s="1145"/>
      <c r="BC157" s="1145"/>
      <c r="BD157" s="1145"/>
      <c r="BE157" s="1145"/>
      <c r="BF157" s="1145"/>
      <c r="BG157" s="1145"/>
      <c r="BH157" s="1145"/>
    </row>
    <row r="158" spans="1:60">
      <c r="A158" s="983"/>
      <c r="B158" s="203"/>
      <c r="C158" s="7659"/>
      <c r="D158" s="1021">
        <v>17.3</v>
      </c>
      <c r="E158" s="1021"/>
      <c r="F158" s="1021" t="s">
        <v>901</v>
      </c>
      <c r="G158" s="1021"/>
      <c r="H158" s="1026"/>
      <c r="I158" s="1023">
        <v>0</v>
      </c>
      <c r="J158" s="1023">
        <v>0</v>
      </c>
      <c r="K158" s="1023">
        <v>0</v>
      </c>
      <c r="L158" s="1023">
        <v>0</v>
      </c>
      <c r="M158" s="1023">
        <v>0</v>
      </c>
      <c r="N158" s="1023">
        <v>0</v>
      </c>
      <c r="O158" s="1023">
        <v>0</v>
      </c>
      <c r="P158" s="1023">
        <v>0</v>
      </c>
      <c r="Q158" s="1023">
        <v>0</v>
      </c>
      <c r="R158" s="1023">
        <v>0</v>
      </c>
      <c r="S158" s="1023">
        <v>0</v>
      </c>
      <c r="T158" s="1023">
        <v>0</v>
      </c>
      <c r="U158" s="1023">
        <v>0</v>
      </c>
      <c r="V158" s="1023">
        <v>0</v>
      </c>
      <c r="W158" s="1023">
        <v>0</v>
      </c>
      <c r="X158" s="1023">
        <v>0</v>
      </c>
      <c r="Y158" s="1023">
        <v>0</v>
      </c>
      <c r="Z158" s="1023">
        <v>0</v>
      </c>
      <c r="AA158" s="1023">
        <v>0</v>
      </c>
      <c r="AB158" s="1023">
        <v>0</v>
      </c>
      <c r="AC158" s="1023">
        <v>0</v>
      </c>
      <c r="AD158" s="1023">
        <v>0</v>
      </c>
      <c r="AE158" s="1023">
        <v>0</v>
      </c>
      <c r="AF158" s="1023">
        <v>0</v>
      </c>
      <c r="AG158" s="1023">
        <v>0</v>
      </c>
      <c r="AH158" s="1023">
        <v>0</v>
      </c>
      <c r="AI158" s="1023">
        <v>0</v>
      </c>
      <c r="AJ158" s="1023">
        <v>0</v>
      </c>
      <c r="AK158" s="1023">
        <v>0</v>
      </c>
      <c r="AL158" s="1023">
        <v>0</v>
      </c>
      <c r="AM158" s="1023">
        <v>0</v>
      </c>
      <c r="AN158" s="1023">
        <v>0</v>
      </c>
      <c r="AO158" s="1023">
        <v>0</v>
      </c>
      <c r="AP158" s="1023">
        <v>0</v>
      </c>
      <c r="AQ158" s="1023">
        <v>0</v>
      </c>
      <c r="AR158" s="1023">
        <v>0</v>
      </c>
      <c r="AS158" s="1023">
        <v>0</v>
      </c>
      <c r="AT158" s="1023">
        <v>0</v>
      </c>
      <c r="AU158" s="1023">
        <v>0</v>
      </c>
      <c r="AV158" s="1023">
        <v>0</v>
      </c>
      <c r="AW158" s="1941">
        <f t="shared" si="26"/>
        <v>0</v>
      </c>
      <c r="AX158" s="315"/>
      <c r="AY158" s="7657">
        <v>0</v>
      </c>
      <c r="AZ158" s="315"/>
      <c r="BA158" s="1024"/>
      <c r="BB158" s="1145"/>
      <c r="BC158" s="1145"/>
      <c r="BD158" s="1145"/>
      <c r="BE158" s="1145"/>
      <c r="BF158" s="1145"/>
      <c r="BG158" s="1145"/>
      <c r="BH158" s="1145"/>
    </row>
    <row r="159" spans="1:60">
      <c r="A159" s="983"/>
      <c r="B159" s="203"/>
      <c r="C159" s="7659"/>
      <c r="D159" s="1021">
        <v>17.399999999999999</v>
      </c>
      <c r="E159" s="1021"/>
      <c r="F159" s="1020" t="s">
        <v>904</v>
      </c>
      <c r="G159" s="1021"/>
      <c r="H159" s="1026"/>
      <c r="I159" s="1023">
        <v>0</v>
      </c>
      <c r="J159" s="1023">
        <v>0</v>
      </c>
      <c r="K159" s="1023">
        <v>0</v>
      </c>
      <c r="L159" s="1023">
        <v>0</v>
      </c>
      <c r="M159" s="1023">
        <v>0</v>
      </c>
      <c r="N159" s="1023">
        <v>0</v>
      </c>
      <c r="O159" s="1023">
        <v>0</v>
      </c>
      <c r="P159" s="1023">
        <v>0</v>
      </c>
      <c r="Q159" s="1023">
        <v>0</v>
      </c>
      <c r="R159" s="1023">
        <v>0</v>
      </c>
      <c r="S159" s="1023">
        <v>0</v>
      </c>
      <c r="T159" s="1023">
        <v>0</v>
      </c>
      <c r="U159" s="1023">
        <v>0</v>
      </c>
      <c r="V159" s="1023">
        <v>0</v>
      </c>
      <c r="W159" s="1023">
        <v>0</v>
      </c>
      <c r="X159" s="1023">
        <v>0</v>
      </c>
      <c r="Y159" s="1023">
        <v>0</v>
      </c>
      <c r="Z159" s="1023">
        <v>0</v>
      </c>
      <c r="AA159" s="1023">
        <v>0</v>
      </c>
      <c r="AB159" s="1023">
        <v>0</v>
      </c>
      <c r="AC159" s="1023">
        <v>0</v>
      </c>
      <c r="AD159" s="1023">
        <v>0</v>
      </c>
      <c r="AE159" s="1023">
        <v>0</v>
      </c>
      <c r="AF159" s="1023">
        <v>0</v>
      </c>
      <c r="AG159" s="1023">
        <v>0</v>
      </c>
      <c r="AH159" s="1023">
        <v>0</v>
      </c>
      <c r="AI159" s="1023">
        <v>0</v>
      </c>
      <c r="AJ159" s="1023">
        <v>0</v>
      </c>
      <c r="AK159" s="1023">
        <v>0</v>
      </c>
      <c r="AL159" s="1023">
        <v>0</v>
      </c>
      <c r="AM159" s="1023">
        <v>0</v>
      </c>
      <c r="AN159" s="1023">
        <v>0</v>
      </c>
      <c r="AO159" s="1023">
        <v>0</v>
      </c>
      <c r="AP159" s="1023">
        <v>0</v>
      </c>
      <c r="AQ159" s="1023">
        <v>0</v>
      </c>
      <c r="AR159" s="1023">
        <v>0</v>
      </c>
      <c r="AS159" s="1023">
        <v>0</v>
      </c>
      <c r="AT159" s="1023">
        <v>0</v>
      </c>
      <c r="AU159" s="1023">
        <v>0</v>
      </c>
      <c r="AV159" s="1023">
        <v>0</v>
      </c>
      <c r="AW159" s="1941">
        <f t="shared" si="26"/>
        <v>0</v>
      </c>
      <c r="AX159" s="315"/>
      <c r="AY159" s="7657">
        <v>0</v>
      </c>
      <c r="AZ159" s="315"/>
      <c r="BA159" s="1024"/>
      <c r="BB159" s="1145"/>
      <c r="BC159" s="1145"/>
      <c r="BD159" s="1145"/>
      <c r="BE159" s="1145"/>
      <c r="BF159" s="1145"/>
      <c r="BG159" s="1145"/>
      <c r="BH159" s="1145"/>
    </row>
    <row r="160" spans="1:60">
      <c r="A160" s="983"/>
      <c r="B160" s="203"/>
      <c r="C160" s="7659"/>
      <c r="D160" s="1021">
        <v>17.5</v>
      </c>
      <c r="E160" s="1021"/>
      <c r="F160" s="1020" t="s">
        <v>905</v>
      </c>
      <c r="G160" s="1021"/>
      <c r="H160" s="1026"/>
      <c r="I160" s="1023">
        <v>0</v>
      </c>
      <c r="J160" s="1023">
        <v>0</v>
      </c>
      <c r="K160" s="1023">
        <v>0</v>
      </c>
      <c r="L160" s="1023">
        <v>0</v>
      </c>
      <c r="M160" s="1023">
        <v>0</v>
      </c>
      <c r="N160" s="1023">
        <v>0</v>
      </c>
      <c r="O160" s="1023">
        <v>0</v>
      </c>
      <c r="P160" s="1023">
        <v>0</v>
      </c>
      <c r="Q160" s="1023">
        <v>0</v>
      </c>
      <c r="R160" s="1023">
        <v>0</v>
      </c>
      <c r="S160" s="1023">
        <v>0</v>
      </c>
      <c r="T160" s="1023">
        <v>0</v>
      </c>
      <c r="U160" s="1023">
        <v>0</v>
      </c>
      <c r="V160" s="1023">
        <v>0</v>
      </c>
      <c r="W160" s="1023">
        <v>0</v>
      </c>
      <c r="X160" s="1023">
        <v>0</v>
      </c>
      <c r="Y160" s="1023">
        <v>0</v>
      </c>
      <c r="Z160" s="1023">
        <v>0</v>
      </c>
      <c r="AA160" s="1023">
        <v>0</v>
      </c>
      <c r="AB160" s="1023">
        <v>0</v>
      </c>
      <c r="AC160" s="1023">
        <v>0</v>
      </c>
      <c r="AD160" s="1023">
        <v>0</v>
      </c>
      <c r="AE160" s="1023">
        <v>0</v>
      </c>
      <c r="AF160" s="1023">
        <v>0</v>
      </c>
      <c r="AG160" s="1023">
        <v>0</v>
      </c>
      <c r="AH160" s="1023">
        <v>0</v>
      </c>
      <c r="AI160" s="1023">
        <v>0</v>
      </c>
      <c r="AJ160" s="1023">
        <v>0</v>
      </c>
      <c r="AK160" s="1023">
        <v>0</v>
      </c>
      <c r="AL160" s="1023">
        <v>0</v>
      </c>
      <c r="AM160" s="1023">
        <v>0</v>
      </c>
      <c r="AN160" s="1023">
        <v>0</v>
      </c>
      <c r="AO160" s="1023">
        <v>0</v>
      </c>
      <c r="AP160" s="1023">
        <v>0</v>
      </c>
      <c r="AQ160" s="1023">
        <v>0</v>
      </c>
      <c r="AR160" s="1023">
        <v>0</v>
      </c>
      <c r="AS160" s="1023">
        <v>0</v>
      </c>
      <c r="AT160" s="1023">
        <v>0</v>
      </c>
      <c r="AU160" s="1023">
        <v>0</v>
      </c>
      <c r="AV160" s="1023">
        <v>0</v>
      </c>
      <c r="AW160" s="1941">
        <f t="shared" si="26"/>
        <v>0</v>
      </c>
      <c r="AX160" s="315"/>
      <c r="AY160" s="7657">
        <v>0</v>
      </c>
      <c r="AZ160" s="315"/>
      <c r="BA160" s="1024"/>
      <c r="BB160" s="1145"/>
      <c r="BC160" s="1145"/>
      <c r="BD160" s="1145"/>
      <c r="BE160" s="1145"/>
      <c r="BF160" s="1145"/>
      <c r="BG160" s="1145"/>
      <c r="BH160" s="1145"/>
    </row>
    <row r="161" spans="1:60">
      <c r="A161" s="983"/>
      <c r="B161" s="203"/>
      <c r="C161" s="7659"/>
      <c r="D161" s="1021">
        <v>17.600000000000001</v>
      </c>
      <c r="E161" s="1021"/>
      <c r="F161" s="1020" t="s">
        <v>290</v>
      </c>
      <c r="G161" s="1021"/>
      <c r="H161" s="1026"/>
      <c r="I161" s="1023">
        <v>0</v>
      </c>
      <c r="J161" s="1023">
        <v>0</v>
      </c>
      <c r="K161" s="1023">
        <v>0</v>
      </c>
      <c r="L161" s="1023">
        <v>0</v>
      </c>
      <c r="M161" s="1023">
        <v>0</v>
      </c>
      <c r="N161" s="1023">
        <v>0</v>
      </c>
      <c r="O161" s="1023">
        <v>0</v>
      </c>
      <c r="P161" s="1023">
        <v>0</v>
      </c>
      <c r="Q161" s="1023">
        <v>0</v>
      </c>
      <c r="R161" s="1023">
        <v>0</v>
      </c>
      <c r="S161" s="1023">
        <v>0</v>
      </c>
      <c r="T161" s="1023">
        <v>0</v>
      </c>
      <c r="U161" s="1023">
        <v>0</v>
      </c>
      <c r="V161" s="1023">
        <v>0</v>
      </c>
      <c r="W161" s="1023">
        <v>0</v>
      </c>
      <c r="X161" s="1023">
        <v>0</v>
      </c>
      <c r="Y161" s="1023">
        <v>0</v>
      </c>
      <c r="Z161" s="1023">
        <v>0</v>
      </c>
      <c r="AA161" s="1023">
        <v>0</v>
      </c>
      <c r="AB161" s="1023">
        <v>0</v>
      </c>
      <c r="AC161" s="1023">
        <v>0</v>
      </c>
      <c r="AD161" s="1023">
        <v>0</v>
      </c>
      <c r="AE161" s="1023">
        <v>0</v>
      </c>
      <c r="AF161" s="1023">
        <v>0</v>
      </c>
      <c r="AG161" s="1023">
        <v>0</v>
      </c>
      <c r="AH161" s="1023">
        <v>0</v>
      </c>
      <c r="AI161" s="1023">
        <v>0</v>
      </c>
      <c r="AJ161" s="1023">
        <v>0</v>
      </c>
      <c r="AK161" s="1023">
        <v>0</v>
      </c>
      <c r="AL161" s="1023">
        <v>0</v>
      </c>
      <c r="AM161" s="1023">
        <v>0</v>
      </c>
      <c r="AN161" s="1023">
        <v>0</v>
      </c>
      <c r="AO161" s="1023">
        <v>0</v>
      </c>
      <c r="AP161" s="1023">
        <v>0</v>
      </c>
      <c r="AQ161" s="1023">
        <v>0</v>
      </c>
      <c r="AR161" s="1023">
        <v>0</v>
      </c>
      <c r="AS161" s="1023">
        <v>0</v>
      </c>
      <c r="AT161" s="1023">
        <v>0</v>
      </c>
      <c r="AU161" s="1023">
        <v>0</v>
      </c>
      <c r="AV161" s="1023">
        <v>0</v>
      </c>
      <c r="AW161" s="1941">
        <f t="shared" si="26"/>
        <v>0</v>
      </c>
      <c r="AX161" s="315"/>
      <c r="AY161" s="7657">
        <v>0</v>
      </c>
      <c r="AZ161" s="315"/>
      <c r="BA161" s="1024"/>
      <c r="BB161" s="1145"/>
      <c r="BC161" s="1145"/>
      <c r="BD161" s="1145"/>
      <c r="BE161" s="1145"/>
      <c r="BF161" s="1145"/>
      <c r="BG161" s="1145"/>
      <c r="BH161" s="1145"/>
    </row>
    <row r="162" spans="1:60">
      <c r="A162" s="983"/>
      <c r="B162" s="203"/>
      <c r="C162" s="7661" t="s">
        <v>906</v>
      </c>
      <c r="D162" s="1016"/>
      <c r="E162" s="1015" t="s">
        <v>907</v>
      </c>
      <c r="F162" s="1015"/>
      <c r="G162" s="1016"/>
      <c r="H162" s="1029"/>
      <c r="I162" s="1023">
        <v>0</v>
      </c>
      <c r="J162" s="1023">
        <v>0</v>
      </c>
      <c r="K162" s="1023">
        <v>0</v>
      </c>
      <c r="L162" s="1023">
        <v>0</v>
      </c>
      <c r="M162" s="1023">
        <v>0</v>
      </c>
      <c r="N162" s="1023">
        <v>0</v>
      </c>
      <c r="O162" s="1023">
        <v>0</v>
      </c>
      <c r="P162" s="1023">
        <v>0</v>
      </c>
      <c r="Q162" s="1023">
        <v>0</v>
      </c>
      <c r="R162" s="1023">
        <v>0</v>
      </c>
      <c r="S162" s="1023">
        <v>0</v>
      </c>
      <c r="T162" s="1023">
        <v>0</v>
      </c>
      <c r="U162" s="1023">
        <v>0</v>
      </c>
      <c r="V162" s="1023">
        <v>0</v>
      </c>
      <c r="W162" s="1023">
        <v>0</v>
      </c>
      <c r="X162" s="1023">
        <v>0</v>
      </c>
      <c r="Y162" s="1023">
        <v>0</v>
      </c>
      <c r="Z162" s="1023">
        <v>0</v>
      </c>
      <c r="AA162" s="1023">
        <v>0</v>
      </c>
      <c r="AB162" s="1023">
        <v>0</v>
      </c>
      <c r="AC162" s="1023">
        <v>0</v>
      </c>
      <c r="AD162" s="1023">
        <v>0</v>
      </c>
      <c r="AE162" s="1023">
        <v>0</v>
      </c>
      <c r="AF162" s="1023">
        <v>0</v>
      </c>
      <c r="AG162" s="1023">
        <v>0</v>
      </c>
      <c r="AH162" s="1023">
        <v>0</v>
      </c>
      <c r="AI162" s="1023">
        <v>0</v>
      </c>
      <c r="AJ162" s="1023">
        <v>0</v>
      </c>
      <c r="AK162" s="1023">
        <v>0</v>
      </c>
      <c r="AL162" s="1023">
        <v>0</v>
      </c>
      <c r="AM162" s="1023">
        <v>0</v>
      </c>
      <c r="AN162" s="1023">
        <v>0</v>
      </c>
      <c r="AO162" s="1023">
        <v>0</v>
      </c>
      <c r="AP162" s="1023">
        <v>0</v>
      </c>
      <c r="AQ162" s="1023">
        <v>0</v>
      </c>
      <c r="AR162" s="1023">
        <v>0</v>
      </c>
      <c r="AS162" s="1023">
        <v>0</v>
      </c>
      <c r="AT162" s="1023">
        <v>0</v>
      </c>
      <c r="AU162" s="1023">
        <v>0</v>
      </c>
      <c r="AV162" s="1023">
        <v>0</v>
      </c>
      <c r="AW162" s="1941">
        <f>SUM(I162:AV162)</f>
        <v>0</v>
      </c>
      <c r="AX162" s="315"/>
      <c r="AY162" s="7657">
        <v>0</v>
      </c>
      <c r="AZ162" s="315"/>
      <c r="BA162" s="1024"/>
      <c r="BB162" s="1145"/>
      <c r="BC162" s="1145"/>
      <c r="BD162" s="1145"/>
      <c r="BE162" s="1145"/>
      <c r="BF162" s="1145"/>
      <c r="BG162" s="1145"/>
      <c r="BH162" s="1145"/>
    </row>
    <row r="163" spans="1:60">
      <c r="A163" s="983"/>
      <c r="B163" s="203"/>
      <c r="C163" s="7658">
        <v>18</v>
      </c>
      <c r="D163" s="1016"/>
      <c r="E163" s="1016" t="s">
        <v>908</v>
      </c>
      <c r="F163" s="1015"/>
      <c r="G163" s="1016"/>
      <c r="H163" s="1017"/>
      <c r="I163" s="1023">
        <v>0</v>
      </c>
      <c r="J163" s="1023">
        <v>0</v>
      </c>
      <c r="K163" s="1023">
        <v>0</v>
      </c>
      <c r="L163" s="1023">
        <v>0</v>
      </c>
      <c r="M163" s="1023">
        <v>0</v>
      </c>
      <c r="N163" s="1023">
        <v>0</v>
      </c>
      <c r="O163" s="1023">
        <v>0</v>
      </c>
      <c r="P163" s="1023">
        <v>0</v>
      </c>
      <c r="Q163" s="1023">
        <v>0</v>
      </c>
      <c r="R163" s="1023">
        <v>0</v>
      </c>
      <c r="S163" s="1023">
        <v>0</v>
      </c>
      <c r="T163" s="1023">
        <v>0</v>
      </c>
      <c r="U163" s="1023">
        <v>0</v>
      </c>
      <c r="V163" s="1023">
        <v>0</v>
      </c>
      <c r="W163" s="1023">
        <v>0</v>
      </c>
      <c r="X163" s="1023">
        <v>0</v>
      </c>
      <c r="Y163" s="1023">
        <v>0</v>
      </c>
      <c r="Z163" s="1023">
        <v>0</v>
      </c>
      <c r="AA163" s="1023">
        <v>0</v>
      </c>
      <c r="AB163" s="1023">
        <v>0</v>
      </c>
      <c r="AC163" s="1023">
        <v>0</v>
      </c>
      <c r="AD163" s="1023">
        <v>0</v>
      </c>
      <c r="AE163" s="1023">
        <v>0</v>
      </c>
      <c r="AF163" s="1023">
        <v>0</v>
      </c>
      <c r="AG163" s="1023">
        <v>0</v>
      </c>
      <c r="AH163" s="1023">
        <v>0</v>
      </c>
      <c r="AI163" s="1023">
        <v>0</v>
      </c>
      <c r="AJ163" s="1023">
        <v>0</v>
      </c>
      <c r="AK163" s="1023">
        <v>0</v>
      </c>
      <c r="AL163" s="1023">
        <v>0</v>
      </c>
      <c r="AM163" s="1023">
        <v>0</v>
      </c>
      <c r="AN163" s="1023">
        <v>0</v>
      </c>
      <c r="AO163" s="1023">
        <v>0</v>
      </c>
      <c r="AP163" s="1023">
        <v>0</v>
      </c>
      <c r="AQ163" s="1023">
        <v>0</v>
      </c>
      <c r="AR163" s="1023">
        <v>0</v>
      </c>
      <c r="AS163" s="1023">
        <v>0</v>
      </c>
      <c r="AT163" s="1023">
        <v>0</v>
      </c>
      <c r="AU163" s="1023">
        <v>0</v>
      </c>
      <c r="AV163" s="1023">
        <v>0</v>
      </c>
      <c r="AW163" s="1941">
        <f>SUM(I163:AV163)</f>
        <v>0</v>
      </c>
      <c r="AX163" s="315"/>
      <c r="AY163" s="7657">
        <v>0</v>
      </c>
      <c r="AZ163" s="315"/>
      <c r="BA163" s="1024"/>
      <c r="BB163" s="1145"/>
      <c r="BC163" s="1145"/>
      <c r="BD163" s="1145"/>
      <c r="BE163" s="1145"/>
      <c r="BF163" s="1145"/>
      <c r="BG163" s="1145"/>
      <c r="BH163" s="1145"/>
    </row>
    <row r="164" spans="1:60">
      <c r="A164" s="983"/>
      <c r="B164" s="203"/>
      <c r="C164" s="7658">
        <v>19</v>
      </c>
      <c r="D164" s="1016"/>
      <c r="E164" s="1016" t="s">
        <v>299</v>
      </c>
      <c r="F164" s="1015"/>
      <c r="G164" s="1016"/>
      <c r="H164" s="1017"/>
      <c r="I164" s="1023">
        <v>0</v>
      </c>
      <c r="J164" s="1023">
        <v>0</v>
      </c>
      <c r="K164" s="1023">
        <v>0</v>
      </c>
      <c r="L164" s="1023">
        <v>0</v>
      </c>
      <c r="M164" s="1023">
        <v>0</v>
      </c>
      <c r="N164" s="1023">
        <v>0</v>
      </c>
      <c r="O164" s="1023">
        <v>0</v>
      </c>
      <c r="P164" s="1023">
        <v>0</v>
      </c>
      <c r="Q164" s="1023">
        <v>0</v>
      </c>
      <c r="R164" s="1023">
        <v>0</v>
      </c>
      <c r="S164" s="1023">
        <v>0</v>
      </c>
      <c r="T164" s="1023">
        <v>0</v>
      </c>
      <c r="U164" s="1023">
        <v>0</v>
      </c>
      <c r="V164" s="1023">
        <v>0</v>
      </c>
      <c r="W164" s="1023">
        <v>0</v>
      </c>
      <c r="X164" s="1023">
        <v>0</v>
      </c>
      <c r="Y164" s="1023">
        <v>0</v>
      </c>
      <c r="Z164" s="1023">
        <v>0</v>
      </c>
      <c r="AA164" s="1023">
        <v>0</v>
      </c>
      <c r="AB164" s="1023">
        <v>0</v>
      </c>
      <c r="AC164" s="1023">
        <v>0</v>
      </c>
      <c r="AD164" s="1023">
        <v>0</v>
      </c>
      <c r="AE164" s="1023">
        <v>0</v>
      </c>
      <c r="AF164" s="1023">
        <v>0</v>
      </c>
      <c r="AG164" s="1023">
        <v>0</v>
      </c>
      <c r="AH164" s="1023">
        <v>0</v>
      </c>
      <c r="AI164" s="1023">
        <v>0</v>
      </c>
      <c r="AJ164" s="1023">
        <v>0</v>
      </c>
      <c r="AK164" s="1023">
        <v>0</v>
      </c>
      <c r="AL164" s="1023">
        <v>0</v>
      </c>
      <c r="AM164" s="1023">
        <v>0</v>
      </c>
      <c r="AN164" s="1023">
        <v>0</v>
      </c>
      <c r="AO164" s="1023">
        <v>0</v>
      </c>
      <c r="AP164" s="1023">
        <v>0</v>
      </c>
      <c r="AQ164" s="1023">
        <v>0</v>
      </c>
      <c r="AR164" s="1023">
        <v>0</v>
      </c>
      <c r="AS164" s="1023">
        <v>0</v>
      </c>
      <c r="AT164" s="1023">
        <v>0</v>
      </c>
      <c r="AU164" s="1023">
        <v>0</v>
      </c>
      <c r="AV164" s="1023">
        <v>0</v>
      </c>
      <c r="AW164" s="1941">
        <f t="shared" si="26"/>
        <v>0</v>
      </c>
      <c r="AX164" s="315"/>
      <c r="AY164" s="7657">
        <v>0</v>
      </c>
      <c r="AZ164" s="315"/>
      <c r="BA164" s="1024"/>
      <c r="BB164" s="1145"/>
      <c r="BC164" s="1145"/>
      <c r="BD164" s="1145"/>
      <c r="BE164" s="1145"/>
      <c r="BF164" s="1145"/>
      <c r="BG164" s="1145"/>
      <c r="BH164" s="1145"/>
    </row>
    <row r="165" spans="1:60">
      <c r="A165" s="983"/>
      <c r="B165" s="203"/>
      <c r="C165" s="7658">
        <v>20</v>
      </c>
      <c r="D165" s="1016"/>
      <c r="E165" s="1016" t="s">
        <v>302</v>
      </c>
      <c r="F165" s="1015"/>
      <c r="G165" s="1016"/>
      <c r="H165" s="1017"/>
      <c r="I165" s="1023">
        <v>0</v>
      </c>
      <c r="J165" s="1023">
        <v>0</v>
      </c>
      <c r="K165" s="1023">
        <v>0</v>
      </c>
      <c r="L165" s="1023">
        <v>0</v>
      </c>
      <c r="M165" s="1023">
        <v>0</v>
      </c>
      <c r="N165" s="1023">
        <v>0</v>
      </c>
      <c r="O165" s="1023">
        <v>0</v>
      </c>
      <c r="P165" s="1023">
        <v>0</v>
      </c>
      <c r="Q165" s="1023">
        <v>0</v>
      </c>
      <c r="R165" s="1023">
        <v>0</v>
      </c>
      <c r="S165" s="1023">
        <v>0</v>
      </c>
      <c r="T165" s="1023">
        <v>0</v>
      </c>
      <c r="U165" s="1023">
        <v>0</v>
      </c>
      <c r="V165" s="1023">
        <v>0</v>
      </c>
      <c r="W165" s="1023">
        <v>0</v>
      </c>
      <c r="X165" s="1023">
        <v>0</v>
      </c>
      <c r="Y165" s="1023">
        <v>0</v>
      </c>
      <c r="Z165" s="1023">
        <v>0</v>
      </c>
      <c r="AA165" s="1023">
        <v>0</v>
      </c>
      <c r="AB165" s="1023">
        <v>0</v>
      </c>
      <c r="AC165" s="1023">
        <v>0</v>
      </c>
      <c r="AD165" s="1023">
        <v>0</v>
      </c>
      <c r="AE165" s="1023">
        <v>0</v>
      </c>
      <c r="AF165" s="1023">
        <v>0</v>
      </c>
      <c r="AG165" s="1023">
        <v>0</v>
      </c>
      <c r="AH165" s="1023">
        <v>0</v>
      </c>
      <c r="AI165" s="1023">
        <v>0</v>
      </c>
      <c r="AJ165" s="1023">
        <v>0</v>
      </c>
      <c r="AK165" s="1023">
        <v>0</v>
      </c>
      <c r="AL165" s="1023">
        <v>0</v>
      </c>
      <c r="AM165" s="1023">
        <v>0</v>
      </c>
      <c r="AN165" s="1023">
        <v>0</v>
      </c>
      <c r="AO165" s="1023">
        <v>0</v>
      </c>
      <c r="AP165" s="1023">
        <v>0</v>
      </c>
      <c r="AQ165" s="1023">
        <v>0</v>
      </c>
      <c r="AR165" s="1023">
        <v>0</v>
      </c>
      <c r="AS165" s="1023">
        <v>0</v>
      </c>
      <c r="AT165" s="1023">
        <v>0</v>
      </c>
      <c r="AU165" s="1023">
        <v>0</v>
      </c>
      <c r="AV165" s="1023">
        <v>0</v>
      </c>
      <c r="AW165" s="1941">
        <f t="shared" si="26"/>
        <v>0</v>
      </c>
      <c r="AX165" s="315"/>
      <c r="AY165" s="7657">
        <v>0</v>
      </c>
      <c r="AZ165" s="315"/>
      <c r="BA165" s="1024"/>
      <c r="BB165" s="1145"/>
      <c r="BC165" s="1145"/>
      <c r="BD165" s="1145"/>
      <c r="BE165" s="1145"/>
      <c r="BF165" s="1145"/>
      <c r="BG165" s="1145"/>
      <c r="BH165" s="1145"/>
    </row>
    <row r="166" spans="1:60">
      <c r="A166" s="983"/>
      <c r="B166" s="203"/>
      <c r="C166" s="7658">
        <v>21</v>
      </c>
      <c r="D166" s="1016"/>
      <c r="E166" s="1016" t="s">
        <v>909</v>
      </c>
      <c r="F166" s="1015"/>
      <c r="G166" s="1016"/>
      <c r="H166" s="1017"/>
      <c r="I166" s="1023">
        <v>0</v>
      </c>
      <c r="J166" s="1023">
        <v>0</v>
      </c>
      <c r="K166" s="1023">
        <v>0</v>
      </c>
      <c r="L166" s="1023">
        <v>0</v>
      </c>
      <c r="M166" s="1023">
        <v>0</v>
      </c>
      <c r="N166" s="1023">
        <v>0</v>
      </c>
      <c r="O166" s="1023">
        <v>0</v>
      </c>
      <c r="P166" s="1023">
        <v>0</v>
      </c>
      <c r="Q166" s="1023">
        <v>0</v>
      </c>
      <c r="R166" s="1023">
        <v>0</v>
      </c>
      <c r="S166" s="1023">
        <v>0</v>
      </c>
      <c r="T166" s="1023">
        <v>0</v>
      </c>
      <c r="U166" s="1023">
        <v>0</v>
      </c>
      <c r="V166" s="1023">
        <v>0</v>
      </c>
      <c r="W166" s="1023">
        <v>0</v>
      </c>
      <c r="X166" s="1023">
        <v>0</v>
      </c>
      <c r="Y166" s="1023">
        <v>0</v>
      </c>
      <c r="Z166" s="1023">
        <v>0</v>
      </c>
      <c r="AA166" s="1023">
        <v>0</v>
      </c>
      <c r="AB166" s="1023">
        <v>0</v>
      </c>
      <c r="AC166" s="1023">
        <v>0</v>
      </c>
      <c r="AD166" s="1023">
        <v>0</v>
      </c>
      <c r="AE166" s="1023">
        <v>0</v>
      </c>
      <c r="AF166" s="1023">
        <v>0</v>
      </c>
      <c r="AG166" s="1023">
        <v>0</v>
      </c>
      <c r="AH166" s="1023">
        <v>0</v>
      </c>
      <c r="AI166" s="1023">
        <v>0</v>
      </c>
      <c r="AJ166" s="1023">
        <v>0</v>
      </c>
      <c r="AK166" s="1023">
        <v>0</v>
      </c>
      <c r="AL166" s="1023">
        <v>0</v>
      </c>
      <c r="AM166" s="1023">
        <v>0</v>
      </c>
      <c r="AN166" s="1023">
        <v>0</v>
      </c>
      <c r="AO166" s="1023">
        <v>0</v>
      </c>
      <c r="AP166" s="1023">
        <v>0</v>
      </c>
      <c r="AQ166" s="1023">
        <v>0</v>
      </c>
      <c r="AR166" s="1023">
        <v>0</v>
      </c>
      <c r="AS166" s="1023">
        <v>0</v>
      </c>
      <c r="AT166" s="1023">
        <v>0</v>
      </c>
      <c r="AU166" s="1023">
        <v>0</v>
      </c>
      <c r="AV166" s="1023">
        <v>0</v>
      </c>
      <c r="AW166" s="1941">
        <f>SUM(I166:AV166)</f>
        <v>0</v>
      </c>
      <c r="AX166" s="315"/>
      <c r="AY166" s="7657">
        <v>0</v>
      </c>
      <c r="AZ166" s="315"/>
      <c r="BA166" s="1024"/>
      <c r="BB166" s="1145"/>
      <c r="BC166" s="1145"/>
      <c r="BD166" s="1145"/>
      <c r="BE166" s="1145"/>
      <c r="BF166" s="1145"/>
      <c r="BG166" s="1145"/>
      <c r="BH166" s="1145"/>
    </row>
    <row r="167" spans="1:60">
      <c r="A167" s="983"/>
      <c r="B167" s="203"/>
      <c r="C167" s="7658">
        <v>22</v>
      </c>
      <c r="D167" s="1016"/>
      <c r="E167" s="1016" t="s">
        <v>910</v>
      </c>
      <c r="F167" s="1015"/>
      <c r="G167" s="1016"/>
      <c r="H167" s="1017"/>
      <c r="I167" s="1023">
        <v>0</v>
      </c>
      <c r="J167" s="1023">
        <v>0</v>
      </c>
      <c r="K167" s="1023">
        <v>0</v>
      </c>
      <c r="L167" s="1023">
        <v>0</v>
      </c>
      <c r="M167" s="1023">
        <v>0</v>
      </c>
      <c r="N167" s="1023">
        <v>0</v>
      </c>
      <c r="O167" s="1023">
        <v>0</v>
      </c>
      <c r="P167" s="1023">
        <v>0</v>
      </c>
      <c r="Q167" s="1023">
        <v>0</v>
      </c>
      <c r="R167" s="1023">
        <v>0</v>
      </c>
      <c r="S167" s="1023">
        <v>0</v>
      </c>
      <c r="T167" s="1023">
        <v>0</v>
      </c>
      <c r="U167" s="1023">
        <v>0</v>
      </c>
      <c r="V167" s="1023">
        <v>0</v>
      </c>
      <c r="W167" s="1023">
        <v>0</v>
      </c>
      <c r="X167" s="1023">
        <v>0</v>
      </c>
      <c r="Y167" s="1023">
        <v>0</v>
      </c>
      <c r="Z167" s="1023">
        <v>0</v>
      </c>
      <c r="AA167" s="1023">
        <v>0</v>
      </c>
      <c r="AB167" s="1023">
        <v>0</v>
      </c>
      <c r="AC167" s="1023">
        <v>0</v>
      </c>
      <c r="AD167" s="1023">
        <v>0</v>
      </c>
      <c r="AE167" s="1023">
        <v>0</v>
      </c>
      <c r="AF167" s="1023">
        <v>0</v>
      </c>
      <c r="AG167" s="1023">
        <v>0</v>
      </c>
      <c r="AH167" s="1023">
        <v>0</v>
      </c>
      <c r="AI167" s="1023">
        <v>0</v>
      </c>
      <c r="AJ167" s="1023">
        <v>0</v>
      </c>
      <c r="AK167" s="1023">
        <v>0</v>
      </c>
      <c r="AL167" s="1023">
        <v>0</v>
      </c>
      <c r="AM167" s="1023">
        <v>0</v>
      </c>
      <c r="AN167" s="1023">
        <v>0</v>
      </c>
      <c r="AO167" s="1023">
        <v>0</v>
      </c>
      <c r="AP167" s="1023">
        <v>0</v>
      </c>
      <c r="AQ167" s="1023">
        <v>0</v>
      </c>
      <c r="AR167" s="1023">
        <v>0</v>
      </c>
      <c r="AS167" s="1023">
        <v>0</v>
      </c>
      <c r="AT167" s="1023">
        <v>0</v>
      </c>
      <c r="AU167" s="1023">
        <v>0</v>
      </c>
      <c r="AV167" s="1023">
        <v>0</v>
      </c>
      <c r="AW167" s="1941">
        <f t="shared" si="26"/>
        <v>0</v>
      </c>
      <c r="AX167" s="315"/>
      <c r="AY167" s="7657">
        <v>0</v>
      </c>
      <c r="AZ167" s="315"/>
      <c r="BA167" s="1024"/>
      <c r="BB167" s="1145"/>
      <c r="BC167" s="1145"/>
      <c r="BD167" s="1145"/>
      <c r="BE167" s="1145"/>
      <c r="BF167" s="1145"/>
      <c r="BG167" s="1145"/>
      <c r="BH167" s="1145"/>
    </row>
    <row r="168" spans="1:60">
      <c r="A168" s="983"/>
      <c r="B168" s="203"/>
      <c r="C168" s="7658">
        <v>23</v>
      </c>
      <c r="D168" s="1016"/>
      <c r="E168" s="1016" t="s">
        <v>308</v>
      </c>
      <c r="F168" s="1015"/>
      <c r="G168" s="1016"/>
      <c r="H168" s="1017"/>
      <c r="I168" s="1018">
        <f t="shared" ref="I168:AV168" si="28">SUM(I169:I171)</f>
        <v>0</v>
      </c>
      <c r="J168" s="1018">
        <f t="shared" si="28"/>
        <v>0</v>
      </c>
      <c r="K168" s="1018">
        <f t="shared" si="28"/>
        <v>0</v>
      </c>
      <c r="L168" s="1018">
        <f t="shared" si="28"/>
        <v>0</v>
      </c>
      <c r="M168" s="1018">
        <f t="shared" si="28"/>
        <v>0</v>
      </c>
      <c r="N168" s="1018">
        <f t="shared" si="28"/>
        <v>0</v>
      </c>
      <c r="O168" s="1018">
        <f t="shared" si="28"/>
        <v>0</v>
      </c>
      <c r="P168" s="1018">
        <f t="shared" si="28"/>
        <v>0</v>
      </c>
      <c r="Q168" s="1018">
        <f t="shared" si="28"/>
        <v>0</v>
      </c>
      <c r="R168" s="1018">
        <f t="shared" si="28"/>
        <v>0</v>
      </c>
      <c r="S168" s="1018">
        <f t="shared" si="28"/>
        <v>0</v>
      </c>
      <c r="T168" s="1018">
        <f t="shared" si="28"/>
        <v>0</v>
      </c>
      <c r="U168" s="1018">
        <f t="shared" si="28"/>
        <v>0</v>
      </c>
      <c r="V168" s="1018">
        <f t="shared" si="28"/>
        <v>0</v>
      </c>
      <c r="W168" s="1018">
        <f t="shared" si="28"/>
        <v>0</v>
      </c>
      <c r="X168" s="1018">
        <f t="shared" si="28"/>
        <v>0</v>
      </c>
      <c r="Y168" s="1018">
        <f t="shared" si="28"/>
        <v>0</v>
      </c>
      <c r="Z168" s="1018">
        <f t="shared" si="28"/>
        <v>0</v>
      </c>
      <c r="AA168" s="1018">
        <f t="shared" si="28"/>
        <v>0</v>
      </c>
      <c r="AB168" s="1018">
        <f t="shared" si="28"/>
        <v>0</v>
      </c>
      <c r="AC168" s="1018">
        <f t="shared" si="28"/>
        <v>0</v>
      </c>
      <c r="AD168" s="1018">
        <f t="shared" si="28"/>
        <v>0</v>
      </c>
      <c r="AE168" s="1018">
        <f t="shared" si="28"/>
        <v>0</v>
      </c>
      <c r="AF168" s="1018">
        <f t="shared" si="28"/>
        <v>0</v>
      </c>
      <c r="AG168" s="1018">
        <f t="shared" si="28"/>
        <v>0</v>
      </c>
      <c r="AH168" s="1018">
        <f t="shared" si="28"/>
        <v>0</v>
      </c>
      <c r="AI168" s="1018">
        <f t="shared" si="28"/>
        <v>0</v>
      </c>
      <c r="AJ168" s="1018">
        <f t="shared" si="28"/>
        <v>0</v>
      </c>
      <c r="AK168" s="1018">
        <f t="shared" si="28"/>
        <v>0</v>
      </c>
      <c r="AL168" s="1018">
        <f t="shared" si="28"/>
        <v>0</v>
      </c>
      <c r="AM168" s="1018">
        <f t="shared" si="28"/>
        <v>0</v>
      </c>
      <c r="AN168" s="1018">
        <f t="shared" si="28"/>
        <v>0</v>
      </c>
      <c r="AO168" s="1018">
        <f t="shared" si="28"/>
        <v>0</v>
      </c>
      <c r="AP168" s="1018">
        <f t="shared" si="28"/>
        <v>0</v>
      </c>
      <c r="AQ168" s="1018">
        <f t="shared" si="28"/>
        <v>0</v>
      </c>
      <c r="AR168" s="1018">
        <f t="shared" si="28"/>
        <v>0</v>
      </c>
      <c r="AS168" s="1018">
        <f t="shared" si="28"/>
        <v>0</v>
      </c>
      <c r="AT168" s="1018">
        <f t="shared" si="28"/>
        <v>0</v>
      </c>
      <c r="AU168" s="1018">
        <f t="shared" si="28"/>
        <v>0</v>
      </c>
      <c r="AV168" s="1018">
        <f t="shared" si="28"/>
        <v>0</v>
      </c>
      <c r="AW168" s="1940">
        <f t="shared" si="26"/>
        <v>0</v>
      </c>
      <c r="AX168" s="855"/>
      <c r="AY168" s="7655">
        <f>SUM(AY169:AY171)</f>
        <v>0</v>
      </c>
      <c r="AZ168" s="855"/>
      <c r="BA168" s="1019"/>
      <c r="BB168" s="1039"/>
      <c r="BC168" s="1039"/>
      <c r="BD168" s="1039"/>
      <c r="BE168" s="1039"/>
      <c r="BF168" s="1039"/>
      <c r="BG168" s="1039"/>
      <c r="BH168" s="1039"/>
    </row>
    <row r="169" spans="1:60">
      <c r="A169" s="983"/>
      <c r="B169" s="203"/>
      <c r="C169" s="7659"/>
      <c r="D169" s="1021">
        <v>23.1</v>
      </c>
      <c r="E169" s="1021"/>
      <c r="F169" s="1031" t="s">
        <v>911</v>
      </c>
      <c r="G169" s="1021"/>
      <c r="H169" s="1022"/>
      <c r="I169" s="1023">
        <v>0</v>
      </c>
      <c r="J169" s="1023">
        <v>0</v>
      </c>
      <c r="K169" s="1023">
        <v>0</v>
      </c>
      <c r="L169" s="1023">
        <v>0</v>
      </c>
      <c r="M169" s="1023">
        <v>0</v>
      </c>
      <c r="N169" s="1023">
        <v>0</v>
      </c>
      <c r="O169" s="1023">
        <v>0</v>
      </c>
      <c r="P169" s="1023">
        <v>0</v>
      </c>
      <c r="Q169" s="1023">
        <v>0</v>
      </c>
      <c r="R169" s="1023">
        <v>0</v>
      </c>
      <c r="S169" s="1023">
        <v>0</v>
      </c>
      <c r="T169" s="1023">
        <v>0</v>
      </c>
      <c r="U169" s="1023">
        <v>0</v>
      </c>
      <c r="V169" s="1023">
        <v>0</v>
      </c>
      <c r="W169" s="1023">
        <v>0</v>
      </c>
      <c r="X169" s="1023">
        <v>0</v>
      </c>
      <c r="Y169" s="1023">
        <v>0</v>
      </c>
      <c r="Z169" s="1023">
        <v>0</v>
      </c>
      <c r="AA169" s="1023">
        <v>0</v>
      </c>
      <c r="AB169" s="1023">
        <v>0</v>
      </c>
      <c r="AC169" s="1023">
        <v>0</v>
      </c>
      <c r="AD169" s="1023">
        <v>0</v>
      </c>
      <c r="AE169" s="1023">
        <v>0</v>
      </c>
      <c r="AF169" s="1023">
        <v>0</v>
      </c>
      <c r="AG169" s="1023">
        <v>0</v>
      </c>
      <c r="AH169" s="1023">
        <v>0</v>
      </c>
      <c r="AI169" s="1023">
        <v>0</v>
      </c>
      <c r="AJ169" s="1023">
        <v>0</v>
      </c>
      <c r="AK169" s="1023">
        <v>0</v>
      </c>
      <c r="AL169" s="1023">
        <v>0</v>
      </c>
      <c r="AM169" s="1023">
        <v>0</v>
      </c>
      <c r="AN169" s="1023">
        <v>0</v>
      </c>
      <c r="AO169" s="1023">
        <v>0</v>
      </c>
      <c r="AP169" s="1023">
        <v>0</v>
      </c>
      <c r="AQ169" s="1023">
        <v>0</v>
      </c>
      <c r="AR169" s="1023">
        <v>0</v>
      </c>
      <c r="AS169" s="1023">
        <v>0</v>
      </c>
      <c r="AT169" s="1023">
        <v>0</v>
      </c>
      <c r="AU169" s="1023">
        <v>0</v>
      </c>
      <c r="AV169" s="1023">
        <v>0</v>
      </c>
      <c r="AW169" s="1941">
        <f t="shared" si="26"/>
        <v>0</v>
      </c>
      <c r="AX169" s="315"/>
      <c r="AY169" s="7657">
        <v>0</v>
      </c>
      <c r="AZ169" s="315"/>
      <c r="BA169" s="1024"/>
      <c r="BB169" s="1145"/>
      <c r="BC169" s="1145"/>
      <c r="BD169" s="1145"/>
      <c r="BE169" s="1145"/>
      <c r="BF169" s="1145"/>
      <c r="BG169" s="1145"/>
      <c r="BH169" s="1145"/>
    </row>
    <row r="170" spans="1:60">
      <c r="A170" s="983"/>
      <c r="B170" s="203"/>
      <c r="C170" s="7659"/>
      <c r="D170" s="1021">
        <v>23.2</v>
      </c>
      <c r="E170" s="1021"/>
      <c r="F170" s="1031" t="s">
        <v>912</v>
      </c>
      <c r="G170" s="1021"/>
      <c r="H170" s="1022"/>
      <c r="I170" s="1023">
        <v>0</v>
      </c>
      <c r="J170" s="1023">
        <v>0</v>
      </c>
      <c r="K170" s="1023">
        <v>0</v>
      </c>
      <c r="L170" s="1023">
        <v>0</v>
      </c>
      <c r="M170" s="1023">
        <v>0</v>
      </c>
      <c r="N170" s="1023">
        <v>0</v>
      </c>
      <c r="O170" s="1023">
        <v>0</v>
      </c>
      <c r="P170" s="1023">
        <v>0</v>
      </c>
      <c r="Q170" s="1023">
        <v>0</v>
      </c>
      <c r="R170" s="1023">
        <v>0</v>
      </c>
      <c r="S170" s="1023">
        <v>0</v>
      </c>
      <c r="T170" s="1023">
        <v>0</v>
      </c>
      <c r="U170" s="1023">
        <v>0</v>
      </c>
      <c r="V170" s="1023">
        <v>0</v>
      </c>
      <c r="W170" s="1023">
        <v>0</v>
      </c>
      <c r="X170" s="1023">
        <v>0</v>
      </c>
      <c r="Y170" s="1023">
        <v>0</v>
      </c>
      <c r="Z170" s="1023">
        <v>0</v>
      </c>
      <c r="AA170" s="1023">
        <v>0</v>
      </c>
      <c r="AB170" s="1023">
        <v>0</v>
      </c>
      <c r="AC170" s="1023">
        <v>0</v>
      </c>
      <c r="AD170" s="1023">
        <v>0</v>
      </c>
      <c r="AE170" s="1023">
        <v>0</v>
      </c>
      <c r="AF170" s="1023">
        <v>0</v>
      </c>
      <c r="AG170" s="1023">
        <v>0</v>
      </c>
      <c r="AH170" s="1023">
        <v>0</v>
      </c>
      <c r="AI170" s="1023">
        <v>0</v>
      </c>
      <c r="AJ170" s="1023">
        <v>0</v>
      </c>
      <c r="AK170" s="1023">
        <v>0</v>
      </c>
      <c r="AL170" s="1023">
        <v>0</v>
      </c>
      <c r="AM170" s="1023">
        <v>0</v>
      </c>
      <c r="AN170" s="1023">
        <v>0</v>
      </c>
      <c r="AO170" s="1023">
        <v>0</v>
      </c>
      <c r="AP170" s="1023">
        <v>0</v>
      </c>
      <c r="AQ170" s="1023">
        <v>0</v>
      </c>
      <c r="AR170" s="1023">
        <v>0</v>
      </c>
      <c r="AS170" s="1023">
        <v>0</v>
      </c>
      <c r="AT170" s="1023">
        <v>0</v>
      </c>
      <c r="AU170" s="1023">
        <v>0</v>
      </c>
      <c r="AV170" s="1023">
        <v>0</v>
      </c>
      <c r="AW170" s="1941">
        <f t="shared" si="26"/>
        <v>0</v>
      </c>
      <c r="AX170" s="315"/>
      <c r="AY170" s="7657">
        <v>0</v>
      </c>
      <c r="AZ170" s="315"/>
      <c r="BA170" s="1024"/>
      <c r="BB170" s="1145"/>
      <c r="BC170" s="1145"/>
      <c r="BD170" s="1145"/>
      <c r="BE170" s="1145"/>
      <c r="BF170" s="1145"/>
      <c r="BG170" s="1145"/>
      <c r="BH170" s="1145"/>
    </row>
    <row r="171" spans="1:60">
      <c r="A171" s="983"/>
      <c r="B171" s="203"/>
      <c r="C171" s="7659"/>
      <c r="D171" s="1021">
        <v>23.3</v>
      </c>
      <c r="E171" s="1021"/>
      <c r="F171" s="1032" t="s">
        <v>913</v>
      </c>
      <c r="G171" s="1021"/>
      <c r="H171" s="1022"/>
      <c r="I171" s="1023">
        <v>0</v>
      </c>
      <c r="J171" s="1023">
        <v>0</v>
      </c>
      <c r="K171" s="1023">
        <v>0</v>
      </c>
      <c r="L171" s="1023">
        <v>0</v>
      </c>
      <c r="M171" s="1023">
        <v>0</v>
      </c>
      <c r="N171" s="1023">
        <v>0</v>
      </c>
      <c r="O171" s="1023">
        <v>0</v>
      </c>
      <c r="P171" s="1023">
        <v>0</v>
      </c>
      <c r="Q171" s="1023">
        <v>0</v>
      </c>
      <c r="R171" s="1023">
        <v>0</v>
      </c>
      <c r="S171" s="1023">
        <v>0</v>
      </c>
      <c r="T171" s="1023">
        <v>0</v>
      </c>
      <c r="U171" s="1023">
        <v>0</v>
      </c>
      <c r="V171" s="1023">
        <v>0</v>
      </c>
      <c r="W171" s="1023">
        <v>0</v>
      </c>
      <c r="X171" s="1023">
        <v>0</v>
      </c>
      <c r="Y171" s="1023">
        <v>0</v>
      </c>
      <c r="Z171" s="1023">
        <v>0</v>
      </c>
      <c r="AA171" s="1023">
        <v>0</v>
      </c>
      <c r="AB171" s="1023">
        <v>0</v>
      </c>
      <c r="AC171" s="1023">
        <v>0</v>
      </c>
      <c r="AD171" s="1023">
        <v>0</v>
      </c>
      <c r="AE171" s="1023">
        <v>0</v>
      </c>
      <c r="AF171" s="1023">
        <v>0</v>
      </c>
      <c r="AG171" s="1023">
        <v>0</v>
      </c>
      <c r="AH171" s="1023">
        <v>0</v>
      </c>
      <c r="AI171" s="1023">
        <v>0</v>
      </c>
      <c r="AJ171" s="1023">
        <v>0</v>
      </c>
      <c r="AK171" s="1023">
        <v>0</v>
      </c>
      <c r="AL171" s="1023">
        <v>0</v>
      </c>
      <c r="AM171" s="1023">
        <v>0</v>
      </c>
      <c r="AN171" s="1023">
        <v>0</v>
      </c>
      <c r="AO171" s="1023">
        <v>0</v>
      </c>
      <c r="AP171" s="1023">
        <v>0</v>
      </c>
      <c r="AQ171" s="1023">
        <v>0</v>
      </c>
      <c r="AR171" s="1023">
        <v>0</v>
      </c>
      <c r="AS171" s="1023">
        <v>0</v>
      </c>
      <c r="AT171" s="1023">
        <v>0</v>
      </c>
      <c r="AU171" s="1023">
        <v>0</v>
      </c>
      <c r="AV171" s="1023">
        <v>0</v>
      </c>
      <c r="AW171" s="1941">
        <f t="shared" si="26"/>
        <v>0</v>
      </c>
      <c r="AX171" s="315"/>
      <c r="AY171" s="7657">
        <v>0</v>
      </c>
      <c r="AZ171" s="315"/>
      <c r="BA171" s="1024"/>
      <c r="BB171" s="1145"/>
      <c r="BC171" s="1145"/>
      <c r="BD171" s="1145"/>
      <c r="BE171" s="1145"/>
      <c r="BF171" s="1145"/>
      <c r="BG171" s="1145"/>
      <c r="BH171" s="1145"/>
    </row>
    <row r="172" spans="1:60" ht="14.4" thickBot="1">
      <c r="A172" s="983"/>
      <c r="B172" s="203"/>
      <c r="C172" s="7662">
        <v>24</v>
      </c>
      <c r="D172" s="7663"/>
      <c r="E172" s="7663" t="s">
        <v>914</v>
      </c>
      <c r="F172" s="7664"/>
      <c r="G172" s="7663"/>
      <c r="H172" s="7665"/>
      <c r="I172" s="1023">
        <v>0</v>
      </c>
      <c r="J172" s="1023">
        <v>0</v>
      </c>
      <c r="K172" s="1023">
        <v>0</v>
      </c>
      <c r="L172" s="1023">
        <v>0</v>
      </c>
      <c r="M172" s="1023">
        <v>0</v>
      </c>
      <c r="N172" s="1023">
        <v>0</v>
      </c>
      <c r="O172" s="1023">
        <v>0</v>
      </c>
      <c r="P172" s="1023">
        <v>0</v>
      </c>
      <c r="Q172" s="1023">
        <v>0</v>
      </c>
      <c r="R172" s="1023">
        <v>0</v>
      </c>
      <c r="S172" s="1023">
        <v>0</v>
      </c>
      <c r="T172" s="1023">
        <v>0</v>
      </c>
      <c r="U172" s="1023">
        <v>0</v>
      </c>
      <c r="V172" s="1023">
        <v>0</v>
      </c>
      <c r="W172" s="1023">
        <v>0</v>
      </c>
      <c r="X172" s="1023">
        <v>0</v>
      </c>
      <c r="Y172" s="1023">
        <v>0</v>
      </c>
      <c r="Z172" s="1023">
        <v>0</v>
      </c>
      <c r="AA172" s="1023">
        <v>0</v>
      </c>
      <c r="AB172" s="1023">
        <v>0</v>
      </c>
      <c r="AC172" s="1023">
        <v>0</v>
      </c>
      <c r="AD172" s="1023">
        <v>0</v>
      </c>
      <c r="AE172" s="1023">
        <v>0</v>
      </c>
      <c r="AF172" s="1023">
        <v>0</v>
      </c>
      <c r="AG172" s="1023">
        <v>0</v>
      </c>
      <c r="AH172" s="1023">
        <v>0</v>
      </c>
      <c r="AI172" s="1023">
        <v>0</v>
      </c>
      <c r="AJ172" s="1023">
        <v>0</v>
      </c>
      <c r="AK172" s="1023">
        <v>0</v>
      </c>
      <c r="AL172" s="1023">
        <v>0</v>
      </c>
      <c r="AM172" s="1023">
        <v>0</v>
      </c>
      <c r="AN172" s="1023">
        <v>0</v>
      </c>
      <c r="AO172" s="1023">
        <v>0</v>
      </c>
      <c r="AP172" s="1023">
        <v>0</v>
      </c>
      <c r="AQ172" s="1023">
        <v>0</v>
      </c>
      <c r="AR172" s="1023">
        <v>0</v>
      </c>
      <c r="AS172" s="1023">
        <v>0</v>
      </c>
      <c r="AT172" s="1023">
        <v>0</v>
      </c>
      <c r="AU172" s="1023">
        <v>0</v>
      </c>
      <c r="AV172" s="1023">
        <v>0</v>
      </c>
      <c r="AW172" s="1941">
        <f>SUM(I172:AV172)</f>
        <v>0</v>
      </c>
      <c r="AX172" s="315"/>
      <c r="AY172" s="2605">
        <v>0</v>
      </c>
      <c r="AZ172" s="315"/>
      <c r="BA172" s="1024"/>
      <c r="BB172" s="1145"/>
      <c r="BC172" s="1145"/>
      <c r="BD172" s="1145"/>
      <c r="BE172" s="1145"/>
      <c r="BF172" s="1145"/>
      <c r="BG172" s="1145"/>
      <c r="BH172" s="1145"/>
    </row>
    <row r="173" spans="1:60" ht="14.4" thickBot="1">
      <c r="A173" s="983"/>
      <c r="B173" s="203"/>
      <c r="C173" s="7666" t="s">
        <v>915</v>
      </c>
      <c r="D173" s="7667"/>
      <c r="E173" s="7667"/>
      <c r="F173" s="7668"/>
      <c r="G173" s="7667"/>
      <c r="H173" s="7669"/>
      <c r="I173" s="7670">
        <f>SUM(I172,I162:I168,I154,I136:I137,I132,I128,I90,I82,I65,I59,I42,I36,I33,I28:I29,I25,I20,I13)</f>
        <v>0</v>
      </c>
      <c r="J173" s="7670">
        <f t="shared" ref="J173:AV173" si="29">SUM(J172,J162:J168,J154,J136:J137,J132,J128,J90,J82,J65,J59,J42,J36,J33,J28:J29,J25,J20,J13)</f>
        <v>0</v>
      </c>
      <c r="K173" s="7670">
        <f t="shared" si="29"/>
        <v>0</v>
      </c>
      <c r="L173" s="7670">
        <f t="shared" si="29"/>
        <v>0</v>
      </c>
      <c r="M173" s="7670">
        <f t="shared" si="29"/>
        <v>0</v>
      </c>
      <c r="N173" s="7670">
        <f t="shared" si="29"/>
        <v>0</v>
      </c>
      <c r="O173" s="7670">
        <f t="shared" si="29"/>
        <v>0</v>
      </c>
      <c r="P173" s="7670">
        <f t="shared" si="29"/>
        <v>0</v>
      </c>
      <c r="Q173" s="7670">
        <f t="shared" si="29"/>
        <v>0</v>
      </c>
      <c r="R173" s="7670">
        <f t="shared" si="29"/>
        <v>0</v>
      </c>
      <c r="S173" s="7670">
        <f t="shared" si="29"/>
        <v>0</v>
      </c>
      <c r="T173" s="7670">
        <f t="shared" si="29"/>
        <v>0</v>
      </c>
      <c r="U173" s="7670">
        <f t="shared" si="29"/>
        <v>0</v>
      </c>
      <c r="V173" s="7670">
        <f t="shared" si="29"/>
        <v>0</v>
      </c>
      <c r="W173" s="7670">
        <f t="shared" si="29"/>
        <v>0</v>
      </c>
      <c r="X173" s="7670">
        <f t="shared" si="29"/>
        <v>0</v>
      </c>
      <c r="Y173" s="7670">
        <f t="shared" si="29"/>
        <v>0</v>
      </c>
      <c r="Z173" s="7670">
        <f t="shared" si="29"/>
        <v>0</v>
      </c>
      <c r="AA173" s="7670">
        <f t="shared" si="29"/>
        <v>0</v>
      </c>
      <c r="AB173" s="7670">
        <f t="shared" si="29"/>
        <v>0</v>
      </c>
      <c r="AC173" s="7670">
        <f t="shared" si="29"/>
        <v>0</v>
      </c>
      <c r="AD173" s="7670">
        <f t="shared" si="29"/>
        <v>0</v>
      </c>
      <c r="AE173" s="7670">
        <f t="shared" si="29"/>
        <v>0</v>
      </c>
      <c r="AF173" s="7670">
        <f t="shared" si="29"/>
        <v>0</v>
      </c>
      <c r="AG173" s="7670">
        <f t="shared" si="29"/>
        <v>0</v>
      </c>
      <c r="AH173" s="7670">
        <f t="shared" si="29"/>
        <v>0</v>
      </c>
      <c r="AI173" s="7670">
        <f t="shared" si="29"/>
        <v>0</v>
      </c>
      <c r="AJ173" s="7670">
        <f t="shared" si="29"/>
        <v>0</v>
      </c>
      <c r="AK173" s="7670">
        <f t="shared" si="29"/>
        <v>0</v>
      </c>
      <c r="AL173" s="7670">
        <f t="shared" si="29"/>
        <v>0</v>
      </c>
      <c r="AM173" s="7670">
        <f t="shared" si="29"/>
        <v>0</v>
      </c>
      <c r="AN173" s="7670">
        <f t="shared" si="29"/>
        <v>0</v>
      </c>
      <c r="AO173" s="7670">
        <f t="shared" si="29"/>
        <v>0</v>
      </c>
      <c r="AP173" s="7670">
        <f t="shared" si="29"/>
        <v>0</v>
      </c>
      <c r="AQ173" s="7670">
        <f t="shared" si="29"/>
        <v>0</v>
      </c>
      <c r="AR173" s="7670">
        <f t="shared" si="29"/>
        <v>0</v>
      </c>
      <c r="AS173" s="7670">
        <f t="shared" si="29"/>
        <v>0</v>
      </c>
      <c r="AT173" s="7670">
        <f t="shared" si="29"/>
        <v>0</v>
      </c>
      <c r="AU173" s="7670">
        <f t="shared" si="29"/>
        <v>0</v>
      </c>
      <c r="AV173" s="7670">
        <f t="shared" si="29"/>
        <v>0</v>
      </c>
      <c r="AW173" s="7671">
        <f>SUM(I173:AV173)</f>
        <v>0</v>
      </c>
      <c r="AX173" s="855"/>
      <c r="AY173" s="2606">
        <f>SUM(AY172,AY163:AY168,AY154,AY136:AY137,AY132,AY128,AY90,AY82,AY65,AY59,AY42,AY36,AY33,AY28:AY29,AY25,AY20,AY13)</f>
        <v>0</v>
      </c>
      <c r="AZ173" s="855"/>
      <c r="BA173" s="1019"/>
      <c r="BB173" s="1039"/>
      <c r="BC173" s="1039"/>
      <c r="BD173" s="1039"/>
      <c r="BE173" s="1039"/>
      <c r="BF173" s="1039"/>
      <c r="BG173" s="1039"/>
      <c r="BH173" s="1039"/>
    </row>
    <row r="174" spans="1:60" ht="14.4" thickBot="1">
      <c r="A174" s="983"/>
      <c r="B174" s="203"/>
      <c r="C174" s="7659"/>
      <c r="D174" s="1021"/>
      <c r="E174" s="1021"/>
      <c r="F174" s="1021"/>
      <c r="G174" s="1021"/>
      <c r="H174" s="1025"/>
      <c r="AW174" s="1943"/>
      <c r="AX174" s="203"/>
      <c r="AY174" s="5863"/>
      <c r="AZ174" s="203"/>
      <c r="BA174" s="983"/>
    </row>
    <row r="175" spans="1:60">
      <c r="A175" s="983"/>
      <c r="B175" s="203"/>
      <c r="C175" s="7652"/>
      <c r="D175" s="2602"/>
      <c r="E175" s="2607" t="s">
        <v>923</v>
      </c>
      <c r="F175" s="2602"/>
      <c r="G175" s="2602"/>
      <c r="H175" s="2604"/>
      <c r="I175" s="2595"/>
      <c r="J175" s="2595"/>
      <c r="K175" s="2595"/>
      <c r="L175" s="2595"/>
      <c r="M175" s="2595"/>
      <c r="N175" s="2595"/>
      <c r="O175" s="2595"/>
      <c r="P175" s="2595"/>
      <c r="Q175" s="2595"/>
      <c r="R175" s="2595"/>
      <c r="S175" s="2595"/>
      <c r="T175" s="2595"/>
      <c r="U175" s="2595"/>
      <c r="V175" s="2595"/>
      <c r="W175" s="2595"/>
      <c r="X175" s="2595"/>
      <c r="Y175" s="2595"/>
      <c r="Z175" s="2595"/>
      <c r="AA175" s="2595"/>
      <c r="AB175" s="2595"/>
      <c r="AC175" s="2595"/>
      <c r="AD175" s="2595"/>
      <c r="AE175" s="2595"/>
      <c r="AF175" s="2595"/>
      <c r="AG175" s="2595"/>
      <c r="AH175" s="2595"/>
      <c r="AI175" s="2595"/>
      <c r="AJ175" s="2595"/>
      <c r="AK175" s="2595"/>
      <c r="AL175" s="2595"/>
      <c r="AM175" s="2595"/>
      <c r="AN175" s="2595"/>
      <c r="AO175" s="2595"/>
      <c r="AP175" s="2595"/>
      <c r="AQ175" s="2595"/>
      <c r="AR175" s="2595"/>
      <c r="AS175" s="2595"/>
      <c r="AT175" s="2595"/>
      <c r="AU175" s="2595"/>
      <c r="AV175" s="2595"/>
      <c r="AW175" s="7653"/>
      <c r="AX175" s="203"/>
      <c r="AY175" s="5864"/>
      <c r="AZ175" s="203"/>
      <c r="BA175" s="983"/>
    </row>
    <row r="176" spans="1:60">
      <c r="A176" s="983"/>
      <c r="B176" s="203"/>
      <c r="C176" s="7658">
        <v>25</v>
      </c>
      <c r="D176" s="1016"/>
      <c r="E176" s="1033" t="s">
        <v>924</v>
      </c>
      <c r="F176" s="1016"/>
      <c r="G176" s="1016"/>
      <c r="H176" s="1017"/>
      <c r="I176" s="1023">
        <v>0</v>
      </c>
      <c r="J176" s="1023">
        <v>0</v>
      </c>
      <c r="K176" s="1023">
        <v>0</v>
      </c>
      <c r="L176" s="1023">
        <v>0</v>
      </c>
      <c r="M176" s="1023">
        <v>0</v>
      </c>
      <c r="N176" s="1023">
        <v>0</v>
      </c>
      <c r="O176" s="1023">
        <v>0</v>
      </c>
      <c r="P176" s="1023">
        <v>0</v>
      </c>
      <c r="Q176" s="1023">
        <v>0</v>
      </c>
      <c r="R176" s="1023">
        <v>0</v>
      </c>
      <c r="S176" s="1023">
        <v>0</v>
      </c>
      <c r="T176" s="1023">
        <v>0</v>
      </c>
      <c r="U176" s="1023">
        <v>0</v>
      </c>
      <c r="V176" s="1023">
        <v>0</v>
      </c>
      <c r="W176" s="1023">
        <v>0</v>
      </c>
      <c r="X176" s="1023">
        <v>0</v>
      </c>
      <c r="Y176" s="1023">
        <v>0</v>
      </c>
      <c r="Z176" s="1023">
        <v>0</v>
      </c>
      <c r="AA176" s="1023">
        <v>0</v>
      </c>
      <c r="AB176" s="1023">
        <v>0</v>
      </c>
      <c r="AC176" s="1023">
        <v>0</v>
      </c>
      <c r="AD176" s="1023">
        <v>0</v>
      </c>
      <c r="AE176" s="1023">
        <v>0</v>
      </c>
      <c r="AF176" s="1023">
        <v>0</v>
      </c>
      <c r="AG176" s="1023">
        <v>0</v>
      </c>
      <c r="AH176" s="1023">
        <v>0</v>
      </c>
      <c r="AI176" s="1023">
        <v>0</v>
      </c>
      <c r="AJ176" s="1023">
        <v>0</v>
      </c>
      <c r="AK176" s="1023">
        <v>0</v>
      </c>
      <c r="AL176" s="1023">
        <v>0</v>
      </c>
      <c r="AM176" s="1023">
        <v>0</v>
      </c>
      <c r="AN176" s="1023">
        <v>0</v>
      </c>
      <c r="AO176" s="1023">
        <v>0</v>
      </c>
      <c r="AP176" s="1023">
        <v>0</v>
      </c>
      <c r="AQ176" s="1023">
        <v>0</v>
      </c>
      <c r="AR176" s="1023">
        <v>0</v>
      </c>
      <c r="AS176" s="1023">
        <v>0</v>
      </c>
      <c r="AT176" s="1023">
        <v>0</v>
      </c>
      <c r="AU176" s="1023">
        <v>0</v>
      </c>
      <c r="AV176" s="1023">
        <v>0</v>
      </c>
      <c r="AW176" s="1941">
        <f t="shared" si="26"/>
        <v>0</v>
      </c>
      <c r="AX176" s="315"/>
      <c r="AY176" s="7657">
        <v>0</v>
      </c>
      <c r="AZ176" s="315"/>
      <c r="BA176" s="1024"/>
      <c r="BB176" s="1145"/>
      <c r="BC176" s="1145"/>
      <c r="BD176" s="1145"/>
      <c r="BE176" s="1145"/>
      <c r="BF176" s="1145"/>
      <c r="BG176" s="1145"/>
      <c r="BH176" s="1145"/>
    </row>
    <row r="177" spans="1:60">
      <c r="A177" s="983"/>
      <c r="B177" s="203"/>
      <c r="C177" s="7658">
        <v>26</v>
      </c>
      <c r="D177" s="1016"/>
      <c r="E177" s="1034" t="s">
        <v>925</v>
      </c>
      <c r="F177" s="1016"/>
      <c r="G177" s="1016"/>
      <c r="H177" s="1017"/>
      <c r="I177" s="1023">
        <v>0</v>
      </c>
      <c r="J177" s="1023">
        <v>0</v>
      </c>
      <c r="K177" s="1023">
        <v>0</v>
      </c>
      <c r="L177" s="1023">
        <v>0</v>
      </c>
      <c r="M177" s="1023">
        <v>0</v>
      </c>
      <c r="N177" s="1023">
        <v>0</v>
      </c>
      <c r="O177" s="1023">
        <v>0</v>
      </c>
      <c r="P177" s="1023">
        <v>0</v>
      </c>
      <c r="Q177" s="1023">
        <v>0</v>
      </c>
      <c r="R177" s="1023">
        <v>0</v>
      </c>
      <c r="S177" s="1023">
        <v>0</v>
      </c>
      <c r="T177" s="1023">
        <v>0</v>
      </c>
      <c r="U177" s="1023">
        <v>0</v>
      </c>
      <c r="V177" s="1023">
        <v>0</v>
      </c>
      <c r="W177" s="1023">
        <v>0</v>
      </c>
      <c r="X177" s="1023">
        <v>0</v>
      </c>
      <c r="Y177" s="1023">
        <v>0</v>
      </c>
      <c r="Z177" s="1023">
        <v>0</v>
      </c>
      <c r="AA177" s="1023">
        <v>0</v>
      </c>
      <c r="AB177" s="1023">
        <v>0</v>
      </c>
      <c r="AC177" s="1023">
        <v>0</v>
      </c>
      <c r="AD177" s="1023">
        <v>0</v>
      </c>
      <c r="AE177" s="1023">
        <v>0</v>
      </c>
      <c r="AF177" s="1023">
        <v>0</v>
      </c>
      <c r="AG177" s="1023">
        <v>0</v>
      </c>
      <c r="AH177" s="1023">
        <v>0</v>
      </c>
      <c r="AI177" s="1023">
        <v>0</v>
      </c>
      <c r="AJ177" s="1023">
        <v>0</v>
      </c>
      <c r="AK177" s="1023">
        <v>0</v>
      </c>
      <c r="AL177" s="1023">
        <v>0</v>
      </c>
      <c r="AM177" s="1023">
        <v>0</v>
      </c>
      <c r="AN177" s="1023">
        <v>0</v>
      </c>
      <c r="AO177" s="1023">
        <v>0</v>
      </c>
      <c r="AP177" s="1023">
        <v>0</v>
      </c>
      <c r="AQ177" s="1023">
        <v>0</v>
      </c>
      <c r="AR177" s="1023">
        <v>0</v>
      </c>
      <c r="AS177" s="1023">
        <v>0</v>
      </c>
      <c r="AT177" s="1023">
        <v>0</v>
      </c>
      <c r="AU177" s="1023">
        <v>0</v>
      </c>
      <c r="AV177" s="1023">
        <v>0</v>
      </c>
      <c r="AW177" s="1941">
        <f t="shared" si="26"/>
        <v>0</v>
      </c>
      <c r="AX177" s="315"/>
      <c r="AY177" s="7657">
        <v>0</v>
      </c>
      <c r="AZ177" s="315"/>
      <c r="BA177" s="1024"/>
      <c r="BB177" s="1145"/>
      <c r="BC177" s="1145"/>
      <c r="BD177" s="1145"/>
      <c r="BE177" s="1145"/>
      <c r="BF177" s="1145"/>
      <c r="BG177" s="1145"/>
      <c r="BH177" s="1145"/>
    </row>
    <row r="178" spans="1:60">
      <c r="A178" s="983"/>
      <c r="B178" s="203"/>
      <c r="C178" s="7658">
        <v>27</v>
      </c>
      <c r="D178" s="1016"/>
      <c r="E178" s="1034" t="s">
        <v>926</v>
      </c>
      <c r="F178" s="1016"/>
      <c r="G178" s="1016"/>
      <c r="H178" s="1017"/>
      <c r="I178" s="1023">
        <v>0</v>
      </c>
      <c r="J178" s="1023">
        <v>0</v>
      </c>
      <c r="K178" s="1023">
        <v>0</v>
      </c>
      <c r="L178" s="1023">
        <v>0</v>
      </c>
      <c r="M178" s="1023">
        <v>0</v>
      </c>
      <c r="N178" s="1023">
        <v>0</v>
      </c>
      <c r="O178" s="1023">
        <v>0</v>
      </c>
      <c r="P178" s="1023">
        <v>0</v>
      </c>
      <c r="Q178" s="1023">
        <v>0</v>
      </c>
      <c r="R178" s="1023">
        <v>0</v>
      </c>
      <c r="S178" s="1023">
        <v>0</v>
      </c>
      <c r="T178" s="1023">
        <v>0</v>
      </c>
      <c r="U178" s="1023">
        <v>0</v>
      </c>
      <c r="V178" s="1023">
        <v>0</v>
      </c>
      <c r="W178" s="1023">
        <v>0</v>
      </c>
      <c r="X178" s="1023">
        <v>0</v>
      </c>
      <c r="Y178" s="1023">
        <v>0</v>
      </c>
      <c r="Z178" s="1023">
        <v>0</v>
      </c>
      <c r="AA178" s="1023">
        <v>0</v>
      </c>
      <c r="AB178" s="1023">
        <v>0</v>
      </c>
      <c r="AC178" s="1023">
        <v>0</v>
      </c>
      <c r="AD178" s="1023">
        <v>0</v>
      </c>
      <c r="AE178" s="1023">
        <v>0</v>
      </c>
      <c r="AF178" s="1023">
        <v>0</v>
      </c>
      <c r="AG178" s="1023">
        <v>0</v>
      </c>
      <c r="AH178" s="1023">
        <v>0</v>
      </c>
      <c r="AI178" s="1023">
        <v>0</v>
      </c>
      <c r="AJ178" s="1023">
        <v>0</v>
      </c>
      <c r="AK178" s="1023">
        <v>0</v>
      </c>
      <c r="AL178" s="1023">
        <v>0</v>
      </c>
      <c r="AM178" s="1023">
        <v>0</v>
      </c>
      <c r="AN178" s="1023">
        <v>0</v>
      </c>
      <c r="AO178" s="1023">
        <v>0</v>
      </c>
      <c r="AP178" s="1023">
        <v>0</v>
      </c>
      <c r="AQ178" s="1023">
        <v>0</v>
      </c>
      <c r="AR178" s="1023">
        <v>0</v>
      </c>
      <c r="AS178" s="1023">
        <v>0</v>
      </c>
      <c r="AT178" s="1023">
        <v>0</v>
      </c>
      <c r="AU178" s="1023">
        <v>0</v>
      </c>
      <c r="AV178" s="1023">
        <v>0</v>
      </c>
      <c r="AW178" s="1941">
        <f t="shared" si="26"/>
        <v>0</v>
      </c>
      <c r="AX178" s="315"/>
      <c r="AY178" s="7657">
        <v>0</v>
      </c>
      <c r="AZ178" s="315"/>
      <c r="BA178" s="1024"/>
      <c r="BB178" s="1145"/>
      <c r="BC178" s="1145"/>
      <c r="BD178" s="1145"/>
      <c r="BE178" s="1145"/>
      <c r="BF178" s="1145"/>
      <c r="BG178" s="1145"/>
      <c r="BH178" s="1145"/>
    </row>
    <row r="179" spans="1:60">
      <c r="A179" s="983"/>
      <c r="B179" s="203"/>
      <c r="C179" s="7658">
        <v>28</v>
      </c>
      <c r="D179" s="1016"/>
      <c r="E179" s="1034" t="s">
        <v>927</v>
      </c>
      <c r="F179" s="1016"/>
      <c r="G179" s="1016"/>
      <c r="H179" s="1017"/>
      <c r="I179" s="1018">
        <f>SUM(I180:I183)</f>
        <v>0</v>
      </c>
      <c r="J179" s="1018">
        <f t="shared" ref="J179:AV179" si="30">SUM(J180:J183)</f>
        <v>0</v>
      </c>
      <c r="K179" s="1018">
        <f t="shared" si="30"/>
        <v>0</v>
      </c>
      <c r="L179" s="1018">
        <f t="shared" si="30"/>
        <v>0</v>
      </c>
      <c r="M179" s="1018">
        <f t="shared" si="30"/>
        <v>0</v>
      </c>
      <c r="N179" s="1018">
        <f t="shared" si="30"/>
        <v>0</v>
      </c>
      <c r="O179" s="1018">
        <f t="shared" si="30"/>
        <v>0</v>
      </c>
      <c r="P179" s="1018">
        <f t="shared" si="30"/>
        <v>0</v>
      </c>
      <c r="Q179" s="1018">
        <f t="shared" si="30"/>
        <v>0</v>
      </c>
      <c r="R179" s="1018">
        <f t="shared" si="30"/>
        <v>0</v>
      </c>
      <c r="S179" s="1018">
        <f t="shared" si="30"/>
        <v>0</v>
      </c>
      <c r="T179" s="1018">
        <f t="shared" si="30"/>
        <v>0</v>
      </c>
      <c r="U179" s="1018">
        <f t="shared" si="30"/>
        <v>0</v>
      </c>
      <c r="V179" s="1018">
        <f t="shared" si="30"/>
        <v>0</v>
      </c>
      <c r="W179" s="1018">
        <f t="shared" si="30"/>
        <v>0</v>
      </c>
      <c r="X179" s="1018">
        <f t="shared" si="30"/>
        <v>0</v>
      </c>
      <c r="Y179" s="1018">
        <f t="shared" si="30"/>
        <v>0</v>
      </c>
      <c r="Z179" s="1018">
        <f t="shared" si="30"/>
        <v>0</v>
      </c>
      <c r="AA179" s="1018">
        <f t="shared" si="30"/>
        <v>0</v>
      </c>
      <c r="AB179" s="1018">
        <f t="shared" si="30"/>
        <v>0</v>
      </c>
      <c r="AC179" s="1018">
        <f t="shared" si="30"/>
        <v>0</v>
      </c>
      <c r="AD179" s="1018">
        <f t="shared" si="30"/>
        <v>0</v>
      </c>
      <c r="AE179" s="1018">
        <f t="shared" si="30"/>
        <v>0</v>
      </c>
      <c r="AF179" s="1018">
        <f t="shared" si="30"/>
        <v>0</v>
      </c>
      <c r="AG179" s="1018">
        <f t="shared" si="30"/>
        <v>0</v>
      </c>
      <c r="AH179" s="1018">
        <f t="shared" si="30"/>
        <v>0</v>
      </c>
      <c r="AI179" s="1018">
        <f t="shared" si="30"/>
        <v>0</v>
      </c>
      <c r="AJ179" s="1018">
        <f t="shared" si="30"/>
        <v>0</v>
      </c>
      <c r="AK179" s="1018">
        <f t="shared" si="30"/>
        <v>0</v>
      </c>
      <c r="AL179" s="1018">
        <f t="shared" si="30"/>
        <v>0</v>
      </c>
      <c r="AM179" s="1018">
        <f t="shared" si="30"/>
        <v>0</v>
      </c>
      <c r="AN179" s="1018">
        <f t="shared" si="30"/>
        <v>0</v>
      </c>
      <c r="AO179" s="1018">
        <f t="shared" si="30"/>
        <v>0</v>
      </c>
      <c r="AP179" s="1018">
        <f t="shared" si="30"/>
        <v>0</v>
      </c>
      <c r="AQ179" s="1018">
        <f t="shared" si="30"/>
        <v>0</v>
      </c>
      <c r="AR179" s="1018">
        <f t="shared" si="30"/>
        <v>0</v>
      </c>
      <c r="AS179" s="1018">
        <f t="shared" si="30"/>
        <v>0</v>
      </c>
      <c r="AT179" s="1018">
        <f t="shared" si="30"/>
        <v>0</v>
      </c>
      <c r="AU179" s="1018">
        <f t="shared" si="30"/>
        <v>0</v>
      </c>
      <c r="AV179" s="1018">
        <f t="shared" si="30"/>
        <v>0</v>
      </c>
      <c r="AW179" s="1940">
        <f t="shared" si="26"/>
        <v>0</v>
      </c>
      <c r="AX179" s="855"/>
      <c r="AY179" s="7655">
        <f>SUM(AY180:AY183)</f>
        <v>0</v>
      </c>
      <c r="AZ179" s="855"/>
      <c r="BA179" s="1019"/>
      <c r="BB179" s="1039"/>
      <c r="BC179" s="1039"/>
      <c r="BD179" s="1039"/>
      <c r="BE179" s="1039"/>
      <c r="BF179" s="1039"/>
      <c r="BG179" s="1039"/>
      <c r="BH179" s="1039"/>
    </row>
    <row r="180" spans="1:60">
      <c r="A180" s="983"/>
      <c r="B180" s="203"/>
      <c r="C180" s="7659"/>
      <c r="D180" s="1021">
        <v>28.1</v>
      </c>
      <c r="E180" s="1021"/>
      <c r="F180" s="1031" t="s">
        <v>928</v>
      </c>
      <c r="G180" s="1021"/>
      <c r="H180" s="1022"/>
      <c r="I180" s="1023">
        <v>0</v>
      </c>
      <c r="J180" s="1023">
        <v>0</v>
      </c>
      <c r="K180" s="1023">
        <v>0</v>
      </c>
      <c r="L180" s="1023">
        <v>0</v>
      </c>
      <c r="M180" s="1023">
        <v>0</v>
      </c>
      <c r="N180" s="1023">
        <v>0</v>
      </c>
      <c r="O180" s="1023">
        <v>0</v>
      </c>
      <c r="P180" s="1023">
        <v>0</v>
      </c>
      <c r="Q180" s="1023">
        <v>0</v>
      </c>
      <c r="R180" s="1023">
        <v>0</v>
      </c>
      <c r="S180" s="1023">
        <v>0</v>
      </c>
      <c r="T180" s="1023">
        <v>0</v>
      </c>
      <c r="U180" s="1023">
        <v>0</v>
      </c>
      <c r="V180" s="1023">
        <v>0</v>
      </c>
      <c r="W180" s="1023">
        <v>0</v>
      </c>
      <c r="X180" s="1023">
        <v>0</v>
      </c>
      <c r="Y180" s="1023">
        <v>0</v>
      </c>
      <c r="Z180" s="1023">
        <v>0</v>
      </c>
      <c r="AA180" s="1023">
        <v>0</v>
      </c>
      <c r="AB180" s="1023">
        <v>0</v>
      </c>
      <c r="AC180" s="1023">
        <v>0</v>
      </c>
      <c r="AD180" s="1023">
        <v>0</v>
      </c>
      <c r="AE180" s="1023">
        <v>0</v>
      </c>
      <c r="AF180" s="1023">
        <v>0</v>
      </c>
      <c r="AG180" s="1023">
        <v>0</v>
      </c>
      <c r="AH180" s="1023">
        <v>0</v>
      </c>
      <c r="AI180" s="1023">
        <v>0</v>
      </c>
      <c r="AJ180" s="1023">
        <v>0</v>
      </c>
      <c r="AK180" s="1023">
        <v>0</v>
      </c>
      <c r="AL180" s="1023">
        <v>0</v>
      </c>
      <c r="AM180" s="1023">
        <v>0</v>
      </c>
      <c r="AN180" s="1023">
        <v>0</v>
      </c>
      <c r="AO180" s="1023">
        <v>0</v>
      </c>
      <c r="AP180" s="1023">
        <v>0</v>
      </c>
      <c r="AQ180" s="1023">
        <v>0</v>
      </c>
      <c r="AR180" s="1023">
        <v>0</v>
      </c>
      <c r="AS180" s="1023">
        <v>0</v>
      </c>
      <c r="AT180" s="1023">
        <v>0</v>
      </c>
      <c r="AU180" s="1023">
        <v>0</v>
      </c>
      <c r="AV180" s="1023">
        <v>0</v>
      </c>
      <c r="AW180" s="1941">
        <f t="shared" si="26"/>
        <v>0</v>
      </c>
      <c r="AX180" s="315"/>
      <c r="AY180" s="7657">
        <v>0</v>
      </c>
      <c r="AZ180" s="315"/>
      <c r="BA180" s="1024"/>
      <c r="BB180" s="1145"/>
      <c r="BC180" s="1145"/>
      <c r="BD180" s="1145"/>
      <c r="BE180" s="1145"/>
      <c r="BF180" s="1145"/>
      <c r="BG180" s="1145"/>
      <c r="BH180" s="1145"/>
    </row>
    <row r="181" spans="1:60">
      <c r="A181" s="983"/>
      <c r="B181" s="203"/>
      <c r="C181" s="7659"/>
      <c r="D181" s="1021">
        <v>28.2</v>
      </c>
      <c r="E181" s="1021"/>
      <c r="F181" s="1031" t="s">
        <v>929</v>
      </c>
      <c r="G181" s="1021"/>
      <c r="H181" s="1022"/>
      <c r="I181" s="1023">
        <v>0</v>
      </c>
      <c r="J181" s="1023">
        <v>0</v>
      </c>
      <c r="K181" s="1023">
        <v>0</v>
      </c>
      <c r="L181" s="1023">
        <v>0</v>
      </c>
      <c r="M181" s="1023">
        <v>0</v>
      </c>
      <c r="N181" s="1023">
        <v>0</v>
      </c>
      <c r="O181" s="1023">
        <v>0</v>
      </c>
      <c r="P181" s="1023">
        <v>0</v>
      </c>
      <c r="Q181" s="1023">
        <v>0</v>
      </c>
      <c r="R181" s="1023">
        <v>0</v>
      </c>
      <c r="S181" s="1023">
        <v>0</v>
      </c>
      <c r="T181" s="1023">
        <v>0</v>
      </c>
      <c r="U181" s="1023">
        <v>0</v>
      </c>
      <c r="V181" s="1023">
        <v>0</v>
      </c>
      <c r="W181" s="1023">
        <v>0</v>
      </c>
      <c r="X181" s="1023">
        <v>0</v>
      </c>
      <c r="Y181" s="1023">
        <v>0</v>
      </c>
      <c r="Z181" s="1023">
        <v>0</v>
      </c>
      <c r="AA181" s="1023">
        <v>0</v>
      </c>
      <c r="AB181" s="1023">
        <v>0</v>
      </c>
      <c r="AC181" s="1023">
        <v>0</v>
      </c>
      <c r="AD181" s="1023">
        <v>0</v>
      </c>
      <c r="AE181" s="1023">
        <v>0</v>
      </c>
      <c r="AF181" s="1023">
        <v>0</v>
      </c>
      <c r="AG181" s="1023">
        <v>0</v>
      </c>
      <c r="AH181" s="1023">
        <v>0</v>
      </c>
      <c r="AI181" s="1023">
        <v>0</v>
      </c>
      <c r="AJ181" s="1023">
        <v>0</v>
      </c>
      <c r="AK181" s="1023">
        <v>0</v>
      </c>
      <c r="AL181" s="1023">
        <v>0</v>
      </c>
      <c r="AM181" s="1023">
        <v>0</v>
      </c>
      <c r="AN181" s="1023">
        <v>0</v>
      </c>
      <c r="AO181" s="1023">
        <v>0</v>
      </c>
      <c r="AP181" s="1023">
        <v>0</v>
      </c>
      <c r="AQ181" s="1023">
        <v>0</v>
      </c>
      <c r="AR181" s="1023">
        <v>0</v>
      </c>
      <c r="AS181" s="1023">
        <v>0</v>
      </c>
      <c r="AT181" s="1023">
        <v>0</v>
      </c>
      <c r="AU181" s="1023">
        <v>0</v>
      </c>
      <c r="AV181" s="1023">
        <v>0</v>
      </c>
      <c r="AW181" s="1941">
        <f t="shared" si="26"/>
        <v>0</v>
      </c>
      <c r="AX181" s="315"/>
      <c r="AY181" s="7657">
        <v>0</v>
      </c>
      <c r="AZ181" s="315"/>
      <c r="BA181" s="1024"/>
      <c r="BB181" s="1145"/>
      <c r="BC181" s="1145"/>
      <c r="BD181" s="1145"/>
      <c r="BE181" s="1145"/>
      <c r="BF181" s="1145"/>
      <c r="BG181" s="1145"/>
      <c r="BH181" s="1145"/>
    </row>
    <row r="182" spans="1:60">
      <c r="A182" s="983"/>
      <c r="B182" s="203"/>
      <c r="C182" s="7659"/>
      <c r="D182" s="1021">
        <v>28.3</v>
      </c>
      <c r="E182" s="1021"/>
      <c r="F182" s="1031" t="s">
        <v>930</v>
      </c>
      <c r="G182" s="1021"/>
      <c r="H182" s="1022"/>
      <c r="I182" s="1023">
        <v>0</v>
      </c>
      <c r="J182" s="1023">
        <v>0</v>
      </c>
      <c r="K182" s="1023">
        <v>0</v>
      </c>
      <c r="L182" s="1023">
        <v>0</v>
      </c>
      <c r="M182" s="1023">
        <v>0</v>
      </c>
      <c r="N182" s="1023">
        <v>0</v>
      </c>
      <c r="O182" s="1023">
        <v>0</v>
      </c>
      <c r="P182" s="1023">
        <v>0</v>
      </c>
      <c r="Q182" s="1023">
        <v>0</v>
      </c>
      <c r="R182" s="1023">
        <v>0</v>
      </c>
      <c r="S182" s="1023">
        <v>0</v>
      </c>
      <c r="T182" s="1023">
        <v>0</v>
      </c>
      <c r="U182" s="1023">
        <v>0</v>
      </c>
      <c r="V182" s="1023">
        <v>0</v>
      </c>
      <c r="W182" s="1023">
        <v>0</v>
      </c>
      <c r="X182" s="1023">
        <v>0</v>
      </c>
      <c r="Y182" s="1023">
        <v>0</v>
      </c>
      <c r="Z182" s="1023">
        <v>0</v>
      </c>
      <c r="AA182" s="1023">
        <v>0</v>
      </c>
      <c r="AB182" s="1023">
        <v>0</v>
      </c>
      <c r="AC182" s="1023">
        <v>0</v>
      </c>
      <c r="AD182" s="1023">
        <v>0</v>
      </c>
      <c r="AE182" s="1023">
        <v>0</v>
      </c>
      <c r="AF182" s="1023">
        <v>0</v>
      </c>
      <c r="AG182" s="1023">
        <v>0</v>
      </c>
      <c r="AH182" s="1023">
        <v>0</v>
      </c>
      <c r="AI182" s="1023">
        <v>0</v>
      </c>
      <c r="AJ182" s="1023">
        <v>0</v>
      </c>
      <c r="AK182" s="1023">
        <v>0</v>
      </c>
      <c r="AL182" s="1023">
        <v>0</v>
      </c>
      <c r="AM182" s="1023">
        <v>0</v>
      </c>
      <c r="AN182" s="1023">
        <v>0</v>
      </c>
      <c r="AO182" s="1023">
        <v>0</v>
      </c>
      <c r="AP182" s="1023">
        <v>0</v>
      </c>
      <c r="AQ182" s="1023">
        <v>0</v>
      </c>
      <c r="AR182" s="1023">
        <v>0</v>
      </c>
      <c r="AS182" s="1023">
        <v>0</v>
      </c>
      <c r="AT182" s="1023">
        <v>0</v>
      </c>
      <c r="AU182" s="1023">
        <v>0</v>
      </c>
      <c r="AV182" s="1023">
        <v>0</v>
      </c>
      <c r="AW182" s="1941">
        <f t="shared" si="26"/>
        <v>0</v>
      </c>
      <c r="AX182" s="315"/>
      <c r="AY182" s="7657">
        <v>0</v>
      </c>
      <c r="AZ182" s="315"/>
      <c r="BA182" s="1024"/>
      <c r="BB182" s="1145"/>
      <c r="BC182" s="1145"/>
      <c r="BD182" s="1145"/>
      <c r="BE182" s="1145"/>
      <c r="BF182" s="1145"/>
      <c r="BG182" s="1145"/>
      <c r="BH182" s="1145"/>
    </row>
    <row r="183" spans="1:60">
      <c r="A183" s="983"/>
      <c r="B183" s="203"/>
      <c r="C183" s="7659"/>
      <c r="D183" s="1021">
        <v>28.4</v>
      </c>
      <c r="E183" s="1021"/>
      <c r="F183" s="1031" t="s">
        <v>931</v>
      </c>
      <c r="G183" s="1021"/>
      <c r="H183" s="1022"/>
      <c r="I183" s="1023">
        <v>0</v>
      </c>
      <c r="J183" s="1023">
        <v>0</v>
      </c>
      <c r="K183" s="1023">
        <v>0</v>
      </c>
      <c r="L183" s="1023">
        <v>0</v>
      </c>
      <c r="M183" s="1023">
        <v>0</v>
      </c>
      <c r="N183" s="1023">
        <v>0</v>
      </c>
      <c r="O183" s="1023">
        <v>0</v>
      </c>
      <c r="P183" s="1023">
        <v>0</v>
      </c>
      <c r="Q183" s="1023">
        <v>0</v>
      </c>
      <c r="R183" s="1023">
        <v>0</v>
      </c>
      <c r="S183" s="1023">
        <v>0</v>
      </c>
      <c r="T183" s="1023">
        <v>0</v>
      </c>
      <c r="U183" s="1023">
        <v>0</v>
      </c>
      <c r="V183" s="1023">
        <v>0</v>
      </c>
      <c r="W183" s="1023">
        <v>0</v>
      </c>
      <c r="X183" s="1023">
        <v>0</v>
      </c>
      <c r="Y183" s="1023">
        <v>0</v>
      </c>
      <c r="Z183" s="1023">
        <v>0</v>
      </c>
      <c r="AA183" s="1023">
        <v>0</v>
      </c>
      <c r="AB183" s="1023">
        <v>0</v>
      </c>
      <c r="AC183" s="1023">
        <v>0</v>
      </c>
      <c r="AD183" s="1023">
        <v>0</v>
      </c>
      <c r="AE183" s="1023">
        <v>0</v>
      </c>
      <c r="AF183" s="1023">
        <v>0</v>
      </c>
      <c r="AG183" s="1023">
        <v>0</v>
      </c>
      <c r="AH183" s="1023">
        <v>0</v>
      </c>
      <c r="AI183" s="1023">
        <v>0</v>
      </c>
      <c r="AJ183" s="1023">
        <v>0</v>
      </c>
      <c r="AK183" s="1023">
        <v>0</v>
      </c>
      <c r="AL183" s="1023">
        <v>0</v>
      </c>
      <c r="AM183" s="1023">
        <v>0</v>
      </c>
      <c r="AN183" s="1023">
        <v>0</v>
      </c>
      <c r="AO183" s="1023">
        <v>0</v>
      </c>
      <c r="AP183" s="1023">
        <v>0</v>
      </c>
      <c r="AQ183" s="1023">
        <v>0</v>
      </c>
      <c r="AR183" s="1023">
        <v>0</v>
      </c>
      <c r="AS183" s="1023">
        <v>0</v>
      </c>
      <c r="AT183" s="1023">
        <v>0</v>
      </c>
      <c r="AU183" s="1023">
        <v>0</v>
      </c>
      <c r="AV183" s="1023">
        <v>0</v>
      </c>
      <c r="AW183" s="1941">
        <f t="shared" si="26"/>
        <v>0</v>
      </c>
      <c r="AX183" s="315"/>
      <c r="AY183" s="7657">
        <v>0</v>
      </c>
      <c r="AZ183" s="315"/>
      <c r="BA183" s="1024"/>
      <c r="BB183" s="1145"/>
      <c r="BC183" s="1145"/>
      <c r="BD183" s="1145"/>
      <c r="BE183" s="1145"/>
      <c r="BF183" s="1145"/>
      <c r="BG183" s="1145"/>
      <c r="BH183" s="1145"/>
    </row>
    <row r="184" spans="1:60">
      <c r="A184" s="983"/>
      <c r="B184" s="203"/>
      <c r="C184" s="7658">
        <v>29</v>
      </c>
      <c r="D184" s="1016"/>
      <c r="E184" s="1034" t="s">
        <v>932</v>
      </c>
      <c r="F184" s="1016"/>
      <c r="G184" s="1016"/>
      <c r="H184" s="1017"/>
      <c r="I184" s="1018">
        <f>SUM(I185:I186)</f>
        <v>0</v>
      </c>
      <c r="J184" s="1018">
        <f t="shared" ref="J184:AV184" si="31">SUM(J185:J186)</f>
        <v>0</v>
      </c>
      <c r="K184" s="1018">
        <f t="shared" si="31"/>
        <v>0</v>
      </c>
      <c r="L184" s="1018">
        <f t="shared" si="31"/>
        <v>0</v>
      </c>
      <c r="M184" s="1018">
        <f t="shared" si="31"/>
        <v>0</v>
      </c>
      <c r="N184" s="1018">
        <f t="shared" si="31"/>
        <v>0</v>
      </c>
      <c r="O184" s="1018">
        <f t="shared" si="31"/>
        <v>0</v>
      </c>
      <c r="P184" s="1018">
        <f t="shared" si="31"/>
        <v>0</v>
      </c>
      <c r="Q184" s="1018">
        <f t="shared" si="31"/>
        <v>0</v>
      </c>
      <c r="R184" s="1018">
        <f t="shared" si="31"/>
        <v>0</v>
      </c>
      <c r="S184" s="1018">
        <f t="shared" si="31"/>
        <v>0</v>
      </c>
      <c r="T184" s="1018">
        <f t="shared" si="31"/>
        <v>0</v>
      </c>
      <c r="U184" s="1018">
        <f t="shared" si="31"/>
        <v>0</v>
      </c>
      <c r="V184" s="1018">
        <f t="shared" si="31"/>
        <v>0</v>
      </c>
      <c r="W184" s="1018">
        <f t="shared" si="31"/>
        <v>0</v>
      </c>
      <c r="X184" s="1018">
        <f t="shared" si="31"/>
        <v>0</v>
      </c>
      <c r="Y184" s="1018">
        <f t="shared" si="31"/>
        <v>0</v>
      </c>
      <c r="Z184" s="1018">
        <f t="shared" si="31"/>
        <v>0</v>
      </c>
      <c r="AA184" s="1018">
        <f t="shared" si="31"/>
        <v>0</v>
      </c>
      <c r="AB184" s="1018">
        <f t="shared" si="31"/>
        <v>0</v>
      </c>
      <c r="AC184" s="1018">
        <f t="shared" si="31"/>
        <v>0</v>
      </c>
      <c r="AD184" s="1018">
        <f t="shared" si="31"/>
        <v>0</v>
      </c>
      <c r="AE184" s="1018">
        <f t="shared" si="31"/>
        <v>0</v>
      </c>
      <c r="AF184" s="1018">
        <f t="shared" si="31"/>
        <v>0</v>
      </c>
      <c r="AG184" s="1018">
        <f t="shared" si="31"/>
        <v>0</v>
      </c>
      <c r="AH184" s="1018">
        <f t="shared" si="31"/>
        <v>0</v>
      </c>
      <c r="AI184" s="1018">
        <f t="shared" si="31"/>
        <v>0</v>
      </c>
      <c r="AJ184" s="1018">
        <f t="shared" si="31"/>
        <v>0</v>
      </c>
      <c r="AK184" s="1018">
        <f t="shared" si="31"/>
        <v>0</v>
      </c>
      <c r="AL184" s="1018">
        <f t="shared" si="31"/>
        <v>0</v>
      </c>
      <c r="AM184" s="1018">
        <f t="shared" si="31"/>
        <v>0</v>
      </c>
      <c r="AN184" s="1018">
        <f t="shared" si="31"/>
        <v>0</v>
      </c>
      <c r="AO184" s="1018">
        <f t="shared" si="31"/>
        <v>0</v>
      </c>
      <c r="AP184" s="1018">
        <f t="shared" si="31"/>
        <v>0</v>
      </c>
      <c r="AQ184" s="1018">
        <f t="shared" si="31"/>
        <v>0</v>
      </c>
      <c r="AR184" s="1018">
        <f t="shared" si="31"/>
        <v>0</v>
      </c>
      <c r="AS184" s="1018">
        <f t="shared" si="31"/>
        <v>0</v>
      </c>
      <c r="AT184" s="1018">
        <f t="shared" si="31"/>
        <v>0</v>
      </c>
      <c r="AU184" s="1018">
        <f t="shared" si="31"/>
        <v>0</v>
      </c>
      <c r="AV184" s="1018">
        <f t="shared" si="31"/>
        <v>0</v>
      </c>
      <c r="AW184" s="1940">
        <f t="shared" si="26"/>
        <v>0</v>
      </c>
      <c r="AX184" s="855"/>
      <c r="AY184" s="7655">
        <f>SUM(AY185:AY186)</f>
        <v>0</v>
      </c>
      <c r="AZ184" s="855"/>
      <c r="BA184" s="1019"/>
      <c r="BB184" s="1039"/>
      <c r="BC184" s="1039"/>
      <c r="BD184" s="1039"/>
      <c r="BE184" s="1039"/>
      <c r="BF184" s="1039"/>
      <c r="BG184" s="1039"/>
      <c r="BH184" s="1039"/>
    </row>
    <row r="185" spans="1:60">
      <c r="A185" s="983"/>
      <c r="B185" s="203"/>
      <c r="C185" s="7659"/>
      <c r="D185" s="1021">
        <v>29.1</v>
      </c>
      <c r="E185" s="1021"/>
      <c r="F185" s="1031" t="s">
        <v>933</v>
      </c>
      <c r="G185" s="1021"/>
      <c r="H185" s="1022"/>
      <c r="I185" s="1023">
        <v>0</v>
      </c>
      <c r="J185" s="1023">
        <v>0</v>
      </c>
      <c r="K185" s="1023">
        <v>0</v>
      </c>
      <c r="L185" s="1023">
        <v>0</v>
      </c>
      <c r="M185" s="1023">
        <v>0</v>
      </c>
      <c r="N185" s="1023">
        <v>0</v>
      </c>
      <c r="O185" s="1023">
        <v>0</v>
      </c>
      <c r="P185" s="1023">
        <v>0</v>
      </c>
      <c r="Q185" s="1023">
        <v>0</v>
      </c>
      <c r="R185" s="1023">
        <v>0</v>
      </c>
      <c r="S185" s="1023">
        <v>0</v>
      </c>
      <c r="T185" s="1023">
        <v>0</v>
      </c>
      <c r="U185" s="1023">
        <v>0</v>
      </c>
      <c r="V185" s="1023">
        <v>0</v>
      </c>
      <c r="W185" s="1023">
        <v>0</v>
      </c>
      <c r="X185" s="1023">
        <v>0</v>
      </c>
      <c r="Y185" s="1023">
        <v>0</v>
      </c>
      <c r="Z185" s="1023">
        <v>0</v>
      </c>
      <c r="AA185" s="1023">
        <v>0</v>
      </c>
      <c r="AB185" s="1023">
        <v>0</v>
      </c>
      <c r="AC185" s="1023">
        <v>0</v>
      </c>
      <c r="AD185" s="1023">
        <v>0</v>
      </c>
      <c r="AE185" s="1023">
        <v>0</v>
      </c>
      <c r="AF185" s="1023">
        <v>0</v>
      </c>
      <c r="AG185" s="1023">
        <v>0</v>
      </c>
      <c r="AH185" s="1023">
        <v>0</v>
      </c>
      <c r="AI185" s="1023">
        <v>0</v>
      </c>
      <c r="AJ185" s="1023">
        <v>0</v>
      </c>
      <c r="AK185" s="1023">
        <v>0</v>
      </c>
      <c r="AL185" s="1023">
        <v>0</v>
      </c>
      <c r="AM185" s="1023">
        <v>0</v>
      </c>
      <c r="AN185" s="1023">
        <v>0</v>
      </c>
      <c r="AO185" s="1023">
        <v>0</v>
      </c>
      <c r="AP185" s="1023">
        <v>0</v>
      </c>
      <c r="AQ185" s="1023">
        <v>0</v>
      </c>
      <c r="AR185" s="1023">
        <v>0</v>
      </c>
      <c r="AS185" s="1023">
        <v>0</v>
      </c>
      <c r="AT185" s="1023">
        <v>0</v>
      </c>
      <c r="AU185" s="1023">
        <v>0</v>
      </c>
      <c r="AV185" s="1023">
        <v>0</v>
      </c>
      <c r="AW185" s="1941">
        <f t="shared" si="26"/>
        <v>0</v>
      </c>
      <c r="AX185" s="315"/>
      <c r="AY185" s="7657">
        <v>0</v>
      </c>
      <c r="AZ185" s="315"/>
      <c r="BA185" s="1024"/>
      <c r="BB185" s="1145"/>
      <c r="BC185" s="1145"/>
      <c r="BD185" s="1145"/>
      <c r="BE185" s="1145"/>
      <c r="BF185" s="1145"/>
      <c r="BG185" s="1145"/>
      <c r="BH185" s="1145"/>
    </row>
    <row r="186" spans="1:60">
      <c r="A186" s="983"/>
      <c r="B186" s="203"/>
      <c r="C186" s="7659"/>
      <c r="D186" s="1021">
        <v>29.2</v>
      </c>
      <c r="E186" s="1021"/>
      <c r="F186" s="1031" t="s">
        <v>934</v>
      </c>
      <c r="G186" s="1021"/>
      <c r="H186" s="1022"/>
      <c r="I186" s="1023">
        <v>0</v>
      </c>
      <c r="J186" s="1023">
        <v>0</v>
      </c>
      <c r="K186" s="1023">
        <v>0</v>
      </c>
      <c r="L186" s="1023">
        <v>0</v>
      </c>
      <c r="M186" s="1023">
        <v>0</v>
      </c>
      <c r="N186" s="1023">
        <v>0</v>
      </c>
      <c r="O186" s="1023">
        <v>0</v>
      </c>
      <c r="P186" s="1023">
        <v>0</v>
      </c>
      <c r="Q186" s="1023">
        <v>0</v>
      </c>
      <c r="R186" s="1023">
        <v>0</v>
      </c>
      <c r="S186" s="1023">
        <v>0</v>
      </c>
      <c r="T186" s="1023">
        <v>0</v>
      </c>
      <c r="U186" s="1023">
        <v>0</v>
      </c>
      <c r="V186" s="1023">
        <v>0</v>
      </c>
      <c r="W186" s="1023">
        <v>0</v>
      </c>
      <c r="X186" s="1023">
        <v>0</v>
      </c>
      <c r="Y186" s="1023">
        <v>0</v>
      </c>
      <c r="Z186" s="1023">
        <v>0</v>
      </c>
      <c r="AA186" s="1023">
        <v>0</v>
      </c>
      <c r="AB186" s="1023">
        <v>0</v>
      </c>
      <c r="AC186" s="1023">
        <v>0</v>
      </c>
      <c r="AD186" s="1023">
        <v>0</v>
      </c>
      <c r="AE186" s="1023">
        <v>0</v>
      </c>
      <c r="AF186" s="1023">
        <v>0</v>
      </c>
      <c r="AG186" s="1023">
        <v>0</v>
      </c>
      <c r="AH186" s="1023">
        <v>0</v>
      </c>
      <c r="AI186" s="1023">
        <v>0</v>
      </c>
      <c r="AJ186" s="1023">
        <v>0</v>
      </c>
      <c r="AK186" s="1023">
        <v>0</v>
      </c>
      <c r="AL186" s="1023">
        <v>0</v>
      </c>
      <c r="AM186" s="1023">
        <v>0</v>
      </c>
      <c r="AN186" s="1023">
        <v>0</v>
      </c>
      <c r="AO186" s="1023">
        <v>0</v>
      </c>
      <c r="AP186" s="1023">
        <v>0</v>
      </c>
      <c r="AQ186" s="1023">
        <v>0</v>
      </c>
      <c r="AR186" s="1023">
        <v>0</v>
      </c>
      <c r="AS186" s="1023">
        <v>0</v>
      </c>
      <c r="AT186" s="1023">
        <v>0</v>
      </c>
      <c r="AU186" s="1023">
        <v>0</v>
      </c>
      <c r="AV186" s="1023">
        <v>0</v>
      </c>
      <c r="AW186" s="1941">
        <f t="shared" si="26"/>
        <v>0</v>
      </c>
      <c r="AX186" s="315"/>
      <c r="AY186" s="7657">
        <v>0</v>
      </c>
      <c r="AZ186" s="315"/>
      <c r="BA186" s="1024"/>
      <c r="BB186" s="1145"/>
      <c r="BC186" s="1145"/>
      <c r="BD186" s="1145"/>
      <c r="BE186" s="1145"/>
      <c r="BF186" s="1145"/>
      <c r="BG186" s="1145"/>
      <c r="BH186" s="1145"/>
    </row>
    <row r="187" spans="1:60">
      <c r="A187" s="983"/>
      <c r="B187" s="203"/>
      <c r="C187" s="7658">
        <v>30</v>
      </c>
      <c r="D187" s="1016"/>
      <c r="E187" s="1034" t="s">
        <v>935</v>
      </c>
      <c r="F187" s="1016"/>
      <c r="G187" s="1016"/>
      <c r="H187" s="1017"/>
      <c r="I187" s="1018">
        <f>I188</f>
        <v>0</v>
      </c>
      <c r="J187" s="1018">
        <f t="shared" ref="J187:AV187" si="32">J188</f>
        <v>0</v>
      </c>
      <c r="K187" s="1018">
        <f t="shared" si="32"/>
        <v>0</v>
      </c>
      <c r="L187" s="1018">
        <f t="shared" si="32"/>
        <v>0</v>
      </c>
      <c r="M187" s="1018">
        <f t="shared" si="32"/>
        <v>0</v>
      </c>
      <c r="N187" s="1018">
        <f t="shared" si="32"/>
        <v>0</v>
      </c>
      <c r="O187" s="1018">
        <f t="shared" si="32"/>
        <v>0</v>
      </c>
      <c r="P187" s="1018">
        <f t="shared" si="32"/>
        <v>0</v>
      </c>
      <c r="Q187" s="1018">
        <f t="shared" si="32"/>
        <v>0</v>
      </c>
      <c r="R187" s="1018">
        <f t="shared" si="32"/>
        <v>0</v>
      </c>
      <c r="S187" s="1018">
        <f t="shared" si="32"/>
        <v>0</v>
      </c>
      <c r="T187" s="1018">
        <f t="shared" si="32"/>
        <v>0</v>
      </c>
      <c r="U187" s="1018">
        <f t="shared" si="32"/>
        <v>0</v>
      </c>
      <c r="V187" s="1018">
        <f t="shared" si="32"/>
        <v>0</v>
      </c>
      <c r="W187" s="1018">
        <f t="shared" si="32"/>
        <v>0</v>
      </c>
      <c r="X187" s="1018">
        <f t="shared" si="32"/>
        <v>0</v>
      </c>
      <c r="Y187" s="1018">
        <f t="shared" si="32"/>
        <v>0</v>
      </c>
      <c r="Z187" s="1018">
        <f t="shared" si="32"/>
        <v>0</v>
      </c>
      <c r="AA187" s="1018">
        <f t="shared" si="32"/>
        <v>0</v>
      </c>
      <c r="AB187" s="1018">
        <f t="shared" si="32"/>
        <v>0</v>
      </c>
      <c r="AC187" s="1018">
        <f t="shared" si="32"/>
        <v>0</v>
      </c>
      <c r="AD187" s="1018">
        <f t="shared" si="32"/>
        <v>0</v>
      </c>
      <c r="AE187" s="1018">
        <f t="shared" si="32"/>
        <v>0</v>
      </c>
      <c r="AF187" s="1018">
        <f t="shared" si="32"/>
        <v>0</v>
      </c>
      <c r="AG187" s="1018">
        <f t="shared" si="32"/>
        <v>0</v>
      </c>
      <c r="AH187" s="1018">
        <f t="shared" si="32"/>
        <v>0</v>
      </c>
      <c r="AI187" s="1018">
        <f t="shared" si="32"/>
        <v>0</v>
      </c>
      <c r="AJ187" s="1018">
        <f t="shared" si="32"/>
        <v>0</v>
      </c>
      <c r="AK187" s="1018">
        <f t="shared" si="32"/>
        <v>0</v>
      </c>
      <c r="AL187" s="1018">
        <f t="shared" si="32"/>
        <v>0</v>
      </c>
      <c r="AM187" s="1018">
        <f t="shared" si="32"/>
        <v>0</v>
      </c>
      <c r="AN187" s="1018">
        <f t="shared" si="32"/>
        <v>0</v>
      </c>
      <c r="AO187" s="1018">
        <f t="shared" si="32"/>
        <v>0</v>
      </c>
      <c r="AP187" s="1018">
        <f t="shared" si="32"/>
        <v>0</v>
      </c>
      <c r="AQ187" s="1018">
        <f t="shared" si="32"/>
        <v>0</v>
      </c>
      <c r="AR187" s="1018">
        <f t="shared" si="32"/>
        <v>0</v>
      </c>
      <c r="AS187" s="1018">
        <f t="shared" si="32"/>
        <v>0</v>
      </c>
      <c r="AT187" s="1018">
        <f t="shared" si="32"/>
        <v>0</v>
      </c>
      <c r="AU187" s="1018">
        <f t="shared" si="32"/>
        <v>0</v>
      </c>
      <c r="AV187" s="1018">
        <f t="shared" si="32"/>
        <v>0</v>
      </c>
      <c r="AW187" s="1940">
        <f t="shared" si="26"/>
        <v>0</v>
      </c>
      <c r="AX187" s="855"/>
      <c r="AY187" s="7655">
        <f>AY188</f>
        <v>0</v>
      </c>
      <c r="AZ187" s="855"/>
      <c r="BA187" s="1019"/>
      <c r="BB187" s="1039"/>
      <c r="BC187" s="1039"/>
      <c r="BD187" s="1039"/>
      <c r="BE187" s="1039"/>
      <c r="BF187" s="1039"/>
      <c r="BG187" s="1039"/>
      <c r="BH187" s="1039"/>
    </row>
    <row r="188" spans="1:60">
      <c r="A188" s="983"/>
      <c r="B188" s="203"/>
      <c r="C188" s="7659"/>
      <c r="D188" s="1021">
        <v>30.1</v>
      </c>
      <c r="E188" s="1021"/>
      <c r="F188" s="1031" t="s">
        <v>936</v>
      </c>
      <c r="G188" s="1021"/>
      <c r="H188" s="1022"/>
      <c r="I188" s="1023">
        <v>0</v>
      </c>
      <c r="J188" s="1023">
        <v>0</v>
      </c>
      <c r="K188" s="1023">
        <v>0</v>
      </c>
      <c r="L188" s="1023">
        <v>0</v>
      </c>
      <c r="M188" s="1023">
        <v>0</v>
      </c>
      <c r="N188" s="1023">
        <v>0</v>
      </c>
      <c r="O188" s="1023">
        <v>0</v>
      </c>
      <c r="P188" s="1023">
        <v>0</v>
      </c>
      <c r="Q188" s="1023">
        <v>0</v>
      </c>
      <c r="R188" s="1023">
        <v>0</v>
      </c>
      <c r="S188" s="1023">
        <v>0</v>
      </c>
      <c r="T188" s="1023">
        <v>0</v>
      </c>
      <c r="U188" s="1023">
        <v>0</v>
      </c>
      <c r="V188" s="1023">
        <v>0</v>
      </c>
      <c r="W188" s="1023">
        <v>0</v>
      </c>
      <c r="X188" s="1023">
        <v>0</v>
      </c>
      <c r="Y188" s="1023">
        <v>0</v>
      </c>
      <c r="Z188" s="1023">
        <v>0</v>
      </c>
      <c r="AA188" s="1023">
        <v>0</v>
      </c>
      <c r="AB188" s="1023">
        <v>0</v>
      </c>
      <c r="AC188" s="1023">
        <v>0</v>
      </c>
      <c r="AD188" s="1023">
        <v>0</v>
      </c>
      <c r="AE188" s="1023">
        <v>0</v>
      </c>
      <c r="AF188" s="1023">
        <v>0</v>
      </c>
      <c r="AG188" s="1023">
        <v>0</v>
      </c>
      <c r="AH188" s="1023">
        <v>0</v>
      </c>
      <c r="AI188" s="1023">
        <v>0</v>
      </c>
      <c r="AJ188" s="1023">
        <v>0</v>
      </c>
      <c r="AK188" s="1023">
        <v>0</v>
      </c>
      <c r="AL188" s="1023">
        <v>0</v>
      </c>
      <c r="AM188" s="1023">
        <v>0</v>
      </c>
      <c r="AN188" s="1023">
        <v>0</v>
      </c>
      <c r="AO188" s="1023">
        <v>0</v>
      </c>
      <c r="AP188" s="1023">
        <v>0</v>
      </c>
      <c r="AQ188" s="1023">
        <v>0</v>
      </c>
      <c r="AR188" s="1023">
        <v>0</v>
      </c>
      <c r="AS188" s="1023">
        <v>0</v>
      </c>
      <c r="AT188" s="1023">
        <v>0</v>
      </c>
      <c r="AU188" s="1023">
        <v>0</v>
      </c>
      <c r="AV188" s="1023">
        <v>0</v>
      </c>
      <c r="AW188" s="1941">
        <f t="shared" si="26"/>
        <v>0</v>
      </c>
      <c r="AX188" s="315"/>
      <c r="AY188" s="7657">
        <v>0</v>
      </c>
      <c r="AZ188" s="315"/>
      <c r="BA188" s="1024"/>
      <c r="BB188" s="1145"/>
      <c r="BC188" s="1145"/>
      <c r="BD188" s="1145"/>
      <c r="BE188" s="1145"/>
      <c r="BF188" s="1145"/>
      <c r="BG188" s="1145"/>
      <c r="BH188" s="1145"/>
    </row>
    <row r="189" spans="1:60">
      <c r="A189" s="983"/>
      <c r="B189" s="203"/>
      <c r="C189" s="7658">
        <v>31</v>
      </c>
      <c r="D189" s="1016"/>
      <c r="E189" s="1034" t="s">
        <v>937</v>
      </c>
      <c r="F189" s="1016"/>
      <c r="G189" s="1016"/>
      <c r="H189" s="1017"/>
      <c r="I189" s="1023">
        <v>0</v>
      </c>
      <c r="J189" s="1023">
        <v>0</v>
      </c>
      <c r="K189" s="1023">
        <v>0</v>
      </c>
      <c r="L189" s="1023">
        <v>0</v>
      </c>
      <c r="M189" s="1023">
        <v>0</v>
      </c>
      <c r="N189" s="1023">
        <v>0</v>
      </c>
      <c r="O189" s="1023">
        <v>0</v>
      </c>
      <c r="P189" s="1023">
        <v>0</v>
      </c>
      <c r="Q189" s="1023">
        <v>0</v>
      </c>
      <c r="R189" s="1023">
        <v>0</v>
      </c>
      <c r="S189" s="1023">
        <v>0</v>
      </c>
      <c r="T189" s="1023">
        <v>0</v>
      </c>
      <c r="U189" s="1023">
        <v>0</v>
      </c>
      <c r="V189" s="1023">
        <v>0</v>
      </c>
      <c r="W189" s="1023">
        <v>0</v>
      </c>
      <c r="X189" s="1023">
        <v>0</v>
      </c>
      <c r="Y189" s="1023">
        <v>0</v>
      </c>
      <c r="Z189" s="1023">
        <v>0</v>
      </c>
      <c r="AA189" s="1023">
        <v>0</v>
      </c>
      <c r="AB189" s="1023">
        <v>0</v>
      </c>
      <c r="AC189" s="1023">
        <v>0</v>
      </c>
      <c r="AD189" s="1023">
        <v>0</v>
      </c>
      <c r="AE189" s="1023">
        <v>0</v>
      </c>
      <c r="AF189" s="1023">
        <v>0</v>
      </c>
      <c r="AG189" s="1023">
        <v>0</v>
      </c>
      <c r="AH189" s="1023">
        <v>0</v>
      </c>
      <c r="AI189" s="1023">
        <v>0</v>
      </c>
      <c r="AJ189" s="1023">
        <v>0</v>
      </c>
      <c r="AK189" s="1023">
        <v>0</v>
      </c>
      <c r="AL189" s="1023">
        <v>0</v>
      </c>
      <c r="AM189" s="1023">
        <v>0</v>
      </c>
      <c r="AN189" s="1023">
        <v>0</v>
      </c>
      <c r="AO189" s="1023">
        <v>0</v>
      </c>
      <c r="AP189" s="1023">
        <v>0</v>
      </c>
      <c r="AQ189" s="1023">
        <v>0</v>
      </c>
      <c r="AR189" s="1023">
        <v>0</v>
      </c>
      <c r="AS189" s="1023">
        <v>0</v>
      </c>
      <c r="AT189" s="1023">
        <v>0</v>
      </c>
      <c r="AU189" s="1023">
        <v>0</v>
      </c>
      <c r="AV189" s="1023">
        <v>0</v>
      </c>
      <c r="AW189" s="1941">
        <f t="shared" si="26"/>
        <v>0</v>
      </c>
      <c r="AX189" s="315"/>
      <c r="AY189" s="7657">
        <v>0</v>
      </c>
      <c r="AZ189" s="315"/>
      <c r="BA189" s="1024"/>
      <c r="BB189" s="1145"/>
      <c r="BC189" s="1145"/>
      <c r="BD189" s="1145"/>
      <c r="BE189" s="1145"/>
      <c r="BF189" s="1145"/>
      <c r="BG189" s="1145"/>
      <c r="BH189" s="1145"/>
    </row>
    <row r="190" spans="1:60">
      <c r="A190" s="983"/>
      <c r="B190" s="203"/>
      <c r="C190" s="7658">
        <v>32</v>
      </c>
      <c r="D190" s="1016"/>
      <c r="E190" s="1034" t="s">
        <v>938</v>
      </c>
      <c r="F190" s="1016"/>
      <c r="G190" s="1016"/>
      <c r="H190" s="1017"/>
      <c r="I190" s="1030"/>
      <c r="J190" s="1030"/>
      <c r="K190" s="1030"/>
      <c r="L190" s="1030"/>
      <c r="M190" s="1030"/>
      <c r="N190" s="1030"/>
      <c r="O190" s="1030"/>
      <c r="P190" s="1030"/>
      <c r="Q190" s="1030"/>
      <c r="R190" s="1030"/>
      <c r="S190" s="1030"/>
      <c r="T190" s="1030"/>
      <c r="U190" s="1030"/>
      <c r="V190" s="1030"/>
      <c r="W190" s="1030"/>
      <c r="X190" s="1030"/>
      <c r="Y190" s="1030"/>
      <c r="Z190" s="1030"/>
      <c r="AA190" s="1030"/>
      <c r="AB190" s="1030"/>
      <c r="AC190" s="1030"/>
      <c r="AD190" s="1030"/>
      <c r="AE190" s="1030"/>
      <c r="AF190" s="1030"/>
      <c r="AG190" s="1030"/>
      <c r="AH190" s="1030"/>
      <c r="AI190" s="1030"/>
      <c r="AJ190" s="1030"/>
      <c r="AK190" s="1030"/>
      <c r="AL190" s="1030"/>
      <c r="AM190" s="1030"/>
      <c r="AN190" s="1030"/>
      <c r="AO190" s="1030"/>
      <c r="AP190" s="1030"/>
      <c r="AQ190" s="1030"/>
      <c r="AR190" s="1030"/>
      <c r="AS190" s="1030"/>
      <c r="AT190" s="1030"/>
      <c r="AU190" s="1030"/>
      <c r="AV190" s="1030"/>
      <c r="AW190" s="1942">
        <f t="shared" si="26"/>
        <v>0</v>
      </c>
      <c r="AX190" s="315"/>
      <c r="AY190" s="7660"/>
      <c r="AZ190" s="315"/>
      <c r="BA190" s="1024"/>
      <c r="BB190" s="1145"/>
      <c r="BC190" s="1145"/>
      <c r="BD190" s="1145"/>
      <c r="BE190" s="1145"/>
      <c r="BF190" s="1145"/>
      <c r="BG190" s="1145"/>
      <c r="BH190" s="1145"/>
    </row>
    <row r="191" spans="1:60">
      <c r="A191" s="983"/>
      <c r="B191" s="203"/>
      <c r="C191" s="7658">
        <v>33</v>
      </c>
      <c r="D191" s="1016"/>
      <c r="E191" s="1034" t="s">
        <v>332</v>
      </c>
      <c r="F191" s="1016"/>
      <c r="G191" s="1016"/>
      <c r="H191" s="1017"/>
      <c r="I191" s="1023">
        <v>0</v>
      </c>
      <c r="J191" s="1023">
        <v>0</v>
      </c>
      <c r="K191" s="1023">
        <v>0</v>
      </c>
      <c r="L191" s="1023">
        <v>0</v>
      </c>
      <c r="M191" s="1023">
        <v>0</v>
      </c>
      <c r="N191" s="1023">
        <v>0</v>
      </c>
      <c r="O191" s="1023">
        <v>0</v>
      </c>
      <c r="P191" s="1023">
        <v>0</v>
      </c>
      <c r="Q191" s="1023">
        <v>0</v>
      </c>
      <c r="R191" s="1023">
        <v>0</v>
      </c>
      <c r="S191" s="1023">
        <v>0</v>
      </c>
      <c r="T191" s="1023">
        <v>0</v>
      </c>
      <c r="U191" s="1023">
        <v>0</v>
      </c>
      <c r="V191" s="1023">
        <v>0</v>
      </c>
      <c r="W191" s="1023">
        <v>0</v>
      </c>
      <c r="X191" s="1023">
        <v>0</v>
      </c>
      <c r="Y191" s="1023">
        <v>0</v>
      </c>
      <c r="Z191" s="1023">
        <v>0</v>
      </c>
      <c r="AA191" s="1023">
        <v>0</v>
      </c>
      <c r="AB191" s="1023">
        <v>0</v>
      </c>
      <c r="AC191" s="1023">
        <v>0</v>
      </c>
      <c r="AD191" s="1023">
        <v>0</v>
      </c>
      <c r="AE191" s="1023">
        <v>0</v>
      </c>
      <c r="AF191" s="1023">
        <v>0</v>
      </c>
      <c r="AG191" s="1023">
        <v>0</v>
      </c>
      <c r="AH191" s="1023">
        <v>0</v>
      </c>
      <c r="AI191" s="1023">
        <v>0</v>
      </c>
      <c r="AJ191" s="1023">
        <v>0</v>
      </c>
      <c r="AK191" s="1023">
        <v>0</v>
      </c>
      <c r="AL191" s="1023">
        <v>0</v>
      </c>
      <c r="AM191" s="1023">
        <v>0</v>
      </c>
      <c r="AN191" s="1023">
        <v>0</v>
      </c>
      <c r="AO191" s="1023">
        <v>0</v>
      </c>
      <c r="AP191" s="1023">
        <v>0</v>
      </c>
      <c r="AQ191" s="1023">
        <v>0</v>
      </c>
      <c r="AR191" s="1023">
        <v>0</v>
      </c>
      <c r="AS191" s="1023">
        <v>0</v>
      </c>
      <c r="AT191" s="1023">
        <v>0</v>
      </c>
      <c r="AU191" s="1023">
        <v>0</v>
      </c>
      <c r="AV191" s="1023">
        <v>0</v>
      </c>
      <c r="AW191" s="1941">
        <f t="shared" si="26"/>
        <v>0</v>
      </c>
      <c r="AX191" s="315"/>
      <c r="AY191" s="7657">
        <v>0</v>
      </c>
      <c r="AZ191" s="315"/>
      <c r="BA191" s="1024"/>
      <c r="BB191" s="1145"/>
      <c r="BC191" s="1145"/>
      <c r="BD191" s="1145"/>
      <c r="BE191" s="1145"/>
      <c r="BF191" s="1145"/>
      <c r="BG191" s="1145"/>
      <c r="BH191" s="1145"/>
    </row>
    <row r="192" spans="1:60">
      <c r="A192" s="983"/>
      <c r="B192" s="203"/>
      <c r="C192" s="7658">
        <v>34</v>
      </c>
      <c r="D192" s="1016"/>
      <c r="E192" s="1034" t="s">
        <v>335</v>
      </c>
      <c r="F192" s="1016"/>
      <c r="G192" s="1016"/>
      <c r="H192" s="1017"/>
      <c r="I192" s="1023">
        <v>0</v>
      </c>
      <c r="J192" s="1023">
        <v>0</v>
      </c>
      <c r="K192" s="1023">
        <v>0</v>
      </c>
      <c r="L192" s="1023">
        <v>0</v>
      </c>
      <c r="M192" s="1023">
        <v>0</v>
      </c>
      <c r="N192" s="1023">
        <v>0</v>
      </c>
      <c r="O192" s="1023">
        <v>0</v>
      </c>
      <c r="P192" s="1023">
        <v>0</v>
      </c>
      <c r="Q192" s="1023">
        <v>0</v>
      </c>
      <c r="R192" s="1023">
        <v>0</v>
      </c>
      <c r="S192" s="1023">
        <v>0</v>
      </c>
      <c r="T192" s="1023">
        <v>0</v>
      </c>
      <c r="U192" s="1023">
        <v>0</v>
      </c>
      <c r="V192" s="1023">
        <v>0</v>
      </c>
      <c r="W192" s="1023">
        <v>0</v>
      </c>
      <c r="X192" s="1023">
        <v>0</v>
      </c>
      <c r="Y192" s="1023">
        <v>0</v>
      </c>
      <c r="Z192" s="1023">
        <v>0</v>
      </c>
      <c r="AA192" s="1023">
        <v>0</v>
      </c>
      <c r="AB192" s="1023">
        <v>0</v>
      </c>
      <c r="AC192" s="1023">
        <v>0</v>
      </c>
      <c r="AD192" s="1023">
        <v>0</v>
      </c>
      <c r="AE192" s="1023">
        <v>0</v>
      </c>
      <c r="AF192" s="1023">
        <v>0</v>
      </c>
      <c r="AG192" s="1023">
        <v>0</v>
      </c>
      <c r="AH192" s="1023">
        <v>0</v>
      </c>
      <c r="AI192" s="1023">
        <v>0</v>
      </c>
      <c r="AJ192" s="1023">
        <v>0</v>
      </c>
      <c r="AK192" s="1023">
        <v>0</v>
      </c>
      <c r="AL192" s="1023">
        <v>0</v>
      </c>
      <c r="AM192" s="1023">
        <v>0</v>
      </c>
      <c r="AN192" s="1023">
        <v>0</v>
      </c>
      <c r="AO192" s="1023">
        <v>0</v>
      </c>
      <c r="AP192" s="1023">
        <v>0</v>
      </c>
      <c r="AQ192" s="1023">
        <v>0</v>
      </c>
      <c r="AR192" s="1023">
        <v>0</v>
      </c>
      <c r="AS192" s="1023">
        <v>0</v>
      </c>
      <c r="AT192" s="1023">
        <v>0</v>
      </c>
      <c r="AU192" s="1023">
        <v>0</v>
      </c>
      <c r="AV192" s="1023">
        <v>0</v>
      </c>
      <c r="AW192" s="1941">
        <f t="shared" si="26"/>
        <v>0</v>
      </c>
      <c r="AX192" s="315"/>
      <c r="AY192" s="7657">
        <v>0</v>
      </c>
      <c r="AZ192" s="315"/>
      <c r="BA192" s="1024"/>
      <c r="BB192" s="1145"/>
      <c r="BC192" s="1145"/>
      <c r="BD192" s="1145"/>
      <c r="BE192" s="1145"/>
      <c r="BF192" s="1145"/>
      <c r="BG192" s="1145"/>
      <c r="BH192" s="1145"/>
    </row>
    <row r="193" spans="1:60">
      <c r="A193" s="983"/>
      <c r="B193" s="203"/>
      <c r="C193" s="7658">
        <v>35</v>
      </c>
      <c r="D193" s="1016"/>
      <c r="E193" s="1034" t="s">
        <v>338</v>
      </c>
      <c r="F193" s="1016"/>
      <c r="G193" s="1016"/>
      <c r="H193" s="1017"/>
      <c r="I193" s="1023">
        <v>0</v>
      </c>
      <c r="J193" s="1023">
        <v>0</v>
      </c>
      <c r="K193" s="1023">
        <v>0</v>
      </c>
      <c r="L193" s="1023">
        <v>0</v>
      </c>
      <c r="M193" s="1023">
        <v>0</v>
      </c>
      <c r="N193" s="1023">
        <v>0</v>
      </c>
      <c r="O193" s="1023">
        <v>0</v>
      </c>
      <c r="P193" s="1023">
        <v>0</v>
      </c>
      <c r="Q193" s="1023">
        <v>0</v>
      </c>
      <c r="R193" s="1023">
        <v>0</v>
      </c>
      <c r="S193" s="1023">
        <v>0</v>
      </c>
      <c r="T193" s="1023">
        <v>0</v>
      </c>
      <c r="U193" s="1023">
        <v>0</v>
      </c>
      <c r="V193" s="1023">
        <v>0</v>
      </c>
      <c r="W193" s="1023">
        <v>0</v>
      </c>
      <c r="X193" s="1023">
        <v>0</v>
      </c>
      <c r="Y193" s="1023">
        <v>0</v>
      </c>
      <c r="Z193" s="1023">
        <v>0</v>
      </c>
      <c r="AA193" s="1023">
        <v>0</v>
      </c>
      <c r="AB193" s="1023">
        <v>0</v>
      </c>
      <c r="AC193" s="1023">
        <v>0</v>
      </c>
      <c r="AD193" s="1023">
        <v>0</v>
      </c>
      <c r="AE193" s="1023">
        <v>0</v>
      </c>
      <c r="AF193" s="1023">
        <v>0</v>
      </c>
      <c r="AG193" s="1023">
        <v>0</v>
      </c>
      <c r="AH193" s="1023">
        <v>0</v>
      </c>
      <c r="AI193" s="1023">
        <v>0</v>
      </c>
      <c r="AJ193" s="1023">
        <v>0</v>
      </c>
      <c r="AK193" s="1023">
        <v>0</v>
      </c>
      <c r="AL193" s="1023">
        <v>0</v>
      </c>
      <c r="AM193" s="1023">
        <v>0</v>
      </c>
      <c r="AN193" s="1023">
        <v>0</v>
      </c>
      <c r="AO193" s="1023">
        <v>0</v>
      </c>
      <c r="AP193" s="1023">
        <v>0</v>
      </c>
      <c r="AQ193" s="1023">
        <v>0</v>
      </c>
      <c r="AR193" s="1023">
        <v>0</v>
      </c>
      <c r="AS193" s="1023">
        <v>0</v>
      </c>
      <c r="AT193" s="1023">
        <v>0</v>
      </c>
      <c r="AU193" s="1023">
        <v>0</v>
      </c>
      <c r="AV193" s="1023">
        <v>0</v>
      </c>
      <c r="AW193" s="1941">
        <f t="shared" si="26"/>
        <v>0</v>
      </c>
      <c r="AX193" s="315"/>
      <c r="AY193" s="7657">
        <v>0</v>
      </c>
      <c r="AZ193" s="315"/>
      <c r="BA193" s="1024"/>
      <c r="BB193" s="1145"/>
      <c r="BC193" s="1145"/>
      <c r="BD193" s="1145"/>
      <c r="BE193" s="1145"/>
      <c r="BF193" s="1145"/>
      <c r="BG193" s="1145"/>
      <c r="BH193" s="1145"/>
    </row>
    <row r="194" spans="1:60">
      <c r="A194" s="983"/>
      <c r="B194" s="203"/>
      <c r="C194" s="7658">
        <v>36</v>
      </c>
      <c r="D194" s="1016"/>
      <c r="E194" s="1034" t="s">
        <v>939</v>
      </c>
      <c r="F194" s="1016"/>
      <c r="G194" s="1016"/>
      <c r="H194" s="1017"/>
      <c r="I194" s="1018">
        <f>SUM(I195:I196)</f>
        <v>0</v>
      </c>
      <c r="J194" s="1018">
        <f t="shared" ref="J194:AV194" si="33">SUM(J195:J196)</f>
        <v>0</v>
      </c>
      <c r="K194" s="1018">
        <f t="shared" si="33"/>
        <v>0</v>
      </c>
      <c r="L194" s="1018">
        <f t="shared" si="33"/>
        <v>0</v>
      </c>
      <c r="M194" s="1018">
        <f t="shared" si="33"/>
        <v>0</v>
      </c>
      <c r="N194" s="1018">
        <f t="shared" si="33"/>
        <v>0</v>
      </c>
      <c r="O194" s="1018">
        <f t="shared" si="33"/>
        <v>0</v>
      </c>
      <c r="P194" s="1018">
        <f t="shared" si="33"/>
        <v>0</v>
      </c>
      <c r="Q194" s="1018">
        <f t="shared" si="33"/>
        <v>0</v>
      </c>
      <c r="R194" s="1018">
        <f t="shared" si="33"/>
        <v>0</v>
      </c>
      <c r="S194" s="1018">
        <f t="shared" si="33"/>
        <v>0</v>
      </c>
      <c r="T194" s="1018">
        <f t="shared" si="33"/>
        <v>0</v>
      </c>
      <c r="U194" s="1018">
        <f t="shared" si="33"/>
        <v>0</v>
      </c>
      <c r="V194" s="1018">
        <f t="shared" si="33"/>
        <v>0</v>
      </c>
      <c r="W194" s="1018">
        <f t="shared" si="33"/>
        <v>0</v>
      </c>
      <c r="X194" s="1018">
        <f t="shared" si="33"/>
        <v>0</v>
      </c>
      <c r="Y194" s="1018">
        <f t="shared" si="33"/>
        <v>0</v>
      </c>
      <c r="Z194" s="1018">
        <f t="shared" si="33"/>
        <v>0</v>
      </c>
      <c r="AA194" s="1018">
        <f t="shared" si="33"/>
        <v>0</v>
      </c>
      <c r="AB194" s="1018">
        <f t="shared" si="33"/>
        <v>0</v>
      </c>
      <c r="AC194" s="1018">
        <f t="shared" si="33"/>
        <v>0</v>
      </c>
      <c r="AD194" s="1018">
        <f t="shared" si="33"/>
        <v>0</v>
      </c>
      <c r="AE194" s="1018">
        <f t="shared" si="33"/>
        <v>0</v>
      </c>
      <c r="AF194" s="1018">
        <f t="shared" si="33"/>
        <v>0</v>
      </c>
      <c r="AG194" s="1018">
        <f t="shared" si="33"/>
        <v>0</v>
      </c>
      <c r="AH194" s="1018">
        <f t="shared" si="33"/>
        <v>0</v>
      </c>
      <c r="AI194" s="1018">
        <f t="shared" si="33"/>
        <v>0</v>
      </c>
      <c r="AJ194" s="1018">
        <f t="shared" si="33"/>
        <v>0</v>
      </c>
      <c r="AK194" s="1018">
        <f t="shared" si="33"/>
        <v>0</v>
      </c>
      <c r="AL194" s="1018">
        <f t="shared" si="33"/>
        <v>0</v>
      </c>
      <c r="AM194" s="1018">
        <f t="shared" si="33"/>
        <v>0</v>
      </c>
      <c r="AN194" s="1018">
        <f t="shared" si="33"/>
        <v>0</v>
      </c>
      <c r="AO194" s="1018">
        <f t="shared" si="33"/>
        <v>0</v>
      </c>
      <c r="AP194" s="1018">
        <f t="shared" si="33"/>
        <v>0</v>
      </c>
      <c r="AQ194" s="1018">
        <f t="shared" si="33"/>
        <v>0</v>
      </c>
      <c r="AR194" s="1018">
        <f t="shared" si="33"/>
        <v>0</v>
      </c>
      <c r="AS194" s="1018">
        <f t="shared" si="33"/>
        <v>0</v>
      </c>
      <c r="AT194" s="1018">
        <f t="shared" si="33"/>
        <v>0</v>
      </c>
      <c r="AU194" s="1018">
        <f t="shared" si="33"/>
        <v>0</v>
      </c>
      <c r="AV194" s="1018">
        <f t="shared" si="33"/>
        <v>0</v>
      </c>
      <c r="AW194" s="1940">
        <f t="shared" si="26"/>
        <v>0</v>
      </c>
      <c r="AX194" s="855"/>
      <c r="AY194" s="7655">
        <f>SUM(AY195:AY196)</f>
        <v>0</v>
      </c>
      <c r="AZ194" s="855"/>
      <c r="BA194" s="1019"/>
      <c r="BB194" s="1039"/>
      <c r="BC194" s="1039"/>
      <c r="BD194" s="1039"/>
      <c r="BE194" s="1039"/>
      <c r="BF194" s="1039"/>
      <c r="BG194" s="1039"/>
      <c r="BH194" s="1039"/>
    </row>
    <row r="195" spans="1:60">
      <c r="A195" s="983"/>
      <c r="B195" s="203"/>
      <c r="C195" s="7659"/>
      <c r="D195" s="1021">
        <v>36.1</v>
      </c>
      <c r="E195" s="1031"/>
      <c r="F195" s="1021" t="s">
        <v>940</v>
      </c>
      <c r="G195" s="1021"/>
      <c r="H195" s="1025"/>
      <c r="I195" s="1023">
        <v>0</v>
      </c>
      <c r="J195" s="1023">
        <v>0</v>
      </c>
      <c r="K195" s="1023">
        <v>0</v>
      </c>
      <c r="L195" s="1023">
        <v>0</v>
      </c>
      <c r="M195" s="1023">
        <v>0</v>
      </c>
      <c r="N195" s="1023">
        <v>0</v>
      </c>
      <c r="O195" s="1023">
        <v>0</v>
      </c>
      <c r="P195" s="1023">
        <v>0</v>
      </c>
      <c r="Q195" s="1023">
        <v>0</v>
      </c>
      <c r="R195" s="1023">
        <v>0</v>
      </c>
      <c r="S195" s="1023">
        <v>0</v>
      </c>
      <c r="T195" s="1023">
        <v>0</v>
      </c>
      <c r="U195" s="1023">
        <v>0</v>
      </c>
      <c r="V195" s="1023">
        <v>0</v>
      </c>
      <c r="W195" s="1023">
        <v>0</v>
      </c>
      <c r="X195" s="1023">
        <v>0</v>
      </c>
      <c r="Y195" s="1023">
        <v>0</v>
      </c>
      <c r="Z195" s="1023">
        <v>0</v>
      </c>
      <c r="AA195" s="1023">
        <v>0</v>
      </c>
      <c r="AB195" s="1023">
        <v>0</v>
      </c>
      <c r="AC195" s="1023">
        <v>0</v>
      </c>
      <c r="AD195" s="1023">
        <v>0</v>
      </c>
      <c r="AE195" s="1023">
        <v>0</v>
      </c>
      <c r="AF195" s="1023">
        <v>0</v>
      </c>
      <c r="AG195" s="1023">
        <v>0</v>
      </c>
      <c r="AH195" s="1023">
        <v>0</v>
      </c>
      <c r="AI195" s="1023">
        <v>0</v>
      </c>
      <c r="AJ195" s="1023">
        <v>0</v>
      </c>
      <c r="AK195" s="1023">
        <v>0</v>
      </c>
      <c r="AL195" s="1023">
        <v>0</v>
      </c>
      <c r="AM195" s="1023">
        <v>0</v>
      </c>
      <c r="AN195" s="1023">
        <v>0</v>
      </c>
      <c r="AO195" s="1023">
        <v>0</v>
      </c>
      <c r="AP195" s="1023">
        <v>0</v>
      </c>
      <c r="AQ195" s="1023">
        <v>0</v>
      </c>
      <c r="AR195" s="1023">
        <v>0</v>
      </c>
      <c r="AS195" s="1023">
        <v>0</v>
      </c>
      <c r="AT195" s="1023">
        <v>0</v>
      </c>
      <c r="AU195" s="1023">
        <v>0</v>
      </c>
      <c r="AV195" s="1023">
        <v>0</v>
      </c>
      <c r="AW195" s="1941">
        <f t="shared" si="26"/>
        <v>0</v>
      </c>
      <c r="AX195" s="315"/>
      <c r="AY195" s="7657">
        <v>0</v>
      </c>
      <c r="AZ195" s="315"/>
      <c r="BA195" s="1024"/>
      <c r="BB195" s="1145"/>
      <c r="BC195" s="1145"/>
      <c r="BD195" s="1145"/>
      <c r="BE195" s="1145"/>
      <c r="BF195" s="1145"/>
      <c r="BG195" s="1145"/>
      <c r="BH195" s="1145"/>
    </row>
    <row r="196" spans="1:60">
      <c r="A196" s="983"/>
      <c r="B196" s="203"/>
      <c r="C196" s="7659"/>
      <c r="D196" s="1021">
        <v>36.200000000000003</v>
      </c>
      <c r="E196" s="1031"/>
      <c r="F196" s="1021" t="s">
        <v>941</v>
      </c>
      <c r="G196" s="1021"/>
      <c r="H196" s="1025"/>
      <c r="I196" s="1023">
        <v>0</v>
      </c>
      <c r="J196" s="1023">
        <v>0</v>
      </c>
      <c r="K196" s="1023">
        <v>0</v>
      </c>
      <c r="L196" s="1023">
        <v>0</v>
      </c>
      <c r="M196" s="1023">
        <v>0</v>
      </c>
      <c r="N196" s="1023">
        <v>0</v>
      </c>
      <c r="O196" s="1023">
        <v>0</v>
      </c>
      <c r="P196" s="1023">
        <v>0</v>
      </c>
      <c r="Q196" s="1023">
        <v>0</v>
      </c>
      <c r="R196" s="1023">
        <v>0</v>
      </c>
      <c r="S196" s="1023">
        <v>0</v>
      </c>
      <c r="T196" s="1023">
        <v>0</v>
      </c>
      <c r="U196" s="1023">
        <v>0</v>
      </c>
      <c r="V196" s="1023">
        <v>0</v>
      </c>
      <c r="W196" s="1023">
        <v>0</v>
      </c>
      <c r="X196" s="1023">
        <v>0</v>
      </c>
      <c r="Y196" s="1023">
        <v>0</v>
      </c>
      <c r="Z196" s="1023">
        <v>0</v>
      </c>
      <c r="AA196" s="1023">
        <v>0</v>
      </c>
      <c r="AB196" s="1023">
        <v>0</v>
      </c>
      <c r="AC196" s="1023">
        <v>0</v>
      </c>
      <c r="AD196" s="1023">
        <v>0</v>
      </c>
      <c r="AE196" s="1023">
        <v>0</v>
      </c>
      <c r="AF196" s="1023">
        <v>0</v>
      </c>
      <c r="AG196" s="1023">
        <v>0</v>
      </c>
      <c r="AH196" s="1023">
        <v>0</v>
      </c>
      <c r="AI196" s="1023">
        <v>0</v>
      </c>
      <c r="AJ196" s="1023">
        <v>0</v>
      </c>
      <c r="AK196" s="1023">
        <v>0</v>
      </c>
      <c r="AL196" s="1023">
        <v>0</v>
      </c>
      <c r="AM196" s="1023">
        <v>0</v>
      </c>
      <c r="AN196" s="1023">
        <v>0</v>
      </c>
      <c r="AO196" s="1023">
        <v>0</v>
      </c>
      <c r="AP196" s="1023">
        <v>0</v>
      </c>
      <c r="AQ196" s="1023">
        <v>0</v>
      </c>
      <c r="AR196" s="1023">
        <v>0</v>
      </c>
      <c r="AS196" s="1023">
        <v>0</v>
      </c>
      <c r="AT196" s="1023">
        <v>0</v>
      </c>
      <c r="AU196" s="1023">
        <v>0</v>
      </c>
      <c r="AV196" s="1023">
        <v>0</v>
      </c>
      <c r="AW196" s="1941">
        <f t="shared" si="26"/>
        <v>0</v>
      </c>
      <c r="AX196" s="315"/>
      <c r="AY196" s="7657">
        <v>0</v>
      </c>
      <c r="AZ196" s="315"/>
      <c r="BA196" s="1024"/>
      <c r="BB196" s="1145"/>
      <c r="BC196" s="1145"/>
      <c r="BD196" s="1145"/>
      <c r="BE196" s="1145"/>
      <c r="BF196" s="1145"/>
      <c r="BG196" s="1145"/>
      <c r="BH196" s="1145"/>
    </row>
    <row r="197" spans="1:60">
      <c r="A197" s="983"/>
      <c r="B197" s="203"/>
      <c r="C197" s="7658">
        <v>37</v>
      </c>
      <c r="D197" s="1016"/>
      <c r="E197" s="1034" t="s">
        <v>942</v>
      </c>
      <c r="F197" s="1016"/>
      <c r="G197" s="1016"/>
      <c r="H197" s="1017"/>
      <c r="I197" s="1023">
        <v>0</v>
      </c>
      <c r="J197" s="1023">
        <v>0</v>
      </c>
      <c r="K197" s="1023">
        <v>0</v>
      </c>
      <c r="L197" s="1023">
        <v>0</v>
      </c>
      <c r="M197" s="1023">
        <v>0</v>
      </c>
      <c r="N197" s="1023">
        <v>0</v>
      </c>
      <c r="O197" s="1023">
        <v>0</v>
      </c>
      <c r="P197" s="1023">
        <v>0</v>
      </c>
      <c r="Q197" s="1023">
        <v>0</v>
      </c>
      <c r="R197" s="1023">
        <v>0</v>
      </c>
      <c r="S197" s="1023">
        <v>0</v>
      </c>
      <c r="T197" s="1023">
        <v>0</v>
      </c>
      <c r="U197" s="1023">
        <v>0</v>
      </c>
      <c r="V197" s="1023">
        <v>0</v>
      </c>
      <c r="W197" s="1023">
        <v>0</v>
      </c>
      <c r="X197" s="1023">
        <v>0</v>
      </c>
      <c r="Y197" s="1023">
        <v>0</v>
      </c>
      <c r="Z197" s="1023">
        <v>0</v>
      </c>
      <c r="AA197" s="1023">
        <v>0</v>
      </c>
      <c r="AB197" s="1023">
        <v>0</v>
      </c>
      <c r="AC197" s="1023">
        <v>0</v>
      </c>
      <c r="AD197" s="1023">
        <v>0</v>
      </c>
      <c r="AE197" s="1023">
        <v>0</v>
      </c>
      <c r="AF197" s="1023">
        <v>0</v>
      </c>
      <c r="AG197" s="1023">
        <v>0</v>
      </c>
      <c r="AH197" s="1023">
        <v>0</v>
      </c>
      <c r="AI197" s="1023">
        <v>0</v>
      </c>
      <c r="AJ197" s="1023">
        <v>0</v>
      </c>
      <c r="AK197" s="1023">
        <v>0</v>
      </c>
      <c r="AL197" s="1023">
        <v>0</v>
      </c>
      <c r="AM197" s="1023">
        <v>0</v>
      </c>
      <c r="AN197" s="1023">
        <v>0</v>
      </c>
      <c r="AO197" s="1023">
        <v>0</v>
      </c>
      <c r="AP197" s="1023">
        <v>0</v>
      </c>
      <c r="AQ197" s="1023">
        <v>0</v>
      </c>
      <c r="AR197" s="1023">
        <v>0</v>
      </c>
      <c r="AS197" s="1023">
        <v>0</v>
      </c>
      <c r="AT197" s="1023">
        <v>0</v>
      </c>
      <c r="AU197" s="1023">
        <v>0</v>
      </c>
      <c r="AV197" s="1023">
        <v>0</v>
      </c>
      <c r="AW197" s="1941">
        <f t="shared" si="26"/>
        <v>0</v>
      </c>
      <c r="AX197" s="315"/>
      <c r="AY197" s="7657">
        <v>0</v>
      </c>
      <c r="AZ197" s="315"/>
      <c r="BA197" s="1024"/>
      <c r="BB197" s="1145"/>
      <c r="BC197" s="1145"/>
      <c r="BD197" s="1145"/>
      <c r="BE197" s="1145"/>
      <c r="BF197" s="1145"/>
      <c r="BG197" s="1145"/>
      <c r="BH197" s="1145"/>
    </row>
    <row r="198" spans="1:60">
      <c r="A198" s="983"/>
      <c r="B198" s="203"/>
      <c r="C198" s="7658">
        <v>38</v>
      </c>
      <c r="D198" s="1016"/>
      <c r="E198" s="1034" t="s">
        <v>943</v>
      </c>
      <c r="F198" s="1016"/>
      <c r="G198" s="1016"/>
      <c r="H198" s="1017"/>
      <c r="I198" s="1023">
        <v>0</v>
      </c>
      <c r="J198" s="1023">
        <v>0</v>
      </c>
      <c r="K198" s="1023">
        <v>0</v>
      </c>
      <c r="L198" s="1023">
        <v>0</v>
      </c>
      <c r="M198" s="1023">
        <v>0</v>
      </c>
      <c r="N198" s="1023">
        <v>0</v>
      </c>
      <c r="O198" s="1023">
        <v>0</v>
      </c>
      <c r="P198" s="1023">
        <v>0</v>
      </c>
      <c r="Q198" s="1023">
        <v>0</v>
      </c>
      <c r="R198" s="1023">
        <v>0</v>
      </c>
      <c r="S198" s="1023">
        <v>0</v>
      </c>
      <c r="T198" s="1023">
        <v>0</v>
      </c>
      <c r="U198" s="1023">
        <v>0</v>
      </c>
      <c r="V198" s="1023">
        <v>0</v>
      </c>
      <c r="W198" s="1023">
        <v>0</v>
      </c>
      <c r="X198" s="1023">
        <v>0</v>
      </c>
      <c r="Y198" s="1023">
        <v>0</v>
      </c>
      <c r="Z198" s="1023">
        <v>0</v>
      </c>
      <c r="AA198" s="1023">
        <v>0</v>
      </c>
      <c r="AB198" s="1023">
        <v>0</v>
      </c>
      <c r="AC198" s="1023">
        <v>0</v>
      </c>
      <c r="AD198" s="1023">
        <v>0</v>
      </c>
      <c r="AE198" s="1023">
        <v>0</v>
      </c>
      <c r="AF198" s="1023">
        <v>0</v>
      </c>
      <c r="AG198" s="1023">
        <v>0</v>
      </c>
      <c r="AH198" s="1023">
        <v>0</v>
      </c>
      <c r="AI198" s="1023">
        <v>0</v>
      </c>
      <c r="AJ198" s="1023">
        <v>0</v>
      </c>
      <c r="AK198" s="1023">
        <v>0</v>
      </c>
      <c r="AL198" s="1023">
        <v>0</v>
      </c>
      <c r="AM198" s="1023">
        <v>0</v>
      </c>
      <c r="AN198" s="1023">
        <v>0</v>
      </c>
      <c r="AO198" s="1023">
        <v>0</v>
      </c>
      <c r="AP198" s="1023">
        <v>0</v>
      </c>
      <c r="AQ198" s="1023">
        <v>0</v>
      </c>
      <c r="AR198" s="1023">
        <v>0</v>
      </c>
      <c r="AS198" s="1023">
        <v>0</v>
      </c>
      <c r="AT198" s="1023">
        <v>0</v>
      </c>
      <c r="AU198" s="1023">
        <v>0</v>
      </c>
      <c r="AV198" s="1023">
        <v>0</v>
      </c>
      <c r="AW198" s="1941">
        <f t="shared" si="26"/>
        <v>0</v>
      </c>
      <c r="AX198" s="315"/>
      <c r="AY198" s="7657">
        <v>0</v>
      </c>
      <c r="AZ198" s="315"/>
      <c r="BA198" s="1024"/>
      <c r="BB198" s="1145"/>
      <c r="BC198" s="1145"/>
      <c r="BD198" s="1145"/>
      <c r="BE198" s="1145"/>
      <c r="BF198" s="1145"/>
      <c r="BG198" s="1145"/>
      <c r="BH198" s="1145"/>
    </row>
    <row r="199" spans="1:60">
      <c r="A199" s="983"/>
      <c r="B199" s="203"/>
      <c r="C199" s="7658">
        <v>39</v>
      </c>
      <c r="D199" s="1016"/>
      <c r="E199" s="1034" t="s">
        <v>344</v>
      </c>
      <c r="F199" s="1016"/>
      <c r="G199" s="1016"/>
      <c r="H199" s="1017"/>
      <c r="I199" s="1023">
        <v>0</v>
      </c>
      <c r="J199" s="1023">
        <v>0</v>
      </c>
      <c r="K199" s="1023">
        <v>0</v>
      </c>
      <c r="L199" s="1023">
        <v>0</v>
      </c>
      <c r="M199" s="1023">
        <v>0</v>
      </c>
      <c r="N199" s="1023">
        <v>0</v>
      </c>
      <c r="O199" s="1023">
        <v>0</v>
      </c>
      <c r="P199" s="1023">
        <v>0</v>
      </c>
      <c r="Q199" s="1023">
        <v>0</v>
      </c>
      <c r="R199" s="1023">
        <v>0</v>
      </c>
      <c r="S199" s="1023">
        <v>0</v>
      </c>
      <c r="T199" s="1023">
        <v>0</v>
      </c>
      <c r="U199" s="1023">
        <v>0</v>
      </c>
      <c r="V199" s="1023">
        <v>0</v>
      </c>
      <c r="W199" s="1023">
        <v>0</v>
      </c>
      <c r="X199" s="1023">
        <v>0</v>
      </c>
      <c r="Y199" s="1023">
        <v>0</v>
      </c>
      <c r="Z199" s="1023">
        <v>0</v>
      </c>
      <c r="AA199" s="1023">
        <v>0</v>
      </c>
      <c r="AB199" s="1023">
        <v>0</v>
      </c>
      <c r="AC199" s="1023">
        <v>0</v>
      </c>
      <c r="AD199" s="1023">
        <v>0</v>
      </c>
      <c r="AE199" s="1023">
        <v>0</v>
      </c>
      <c r="AF199" s="1023">
        <v>0</v>
      </c>
      <c r="AG199" s="1023">
        <v>0</v>
      </c>
      <c r="AH199" s="1023">
        <v>0</v>
      </c>
      <c r="AI199" s="1023">
        <v>0</v>
      </c>
      <c r="AJ199" s="1023">
        <v>0</v>
      </c>
      <c r="AK199" s="1023">
        <v>0</v>
      </c>
      <c r="AL199" s="1023">
        <v>0</v>
      </c>
      <c r="AM199" s="1023">
        <v>0</v>
      </c>
      <c r="AN199" s="1023">
        <v>0</v>
      </c>
      <c r="AO199" s="1023">
        <v>0</v>
      </c>
      <c r="AP199" s="1023">
        <v>0</v>
      </c>
      <c r="AQ199" s="1023">
        <v>0</v>
      </c>
      <c r="AR199" s="1023">
        <v>0</v>
      </c>
      <c r="AS199" s="1023">
        <v>0</v>
      </c>
      <c r="AT199" s="1023">
        <v>0</v>
      </c>
      <c r="AU199" s="1023">
        <v>0</v>
      </c>
      <c r="AV199" s="1023">
        <v>0</v>
      </c>
      <c r="AW199" s="1941">
        <f t="shared" si="26"/>
        <v>0</v>
      </c>
      <c r="AX199" s="315"/>
      <c r="AY199" s="7657">
        <v>0</v>
      </c>
      <c r="AZ199" s="315"/>
      <c r="BA199" s="1024"/>
      <c r="BB199" s="1145"/>
      <c r="BC199" s="1145"/>
      <c r="BD199" s="1145"/>
      <c r="BE199" s="1145"/>
      <c r="BF199" s="1145"/>
      <c r="BG199" s="1145"/>
      <c r="BH199" s="1145"/>
    </row>
    <row r="200" spans="1:60">
      <c r="A200" s="983"/>
      <c r="B200" s="203"/>
      <c r="C200" s="7658">
        <v>40</v>
      </c>
      <c r="D200" s="1016"/>
      <c r="E200" s="1034" t="s">
        <v>377</v>
      </c>
      <c r="F200" s="1016"/>
      <c r="G200" s="1016"/>
      <c r="H200" s="1017"/>
      <c r="I200" s="1023">
        <v>0</v>
      </c>
      <c r="J200" s="1023">
        <v>0</v>
      </c>
      <c r="K200" s="1023">
        <v>0</v>
      </c>
      <c r="L200" s="1023">
        <v>0</v>
      </c>
      <c r="M200" s="1023">
        <v>0</v>
      </c>
      <c r="N200" s="1023">
        <v>0</v>
      </c>
      <c r="O200" s="1023">
        <v>0</v>
      </c>
      <c r="P200" s="1023">
        <v>0</v>
      </c>
      <c r="Q200" s="1023">
        <v>0</v>
      </c>
      <c r="R200" s="1023">
        <v>0</v>
      </c>
      <c r="S200" s="1023">
        <v>0</v>
      </c>
      <c r="T200" s="1023">
        <v>0</v>
      </c>
      <c r="U200" s="1023">
        <v>0</v>
      </c>
      <c r="V200" s="1023">
        <v>0</v>
      </c>
      <c r="W200" s="1023">
        <v>0</v>
      </c>
      <c r="X200" s="1023">
        <v>0</v>
      </c>
      <c r="Y200" s="1023">
        <v>0</v>
      </c>
      <c r="Z200" s="1023">
        <v>0</v>
      </c>
      <c r="AA200" s="1023">
        <v>0</v>
      </c>
      <c r="AB200" s="1023">
        <v>0</v>
      </c>
      <c r="AC200" s="1023">
        <v>0</v>
      </c>
      <c r="AD200" s="1023">
        <v>0</v>
      </c>
      <c r="AE200" s="1023">
        <v>0</v>
      </c>
      <c r="AF200" s="1023">
        <v>0</v>
      </c>
      <c r="AG200" s="1023">
        <v>0</v>
      </c>
      <c r="AH200" s="1023">
        <v>0</v>
      </c>
      <c r="AI200" s="1023">
        <v>0</v>
      </c>
      <c r="AJ200" s="1023">
        <v>0</v>
      </c>
      <c r="AK200" s="1023">
        <v>0</v>
      </c>
      <c r="AL200" s="1023">
        <v>0</v>
      </c>
      <c r="AM200" s="1023">
        <v>0</v>
      </c>
      <c r="AN200" s="1023">
        <v>0</v>
      </c>
      <c r="AO200" s="1023">
        <v>0</v>
      </c>
      <c r="AP200" s="1023">
        <v>0</v>
      </c>
      <c r="AQ200" s="1023">
        <v>0</v>
      </c>
      <c r="AR200" s="1023">
        <v>0</v>
      </c>
      <c r="AS200" s="1023">
        <v>0</v>
      </c>
      <c r="AT200" s="1023">
        <v>0</v>
      </c>
      <c r="AU200" s="1023">
        <v>0</v>
      </c>
      <c r="AV200" s="1023">
        <v>0</v>
      </c>
      <c r="AW200" s="1941">
        <f t="shared" si="26"/>
        <v>0</v>
      </c>
      <c r="AX200" s="315"/>
      <c r="AY200" s="7657">
        <v>0</v>
      </c>
      <c r="AZ200" s="315"/>
      <c r="BA200" s="1024"/>
      <c r="BB200" s="1145"/>
      <c r="BC200" s="1145"/>
      <c r="BD200" s="1145"/>
      <c r="BE200" s="1145"/>
      <c r="BF200" s="1145"/>
      <c r="BG200" s="1145"/>
      <c r="BH200" s="1145"/>
    </row>
    <row r="201" spans="1:60">
      <c r="A201" s="983"/>
      <c r="B201" s="203"/>
      <c r="C201" s="7658">
        <v>41</v>
      </c>
      <c r="D201" s="1016"/>
      <c r="E201" s="1034" t="s">
        <v>311</v>
      </c>
      <c r="F201" s="1016"/>
      <c r="G201" s="1016"/>
      <c r="H201" s="1017"/>
      <c r="I201" s="1018">
        <f>SUM(I202:I208)</f>
        <v>0</v>
      </c>
      <c r="J201" s="1018">
        <f t="shared" ref="J201:AV201" si="34">SUM(J202:J208)</f>
        <v>0</v>
      </c>
      <c r="K201" s="1018">
        <f t="shared" si="34"/>
        <v>0</v>
      </c>
      <c r="L201" s="1018">
        <f t="shared" si="34"/>
        <v>0</v>
      </c>
      <c r="M201" s="1018">
        <f t="shared" si="34"/>
        <v>0</v>
      </c>
      <c r="N201" s="1018">
        <f t="shared" si="34"/>
        <v>0</v>
      </c>
      <c r="O201" s="1018">
        <f t="shared" si="34"/>
        <v>0</v>
      </c>
      <c r="P201" s="1018">
        <f t="shared" si="34"/>
        <v>0</v>
      </c>
      <c r="Q201" s="1018">
        <f t="shared" si="34"/>
        <v>0</v>
      </c>
      <c r="R201" s="1018">
        <f t="shared" si="34"/>
        <v>0</v>
      </c>
      <c r="S201" s="1018">
        <f t="shared" si="34"/>
        <v>0</v>
      </c>
      <c r="T201" s="1018">
        <f t="shared" si="34"/>
        <v>0</v>
      </c>
      <c r="U201" s="1018">
        <f t="shared" si="34"/>
        <v>0</v>
      </c>
      <c r="V201" s="1018">
        <f t="shared" si="34"/>
        <v>0</v>
      </c>
      <c r="W201" s="1018">
        <f t="shared" si="34"/>
        <v>0</v>
      </c>
      <c r="X201" s="1018">
        <f t="shared" si="34"/>
        <v>0</v>
      </c>
      <c r="Y201" s="1018">
        <f t="shared" si="34"/>
        <v>0</v>
      </c>
      <c r="Z201" s="1018">
        <f t="shared" si="34"/>
        <v>0</v>
      </c>
      <c r="AA201" s="1018">
        <f t="shared" si="34"/>
        <v>0</v>
      </c>
      <c r="AB201" s="1018">
        <f t="shared" si="34"/>
        <v>0</v>
      </c>
      <c r="AC201" s="1018">
        <f t="shared" si="34"/>
        <v>0</v>
      </c>
      <c r="AD201" s="1018">
        <f t="shared" si="34"/>
        <v>0</v>
      </c>
      <c r="AE201" s="1018">
        <f t="shared" si="34"/>
        <v>0</v>
      </c>
      <c r="AF201" s="1018">
        <f t="shared" si="34"/>
        <v>0</v>
      </c>
      <c r="AG201" s="1018">
        <f t="shared" si="34"/>
        <v>0</v>
      </c>
      <c r="AH201" s="1018">
        <f t="shared" si="34"/>
        <v>0</v>
      </c>
      <c r="AI201" s="1018">
        <f t="shared" si="34"/>
        <v>0</v>
      </c>
      <c r="AJ201" s="1018">
        <f t="shared" si="34"/>
        <v>0</v>
      </c>
      <c r="AK201" s="1018">
        <f t="shared" si="34"/>
        <v>0</v>
      </c>
      <c r="AL201" s="1018">
        <f t="shared" si="34"/>
        <v>0</v>
      </c>
      <c r="AM201" s="1018">
        <f t="shared" si="34"/>
        <v>0</v>
      </c>
      <c r="AN201" s="1018">
        <f t="shared" si="34"/>
        <v>0</v>
      </c>
      <c r="AO201" s="1018">
        <f t="shared" si="34"/>
        <v>0</v>
      </c>
      <c r="AP201" s="1018">
        <f t="shared" si="34"/>
        <v>0</v>
      </c>
      <c r="AQ201" s="1018">
        <f t="shared" si="34"/>
        <v>0</v>
      </c>
      <c r="AR201" s="1018">
        <f t="shared" si="34"/>
        <v>0</v>
      </c>
      <c r="AS201" s="1018">
        <f t="shared" si="34"/>
        <v>0</v>
      </c>
      <c r="AT201" s="1018">
        <f t="shared" si="34"/>
        <v>0</v>
      </c>
      <c r="AU201" s="1018">
        <f t="shared" si="34"/>
        <v>0</v>
      </c>
      <c r="AV201" s="1018">
        <f t="shared" si="34"/>
        <v>0</v>
      </c>
      <c r="AW201" s="1940">
        <f t="shared" si="26"/>
        <v>0</v>
      </c>
      <c r="AX201" s="855"/>
      <c r="AY201" s="7655">
        <f>SUM(AY202:AY208)</f>
        <v>0</v>
      </c>
      <c r="AZ201" s="855"/>
      <c r="BA201" s="1019"/>
      <c r="BB201" s="1039"/>
      <c r="BC201" s="1039"/>
      <c r="BD201" s="1039"/>
      <c r="BE201" s="1039"/>
      <c r="BF201" s="1039"/>
      <c r="BG201" s="1039"/>
      <c r="BH201" s="1039"/>
    </row>
    <row r="202" spans="1:60">
      <c r="A202" s="983"/>
      <c r="B202" s="203"/>
      <c r="C202" s="7659"/>
      <c r="D202" s="1021">
        <v>41.1</v>
      </c>
      <c r="E202" s="1021"/>
      <c r="F202" s="1031" t="s">
        <v>944</v>
      </c>
      <c r="G202" s="1021"/>
      <c r="H202" s="1022"/>
      <c r="I202" s="1023">
        <v>0</v>
      </c>
      <c r="J202" s="1023">
        <v>0</v>
      </c>
      <c r="K202" s="1023">
        <v>0</v>
      </c>
      <c r="L202" s="1023">
        <v>0</v>
      </c>
      <c r="M202" s="1023">
        <v>0</v>
      </c>
      <c r="N202" s="1023">
        <v>0</v>
      </c>
      <c r="O202" s="1023">
        <v>0</v>
      </c>
      <c r="P202" s="1023">
        <v>0</v>
      </c>
      <c r="Q202" s="1023">
        <v>0</v>
      </c>
      <c r="R202" s="1023">
        <v>0</v>
      </c>
      <c r="S202" s="1023">
        <v>0</v>
      </c>
      <c r="T202" s="1023">
        <v>0</v>
      </c>
      <c r="U202" s="1023">
        <v>0</v>
      </c>
      <c r="V202" s="1023">
        <v>0</v>
      </c>
      <c r="W202" s="1023">
        <v>0</v>
      </c>
      <c r="X202" s="1023">
        <v>0</v>
      </c>
      <c r="Y202" s="1023">
        <v>0</v>
      </c>
      <c r="Z202" s="1023">
        <v>0</v>
      </c>
      <c r="AA202" s="1023">
        <v>0</v>
      </c>
      <c r="AB202" s="1023">
        <v>0</v>
      </c>
      <c r="AC202" s="1023">
        <v>0</v>
      </c>
      <c r="AD202" s="1023">
        <v>0</v>
      </c>
      <c r="AE202" s="1023">
        <v>0</v>
      </c>
      <c r="AF202" s="1023">
        <v>0</v>
      </c>
      <c r="AG202" s="1023">
        <v>0</v>
      </c>
      <c r="AH202" s="1023">
        <v>0</v>
      </c>
      <c r="AI202" s="1023">
        <v>0</v>
      </c>
      <c r="AJ202" s="1023">
        <v>0</v>
      </c>
      <c r="AK202" s="1023">
        <v>0</v>
      </c>
      <c r="AL202" s="1023">
        <v>0</v>
      </c>
      <c r="AM202" s="1023">
        <v>0</v>
      </c>
      <c r="AN202" s="1023">
        <v>0</v>
      </c>
      <c r="AO202" s="1023">
        <v>0</v>
      </c>
      <c r="AP202" s="1023">
        <v>0</v>
      </c>
      <c r="AQ202" s="1023">
        <v>0</v>
      </c>
      <c r="AR202" s="1023">
        <v>0</v>
      </c>
      <c r="AS202" s="1023">
        <v>0</v>
      </c>
      <c r="AT202" s="1023">
        <v>0</v>
      </c>
      <c r="AU202" s="1023">
        <v>0</v>
      </c>
      <c r="AV202" s="1023">
        <v>0</v>
      </c>
      <c r="AW202" s="1941">
        <f t="shared" si="26"/>
        <v>0</v>
      </c>
      <c r="AX202" s="315"/>
      <c r="AY202" s="7657">
        <v>0</v>
      </c>
      <c r="AZ202" s="315"/>
      <c r="BA202" s="1024"/>
      <c r="BB202" s="1145"/>
      <c r="BC202" s="1145"/>
      <c r="BD202" s="1145"/>
      <c r="BE202" s="1145"/>
      <c r="BF202" s="1145"/>
      <c r="BG202" s="1145"/>
      <c r="BH202" s="1145"/>
    </row>
    <row r="203" spans="1:60">
      <c r="A203" s="983"/>
      <c r="B203" s="203"/>
      <c r="C203" s="7659"/>
      <c r="D203" s="1021">
        <v>41.2</v>
      </c>
      <c r="E203" s="1021"/>
      <c r="F203" s="1031" t="s">
        <v>945</v>
      </c>
      <c r="G203" s="1021"/>
      <c r="H203" s="1022"/>
      <c r="I203" s="1023">
        <v>0</v>
      </c>
      <c r="J203" s="1023">
        <v>0</v>
      </c>
      <c r="K203" s="1023">
        <v>0</v>
      </c>
      <c r="L203" s="1023">
        <v>0</v>
      </c>
      <c r="M203" s="1023">
        <v>0</v>
      </c>
      <c r="N203" s="1023">
        <v>0</v>
      </c>
      <c r="O203" s="1023">
        <v>0</v>
      </c>
      <c r="P203" s="1023">
        <v>0</v>
      </c>
      <c r="Q203" s="1023">
        <v>0</v>
      </c>
      <c r="R203" s="1023">
        <v>0</v>
      </c>
      <c r="S203" s="1023">
        <v>0</v>
      </c>
      <c r="T203" s="1023">
        <v>0</v>
      </c>
      <c r="U203" s="1023">
        <v>0</v>
      </c>
      <c r="V203" s="1023">
        <v>0</v>
      </c>
      <c r="W203" s="1023">
        <v>0</v>
      </c>
      <c r="X203" s="1023">
        <v>0</v>
      </c>
      <c r="Y203" s="1023">
        <v>0</v>
      </c>
      <c r="Z203" s="1023">
        <v>0</v>
      </c>
      <c r="AA203" s="1023">
        <v>0</v>
      </c>
      <c r="AB203" s="1023">
        <v>0</v>
      </c>
      <c r="AC203" s="1023">
        <v>0</v>
      </c>
      <c r="AD203" s="1023">
        <v>0</v>
      </c>
      <c r="AE203" s="1023">
        <v>0</v>
      </c>
      <c r="AF203" s="1023">
        <v>0</v>
      </c>
      <c r="AG203" s="1023">
        <v>0</v>
      </c>
      <c r="AH203" s="1023">
        <v>0</v>
      </c>
      <c r="AI203" s="1023">
        <v>0</v>
      </c>
      <c r="AJ203" s="1023">
        <v>0</v>
      </c>
      <c r="AK203" s="1023">
        <v>0</v>
      </c>
      <c r="AL203" s="1023">
        <v>0</v>
      </c>
      <c r="AM203" s="1023">
        <v>0</v>
      </c>
      <c r="AN203" s="1023">
        <v>0</v>
      </c>
      <c r="AO203" s="1023">
        <v>0</v>
      </c>
      <c r="AP203" s="1023">
        <v>0</v>
      </c>
      <c r="AQ203" s="1023">
        <v>0</v>
      </c>
      <c r="AR203" s="1023">
        <v>0</v>
      </c>
      <c r="AS203" s="1023">
        <v>0</v>
      </c>
      <c r="AT203" s="1023">
        <v>0</v>
      </c>
      <c r="AU203" s="1023">
        <v>0</v>
      </c>
      <c r="AV203" s="1023">
        <v>0</v>
      </c>
      <c r="AW203" s="1941">
        <f t="shared" si="26"/>
        <v>0</v>
      </c>
      <c r="AX203" s="315"/>
      <c r="AY203" s="7657">
        <v>0</v>
      </c>
      <c r="AZ203" s="315"/>
      <c r="BA203" s="1024"/>
      <c r="BB203" s="1145"/>
      <c r="BC203" s="1145"/>
      <c r="BD203" s="1145"/>
      <c r="BE203" s="1145"/>
      <c r="BF203" s="1145"/>
      <c r="BG203" s="1145"/>
      <c r="BH203" s="1145"/>
    </row>
    <row r="204" spans="1:60">
      <c r="A204" s="983"/>
      <c r="B204" s="203"/>
      <c r="C204" s="7659"/>
      <c r="D204" s="1021">
        <v>41.3</v>
      </c>
      <c r="E204" s="1021"/>
      <c r="F204" s="1031" t="s">
        <v>946</v>
      </c>
      <c r="G204" s="1021"/>
      <c r="H204" s="1022"/>
      <c r="I204" s="1023">
        <v>0</v>
      </c>
      <c r="J204" s="1023">
        <v>0</v>
      </c>
      <c r="K204" s="1023">
        <v>0</v>
      </c>
      <c r="L204" s="1023">
        <v>0</v>
      </c>
      <c r="M204" s="1023">
        <v>0</v>
      </c>
      <c r="N204" s="1023">
        <v>0</v>
      </c>
      <c r="O204" s="1023">
        <v>0</v>
      </c>
      <c r="P204" s="1023">
        <v>0</v>
      </c>
      <c r="Q204" s="1023">
        <v>0</v>
      </c>
      <c r="R204" s="1023">
        <v>0</v>
      </c>
      <c r="S204" s="1023">
        <v>0</v>
      </c>
      <c r="T204" s="1023">
        <v>0</v>
      </c>
      <c r="U204" s="1023">
        <v>0</v>
      </c>
      <c r="V204" s="1023">
        <v>0</v>
      </c>
      <c r="W204" s="1023">
        <v>0</v>
      </c>
      <c r="X204" s="1023">
        <v>0</v>
      </c>
      <c r="Y204" s="1023">
        <v>0</v>
      </c>
      <c r="Z204" s="1023">
        <v>0</v>
      </c>
      <c r="AA204" s="1023">
        <v>0</v>
      </c>
      <c r="AB204" s="1023">
        <v>0</v>
      </c>
      <c r="AC204" s="1023">
        <v>0</v>
      </c>
      <c r="AD204" s="1023">
        <v>0</v>
      </c>
      <c r="AE204" s="1023">
        <v>0</v>
      </c>
      <c r="AF204" s="1023">
        <v>0</v>
      </c>
      <c r="AG204" s="1023">
        <v>0</v>
      </c>
      <c r="AH204" s="1023">
        <v>0</v>
      </c>
      <c r="AI204" s="1023">
        <v>0</v>
      </c>
      <c r="AJ204" s="1023">
        <v>0</v>
      </c>
      <c r="AK204" s="1023">
        <v>0</v>
      </c>
      <c r="AL204" s="1023">
        <v>0</v>
      </c>
      <c r="AM204" s="1023">
        <v>0</v>
      </c>
      <c r="AN204" s="1023">
        <v>0</v>
      </c>
      <c r="AO204" s="1023">
        <v>0</v>
      </c>
      <c r="AP204" s="1023">
        <v>0</v>
      </c>
      <c r="AQ204" s="1023">
        <v>0</v>
      </c>
      <c r="AR204" s="1023">
        <v>0</v>
      </c>
      <c r="AS204" s="1023">
        <v>0</v>
      </c>
      <c r="AT204" s="1023">
        <v>0</v>
      </c>
      <c r="AU204" s="1023">
        <v>0</v>
      </c>
      <c r="AV204" s="1023">
        <v>0</v>
      </c>
      <c r="AW204" s="1941">
        <f t="shared" si="26"/>
        <v>0</v>
      </c>
      <c r="AX204" s="315"/>
      <c r="AY204" s="7657">
        <v>0</v>
      </c>
      <c r="AZ204" s="315"/>
      <c r="BA204" s="1024"/>
      <c r="BB204" s="1145"/>
      <c r="BC204" s="1145"/>
      <c r="BD204" s="1145"/>
      <c r="BE204" s="1145"/>
      <c r="BF204" s="1145"/>
      <c r="BG204" s="1145"/>
      <c r="BH204" s="1145"/>
    </row>
    <row r="205" spans="1:60">
      <c r="A205" s="983"/>
      <c r="B205" s="203"/>
      <c r="C205" s="7659"/>
      <c r="D205" s="1021">
        <v>41.4</v>
      </c>
      <c r="E205" s="1021"/>
      <c r="F205" s="1031" t="s">
        <v>947</v>
      </c>
      <c r="G205" s="1021"/>
      <c r="H205" s="1022"/>
      <c r="I205" s="1023">
        <v>0</v>
      </c>
      <c r="J205" s="1023">
        <v>0</v>
      </c>
      <c r="K205" s="1023">
        <v>0</v>
      </c>
      <c r="L205" s="1023">
        <v>0</v>
      </c>
      <c r="M205" s="1023">
        <v>0</v>
      </c>
      <c r="N205" s="1023">
        <v>0</v>
      </c>
      <c r="O205" s="1023">
        <v>0</v>
      </c>
      <c r="P205" s="1023">
        <v>0</v>
      </c>
      <c r="Q205" s="1023">
        <v>0</v>
      </c>
      <c r="R205" s="1023">
        <v>0</v>
      </c>
      <c r="S205" s="1023">
        <v>0</v>
      </c>
      <c r="T205" s="1023">
        <v>0</v>
      </c>
      <c r="U205" s="1023">
        <v>0</v>
      </c>
      <c r="V205" s="1023">
        <v>0</v>
      </c>
      <c r="W205" s="1023">
        <v>0</v>
      </c>
      <c r="X205" s="1023">
        <v>0</v>
      </c>
      <c r="Y205" s="1023">
        <v>0</v>
      </c>
      <c r="Z205" s="1023">
        <v>0</v>
      </c>
      <c r="AA205" s="1023">
        <v>0</v>
      </c>
      <c r="AB205" s="1023">
        <v>0</v>
      </c>
      <c r="AC205" s="1023">
        <v>0</v>
      </c>
      <c r="AD205" s="1023">
        <v>0</v>
      </c>
      <c r="AE205" s="1023">
        <v>0</v>
      </c>
      <c r="AF205" s="1023">
        <v>0</v>
      </c>
      <c r="AG205" s="1023">
        <v>0</v>
      </c>
      <c r="AH205" s="1023">
        <v>0</v>
      </c>
      <c r="AI205" s="1023">
        <v>0</v>
      </c>
      <c r="AJ205" s="1023">
        <v>0</v>
      </c>
      <c r="AK205" s="1023">
        <v>0</v>
      </c>
      <c r="AL205" s="1023">
        <v>0</v>
      </c>
      <c r="AM205" s="1023">
        <v>0</v>
      </c>
      <c r="AN205" s="1023">
        <v>0</v>
      </c>
      <c r="AO205" s="1023">
        <v>0</v>
      </c>
      <c r="AP205" s="1023">
        <v>0</v>
      </c>
      <c r="AQ205" s="1023">
        <v>0</v>
      </c>
      <c r="AR205" s="1023">
        <v>0</v>
      </c>
      <c r="AS205" s="1023">
        <v>0</v>
      </c>
      <c r="AT205" s="1023">
        <v>0</v>
      </c>
      <c r="AU205" s="1023">
        <v>0</v>
      </c>
      <c r="AV205" s="1023">
        <v>0</v>
      </c>
      <c r="AW205" s="1941">
        <f t="shared" si="26"/>
        <v>0</v>
      </c>
      <c r="AX205" s="315"/>
      <c r="AY205" s="7657">
        <v>0</v>
      </c>
      <c r="AZ205" s="315"/>
      <c r="BA205" s="1024"/>
      <c r="BB205" s="1145"/>
      <c r="BC205" s="1145"/>
      <c r="BD205" s="1145"/>
      <c r="BE205" s="1145"/>
      <c r="BF205" s="1145"/>
      <c r="BG205" s="1145"/>
      <c r="BH205" s="1145"/>
    </row>
    <row r="206" spans="1:60">
      <c r="A206" s="983"/>
      <c r="B206" s="203"/>
      <c r="C206" s="7659"/>
      <c r="D206" s="1021">
        <v>41.5</v>
      </c>
      <c r="E206" s="1021"/>
      <c r="F206" s="1031" t="s">
        <v>948</v>
      </c>
      <c r="G206" s="1021"/>
      <c r="H206" s="1022"/>
      <c r="I206" s="1023">
        <v>0</v>
      </c>
      <c r="J206" s="1023">
        <v>0</v>
      </c>
      <c r="K206" s="1023">
        <v>0</v>
      </c>
      <c r="L206" s="1023">
        <v>0</v>
      </c>
      <c r="M206" s="1023">
        <v>0</v>
      </c>
      <c r="N206" s="1023">
        <v>0</v>
      </c>
      <c r="O206" s="1023">
        <v>0</v>
      </c>
      <c r="P206" s="1023">
        <v>0</v>
      </c>
      <c r="Q206" s="1023">
        <v>0</v>
      </c>
      <c r="R206" s="1023">
        <v>0</v>
      </c>
      <c r="S206" s="1023">
        <v>0</v>
      </c>
      <c r="T206" s="1023">
        <v>0</v>
      </c>
      <c r="U206" s="1023">
        <v>0</v>
      </c>
      <c r="V206" s="1023">
        <v>0</v>
      </c>
      <c r="W206" s="1023">
        <v>0</v>
      </c>
      <c r="X206" s="1023">
        <v>0</v>
      </c>
      <c r="Y206" s="1023">
        <v>0</v>
      </c>
      <c r="Z206" s="1023">
        <v>0</v>
      </c>
      <c r="AA206" s="1023">
        <v>0</v>
      </c>
      <c r="AB206" s="1023">
        <v>0</v>
      </c>
      <c r="AC206" s="1023">
        <v>0</v>
      </c>
      <c r="AD206" s="1023">
        <v>0</v>
      </c>
      <c r="AE206" s="1023">
        <v>0</v>
      </c>
      <c r="AF206" s="1023">
        <v>0</v>
      </c>
      <c r="AG206" s="1023">
        <v>0</v>
      </c>
      <c r="AH206" s="1023">
        <v>0</v>
      </c>
      <c r="AI206" s="1023">
        <v>0</v>
      </c>
      <c r="AJ206" s="1023">
        <v>0</v>
      </c>
      <c r="AK206" s="1023">
        <v>0</v>
      </c>
      <c r="AL206" s="1023">
        <v>0</v>
      </c>
      <c r="AM206" s="1023">
        <v>0</v>
      </c>
      <c r="AN206" s="1023">
        <v>0</v>
      </c>
      <c r="AO206" s="1023">
        <v>0</v>
      </c>
      <c r="AP206" s="1023">
        <v>0</v>
      </c>
      <c r="AQ206" s="1023">
        <v>0</v>
      </c>
      <c r="AR206" s="1023">
        <v>0</v>
      </c>
      <c r="AS206" s="1023">
        <v>0</v>
      </c>
      <c r="AT206" s="1023">
        <v>0</v>
      </c>
      <c r="AU206" s="1023">
        <v>0</v>
      </c>
      <c r="AV206" s="1023">
        <v>0</v>
      </c>
      <c r="AW206" s="1941">
        <f t="shared" si="26"/>
        <v>0</v>
      </c>
      <c r="AX206" s="315"/>
      <c r="AY206" s="7657">
        <v>0</v>
      </c>
      <c r="AZ206" s="315"/>
      <c r="BA206" s="1024"/>
      <c r="BB206" s="1145"/>
      <c r="BC206" s="1145"/>
      <c r="BD206" s="1145"/>
      <c r="BE206" s="1145"/>
      <c r="BF206" s="1145"/>
      <c r="BG206" s="1145"/>
      <c r="BH206" s="1145"/>
    </row>
    <row r="207" spans="1:60">
      <c r="A207" s="983"/>
      <c r="B207" s="203"/>
      <c r="C207" s="7659"/>
      <c r="D207" s="1021">
        <v>41.6</v>
      </c>
      <c r="E207" s="1021"/>
      <c r="F207" s="1031" t="s">
        <v>949</v>
      </c>
      <c r="G207" s="1021"/>
      <c r="H207" s="1022"/>
      <c r="I207" s="1023">
        <v>0</v>
      </c>
      <c r="J207" s="1023">
        <v>0</v>
      </c>
      <c r="K207" s="1023">
        <v>0</v>
      </c>
      <c r="L207" s="1023">
        <v>0</v>
      </c>
      <c r="M207" s="1023">
        <v>0</v>
      </c>
      <c r="N207" s="1023">
        <v>0</v>
      </c>
      <c r="O207" s="1023">
        <v>0</v>
      </c>
      <c r="P207" s="1023">
        <v>0</v>
      </c>
      <c r="Q207" s="1023">
        <v>0</v>
      </c>
      <c r="R207" s="1023">
        <v>0</v>
      </c>
      <c r="S207" s="1023">
        <v>0</v>
      </c>
      <c r="T207" s="1023">
        <v>0</v>
      </c>
      <c r="U207" s="1023">
        <v>0</v>
      </c>
      <c r="V207" s="1023">
        <v>0</v>
      </c>
      <c r="W207" s="1023">
        <v>0</v>
      </c>
      <c r="X207" s="1023">
        <v>0</v>
      </c>
      <c r="Y207" s="1023">
        <v>0</v>
      </c>
      <c r="Z207" s="1023">
        <v>0</v>
      </c>
      <c r="AA207" s="1023">
        <v>0</v>
      </c>
      <c r="AB207" s="1023">
        <v>0</v>
      </c>
      <c r="AC207" s="1023">
        <v>0</v>
      </c>
      <c r="AD207" s="1023">
        <v>0</v>
      </c>
      <c r="AE207" s="1023">
        <v>0</v>
      </c>
      <c r="AF207" s="1023">
        <v>0</v>
      </c>
      <c r="AG207" s="1023">
        <v>0</v>
      </c>
      <c r="AH207" s="1023">
        <v>0</v>
      </c>
      <c r="AI207" s="1023">
        <v>0</v>
      </c>
      <c r="AJ207" s="1023">
        <v>0</v>
      </c>
      <c r="AK207" s="1023">
        <v>0</v>
      </c>
      <c r="AL207" s="1023">
        <v>0</v>
      </c>
      <c r="AM207" s="1023">
        <v>0</v>
      </c>
      <c r="AN207" s="1023">
        <v>0</v>
      </c>
      <c r="AO207" s="1023">
        <v>0</v>
      </c>
      <c r="AP207" s="1023">
        <v>0</v>
      </c>
      <c r="AQ207" s="1023">
        <v>0</v>
      </c>
      <c r="AR207" s="1023">
        <v>0</v>
      </c>
      <c r="AS207" s="1023">
        <v>0</v>
      </c>
      <c r="AT207" s="1023">
        <v>0</v>
      </c>
      <c r="AU207" s="1023">
        <v>0</v>
      </c>
      <c r="AV207" s="1023">
        <v>0</v>
      </c>
      <c r="AW207" s="1941">
        <f t="shared" ref="AW207:AW255" si="35">SUM(I207:AV207)</f>
        <v>0</v>
      </c>
      <c r="AX207" s="315"/>
      <c r="AY207" s="7657">
        <v>0</v>
      </c>
      <c r="AZ207" s="315"/>
      <c r="BA207" s="1024"/>
      <c r="BB207" s="1145"/>
      <c r="BC207" s="1145"/>
      <c r="BD207" s="1145"/>
      <c r="BE207" s="1145"/>
      <c r="BF207" s="1145"/>
      <c r="BG207" s="1145"/>
      <c r="BH207" s="1145"/>
    </row>
    <row r="208" spans="1:60">
      <c r="A208" s="983"/>
      <c r="B208" s="203"/>
      <c r="C208" s="7659"/>
      <c r="D208" s="1021">
        <v>41.7</v>
      </c>
      <c r="E208" s="1021"/>
      <c r="F208" s="1031" t="s">
        <v>950</v>
      </c>
      <c r="G208" s="1021"/>
      <c r="H208" s="1022"/>
      <c r="I208" s="1023">
        <v>0</v>
      </c>
      <c r="J208" s="1023">
        <v>0</v>
      </c>
      <c r="K208" s="1023">
        <v>0</v>
      </c>
      <c r="L208" s="1023">
        <v>0</v>
      </c>
      <c r="M208" s="1023">
        <v>0</v>
      </c>
      <c r="N208" s="1023">
        <v>0</v>
      </c>
      <c r="O208" s="1023">
        <v>0</v>
      </c>
      <c r="P208" s="1023">
        <v>0</v>
      </c>
      <c r="Q208" s="1023">
        <v>0</v>
      </c>
      <c r="R208" s="1023">
        <v>0</v>
      </c>
      <c r="S208" s="1023">
        <v>0</v>
      </c>
      <c r="T208" s="1023">
        <v>0</v>
      </c>
      <c r="U208" s="1023">
        <v>0</v>
      </c>
      <c r="V208" s="1023">
        <v>0</v>
      </c>
      <c r="W208" s="1023">
        <v>0</v>
      </c>
      <c r="X208" s="1023">
        <v>0</v>
      </c>
      <c r="Y208" s="1023">
        <v>0</v>
      </c>
      <c r="Z208" s="1023">
        <v>0</v>
      </c>
      <c r="AA208" s="1023">
        <v>0</v>
      </c>
      <c r="AB208" s="1023">
        <v>0</v>
      </c>
      <c r="AC208" s="1023">
        <v>0</v>
      </c>
      <c r="AD208" s="1023">
        <v>0</v>
      </c>
      <c r="AE208" s="1023">
        <v>0</v>
      </c>
      <c r="AF208" s="1023">
        <v>0</v>
      </c>
      <c r="AG208" s="1023">
        <v>0</v>
      </c>
      <c r="AH208" s="1023">
        <v>0</v>
      </c>
      <c r="AI208" s="1023">
        <v>0</v>
      </c>
      <c r="AJ208" s="1023">
        <v>0</v>
      </c>
      <c r="AK208" s="1023">
        <v>0</v>
      </c>
      <c r="AL208" s="1023">
        <v>0</v>
      </c>
      <c r="AM208" s="1023">
        <v>0</v>
      </c>
      <c r="AN208" s="1023">
        <v>0</v>
      </c>
      <c r="AO208" s="1023">
        <v>0</v>
      </c>
      <c r="AP208" s="1023">
        <v>0</v>
      </c>
      <c r="AQ208" s="1023">
        <v>0</v>
      </c>
      <c r="AR208" s="1023">
        <v>0</v>
      </c>
      <c r="AS208" s="1023">
        <v>0</v>
      </c>
      <c r="AT208" s="1023">
        <v>0</v>
      </c>
      <c r="AU208" s="1023">
        <v>0</v>
      </c>
      <c r="AV208" s="1023">
        <v>0</v>
      </c>
      <c r="AW208" s="1941">
        <f t="shared" si="35"/>
        <v>0</v>
      </c>
      <c r="AX208" s="315"/>
      <c r="AY208" s="7657">
        <v>0</v>
      </c>
      <c r="AZ208" s="315"/>
      <c r="BA208" s="1024"/>
      <c r="BB208" s="1145"/>
      <c r="BC208" s="1145"/>
      <c r="BD208" s="1145"/>
      <c r="BE208" s="1145"/>
      <c r="BF208" s="1145"/>
      <c r="BG208" s="1145"/>
      <c r="BH208" s="1145"/>
    </row>
    <row r="209" spans="1:60">
      <c r="A209" s="983"/>
      <c r="B209" s="203"/>
      <c r="C209" s="7658">
        <v>42</v>
      </c>
      <c r="D209" s="1016"/>
      <c r="E209" s="1034" t="s">
        <v>347</v>
      </c>
      <c r="F209" s="1016"/>
      <c r="G209" s="1016"/>
      <c r="H209" s="1017"/>
      <c r="I209" s="1018">
        <f>SUM(I210:I215)</f>
        <v>0</v>
      </c>
      <c r="J209" s="1018">
        <f t="shared" ref="J209:AV209" si="36">SUM(J210:J215)</f>
        <v>0</v>
      </c>
      <c r="K209" s="1018">
        <f t="shared" si="36"/>
        <v>0</v>
      </c>
      <c r="L209" s="1018">
        <f t="shared" si="36"/>
        <v>0</v>
      </c>
      <c r="M209" s="1018">
        <f t="shared" si="36"/>
        <v>0</v>
      </c>
      <c r="N209" s="1018">
        <f t="shared" si="36"/>
        <v>0</v>
      </c>
      <c r="O209" s="1018">
        <f t="shared" si="36"/>
        <v>0</v>
      </c>
      <c r="P209" s="1018">
        <f t="shared" si="36"/>
        <v>0</v>
      </c>
      <c r="Q209" s="1018">
        <f t="shared" si="36"/>
        <v>0</v>
      </c>
      <c r="R209" s="1018">
        <f t="shared" si="36"/>
        <v>0</v>
      </c>
      <c r="S209" s="1018">
        <f t="shared" si="36"/>
        <v>0</v>
      </c>
      <c r="T209" s="1018">
        <f t="shared" si="36"/>
        <v>0</v>
      </c>
      <c r="U209" s="1018">
        <f t="shared" si="36"/>
        <v>0</v>
      </c>
      <c r="V209" s="1018">
        <f t="shared" si="36"/>
        <v>0</v>
      </c>
      <c r="W209" s="1018">
        <f t="shared" si="36"/>
        <v>0</v>
      </c>
      <c r="X209" s="1018">
        <f t="shared" si="36"/>
        <v>0</v>
      </c>
      <c r="Y209" s="1018">
        <f t="shared" si="36"/>
        <v>0</v>
      </c>
      <c r="Z209" s="1018">
        <f t="shared" si="36"/>
        <v>0</v>
      </c>
      <c r="AA209" s="1018">
        <f t="shared" si="36"/>
        <v>0</v>
      </c>
      <c r="AB209" s="1018">
        <f t="shared" si="36"/>
        <v>0</v>
      </c>
      <c r="AC209" s="1018">
        <f t="shared" si="36"/>
        <v>0</v>
      </c>
      <c r="AD209" s="1018">
        <f t="shared" si="36"/>
        <v>0</v>
      </c>
      <c r="AE209" s="1018">
        <f t="shared" si="36"/>
        <v>0</v>
      </c>
      <c r="AF209" s="1018">
        <f t="shared" si="36"/>
        <v>0</v>
      </c>
      <c r="AG209" s="1018">
        <f t="shared" si="36"/>
        <v>0</v>
      </c>
      <c r="AH209" s="1018">
        <f t="shared" si="36"/>
        <v>0</v>
      </c>
      <c r="AI209" s="1018">
        <f t="shared" si="36"/>
        <v>0</v>
      </c>
      <c r="AJ209" s="1018">
        <f t="shared" si="36"/>
        <v>0</v>
      </c>
      <c r="AK209" s="1018">
        <f t="shared" si="36"/>
        <v>0</v>
      </c>
      <c r="AL209" s="1018">
        <f t="shared" si="36"/>
        <v>0</v>
      </c>
      <c r="AM209" s="1018">
        <f t="shared" si="36"/>
        <v>0</v>
      </c>
      <c r="AN209" s="1018">
        <f t="shared" si="36"/>
        <v>0</v>
      </c>
      <c r="AO209" s="1018">
        <f t="shared" si="36"/>
        <v>0</v>
      </c>
      <c r="AP209" s="1018">
        <f t="shared" si="36"/>
        <v>0</v>
      </c>
      <c r="AQ209" s="1018">
        <f t="shared" si="36"/>
        <v>0</v>
      </c>
      <c r="AR209" s="1018">
        <f t="shared" si="36"/>
        <v>0</v>
      </c>
      <c r="AS209" s="1018">
        <f t="shared" si="36"/>
        <v>0</v>
      </c>
      <c r="AT209" s="1018">
        <f t="shared" si="36"/>
        <v>0</v>
      </c>
      <c r="AU209" s="1018">
        <f t="shared" si="36"/>
        <v>0</v>
      </c>
      <c r="AV209" s="1018">
        <f t="shared" si="36"/>
        <v>0</v>
      </c>
      <c r="AW209" s="1940">
        <f t="shared" si="35"/>
        <v>0</v>
      </c>
      <c r="AX209" s="855"/>
      <c r="AY209" s="7655">
        <f>SUM(AY210:AY215)</f>
        <v>0</v>
      </c>
      <c r="AZ209" s="855"/>
      <c r="BA209" s="1019"/>
      <c r="BB209" s="1039"/>
      <c r="BC209" s="1039"/>
      <c r="BD209" s="1039"/>
      <c r="BE209" s="1039"/>
      <c r="BF209" s="1039"/>
      <c r="BG209" s="1039"/>
      <c r="BH209" s="1039"/>
    </row>
    <row r="210" spans="1:60">
      <c r="A210" s="983"/>
      <c r="B210" s="203"/>
      <c r="C210" s="7659"/>
      <c r="D210" s="1021">
        <v>42.1</v>
      </c>
      <c r="E210" s="1021"/>
      <c r="F210" s="1031" t="s">
        <v>951</v>
      </c>
      <c r="G210" s="1021"/>
      <c r="H210" s="1022"/>
      <c r="I210" s="1023">
        <v>0</v>
      </c>
      <c r="J210" s="1023">
        <v>0</v>
      </c>
      <c r="K210" s="1023">
        <v>0</v>
      </c>
      <c r="L210" s="1023">
        <v>0</v>
      </c>
      <c r="M210" s="1023">
        <v>0</v>
      </c>
      <c r="N210" s="1023">
        <v>0</v>
      </c>
      <c r="O210" s="1023">
        <v>0</v>
      </c>
      <c r="P210" s="1023">
        <v>0</v>
      </c>
      <c r="Q210" s="1023">
        <v>0</v>
      </c>
      <c r="R210" s="1023">
        <v>0</v>
      </c>
      <c r="S210" s="1023">
        <v>0</v>
      </c>
      <c r="T210" s="1023">
        <v>0</v>
      </c>
      <c r="U210" s="1023">
        <v>0</v>
      </c>
      <c r="V210" s="1023">
        <v>0</v>
      </c>
      <c r="W210" s="1023">
        <v>0</v>
      </c>
      <c r="X210" s="1023">
        <v>0</v>
      </c>
      <c r="Y210" s="1023">
        <v>0</v>
      </c>
      <c r="Z210" s="1023">
        <v>0</v>
      </c>
      <c r="AA210" s="1023">
        <v>0</v>
      </c>
      <c r="AB210" s="1023">
        <v>0</v>
      </c>
      <c r="AC210" s="1023">
        <v>0</v>
      </c>
      <c r="AD210" s="1023">
        <v>0</v>
      </c>
      <c r="AE210" s="1023">
        <v>0</v>
      </c>
      <c r="AF210" s="1023">
        <v>0</v>
      </c>
      <c r="AG210" s="1023">
        <v>0</v>
      </c>
      <c r="AH210" s="1023">
        <v>0</v>
      </c>
      <c r="AI210" s="1023">
        <v>0</v>
      </c>
      <c r="AJ210" s="1023">
        <v>0</v>
      </c>
      <c r="AK210" s="1023">
        <v>0</v>
      </c>
      <c r="AL210" s="1023">
        <v>0</v>
      </c>
      <c r="AM210" s="1023">
        <v>0</v>
      </c>
      <c r="AN210" s="1023">
        <v>0</v>
      </c>
      <c r="AO210" s="1023">
        <v>0</v>
      </c>
      <c r="AP210" s="1023">
        <v>0</v>
      </c>
      <c r="AQ210" s="1023">
        <v>0</v>
      </c>
      <c r="AR210" s="1023">
        <v>0</v>
      </c>
      <c r="AS210" s="1023">
        <v>0</v>
      </c>
      <c r="AT210" s="1023">
        <v>0</v>
      </c>
      <c r="AU210" s="1023">
        <v>0</v>
      </c>
      <c r="AV210" s="1023">
        <v>0</v>
      </c>
      <c r="AW210" s="1941">
        <f t="shared" si="35"/>
        <v>0</v>
      </c>
      <c r="AX210" s="315"/>
      <c r="AY210" s="7657">
        <v>0</v>
      </c>
      <c r="AZ210" s="315"/>
      <c r="BA210" s="1024"/>
      <c r="BB210" s="1145"/>
      <c r="BC210" s="1145"/>
      <c r="BD210" s="1145"/>
      <c r="BE210" s="1145"/>
      <c r="BF210" s="1145"/>
      <c r="BG210" s="1145"/>
      <c r="BH210" s="1145"/>
    </row>
    <row r="211" spans="1:60">
      <c r="A211" s="983"/>
      <c r="B211" s="203"/>
      <c r="C211" s="7659"/>
      <c r="D211" s="1021">
        <v>42.2</v>
      </c>
      <c r="E211" s="1021"/>
      <c r="F211" s="1031" t="s">
        <v>952</v>
      </c>
      <c r="G211" s="1021"/>
      <c r="H211" s="1022"/>
      <c r="I211" s="1023">
        <v>0</v>
      </c>
      <c r="J211" s="1023">
        <v>0</v>
      </c>
      <c r="K211" s="1023">
        <v>0</v>
      </c>
      <c r="L211" s="1023">
        <v>0</v>
      </c>
      <c r="M211" s="1023">
        <v>0</v>
      </c>
      <c r="N211" s="1023">
        <v>0</v>
      </c>
      <c r="O211" s="1023">
        <v>0</v>
      </c>
      <c r="P211" s="1023">
        <v>0</v>
      </c>
      <c r="Q211" s="1023">
        <v>0</v>
      </c>
      <c r="R211" s="1023">
        <v>0</v>
      </c>
      <c r="S211" s="1023">
        <v>0</v>
      </c>
      <c r="T211" s="1023">
        <v>0</v>
      </c>
      <c r="U211" s="1023">
        <v>0</v>
      </c>
      <c r="V211" s="1023">
        <v>0</v>
      </c>
      <c r="W211" s="1023">
        <v>0</v>
      </c>
      <c r="X211" s="1023">
        <v>0</v>
      </c>
      <c r="Y211" s="1023">
        <v>0</v>
      </c>
      <c r="Z211" s="1023">
        <v>0</v>
      </c>
      <c r="AA211" s="1023">
        <v>0</v>
      </c>
      <c r="AB211" s="1023">
        <v>0</v>
      </c>
      <c r="AC211" s="1023">
        <v>0</v>
      </c>
      <c r="AD211" s="1023">
        <v>0</v>
      </c>
      <c r="AE211" s="1023">
        <v>0</v>
      </c>
      <c r="AF211" s="1023">
        <v>0</v>
      </c>
      <c r="AG211" s="1023">
        <v>0</v>
      </c>
      <c r="AH211" s="1023">
        <v>0</v>
      </c>
      <c r="AI211" s="1023">
        <v>0</v>
      </c>
      <c r="AJ211" s="1023">
        <v>0</v>
      </c>
      <c r="AK211" s="1023">
        <v>0</v>
      </c>
      <c r="AL211" s="1023">
        <v>0</v>
      </c>
      <c r="AM211" s="1023">
        <v>0</v>
      </c>
      <c r="AN211" s="1023">
        <v>0</v>
      </c>
      <c r="AO211" s="1023">
        <v>0</v>
      </c>
      <c r="AP211" s="1023">
        <v>0</v>
      </c>
      <c r="AQ211" s="1023">
        <v>0</v>
      </c>
      <c r="AR211" s="1023">
        <v>0</v>
      </c>
      <c r="AS211" s="1023">
        <v>0</v>
      </c>
      <c r="AT211" s="1023">
        <v>0</v>
      </c>
      <c r="AU211" s="1023">
        <v>0</v>
      </c>
      <c r="AV211" s="1023">
        <v>0</v>
      </c>
      <c r="AW211" s="1941">
        <f t="shared" si="35"/>
        <v>0</v>
      </c>
      <c r="AX211" s="315"/>
      <c r="AY211" s="7657">
        <v>0</v>
      </c>
      <c r="AZ211" s="315"/>
      <c r="BA211" s="1024"/>
      <c r="BB211" s="1145"/>
      <c r="BC211" s="1145"/>
      <c r="BD211" s="1145"/>
      <c r="BE211" s="1145"/>
      <c r="BF211" s="1145"/>
      <c r="BG211" s="1145"/>
      <c r="BH211" s="1145"/>
    </row>
    <row r="212" spans="1:60">
      <c r="A212" s="983"/>
      <c r="B212" s="203"/>
      <c r="C212" s="7659"/>
      <c r="D212" s="1021">
        <v>42.3</v>
      </c>
      <c r="E212" s="1021"/>
      <c r="F212" s="1031" t="s">
        <v>953</v>
      </c>
      <c r="G212" s="1021"/>
      <c r="H212" s="1022"/>
      <c r="I212" s="1023">
        <v>0</v>
      </c>
      <c r="J212" s="1023">
        <v>0</v>
      </c>
      <c r="K212" s="1023">
        <v>0</v>
      </c>
      <c r="L212" s="1023">
        <v>0</v>
      </c>
      <c r="M212" s="1023">
        <v>0</v>
      </c>
      <c r="N212" s="1023">
        <v>0</v>
      </c>
      <c r="O212" s="1023">
        <v>0</v>
      </c>
      <c r="P212" s="1023">
        <v>0</v>
      </c>
      <c r="Q212" s="1023">
        <v>0</v>
      </c>
      <c r="R212" s="1023">
        <v>0</v>
      </c>
      <c r="S212" s="1023">
        <v>0</v>
      </c>
      <c r="T212" s="1023">
        <v>0</v>
      </c>
      <c r="U212" s="1023">
        <v>0</v>
      </c>
      <c r="V212" s="1023">
        <v>0</v>
      </c>
      <c r="W212" s="1023">
        <v>0</v>
      </c>
      <c r="X212" s="1023">
        <v>0</v>
      </c>
      <c r="Y212" s="1023">
        <v>0</v>
      </c>
      <c r="Z212" s="1023">
        <v>0</v>
      </c>
      <c r="AA212" s="1023">
        <v>0</v>
      </c>
      <c r="AB212" s="1023">
        <v>0</v>
      </c>
      <c r="AC212" s="1023">
        <v>0</v>
      </c>
      <c r="AD212" s="1023">
        <v>0</v>
      </c>
      <c r="AE212" s="1023">
        <v>0</v>
      </c>
      <c r="AF212" s="1023">
        <v>0</v>
      </c>
      <c r="AG212" s="1023">
        <v>0</v>
      </c>
      <c r="AH212" s="1023">
        <v>0</v>
      </c>
      <c r="AI212" s="1023">
        <v>0</v>
      </c>
      <c r="AJ212" s="1023">
        <v>0</v>
      </c>
      <c r="AK212" s="1023">
        <v>0</v>
      </c>
      <c r="AL212" s="1023">
        <v>0</v>
      </c>
      <c r="AM212" s="1023">
        <v>0</v>
      </c>
      <c r="AN212" s="1023">
        <v>0</v>
      </c>
      <c r="AO212" s="1023">
        <v>0</v>
      </c>
      <c r="AP212" s="1023">
        <v>0</v>
      </c>
      <c r="AQ212" s="1023">
        <v>0</v>
      </c>
      <c r="AR212" s="1023">
        <v>0</v>
      </c>
      <c r="AS212" s="1023">
        <v>0</v>
      </c>
      <c r="AT212" s="1023">
        <v>0</v>
      </c>
      <c r="AU212" s="1023">
        <v>0</v>
      </c>
      <c r="AV212" s="1023">
        <v>0</v>
      </c>
      <c r="AW212" s="1941">
        <f t="shared" si="35"/>
        <v>0</v>
      </c>
      <c r="AX212" s="315"/>
      <c r="AY212" s="7657">
        <v>0</v>
      </c>
      <c r="AZ212" s="315"/>
      <c r="BA212" s="1024"/>
      <c r="BB212" s="1145"/>
      <c r="BC212" s="1145"/>
      <c r="BD212" s="1145"/>
      <c r="BE212" s="1145"/>
      <c r="BF212" s="1145"/>
      <c r="BG212" s="1145"/>
      <c r="BH212" s="1145"/>
    </row>
    <row r="213" spans="1:60">
      <c r="A213" s="983"/>
      <c r="B213" s="203"/>
      <c r="C213" s="7659"/>
      <c r="D213" s="1021">
        <v>42.4</v>
      </c>
      <c r="E213" s="1021"/>
      <c r="F213" s="1031" t="s">
        <v>954</v>
      </c>
      <c r="G213" s="1021"/>
      <c r="H213" s="1022"/>
      <c r="I213" s="1023">
        <v>0</v>
      </c>
      <c r="J213" s="1023">
        <v>0</v>
      </c>
      <c r="K213" s="1023">
        <v>0</v>
      </c>
      <c r="L213" s="1023">
        <v>0</v>
      </c>
      <c r="M213" s="1023">
        <v>0</v>
      </c>
      <c r="N213" s="1023">
        <v>0</v>
      </c>
      <c r="O213" s="1023">
        <v>0</v>
      </c>
      <c r="P213" s="1023">
        <v>0</v>
      </c>
      <c r="Q213" s="1023">
        <v>0</v>
      </c>
      <c r="R213" s="1023">
        <v>0</v>
      </c>
      <c r="S213" s="1023">
        <v>0</v>
      </c>
      <c r="T213" s="1023">
        <v>0</v>
      </c>
      <c r="U213" s="1023">
        <v>0</v>
      </c>
      <c r="V213" s="1023">
        <v>0</v>
      </c>
      <c r="W213" s="1023">
        <v>0</v>
      </c>
      <c r="X213" s="1023">
        <v>0</v>
      </c>
      <c r="Y213" s="1023">
        <v>0</v>
      </c>
      <c r="Z213" s="1023">
        <v>0</v>
      </c>
      <c r="AA213" s="1023">
        <v>0</v>
      </c>
      <c r="AB213" s="1023">
        <v>0</v>
      </c>
      <c r="AC213" s="1023">
        <v>0</v>
      </c>
      <c r="AD213" s="1023">
        <v>0</v>
      </c>
      <c r="AE213" s="1023">
        <v>0</v>
      </c>
      <c r="AF213" s="1023">
        <v>0</v>
      </c>
      <c r="AG213" s="1023">
        <v>0</v>
      </c>
      <c r="AH213" s="1023">
        <v>0</v>
      </c>
      <c r="AI213" s="1023">
        <v>0</v>
      </c>
      <c r="AJ213" s="1023">
        <v>0</v>
      </c>
      <c r="AK213" s="1023">
        <v>0</v>
      </c>
      <c r="AL213" s="1023">
        <v>0</v>
      </c>
      <c r="AM213" s="1023">
        <v>0</v>
      </c>
      <c r="AN213" s="1023">
        <v>0</v>
      </c>
      <c r="AO213" s="1023">
        <v>0</v>
      </c>
      <c r="AP213" s="1023">
        <v>0</v>
      </c>
      <c r="AQ213" s="1023">
        <v>0</v>
      </c>
      <c r="AR213" s="1023">
        <v>0</v>
      </c>
      <c r="AS213" s="1023">
        <v>0</v>
      </c>
      <c r="AT213" s="1023">
        <v>0</v>
      </c>
      <c r="AU213" s="1023">
        <v>0</v>
      </c>
      <c r="AV213" s="1023">
        <v>0</v>
      </c>
      <c r="AW213" s="1941">
        <f t="shared" si="35"/>
        <v>0</v>
      </c>
      <c r="AX213" s="315"/>
      <c r="AY213" s="7657">
        <v>0</v>
      </c>
      <c r="AZ213" s="315"/>
      <c r="BA213" s="1024"/>
      <c r="BB213" s="1145"/>
      <c r="BC213" s="1145"/>
      <c r="BD213" s="1145"/>
      <c r="BE213" s="1145"/>
      <c r="BF213" s="1145"/>
      <c r="BG213" s="1145"/>
      <c r="BH213" s="1145"/>
    </row>
    <row r="214" spans="1:60">
      <c r="A214" s="983"/>
      <c r="B214" s="203"/>
      <c r="C214" s="7659"/>
      <c r="D214" s="1021">
        <v>42.5</v>
      </c>
      <c r="E214" s="1021"/>
      <c r="F214" s="1031" t="s">
        <v>955</v>
      </c>
      <c r="G214" s="1021"/>
      <c r="H214" s="1022"/>
      <c r="I214" s="1023">
        <v>0</v>
      </c>
      <c r="J214" s="1023">
        <v>0</v>
      </c>
      <c r="K214" s="1023">
        <v>0</v>
      </c>
      <c r="L214" s="1023">
        <v>0</v>
      </c>
      <c r="M214" s="1023">
        <v>0</v>
      </c>
      <c r="N214" s="1023">
        <v>0</v>
      </c>
      <c r="O214" s="1023">
        <v>0</v>
      </c>
      <c r="P214" s="1023">
        <v>0</v>
      </c>
      <c r="Q214" s="1023">
        <v>0</v>
      </c>
      <c r="R214" s="1023">
        <v>0</v>
      </c>
      <c r="S214" s="1023">
        <v>0</v>
      </c>
      <c r="T214" s="1023">
        <v>0</v>
      </c>
      <c r="U214" s="1023">
        <v>0</v>
      </c>
      <c r="V214" s="1023">
        <v>0</v>
      </c>
      <c r="W214" s="1023">
        <v>0</v>
      </c>
      <c r="X214" s="1023">
        <v>0</v>
      </c>
      <c r="Y214" s="1023">
        <v>0</v>
      </c>
      <c r="Z214" s="1023">
        <v>0</v>
      </c>
      <c r="AA214" s="1023">
        <v>0</v>
      </c>
      <c r="AB214" s="1023">
        <v>0</v>
      </c>
      <c r="AC214" s="1023">
        <v>0</v>
      </c>
      <c r="AD214" s="1023">
        <v>0</v>
      </c>
      <c r="AE214" s="1023">
        <v>0</v>
      </c>
      <c r="AF214" s="1023">
        <v>0</v>
      </c>
      <c r="AG214" s="1023">
        <v>0</v>
      </c>
      <c r="AH214" s="1023">
        <v>0</v>
      </c>
      <c r="AI214" s="1023">
        <v>0</v>
      </c>
      <c r="AJ214" s="1023">
        <v>0</v>
      </c>
      <c r="AK214" s="1023">
        <v>0</v>
      </c>
      <c r="AL214" s="1023">
        <v>0</v>
      </c>
      <c r="AM214" s="1023">
        <v>0</v>
      </c>
      <c r="AN214" s="1023">
        <v>0</v>
      </c>
      <c r="AO214" s="1023">
        <v>0</v>
      </c>
      <c r="AP214" s="1023">
        <v>0</v>
      </c>
      <c r="AQ214" s="1023">
        <v>0</v>
      </c>
      <c r="AR214" s="1023">
        <v>0</v>
      </c>
      <c r="AS214" s="1023">
        <v>0</v>
      </c>
      <c r="AT214" s="1023">
        <v>0</v>
      </c>
      <c r="AU214" s="1023">
        <v>0</v>
      </c>
      <c r="AV214" s="1023">
        <v>0</v>
      </c>
      <c r="AW214" s="1941">
        <f t="shared" si="35"/>
        <v>0</v>
      </c>
      <c r="AX214" s="315"/>
      <c r="AY214" s="7657">
        <v>0</v>
      </c>
      <c r="AZ214" s="315"/>
      <c r="BA214" s="1024"/>
      <c r="BB214" s="1145"/>
      <c r="BC214" s="1145"/>
      <c r="BD214" s="1145"/>
      <c r="BE214" s="1145"/>
      <c r="BF214" s="1145"/>
      <c r="BG214" s="1145"/>
      <c r="BH214" s="1145"/>
    </row>
    <row r="215" spans="1:60">
      <c r="A215" s="983"/>
      <c r="B215" s="203"/>
      <c r="C215" s="7659"/>
      <c r="D215" s="1021">
        <v>42.6</v>
      </c>
      <c r="E215" s="1021"/>
      <c r="F215" s="1031" t="s">
        <v>350</v>
      </c>
      <c r="G215" s="1021"/>
      <c r="H215" s="1022"/>
      <c r="I215" s="1023">
        <v>0</v>
      </c>
      <c r="J215" s="1023">
        <v>0</v>
      </c>
      <c r="K215" s="1023">
        <v>0</v>
      </c>
      <c r="L215" s="1023">
        <v>0</v>
      </c>
      <c r="M215" s="1023">
        <v>0</v>
      </c>
      <c r="N215" s="1023">
        <v>0</v>
      </c>
      <c r="O215" s="1023">
        <v>0</v>
      </c>
      <c r="P215" s="1023">
        <v>0</v>
      </c>
      <c r="Q215" s="1023">
        <v>0</v>
      </c>
      <c r="R215" s="1023">
        <v>0</v>
      </c>
      <c r="S215" s="1023">
        <v>0</v>
      </c>
      <c r="T215" s="1023">
        <v>0</v>
      </c>
      <c r="U215" s="1023">
        <v>0</v>
      </c>
      <c r="V215" s="1023">
        <v>0</v>
      </c>
      <c r="W215" s="1023">
        <v>0</v>
      </c>
      <c r="X215" s="1023">
        <v>0</v>
      </c>
      <c r="Y215" s="1023">
        <v>0</v>
      </c>
      <c r="Z215" s="1023">
        <v>0</v>
      </c>
      <c r="AA215" s="1023">
        <v>0</v>
      </c>
      <c r="AB215" s="1023">
        <v>0</v>
      </c>
      <c r="AC215" s="1023">
        <v>0</v>
      </c>
      <c r="AD215" s="1023">
        <v>0</v>
      </c>
      <c r="AE215" s="1023">
        <v>0</v>
      </c>
      <c r="AF215" s="1023">
        <v>0</v>
      </c>
      <c r="AG215" s="1023">
        <v>0</v>
      </c>
      <c r="AH215" s="1023">
        <v>0</v>
      </c>
      <c r="AI215" s="1023">
        <v>0</v>
      </c>
      <c r="AJ215" s="1023">
        <v>0</v>
      </c>
      <c r="AK215" s="1023">
        <v>0</v>
      </c>
      <c r="AL215" s="1023">
        <v>0</v>
      </c>
      <c r="AM215" s="1023">
        <v>0</v>
      </c>
      <c r="AN215" s="1023">
        <v>0</v>
      </c>
      <c r="AO215" s="1023">
        <v>0</v>
      </c>
      <c r="AP215" s="1023">
        <v>0</v>
      </c>
      <c r="AQ215" s="1023">
        <v>0</v>
      </c>
      <c r="AR215" s="1023">
        <v>0</v>
      </c>
      <c r="AS215" s="1023">
        <v>0</v>
      </c>
      <c r="AT215" s="1023">
        <v>0</v>
      </c>
      <c r="AU215" s="1023">
        <v>0</v>
      </c>
      <c r="AV215" s="1023">
        <v>0</v>
      </c>
      <c r="AW215" s="1941">
        <f t="shared" si="35"/>
        <v>0</v>
      </c>
      <c r="AX215" s="315"/>
      <c r="AY215" s="7657">
        <v>0</v>
      </c>
      <c r="AZ215" s="315"/>
      <c r="BA215" s="1024"/>
      <c r="BB215" s="1145"/>
      <c r="BC215" s="1145"/>
      <c r="BD215" s="1145"/>
      <c r="BE215" s="1145"/>
      <c r="BF215" s="1145"/>
      <c r="BG215" s="1145"/>
      <c r="BH215" s="1145"/>
    </row>
    <row r="216" spans="1:60">
      <c r="A216" s="983"/>
      <c r="B216" s="203"/>
      <c r="C216" s="7658">
        <v>43</v>
      </c>
      <c r="D216" s="1016"/>
      <c r="E216" s="1034" t="s">
        <v>956</v>
      </c>
      <c r="F216" s="1016"/>
      <c r="G216" s="1016"/>
      <c r="H216" s="1017"/>
      <c r="I216" s="1023">
        <v>0</v>
      </c>
      <c r="J216" s="1023">
        <v>0</v>
      </c>
      <c r="K216" s="1023">
        <v>0</v>
      </c>
      <c r="L216" s="1023">
        <v>0</v>
      </c>
      <c r="M216" s="1023">
        <v>0</v>
      </c>
      <c r="N216" s="1023">
        <v>0</v>
      </c>
      <c r="O216" s="1023">
        <v>0</v>
      </c>
      <c r="P216" s="1023">
        <v>0</v>
      </c>
      <c r="Q216" s="1023">
        <v>0</v>
      </c>
      <c r="R216" s="1023">
        <v>0</v>
      </c>
      <c r="S216" s="1023">
        <v>0</v>
      </c>
      <c r="T216" s="1023">
        <v>0</v>
      </c>
      <c r="U216" s="1023">
        <v>0</v>
      </c>
      <c r="V216" s="1023">
        <v>0</v>
      </c>
      <c r="W216" s="1023">
        <v>0</v>
      </c>
      <c r="X216" s="1023">
        <v>0</v>
      </c>
      <c r="Y216" s="1023">
        <v>0</v>
      </c>
      <c r="Z216" s="1023">
        <v>0</v>
      </c>
      <c r="AA216" s="1023">
        <v>0</v>
      </c>
      <c r="AB216" s="1023">
        <v>0</v>
      </c>
      <c r="AC216" s="1023">
        <v>0</v>
      </c>
      <c r="AD216" s="1023">
        <v>0</v>
      </c>
      <c r="AE216" s="1023">
        <v>0</v>
      </c>
      <c r="AF216" s="1023">
        <v>0</v>
      </c>
      <c r="AG216" s="1023">
        <v>0</v>
      </c>
      <c r="AH216" s="1023">
        <v>0</v>
      </c>
      <c r="AI216" s="1023">
        <v>0</v>
      </c>
      <c r="AJ216" s="1023">
        <v>0</v>
      </c>
      <c r="AK216" s="1023">
        <v>0</v>
      </c>
      <c r="AL216" s="1023">
        <v>0</v>
      </c>
      <c r="AM216" s="1023">
        <v>0</v>
      </c>
      <c r="AN216" s="1023">
        <v>0</v>
      </c>
      <c r="AO216" s="1023">
        <v>0</v>
      </c>
      <c r="AP216" s="1023">
        <v>0</v>
      </c>
      <c r="AQ216" s="1023">
        <v>0</v>
      </c>
      <c r="AR216" s="1023">
        <v>0</v>
      </c>
      <c r="AS216" s="1023">
        <v>0</v>
      </c>
      <c r="AT216" s="1023">
        <v>0</v>
      </c>
      <c r="AU216" s="1023">
        <v>0</v>
      </c>
      <c r="AV216" s="1023">
        <v>0</v>
      </c>
      <c r="AW216" s="1941">
        <f t="shared" si="35"/>
        <v>0</v>
      </c>
      <c r="AX216" s="315"/>
      <c r="AY216" s="7657">
        <v>0</v>
      </c>
      <c r="AZ216" s="315"/>
      <c r="BA216" s="1024"/>
      <c r="BB216" s="1145"/>
      <c r="BC216" s="1145"/>
      <c r="BD216" s="1145"/>
      <c r="BE216" s="1145"/>
      <c r="BF216" s="1145"/>
      <c r="BG216" s="1145"/>
      <c r="BH216" s="1145"/>
    </row>
    <row r="217" spans="1:60">
      <c r="A217" s="983"/>
      <c r="B217" s="203"/>
      <c r="C217" s="7658">
        <v>44</v>
      </c>
      <c r="D217" s="1016"/>
      <c r="E217" s="1034" t="s">
        <v>356</v>
      </c>
      <c r="F217" s="1016"/>
      <c r="G217" s="1016"/>
      <c r="H217" s="1017"/>
      <c r="I217" s="1023">
        <v>0</v>
      </c>
      <c r="J217" s="1023">
        <v>0</v>
      </c>
      <c r="K217" s="1023">
        <v>0</v>
      </c>
      <c r="L217" s="1023">
        <v>0</v>
      </c>
      <c r="M217" s="1023">
        <v>0</v>
      </c>
      <c r="N217" s="1023">
        <v>0</v>
      </c>
      <c r="O217" s="1023">
        <v>0</v>
      </c>
      <c r="P217" s="1023">
        <v>0</v>
      </c>
      <c r="Q217" s="1023">
        <v>0</v>
      </c>
      <c r="R217" s="1023">
        <v>0</v>
      </c>
      <c r="S217" s="1023">
        <v>0</v>
      </c>
      <c r="T217" s="1023">
        <v>0</v>
      </c>
      <c r="U217" s="1023">
        <v>0</v>
      </c>
      <c r="V217" s="1023">
        <v>0</v>
      </c>
      <c r="W217" s="1023">
        <v>0</v>
      </c>
      <c r="X217" s="1023">
        <v>0</v>
      </c>
      <c r="Y217" s="1023">
        <v>0</v>
      </c>
      <c r="Z217" s="1023">
        <v>0</v>
      </c>
      <c r="AA217" s="1023">
        <v>0</v>
      </c>
      <c r="AB217" s="1023">
        <v>0</v>
      </c>
      <c r="AC217" s="1023">
        <v>0</v>
      </c>
      <c r="AD217" s="1023">
        <v>0</v>
      </c>
      <c r="AE217" s="1023">
        <v>0</v>
      </c>
      <c r="AF217" s="1023">
        <v>0</v>
      </c>
      <c r="AG217" s="1023">
        <v>0</v>
      </c>
      <c r="AH217" s="1023">
        <v>0</v>
      </c>
      <c r="AI217" s="1023">
        <v>0</v>
      </c>
      <c r="AJ217" s="1023">
        <v>0</v>
      </c>
      <c r="AK217" s="1023">
        <v>0</v>
      </c>
      <c r="AL217" s="1023">
        <v>0</v>
      </c>
      <c r="AM217" s="1023">
        <v>0</v>
      </c>
      <c r="AN217" s="1023">
        <v>0</v>
      </c>
      <c r="AO217" s="1023">
        <v>0</v>
      </c>
      <c r="AP217" s="1023">
        <v>0</v>
      </c>
      <c r="AQ217" s="1023">
        <v>0</v>
      </c>
      <c r="AR217" s="1023">
        <v>0</v>
      </c>
      <c r="AS217" s="1023">
        <v>0</v>
      </c>
      <c r="AT217" s="1023">
        <v>0</v>
      </c>
      <c r="AU217" s="1023">
        <v>0</v>
      </c>
      <c r="AV217" s="1023">
        <v>0</v>
      </c>
      <c r="AW217" s="1941">
        <f t="shared" si="35"/>
        <v>0</v>
      </c>
      <c r="AX217" s="315"/>
      <c r="AY217" s="7657">
        <v>0</v>
      </c>
      <c r="AZ217" s="315"/>
      <c r="BA217" s="1024"/>
      <c r="BB217" s="1145"/>
      <c r="BC217" s="1145"/>
      <c r="BD217" s="1145"/>
      <c r="BE217" s="1145"/>
      <c r="BF217" s="1145"/>
      <c r="BG217" s="1145"/>
      <c r="BH217" s="1145"/>
    </row>
    <row r="218" spans="1:60">
      <c r="A218" s="983"/>
      <c r="B218" s="203"/>
      <c r="C218" s="7658">
        <v>45</v>
      </c>
      <c r="D218" s="1016"/>
      <c r="E218" s="1034" t="s">
        <v>957</v>
      </c>
      <c r="F218" s="1016"/>
      <c r="G218" s="1016"/>
      <c r="H218" s="1017"/>
      <c r="I218" s="1023">
        <v>0</v>
      </c>
      <c r="J218" s="1023">
        <v>0</v>
      </c>
      <c r="K218" s="1023">
        <v>0</v>
      </c>
      <c r="L218" s="1023">
        <v>0</v>
      </c>
      <c r="M218" s="1023">
        <v>0</v>
      </c>
      <c r="N218" s="1023">
        <v>0</v>
      </c>
      <c r="O218" s="1023">
        <v>0</v>
      </c>
      <c r="P218" s="1023">
        <v>0</v>
      </c>
      <c r="Q218" s="1023">
        <v>0</v>
      </c>
      <c r="R218" s="1023">
        <v>0</v>
      </c>
      <c r="S218" s="1023">
        <v>0</v>
      </c>
      <c r="T218" s="1023">
        <v>0</v>
      </c>
      <c r="U218" s="1023">
        <v>0</v>
      </c>
      <c r="V218" s="1023">
        <v>0</v>
      </c>
      <c r="W218" s="1023">
        <v>0</v>
      </c>
      <c r="X218" s="1023">
        <v>0</v>
      </c>
      <c r="Y218" s="1023">
        <v>0</v>
      </c>
      <c r="Z218" s="1023">
        <v>0</v>
      </c>
      <c r="AA218" s="1023">
        <v>0</v>
      </c>
      <c r="AB218" s="1023">
        <v>0</v>
      </c>
      <c r="AC218" s="1023">
        <v>0</v>
      </c>
      <c r="AD218" s="1023">
        <v>0</v>
      </c>
      <c r="AE218" s="1023">
        <v>0</v>
      </c>
      <c r="AF218" s="1023">
        <v>0</v>
      </c>
      <c r="AG218" s="1023">
        <v>0</v>
      </c>
      <c r="AH218" s="1023">
        <v>0</v>
      </c>
      <c r="AI218" s="1023">
        <v>0</v>
      </c>
      <c r="AJ218" s="1023">
        <v>0</v>
      </c>
      <c r="AK218" s="1023">
        <v>0</v>
      </c>
      <c r="AL218" s="1023">
        <v>0</v>
      </c>
      <c r="AM218" s="1023">
        <v>0</v>
      </c>
      <c r="AN218" s="1023">
        <v>0</v>
      </c>
      <c r="AO218" s="1023">
        <v>0</v>
      </c>
      <c r="AP218" s="1023">
        <v>0</v>
      </c>
      <c r="AQ218" s="1023">
        <v>0</v>
      </c>
      <c r="AR218" s="1023">
        <v>0</v>
      </c>
      <c r="AS218" s="1023">
        <v>0</v>
      </c>
      <c r="AT218" s="1023">
        <v>0</v>
      </c>
      <c r="AU218" s="1023">
        <v>0</v>
      </c>
      <c r="AV218" s="1023">
        <v>0</v>
      </c>
      <c r="AW218" s="1941">
        <f t="shared" si="35"/>
        <v>0</v>
      </c>
      <c r="AX218" s="315"/>
      <c r="AY218" s="7657">
        <v>0</v>
      </c>
      <c r="AZ218" s="315"/>
      <c r="BA218" s="1024"/>
      <c r="BB218" s="1145"/>
      <c r="BC218" s="1145"/>
      <c r="BD218" s="1145"/>
      <c r="BE218" s="1145"/>
      <c r="BF218" s="1145"/>
      <c r="BG218" s="1145"/>
      <c r="BH218" s="1145"/>
    </row>
    <row r="219" spans="1:60">
      <c r="A219" s="983"/>
      <c r="B219" s="203"/>
      <c r="C219" s="7658">
        <v>46</v>
      </c>
      <c r="D219" s="1016"/>
      <c r="E219" s="1034" t="s">
        <v>323</v>
      </c>
      <c r="F219" s="1016"/>
      <c r="G219" s="1016"/>
      <c r="H219" s="1017"/>
      <c r="I219" s="1018">
        <f>SUM(I220:I222)</f>
        <v>0</v>
      </c>
      <c r="J219" s="1018">
        <f t="shared" ref="J219:AV219" si="37">SUM(J220:J222)</f>
        <v>0</v>
      </c>
      <c r="K219" s="1018">
        <f t="shared" si="37"/>
        <v>0</v>
      </c>
      <c r="L219" s="1018">
        <f t="shared" si="37"/>
        <v>0</v>
      </c>
      <c r="M219" s="1018">
        <f t="shared" si="37"/>
        <v>0</v>
      </c>
      <c r="N219" s="1018">
        <f t="shared" si="37"/>
        <v>0</v>
      </c>
      <c r="O219" s="1018">
        <f t="shared" si="37"/>
        <v>0</v>
      </c>
      <c r="P219" s="1018">
        <f t="shared" si="37"/>
        <v>0</v>
      </c>
      <c r="Q219" s="1018">
        <f t="shared" si="37"/>
        <v>0</v>
      </c>
      <c r="R219" s="1018">
        <f t="shared" si="37"/>
        <v>0</v>
      </c>
      <c r="S219" s="1018">
        <f t="shared" si="37"/>
        <v>0</v>
      </c>
      <c r="T219" s="1018">
        <f t="shared" si="37"/>
        <v>0</v>
      </c>
      <c r="U219" s="1018">
        <f t="shared" si="37"/>
        <v>0</v>
      </c>
      <c r="V219" s="1018">
        <f t="shared" si="37"/>
        <v>0</v>
      </c>
      <c r="W219" s="1018">
        <f t="shared" si="37"/>
        <v>0</v>
      </c>
      <c r="X219" s="1018">
        <f t="shared" si="37"/>
        <v>0</v>
      </c>
      <c r="Y219" s="1018">
        <f t="shared" si="37"/>
        <v>0</v>
      </c>
      <c r="Z219" s="1018">
        <f t="shared" si="37"/>
        <v>0</v>
      </c>
      <c r="AA219" s="1018">
        <f t="shared" si="37"/>
        <v>0</v>
      </c>
      <c r="AB219" s="1018">
        <f t="shared" si="37"/>
        <v>0</v>
      </c>
      <c r="AC219" s="1018">
        <f t="shared" si="37"/>
        <v>0</v>
      </c>
      <c r="AD219" s="1018">
        <f t="shared" si="37"/>
        <v>0</v>
      </c>
      <c r="AE219" s="1018">
        <f t="shared" si="37"/>
        <v>0</v>
      </c>
      <c r="AF219" s="1018">
        <f t="shared" si="37"/>
        <v>0</v>
      </c>
      <c r="AG219" s="1018">
        <f t="shared" si="37"/>
        <v>0</v>
      </c>
      <c r="AH219" s="1018">
        <f t="shared" si="37"/>
        <v>0</v>
      </c>
      <c r="AI219" s="1018">
        <f t="shared" si="37"/>
        <v>0</v>
      </c>
      <c r="AJ219" s="1018">
        <f t="shared" si="37"/>
        <v>0</v>
      </c>
      <c r="AK219" s="1018">
        <f t="shared" si="37"/>
        <v>0</v>
      </c>
      <c r="AL219" s="1018">
        <f t="shared" si="37"/>
        <v>0</v>
      </c>
      <c r="AM219" s="1018">
        <f t="shared" si="37"/>
        <v>0</v>
      </c>
      <c r="AN219" s="1018">
        <f t="shared" si="37"/>
        <v>0</v>
      </c>
      <c r="AO219" s="1018">
        <f t="shared" si="37"/>
        <v>0</v>
      </c>
      <c r="AP219" s="1018">
        <f t="shared" si="37"/>
        <v>0</v>
      </c>
      <c r="AQ219" s="1018">
        <f t="shared" si="37"/>
        <v>0</v>
      </c>
      <c r="AR219" s="1018">
        <f t="shared" si="37"/>
        <v>0</v>
      </c>
      <c r="AS219" s="1018">
        <f t="shared" si="37"/>
        <v>0</v>
      </c>
      <c r="AT219" s="1018">
        <f t="shared" si="37"/>
        <v>0</v>
      </c>
      <c r="AU219" s="1018">
        <f t="shared" si="37"/>
        <v>0</v>
      </c>
      <c r="AV219" s="1018">
        <f t="shared" si="37"/>
        <v>0</v>
      </c>
      <c r="AW219" s="1940">
        <f t="shared" si="35"/>
        <v>0</v>
      </c>
      <c r="AX219" s="855"/>
      <c r="AY219" s="7655">
        <f>SUM(AY220:AY222)</f>
        <v>0</v>
      </c>
      <c r="AZ219" s="855"/>
      <c r="BA219" s="1019"/>
      <c r="BB219" s="1039"/>
      <c r="BC219" s="1039"/>
      <c r="BD219" s="1039"/>
      <c r="BE219" s="1039"/>
      <c r="BF219" s="1039"/>
      <c r="BG219" s="1039"/>
      <c r="BH219" s="1039"/>
    </row>
    <row r="220" spans="1:60">
      <c r="A220" s="983"/>
      <c r="B220" s="203"/>
      <c r="C220" s="7659"/>
      <c r="D220" s="1021">
        <v>46.1</v>
      </c>
      <c r="E220" s="1021"/>
      <c r="F220" s="1031" t="s">
        <v>958</v>
      </c>
      <c r="G220" s="1021"/>
      <c r="H220" s="1022"/>
      <c r="I220" s="1023">
        <v>0</v>
      </c>
      <c r="J220" s="1023">
        <v>0</v>
      </c>
      <c r="K220" s="1023">
        <v>0</v>
      </c>
      <c r="L220" s="1023">
        <v>0</v>
      </c>
      <c r="M220" s="1023">
        <v>0</v>
      </c>
      <c r="N220" s="1023">
        <v>0</v>
      </c>
      <c r="O220" s="1023">
        <v>0</v>
      </c>
      <c r="P220" s="1023">
        <v>0</v>
      </c>
      <c r="Q220" s="1023">
        <v>0</v>
      </c>
      <c r="R220" s="1023">
        <v>0</v>
      </c>
      <c r="S220" s="1023">
        <v>0</v>
      </c>
      <c r="T220" s="1023">
        <v>0</v>
      </c>
      <c r="U220" s="1023">
        <v>0</v>
      </c>
      <c r="V220" s="1023">
        <v>0</v>
      </c>
      <c r="W220" s="1023">
        <v>0</v>
      </c>
      <c r="X220" s="1023">
        <v>0</v>
      </c>
      <c r="Y220" s="1023">
        <v>0</v>
      </c>
      <c r="Z220" s="1023">
        <v>0</v>
      </c>
      <c r="AA220" s="1023">
        <v>0</v>
      </c>
      <c r="AB220" s="1023">
        <v>0</v>
      </c>
      <c r="AC220" s="1023">
        <v>0</v>
      </c>
      <c r="AD220" s="1023">
        <v>0</v>
      </c>
      <c r="AE220" s="1023">
        <v>0</v>
      </c>
      <c r="AF220" s="1023">
        <v>0</v>
      </c>
      <c r="AG220" s="1023">
        <v>0</v>
      </c>
      <c r="AH220" s="1023">
        <v>0</v>
      </c>
      <c r="AI220" s="1023">
        <v>0</v>
      </c>
      <c r="AJ220" s="1023">
        <v>0</v>
      </c>
      <c r="AK220" s="1023">
        <v>0</v>
      </c>
      <c r="AL220" s="1023">
        <v>0</v>
      </c>
      <c r="AM220" s="1023">
        <v>0</v>
      </c>
      <c r="AN220" s="1023">
        <v>0</v>
      </c>
      <c r="AO220" s="1023">
        <v>0</v>
      </c>
      <c r="AP220" s="1023">
        <v>0</v>
      </c>
      <c r="AQ220" s="1023">
        <v>0</v>
      </c>
      <c r="AR220" s="1023">
        <v>0</v>
      </c>
      <c r="AS220" s="1023">
        <v>0</v>
      </c>
      <c r="AT220" s="1023">
        <v>0</v>
      </c>
      <c r="AU220" s="1023">
        <v>0</v>
      </c>
      <c r="AV220" s="1023">
        <v>0</v>
      </c>
      <c r="AW220" s="1941">
        <f t="shared" si="35"/>
        <v>0</v>
      </c>
      <c r="AX220" s="315"/>
      <c r="AY220" s="7657">
        <v>0</v>
      </c>
      <c r="AZ220" s="315"/>
      <c r="BA220" s="1024"/>
      <c r="BB220" s="1145"/>
      <c r="BC220" s="1145"/>
      <c r="BD220" s="1145"/>
      <c r="BE220" s="1145"/>
      <c r="BF220" s="1145"/>
      <c r="BG220" s="1145"/>
      <c r="BH220" s="1145"/>
    </row>
    <row r="221" spans="1:60">
      <c r="A221" s="983"/>
      <c r="B221" s="203"/>
      <c r="C221" s="7659"/>
      <c r="D221" s="1021">
        <v>46.2</v>
      </c>
      <c r="E221" s="1021"/>
      <c r="F221" s="1031" t="s">
        <v>959</v>
      </c>
      <c r="G221" s="1021"/>
      <c r="H221" s="1022"/>
      <c r="I221" s="1023">
        <v>0</v>
      </c>
      <c r="J221" s="1023">
        <v>0</v>
      </c>
      <c r="K221" s="1023">
        <v>0</v>
      </c>
      <c r="L221" s="1023">
        <v>0</v>
      </c>
      <c r="M221" s="1023">
        <v>0</v>
      </c>
      <c r="N221" s="1023">
        <v>0</v>
      </c>
      <c r="O221" s="1023">
        <v>0</v>
      </c>
      <c r="P221" s="1023">
        <v>0</v>
      </c>
      <c r="Q221" s="1023">
        <v>0</v>
      </c>
      <c r="R221" s="1023">
        <v>0</v>
      </c>
      <c r="S221" s="1023">
        <v>0</v>
      </c>
      <c r="T221" s="1023">
        <v>0</v>
      </c>
      <c r="U221" s="1023">
        <v>0</v>
      </c>
      <c r="V221" s="1023">
        <v>0</v>
      </c>
      <c r="W221" s="1023">
        <v>0</v>
      </c>
      <c r="X221" s="1023">
        <v>0</v>
      </c>
      <c r="Y221" s="1023">
        <v>0</v>
      </c>
      <c r="Z221" s="1023">
        <v>0</v>
      </c>
      <c r="AA221" s="1023">
        <v>0</v>
      </c>
      <c r="AB221" s="1023">
        <v>0</v>
      </c>
      <c r="AC221" s="1023">
        <v>0</v>
      </c>
      <c r="AD221" s="1023">
        <v>0</v>
      </c>
      <c r="AE221" s="1023">
        <v>0</v>
      </c>
      <c r="AF221" s="1023">
        <v>0</v>
      </c>
      <c r="AG221" s="1023">
        <v>0</v>
      </c>
      <c r="AH221" s="1023">
        <v>0</v>
      </c>
      <c r="AI221" s="1023">
        <v>0</v>
      </c>
      <c r="AJ221" s="1023">
        <v>0</v>
      </c>
      <c r="AK221" s="1023">
        <v>0</v>
      </c>
      <c r="AL221" s="1023">
        <v>0</v>
      </c>
      <c r="AM221" s="1023">
        <v>0</v>
      </c>
      <c r="AN221" s="1023">
        <v>0</v>
      </c>
      <c r="AO221" s="1023">
        <v>0</v>
      </c>
      <c r="AP221" s="1023">
        <v>0</v>
      </c>
      <c r="AQ221" s="1023">
        <v>0</v>
      </c>
      <c r="AR221" s="1023">
        <v>0</v>
      </c>
      <c r="AS221" s="1023">
        <v>0</v>
      </c>
      <c r="AT221" s="1023">
        <v>0</v>
      </c>
      <c r="AU221" s="1023">
        <v>0</v>
      </c>
      <c r="AV221" s="1023">
        <v>0</v>
      </c>
      <c r="AW221" s="1941">
        <f t="shared" si="35"/>
        <v>0</v>
      </c>
      <c r="AX221" s="315"/>
      <c r="AY221" s="7657">
        <v>0</v>
      </c>
      <c r="AZ221" s="315"/>
      <c r="BA221" s="1024"/>
      <c r="BB221" s="1145"/>
      <c r="BC221" s="1145"/>
      <c r="BD221" s="1145"/>
      <c r="BE221" s="1145"/>
      <c r="BF221" s="1145"/>
      <c r="BG221" s="1145"/>
      <c r="BH221" s="1145"/>
    </row>
    <row r="222" spans="1:60">
      <c r="A222" s="983"/>
      <c r="B222" s="203"/>
      <c r="C222" s="7659"/>
      <c r="D222" s="1021">
        <v>46.3</v>
      </c>
      <c r="E222" s="1021"/>
      <c r="F222" s="1031" t="s">
        <v>960</v>
      </c>
      <c r="G222" s="1021"/>
      <c r="H222" s="1022"/>
      <c r="I222" s="1018">
        <f>SUM(I223:I225)</f>
        <v>0</v>
      </c>
      <c r="J222" s="1018">
        <f t="shared" ref="J222:AV222" si="38">SUM(J223:J225)</f>
        <v>0</v>
      </c>
      <c r="K222" s="1018">
        <f t="shared" si="38"/>
        <v>0</v>
      </c>
      <c r="L222" s="1018">
        <f t="shared" si="38"/>
        <v>0</v>
      </c>
      <c r="M222" s="1018">
        <f t="shared" si="38"/>
        <v>0</v>
      </c>
      <c r="N222" s="1018">
        <f t="shared" si="38"/>
        <v>0</v>
      </c>
      <c r="O222" s="1018">
        <f t="shared" si="38"/>
        <v>0</v>
      </c>
      <c r="P222" s="1018">
        <f t="shared" si="38"/>
        <v>0</v>
      </c>
      <c r="Q222" s="1018">
        <f t="shared" si="38"/>
        <v>0</v>
      </c>
      <c r="R222" s="1018">
        <f t="shared" si="38"/>
        <v>0</v>
      </c>
      <c r="S222" s="1018">
        <f t="shared" si="38"/>
        <v>0</v>
      </c>
      <c r="T222" s="1018">
        <f t="shared" si="38"/>
        <v>0</v>
      </c>
      <c r="U222" s="1018">
        <f t="shared" si="38"/>
        <v>0</v>
      </c>
      <c r="V222" s="1018">
        <f t="shared" si="38"/>
        <v>0</v>
      </c>
      <c r="W222" s="1018">
        <f t="shared" si="38"/>
        <v>0</v>
      </c>
      <c r="X222" s="1018">
        <f t="shared" si="38"/>
        <v>0</v>
      </c>
      <c r="Y222" s="1018">
        <f t="shared" si="38"/>
        <v>0</v>
      </c>
      <c r="Z222" s="1018">
        <f t="shared" si="38"/>
        <v>0</v>
      </c>
      <c r="AA222" s="1018">
        <f t="shared" si="38"/>
        <v>0</v>
      </c>
      <c r="AB222" s="1018">
        <f t="shared" si="38"/>
        <v>0</v>
      </c>
      <c r="AC222" s="1018">
        <f t="shared" si="38"/>
        <v>0</v>
      </c>
      <c r="AD222" s="1018">
        <f t="shared" si="38"/>
        <v>0</v>
      </c>
      <c r="AE222" s="1018">
        <f t="shared" si="38"/>
        <v>0</v>
      </c>
      <c r="AF222" s="1018">
        <f t="shared" si="38"/>
        <v>0</v>
      </c>
      <c r="AG222" s="1018">
        <f t="shared" si="38"/>
        <v>0</v>
      </c>
      <c r="AH222" s="1018">
        <f t="shared" si="38"/>
        <v>0</v>
      </c>
      <c r="AI222" s="1018">
        <f t="shared" si="38"/>
        <v>0</v>
      </c>
      <c r="AJ222" s="1018">
        <f t="shared" si="38"/>
        <v>0</v>
      </c>
      <c r="AK222" s="1018">
        <f t="shared" si="38"/>
        <v>0</v>
      </c>
      <c r="AL222" s="1018">
        <f t="shared" si="38"/>
        <v>0</v>
      </c>
      <c r="AM222" s="1018">
        <f t="shared" si="38"/>
        <v>0</v>
      </c>
      <c r="AN222" s="1018">
        <f t="shared" si="38"/>
        <v>0</v>
      </c>
      <c r="AO222" s="1018">
        <f t="shared" si="38"/>
        <v>0</v>
      </c>
      <c r="AP222" s="1018">
        <f t="shared" si="38"/>
        <v>0</v>
      </c>
      <c r="AQ222" s="1018">
        <f t="shared" si="38"/>
        <v>0</v>
      </c>
      <c r="AR222" s="1018">
        <f t="shared" si="38"/>
        <v>0</v>
      </c>
      <c r="AS222" s="1018">
        <f t="shared" si="38"/>
        <v>0</v>
      </c>
      <c r="AT222" s="1018">
        <f t="shared" si="38"/>
        <v>0</v>
      </c>
      <c r="AU222" s="1018">
        <f t="shared" si="38"/>
        <v>0</v>
      </c>
      <c r="AV222" s="1018">
        <f t="shared" si="38"/>
        <v>0</v>
      </c>
      <c r="AW222" s="1940">
        <f t="shared" si="35"/>
        <v>0</v>
      </c>
      <c r="AX222" s="855"/>
      <c r="AY222" s="7655">
        <f>SUM(AY223:AY225)</f>
        <v>0</v>
      </c>
      <c r="AZ222" s="855"/>
      <c r="BA222" s="1019"/>
      <c r="BB222" s="1039"/>
      <c r="BC222" s="1039"/>
      <c r="BD222" s="1039"/>
      <c r="BE222" s="1039"/>
      <c r="BF222" s="1039"/>
      <c r="BG222" s="1039"/>
      <c r="BH222" s="1039"/>
    </row>
    <row r="223" spans="1:60">
      <c r="A223" s="983"/>
      <c r="B223" s="203"/>
      <c r="C223" s="7659"/>
      <c r="D223" s="1021"/>
      <c r="E223" s="1021" t="s">
        <v>5012</v>
      </c>
      <c r="F223" s="1031"/>
      <c r="G223" s="1021" t="s">
        <v>5007</v>
      </c>
      <c r="H223" s="1022"/>
      <c r="I223" s="1023">
        <v>0</v>
      </c>
      <c r="J223" s="1023">
        <v>0</v>
      </c>
      <c r="K223" s="1023">
        <v>0</v>
      </c>
      <c r="L223" s="1023">
        <v>0</v>
      </c>
      <c r="M223" s="1023">
        <v>0</v>
      </c>
      <c r="N223" s="1023">
        <v>0</v>
      </c>
      <c r="O223" s="1023">
        <v>0</v>
      </c>
      <c r="P223" s="1023">
        <v>0</v>
      </c>
      <c r="Q223" s="1023">
        <v>0</v>
      </c>
      <c r="R223" s="1023">
        <v>0</v>
      </c>
      <c r="S223" s="1023">
        <v>0</v>
      </c>
      <c r="T223" s="1023">
        <v>0</v>
      </c>
      <c r="U223" s="1023">
        <v>0</v>
      </c>
      <c r="V223" s="1023">
        <v>0</v>
      </c>
      <c r="W223" s="1023">
        <v>0</v>
      </c>
      <c r="X223" s="1023">
        <v>0</v>
      </c>
      <c r="Y223" s="1023">
        <v>0</v>
      </c>
      <c r="Z223" s="1023">
        <v>0</v>
      </c>
      <c r="AA223" s="1023">
        <v>0</v>
      </c>
      <c r="AB223" s="1023">
        <v>0</v>
      </c>
      <c r="AC223" s="1023">
        <v>0</v>
      </c>
      <c r="AD223" s="1023">
        <v>0</v>
      </c>
      <c r="AE223" s="1023">
        <v>0</v>
      </c>
      <c r="AF223" s="1023">
        <v>0</v>
      </c>
      <c r="AG223" s="1023">
        <v>0</v>
      </c>
      <c r="AH223" s="1023">
        <v>0</v>
      </c>
      <c r="AI223" s="1023">
        <v>0</v>
      </c>
      <c r="AJ223" s="1023">
        <v>0</v>
      </c>
      <c r="AK223" s="1023">
        <v>0</v>
      </c>
      <c r="AL223" s="1023">
        <v>0</v>
      </c>
      <c r="AM223" s="1023">
        <v>0</v>
      </c>
      <c r="AN223" s="1023">
        <v>0</v>
      </c>
      <c r="AO223" s="1023">
        <v>0</v>
      </c>
      <c r="AP223" s="1023">
        <v>0</v>
      </c>
      <c r="AQ223" s="1023">
        <v>0</v>
      </c>
      <c r="AR223" s="1023">
        <v>0</v>
      </c>
      <c r="AS223" s="1023">
        <v>0</v>
      </c>
      <c r="AT223" s="1023">
        <v>0</v>
      </c>
      <c r="AU223" s="1023">
        <v>0</v>
      </c>
      <c r="AV223" s="1023">
        <v>0</v>
      </c>
      <c r="AW223" s="1941">
        <f t="shared" si="35"/>
        <v>0</v>
      </c>
      <c r="AX223" s="315"/>
      <c r="AY223" s="7657">
        <v>0</v>
      </c>
      <c r="AZ223" s="315"/>
      <c r="BA223" s="1024"/>
      <c r="BB223" s="1145"/>
      <c r="BC223" s="1145"/>
      <c r="BD223" s="1145"/>
      <c r="BE223" s="1145"/>
      <c r="BF223" s="1145"/>
      <c r="BG223" s="1145"/>
      <c r="BH223" s="1145"/>
    </row>
    <row r="224" spans="1:60">
      <c r="A224" s="983"/>
      <c r="B224" s="203"/>
      <c r="C224" s="7659"/>
      <c r="D224" s="1021"/>
      <c r="E224" s="1021" t="s">
        <v>5013</v>
      </c>
      <c r="F224" s="1031"/>
      <c r="G224" s="1021" t="s">
        <v>5009</v>
      </c>
      <c r="H224" s="1022"/>
      <c r="I224" s="1023">
        <v>0</v>
      </c>
      <c r="J224" s="1023">
        <v>0</v>
      </c>
      <c r="K224" s="1023">
        <v>0</v>
      </c>
      <c r="L224" s="1023">
        <v>0</v>
      </c>
      <c r="M224" s="1023">
        <v>0</v>
      </c>
      <c r="N224" s="1023">
        <v>0</v>
      </c>
      <c r="O224" s="1023">
        <v>0</v>
      </c>
      <c r="P224" s="1023">
        <v>0</v>
      </c>
      <c r="Q224" s="1023">
        <v>0</v>
      </c>
      <c r="R224" s="1023">
        <v>0</v>
      </c>
      <c r="S224" s="1023">
        <v>0</v>
      </c>
      <c r="T224" s="1023">
        <v>0</v>
      </c>
      <c r="U224" s="1023">
        <v>0</v>
      </c>
      <c r="V224" s="1023">
        <v>0</v>
      </c>
      <c r="W224" s="1023">
        <v>0</v>
      </c>
      <c r="X224" s="1023">
        <v>0</v>
      </c>
      <c r="Y224" s="1023">
        <v>0</v>
      </c>
      <c r="Z224" s="1023">
        <v>0</v>
      </c>
      <c r="AA224" s="1023">
        <v>0</v>
      </c>
      <c r="AB224" s="1023">
        <v>0</v>
      </c>
      <c r="AC224" s="1023">
        <v>0</v>
      </c>
      <c r="AD224" s="1023">
        <v>0</v>
      </c>
      <c r="AE224" s="1023">
        <v>0</v>
      </c>
      <c r="AF224" s="1023">
        <v>0</v>
      </c>
      <c r="AG224" s="1023">
        <v>0</v>
      </c>
      <c r="AH224" s="1023">
        <v>0</v>
      </c>
      <c r="AI224" s="1023">
        <v>0</v>
      </c>
      <c r="AJ224" s="1023">
        <v>0</v>
      </c>
      <c r="AK224" s="1023">
        <v>0</v>
      </c>
      <c r="AL224" s="1023">
        <v>0</v>
      </c>
      <c r="AM224" s="1023">
        <v>0</v>
      </c>
      <c r="AN224" s="1023">
        <v>0</v>
      </c>
      <c r="AO224" s="1023">
        <v>0</v>
      </c>
      <c r="AP224" s="1023">
        <v>0</v>
      </c>
      <c r="AQ224" s="1023">
        <v>0</v>
      </c>
      <c r="AR224" s="1023">
        <v>0</v>
      </c>
      <c r="AS224" s="1023">
        <v>0</v>
      </c>
      <c r="AT224" s="1023">
        <v>0</v>
      </c>
      <c r="AU224" s="1023">
        <v>0</v>
      </c>
      <c r="AV224" s="1023">
        <v>0</v>
      </c>
      <c r="AW224" s="1941">
        <f t="shared" si="35"/>
        <v>0</v>
      </c>
      <c r="AX224" s="315"/>
      <c r="AY224" s="7657">
        <v>0</v>
      </c>
      <c r="AZ224" s="315"/>
      <c r="BA224" s="1024"/>
      <c r="BB224" s="1145"/>
      <c r="BC224" s="1145"/>
      <c r="BD224" s="1145"/>
      <c r="BE224" s="1145"/>
      <c r="BF224" s="1145"/>
      <c r="BG224" s="1145"/>
      <c r="BH224" s="1145"/>
    </row>
    <row r="225" spans="1:60">
      <c r="A225" s="983"/>
      <c r="B225" s="203"/>
      <c r="C225" s="7659"/>
      <c r="D225" s="1021"/>
      <c r="E225" s="1021" t="s">
        <v>5014</v>
      </c>
      <c r="F225" s="1031"/>
      <c r="G225" s="1021" t="s">
        <v>5011</v>
      </c>
      <c r="H225" s="1022"/>
      <c r="I225" s="1023">
        <v>0</v>
      </c>
      <c r="J225" s="1023">
        <v>0</v>
      </c>
      <c r="K225" s="1023">
        <v>0</v>
      </c>
      <c r="L225" s="1023">
        <v>0</v>
      </c>
      <c r="M225" s="1023">
        <v>0</v>
      </c>
      <c r="N225" s="1023">
        <v>0</v>
      </c>
      <c r="O225" s="1023">
        <v>0</v>
      </c>
      <c r="P225" s="1023">
        <v>0</v>
      </c>
      <c r="Q225" s="1023">
        <v>0</v>
      </c>
      <c r="R225" s="1023">
        <v>0</v>
      </c>
      <c r="S225" s="1023">
        <v>0</v>
      </c>
      <c r="T225" s="1023">
        <v>0</v>
      </c>
      <c r="U225" s="1023">
        <v>0</v>
      </c>
      <c r="V225" s="1023">
        <v>0</v>
      </c>
      <c r="W225" s="1023">
        <v>0</v>
      </c>
      <c r="X225" s="1023">
        <v>0</v>
      </c>
      <c r="Y225" s="1023">
        <v>0</v>
      </c>
      <c r="Z225" s="1023">
        <v>0</v>
      </c>
      <c r="AA225" s="1023">
        <v>0</v>
      </c>
      <c r="AB225" s="1023">
        <v>0</v>
      </c>
      <c r="AC225" s="1023">
        <v>0</v>
      </c>
      <c r="AD225" s="1023">
        <v>0</v>
      </c>
      <c r="AE225" s="1023">
        <v>0</v>
      </c>
      <c r="AF225" s="1023">
        <v>0</v>
      </c>
      <c r="AG225" s="1023">
        <v>0</v>
      </c>
      <c r="AH225" s="1023">
        <v>0</v>
      </c>
      <c r="AI225" s="1023">
        <v>0</v>
      </c>
      <c r="AJ225" s="1023">
        <v>0</v>
      </c>
      <c r="AK225" s="1023">
        <v>0</v>
      </c>
      <c r="AL225" s="1023">
        <v>0</v>
      </c>
      <c r="AM225" s="1023">
        <v>0</v>
      </c>
      <c r="AN225" s="1023">
        <v>0</v>
      </c>
      <c r="AO225" s="1023">
        <v>0</v>
      </c>
      <c r="AP225" s="1023">
        <v>0</v>
      </c>
      <c r="AQ225" s="1023">
        <v>0</v>
      </c>
      <c r="AR225" s="1023">
        <v>0</v>
      </c>
      <c r="AS225" s="1023">
        <v>0</v>
      </c>
      <c r="AT225" s="1023">
        <v>0</v>
      </c>
      <c r="AU225" s="1023">
        <v>0</v>
      </c>
      <c r="AV225" s="1023">
        <v>0</v>
      </c>
      <c r="AW225" s="1941">
        <f t="shared" si="35"/>
        <v>0</v>
      </c>
      <c r="AX225" s="315"/>
      <c r="AY225" s="7657">
        <v>0</v>
      </c>
      <c r="AZ225" s="315"/>
      <c r="BA225" s="1024"/>
      <c r="BB225" s="1145"/>
      <c r="BC225" s="1145"/>
      <c r="BD225" s="1145"/>
      <c r="BE225" s="1145"/>
      <c r="BF225" s="1145"/>
      <c r="BG225" s="1145"/>
      <c r="BH225" s="1145"/>
    </row>
    <row r="226" spans="1:60">
      <c r="A226" s="983"/>
      <c r="B226" s="203"/>
      <c r="C226" s="7658">
        <v>47</v>
      </c>
      <c r="D226" s="1016"/>
      <c r="E226" s="1034" t="s">
        <v>359</v>
      </c>
      <c r="F226" s="1016"/>
      <c r="G226" s="1016"/>
      <c r="H226" s="1017"/>
      <c r="I226" s="1023">
        <v>0</v>
      </c>
      <c r="J226" s="1023">
        <v>0</v>
      </c>
      <c r="K226" s="1023">
        <v>0</v>
      </c>
      <c r="L226" s="1023">
        <v>0</v>
      </c>
      <c r="M226" s="1023">
        <v>0</v>
      </c>
      <c r="N226" s="1023">
        <v>0</v>
      </c>
      <c r="O226" s="1023">
        <v>0</v>
      </c>
      <c r="P226" s="1023">
        <v>0</v>
      </c>
      <c r="Q226" s="1023">
        <v>0</v>
      </c>
      <c r="R226" s="1023">
        <v>0</v>
      </c>
      <c r="S226" s="1023">
        <v>0</v>
      </c>
      <c r="T226" s="1023">
        <v>0</v>
      </c>
      <c r="U226" s="1023">
        <v>0</v>
      </c>
      <c r="V226" s="1023">
        <v>0</v>
      </c>
      <c r="W226" s="1023">
        <v>0</v>
      </c>
      <c r="X226" s="1023">
        <v>0</v>
      </c>
      <c r="Y226" s="1023">
        <v>0</v>
      </c>
      <c r="Z226" s="1023">
        <v>0</v>
      </c>
      <c r="AA226" s="1023">
        <v>0</v>
      </c>
      <c r="AB226" s="1023">
        <v>0</v>
      </c>
      <c r="AC226" s="1023">
        <v>0</v>
      </c>
      <c r="AD226" s="1023">
        <v>0</v>
      </c>
      <c r="AE226" s="1023">
        <v>0</v>
      </c>
      <c r="AF226" s="1023">
        <v>0</v>
      </c>
      <c r="AG226" s="1023">
        <v>0</v>
      </c>
      <c r="AH226" s="1023">
        <v>0</v>
      </c>
      <c r="AI226" s="1023">
        <v>0</v>
      </c>
      <c r="AJ226" s="1023">
        <v>0</v>
      </c>
      <c r="AK226" s="1023">
        <v>0</v>
      </c>
      <c r="AL226" s="1023">
        <v>0</v>
      </c>
      <c r="AM226" s="1023">
        <v>0</v>
      </c>
      <c r="AN226" s="1023">
        <v>0</v>
      </c>
      <c r="AO226" s="1023">
        <v>0</v>
      </c>
      <c r="AP226" s="1023">
        <v>0</v>
      </c>
      <c r="AQ226" s="1023">
        <v>0</v>
      </c>
      <c r="AR226" s="1023">
        <v>0</v>
      </c>
      <c r="AS226" s="1023">
        <v>0</v>
      </c>
      <c r="AT226" s="1023">
        <v>0</v>
      </c>
      <c r="AU226" s="1023">
        <v>0</v>
      </c>
      <c r="AV226" s="1023">
        <v>0</v>
      </c>
      <c r="AW226" s="1941">
        <f t="shared" si="35"/>
        <v>0</v>
      </c>
      <c r="AX226" s="315"/>
      <c r="AY226" s="7657">
        <v>0</v>
      </c>
      <c r="AZ226" s="315"/>
      <c r="BA226" s="1024"/>
      <c r="BB226" s="1145"/>
      <c r="BC226" s="1145"/>
      <c r="BD226" s="1145"/>
      <c r="BE226" s="1145"/>
      <c r="BF226" s="1145"/>
      <c r="BG226" s="1145"/>
      <c r="BH226" s="1145"/>
    </row>
    <row r="227" spans="1:60">
      <c r="A227" s="983"/>
      <c r="B227" s="203"/>
      <c r="C227" s="7658">
        <v>48</v>
      </c>
      <c r="D227" s="1016"/>
      <c r="E227" s="1034" t="s">
        <v>362</v>
      </c>
      <c r="F227" s="1016"/>
      <c r="G227" s="1016"/>
      <c r="H227" s="1017"/>
      <c r="I227" s="1023">
        <v>0</v>
      </c>
      <c r="J227" s="1023">
        <v>0</v>
      </c>
      <c r="K227" s="1023">
        <v>0</v>
      </c>
      <c r="L227" s="1023">
        <v>0</v>
      </c>
      <c r="M227" s="1023">
        <v>0</v>
      </c>
      <c r="N227" s="1023">
        <v>0</v>
      </c>
      <c r="O227" s="1023">
        <v>0</v>
      </c>
      <c r="P227" s="1023">
        <v>0</v>
      </c>
      <c r="Q227" s="1023">
        <v>0</v>
      </c>
      <c r="R227" s="1023">
        <v>0</v>
      </c>
      <c r="S227" s="1023">
        <v>0</v>
      </c>
      <c r="T227" s="1023">
        <v>0</v>
      </c>
      <c r="U227" s="1023">
        <v>0</v>
      </c>
      <c r="V227" s="1023">
        <v>0</v>
      </c>
      <c r="W227" s="1023">
        <v>0</v>
      </c>
      <c r="X227" s="1023">
        <v>0</v>
      </c>
      <c r="Y227" s="1023">
        <v>0</v>
      </c>
      <c r="Z227" s="1023">
        <v>0</v>
      </c>
      <c r="AA227" s="1023">
        <v>0</v>
      </c>
      <c r="AB227" s="1023">
        <v>0</v>
      </c>
      <c r="AC227" s="1023">
        <v>0</v>
      </c>
      <c r="AD227" s="1023">
        <v>0</v>
      </c>
      <c r="AE227" s="1023">
        <v>0</v>
      </c>
      <c r="AF227" s="1023">
        <v>0</v>
      </c>
      <c r="AG227" s="1023">
        <v>0</v>
      </c>
      <c r="AH227" s="1023">
        <v>0</v>
      </c>
      <c r="AI227" s="1023">
        <v>0</v>
      </c>
      <c r="AJ227" s="1023">
        <v>0</v>
      </c>
      <c r="AK227" s="1023">
        <v>0</v>
      </c>
      <c r="AL227" s="1023">
        <v>0</v>
      </c>
      <c r="AM227" s="1023">
        <v>0</v>
      </c>
      <c r="AN227" s="1023">
        <v>0</v>
      </c>
      <c r="AO227" s="1023">
        <v>0</v>
      </c>
      <c r="AP227" s="1023">
        <v>0</v>
      </c>
      <c r="AQ227" s="1023">
        <v>0</v>
      </c>
      <c r="AR227" s="1023">
        <v>0</v>
      </c>
      <c r="AS227" s="1023">
        <v>0</v>
      </c>
      <c r="AT227" s="1023">
        <v>0</v>
      </c>
      <c r="AU227" s="1023">
        <v>0</v>
      </c>
      <c r="AV227" s="1023">
        <v>0</v>
      </c>
      <c r="AW227" s="1941">
        <f t="shared" si="35"/>
        <v>0</v>
      </c>
      <c r="AX227" s="315"/>
      <c r="AY227" s="7657">
        <v>0</v>
      </c>
      <c r="AZ227" s="315"/>
      <c r="BA227" s="1024"/>
      <c r="BB227" s="1145"/>
      <c r="BC227" s="1145"/>
      <c r="BD227" s="1145"/>
      <c r="BE227" s="1145"/>
      <c r="BF227" s="1145"/>
      <c r="BG227" s="1145"/>
      <c r="BH227" s="1145"/>
    </row>
    <row r="228" spans="1:60">
      <c r="A228" s="983"/>
      <c r="B228" s="203"/>
      <c r="C228" s="7661" t="s">
        <v>961</v>
      </c>
      <c r="D228" s="1016"/>
      <c r="E228" s="1034" t="s">
        <v>962</v>
      </c>
      <c r="F228" s="1016"/>
      <c r="G228" s="1016"/>
      <c r="H228" s="1017"/>
      <c r="I228" s="1023">
        <v>0</v>
      </c>
      <c r="J228" s="1023">
        <v>0</v>
      </c>
      <c r="K228" s="1023">
        <v>0</v>
      </c>
      <c r="L228" s="1023">
        <v>0</v>
      </c>
      <c r="M228" s="1023">
        <v>0</v>
      </c>
      <c r="N228" s="1023">
        <v>0</v>
      </c>
      <c r="O228" s="1023">
        <v>0</v>
      </c>
      <c r="P228" s="1023">
        <v>0</v>
      </c>
      <c r="Q228" s="1023">
        <v>0</v>
      </c>
      <c r="R228" s="1023">
        <v>0</v>
      </c>
      <c r="S228" s="1023">
        <v>0</v>
      </c>
      <c r="T228" s="1023">
        <v>0</v>
      </c>
      <c r="U228" s="1023">
        <v>0</v>
      </c>
      <c r="V228" s="1023">
        <v>0</v>
      </c>
      <c r="W228" s="1023">
        <v>0</v>
      </c>
      <c r="X228" s="1023">
        <v>0</v>
      </c>
      <c r="Y228" s="1023">
        <v>0</v>
      </c>
      <c r="Z228" s="1023">
        <v>0</v>
      </c>
      <c r="AA228" s="1023">
        <v>0</v>
      </c>
      <c r="AB228" s="1023">
        <v>0</v>
      </c>
      <c r="AC228" s="1023">
        <v>0</v>
      </c>
      <c r="AD228" s="1023">
        <v>0</v>
      </c>
      <c r="AE228" s="1023">
        <v>0</v>
      </c>
      <c r="AF228" s="1023">
        <v>0</v>
      </c>
      <c r="AG228" s="1023">
        <v>0</v>
      </c>
      <c r="AH228" s="1023">
        <v>0</v>
      </c>
      <c r="AI228" s="1023">
        <v>0</v>
      </c>
      <c r="AJ228" s="1023">
        <v>0</v>
      </c>
      <c r="AK228" s="1023">
        <v>0</v>
      </c>
      <c r="AL228" s="1023">
        <v>0</v>
      </c>
      <c r="AM228" s="1023">
        <v>0</v>
      </c>
      <c r="AN228" s="1023">
        <v>0</v>
      </c>
      <c r="AO228" s="1023">
        <v>0</v>
      </c>
      <c r="AP228" s="1023">
        <v>0</v>
      </c>
      <c r="AQ228" s="1023">
        <v>0</v>
      </c>
      <c r="AR228" s="1023">
        <v>0</v>
      </c>
      <c r="AS228" s="1023">
        <v>0</v>
      </c>
      <c r="AT228" s="1023">
        <v>0</v>
      </c>
      <c r="AU228" s="1023">
        <v>0</v>
      </c>
      <c r="AV228" s="1023">
        <v>0</v>
      </c>
      <c r="AW228" s="1941">
        <f>SUM(I228:AV228)</f>
        <v>0</v>
      </c>
      <c r="AX228" s="315"/>
      <c r="AY228" s="7657">
        <v>0</v>
      </c>
      <c r="AZ228" s="315"/>
      <c r="BA228" s="1024"/>
      <c r="BB228" s="1145"/>
      <c r="BC228" s="1145"/>
      <c r="BD228" s="1145"/>
      <c r="BE228" s="1145"/>
      <c r="BF228" s="1145"/>
      <c r="BG228" s="1145"/>
      <c r="BH228" s="1145"/>
    </row>
    <row r="229" spans="1:60">
      <c r="A229" s="983"/>
      <c r="B229" s="203"/>
      <c r="C229" s="7658">
        <v>49</v>
      </c>
      <c r="D229" s="1016"/>
      <c r="E229" s="1034" t="s">
        <v>963</v>
      </c>
      <c r="F229" s="1016"/>
      <c r="G229" s="1016"/>
      <c r="H229" s="1017"/>
      <c r="I229" s="1023">
        <v>0</v>
      </c>
      <c r="J229" s="1023">
        <v>0</v>
      </c>
      <c r="K229" s="1023">
        <v>0</v>
      </c>
      <c r="L229" s="1023">
        <v>0</v>
      </c>
      <c r="M229" s="1023">
        <v>0</v>
      </c>
      <c r="N229" s="1023">
        <v>0</v>
      </c>
      <c r="O229" s="1023">
        <v>0</v>
      </c>
      <c r="P229" s="1023">
        <v>0</v>
      </c>
      <c r="Q229" s="1023">
        <v>0</v>
      </c>
      <c r="R229" s="1023">
        <v>0</v>
      </c>
      <c r="S229" s="1023">
        <v>0</v>
      </c>
      <c r="T229" s="1023">
        <v>0</v>
      </c>
      <c r="U229" s="1023">
        <v>0</v>
      </c>
      <c r="V229" s="1023">
        <v>0</v>
      </c>
      <c r="W229" s="1023">
        <v>0</v>
      </c>
      <c r="X229" s="1023">
        <v>0</v>
      </c>
      <c r="Y229" s="1023">
        <v>0</v>
      </c>
      <c r="Z229" s="1023">
        <v>0</v>
      </c>
      <c r="AA229" s="1023">
        <v>0</v>
      </c>
      <c r="AB229" s="1023">
        <v>0</v>
      </c>
      <c r="AC229" s="1023">
        <v>0</v>
      </c>
      <c r="AD229" s="1023">
        <v>0</v>
      </c>
      <c r="AE229" s="1023">
        <v>0</v>
      </c>
      <c r="AF229" s="1023">
        <v>0</v>
      </c>
      <c r="AG229" s="1023">
        <v>0</v>
      </c>
      <c r="AH229" s="1023">
        <v>0</v>
      </c>
      <c r="AI229" s="1023">
        <v>0</v>
      </c>
      <c r="AJ229" s="1023">
        <v>0</v>
      </c>
      <c r="AK229" s="1023">
        <v>0</v>
      </c>
      <c r="AL229" s="1023">
        <v>0</v>
      </c>
      <c r="AM229" s="1023">
        <v>0</v>
      </c>
      <c r="AN229" s="1023">
        <v>0</v>
      </c>
      <c r="AO229" s="1023">
        <v>0</v>
      </c>
      <c r="AP229" s="1023">
        <v>0</v>
      </c>
      <c r="AQ229" s="1023">
        <v>0</v>
      </c>
      <c r="AR229" s="1023">
        <v>0</v>
      </c>
      <c r="AS229" s="1023">
        <v>0</v>
      </c>
      <c r="AT229" s="1023">
        <v>0</v>
      </c>
      <c r="AU229" s="1023">
        <v>0</v>
      </c>
      <c r="AV229" s="1023">
        <v>0</v>
      </c>
      <c r="AW229" s="1941">
        <f t="shared" si="35"/>
        <v>0</v>
      </c>
      <c r="AX229" s="315"/>
      <c r="AY229" s="7657">
        <v>0</v>
      </c>
      <c r="AZ229" s="315"/>
      <c r="BA229" s="1024"/>
      <c r="BB229" s="1145"/>
      <c r="BC229" s="1145"/>
      <c r="BD229" s="1145"/>
      <c r="BE229" s="1145"/>
      <c r="BF229" s="1145"/>
      <c r="BG229" s="1145"/>
      <c r="BH229" s="1145"/>
    </row>
    <row r="230" spans="1:60">
      <c r="A230" s="983"/>
      <c r="B230" s="203"/>
      <c r="C230" s="7658">
        <v>50</v>
      </c>
      <c r="D230" s="1016"/>
      <c r="E230" s="1034" t="s">
        <v>964</v>
      </c>
      <c r="F230" s="1016"/>
      <c r="G230" s="1016"/>
      <c r="H230" s="1017"/>
      <c r="I230" s="1023">
        <v>0</v>
      </c>
      <c r="J230" s="1023">
        <v>0</v>
      </c>
      <c r="K230" s="1023">
        <v>0</v>
      </c>
      <c r="L230" s="1023">
        <v>0</v>
      </c>
      <c r="M230" s="1023">
        <v>0</v>
      </c>
      <c r="N230" s="1023">
        <v>0</v>
      </c>
      <c r="O230" s="1023">
        <v>0</v>
      </c>
      <c r="P230" s="1023">
        <v>0</v>
      </c>
      <c r="Q230" s="1023">
        <v>0</v>
      </c>
      <c r="R230" s="1023">
        <v>0</v>
      </c>
      <c r="S230" s="1023">
        <v>0</v>
      </c>
      <c r="T230" s="1023">
        <v>0</v>
      </c>
      <c r="U230" s="1023">
        <v>0</v>
      </c>
      <c r="V230" s="1023">
        <v>0</v>
      </c>
      <c r="W230" s="1023">
        <v>0</v>
      </c>
      <c r="X230" s="1023">
        <v>0</v>
      </c>
      <c r="Y230" s="1023">
        <v>0</v>
      </c>
      <c r="Z230" s="1023">
        <v>0</v>
      </c>
      <c r="AA230" s="1023">
        <v>0</v>
      </c>
      <c r="AB230" s="1023">
        <v>0</v>
      </c>
      <c r="AC230" s="1023">
        <v>0</v>
      </c>
      <c r="AD230" s="1023">
        <v>0</v>
      </c>
      <c r="AE230" s="1023">
        <v>0</v>
      </c>
      <c r="AF230" s="1023">
        <v>0</v>
      </c>
      <c r="AG230" s="1023">
        <v>0</v>
      </c>
      <c r="AH230" s="1023">
        <v>0</v>
      </c>
      <c r="AI230" s="1023">
        <v>0</v>
      </c>
      <c r="AJ230" s="1023">
        <v>0</v>
      </c>
      <c r="AK230" s="1023">
        <v>0</v>
      </c>
      <c r="AL230" s="1023">
        <v>0</v>
      </c>
      <c r="AM230" s="1023">
        <v>0</v>
      </c>
      <c r="AN230" s="1023">
        <v>0</v>
      </c>
      <c r="AO230" s="1023">
        <v>0</v>
      </c>
      <c r="AP230" s="1023">
        <v>0</v>
      </c>
      <c r="AQ230" s="1023">
        <v>0</v>
      </c>
      <c r="AR230" s="1023">
        <v>0</v>
      </c>
      <c r="AS230" s="1023">
        <v>0</v>
      </c>
      <c r="AT230" s="1023">
        <v>0</v>
      </c>
      <c r="AU230" s="1023">
        <v>0</v>
      </c>
      <c r="AV230" s="1023">
        <v>0</v>
      </c>
      <c r="AW230" s="1941">
        <f t="shared" si="35"/>
        <v>0</v>
      </c>
      <c r="AX230" s="315"/>
      <c r="AY230" s="7657">
        <v>0</v>
      </c>
      <c r="AZ230" s="315"/>
      <c r="BA230" s="1024"/>
      <c r="BB230" s="1145"/>
      <c r="BC230" s="1145"/>
      <c r="BD230" s="1145"/>
      <c r="BE230" s="1145"/>
      <c r="BF230" s="1145"/>
      <c r="BG230" s="1145"/>
      <c r="BH230" s="1145"/>
    </row>
    <row r="231" spans="1:60">
      <c r="A231" s="983"/>
      <c r="B231" s="203"/>
      <c r="C231" s="7658">
        <v>51</v>
      </c>
      <c r="D231" s="1016"/>
      <c r="E231" s="1034" t="s">
        <v>5015</v>
      </c>
      <c r="F231" s="1016"/>
      <c r="G231" s="1016"/>
      <c r="H231" s="1017"/>
      <c r="I231" s="1023">
        <v>0</v>
      </c>
      <c r="J231" s="1023">
        <v>0</v>
      </c>
      <c r="K231" s="1023">
        <v>0</v>
      </c>
      <c r="L231" s="1023">
        <v>0</v>
      </c>
      <c r="M231" s="1023">
        <v>0</v>
      </c>
      <c r="N231" s="1023">
        <v>0</v>
      </c>
      <c r="O231" s="1023">
        <v>0</v>
      </c>
      <c r="P231" s="1023">
        <v>0</v>
      </c>
      <c r="Q231" s="1023">
        <v>0</v>
      </c>
      <c r="R231" s="1023">
        <v>0</v>
      </c>
      <c r="S231" s="1023">
        <v>0</v>
      </c>
      <c r="T231" s="1023">
        <v>0</v>
      </c>
      <c r="U231" s="1023">
        <v>0</v>
      </c>
      <c r="V231" s="1023">
        <v>0</v>
      </c>
      <c r="W231" s="1023">
        <v>0</v>
      </c>
      <c r="X231" s="1023">
        <v>0</v>
      </c>
      <c r="Y231" s="1023">
        <v>0</v>
      </c>
      <c r="Z231" s="1023">
        <v>0</v>
      </c>
      <c r="AA231" s="1023">
        <v>0</v>
      </c>
      <c r="AB231" s="1023">
        <v>0</v>
      </c>
      <c r="AC231" s="1023">
        <v>0</v>
      </c>
      <c r="AD231" s="1023">
        <v>0</v>
      </c>
      <c r="AE231" s="1023">
        <v>0</v>
      </c>
      <c r="AF231" s="1023">
        <v>0</v>
      </c>
      <c r="AG231" s="1023">
        <v>0</v>
      </c>
      <c r="AH231" s="1023">
        <v>0</v>
      </c>
      <c r="AI231" s="1023">
        <v>0</v>
      </c>
      <c r="AJ231" s="1023">
        <v>0</v>
      </c>
      <c r="AK231" s="1023">
        <v>0</v>
      </c>
      <c r="AL231" s="1023">
        <v>0</v>
      </c>
      <c r="AM231" s="1023">
        <v>0</v>
      </c>
      <c r="AN231" s="1023">
        <v>0</v>
      </c>
      <c r="AO231" s="1023">
        <v>0</v>
      </c>
      <c r="AP231" s="1023">
        <v>0</v>
      </c>
      <c r="AQ231" s="1023">
        <v>0</v>
      </c>
      <c r="AR231" s="1023">
        <v>0</v>
      </c>
      <c r="AS231" s="1023">
        <v>0</v>
      </c>
      <c r="AT231" s="1023">
        <v>0</v>
      </c>
      <c r="AU231" s="1023">
        <v>0</v>
      </c>
      <c r="AV231" s="1023">
        <v>0</v>
      </c>
      <c r="AW231" s="1941">
        <f t="shared" si="35"/>
        <v>0</v>
      </c>
      <c r="AX231" s="315"/>
      <c r="AY231" s="7657">
        <v>0</v>
      </c>
      <c r="AZ231" s="315"/>
      <c r="BA231" s="1024"/>
      <c r="BB231" s="1145"/>
      <c r="BC231" s="1145"/>
      <c r="BD231" s="1145"/>
      <c r="BE231" s="1145"/>
      <c r="BF231" s="1145"/>
      <c r="BG231" s="1145"/>
      <c r="BH231" s="1145"/>
    </row>
    <row r="232" spans="1:60">
      <c r="A232" s="983"/>
      <c r="B232" s="203"/>
      <c r="C232" s="7658">
        <v>52</v>
      </c>
      <c r="D232" s="1016"/>
      <c r="E232" s="1034" t="s">
        <v>368</v>
      </c>
      <c r="F232" s="1016"/>
      <c r="G232" s="1016"/>
      <c r="H232" s="1017"/>
      <c r="I232" s="1023">
        <v>0</v>
      </c>
      <c r="J232" s="1023">
        <v>0</v>
      </c>
      <c r="K232" s="1023">
        <v>0</v>
      </c>
      <c r="L232" s="1023">
        <v>0</v>
      </c>
      <c r="M232" s="1023">
        <v>0</v>
      </c>
      <c r="N232" s="1023">
        <v>0</v>
      </c>
      <c r="O232" s="1023">
        <v>0</v>
      </c>
      <c r="P232" s="1023">
        <v>0</v>
      </c>
      <c r="Q232" s="1023">
        <v>0</v>
      </c>
      <c r="R232" s="1023">
        <v>0</v>
      </c>
      <c r="S232" s="1023">
        <v>0</v>
      </c>
      <c r="T232" s="1023">
        <v>0</v>
      </c>
      <c r="U232" s="1023">
        <v>0</v>
      </c>
      <c r="V232" s="1023">
        <v>0</v>
      </c>
      <c r="W232" s="1023">
        <v>0</v>
      </c>
      <c r="X232" s="1023">
        <v>0</v>
      </c>
      <c r="Y232" s="1023">
        <v>0</v>
      </c>
      <c r="Z232" s="1023">
        <v>0</v>
      </c>
      <c r="AA232" s="1023">
        <v>0</v>
      </c>
      <c r="AB232" s="1023">
        <v>0</v>
      </c>
      <c r="AC232" s="1023">
        <v>0</v>
      </c>
      <c r="AD232" s="1023">
        <v>0</v>
      </c>
      <c r="AE232" s="1023">
        <v>0</v>
      </c>
      <c r="AF232" s="1023">
        <v>0</v>
      </c>
      <c r="AG232" s="1023">
        <v>0</v>
      </c>
      <c r="AH232" s="1023">
        <v>0</v>
      </c>
      <c r="AI232" s="1023">
        <v>0</v>
      </c>
      <c r="AJ232" s="1023">
        <v>0</v>
      </c>
      <c r="AK232" s="1023">
        <v>0</v>
      </c>
      <c r="AL232" s="1023">
        <v>0</v>
      </c>
      <c r="AM232" s="1023">
        <v>0</v>
      </c>
      <c r="AN232" s="1023">
        <v>0</v>
      </c>
      <c r="AO232" s="1023">
        <v>0</v>
      </c>
      <c r="AP232" s="1023">
        <v>0</v>
      </c>
      <c r="AQ232" s="1023">
        <v>0</v>
      </c>
      <c r="AR232" s="1023">
        <v>0</v>
      </c>
      <c r="AS232" s="1023">
        <v>0</v>
      </c>
      <c r="AT232" s="1023">
        <v>0</v>
      </c>
      <c r="AU232" s="1023">
        <v>0</v>
      </c>
      <c r="AV232" s="1023">
        <v>0</v>
      </c>
      <c r="AW232" s="1941">
        <f t="shared" si="35"/>
        <v>0</v>
      </c>
      <c r="AX232" s="315"/>
      <c r="AY232" s="7657">
        <v>0</v>
      </c>
      <c r="AZ232" s="315"/>
      <c r="BA232" s="1024"/>
      <c r="BB232" s="1145"/>
      <c r="BC232" s="1145"/>
      <c r="BD232" s="1145"/>
      <c r="BE232" s="1145"/>
      <c r="BF232" s="1145"/>
      <c r="BG232" s="1145"/>
      <c r="BH232" s="1145"/>
    </row>
    <row r="233" spans="1:60">
      <c r="A233" s="983"/>
      <c r="B233" s="203"/>
      <c r="C233" s="7658">
        <v>53</v>
      </c>
      <c r="D233" s="1016"/>
      <c r="E233" s="1034" t="s">
        <v>966</v>
      </c>
      <c r="F233" s="1016"/>
      <c r="G233" s="1016"/>
      <c r="H233" s="1017"/>
      <c r="I233" s="1023">
        <v>0</v>
      </c>
      <c r="J233" s="1023">
        <v>0</v>
      </c>
      <c r="K233" s="1023">
        <v>0</v>
      </c>
      <c r="L233" s="1023">
        <v>0</v>
      </c>
      <c r="M233" s="1023">
        <v>0</v>
      </c>
      <c r="N233" s="1023">
        <v>0</v>
      </c>
      <c r="O233" s="1023">
        <v>0</v>
      </c>
      <c r="P233" s="1023">
        <v>0</v>
      </c>
      <c r="Q233" s="1023">
        <v>0</v>
      </c>
      <c r="R233" s="1023">
        <v>0</v>
      </c>
      <c r="S233" s="1023">
        <v>0</v>
      </c>
      <c r="T233" s="1023">
        <v>0</v>
      </c>
      <c r="U233" s="1023">
        <v>0</v>
      </c>
      <c r="V233" s="1023">
        <v>0</v>
      </c>
      <c r="W233" s="1023">
        <v>0</v>
      </c>
      <c r="X233" s="1023">
        <v>0</v>
      </c>
      <c r="Y233" s="1023">
        <v>0</v>
      </c>
      <c r="Z233" s="1023">
        <v>0</v>
      </c>
      <c r="AA233" s="1023">
        <v>0</v>
      </c>
      <c r="AB233" s="1023">
        <v>0</v>
      </c>
      <c r="AC233" s="1023">
        <v>0</v>
      </c>
      <c r="AD233" s="1023">
        <v>0</v>
      </c>
      <c r="AE233" s="1023">
        <v>0</v>
      </c>
      <c r="AF233" s="1023">
        <v>0</v>
      </c>
      <c r="AG233" s="1023">
        <v>0</v>
      </c>
      <c r="AH233" s="1023">
        <v>0</v>
      </c>
      <c r="AI233" s="1023">
        <v>0</v>
      </c>
      <c r="AJ233" s="1023">
        <v>0</v>
      </c>
      <c r="AK233" s="1023">
        <v>0</v>
      </c>
      <c r="AL233" s="1023">
        <v>0</v>
      </c>
      <c r="AM233" s="1023">
        <v>0</v>
      </c>
      <c r="AN233" s="1023">
        <v>0</v>
      </c>
      <c r="AO233" s="1023">
        <v>0</v>
      </c>
      <c r="AP233" s="1023">
        <v>0</v>
      </c>
      <c r="AQ233" s="1023">
        <v>0</v>
      </c>
      <c r="AR233" s="1023">
        <v>0</v>
      </c>
      <c r="AS233" s="1023">
        <v>0</v>
      </c>
      <c r="AT233" s="1023">
        <v>0</v>
      </c>
      <c r="AU233" s="1023">
        <v>0</v>
      </c>
      <c r="AV233" s="1023">
        <v>0</v>
      </c>
      <c r="AW233" s="1941">
        <f t="shared" si="35"/>
        <v>0</v>
      </c>
      <c r="AX233" s="315"/>
      <c r="AY233" s="7657">
        <v>0</v>
      </c>
      <c r="AZ233" s="315"/>
      <c r="BA233" s="1024"/>
      <c r="BB233" s="1145"/>
      <c r="BC233" s="1145"/>
      <c r="BD233" s="1145"/>
      <c r="BE233" s="1145"/>
      <c r="BF233" s="1145"/>
      <c r="BG233" s="1145"/>
      <c r="BH233" s="1145"/>
    </row>
    <row r="234" spans="1:60">
      <c r="A234" s="983"/>
      <c r="B234" s="203"/>
      <c r="C234" s="7658">
        <v>54</v>
      </c>
      <c r="D234" s="1016"/>
      <c r="E234" s="1034" t="s">
        <v>371</v>
      </c>
      <c r="F234" s="1016"/>
      <c r="G234" s="1016"/>
      <c r="H234" s="1017"/>
      <c r="I234" s="1018">
        <f>SUM(I235:I237)</f>
        <v>0</v>
      </c>
      <c r="J234" s="1018">
        <f t="shared" ref="J234:AV234" si="39">SUM(J235:J237)</f>
        <v>0</v>
      </c>
      <c r="K234" s="1018">
        <f t="shared" si="39"/>
        <v>0</v>
      </c>
      <c r="L234" s="1018">
        <f t="shared" si="39"/>
        <v>0</v>
      </c>
      <c r="M234" s="1018">
        <f t="shared" si="39"/>
        <v>0</v>
      </c>
      <c r="N234" s="1018">
        <f t="shared" si="39"/>
        <v>0</v>
      </c>
      <c r="O234" s="1018">
        <f t="shared" si="39"/>
        <v>0</v>
      </c>
      <c r="P234" s="1018">
        <f t="shared" si="39"/>
        <v>0</v>
      </c>
      <c r="Q234" s="1018">
        <f t="shared" si="39"/>
        <v>0</v>
      </c>
      <c r="R234" s="1018">
        <f t="shared" si="39"/>
        <v>0</v>
      </c>
      <c r="S234" s="1018">
        <f t="shared" si="39"/>
        <v>0</v>
      </c>
      <c r="T234" s="1018">
        <f t="shared" si="39"/>
        <v>0</v>
      </c>
      <c r="U234" s="1018">
        <f t="shared" si="39"/>
        <v>0</v>
      </c>
      <c r="V234" s="1018">
        <f t="shared" si="39"/>
        <v>0</v>
      </c>
      <c r="W234" s="1018">
        <f t="shared" si="39"/>
        <v>0</v>
      </c>
      <c r="X234" s="1018">
        <f t="shared" si="39"/>
        <v>0</v>
      </c>
      <c r="Y234" s="1018">
        <f t="shared" si="39"/>
        <v>0</v>
      </c>
      <c r="Z234" s="1018">
        <f t="shared" si="39"/>
        <v>0</v>
      </c>
      <c r="AA234" s="1018">
        <f t="shared" si="39"/>
        <v>0</v>
      </c>
      <c r="AB234" s="1018">
        <f t="shared" si="39"/>
        <v>0</v>
      </c>
      <c r="AC234" s="1018">
        <f t="shared" si="39"/>
        <v>0</v>
      </c>
      <c r="AD234" s="1018">
        <f t="shared" si="39"/>
        <v>0</v>
      </c>
      <c r="AE234" s="1018">
        <f t="shared" si="39"/>
        <v>0</v>
      </c>
      <c r="AF234" s="1018">
        <f t="shared" si="39"/>
        <v>0</v>
      </c>
      <c r="AG234" s="1018">
        <f t="shared" si="39"/>
        <v>0</v>
      </c>
      <c r="AH234" s="1018">
        <f t="shared" si="39"/>
        <v>0</v>
      </c>
      <c r="AI234" s="1018">
        <f t="shared" si="39"/>
        <v>0</v>
      </c>
      <c r="AJ234" s="1018">
        <f t="shared" si="39"/>
        <v>0</v>
      </c>
      <c r="AK234" s="1018">
        <f t="shared" si="39"/>
        <v>0</v>
      </c>
      <c r="AL234" s="1018">
        <f t="shared" si="39"/>
        <v>0</v>
      </c>
      <c r="AM234" s="1018">
        <f t="shared" si="39"/>
        <v>0</v>
      </c>
      <c r="AN234" s="1018">
        <f t="shared" si="39"/>
        <v>0</v>
      </c>
      <c r="AO234" s="1018">
        <f t="shared" si="39"/>
        <v>0</v>
      </c>
      <c r="AP234" s="1018">
        <f t="shared" si="39"/>
        <v>0</v>
      </c>
      <c r="AQ234" s="1018">
        <f t="shared" si="39"/>
        <v>0</v>
      </c>
      <c r="AR234" s="1018">
        <f t="shared" si="39"/>
        <v>0</v>
      </c>
      <c r="AS234" s="1018">
        <f t="shared" si="39"/>
        <v>0</v>
      </c>
      <c r="AT234" s="1018">
        <f t="shared" si="39"/>
        <v>0</v>
      </c>
      <c r="AU234" s="1018">
        <f t="shared" si="39"/>
        <v>0</v>
      </c>
      <c r="AV234" s="1018">
        <f t="shared" si="39"/>
        <v>0</v>
      </c>
      <c r="AW234" s="1940">
        <f t="shared" si="35"/>
        <v>0</v>
      </c>
      <c r="AX234" s="855"/>
      <c r="AY234" s="7655">
        <f>SUM(AY235:AY237)</f>
        <v>0</v>
      </c>
      <c r="AZ234" s="855"/>
      <c r="BA234" s="1019"/>
      <c r="BB234" s="1039"/>
      <c r="BC234" s="1039"/>
      <c r="BD234" s="1039"/>
      <c r="BE234" s="1039"/>
      <c r="BF234" s="1039"/>
      <c r="BG234" s="1039"/>
      <c r="BH234" s="1039"/>
    </row>
    <row r="235" spans="1:60">
      <c r="A235" s="983"/>
      <c r="B235" s="203"/>
      <c r="C235" s="7659"/>
      <c r="D235" s="1021">
        <v>54.1</v>
      </c>
      <c r="E235" s="1021"/>
      <c r="F235" s="1031" t="s">
        <v>967</v>
      </c>
      <c r="G235" s="1021"/>
      <c r="H235" s="1022"/>
      <c r="I235" s="1023">
        <v>0</v>
      </c>
      <c r="J235" s="1023">
        <v>0</v>
      </c>
      <c r="K235" s="1023">
        <v>0</v>
      </c>
      <c r="L235" s="1023">
        <v>0</v>
      </c>
      <c r="M235" s="1023">
        <v>0</v>
      </c>
      <c r="N235" s="1023">
        <v>0</v>
      </c>
      <c r="O235" s="1023">
        <v>0</v>
      </c>
      <c r="P235" s="1023">
        <v>0</v>
      </c>
      <c r="Q235" s="1023">
        <v>0</v>
      </c>
      <c r="R235" s="1023">
        <v>0</v>
      </c>
      <c r="S235" s="1023">
        <v>0</v>
      </c>
      <c r="T235" s="1023">
        <v>0</v>
      </c>
      <c r="U235" s="1023">
        <v>0</v>
      </c>
      <c r="V235" s="1023">
        <v>0</v>
      </c>
      <c r="W235" s="1023">
        <v>0</v>
      </c>
      <c r="X235" s="1023">
        <v>0</v>
      </c>
      <c r="Y235" s="1023">
        <v>0</v>
      </c>
      <c r="Z235" s="1023">
        <v>0</v>
      </c>
      <c r="AA235" s="1023">
        <v>0</v>
      </c>
      <c r="AB235" s="1023">
        <v>0</v>
      </c>
      <c r="AC235" s="1023">
        <v>0</v>
      </c>
      <c r="AD235" s="1023">
        <v>0</v>
      </c>
      <c r="AE235" s="1023">
        <v>0</v>
      </c>
      <c r="AF235" s="1023">
        <v>0</v>
      </c>
      <c r="AG235" s="1023">
        <v>0</v>
      </c>
      <c r="AH235" s="1023">
        <v>0</v>
      </c>
      <c r="AI235" s="1023">
        <v>0</v>
      </c>
      <c r="AJ235" s="1023">
        <v>0</v>
      </c>
      <c r="AK235" s="1023">
        <v>0</v>
      </c>
      <c r="AL235" s="1023">
        <v>0</v>
      </c>
      <c r="AM235" s="1023">
        <v>0</v>
      </c>
      <c r="AN235" s="1023">
        <v>0</v>
      </c>
      <c r="AO235" s="1023">
        <v>0</v>
      </c>
      <c r="AP235" s="1023">
        <v>0</v>
      </c>
      <c r="AQ235" s="1023">
        <v>0</v>
      </c>
      <c r="AR235" s="1023">
        <v>0</v>
      </c>
      <c r="AS235" s="1023">
        <v>0</v>
      </c>
      <c r="AT235" s="1023">
        <v>0</v>
      </c>
      <c r="AU235" s="1023">
        <v>0</v>
      </c>
      <c r="AV235" s="1023">
        <v>0</v>
      </c>
      <c r="AW235" s="1941">
        <f t="shared" si="35"/>
        <v>0</v>
      </c>
      <c r="AX235" s="315"/>
      <c r="AY235" s="7657">
        <v>0</v>
      </c>
      <c r="AZ235" s="315"/>
      <c r="BA235" s="1024"/>
      <c r="BB235" s="1145"/>
      <c r="BC235" s="1145"/>
      <c r="BD235" s="1145"/>
      <c r="BE235" s="1145"/>
      <c r="BF235" s="1145"/>
      <c r="BG235" s="1145"/>
      <c r="BH235" s="1145"/>
    </row>
    <row r="236" spans="1:60">
      <c r="A236" s="983"/>
      <c r="B236" s="203"/>
      <c r="C236" s="7659"/>
      <c r="D236" s="1021">
        <v>54.2</v>
      </c>
      <c r="E236" s="1021"/>
      <c r="F236" s="1031" t="s">
        <v>968</v>
      </c>
      <c r="G236" s="1021"/>
      <c r="H236" s="1022"/>
      <c r="I236" s="1023">
        <v>0</v>
      </c>
      <c r="J236" s="1023">
        <v>0</v>
      </c>
      <c r="K236" s="1023">
        <v>0</v>
      </c>
      <c r="L236" s="1023">
        <v>0</v>
      </c>
      <c r="M236" s="1023">
        <v>0</v>
      </c>
      <c r="N236" s="1023">
        <v>0</v>
      </c>
      <c r="O236" s="1023">
        <v>0</v>
      </c>
      <c r="P236" s="1023">
        <v>0</v>
      </c>
      <c r="Q236" s="1023">
        <v>0</v>
      </c>
      <c r="R236" s="1023">
        <v>0</v>
      </c>
      <c r="S236" s="1023">
        <v>0</v>
      </c>
      <c r="T236" s="1023">
        <v>0</v>
      </c>
      <c r="U236" s="1023">
        <v>0</v>
      </c>
      <c r="V236" s="1023">
        <v>0</v>
      </c>
      <c r="W236" s="1023">
        <v>0</v>
      </c>
      <c r="X236" s="1023">
        <v>0</v>
      </c>
      <c r="Y236" s="1023">
        <v>0</v>
      </c>
      <c r="Z236" s="1023">
        <v>0</v>
      </c>
      <c r="AA236" s="1023">
        <v>0</v>
      </c>
      <c r="AB236" s="1023">
        <v>0</v>
      </c>
      <c r="AC236" s="1023">
        <v>0</v>
      </c>
      <c r="AD236" s="1023">
        <v>0</v>
      </c>
      <c r="AE236" s="1023">
        <v>0</v>
      </c>
      <c r="AF236" s="1023">
        <v>0</v>
      </c>
      <c r="AG236" s="1023">
        <v>0</v>
      </c>
      <c r="AH236" s="1023">
        <v>0</v>
      </c>
      <c r="AI236" s="1023">
        <v>0</v>
      </c>
      <c r="AJ236" s="1023">
        <v>0</v>
      </c>
      <c r="AK236" s="1023">
        <v>0</v>
      </c>
      <c r="AL236" s="1023">
        <v>0</v>
      </c>
      <c r="AM236" s="1023">
        <v>0</v>
      </c>
      <c r="AN236" s="1023">
        <v>0</v>
      </c>
      <c r="AO236" s="1023">
        <v>0</v>
      </c>
      <c r="AP236" s="1023">
        <v>0</v>
      </c>
      <c r="AQ236" s="1023">
        <v>0</v>
      </c>
      <c r="AR236" s="1023">
        <v>0</v>
      </c>
      <c r="AS236" s="1023">
        <v>0</v>
      </c>
      <c r="AT236" s="1023">
        <v>0</v>
      </c>
      <c r="AU236" s="1023">
        <v>0</v>
      </c>
      <c r="AV236" s="1023">
        <v>0</v>
      </c>
      <c r="AW236" s="1941">
        <f t="shared" si="35"/>
        <v>0</v>
      </c>
      <c r="AX236" s="315"/>
      <c r="AY236" s="7657">
        <v>0</v>
      </c>
      <c r="AZ236" s="315"/>
      <c r="BA236" s="1024"/>
      <c r="BB236" s="1145"/>
      <c r="BC236" s="1145"/>
      <c r="BD236" s="1145"/>
      <c r="BE236" s="1145"/>
      <c r="BF236" s="1145"/>
      <c r="BG236" s="1145"/>
      <c r="BH236" s="1145"/>
    </row>
    <row r="237" spans="1:60">
      <c r="A237" s="983"/>
      <c r="B237" s="203"/>
      <c r="C237" s="7659"/>
      <c r="D237" s="1021">
        <v>54.3</v>
      </c>
      <c r="E237" s="1021"/>
      <c r="F237" s="1031" t="s">
        <v>969</v>
      </c>
      <c r="G237" s="1021"/>
      <c r="H237" s="1022"/>
      <c r="I237" s="1023">
        <v>0</v>
      </c>
      <c r="J237" s="1023">
        <v>0</v>
      </c>
      <c r="K237" s="1023">
        <v>0</v>
      </c>
      <c r="L237" s="1023">
        <v>0</v>
      </c>
      <c r="M237" s="1023">
        <v>0</v>
      </c>
      <c r="N237" s="1023">
        <v>0</v>
      </c>
      <c r="O237" s="1023">
        <v>0</v>
      </c>
      <c r="P237" s="1023">
        <v>0</v>
      </c>
      <c r="Q237" s="1023">
        <v>0</v>
      </c>
      <c r="R237" s="1023">
        <v>0</v>
      </c>
      <c r="S237" s="1023">
        <v>0</v>
      </c>
      <c r="T237" s="1023">
        <v>0</v>
      </c>
      <c r="U237" s="1023">
        <v>0</v>
      </c>
      <c r="V237" s="1023">
        <v>0</v>
      </c>
      <c r="W237" s="1023">
        <v>0</v>
      </c>
      <c r="X237" s="1023">
        <v>0</v>
      </c>
      <c r="Y237" s="1023">
        <v>0</v>
      </c>
      <c r="Z237" s="1023">
        <v>0</v>
      </c>
      <c r="AA237" s="1023">
        <v>0</v>
      </c>
      <c r="AB237" s="1023">
        <v>0</v>
      </c>
      <c r="AC237" s="1023">
        <v>0</v>
      </c>
      <c r="AD237" s="1023">
        <v>0</v>
      </c>
      <c r="AE237" s="1023">
        <v>0</v>
      </c>
      <c r="AF237" s="1023">
        <v>0</v>
      </c>
      <c r="AG237" s="1023">
        <v>0</v>
      </c>
      <c r="AH237" s="1023">
        <v>0</v>
      </c>
      <c r="AI237" s="1023">
        <v>0</v>
      </c>
      <c r="AJ237" s="1023">
        <v>0</v>
      </c>
      <c r="AK237" s="1023">
        <v>0</v>
      </c>
      <c r="AL237" s="1023">
        <v>0</v>
      </c>
      <c r="AM237" s="1023">
        <v>0</v>
      </c>
      <c r="AN237" s="1023">
        <v>0</v>
      </c>
      <c r="AO237" s="1023">
        <v>0</v>
      </c>
      <c r="AP237" s="1023">
        <v>0</v>
      </c>
      <c r="AQ237" s="1023">
        <v>0</v>
      </c>
      <c r="AR237" s="1023">
        <v>0</v>
      </c>
      <c r="AS237" s="1023">
        <v>0</v>
      </c>
      <c r="AT237" s="1023">
        <v>0</v>
      </c>
      <c r="AU237" s="1023">
        <v>0</v>
      </c>
      <c r="AV237" s="1023">
        <v>0</v>
      </c>
      <c r="AW237" s="1941">
        <f t="shared" si="35"/>
        <v>0</v>
      </c>
      <c r="AX237" s="315"/>
      <c r="AY237" s="7657">
        <v>0</v>
      </c>
      <c r="AZ237" s="315"/>
      <c r="BA237" s="1024"/>
      <c r="BB237" s="1145"/>
      <c r="BC237" s="1145"/>
      <c r="BD237" s="1145"/>
      <c r="BE237" s="1145"/>
      <c r="BF237" s="1145"/>
      <c r="BG237" s="1145"/>
      <c r="BH237" s="1145"/>
    </row>
    <row r="238" spans="1:60">
      <c r="A238" s="983"/>
      <c r="B238" s="203"/>
      <c r="C238" s="7658">
        <v>55</v>
      </c>
      <c r="D238" s="1016"/>
      <c r="E238" s="1034" t="s">
        <v>374</v>
      </c>
      <c r="F238" s="1016"/>
      <c r="G238" s="1016"/>
      <c r="H238" s="1017"/>
      <c r="I238" s="1018">
        <f>SUM(I239:I243)</f>
        <v>0</v>
      </c>
      <c r="J238" s="1018">
        <f t="shared" ref="J238:AV238" si="40">SUM(J239:J243)</f>
        <v>0</v>
      </c>
      <c r="K238" s="1018">
        <f t="shared" si="40"/>
        <v>0</v>
      </c>
      <c r="L238" s="1018">
        <f t="shared" si="40"/>
        <v>0</v>
      </c>
      <c r="M238" s="1018">
        <f t="shared" si="40"/>
        <v>0</v>
      </c>
      <c r="N238" s="1018">
        <f t="shared" si="40"/>
        <v>0</v>
      </c>
      <c r="O238" s="1018">
        <f t="shared" si="40"/>
        <v>0</v>
      </c>
      <c r="P238" s="1018">
        <f t="shared" si="40"/>
        <v>0</v>
      </c>
      <c r="Q238" s="1018">
        <f t="shared" si="40"/>
        <v>0</v>
      </c>
      <c r="R238" s="1018">
        <f t="shared" si="40"/>
        <v>0</v>
      </c>
      <c r="S238" s="1018">
        <f t="shared" si="40"/>
        <v>0</v>
      </c>
      <c r="T238" s="1018">
        <f t="shared" si="40"/>
        <v>0</v>
      </c>
      <c r="U238" s="1018">
        <f t="shared" si="40"/>
        <v>0</v>
      </c>
      <c r="V238" s="1018">
        <f t="shared" si="40"/>
        <v>0</v>
      </c>
      <c r="W238" s="1018">
        <f t="shared" si="40"/>
        <v>0</v>
      </c>
      <c r="X238" s="1018">
        <f t="shared" si="40"/>
        <v>0</v>
      </c>
      <c r="Y238" s="1018">
        <f t="shared" si="40"/>
        <v>0</v>
      </c>
      <c r="Z238" s="1018">
        <f t="shared" si="40"/>
        <v>0</v>
      </c>
      <c r="AA238" s="1018">
        <f t="shared" si="40"/>
        <v>0</v>
      </c>
      <c r="AB238" s="1018">
        <f t="shared" si="40"/>
        <v>0</v>
      </c>
      <c r="AC238" s="1018">
        <f t="shared" si="40"/>
        <v>0</v>
      </c>
      <c r="AD238" s="1018">
        <f t="shared" si="40"/>
        <v>0</v>
      </c>
      <c r="AE238" s="1018">
        <f t="shared" si="40"/>
        <v>0</v>
      </c>
      <c r="AF238" s="1018">
        <f t="shared" si="40"/>
        <v>0</v>
      </c>
      <c r="AG238" s="1018">
        <f t="shared" si="40"/>
        <v>0</v>
      </c>
      <c r="AH238" s="1018">
        <f t="shared" si="40"/>
        <v>0</v>
      </c>
      <c r="AI238" s="1018">
        <f t="shared" si="40"/>
        <v>0</v>
      </c>
      <c r="AJ238" s="1018">
        <f t="shared" si="40"/>
        <v>0</v>
      </c>
      <c r="AK238" s="1018">
        <f t="shared" si="40"/>
        <v>0</v>
      </c>
      <c r="AL238" s="1018">
        <f t="shared" si="40"/>
        <v>0</v>
      </c>
      <c r="AM238" s="1018">
        <f t="shared" si="40"/>
        <v>0</v>
      </c>
      <c r="AN238" s="1018">
        <f t="shared" si="40"/>
        <v>0</v>
      </c>
      <c r="AO238" s="1018">
        <f t="shared" si="40"/>
        <v>0</v>
      </c>
      <c r="AP238" s="1018">
        <f t="shared" si="40"/>
        <v>0</v>
      </c>
      <c r="AQ238" s="1018">
        <f t="shared" si="40"/>
        <v>0</v>
      </c>
      <c r="AR238" s="1018">
        <f t="shared" si="40"/>
        <v>0</v>
      </c>
      <c r="AS238" s="1018">
        <f t="shared" si="40"/>
        <v>0</v>
      </c>
      <c r="AT238" s="1018">
        <f t="shared" si="40"/>
        <v>0</v>
      </c>
      <c r="AU238" s="1018">
        <f t="shared" si="40"/>
        <v>0</v>
      </c>
      <c r="AV238" s="1018">
        <f t="shared" si="40"/>
        <v>0</v>
      </c>
      <c r="AW238" s="1940">
        <f t="shared" si="35"/>
        <v>0</v>
      </c>
      <c r="AX238" s="855"/>
      <c r="AY238" s="7655">
        <f>SUM(AY239:AY243)</f>
        <v>0</v>
      </c>
      <c r="AZ238" s="855"/>
      <c r="BA238" s="1019"/>
      <c r="BB238" s="1039"/>
      <c r="BC238" s="1039"/>
      <c r="BD238" s="1039"/>
      <c r="BE238" s="1039"/>
      <c r="BF238" s="1039"/>
      <c r="BG238" s="1039"/>
      <c r="BH238" s="1039"/>
    </row>
    <row r="239" spans="1:60">
      <c r="A239" s="983"/>
      <c r="B239" s="203"/>
      <c r="C239" s="7659"/>
      <c r="D239" s="1021">
        <v>55.1</v>
      </c>
      <c r="E239" s="1021"/>
      <c r="F239" s="1031" t="s">
        <v>970</v>
      </c>
      <c r="G239" s="1021"/>
      <c r="H239" s="1022"/>
      <c r="I239" s="1023">
        <v>0</v>
      </c>
      <c r="J239" s="1023">
        <v>0</v>
      </c>
      <c r="K239" s="1023">
        <v>0</v>
      </c>
      <c r="L239" s="1023">
        <v>0</v>
      </c>
      <c r="M239" s="1023">
        <v>0</v>
      </c>
      <c r="N239" s="1023">
        <v>0</v>
      </c>
      <c r="O239" s="1023">
        <v>0</v>
      </c>
      <c r="P239" s="1023">
        <v>0</v>
      </c>
      <c r="Q239" s="1023">
        <v>0</v>
      </c>
      <c r="R239" s="1023">
        <v>0</v>
      </c>
      <c r="S239" s="1023">
        <v>0</v>
      </c>
      <c r="T239" s="1023">
        <v>0</v>
      </c>
      <c r="U239" s="1023">
        <v>0</v>
      </c>
      <c r="V239" s="1023">
        <v>0</v>
      </c>
      <c r="W239" s="1023">
        <v>0</v>
      </c>
      <c r="X239" s="1023">
        <v>0</v>
      </c>
      <c r="Y239" s="1023">
        <v>0</v>
      </c>
      <c r="Z239" s="1023">
        <v>0</v>
      </c>
      <c r="AA239" s="1023">
        <v>0</v>
      </c>
      <c r="AB239" s="1023">
        <v>0</v>
      </c>
      <c r="AC239" s="1023">
        <v>0</v>
      </c>
      <c r="AD239" s="1023">
        <v>0</v>
      </c>
      <c r="AE239" s="1023">
        <v>0</v>
      </c>
      <c r="AF239" s="1023">
        <v>0</v>
      </c>
      <c r="AG239" s="1023">
        <v>0</v>
      </c>
      <c r="AH239" s="1023">
        <v>0</v>
      </c>
      <c r="AI239" s="1023">
        <v>0</v>
      </c>
      <c r="AJ239" s="1023">
        <v>0</v>
      </c>
      <c r="AK239" s="1023">
        <v>0</v>
      </c>
      <c r="AL239" s="1023">
        <v>0</v>
      </c>
      <c r="AM239" s="1023">
        <v>0</v>
      </c>
      <c r="AN239" s="1023">
        <v>0</v>
      </c>
      <c r="AO239" s="1023">
        <v>0</v>
      </c>
      <c r="AP239" s="1023">
        <v>0</v>
      </c>
      <c r="AQ239" s="1023">
        <v>0</v>
      </c>
      <c r="AR239" s="1023">
        <v>0</v>
      </c>
      <c r="AS239" s="1023">
        <v>0</v>
      </c>
      <c r="AT239" s="1023">
        <v>0</v>
      </c>
      <c r="AU239" s="1023">
        <v>0</v>
      </c>
      <c r="AV239" s="1023">
        <v>0</v>
      </c>
      <c r="AW239" s="1941">
        <f t="shared" si="35"/>
        <v>0</v>
      </c>
      <c r="AX239" s="315"/>
      <c r="AY239" s="7657">
        <v>0</v>
      </c>
      <c r="AZ239" s="315"/>
      <c r="BA239" s="1024"/>
      <c r="BB239" s="1145"/>
      <c r="BC239" s="1145"/>
      <c r="BD239" s="1145"/>
      <c r="BE239" s="1145"/>
      <c r="BF239" s="1145"/>
      <c r="BG239" s="1145"/>
      <c r="BH239" s="1145"/>
    </row>
    <row r="240" spans="1:60">
      <c r="A240" s="983"/>
      <c r="B240" s="203"/>
      <c r="C240" s="7659"/>
      <c r="D240" s="1021">
        <v>55.2</v>
      </c>
      <c r="E240" s="1021"/>
      <c r="F240" s="1031" t="s">
        <v>971</v>
      </c>
      <c r="G240" s="1021"/>
      <c r="H240" s="1022"/>
      <c r="I240" s="1023">
        <v>0</v>
      </c>
      <c r="J240" s="1023">
        <v>0</v>
      </c>
      <c r="K240" s="1023">
        <v>0</v>
      </c>
      <c r="L240" s="1023">
        <v>0</v>
      </c>
      <c r="M240" s="1023">
        <v>0</v>
      </c>
      <c r="N240" s="1023">
        <v>0</v>
      </c>
      <c r="O240" s="1023">
        <v>0</v>
      </c>
      <c r="P240" s="1023">
        <v>0</v>
      </c>
      <c r="Q240" s="1023">
        <v>0</v>
      </c>
      <c r="R240" s="1023">
        <v>0</v>
      </c>
      <c r="S240" s="1023">
        <v>0</v>
      </c>
      <c r="T240" s="1023">
        <v>0</v>
      </c>
      <c r="U240" s="1023">
        <v>0</v>
      </c>
      <c r="V240" s="1023">
        <v>0</v>
      </c>
      <c r="W240" s="1023">
        <v>0</v>
      </c>
      <c r="X240" s="1023">
        <v>0</v>
      </c>
      <c r="Y240" s="1023">
        <v>0</v>
      </c>
      <c r="Z240" s="1023">
        <v>0</v>
      </c>
      <c r="AA240" s="1023">
        <v>0</v>
      </c>
      <c r="AB240" s="1023">
        <v>0</v>
      </c>
      <c r="AC240" s="1023">
        <v>0</v>
      </c>
      <c r="AD240" s="1023">
        <v>0</v>
      </c>
      <c r="AE240" s="1023">
        <v>0</v>
      </c>
      <c r="AF240" s="1023">
        <v>0</v>
      </c>
      <c r="AG240" s="1023">
        <v>0</v>
      </c>
      <c r="AH240" s="1023">
        <v>0</v>
      </c>
      <c r="AI240" s="1023">
        <v>0</v>
      </c>
      <c r="AJ240" s="1023">
        <v>0</v>
      </c>
      <c r="AK240" s="1023">
        <v>0</v>
      </c>
      <c r="AL240" s="1023">
        <v>0</v>
      </c>
      <c r="AM240" s="1023">
        <v>0</v>
      </c>
      <c r="AN240" s="1023">
        <v>0</v>
      </c>
      <c r="AO240" s="1023">
        <v>0</v>
      </c>
      <c r="AP240" s="1023">
        <v>0</v>
      </c>
      <c r="AQ240" s="1023">
        <v>0</v>
      </c>
      <c r="AR240" s="1023">
        <v>0</v>
      </c>
      <c r="AS240" s="1023">
        <v>0</v>
      </c>
      <c r="AT240" s="1023">
        <v>0</v>
      </c>
      <c r="AU240" s="1023">
        <v>0</v>
      </c>
      <c r="AV240" s="1023">
        <v>0</v>
      </c>
      <c r="AW240" s="1941">
        <f t="shared" si="35"/>
        <v>0</v>
      </c>
      <c r="AX240" s="315"/>
      <c r="AY240" s="7657">
        <v>0</v>
      </c>
      <c r="AZ240" s="315"/>
      <c r="BA240" s="1024"/>
      <c r="BB240" s="1145"/>
      <c r="BC240" s="1145"/>
      <c r="BD240" s="1145"/>
      <c r="BE240" s="1145"/>
      <c r="BF240" s="1145"/>
      <c r="BG240" s="1145"/>
      <c r="BH240" s="1145"/>
    </row>
    <row r="241" spans="1:60">
      <c r="A241" s="983"/>
      <c r="B241" s="203"/>
      <c r="C241" s="7659"/>
      <c r="D241" s="1021">
        <v>55.3</v>
      </c>
      <c r="E241" s="1021"/>
      <c r="F241" s="1031" t="s">
        <v>972</v>
      </c>
      <c r="G241" s="1021"/>
      <c r="H241" s="1022"/>
      <c r="I241" s="1023">
        <v>0</v>
      </c>
      <c r="J241" s="1023">
        <v>0</v>
      </c>
      <c r="K241" s="1023">
        <v>0</v>
      </c>
      <c r="L241" s="1023">
        <v>0</v>
      </c>
      <c r="M241" s="1023">
        <v>0</v>
      </c>
      <c r="N241" s="1023">
        <v>0</v>
      </c>
      <c r="O241" s="1023">
        <v>0</v>
      </c>
      <c r="P241" s="1023">
        <v>0</v>
      </c>
      <c r="Q241" s="1023">
        <v>0</v>
      </c>
      <c r="R241" s="1023">
        <v>0</v>
      </c>
      <c r="S241" s="1023">
        <v>0</v>
      </c>
      <c r="T241" s="1023">
        <v>0</v>
      </c>
      <c r="U241" s="1023">
        <v>0</v>
      </c>
      <c r="V241" s="1023">
        <v>0</v>
      </c>
      <c r="W241" s="1023">
        <v>0</v>
      </c>
      <c r="X241" s="1023">
        <v>0</v>
      </c>
      <c r="Y241" s="1023">
        <v>0</v>
      </c>
      <c r="Z241" s="1023">
        <v>0</v>
      </c>
      <c r="AA241" s="1023">
        <v>0</v>
      </c>
      <c r="AB241" s="1023">
        <v>0</v>
      </c>
      <c r="AC241" s="1023">
        <v>0</v>
      </c>
      <c r="AD241" s="1023">
        <v>0</v>
      </c>
      <c r="AE241" s="1023">
        <v>0</v>
      </c>
      <c r="AF241" s="1023">
        <v>0</v>
      </c>
      <c r="AG241" s="1023">
        <v>0</v>
      </c>
      <c r="AH241" s="1023">
        <v>0</v>
      </c>
      <c r="AI241" s="1023">
        <v>0</v>
      </c>
      <c r="AJ241" s="1023">
        <v>0</v>
      </c>
      <c r="AK241" s="1023">
        <v>0</v>
      </c>
      <c r="AL241" s="1023">
        <v>0</v>
      </c>
      <c r="AM241" s="1023">
        <v>0</v>
      </c>
      <c r="AN241" s="1023">
        <v>0</v>
      </c>
      <c r="AO241" s="1023">
        <v>0</v>
      </c>
      <c r="AP241" s="1023">
        <v>0</v>
      </c>
      <c r="AQ241" s="1023">
        <v>0</v>
      </c>
      <c r="AR241" s="1023">
        <v>0</v>
      </c>
      <c r="AS241" s="1023">
        <v>0</v>
      </c>
      <c r="AT241" s="1023">
        <v>0</v>
      </c>
      <c r="AU241" s="1023">
        <v>0</v>
      </c>
      <c r="AV241" s="1023">
        <v>0</v>
      </c>
      <c r="AW241" s="1941">
        <f t="shared" si="35"/>
        <v>0</v>
      </c>
      <c r="AX241" s="315"/>
      <c r="AY241" s="7657">
        <v>0</v>
      </c>
      <c r="AZ241" s="315"/>
      <c r="BA241" s="1024"/>
      <c r="BB241" s="1145"/>
      <c r="BC241" s="1145"/>
      <c r="BD241" s="1145"/>
      <c r="BE241" s="1145"/>
      <c r="BF241" s="1145"/>
      <c r="BG241" s="1145"/>
      <c r="BH241" s="1145"/>
    </row>
    <row r="242" spans="1:60">
      <c r="A242" s="983"/>
      <c r="B242" s="203"/>
      <c r="C242" s="7659"/>
      <c r="D242" s="1021">
        <v>55.4</v>
      </c>
      <c r="E242" s="1021"/>
      <c r="F242" s="1031" t="s">
        <v>973</v>
      </c>
      <c r="G242" s="1021"/>
      <c r="H242" s="1022"/>
      <c r="I242" s="1023">
        <v>0</v>
      </c>
      <c r="J242" s="1023">
        <v>0</v>
      </c>
      <c r="K242" s="1023">
        <v>0</v>
      </c>
      <c r="L242" s="1023">
        <v>0</v>
      </c>
      <c r="M242" s="1023">
        <v>0</v>
      </c>
      <c r="N242" s="1023">
        <v>0</v>
      </c>
      <c r="O242" s="1023">
        <v>0</v>
      </c>
      <c r="P242" s="1023">
        <v>0</v>
      </c>
      <c r="Q242" s="1023">
        <v>0</v>
      </c>
      <c r="R242" s="1023">
        <v>0</v>
      </c>
      <c r="S242" s="1023">
        <v>0</v>
      </c>
      <c r="T242" s="1023">
        <v>0</v>
      </c>
      <c r="U242" s="1023">
        <v>0</v>
      </c>
      <c r="V242" s="1023">
        <v>0</v>
      </c>
      <c r="W242" s="1023">
        <v>0</v>
      </c>
      <c r="X242" s="1023">
        <v>0</v>
      </c>
      <c r="Y242" s="1023">
        <v>0</v>
      </c>
      <c r="Z242" s="1023">
        <v>0</v>
      </c>
      <c r="AA242" s="1023">
        <v>0</v>
      </c>
      <c r="AB242" s="1023">
        <v>0</v>
      </c>
      <c r="AC242" s="1023">
        <v>0</v>
      </c>
      <c r="AD242" s="1023">
        <v>0</v>
      </c>
      <c r="AE242" s="1023">
        <v>0</v>
      </c>
      <c r="AF242" s="1023">
        <v>0</v>
      </c>
      <c r="AG242" s="1023">
        <v>0</v>
      </c>
      <c r="AH242" s="1023">
        <v>0</v>
      </c>
      <c r="AI242" s="1023">
        <v>0</v>
      </c>
      <c r="AJ242" s="1023">
        <v>0</v>
      </c>
      <c r="AK242" s="1023">
        <v>0</v>
      </c>
      <c r="AL242" s="1023">
        <v>0</v>
      </c>
      <c r="AM242" s="1023">
        <v>0</v>
      </c>
      <c r="AN242" s="1023">
        <v>0</v>
      </c>
      <c r="AO242" s="1023">
        <v>0</v>
      </c>
      <c r="AP242" s="1023">
        <v>0</v>
      </c>
      <c r="AQ242" s="1023">
        <v>0</v>
      </c>
      <c r="AR242" s="1023">
        <v>0</v>
      </c>
      <c r="AS242" s="1023">
        <v>0</v>
      </c>
      <c r="AT242" s="1023">
        <v>0</v>
      </c>
      <c r="AU242" s="1023">
        <v>0</v>
      </c>
      <c r="AV242" s="1023">
        <v>0</v>
      </c>
      <c r="AW242" s="1941">
        <f t="shared" si="35"/>
        <v>0</v>
      </c>
      <c r="AX242" s="315"/>
      <c r="AY242" s="7657">
        <v>0</v>
      </c>
      <c r="AZ242" s="315"/>
      <c r="BA242" s="1024"/>
      <c r="BB242" s="1145"/>
      <c r="BC242" s="1145"/>
      <c r="BD242" s="1145"/>
      <c r="BE242" s="1145"/>
      <c r="BF242" s="1145"/>
      <c r="BG242" s="1145"/>
      <c r="BH242" s="1145"/>
    </row>
    <row r="243" spans="1:60">
      <c r="A243" s="983"/>
      <c r="B243" s="203"/>
      <c r="C243" s="7659"/>
      <c r="D243" s="1021">
        <v>55.5</v>
      </c>
      <c r="E243" s="1021"/>
      <c r="F243" s="1031" t="s">
        <v>974</v>
      </c>
      <c r="G243" s="1021"/>
      <c r="H243" s="1022"/>
      <c r="I243" s="1023">
        <v>0</v>
      </c>
      <c r="J243" s="1023">
        <v>0</v>
      </c>
      <c r="K243" s="1023">
        <v>0</v>
      </c>
      <c r="L243" s="1023">
        <v>0</v>
      </c>
      <c r="M243" s="1023">
        <v>0</v>
      </c>
      <c r="N243" s="1023">
        <v>0</v>
      </c>
      <c r="O243" s="1023">
        <v>0</v>
      </c>
      <c r="P243" s="1023">
        <v>0</v>
      </c>
      <c r="Q243" s="1023">
        <v>0</v>
      </c>
      <c r="R243" s="1023">
        <v>0</v>
      </c>
      <c r="S243" s="1023">
        <v>0</v>
      </c>
      <c r="T243" s="1023">
        <v>0</v>
      </c>
      <c r="U243" s="1023">
        <v>0</v>
      </c>
      <c r="V243" s="1023">
        <v>0</v>
      </c>
      <c r="W243" s="1023">
        <v>0</v>
      </c>
      <c r="X243" s="1023">
        <v>0</v>
      </c>
      <c r="Y243" s="1023">
        <v>0</v>
      </c>
      <c r="Z243" s="1023">
        <v>0</v>
      </c>
      <c r="AA243" s="1023">
        <v>0</v>
      </c>
      <c r="AB243" s="1023">
        <v>0</v>
      </c>
      <c r="AC243" s="1023">
        <v>0</v>
      </c>
      <c r="AD243" s="1023">
        <v>0</v>
      </c>
      <c r="AE243" s="1023">
        <v>0</v>
      </c>
      <c r="AF243" s="1023">
        <v>0</v>
      </c>
      <c r="AG243" s="1023">
        <v>0</v>
      </c>
      <c r="AH243" s="1023">
        <v>0</v>
      </c>
      <c r="AI243" s="1023">
        <v>0</v>
      </c>
      <c r="AJ243" s="1023">
        <v>0</v>
      </c>
      <c r="AK243" s="1023">
        <v>0</v>
      </c>
      <c r="AL243" s="1023">
        <v>0</v>
      </c>
      <c r="AM243" s="1023">
        <v>0</v>
      </c>
      <c r="AN243" s="1023">
        <v>0</v>
      </c>
      <c r="AO243" s="1023">
        <v>0</v>
      </c>
      <c r="AP243" s="1023">
        <v>0</v>
      </c>
      <c r="AQ243" s="1023">
        <v>0</v>
      </c>
      <c r="AR243" s="1023">
        <v>0</v>
      </c>
      <c r="AS243" s="1023">
        <v>0</v>
      </c>
      <c r="AT243" s="1023">
        <v>0</v>
      </c>
      <c r="AU243" s="1023">
        <v>0</v>
      </c>
      <c r="AV243" s="1023">
        <v>0</v>
      </c>
      <c r="AW243" s="1941">
        <f t="shared" si="35"/>
        <v>0</v>
      </c>
      <c r="AX243" s="315"/>
      <c r="AY243" s="7657">
        <v>0</v>
      </c>
      <c r="AZ243" s="315"/>
      <c r="BA243" s="1024"/>
      <c r="BB243" s="1145"/>
      <c r="BC243" s="1145"/>
      <c r="BD243" s="1145"/>
      <c r="BE243" s="1145"/>
      <c r="BF243" s="1145"/>
      <c r="BG243" s="1145"/>
      <c r="BH243" s="1145"/>
    </row>
    <row r="244" spans="1:60">
      <c r="A244" s="983"/>
      <c r="B244" s="203"/>
      <c r="C244" s="7658">
        <v>56</v>
      </c>
      <c r="D244" s="1016"/>
      <c r="E244" s="1034" t="s">
        <v>326</v>
      </c>
      <c r="F244" s="1016"/>
      <c r="G244" s="1016"/>
      <c r="H244" s="1017"/>
      <c r="I244" s="1018">
        <f>SUM(I245:I247)</f>
        <v>0</v>
      </c>
      <c r="J244" s="1018">
        <f t="shared" ref="J244:AV244" si="41">SUM(J245:J247)</f>
        <v>0</v>
      </c>
      <c r="K244" s="1018">
        <f t="shared" si="41"/>
        <v>0</v>
      </c>
      <c r="L244" s="1018">
        <f t="shared" si="41"/>
        <v>0</v>
      </c>
      <c r="M244" s="1018">
        <f t="shared" si="41"/>
        <v>0</v>
      </c>
      <c r="N244" s="1018">
        <f t="shared" si="41"/>
        <v>0</v>
      </c>
      <c r="O244" s="1018">
        <f t="shared" si="41"/>
        <v>0</v>
      </c>
      <c r="P244" s="1018">
        <f t="shared" si="41"/>
        <v>0</v>
      </c>
      <c r="Q244" s="1018">
        <f t="shared" si="41"/>
        <v>0</v>
      </c>
      <c r="R244" s="1018">
        <f t="shared" si="41"/>
        <v>0</v>
      </c>
      <c r="S244" s="1018">
        <f t="shared" si="41"/>
        <v>0</v>
      </c>
      <c r="T244" s="1018">
        <f t="shared" si="41"/>
        <v>0</v>
      </c>
      <c r="U244" s="1018">
        <f t="shared" si="41"/>
        <v>0</v>
      </c>
      <c r="V244" s="1018">
        <f t="shared" si="41"/>
        <v>0</v>
      </c>
      <c r="W244" s="1018">
        <f t="shared" si="41"/>
        <v>0</v>
      </c>
      <c r="X244" s="1018">
        <f t="shared" si="41"/>
        <v>0</v>
      </c>
      <c r="Y244" s="1018">
        <f t="shared" si="41"/>
        <v>0</v>
      </c>
      <c r="Z244" s="1018">
        <f t="shared" si="41"/>
        <v>0</v>
      </c>
      <c r="AA244" s="1018">
        <f t="shared" si="41"/>
        <v>0</v>
      </c>
      <c r="AB244" s="1018">
        <f t="shared" si="41"/>
        <v>0</v>
      </c>
      <c r="AC244" s="1018">
        <f t="shared" si="41"/>
        <v>0</v>
      </c>
      <c r="AD244" s="1018">
        <f t="shared" si="41"/>
        <v>0</v>
      </c>
      <c r="AE244" s="1018">
        <f t="shared" si="41"/>
        <v>0</v>
      </c>
      <c r="AF244" s="1018">
        <f t="shared" si="41"/>
        <v>0</v>
      </c>
      <c r="AG244" s="1018">
        <f t="shared" si="41"/>
        <v>0</v>
      </c>
      <c r="AH244" s="1018">
        <f t="shared" si="41"/>
        <v>0</v>
      </c>
      <c r="AI244" s="1018">
        <f t="shared" si="41"/>
        <v>0</v>
      </c>
      <c r="AJ244" s="1018">
        <f t="shared" si="41"/>
        <v>0</v>
      </c>
      <c r="AK244" s="1018">
        <f t="shared" si="41"/>
        <v>0</v>
      </c>
      <c r="AL244" s="1018">
        <f t="shared" si="41"/>
        <v>0</v>
      </c>
      <c r="AM244" s="1018">
        <f t="shared" si="41"/>
        <v>0</v>
      </c>
      <c r="AN244" s="1018">
        <f t="shared" si="41"/>
        <v>0</v>
      </c>
      <c r="AO244" s="1018">
        <f t="shared" si="41"/>
        <v>0</v>
      </c>
      <c r="AP244" s="1018">
        <f t="shared" si="41"/>
        <v>0</v>
      </c>
      <c r="AQ244" s="1018">
        <f t="shared" si="41"/>
        <v>0</v>
      </c>
      <c r="AR244" s="1018">
        <f t="shared" si="41"/>
        <v>0</v>
      </c>
      <c r="AS244" s="1018">
        <f t="shared" si="41"/>
        <v>0</v>
      </c>
      <c r="AT244" s="1018">
        <f t="shared" si="41"/>
        <v>0</v>
      </c>
      <c r="AU244" s="1018">
        <f t="shared" si="41"/>
        <v>0</v>
      </c>
      <c r="AV244" s="1018">
        <f t="shared" si="41"/>
        <v>0</v>
      </c>
      <c r="AW244" s="1940">
        <f t="shared" si="35"/>
        <v>0</v>
      </c>
      <c r="AX244" s="855"/>
      <c r="AY244" s="7655">
        <f>SUM(AY245:AY247)</f>
        <v>0</v>
      </c>
      <c r="AZ244" s="855"/>
      <c r="BA244" s="1019"/>
      <c r="BB244" s="1039"/>
      <c r="BC244" s="1039"/>
      <c r="BD244" s="1039"/>
      <c r="BE244" s="1039"/>
      <c r="BF244" s="1039"/>
      <c r="BG244" s="1039"/>
      <c r="BH244" s="1039"/>
    </row>
    <row r="245" spans="1:60">
      <c r="A245" s="983"/>
      <c r="B245" s="203"/>
      <c r="C245" s="7659"/>
      <c r="D245" s="1021">
        <v>56.1</v>
      </c>
      <c r="E245" s="1021"/>
      <c r="F245" s="1031" t="s">
        <v>911</v>
      </c>
      <c r="G245" s="1021"/>
      <c r="H245" s="1022"/>
      <c r="I245" s="1023">
        <v>0</v>
      </c>
      <c r="J245" s="1023">
        <v>0</v>
      </c>
      <c r="K245" s="1023">
        <v>0</v>
      </c>
      <c r="L245" s="1023">
        <v>0</v>
      </c>
      <c r="M245" s="1023">
        <v>0</v>
      </c>
      <c r="N245" s="1023">
        <v>0</v>
      </c>
      <c r="O245" s="1023">
        <v>0</v>
      </c>
      <c r="P245" s="1023">
        <v>0</v>
      </c>
      <c r="Q245" s="1023">
        <v>0</v>
      </c>
      <c r="R245" s="1023">
        <v>0</v>
      </c>
      <c r="S245" s="1023">
        <v>0</v>
      </c>
      <c r="T245" s="1023">
        <v>0</v>
      </c>
      <c r="U245" s="1023">
        <v>0</v>
      </c>
      <c r="V245" s="1023">
        <v>0</v>
      </c>
      <c r="W245" s="1023">
        <v>0</v>
      </c>
      <c r="X245" s="1023">
        <v>0</v>
      </c>
      <c r="Y245" s="1023">
        <v>0</v>
      </c>
      <c r="Z245" s="1023">
        <v>0</v>
      </c>
      <c r="AA245" s="1023">
        <v>0</v>
      </c>
      <c r="AB245" s="1023">
        <v>0</v>
      </c>
      <c r="AC245" s="1023">
        <v>0</v>
      </c>
      <c r="AD245" s="1023">
        <v>0</v>
      </c>
      <c r="AE245" s="1023">
        <v>0</v>
      </c>
      <c r="AF245" s="1023">
        <v>0</v>
      </c>
      <c r="AG245" s="1023">
        <v>0</v>
      </c>
      <c r="AH245" s="1023">
        <v>0</v>
      </c>
      <c r="AI245" s="1023">
        <v>0</v>
      </c>
      <c r="AJ245" s="1023">
        <v>0</v>
      </c>
      <c r="AK245" s="1023">
        <v>0</v>
      </c>
      <c r="AL245" s="1023">
        <v>0</v>
      </c>
      <c r="AM245" s="1023">
        <v>0</v>
      </c>
      <c r="AN245" s="1023">
        <v>0</v>
      </c>
      <c r="AO245" s="1023">
        <v>0</v>
      </c>
      <c r="AP245" s="1023">
        <v>0</v>
      </c>
      <c r="AQ245" s="1023">
        <v>0</v>
      </c>
      <c r="AR245" s="1023">
        <v>0</v>
      </c>
      <c r="AS245" s="1023">
        <v>0</v>
      </c>
      <c r="AT245" s="1023">
        <v>0</v>
      </c>
      <c r="AU245" s="1023">
        <v>0</v>
      </c>
      <c r="AV245" s="1023">
        <v>0</v>
      </c>
      <c r="AW245" s="1941">
        <f t="shared" si="35"/>
        <v>0</v>
      </c>
      <c r="AX245" s="315"/>
      <c r="AY245" s="7657">
        <v>0</v>
      </c>
      <c r="AZ245" s="315"/>
      <c r="BA245" s="1024"/>
      <c r="BB245" s="1145"/>
      <c r="BC245" s="1145"/>
      <c r="BD245" s="1145"/>
      <c r="BE245" s="1145"/>
      <c r="BF245" s="1145"/>
      <c r="BG245" s="1145"/>
      <c r="BH245" s="1145"/>
    </row>
    <row r="246" spans="1:60">
      <c r="A246" s="983"/>
      <c r="B246" s="203"/>
      <c r="C246" s="7659"/>
      <c r="D246" s="1021">
        <v>56.2</v>
      </c>
      <c r="E246" s="1021"/>
      <c r="F246" s="1031" t="s">
        <v>912</v>
      </c>
      <c r="G246" s="1021"/>
      <c r="H246" s="1022"/>
      <c r="I246" s="1023">
        <v>0</v>
      </c>
      <c r="J246" s="1023">
        <v>0</v>
      </c>
      <c r="K246" s="1023">
        <v>0</v>
      </c>
      <c r="L246" s="1023">
        <v>0</v>
      </c>
      <c r="M246" s="1023">
        <v>0</v>
      </c>
      <c r="N246" s="1023">
        <v>0</v>
      </c>
      <c r="O246" s="1023">
        <v>0</v>
      </c>
      <c r="P246" s="1023">
        <v>0</v>
      </c>
      <c r="Q246" s="1023">
        <v>0</v>
      </c>
      <c r="R246" s="1023">
        <v>0</v>
      </c>
      <c r="S246" s="1023">
        <v>0</v>
      </c>
      <c r="T246" s="1023">
        <v>0</v>
      </c>
      <c r="U246" s="1023">
        <v>0</v>
      </c>
      <c r="V246" s="1023">
        <v>0</v>
      </c>
      <c r="W246" s="1023">
        <v>0</v>
      </c>
      <c r="X246" s="1023">
        <v>0</v>
      </c>
      <c r="Y246" s="1023">
        <v>0</v>
      </c>
      <c r="Z246" s="1023">
        <v>0</v>
      </c>
      <c r="AA246" s="1023">
        <v>0</v>
      </c>
      <c r="AB246" s="1023">
        <v>0</v>
      </c>
      <c r="AC246" s="1023">
        <v>0</v>
      </c>
      <c r="AD246" s="1023">
        <v>0</v>
      </c>
      <c r="AE246" s="1023">
        <v>0</v>
      </c>
      <c r="AF246" s="1023">
        <v>0</v>
      </c>
      <c r="AG246" s="1023">
        <v>0</v>
      </c>
      <c r="AH246" s="1023">
        <v>0</v>
      </c>
      <c r="AI246" s="1023">
        <v>0</v>
      </c>
      <c r="AJ246" s="1023">
        <v>0</v>
      </c>
      <c r="AK246" s="1023">
        <v>0</v>
      </c>
      <c r="AL246" s="1023">
        <v>0</v>
      </c>
      <c r="AM246" s="1023">
        <v>0</v>
      </c>
      <c r="AN246" s="1023">
        <v>0</v>
      </c>
      <c r="AO246" s="1023">
        <v>0</v>
      </c>
      <c r="AP246" s="1023">
        <v>0</v>
      </c>
      <c r="AQ246" s="1023">
        <v>0</v>
      </c>
      <c r="AR246" s="1023">
        <v>0</v>
      </c>
      <c r="AS246" s="1023">
        <v>0</v>
      </c>
      <c r="AT246" s="1023">
        <v>0</v>
      </c>
      <c r="AU246" s="1023">
        <v>0</v>
      </c>
      <c r="AV246" s="1023">
        <v>0</v>
      </c>
      <c r="AW246" s="1941">
        <f t="shared" si="35"/>
        <v>0</v>
      </c>
      <c r="AX246" s="315"/>
      <c r="AY246" s="7657">
        <v>0</v>
      </c>
      <c r="AZ246" s="315"/>
      <c r="BA246" s="1024"/>
      <c r="BB246" s="1145"/>
      <c r="BC246" s="1145"/>
      <c r="BD246" s="1145"/>
      <c r="BE246" s="1145"/>
      <c r="BF246" s="1145"/>
      <c r="BG246" s="1145"/>
      <c r="BH246" s="1145"/>
    </row>
    <row r="247" spans="1:60" ht="14.4" thickBot="1">
      <c r="A247" s="983"/>
      <c r="B247" s="203"/>
      <c r="C247" s="7659"/>
      <c r="D247" s="1021">
        <v>56.3</v>
      </c>
      <c r="E247" s="1021"/>
      <c r="F247" s="1032" t="s">
        <v>913</v>
      </c>
      <c r="G247" s="1021"/>
      <c r="H247" s="1022"/>
      <c r="I247" s="7672">
        <v>0</v>
      </c>
      <c r="J247" s="7672">
        <v>0</v>
      </c>
      <c r="K247" s="7672">
        <v>0</v>
      </c>
      <c r="L247" s="7672">
        <v>0</v>
      </c>
      <c r="M247" s="7672">
        <v>0</v>
      </c>
      <c r="N247" s="7672">
        <v>0</v>
      </c>
      <c r="O247" s="7672">
        <v>0</v>
      </c>
      <c r="P247" s="7672">
        <v>0</v>
      </c>
      <c r="Q247" s="7672">
        <v>0</v>
      </c>
      <c r="R247" s="7672">
        <v>0</v>
      </c>
      <c r="S247" s="7672">
        <v>0</v>
      </c>
      <c r="T247" s="7672">
        <v>0</v>
      </c>
      <c r="U247" s="7672">
        <v>0</v>
      </c>
      <c r="V247" s="7672">
        <v>0</v>
      </c>
      <c r="W247" s="7672">
        <v>0</v>
      </c>
      <c r="X247" s="7672">
        <v>0</v>
      </c>
      <c r="Y247" s="7672">
        <v>0</v>
      </c>
      <c r="Z247" s="7672">
        <v>0</v>
      </c>
      <c r="AA247" s="7672">
        <v>0</v>
      </c>
      <c r="AB247" s="7672">
        <v>0</v>
      </c>
      <c r="AC247" s="7672">
        <v>0</v>
      </c>
      <c r="AD247" s="7672">
        <v>0</v>
      </c>
      <c r="AE247" s="7672">
        <v>0</v>
      </c>
      <c r="AF247" s="7672">
        <v>0</v>
      </c>
      <c r="AG247" s="7672">
        <v>0</v>
      </c>
      <c r="AH247" s="7672">
        <v>0</v>
      </c>
      <c r="AI247" s="7672">
        <v>0</v>
      </c>
      <c r="AJ247" s="7672">
        <v>0</v>
      </c>
      <c r="AK247" s="7672">
        <v>0</v>
      </c>
      <c r="AL247" s="7672">
        <v>0</v>
      </c>
      <c r="AM247" s="7672">
        <v>0</v>
      </c>
      <c r="AN247" s="7672">
        <v>0</v>
      </c>
      <c r="AO247" s="7672">
        <v>0</v>
      </c>
      <c r="AP247" s="7672">
        <v>0</v>
      </c>
      <c r="AQ247" s="7672">
        <v>0</v>
      </c>
      <c r="AR247" s="7672">
        <v>0</v>
      </c>
      <c r="AS247" s="7672">
        <v>0</v>
      </c>
      <c r="AT247" s="7672">
        <v>0</v>
      </c>
      <c r="AU247" s="7672">
        <v>0</v>
      </c>
      <c r="AV247" s="7672">
        <v>0</v>
      </c>
      <c r="AW247" s="7673">
        <f t="shared" si="35"/>
        <v>0</v>
      </c>
      <c r="AX247" s="315"/>
      <c r="AY247" s="2605">
        <v>0</v>
      </c>
      <c r="AZ247" s="315"/>
      <c r="BA247" s="1024"/>
      <c r="BB247" s="1145"/>
      <c r="BC247" s="1145"/>
      <c r="BD247" s="1145"/>
      <c r="BE247" s="1145"/>
      <c r="BF247" s="1145"/>
      <c r="BG247" s="1145"/>
      <c r="BH247" s="1145"/>
    </row>
    <row r="248" spans="1:60" ht="14.4" thickBot="1">
      <c r="A248" s="983"/>
      <c r="B248" s="203"/>
      <c r="C248" s="7666" t="s">
        <v>975</v>
      </c>
      <c r="D248" s="7667"/>
      <c r="E248" s="7667"/>
      <c r="F248" s="7667"/>
      <c r="G248" s="7667"/>
      <c r="H248" s="7674"/>
      <c r="I248" s="7675">
        <f>SUM(I244,I238,I226:I234,I216:I219,I209,I197:I201,I189:I194,I187,I184,I176:I179)</f>
        <v>0</v>
      </c>
      <c r="J248" s="7675">
        <f t="shared" ref="J248:AV248" si="42">SUM(J244,J238,J226:J234,J216:J219,J209,J197:J201,J189:J194,J187,J184,J176:J179)</f>
        <v>0</v>
      </c>
      <c r="K248" s="7675">
        <f t="shared" si="42"/>
        <v>0</v>
      </c>
      <c r="L248" s="7675">
        <f t="shared" si="42"/>
        <v>0</v>
      </c>
      <c r="M248" s="7675">
        <f t="shared" si="42"/>
        <v>0</v>
      </c>
      <c r="N248" s="7675">
        <f t="shared" si="42"/>
        <v>0</v>
      </c>
      <c r="O248" s="7675">
        <f t="shared" si="42"/>
        <v>0</v>
      </c>
      <c r="P248" s="7675">
        <f t="shared" si="42"/>
        <v>0</v>
      </c>
      <c r="Q248" s="7675">
        <f t="shared" si="42"/>
        <v>0</v>
      </c>
      <c r="R248" s="7675">
        <f t="shared" si="42"/>
        <v>0</v>
      </c>
      <c r="S248" s="7675">
        <f t="shared" si="42"/>
        <v>0</v>
      </c>
      <c r="T248" s="7675">
        <f t="shared" si="42"/>
        <v>0</v>
      </c>
      <c r="U248" s="7675">
        <f t="shared" si="42"/>
        <v>0</v>
      </c>
      <c r="V248" s="7675">
        <f t="shared" si="42"/>
        <v>0</v>
      </c>
      <c r="W248" s="7675">
        <f t="shared" si="42"/>
        <v>0</v>
      </c>
      <c r="X248" s="7675">
        <f t="shared" si="42"/>
        <v>0</v>
      </c>
      <c r="Y248" s="7675">
        <f t="shared" si="42"/>
        <v>0</v>
      </c>
      <c r="Z248" s="7675">
        <f t="shared" si="42"/>
        <v>0</v>
      </c>
      <c r="AA248" s="7675">
        <f t="shared" si="42"/>
        <v>0</v>
      </c>
      <c r="AB248" s="7675">
        <f t="shared" si="42"/>
        <v>0</v>
      </c>
      <c r="AC248" s="7675">
        <f t="shared" si="42"/>
        <v>0</v>
      </c>
      <c r="AD248" s="7675">
        <f t="shared" si="42"/>
        <v>0</v>
      </c>
      <c r="AE248" s="7675">
        <f t="shared" si="42"/>
        <v>0</v>
      </c>
      <c r="AF248" s="7675">
        <f t="shared" si="42"/>
        <v>0</v>
      </c>
      <c r="AG248" s="7675">
        <f t="shared" si="42"/>
        <v>0</v>
      </c>
      <c r="AH248" s="7675">
        <f t="shared" si="42"/>
        <v>0</v>
      </c>
      <c r="AI248" s="7675">
        <f t="shared" si="42"/>
        <v>0</v>
      </c>
      <c r="AJ248" s="7675">
        <f t="shared" si="42"/>
        <v>0</v>
      </c>
      <c r="AK248" s="7675">
        <f t="shared" si="42"/>
        <v>0</v>
      </c>
      <c r="AL248" s="7675">
        <f t="shared" si="42"/>
        <v>0</v>
      </c>
      <c r="AM248" s="7675">
        <f t="shared" si="42"/>
        <v>0</v>
      </c>
      <c r="AN248" s="7675">
        <f t="shared" si="42"/>
        <v>0</v>
      </c>
      <c r="AO248" s="7675">
        <f t="shared" si="42"/>
        <v>0</v>
      </c>
      <c r="AP248" s="7675">
        <f t="shared" si="42"/>
        <v>0</v>
      </c>
      <c r="AQ248" s="7675">
        <f t="shared" si="42"/>
        <v>0</v>
      </c>
      <c r="AR248" s="7675">
        <f t="shared" si="42"/>
        <v>0</v>
      </c>
      <c r="AS248" s="7675">
        <f t="shared" si="42"/>
        <v>0</v>
      </c>
      <c r="AT248" s="7675">
        <f t="shared" si="42"/>
        <v>0</v>
      </c>
      <c r="AU248" s="7675">
        <f t="shared" si="42"/>
        <v>0</v>
      </c>
      <c r="AV248" s="7675">
        <f t="shared" si="42"/>
        <v>0</v>
      </c>
      <c r="AW248" s="7676">
        <f>SUM(I248:AV248)</f>
        <v>0</v>
      </c>
      <c r="AX248" s="855"/>
      <c r="AY248" s="2606">
        <f>SUM(AY244,AY238,AY226:AY234,AY216:AY219,AY209,AY197:AY201,AY189:AY194,AY187,AY184,AY176:AY179)</f>
        <v>0</v>
      </c>
      <c r="AZ248" s="855"/>
      <c r="BA248" s="1019"/>
      <c r="BB248" s="1039"/>
      <c r="BC248" s="1039"/>
      <c r="BD248" s="1039"/>
      <c r="BE248" s="1039"/>
      <c r="BF248" s="1039"/>
      <c r="BG248" s="1039"/>
      <c r="BH248" s="1039"/>
    </row>
    <row r="249" spans="1:60" ht="14.4" thickBot="1">
      <c r="A249" s="983"/>
      <c r="B249" s="203"/>
      <c r="C249" s="7677"/>
      <c r="D249" s="1021"/>
      <c r="E249" s="1021"/>
      <c r="F249" s="1021"/>
      <c r="G249" s="1021"/>
      <c r="H249" s="1243"/>
      <c r="I249" s="1244"/>
      <c r="J249" s="1244"/>
      <c r="K249" s="1244"/>
      <c r="L249" s="1244"/>
      <c r="M249" s="1244"/>
      <c r="N249" s="1244"/>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944"/>
      <c r="AX249" s="855"/>
      <c r="AY249" s="7655"/>
      <c r="AZ249" s="855"/>
      <c r="BA249" s="1019"/>
      <c r="BB249" s="1039"/>
      <c r="BC249" s="1039"/>
      <c r="BD249" s="1039"/>
      <c r="BE249" s="1039"/>
      <c r="BF249" s="1039"/>
      <c r="BG249" s="1039"/>
      <c r="BH249" s="1039"/>
    </row>
    <row r="250" spans="1:60" ht="14.4" thickBot="1">
      <c r="A250" s="983"/>
      <c r="B250" s="203"/>
      <c r="C250" s="1035" t="s">
        <v>5016</v>
      </c>
      <c r="D250" s="1036"/>
      <c r="E250" s="1036"/>
      <c r="F250" s="1036"/>
      <c r="G250" s="1036"/>
      <c r="H250" s="1036"/>
      <c r="I250" s="1205">
        <f>I173-I248</f>
        <v>0</v>
      </c>
      <c r="J250" s="1205">
        <f t="shared" ref="J250:AV250" si="43">J173-J248</f>
        <v>0</v>
      </c>
      <c r="K250" s="1205">
        <f t="shared" si="43"/>
        <v>0</v>
      </c>
      <c r="L250" s="1205">
        <f t="shared" si="43"/>
        <v>0</v>
      </c>
      <c r="M250" s="1205">
        <f t="shared" si="43"/>
        <v>0</v>
      </c>
      <c r="N250" s="1205">
        <f t="shared" si="43"/>
        <v>0</v>
      </c>
      <c r="O250" s="1205">
        <f t="shared" si="43"/>
        <v>0</v>
      </c>
      <c r="P250" s="1205">
        <f t="shared" si="43"/>
        <v>0</v>
      </c>
      <c r="Q250" s="1205">
        <f t="shared" si="43"/>
        <v>0</v>
      </c>
      <c r="R250" s="1205">
        <f t="shared" si="43"/>
        <v>0</v>
      </c>
      <c r="S250" s="1205">
        <f t="shared" si="43"/>
        <v>0</v>
      </c>
      <c r="T250" s="1205">
        <f t="shared" si="43"/>
        <v>0</v>
      </c>
      <c r="U250" s="1205">
        <f t="shared" si="43"/>
        <v>0</v>
      </c>
      <c r="V250" s="1205">
        <f t="shared" si="43"/>
        <v>0</v>
      </c>
      <c r="W250" s="1205">
        <f t="shared" si="43"/>
        <v>0</v>
      </c>
      <c r="X250" s="1205">
        <f t="shared" si="43"/>
        <v>0</v>
      </c>
      <c r="Y250" s="1205">
        <f t="shared" si="43"/>
        <v>0</v>
      </c>
      <c r="Z250" s="1205">
        <f t="shared" si="43"/>
        <v>0</v>
      </c>
      <c r="AA250" s="1205">
        <f t="shared" si="43"/>
        <v>0</v>
      </c>
      <c r="AB250" s="1205">
        <f t="shared" si="43"/>
        <v>0</v>
      </c>
      <c r="AC250" s="1205">
        <f t="shared" si="43"/>
        <v>0</v>
      </c>
      <c r="AD250" s="1205">
        <f t="shared" si="43"/>
        <v>0</v>
      </c>
      <c r="AE250" s="1205">
        <f t="shared" si="43"/>
        <v>0</v>
      </c>
      <c r="AF250" s="1205">
        <f t="shared" si="43"/>
        <v>0</v>
      </c>
      <c r="AG250" s="1205">
        <f t="shared" si="43"/>
        <v>0</v>
      </c>
      <c r="AH250" s="1205">
        <f t="shared" si="43"/>
        <v>0</v>
      </c>
      <c r="AI250" s="1205">
        <f t="shared" si="43"/>
        <v>0</v>
      </c>
      <c r="AJ250" s="1205">
        <f t="shared" si="43"/>
        <v>0</v>
      </c>
      <c r="AK250" s="1205">
        <f t="shared" si="43"/>
        <v>0</v>
      </c>
      <c r="AL250" s="1205">
        <f t="shared" si="43"/>
        <v>0</v>
      </c>
      <c r="AM250" s="1205">
        <f t="shared" si="43"/>
        <v>0</v>
      </c>
      <c r="AN250" s="1205">
        <f t="shared" si="43"/>
        <v>0</v>
      </c>
      <c r="AO250" s="1205">
        <f t="shared" si="43"/>
        <v>0</v>
      </c>
      <c r="AP250" s="1205">
        <f t="shared" si="43"/>
        <v>0</v>
      </c>
      <c r="AQ250" s="1205">
        <f t="shared" si="43"/>
        <v>0</v>
      </c>
      <c r="AR250" s="1205">
        <f t="shared" si="43"/>
        <v>0</v>
      </c>
      <c r="AS250" s="1205">
        <f t="shared" si="43"/>
        <v>0</v>
      </c>
      <c r="AT250" s="1205">
        <f t="shared" si="43"/>
        <v>0</v>
      </c>
      <c r="AU250" s="1205">
        <f t="shared" si="43"/>
        <v>0</v>
      </c>
      <c r="AV250" s="1205">
        <f t="shared" si="43"/>
        <v>0</v>
      </c>
      <c r="AW250" s="1206">
        <f>SUM(I250:AV250)</f>
        <v>0</v>
      </c>
      <c r="AX250" s="855"/>
      <c r="AY250" s="1037">
        <f>AY173-AY248</f>
        <v>0</v>
      </c>
      <c r="AZ250" s="855"/>
      <c r="BA250" s="1019"/>
      <c r="BB250" s="1039"/>
      <c r="BC250" s="1039"/>
      <c r="BD250" s="1039"/>
      <c r="BE250" s="1039"/>
      <c r="BF250" s="1039"/>
      <c r="BG250" s="1039"/>
      <c r="BH250" s="1039"/>
    </row>
    <row r="251" spans="1:60" ht="15" thickTop="1" thickBot="1">
      <c r="A251" s="983"/>
      <c r="B251" s="203"/>
      <c r="C251" s="7677"/>
      <c r="D251" s="1021"/>
      <c r="E251" s="1021"/>
      <c r="F251" s="1021"/>
      <c r="G251" s="1021"/>
      <c r="H251" s="1243"/>
      <c r="I251" s="1244"/>
      <c r="J251" s="1244"/>
      <c r="K251" s="1244"/>
      <c r="L251" s="1244"/>
      <c r="M251" s="1244"/>
      <c r="N251" s="1244"/>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944"/>
      <c r="AX251" s="855"/>
      <c r="AY251" s="7655"/>
      <c r="AZ251" s="855"/>
      <c r="BA251" s="1019"/>
      <c r="BB251" s="1039"/>
      <c r="BC251" s="1039"/>
      <c r="BD251" s="1039"/>
      <c r="BE251" s="1039"/>
      <c r="BF251" s="1039"/>
      <c r="BG251" s="1039"/>
      <c r="BH251" s="1039"/>
    </row>
    <row r="252" spans="1:60">
      <c r="A252" s="983"/>
      <c r="B252" s="203"/>
      <c r="C252" s="7582"/>
      <c r="D252" s="2608" t="s">
        <v>5017</v>
      </c>
      <c r="E252" s="2595"/>
      <c r="F252" s="2595"/>
      <c r="G252" s="2595"/>
      <c r="H252" s="2595"/>
      <c r="I252" s="2609">
        <v>0</v>
      </c>
      <c r="J252" s="2609">
        <v>0</v>
      </c>
      <c r="K252" s="2609">
        <v>0</v>
      </c>
      <c r="L252" s="2609">
        <v>0</v>
      </c>
      <c r="M252" s="2609">
        <v>0</v>
      </c>
      <c r="N252" s="2609">
        <v>0</v>
      </c>
      <c r="O252" s="2609">
        <v>0</v>
      </c>
      <c r="P252" s="2609">
        <v>0</v>
      </c>
      <c r="Q252" s="2609">
        <v>0</v>
      </c>
      <c r="R252" s="2609">
        <v>0</v>
      </c>
      <c r="S252" s="2609">
        <v>0</v>
      </c>
      <c r="T252" s="2609">
        <v>0</v>
      </c>
      <c r="U252" s="2609">
        <v>0</v>
      </c>
      <c r="V252" s="2609">
        <v>0</v>
      </c>
      <c r="W252" s="2609">
        <v>0</v>
      </c>
      <c r="X252" s="2609">
        <v>0</v>
      </c>
      <c r="Y252" s="2609">
        <v>0</v>
      </c>
      <c r="Z252" s="2609">
        <v>0</v>
      </c>
      <c r="AA252" s="2609">
        <v>0</v>
      </c>
      <c r="AB252" s="2609">
        <v>0</v>
      </c>
      <c r="AC252" s="2609">
        <v>0</v>
      </c>
      <c r="AD252" s="2609">
        <v>0</v>
      </c>
      <c r="AE252" s="2609">
        <v>0</v>
      </c>
      <c r="AF252" s="2609">
        <v>0</v>
      </c>
      <c r="AG252" s="2609">
        <v>0</v>
      </c>
      <c r="AH252" s="2609">
        <v>0</v>
      </c>
      <c r="AI252" s="2609">
        <v>0</v>
      </c>
      <c r="AJ252" s="2609">
        <v>0</v>
      </c>
      <c r="AK252" s="2609">
        <v>0</v>
      </c>
      <c r="AL252" s="2609">
        <v>0</v>
      </c>
      <c r="AM252" s="2609">
        <v>0</v>
      </c>
      <c r="AN252" s="2609">
        <v>0</v>
      </c>
      <c r="AO252" s="2609">
        <v>0</v>
      </c>
      <c r="AP252" s="2609">
        <v>0</v>
      </c>
      <c r="AQ252" s="2609">
        <v>0</v>
      </c>
      <c r="AR252" s="2609">
        <v>0</v>
      </c>
      <c r="AS252" s="2609">
        <v>0</v>
      </c>
      <c r="AT252" s="2609">
        <v>0</v>
      </c>
      <c r="AU252" s="2609">
        <v>0</v>
      </c>
      <c r="AV252" s="2609">
        <v>0</v>
      </c>
      <c r="AW252" s="7678">
        <f t="shared" si="35"/>
        <v>0</v>
      </c>
      <c r="AX252" s="315"/>
      <c r="AY252" s="7679">
        <v>0</v>
      </c>
      <c r="AZ252" s="315"/>
      <c r="BA252" s="1024"/>
      <c r="BB252" s="1145"/>
      <c r="BC252" s="1145"/>
      <c r="BD252" s="1145"/>
      <c r="BE252" s="1145"/>
      <c r="BF252" s="1145"/>
      <c r="BG252" s="1145"/>
      <c r="BH252" s="1145"/>
    </row>
    <row r="253" spans="1:60">
      <c r="A253" s="983"/>
      <c r="B253" s="203"/>
      <c r="C253" s="7583"/>
      <c r="D253" s="1038" t="s">
        <v>5018</v>
      </c>
      <c r="I253" s="1023">
        <v>0</v>
      </c>
      <c r="J253" s="1023">
        <v>0</v>
      </c>
      <c r="K253" s="1023">
        <v>0</v>
      </c>
      <c r="L253" s="1023">
        <v>0</v>
      </c>
      <c r="M253" s="1023">
        <v>0</v>
      </c>
      <c r="N253" s="1023">
        <v>0</v>
      </c>
      <c r="O253" s="1023">
        <v>0</v>
      </c>
      <c r="P253" s="1023">
        <v>0</v>
      </c>
      <c r="Q253" s="1023">
        <v>0</v>
      </c>
      <c r="R253" s="1023">
        <v>0</v>
      </c>
      <c r="S253" s="1023">
        <v>0</v>
      </c>
      <c r="T253" s="1023">
        <v>0</v>
      </c>
      <c r="U253" s="1023">
        <v>0</v>
      </c>
      <c r="V253" s="1023">
        <v>0</v>
      </c>
      <c r="W253" s="1023">
        <v>0</v>
      </c>
      <c r="X253" s="1023">
        <v>0</v>
      </c>
      <c r="Y253" s="1023">
        <v>0</v>
      </c>
      <c r="Z253" s="1023">
        <v>0</v>
      </c>
      <c r="AA253" s="1023">
        <v>0</v>
      </c>
      <c r="AB253" s="1023">
        <v>0</v>
      </c>
      <c r="AC253" s="1023">
        <v>0</v>
      </c>
      <c r="AD253" s="1023">
        <v>0</v>
      </c>
      <c r="AE253" s="1023">
        <v>0</v>
      </c>
      <c r="AF253" s="1023">
        <v>0</v>
      </c>
      <c r="AG253" s="1023">
        <v>0</v>
      </c>
      <c r="AH253" s="1023">
        <v>0</v>
      </c>
      <c r="AI253" s="1023">
        <v>0</v>
      </c>
      <c r="AJ253" s="1023">
        <v>0</v>
      </c>
      <c r="AK253" s="1023">
        <v>0</v>
      </c>
      <c r="AL253" s="1023">
        <v>0</v>
      </c>
      <c r="AM253" s="1023">
        <v>0</v>
      </c>
      <c r="AN253" s="1023">
        <v>0</v>
      </c>
      <c r="AO253" s="1023">
        <v>0</v>
      </c>
      <c r="AP253" s="1023">
        <v>0</v>
      </c>
      <c r="AQ253" s="1023">
        <v>0</v>
      </c>
      <c r="AR253" s="1023">
        <v>0</v>
      </c>
      <c r="AS253" s="1023">
        <v>0</v>
      </c>
      <c r="AT253" s="1023">
        <v>0</v>
      </c>
      <c r="AU253" s="1023">
        <v>0</v>
      </c>
      <c r="AV253" s="1023">
        <v>0</v>
      </c>
      <c r="AW253" s="1941">
        <f t="shared" si="35"/>
        <v>0</v>
      </c>
      <c r="AX253" s="315"/>
      <c r="AY253" s="7657">
        <v>0</v>
      </c>
      <c r="AZ253" s="315"/>
      <c r="BA253" s="1024"/>
      <c r="BB253" s="1145"/>
      <c r="BC253" s="1145"/>
      <c r="BD253" s="1145"/>
      <c r="BE253" s="1145"/>
      <c r="BF253" s="1145"/>
      <c r="BG253" s="1145"/>
      <c r="BH253" s="1145"/>
    </row>
    <row r="254" spans="1:60">
      <c r="A254" s="983"/>
      <c r="B254" s="203"/>
      <c r="C254" s="7583"/>
      <c r="D254" s="1038" t="s">
        <v>5019</v>
      </c>
      <c r="I254" s="1023">
        <v>0</v>
      </c>
      <c r="J254" s="1023">
        <v>0</v>
      </c>
      <c r="K254" s="1023">
        <v>0</v>
      </c>
      <c r="L254" s="1023">
        <v>0</v>
      </c>
      <c r="M254" s="1023">
        <v>0</v>
      </c>
      <c r="N254" s="1023">
        <v>0</v>
      </c>
      <c r="O254" s="1023">
        <v>0</v>
      </c>
      <c r="P254" s="1023">
        <v>0</v>
      </c>
      <c r="Q254" s="1023">
        <v>0</v>
      </c>
      <c r="R254" s="1023">
        <v>0</v>
      </c>
      <c r="S254" s="1023">
        <v>0</v>
      </c>
      <c r="T254" s="1023">
        <v>0</v>
      </c>
      <c r="U254" s="1023">
        <v>0</v>
      </c>
      <c r="V254" s="1023">
        <v>0</v>
      </c>
      <c r="W254" s="1023">
        <v>0</v>
      </c>
      <c r="X254" s="1023">
        <v>0</v>
      </c>
      <c r="Y254" s="1023">
        <v>0</v>
      </c>
      <c r="Z254" s="1023">
        <v>0</v>
      </c>
      <c r="AA254" s="1023">
        <v>0</v>
      </c>
      <c r="AB254" s="1023">
        <v>0</v>
      </c>
      <c r="AC254" s="1023">
        <v>0</v>
      </c>
      <c r="AD254" s="1023">
        <v>0</v>
      </c>
      <c r="AE254" s="1023">
        <v>0</v>
      </c>
      <c r="AF254" s="1023">
        <v>0</v>
      </c>
      <c r="AG254" s="1023">
        <v>0</v>
      </c>
      <c r="AH254" s="1023">
        <v>0</v>
      </c>
      <c r="AI254" s="1023">
        <v>0</v>
      </c>
      <c r="AJ254" s="1023">
        <v>0</v>
      </c>
      <c r="AK254" s="1023">
        <v>0</v>
      </c>
      <c r="AL254" s="1023">
        <v>0</v>
      </c>
      <c r="AM254" s="1023">
        <v>0</v>
      </c>
      <c r="AN254" s="1023">
        <v>0</v>
      </c>
      <c r="AO254" s="1023">
        <v>0</v>
      </c>
      <c r="AP254" s="1023">
        <v>0</v>
      </c>
      <c r="AQ254" s="1023">
        <v>0</v>
      </c>
      <c r="AR254" s="1023">
        <v>0</v>
      </c>
      <c r="AS254" s="1023">
        <v>0</v>
      </c>
      <c r="AT254" s="1023">
        <v>0</v>
      </c>
      <c r="AU254" s="1023">
        <v>0</v>
      </c>
      <c r="AV254" s="1023">
        <v>0</v>
      </c>
      <c r="AW254" s="1941">
        <f t="shared" si="35"/>
        <v>0</v>
      </c>
      <c r="AX254" s="315"/>
      <c r="AY254" s="7657">
        <v>0</v>
      </c>
      <c r="AZ254" s="315"/>
      <c r="BA254" s="1024"/>
      <c r="BB254" s="1145"/>
      <c r="BC254" s="1145"/>
      <c r="BD254" s="1145"/>
      <c r="BE254" s="1145"/>
      <c r="BF254" s="1145"/>
      <c r="BG254" s="1145"/>
      <c r="BH254" s="1145"/>
    </row>
    <row r="255" spans="1:60" ht="14.4" thickBot="1">
      <c r="A255" s="983"/>
      <c r="B255" s="203"/>
      <c r="C255" s="7645"/>
      <c r="D255" s="7680" t="s">
        <v>5020</v>
      </c>
      <c r="E255" s="7569"/>
      <c r="F255" s="7569"/>
      <c r="G255" s="7569"/>
      <c r="H255" s="7569"/>
      <c r="I255" s="7672">
        <v>0</v>
      </c>
      <c r="J255" s="7672">
        <v>0</v>
      </c>
      <c r="K255" s="7672">
        <v>0</v>
      </c>
      <c r="L255" s="7672">
        <v>0</v>
      </c>
      <c r="M255" s="7672">
        <v>0</v>
      </c>
      <c r="N255" s="7672">
        <v>0</v>
      </c>
      <c r="O255" s="7672">
        <v>0</v>
      </c>
      <c r="P255" s="7672">
        <v>0</v>
      </c>
      <c r="Q255" s="7672">
        <v>0</v>
      </c>
      <c r="R255" s="7672">
        <v>0</v>
      </c>
      <c r="S255" s="7672">
        <v>0</v>
      </c>
      <c r="T255" s="7672">
        <v>0</v>
      </c>
      <c r="U255" s="7672">
        <v>0</v>
      </c>
      <c r="V255" s="7672">
        <v>0</v>
      </c>
      <c r="W255" s="7672">
        <v>0</v>
      </c>
      <c r="X255" s="7672">
        <v>0</v>
      </c>
      <c r="Y255" s="7672">
        <v>0</v>
      </c>
      <c r="Z255" s="7672">
        <v>0</v>
      </c>
      <c r="AA255" s="7672">
        <v>0</v>
      </c>
      <c r="AB255" s="7672">
        <v>0</v>
      </c>
      <c r="AC255" s="7672">
        <v>0</v>
      </c>
      <c r="AD255" s="7672">
        <v>0</v>
      </c>
      <c r="AE255" s="7672">
        <v>0</v>
      </c>
      <c r="AF255" s="7672">
        <v>0</v>
      </c>
      <c r="AG255" s="7672">
        <v>0</v>
      </c>
      <c r="AH255" s="7672">
        <v>0</v>
      </c>
      <c r="AI255" s="7672">
        <v>0</v>
      </c>
      <c r="AJ255" s="7672">
        <v>0</v>
      </c>
      <c r="AK255" s="7672">
        <v>0</v>
      </c>
      <c r="AL255" s="7672">
        <v>0</v>
      </c>
      <c r="AM255" s="7672">
        <v>0</v>
      </c>
      <c r="AN255" s="7672">
        <v>0</v>
      </c>
      <c r="AO255" s="7672">
        <v>0</v>
      </c>
      <c r="AP255" s="7672">
        <v>0</v>
      </c>
      <c r="AQ255" s="7672">
        <v>0</v>
      </c>
      <c r="AR255" s="7672">
        <v>0</v>
      </c>
      <c r="AS255" s="7672">
        <v>0</v>
      </c>
      <c r="AT255" s="7672">
        <v>0</v>
      </c>
      <c r="AU255" s="7672">
        <v>0</v>
      </c>
      <c r="AV255" s="7672">
        <v>0</v>
      </c>
      <c r="AW255" s="7673">
        <f t="shared" si="35"/>
        <v>0</v>
      </c>
      <c r="AX255" s="315"/>
      <c r="AY255" s="2605">
        <v>0</v>
      </c>
      <c r="AZ255" s="315"/>
      <c r="BA255" s="1024"/>
      <c r="BB255" s="1145"/>
      <c r="BC255" s="1145"/>
      <c r="BD255" s="1145"/>
      <c r="BE255" s="1145"/>
      <c r="BF255" s="1145"/>
      <c r="BG255" s="1145"/>
      <c r="BH255" s="1145"/>
    </row>
    <row r="256" spans="1:60" ht="14.4" thickBot="1">
      <c r="A256" s="983"/>
      <c r="B256" s="203"/>
      <c r="C256" s="1245" t="s">
        <v>5021</v>
      </c>
      <c r="D256" s="1036"/>
      <c r="E256" s="1036"/>
      <c r="F256" s="1036"/>
      <c r="G256" s="1036"/>
      <c r="H256" s="1036"/>
      <c r="I256" s="1205">
        <f>SUM(I252:I255)</f>
        <v>0</v>
      </c>
      <c r="J256" s="1205">
        <f t="shared" ref="J256:AV256" si="44">SUM(J252:J255)</f>
        <v>0</v>
      </c>
      <c r="K256" s="1205">
        <f t="shared" si="44"/>
        <v>0</v>
      </c>
      <c r="L256" s="1205">
        <f t="shared" si="44"/>
        <v>0</v>
      </c>
      <c r="M256" s="1205">
        <f t="shared" si="44"/>
        <v>0</v>
      </c>
      <c r="N256" s="1205">
        <f t="shared" si="44"/>
        <v>0</v>
      </c>
      <c r="O256" s="1205">
        <f t="shared" si="44"/>
        <v>0</v>
      </c>
      <c r="P256" s="1205">
        <f t="shared" si="44"/>
        <v>0</v>
      </c>
      <c r="Q256" s="1205">
        <f t="shared" si="44"/>
        <v>0</v>
      </c>
      <c r="R256" s="1205">
        <f t="shared" si="44"/>
        <v>0</v>
      </c>
      <c r="S256" s="1205">
        <f t="shared" si="44"/>
        <v>0</v>
      </c>
      <c r="T256" s="1205">
        <f t="shared" si="44"/>
        <v>0</v>
      </c>
      <c r="U256" s="1205">
        <f t="shared" si="44"/>
        <v>0</v>
      </c>
      <c r="V256" s="1205">
        <f t="shared" si="44"/>
        <v>0</v>
      </c>
      <c r="W256" s="1205">
        <f t="shared" si="44"/>
        <v>0</v>
      </c>
      <c r="X256" s="1205">
        <f t="shared" si="44"/>
        <v>0</v>
      </c>
      <c r="Y256" s="1205">
        <f t="shared" si="44"/>
        <v>0</v>
      </c>
      <c r="Z256" s="1205">
        <f t="shared" si="44"/>
        <v>0</v>
      </c>
      <c r="AA256" s="1205">
        <f t="shared" si="44"/>
        <v>0</v>
      </c>
      <c r="AB256" s="1205">
        <f t="shared" si="44"/>
        <v>0</v>
      </c>
      <c r="AC256" s="1205">
        <f t="shared" si="44"/>
        <v>0</v>
      </c>
      <c r="AD256" s="1205">
        <f t="shared" si="44"/>
        <v>0</v>
      </c>
      <c r="AE256" s="1205">
        <f t="shared" si="44"/>
        <v>0</v>
      </c>
      <c r="AF256" s="1205">
        <f t="shared" si="44"/>
        <v>0</v>
      </c>
      <c r="AG256" s="1205">
        <f t="shared" si="44"/>
        <v>0</v>
      </c>
      <c r="AH256" s="1205">
        <f t="shared" si="44"/>
        <v>0</v>
      </c>
      <c r="AI256" s="1205">
        <f t="shared" si="44"/>
        <v>0</v>
      </c>
      <c r="AJ256" s="1205">
        <f t="shared" si="44"/>
        <v>0</v>
      </c>
      <c r="AK256" s="1205">
        <f t="shared" si="44"/>
        <v>0</v>
      </c>
      <c r="AL256" s="1205">
        <f t="shared" si="44"/>
        <v>0</v>
      </c>
      <c r="AM256" s="1205">
        <f t="shared" si="44"/>
        <v>0</v>
      </c>
      <c r="AN256" s="1205">
        <f t="shared" si="44"/>
        <v>0</v>
      </c>
      <c r="AO256" s="1205">
        <f t="shared" si="44"/>
        <v>0</v>
      </c>
      <c r="AP256" s="1205">
        <f t="shared" si="44"/>
        <v>0</v>
      </c>
      <c r="AQ256" s="1205">
        <f t="shared" si="44"/>
        <v>0</v>
      </c>
      <c r="AR256" s="1205">
        <f t="shared" si="44"/>
        <v>0</v>
      </c>
      <c r="AS256" s="1205">
        <f t="shared" si="44"/>
        <v>0</v>
      </c>
      <c r="AT256" s="1205">
        <f t="shared" si="44"/>
        <v>0</v>
      </c>
      <c r="AU256" s="1205">
        <f t="shared" si="44"/>
        <v>0</v>
      </c>
      <c r="AV256" s="1205">
        <f t="shared" si="44"/>
        <v>0</v>
      </c>
      <c r="AW256" s="1206">
        <f>SUM(I256:AV256)</f>
        <v>0</v>
      </c>
      <c r="AX256" s="855"/>
      <c r="AY256" s="1037">
        <f>SUM(AY252:AY255)</f>
        <v>0</v>
      </c>
      <c r="AZ256" s="203"/>
      <c r="BA256" s="983"/>
    </row>
    <row r="257" spans="1:60" ht="15" thickTop="1" thickBot="1">
      <c r="A257" s="983"/>
      <c r="B257" s="203"/>
      <c r="C257" s="7681"/>
      <c r="I257" s="1039"/>
      <c r="J257" s="1039"/>
      <c r="K257" s="1039"/>
      <c r="L257" s="1039"/>
      <c r="M257" s="1039"/>
      <c r="N257" s="1039"/>
      <c r="O257" s="1039"/>
      <c r="P257" s="1039"/>
      <c r="Q257" s="1039"/>
      <c r="R257" s="1039"/>
      <c r="S257" s="1039"/>
      <c r="T257" s="1039"/>
      <c r="U257" s="1039"/>
      <c r="V257" s="1039"/>
      <c r="W257" s="1039"/>
      <c r="X257" s="1039"/>
      <c r="Y257" s="1039"/>
      <c r="Z257" s="1039"/>
      <c r="AA257" s="1039"/>
      <c r="AB257" s="1039"/>
      <c r="AC257" s="1039"/>
      <c r="AD257" s="1039"/>
      <c r="AE257" s="1039"/>
      <c r="AF257" s="1039"/>
      <c r="AG257" s="1039"/>
      <c r="AH257" s="1039"/>
      <c r="AI257" s="1039"/>
      <c r="AJ257" s="1039"/>
      <c r="AK257" s="1039"/>
      <c r="AL257" s="1039"/>
      <c r="AM257" s="1039"/>
      <c r="AN257" s="1039"/>
      <c r="AO257" s="1039"/>
      <c r="AP257" s="1039"/>
      <c r="AQ257" s="1039"/>
      <c r="AR257" s="1039"/>
      <c r="AS257" s="1039"/>
      <c r="AT257" s="1039"/>
      <c r="AU257" s="1039"/>
      <c r="AV257" s="1039"/>
      <c r="AW257" s="1945"/>
      <c r="AX257" s="855"/>
      <c r="AY257" s="7682"/>
      <c r="AZ257" s="203"/>
      <c r="BA257" s="983"/>
    </row>
    <row r="258" spans="1:60" ht="14.4" thickBot="1">
      <c r="A258" s="983"/>
      <c r="B258" s="203"/>
      <c r="C258" s="7683" t="s">
        <v>5022</v>
      </c>
      <c r="D258" s="7576"/>
      <c r="E258" s="7576"/>
      <c r="F258" s="7576"/>
      <c r="G258" s="7576"/>
      <c r="H258" s="7576"/>
      <c r="I258" s="7684">
        <v>0</v>
      </c>
      <c r="J258" s="7684">
        <v>0</v>
      </c>
      <c r="K258" s="7684">
        <v>0</v>
      </c>
      <c r="L258" s="7684">
        <v>0</v>
      </c>
      <c r="M258" s="7684">
        <v>0</v>
      </c>
      <c r="N258" s="7684">
        <v>0</v>
      </c>
      <c r="O258" s="7684">
        <v>0</v>
      </c>
      <c r="P258" s="7684">
        <v>0</v>
      </c>
      <c r="Q258" s="7684">
        <v>0</v>
      </c>
      <c r="R258" s="7684">
        <v>0</v>
      </c>
      <c r="S258" s="7684">
        <v>0</v>
      </c>
      <c r="T258" s="7684">
        <v>0</v>
      </c>
      <c r="U258" s="7684">
        <v>0</v>
      </c>
      <c r="V258" s="7684">
        <v>0</v>
      </c>
      <c r="W258" s="7684">
        <v>0</v>
      </c>
      <c r="X258" s="7684">
        <v>0</v>
      </c>
      <c r="Y258" s="7684">
        <v>0</v>
      </c>
      <c r="Z258" s="7684">
        <v>0</v>
      </c>
      <c r="AA258" s="7684">
        <v>0</v>
      </c>
      <c r="AB258" s="7684">
        <v>0</v>
      </c>
      <c r="AC258" s="7684">
        <v>0</v>
      </c>
      <c r="AD258" s="7684">
        <v>0</v>
      </c>
      <c r="AE258" s="7684">
        <v>0</v>
      </c>
      <c r="AF258" s="7684">
        <v>0</v>
      </c>
      <c r="AG258" s="7684">
        <v>0</v>
      </c>
      <c r="AH258" s="7684">
        <v>0</v>
      </c>
      <c r="AI258" s="7684">
        <v>0</v>
      </c>
      <c r="AJ258" s="7684">
        <v>0</v>
      </c>
      <c r="AK258" s="7684">
        <v>0</v>
      </c>
      <c r="AL258" s="7684">
        <v>0</v>
      </c>
      <c r="AM258" s="7684">
        <v>0</v>
      </c>
      <c r="AN258" s="7684">
        <v>0</v>
      </c>
      <c r="AO258" s="7684">
        <v>0</v>
      </c>
      <c r="AP258" s="7684">
        <v>0</v>
      </c>
      <c r="AQ258" s="7684">
        <v>0</v>
      </c>
      <c r="AR258" s="7684">
        <v>0</v>
      </c>
      <c r="AS258" s="7684">
        <v>0</v>
      </c>
      <c r="AT258" s="7684">
        <v>0</v>
      </c>
      <c r="AU258" s="7684">
        <v>0</v>
      </c>
      <c r="AV258" s="7684">
        <v>0</v>
      </c>
      <c r="AW258" s="7685">
        <f>SUM(I258:AV258)</f>
        <v>0</v>
      </c>
      <c r="AX258" s="315"/>
      <c r="AY258" s="7686">
        <v>0</v>
      </c>
      <c r="AZ258" s="203"/>
      <c r="BA258" s="983"/>
    </row>
    <row r="259" spans="1:60">
      <c r="A259" s="983"/>
      <c r="B259" s="203"/>
      <c r="C259" s="7681"/>
      <c r="I259" s="1039"/>
      <c r="J259" s="1039"/>
      <c r="K259" s="1039"/>
      <c r="L259" s="1039"/>
      <c r="M259" s="1039"/>
      <c r="N259" s="1039"/>
      <c r="O259" s="1039"/>
      <c r="P259" s="1039"/>
      <c r="Q259" s="1039"/>
      <c r="R259" s="1039"/>
      <c r="S259" s="1039"/>
      <c r="T259" s="1039"/>
      <c r="U259" s="1039"/>
      <c r="V259" s="1039"/>
      <c r="W259" s="1039"/>
      <c r="X259" s="1039"/>
      <c r="Y259" s="1039"/>
      <c r="Z259" s="1039"/>
      <c r="AA259" s="1039"/>
      <c r="AB259" s="1039"/>
      <c r="AC259" s="1039"/>
      <c r="AD259" s="1039"/>
      <c r="AE259" s="1039"/>
      <c r="AF259" s="1039"/>
      <c r="AG259" s="1039"/>
      <c r="AH259" s="1039"/>
      <c r="AI259" s="1039"/>
      <c r="AJ259" s="1039"/>
      <c r="AK259" s="1039"/>
      <c r="AL259" s="1039"/>
      <c r="AM259" s="1039"/>
      <c r="AN259" s="1039"/>
      <c r="AO259" s="1039"/>
      <c r="AP259" s="1039"/>
      <c r="AQ259" s="1039"/>
      <c r="AR259" s="1039"/>
      <c r="AS259" s="1039"/>
      <c r="AT259" s="1039"/>
      <c r="AU259" s="1039"/>
      <c r="AV259" s="1039"/>
      <c r="AW259" s="1945"/>
      <c r="AX259" s="855"/>
      <c r="AY259" s="7682"/>
      <c r="AZ259" s="203"/>
      <c r="BA259" s="983"/>
    </row>
    <row r="260" spans="1:60" ht="14.4" thickBot="1">
      <c r="A260" s="983"/>
      <c r="B260" s="203"/>
      <c r="C260" s="7687" t="s">
        <v>1003</v>
      </c>
      <c r="D260" s="7569"/>
      <c r="E260" s="7569"/>
      <c r="F260" s="7569"/>
      <c r="G260" s="7569"/>
      <c r="H260" s="7569"/>
      <c r="I260" s="7675">
        <f>I250-I256-I258</f>
        <v>0</v>
      </c>
      <c r="J260" s="7675">
        <f t="shared" ref="J260:AU260" si="45">J250-J256-J258</f>
        <v>0</v>
      </c>
      <c r="K260" s="7675">
        <f t="shared" si="45"/>
        <v>0</v>
      </c>
      <c r="L260" s="7675">
        <f t="shared" si="45"/>
        <v>0</v>
      </c>
      <c r="M260" s="7675">
        <f t="shared" si="45"/>
        <v>0</v>
      </c>
      <c r="N260" s="7675">
        <f t="shared" si="45"/>
        <v>0</v>
      </c>
      <c r="O260" s="7675">
        <f t="shared" si="45"/>
        <v>0</v>
      </c>
      <c r="P260" s="7675">
        <f t="shared" si="45"/>
        <v>0</v>
      </c>
      <c r="Q260" s="7675">
        <f t="shared" si="45"/>
        <v>0</v>
      </c>
      <c r="R260" s="7675">
        <f t="shared" si="45"/>
        <v>0</v>
      </c>
      <c r="S260" s="7675">
        <f t="shared" si="45"/>
        <v>0</v>
      </c>
      <c r="T260" s="7675">
        <f t="shared" si="45"/>
        <v>0</v>
      </c>
      <c r="U260" s="7675">
        <f t="shared" si="45"/>
        <v>0</v>
      </c>
      <c r="V260" s="7675">
        <f t="shared" si="45"/>
        <v>0</v>
      </c>
      <c r="W260" s="7675">
        <f t="shared" si="45"/>
        <v>0</v>
      </c>
      <c r="X260" s="7675">
        <f t="shared" si="45"/>
        <v>0</v>
      </c>
      <c r="Y260" s="7675">
        <f t="shared" si="45"/>
        <v>0</v>
      </c>
      <c r="Z260" s="7675">
        <f t="shared" si="45"/>
        <v>0</v>
      </c>
      <c r="AA260" s="7675">
        <f t="shared" si="45"/>
        <v>0</v>
      </c>
      <c r="AB260" s="7675">
        <f t="shared" si="45"/>
        <v>0</v>
      </c>
      <c r="AC260" s="7675">
        <f t="shared" si="45"/>
        <v>0</v>
      </c>
      <c r="AD260" s="7675">
        <f t="shared" si="45"/>
        <v>0</v>
      </c>
      <c r="AE260" s="7675">
        <f t="shared" si="45"/>
        <v>0</v>
      </c>
      <c r="AF260" s="7675">
        <f t="shared" si="45"/>
        <v>0</v>
      </c>
      <c r="AG260" s="7675">
        <f t="shared" si="45"/>
        <v>0</v>
      </c>
      <c r="AH260" s="7675">
        <f t="shared" si="45"/>
        <v>0</v>
      </c>
      <c r="AI260" s="7675">
        <f t="shared" si="45"/>
        <v>0</v>
      </c>
      <c r="AJ260" s="7675">
        <f t="shared" si="45"/>
        <v>0</v>
      </c>
      <c r="AK260" s="7675">
        <f t="shared" si="45"/>
        <v>0</v>
      </c>
      <c r="AL260" s="7675">
        <f t="shared" si="45"/>
        <v>0</v>
      </c>
      <c r="AM260" s="7675">
        <f t="shared" si="45"/>
        <v>0</v>
      </c>
      <c r="AN260" s="7675">
        <f t="shared" si="45"/>
        <v>0</v>
      </c>
      <c r="AO260" s="7675">
        <f t="shared" si="45"/>
        <v>0</v>
      </c>
      <c r="AP260" s="7675">
        <f t="shared" si="45"/>
        <v>0</v>
      </c>
      <c r="AQ260" s="7675">
        <f t="shared" si="45"/>
        <v>0</v>
      </c>
      <c r="AR260" s="7675">
        <f t="shared" si="45"/>
        <v>0</v>
      </c>
      <c r="AS260" s="7675">
        <f t="shared" si="45"/>
        <v>0</v>
      </c>
      <c r="AT260" s="7675">
        <f t="shared" si="45"/>
        <v>0</v>
      </c>
      <c r="AU260" s="7675">
        <f t="shared" si="45"/>
        <v>0</v>
      </c>
      <c r="AV260" s="7675">
        <f>AV250-AV256-AV258</f>
        <v>0</v>
      </c>
      <c r="AW260" s="7676">
        <f>SUM(I260:AV260)</f>
        <v>0</v>
      </c>
      <c r="AX260" s="855"/>
      <c r="AY260" s="2610">
        <f>AY250-AY256-AY258</f>
        <v>0</v>
      </c>
      <c r="AZ260" s="855"/>
      <c r="BA260" s="1019"/>
      <c r="BB260" s="1039"/>
      <c r="BC260" s="1039"/>
      <c r="BD260" s="1039"/>
      <c r="BE260" s="1039"/>
      <c r="BF260" s="1039"/>
      <c r="BG260" s="1039"/>
      <c r="BH260" s="1039"/>
    </row>
    <row r="261" spans="1:60">
      <c r="A261" s="98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993"/>
      <c r="BA261" s="983"/>
    </row>
    <row r="262" spans="1:60">
      <c r="A262" s="983"/>
      <c r="B262" s="203"/>
      <c r="C262" s="62" t="s">
        <v>445</v>
      </c>
      <c r="E262" s="203"/>
      <c r="G262" s="1183" t="s">
        <v>5023</v>
      </c>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993"/>
      <c r="BA262" s="983"/>
    </row>
    <row r="263" spans="1:60">
      <c r="A263" s="98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993"/>
      <c r="BA263" s="983"/>
    </row>
    <row r="264" spans="1:60">
      <c r="A264" s="983"/>
      <c r="B264" s="983"/>
      <c r="C264" s="983"/>
      <c r="D264" s="983"/>
      <c r="E264" s="983"/>
      <c r="F264" s="983"/>
      <c r="G264" s="983"/>
      <c r="H264" s="983"/>
      <c r="I264" s="983"/>
      <c r="J264" s="983"/>
      <c r="K264" s="983"/>
      <c r="L264" s="983"/>
      <c r="M264" s="983"/>
      <c r="N264" s="983"/>
      <c r="O264" s="983"/>
      <c r="P264" s="983"/>
      <c r="Q264" s="983"/>
      <c r="R264" s="983"/>
      <c r="S264" s="983"/>
      <c r="T264" s="983"/>
      <c r="U264" s="983"/>
      <c r="V264" s="983"/>
      <c r="W264" s="983"/>
      <c r="X264" s="983"/>
      <c r="Y264" s="983"/>
      <c r="Z264" s="983"/>
      <c r="AA264" s="983"/>
      <c r="AB264" s="983"/>
      <c r="AC264" s="983"/>
      <c r="AD264" s="983"/>
      <c r="AE264" s="983"/>
      <c r="AF264" s="983"/>
      <c r="AG264" s="983"/>
      <c r="AH264" s="983"/>
      <c r="AI264" s="983"/>
      <c r="AJ264" s="983"/>
      <c r="AK264" s="983"/>
      <c r="AL264" s="983"/>
      <c r="AM264" s="983"/>
      <c r="AN264" s="983"/>
      <c r="AO264" s="983"/>
      <c r="AP264" s="983"/>
      <c r="AQ264" s="983"/>
      <c r="AR264" s="983"/>
      <c r="AS264" s="983"/>
      <c r="AT264" s="983"/>
      <c r="AU264" s="983"/>
      <c r="AV264" s="983"/>
      <c r="AW264" s="983"/>
      <c r="AX264" s="983"/>
      <c r="AY264" s="983"/>
      <c r="AZ264" s="983"/>
      <c r="BA264" s="983"/>
    </row>
  </sheetData>
  <mergeCells count="8">
    <mergeCell ref="C8:H10"/>
    <mergeCell ref="I8:AW8"/>
    <mergeCell ref="AY8:AY10"/>
    <mergeCell ref="C3:J3"/>
    <mergeCell ref="C4:E4"/>
    <mergeCell ref="F4:J4"/>
    <mergeCell ref="C5:E5"/>
    <mergeCell ref="F5:J5"/>
  </mergeCells>
  <hyperlinks>
    <hyperlink ref="AZ2" location="Index!C127" display="Index" xr:uid="{E02467F0-9BA6-4159-A1ED-1C3740A5A34D}"/>
  </hyperlinks>
  <pageMargins left="0.7" right="0.7" top="0.75" bottom="0.75" header="0.3" footer="0.3"/>
  <pageSetup scale="57" orientation="portrait" r:id="rId1"/>
  <colBreaks count="1" manualBreakCount="1">
    <brk id="10" min="1" max="259"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9" tint="-0.499984740745262"/>
  </sheetPr>
  <dimension ref="A1:M26"/>
  <sheetViews>
    <sheetView zoomScale="85" zoomScaleNormal="85" workbookViewId="0">
      <selection activeCell="A15" sqref="A15"/>
    </sheetView>
  </sheetViews>
  <sheetFormatPr defaultColWidth="0" defaultRowHeight="13.2" zeroHeight="1"/>
  <cols>
    <col min="1" max="1" width="1.6640625" style="99" customWidth="1"/>
    <col min="2" max="2" width="8.109375" style="99" customWidth="1"/>
    <col min="3" max="3" width="18.6640625" style="99" customWidth="1"/>
    <col min="4" max="4" width="55.88671875" style="99" customWidth="1"/>
    <col min="5" max="5" width="27.109375" style="99" customWidth="1"/>
    <col min="6" max="6" width="27.33203125" style="99" customWidth="1"/>
    <col min="7" max="7" width="22.6640625" style="99" customWidth="1"/>
    <col min="8" max="8" width="31.6640625" style="99" customWidth="1"/>
    <col min="9" max="10" width="35.44140625" style="99" customWidth="1"/>
    <col min="11" max="11" width="34.109375" style="99" customWidth="1"/>
    <col min="12" max="12" width="5.5546875" style="99" customWidth="1"/>
    <col min="13" max="13" width="5.109375" style="99" customWidth="1"/>
    <col min="14" max="16384" width="9.109375" style="99" hidden="1"/>
  </cols>
  <sheetData>
    <row r="1" spans="1:13">
      <c r="A1" s="984"/>
      <c r="B1" s="984"/>
      <c r="C1" s="984"/>
      <c r="D1" s="984"/>
      <c r="E1" s="984"/>
      <c r="F1" s="984"/>
      <c r="G1" s="984"/>
      <c r="H1" s="984"/>
      <c r="I1" s="984"/>
      <c r="J1" s="984"/>
      <c r="K1" s="984"/>
      <c r="L1" s="984"/>
      <c r="M1" s="984"/>
    </row>
    <row r="2" spans="1:13" ht="13.8" thickBot="1">
      <c r="A2" s="984"/>
      <c r="B2" s="144" t="s">
        <v>416</v>
      </c>
      <c r="C2" s="121"/>
      <c r="D2" s="121"/>
      <c r="E2" s="121"/>
      <c r="F2" s="121"/>
      <c r="G2" s="121"/>
      <c r="H2" s="121"/>
      <c r="I2" s="121"/>
      <c r="J2" s="121"/>
      <c r="L2" s="2204" t="s">
        <v>1</v>
      </c>
      <c r="M2" s="984"/>
    </row>
    <row r="3" spans="1:13" ht="13.8" thickBot="1">
      <c r="A3" s="984"/>
      <c r="B3" s="121"/>
      <c r="C3" s="9059" t="s">
        <v>5024</v>
      </c>
      <c r="D3" s="9060"/>
      <c r="E3" s="9060"/>
      <c r="F3" s="9061"/>
      <c r="G3" s="121"/>
      <c r="H3" s="121"/>
      <c r="I3" s="121"/>
      <c r="J3" s="121"/>
      <c r="K3" s="39"/>
      <c r="L3" s="39"/>
      <c r="M3" s="984"/>
    </row>
    <row r="4" spans="1:13">
      <c r="A4" s="984"/>
      <c r="B4" s="121"/>
      <c r="C4" s="7688" t="s">
        <v>723</v>
      </c>
      <c r="D4" s="9062" t="str">
        <f>B.1!F4</f>
        <v>ABC Company</v>
      </c>
      <c r="E4" s="9063"/>
      <c r="F4" s="9064"/>
      <c r="G4" s="121"/>
      <c r="H4" s="121"/>
      <c r="I4" s="121"/>
      <c r="J4" s="121"/>
      <c r="K4" s="121"/>
      <c r="L4" s="121"/>
      <c r="M4" s="984"/>
    </row>
    <row r="5" spans="1:13" ht="13.8" thickBot="1">
      <c r="A5" s="984"/>
      <c r="B5" s="121"/>
      <c r="C5" s="2611" t="s">
        <v>5025</v>
      </c>
      <c r="D5" s="9065" t="str">
        <f>A!F5</f>
        <v>31 December 202x</v>
      </c>
      <c r="E5" s="9066"/>
      <c r="F5" s="9067"/>
      <c r="G5" s="121"/>
      <c r="H5" s="121"/>
      <c r="I5" s="121"/>
      <c r="J5" s="121"/>
      <c r="K5" s="121"/>
      <c r="L5" s="121"/>
      <c r="M5" s="984"/>
    </row>
    <row r="6" spans="1:13" ht="13.8" thickBot="1">
      <c r="A6" s="984"/>
      <c r="B6" s="121"/>
      <c r="C6" s="121"/>
      <c r="D6" s="121"/>
      <c r="E6" s="121"/>
      <c r="F6" s="121"/>
      <c r="G6" s="121"/>
      <c r="H6" s="121"/>
      <c r="I6" s="121"/>
      <c r="J6" s="121"/>
      <c r="K6" s="121"/>
      <c r="L6" s="121"/>
      <c r="M6" s="984"/>
    </row>
    <row r="7" spans="1:13">
      <c r="A7" s="984"/>
      <c r="B7" s="121"/>
      <c r="C7" s="7689"/>
      <c r="D7" s="2612"/>
      <c r="E7" s="2506"/>
      <c r="F7" s="2506"/>
      <c r="G7" s="7690"/>
      <c r="H7" s="8419" t="s">
        <v>5026</v>
      </c>
      <c r="I7" s="8419"/>
      <c r="J7" s="7602" t="s">
        <v>5027</v>
      </c>
      <c r="K7" s="7602" t="s">
        <v>7</v>
      </c>
      <c r="L7" s="121"/>
      <c r="M7" s="989"/>
    </row>
    <row r="8" spans="1:13">
      <c r="A8" s="984"/>
      <c r="B8" s="121"/>
      <c r="C8" s="7691"/>
      <c r="D8" s="985"/>
      <c r="E8" s="1246" t="str">
        <f>D5</f>
        <v>31 December 202x</v>
      </c>
      <c r="F8" s="1246" t="e">
        <f>E8-366</f>
        <v>#VALUE!</v>
      </c>
      <c r="G8" s="423" t="s">
        <v>726</v>
      </c>
      <c r="H8" s="148" t="s">
        <v>5028</v>
      </c>
      <c r="I8" s="148" t="s">
        <v>451</v>
      </c>
      <c r="J8" s="4773"/>
      <c r="K8" s="4773"/>
      <c r="L8" s="121"/>
      <c r="M8" s="989"/>
    </row>
    <row r="9" spans="1:13">
      <c r="A9" s="984"/>
      <c r="B9" s="121"/>
      <c r="C9" s="5026" t="s">
        <v>5029</v>
      </c>
      <c r="D9" s="101" t="s">
        <v>924</v>
      </c>
      <c r="E9" s="7692">
        <f>'Page 3'!L11</f>
        <v>0</v>
      </c>
      <c r="F9" s="7693">
        <f>'Page 3'!M11</f>
        <v>0</v>
      </c>
      <c r="G9" s="1893">
        <f>E9-F9</f>
        <v>0</v>
      </c>
      <c r="J9" s="6053"/>
      <c r="K9" s="6053"/>
      <c r="L9" s="121"/>
      <c r="M9" s="984"/>
    </row>
    <row r="10" spans="1:13">
      <c r="A10" s="984"/>
      <c r="B10" s="121"/>
      <c r="C10" s="5026" t="s">
        <v>5029</v>
      </c>
      <c r="D10" s="101" t="s">
        <v>925</v>
      </c>
      <c r="E10" s="986">
        <f>'Page 3'!L12</f>
        <v>0</v>
      </c>
      <c r="F10" s="1422">
        <f>'Page 3'!M12</f>
        <v>0</v>
      </c>
      <c r="G10" s="7694">
        <f>E10-F10</f>
        <v>0</v>
      </c>
      <c r="H10" s="101"/>
      <c r="I10" s="987"/>
      <c r="J10" s="7695"/>
      <c r="K10" s="7695"/>
      <c r="L10" s="121"/>
      <c r="M10" s="990"/>
    </row>
    <row r="11" spans="1:13">
      <c r="A11" s="984"/>
      <c r="B11" s="121"/>
      <c r="C11" s="5026"/>
      <c r="D11" s="99" t="s">
        <v>1005</v>
      </c>
      <c r="E11" s="2781">
        <f>SUM(E9:E10)</f>
        <v>0</v>
      </c>
      <c r="F11" s="7696">
        <f>SUM(F9:F10)</f>
        <v>0</v>
      </c>
      <c r="G11" s="7697">
        <f>SUM(G9:G10)</f>
        <v>0</v>
      </c>
      <c r="H11" s="101" t="s">
        <v>5030</v>
      </c>
      <c r="I11" s="994" t="s">
        <v>5031</v>
      </c>
      <c r="J11" s="7698">
        <f>IFERROR(G11-I11,0)</f>
        <v>0</v>
      </c>
      <c r="K11" s="7699" t="s">
        <v>5032</v>
      </c>
      <c r="L11" s="121"/>
      <c r="M11" s="991"/>
    </row>
    <row r="12" spans="1:13">
      <c r="A12" s="984"/>
      <c r="B12" s="121"/>
      <c r="C12" s="5026"/>
      <c r="G12" s="1939"/>
      <c r="I12" s="2228"/>
      <c r="J12" s="6053"/>
      <c r="K12" s="7700"/>
      <c r="L12" s="121"/>
      <c r="M12" s="984"/>
    </row>
    <row r="13" spans="1:13">
      <c r="A13" s="984"/>
      <c r="B13" s="121"/>
      <c r="C13" s="5026" t="s">
        <v>5029</v>
      </c>
      <c r="D13" s="101" t="s">
        <v>985</v>
      </c>
      <c r="E13" s="7692">
        <f>'Page 3'!L92</f>
        <v>0</v>
      </c>
      <c r="F13" s="7692">
        <f>'Page 3'!M92</f>
        <v>0</v>
      </c>
      <c r="G13" s="7694">
        <f>E13-F13</f>
        <v>0</v>
      </c>
      <c r="H13" s="101" t="s">
        <v>5033</v>
      </c>
      <c r="I13" s="2229" t="s">
        <v>5031</v>
      </c>
      <c r="J13" s="7698">
        <f>IFERROR(G13-I13,0)</f>
        <v>0</v>
      </c>
      <c r="K13" s="7699" t="s">
        <v>5032</v>
      </c>
      <c r="L13" s="121"/>
      <c r="M13" s="992"/>
    </row>
    <row r="14" spans="1:13">
      <c r="A14" s="984"/>
      <c r="B14" s="121"/>
      <c r="C14" s="5026"/>
      <c r="G14" s="1939"/>
      <c r="I14" s="2228"/>
      <c r="J14" s="6053"/>
      <c r="K14" s="7700"/>
      <c r="L14" s="121"/>
      <c r="M14" s="984"/>
    </row>
    <row r="15" spans="1:13">
      <c r="A15" s="984"/>
      <c r="B15" s="121"/>
      <c r="C15" s="5026" t="s">
        <v>5034</v>
      </c>
      <c r="D15" s="101" t="s">
        <v>996</v>
      </c>
      <c r="E15" s="7692">
        <f>'Page 3'!L103</f>
        <v>0</v>
      </c>
      <c r="F15" s="7692">
        <f>'Page 3'!M103</f>
        <v>0</v>
      </c>
      <c r="G15" s="7694">
        <f>E15-F15</f>
        <v>0</v>
      </c>
      <c r="H15" s="101" t="s">
        <v>5035</v>
      </c>
      <c r="I15" s="2229" t="s">
        <v>5031</v>
      </c>
      <c r="J15" s="7698">
        <f>IFERROR(G15-I15,0)</f>
        <v>0</v>
      </c>
      <c r="K15" s="7699" t="s">
        <v>5032</v>
      </c>
      <c r="L15" s="121"/>
      <c r="M15" s="992"/>
    </row>
    <row r="16" spans="1:13">
      <c r="A16" s="984"/>
      <c r="B16" s="160"/>
      <c r="C16" s="5026" t="s">
        <v>5036</v>
      </c>
      <c r="D16" s="101" t="s">
        <v>996</v>
      </c>
      <c r="E16" s="2227" t="s">
        <v>5037</v>
      </c>
      <c r="F16" s="2227" t="s">
        <v>5037</v>
      </c>
      <c r="G16" s="7694"/>
      <c r="I16" s="2228"/>
      <c r="J16" s="6053"/>
      <c r="K16" s="7700"/>
      <c r="L16" s="121"/>
      <c r="M16" s="984"/>
    </row>
    <row r="17" spans="1:13">
      <c r="A17" s="984"/>
      <c r="B17" s="121"/>
      <c r="C17" s="5026"/>
      <c r="G17" s="1939"/>
      <c r="I17" s="2228"/>
      <c r="J17" s="6053"/>
      <c r="K17" s="7700"/>
      <c r="L17" s="121"/>
      <c r="M17" s="984"/>
    </row>
    <row r="18" spans="1:13">
      <c r="A18" s="984"/>
      <c r="B18" s="121"/>
      <c r="C18" s="5026" t="s">
        <v>5038</v>
      </c>
      <c r="D18" s="101" t="s">
        <v>4754</v>
      </c>
      <c r="E18" s="7692">
        <f>CB!I82</f>
        <v>0</v>
      </c>
      <c r="F18" s="7692">
        <f>CB!H82</f>
        <v>0</v>
      </c>
      <c r="G18" s="7694">
        <f>E18-F18</f>
        <v>0</v>
      </c>
      <c r="H18" s="101" t="s">
        <v>5039</v>
      </c>
      <c r="I18" s="2229" t="s">
        <v>5031</v>
      </c>
      <c r="J18" s="7698">
        <f>IFERROR(G18-I18,0)</f>
        <v>0</v>
      </c>
      <c r="K18" s="7699" t="s">
        <v>5032</v>
      </c>
      <c r="L18" s="121"/>
      <c r="M18" s="992"/>
    </row>
    <row r="19" spans="1:13" ht="13.8" thickBot="1">
      <c r="A19" s="984"/>
      <c r="B19" s="121"/>
      <c r="C19" s="7701"/>
      <c r="D19" s="7629"/>
      <c r="E19" s="7629"/>
      <c r="F19" s="7629"/>
      <c r="G19" s="7702"/>
      <c r="H19" s="7629"/>
      <c r="I19" s="7629"/>
      <c r="J19" s="2613"/>
      <c r="K19" s="2613"/>
      <c r="L19" s="121"/>
      <c r="M19" s="984"/>
    </row>
    <row r="20" spans="1:13">
      <c r="A20" s="984"/>
      <c r="B20" s="121"/>
      <c r="C20" s="121"/>
      <c r="D20" s="121"/>
      <c r="E20" s="121"/>
      <c r="F20" s="121"/>
      <c r="G20" s="121"/>
      <c r="H20" s="121"/>
      <c r="I20" s="121"/>
      <c r="J20" s="121"/>
      <c r="K20" s="121"/>
      <c r="L20" s="121"/>
      <c r="M20" s="984"/>
    </row>
    <row r="21" spans="1:13">
      <c r="A21" s="984"/>
      <c r="B21" s="997" t="s">
        <v>445</v>
      </c>
      <c r="C21" s="121"/>
      <c r="D21" s="121"/>
      <c r="E21" s="121"/>
      <c r="F21" s="121"/>
      <c r="G21" s="121"/>
      <c r="H21" s="121"/>
      <c r="I21" s="121"/>
      <c r="J21" s="121"/>
      <c r="K21" s="121"/>
      <c r="L21" s="121"/>
      <c r="M21" s="984"/>
    </row>
    <row r="22" spans="1:13" ht="13.5" customHeight="1">
      <c r="A22" s="984"/>
      <c r="B22" s="293" t="s">
        <v>5037</v>
      </c>
      <c r="C22" s="38" t="s">
        <v>5040</v>
      </c>
      <c r="D22" s="121"/>
      <c r="E22" s="121"/>
      <c r="F22" s="121"/>
      <c r="G22" s="121"/>
      <c r="H22" s="121"/>
      <c r="I22" s="121"/>
      <c r="J22" s="121"/>
      <c r="K22" s="121"/>
      <c r="L22" s="121"/>
      <c r="M22" s="984"/>
    </row>
    <row r="23" spans="1:13">
      <c r="A23" s="984"/>
      <c r="B23" s="293" t="s">
        <v>5031</v>
      </c>
      <c r="C23" s="38" t="s">
        <v>5041</v>
      </c>
      <c r="D23" s="121"/>
      <c r="E23" s="121"/>
      <c r="F23" s="121"/>
      <c r="G23" s="121"/>
      <c r="H23" s="121"/>
      <c r="I23" s="121"/>
      <c r="J23" s="121"/>
      <c r="K23" s="121"/>
      <c r="L23" s="121"/>
      <c r="M23" s="984"/>
    </row>
    <row r="24" spans="1:13">
      <c r="A24" s="984"/>
      <c r="B24" s="293" t="s">
        <v>5032</v>
      </c>
      <c r="C24" s="38" t="s">
        <v>5042</v>
      </c>
      <c r="D24" s="121"/>
      <c r="E24" s="121"/>
      <c r="F24" s="121"/>
      <c r="G24" s="121"/>
      <c r="H24" s="121"/>
      <c r="I24" s="121"/>
      <c r="J24" s="121"/>
      <c r="K24" s="993"/>
      <c r="L24" s="993"/>
      <c r="M24" s="984"/>
    </row>
    <row r="25" spans="1:13">
      <c r="A25" s="984"/>
      <c r="B25" s="293"/>
      <c r="C25" s="38"/>
      <c r="D25" s="121"/>
      <c r="E25" s="121"/>
      <c r="F25" s="121"/>
      <c r="G25" s="121"/>
      <c r="H25" s="121"/>
      <c r="I25" s="121"/>
      <c r="J25" s="121"/>
      <c r="K25" s="993"/>
      <c r="L25" s="993"/>
      <c r="M25" s="984"/>
    </row>
    <row r="26" spans="1:13">
      <c r="A26" s="984"/>
      <c r="B26" s="984"/>
      <c r="C26" s="984"/>
      <c r="D26" s="984"/>
      <c r="E26" s="984"/>
      <c r="F26" s="984"/>
      <c r="G26" s="984"/>
      <c r="H26" s="984"/>
      <c r="I26" s="984"/>
      <c r="J26" s="984"/>
      <c r="K26" s="984"/>
      <c r="L26" s="984"/>
      <c r="M26" s="984"/>
    </row>
  </sheetData>
  <protectedRanges>
    <protectedRange sqref="E16:F16" name="Range1_3"/>
    <protectedRange sqref="I12:K12 I14:K14 I13 I16:K17 I15 I18 M12:M18" name="Range2_3"/>
  </protectedRanges>
  <mergeCells count="4">
    <mergeCell ref="C3:F3"/>
    <mergeCell ref="D4:F4"/>
    <mergeCell ref="D5:F5"/>
    <mergeCell ref="H7:I7"/>
  </mergeCells>
  <hyperlinks>
    <hyperlink ref="L2" location="Index!C127" display="Index" xr:uid="{73FCC90B-83B0-44E3-B069-65C1D15FCA49}"/>
  </hyperlinks>
  <pageMargins left="0.7" right="0.7" top="0.75" bottom="0.75" header="0.3" footer="0.3"/>
  <pageSetup paperSize="9"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FFC000"/>
  </sheetPr>
  <dimension ref="A1:CR86"/>
  <sheetViews>
    <sheetView topLeftCell="A3" zoomScale="60" zoomScaleNormal="60" workbookViewId="0">
      <pane xSplit="4" ySplit="9" topLeftCell="G12" activePane="bottomRight" state="frozen"/>
      <selection pane="topRight" activeCell="E3" sqref="E3"/>
      <selection pane="bottomLeft" activeCell="A12" sqref="A12"/>
      <selection pane="bottomRight" activeCell="S3" sqref="S1:S1048576"/>
    </sheetView>
  </sheetViews>
  <sheetFormatPr defaultColWidth="0" defaultRowHeight="14.4" zeroHeight="1"/>
  <cols>
    <col min="1" max="3" width="9.109375" customWidth="1"/>
    <col min="4" max="4" width="37.44140625" customWidth="1"/>
    <col min="5" max="6" width="9.109375" customWidth="1"/>
    <col min="7" max="7" width="10" customWidth="1"/>
    <col min="8" max="8" width="10.33203125" customWidth="1"/>
    <col min="9" max="10" width="9.109375" customWidth="1"/>
    <col min="11" max="11" width="10.33203125" customWidth="1"/>
    <col min="12" max="12" width="10" customWidth="1"/>
    <col min="13" max="14" width="9.109375" customWidth="1"/>
    <col min="15" max="16" width="10" customWidth="1"/>
    <col min="17" max="18" width="9.109375" customWidth="1"/>
    <col min="19" max="19" width="10" customWidth="1"/>
    <col min="20" max="20" width="10.33203125" customWidth="1"/>
    <col min="21" max="22" width="9.109375" customWidth="1"/>
    <col min="23" max="23" width="9.6640625" customWidth="1"/>
    <col min="24" max="24" width="10.6640625" customWidth="1"/>
    <col min="25" max="26" width="9.109375" customWidth="1"/>
    <col min="27" max="27" width="10.44140625" customWidth="1"/>
    <col min="28" max="28" width="10.6640625" customWidth="1"/>
    <col min="29" max="30" width="9.109375" customWidth="1"/>
    <col min="31" max="31" width="10.44140625" customWidth="1"/>
    <col min="32" max="34" width="9.109375" customWidth="1"/>
    <col min="35" max="35" width="9.88671875" customWidth="1"/>
    <col min="36" max="36" width="10.109375" customWidth="1"/>
    <col min="37" max="38" width="9.109375" customWidth="1"/>
    <col min="39" max="39" width="10.109375" customWidth="1"/>
    <col min="40" max="40" width="10.6640625" customWidth="1"/>
    <col min="41" max="42" width="9.109375" customWidth="1"/>
    <col min="43" max="43" width="10" customWidth="1"/>
    <col min="44" max="44" width="10.88671875" customWidth="1"/>
    <col min="45" max="46" width="9.109375" customWidth="1"/>
    <col min="47" max="47" width="10.44140625" customWidth="1"/>
    <col min="48" max="50" width="9.109375" customWidth="1"/>
    <col min="51" max="51" width="9.88671875" customWidth="1"/>
    <col min="52" max="54" width="9.109375" customWidth="1"/>
    <col min="55" max="55" width="10.109375" customWidth="1"/>
    <col min="56" max="56" width="10.6640625" customWidth="1"/>
    <col min="57" max="58" width="9.109375" customWidth="1"/>
    <col min="59" max="59" width="10" customWidth="1"/>
    <col min="60" max="62" width="9.109375" customWidth="1"/>
    <col min="63" max="63" width="9.88671875" customWidth="1"/>
    <col min="64" max="66" width="9.109375" customWidth="1"/>
    <col min="67" max="67" width="10.109375" customWidth="1"/>
    <col min="68" max="68" width="10.44140625" customWidth="1"/>
    <col min="69" max="70" width="9.109375" customWidth="1"/>
    <col min="71" max="71" width="10.109375" customWidth="1"/>
    <col min="72" max="72" width="10.44140625" customWidth="1"/>
    <col min="73" max="73" width="9.6640625" customWidth="1"/>
    <col min="74" max="74" width="9.109375" customWidth="1"/>
    <col min="75" max="75" width="10.44140625" customWidth="1"/>
    <col min="76" max="76" width="13.44140625" customWidth="1"/>
    <col min="77" max="78" width="9.109375" customWidth="1"/>
    <col min="79" max="16384" width="9.109375" hidden="1"/>
  </cols>
  <sheetData>
    <row r="1" spans="1:78">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row>
    <row r="2" spans="1:78">
      <c r="A2" s="261"/>
      <c r="B2" s="144" t="s">
        <v>141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204" t="s">
        <v>1</v>
      </c>
      <c r="BZ2" s="261"/>
    </row>
    <row r="3" spans="1:78" ht="15.6">
      <c r="A3" s="261"/>
      <c r="B3" s="2"/>
      <c r="C3" s="133"/>
      <c r="D3" s="40"/>
      <c r="E3" s="65"/>
      <c r="F3" s="651"/>
      <c r="G3" s="651"/>
      <c r="H3" s="1231"/>
      <c r="I3" s="65"/>
      <c r="J3" s="65"/>
      <c r="K3" s="65"/>
      <c r="L3" s="651"/>
      <c r="M3" s="1231"/>
      <c r="N3" s="1231"/>
      <c r="O3" s="1231"/>
      <c r="P3" s="41"/>
      <c r="Q3" s="41"/>
      <c r="R3" s="41"/>
      <c r="S3" s="41"/>
      <c r="T3" s="65"/>
      <c r="U3" s="65"/>
      <c r="V3" s="65"/>
      <c r="W3" s="65"/>
      <c r="X3" s="65"/>
      <c r="Y3" s="65"/>
      <c r="Z3" s="65"/>
      <c r="AA3" s="65"/>
      <c r="AB3" s="65"/>
      <c r="AC3" s="41"/>
      <c r="AD3" s="94"/>
      <c r="AE3" s="94"/>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2"/>
      <c r="BZ3" s="261"/>
    </row>
    <row r="4" spans="1:78" ht="15.6">
      <c r="A4" s="261"/>
      <c r="B4" s="2"/>
      <c r="C4" s="401"/>
      <c r="D4" s="402"/>
      <c r="E4" s="402"/>
      <c r="F4" s="1232"/>
      <c r="G4" s="1232"/>
      <c r="H4" s="402" t="s">
        <v>1433</v>
      </c>
      <c r="I4" s="1232"/>
      <c r="J4" s="1232"/>
      <c r="K4" s="1232"/>
      <c r="L4" s="1232"/>
      <c r="M4" s="1232"/>
      <c r="N4" s="1232"/>
      <c r="O4" s="1232"/>
      <c r="P4" s="1232"/>
      <c r="Q4" s="1232"/>
      <c r="R4" s="1232"/>
      <c r="S4" s="1232"/>
      <c r="T4" s="1232"/>
      <c r="U4" s="1232"/>
      <c r="V4" s="1232"/>
      <c r="W4" s="1232"/>
      <c r="X4" s="1232"/>
      <c r="Y4" s="1232"/>
      <c r="Z4" s="1232"/>
      <c r="AA4" s="1232"/>
      <c r="AB4" s="1232"/>
      <c r="AC4" s="1232"/>
      <c r="AD4" s="1232"/>
      <c r="AE4" s="1232"/>
      <c r="AF4" s="402"/>
      <c r="AG4" s="1232"/>
      <c r="AH4" s="1232"/>
      <c r="AI4" s="1232"/>
      <c r="AJ4" s="1232"/>
      <c r="AK4" s="1232"/>
      <c r="AL4" s="1232"/>
      <c r="AM4" s="1232"/>
      <c r="AN4" s="1232"/>
      <c r="AO4" s="1232"/>
      <c r="AP4" s="1232"/>
      <c r="AQ4" s="1232"/>
      <c r="AR4" s="1232"/>
      <c r="AS4" s="1232"/>
      <c r="AT4" s="1232"/>
      <c r="AU4" s="1232"/>
      <c r="AV4" s="1232"/>
      <c r="AW4" s="1232"/>
      <c r="AX4" s="1232"/>
      <c r="AY4" s="1232"/>
      <c r="AZ4" s="1232"/>
      <c r="BA4" s="1232"/>
      <c r="BB4" s="1232"/>
      <c r="BC4" s="1232"/>
      <c r="BD4" s="1232"/>
      <c r="BE4" s="1232"/>
      <c r="BF4" s="1232"/>
      <c r="BG4" s="1232"/>
      <c r="BH4" s="1232"/>
      <c r="BI4" s="1232"/>
      <c r="BJ4" s="1232"/>
      <c r="BK4" s="1232"/>
      <c r="BL4" s="1232"/>
      <c r="BM4" s="1232"/>
      <c r="BN4" s="1232"/>
      <c r="BO4" s="1232"/>
      <c r="BP4" s="1232"/>
      <c r="BQ4" s="1232"/>
      <c r="BR4" s="1232"/>
      <c r="BS4" s="1232"/>
      <c r="BT4" s="1232"/>
      <c r="BU4" s="1232"/>
      <c r="BV4" s="1232"/>
      <c r="BW4" s="1232"/>
      <c r="BX4" s="1232"/>
      <c r="BY4" s="2"/>
      <c r="BZ4" s="261"/>
    </row>
    <row r="5" spans="1:78" ht="16.2" thickBot="1">
      <c r="A5" s="261"/>
      <c r="B5" s="2"/>
      <c r="C5" s="40"/>
      <c r="D5" s="40"/>
      <c r="E5" s="65"/>
      <c r="F5" s="651"/>
      <c r="G5" s="651"/>
      <c r="H5" s="1231"/>
      <c r="I5" s="65"/>
      <c r="J5" s="65"/>
      <c r="K5" s="65"/>
      <c r="L5" s="651"/>
      <c r="M5" s="1231"/>
      <c r="N5" s="1231"/>
      <c r="O5" s="1231"/>
      <c r="P5" s="41"/>
      <c r="Q5" s="41"/>
      <c r="R5" s="41"/>
      <c r="S5" s="41"/>
      <c r="T5" s="65"/>
      <c r="U5" s="65"/>
      <c r="V5" s="65"/>
      <c r="W5" s="65"/>
      <c r="X5" s="65"/>
      <c r="Y5" s="65"/>
      <c r="Z5" s="65"/>
      <c r="AA5" s="65"/>
      <c r="AB5" s="65"/>
      <c r="AC5" s="41"/>
      <c r="AD5" s="94"/>
      <c r="AE5" s="94"/>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2"/>
      <c r="BZ5" s="261"/>
    </row>
    <row r="6" spans="1:78">
      <c r="A6" s="261"/>
      <c r="B6" s="2"/>
      <c r="C6" s="3307"/>
      <c r="D6" s="3308"/>
      <c r="E6" s="8050" t="s">
        <v>716</v>
      </c>
      <c r="F6" s="8051"/>
      <c r="G6" s="8051"/>
      <c r="H6" s="8052"/>
      <c r="I6" s="3309"/>
      <c r="J6" s="3310"/>
      <c r="K6" s="3310"/>
      <c r="L6" s="3310"/>
      <c r="M6" s="3310"/>
      <c r="N6" s="3310"/>
      <c r="O6" s="3310"/>
      <c r="P6" s="3310" t="s">
        <v>1434</v>
      </c>
      <c r="Q6" s="3310"/>
      <c r="R6" s="3310"/>
      <c r="S6" s="3310"/>
      <c r="T6" s="3310"/>
      <c r="U6" s="3310"/>
      <c r="V6" s="3310"/>
      <c r="W6" s="3310"/>
      <c r="X6" s="3310"/>
      <c r="Y6" s="3310"/>
      <c r="Z6" s="3310" t="s">
        <v>1434</v>
      </c>
      <c r="AA6" s="3310"/>
      <c r="AB6" s="3310"/>
      <c r="AC6" s="3310"/>
      <c r="AD6" s="3310"/>
      <c r="AE6" s="3310"/>
      <c r="AF6" s="3310"/>
      <c r="AG6" s="3310"/>
      <c r="AH6" s="3310"/>
      <c r="AI6" s="3310"/>
      <c r="AJ6" s="3310"/>
      <c r="AK6" s="3310"/>
      <c r="AL6" s="3310"/>
      <c r="AM6" s="3310"/>
      <c r="AN6" s="3310" t="s">
        <v>1434</v>
      </c>
      <c r="AO6" s="3310"/>
      <c r="AP6" s="3310"/>
      <c r="AQ6" s="3310"/>
      <c r="AR6" s="3311"/>
      <c r="AS6" s="8053" t="s">
        <v>1020</v>
      </c>
      <c r="AT6" s="8051"/>
      <c r="AU6" s="8051"/>
      <c r="AV6" s="8051"/>
      <c r="AW6" s="8051"/>
      <c r="AX6" s="8051"/>
      <c r="AY6" s="8051"/>
      <c r="AZ6" s="8051"/>
      <c r="BA6" s="8051"/>
      <c r="BB6" s="8051"/>
      <c r="BC6" s="8051"/>
      <c r="BD6" s="8052"/>
      <c r="BE6" s="8053" t="s">
        <v>1021</v>
      </c>
      <c r="BF6" s="8051"/>
      <c r="BG6" s="8051"/>
      <c r="BH6" s="8051"/>
      <c r="BI6" s="8051"/>
      <c r="BJ6" s="8051"/>
      <c r="BK6" s="8051"/>
      <c r="BL6" s="8051"/>
      <c r="BM6" s="8051"/>
      <c r="BN6" s="8051"/>
      <c r="BO6" s="8051"/>
      <c r="BP6" s="8052"/>
      <c r="BQ6" s="3312"/>
      <c r="BR6" s="2507" t="s">
        <v>1435</v>
      </c>
      <c r="BS6" s="2507"/>
      <c r="BT6" s="3313"/>
      <c r="BU6" s="3312"/>
      <c r="BV6" s="2507" t="s">
        <v>1436</v>
      </c>
      <c r="BW6" s="2507"/>
      <c r="BX6" s="3313"/>
      <c r="BY6" s="2"/>
      <c r="BZ6" s="261"/>
    </row>
    <row r="7" spans="1:78">
      <c r="A7" s="261"/>
      <c r="B7" s="2"/>
      <c r="C7" s="3314"/>
      <c r="D7" s="2508"/>
      <c r="E7" s="3315"/>
      <c r="F7" s="2677"/>
      <c r="G7" s="2677"/>
      <c r="H7" s="3316"/>
      <c r="I7" s="8049" t="s">
        <v>1437</v>
      </c>
      <c r="J7" s="8046"/>
      <c r="K7" s="8046"/>
      <c r="L7" s="8046"/>
      <c r="M7" s="8046"/>
      <c r="N7" s="8046"/>
      <c r="O7" s="8046"/>
      <c r="P7" s="8046"/>
      <c r="Q7" s="8046"/>
      <c r="R7" s="8046"/>
      <c r="S7" s="8046"/>
      <c r="T7" s="8046"/>
      <c r="U7" s="8046"/>
      <c r="V7" s="8046"/>
      <c r="W7" s="8046"/>
      <c r="X7" s="8048"/>
      <c r="Y7" s="8049" t="s">
        <v>1019</v>
      </c>
      <c r="Z7" s="8046"/>
      <c r="AA7" s="8046"/>
      <c r="AB7" s="8046"/>
      <c r="AC7" s="8046"/>
      <c r="AD7" s="8046"/>
      <c r="AE7" s="8046"/>
      <c r="AF7" s="8046"/>
      <c r="AG7" s="8046"/>
      <c r="AH7" s="8046"/>
      <c r="AI7" s="8046"/>
      <c r="AJ7" s="8048"/>
      <c r="AK7" s="8058" t="s">
        <v>1438</v>
      </c>
      <c r="AL7" s="8059"/>
      <c r="AM7" s="8059"/>
      <c r="AN7" s="8060"/>
      <c r="AO7" s="8058" t="s">
        <v>1439</v>
      </c>
      <c r="AP7" s="8059"/>
      <c r="AQ7" s="8059"/>
      <c r="AR7" s="8060"/>
      <c r="AS7" s="8054"/>
      <c r="AT7" s="8055"/>
      <c r="AU7" s="8055"/>
      <c r="AV7" s="8055"/>
      <c r="AW7" s="8055"/>
      <c r="AX7" s="8055"/>
      <c r="AY7" s="8055"/>
      <c r="AZ7" s="8055"/>
      <c r="BA7" s="8055"/>
      <c r="BB7" s="8055"/>
      <c r="BC7" s="8055"/>
      <c r="BD7" s="8056"/>
      <c r="BE7" s="8054"/>
      <c r="BF7" s="8055"/>
      <c r="BG7" s="8055"/>
      <c r="BH7" s="8055"/>
      <c r="BI7" s="8055"/>
      <c r="BJ7" s="8055"/>
      <c r="BK7" s="8055"/>
      <c r="BL7" s="8055"/>
      <c r="BM7" s="8055"/>
      <c r="BN7" s="8055"/>
      <c r="BO7" s="8055"/>
      <c r="BP7" s="8056"/>
      <c r="BQ7" s="3317"/>
      <c r="BR7" s="2679" t="s">
        <v>1440</v>
      </c>
      <c r="BS7" s="2679"/>
      <c r="BT7" s="3316"/>
      <c r="BU7" s="3317"/>
      <c r="BV7" s="2679" t="s">
        <v>1440</v>
      </c>
      <c r="BW7" s="2679"/>
      <c r="BX7" s="3316"/>
      <c r="BY7" s="2"/>
      <c r="BZ7" s="261"/>
    </row>
    <row r="8" spans="1:78">
      <c r="A8" s="261"/>
      <c r="B8" s="2"/>
      <c r="C8" s="3314"/>
      <c r="D8" s="2508"/>
      <c r="E8" s="2508"/>
      <c r="F8" s="2089"/>
      <c r="G8" s="1571"/>
      <c r="H8" s="1572"/>
      <c r="I8" s="8049" t="s">
        <v>1441</v>
      </c>
      <c r="J8" s="8046"/>
      <c r="K8" s="8046"/>
      <c r="L8" s="8047"/>
      <c r="M8" s="8045" t="s">
        <v>1442</v>
      </c>
      <c r="N8" s="8046"/>
      <c r="O8" s="8046"/>
      <c r="P8" s="8047"/>
      <c r="Q8" s="8045" t="s">
        <v>1443</v>
      </c>
      <c r="R8" s="8046"/>
      <c r="S8" s="8046"/>
      <c r="T8" s="8047"/>
      <c r="U8" s="8045" t="s">
        <v>1444</v>
      </c>
      <c r="V8" s="8046"/>
      <c r="W8" s="8046"/>
      <c r="X8" s="8048"/>
      <c r="Y8" s="8049" t="s">
        <v>1445</v>
      </c>
      <c r="Z8" s="8046"/>
      <c r="AA8" s="8046"/>
      <c r="AB8" s="8047"/>
      <c r="AC8" s="8045" t="s">
        <v>1443</v>
      </c>
      <c r="AD8" s="8046"/>
      <c r="AE8" s="8046"/>
      <c r="AF8" s="8047"/>
      <c r="AG8" s="8045" t="s">
        <v>1444</v>
      </c>
      <c r="AH8" s="8046"/>
      <c r="AI8" s="8046"/>
      <c r="AJ8" s="8048"/>
      <c r="AK8" s="8061"/>
      <c r="AL8" s="8055"/>
      <c r="AM8" s="8055"/>
      <c r="AN8" s="8056"/>
      <c r="AO8" s="8061"/>
      <c r="AP8" s="8055"/>
      <c r="AQ8" s="8055"/>
      <c r="AR8" s="8056"/>
      <c r="AS8" s="8049" t="s">
        <v>1446</v>
      </c>
      <c r="AT8" s="8046"/>
      <c r="AU8" s="8046"/>
      <c r="AV8" s="8047"/>
      <c r="AW8" s="8045" t="s">
        <v>1447</v>
      </c>
      <c r="AX8" s="8046"/>
      <c r="AY8" s="8046"/>
      <c r="AZ8" s="8047"/>
      <c r="BA8" s="8045" t="s">
        <v>1005</v>
      </c>
      <c r="BB8" s="8046"/>
      <c r="BC8" s="8046"/>
      <c r="BD8" s="8048"/>
      <c r="BE8" s="8049" t="s">
        <v>1446</v>
      </c>
      <c r="BF8" s="8046"/>
      <c r="BG8" s="8046"/>
      <c r="BH8" s="8047"/>
      <c r="BI8" s="8045" t="s">
        <v>1447</v>
      </c>
      <c r="BJ8" s="8046"/>
      <c r="BK8" s="8046"/>
      <c r="BL8" s="8047"/>
      <c r="BM8" s="8045" t="s">
        <v>1005</v>
      </c>
      <c r="BN8" s="8046"/>
      <c r="BO8" s="8046"/>
      <c r="BP8" s="8048"/>
      <c r="BQ8" s="3319"/>
      <c r="BR8" s="1357"/>
      <c r="BS8" s="137"/>
      <c r="BT8" s="1572"/>
      <c r="BU8" s="3319"/>
      <c r="BV8" s="1357"/>
      <c r="BW8" s="137"/>
      <c r="BX8" s="1572"/>
      <c r="BY8" s="2"/>
      <c r="BZ8" s="261"/>
    </row>
    <row r="9" spans="1:78">
      <c r="A9" s="261"/>
      <c r="B9" s="2"/>
      <c r="C9" s="2638" t="s">
        <v>4</v>
      </c>
      <c r="D9" s="2509" t="s">
        <v>6</v>
      </c>
      <c r="E9" s="1357" t="s">
        <v>1448</v>
      </c>
      <c r="F9" s="2027" t="s">
        <v>1449</v>
      </c>
      <c r="G9" s="1573" t="s">
        <v>1450</v>
      </c>
      <c r="H9" s="1574" t="s">
        <v>1451</v>
      </c>
      <c r="I9" s="2738" t="s">
        <v>1452</v>
      </c>
      <c r="J9" s="1357" t="s">
        <v>1449</v>
      </c>
      <c r="K9" s="1573" t="s">
        <v>1450</v>
      </c>
      <c r="L9" s="1574" t="s">
        <v>1451</v>
      </c>
      <c r="M9" s="2027" t="s">
        <v>1452</v>
      </c>
      <c r="N9" s="1357" t="s">
        <v>1449</v>
      </c>
      <c r="O9" s="1573" t="s">
        <v>1450</v>
      </c>
      <c r="P9" s="1574" t="s">
        <v>1451</v>
      </c>
      <c r="Q9" s="2027" t="s">
        <v>1452</v>
      </c>
      <c r="R9" s="1357" t="s">
        <v>1449</v>
      </c>
      <c r="S9" s="1573" t="s">
        <v>1450</v>
      </c>
      <c r="T9" s="1574" t="s">
        <v>1451</v>
      </c>
      <c r="U9" s="2027" t="s">
        <v>1452</v>
      </c>
      <c r="V9" s="1357" t="s">
        <v>1449</v>
      </c>
      <c r="W9" s="1573" t="s">
        <v>1450</v>
      </c>
      <c r="X9" s="1574" t="s">
        <v>1451</v>
      </c>
      <c r="Y9" s="2738" t="s">
        <v>1452</v>
      </c>
      <c r="Z9" s="2027" t="s">
        <v>1449</v>
      </c>
      <c r="AA9" s="1573" t="s">
        <v>1450</v>
      </c>
      <c r="AB9" s="1574" t="s">
        <v>1451</v>
      </c>
      <c r="AC9" s="2027" t="s">
        <v>1452</v>
      </c>
      <c r="AD9" s="2027" t="s">
        <v>1449</v>
      </c>
      <c r="AE9" s="1573" t="s">
        <v>1450</v>
      </c>
      <c r="AF9" s="1574" t="s">
        <v>1451</v>
      </c>
      <c r="AG9" s="2027" t="s">
        <v>1452</v>
      </c>
      <c r="AH9" s="2027" t="s">
        <v>1449</v>
      </c>
      <c r="AI9" s="1573" t="s">
        <v>1450</v>
      </c>
      <c r="AJ9" s="1574" t="s">
        <v>1451</v>
      </c>
      <c r="AK9" s="2027" t="s">
        <v>1452</v>
      </c>
      <c r="AL9" s="1357" t="s">
        <v>1449</v>
      </c>
      <c r="AM9" s="1573" t="s">
        <v>1450</v>
      </c>
      <c r="AN9" s="1574" t="s">
        <v>1451</v>
      </c>
      <c r="AO9" s="2027" t="s">
        <v>1452</v>
      </c>
      <c r="AP9" s="1357" t="s">
        <v>1449</v>
      </c>
      <c r="AQ9" s="1573" t="s">
        <v>1453</v>
      </c>
      <c r="AR9" s="1574" t="s">
        <v>1451</v>
      </c>
      <c r="AS9" s="2738" t="s">
        <v>1452</v>
      </c>
      <c r="AT9" s="1357" t="s">
        <v>1449</v>
      </c>
      <c r="AU9" s="1573" t="s">
        <v>1450</v>
      </c>
      <c r="AV9" s="1574" t="s">
        <v>1451</v>
      </c>
      <c r="AW9" s="2027" t="s">
        <v>1452</v>
      </c>
      <c r="AX9" s="1357" t="s">
        <v>1449</v>
      </c>
      <c r="AY9" s="1573" t="s">
        <v>1450</v>
      </c>
      <c r="AZ9" s="1574" t="s">
        <v>1451</v>
      </c>
      <c r="BA9" s="2027" t="s">
        <v>1452</v>
      </c>
      <c r="BB9" s="1357" t="s">
        <v>1449</v>
      </c>
      <c r="BC9" s="1573" t="s">
        <v>1450</v>
      </c>
      <c r="BD9" s="1574" t="s">
        <v>1451</v>
      </c>
      <c r="BE9" s="2738" t="s">
        <v>1452</v>
      </c>
      <c r="BF9" s="1357" t="s">
        <v>1449</v>
      </c>
      <c r="BG9" s="1573" t="s">
        <v>1450</v>
      </c>
      <c r="BH9" s="1574" t="s">
        <v>1451</v>
      </c>
      <c r="BI9" s="2027" t="s">
        <v>1452</v>
      </c>
      <c r="BJ9" s="1357" t="s">
        <v>1449</v>
      </c>
      <c r="BK9" s="1573" t="s">
        <v>1450</v>
      </c>
      <c r="BL9" s="1574" t="s">
        <v>1451</v>
      </c>
      <c r="BM9" s="2027" t="s">
        <v>1452</v>
      </c>
      <c r="BN9" s="1357" t="s">
        <v>1449</v>
      </c>
      <c r="BO9" s="1573" t="s">
        <v>1450</v>
      </c>
      <c r="BP9" s="1574" t="s">
        <v>1451</v>
      </c>
      <c r="BQ9" s="2738" t="s">
        <v>1448</v>
      </c>
      <c r="BR9" s="1357" t="s">
        <v>1449</v>
      </c>
      <c r="BS9" s="1573" t="s">
        <v>1450</v>
      </c>
      <c r="BT9" s="1574" t="s">
        <v>1451</v>
      </c>
      <c r="BU9" s="2738" t="s">
        <v>1448</v>
      </c>
      <c r="BV9" s="1357" t="s">
        <v>1449</v>
      </c>
      <c r="BW9" s="1573" t="s">
        <v>1450</v>
      </c>
      <c r="BX9" s="1575" t="s">
        <v>1451</v>
      </c>
      <c r="BY9" s="2"/>
      <c r="BZ9" s="261"/>
    </row>
    <row r="10" spans="1:78">
      <c r="A10" s="261"/>
      <c r="B10" s="2"/>
      <c r="C10" s="3314"/>
      <c r="D10" s="2510"/>
      <c r="E10" s="1357" t="s">
        <v>1135</v>
      </c>
      <c r="F10" s="2027" t="s">
        <v>1454</v>
      </c>
      <c r="G10" s="1573" t="s">
        <v>1455</v>
      </c>
      <c r="H10" s="1574" t="s">
        <v>1456</v>
      </c>
      <c r="I10" s="2738" t="s">
        <v>1135</v>
      </c>
      <c r="J10" s="1357" t="s">
        <v>1454</v>
      </c>
      <c r="K10" s="1573" t="s">
        <v>1455</v>
      </c>
      <c r="L10" s="1574" t="s">
        <v>1456</v>
      </c>
      <c r="M10" s="2027" t="s">
        <v>1135</v>
      </c>
      <c r="N10" s="1357" t="s">
        <v>1454</v>
      </c>
      <c r="O10" s="1573" t="s">
        <v>1455</v>
      </c>
      <c r="P10" s="1574" t="s">
        <v>1456</v>
      </c>
      <c r="Q10" s="2027" t="s">
        <v>1135</v>
      </c>
      <c r="R10" s="1357" t="s">
        <v>1454</v>
      </c>
      <c r="S10" s="1573" t="s">
        <v>1455</v>
      </c>
      <c r="T10" s="1574" t="s">
        <v>1456</v>
      </c>
      <c r="U10" s="2027" t="s">
        <v>1135</v>
      </c>
      <c r="V10" s="1357" t="s">
        <v>1454</v>
      </c>
      <c r="W10" s="1573" t="s">
        <v>1455</v>
      </c>
      <c r="X10" s="1574" t="s">
        <v>1456</v>
      </c>
      <c r="Y10" s="2738" t="s">
        <v>1135</v>
      </c>
      <c r="Z10" s="2027" t="s">
        <v>1454</v>
      </c>
      <c r="AA10" s="1573" t="s">
        <v>1455</v>
      </c>
      <c r="AB10" s="1574" t="s">
        <v>1456</v>
      </c>
      <c r="AC10" s="2027" t="s">
        <v>1135</v>
      </c>
      <c r="AD10" s="2027" t="s">
        <v>1454</v>
      </c>
      <c r="AE10" s="1573" t="s">
        <v>1455</v>
      </c>
      <c r="AF10" s="1574" t="s">
        <v>1456</v>
      </c>
      <c r="AG10" s="2027" t="s">
        <v>1135</v>
      </c>
      <c r="AH10" s="2027" t="s">
        <v>1454</v>
      </c>
      <c r="AI10" s="1573" t="s">
        <v>1455</v>
      </c>
      <c r="AJ10" s="1574" t="s">
        <v>1456</v>
      </c>
      <c r="AK10" s="2027" t="s">
        <v>1135</v>
      </c>
      <c r="AL10" s="1357" t="s">
        <v>1454</v>
      </c>
      <c r="AM10" s="1573" t="s">
        <v>1455</v>
      </c>
      <c r="AN10" s="1574" t="s">
        <v>1456</v>
      </c>
      <c r="AO10" s="2027" t="s">
        <v>1135</v>
      </c>
      <c r="AP10" s="1357" t="s">
        <v>1454</v>
      </c>
      <c r="AQ10" s="1573" t="s">
        <v>1457</v>
      </c>
      <c r="AR10" s="1574" t="s">
        <v>1456</v>
      </c>
      <c r="AS10" s="2738" t="s">
        <v>1135</v>
      </c>
      <c r="AT10" s="1357" t="s">
        <v>1454</v>
      </c>
      <c r="AU10" s="1573" t="s">
        <v>1455</v>
      </c>
      <c r="AV10" s="1574" t="s">
        <v>1456</v>
      </c>
      <c r="AW10" s="2027" t="s">
        <v>1135</v>
      </c>
      <c r="AX10" s="1357" t="s">
        <v>1454</v>
      </c>
      <c r="AY10" s="1573" t="s">
        <v>1455</v>
      </c>
      <c r="AZ10" s="1574" t="s">
        <v>1456</v>
      </c>
      <c r="BA10" s="2027" t="s">
        <v>1135</v>
      </c>
      <c r="BB10" s="1357" t="s">
        <v>1454</v>
      </c>
      <c r="BC10" s="1573" t="s">
        <v>1455</v>
      </c>
      <c r="BD10" s="1574" t="s">
        <v>1456</v>
      </c>
      <c r="BE10" s="2738" t="s">
        <v>1135</v>
      </c>
      <c r="BF10" s="1357" t="s">
        <v>1454</v>
      </c>
      <c r="BG10" s="1573" t="s">
        <v>1455</v>
      </c>
      <c r="BH10" s="1574" t="s">
        <v>1456</v>
      </c>
      <c r="BI10" s="2027" t="s">
        <v>1135</v>
      </c>
      <c r="BJ10" s="1357" t="s">
        <v>1454</v>
      </c>
      <c r="BK10" s="1573" t="s">
        <v>1455</v>
      </c>
      <c r="BL10" s="1574" t="s">
        <v>1456</v>
      </c>
      <c r="BM10" s="2027" t="s">
        <v>1135</v>
      </c>
      <c r="BN10" s="1357" t="s">
        <v>1454</v>
      </c>
      <c r="BO10" s="1573" t="s">
        <v>1455</v>
      </c>
      <c r="BP10" s="1574" t="s">
        <v>1456</v>
      </c>
      <c r="BQ10" s="2738" t="s">
        <v>1135</v>
      </c>
      <c r="BR10" s="1357" t="s">
        <v>1454</v>
      </c>
      <c r="BS10" s="1573" t="s">
        <v>1455</v>
      </c>
      <c r="BT10" s="1574" t="s">
        <v>1456</v>
      </c>
      <c r="BU10" s="2738" t="s">
        <v>1135</v>
      </c>
      <c r="BV10" s="1357" t="s">
        <v>1454</v>
      </c>
      <c r="BW10" s="1573" t="s">
        <v>1455</v>
      </c>
      <c r="BX10" s="1575" t="s">
        <v>1456</v>
      </c>
      <c r="BY10" s="2"/>
      <c r="BZ10" s="261"/>
    </row>
    <row r="11" spans="1:78" ht="15" thickBot="1">
      <c r="A11" s="261"/>
      <c r="B11" s="2"/>
      <c r="C11" s="3320"/>
      <c r="D11" s="3321"/>
      <c r="E11" s="3322"/>
      <c r="F11" s="3323" t="s">
        <v>1458</v>
      </c>
      <c r="G11" s="3324"/>
      <c r="H11" s="3325"/>
      <c r="I11" s="3326"/>
      <c r="J11" s="3327" t="s">
        <v>1458</v>
      </c>
      <c r="K11" s="3327"/>
      <c r="L11" s="3328"/>
      <c r="M11" s="3328"/>
      <c r="N11" s="3327" t="s">
        <v>1458</v>
      </c>
      <c r="O11" s="3327"/>
      <c r="P11" s="3328"/>
      <c r="Q11" s="3328"/>
      <c r="R11" s="3327" t="s">
        <v>1458</v>
      </c>
      <c r="S11" s="1574"/>
      <c r="T11" s="3328"/>
      <c r="U11" s="3328"/>
      <c r="V11" s="3327" t="s">
        <v>1458</v>
      </c>
      <c r="W11" s="2679"/>
      <c r="X11" s="3325"/>
      <c r="Y11" s="3329"/>
      <c r="Z11" s="3327" t="s">
        <v>1458</v>
      </c>
      <c r="AA11" s="3327"/>
      <c r="AB11" s="3330"/>
      <c r="AC11" s="3330"/>
      <c r="AD11" s="3327" t="s">
        <v>1458</v>
      </c>
      <c r="AE11" s="3327"/>
      <c r="AF11" s="3330"/>
      <c r="AG11" s="3330"/>
      <c r="AH11" s="3327" t="s">
        <v>1458</v>
      </c>
      <c r="AI11" s="2679"/>
      <c r="AJ11" s="3325"/>
      <c r="AK11" s="3328" t="s">
        <v>1459</v>
      </c>
      <c r="AL11" s="3327" t="s">
        <v>1458</v>
      </c>
      <c r="AM11" s="2679"/>
      <c r="AN11" s="3325"/>
      <c r="AO11" s="3328" t="s">
        <v>1459</v>
      </c>
      <c r="AP11" s="3327" t="s">
        <v>1458</v>
      </c>
      <c r="AQ11" s="2679"/>
      <c r="AR11" s="3325"/>
      <c r="AS11" s="3326" t="s">
        <v>1459</v>
      </c>
      <c r="AT11" s="3327" t="s">
        <v>1458</v>
      </c>
      <c r="AU11" s="3327"/>
      <c r="AV11" s="3331"/>
      <c r="AW11" s="3330"/>
      <c r="AX11" s="3327" t="s">
        <v>1458</v>
      </c>
      <c r="AY11" s="2679"/>
      <c r="AZ11" s="3318"/>
      <c r="BA11" s="3318"/>
      <c r="BB11" s="3327" t="s">
        <v>1458</v>
      </c>
      <c r="BC11" s="2679"/>
      <c r="BD11" s="2759"/>
      <c r="BE11" s="3326" t="s">
        <v>1459</v>
      </c>
      <c r="BF11" s="3327" t="s">
        <v>1458</v>
      </c>
      <c r="BG11" s="3327"/>
      <c r="BH11" s="3330"/>
      <c r="BI11" s="3330"/>
      <c r="BJ11" s="3327" t="s">
        <v>1458</v>
      </c>
      <c r="BK11" s="2679"/>
      <c r="BL11" s="3318"/>
      <c r="BM11" s="3318"/>
      <c r="BN11" s="3327" t="s">
        <v>1458</v>
      </c>
      <c r="BO11" s="2679"/>
      <c r="BP11" s="2759"/>
      <c r="BQ11" s="3329"/>
      <c r="BR11" s="3327" t="s">
        <v>1458</v>
      </c>
      <c r="BS11" s="2679"/>
      <c r="BT11" s="3325"/>
      <c r="BU11" s="3332"/>
      <c r="BV11" s="3333" t="s">
        <v>1458</v>
      </c>
      <c r="BW11" s="3334"/>
      <c r="BX11" s="3335"/>
      <c r="BY11" s="2"/>
      <c r="BZ11" s="261"/>
    </row>
    <row r="12" spans="1:78">
      <c r="A12" s="261"/>
      <c r="B12" s="2"/>
      <c r="C12" s="3336"/>
      <c r="D12" s="2511" t="s">
        <v>734</v>
      </c>
      <c r="E12" s="3337">
        <v>-2</v>
      </c>
      <c r="F12" s="3338">
        <v>-3</v>
      </c>
      <c r="G12" s="3339">
        <v>-4</v>
      </c>
      <c r="H12" s="3340">
        <v>-5</v>
      </c>
      <c r="I12" s="3341">
        <v>-6</v>
      </c>
      <c r="J12" s="3338">
        <v>-7</v>
      </c>
      <c r="K12" s="3338">
        <v>-8</v>
      </c>
      <c r="L12" s="3338">
        <v>-9</v>
      </c>
      <c r="M12" s="3338">
        <v>-10</v>
      </c>
      <c r="N12" s="3338">
        <v>-11</v>
      </c>
      <c r="O12" s="3338">
        <v>-12</v>
      </c>
      <c r="P12" s="3338">
        <v>-13</v>
      </c>
      <c r="Q12" s="3338">
        <v>-14</v>
      </c>
      <c r="R12" s="3342">
        <v>-15</v>
      </c>
      <c r="S12" s="3339">
        <v>-16</v>
      </c>
      <c r="T12" s="3340">
        <v>-17</v>
      </c>
      <c r="U12" s="3338">
        <v>-18</v>
      </c>
      <c r="V12" s="3338">
        <v>-19</v>
      </c>
      <c r="W12" s="3338">
        <v>-20</v>
      </c>
      <c r="X12" s="3338">
        <v>-21</v>
      </c>
      <c r="Y12" s="3338">
        <v>-22</v>
      </c>
      <c r="Z12" s="3338">
        <v>-23</v>
      </c>
      <c r="AA12" s="3338">
        <v>-24</v>
      </c>
      <c r="AB12" s="3339">
        <v>-25</v>
      </c>
      <c r="AC12" s="3338">
        <v>-26</v>
      </c>
      <c r="AD12" s="3342">
        <v>-27</v>
      </c>
      <c r="AE12" s="3339">
        <v>-28</v>
      </c>
      <c r="AF12" s="3338">
        <v>-29</v>
      </c>
      <c r="AG12" s="3342">
        <v>-30</v>
      </c>
      <c r="AH12" s="3339">
        <v>-31</v>
      </c>
      <c r="AI12" s="3340">
        <v>-32</v>
      </c>
      <c r="AJ12" s="3341">
        <v>-33</v>
      </c>
      <c r="AK12" s="3338">
        <v>-34</v>
      </c>
      <c r="AL12" s="3338">
        <v>-35</v>
      </c>
      <c r="AM12" s="3338">
        <v>-36</v>
      </c>
      <c r="AN12" s="3342">
        <v>-37</v>
      </c>
      <c r="AO12" s="3342">
        <v>-38</v>
      </c>
      <c r="AP12" s="3342">
        <v>-39</v>
      </c>
      <c r="AQ12" s="3339">
        <v>-40</v>
      </c>
      <c r="AR12" s="3340">
        <v>-41</v>
      </c>
      <c r="AS12" s="3341">
        <v>-42</v>
      </c>
      <c r="AT12" s="3338">
        <v>-43</v>
      </c>
      <c r="AU12" s="3338">
        <v>-44</v>
      </c>
      <c r="AV12" s="3338">
        <v>-45</v>
      </c>
      <c r="AW12" s="3342">
        <v>-46</v>
      </c>
      <c r="AX12" s="3342">
        <v>-47</v>
      </c>
      <c r="AY12" s="3342">
        <v>-48</v>
      </c>
      <c r="AZ12" s="3339">
        <v>-49</v>
      </c>
      <c r="BA12" s="3343">
        <v>-50</v>
      </c>
      <c r="BB12" s="3338">
        <v>-51</v>
      </c>
      <c r="BC12" s="3339">
        <v>-52</v>
      </c>
      <c r="BD12" s="3343">
        <v>-53</v>
      </c>
      <c r="BE12" s="3338">
        <v>-54</v>
      </c>
      <c r="BF12" s="3339">
        <v>-55</v>
      </c>
      <c r="BG12" s="3339">
        <v>-56</v>
      </c>
      <c r="BH12" s="3339">
        <v>-57</v>
      </c>
      <c r="BI12" s="3339">
        <v>-58</v>
      </c>
      <c r="BJ12" s="3339">
        <v>-59</v>
      </c>
      <c r="BK12" s="3339">
        <v>-60</v>
      </c>
      <c r="BL12" s="3339">
        <v>-61</v>
      </c>
      <c r="BM12" s="3339">
        <v>-62</v>
      </c>
      <c r="BN12" s="3339">
        <v>-63</v>
      </c>
      <c r="BO12" s="3339">
        <v>-64</v>
      </c>
      <c r="BP12" s="3339">
        <v>-65</v>
      </c>
      <c r="BQ12" s="3339">
        <v>-66</v>
      </c>
      <c r="BR12" s="3339">
        <v>-67</v>
      </c>
      <c r="BS12" s="3339">
        <v>-68</v>
      </c>
      <c r="BT12" s="3339">
        <v>-69</v>
      </c>
      <c r="BU12" s="3339">
        <v>-70</v>
      </c>
      <c r="BV12" s="3339">
        <v>-71</v>
      </c>
      <c r="BW12" s="3339">
        <v>-72</v>
      </c>
      <c r="BX12" s="3339">
        <v>-73</v>
      </c>
      <c r="BY12" s="2"/>
      <c r="BZ12" s="261"/>
    </row>
    <row r="13" spans="1:78">
      <c r="A13" s="261"/>
      <c r="B13" s="2"/>
      <c r="C13" s="3344"/>
      <c r="D13" s="2512"/>
      <c r="E13" s="3345"/>
      <c r="F13" s="3346"/>
      <c r="G13" s="3346"/>
      <c r="H13" s="3346"/>
      <c r="I13" s="3347"/>
      <c r="J13" s="3347"/>
      <c r="K13" s="3347"/>
      <c r="L13" s="3347"/>
      <c r="M13" s="3348"/>
      <c r="N13" s="3348"/>
      <c r="O13" s="3348"/>
      <c r="P13" s="3348"/>
      <c r="Q13" s="3347"/>
      <c r="R13" s="3347"/>
      <c r="S13" s="3347"/>
      <c r="T13" s="3347"/>
      <c r="U13" s="3347"/>
      <c r="V13" s="3347"/>
      <c r="W13" s="3347"/>
      <c r="X13" s="3347"/>
      <c r="Y13" s="3347"/>
      <c r="Z13" s="3347"/>
      <c r="AA13" s="3347"/>
      <c r="AB13" s="3347"/>
      <c r="AC13" s="3348"/>
      <c r="AD13" s="3348"/>
      <c r="AE13" s="3348"/>
      <c r="AF13" s="3348"/>
      <c r="AG13" s="3348"/>
      <c r="AH13" s="3348"/>
      <c r="AI13" s="3348"/>
      <c r="AJ13" s="3348"/>
      <c r="AK13" s="3347"/>
      <c r="AL13" s="3347"/>
      <c r="AM13" s="3347"/>
      <c r="AN13" s="3347"/>
      <c r="AO13" s="2635"/>
      <c r="AP13" s="3347"/>
      <c r="AQ13" s="3347"/>
      <c r="AR13" s="3347"/>
      <c r="AS13" s="3347"/>
      <c r="AT13" s="3347"/>
      <c r="AU13" s="3347"/>
      <c r="AV13" s="3347"/>
      <c r="AW13" s="3347"/>
      <c r="AX13" s="3347"/>
      <c r="AY13" s="3347"/>
      <c r="AZ13" s="3347"/>
      <c r="BA13" s="3347"/>
      <c r="BB13" s="3347"/>
      <c r="BC13" s="3347"/>
      <c r="BD13" s="3349"/>
      <c r="BE13" s="3347"/>
      <c r="BF13" s="3347"/>
      <c r="BG13" s="3347"/>
      <c r="BH13" s="3347"/>
      <c r="BI13" s="3347"/>
      <c r="BJ13" s="3347"/>
      <c r="BK13" s="3347"/>
      <c r="BL13" s="3347"/>
      <c r="BM13" s="3347"/>
      <c r="BN13" s="3347"/>
      <c r="BO13" s="3347"/>
      <c r="BP13" s="3349"/>
      <c r="BQ13" s="3347"/>
      <c r="BR13" s="3347"/>
      <c r="BS13" s="3347"/>
      <c r="BT13" s="3347"/>
      <c r="BU13" s="3347"/>
      <c r="BV13" s="3347"/>
      <c r="BW13" s="3347"/>
      <c r="BX13" s="3349"/>
      <c r="BY13" s="2"/>
      <c r="BZ13" s="261"/>
    </row>
    <row r="14" spans="1:78">
      <c r="A14" s="261"/>
      <c r="B14" s="2"/>
      <c r="C14" s="3350">
        <v>1</v>
      </c>
      <c r="D14" s="2513" t="s">
        <v>1460</v>
      </c>
      <c r="E14" s="3351">
        <f>+U14+AG14+AK14+AO14+BA14+BM14</f>
        <v>0</v>
      </c>
      <c r="F14" s="3351">
        <f t="shared" ref="E14:G21" si="0">+V14+AH14+AL14+AP14+BB14+BN14</f>
        <v>0</v>
      </c>
      <c r="G14" s="3351">
        <f t="shared" si="0"/>
        <v>0</v>
      </c>
      <c r="H14" s="3352">
        <f>+X14+AJ14+AN14+AR14+BD14+BP14</f>
        <v>0</v>
      </c>
      <c r="I14" s="3353"/>
      <c r="J14" s="3354"/>
      <c r="K14" s="3354"/>
      <c r="L14" s="3354"/>
      <c r="M14" s="3354"/>
      <c r="N14" s="3354"/>
      <c r="O14" s="3354"/>
      <c r="P14" s="3354"/>
      <c r="Q14" s="3354"/>
      <c r="R14" s="3354"/>
      <c r="S14" s="3354"/>
      <c r="T14" s="3354"/>
      <c r="U14" s="3351">
        <f t="shared" ref="U14:W21" si="1">I14+M14+Q14</f>
        <v>0</v>
      </c>
      <c r="V14" s="3351">
        <f t="shared" si="1"/>
        <v>0</v>
      </c>
      <c r="W14" s="3351">
        <f t="shared" si="1"/>
        <v>0</v>
      </c>
      <c r="X14" s="3352">
        <f t="shared" ref="X14:X21" si="2">L14+P14+T14</f>
        <v>0</v>
      </c>
      <c r="Y14" s="3355"/>
      <c r="Z14" s="3354"/>
      <c r="AA14" s="3354"/>
      <c r="AB14" s="3354"/>
      <c r="AC14" s="3354"/>
      <c r="AD14" s="3354"/>
      <c r="AE14" s="3354"/>
      <c r="AF14" s="3354"/>
      <c r="AG14" s="3351">
        <f>Y14+AC14</f>
        <v>0</v>
      </c>
      <c r="AH14" s="3351">
        <f t="shared" ref="AH14:AI21" si="3">Z14+AD14</f>
        <v>0</v>
      </c>
      <c r="AI14" s="3351">
        <f>AA14+AE14</f>
        <v>0</v>
      </c>
      <c r="AJ14" s="3352">
        <f>AB14+AF14</f>
        <v>0</v>
      </c>
      <c r="AK14" s="3354"/>
      <c r="AL14" s="3356"/>
      <c r="AM14" s="3356"/>
      <c r="AN14" s="3357"/>
      <c r="AO14" s="3353"/>
      <c r="AP14" s="3356"/>
      <c r="AQ14" s="3356"/>
      <c r="AR14" s="3358"/>
      <c r="AS14" s="3355"/>
      <c r="AT14" s="3356"/>
      <c r="AU14" s="3356"/>
      <c r="AV14" s="3356"/>
      <c r="AW14" s="3356"/>
      <c r="AX14" s="3356"/>
      <c r="AY14" s="3356"/>
      <c r="AZ14" s="3356"/>
      <c r="BA14" s="3351">
        <f>AW14+AS14</f>
        <v>0</v>
      </c>
      <c r="BB14" s="3351">
        <f t="shared" ref="BB14:BC21" si="4">AX14+AT14</f>
        <v>0</v>
      </c>
      <c r="BC14" s="3351">
        <f t="shared" si="4"/>
        <v>0</v>
      </c>
      <c r="BD14" s="3352">
        <f>AZ14+AV14</f>
        <v>0</v>
      </c>
      <c r="BE14" s="3355"/>
      <c r="BF14" s="3356"/>
      <c r="BG14" s="3356"/>
      <c r="BH14" s="3356"/>
      <c r="BI14" s="3356"/>
      <c r="BJ14" s="3356"/>
      <c r="BK14" s="3356"/>
      <c r="BL14" s="3356"/>
      <c r="BM14" s="3351">
        <f>BI14+BE14</f>
        <v>0</v>
      </c>
      <c r="BN14" s="3351">
        <f t="shared" ref="BN14:BO21" si="5">BJ14+BF14</f>
        <v>0</v>
      </c>
      <c r="BO14" s="3351">
        <f t="shared" si="5"/>
        <v>0</v>
      </c>
      <c r="BP14" s="3352">
        <f t="shared" ref="BP14:BP21" si="6">BL14+BH14</f>
        <v>0</v>
      </c>
      <c r="BQ14" s="3355"/>
      <c r="BR14" s="3356"/>
      <c r="BS14" s="3356"/>
      <c r="BT14" s="3356"/>
      <c r="BU14" s="3359"/>
      <c r="BV14" s="3356"/>
      <c r="BW14" s="3356"/>
      <c r="BX14" s="3357"/>
      <c r="BY14" s="2"/>
      <c r="BZ14" s="261"/>
    </row>
    <row r="15" spans="1:78">
      <c r="A15" s="261"/>
      <c r="B15" s="2"/>
      <c r="C15" s="3350">
        <v>2</v>
      </c>
      <c r="D15" s="2513" t="s">
        <v>1461</v>
      </c>
      <c r="E15" s="3351">
        <f t="shared" si="0"/>
        <v>0</v>
      </c>
      <c r="F15" s="3351">
        <f t="shared" si="0"/>
        <v>0</v>
      </c>
      <c r="G15" s="3351">
        <f>+W15+AI15+AM15+AQ15+BC15+BO15</f>
        <v>0</v>
      </c>
      <c r="H15" s="3360">
        <f>+X15+AJ15+AN15+AR15+BD15+BP15</f>
        <v>0</v>
      </c>
      <c r="I15" s="3353"/>
      <c r="J15" s="3354"/>
      <c r="K15" s="3354"/>
      <c r="L15" s="3354"/>
      <c r="M15" s="3354"/>
      <c r="N15" s="3354"/>
      <c r="O15" s="3354"/>
      <c r="P15" s="3354"/>
      <c r="Q15" s="3354"/>
      <c r="R15" s="3354"/>
      <c r="S15" s="3354"/>
      <c r="T15" s="3354"/>
      <c r="U15" s="3351">
        <f t="shared" si="1"/>
        <v>0</v>
      </c>
      <c r="V15" s="3351">
        <f t="shared" si="1"/>
        <v>0</v>
      </c>
      <c r="W15" s="3351">
        <f t="shared" si="1"/>
        <v>0</v>
      </c>
      <c r="X15" s="3360">
        <f t="shared" si="2"/>
        <v>0</v>
      </c>
      <c r="Y15" s="3355"/>
      <c r="Z15" s="3354"/>
      <c r="AA15" s="3354"/>
      <c r="AB15" s="3354"/>
      <c r="AC15" s="3354"/>
      <c r="AD15" s="3354"/>
      <c r="AE15" s="3354"/>
      <c r="AF15" s="3354"/>
      <c r="AG15" s="3351">
        <f t="shared" ref="AG15:AG21" si="7">Y15+AC15</f>
        <v>0</v>
      </c>
      <c r="AH15" s="3351">
        <f t="shared" si="3"/>
        <v>0</v>
      </c>
      <c r="AI15" s="3351">
        <f t="shared" si="3"/>
        <v>0</v>
      </c>
      <c r="AJ15" s="3360">
        <f t="shared" ref="AJ15:AJ21" si="8">AB15+AF15</f>
        <v>0</v>
      </c>
      <c r="AK15" s="3354"/>
      <c r="AL15" s="3356"/>
      <c r="AM15" s="3356"/>
      <c r="AN15" s="3357"/>
      <c r="AO15" s="3353"/>
      <c r="AP15" s="3356"/>
      <c r="AQ15" s="3356"/>
      <c r="AR15" s="3358"/>
      <c r="AS15" s="3355"/>
      <c r="AT15" s="3356"/>
      <c r="AU15" s="3356"/>
      <c r="AV15" s="3356"/>
      <c r="AW15" s="3356"/>
      <c r="AX15" s="3356"/>
      <c r="AY15" s="3356"/>
      <c r="AZ15" s="3356"/>
      <c r="BA15" s="3351">
        <f t="shared" ref="BA15:BA21" si="9">AW15+AS15</f>
        <v>0</v>
      </c>
      <c r="BB15" s="3351">
        <f t="shared" si="4"/>
        <v>0</v>
      </c>
      <c r="BC15" s="3351">
        <f t="shared" si="4"/>
        <v>0</v>
      </c>
      <c r="BD15" s="3360">
        <f t="shared" ref="BD15:BD21" si="10">AZ15+AV15</f>
        <v>0</v>
      </c>
      <c r="BE15" s="3355"/>
      <c r="BF15" s="3356"/>
      <c r="BG15" s="3356"/>
      <c r="BH15" s="3356"/>
      <c r="BI15" s="3356"/>
      <c r="BJ15" s="3356"/>
      <c r="BK15" s="3356"/>
      <c r="BL15" s="3356"/>
      <c r="BM15" s="3351">
        <f t="shared" ref="BM15:BM21" si="11">BI15+BE15</f>
        <v>0</v>
      </c>
      <c r="BN15" s="3351">
        <f t="shared" si="5"/>
        <v>0</v>
      </c>
      <c r="BO15" s="3351">
        <f t="shared" si="5"/>
        <v>0</v>
      </c>
      <c r="BP15" s="3360">
        <f t="shared" si="6"/>
        <v>0</v>
      </c>
      <c r="BQ15" s="3355"/>
      <c r="BR15" s="3356"/>
      <c r="BS15" s="3356"/>
      <c r="BT15" s="3356"/>
      <c r="BU15" s="3359"/>
      <c r="BV15" s="3356"/>
      <c r="BW15" s="3356"/>
      <c r="BX15" s="3357"/>
      <c r="BY15" s="2"/>
      <c r="BZ15" s="261"/>
    </row>
    <row r="16" spans="1:78">
      <c r="A16" s="261"/>
      <c r="B16" s="2"/>
      <c r="C16" s="3350" t="s">
        <v>1462</v>
      </c>
      <c r="D16" s="2513" t="s">
        <v>1463</v>
      </c>
      <c r="E16" s="3351">
        <f t="shared" si="0"/>
        <v>0</v>
      </c>
      <c r="F16" s="3351">
        <f t="shared" si="0"/>
        <v>0</v>
      </c>
      <c r="G16" s="3351">
        <f t="shared" si="0"/>
        <v>0</v>
      </c>
      <c r="H16" s="3360">
        <f t="shared" ref="H16:H21" si="12">+X16+AJ16+AN16+AR16+BD16+BP16</f>
        <v>0</v>
      </c>
      <c r="I16" s="3353"/>
      <c r="J16" s="3354"/>
      <c r="K16" s="3354"/>
      <c r="L16" s="3354"/>
      <c r="M16" s="3354"/>
      <c r="N16" s="3354"/>
      <c r="O16" s="3354"/>
      <c r="P16" s="3354"/>
      <c r="Q16" s="3354"/>
      <c r="R16" s="3354"/>
      <c r="S16" s="3354"/>
      <c r="T16" s="3354"/>
      <c r="U16" s="3351">
        <f t="shared" si="1"/>
        <v>0</v>
      </c>
      <c r="V16" s="3351">
        <f t="shared" si="1"/>
        <v>0</v>
      </c>
      <c r="W16" s="3351">
        <f t="shared" si="1"/>
        <v>0</v>
      </c>
      <c r="X16" s="3360">
        <f t="shared" si="2"/>
        <v>0</v>
      </c>
      <c r="Y16" s="3355"/>
      <c r="Z16" s="3354"/>
      <c r="AA16" s="3354"/>
      <c r="AB16" s="3354"/>
      <c r="AC16" s="3354"/>
      <c r="AD16" s="3354"/>
      <c r="AE16" s="3354"/>
      <c r="AF16" s="3354"/>
      <c r="AG16" s="3351">
        <f t="shared" si="7"/>
        <v>0</v>
      </c>
      <c r="AH16" s="3351">
        <f t="shared" si="3"/>
        <v>0</v>
      </c>
      <c r="AI16" s="3351">
        <f t="shared" si="3"/>
        <v>0</v>
      </c>
      <c r="AJ16" s="3360">
        <f t="shared" si="8"/>
        <v>0</v>
      </c>
      <c r="AK16" s="3354"/>
      <c r="AL16" s="3356"/>
      <c r="AM16" s="3356"/>
      <c r="AN16" s="3357"/>
      <c r="AO16" s="3353"/>
      <c r="AP16" s="3356"/>
      <c r="AQ16" s="3356"/>
      <c r="AR16" s="3358"/>
      <c r="AS16" s="3355"/>
      <c r="AT16" s="3356"/>
      <c r="AU16" s="3356"/>
      <c r="AV16" s="3356"/>
      <c r="AW16" s="3356"/>
      <c r="AX16" s="3356"/>
      <c r="AY16" s="3356"/>
      <c r="AZ16" s="3356"/>
      <c r="BA16" s="3351">
        <f t="shared" si="9"/>
        <v>0</v>
      </c>
      <c r="BB16" s="3351">
        <f t="shared" si="4"/>
        <v>0</v>
      </c>
      <c r="BC16" s="3351">
        <f t="shared" si="4"/>
        <v>0</v>
      </c>
      <c r="BD16" s="3360">
        <f t="shared" si="10"/>
        <v>0</v>
      </c>
      <c r="BE16" s="3355"/>
      <c r="BF16" s="3356"/>
      <c r="BG16" s="3356"/>
      <c r="BH16" s="3356"/>
      <c r="BI16" s="3356"/>
      <c r="BJ16" s="3356"/>
      <c r="BK16" s="3356"/>
      <c r="BL16" s="3356"/>
      <c r="BM16" s="3351">
        <f t="shared" si="11"/>
        <v>0</v>
      </c>
      <c r="BN16" s="3351">
        <f t="shared" si="5"/>
        <v>0</v>
      </c>
      <c r="BO16" s="3351">
        <f t="shared" si="5"/>
        <v>0</v>
      </c>
      <c r="BP16" s="3360">
        <f t="shared" si="6"/>
        <v>0</v>
      </c>
      <c r="BQ16" s="3355"/>
      <c r="BR16" s="3356"/>
      <c r="BS16" s="3356"/>
      <c r="BT16" s="3356"/>
      <c r="BU16" s="3359"/>
      <c r="BV16" s="3356"/>
      <c r="BW16" s="3356"/>
      <c r="BX16" s="3357"/>
      <c r="BY16" s="2"/>
      <c r="BZ16" s="261"/>
    </row>
    <row r="17" spans="1:78">
      <c r="A17" s="261"/>
      <c r="B17" s="2"/>
      <c r="C17" s="3350">
        <v>3</v>
      </c>
      <c r="D17" s="2513" t="s">
        <v>1464</v>
      </c>
      <c r="E17" s="3351">
        <f t="shared" si="0"/>
        <v>0</v>
      </c>
      <c r="F17" s="3351">
        <f t="shared" si="0"/>
        <v>0</v>
      </c>
      <c r="G17" s="3351">
        <f t="shared" si="0"/>
        <v>0</v>
      </c>
      <c r="H17" s="3360">
        <f t="shared" si="12"/>
        <v>0</v>
      </c>
      <c r="I17" s="3353"/>
      <c r="J17" s="3354"/>
      <c r="K17" s="3354"/>
      <c r="L17" s="3354"/>
      <c r="M17" s="3354"/>
      <c r="N17" s="3354"/>
      <c r="O17" s="3354"/>
      <c r="P17" s="3354"/>
      <c r="Q17" s="3354"/>
      <c r="R17" s="3354"/>
      <c r="S17" s="3354"/>
      <c r="T17" s="3354"/>
      <c r="U17" s="3351">
        <f t="shared" si="1"/>
        <v>0</v>
      </c>
      <c r="V17" s="3351">
        <f t="shared" si="1"/>
        <v>0</v>
      </c>
      <c r="W17" s="3351">
        <f t="shared" si="1"/>
        <v>0</v>
      </c>
      <c r="X17" s="3360">
        <f t="shared" si="2"/>
        <v>0</v>
      </c>
      <c r="Y17" s="3355"/>
      <c r="Z17" s="3354"/>
      <c r="AA17" s="3354"/>
      <c r="AB17" s="3354"/>
      <c r="AC17" s="3354"/>
      <c r="AD17" s="3354"/>
      <c r="AE17" s="3354"/>
      <c r="AF17" s="3354"/>
      <c r="AG17" s="3351">
        <f t="shared" si="7"/>
        <v>0</v>
      </c>
      <c r="AH17" s="3351">
        <f t="shared" si="3"/>
        <v>0</v>
      </c>
      <c r="AI17" s="3351">
        <f t="shared" si="3"/>
        <v>0</v>
      </c>
      <c r="AJ17" s="3360">
        <f t="shared" si="8"/>
        <v>0</v>
      </c>
      <c r="AK17" s="3354"/>
      <c r="AL17" s="3356"/>
      <c r="AM17" s="3356"/>
      <c r="AN17" s="3357"/>
      <c r="AO17" s="3353"/>
      <c r="AP17" s="3356"/>
      <c r="AQ17" s="3356"/>
      <c r="AR17" s="3358"/>
      <c r="AS17" s="3355"/>
      <c r="AT17" s="3356"/>
      <c r="AU17" s="3356"/>
      <c r="AV17" s="3356"/>
      <c r="AW17" s="3356"/>
      <c r="AX17" s="3356"/>
      <c r="AY17" s="3356"/>
      <c r="AZ17" s="3356"/>
      <c r="BA17" s="3351">
        <f t="shared" si="9"/>
        <v>0</v>
      </c>
      <c r="BB17" s="3351">
        <f t="shared" si="4"/>
        <v>0</v>
      </c>
      <c r="BC17" s="3351">
        <f t="shared" si="4"/>
        <v>0</v>
      </c>
      <c r="BD17" s="3360">
        <f t="shared" si="10"/>
        <v>0</v>
      </c>
      <c r="BE17" s="3355"/>
      <c r="BF17" s="3356"/>
      <c r="BG17" s="3356"/>
      <c r="BH17" s="3356"/>
      <c r="BI17" s="3356"/>
      <c r="BJ17" s="3356"/>
      <c r="BK17" s="3356"/>
      <c r="BL17" s="3356"/>
      <c r="BM17" s="3351">
        <f t="shared" si="11"/>
        <v>0</v>
      </c>
      <c r="BN17" s="3351">
        <f t="shared" si="5"/>
        <v>0</v>
      </c>
      <c r="BO17" s="3351">
        <f t="shared" si="5"/>
        <v>0</v>
      </c>
      <c r="BP17" s="3360">
        <f t="shared" si="6"/>
        <v>0</v>
      </c>
      <c r="BQ17" s="3355"/>
      <c r="BR17" s="3356"/>
      <c r="BS17" s="3356"/>
      <c r="BT17" s="3356"/>
      <c r="BU17" s="3359"/>
      <c r="BV17" s="3356"/>
      <c r="BW17" s="3356"/>
      <c r="BX17" s="3357"/>
      <c r="BY17" s="2"/>
      <c r="BZ17" s="261"/>
    </row>
    <row r="18" spans="1:78">
      <c r="A18" s="261"/>
      <c r="B18" s="2"/>
      <c r="C18" s="3350">
        <v>4</v>
      </c>
      <c r="D18" s="2513" t="s">
        <v>1465</v>
      </c>
      <c r="E18" s="3351">
        <f t="shared" si="0"/>
        <v>0</v>
      </c>
      <c r="F18" s="3351">
        <f t="shared" si="0"/>
        <v>0</v>
      </c>
      <c r="G18" s="3351">
        <f t="shared" si="0"/>
        <v>0</v>
      </c>
      <c r="H18" s="3360">
        <f t="shared" si="12"/>
        <v>0</v>
      </c>
      <c r="I18" s="3353"/>
      <c r="J18" s="3354"/>
      <c r="K18" s="3354"/>
      <c r="L18" s="3354"/>
      <c r="M18" s="3354"/>
      <c r="N18" s="3354"/>
      <c r="O18" s="3354"/>
      <c r="P18" s="3354"/>
      <c r="Q18" s="3354"/>
      <c r="R18" s="3354"/>
      <c r="S18" s="3354"/>
      <c r="T18" s="3354"/>
      <c r="U18" s="3351">
        <f t="shared" si="1"/>
        <v>0</v>
      </c>
      <c r="V18" s="3351">
        <f t="shared" si="1"/>
        <v>0</v>
      </c>
      <c r="W18" s="3351">
        <f t="shared" si="1"/>
        <v>0</v>
      </c>
      <c r="X18" s="3360">
        <f t="shared" si="2"/>
        <v>0</v>
      </c>
      <c r="Y18" s="3355"/>
      <c r="Z18" s="3354"/>
      <c r="AA18" s="3354"/>
      <c r="AB18" s="3354"/>
      <c r="AC18" s="3354"/>
      <c r="AD18" s="3354"/>
      <c r="AE18" s="3354"/>
      <c r="AF18" s="3354"/>
      <c r="AG18" s="3351">
        <f t="shared" si="7"/>
        <v>0</v>
      </c>
      <c r="AH18" s="3351">
        <f t="shared" si="3"/>
        <v>0</v>
      </c>
      <c r="AI18" s="3351">
        <f t="shared" si="3"/>
        <v>0</v>
      </c>
      <c r="AJ18" s="3360">
        <f t="shared" si="8"/>
        <v>0</v>
      </c>
      <c r="AK18" s="3354"/>
      <c r="AL18" s="3356"/>
      <c r="AM18" s="3356"/>
      <c r="AN18" s="3357"/>
      <c r="AO18" s="3353"/>
      <c r="AP18" s="3356"/>
      <c r="AQ18" s="3356"/>
      <c r="AR18" s="3358"/>
      <c r="AS18" s="3355"/>
      <c r="AT18" s="3356"/>
      <c r="AU18" s="3356"/>
      <c r="AV18" s="3356"/>
      <c r="AW18" s="3356"/>
      <c r="AX18" s="3356"/>
      <c r="AY18" s="3356"/>
      <c r="AZ18" s="3356"/>
      <c r="BA18" s="3351">
        <f t="shared" si="9"/>
        <v>0</v>
      </c>
      <c r="BB18" s="3351">
        <f t="shared" si="4"/>
        <v>0</v>
      </c>
      <c r="BC18" s="3351">
        <f t="shared" si="4"/>
        <v>0</v>
      </c>
      <c r="BD18" s="3360">
        <f t="shared" si="10"/>
        <v>0</v>
      </c>
      <c r="BE18" s="3355"/>
      <c r="BF18" s="3356"/>
      <c r="BG18" s="3356"/>
      <c r="BH18" s="3356"/>
      <c r="BI18" s="3356"/>
      <c r="BJ18" s="3356"/>
      <c r="BK18" s="3356"/>
      <c r="BL18" s="3356"/>
      <c r="BM18" s="3351">
        <f t="shared" si="11"/>
        <v>0</v>
      </c>
      <c r="BN18" s="3351">
        <f t="shared" si="5"/>
        <v>0</v>
      </c>
      <c r="BO18" s="3351">
        <f t="shared" si="5"/>
        <v>0</v>
      </c>
      <c r="BP18" s="3360">
        <f t="shared" si="6"/>
        <v>0</v>
      </c>
      <c r="BQ18" s="3355"/>
      <c r="BR18" s="3356"/>
      <c r="BS18" s="3356"/>
      <c r="BT18" s="3356"/>
      <c r="BU18" s="3359"/>
      <c r="BV18" s="3356"/>
      <c r="BW18" s="3356"/>
      <c r="BX18" s="3357"/>
      <c r="BY18" s="2"/>
      <c r="BZ18" s="261"/>
    </row>
    <row r="19" spans="1:78">
      <c r="A19" s="261"/>
      <c r="B19" s="2"/>
      <c r="C19" s="3350">
        <v>5</v>
      </c>
      <c r="D19" s="2513" t="s">
        <v>1466</v>
      </c>
      <c r="E19" s="3351">
        <f t="shared" si="0"/>
        <v>0</v>
      </c>
      <c r="F19" s="3351">
        <f t="shared" si="0"/>
        <v>0</v>
      </c>
      <c r="G19" s="3351">
        <f t="shared" si="0"/>
        <v>0</v>
      </c>
      <c r="H19" s="3360">
        <f t="shared" si="12"/>
        <v>0</v>
      </c>
      <c r="I19" s="3353"/>
      <c r="J19" s="3354"/>
      <c r="K19" s="3354"/>
      <c r="L19" s="3354"/>
      <c r="M19" s="3354"/>
      <c r="N19" s="3354"/>
      <c r="O19" s="3354"/>
      <c r="P19" s="3354"/>
      <c r="Q19" s="3354"/>
      <c r="R19" s="3354"/>
      <c r="S19" s="3354"/>
      <c r="T19" s="3354"/>
      <c r="U19" s="3351">
        <f t="shared" si="1"/>
        <v>0</v>
      </c>
      <c r="V19" s="3351">
        <f t="shared" si="1"/>
        <v>0</v>
      </c>
      <c r="W19" s="3351">
        <f t="shared" si="1"/>
        <v>0</v>
      </c>
      <c r="X19" s="3360">
        <f t="shared" si="2"/>
        <v>0</v>
      </c>
      <c r="Y19" s="3355"/>
      <c r="Z19" s="3354"/>
      <c r="AA19" s="3354"/>
      <c r="AB19" s="3354"/>
      <c r="AC19" s="3354"/>
      <c r="AD19" s="3354"/>
      <c r="AE19" s="3354"/>
      <c r="AF19" s="3354"/>
      <c r="AG19" s="3351">
        <f t="shared" si="7"/>
        <v>0</v>
      </c>
      <c r="AH19" s="3351">
        <f t="shared" si="3"/>
        <v>0</v>
      </c>
      <c r="AI19" s="3351">
        <f t="shared" si="3"/>
        <v>0</v>
      </c>
      <c r="AJ19" s="3360">
        <f t="shared" si="8"/>
        <v>0</v>
      </c>
      <c r="AK19" s="3354"/>
      <c r="AL19" s="3356"/>
      <c r="AM19" s="3356"/>
      <c r="AN19" s="3357"/>
      <c r="AO19" s="3353"/>
      <c r="AP19" s="3356"/>
      <c r="AQ19" s="3356"/>
      <c r="AR19" s="3358"/>
      <c r="AS19" s="3355"/>
      <c r="AT19" s="3356"/>
      <c r="AU19" s="3356"/>
      <c r="AV19" s="3356"/>
      <c r="AW19" s="3356"/>
      <c r="AX19" s="3356"/>
      <c r="AY19" s="3356"/>
      <c r="AZ19" s="3356"/>
      <c r="BA19" s="3351">
        <f t="shared" si="9"/>
        <v>0</v>
      </c>
      <c r="BB19" s="3351">
        <f t="shared" si="4"/>
        <v>0</v>
      </c>
      <c r="BC19" s="3351">
        <f t="shared" si="4"/>
        <v>0</v>
      </c>
      <c r="BD19" s="3360">
        <f t="shared" si="10"/>
        <v>0</v>
      </c>
      <c r="BE19" s="3355">
        <v>0</v>
      </c>
      <c r="BF19" s="3356">
        <v>0</v>
      </c>
      <c r="BG19" s="3356">
        <v>0</v>
      </c>
      <c r="BH19" s="3356"/>
      <c r="BI19" s="3356"/>
      <c r="BJ19" s="3356"/>
      <c r="BK19" s="3356"/>
      <c r="BL19" s="3356"/>
      <c r="BM19" s="3351">
        <f t="shared" si="11"/>
        <v>0</v>
      </c>
      <c r="BN19" s="3351">
        <f t="shared" si="5"/>
        <v>0</v>
      </c>
      <c r="BO19" s="3351">
        <f t="shared" si="5"/>
        <v>0</v>
      </c>
      <c r="BP19" s="3360">
        <f t="shared" si="6"/>
        <v>0</v>
      </c>
      <c r="BQ19" s="3355"/>
      <c r="BR19" s="3356"/>
      <c r="BS19" s="3356"/>
      <c r="BT19" s="3356"/>
      <c r="BU19" s="3359"/>
      <c r="BV19" s="3356"/>
      <c r="BW19" s="3356"/>
      <c r="BX19" s="3357"/>
      <c r="BY19" s="2"/>
      <c r="BZ19" s="261"/>
    </row>
    <row r="20" spans="1:78">
      <c r="A20" s="261"/>
      <c r="B20" s="2"/>
      <c r="C20" s="3350" t="s">
        <v>1467</v>
      </c>
      <c r="D20" s="2514" t="s">
        <v>1468</v>
      </c>
      <c r="E20" s="3351">
        <f t="shared" si="0"/>
        <v>0</v>
      </c>
      <c r="F20" s="3351">
        <f t="shared" si="0"/>
        <v>0</v>
      </c>
      <c r="G20" s="3351">
        <f t="shared" si="0"/>
        <v>0</v>
      </c>
      <c r="H20" s="3360">
        <f t="shared" si="12"/>
        <v>0</v>
      </c>
      <c r="I20" s="3351">
        <f>SUM(I15:I19)</f>
        <v>0</v>
      </c>
      <c r="J20" s="3351">
        <f>SUM(J15:J19)</f>
        <v>0</v>
      </c>
      <c r="K20" s="3351">
        <f t="shared" ref="K20:S20" si="13">SUM(K15:K19)</f>
        <v>0</v>
      </c>
      <c r="L20" s="3351">
        <f t="shared" si="13"/>
        <v>0</v>
      </c>
      <c r="M20" s="3351">
        <f t="shared" si="13"/>
        <v>0</v>
      </c>
      <c r="N20" s="3351">
        <f t="shared" si="13"/>
        <v>0</v>
      </c>
      <c r="O20" s="3351">
        <f t="shared" si="13"/>
        <v>0</v>
      </c>
      <c r="P20" s="3351">
        <f t="shared" si="13"/>
        <v>0</v>
      </c>
      <c r="Q20" s="3351">
        <f t="shared" si="13"/>
        <v>0</v>
      </c>
      <c r="R20" s="3351">
        <f t="shared" si="13"/>
        <v>0</v>
      </c>
      <c r="S20" s="3351">
        <f t="shared" si="13"/>
        <v>0</v>
      </c>
      <c r="T20" s="3351">
        <f>SUM(T15:T19)</f>
        <v>0</v>
      </c>
      <c r="U20" s="3351">
        <f t="shared" si="1"/>
        <v>0</v>
      </c>
      <c r="V20" s="3351">
        <f t="shared" si="1"/>
        <v>0</v>
      </c>
      <c r="W20" s="3351">
        <f t="shared" si="1"/>
        <v>0</v>
      </c>
      <c r="X20" s="3360">
        <f t="shared" si="2"/>
        <v>0</v>
      </c>
      <c r="Y20" s="3351">
        <f t="shared" ref="Y20:AF20" si="14">SUM(Y15:Y19)</f>
        <v>0</v>
      </c>
      <c r="Z20" s="3351">
        <f t="shared" si="14"/>
        <v>0</v>
      </c>
      <c r="AA20" s="3351">
        <f t="shared" si="14"/>
        <v>0</v>
      </c>
      <c r="AB20" s="3351">
        <f t="shared" si="14"/>
        <v>0</v>
      </c>
      <c r="AC20" s="3351">
        <f t="shared" si="14"/>
        <v>0</v>
      </c>
      <c r="AD20" s="3351">
        <f t="shared" si="14"/>
        <v>0</v>
      </c>
      <c r="AE20" s="3351">
        <f t="shared" si="14"/>
        <v>0</v>
      </c>
      <c r="AF20" s="3351">
        <f t="shared" si="14"/>
        <v>0</v>
      </c>
      <c r="AG20" s="3351">
        <f t="shared" si="7"/>
        <v>0</v>
      </c>
      <c r="AH20" s="3351">
        <f t="shared" si="3"/>
        <v>0</v>
      </c>
      <c r="AI20" s="3351">
        <f t="shared" si="3"/>
        <v>0</v>
      </c>
      <c r="AJ20" s="3360">
        <f t="shared" si="8"/>
        <v>0</v>
      </c>
      <c r="AK20" s="3361">
        <f t="shared" ref="AK20:AZ20" si="15">SUM(AK15:AK19)</f>
        <v>0</v>
      </c>
      <c r="AL20" s="3362">
        <f t="shared" si="15"/>
        <v>0</v>
      </c>
      <c r="AM20" s="3362">
        <f t="shared" si="15"/>
        <v>0</v>
      </c>
      <c r="AN20" s="3362">
        <f t="shared" si="15"/>
        <v>0</v>
      </c>
      <c r="AO20" s="3362">
        <f t="shared" si="15"/>
        <v>0</v>
      </c>
      <c r="AP20" s="3362">
        <f t="shared" si="15"/>
        <v>0</v>
      </c>
      <c r="AQ20" s="3362">
        <f t="shared" si="15"/>
        <v>0</v>
      </c>
      <c r="AR20" s="3352">
        <f t="shared" si="15"/>
        <v>0</v>
      </c>
      <c r="AS20" s="3361">
        <f t="shared" si="15"/>
        <v>0</v>
      </c>
      <c r="AT20" s="3362">
        <f t="shared" si="15"/>
        <v>0</v>
      </c>
      <c r="AU20" s="3362">
        <f t="shared" si="15"/>
        <v>0</v>
      </c>
      <c r="AV20" s="3362">
        <f t="shared" si="15"/>
        <v>0</v>
      </c>
      <c r="AW20" s="3362">
        <f t="shared" si="15"/>
        <v>0</v>
      </c>
      <c r="AX20" s="3362">
        <f t="shared" si="15"/>
        <v>0</v>
      </c>
      <c r="AY20" s="3362">
        <f t="shared" si="15"/>
        <v>0</v>
      </c>
      <c r="AZ20" s="3363">
        <f t="shared" si="15"/>
        <v>0</v>
      </c>
      <c r="BA20" s="3351">
        <f t="shared" si="9"/>
        <v>0</v>
      </c>
      <c r="BB20" s="3351">
        <f t="shared" si="4"/>
        <v>0</v>
      </c>
      <c r="BC20" s="3351">
        <f t="shared" si="4"/>
        <v>0</v>
      </c>
      <c r="BD20" s="3360">
        <f t="shared" si="10"/>
        <v>0</v>
      </c>
      <c r="BE20" s="3361">
        <f t="shared" ref="BE20:BL20" si="16">SUM(BE15:BE19)</f>
        <v>0</v>
      </c>
      <c r="BF20" s="3362">
        <f t="shared" si="16"/>
        <v>0</v>
      </c>
      <c r="BG20" s="3362">
        <f t="shared" si="16"/>
        <v>0</v>
      </c>
      <c r="BH20" s="3362">
        <f t="shared" si="16"/>
        <v>0</v>
      </c>
      <c r="BI20" s="3362">
        <f t="shared" si="16"/>
        <v>0</v>
      </c>
      <c r="BJ20" s="3362">
        <f t="shared" si="16"/>
        <v>0</v>
      </c>
      <c r="BK20" s="3362">
        <f t="shared" si="16"/>
        <v>0</v>
      </c>
      <c r="BL20" s="3363">
        <f t="shared" si="16"/>
        <v>0</v>
      </c>
      <c r="BM20" s="3351">
        <f t="shared" si="11"/>
        <v>0</v>
      </c>
      <c r="BN20" s="3351">
        <f t="shared" si="5"/>
        <v>0</v>
      </c>
      <c r="BO20" s="3351">
        <f t="shared" si="5"/>
        <v>0</v>
      </c>
      <c r="BP20" s="3360">
        <f t="shared" si="6"/>
        <v>0</v>
      </c>
      <c r="BQ20" s="3363">
        <f t="shared" ref="BQ20:BX20" si="17">SUM(BQ15:BQ19)</f>
        <v>0</v>
      </c>
      <c r="BR20" s="3363">
        <f t="shared" si="17"/>
        <v>0</v>
      </c>
      <c r="BS20" s="3363">
        <f t="shared" si="17"/>
        <v>0</v>
      </c>
      <c r="BT20" s="3363">
        <f t="shared" si="17"/>
        <v>0</v>
      </c>
      <c r="BU20" s="3363">
        <f t="shared" si="17"/>
        <v>0</v>
      </c>
      <c r="BV20" s="3363">
        <f t="shared" si="17"/>
        <v>0</v>
      </c>
      <c r="BW20" s="3363">
        <f t="shared" si="17"/>
        <v>0</v>
      </c>
      <c r="BX20" s="3364">
        <f t="shared" si="17"/>
        <v>0</v>
      </c>
      <c r="BY20" s="2"/>
      <c r="BZ20" s="261"/>
    </row>
    <row r="21" spans="1:78">
      <c r="A21" s="261"/>
      <c r="B21" s="2"/>
      <c r="C21" s="3350">
        <v>6</v>
      </c>
      <c r="D21" s="2513" t="s">
        <v>1469</v>
      </c>
      <c r="E21" s="3351">
        <f t="shared" si="0"/>
        <v>0</v>
      </c>
      <c r="F21" s="3351">
        <f t="shared" si="0"/>
        <v>0</v>
      </c>
      <c r="G21" s="3351">
        <f t="shared" si="0"/>
        <v>0</v>
      </c>
      <c r="H21" s="3365">
        <f t="shared" si="12"/>
        <v>0</v>
      </c>
      <c r="I21" s="3351">
        <f>I20+I14</f>
        <v>0</v>
      </c>
      <c r="J21" s="3351">
        <f>J20+J14</f>
        <v>0</v>
      </c>
      <c r="K21" s="3351">
        <f t="shared" ref="K21:S21" si="18">K20+K14</f>
        <v>0</v>
      </c>
      <c r="L21" s="3351">
        <f t="shared" si="18"/>
        <v>0</v>
      </c>
      <c r="M21" s="3351">
        <f t="shared" si="18"/>
        <v>0</v>
      </c>
      <c r="N21" s="3351">
        <f t="shared" si="18"/>
        <v>0</v>
      </c>
      <c r="O21" s="3351">
        <f t="shared" si="18"/>
        <v>0</v>
      </c>
      <c r="P21" s="3351">
        <f t="shared" si="18"/>
        <v>0</v>
      </c>
      <c r="Q21" s="3351">
        <f t="shared" si="18"/>
        <v>0</v>
      </c>
      <c r="R21" s="3351">
        <f t="shared" si="18"/>
        <v>0</v>
      </c>
      <c r="S21" s="3351">
        <f t="shared" si="18"/>
        <v>0</v>
      </c>
      <c r="T21" s="3351">
        <f>T20+T14</f>
        <v>0</v>
      </c>
      <c r="U21" s="3351">
        <f t="shared" si="1"/>
        <v>0</v>
      </c>
      <c r="V21" s="3351">
        <f t="shared" si="1"/>
        <v>0</v>
      </c>
      <c r="W21" s="3351">
        <f t="shared" si="1"/>
        <v>0</v>
      </c>
      <c r="X21" s="3365">
        <f t="shared" si="2"/>
        <v>0</v>
      </c>
      <c r="Y21" s="3351">
        <f t="shared" ref="Y21:AF21" si="19">Y20+Y14</f>
        <v>0</v>
      </c>
      <c r="Z21" s="3351">
        <f t="shared" si="19"/>
        <v>0</v>
      </c>
      <c r="AA21" s="3351">
        <f t="shared" si="19"/>
        <v>0</v>
      </c>
      <c r="AB21" s="3351">
        <f t="shared" si="19"/>
        <v>0</v>
      </c>
      <c r="AC21" s="3351">
        <f t="shared" si="19"/>
        <v>0</v>
      </c>
      <c r="AD21" s="3351">
        <f t="shared" si="19"/>
        <v>0</v>
      </c>
      <c r="AE21" s="3351">
        <f t="shared" si="19"/>
        <v>0</v>
      </c>
      <c r="AF21" s="3351">
        <f t="shared" si="19"/>
        <v>0</v>
      </c>
      <c r="AG21" s="3351">
        <f t="shared" si="7"/>
        <v>0</v>
      </c>
      <c r="AH21" s="3351">
        <f t="shared" si="3"/>
        <v>0</v>
      </c>
      <c r="AI21" s="3351">
        <f t="shared" si="3"/>
        <v>0</v>
      </c>
      <c r="AJ21" s="3365">
        <f t="shared" si="8"/>
        <v>0</v>
      </c>
      <c r="AK21" s="3366">
        <f t="shared" ref="AK21:AZ21" si="20">AK20+AK14</f>
        <v>0</v>
      </c>
      <c r="AL21" s="3367">
        <f t="shared" si="20"/>
        <v>0</v>
      </c>
      <c r="AM21" s="3367">
        <f t="shared" si="20"/>
        <v>0</v>
      </c>
      <c r="AN21" s="3367">
        <f t="shared" si="20"/>
        <v>0</v>
      </c>
      <c r="AO21" s="3367">
        <f t="shared" si="20"/>
        <v>0</v>
      </c>
      <c r="AP21" s="3367">
        <f t="shared" si="20"/>
        <v>0</v>
      </c>
      <c r="AQ21" s="3367">
        <f t="shared" si="20"/>
        <v>0</v>
      </c>
      <c r="AR21" s="3365">
        <f t="shared" si="20"/>
        <v>0</v>
      </c>
      <c r="AS21" s="3366">
        <f t="shared" si="20"/>
        <v>0</v>
      </c>
      <c r="AT21" s="3367">
        <f t="shared" si="20"/>
        <v>0</v>
      </c>
      <c r="AU21" s="3367">
        <f t="shared" si="20"/>
        <v>0</v>
      </c>
      <c r="AV21" s="3367">
        <f t="shared" si="20"/>
        <v>0</v>
      </c>
      <c r="AW21" s="3367">
        <f t="shared" si="20"/>
        <v>0</v>
      </c>
      <c r="AX21" s="3367">
        <f t="shared" si="20"/>
        <v>0</v>
      </c>
      <c r="AY21" s="3367">
        <f t="shared" si="20"/>
        <v>0</v>
      </c>
      <c r="AZ21" s="3368">
        <f t="shared" si="20"/>
        <v>0</v>
      </c>
      <c r="BA21" s="3351">
        <f t="shared" si="9"/>
        <v>0</v>
      </c>
      <c r="BB21" s="3351">
        <f t="shared" si="4"/>
        <v>0</v>
      </c>
      <c r="BC21" s="3351">
        <f t="shared" si="4"/>
        <v>0</v>
      </c>
      <c r="BD21" s="3365">
        <f t="shared" si="10"/>
        <v>0</v>
      </c>
      <c r="BE21" s="3366">
        <f t="shared" ref="BE21:BL21" si="21">BE20+BE14</f>
        <v>0</v>
      </c>
      <c r="BF21" s="3367">
        <f t="shared" si="21"/>
        <v>0</v>
      </c>
      <c r="BG21" s="3367">
        <f t="shared" si="21"/>
        <v>0</v>
      </c>
      <c r="BH21" s="3367">
        <f t="shared" si="21"/>
        <v>0</v>
      </c>
      <c r="BI21" s="3367">
        <f t="shared" si="21"/>
        <v>0</v>
      </c>
      <c r="BJ21" s="3367">
        <f t="shared" si="21"/>
        <v>0</v>
      </c>
      <c r="BK21" s="3367">
        <f t="shared" si="21"/>
        <v>0</v>
      </c>
      <c r="BL21" s="3368">
        <f t="shared" si="21"/>
        <v>0</v>
      </c>
      <c r="BM21" s="3351">
        <f t="shared" si="11"/>
        <v>0</v>
      </c>
      <c r="BN21" s="3351">
        <f t="shared" si="5"/>
        <v>0</v>
      </c>
      <c r="BO21" s="3351">
        <f t="shared" si="5"/>
        <v>0</v>
      </c>
      <c r="BP21" s="3365">
        <f t="shared" si="6"/>
        <v>0</v>
      </c>
      <c r="BQ21" s="3363">
        <f t="shared" ref="BQ21:BX21" si="22">BQ20+BQ14</f>
        <v>0</v>
      </c>
      <c r="BR21" s="3363">
        <f t="shared" si="22"/>
        <v>0</v>
      </c>
      <c r="BS21" s="3363">
        <f t="shared" si="22"/>
        <v>0</v>
      </c>
      <c r="BT21" s="3363">
        <f t="shared" si="22"/>
        <v>0</v>
      </c>
      <c r="BU21" s="3363">
        <f t="shared" si="22"/>
        <v>0</v>
      </c>
      <c r="BV21" s="3363">
        <f t="shared" si="22"/>
        <v>0</v>
      </c>
      <c r="BW21" s="3363">
        <f t="shared" si="22"/>
        <v>0</v>
      </c>
      <c r="BX21" s="3369">
        <f t="shared" si="22"/>
        <v>0</v>
      </c>
      <c r="BY21" s="2"/>
      <c r="BZ21" s="261"/>
    </row>
    <row r="22" spans="1:78">
      <c r="A22" s="261"/>
      <c r="B22" s="2"/>
      <c r="C22" s="3350"/>
      <c r="D22" s="2513"/>
      <c r="E22" s="3370"/>
      <c r="F22" s="3371"/>
      <c r="G22" s="3371"/>
      <c r="H22" s="3371"/>
      <c r="I22" s="3372"/>
      <c r="J22" s="3372"/>
      <c r="K22" s="3372"/>
      <c r="L22" s="3372"/>
      <c r="M22" s="3373"/>
      <c r="N22" s="3373"/>
      <c r="O22" s="3373"/>
      <c r="P22" s="3373"/>
      <c r="Q22" s="3372"/>
      <c r="R22" s="3372"/>
      <c r="S22" s="3372"/>
      <c r="T22" s="3372"/>
      <c r="U22" s="3372"/>
      <c r="V22" s="3372"/>
      <c r="W22" s="3372"/>
      <c r="X22" s="3372"/>
      <c r="Y22" s="3372"/>
      <c r="Z22" s="3372"/>
      <c r="AA22" s="3372"/>
      <c r="AB22" s="3372"/>
      <c r="AC22" s="3373"/>
      <c r="AD22" s="3373"/>
      <c r="AE22" s="3373"/>
      <c r="AF22" s="3373"/>
      <c r="AG22" s="3373"/>
      <c r="AH22" s="3373"/>
      <c r="AI22" s="3373"/>
      <c r="AJ22" s="3373"/>
      <c r="AK22" s="3372"/>
      <c r="AL22" s="3372"/>
      <c r="AM22" s="3372"/>
      <c r="AN22" s="3372"/>
      <c r="AO22" s="3372"/>
      <c r="AP22" s="3372"/>
      <c r="AQ22" s="3372"/>
      <c r="AR22" s="3372"/>
      <c r="AS22" s="3372"/>
      <c r="AT22" s="3372"/>
      <c r="AU22" s="3372"/>
      <c r="AV22" s="3372"/>
      <c r="AW22" s="3372"/>
      <c r="AX22" s="3372"/>
      <c r="AY22" s="3372"/>
      <c r="AZ22" s="3372"/>
      <c r="BA22" s="3372"/>
      <c r="BB22" s="3372"/>
      <c r="BC22" s="3372"/>
      <c r="BD22" s="3374"/>
      <c r="BE22" s="3372"/>
      <c r="BF22" s="3372"/>
      <c r="BG22" s="3372"/>
      <c r="BH22" s="3372"/>
      <c r="BI22" s="3372"/>
      <c r="BJ22" s="3372"/>
      <c r="BK22" s="3372"/>
      <c r="BL22" s="3372"/>
      <c r="BM22" s="3372"/>
      <c r="BN22" s="3372"/>
      <c r="BO22" s="3372"/>
      <c r="BP22" s="3372"/>
      <c r="BQ22" s="3372"/>
      <c r="BR22" s="3372"/>
      <c r="BS22" s="3372"/>
      <c r="BT22" s="3372"/>
      <c r="BU22" s="3372"/>
      <c r="BV22" s="3372"/>
      <c r="BW22" s="3372"/>
      <c r="BX22" s="2515"/>
      <c r="BY22" s="2"/>
      <c r="BZ22" s="261"/>
    </row>
    <row r="23" spans="1:78">
      <c r="A23" s="261"/>
      <c r="B23" s="2"/>
      <c r="C23" s="3350"/>
      <c r="D23" s="2514" t="s">
        <v>1470</v>
      </c>
      <c r="E23" s="3375"/>
      <c r="F23" s="3376"/>
      <c r="G23" s="3376"/>
      <c r="H23" s="3376"/>
      <c r="I23" s="3377"/>
      <c r="J23" s="3377"/>
      <c r="K23" s="3377"/>
      <c r="L23" s="3377"/>
      <c r="M23" s="3378"/>
      <c r="N23" s="3378"/>
      <c r="O23" s="3378"/>
      <c r="P23" s="3378"/>
      <c r="Q23" s="3377"/>
      <c r="R23" s="3377"/>
      <c r="S23" s="3377"/>
      <c r="T23" s="3377"/>
      <c r="U23" s="3377"/>
      <c r="V23" s="3377"/>
      <c r="W23" s="3377"/>
      <c r="X23" s="3377"/>
      <c r="Y23" s="3377"/>
      <c r="Z23" s="3377"/>
      <c r="AA23" s="3377"/>
      <c r="AB23" s="3377"/>
      <c r="AC23" s="3378"/>
      <c r="AD23" s="3378"/>
      <c r="AE23" s="3378"/>
      <c r="AF23" s="3378"/>
      <c r="AG23" s="3378"/>
      <c r="AH23" s="3378"/>
      <c r="AI23" s="3378"/>
      <c r="AJ23" s="3378"/>
      <c r="AK23" s="3377"/>
      <c r="AL23" s="3377"/>
      <c r="AM23" s="3377"/>
      <c r="AN23" s="3377"/>
      <c r="AO23" s="3377"/>
      <c r="AP23" s="3377"/>
      <c r="AQ23" s="3377"/>
      <c r="AR23" s="3377"/>
      <c r="AS23" s="3377"/>
      <c r="AT23" s="3377"/>
      <c r="AU23" s="3377"/>
      <c r="AV23" s="3377"/>
      <c r="AW23" s="3377"/>
      <c r="AX23" s="3377"/>
      <c r="AY23" s="3377"/>
      <c r="AZ23" s="3377"/>
      <c r="BA23" s="3377"/>
      <c r="BB23" s="3377"/>
      <c r="BC23" s="3377"/>
      <c r="BD23" s="3379"/>
      <c r="BE23" s="3377"/>
      <c r="BF23" s="3377"/>
      <c r="BG23" s="3377"/>
      <c r="BH23" s="3377"/>
      <c r="BI23" s="3377"/>
      <c r="BJ23" s="3377"/>
      <c r="BK23" s="3377"/>
      <c r="BL23" s="3377"/>
      <c r="BM23" s="3377"/>
      <c r="BN23" s="3377"/>
      <c r="BO23" s="3377"/>
      <c r="BP23" s="3377"/>
      <c r="BQ23" s="3377"/>
      <c r="BR23" s="3377"/>
      <c r="BS23" s="3377"/>
      <c r="BT23" s="3377"/>
      <c r="BU23" s="3377"/>
      <c r="BV23" s="3377"/>
      <c r="BW23" s="3377"/>
      <c r="BX23" s="3379"/>
      <c r="BY23" s="2"/>
      <c r="BZ23" s="261"/>
    </row>
    <row r="24" spans="1:78">
      <c r="A24" s="261"/>
      <c r="B24" s="2"/>
      <c r="C24" s="3350">
        <v>7</v>
      </c>
      <c r="D24" s="2513" t="s">
        <v>1471</v>
      </c>
      <c r="E24" s="3351">
        <f t="shared" ref="E24:G27" si="23">+U24+AG24+AK24+AO24+BA24+BM24</f>
        <v>0</v>
      </c>
      <c r="F24" s="3351">
        <f t="shared" si="23"/>
        <v>0</v>
      </c>
      <c r="G24" s="3351">
        <f t="shared" si="23"/>
        <v>0</v>
      </c>
      <c r="H24" s="3360">
        <f>+X24+AJ24+AN24+AR24+BD24+BP24</f>
        <v>0</v>
      </c>
      <c r="I24" s="3380"/>
      <c r="J24" s="3381"/>
      <c r="K24" s="3381"/>
      <c r="L24" s="3381"/>
      <c r="M24" s="3381"/>
      <c r="N24" s="3381"/>
      <c r="O24" s="3381"/>
      <c r="P24" s="3381"/>
      <c r="Q24" s="3381"/>
      <c r="R24" s="3381"/>
      <c r="S24" s="3381"/>
      <c r="T24" s="3381"/>
      <c r="U24" s="3351">
        <f t="shared" ref="U24:X25" si="24">I24+M24+Q24</f>
        <v>0</v>
      </c>
      <c r="V24" s="3351">
        <f t="shared" si="24"/>
        <v>0</v>
      </c>
      <c r="W24" s="3351">
        <f t="shared" si="24"/>
        <v>0</v>
      </c>
      <c r="X24" s="3360">
        <f t="shared" si="24"/>
        <v>0</v>
      </c>
      <c r="Y24" s="3380"/>
      <c r="Z24" s="3381"/>
      <c r="AA24" s="3381"/>
      <c r="AB24" s="3381"/>
      <c r="AC24" s="3381"/>
      <c r="AD24" s="3381"/>
      <c r="AE24" s="3381"/>
      <c r="AF24" s="3381"/>
      <c r="AG24" s="3351">
        <f t="shared" ref="AG24:AJ25" si="25">Y24+AC24</f>
        <v>0</v>
      </c>
      <c r="AH24" s="3351">
        <f t="shared" si="25"/>
        <v>0</v>
      </c>
      <c r="AI24" s="3351">
        <f t="shared" si="25"/>
        <v>0</v>
      </c>
      <c r="AJ24" s="3360">
        <f t="shared" si="25"/>
        <v>0</v>
      </c>
      <c r="AK24" s="3354">
        <v>0</v>
      </c>
      <c r="AL24" s="3356">
        <v>0</v>
      </c>
      <c r="AM24" s="3356">
        <v>0</v>
      </c>
      <c r="AN24" s="3356"/>
      <c r="AO24" s="3356"/>
      <c r="AP24" s="3356"/>
      <c r="AQ24" s="3356"/>
      <c r="AR24" s="3358"/>
      <c r="AS24" s="3355"/>
      <c r="AT24" s="3356"/>
      <c r="AU24" s="3356"/>
      <c r="AV24" s="3356"/>
      <c r="AW24" s="3356"/>
      <c r="AX24" s="3356"/>
      <c r="AY24" s="3356"/>
      <c r="AZ24" s="3356"/>
      <c r="BA24" s="3351">
        <f t="shared" ref="BA24:BD25" si="26">AW24+AS24</f>
        <v>0</v>
      </c>
      <c r="BB24" s="3351">
        <f t="shared" si="26"/>
        <v>0</v>
      </c>
      <c r="BC24" s="3351">
        <f t="shared" si="26"/>
        <v>0</v>
      </c>
      <c r="BD24" s="3360">
        <f t="shared" si="26"/>
        <v>0</v>
      </c>
      <c r="BE24" s="3355"/>
      <c r="BF24" s="3356"/>
      <c r="BG24" s="3356"/>
      <c r="BH24" s="3356"/>
      <c r="BI24" s="3356"/>
      <c r="BJ24" s="3356"/>
      <c r="BK24" s="3356"/>
      <c r="BL24" s="3356"/>
      <c r="BM24" s="3351">
        <f t="shared" ref="BM24:BP25" si="27">BI24+BE24</f>
        <v>0</v>
      </c>
      <c r="BN24" s="3351">
        <f t="shared" si="27"/>
        <v>0</v>
      </c>
      <c r="BO24" s="3351">
        <f t="shared" si="27"/>
        <v>0</v>
      </c>
      <c r="BP24" s="3360">
        <f t="shared" si="27"/>
        <v>0</v>
      </c>
      <c r="BQ24" s="3355"/>
      <c r="BR24" s="3356"/>
      <c r="BS24" s="3356"/>
      <c r="BT24" s="3356"/>
      <c r="BU24" s="3356"/>
      <c r="BV24" s="3356"/>
      <c r="BW24" s="3356"/>
      <c r="BX24" s="3357"/>
      <c r="BY24" s="2"/>
      <c r="BZ24" s="261"/>
    </row>
    <row r="25" spans="1:78">
      <c r="A25" s="261"/>
      <c r="B25" s="2"/>
      <c r="C25" s="3350">
        <v>8</v>
      </c>
      <c r="D25" s="2513" t="s">
        <v>1472</v>
      </c>
      <c r="E25" s="3351">
        <f t="shared" si="23"/>
        <v>0</v>
      </c>
      <c r="F25" s="3351">
        <f t="shared" si="23"/>
        <v>0</v>
      </c>
      <c r="G25" s="3351">
        <f t="shared" si="23"/>
        <v>0</v>
      </c>
      <c r="H25" s="3360">
        <f>+X25+AJ25+AN25+AR25+BD25+BP25</f>
        <v>0</v>
      </c>
      <c r="I25" s="3382"/>
      <c r="J25" s="3383"/>
      <c r="K25" s="3383"/>
      <c r="L25" s="3383"/>
      <c r="M25" s="3383"/>
      <c r="N25" s="3383"/>
      <c r="O25" s="3383"/>
      <c r="P25" s="3383"/>
      <c r="Q25" s="3383"/>
      <c r="R25" s="3383"/>
      <c r="S25" s="3383"/>
      <c r="T25" s="3383"/>
      <c r="U25" s="3351">
        <f t="shared" si="24"/>
        <v>0</v>
      </c>
      <c r="V25" s="3351">
        <f t="shared" si="24"/>
        <v>0</v>
      </c>
      <c r="W25" s="3351">
        <f t="shared" si="24"/>
        <v>0</v>
      </c>
      <c r="X25" s="3360">
        <f t="shared" si="24"/>
        <v>0</v>
      </c>
      <c r="Y25" s="3382"/>
      <c r="Z25" s="3383"/>
      <c r="AA25" s="3383"/>
      <c r="AB25" s="3383"/>
      <c r="AC25" s="3383"/>
      <c r="AD25" s="3383"/>
      <c r="AE25" s="3383"/>
      <c r="AF25" s="3383"/>
      <c r="AG25" s="3351">
        <f t="shared" si="25"/>
        <v>0</v>
      </c>
      <c r="AH25" s="3351">
        <f t="shared" si="25"/>
        <v>0</v>
      </c>
      <c r="AI25" s="3351">
        <f t="shared" si="25"/>
        <v>0</v>
      </c>
      <c r="AJ25" s="3360">
        <f t="shared" si="25"/>
        <v>0</v>
      </c>
      <c r="AK25" s="3354"/>
      <c r="AL25" s="3356"/>
      <c r="AM25" s="3356"/>
      <c r="AN25" s="3356"/>
      <c r="AO25" s="3356"/>
      <c r="AP25" s="3356"/>
      <c r="AQ25" s="3356"/>
      <c r="AR25" s="3358"/>
      <c r="AS25" s="3355"/>
      <c r="AT25" s="3356"/>
      <c r="AU25" s="3356"/>
      <c r="AV25" s="3356"/>
      <c r="AW25" s="3356"/>
      <c r="AX25" s="3356"/>
      <c r="AY25" s="3356"/>
      <c r="AZ25" s="3356"/>
      <c r="BA25" s="3351">
        <f t="shared" si="26"/>
        <v>0</v>
      </c>
      <c r="BB25" s="3351">
        <f t="shared" si="26"/>
        <v>0</v>
      </c>
      <c r="BC25" s="3351">
        <f t="shared" si="26"/>
        <v>0</v>
      </c>
      <c r="BD25" s="3365">
        <f t="shared" si="26"/>
        <v>0</v>
      </c>
      <c r="BE25" s="3355"/>
      <c r="BF25" s="3356"/>
      <c r="BG25" s="3356"/>
      <c r="BH25" s="3356"/>
      <c r="BI25" s="3356"/>
      <c r="BJ25" s="3356"/>
      <c r="BK25" s="3356"/>
      <c r="BL25" s="3356"/>
      <c r="BM25" s="3351">
        <f t="shared" si="27"/>
        <v>0</v>
      </c>
      <c r="BN25" s="3351">
        <f t="shared" si="27"/>
        <v>0</v>
      </c>
      <c r="BO25" s="3351">
        <f t="shared" si="27"/>
        <v>0</v>
      </c>
      <c r="BP25" s="3365">
        <f t="shared" si="27"/>
        <v>0</v>
      </c>
      <c r="BQ25" s="3355"/>
      <c r="BR25" s="3356"/>
      <c r="BS25" s="3356"/>
      <c r="BT25" s="3356"/>
      <c r="BU25" s="3356"/>
      <c r="BV25" s="3356"/>
      <c r="BW25" s="3356"/>
      <c r="BX25" s="3357"/>
      <c r="BY25" s="2"/>
      <c r="BZ25" s="261"/>
    </row>
    <row r="26" spans="1:78">
      <c r="A26" s="261"/>
      <c r="B26" s="2"/>
      <c r="C26" s="3350">
        <v>9</v>
      </c>
      <c r="D26" s="2516" t="s">
        <v>1473</v>
      </c>
      <c r="E26" s="3351">
        <f t="shared" si="23"/>
        <v>0</v>
      </c>
      <c r="F26" s="3351">
        <f t="shared" si="23"/>
        <v>0</v>
      </c>
      <c r="G26" s="3351">
        <f t="shared" si="23"/>
        <v>0</v>
      </c>
      <c r="H26" s="3360">
        <f>+X26+AJ26+AN26+AR26+BD26+BP26</f>
        <v>0</v>
      </c>
      <c r="I26" s="3351">
        <f>I25-I24</f>
        <v>0</v>
      </c>
      <c r="J26" s="3351">
        <f t="shared" ref="J26:T26" si="28">J25-J24</f>
        <v>0</v>
      </c>
      <c r="K26" s="3351">
        <f t="shared" si="28"/>
        <v>0</v>
      </c>
      <c r="L26" s="3351">
        <f t="shared" si="28"/>
        <v>0</v>
      </c>
      <c r="M26" s="3351">
        <f t="shared" si="28"/>
        <v>0</v>
      </c>
      <c r="N26" s="3351">
        <f t="shared" si="28"/>
        <v>0</v>
      </c>
      <c r="O26" s="3351">
        <f t="shared" si="28"/>
        <v>0</v>
      </c>
      <c r="P26" s="3351">
        <f t="shared" si="28"/>
        <v>0</v>
      </c>
      <c r="Q26" s="3351">
        <f t="shared" si="28"/>
        <v>0</v>
      </c>
      <c r="R26" s="3351">
        <f t="shared" si="28"/>
        <v>0</v>
      </c>
      <c r="S26" s="3351">
        <f t="shared" si="28"/>
        <v>0</v>
      </c>
      <c r="T26" s="3351">
        <f t="shared" si="28"/>
        <v>0</v>
      </c>
      <c r="U26" s="3351">
        <f t="shared" ref="U26:AZ26" si="29">U25-U24</f>
        <v>0</v>
      </c>
      <c r="V26" s="3351">
        <f t="shared" si="29"/>
        <v>0</v>
      </c>
      <c r="W26" s="3351">
        <f t="shared" si="29"/>
        <v>0</v>
      </c>
      <c r="X26" s="3360">
        <f t="shared" si="29"/>
        <v>0</v>
      </c>
      <c r="Y26" s="3351">
        <f t="shared" si="29"/>
        <v>0</v>
      </c>
      <c r="Z26" s="3351">
        <f t="shared" si="29"/>
        <v>0</v>
      </c>
      <c r="AA26" s="3351">
        <f t="shared" si="29"/>
        <v>0</v>
      </c>
      <c r="AB26" s="3351">
        <f t="shared" si="29"/>
        <v>0</v>
      </c>
      <c r="AC26" s="3351">
        <f t="shared" si="29"/>
        <v>0</v>
      </c>
      <c r="AD26" s="3351">
        <f t="shared" si="29"/>
        <v>0</v>
      </c>
      <c r="AE26" s="3351">
        <f t="shared" si="29"/>
        <v>0</v>
      </c>
      <c r="AF26" s="3351">
        <f t="shared" si="29"/>
        <v>0</v>
      </c>
      <c r="AG26" s="3351">
        <f t="shared" si="29"/>
        <v>0</v>
      </c>
      <c r="AH26" s="3351">
        <f t="shared" si="29"/>
        <v>0</v>
      </c>
      <c r="AI26" s="3351">
        <f t="shared" si="29"/>
        <v>0</v>
      </c>
      <c r="AJ26" s="3360">
        <f t="shared" si="29"/>
        <v>0</v>
      </c>
      <c r="AK26" s="3361">
        <f t="shared" si="29"/>
        <v>0</v>
      </c>
      <c r="AL26" s="3362">
        <f t="shared" si="29"/>
        <v>0</v>
      </c>
      <c r="AM26" s="3362">
        <f t="shared" si="29"/>
        <v>0</v>
      </c>
      <c r="AN26" s="3362">
        <f t="shared" si="29"/>
        <v>0</v>
      </c>
      <c r="AO26" s="3362">
        <f t="shared" si="29"/>
        <v>0</v>
      </c>
      <c r="AP26" s="3362">
        <f t="shared" si="29"/>
        <v>0</v>
      </c>
      <c r="AQ26" s="3362">
        <f t="shared" si="29"/>
        <v>0</v>
      </c>
      <c r="AR26" s="3384">
        <f t="shared" si="29"/>
        <v>0</v>
      </c>
      <c r="AS26" s="3361">
        <f t="shared" si="29"/>
        <v>0</v>
      </c>
      <c r="AT26" s="3362">
        <f t="shared" si="29"/>
        <v>0</v>
      </c>
      <c r="AU26" s="3362">
        <f t="shared" si="29"/>
        <v>0</v>
      </c>
      <c r="AV26" s="3362">
        <f t="shared" si="29"/>
        <v>0</v>
      </c>
      <c r="AW26" s="3362">
        <f t="shared" si="29"/>
        <v>0</v>
      </c>
      <c r="AX26" s="3362">
        <f t="shared" si="29"/>
        <v>0</v>
      </c>
      <c r="AY26" s="3362">
        <f t="shared" si="29"/>
        <v>0</v>
      </c>
      <c r="AZ26" s="3363">
        <f t="shared" si="29"/>
        <v>0</v>
      </c>
      <c r="BA26" s="3351">
        <f t="shared" ref="BA26:BX26" si="30">BA25-BA24</f>
        <v>0</v>
      </c>
      <c r="BB26" s="3351">
        <f t="shared" si="30"/>
        <v>0</v>
      </c>
      <c r="BC26" s="3351">
        <f t="shared" si="30"/>
        <v>0</v>
      </c>
      <c r="BD26" s="3360">
        <f t="shared" si="30"/>
        <v>0</v>
      </c>
      <c r="BE26" s="3361">
        <f t="shared" si="30"/>
        <v>0</v>
      </c>
      <c r="BF26" s="3362">
        <f t="shared" si="30"/>
        <v>0</v>
      </c>
      <c r="BG26" s="3362">
        <f t="shared" si="30"/>
        <v>0</v>
      </c>
      <c r="BH26" s="3362">
        <f t="shared" si="30"/>
        <v>0</v>
      </c>
      <c r="BI26" s="3362">
        <f t="shared" si="30"/>
        <v>0</v>
      </c>
      <c r="BJ26" s="3362">
        <f t="shared" si="30"/>
        <v>0</v>
      </c>
      <c r="BK26" s="3362">
        <f t="shared" si="30"/>
        <v>0</v>
      </c>
      <c r="BL26" s="3363">
        <f t="shared" si="30"/>
        <v>0</v>
      </c>
      <c r="BM26" s="3351">
        <f t="shared" si="30"/>
        <v>0</v>
      </c>
      <c r="BN26" s="3351">
        <f t="shared" si="30"/>
        <v>0</v>
      </c>
      <c r="BO26" s="3351">
        <f t="shared" si="30"/>
        <v>0</v>
      </c>
      <c r="BP26" s="3360">
        <f t="shared" si="30"/>
        <v>0</v>
      </c>
      <c r="BQ26" s="3363">
        <f t="shared" si="30"/>
        <v>0</v>
      </c>
      <c r="BR26" s="3363">
        <f t="shared" si="30"/>
        <v>0</v>
      </c>
      <c r="BS26" s="3363">
        <f t="shared" si="30"/>
        <v>0</v>
      </c>
      <c r="BT26" s="3363">
        <f t="shared" si="30"/>
        <v>0</v>
      </c>
      <c r="BU26" s="3363">
        <f t="shared" si="30"/>
        <v>0</v>
      </c>
      <c r="BV26" s="3363">
        <f t="shared" si="30"/>
        <v>0</v>
      </c>
      <c r="BW26" s="3363">
        <f t="shared" si="30"/>
        <v>0</v>
      </c>
      <c r="BX26" s="3364">
        <f t="shared" si="30"/>
        <v>0</v>
      </c>
      <c r="BY26" s="2"/>
      <c r="BZ26" s="261"/>
    </row>
    <row r="27" spans="1:78">
      <c r="A27" s="261"/>
      <c r="B27" s="2"/>
      <c r="C27" s="3350">
        <v>10</v>
      </c>
      <c r="D27" s="2517" t="s">
        <v>1474</v>
      </c>
      <c r="E27" s="3351">
        <f t="shared" si="23"/>
        <v>0</v>
      </c>
      <c r="F27" s="3351">
        <f t="shared" si="23"/>
        <v>0</v>
      </c>
      <c r="G27" s="3351">
        <f t="shared" si="23"/>
        <v>0</v>
      </c>
      <c r="H27" s="3360">
        <f>+X27+AJ27+AN27+AR27+BD27+BP27</f>
        <v>0</v>
      </c>
      <c r="I27" s="3351">
        <f>I21-I24+I25</f>
        <v>0</v>
      </c>
      <c r="J27" s="3351">
        <f t="shared" ref="J27:T27" si="31">J21-J24+J25</f>
        <v>0</v>
      </c>
      <c r="K27" s="3351">
        <f t="shared" si="31"/>
        <v>0</v>
      </c>
      <c r="L27" s="3351">
        <f t="shared" si="31"/>
        <v>0</v>
      </c>
      <c r="M27" s="3351">
        <f t="shared" si="31"/>
        <v>0</v>
      </c>
      <c r="N27" s="3351">
        <f t="shared" si="31"/>
        <v>0</v>
      </c>
      <c r="O27" s="3351">
        <f t="shared" si="31"/>
        <v>0</v>
      </c>
      <c r="P27" s="3351">
        <f t="shared" si="31"/>
        <v>0</v>
      </c>
      <c r="Q27" s="3351">
        <f t="shared" si="31"/>
        <v>0</v>
      </c>
      <c r="R27" s="3351">
        <f t="shared" si="31"/>
        <v>0</v>
      </c>
      <c r="S27" s="3351">
        <f t="shared" si="31"/>
        <v>0</v>
      </c>
      <c r="T27" s="3351">
        <f t="shared" si="31"/>
        <v>0</v>
      </c>
      <c r="U27" s="3351">
        <f t="shared" ref="U27:AZ27" si="32">U21-U24+U25</f>
        <v>0</v>
      </c>
      <c r="V27" s="3351">
        <f t="shared" si="32"/>
        <v>0</v>
      </c>
      <c r="W27" s="3351">
        <f t="shared" si="32"/>
        <v>0</v>
      </c>
      <c r="X27" s="3360">
        <f t="shared" si="32"/>
        <v>0</v>
      </c>
      <c r="Y27" s="3351">
        <f t="shared" si="32"/>
        <v>0</v>
      </c>
      <c r="Z27" s="3351">
        <f t="shared" si="32"/>
        <v>0</v>
      </c>
      <c r="AA27" s="3351">
        <f t="shared" si="32"/>
        <v>0</v>
      </c>
      <c r="AB27" s="3351">
        <f t="shared" si="32"/>
        <v>0</v>
      </c>
      <c r="AC27" s="3351">
        <f t="shared" si="32"/>
        <v>0</v>
      </c>
      <c r="AD27" s="3351">
        <f t="shared" si="32"/>
        <v>0</v>
      </c>
      <c r="AE27" s="3351">
        <f t="shared" si="32"/>
        <v>0</v>
      </c>
      <c r="AF27" s="3351">
        <f t="shared" si="32"/>
        <v>0</v>
      </c>
      <c r="AG27" s="3351">
        <f t="shared" si="32"/>
        <v>0</v>
      </c>
      <c r="AH27" s="3351">
        <f t="shared" si="32"/>
        <v>0</v>
      </c>
      <c r="AI27" s="3351">
        <f t="shared" si="32"/>
        <v>0</v>
      </c>
      <c r="AJ27" s="3360">
        <f t="shared" si="32"/>
        <v>0</v>
      </c>
      <c r="AK27" s="3366">
        <f t="shared" si="32"/>
        <v>0</v>
      </c>
      <c r="AL27" s="3367">
        <f t="shared" si="32"/>
        <v>0</v>
      </c>
      <c r="AM27" s="3367">
        <f t="shared" si="32"/>
        <v>0</v>
      </c>
      <c r="AN27" s="3367">
        <f t="shared" si="32"/>
        <v>0</v>
      </c>
      <c r="AO27" s="3367">
        <f t="shared" si="32"/>
        <v>0</v>
      </c>
      <c r="AP27" s="3367">
        <f t="shared" si="32"/>
        <v>0</v>
      </c>
      <c r="AQ27" s="3367">
        <f t="shared" si="32"/>
        <v>0</v>
      </c>
      <c r="AR27" s="3365">
        <f t="shared" si="32"/>
        <v>0</v>
      </c>
      <c r="AS27" s="3366">
        <f t="shared" si="32"/>
        <v>0</v>
      </c>
      <c r="AT27" s="3367">
        <f t="shared" si="32"/>
        <v>0</v>
      </c>
      <c r="AU27" s="3367">
        <f t="shared" si="32"/>
        <v>0</v>
      </c>
      <c r="AV27" s="3367">
        <f t="shared" si="32"/>
        <v>0</v>
      </c>
      <c r="AW27" s="3367">
        <f t="shared" si="32"/>
        <v>0</v>
      </c>
      <c r="AX27" s="3367">
        <f t="shared" si="32"/>
        <v>0</v>
      </c>
      <c r="AY27" s="3367">
        <f t="shared" si="32"/>
        <v>0</v>
      </c>
      <c r="AZ27" s="3368">
        <f t="shared" si="32"/>
        <v>0</v>
      </c>
      <c r="BA27" s="3351">
        <f t="shared" ref="BA27:BX27" si="33">BA21-BA24+BA25</f>
        <v>0</v>
      </c>
      <c r="BB27" s="3351">
        <f t="shared" si="33"/>
        <v>0</v>
      </c>
      <c r="BC27" s="3351">
        <f t="shared" si="33"/>
        <v>0</v>
      </c>
      <c r="BD27" s="3365">
        <f t="shared" si="33"/>
        <v>0</v>
      </c>
      <c r="BE27" s="3366">
        <f t="shared" si="33"/>
        <v>0</v>
      </c>
      <c r="BF27" s="3367">
        <f t="shared" si="33"/>
        <v>0</v>
      </c>
      <c r="BG27" s="3367">
        <f t="shared" si="33"/>
        <v>0</v>
      </c>
      <c r="BH27" s="3367">
        <f t="shared" si="33"/>
        <v>0</v>
      </c>
      <c r="BI27" s="3367">
        <f t="shared" si="33"/>
        <v>0</v>
      </c>
      <c r="BJ27" s="3367">
        <f t="shared" si="33"/>
        <v>0</v>
      </c>
      <c r="BK27" s="3367">
        <f t="shared" si="33"/>
        <v>0</v>
      </c>
      <c r="BL27" s="3368">
        <f t="shared" si="33"/>
        <v>0</v>
      </c>
      <c r="BM27" s="3351">
        <f t="shared" si="33"/>
        <v>0</v>
      </c>
      <c r="BN27" s="3351">
        <f t="shared" si="33"/>
        <v>0</v>
      </c>
      <c r="BO27" s="3351">
        <f t="shared" si="33"/>
        <v>0</v>
      </c>
      <c r="BP27" s="3365">
        <f t="shared" si="33"/>
        <v>0</v>
      </c>
      <c r="BQ27" s="3363">
        <f t="shared" si="33"/>
        <v>0</v>
      </c>
      <c r="BR27" s="3363">
        <f t="shared" si="33"/>
        <v>0</v>
      </c>
      <c r="BS27" s="3363">
        <f t="shared" si="33"/>
        <v>0</v>
      </c>
      <c r="BT27" s="3363">
        <f t="shared" si="33"/>
        <v>0</v>
      </c>
      <c r="BU27" s="3363">
        <f t="shared" si="33"/>
        <v>0</v>
      </c>
      <c r="BV27" s="3363">
        <f t="shared" si="33"/>
        <v>0</v>
      </c>
      <c r="BW27" s="3363">
        <f t="shared" si="33"/>
        <v>0</v>
      </c>
      <c r="BX27" s="3385">
        <f t="shared" si="33"/>
        <v>0</v>
      </c>
      <c r="BY27" s="2"/>
      <c r="BZ27" s="261"/>
    </row>
    <row r="28" spans="1:78">
      <c r="A28" s="261"/>
      <c r="B28" s="2"/>
      <c r="C28" s="3350"/>
      <c r="D28" s="2513"/>
      <c r="E28" s="3370"/>
      <c r="F28" s="3371"/>
      <c r="G28" s="3371"/>
      <c r="H28" s="3371"/>
      <c r="I28" s="3372"/>
      <c r="J28" s="3372"/>
      <c r="K28" s="3372"/>
      <c r="L28" s="3372"/>
      <c r="M28" s="3373"/>
      <c r="N28" s="3373"/>
      <c r="O28" s="3373"/>
      <c r="P28" s="3373"/>
      <c r="Q28" s="3372"/>
      <c r="R28" s="3372"/>
      <c r="S28" s="3372"/>
      <c r="T28" s="3372"/>
      <c r="U28" s="3372">
        <f t="shared" ref="U28:W41" si="34">I28+M28+Q28</f>
        <v>0</v>
      </c>
      <c r="V28" s="3372"/>
      <c r="W28" s="3372"/>
      <c r="X28" s="3372">
        <f t="shared" ref="X28:X41" si="35">L28+P28+T28</f>
        <v>0</v>
      </c>
      <c r="Y28" s="3372"/>
      <c r="Z28" s="3372"/>
      <c r="AA28" s="3372"/>
      <c r="AB28" s="3372"/>
      <c r="AC28" s="3373"/>
      <c r="AD28" s="3373"/>
      <c r="AE28" s="3373"/>
      <c r="AF28" s="3373"/>
      <c r="AG28" s="3373"/>
      <c r="AH28" s="3373"/>
      <c r="AI28" s="3373"/>
      <c r="AJ28" s="3373"/>
      <c r="AK28" s="3372"/>
      <c r="AL28" s="3372"/>
      <c r="AM28" s="3372"/>
      <c r="AN28" s="3372"/>
      <c r="AO28" s="3372"/>
      <c r="AP28" s="3372"/>
      <c r="AQ28" s="3372"/>
      <c r="AR28" s="3372"/>
      <c r="AS28" s="3372"/>
      <c r="AT28" s="3372"/>
      <c r="AU28" s="3372"/>
      <c r="AV28" s="3372"/>
      <c r="AW28" s="3372"/>
      <c r="AX28" s="3372"/>
      <c r="AY28" s="3372"/>
      <c r="AZ28" s="3372"/>
      <c r="BA28" s="3372"/>
      <c r="BB28" s="3372"/>
      <c r="BC28" s="3372"/>
      <c r="BD28" s="3374"/>
      <c r="BE28" s="3372"/>
      <c r="BF28" s="3372"/>
      <c r="BG28" s="3372"/>
      <c r="BH28" s="3372"/>
      <c r="BI28" s="3372"/>
      <c r="BJ28" s="3372"/>
      <c r="BK28" s="3372"/>
      <c r="BL28" s="3372"/>
      <c r="BM28" s="3372"/>
      <c r="BN28" s="3372"/>
      <c r="BO28" s="3372"/>
      <c r="BP28" s="3374"/>
      <c r="BQ28" s="3372"/>
      <c r="BR28" s="3372"/>
      <c r="BS28" s="3372"/>
      <c r="BT28" s="3372"/>
      <c r="BU28" s="3372"/>
      <c r="BV28" s="3372"/>
      <c r="BW28" s="3372"/>
      <c r="BX28" s="2515"/>
      <c r="BY28" s="2"/>
      <c r="BZ28" s="261"/>
    </row>
    <row r="29" spans="1:78">
      <c r="A29" s="261"/>
      <c r="B29" s="2"/>
      <c r="C29" s="3350"/>
      <c r="D29" s="2518" t="s">
        <v>1475</v>
      </c>
      <c r="E29" s="3375"/>
      <c r="F29" s="3376"/>
      <c r="G29" s="3376"/>
      <c r="H29" s="3376"/>
      <c r="I29" s="3377"/>
      <c r="J29" s="3377"/>
      <c r="K29" s="3377"/>
      <c r="L29" s="3377"/>
      <c r="M29" s="3378"/>
      <c r="N29" s="3378"/>
      <c r="O29" s="3378"/>
      <c r="P29" s="3378"/>
      <c r="Q29" s="3377"/>
      <c r="R29" s="3377"/>
      <c r="S29" s="3377"/>
      <c r="T29" s="3377"/>
      <c r="U29" s="3377">
        <f t="shared" si="34"/>
        <v>0</v>
      </c>
      <c r="V29" s="3377"/>
      <c r="W29" s="3377"/>
      <c r="X29" s="3377">
        <f t="shared" si="35"/>
        <v>0</v>
      </c>
      <c r="Y29" s="3377"/>
      <c r="Z29" s="3377"/>
      <c r="AA29" s="3377"/>
      <c r="AB29" s="3377"/>
      <c r="AC29" s="3378"/>
      <c r="AD29" s="3378"/>
      <c r="AE29" s="3378"/>
      <c r="AF29" s="3378"/>
      <c r="AG29" s="3378"/>
      <c r="AH29" s="3378"/>
      <c r="AI29" s="3378"/>
      <c r="AJ29" s="3378"/>
      <c r="AK29" s="3377"/>
      <c r="AL29" s="3377"/>
      <c r="AM29" s="3377"/>
      <c r="AN29" s="3377"/>
      <c r="AO29" s="3377"/>
      <c r="AP29" s="3377"/>
      <c r="AQ29" s="3377"/>
      <c r="AR29" s="3377"/>
      <c r="AS29" s="3377"/>
      <c r="AT29" s="3377"/>
      <c r="AU29" s="3377"/>
      <c r="AV29" s="3377"/>
      <c r="AW29" s="3377"/>
      <c r="AX29" s="3377"/>
      <c r="AY29" s="3377"/>
      <c r="AZ29" s="3377"/>
      <c r="BA29" s="3377"/>
      <c r="BB29" s="3377"/>
      <c r="BC29" s="3377"/>
      <c r="BD29" s="3379"/>
      <c r="BE29" s="3377"/>
      <c r="BF29" s="3377"/>
      <c r="BG29" s="3377"/>
      <c r="BH29" s="3377"/>
      <c r="BI29" s="3377"/>
      <c r="BJ29" s="3377"/>
      <c r="BK29" s="3377"/>
      <c r="BL29" s="3377"/>
      <c r="BM29" s="3377"/>
      <c r="BN29" s="3377"/>
      <c r="BO29" s="3377"/>
      <c r="BP29" s="3379"/>
      <c r="BQ29" s="3377"/>
      <c r="BR29" s="3377"/>
      <c r="BS29" s="3377"/>
      <c r="BT29" s="3377"/>
      <c r="BU29" s="3377"/>
      <c r="BV29" s="3377"/>
      <c r="BW29" s="3377"/>
      <c r="BX29" s="3379"/>
      <c r="BY29" s="2"/>
      <c r="BZ29" s="261"/>
    </row>
    <row r="30" spans="1:78">
      <c r="A30" s="261"/>
      <c r="B30" s="2"/>
      <c r="C30" s="3350">
        <v>11</v>
      </c>
      <c r="D30" s="2513" t="s">
        <v>1476</v>
      </c>
      <c r="E30" s="3351">
        <f t="shared" ref="E30:G41" si="36">+U30+AG30+AK30+AO30+BA30+BM30</f>
        <v>0</v>
      </c>
      <c r="F30" s="3351">
        <f t="shared" si="36"/>
        <v>0</v>
      </c>
      <c r="G30" s="3351">
        <f t="shared" si="36"/>
        <v>0</v>
      </c>
      <c r="H30" s="3360">
        <f t="shared" ref="H30:H41" si="37">+X30+AJ30+AN30+AR30+BD30+BP30</f>
        <v>0</v>
      </c>
      <c r="I30" s="3380"/>
      <c r="J30" s="3381"/>
      <c r="K30" s="3381"/>
      <c r="L30" s="3381"/>
      <c r="M30" s="3381"/>
      <c r="N30" s="3381"/>
      <c r="O30" s="3381"/>
      <c r="P30" s="3381"/>
      <c r="Q30" s="3381"/>
      <c r="R30" s="3381"/>
      <c r="S30" s="3381"/>
      <c r="T30" s="3381"/>
      <c r="U30" s="3351">
        <f t="shared" si="34"/>
        <v>0</v>
      </c>
      <c r="V30" s="3351">
        <f t="shared" si="34"/>
        <v>0</v>
      </c>
      <c r="W30" s="3351">
        <f t="shared" si="34"/>
        <v>0</v>
      </c>
      <c r="X30" s="3360">
        <f t="shared" si="35"/>
        <v>0</v>
      </c>
      <c r="Y30" s="3380"/>
      <c r="Z30" s="3381"/>
      <c r="AA30" s="3381"/>
      <c r="AB30" s="3381"/>
      <c r="AC30" s="3381"/>
      <c r="AD30" s="3381"/>
      <c r="AE30" s="3381"/>
      <c r="AF30" s="3381"/>
      <c r="AG30" s="3351">
        <f t="shared" ref="AG30:AI41" si="38">Y30+AC30</f>
        <v>0</v>
      </c>
      <c r="AH30" s="3351">
        <f t="shared" si="38"/>
        <v>0</v>
      </c>
      <c r="AI30" s="3351">
        <f t="shared" si="38"/>
        <v>0</v>
      </c>
      <c r="AJ30" s="3360">
        <f t="shared" ref="AJ30:AJ41" si="39">AB30+AF30</f>
        <v>0</v>
      </c>
      <c r="AK30" s="3380"/>
      <c r="AL30" s="3381"/>
      <c r="AM30" s="3381"/>
      <c r="AN30" s="3381"/>
      <c r="AO30" s="3381"/>
      <c r="AP30" s="3381"/>
      <c r="AQ30" s="3381"/>
      <c r="AR30" s="3358"/>
      <c r="AS30" s="3380"/>
      <c r="AT30" s="3381"/>
      <c r="AU30" s="3381"/>
      <c r="AV30" s="3381"/>
      <c r="AW30" s="3381"/>
      <c r="AX30" s="3381"/>
      <c r="AY30" s="3381"/>
      <c r="AZ30" s="3381"/>
      <c r="BA30" s="3351">
        <f t="shared" ref="BA30:BC41" si="40">AW30+AS30</f>
        <v>0</v>
      </c>
      <c r="BB30" s="3351">
        <f t="shared" si="40"/>
        <v>0</v>
      </c>
      <c r="BC30" s="3351">
        <f t="shared" si="40"/>
        <v>0</v>
      </c>
      <c r="BD30" s="3360">
        <f t="shared" ref="BD30:BD41" si="41">AZ30+AV30</f>
        <v>0</v>
      </c>
      <c r="BE30" s="3380"/>
      <c r="BF30" s="3381"/>
      <c r="BG30" s="3381"/>
      <c r="BH30" s="3381"/>
      <c r="BI30" s="3381"/>
      <c r="BJ30" s="3381"/>
      <c r="BK30" s="3381"/>
      <c r="BL30" s="3381"/>
      <c r="BM30" s="3351">
        <f t="shared" ref="BM30:BO41" si="42">BI30+BE30</f>
        <v>0</v>
      </c>
      <c r="BN30" s="3351">
        <f t="shared" si="42"/>
        <v>0</v>
      </c>
      <c r="BO30" s="3351">
        <f t="shared" si="42"/>
        <v>0</v>
      </c>
      <c r="BP30" s="3360">
        <f t="shared" ref="BP30:BP41" si="43">BL30+BH30</f>
        <v>0</v>
      </c>
      <c r="BQ30" s="3380"/>
      <c r="BR30" s="3381"/>
      <c r="BS30" s="3381"/>
      <c r="BT30" s="3381"/>
      <c r="BU30" s="3381"/>
      <c r="BV30" s="3381"/>
      <c r="BW30" s="3381"/>
      <c r="BX30" s="3357"/>
      <c r="BY30" s="2"/>
      <c r="BZ30" s="261"/>
    </row>
    <row r="31" spans="1:78">
      <c r="A31" s="261"/>
      <c r="B31" s="2"/>
      <c r="C31" s="3350">
        <v>12</v>
      </c>
      <c r="D31" s="2513" t="s">
        <v>1477</v>
      </c>
      <c r="E31" s="3351">
        <f t="shared" si="36"/>
        <v>0</v>
      </c>
      <c r="F31" s="3351">
        <f t="shared" si="36"/>
        <v>0</v>
      </c>
      <c r="G31" s="3351">
        <f t="shared" si="36"/>
        <v>0</v>
      </c>
      <c r="H31" s="3360">
        <f t="shared" si="37"/>
        <v>0</v>
      </c>
      <c r="I31" s="3380"/>
      <c r="J31" s="3383"/>
      <c r="K31" s="3383"/>
      <c r="L31" s="3383"/>
      <c r="M31" s="3383"/>
      <c r="N31" s="3383"/>
      <c r="O31" s="3383"/>
      <c r="P31" s="3383"/>
      <c r="Q31" s="3383"/>
      <c r="R31" s="3383"/>
      <c r="S31" s="3383"/>
      <c r="T31" s="3383"/>
      <c r="U31" s="3351">
        <f t="shared" si="34"/>
        <v>0</v>
      </c>
      <c r="V31" s="3351">
        <f t="shared" si="34"/>
        <v>0</v>
      </c>
      <c r="W31" s="3351">
        <f t="shared" si="34"/>
        <v>0</v>
      </c>
      <c r="X31" s="3360">
        <f t="shared" si="35"/>
        <v>0</v>
      </c>
      <c r="Y31" s="3380"/>
      <c r="Z31" s="3383"/>
      <c r="AA31" s="3383"/>
      <c r="AB31" s="3383"/>
      <c r="AC31" s="3383"/>
      <c r="AD31" s="3383"/>
      <c r="AE31" s="3383"/>
      <c r="AF31" s="3383"/>
      <c r="AG31" s="3351">
        <f t="shared" si="38"/>
        <v>0</v>
      </c>
      <c r="AH31" s="3351">
        <f t="shared" si="38"/>
        <v>0</v>
      </c>
      <c r="AI31" s="3351">
        <f t="shared" si="38"/>
        <v>0</v>
      </c>
      <c r="AJ31" s="3360">
        <f t="shared" si="39"/>
        <v>0</v>
      </c>
      <c r="AK31" s="3380"/>
      <c r="AL31" s="3383"/>
      <c r="AM31" s="3383"/>
      <c r="AN31" s="3383"/>
      <c r="AO31" s="3383"/>
      <c r="AP31" s="3383"/>
      <c r="AQ31" s="3383"/>
      <c r="AR31" s="3358"/>
      <c r="AS31" s="3380"/>
      <c r="AT31" s="3383"/>
      <c r="AU31" s="3383"/>
      <c r="AV31" s="3383"/>
      <c r="AW31" s="3383"/>
      <c r="AX31" s="3383"/>
      <c r="AY31" s="3383"/>
      <c r="AZ31" s="3383"/>
      <c r="BA31" s="3351">
        <f t="shared" si="40"/>
        <v>0</v>
      </c>
      <c r="BB31" s="3351">
        <f t="shared" si="40"/>
        <v>0</v>
      </c>
      <c r="BC31" s="3351">
        <f t="shared" si="40"/>
        <v>0</v>
      </c>
      <c r="BD31" s="3365">
        <f t="shared" si="41"/>
        <v>0</v>
      </c>
      <c r="BE31" s="3380"/>
      <c r="BF31" s="3383"/>
      <c r="BG31" s="3383"/>
      <c r="BH31" s="3383"/>
      <c r="BI31" s="3383"/>
      <c r="BJ31" s="3383"/>
      <c r="BK31" s="3383"/>
      <c r="BL31" s="3383"/>
      <c r="BM31" s="3351">
        <f t="shared" si="42"/>
        <v>0</v>
      </c>
      <c r="BN31" s="3351">
        <f t="shared" si="42"/>
        <v>0</v>
      </c>
      <c r="BO31" s="3351">
        <f t="shared" si="42"/>
        <v>0</v>
      </c>
      <c r="BP31" s="3360">
        <f t="shared" si="43"/>
        <v>0</v>
      </c>
      <c r="BQ31" s="3380"/>
      <c r="BR31" s="3383"/>
      <c r="BS31" s="3383"/>
      <c r="BT31" s="3383"/>
      <c r="BU31" s="3383"/>
      <c r="BV31" s="3383"/>
      <c r="BW31" s="3383"/>
      <c r="BX31" s="3357"/>
      <c r="BY31" s="2"/>
      <c r="BZ31" s="261"/>
    </row>
    <row r="32" spans="1:78">
      <c r="A32" s="261"/>
      <c r="B32" s="2"/>
      <c r="C32" s="3350">
        <v>13</v>
      </c>
      <c r="D32" s="2513" t="s">
        <v>1478</v>
      </c>
      <c r="E32" s="3351">
        <f t="shared" si="36"/>
        <v>0</v>
      </c>
      <c r="F32" s="3351">
        <f t="shared" si="36"/>
        <v>0</v>
      </c>
      <c r="G32" s="3351">
        <f t="shared" si="36"/>
        <v>0</v>
      </c>
      <c r="H32" s="3360">
        <f t="shared" si="37"/>
        <v>0</v>
      </c>
      <c r="I32" s="3380"/>
      <c r="J32" s="3381"/>
      <c r="K32" s="3381"/>
      <c r="L32" s="3381"/>
      <c r="M32" s="3381"/>
      <c r="N32" s="3381"/>
      <c r="O32" s="3381"/>
      <c r="P32" s="3381"/>
      <c r="Q32" s="3381"/>
      <c r="R32" s="3381"/>
      <c r="S32" s="3381"/>
      <c r="T32" s="3381"/>
      <c r="U32" s="3351">
        <f t="shared" si="34"/>
        <v>0</v>
      </c>
      <c r="V32" s="3351">
        <f t="shared" si="34"/>
        <v>0</v>
      </c>
      <c r="W32" s="3351">
        <f t="shared" si="34"/>
        <v>0</v>
      </c>
      <c r="X32" s="3360">
        <f t="shared" si="35"/>
        <v>0</v>
      </c>
      <c r="Y32" s="3380"/>
      <c r="Z32" s="3381"/>
      <c r="AA32" s="3381"/>
      <c r="AB32" s="3381"/>
      <c r="AC32" s="3381"/>
      <c r="AD32" s="3381"/>
      <c r="AE32" s="3381"/>
      <c r="AF32" s="3381"/>
      <c r="AG32" s="3351">
        <f t="shared" si="38"/>
        <v>0</v>
      </c>
      <c r="AH32" s="3351">
        <f t="shared" si="38"/>
        <v>0</v>
      </c>
      <c r="AI32" s="3351">
        <f t="shared" si="38"/>
        <v>0</v>
      </c>
      <c r="AJ32" s="3360">
        <f t="shared" si="39"/>
        <v>0</v>
      </c>
      <c r="AK32" s="3380"/>
      <c r="AL32" s="3381"/>
      <c r="AM32" s="3381"/>
      <c r="AN32" s="3381"/>
      <c r="AO32" s="3381"/>
      <c r="AP32" s="3381"/>
      <c r="AQ32" s="3381"/>
      <c r="AR32" s="3358"/>
      <c r="AS32" s="3380"/>
      <c r="AT32" s="3381"/>
      <c r="AU32" s="3381"/>
      <c r="AV32" s="3381"/>
      <c r="AW32" s="3381"/>
      <c r="AX32" s="3381"/>
      <c r="AY32" s="3381"/>
      <c r="AZ32" s="3381"/>
      <c r="BA32" s="3351">
        <f t="shared" si="40"/>
        <v>0</v>
      </c>
      <c r="BB32" s="3351">
        <f t="shared" si="40"/>
        <v>0</v>
      </c>
      <c r="BC32" s="3351">
        <f t="shared" si="40"/>
        <v>0</v>
      </c>
      <c r="BD32" s="3360">
        <f t="shared" si="41"/>
        <v>0</v>
      </c>
      <c r="BE32" s="3380"/>
      <c r="BF32" s="3381"/>
      <c r="BG32" s="3381"/>
      <c r="BH32" s="3381"/>
      <c r="BI32" s="3381"/>
      <c r="BJ32" s="3381"/>
      <c r="BK32" s="3381"/>
      <c r="BL32" s="3381"/>
      <c r="BM32" s="3351">
        <f t="shared" si="42"/>
        <v>0</v>
      </c>
      <c r="BN32" s="3351">
        <f t="shared" si="42"/>
        <v>0</v>
      </c>
      <c r="BO32" s="3351">
        <f t="shared" si="42"/>
        <v>0</v>
      </c>
      <c r="BP32" s="3360">
        <f t="shared" si="43"/>
        <v>0</v>
      </c>
      <c r="BQ32" s="3380"/>
      <c r="BR32" s="3381"/>
      <c r="BS32" s="3381"/>
      <c r="BT32" s="3381"/>
      <c r="BU32" s="3381"/>
      <c r="BV32" s="3381"/>
      <c r="BW32" s="3381"/>
      <c r="BX32" s="3357"/>
      <c r="BY32" s="2"/>
      <c r="BZ32" s="261"/>
    </row>
    <row r="33" spans="1:78">
      <c r="A33" s="261"/>
      <c r="B33" s="2"/>
      <c r="C33" s="3350">
        <v>14</v>
      </c>
      <c r="D33" s="2513" t="s">
        <v>1479</v>
      </c>
      <c r="E33" s="3351">
        <f t="shared" si="36"/>
        <v>0</v>
      </c>
      <c r="F33" s="3351">
        <f t="shared" si="36"/>
        <v>0</v>
      </c>
      <c r="G33" s="3351">
        <f t="shared" si="36"/>
        <v>0</v>
      </c>
      <c r="H33" s="3360">
        <f t="shared" si="37"/>
        <v>0</v>
      </c>
      <c r="I33" s="3380"/>
      <c r="J33" s="3383"/>
      <c r="K33" s="3383"/>
      <c r="L33" s="3383"/>
      <c r="M33" s="3383"/>
      <c r="N33" s="3383"/>
      <c r="O33" s="3383"/>
      <c r="P33" s="3383"/>
      <c r="Q33" s="3383"/>
      <c r="R33" s="3383"/>
      <c r="S33" s="3383"/>
      <c r="T33" s="3383"/>
      <c r="U33" s="3351">
        <f t="shared" si="34"/>
        <v>0</v>
      </c>
      <c r="V33" s="3351">
        <f t="shared" si="34"/>
        <v>0</v>
      </c>
      <c r="W33" s="3351">
        <f t="shared" si="34"/>
        <v>0</v>
      </c>
      <c r="X33" s="3360">
        <f t="shared" si="35"/>
        <v>0</v>
      </c>
      <c r="Y33" s="3380"/>
      <c r="Z33" s="3383"/>
      <c r="AA33" s="3383"/>
      <c r="AB33" s="3383"/>
      <c r="AC33" s="3383"/>
      <c r="AD33" s="3383"/>
      <c r="AE33" s="3383"/>
      <c r="AF33" s="3383"/>
      <c r="AG33" s="3351">
        <f t="shared" si="38"/>
        <v>0</v>
      </c>
      <c r="AH33" s="3351">
        <f t="shared" si="38"/>
        <v>0</v>
      </c>
      <c r="AI33" s="3351">
        <f t="shared" si="38"/>
        <v>0</v>
      </c>
      <c r="AJ33" s="3360">
        <f t="shared" si="39"/>
        <v>0</v>
      </c>
      <c r="AK33" s="3380"/>
      <c r="AL33" s="3383"/>
      <c r="AM33" s="3383"/>
      <c r="AN33" s="3383"/>
      <c r="AO33" s="3383"/>
      <c r="AP33" s="3383"/>
      <c r="AQ33" s="3383"/>
      <c r="AR33" s="3358"/>
      <c r="AS33" s="3380"/>
      <c r="AT33" s="3383"/>
      <c r="AU33" s="3383"/>
      <c r="AV33" s="3383"/>
      <c r="AW33" s="3383"/>
      <c r="AX33" s="3383"/>
      <c r="AY33" s="3383"/>
      <c r="AZ33" s="3383"/>
      <c r="BA33" s="3351">
        <f t="shared" si="40"/>
        <v>0</v>
      </c>
      <c r="BB33" s="3351">
        <f t="shared" si="40"/>
        <v>0</v>
      </c>
      <c r="BC33" s="3351">
        <f t="shared" si="40"/>
        <v>0</v>
      </c>
      <c r="BD33" s="3365">
        <f t="shared" si="41"/>
        <v>0</v>
      </c>
      <c r="BE33" s="3380"/>
      <c r="BF33" s="3383"/>
      <c r="BG33" s="3383"/>
      <c r="BH33" s="3383"/>
      <c r="BI33" s="3383"/>
      <c r="BJ33" s="3383"/>
      <c r="BK33" s="3383"/>
      <c r="BL33" s="3383"/>
      <c r="BM33" s="3351">
        <f t="shared" si="42"/>
        <v>0</v>
      </c>
      <c r="BN33" s="3351">
        <f t="shared" si="42"/>
        <v>0</v>
      </c>
      <c r="BO33" s="3351">
        <f t="shared" si="42"/>
        <v>0</v>
      </c>
      <c r="BP33" s="3360">
        <f t="shared" si="43"/>
        <v>0</v>
      </c>
      <c r="BQ33" s="3380"/>
      <c r="BR33" s="3383"/>
      <c r="BS33" s="3383"/>
      <c r="BT33" s="3383"/>
      <c r="BU33" s="3383"/>
      <c r="BV33" s="3383"/>
      <c r="BW33" s="3383"/>
      <c r="BX33" s="3357"/>
      <c r="BY33" s="2"/>
      <c r="BZ33" s="261"/>
    </row>
    <row r="34" spans="1:78">
      <c r="A34" s="261"/>
      <c r="B34" s="2"/>
      <c r="C34" s="3350">
        <v>15</v>
      </c>
      <c r="D34" s="2513" t="s">
        <v>1480</v>
      </c>
      <c r="E34" s="3351">
        <f t="shared" si="36"/>
        <v>0</v>
      </c>
      <c r="F34" s="3351">
        <f t="shared" si="36"/>
        <v>0</v>
      </c>
      <c r="G34" s="3351">
        <f t="shared" si="36"/>
        <v>0</v>
      </c>
      <c r="H34" s="3360">
        <f t="shared" si="37"/>
        <v>0</v>
      </c>
      <c r="I34" s="3380"/>
      <c r="J34" s="3381"/>
      <c r="K34" s="3381"/>
      <c r="L34" s="3381"/>
      <c r="M34" s="3381"/>
      <c r="N34" s="3381"/>
      <c r="O34" s="3381"/>
      <c r="P34" s="3381"/>
      <c r="Q34" s="3381"/>
      <c r="R34" s="3381"/>
      <c r="S34" s="3381"/>
      <c r="T34" s="3381"/>
      <c r="U34" s="3351">
        <f t="shared" si="34"/>
        <v>0</v>
      </c>
      <c r="V34" s="3351">
        <f t="shared" si="34"/>
        <v>0</v>
      </c>
      <c r="W34" s="3351">
        <f t="shared" si="34"/>
        <v>0</v>
      </c>
      <c r="X34" s="3360">
        <f t="shared" si="35"/>
        <v>0</v>
      </c>
      <c r="Y34" s="3380"/>
      <c r="Z34" s="3381"/>
      <c r="AA34" s="3381"/>
      <c r="AB34" s="3381"/>
      <c r="AC34" s="3381"/>
      <c r="AD34" s="3381"/>
      <c r="AE34" s="3381"/>
      <c r="AF34" s="3381"/>
      <c r="AG34" s="3351">
        <f t="shared" si="38"/>
        <v>0</v>
      </c>
      <c r="AH34" s="3351">
        <f t="shared" si="38"/>
        <v>0</v>
      </c>
      <c r="AI34" s="3351">
        <f t="shared" si="38"/>
        <v>0</v>
      </c>
      <c r="AJ34" s="3360">
        <f t="shared" si="39"/>
        <v>0</v>
      </c>
      <c r="AK34" s="3380"/>
      <c r="AL34" s="3381"/>
      <c r="AM34" s="3381"/>
      <c r="AN34" s="3381"/>
      <c r="AO34" s="3381"/>
      <c r="AP34" s="3381"/>
      <c r="AQ34" s="3381"/>
      <c r="AR34" s="3358"/>
      <c r="AS34" s="3380"/>
      <c r="AT34" s="3381"/>
      <c r="AU34" s="3381"/>
      <c r="AV34" s="3381"/>
      <c r="AW34" s="3381"/>
      <c r="AX34" s="3381"/>
      <c r="AY34" s="3381"/>
      <c r="AZ34" s="3381"/>
      <c r="BA34" s="3351">
        <f t="shared" si="40"/>
        <v>0</v>
      </c>
      <c r="BB34" s="3351">
        <f t="shared" si="40"/>
        <v>0</v>
      </c>
      <c r="BC34" s="3351">
        <f t="shared" si="40"/>
        <v>0</v>
      </c>
      <c r="BD34" s="3360">
        <f t="shared" si="41"/>
        <v>0</v>
      </c>
      <c r="BE34" s="3380"/>
      <c r="BF34" s="3381"/>
      <c r="BG34" s="3381"/>
      <c r="BH34" s="3381"/>
      <c r="BI34" s="3381"/>
      <c r="BJ34" s="3381"/>
      <c r="BK34" s="3381"/>
      <c r="BL34" s="3381"/>
      <c r="BM34" s="3351">
        <f t="shared" si="42"/>
        <v>0</v>
      </c>
      <c r="BN34" s="3351">
        <f t="shared" si="42"/>
        <v>0</v>
      </c>
      <c r="BO34" s="3351">
        <f t="shared" si="42"/>
        <v>0</v>
      </c>
      <c r="BP34" s="3360">
        <f t="shared" si="43"/>
        <v>0</v>
      </c>
      <c r="BQ34" s="3380"/>
      <c r="BR34" s="3381"/>
      <c r="BS34" s="3381"/>
      <c r="BT34" s="3381"/>
      <c r="BU34" s="3381"/>
      <c r="BV34" s="3381"/>
      <c r="BW34" s="3381"/>
      <c r="BX34" s="3357"/>
      <c r="BY34" s="2"/>
      <c r="BZ34" s="261"/>
    </row>
    <row r="35" spans="1:78">
      <c r="A35" s="261"/>
      <c r="B35" s="2"/>
      <c r="C35" s="3350">
        <v>16</v>
      </c>
      <c r="D35" s="2513" t="s">
        <v>1481</v>
      </c>
      <c r="E35" s="3351">
        <f t="shared" si="36"/>
        <v>0</v>
      </c>
      <c r="F35" s="3351">
        <f t="shared" si="36"/>
        <v>0</v>
      </c>
      <c r="G35" s="3351">
        <f t="shared" si="36"/>
        <v>0</v>
      </c>
      <c r="H35" s="3360">
        <f t="shared" si="37"/>
        <v>0</v>
      </c>
      <c r="I35" s="3380"/>
      <c r="J35" s="3383"/>
      <c r="K35" s="3383"/>
      <c r="L35" s="3383"/>
      <c r="M35" s="3383"/>
      <c r="N35" s="3383"/>
      <c r="O35" s="3383"/>
      <c r="P35" s="3383"/>
      <c r="Q35" s="3383"/>
      <c r="R35" s="3383"/>
      <c r="S35" s="3383"/>
      <c r="T35" s="3383"/>
      <c r="U35" s="3351">
        <f t="shared" si="34"/>
        <v>0</v>
      </c>
      <c r="V35" s="3351">
        <f t="shared" si="34"/>
        <v>0</v>
      </c>
      <c r="W35" s="3351">
        <f t="shared" si="34"/>
        <v>0</v>
      </c>
      <c r="X35" s="3360">
        <f t="shared" si="35"/>
        <v>0</v>
      </c>
      <c r="Y35" s="3380"/>
      <c r="Z35" s="3383"/>
      <c r="AA35" s="3383"/>
      <c r="AB35" s="3383"/>
      <c r="AC35" s="3383"/>
      <c r="AD35" s="3383"/>
      <c r="AE35" s="3383"/>
      <c r="AF35" s="3383"/>
      <c r="AG35" s="3351">
        <f t="shared" si="38"/>
        <v>0</v>
      </c>
      <c r="AH35" s="3351">
        <f t="shared" si="38"/>
        <v>0</v>
      </c>
      <c r="AI35" s="3351">
        <f t="shared" si="38"/>
        <v>0</v>
      </c>
      <c r="AJ35" s="3360">
        <f t="shared" si="39"/>
        <v>0</v>
      </c>
      <c r="AK35" s="3380"/>
      <c r="AL35" s="3383"/>
      <c r="AM35" s="3383"/>
      <c r="AN35" s="3383"/>
      <c r="AO35" s="3383"/>
      <c r="AP35" s="3383"/>
      <c r="AQ35" s="3383"/>
      <c r="AR35" s="3358"/>
      <c r="AS35" s="3380"/>
      <c r="AT35" s="3383"/>
      <c r="AU35" s="3383"/>
      <c r="AV35" s="3383"/>
      <c r="AW35" s="3383"/>
      <c r="AX35" s="3383"/>
      <c r="AY35" s="3383"/>
      <c r="AZ35" s="3383"/>
      <c r="BA35" s="3351">
        <f t="shared" si="40"/>
        <v>0</v>
      </c>
      <c r="BB35" s="3351">
        <f t="shared" si="40"/>
        <v>0</v>
      </c>
      <c r="BC35" s="3351">
        <f t="shared" si="40"/>
        <v>0</v>
      </c>
      <c r="BD35" s="3365">
        <f t="shared" si="41"/>
        <v>0</v>
      </c>
      <c r="BE35" s="3380"/>
      <c r="BF35" s="3383"/>
      <c r="BG35" s="3383"/>
      <c r="BH35" s="3383"/>
      <c r="BI35" s="3383"/>
      <c r="BJ35" s="3383"/>
      <c r="BK35" s="3383"/>
      <c r="BL35" s="3383"/>
      <c r="BM35" s="3351">
        <f t="shared" si="42"/>
        <v>0</v>
      </c>
      <c r="BN35" s="3351">
        <f t="shared" si="42"/>
        <v>0</v>
      </c>
      <c r="BO35" s="3351">
        <f t="shared" si="42"/>
        <v>0</v>
      </c>
      <c r="BP35" s="3360">
        <f t="shared" si="43"/>
        <v>0</v>
      </c>
      <c r="BQ35" s="3380"/>
      <c r="BR35" s="3383"/>
      <c r="BS35" s="3383"/>
      <c r="BT35" s="3383"/>
      <c r="BU35" s="3383"/>
      <c r="BV35" s="3383"/>
      <c r="BW35" s="3383"/>
      <c r="BX35" s="3357"/>
      <c r="BY35" s="2"/>
      <c r="BZ35" s="261"/>
    </row>
    <row r="36" spans="1:78">
      <c r="A36" s="261"/>
      <c r="B36" s="2"/>
      <c r="C36" s="3350">
        <v>17</v>
      </c>
      <c r="D36" s="2513" t="s">
        <v>1482</v>
      </c>
      <c r="E36" s="3351">
        <f t="shared" si="36"/>
        <v>0</v>
      </c>
      <c r="F36" s="3351">
        <f t="shared" si="36"/>
        <v>0</v>
      </c>
      <c r="G36" s="3351">
        <f t="shared" si="36"/>
        <v>0</v>
      </c>
      <c r="H36" s="3360">
        <f t="shared" si="37"/>
        <v>0</v>
      </c>
      <c r="I36" s="3380"/>
      <c r="J36" s="3381"/>
      <c r="K36" s="3381"/>
      <c r="L36" s="3381"/>
      <c r="M36" s="3381"/>
      <c r="N36" s="3381"/>
      <c r="O36" s="3381"/>
      <c r="P36" s="3381"/>
      <c r="Q36" s="3381"/>
      <c r="R36" s="3381"/>
      <c r="S36" s="3381"/>
      <c r="T36" s="3381"/>
      <c r="U36" s="3351">
        <f t="shared" si="34"/>
        <v>0</v>
      </c>
      <c r="V36" s="3351">
        <f t="shared" si="34"/>
        <v>0</v>
      </c>
      <c r="W36" s="3351">
        <f t="shared" si="34"/>
        <v>0</v>
      </c>
      <c r="X36" s="3360">
        <f t="shared" si="35"/>
        <v>0</v>
      </c>
      <c r="Y36" s="3380"/>
      <c r="Z36" s="3381"/>
      <c r="AA36" s="3381"/>
      <c r="AB36" s="3381"/>
      <c r="AC36" s="3381"/>
      <c r="AD36" s="3381"/>
      <c r="AE36" s="3381"/>
      <c r="AF36" s="3381"/>
      <c r="AG36" s="3351">
        <f t="shared" si="38"/>
        <v>0</v>
      </c>
      <c r="AH36" s="3351">
        <f t="shared" si="38"/>
        <v>0</v>
      </c>
      <c r="AI36" s="3351">
        <f t="shared" si="38"/>
        <v>0</v>
      </c>
      <c r="AJ36" s="3360">
        <f t="shared" si="39"/>
        <v>0</v>
      </c>
      <c r="AK36" s="3380"/>
      <c r="AL36" s="3381"/>
      <c r="AM36" s="3381"/>
      <c r="AN36" s="3381"/>
      <c r="AO36" s="3381"/>
      <c r="AP36" s="3381"/>
      <c r="AQ36" s="3381"/>
      <c r="AR36" s="3358"/>
      <c r="AS36" s="3380"/>
      <c r="AT36" s="3381"/>
      <c r="AU36" s="3381"/>
      <c r="AV36" s="3381"/>
      <c r="AW36" s="3381"/>
      <c r="AX36" s="3381"/>
      <c r="AY36" s="3381"/>
      <c r="AZ36" s="3381"/>
      <c r="BA36" s="3351">
        <f t="shared" si="40"/>
        <v>0</v>
      </c>
      <c r="BB36" s="3351">
        <f t="shared" si="40"/>
        <v>0</v>
      </c>
      <c r="BC36" s="3351">
        <f t="shared" si="40"/>
        <v>0</v>
      </c>
      <c r="BD36" s="3360">
        <f t="shared" si="41"/>
        <v>0</v>
      </c>
      <c r="BE36" s="3380"/>
      <c r="BF36" s="3381"/>
      <c r="BG36" s="3381"/>
      <c r="BH36" s="3381"/>
      <c r="BI36" s="3381"/>
      <c r="BJ36" s="3381"/>
      <c r="BK36" s="3381"/>
      <c r="BL36" s="3381"/>
      <c r="BM36" s="3351">
        <f t="shared" si="42"/>
        <v>0</v>
      </c>
      <c r="BN36" s="3351">
        <f t="shared" si="42"/>
        <v>0</v>
      </c>
      <c r="BO36" s="3351">
        <f t="shared" si="42"/>
        <v>0</v>
      </c>
      <c r="BP36" s="3360">
        <f t="shared" si="43"/>
        <v>0</v>
      </c>
      <c r="BQ36" s="3380"/>
      <c r="BR36" s="3381"/>
      <c r="BS36" s="3381"/>
      <c r="BT36" s="3381"/>
      <c r="BU36" s="3381"/>
      <c r="BV36" s="3381"/>
      <c r="BW36" s="3381"/>
      <c r="BX36" s="3357"/>
      <c r="BY36" s="2"/>
      <c r="BZ36" s="261"/>
    </row>
    <row r="37" spans="1:78">
      <c r="A37" s="261"/>
      <c r="B37" s="2"/>
      <c r="C37" s="3350">
        <v>18</v>
      </c>
      <c r="D37" s="2513" t="s">
        <v>1483</v>
      </c>
      <c r="E37" s="3351">
        <f t="shared" si="36"/>
        <v>0</v>
      </c>
      <c r="F37" s="3351">
        <f t="shared" si="36"/>
        <v>0</v>
      </c>
      <c r="G37" s="3351">
        <f t="shared" si="36"/>
        <v>0</v>
      </c>
      <c r="H37" s="3360">
        <f t="shared" si="37"/>
        <v>0</v>
      </c>
      <c r="I37" s="3380"/>
      <c r="J37" s="3383"/>
      <c r="K37" s="3383"/>
      <c r="L37" s="3383"/>
      <c r="M37" s="3383"/>
      <c r="N37" s="3383"/>
      <c r="O37" s="3383"/>
      <c r="P37" s="3383"/>
      <c r="Q37" s="3383"/>
      <c r="R37" s="3383"/>
      <c r="S37" s="3383"/>
      <c r="T37" s="3383"/>
      <c r="U37" s="3351">
        <f t="shared" si="34"/>
        <v>0</v>
      </c>
      <c r="V37" s="3351">
        <f t="shared" si="34"/>
        <v>0</v>
      </c>
      <c r="W37" s="3351">
        <f t="shared" si="34"/>
        <v>0</v>
      </c>
      <c r="X37" s="3360">
        <f t="shared" si="35"/>
        <v>0</v>
      </c>
      <c r="Y37" s="3380"/>
      <c r="Z37" s="3383"/>
      <c r="AA37" s="3383"/>
      <c r="AB37" s="3383"/>
      <c r="AC37" s="3383"/>
      <c r="AD37" s="3383"/>
      <c r="AE37" s="3383"/>
      <c r="AF37" s="3383"/>
      <c r="AG37" s="3351">
        <f t="shared" si="38"/>
        <v>0</v>
      </c>
      <c r="AH37" s="3351">
        <f t="shared" si="38"/>
        <v>0</v>
      </c>
      <c r="AI37" s="3351">
        <f t="shared" si="38"/>
        <v>0</v>
      </c>
      <c r="AJ37" s="3360">
        <f t="shared" si="39"/>
        <v>0</v>
      </c>
      <c r="AK37" s="3380"/>
      <c r="AL37" s="3383"/>
      <c r="AM37" s="3383"/>
      <c r="AN37" s="3383"/>
      <c r="AO37" s="3383"/>
      <c r="AP37" s="3383"/>
      <c r="AQ37" s="3383"/>
      <c r="AR37" s="3358"/>
      <c r="AS37" s="3380"/>
      <c r="AT37" s="3383"/>
      <c r="AU37" s="3383"/>
      <c r="AV37" s="3383"/>
      <c r="AW37" s="3383"/>
      <c r="AX37" s="3383"/>
      <c r="AY37" s="3383"/>
      <c r="AZ37" s="3383"/>
      <c r="BA37" s="3351">
        <f t="shared" si="40"/>
        <v>0</v>
      </c>
      <c r="BB37" s="3351">
        <f t="shared" si="40"/>
        <v>0</v>
      </c>
      <c r="BC37" s="3351">
        <f t="shared" si="40"/>
        <v>0</v>
      </c>
      <c r="BD37" s="3365">
        <f t="shared" si="41"/>
        <v>0</v>
      </c>
      <c r="BE37" s="3380"/>
      <c r="BF37" s="3383"/>
      <c r="BG37" s="3383"/>
      <c r="BH37" s="3383"/>
      <c r="BI37" s="3383"/>
      <c r="BJ37" s="3383"/>
      <c r="BK37" s="3383"/>
      <c r="BL37" s="3383"/>
      <c r="BM37" s="3351">
        <f t="shared" si="42"/>
        <v>0</v>
      </c>
      <c r="BN37" s="3351">
        <f t="shared" si="42"/>
        <v>0</v>
      </c>
      <c r="BO37" s="3351">
        <f t="shared" si="42"/>
        <v>0</v>
      </c>
      <c r="BP37" s="3360">
        <f t="shared" si="43"/>
        <v>0</v>
      </c>
      <c r="BQ37" s="3380"/>
      <c r="BR37" s="3383"/>
      <c r="BS37" s="3383"/>
      <c r="BT37" s="3383"/>
      <c r="BU37" s="3383"/>
      <c r="BV37" s="3383"/>
      <c r="BW37" s="3383"/>
      <c r="BX37" s="3357"/>
      <c r="BY37" s="2"/>
      <c r="BZ37" s="261"/>
    </row>
    <row r="38" spans="1:78">
      <c r="A38" s="261"/>
      <c r="B38" s="2"/>
      <c r="C38" s="3350">
        <v>19</v>
      </c>
      <c r="D38" s="2513" t="s">
        <v>1484</v>
      </c>
      <c r="E38" s="3351">
        <f t="shared" si="36"/>
        <v>0</v>
      </c>
      <c r="F38" s="3351">
        <f t="shared" si="36"/>
        <v>0</v>
      </c>
      <c r="G38" s="3351">
        <f t="shared" si="36"/>
        <v>0</v>
      </c>
      <c r="H38" s="3360">
        <f t="shared" si="37"/>
        <v>0</v>
      </c>
      <c r="I38" s="3380"/>
      <c r="J38" s="3381"/>
      <c r="K38" s="3381"/>
      <c r="L38" s="3381"/>
      <c r="M38" s="3381"/>
      <c r="N38" s="3381"/>
      <c r="O38" s="3381"/>
      <c r="P38" s="3381"/>
      <c r="Q38" s="3381"/>
      <c r="R38" s="3381"/>
      <c r="S38" s="3381"/>
      <c r="T38" s="3381"/>
      <c r="U38" s="3351">
        <f t="shared" si="34"/>
        <v>0</v>
      </c>
      <c r="V38" s="3351">
        <f t="shared" si="34"/>
        <v>0</v>
      </c>
      <c r="W38" s="3351">
        <f t="shared" si="34"/>
        <v>0</v>
      </c>
      <c r="X38" s="3360">
        <f t="shared" si="35"/>
        <v>0</v>
      </c>
      <c r="Y38" s="3380"/>
      <c r="Z38" s="3381"/>
      <c r="AA38" s="3381"/>
      <c r="AB38" s="3381"/>
      <c r="AC38" s="3381"/>
      <c r="AD38" s="3381"/>
      <c r="AE38" s="3381"/>
      <c r="AF38" s="3381"/>
      <c r="AG38" s="3351">
        <f t="shared" si="38"/>
        <v>0</v>
      </c>
      <c r="AH38" s="3351">
        <f t="shared" si="38"/>
        <v>0</v>
      </c>
      <c r="AI38" s="3351">
        <f t="shared" si="38"/>
        <v>0</v>
      </c>
      <c r="AJ38" s="3360">
        <f t="shared" si="39"/>
        <v>0</v>
      </c>
      <c r="AK38" s="3380"/>
      <c r="AL38" s="3381"/>
      <c r="AM38" s="3381"/>
      <c r="AN38" s="3381"/>
      <c r="AO38" s="3381"/>
      <c r="AP38" s="3381"/>
      <c r="AQ38" s="3381"/>
      <c r="AR38" s="3358"/>
      <c r="AS38" s="3380"/>
      <c r="AT38" s="3381"/>
      <c r="AU38" s="3381"/>
      <c r="AV38" s="3381"/>
      <c r="AW38" s="3381"/>
      <c r="AX38" s="3381"/>
      <c r="AY38" s="3381"/>
      <c r="AZ38" s="3381"/>
      <c r="BA38" s="3351">
        <f t="shared" si="40"/>
        <v>0</v>
      </c>
      <c r="BB38" s="3351">
        <f t="shared" si="40"/>
        <v>0</v>
      </c>
      <c r="BC38" s="3351">
        <f t="shared" si="40"/>
        <v>0</v>
      </c>
      <c r="BD38" s="3360">
        <f t="shared" si="41"/>
        <v>0</v>
      </c>
      <c r="BE38" s="3380"/>
      <c r="BF38" s="3381"/>
      <c r="BG38" s="3381"/>
      <c r="BH38" s="3381"/>
      <c r="BI38" s="3381"/>
      <c r="BJ38" s="3381"/>
      <c r="BK38" s="3381"/>
      <c r="BL38" s="3381"/>
      <c r="BM38" s="3351">
        <f t="shared" si="42"/>
        <v>0</v>
      </c>
      <c r="BN38" s="3351">
        <f t="shared" si="42"/>
        <v>0</v>
      </c>
      <c r="BO38" s="3351">
        <f t="shared" si="42"/>
        <v>0</v>
      </c>
      <c r="BP38" s="3360">
        <f t="shared" si="43"/>
        <v>0</v>
      </c>
      <c r="BQ38" s="3380"/>
      <c r="BR38" s="3381"/>
      <c r="BS38" s="3381"/>
      <c r="BT38" s="3381"/>
      <c r="BU38" s="3381"/>
      <c r="BV38" s="3381"/>
      <c r="BW38" s="3381"/>
      <c r="BX38" s="3357"/>
      <c r="BY38" s="2"/>
      <c r="BZ38" s="261"/>
    </row>
    <row r="39" spans="1:78">
      <c r="A39" s="261"/>
      <c r="B39" s="2"/>
      <c r="C39" s="3350">
        <v>20</v>
      </c>
      <c r="D39" s="2513" t="s">
        <v>1485</v>
      </c>
      <c r="E39" s="3351">
        <f t="shared" si="36"/>
        <v>0</v>
      </c>
      <c r="F39" s="3351">
        <f t="shared" si="36"/>
        <v>0</v>
      </c>
      <c r="G39" s="3351">
        <f t="shared" si="36"/>
        <v>0</v>
      </c>
      <c r="H39" s="3360">
        <f t="shared" si="37"/>
        <v>0</v>
      </c>
      <c r="I39" s="3380"/>
      <c r="J39" s="3383"/>
      <c r="K39" s="3383"/>
      <c r="L39" s="3383"/>
      <c r="M39" s="3383"/>
      <c r="N39" s="3383"/>
      <c r="O39" s="3383"/>
      <c r="P39" s="3383"/>
      <c r="Q39" s="3383"/>
      <c r="R39" s="3383"/>
      <c r="S39" s="3383"/>
      <c r="T39" s="3383"/>
      <c r="U39" s="3351">
        <f t="shared" si="34"/>
        <v>0</v>
      </c>
      <c r="V39" s="3351">
        <f t="shared" si="34"/>
        <v>0</v>
      </c>
      <c r="W39" s="3351">
        <f t="shared" si="34"/>
        <v>0</v>
      </c>
      <c r="X39" s="3360">
        <f t="shared" si="35"/>
        <v>0</v>
      </c>
      <c r="Y39" s="3380"/>
      <c r="Z39" s="3383"/>
      <c r="AA39" s="3383"/>
      <c r="AB39" s="3383"/>
      <c r="AC39" s="3383"/>
      <c r="AD39" s="3383"/>
      <c r="AE39" s="3383"/>
      <c r="AF39" s="3383"/>
      <c r="AG39" s="3351">
        <f t="shared" si="38"/>
        <v>0</v>
      </c>
      <c r="AH39" s="3351">
        <f t="shared" si="38"/>
        <v>0</v>
      </c>
      <c r="AI39" s="3351">
        <f t="shared" si="38"/>
        <v>0</v>
      </c>
      <c r="AJ39" s="3360">
        <f t="shared" si="39"/>
        <v>0</v>
      </c>
      <c r="AK39" s="3380"/>
      <c r="AL39" s="3383"/>
      <c r="AM39" s="3383"/>
      <c r="AN39" s="3383"/>
      <c r="AO39" s="3383"/>
      <c r="AP39" s="3383"/>
      <c r="AQ39" s="3383"/>
      <c r="AR39" s="3358"/>
      <c r="AS39" s="3380"/>
      <c r="AT39" s="3383"/>
      <c r="AU39" s="3383"/>
      <c r="AV39" s="3383"/>
      <c r="AW39" s="3383"/>
      <c r="AX39" s="3383"/>
      <c r="AY39" s="3383"/>
      <c r="AZ39" s="3383"/>
      <c r="BA39" s="3351">
        <f t="shared" si="40"/>
        <v>0</v>
      </c>
      <c r="BB39" s="3351">
        <f t="shared" si="40"/>
        <v>0</v>
      </c>
      <c r="BC39" s="3351">
        <f t="shared" si="40"/>
        <v>0</v>
      </c>
      <c r="BD39" s="3365">
        <f t="shared" si="41"/>
        <v>0</v>
      </c>
      <c r="BE39" s="3380"/>
      <c r="BF39" s="3383"/>
      <c r="BG39" s="3383"/>
      <c r="BH39" s="3383"/>
      <c r="BI39" s="3383"/>
      <c r="BJ39" s="3383"/>
      <c r="BK39" s="3383"/>
      <c r="BL39" s="3383"/>
      <c r="BM39" s="3351">
        <f t="shared" si="42"/>
        <v>0</v>
      </c>
      <c r="BN39" s="3351">
        <f t="shared" si="42"/>
        <v>0</v>
      </c>
      <c r="BO39" s="3351">
        <f t="shared" si="42"/>
        <v>0</v>
      </c>
      <c r="BP39" s="3360">
        <f t="shared" si="43"/>
        <v>0</v>
      </c>
      <c r="BQ39" s="3380"/>
      <c r="BR39" s="3383"/>
      <c r="BS39" s="3383"/>
      <c r="BT39" s="3383"/>
      <c r="BU39" s="3383"/>
      <c r="BV39" s="3383"/>
      <c r="BW39" s="3383"/>
      <c r="BX39" s="3357"/>
      <c r="BY39" s="2"/>
      <c r="BZ39" s="261"/>
    </row>
    <row r="40" spans="1:78">
      <c r="A40" s="261"/>
      <c r="B40" s="2"/>
      <c r="C40" s="3350">
        <v>21</v>
      </c>
      <c r="D40" s="2516" t="s">
        <v>1486</v>
      </c>
      <c r="E40" s="3351">
        <f t="shared" si="36"/>
        <v>0</v>
      </c>
      <c r="F40" s="3351">
        <f t="shared" si="36"/>
        <v>0</v>
      </c>
      <c r="G40" s="3351">
        <f t="shared" si="36"/>
        <v>0</v>
      </c>
      <c r="H40" s="3360">
        <f t="shared" si="37"/>
        <v>0</v>
      </c>
      <c r="I40" s="3351">
        <f>SUM(I30:I39)</f>
        <v>0</v>
      </c>
      <c r="J40" s="3351">
        <f t="shared" ref="J40:T40" si="44">SUM(J30:J39)</f>
        <v>0</v>
      </c>
      <c r="K40" s="3351">
        <f t="shared" si="44"/>
        <v>0</v>
      </c>
      <c r="L40" s="3351">
        <f t="shared" si="44"/>
        <v>0</v>
      </c>
      <c r="M40" s="3351">
        <f t="shared" si="44"/>
        <v>0</v>
      </c>
      <c r="N40" s="3351">
        <f t="shared" si="44"/>
        <v>0</v>
      </c>
      <c r="O40" s="3351">
        <f t="shared" si="44"/>
        <v>0</v>
      </c>
      <c r="P40" s="3351">
        <f t="shared" si="44"/>
        <v>0</v>
      </c>
      <c r="Q40" s="3351">
        <f t="shared" si="44"/>
        <v>0</v>
      </c>
      <c r="R40" s="3351">
        <f t="shared" si="44"/>
        <v>0</v>
      </c>
      <c r="S40" s="3351">
        <f t="shared" si="44"/>
        <v>0</v>
      </c>
      <c r="T40" s="3351">
        <f t="shared" si="44"/>
        <v>0</v>
      </c>
      <c r="U40" s="3351">
        <f t="shared" si="34"/>
        <v>0</v>
      </c>
      <c r="V40" s="3351">
        <f t="shared" si="34"/>
        <v>0</v>
      </c>
      <c r="W40" s="3351">
        <f t="shared" si="34"/>
        <v>0</v>
      </c>
      <c r="X40" s="3360">
        <f t="shared" si="35"/>
        <v>0</v>
      </c>
      <c r="Y40" s="3351">
        <f t="shared" ref="Y40:AF40" si="45">SUM(Y30:Y39)</f>
        <v>0</v>
      </c>
      <c r="Z40" s="3351">
        <f t="shared" si="45"/>
        <v>0</v>
      </c>
      <c r="AA40" s="3351">
        <f t="shared" si="45"/>
        <v>0</v>
      </c>
      <c r="AB40" s="3351">
        <f t="shared" si="45"/>
        <v>0</v>
      </c>
      <c r="AC40" s="3351">
        <f t="shared" si="45"/>
        <v>0</v>
      </c>
      <c r="AD40" s="3351">
        <f t="shared" si="45"/>
        <v>0</v>
      </c>
      <c r="AE40" s="3351">
        <f t="shared" si="45"/>
        <v>0</v>
      </c>
      <c r="AF40" s="3351">
        <f t="shared" si="45"/>
        <v>0</v>
      </c>
      <c r="AG40" s="3351">
        <f t="shared" si="38"/>
        <v>0</v>
      </c>
      <c r="AH40" s="3351">
        <f t="shared" si="38"/>
        <v>0</v>
      </c>
      <c r="AI40" s="3351">
        <f t="shared" si="38"/>
        <v>0</v>
      </c>
      <c r="AJ40" s="3360">
        <f t="shared" si="39"/>
        <v>0</v>
      </c>
      <c r="AK40" s="3361">
        <f t="shared" ref="AK40:AZ40" si="46">SUM(AK30:AK39)</f>
        <v>0</v>
      </c>
      <c r="AL40" s="3362">
        <f t="shared" si="46"/>
        <v>0</v>
      </c>
      <c r="AM40" s="3362">
        <f t="shared" si="46"/>
        <v>0</v>
      </c>
      <c r="AN40" s="3362">
        <f t="shared" si="46"/>
        <v>0</v>
      </c>
      <c r="AO40" s="3362">
        <f t="shared" si="46"/>
        <v>0</v>
      </c>
      <c r="AP40" s="3362">
        <f t="shared" si="46"/>
        <v>0</v>
      </c>
      <c r="AQ40" s="3362">
        <f t="shared" si="46"/>
        <v>0</v>
      </c>
      <c r="AR40" s="3384">
        <f t="shared" si="46"/>
        <v>0</v>
      </c>
      <c r="AS40" s="3361">
        <f t="shared" si="46"/>
        <v>0</v>
      </c>
      <c r="AT40" s="3362">
        <f t="shared" si="46"/>
        <v>0</v>
      </c>
      <c r="AU40" s="3362">
        <f t="shared" si="46"/>
        <v>0</v>
      </c>
      <c r="AV40" s="3362">
        <f t="shared" si="46"/>
        <v>0</v>
      </c>
      <c r="AW40" s="3362">
        <f t="shared" si="46"/>
        <v>0</v>
      </c>
      <c r="AX40" s="3362">
        <f t="shared" si="46"/>
        <v>0</v>
      </c>
      <c r="AY40" s="3362">
        <f t="shared" si="46"/>
        <v>0</v>
      </c>
      <c r="AZ40" s="3363">
        <f t="shared" si="46"/>
        <v>0</v>
      </c>
      <c r="BA40" s="3351">
        <f t="shared" si="40"/>
        <v>0</v>
      </c>
      <c r="BB40" s="3351">
        <f t="shared" si="40"/>
        <v>0</v>
      </c>
      <c r="BC40" s="3351">
        <f t="shared" si="40"/>
        <v>0</v>
      </c>
      <c r="BD40" s="3360">
        <f t="shared" si="41"/>
        <v>0</v>
      </c>
      <c r="BE40" s="3361">
        <f t="shared" ref="BE40:BL40" si="47">SUM(BE30:BE39)</f>
        <v>0</v>
      </c>
      <c r="BF40" s="3362">
        <f t="shared" si="47"/>
        <v>0</v>
      </c>
      <c r="BG40" s="3362">
        <f t="shared" si="47"/>
        <v>0</v>
      </c>
      <c r="BH40" s="3362">
        <f t="shared" si="47"/>
        <v>0</v>
      </c>
      <c r="BI40" s="3362">
        <f t="shared" si="47"/>
        <v>0</v>
      </c>
      <c r="BJ40" s="3362">
        <f t="shared" si="47"/>
        <v>0</v>
      </c>
      <c r="BK40" s="3362">
        <f t="shared" si="47"/>
        <v>0</v>
      </c>
      <c r="BL40" s="3363">
        <f t="shared" si="47"/>
        <v>0</v>
      </c>
      <c r="BM40" s="3351">
        <f t="shared" si="42"/>
        <v>0</v>
      </c>
      <c r="BN40" s="3351">
        <f t="shared" si="42"/>
        <v>0</v>
      </c>
      <c r="BO40" s="3351">
        <f t="shared" si="42"/>
        <v>0</v>
      </c>
      <c r="BP40" s="3360">
        <f t="shared" si="43"/>
        <v>0</v>
      </c>
      <c r="BQ40" s="3363">
        <f t="shared" ref="BQ40:BX40" si="48">SUM(BQ30:BQ39)</f>
        <v>0</v>
      </c>
      <c r="BR40" s="3363">
        <f t="shared" si="48"/>
        <v>0</v>
      </c>
      <c r="BS40" s="3363">
        <f t="shared" si="48"/>
        <v>0</v>
      </c>
      <c r="BT40" s="3363">
        <f t="shared" si="48"/>
        <v>0</v>
      </c>
      <c r="BU40" s="3363">
        <f t="shared" si="48"/>
        <v>0</v>
      </c>
      <c r="BV40" s="3363">
        <f t="shared" si="48"/>
        <v>0</v>
      </c>
      <c r="BW40" s="3363">
        <f t="shared" si="48"/>
        <v>0</v>
      </c>
      <c r="BX40" s="3364">
        <f t="shared" si="48"/>
        <v>0</v>
      </c>
      <c r="BY40" s="2"/>
      <c r="BZ40" s="261"/>
    </row>
    <row r="41" spans="1:78">
      <c r="A41" s="261"/>
      <c r="B41" s="2"/>
      <c r="C41" s="3350">
        <v>22</v>
      </c>
      <c r="D41" s="2516" t="s">
        <v>1487</v>
      </c>
      <c r="E41" s="3351">
        <f t="shared" si="36"/>
        <v>0</v>
      </c>
      <c r="F41" s="3351">
        <f t="shared" si="36"/>
        <v>0</v>
      </c>
      <c r="G41" s="3351">
        <f t="shared" si="36"/>
        <v>0</v>
      </c>
      <c r="H41" s="3360">
        <f t="shared" si="37"/>
        <v>0</v>
      </c>
      <c r="I41" s="3351">
        <f>I27-I40</f>
        <v>0</v>
      </c>
      <c r="J41" s="3351">
        <f t="shared" ref="J41:T41" si="49">J27-J40</f>
        <v>0</v>
      </c>
      <c r="K41" s="3351">
        <f t="shared" si="49"/>
        <v>0</v>
      </c>
      <c r="L41" s="3351">
        <f t="shared" si="49"/>
        <v>0</v>
      </c>
      <c r="M41" s="3351">
        <f t="shared" si="49"/>
        <v>0</v>
      </c>
      <c r="N41" s="3351">
        <f t="shared" si="49"/>
        <v>0</v>
      </c>
      <c r="O41" s="3351">
        <f t="shared" si="49"/>
        <v>0</v>
      </c>
      <c r="P41" s="3351">
        <f t="shared" si="49"/>
        <v>0</v>
      </c>
      <c r="Q41" s="3351">
        <f t="shared" si="49"/>
        <v>0</v>
      </c>
      <c r="R41" s="3351">
        <f t="shared" si="49"/>
        <v>0</v>
      </c>
      <c r="S41" s="3351">
        <f t="shared" si="49"/>
        <v>0</v>
      </c>
      <c r="T41" s="3351">
        <f t="shared" si="49"/>
        <v>0</v>
      </c>
      <c r="U41" s="3351">
        <f t="shared" si="34"/>
        <v>0</v>
      </c>
      <c r="V41" s="3351">
        <f t="shared" si="34"/>
        <v>0</v>
      </c>
      <c r="W41" s="3351">
        <f t="shared" si="34"/>
        <v>0</v>
      </c>
      <c r="X41" s="3360">
        <f t="shared" si="35"/>
        <v>0</v>
      </c>
      <c r="Y41" s="3351">
        <f t="shared" ref="Y41:AF41" si="50">Y27-Y40</f>
        <v>0</v>
      </c>
      <c r="Z41" s="3351">
        <f t="shared" si="50"/>
        <v>0</v>
      </c>
      <c r="AA41" s="3351">
        <f t="shared" si="50"/>
        <v>0</v>
      </c>
      <c r="AB41" s="3351">
        <f t="shared" si="50"/>
        <v>0</v>
      </c>
      <c r="AC41" s="3351">
        <f t="shared" si="50"/>
        <v>0</v>
      </c>
      <c r="AD41" s="3351">
        <f t="shared" si="50"/>
        <v>0</v>
      </c>
      <c r="AE41" s="3351">
        <f t="shared" si="50"/>
        <v>0</v>
      </c>
      <c r="AF41" s="3351">
        <f t="shared" si="50"/>
        <v>0</v>
      </c>
      <c r="AG41" s="3351">
        <f t="shared" si="38"/>
        <v>0</v>
      </c>
      <c r="AH41" s="3351">
        <f t="shared" si="38"/>
        <v>0</v>
      </c>
      <c r="AI41" s="3351">
        <f t="shared" si="38"/>
        <v>0</v>
      </c>
      <c r="AJ41" s="3360">
        <f t="shared" si="39"/>
        <v>0</v>
      </c>
      <c r="AK41" s="3366">
        <f t="shared" ref="AK41:AZ41" si="51">AK27-AK40</f>
        <v>0</v>
      </c>
      <c r="AL41" s="3367">
        <f t="shared" si="51"/>
        <v>0</v>
      </c>
      <c r="AM41" s="3367">
        <f t="shared" si="51"/>
        <v>0</v>
      </c>
      <c r="AN41" s="3367">
        <f t="shared" si="51"/>
        <v>0</v>
      </c>
      <c r="AO41" s="3367">
        <f t="shared" si="51"/>
        <v>0</v>
      </c>
      <c r="AP41" s="3367">
        <f t="shared" si="51"/>
        <v>0</v>
      </c>
      <c r="AQ41" s="3367">
        <f t="shared" si="51"/>
        <v>0</v>
      </c>
      <c r="AR41" s="3365">
        <f t="shared" si="51"/>
        <v>0</v>
      </c>
      <c r="AS41" s="3366">
        <f t="shared" si="51"/>
        <v>0</v>
      </c>
      <c r="AT41" s="3367">
        <f t="shared" si="51"/>
        <v>0</v>
      </c>
      <c r="AU41" s="3367">
        <f t="shared" si="51"/>
        <v>0</v>
      </c>
      <c r="AV41" s="3367">
        <f t="shared" si="51"/>
        <v>0</v>
      </c>
      <c r="AW41" s="3367">
        <f t="shared" si="51"/>
        <v>0</v>
      </c>
      <c r="AX41" s="3367">
        <f t="shared" si="51"/>
        <v>0</v>
      </c>
      <c r="AY41" s="3367">
        <f t="shared" si="51"/>
        <v>0</v>
      </c>
      <c r="AZ41" s="3368">
        <f t="shared" si="51"/>
        <v>0</v>
      </c>
      <c r="BA41" s="3351">
        <f t="shared" si="40"/>
        <v>0</v>
      </c>
      <c r="BB41" s="3351">
        <f t="shared" si="40"/>
        <v>0</v>
      </c>
      <c r="BC41" s="3351">
        <f t="shared" si="40"/>
        <v>0</v>
      </c>
      <c r="BD41" s="3365">
        <f t="shared" si="41"/>
        <v>0</v>
      </c>
      <c r="BE41" s="3366">
        <f t="shared" ref="BE41:BL41" si="52">BE27-BE40</f>
        <v>0</v>
      </c>
      <c r="BF41" s="3367">
        <f t="shared" si="52"/>
        <v>0</v>
      </c>
      <c r="BG41" s="3367">
        <f t="shared" si="52"/>
        <v>0</v>
      </c>
      <c r="BH41" s="3367">
        <f t="shared" si="52"/>
        <v>0</v>
      </c>
      <c r="BI41" s="3367">
        <f t="shared" si="52"/>
        <v>0</v>
      </c>
      <c r="BJ41" s="3367">
        <f t="shared" si="52"/>
        <v>0</v>
      </c>
      <c r="BK41" s="3367">
        <f t="shared" si="52"/>
        <v>0</v>
      </c>
      <c r="BL41" s="3368">
        <f t="shared" si="52"/>
        <v>0</v>
      </c>
      <c r="BM41" s="3351">
        <f t="shared" si="42"/>
        <v>0</v>
      </c>
      <c r="BN41" s="3351">
        <f t="shared" si="42"/>
        <v>0</v>
      </c>
      <c r="BO41" s="3351">
        <f t="shared" si="42"/>
        <v>0</v>
      </c>
      <c r="BP41" s="3365">
        <f t="shared" si="43"/>
        <v>0</v>
      </c>
      <c r="BQ41" s="3363">
        <f t="shared" ref="BQ41:BX41" si="53">BQ27-BQ40</f>
        <v>0</v>
      </c>
      <c r="BR41" s="3363">
        <f t="shared" si="53"/>
        <v>0</v>
      </c>
      <c r="BS41" s="3363">
        <f t="shared" si="53"/>
        <v>0</v>
      </c>
      <c r="BT41" s="3363">
        <f t="shared" si="53"/>
        <v>0</v>
      </c>
      <c r="BU41" s="3363">
        <f t="shared" si="53"/>
        <v>0</v>
      </c>
      <c r="BV41" s="3363">
        <f t="shared" si="53"/>
        <v>0</v>
      </c>
      <c r="BW41" s="3363">
        <f t="shared" si="53"/>
        <v>0</v>
      </c>
      <c r="BX41" s="3385">
        <f t="shared" si="53"/>
        <v>0</v>
      </c>
      <c r="BY41" s="2"/>
      <c r="BZ41" s="261"/>
    </row>
    <row r="42" spans="1:78">
      <c r="A42" s="261"/>
      <c r="B42" s="2"/>
      <c r="C42" s="3350"/>
      <c r="D42" s="2516" t="s">
        <v>1488</v>
      </c>
      <c r="E42" s="3386"/>
      <c r="F42" s="3387"/>
      <c r="G42" s="3387"/>
      <c r="H42" s="3387"/>
      <c r="I42" s="3388"/>
      <c r="J42" s="3388"/>
      <c r="K42" s="3388"/>
      <c r="L42" s="3388"/>
      <c r="M42" s="3389"/>
      <c r="N42" s="3389"/>
      <c r="O42" s="3389"/>
      <c r="P42" s="3389"/>
      <c r="Q42" s="3388"/>
      <c r="R42" s="3388"/>
      <c r="S42" s="3388"/>
      <c r="T42" s="3388"/>
      <c r="U42" s="3388"/>
      <c r="V42" s="3388"/>
      <c r="W42" s="3388"/>
      <c r="X42" s="3388"/>
      <c r="Y42" s="3388"/>
      <c r="Z42" s="3388"/>
      <c r="AA42" s="3388"/>
      <c r="AB42" s="3388"/>
      <c r="AC42" s="3388"/>
      <c r="AD42" s="3388"/>
      <c r="AE42" s="3388"/>
      <c r="AF42" s="3389"/>
      <c r="AG42" s="3389"/>
      <c r="AH42" s="3389"/>
      <c r="AI42" s="3389"/>
      <c r="AJ42" s="3389"/>
      <c r="AK42" s="3388"/>
      <c r="AL42" s="3388"/>
      <c r="AM42" s="3388"/>
      <c r="AN42" s="3388"/>
      <c r="AO42" s="3388"/>
      <c r="AP42" s="3388"/>
      <c r="AQ42" s="3388"/>
      <c r="AR42" s="3388"/>
      <c r="AS42" s="3388"/>
      <c r="AT42" s="3388"/>
      <c r="AU42" s="3388"/>
      <c r="AV42" s="3388"/>
      <c r="AW42" s="3388"/>
      <c r="AX42" s="3388"/>
      <c r="AY42" s="3388"/>
      <c r="AZ42" s="3388"/>
      <c r="BA42" s="3388"/>
      <c r="BB42" s="3388"/>
      <c r="BC42" s="3388"/>
      <c r="BD42" s="3390"/>
      <c r="BE42" s="3388"/>
      <c r="BF42" s="3388"/>
      <c r="BG42" s="3388"/>
      <c r="BH42" s="3388"/>
      <c r="BI42" s="3388"/>
      <c r="BJ42" s="3388"/>
      <c r="BK42" s="3388"/>
      <c r="BL42" s="3388"/>
      <c r="BM42" s="3388"/>
      <c r="BN42" s="3388"/>
      <c r="BO42" s="3388"/>
      <c r="BP42" s="3390"/>
      <c r="BQ42" s="3388"/>
      <c r="BR42" s="3388"/>
      <c r="BS42" s="3388"/>
      <c r="BT42" s="3388"/>
      <c r="BU42" s="3388"/>
      <c r="BV42" s="3388"/>
      <c r="BW42" s="3388"/>
      <c r="BX42" s="3391"/>
      <c r="BY42" s="2"/>
      <c r="BZ42" s="261"/>
    </row>
    <row r="43" spans="1:78">
      <c r="A43" s="261"/>
      <c r="B43" s="2"/>
      <c r="C43" s="3350">
        <v>23</v>
      </c>
      <c r="D43" s="2516" t="s">
        <v>1489</v>
      </c>
      <c r="E43" s="3351">
        <f t="shared" ref="E43:G46" si="54">+U43+AG43+AK43+AO43+BA43+BM43</f>
        <v>0</v>
      </c>
      <c r="F43" s="3351">
        <f t="shared" si="54"/>
        <v>0</v>
      </c>
      <c r="G43" s="3351">
        <f t="shared" si="54"/>
        <v>0</v>
      </c>
      <c r="H43" s="3360">
        <f>+X43+AJ43+AN43+AR43+BD43+BP43</f>
        <v>0</v>
      </c>
      <c r="I43" s="3380"/>
      <c r="J43" s="3383"/>
      <c r="K43" s="3383"/>
      <c r="L43" s="3383"/>
      <c r="M43" s="3383"/>
      <c r="N43" s="3383"/>
      <c r="O43" s="3383"/>
      <c r="P43" s="3383"/>
      <c r="Q43" s="3383"/>
      <c r="R43" s="3383"/>
      <c r="S43" s="3383"/>
      <c r="T43" s="3383"/>
      <c r="U43" s="3351">
        <f t="shared" ref="U43:W46" si="55">I43+M43+Q43</f>
        <v>0</v>
      </c>
      <c r="V43" s="3351">
        <f t="shared" si="55"/>
        <v>0</v>
      </c>
      <c r="W43" s="3351">
        <f t="shared" si="55"/>
        <v>0</v>
      </c>
      <c r="X43" s="3360">
        <f>L43+P43+T43</f>
        <v>0</v>
      </c>
      <c r="Y43" s="3380"/>
      <c r="Z43" s="3383"/>
      <c r="AA43" s="3383"/>
      <c r="AB43" s="3383"/>
      <c r="AC43" s="3383"/>
      <c r="AD43" s="3383"/>
      <c r="AE43" s="3383"/>
      <c r="AF43" s="3383"/>
      <c r="AG43" s="3351">
        <f t="shared" ref="AG43:AI46" si="56">Y43+AC43</f>
        <v>0</v>
      </c>
      <c r="AH43" s="3351">
        <f t="shared" si="56"/>
        <v>0</v>
      </c>
      <c r="AI43" s="3351">
        <f t="shared" si="56"/>
        <v>0</v>
      </c>
      <c r="AJ43" s="3360">
        <f>AB43+AF43</f>
        <v>0</v>
      </c>
      <c r="AK43" s="3380"/>
      <c r="AL43" s="3383"/>
      <c r="AM43" s="3383"/>
      <c r="AN43" s="3383"/>
      <c r="AO43" s="3383"/>
      <c r="AP43" s="3383"/>
      <c r="AQ43" s="3383"/>
      <c r="AR43" s="3358"/>
      <c r="AS43" s="3380"/>
      <c r="AT43" s="3383"/>
      <c r="AU43" s="3383"/>
      <c r="AV43" s="3383"/>
      <c r="AW43" s="3383"/>
      <c r="AX43" s="3383"/>
      <c r="AY43" s="3383"/>
      <c r="AZ43" s="3383"/>
      <c r="BA43" s="3351">
        <f t="shared" ref="BA43:BC46" si="57">AW43+AS43</f>
        <v>0</v>
      </c>
      <c r="BB43" s="3351">
        <f t="shared" si="57"/>
        <v>0</v>
      </c>
      <c r="BC43" s="3351">
        <f t="shared" si="57"/>
        <v>0</v>
      </c>
      <c r="BD43" s="3360">
        <f>AZ43+AV43</f>
        <v>0</v>
      </c>
      <c r="BE43" s="3380"/>
      <c r="BF43" s="3383"/>
      <c r="BG43" s="3383"/>
      <c r="BH43" s="3383"/>
      <c r="BI43" s="3383"/>
      <c r="BJ43" s="3383"/>
      <c r="BK43" s="3383"/>
      <c r="BL43" s="3383"/>
      <c r="BM43" s="3351">
        <f t="shared" ref="BM43:BO46" si="58">BI43+BE43</f>
        <v>0</v>
      </c>
      <c r="BN43" s="3351">
        <f t="shared" si="58"/>
        <v>0</v>
      </c>
      <c r="BO43" s="3351">
        <f t="shared" si="58"/>
        <v>0</v>
      </c>
      <c r="BP43" s="3360">
        <f>BL43+BH43</f>
        <v>0</v>
      </c>
      <c r="BQ43" s="3380"/>
      <c r="BR43" s="3383"/>
      <c r="BS43" s="3383"/>
      <c r="BT43" s="3383"/>
      <c r="BU43" s="3383"/>
      <c r="BV43" s="3383"/>
      <c r="BW43" s="3383"/>
      <c r="BX43" s="3357"/>
      <c r="BY43" s="2"/>
      <c r="BZ43" s="261"/>
    </row>
    <row r="44" spans="1:78">
      <c r="A44" s="261"/>
      <c r="B44" s="2"/>
      <c r="C44" s="3392">
        <v>24</v>
      </c>
      <c r="D44" s="2517" t="s">
        <v>1490</v>
      </c>
      <c r="E44" s="3351">
        <f>+U44+AG44+AK44+AO44+BA44+BM44</f>
        <v>0</v>
      </c>
      <c r="F44" s="3351">
        <f>+V44+AH44+AL44+AP44+BB44+BN44</f>
        <v>0</v>
      </c>
      <c r="G44" s="3351">
        <f>+W44+AI44+AM44+AQ44+BC44+BO44</f>
        <v>0</v>
      </c>
      <c r="H44" s="3360">
        <f>+X44+AJ44+AN44+AR44+BD44+BP44</f>
        <v>0</v>
      </c>
      <c r="I44" s="3351">
        <f>I43+I41</f>
        <v>0</v>
      </c>
      <c r="J44" s="3351">
        <f>J43+J41</f>
        <v>0</v>
      </c>
      <c r="K44" s="3351">
        <f t="shared" ref="K44:T44" si="59">K43+K41</f>
        <v>0</v>
      </c>
      <c r="L44" s="3351">
        <f t="shared" si="59"/>
        <v>0</v>
      </c>
      <c r="M44" s="3351">
        <f t="shared" si="59"/>
        <v>0</v>
      </c>
      <c r="N44" s="3351">
        <f t="shared" si="59"/>
        <v>0</v>
      </c>
      <c r="O44" s="3351">
        <f t="shared" si="59"/>
        <v>0</v>
      </c>
      <c r="P44" s="3351">
        <f t="shared" si="59"/>
        <v>0</v>
      </c>
      <c r="Q44" s="3351">
        <f t="shared" si="59"/>
        <v>0</v>
      </c>
      <c r="R44" s="3351">
        <f t="shared" si="59"/>
        <v>0</v>
      </c>
      <c r="S44" s="3351">
        <f t="shared" si="59"/>
        <v>0</v>
      </c>
      <c r="T44" s="3351">
        <f t="shared" si="59"/>
        <v>0</v>
      </c>
      <c r="U44" s="3351">
        <f t="shared" si="55"/>
        <v>0</v>
      </c>
      <c r="V44" s="3351">
        <f t="shared" si="55"/>
        <v>0</v>
      </c>
      <c r="W44" s="3351">
        <f t="shared" si="55"/>
        <v>0</v>
      </c>
      <c r="X44" s="3360">
        <f>L44+P44+T44</f>
        <v>0</v>
      </c>
      <c r="Y44" s="3351">
        <f t="shared" ref="Y44:AF44" si="60">Y43+Y41</f>
        <v>0</v>
      </c>
      <c r="Z44" s="3351">
        <f t="shared" si="60"/>
        <v>0</v>
      </c>
      <c r="AA44" s="3351">
        <f t="shared" si="60"/>
        <v>0</v>
      </c>
      <c r="AB44" s="3351">
        <f t="shared" si="60"/>
        <v>0</v>
      </c>
      <c r="AC44" s="3351">
        <f t="shared" si="60"/>
        <v>0</v>
      </c>
      <c r="AD44" s="3351">
        <f t="shared" si="60"/>
        <v>0</v>
      </c>
      <c r="AE44" s="3351">
        <f t="shared" si="60"/>
        <v>0</v>
      </c>
      <c r="AF44" s="3351">
        <f t="shared" si="60"/>
        <v>0</v>
      </c>
      <c r="AG44" s="3351">
        <f t="shared" si="56"/>
        <v>0</v>
      </c>
      <c r="AH44" s="3351">
        <f t="shared" si="56"/>
        <v>0</v>
      </c>
      <c r="AI44" s="3351">
        <f t="shared" si="56"/>
        <v>0</v>
      </c>
      <c r="AJ44" s="3360">
        <f>AB44+AF44</f>
        <v>0</v>
      </c>
      <c r="AK44" s="3361">
        <f t="shared" ref="AK44:AZ44" si="61">AK43+AK41</f>
        <v>0</v>
      </c>
      <c r="AL44" s="3362">
        <f t="shared" si="61"/>
        <v>0</v>
      </c>
      <c r="AM44" s="3362">
        <f t="shared" si="61"/>
        <v>0</v>
      </c>
      <c r="AN44" s="3362">
        <f t="shared" si="61"/>
        <v>0</v>
      </c>
      <c r="AO44" s="3362">
        <f t="shared" si="61"/>
        <v>0</v>
      </c>
      <c r="AP44" s="3362">
        <f t="shared" si="61"/>
        <v>0</v>
      </c>
      <c r="AQ44" s="3362">
        <f t="shared" si="61"/>
        <v>0</v>
      </c>
      <c r="AR44" s="3384">
        <f t="shared" si="61"/>
        <v>0</v>
      </c>
      <c r="AS44" s="3361">
        <f t="shared" si="61"/>
        <v>0</v>
      </c>
      <c r="AT44" s="3362">
        <f t="shared" si="61"/>
        <v>0</v>
      </c>
      <c r="AU44" s="3362">
        <f t="shared" si="61"/>
        <v>0</v>
      </c>
      <c r="AV44" s="3362">
        <f t="shared" si="61"/>
        <v>0</v>
      </c>
      <c r="AW44" s="3362">
        <f t="shared" si="61"/>
        <v>0</v>
      </c>
      <c r="AX44" s="3362">
        <f t="shared" si="61"/>
        <v>0</v>
      </c>
      <c r="AY44" s="3362">
        <f t="shared" si="61"/>
        <v>0</v>
      </c>
      <c r="AZ44" s="3363">
        <f t="shared" si="61"/>
        <v>0</v>
      </c>
      <c r="BA44" s="3351">
        <f t="shared" si="57"/>
        <v>0</v>
      </c>
      <c r="BB44" s="3351">
        <f t="shared" si="57"/>
        <v>0</v>
      </c>
      <c r="BC44" s="3351">
        <f t="shared" si="57"/>
        <v>0</v>
      </c>
      <c r="BD44" s="3360">
        <f>AZ44+AV44</f>
        <v>0</v>
      </c>
      <c r="BE44" s="3361">
        <f t="shared" ref="BE44:BL44" si="62">BE43+BE41</f>
        <v>0</v>
      </c>
      <c r="BF44" s="3362">
        <f t="shared" si="62"/>
        <v>0</v>
      </c>
      <c r="BG44" s="3362">
        <f t="shared" si="62"/>
        <v>0</v>
      </c>
      <c r="BH44" s="3362">
        <f t="shared" si="62"/>
        <v>0</v>
      </c>
      <c r="BI44" s="3362">
        <f t="shared" si="62"/>
        <v>0</v>
      </c>
      <c r="BJ44" s="3362">
        <f t="shared" si="62"/>
        <v>0</v>
      </c>
      <c r="BK44" s="3362">
        <f t="shared" si="62"/>
        <v>0</v>
      </c>
      <c r="BL44" s="3363">
        <f t="shared" si="62"/>
        <v>0</v>
      </c>
      <c r="BM44" s="3351">
        <f t="shared" si="58"/>
        <v>0</v>
      </c>
      <c r="BN44" s="3351">
        <f t="shared" si="58"/>
        <v>0</v>
      </c>
      <c r="BO44" s="3351">
        <f t="shared" si="58"/>
        <v>0</v>
      </c>
      <c r="BP44" s="3360">
        <f>BL44+BH44</f>
        <v>0</v>
      </c>
      <c r="BQ44" s="3363">
        <f t="shared" ref="BQ44:BX44" si="63">BQ43+BQ41</f>
        <v>0</v>
      </c>
      <c r="BR44" s="3363">
        <f t="shared" si="63"/>
        <v>0</v>
      </c>
      <c r="BS44" s="3363">
        <f t="shared" si="63"/>
        <v>0</v>
      </c>
      <c r="BT44" s="3363">
        <f t="shared" si="63"/>
        <v>0</v>
      </c>
      <c r="BU44" s="3363">
        <f t="shared" si="63"/>
        <v>0</v>
      </c>
      <c r="BV44" s="3363">
        <f t="shared" si="63"/>
        <v>0</v>
      </c>
      <c r="BW44" s="3363">
        <f t="shared" si="63"/>
        <v>0</v>
      </c>
      <c r="BX44" s="3364">
        <f t="shared" si="63"/>
        <v>0</v>
      </c>
      <c r="BY44" s="2"/>
      <c r="BZ44" s="261"/>
    </row>
    <row r="45" spans="1:78">
      <c r="A45" s="261"/>
      <c r="B45" s="2"/>
      <c r="C45" s="3350">
        <v>25</v>
      </c>
      <c r="D45" s="2516" t="s">
        <v>1491</v>
      </c>
      <c r="E45" s="3351">
        <f t="shared" si="54"/>
        <v>0</v>
      </c>
      <c r="F45" s="3351">
        <f t="shared" si="54"/>
        <v>0</v>
      </c>
      <c r="G45" s="3351">
        <f t="shared" si="54"/>
        <v>0</v>
      </c>
      <c r="H45" s="3360">
        <f>+X45+AJ45+AN45+AR45+BD45+BP45</f>
        <v>0</v>
      </c>
      <c r="I45" s="3380"/>
      <c r="J45" s="3383"/>
      <c r="K45" s="3383"/>
      <c r="L45" s="3383"/>
      <c r="M45" s="3383"/>
      <c r="N45" s="3383"/>
      <c r="O45" s="3383"/>
      <c r="P45" s="3383"/>
      <c r="Q45" s="3383"/>
      <c r="R45" s="3383"/>
      <c r="S45" s="3383"/>
      <c r="T45" s="3383"/>
      <c r="U45" s="3351">
        <f t="shared" si="55"/>
        <v>0</v>
      </c>
      <c r="V45" s="3351">
        <f t="shared" si="55"/>
        <v>0</v>
      </c>
      <c r="W45" s="3351">
        <f t="shared" si="55"/>
        <v>0</v>
      </c>
      <c r="X45" s="3360">
        <f>L45+P45+T45</f>
        <v>0</v>
      </c>
      <c r="Y45" s="3380"/>
      <c r="Z45" s="3383"/>
      <c r="AA45" s="3383"/>
      <c r="AB45" s="3383"/>
      <c r="AC45" s="3383"/>
      <c r="AD45" s="3383"/>
      <c r="AE45" s="3383"/>
      <c r="AF45" s="3383"/>
      <c r="AG45" s="3351">
        <f t="shared" si="56"/>
        <v>0</v>
      </c>
      <c r="AH45" s="3351">
        <f t="shared" si="56"/>
        <v>0</v>
      </c>
      <c r="AI45" s="3351">
        <f t="shared" si="56"/>
        <v>0</v>
      </c>
      <c r="AJ45" s="3360">
        <f>AB45+AF45</f>
        <v>0</v>
      </c>
      <c r="AK45" s="3380"/>
      <c r="AL45" s="3383"/>
      <c r="AM45" s="3383"/>
      <c r="AN45" s="3383"/>
      <c r="AO45" s="3383"/>
      <c r="AP45" s="3383"/>
      <c r="AQ45" s="3383"/>
      <c r="AR45" s="3358"/>
      <c r="AS45" s="3380"/>
      <c r="AT45" s="3383"/>
      <c r="AU45" s="3383"/>
      <c r="AV45" s="3383"/>
      <c r="AW45" s="3383"/>
      <c r="AX45" s="3383"/>
      <c r="AY45" s="3383"/>
      <c r="AZ45" s="3383"/>
      <c r="BA45" s="3351">
        <f t="shared" si="57"/>
        <v>0</v>
      </c>
      <c r="BB45" s="3351">
        <f t="shared" si="57"/>
        <v>0</v>
      </c>
      <c r="BC45" s="3351">
        <f t="shared" si="57"/>
        <v>0</v>
      </c>
      <c r="BD45" s="3360">
        <f>AZ45+AV45</f>
        <v>0</v>
      </c>
      <c r="BE45" s="3380"/>
      <c r="BF45" s="3383"/>
      <c r="BG45" s="3383"/>
      <c r="BH45" s="3383"/>
      <c r="BI45" s="3383"/>
      <c r="BJ45" s="3383"/>
      <c r="BK45" s="3383"/>
      <c r="BL45" s="3383"/>
      <c r="BM45" s="3351">
        <f t="shared" si="58"/>
        <v>0</v>
      </c>
      <c r="BN45" s="3351">
        <f t="shared" si="58"/>
        <v>0</v>
      </c>
      <c r="BO45" s="3351">
        <f t="shared" si="58"/>
        <v>0</v>
      </c>
      <c r="BP45" s="3360">
        <f>BL45+BH45</f>
        <v>0</v>
      </c>
      <c r="BQ45" s="3380"/>
      <c r="BR45" s="3383"/>
      <c r="BS45" s="3383"/>
      <c r="BT45" s="3383"/>
      <c r="BU45" s="3383"/>
      <c r="BV45" s="3383"/>
      <c r="BW45" s="3383"/>
      <c r="BX45" s="3357"/>
      <c r="BY45" s="2"/>
      <c r="BZ45" s="261"/>
    </row>
    <row r="46" spans="1:78" ht="15" thickBot="1">
      <c r="A46" s="261"/>
      <c r="B46" s="2"/>
      <c r="C46" s="3393" t="s">
        <v>1492</v>
      </c>
      <c r="D46" s="3394" t="s">
        <v>1493</v>
      </c>
      <c r="E46" s="3395">
        <f t="shared" si="54"/>
        <v>0</v>
      </c>
      <c r="F46" s="3395">
        <f t="shared" si="54"/>
        <v>0</v>
      </c>
      <c r="G46" s="3395">
        <f t="shared" si="54"/>
        <v>0</v>
      </c>
      <c r="H46" s="3396">
        <f>+X46+AJ46+AN46+AR46+BD46+BP46</f>
        <v>0</v>
      </c>
      <c r="I46" s="1495">
        <f>I44-I45</f>
        <v>0</v>
      </c>
      <c r="J46" s="3395">
        <f>J44-J45</f>
        <v>0</v>
      </c>
      <c r="K46" s="3395">
        <f t="shared" ref="K46:T46" si="64">K44-K45</f>
        <v>0</v>
      </c>
      <c r="L46" s="3395">
        <f t="shared" si="64"/>
        <v>0</v>
      </c>
      <c r="M46" s="3395">
        <f t="shared" si="64"/>
        <v>0</v>
      </c>
      <c r="N46" s="3395">
        <f t="shared" si="64"/>
        <v>0</v>
      </c>
      <c r="O46" s="3395">
        <f t="shared" si="64"/>
        <v>0</v>
      </c>
      <c r="P46" s="3395">
        <f t="shared" si="64"/>
        <v>0</v>
      </c>
      <c r="Q46" s="3395">
        <f t="shared" si="64"/>
        <v>0</v>
      </c>
      <c r="R46" s="3395">
        <f t="shared" si="64"/>
        <v>0</v>
      </c>
      <c r="S46" s="3395">
        <f t="shared" si="64"/>
        <v>0</v>
      </c>
      <c r="T46" s="3395">
        <f t="shared" si="64"/>
        <v>0</v>
      </c>
      <c r="U46" s="3395">
        <f t="shared" si="55"/>
        <v>0</v>
      </c>
      <c r="V46" s="3395">
        <f t="shared" si="55"/>
        <v>0</v>
      </c>
      <c r="W46" s="3395">
        <f t="shared" si="55"/>
        <v>0</v>
      </c>
      <c r="X46" s="3396">
        <f>L46+P46+T46</f>
        <v>0</v>
      </c>
      <c r="Y46" s="3395">
        <f t="shared" ref="Y46:AF46" si="65">Y44-Y45</f>
        <v>0</v>
      </c>
      <c r="Z46" s="3395">
        <f t="shared" si="65"/>
        <v>0</v>
      </c>
      <c r="AA46" s="3395">
        <f t="shared" si="65"/>
        <v>0</v>
      </c>
      <c r="AB46" s="3395">
        <f t="shared" si="65"/>
        <v>0</v>
      </c>
      <c r="AC46" s="3395">
        <f t="shared" si="65"/>
        <v>0</v>
      </c>
      <c r="AD46" s="3395">
        <f t="shared" si="65"/>
        <v>0</v>
      </c>
      <c r="AE46" s="3395">
        <f t="shared" si="65"/>
        <v>0</v>
      </c>
      <c r="AF46" s="3395">
        <f t="shared" si="65"/>
        <v>0</v>
      </c>
      <c r="AG46" s="3395">
        <f t="shared" si="56"/>
        <v>0</v>
      </c>
      <c r="AH46" s="3395">
        <f t="shared" si="56"/>
        <v>0</v>
      </c>
      <c r="AI46" s="3395">
        <f t="shared" si="56"/>
        <v>0</v>
      </c>
      <c r="AJ46" s="3396">
        <f>AB46+AF46</f>
        <v>0</v>
      </c>
      <c r="AK46" s="3397">
        <f t="shared" ref="AK46:AZ46" si="66">AK44-AK45</f>
        <v>0</v>
      </c>
      <c r="AL46" s="3398">
        <f t="shared" si="66"/>
        <v>0</v>
      </c>
      <c r="AM46" s="3398">
        <f t="shared" si="66"/>
        <v>0</v>
      </c>
      <c r="AN46" s="3398">
        <f t="shared" si="66"/>
        <v>0</v>
      </c>
      <c r="AO46" s="3398">
        <f t="shared" si="66"/>
        <v>0</v>
      </c>
      <c r="AP46" s="3398">
        <f t="shared" si="66"/>
        <v>0</v>
      </c>
      <c r="AQ46" s="3398">
        <f t="shared" si="66"/>
        <v>0</v>
      </c>
      <c r="AR46" s="3399">
        <f t="shared" si="66"/>
        <v>0</v>
      </c>
      <c r="AS46" s="3397">
        <f t="shared" si="66"/>
        <v>0</v>
      </c>
      <c r="AT46" s="3398">
        <f t="shared" si="66"/>
        <v>0</v>
      </c>
      <c r="AU46" s="3398">
        <f t="shared" si="66"/>
        <v>0</v>
      </c>
      <c r="AV46" s="3398">
        <f t="shared" si="66"/>
        <v>0</v>
      </c>
      <c r="AW46" s="3398">
        <f t="shared" si="66"/>
        <v>0</v>
      </c>
      <c r="AX46" s="3398">
        <f t="shared" si="66"/>
        <v>0</v>
      </c>
      <c r="AY46" s="3398">
        <f t="shared" si="66"/>
        <v>0</v>
      </c>
      <c r="AZ46" s="3400">
        <f t="shared" si="66"/>
        <v>0</v>
      </c>
      <c r="BA46" s="3395">
        <f t="shared" si="57"/>
        <v>0</v>
      </c>
      <c r="BB46" s="3395">
        <f t="shared" si="57"/>
        <v>0</v>
      </c>
      <c r="BC46" s="3395">
        <f t="shared" si="57"/>
        <v>0</v>
      </c>
      <c r="BD46" s="3396">
        <f>AZ46+AV46</f>
        <v>0</v>
      </c>
      <c r="BE46" s="3397">
        <f t="shared" ref="BE46:BL46" si="67">BE44-BE45</f>
        <v>0</v>
      </c>
      <c r="BF46" s="3398">
        <f t="shared" si="67"/>
        <v>0</v>
      </c>
      <c r="BG46" s="3398">
        <f t="shared" si="67"/>
        <v>0</v>
      </c>
      <c r="BH46" s="3398">
        <f t="shared" si="67"/>
        <v>0</v>
      </c>
      <c r="BI46" s="3398">
        <f t="shared" si="67"/>
        <v>0</v>
      </c>
      <c r="BJ46" s="3398">
        <f t="shared" si="67"/>
        <v>0</v>
      </c>
      <c r="BK46" s="3398">
        <f t="shared" si="67"/>
        <v>0</v>
      </c>
      <c r="BL46" s="3400">
        <f t="shared" si="67"/>
        <v>0</v>
      </c>
      <c r="BM46" s="3395">
        <f t="shared" si="58"/>
        <v>0</v>
      </c>
      <c r="BN46" s="3395">
        <f t="shared" si="58"/>
        <v>0</v>
      </c>
      <c r="BO46" s="3395">
        <f t="shared" si="58"/>
        <v>0</v>
      </c>
      <c r="BP46" s="3396">
        <f>BL46+BH46</f>
        <v>0</v>
      </c>
      <c r="BQ46" s="3400">
        <f t="shared" ref="BQ46:BX46" si="68">BQ44-BQ45</f>
        <v>0</v>
      </c>
      <c r="BR46" s="3400">
        <f t="shared" si="68"/>
        <v>0</v>
      </c>
      <c r="BS46" s="3400">
        <f t="shared" si="68"/>
        <v>0</v>
      </c>
      <c r="BT46" s="3400">
        <f t="shared" si="68"/>
        <v>0</v>
      </c>
      <c r="BU46" s="3400">
        <f t="shared" si="68"/>
        <v>0</v>
      </c>
      <c r="BV46" s="3400">
        <f t="shared" si="68"/>
        <v>0</v>
      </c>
      <c r="BW46" s="3400">
        <f t="shared" si="68"/>
        <v>0</v>
      </c>
      <c r="BX46" s="3401">
        <f t="shared" si="68"/>
        <v>0</v>
      </c>
      <c r="BY46" s="2"/>
      <c r="BZ46" s="261"/>
    </row>
    <row r="47" spans="1:78" ht="15" thickBot="1">
      <c r="A47" s="261"/>
      <c r="B47" s="2"/>
      <c r="C47" s="113"/>
      <c r="D47" s="160"/>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2"/>
      <c r="BZ47" s="2"/>
    </row>
    <row r="48" spans="1:78" ht="14.4" customHeight="1">
      <c r="A48" s="261"/>
      <c r="B48" s="2"/>
      <c r="C48" s="8028" t="s">
        <v>1494</v>
      </c>
      <c r="D48" s="8029"/>
      <c r="E48" s="8029"/>
      <c r="F48" s="8029"/>
      <c r="G48" s="8030"/>
      <c r="H48" s="367"/>
      <c r="I48" s="367"/>
      <c r="J48" s="367"/>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367"/>
      <c r="AL48" s="367"/>
      <c r="AM48" s="367"/>
      <c r="AN48" s="367"/>
      <c r="AO48" s="367"/>
      <c r="AP48" s="367"/>
      <c r="AQ48" s="367"/>
      <c r="AR48" s="367"/>
      <c r="AS48" s="367"/>
      <c r="AT48" s="367"/>
      <c r="AU48" s="367"/>
      <c r="AV48" s="367"/>
      <c r="AW48" s="367"/>
      <c r="AX48" s="367"/>
      <c r="AY48" s="367"/>
      <c r="AZ48" s="367"/>
      <c r="BA48" s="367"/>
      <c r="BB48" s="367"/>
      <c r="BC48" s="367"/>
      <c r="BD48" s="367"/>
      <c r="BE48" s="367"/>
      <c r="BF48" s="367"/>
      <c r="BG48" s="367"/>
      <c r="BH48" s="367"/>
      <c r="BI48" s="367"/>
      <c r="BJ48" s="367"/>
      <c r="BK48" s="367"/>
      <c r="BL48" s="367"/>
      <c r="BM48" s="367"/>
      <c r="BN48" s="367"/>
      <c r="BO48" s="367"/>
      <c r="BP48" s="367"/>
      <c r="BQ48" s="367"/>
      <c r="BR48" s="367"/>
      <c r="BS48" s="367"/>
      <c r="BT48" s="367"/>
      <c r="BU48" s="367"/>
      <c r="BV48" s="367"/>
      <c r="BW48" s="367"/>
      <c r="BX48" s="367"/>
      <c r="BY48" s="2"/>
      <c r="BZ48" s="261"/>
    </row>
    <row r="49" spans="1:78">
      <c r="A49" s="261"/>
      <c r="B49" s="2"/>
      <c r="C49" s="8031"/>
      <c r="D49" s="8032"/>
      <c r="E49" s="8032"/>
      <c r="F49" s="8032"/>
      <c r="G49" s="8033"/>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67"/>
      <c r="BM49" s="367"/>
      <c r="BN49" s="367"/>
      <c r="BO49" s="367"/>
      <c r="BP49" s="367"/>
      <c r="BQ49" s="367"/>
      <c r="BR49" s="367"/>
      <c r="BS49" s="367"/>
      <c r="BT49" s="367"/>
      <c r="BU49" s="367"/>
      <c r="BV49" s="367"/>
      <c r="BW49" s="367"/>
      <c r="BX49" s="367"/>
      <c r="BY49" s="2"/>
      <c r="BZ49" s="261"/>
    </row>
    <row r="50" spans="1:78" ht="15" thickBot="1">
      <c r="A50" s="261"/>
      <c r="B50" s="2"/>
      <c r="C50" s="8034" t="s">
        <v>1495</v>
      </c>
      <c r="D50" s="8035"/>
      <c r="E50" s="3402" t="s">
        <v>1496</v>
      </c>
      <c r="F50" s="3402" t="s">
        <v>1497</v>
      </c>
      <c r="G50" s="3403" t="s">
        <v>544</v>
      </c>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c r="AQ50" s="367"/>
      <c r="AR50" s="367"/>
      <c r="AS50" s="367"/>
      <c r="AT50" s="367"/>
      <c r="AU50" s="367"/>
      <c r="AV50" s="367"/>
      <c r="AW50" s="367"/>
      <c r="AX50" s="367"/>
      <c r="AY50" s="367"/>
      <c r="AZ50" s="367"/>
      <c r="BA50" s="367"/>
      <c r="BB50" s="367"/>
      <c r="BC50" s="367"/>
      <c r="BD50" s="367"/>
      <c r="BE50" s="367"/>
      <c r="BF50" s="367"/>
      <c r="BG50" s="367"/>
      <c r="BH50" s="367"/>
      <c r="BI50" s="367"/>
      <c r="BJ50" s="367"/>
      <c r="BK50" s="367"/>
      <c r="BL50" s="367"/>
      <c r="BM50" s="367"/>
      <c r="BN50" s="367"/>
      <c r="BO50" s="367"/>
      <c r="BP50" s="367"/>
      <c r="BQ50" s="367"/>
      <c r="BR50" s="367"/>
      <c r="BS50" s="367"/>
      <c r="BT50" s="367"/>
      <c r="BU50" s="367"/>
      <c r="BV50" s="367"/>
      <c r="BW50" s="367"/>
      <c r="BX50" s="367"/>
      <c r="BY50" s="2"/>
      <c r="BZ50" s="261"/>
    </row>
    <row r="51" spans="1:78">
      <c r="A51" s="261"/>
      <c r="B51" s="2"/>
      <c r="C51" s="3404" t="s">
        <v>1498</v>
      </c>
      <c r="D51" s="3405"/>
      <c r="E51" s="3406"/>
      <c r="F51" s="3406"/>
      <c r="G51" s="3407">
        <f>E51+F51</f>
        <v>0</v>
      </c>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367"/>
      <c r="AL51" s="367"/>
      <c r="AM51" s="367"/>
      <c r="AN51" s="367"/>
      <c r="AO51" s="367"/>
      <c r="AP51" s="367"/>
      <c r="AQ51" s="367"/>
      <c r="AR51" s="367"/>
      <c r="AS51" s="367"/>
      <c r="AT51" s="367"/>
      <c r="AU51" s="367"/>
      <c r="AV51" s="367"/>
      <c r="AW51" s="367"/>
      <c r="AX51" s="367"/>
      <c r="AY51" s="367"/>
      <c r="AZ51" s="367"/>
      <c r="BA51" s="367"/>
      <c r="BB51" s="367"/>
      <c r="BC51" s="367"/>
      <c r="BD51" s="367"/>
      <c r="BE51" s="367"/>
      <c r="BF51" s="367"/>
      <c r="BG51" s="367"/>
      <c r="BH51" s="367"/>
      <c r="BI51" s="367"/>
      <c r="BJ51" s="367"/>
      <c r="BK51" s="367"/>
      <c r="BL51" s="367"/>
      <c r="BM51" s="367"/>
      <c r="BN51" s="367"/>
      <c r="BO51" s="367"/>
      <c r="BP51" s="367"/>
      <c r="BQ51" s="367"/>
      <c r="BR51" s="367"/>
      <c r="BS51" s="367"/>
      <c r="BT51" s="367"/>
      <c r="BU51" s="367"/>
      <c r="BV51" s="367"/>
      <c r="BW51" s="367"/>
      <c r="BX51" s="367"/>
      <c r="BY51" s="2"/>
      <c r="BZ51" s="261"/>
    </row>
    <row r="52" spans="1:78" ht="14.4" customHeight="1">
      <c r="A52" s="261"/>
      <c r="B52" s="2"/>
      <c r="C52" s="3408" t="s">
        <v>1308</v>
      </c>
      <c r="D52" s="3409"/>
      <c r="E52" s="2747"/>
      <c r="F52" s="2747"/>
      <c r="G52" s="3410">
        <f t="shared" ref="G52:G57" si="69">E52+F52</f>
        <v>0</v>
      </c>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367"/>
      <c r="AL52" s="367"/>
      <c r="AM52" s="367"/>
      <c r="AN52" s="367"/>
      <c r="AO52" s="367"/>
      <c r="AP52" s="367"/>
      <c r="AQ52" s="367"/>
      <c r="AR52" s="367"/>
      <c r="AS52" s="367"/>
      <c r="AT52" s="367"/>
      <c r="AU52" s="367"/>
      <c r="AV52" s="367"/>
      <c r="AW52" s="367"/>
      <c r="AX52" s="367"/>
      <c r="AY52" s="367"/>
      <c r="AZ52" s="367"/>
      <c r="BA52" s="367"/>
      <c r="BB52" s="367"/>
      <c r="BC52" s="367"/>
      <c r="BD52" s="367"/>
      <c r="BE52" s="367"/>
      <c r="BF52" s="367"/>
      <c r="BG52" s="367"/>
      <c r="BH52" s="367"/>
      <c r="BI52" s="367"/>
      <c r="BJ52" s="367"/>
      <c r="BK52" s="367"/>
      <c r="BL52" s="367"/>
      <c r="BM52" s="367"/>
      <c r="BN52" s="367"/>
      <c r="BO52" s="367"/>
      <c r="BP52" s="367"/>
      <c r="BQ52" s="367"/>
      <c r="BR52" s="367"/>
      <c r="BS52" s="367"/>
      <c r="BT52" s="367"/>
      <c r="BU52" s="367"/>
      <c r="BV52" s="367"/>
      <c r="BW52" s="367"/>
      <c r="BX52" s="367"/>
      <c r="BY52" s="2"/>
      <c r="BZ52" s="261"/>
    </row>
    <row r="53" spans="1:78">
      <c r="A53" s="261"/>
      <c r="B53" s="2"/>
      <c r="C53" s="3411" t="s">
        <v>1499</v>
      </c>
      <c r="D53" s="3412"/>
      <c r="E53" s="2747"/>
      <c r="F53" s="2747"/>
      <c r="G53" s="3410">
        <f t="shared" si="69"/>
        <v>0</v>
      </c>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367"/>
      <c r="AU53" s="367"/>
      <c r="AV53" s="367"/>
      <c r="AW53" s="367"/>
      <c r="AX53" s="367"/>
      <c r="AY53" s="367"/>
      <c r="AZ53" s="367"/>
      <c r="BA53" s="367"/>
      <c r="BB53" s="367"/>
      <c r="BC53" s="367"/>
      <c r="BD53" s="367"/>
      <c r="BE53" s="367"/>
      <c r="BF53" s="367"/>
      <c r="BG53" s="367"/>
      <c r="BH53" s="367"/>
      <c r="BI53" s="367"/>
      <c r="BJ53" s="367"/>
      <c r="BK53" s="367"/>
      <c r="BL53" s="367"/>
      <c r="BM53" s="367"/>
      <c r="BN53" s="367"/>
      <c r="BO53" s="367"/>
      <c r="BP53" s="367"/>
      <c r="BQ53" s="367"/>
      <c r="BR53" s="367"/>
      <c r="BS53" s="367"/>
      <c r="BT53" s="367"/>
      <c r="BU53" s="367"/>
      <c r="BV53" s="367"/>
      <c r="BW53" s="367"/>
      <c r="BX53" s="367"/>
      <c r="BY53" s="2"/>
      <c r="BZ53" s="261"/>
    </row>
    <row r="54" spans="1:78">
      <c r="A54" s="261"/>
      <c r="B54" s="2"/>
      <c r="C54" s="3411" t="s">
        <v>1500</v>
      </c>
      <c r="D54" s="3412"/>
      <c r="E54" s="2747"/>
      <c r="F54" s="2747"/>
      <c r="G54" s="3410">
        <f t="shared" si="69"/>
        <v>0</v>
      </c>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c r="AV54" s="367"/>
      <c r="AW54" s="367"/>
      <c r="AX54" s="367"/>
      <c r="AY54" s="367"/>
      <c r="AZ54" s="367"/>
      <c r="BA54" s="367"/>
      <c r="BB54" s="367"/>
      <c r="BC54" s="367"/>
      <c r="BD54" s="367"/>
      <c r="BE54" s="367"/>
      <c r="BF54" s="367"/>
      <c r="BG54" s="367"/>
      <c r="BH54" s="367"/>
      <c r="BI54" s="367"/>
      <c r="BJ54" s="367"/>
      <c r="BK54" s="367"/>
      <c r="BL54" s="367"/>
      <c r="BM54" s="367"/>
      <c r="BN54" s="367"/>
      <c r="BO54" s="367"/>
      <c r="BP54" s="367"/>
      <c r="BQ54" s="367"/>
      <c r="BR54" s="367"/>
      <c r="BS54" s="367"/>
      <c r="BT54" s="367"/>
      <c r="BU54" s="367"/>
      <c r="BV54" s="367"/>
      <c r="BW54" s="367"/>
      <c r="BX54" s="367"/>
      <c r="BY54" s="2"/>
      <c r="BZ54" s="261"/>
    </row>
    <row r="55" spans="1:78">
      <c r="A55" s="261"/>
      <c r="B55" s="2"/>
      <c r="C55" s="3411" t="s">
        <v>1430</v>
      </c>
      <c r="D55" s="3412"/>
      <c r="E55" s="2747"/>
      <c r="F55" s="2747"/>
      <c r="G55" s="3410">
        <f t="shared" si="69"/>
        <v>0</v>
      </c>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2"/>
      <c r="BZ55" s="261"/>
    </row>
    <row r="56" spans="1:78">
      <c r="A56" s="261"/>
      <c r="B56" s="2"/>
      <c r="C56" s="3413" t="s">
        <v>1251</v>
      </c>
      <c r="D56" s="3409"/>
      <c r="E56" s="2747"/>
      <c r="F56" s="2747"/>
      <c r="G56" s="3410">
        <f t="shared" si="69"/>
        <v>0</v>
      </c>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2"/>
      <c r="BZ56" s="261"/>
    </row>
    <row r="57" spans="1:78">
      <c r="A57" s="261"/>
      <c r="B57" s="2"/>
      <c r="C57" s="3413" t="s">
        <v>1501</v>
      </c>
      <c r="D57" s="3409"/>
      <c r="E57" s="2747"/>
      <c r="F57" s="2747"/>
      <c r="G57" s="3410">
        <f t="shared" si="69"/>
        <v>0</v>
      </c>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2"/>
      <c r="BZ57" s="261"/>
    </row>
    <row r="58" spans="1:78" ht="15" thickBot="1">
      <c r="A58" s="261"/>
      <c r="B58" s="2"/>
      <c r="C58" s="8036" t="s">
        <v>1005</v>
      </c>
      <c r="D58" s="8037"/>
      <c r="E58" s="3395">
        <f>SUM(E51:E55)</f>
        <v>0</v>
      </c>
      <c r="F58" s="3395">
        <f>SUM(F51:F55)</f>
        <v>0</v>
      </c>
      <c r="G58" s="3396">
        <f>SUM(G51:G55)</f>
        <v>0</v>
      </c>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2"/>
      <c r="BZ58" s="261"/>
    </row>
    <row r="59" spans="1:78">
      <c r="A59" s="261"/>
      <c r="B59" s="2"/>
      <c r="C59" s="211"/>
      <c r="D59" s="160"/>
      <c r="E59" s="367"/>
      <c r="F59" s="367"/>
      <c r="G59" s="98"/>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2"/>
      <c r="BZ59" s="261"/>
    </row>
    <row r="60" spans="1:78" ht="15" thickBot="1">
      <c r="A60" s="261"/>
      <c r="B60" s="2"/>
      <c r="C60" s="4"/>
      <c r="D60" s="2"/>
      <c r="E60" s="36" t="s">
        <v>445</v>
      </c>
      <c r="F60" s="41"/>
      <c r="G60" s="41"/>
      <c r="H60" s="41"/>
      <c r="I60" s="41"/>
      <c r="J60" s="41"/>
      <c r="K60" s="41"/>
      <c r="L60" s="41"/>
      <c r="M60" s="41"/>
      <c r="N60" s="41"/>
      <c r="O60" s="41"/>
      <c r="P60" s="41"/>
      <c r="Q60" s="1233"/>
      <c r="R60" s="1233"/>
      <c r="S60" s="1233"/>
      <c r="T60" s="1233"/>
      <c r="U60" s="1233"/>
      <c r="V60" s="1233"/>
      <c r="W60" s="1233"/>
      <c r="X60" s="1233"/>
      <c r="Y60" s="1233"/>
      <c r="Z60" s="41"/>
      <c r="AA60" s="41"/>
      <c r="AB60" s="41"/>
      <c r="AC60" s="4"/>
      <c r="AD60" s="4"/>
      <c r="AE60" s="4"/>
      <c r="AF60" s="4"/>
      <c r="AG60" s="4"/>
      <c r="AH60" s="4"/>
      <c r="AI60" s="4"/>
      <c r="AJ60" s="4"/>
      <c r="AK60" s="4"/>
      <c r="AL60" s="4"/>
      <c r="AM60" s="4"/>
      <c r="AN60" s="4"/>
      <c r="AO60" s="4"/>
      <c r="AP60" s="4"/>
      <c r="AQ60" s="4"/>
      <c r="AR60" s="4"/>
      <c r="AS60" s="4"/>
      <c r="AT60" s="4"/>
      <c r="AU60" s="4"/>
      <c r="AV60" s="4"/>
      <c r="AW60" s="4"/>
      <c r="AX60" s="4"/>
      <c r="AY60" s="4"/>
      <c r="AZ60" s="4"/>
      <c r="BA60" s="41"/>
      <c r="BB60" s="9"/>
      <c r="BC60" s="9"/>
      <c r="BD60" s="41"/>
      <c r="BE60" s="41"/>
      <c r="BF60" s="41"/>
      <c r="BG60" s="41"/>
      <c r="BH60" s="41"/>
      <c r="BI60" s="41"/>
      <c r="BJ60" s="41"/>
      <c r="BK60" s="41"/>
      <c r="BL60" s="41"/>
      <c r="BM60" s="41"/>
      <c r="BN60" s="41"/>
      <c r="BO60" s="41"/>
      <c r="BP60" s="41"/>
      <c r="BQ60" s="41"/>
      <c r="BR60" s="41"/>
      <c r="BS60" s="41"/>
      <c r="BT60" s="41"/>
      <c r="BU60" s="4"/>
      <c r="BV60" s="4"/>
      <c r="BW60" s="4"/>
      <c r="BX60" s="4"/>
      <c r="BY60" s="2"/>
      <c r="BZ60" s="261"/>
    </row>
    <row r="61" spans="1:78" ht="15" thickBot="1">
      <c r="A61" s="261"/>
      <c r="B61" s="2"/>
      <c r="C61" s="56"/>
      <c r="D61" s="2"/>
      <c r="E61" s="37" t="s">
        <v>1502</v>
      </c>
      <c r="F61" s="56"/>
      <c r="G61" s="56"/>
      <c r="H61" s="56"/>
      <c r="I61" s="56"/>
      <c r="J61" s="56"/>
      <c r="K61" s="56"/>
      <c r="L61" s="56"/>
      <c r="N61" s="56"/>
      <c r="O61" s="56"/>
      <c r="Q61" s="1234"/>
      <c r="R61" s="1234"/>
      <c r="S61" s="1234"/>
      <c r="T61" s="8043"/>
      <c r="U61" s="8044"/>
      <c r="V61" s="84" t="s">
        <v>1503</v>
      </c>
      <c r="W61" s="84"/>
      <c r="X61" s="8043"/>
      <c r="Y61" s="8044"/>
      <c r="Z61" s="38"/>
      <c r="AA61" s="38"/>
      <c r="AB61" s="37"/>
      <c r="AC61" s="4"/>
      <c r="AD61" s="4"/>
      <c r="AE61" s="4"/>
      <c r="AF61" s="4"/>
      <c r="AG61" s="4"/>
      <c r="AH61" s="4"/>
      <c r="AI61" s="4"/>
      <c r="AJ61" s="4"/>
      <c r="AK61" s="4"/>
      <c r="AL61" s="4"/>
      <c r="AM61" s="4"/>
      <c r="AN61" s="4"/>
      <c r="AO61" s="4"/>
      <c r="AP61" s="4"/>
      <c r="AQ61" s="4"/>
      <c r="AR61" s="4"/>
      <c r="AS61" s="4"/>
      <c r="AT61" s="4"/>
      <c r="AU61" s="4"/>
      <c r="AV61" s="4"/>
      <c r="AW61" s="4"/>
      <c r="AX61" s="4"/>
      <c r="AY61" s="4"/>
      <c r="AZ61" s="4"/>
      <c r="BA61" s="37"/>
      <c r="BB61" s="37"/>
      <c r="BC61" s="37"/>
      <c r="BD61" s="85"/>
      <c r="BE61" s="85"/>
      <c r="BF61" s="85"/>
      <c r="BG61" s="85"/>
      <c r="BH61" s="85"/>
      <c r="BI61" s="85"/>
      <c r="BJ61" s="85"/>
      <c r="BK61" s="85"/>
      <c r="BL61" s="85"/>
      <c r="BM61" s="85"/>
      <c r="BN61" s="85"/>
      <c r="BO61" s="85"/>
      <c r="BP61" s="85"/>
      <c r="BQ61" s="38"/>
      <c r="BR61" s="85"/>
      <c r="BS61" s="85"/>
      <c r="BT61" s="41"/>
      <c r="BU61" s="56"/>
      <c r="BV61" s="56"/>
      <c r="BW61" s="56"/>
      <c r="BX61" s="56"/>
      <c r="BY61" s="2"/>
      <c r="BZ61" s="261"/>
    </row>
    <row r="62" spans="1:78">
      <c r="A62" s="261"/>
      <c r="B62" s="2"/>
      <c r="C62" s="56"/>
      <c r="D62" s="2"/>
      <c r="E62" s="37" t="s">
        <v>1504</v>
      </c>
      <c r="F62" s="56"/>
      <c r="G62" s="56"/>
      <c r="H62" s="56"/>
      <c r="I62" s="86"/>
      <c r="J62" s="87"/>
      <c r="K62" s="87"/>
      <c r="L62" s="87"/>
      <c r="M62" s="56"/>
      <c r="N62" s="86"/>
      <c r="O62" s="86"/>
      <c r="P62" s="86"/>
      <c r="Q62" s="61"/>
      <c r="R62" s="86"/>
      <c r="S62" s="86"/>
      <c r="T62" s="86"/>
      <c r="U62" s="56"/>
      <c r="V62" s="85"/>
      <c r="W62" s="85"/>
      <c r="X62" s="85"/>
      <c r="Y62" s="86"/>
      <c r="Z62" s="38"/>
      <c r="AA62" s="38"/>
      <c r="AB62" s="85"/>
      <c r="AC62" s="4"/>
      <c r="AD62" s="4"/>
      <c r="AE62" s="4"/>
      <c r="AF62" s="4"/>
      <c r="AG62" s="4"/>
      <c r="AH62" s="4"/>
      <c r="AI62" s="4"/>
      <c r="AJ62" s="4"/>
      <c r="AK62" s="4"/>
      <c r="AL62" s="4"/>
      <c r="AM62" s="4"/>
      <c r="AN62" s="4"/>
      <c r="AO62" s="4"/>
      <c r="AP62" s="4"/>
      <c r="AQ62" s="4"/>
      <c r="AR62" s="4"/>
      <c r="AS62" s="4"/>
      <c r="AT62" s="4"/>
      <c r="AU62" s="4"/>
      <c r="AV62" s="4"/>
      <c r="AW62" s="4"/>
      <c r="AX62" s="4"/>
      <c r="AY62" s="4"/>
      <c r="AZ62" s="4"/>
      <c r="BA62" s="85"/>
      <c r="BB62" s="85"/>
      <c r="BC62" s="85"/>
      <c r="BD62" s="85"/>
      <c r="BE62" s="85"/>
      <c r="BF62" s="85"/>
      <c r="BG62" s="85"/>
      <c r="BH62" s="85"/>
      <c r="BI62" s="85"/>
      <c r="BJ62" s="85"/>
      <c r="BK62" s="85"/>
      <c r="BL62" s="85"/>
      <c r="BM62" s="85"/>
      <c r="BN62" s="85"/>
      <c r="BO62" s="85"/>
      <c r="BP62" s="85"/>
      <c r="BQ62" s="38"/>
      <c r="BR62" s="85"/>
      <c r="BS62" s="85"/>
      <c r="BT62" s="41"/>
      <c r="BU62" s="56"/>
      <c r="BV62" s="56"/>
      <c r="BW62" s="56"/>
      <c r="BX62" s="56"/>
      <c r="BY62" s="2"/>
      <c r="BZ62" s="261"/>
    </row>
    <row r="63" spans="1:78" ht="23.4" thickBot="1">
      <c r="A63" s="261"/>
      <c r="B63" s="2"/>
      <c r="C63" s="56"/>
      <c r="D63" s="2"/>
      <c r="E63" s="37" t="s">
        <v>1505</v>
      </c>
      <c r="F63" s="56"/>
      <c r="G63" s="56"/>
      <c r="H63" s="56"/>
      <c r="I63" s="56"/>
      <c r="J63" s="78"/>
      <c r="K63" s="78"/>
      <c r="L63" s="78"/>
      <c r="M63" s="56"/>
      <c r="N63" s="56"/>
      <c r="O63" s="56"/>
      <c r="P63" s="56"/>
      <c r="Q63" s="56"/>
      <c r="R63" s="56"/>
      <c r="S63" s="56"/>
      <c r="T63" s="56"/>
      <c r="U63" s="56"/>
      <c r="V63" s="88"/>
      <c r="W63" s="88"/>
      <c r="X63" s="88"/>
      <c r="Y63" s="56"/>
      <c r="Z63" s="38"/>
      <c r="AA63" s="38"/>
      <c r="AB63" s="56"/>
      <c r="AC63" s="4"/>
      <c r="AD63" s="4"/>
      <c r="AE63" s="4"/>
      <c r="AF63" s="4"/>
      <c r="AG63" s="4"/>
      <c r="AH63" s="4"/>
      <c r="AI63" s="4"/>
      <c r="AJ63" s="4"/>
      <c r="AK63" s="4"/>
      <c r="AL63" s="4"/>
      <c r="AM63" s="4"/>
      <c r="AN63" s="4"/>
      <c r="AO63" s="4"/>
      <c r="AP63" s="4"/>
      <c r="AQ63" s="4"/>
      <c r="AR63" s="4"/>
      <c r="AS63" s="4"/>
      <c r="AT63" s="4"/>
      <c r="AU63" s="4"/>
      <c r="AV63" s="4"/>
      <c r="AW63" s="4"/>
      <c r="AX63" s="4"/>
      <c r="AY63" s="4"/>
      <c r="AZ63" s="4"/>
      <c r="BA63" s="56"/>
      <c r="BB63" s="56"/>
      <c r="BC63" s="56"/>
      <c r="BD63" s="56"/>
      <c r="BE63" s="56"/>
      <c r="BF63" s="56"/>
      <c r="BG63" s="56"/>
      <c r="BH63" s="56"/>
      <c r="BI63" s="56"/>
      <c r="BJ63" s="56"/>
      <c r="BK63" s="56"/>
      <c r="BL63" s="56"/>
      <c r="BM63" s="56"/>
      <c r="BN63" s="56"/>
      <c r="BO63" s="56"/>
      <c r="BP63" s="56"/>
      <c r="BQ63" s="38"/>
      <c r="BR63" s="56"/>
      <c r="BS63" s="56"/>
      <c r="BT63" s="56"/>
      <c r="BU63" s="56"/>
      <c r="BV63" s="56"/>
      <c r="BW63" s="56"/>
      <c r="BX63" s="56"/>
      <c r="BY63" s="2"/>
      <c r="BZ63" s="261"/>
    </row>
    <row r="64" spans="1:78" ht="15" thickBot="1">
      <c r="A64" s="261"/>
      <c r="B64" s="2"/>
      <c r="C64" s="56"/>
      <c r="D64" s="2"/>
      <c r="E64" s="37" t="s">
        <v>1506</v>
      </c>
      <c r="F64" s="56"/>
      <c r="G64" s="56"/>
      <c r="H64" s="56"/>
      <c r="I64" s="1235"/>
      <c r="J64" s="1235"/>
      <c r="K64" s="1235"/>
      <c r="L64" s="78"/>
      <c r="M64" s="8043"/>
      <c r="N64" s="8044"/>
      <c r="O64" s="1236"/>
      <c r="P64" s="56"/>
      <c r="Q64" s="56"/>
      <c r="R64" s="56"/>
      <c r="S64" s="56"/>
      <c r="T64" s="56"/>
      <c r="U64" s="56"/>
      <c r="V64" s="85"/>
      <c r="W64" s="85"/>
      <c r="X64" s="85"/>
      <c r="Y64" s="56"/>
      <c r="Z64" s="56"/>
      <c r="AA64" s="56"/>
      <c r="AB64" s="56"/>
      <c r="AC64" s="4"/>
      <c r="AD64" s="4"/>
      <c r="AE64" s="4"/>
      <c r="AF64" s="4"/>
      <c r="AG64" s="4"/>
      <c r="AH64" s="4"/>
      <c r="AI64" s="4"/>
      <c r="AJ64" s="4"/>
      <c r="AK64" s="4"/>
      <c r="AL64" s="4"/>
      <c r="AM64" s="4"/>
      <c r="AN64" s="4"/>
      <c r="AO64" s="4"/>
      <c r="AP64" s="4"/>
      <c r="AQ64" s="4"/>
      <c r="AR64" s="4"/>
      <c r="AS64" s="4"/>
      <c r="AT64" s="4"/>
      <c r="AU64" s="4"/>
      <c r="AV64" s="4"/>
      <c r="AW64" s="4"/>
      <c r="AX64" s="4"/>
      <c r="AY64" s="4"/>
      <c r="AZ64" s="4"/>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2"/>
      <c r="BZ64" s="261"/>
    </row>
    <row r="65" spans="1:78">
      <c r="A65" s="261"/>
      <c r="B65" s="2"/>
      <c r="C65" s="56"/>
      <c r="D65" s="2"/>
      <c r="E65" s="37" t="s">
        <v>1507</v>
      </c>
      <c r="F65" s="56"/>
      <c r="G65" s="56"/>
      <c r="H65" s="56"/>
      <c r="I65" s="56"/>
      <c r="J65" s="78"/>
      <c r="K65" s="78"/>
      <c r="L65" s="78"/>
      <c r="M65" s="56"/>
      <c r="N65" s="56"/>
      <c r="O65" s="56"/>
      <c r="P65" s="56"/>
      <c r="Q65" s="56"/>
      <c r="R65" s="56"/>
      <c r="S65" s="56"/>
      <c r="T65" s="56"/>
      <c r="U65" s="56"/>
      <c r="V65" s="89"/>
      <c r="W65" s="89"/>
      <c r="X65" s="89"/>
      <c r="Y65" s="56"/>
      <c r="Z65" s="56"/>
      <c r="AA65" s="56"/>
      <c r="AB65" s="56"/>
      <c r="AC65" s="4"/>
      <c r="AD65" s="4"/>
      <c r="AE65" s="4"/>
      <c r="AF65" s="4"/>
      <c r="AG65" s="4"/>
      <c r="AH65" s="4"/>
      <c r="AI65" s="4"/>
      <c r="AJ65" s="4"/>
      <c r="AK65" s="4"/>
      <c r="AL65" s="4"/>
      <c r="AM65" s="4"/>
      <c r="AN65" s="4"/>
      <c r="AO65" s="4"/>
      <c r="AP65" s="4"/>
      <c r="AQ65" s="4"/>
      <c r="AR65" s="4"/>
      <c r="AS65" s="4"/>
      <c r="AT65" s="4"/>
      <c r="AU65" s="4"/>
      <c r="AV65" s="4"/>
      <c r="AW65" s="4"/>
      <c r="AX65" s="4"/>
      <c r="AY65" s="4"/>
      <c r="AZ65" s="4"/>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2"/>
      <c r="BZ65" s="261"/>
    </row>
    <row r="66" spans="1:78">
      <c r="A66" s="261"/>
      <c r="B66" s="2"/>
      <c r="C66" s="56"/>
      <c r="D66" s="2"/>
      <c r="E66" s="37" t="s">
        <v>1508</v>
      </c>
      <c r="F66" s="56"/>
      <c r="G66" s="56"/>
      <c r="H66" s="56"/>
      <c r="I66" s="56"/>
      <c r="J66" s="78"/>
      <c r="K66" s="78"/>
      <c r="L66" s="78"/>
      <c r="M66" s="56"/>
      <c r="N66" s="56"/>
      <c r="O66" s="56"/>
      <c r="P66" s="56"/>
      <c r="Q66" s="56"/>
      <c r="R66" s="56"/>
      <c r="S66" s="56"/>
      <c r="T66" s="56"/>
      <c r="U66" s="56"/>
      <c r="V66" s="85"/>
      <c r="W66" s="85"/>
      <c r="X66" s="85"/>
      <c r="Y66" s="86"/>
      <c r="Z66" s="56"/>
      <c r="AA66" s="56"/>
      <c r="AB66" s="56"/>
      <c r="AC66" s="4"/>
      <c r="AD66" s="4"/>
      <c r="AE66" s="4"/>
      <c r="AF66" s="4"/>
      <c r="AG66" s="4"/>
      <c r="AH66" s="4"/>
      <c r="AI66" s="4"/>
      <c r="AJ66" s="4"/>
      <c r="AK66" s="4"/>
      <c r="AL66" s="4"/>
      <c r="AM66" s="4"/>
      <c r="AN66" s="4"/>
      <c r="AO66" s="4"/>
      <c r="AP66" s="4"/>
      <c r="AQ66" s="4"/>
      <c r="AR66" s="4"/>
      <c r="AS66" s="4"/>
      <c r="AT66" s="4"/>
      <c r="AU66" s="4"/>
      <c r="AV66" s="4"/>
      <c r="AW66" s="4"/>
      <c r="AX66" s="4"/>
      <c r="AY66" s="4"/>
      <c r="AZ66" s="4"/>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2"/>
      <c r="BZ66" s="261"/>
    </row>
    <row r="67" spans="1:78" ht="15" thickBot="1">
      <c r="A67" s="261"/>
      <c r="B67" s="2"/>
      <c r="C67" s="56"/>
      <c r="D67" s="2"/>
      <c r="E67" s="37" t="s">
        <v>1509</v>
      </c>
      <c r="F67" s="56"/>
      <c r="G67" s="56"/>
      <c r="H67" s="56"/>
      <c r="I67" s="56"/>
      <c r="J67" s="56"/>
      <c r="K67" s="56"/>
      <c r="L67" s="56"/>
      <c r="M67" s="56"/>
      <c r="N67" s="56"/>
      <c r="O67" s="56"/>
      <c r="P67" s="10"/>
      <c r="Q67" s="10"/>
      <c r="R67" s="10"/>
      <c r="S67" s="10"/>
      <c r="T67" s="56"/>
      <c r="U67" s="56"/>
      <c r="V67" s="85"/>
      <c r="W67" s="85"/>
      <c r="X67" s="85"/>
      <c r="Y67" s="56"/>
      <c r="Z67" s="56"/>
      <c r="AA67" s="56"/>
      <c r="AB67" s="56"/>
      <c r="AC67" s="4"/>
      <c r="AD67" s="4"/>
      <c r="AE67" s="4"/>
      <c r="AF67" s="4"/>
      <c r="AG67" s="4"/>
      <c r="AH67" s="4"/>
      <c r="AI67" s="4"/>
      <c r="AJ67" s="4"/>
      <c r="AK67" s="4"/>
      <c r="AL67" s="4"/>
      <c r="AM67" s="4"/>
      <c r="AN67" s="4"/>
      <c r="AO67" s="4"/>
      <c r="AP67" s="4"/>
      <c r="AQ67" s="4"/>
      <c r="AR67" s="4"/>
      <c r="AS67" s="4"/>
      <c r="AT67" s="4"/>
      <c r="AU67" s="4"/>
      <c r="AV67" s="4"/>
      <c r="AW67" s="4"/>
      <c r="AX67" s="4"/>
      <c r="AY67" s="4"/>
      <c r="AZ67" s="4"/>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2"/>
      <c r="BZ67" s="261"/>
    </row>
    <row r="68" spans="1:78" ht="15" thickBot="1">
      <c r="A68" s="261"/>
      <c r="B68" s="2"/>
      <c r="C68" s="56"/>
      <c r="D68" s="2"/>
      <c r="E68" s="10"/>
      <c r="F68" s="56"/>
      <c r="G68" s="56"/>
      <c r="H68" s="56"/>
      <c r="I68" s="56"/>
      <c r="J68" s="84" t="s">
        <v>1510</v>
      </c>
      <c r="K68" s="84"/>
      <c r="L68" s="8040"/>
      <c r="M68" s="8041"/>
      <c r="N68" s="56"/>
      <c r="O68" s="56"/>
      <c r="P68" s="84" t="s">
        <v>1511</v>
      </c>
      <c r="Q68" s="8040"/>
      <c r="R68" s="8041"/>
      <c r="S68" s="1234"/>
      <c r="T68" s="56"/>
      <c r="U68" s="84" t="s">
        <v>1512</v>
      </c>
      <c r="V68" s="8040"/>
      <c r="W68" s="8042"/>
      <c r="X68" s="8041"/>
      <c r="Y68" s="56"/>
      <c r="Z68" s="56"/>
      <c r="AA68" s="56"/>
      <c r="AB68" s="56"/>
      <c r="AC68" s="4"/>
      <c r="AD68" s="4"/>
      <c r="AE68" s="4"/>
      <c r="AF68" s="4"/>
      <c r="AG68" s="4"/>
      <c r="AH68" s="4"/>
      <c r="AI68" s="4"/>
      <c r="AJ68" s="4"/>
      <c r="AK68" s="4"/>
      <c r="AL68" s="4"/>
      <c r="AM68" s="4"/>
      <c r="AN68" s="4"/>
      <c r="AO68" s="4"/>
      <c r="AP68" s="4"/>
      <c r="AQ68" s="4"/>
      <c r="AR68" s="4"/>
      <c r="AS68" s="4"/>
      <c r="AT68" s="4"/>
      <c r="AU68" s="4"/>
      <c r="AV68" s="4"/>
      <c r="AW68" s="4"/>
      <c r="AX68" s="4"/>
      <c r="AY68" s="4"/>
      <c r="AZ68" s="4"/>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2"/>
      <c r="BZ68" s="261"/>
    </row>
    <row r="69" spans="1:78" ht="15" thickBot="1">
      <c r="A69" s="261"/>
      <c r="B69" s="2"/>
      <c r="C69" s="56"/>
      <c r="D69" s="2"/>
      <c r="E69" s="10"/>
      <c r="F69" s="56"/>
      <c r="G69" s="56"/>
      <c r="H69" s="56"/>
      <c r="I69" s="56"/>
      <c r="J69" s="84" t="s">
        <v>1513</v>
      </c>
      <c r="K69" s="84"/>
      <c r="L69" s="8038"/>
      <c r="M69" s="8039"/>
      <c r="N69" s="56"/>
      <c r="O69" s="56"/>
      <c r="P69" s="84" t="s">
        <v>1514</v>
      </c>
      <c r="Q69" s="8040"/>
      <c r="R69" s="8041"/>
      <c r="S69" s="1234"/>
      <c r="T69" s="56"/>
      <c r="U69" s="84" t="s">
        <v>1515</v>
      </c>
      <c r="V69" s="8040"/>
      <c r="W69" s="8042"/>
      <c r="X69" s="8041"/>
      <c r="Y69" s="56"/>
      <c r="Z69" s="56"/>
      <c r="AA69" s="56"/>
      <c r="AB69" s="56"/>
      <c r="AC69" s="4"/>
      <c r="AD69" s="4"/>
      <c r="AE69" s="4"/>
      <c r="AF69" s="4"/>
      <c r="AG69" s="4"/>
      <c r="AH69" s="4"/>
      <c r="AI69" s="4"/>
      <c r="AJ69" s="4"/>
      <c r="AK69" s="4"/>
      <c r="AL69" s="4"/>
      <c r="AM69" s="4"/>
      <c r="AN69" s="4"/>
      <c r="AO69" s="4"/>
      <c r="AP69" s="4"/>
      <c r="AQ69" s="4"/>
      <c r="AR69" s="4"/>
      <c r="AS69" s="4"/>
      <c r="AT69" s="4"/>
      <c r="AU69" s="4"/>
      <c r="AV69" s="4"/>
      <c r="AW69" s="4"/>
      <c r="AX69" s="4"/>
      <c r="AY69" s="4"/>
      <c r="AZ69" s="4"/>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2"/>
      <c r="BZ69" s="261"/>
    </row>
    <row r="70" spans="1:78" ht="15" thickBot="1">
      <c r="A70" s="261"/>
      <c r="B70" s="2"/>
      <c r="C70" s="56"/>
      <c r="D70" s="2"/>
      <c r="E70" s="37" t="s">
        <v>1516</v>
      </c>
      <c r="F70" s="56"/>
      <c r="G70" s="56"/>
      <c r="H70" s="56"/>
      <c r="I70" s="56"/>
      <c r="J70" s="56"/>
      <c r="K70" s="56"/>
      <c r="L70" s="3414"/>
      <c r="M70" s="3415"/>
      <c r="N70" s="3415"/>
      <c r="O70" s="3415"/>
      <c r="P70" s="3415"/>
      <c r="Q70" s="3415"/>
      <c r="R70" s="3416"/>
      <c r="S70" s="3416"/>
      <c r="T70" s="3415"/>
      <c r="U70" s="3416"/>
      <c r="V70" s="3415"/>
      <c r="W70" s="3415"/>
      <c r="X70" s="3417"/>
      <c r="Y70" s="61"/>
      <c r="Z70" s="56"/>
      <c r="AA70" s="56"/>
      <c r="AB70" s="56"/>
      <c r="AC70" s="4"/>
      <c r="AD70" s="4"/>
      <c r="AE70" s="4"/>
      <c r="AF70" s="4"/>
      <c r="AG70" s="4"/>
      <c r="AH70" s="4"/>
      <c r="AI70" s="4"/>
      <c r="AJ70" s="4"/>
      <c r="AK70" s="4"/>
      <c r="AL70" s="4"/>
      <c r="AM70" s="4"/>
      <c r="AN70" s="4"/>
      <c r="AO70" s="4"/>
      <c r="AP70" s="4"/>
      <c r="AQ70" s="4"/>
      <c r="AR70" s="4"/>
      <c r="AS70" s="4"/>
      <c r="AT70" s="4"/>
      <c r="AU70" s="4"/>
      <c r="AV70" s="4"/>
      <c r="AW70" s="4"/>
      <c r="AX70" s="4"/>
      <c r="AY70" s="4"/>
      <c r="AZ70" s="4"/>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2"/>
      <c r="BZ70" s="261"/>
    </row>
    <row r="71" spans="1:78" ht="15" thickBot="1">
      <c r="A71" s="261"/>
      <c r="B71" s="2"/>
      <c r="C71" s="56"/>
      <c r="D71" s="2"/>
      <c r="E71" s="37" t="s">
        <v>1517</v>
      </c>
      <c r="F71" s="56"/>
      <c r="G71" s="56"/>
      <c r="H71" s="56"/>
      <c r="I71" s="56"/>
      <c r="J71" s="56"/>
      <c r="K71" s="56"/>
      <c r="L71" s="56"/>
      <c r="M71" s="56"/>
      <c r="N71" s="56"/>
      <c r="O71" s="56"/>
      <c r="P71" s="56"/>
      <c r="Q71" s="56"/>
      <c r="R71" s="56"/>
      <c r="S71" s="56"/>
      <c r="T71" s="56"/>
      <c r="U71" s="56"/>
      <c r="V71" s="56"/>
      <c r="W71" s="56"/>
      <c r="X71" s="56"/>
      <c r="Y71" s="56"/>
      <c r="Z71" s="56"/>
      <c r="AA71" s="56"/>
      <c r="AB71" s="56"/>
      <c r="AC71" s="4"/>
      <c r="AD71" s="4"/>
      <c r="AE71" s="4"/>
      <c r="AF71" s="4"/>
      <c r="AG71" s="4"/>
      <c r="AH71" s="4"/>
      <c r="AI71" s="4"/>
      <c r="AJ71" s="4"/>
      <c r="AK71" s="4"/>
      <c r="AL71" s="4"/>
      <c r="AM71" s="4"/>
      <c r="AN71" s="4"/>
      <c r="AO71" s="4"/>
      <c r="AP71" s="4"/>
      <c r="AQ71" s="4"/>
      <c r="AR71" s="4"/>
      <c r="AS71" s="4"/>
      <c r="AT71" s="4"/>
      <c r="AU71" s="4"/>
      <c r="AV71" s="4"/>
      <c r="AW71" s="4"/>
      <c r="AX71" s="4"/>
      <c r="AY71" s="4"/>
      <c r="AZ71" s="4"/>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2"/>
      <c r="BZ71" s="261"/>
    </row>
    <row r="72" spans="1:78" ht="15" thickBot="1">
      <c r="A72" s="261"/>
      <c r="B72" s="2"/>
      <c r="C72" s="4"/>
      <c r="D72" s="2"/>
      <c r="E72" s="37" t="s">
        <v>1518</v>
      </c>
      <c r="F72" s="4"/>
      <c r="G72" s="4"/>
      <c r="H72" s="4"/>
      <c r="I72" s="4"/>
      <c r="L72" s="4"/>
      <c r="N72" s="4"/>
      <c r="O72" s="4"/>
      <c r="P72" s="4"/>
      <c r="Q72" s="4"/>
      <c r="R72" s="8043"/>
      <c r="S72" s="8057"/>
      <c r="T72" s="804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2"/>
      <c r="BZ72" s="261"/>
    </row>
    <row r="73" spans="1:78" ht="20.399999999999999">
      <c r="A73" s="261"/>
      <c r="B73" s="2"/>
      <c r="C73" s="4"/>
      <c r="D73" s="2"/>
      <c r="E73" s="37" t="s">
        <v>1519</v>
      </c>
      <c r="F73" s="4"/>
      <c r="G73" s="4"/>
      <c r="H73" s="4"/>
      <c r="I73" s="4"/>
      <c r="J73" s="90"/>
      <c r="K73" s="90"/>
      <c r="L73" s="90"/>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2"/>
      <c r="BZ73" s="261"/>
    </row>
    <row r="74" spans="1:78">
      <c r="A74" s="261"/>
      <c r="B74" s="2"/>
      <c r="C74" s="4"/>
      <c r="D74" s="2"/>
      <c r="E74" s="37" t="s">
        <v>1520</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2"/>
      <c r="BZ74" s="261"/>
    </row>
    <row r="75" spans="1:78">
      <c r="A75" s="261"/>
      <c r="B75" s="2"/>
      <c r="C75" s="4"/>
      <c r="D75" s="2"/>
      <c r="E75" s="37" t="s">
        <v>1521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2"/>
      <c r="BZ75" s="261"/>
    </row>
    <row r="76" spans="1:78">
      <c r="A76" s="261"/>
      <c r="B76" s="2"/>
      <c r="C76" s="4"/>
      <c r="D76" s="2"/>
      <c r="E76" s="37" t="s">
        <v>1522</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2"/>
      <c r="BZ76" s="261"/>
    </row>
    <row r="77" spans="1:78">
      <c r="A77" s="261"/>
      <c r="B77" s="2"/>
      <c r="C77" s="4"/>
      <c r="D77" s="2"/>
      <c r="E77" s="37" t="s">
        <v>1523</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2"/>
      <c r="BZ77" s="261"/>
    </row>
    <row r="78" spans="1:78">
      <c r="A78" s="261"/>
      <c r="B78" s="2"/>
      <c r="C78" s="4"/>
      <c r="D78" s="2"/>
      <c r="E78" s="37" t="s">
        <v>1524</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2"/>
      <c r="BZ78" s="261"/>
    </row>
    <row r="79" spans="1:78">
      <c r="A79" s="261"/>
      <c r="B79" s="2"/>
      <c r="C79" s="4"/>
      <c r="D79" s="2"/>
      <c r="E79" s="37" t="s">
        <v>1525</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2"/>
      <c r="BZ79" s="261"/>
    </row>
    <row r="80" spans="1:78">
      <c r="A80" s="261"/>
      <c r="B80" s="2"/>
      <c r="C80" s="4"/>
      <c r="D80" s="2"/>
      <c r="E80" s="38" t="s">
        <v>1526</v>
      </c>
      <c r="F80" s="4"/>
      <c r="G80" s="4"/>
      <c r="H80" s="78"/>
      <c r="I80" s="56"/>
      <c r="J80" s="4"/>
      <c r="K80" s="4"/>
      <c r="L80" s="4"/>
      <c r="M80" s="4"/>
      <c r="N80" s="4"/>
      <c r="O80" s="4"/>
      <c r="P80" s="4"/>
      <c r="Q80" s="4"/>
      <c r="R80" s="4"/>
      <c r="S80" s="4"/>
      <c r="T80" s="4"/>
      <c r="U80" s="4"/>
      <c r="V80" s="4"/>
      <c r="W80" s="4"/>
      <c r="X80" s="4"/>
      <c r="Y80" s="4"/>
      <c r="Z80" s="1237"/>
      <c r="AA80" s="1237"/>
      <c r="AB80" s="56"/>
      <c r="AC80" s="4"/>
      <c r="AD80" s="4"/>
      <c r="AE80" s="4"/>
      <c r="AF80" s="4"/>
      <c r="AG80" s="4"/>
      <c r="AH80" s="4"/>
      <c r="AI80" s="4"/>
      <c r="AJ80" s="4"/>
      <c r="AK80" s="4"/>
      <c r="AL80" s="4"/>
      <c r="AM80" s="4"/>
      <c r="AN80" s="4"/>
      <c r="AO80" s="4"/>
      <c r="AP80" s="4"/>
      <c r="AQ80" s="4"/>
      <c r="AR80" s="4"/>
      <c r="AS80" s="4"/>
      <c r="AT80" s="4"/>
      <c r="AU80" s="4"/>
      <c r="AV80" s="4"/>
      <c r="AW80" s="4"/>
      <c r="AX80" s="4"/>
      <c r="AY80" s="4"/>
      <c r="AZ80" s="4"/>
      <c r="BA80" s="56"/>
      <c r="BB80" s="56"/>
      <c r="BC80" s="56"/>
      <c r="BD80" s="4"/>
      <c r="BE80" s="4"/>
      <c r="BF80" s="4"/>
      <c r="BG80" s="4"/>
      <c r="BH80" s="4"/>
      <c r="BI80" s="4"/>
      <c r="BJ80" s="4"/>
      <c r="BK80" s="4"/>
      <c r="BL80" s="4"/>
      <c r="BM80" s="4"/>
      <c r="BN80" s="4"/>
      <c r="BO80" s="4"/>
      <c r="BP80" s="4"/>
      <c r="BQ80" s="4"/>
      <c r="BR80" s="4"/>
      <c r="BS80" s="4"/>
      <c r="BT80" s="4"/>
      <c r="BU80" s="4"/>
      <c r="BV80" s="4"/>
      <c r="BW80" s="4"/>
      <c r="BX80" s="4"/>
      <c r="BY80" s="2"/>
      <c r="BZ80" s="261"/>
    </row>
    <row r="81" spans="1:96">
      <c r="A81" s="261"/>
      <c r="B81" s="2"/>
      <c r="C81" s="2"/>
      <c r="D81" s="2"/>
      <c r="E81" s="38" t="s">
        <v>1527</v>
      </c>
      <c r="F81" s="2"/>
      <c r="G81" s="2"/>
      <c r="H81" s="2"/>
      <c r="I81" s="2"/>
      <c r="J81" s="2"/>
      <c r="K81" s="2"/>
      <c r="L81" s="2"/>
      <c r="M81" s="2"/>
      <c r="N81" s="2"/>
      <c r="O81" s="2"/>
      <c r="P81" s="2"/>
      <c r="Q81" s="2"/>
      <c r="R81" s="2"/>
      <c r="S81" s="2"/>
      <c r="T81" s="2"/>
      <c r="U81" s="2"/>
      <c r="V81" s="2"/>
      <c r="W81" s="2"/>
      <c r="X81" s="2"/>
      <c r="Y81" s="2"/>
      <c r="Z81" s="2"/>
      <c r="AA81" s="2"/>
      <c r="AB81" s="2"/>
      <c r="AC81" s="4"/>
      <c r="AD81" s="4"/>
      <c r="AE81" s="4"/>
      <c r="AF81" s="4"/>
      <c r="AG81" s="4"/>
      <c r="AH81" s="4"/>
      <c r="AI81" s="4"/>
      <c r="AJ81" s="4"/>
      <c r="AK81" s="4"/>
      <c r="AL81" s="4"/>
      <c r="AM81" s="4"/>
      <c r="AN81" s="4"/>
      <c r="AO81" s="4"/>
      <c r="AP81" s="4"/>
      <c r="AQ81" s="4"/>
      <c r="AR81" s="4"/>
      <c r="AS81" s="4"/>
      <c r="AT81" s="4"/>
      <c r="AU81" s="4"/>
      <c r="AV81" s="4"/>
      <c r="AW81" s="4"/>
      <c r="AX81" s="4"/>
      <c r="AY81" s="4"/>
      <c r="AZ81" s="4"/>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61"/>
    </row>
    <row r="82" spans="1:96">
      <c r="A82" s="261"/>
      <c r="B82" s="2"/>
      <c r="C82" s="2"/>
      <c r="D82" s="38"/>
      <c r="E82" s="38" t="s">
        <v>1528</v>
      </c>
      <c r="F82" s="38"/>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2"/>
      <c r="BN82" s="2"/>
      <c r="BO82" s="2"/>
      <c r="BP82" s="2"/>
      <c r="BQ82" s="2"/>
      <c r="BR82" s="2"/>
      <c r="BS82" s="2"/>
      <c r="BT82" s="2"/>
      <c r="BU82" s="2"/>
      <c r="BV82" s="2"/>
      <c r="BW82" s="2"/>
      <c r="BX82" s="2"/>
      <c r="BY82" s="2"/>
      <c r="BZ82" s="261"/>
      <c r="CA82" s="2"/>
      <c r="CB82" s="2"/>
      <c r="CC82" s="2"/>
      <c r="CD82" s="2"/>
      <c r="CE82" s="2"/>
      <c r="CF82" s="2"/>
      <c r="CG82" s="2"/>
      <c r="CH82" s="2"/>
      <c r="CI82" s="2"/>
      <c r="CJ82" s="2"/>
      <c r="CK82" s="2"/>
      <c r="CL82" s="2"/>
      <c r="CM82" s="2"/>
      <c r="CN82" s="2"/>
      <c r="CO82" s="2"/>
      <c r="CP82" s="2"/>
      <c r="CQ82" s="2"/>
      <c r="CR82" s="261"/>
    </row>
    <row r="83" spans="1:96">
      <c r="A83" s="261"/>
      <c r="B83" s="2"/>
      <c r="C83" s="2"/>
      <c r="D83" s="38"/>
      <c r="E83" s="38"/>
      <c r="F83" s="38"/>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2"/>
      <c r="BN83" s="2"/>
      <c r="BO83" s="2"/>
      <c r="BP83" s="2"/>
      <c r="BQ83" s="2"/>
      <c r="BR83" s="2"/>
      <c r="BS83" s="2"/>
      <c r="BT83" s="2"/>
      <c r="BU83" s="2"/>
      <c r="BV83" s="2"/>
      <c r="BW83" s="2"/>
      <c r="BX83" s="2"/>
      <c r="BY83" s="2"/>
      <c r="BZ83" s="261"/>
      <c r="CA83" s="2"/>
      <c r="CB83" s="2"/>
      <c r="CC83" s="2"/>
      <c r="CD83" s="2"/>
      <c r="CE83" s="2"/>
      <c r="CF83" s="2"/>
      <c r="CG83" s="2"/>
      <c r="CH83" s="2"/>
      <c r="CI83" s="2"/>
      <c r="CJ83" s="2"/>
      <c r="CK83" s="2"/>
      <c r="CL83" s="2"/>
      <c r="CM83" s="2"/>
      <c r="CN83" s="2"/>
      <c r="CO83" s="2"/>
      <c r="CP83" s="2"/>
      <c r="CQ83" s="2"/>
      <c r="CR83" s="261"/>
    </row>
    <row r="84" spans="1:96">
      <c r="A84" s="261"/>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row>
    <row r="85" spans="1:96">
      <c r="A85" s="261"/>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row>
    <row r="86" spans="1:96"/>
  </sheetData>
  <sheetProtection formatCells="0" formatColumns="0" formatRows="0"/>
  <customSheetViews>
    <customSheetView guid="{F416BD5B-C3AD-4F61-AAB2-55950A9B7E72}">
      <selection activeCell="L4" sqref="L4"/>
      <pageMargins left="0" right="0" top="0" bottom="0" header="0" footer="0"/>
    </customSheetView>
    <customSheetView guid="{E14211BF-3959-45CF-A937-AD36AACCEFAC}" topLeftCell="A22">
      <selection activeCell="E19" sqref="E19"/>
      <pageMargins left="0" right="0" top="0" bottom="0" header="0" footer="0"/>
    </customSheetView>
    <customSheetView guid="{DD364770-73A1-4C6D-9516-629A57F0EB18}" topLeftCell="A22">
      <selection activeCell="E19" sqref="E19"/>
      <pageMargins left="0" right="0" top="0" bottom="0" header="0" footer="0"/>
    </customSheetView>
    <customSheetView guid="{41E394DC-1FDD-4D1F-8620-137B7012DC10}" topLeftCell="K1">
      <selection activeCell="AH15" sqref="AH15"/>
      <pageMargins left="0" right="0" top="0" bottom="0" header="0" footer="0"/>
    </customSheetView>
    <customSheetView guid="{CC70D5D3-3A1F-46AA-BDCE-F692C2C36BEE}" topLeftCell="AE1">
      <selection activeCell="AE4" sqref="AE4"/>
      <pageMargins left="0" right="0" top="0" bottom="0" header="0" footer="0"/>
    </customSheetView>
  </customSheetViews>
  <mergeCells count="33">
    <mergeCell ref="E6:H6"/>
    <mergeCell ref="AS6:BD7"/>
    <mergeCell ref="R72:T72"/>
    <mergeCell ref="BE6:BP7"/>
    <mergeCell ref="I7:X7"/>
    <mergeCell ref="Y7:AJ7"/>
    <mergeCell ref="AK7:AN8"/>
    <mergeCell ref="AO7:AR8"/>
    <mergeCell ref="I8:L8"/>
    <mergeCell ref="M8:P8"/>
    <mergeCell ref="Q8:T8"/>
    <mergeCell ref="U8:X8"/>
    <mergeCell ref="Y8:AB8"/>
    <mergeCell ref="AC8:AF8"/>
    <mergeCell ref="AG8:AJ8"/>
    <mergeCell ref="AS8:AV8"/>
    <mergeCell ref="AW8:AZ8"/>
    <mergeCell ref="BA8:BD8"/>
    <mergeCell ref="BE8:BH8"/>
    <mergeCell ref="BI8:BL8"/>
    <mergeCell ref="BM8:BP8"/>
    <mergeCell ref="V69:X69"/>
    <mergeCell ref="T61:U61"/>
    <mergeCell ref="X61:Y61"/>
    <mergeCell ref="M64:N64"/>
    <mergeCell ref="L68:M68"/>
    <mergeCell ref="Q68:R68"/>
    <mergeCell ref="V68:X68"/>
    <mergeCell ref="C48:G49"/>
    <mergeCell ref="C50:D50"/>
    <mergeCell ref="C58:D58"/>
    <mergeCell ref="L69:M69"/>
    <mergeCell ref="Q69:R69"/>
  </mergeCells>
  <hyperlinks>
    <hyperlink ref="BY2" location="Index!A1" display="Index" xr:uid="{6B20E7A6-1318-489E-B9B5-401163638806}"/>
  </hyperlinks>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9" tint="-0.499984740745262"/>
  </sheetPr>
  <dimension ref="A1:J43"/>
  <sheetViews>
    <sheetView zoomScale="70" zoomScaleNormal="70" workbookViewId="0">
      <selection activeCell="H13" sqref="H13"/>
    </sheetView>
  </sheetViews>
  <sheetFormatPr defaultColWidth="0" defaultRowHeight="14.4" zeroHeight="1"/>
  <cols>
    <col min="1" max="1" width="4.88671875" customWidth="1"/>
    <col min="2" max="2" width="8.109375" customWidth="1"/>
    <col min="3" max="3" width="16" customWidth="1"/>
    <col min="4" max="4" width="5.6640625" customWidth="1"/>
    <col min="5" max="5" width="27.6640625" customWidth="1"/>
    <col min="6" max="6" width="26.5546875" customWidth="1"/>
    <col min="7" max="10" width="9.109375" customWidth="1"/>
    <col min="11" max="16384" width="9.109375" hidden="1"/>
  </cols>
  <sheetData>
    <row r="1" spans="1:10">
      <c r="A1" s="984"/>
      <c r="B1" s="984"/>
      <c r="C1" s="984"/>
      <c r="D1" s="984"/>
      <c r="E1" s="984"/>
      <c r="F1" s="984"/>
      <c r="G1" s="984"/>
      <c r="H1" s="984"/>
      <c r="I1" s="984"/>
      <c r="J1" s="984"/>
    </row>
    <row r="2" spans="1:10" ht="15" thickBot="1">
      <c r="A2" s="984"/>
      <c r="B2" s="144" t="s">
        <v>419</v>
      </c>
      <c r="C2" s="121"/>
      <c r="D2" s="121"/>
      <c r="E2" s="121"/>
      <c r="F2" s="121"/>
      <c r="G2" s="121"/>
      <c r="H2" s="121"/>
      <c r="I2" s="2204" t="s">
        <v>1</v>
      </c>
      <c r="J2" s="984"/>
    </row>
    <row r="3" spans="1:10" s="1047" customFormat="1" ht="16.2" thickBot="1">
      <c r="A3" s="984"/>
      <c r="B3" s="2"/>
      <c r="C3" s="9068" t="s">
        <v>5043</v>
      </c>
      <c r="D3" s="9069"/>
      <c r="E3" s="9069"/>
      <c r="F3" s="9069"/>
      <c r="G3" s="9070"/>
      <c r="H3" s="410"/>
      <c r="J3" s="984"/>
    </row>
    <row r="4" spans="1:10" s="1047" customFormat="1" ht="15.6">
      <c r="A4" s="984"/>
      <c r="B4" s="2"/>
      <c r="C4" s="7703" t="s">
        <v>723</v>
      </c>
      <c r="D4" s="8946" t="str">
        <f>+B.1!F4</f>
        <v>ABC Company</v>
      </c>
      <c r="E4" s="8000"/>
      <c r="F4" s="8000"/>
      <c r="G4" s="8947"/>
      <c r="H4" s="410"/>
      <c r="I4" s="410"/>
      <c r="J4" s="984"/>
    </row>
    <row r="5" spans="1:10" s="1047" customFormat="1" ht="16.2" thickBot="1">
      <c r="A5" s="984"/>
      <c r="B5" s="2"/>
      <c r="C5" s="2614" t="s">
        <v>5044</v>
      </c>
      <c r="D5" s="8375" t="str">
        <f>A!F5</f>
        <v>31 December 202x</v>
      </c>
      <c r="E5" s="8376"/>
      <c r="F5" s="8376"/>
      <c r="G5" s="8377"/>
      <c r="H5" s="410"/>
      <c r="I5" s="410"/>
      <c r="J5" s="984"/>
    </row>
    <row r="6" spans="1:10" ht="15" thickBot="1">
      <c r="A6" s="984"/>
      <c r="B6" s="2"/>
      <c r="C6" s="2"/>
      <c r="D6" s="2"/>
      <c r="E6" s="2"/>
      <c r="F6" s="2"/>
      <c r="G6" s="2"/>
      <c r="H6" s="2"/>
      <c r="I6" s="2"/>
      <c r="J6" s="984"/>
    </row>
    <row r="7" spans="1:10" s="906" customFormat="1" ht="15.75" customHeight="1" thickBot="1">
      <c r="A7" s="984"/>
      <c r="B7" s="2"/>
      <c r="C7" s="119"/>
      <c r="D7" s="9071" t="s">
        <v>3736</v>
      </c>
      <c r="E7" s="9072"/>
      <c r="F7" s="7704" t="s">
        <v>2753</v>
      </c>
      <c r="G7" s="119"/>
      <c r="H7" s="119"/>
      <c r="I7" s="119"/>
      <c r="J7" s="984"/>
    </row>
    <row r="8" spans="1:10" s="906" customFormat="1" ht="15.6">
      <c r="A8" s="984"/>
      <c r="B8" s="2"/>
      <c r="C8" s="119"/>
      <c r="D8" s="7705" t="str">
        <f>J!D14</f>
        <v>Debt Securities - Government</v>
      </c>
      <c r="E8" s="7706"/>
      <c r="F8" s="7707">
        <f>J!W16</f>
        <v>0</v>
      </c>
      <c r="G8" s="119"/>
      <c r="H8" s="119"/>
      <c r="I8" s="119"/>
      <c r="J8" s="984"/>
    </row>
    <row r="9" spans="1:10" s="906" customFormat="1" ht="15.6">
      <c r="A9" s="984"/>
      <c r="B9" s="2"/>
      <c r="C9" s="119"/>
      <c r="D9" s="6771" t="str">
        <f>J!D17</f>
        <v>Debt Securities - Private</v>
      </c>
      <c r="E9" s="1946"/>
      <c r="F9" s="7708">
        <f>J!W19</f>
        <v>0</v>
      </c>
      <c r="G9" s="119"/>
      <c r="H9" s="119"/>
      <c r="I9" s="119"/>
      <c r="J9" s="984"/>
    </row>
    <row r="10" spans="1:10" s="906" customFormat="1" ht="15.6">
      <c r="A10" s="984"/>
      <c r="B10" s="2"/>
      <c r="C10" s="119"/>
      <c r="D10" s="6771" t="str">
        <f>J!D20</f>
        <v xml:space="preserve">Equity Securities </v>
      </c>
      <c r="E10" s="1946"/>
      <c r="F10" s="7708">
        <f>J!W22</f>
        <v>0</v>
      </c>
      <c r="G10" s="119"/>
      <c r="H10" s="119"/>
      <c r="I10" s="119"/>
      <c r="J10" s="984"/>
    </row>
    <row r="11" spans="1:10" s="906" customFormat="1" ht="15.6">
      <c r="A11" s="984"/>
      <c r="B11" s="2"/>
      <c r="C11" s="119"/>
      <c r="D11" s="6771" t="str">
        <f>J!D23</f>
        <v xml:space="preserve">Mutual Funds </v>
      </c>
      <c r="E11" s="1946"/>
      <c r="F11" s="7708">
        <f>J!W25</f>
        <v>0</v>
      </c>
      <c r="G11" s="119"/>
      <c r="H11" s="119"/>
      <c r="I11" s="119"/>
      <c r="J11" s="984"/>
    </row>
    <row r="12" spans="1:10" s="906" customFormat="1" ht="15.6">
      <c r="A12" s="984"/>
      <c r="B12" s="2"/>
      <c r="C12" s="119"/>
      <c r="D12" s="6771" t="str">
        <f>J!D26</f>
        <v>Unit Investment Trusts</v>
      </c>
      <c r="E12" s="1946"/>
      <c r="F12" s="7708">
        <f>J!W28</f>
        <v>0</v>
      </c>
      <c r="G12" s="119"/>
      <c r="H12" s="119"/>
      <c r="I12" s="119"/>
      <c r="J12" s="984"/>
    </row>
    <row r="13" spans="1:10" s="906" customFormat="1" ht="15.6">
      <c r="A13" s="984"/>
      <c r="B13" s="2"/>
      <c r="C13" s="119"/>
      <c r="D13" s="6771" t="str">
        <f>J!D29</f>
        <v>Real Estate Investment Trusts</v>
      </c>
      <c r="E13" s="1946"/>
      <c r="F13" s="7708">
        <f>J!W31</f>
        <v>0</v>
      </c>
      <c r="G13" s="119"/>
      <c r="H13" s="119"/>
      <c r="I13" s="119"/>
      <c r="J13" s="984"/>
    </row>
    <row r="14" spans="1:10" s="906" customFormat="1" ht="15.6">
      <c r="A14" s="984"/>
      <c r="B14" s="2"/>
      <c r="C14" s="119"/>
      <c r="D14" s="6771" t="str">
        <f>J!D32</f>
        <v>Other Funds</v>
      </c>
      <c r="E14" s="1946"/>
      <c r="F14" s="7708">
        <f>J!W34</f>
        <v>0</v>
      </c>
      <c r="G14" s="119"/>
      <c r="H14" s="119"/>
      <c r="I14" s="119"/>
      <c r="J14" s="984"/>
    </row>
    <row r="15" spans="1:10" s="906" customFormat="1" ht="15.6">
      <c r="A15" s="984"/>
      <c r="B15" s="2"/>
      <c r="C15" s="119"/>
      <c r="D15" s="6771" t="s">
        <v>4688</v>
      </c>
      <c r="E15" s="1946"/>
      <c r="F15" s="7464"/>
      <c r="G15" s="119"/>
      <c r="H15" s="119"/>
      <c r="I15" s="119"/>
      <c r="J15" s="984"/>
    </row>
    <row r="16" spans="1:10" s="906" customFormat="1" ht="15.6">
      <c r="A16" s="984"/>
      <c r="B16" s="2"/>
      <c r="C16" s="119"/>
      <c r="D16" s="6771"/>
      <c r="E16" s="1946" t="s">
        <v>5045</v>
      </c>
      <c r="F16" s="7709">
        <v>0</v>
      </c>
      <c r="G16" s="119"/>
      <c r="H16" s="119"/>
      <c r="I16" s="119"/>
      <c r="J16" s="984"/>
    </row>
    <row r="17" spans="1:10" s="906" customFormat="1" ht="15.6">
      <c r="A17" s="984"/>
      <c r="B17" s="2"/>
      <c r="C17" s="119"/>
      <c r="D17" s="6771"/>
      <c r="E17" s="1946" t="s">
        <v>5046</v>
      </c>
      <c r="F17" s="7709">
        <v>0</v>
      </c>
      <c r="G17" s="119"/>
      <c r="H17" s="119"/>
      <c r="I17" s="119"/>
      <c r="J17" s="984"/>
    </row>
    <row r="18" spans="1:10" s="906" customFormat="1" ht="15.6">
      <c r="A18" s="984"/>
      <c r="B18" s="2"/>
      <c r="C18" s="119"/>
      <c r="D18" s="6771"/>
      <c r="E18" s="1946" t="s">
        <v>5047</v>
      </c>
      <c r="F18" s="7709">
        <v>0</v>
      </c>
      <c r="G18" s="119"/>
      <c r="H18" s="119"/>
      <c r="I18" s="119"/>
      <c r="J18" s="984"/>
    </row>
    <row r="19" spans="1:10" s="906" customFormat="1" ht="15.6">
      <c r="A19" s="984"/>
      <c r="B19" s="2"/>
      <c r="C19" s="119"/>
      <c r="D19" s="6771"/>
      <c r="E19" s="1946" t="s">
        <v>5048</v>
      </c>
      <c r="F19" s="7709">
        <v>0</v>
      </c>
      <c r="G19" s="119"/>
      <c r="H19" s="119"/>
      <c r="I19" s="119"/>
      <c r="J19" s="984"/>
    </row>
    <row r="20" spans="1:10" s="906" customFormat="1" ht="15.6">
      <c r="A20" s="984"/>
      <c r="B20" s="2"/>
      <c r="C20" s="119"/>
      <c r="D20" s="6771"/>
      <c r="E20" s="1946" t="s">
        <v>5049</v>
      </c>
      <c r="F20" s="7709">
        <v>0</v>
      </c>
      <c r="G20" s="119"/>
      <c r="H20" s="119"/>
      <c r="I20" s="119"/>
      <c r="J20" s="984"/>
    </row>
    <row r="21" spans="1:10" s="906" customFormat="1" ht="15.6">
      <c r="A21" s="984"/>
      <c r="B21" s="2"/>
      <c r="C21" s="119"/>
      <c r="D21" s="6771"/>
      <c r="E21" s="1946" t="s">
        <v>5050</v>
      </c>
      <c r="F21" s="7709">
        <v>0</v>
      </c>
      <c r="G21" s="119"/>
      <c r="H21" s="119"/>
      <c r="I21" s="119"/>
      <c r="J21" s="984"/>
    </row>
    <row r="22" spans="1:10" s="906" customFormat="1" ht="15.6">
      <c r="A22" s="984"/>
      <c r="B22" s="2"/>
      <c r="C22" s="119"/>
      <c r="D22" s="6771"/>
      <c r="E22" s="1946" t="s">
        <v>5051</v>
      </c>
      <c r="F22" s="7709">
        <v>0</v>
      </c>
      <c r="G22" s="119"/>
      <c r="H22" s="119"/>
      <c r="I22" s="119"/>
      <c r="J22" s="984"/>
    </row>
    <row r="23" spans="1:10" s="906" customFormat="1" ht="15.6">
      <c r="A23" s="984"/>
      <c r="B23" s="2"/>
      <c r="C23" s="119"/>
      <c r="D23" s="6771"/>
      <c r="E23" s="1946" t="s">
        <v>5052</v>
      </c>
      <c r="F23" s="7709">
        <v>0</v>
      </c>
      <c r="G23" s="119"/>
      <c r="H23" s="119"/>
      <c r="I23" s="119"/>
      <c r="J23" s="984"/>
    </row>
    <row r="24" spans="1:10" s="906" customFormat="1" ht="15.6">
      <c r="A24" s="984"/>
      <c r="B24" s="2"/>
      <c r="C24" s="119"/>
      <c r="D24" s="6771"/>
      <c r="E24" s="1946" t="s">
        <v>5053</v>
      </c>
      <c r="F24" s="7709">
        <v>0</v>
      </c>
      <c r="G24" s="119"/>
      <c r="H24" s="119"/>
      <c r="I24" s="119"/>
      <c r="J24" s="984"/>
    </row>
    <row r="25" spans="1:10" s="906" customFormat="1" ht="15.6">
      <c r="A25" s="984"/>
      <c r="B25" s="2"/>
      <c r="C25" s="119"/>
      <c r="D25" s="6771"/>
      <c r="E25" s="1946" t="s">
        <v>5054</v>
      </c>
      <c r="F25" s="7709">
        <v>0</v>
      </c>
      <c r="G25" s="119"/>
      <c r="H25" s="119"/>
      <c r="I25" s="119"/>
      <c r="J25" s="984"/>
    </row>
    <row r="26" spans="1:10" s="906" customFormat="1" ht="15.6">
      <c r="A26" s="984"/>
      <c r="B26" s="2"/>
      <c r="C26" s="119"/>
      <c r="D26" s="6771"/>
      <c r="E26" s="1946" t="s">
        <v>5055</v>
      </c>
      <c r="F26" s="7709">
        <v>0</v>
      </c>
      <c r="G26" s="119"/>
      <c r="H26" s="119"/>
      <c r="I26" s="119"/>
      <c r="J26" s="984"/>
    </row>
    <row r="27" spans="1:10" s="906" customFormat="1" ht="15.6">
      <c r="A27" s="984"/>
      <c r="B27" s="2"/>
      <c r="C27" s="119"/>
      <c r="D27" s="6771"/>
      <c r="E27" s="1946" t="s">
        <v>5056</v>
      </c>
      <c r="F27" s="7709">
        <v>0</v>
      </c>
      <c r="G27" s="119"/>
      <c r="H27" s="119"/>
      <c r="I27" s="119"/>
      <c r="J27" s="984"/>
    </row>
    <row r="28" spans="1:10" s="906" customFormat="1" ht="15.6">
      <c r="A28" s="984"/>
      <c r="B28" s="2"/>
      <c r="C28" s="119"/>
      <c r="D28" s="6771"/>
      <c r="E28" s="1946" t="s">
        <v>5057</v>
      </c>
      <c r="F28" s="7709">
        <v>0</v>
      </c>
      <c r="G28" s="119"/>
      <c r="H28" s="119"/>
      <c r="I28" s="119"/>
      <c r="J28" s="984"/>
    </row>
    <row r="29" spans="1:10" s="906" customFormat="1" ht="15.6">
      <c r="A29" s="984"/>
      <c r="B29" s="2"/>
      <c r="C29" s="119"/>
      <c r="D29" s="6771"/>
      <c r="E29" s="1946" t="s">
        <v>5058</v>
      </c>
      <c r="F29" s="7709">
        <v>0</v>
      </c>
      <c r="G29" s="119"/>
      <c r="H29" s="119"/>
      <c r="I29" s="119"/>
      <c r="J29" s="984"/>
    </row>
    <row r="30" spans="1:10" s="906" customFormat="1" ht="15.6">
      <c r="A30" s="984"/>
      <c r="B30" s="2"/>
      <c r="C30" s="119"/>
      <c r="D30" s="6771"/>
      <c r="E30" s="1946" t="s">
        <v>5059</v>
      </c>
      <c r="F30" s="7709">
        <v>0</v>
      </c>
      <c r="G30" s="119"/>
      <c r="H30" s="119"/>
      <c r="I30" s="119"/>
      <c r="J30" s="984"/>
    </row>
    <row r="31" spans="1:10" s="906" customFormat="1" ht="15.6">
      <c r="A31" s="984"/>
      <c r="B31" s="2"/>
      <c r="C31" s="119"/>
      <c r="D31" s="6771"/>
      <c r="E31" s="1946" t="s">
        <v>5060</v>
      </c>
      <c r="F31" s="7709">
        <v>0</v>
      </c>
      <c r="G31" s="119"/>
      <c r="H31" s="119"/>
      <c r="I31" s="119"/>
      <c r="J31" s="984"/>
    </row>
    <row r="32" spans="1:10" s="906" customFormat="1" ht="15.6">
      <c r="A32" s="984"/>
      <c r="B32" s="2"/>
      <c r="C32" s="119"/>
      <c r="D32" s="6771"/>
      <c r="E32" s="1946" t="s">
        <v>5061</v>
      </c>
      <c r="F32" s="7709">
        <v>0</v>
      </c>
      <c r="G32" s="119"/>
      <c r="H32" s="119"/>
      <c r="I32" s="119"/>
      <c r="J32" s="984"/>
    </row>
    <row r="33" spans="1:10" s="906" customFormat="1" ht="15.6">
      <c r="A33" s="984"/>
      <c r="B33" s="2"/>
      <c r="C33" s="119"/>
      <c r="D33" s="6771"/>
      <c r="E33" s="1946" t="s">
        <v>5062</v>
      </c>
      <c r="F33" s="7709">
        <v>0</v>
      </c>
      <c r="G33" s="119"/>
      <c r="H33" s="119"/>
      <c r="I33" s="119"/>
      <c r="J33" s="984"/>
    </row>
    <row r="34" spans="1:10" s="906" customFormat="1" ht="15.6">
      <c r="A34" s="984"/>
      <c r="B34" s="2"/>
      <c r="C34" s="119"/>
      <c r="D34" s="6771"/>
      <c r="E34" s="1946" t="s">
        <v>5063</v>
      </c>
      <c r="F34" s="7709">
        <v>0</v>
      </c>
      <c r="G34" s="119"/>
      <c r="H34" s="119"/>
      <c r="I34" s="119"/>
      <c r="J34" s="984"/>
    </row>
    <row r="35" spans="1:10" s="906" customFormat="1" ht="16.2" thickBot="1">
      <c r="A35" s="984"/>
      <c r="B35" s="2"/>
      <c r="C35" s="119"/>
      <c r="D35" s="7710"/>
      <c r="E35" s="7711" t="s">
        <v>5064</v>
      </c>
      <c r="F35" s="2615">
        <v>0</v>
      </c>
      <c r="G35" s="119"/>
      <c r="H35" s="119"/>
      <c r="I35" s="119"/>
      <c r="J35" s="984"/>
    </row>
    <row r="36" spans="1:10" s="906" customFormat="1" ht="16.2" thickBot="1">
      <c r="A36" s="984"/>
      <c r="B36" s="2"/>
      <c r="C36" s="119"/>
      <c r="D36" s="9073" t="s">
        <v>544</v>
      </c>
      <c r="E36" s="9074"/>
      <c r="F36" s="1048">
        <f>SUM(F8:F35)</f>
        <v>0</v>
      </c>
      <c r="G36" s="119"/>
      <c r="H36" s="119"/>
      <c r="I36" s="119"/>
      <c r="J36" s="984"/>
    </row>
    <row r="37" spans="1:10" s="906" customFormat="1" ht="16.2" thickTop="1">
      <c r="A37" s="984"/>
      <c r="B37" s="2"/>
      <c r="C37" s="119"/>
      <c r="D37" s="119"/>
      <c r="E37" s="119"/>
      <c r="F37" s="119"/>
      <c r="G37" s="119"/>
      <c r="H37" s="119"/>
      <c r="I37" s="119"/>
      <c r="J37" s="984"/>
    </row>
    <row r="38" spans="1:10" s="906" customFormat="1" ht="15.6">
      <c r="A38" s="984"/>
      <c r="B38" s="2"/>
      <c r="C38" s="119"/>
      <c r="D38" s="248" t="s">
        <v>5065</v>
      </c>
      <c r="E38" s="119"/>
      <c r="F38" s="1146">
        <f>'Page 3'!L99</f>
        <v>0</v>
      </c>
      <c r="G38" s="119"/>
      <c r="H38" s="119"/>
      <c r="I38" s="119"/>
      <c r="J38" s="984"/>
    </row>
    <row r="39" spans="1:10" s="906" customFormat="1" ht="15.6">
      <c r="A39" s="984"/>
      <c r="B39" s="2"/>
      <c r="C39" s="119"/>
      <c r="D39" s="1158" t="s">
        <v>1003</v>
      </c>
      <c r="E39" s="119"/>
      <c r="F39" s="7712">
        <f>F36-F38</f>
        <v>0</v>
      </c>
      <c r="G39" s="119"/>
      <c r="H39" s="119"/>
      <c r="I39" s="119"/>
      <c r="J39" s="984"/>
    </row>
    <row r="40" spans="1:10" s="906" customFormat="1" ht="15.6">
      <c r="A40" s="984"/>
      <c r="B40" s="2"/>
      <c r="C40" s="119"/>
      <c r="D40" s="119"/>
      <c r="E40" s="119"/>
      <c r="F40" s="119"/>
      <c r="G40" s="119"/>
      <c r="H40" s="119"/>
      <c r="I40" s="119"/>
      <c r="J40" s="984"/>
    </row>
    <row r="41" spans="1:10">
      <c r="A41" s="984"/>
      <c r="B41" s="2"/>
      <c r="C41" s="2"/>
      <c r="D41" s="2"/>
      <c r="E41" s="2"/>
      <c r="F41" s="2"/>
      <c r="G41" s="2"/>
      <c r="H41" s="2"/>
      <c r="I41" s="2"/>
      <c r="J41" s="984"/>
    </row>
    <row r="42" spans="1:10">
      <c r="A42" s="984"/>
      <c r="B42" s="2"/>
      <c r="C42" s="2"/>
      <c r="D42" s="2"/>
      <c r="E42" s="2"/>
      <c r="F42" s="2"/>
      <c r="G42" s="2"/>
      <c r="H42" s="2"/>
      <c r="I42" s="993"/>
      <c r="J42" s="984"/>
    </row>
    <row r="43" spans="1:10">
      <c r="A43" s="984"/>
      <c r="B43" s="984"/>
      <c r="C43" s="984"/>
      <c r="D43" s="984"/>
      <c r="E43" s="984"/>
      <c r="F43" s="984"/>
      <c r="G43" s="984"/>
      <c r="H43" s="984"/>
      <c r="I43" s="984"/>
      <c r="J43" s="984"/>
    </row>
  </sheetData>
  <mergeCells count="5">
    <mergeCell ref="C3:G3"/>
    <mergeCell ref="D4:G4"/>
    <mergeCell ref="D5:G5"/>
    <mergeCell ref="D7:E7"/>
    <mergeCell ref="D36:E36"/>
  </mergeCells>
  <hyperlinks>
    <hyperlink ref="I2" location="Index!C127" display="Index" xr:uid="{F3CF0ED4-3138-4D2C-BB06-ED516D33AD40}"/>
  </hyperlink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92D050"/>
  </sheetPr>
  <dimension ref="A1:L24"/>
  <sheetViews>
    <sheetView zoomScale="80" zoomScaleNormal="80" workbookViewId="0">
      <selection activeCell="D14" sqref="D14"/>
    </sheetView>
  </sheetViews>
  <sheetFormatPr defaultColWidth="0" defaultRowHeight="14.4" zeroHeight="1"/>
  <cols>
    <col min="1" max="1" width="4.33203125" customWidth="1"/>
    <col min="2" max="2" width="9.109375" customWidth="1"/>
    <col min="3" max="3" width="17" style="102" customWidth="1"/>
    <col min="4" max="4" width="14.6640625" style="102" customWidth="1"/>
    <col min="5" max="5" width="28.44140625" style="102" customWidth="1"/>
    <col min="6" max="6" width="27.6640625" style="102" customWidth="1"/>
    <col min="7" max="7" width="25.6640625" style="102" customWidth="1"/>
    <col min="8" max="8" width="33" style="102" customWidth="1"/>
    <col min="9" max="9" width="9.109375" style="102" customWidth="1"/>
    <col min="10" max="10" width="5.5546875" style="102" customWidth="1"/>
    <col min="11" max="12" width="9.109375" style="102" hidden="1" customWidth="1"/>
    <col min="13" max="16384" width="8.88671875" hidden="1"/>
  </cols>
  <sheetData>
    <row r="1" spans="1:10">
      <c r="A1" s="984"/>
      <c r="B1" s="984"/>
      <c r="C1" s="984"/>
      <c r="D1" s="984"/>
      <c r="E1" s="984"/>
      <c r="F1" s="984"/>
      <c r="G1" s="984"/>
      <c r="H1" s="984"/>
      <c r="I1" s="984"/>
      <c r="J1" s="984"/>
    </row>
    <row r="2" spans="1:10" ht="15" thickBot="1">
      <c r="A2" s="984"/>
      <c r="B2" s="144" t="s">
        <v>422</v>
      </c>
      <c r="C2" s="203"/>
      <c r="D2" s="203"/>
      <c r="E2" s="203"/>
      <c r="F2" s="203"/>
      <c r="G2" s="203"/>
      <c r="H2" s="39"/>
      <c r="I2" s="2204" t="s">
        <v>1</v>
      </c>
      <c r="J2" s="984"/>
    </row>
    <row r="3" spans="1:10" ht="16.2" thickBot="1">
      <c r="A3" s="984"/>
      <c r="B3" s="2"/>
      <c r="C3" s="9068" t="s">
        <v>5066</v>
      </c>
      <c r="D3" s="9069"/>
      <c r="E3" s="9069"/>
      <c r="F3" s="9069"/>
      <c r="G3" s="9070"/>
      <c r="H3" s="39"/>
      <c r="I3" s="203"/>
      <c r="J3" s="984"/>
    </row>
    <row r="4" spans="1:10" ht="15.6">
      <c r="A4" s="984"/>
      <c r="B4" s="2"/>
      <c r="C4" s="7703" t="s">
        <v>723</v>
      </c>
      <c r="D4" s="8946" t="str">
        <f>+CJ!D4</f>
        <v>ABC Company</v>
      </c>
      <c r="E4" s="8000"/>
      <c r="F4" s="8000"/>
      <c r="G4" s="8947"/>
      <c r="H4" s="203"/>
      <c r="I4" s="203"/>
      <c r="J4" s="984"/>
    </row>
    <row r="5" spans="1:10" ht="16.2" thickBot="1">
      <c r="A5" s="984"/>
      <c r="B5" s="2"/>
      <c r="C5" s="2614" t="s">
        <v>5044</v>
      </c>
      <c r="D5" s="8375" t="str">
        <f>A!F5</f>
        <v>31 December 202x</v>
      </c>
      <c r="E5" s="8376"/>
      <c r="F5" s="8376"/>
      <c r="G5" s="8377"/>
      <c r="H5" s="203"/>
      <c r="I5" s="203"/>
      <c r="J5" s="984"/>
    </row>
    <row r="6" spans="1:10">
      <c r="A6" s="984"/>
      <c r="B6" s="2"/>
      <c r="C6" s="203"/>
      <c r="D6" s="203"/>
      <c r="E6" s="203"/>
      <c r="F6" s="203"/>
      <c r="G6" s="203"/>
      <c r="H6" s="203"/>
      <c r="I6" s="203"/>
      <c r="J6" s="984"/>
    </row>
    <row r="7" spans="1:10">
      <c r="A7" s="984"/>
      <c r="B7" s="2"/>
      <c r="C7" s="203"/>
      <c r="D7" s="289" t="s">
        <v>5067</v>
      </c>
      <c r="E7" s="203"/>
      <c r="F7" s="203"/>
      <c r="G7" s="203"/>
      <c r="H7" s="203"/>
      <c r="I7" s="203"/>
      <c r="J7" s="984"/>
    </row>
    <row r="8" spans="1:10" ht="15" thickBot="1">
      <c r="A8" s="984"/>
      <c r="B8" s="2"/>
      <c r="C8" s="203"/>
      <c r="D8" s="203"/>
      <c r="E8" s="203"/>
      <c r="F8" s="203"/>
      <c r="G8" s="1208"/>
      <c r="H8" s="1208" t="s">
        <v>5037</v>
      </c>
      <c r="I8" s="203"/>
      <c r="J8" s="984"/>
    </row>
    <row r="9" spans="1:10" ht="16.2" thickBot="1">
      <c r="A9" s="984"/>
      <c r="B9" s="2"/>
      <c r="C9" s="203"/>
      <c r="D9" s="7704" t="s">
        <v>5068</v>
      </c>
      <c r="E9" s="7704" t="s">
        <v>5069</v>
      </c>
      <c r="F9" s="7704" t="s">
        <v>5070</v>
      </c>
      <c r="G9" s="7704" t="s">
        <v>5071</v>
      </c>
      <c r="H9" s="7704" t="s">
        <v>5028</v>
      </c>
      <c r="I9" s="203"/>
      <c r="J9" s="984"/>
    </row>
    <row r="10" spans="1:10">
      <c r="A10" s="984"/>
      <c r="B10" s="2"/>
      <c r="C10" s="2241" t="s">
        <v>5072</v>
      </c>
      <c r="D10" s="1962" t="s">
        <v>4387</v>
      </c>
      <c r="E10" s="7713"/>
      <c r="F10" s="7713"/>
      <c r="G10" s="7713"/>
      <c r="H10" s="7714"/>
      <c r="I10" s="203"/>
      <c r="J10" s="984"/>
    </row>
    <row r="11" spans="1:10">
      <c r="A11" s="984"/>
      <c r="B11" s="2"/>
      <c r="C11" s="203"/>
      <c r="D11" s="7715" t="str">
        <f>IFERROR(D10-1,D10)</f>
        <v>202x</v>
      </c>
      <c r="E11" s="7716"/>
      <c r="F11" s="7716"/>
      <c r="G11" s="7713"/>
      <c r="H11" s="7717"/>
      <c r="I11" s="203"/>
      <c r="J11" s="984"/>
    </row>
    <row r="12" spans="1:10">
      <c r="A12" s="984"/>
      <c r="B12" s="2"/>
      <c r="C12" s="2230" t="s">
        <v>5073</v>
      </c>
      <c r="D12" s="7715" t="str">
        <f t="shared" ref="D12:D19" si="0">IFERROR(D11-1,D11)</f>
        <v>202x</v>
      </c>
      <c r="E12" s="7716"/>
      <c r="F12" s="7716"/>
      <c r="G12" s="7713"/>
      <c r="H12" s="7717"/>
      <c r="I12" s="203"/>
      <c r="J12" s="984"/>
    </row>
    <row r="13" spans="1:10">
      <c r="A13" s="984"/>
      <c r="B13" s="2"/>
      <c r="C13" s="2230" t="s">
        <v>5074</v>
      </c>
      <c r="D13" s="7715" t="str">
        <f t="shared" si="0"/>
        <v>202x</v>
      </c>
      <c r="E13" s="7716"/>
      <c r="F13" s="7716"/>
      <c r="G13" s="7713"/>
      <c r="H13" s="7717"/>
      <c r="I13" s="203"/>
      <c r="J13" s="984"/>
    </row>
    <row r="14" spans="1:10">
      <c r="A14" s="984"/>
      <c r="B14" s="2"/>
      <c r="C14" s="2230" t="s">
        <v>5075</v>
      </c>
      <c r="D14" s="7715" t="str">
        <f t="shared" si="0"/>
        <v>202x</v>
      </c>
      <c r="E14" s="7716"/>
      <c r="F14" s="7716"/>
      <c r="G14" s="7713"/>
      <c r="H14" s="7717"/>
      <c r="I14" s="203"/>
      <c r="J14" s="984"/>
    </row>
    <row r="15" spans="1:10">
      <c r="A15" s="984"/>
      <c r="B15" s="2"/>
      <c r="C15" s="2230" t="s">
        <v>5076</v>
      </c>
      <c r="D15" s="7715" t="str">
        <f t="shared" si="0"/>
        <v>202x</v>
      </c>
      <c r="E15" s="7716"/>
      <c r="F15" s="7716"/>
      <c r="G15" s="7713"/>
      <c r="H15" s="7717"/>
      <c r="I15" s="203"/>
      <c r="J15" s="984"/>
    </row>
    <row r="16" spans="1:10">
      <c r="A16" s="984"/>
      <c r="B16" s="2"/>
      <c r="C16" s="108"/>
      <c r="D16" s="7715" t="str">
        <f t="shared" si="0"/>
        <v>202x</v>
      </c>
      <c r="E16" s="7716"/>
      <c r="F16" s="7716"/>
      <c r="G16" s="7713"/>
      <c r="H16" s="7717"/>
      <c r="I16" s="203"/>
      <c r="J16" s="984"/>
    </row>
    <row r="17" spans="1:10">
      <c r="A17" s="984"/>
      <c r="B17" s="2"/>
      <c r="C17" s="203"/>
      <c r="D17" s="7715" t="str">
        <f t="shared" si="0"/>
        <v>202x</v>
      </c>
      <c r="E17" s="7716"/>
      <c r="F17" s="7716"/>
      <c r="G17" s="7713"/>
      <c r="H17" s="7717"/>
      <c r="I17" s="203"/>
      <c r="J17" s="984"/>
    </row>
    <row r="18" spans="1:10">
      <c r="A18" s="984"/>
      <c r="B18" s="2"/>
      <c r="C18" s="203"/>
      <c r="D18" s="7715" t="str">
        <f t="shared" si="0"/>
        <v>202x</v>
      </c>
      <c r="E18" s="7716"/>
      <c r="F18" s="7716"/>
      <c r="G18" s="7713"/>
      <c r="H18" s="7717"/>
      <c r="I18" s="203"/>
      <c r="J18" s="984"/>
    </row>
    <row r="19" spans="1:10" ht="15" thickBot="1">
      <c r="A19" s="984"/>
      <c r="B19" s="2"/>
      <c r="C19" s="203"/>
      <c r="D19" s="7718" t="str">
        <f t="shared" si="0"/>
        <v>202x</v>
      </c>
      <c r="E19" s="7719"/>
      <c r="F19" s="7719"/>
      <c r="G19" s="7719"/>
      <c r="H19" s="7720"/>
      <c r="I19" s="203"/>
      <c r="J19" s="984"/>
    </row>
    <row r="20" spans="1:10">
      <c r="A20" s="984"/>
      <c r="B20" s="2"/>
      <c r="C20" s="203"/>
      <c r="D20" s="203"/>
      <c r="E20" s="203"/>
      <c r="F20" s="203"/>
      <c r="G20" s="203"/>
      <c r="H20" s="85"/>
      <c r="I20" s="203"/>
      <c r="J20" s="984"/>
    </row>
    <row r="21" spans="1:10">
      <c r="A21" s="984"/>
      <c r="B21" s="2"/>
      <c r="C21" s="1207" t="s">
        <v>5037</v>
      </c>
      <c r="D21" s="203" t="s">
        <v>5077</v>
      </c>
      <c r="E21" s="203"/>
      <c r="F21" s="203"/>
      <c r="G21" s="203"/>
      <c r="H21" s="85"/>
      <c r="I21" s="203"/>
      <c r="J21" s="984"/>
    </row>
    <row r="22" spans="1:10">
      <c r="A22" s="984"/>
      <c r="B22" s="2"/>
      <c r="C22" s="203"/>
      <c r="D22" s="203"/>
      <c r="E22" s="203"/>
      <c r="F22" s="203"/>
      <c r="G22" s="203"/>
      <c r="H22" s="85"/>
      <c r="I22" s="203"/>
      <c r="J22" s="984"/>
    </row>
    <row r="23" spans="1:10">
      <c r="A23" s="984"/>
      <c r="B23" s="2"/>
      <c r="C23" s="203"/>
      <c r="D23" s="203"/>
      <c r="E23" s="203"/>
      <c r="F23" s="203"/>
      <c r="G23" s="203"/>
      <c r="H23" s="85"/>
      <c r="I23" s="203"/>
      <c r="J23" s="984"/>
    </row>
    <row r="24" spans="1:10">
      <c r="A24" s="984"/>
      <c r="B24" s="984"/>
      <c r="C24" s="984"/>
      <c r="D24" s="984"/>
      <c r="E24" s="984"/>
      <c r="F24" s="984"/>
      <c r="G24" s="984"/>
      <c r="H24" s="984"/>
      <c r="I24" s="984"/>
      <c r="J24" s="984"/>
    </row>
  </sheetData>
  <mergeCells count="3">
    <mergeCell ref="C3:G3"/>
    <mergeCell ref="D4:G4"/>
    <mergeCell ref="D5:G5"/>
  </mergeCells>
  <dataValidations count="1">
    <dataValidation type="list" allowBlank="1" showInputMessage="1" showErrorMessage="1" sqref="G10:G19" xr:uid="{C48165A8-9B83-46C8-B379-0E0462E363E5}">
      <formula1>$C$12:$C$15</formula1>
    </dataValidation>
  </dataValidations>
  <hyperlinks>
    <hyperlink ref="I2" location="Index!C127" display="Index" xr:uid="{525BEBD0-7165-4D50-9572-BFA6301F4CA1}"/>
  </hyperlink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92D050"/>
  </sheetPr>
  <dimension ref="A1:J60"/>
  <sheetViews>
    <sheetView topLeftCell="A3" zoomScale="70" zoomScaleNormal="70" workbookViewId="0">
      <selection activeCell="G11" sqref="G11"/>
    </sheetView>
  </sheetViews>
  <sheetFormatPr defaultColWidth="0" defaultRowHeight="14.4" zeroHeight="1"/>
  <cols>
    <col min="1" max="1" width="4.33203125" customWidth="1"/>
    <col min="2" max="2" width="9.109375" customWidth="1"/>
    <col min="3" max="3" width="26.44140625" bestFit="1" customWidth="1"/>
    <col min="4" max="4" width="58.6640625" bestFit="1" customWidth="1"/>
    <col min="5" max="5" width="23.6640625" customWidth="1"/>
    <col min="6" max="6" width="9.33203125" customWidth="1"/>
    <col min="7" max="9" width="8.88671875" customWidth="1"/>
    <col min="10" max="10" width="3.33203125" customWidth="1"/>
    <col min="11" max="16384" width="8.88671875" hidden="1"/>
  </cols>
  <sheetData>
    <row r="1" spans="1:10">
      <c r="A1" s="984"/>
      <c r="B1" s="984"/>
      <c r="C1" s="984"/>
      <c r="D1" s="984"/>
      <c r="E1" s="984"/>
      <c r="F1" s="984"/>
      <c r="G1" s="984"/>
      <c r="H1" s="984"/>
      <c r="I1" s="984"/>
      <c r="J1" s="984"/>
    </row>
    <row r="2" spans="1:10" ht="15" thickBot="1">
      <c r="A2" s="984"/>
      <c r="B2" s="144" t="s">
        <v>425</v>
      </c>
      <c r="C2" s="2"/>
      <c r="D2" s="2"/>
      <c r="E2" s="2"/>
      <c r="F2" s="2"/>
      <c r="G2" s="2"/>
      <c r="H2" s="39"/>
      <c r="I2" s="2204" t="s">
        <v>1</v>
      </c>
      <c r="J2" s="984"/>
    </row>
    <row r="3" spans="1:10" ht="16.2" thickBot="1">
      <c r="A3" s="984"/>
      <c r="B3" s="2"/>
      <c r="C3" s="9068" t="s">
        <v>5078</v>
      </c>
      <c r="D3" s="9069"/>
      <c r="E3" s="9069"/>
      <c r="F3" s="9069"/>
      <c r="G3" s="9070"/>
      <c r="H3" s="39"/>
      <c r="J3" s="984"/>
    </row>
    <row r="4" spans="1:10" ht="15.6">
      <c r="A4" s="984"/>
      <c r="B4" s="2"/>
      <c r="C4" s="7703" t="s">
        <v>723</v>
      </c>
      <c r="D4" s="8946" t="str">
        <f>CK!D4:G4</f>
        <v>ABC Company</v>
      </c>
      <c r="E4" s="8000"/>
      <c r="F4" s="8000"/>
      <c r="G4" s="8947"/>
      <c r="H4" s="2"/>
      <c r="I4" s="2"/>
      <c r="J4" s="984"/>
    </row>
    <row r="5" spans="1:10" ht="16.2" thickBot="1">
      <c r="A5" s="984"/>
      <c r="B5" s="2"/>
      <c r="C5" s="2614" t="s">
        <v>5044</v>
      </c>
      <c r="D5" s="8375" t="str">
        <f>A!F5</f>
        <v>31 December 202x</v>
      </c>
      <c r="E5" s="8376"/>
      <c r="F5" s="8376"/>
      <c r="G5" s="8377"/>
      <c r="H5" s="2"/>
      <c r="I5" s="2"/>
      <c r="J5" s="984"/>
    </row>
    <row r="6" spans="1:10">
      <c r="A6" s="984"/>
      <c r="B6" s="2"/>
      <c r="C6" s="2"/>
      <c r="D6" s="2"/>
      <c r="E6" s="2"/>
      <c r="F6" s="2"/>
      <c r="G6" s="2"/>
      <c r="H6" s="2"/>
      <c r="I6" s="2"/>
      <c r="J6" s="984"/>
    </row>
    <row r="7" spans="1:10">
      <c r="A7" s="984"/>
      <c r="B7" s="2"/>
      <c r="C7" s="2"/>
      <c r="D7" s="2"/>
      <c r="E7" s="2"/>
      <c r="F7" s="2"/>
      <c r="G7" s="2"/>
      <c r="H7" s="2"/>
      <c r="I7" s="2"/>
      <c r="J7" s="984"/>
    </row>
    <row r="8" spans="1:10" ht="15" thickBot="1">
      <c r="A8" s="984"/>
      <c r="B8" s="2"/>
      <c r="C8" s="2"/>
      <c r="D8" s="2"/>
      <c r="E8" s="2"/>
      <c r="F8" s="2"/>
      <c r="G8" s="2"/>
      <c r="H8" s="2"/>
      <c r="I8" s="2"/>
      <c r="J8" s="984"/>
    </row>
    <row r="9" spans="1:10" ht="16.5" customHeight="1">
      <c r="A9" s="984"/>
      <c r="B9" s="2"/>
      <c r="C9" s="9077" t="s">
        <v>489</v>
      </c>
      <c r="D9" s="9077" t="s">
        <v>5079</v>
      </c>
      <c r="E9" s="9077" t="s">
        <v>5080</v>
      </c>
      <c r="F9" s="2"/>
      <c r="G9" s="2"/>
      <c r="H9" s="2"/>
      <c r="I9" s="2"/>
      <c r="J9" s="984"/>
    </row>
    <row r="10" spans="1:10" ht="15" thickBot="1">
      <c r="A10" s="984"/>
      <c r="B10" s="2"/>
      <c r="C10" s="9078"/>
      <c r="D10" s="9078"/>
      <c r="E10" s="9078"/>
      <c r="F10" s="2"/>
      <c r="G10" s="2"/>
      <c r="H10" s="2"/>
      <c r="I10" s="2"/>
      <c r="J10" s="984"/>
    </row>
    <row r="11" spans="1:10">
      <c r="A11" s="984"/>
      <c r="B11" s="2"/>
      <c r="C11" s="7721"/>
      <c r="D11" s="7721"/>
      <c r="E11" s="7721" t="s">
        <v>5081</v>
      </c>
      <c r="F11" s="2"/>
      <c r="G11" s="2"/>
      <c r="H11" s="2"/>
      <c r="I11" s="2"/>
      <c r="J11" s="984"/>
    </row>
    <row r="12" spans="1:10">
      <c r="A12" s="984"/>
      <c r="B12" s="2"/>
      <c r="C12" s="7721"/>
      <c r="D12" s="7721"/>
      <c r="E12" s="7721" t="s">
        <v>5082</v>
      </c>
      <c r="F12" s="2"/>
      <c r="G12" s="2"/>
      <c r="H12" s="2"/>
      <c r="I12" s="2"/>
      <c r="J12" s="984"/>
    </row>
    <row r="13" spans="1:10">
      <c r="A13" s="984"/>
      <c r="B13" s="2"/>
      <c r="C13" s="7721"/>
      <c r="D13" s="7721"/>
      <c r="E13" s="7721" t="s">
        <v>5083</v>
      </c>
      <c r="F13" s="2"/>
      <c r="G13" s="2"/>
      <c r="H13" s="2"/>
      <c r="I13" s="2"/>
      <c r="J13" s="984"/>
    </row>
    <row r="14" spans="1:10">
      <c r="A14" s="984"/>
      <c r="B14" s="2"/>
      <c r="C14" s="7721"/>
      <c r="D14" s="7721"/>
      <c r="E14" s="7721" t="s">
        <v>5083</v>
      </c>
      <c r="F14" s="2"/>
      <c r="G14" s="2"/>
      <c r="H14" s="2"/>
      <c r="I14" s="2"/>
      <c r="J14" s="984"/>
    </row>
    <row r="15" spans="1:10">
      <c r="A15" s="984"/>
      <c r="B15" s="2"/>
      <c r="C15" s="7721"/>
      <c r="D15" s="7721"/>
      <c r="E15" s="7721" t="s">
        <v>5083</v>
      </c>
      <c r="F15" s="2"/>
      <c r="G15" s="2"/>
      <c r="H15" s="2"/>
      <c r="I15" s="2"/>
      <c r="J15" s="984"/>
    </row>
    <row r="16" spans="1:10">
      <c r="A16" s="984"/>
      <c r="B16" s="2"/>
      <c r="C16" s="7721"/>
      <c r="D16" s="7722"/>
      <c r="E16" s="7721" t="s">
        <v>5083</v>
      </c>
      <c r="F16" s="2"/>
      <c r="G16" s="2"/>
      <c r="H16" s="2"/>
      <c r="I16" s="2"/>
      <c r="J16" s="984"/>
    </row>
    <row r="17" spans="1:10">
      <c r="A17" s="984"/>
      <c r="B17" s="2"/>
      <c r="C17" s="7721"/>
      <c r="D17" s="7721"/>
      <c r="E17" s="7721" t="s">
        <v>5084</v>
      </c>
      <c r="F17" s="2"/>
      <c r="G17" s="2"/>
      <c r="H17" s="2"/>
      <c r="I17" s="2"/>
      <c r="J17" s="984"/>
    </row>
    <row r="18" spans="1:10">
      <c r="A18" s="984"/>
      <c r="B18" s="2"/>
      <c r="C18" s="7721"/>
      <c r="D18" s="7721"/>
      <c r="E18" s="7721" t="s">
        <v>5084</v>
      </c>
      <c r="F18" s="2"/>
      <c r="G18" s="2"/>
      <c r="H18" s="2"/>
      <c r="I18" s="2"/>
      <c r="J18" s="984"/>
    </row>
    <row r="19" spans="1:10">
      <c r="A19" s="984"/>
      <c r="B19" s="2"/>
      <c r="C19" s="7721"/>
      <c r="D19" s="7721"/>
      <c r="E19" s="7721" t="s">
        <v>5085</v>
      </c>
      <c r="F19" s="2"/>
      <c r="G19" s="2"/>
      <c r="H19" s="2"/>
      <c r="I19" s="2"/>
      <c r="J19" s="984"/>
    </row>
    <row r="20" spans="1:10">
      <c r="A20" s="984"/>
      <c r="B20" s="2"/>
      <c r="C20" s="7721"/>
      <c r="D20" s="7721"/>
      <c r="E20" s="7721" t="s">
        <v>5085</v>
      </c>
      <c r="F20" s="2"/>
      <c r="G20" s="2"/>
      <c r="H20" s="2"/>
      <c r="I20" s="2"/>
      <c r="J20" s="984"/>
    </row>
    <row r="21" spans="1:10">
      <c r="A21" s="984"/>
      <c r="B21" s="2"/>
      <c r="C21" s="2"/>
      <c r="D21" s="2"/>
      <c r="E21" s="2"/>
      <c r="F21" s="2"/>
      <c r="G21" s="2"/>
      <c r="H21" s="2"/>
      <c r="I21" s="2"/>
      <c r="J21" s="984"/>
    </row>
    <row r="22" spans="1:10">
      <c r="A22" s="984"/>
      <c r="B22" s="2"/>
      <c r="C22" s="2"/>
      <c r="D22" s="2"/>
      <c r="E22" s="2"/>
      <c r="F22" s="2"/>
      <c r="G22" s="2"/>
      <c r="H22" s="2"/>
      <c r="I22" s="2"/>
      <c r="J22" s="984"/>
    </row>
    <row r="23" spans="1:10" ht="15" thickBot="1">
      <c r="A23" s="984"/>
      <c r="B23" s="2"/>
      <c r="C23" s="2"/>
      <c r="D23" s="2"/>
      <c r="E23" s="2"/>
      <c r="F23" s="2"/>
      <c r="G23" s="2"/>
      <c r="H23" s="2"/>
      <c r="I23" s="2"/>
      <c r="J23" s="984"/>
    </row>
    <row r="24" spans="1:10" ht="15.6">
      <c r="A24" s="984"/>
      <c r="B24" s="2"/>
      <c r="C24" s="9075" t="s">
        <v>5086</v>
      </c>
      <c r="D24" s="9076"/>
      <c r="E24" s="2"/>
      <c r="F24" s="2"/>
      <c r="G24" s="2"/>
      <c r="H24" s="2"/>
      <c r="I24" s="2"/>
      <c r="J24" s="984"/>
    </row>
    <row r="25" spans="1:10">
      <c r="A25" s="984"/>
      <c r="B25" s="2"/>
      <c r="C25" s="7723" t="s">
        <v>5087</v>
      </c>
      <c r="D25" s="1947"/>
      <c r="E25" s="2"/>
      <c r="F25" s="2"/>
      <c r="G25" s="2"/>
      <c r="H25" s="2"/>
      <c r="I25" s="2"/>
      <c r="J25" s="984"/>
    </row>
    <row r="26" spans="1:10">
      <c r="A26" s="984"/>
      <c r="B26" s="2"/>
      <c r="C26" s="7724"/>
      <c r="D26" s="1947"/>
      <c r="E26" s="2"/>
      <c r="F26" s="2"/>
      <c r="G26" s="2"/>
      <c r="H26" s="2"/>
      <c r="I26" s="2"/>
      <c r="J26" s="984"/>
    </row>
    <row r="27" spans="1:10">
      <c r="A27" s="984"/>
      <c r="B27" s="2"/>
      <c r="C27" s="7723" t="s">
        <v>5088</v>
      </c>
      <c r="D27" s="1947"/>
      <c r="E27" s="2"/>
      <c r="F27" s="2"/>
      <c r="G27" s="2"/>
      <c r="H27" s="2"/>
      <c r="I27" s="2"/>
      <c r="J27" s="984"/>
    </row>
    <row r="28" spans="1:10">
      <c r="A28" s="984"/>
      <c r="B28" s="2"/>
      <c r="C28" s="7724"/>
      <c r="D28" s="1947"/>
      <c r="E28" s="2"/>
      <c r="F28" s="2"/>
      <c r="G28" s="2"/>
      <c r="H28" s="2"/>
      <c r="I28" s="2"/>
      <c r="J28" s="984"/>
    </row>
    <row r="29" spans="1:10">
      <c r="A29" s="984"/>
      <c r="B29" s="2"/>
      <c r="C29" s="7724"/>
      <c r="D29" s="1947"/>
      <c r="E29" s="2"/>
      <c r="F29" s="2"/>
      <c r="G29" s="2"/>
      <c r="H29" s="2"/>
      <c r="I29" s="2"/>
      <c r="J29" s="984"/>
    </row>
    <row r="30" spans="1:10" ht="15" thickBot="1">
      <c r="A30" s="984"/>
      <c r="B30" s="2"/>
      <c r="C30" s="7725"/>
      <c r="D30" s="7726"/>
      <c r="E30" s="2"/>
      <c r="F30" s="2"/>
      <c r="G30" s="2"/>
      <c r="H30" s="2"/>
      <c r="I30" s="2"/>
      <c r="J30" s="984"/>
    </row>
    <row r="31" spans="1:10" ht="15" thickBot="1">
      <c r="A31" s="984"/>
      <c r="B31" s="2"/>
      <c r="C31" s="2"/>
      <c r="D31" s="2"/>
      <c r="E31" s="2"/>
      <c r="F31" s="2"/>
      <c r="G31" s="2"/>
      <c r="H31" s="2"/>
      <c r="I31" s="2"/>
      <c r="J31" s="984"/>
    </row>
    <row r="32" spans="1:10" ht="15.6">
      <c r="A32" s="984"/>
      <c r="B32" s="2"/>
      <c r="C32" s="9075" t="s">
        <v>5089</v>
      </c>
      <c r="D32" s="9076"/>
      <c r="E32" s="2"/>
      <c r="F32" s="2"/>
      <c r="G32" s="2"/>
      <c r="H32" s="2"/>
      <c r="I32" s="2"/>
      <c r="J32" s="984"/>
    </row>
    <row r="33" spans="1:10">
      <c r="A33" s="984"/>
      <c r="B33" s="2"/>
      <c r="C33" s="7723" t="s">
        <v>5087</v>
      </c>
      <c r="D33" s="1947"/>
      <c r="E33" s="2"/>
      <c r="F33" s="2"/>
      <c r="G33" s="2"/>
      <c r="H33" s="2"/>
      <c r="I33" s="2"/>
      <c r="J33" s="984"/>
    </row>
    <row r="34" spans="1:10">
      <c r="A34" s="984"/>
      <c r="B34" s="2"/>
      <c r="C34" s="7724"/>
      <c r="D34" s="1947"/>
      <c r="E34" s="2"/>
      <c r="F34" s="2"/>
      <c r="G34" s="2"/>
      <c r="H34" s="2"/>
      <c r="I34" s="2"/>
      <c r="J34" s="984"/>
    </row>
    <row r="35" spans="1:10">
      <c r="A35" s="984"/>
      <c r="B35" s="2"/>
      <c r="C35" s="7723" t="s">
        <v>5088</v>
      </c>
      <c r="D35" s="1947"/>
      <c r="E35" s="2"/>
      <c r="F35" s="2"/>
      <c r="G35" s="2"/>
      <c r="H35" s="2"/>
      <c r="I35" s="2"/>
      <c r="J35" s="984"/>
    </row>
    <row r="36" spans="1:10">
      <c r="A36" s="984"/>
      <c r="B36" s="2"/>
      <c r="C36" s="7724"/>
      <c r="D36" s="1947"/>
      <c r="E36" s="2"/>
      <c r="F36" s="2"/>
      <c r="G36" s="2"/>
      <c r="H36" s="2"/>
      <c r="I36" s="2"/>
      <c r="J36" s="984"/>
    </row>
    <row r="37" spans="1:10">
      <c r="A37" s="984"/>
      <c r="B37" s="2"/>
      <c r="C37" s="7724"/>
      <c r="D37" s="1947"/>
      <c r="E37" s="2"/>
      <c r="F37" s="2"/>
      <c r="G37" s="2"/>
      <c r="H37" s="2"/>
      <c r="I37" s="2"/>
      <c r="J37" s="984"/>
    </row>
    <row r="38" spans="1:10" ht="15" thickBot="1">
      <c r="A38" s="984"/>
      <c r="B38" s="2"/>
      <c r="C38" s="7725"/>
      <c r="D38" s="7726"/>
      <c r="E38" s="2"/>
      <c r="F38" s="2"/>
      <c r="G38" s="2"/>
      <c r="H38" s="2"/>
      <c r="I38" s="2"/>
      <c r="J38" s="984"/>
    </row>
    <row r="39" spans="1:10" ht="15" thickBot="1">
      <c r="A39" s="984"/>
      <c r="B39" s="2"/>
      <c r="C39" s="2"/>
      <c r="D39" s="2"/>
      <c r="E39" s="2"/>
      <c r="F39" s="2"/>
      <c r="G39" s="2"/>
      <c r="H39" s="2"/>
      <c r="I39" s="2"/>
      <c r="J39" s="984"/>
    </row>
    <row r="40" spans="1:10" ht="15.6">
      <c r="A40" s="984"/>
      <c r="B40" s="2"/>
      <c r="C40" s="9075" t="s">
        <v>5090</v>
      </c>
      <c r="D40" s="9076"/>
      <c r="E40" s="2"/>
      <c r="F40" s="2"/>
      <c r="G40" s="2"/>
      <c r="H40" s="2"/>
      <c r="I40" s="2"/>
      <c r="J40" s="984"/>
    </row>
    <row r="41" spans="1:10">
      <c r="A41" s="984"/>
      <c r="B41" s="2"/>
      <c r="C41" s="7723" t="s">
        <v>5087</v>
      </c>
      <c r="D41" s="1947"/>
      <c r="E41" s="2"/>
      <c r="F41" s="2"/>
      <c r="G41" s="2"/>
      <c r="H41" s="2"/>
      <c r="I41" s="2"/>
      <c r="J41" s="984"/>
    </row>
    <row r="42" spans="1:10">
      <c r="A42" s="984"/>
      <c r="B42" s="2"/>
      <c r="C42" s="7724"/>
      <c r="D42" s="1947"/>
      <c r="E42" s="2"/>
      <c r="F42" s="2"/>
      <c r="G42" s="2"/>
      <c r="H42" s="2"/>
      <c r="I42" s="2"/>
      <c r="J42" s="984"/>
    </row>
    <row r="43" spans="1:10">
      <c r="A43" s="984"/>
      <c r="B43" s="2"/>
      <c r="C43" s="7723" t="s">
        <v>5088</v>
      </c>
      <c r="D43" s="1947"/>
      <c r="E43" s="2"/>
      <c r="F43" s="2"/>
      <c r="G43" s="2"/>
      <c r="H43" s="2"/>
      <c r="I43" s="2"/>
      <c r="J43" s="984"/>
    </row>
    <row r="44" spans="1:10">
      <c r="A44" s="984"/>
      <c r="B44" s="2"/>
      <c r="C44" s="7724"/>
      <c r="D44" s="1947"/>
      <c r="E44" s="2"/>
      <c r="F44" s="2"/>
      <c r="G44" s="2"/>
      <c r="H44" s="2"/>
      <c r="I44" s="2"/>
      <c r="J44" s="984"/>
    </row>
    <row r="45" spans="1:10">
      <c r="A45" s="984"/>
      <c r="B45" s="2"/>
      <c r="C45" s="7724"/>
      <c r="D45" s="1947"/>
      <c r="E45" s="2"/>
      <c r="F45" s="2"/>
      <c r="G45" s="2"/>
      <c r="H45" s="2"/>
      <c r="I45" s="2"/>
      <c r="J45" s="984"/>
    </row>
    <row r="46" spans="1:10" ht="15" thickBot="1">
      <c r="A46" s="984"/>
      <c r="B46" s="2"/>
      <c r="C46" s="7725"/>
      <c r="D46" s="7726"/>
      <c r="E46" s="2"/>
      <c r="F46" s="2"/>
      <c r="G46" s="2"/>
      <c r="H46" s="2"/>
      <c r="I46" s="2"/>
      <c r="J46" s="984"/>
    </row>
    <row r="47" spans="1:10" ht="15" thickBot="1">
      <c r="A47" s="984"/>
      <c r="B47" s="2"/>
      <c r="C47" s="2"/>
      <c r="D47" s="2"/>
      <c r="E47" s="2"/>
      <c r="F47" s="2"/>
      <c r="G47" s="2"/>
      <c r="H47" s="2"/>
      <c r="I47" s="2"/>
      <c r="J47" s="984"/>
    </row>
    <row r="48" spans="1:10" ht="15.6">
      <c r="A48" s="984"/>
      <c r="B48" s="2"/>
      <c r="C48" s="9075" t="s">
        <v>5091</v>
      </c>
      <c r="D48" s="9076"/>
      <c r="E48" s="2"/>
      <c r="F48" s="2"/>
      <c r="G48" s="2"/>
      <c r="H48" s="2"/>
      <c r="I48" s="2"/>
      <c r="J48" s="984"/>
    </row>
    <row r="49" spans="1:10">
      <c r="A49" s="984"/>
      <c r="B49" s="2"/>
      <c r="C49" s="7723" t="s">
        <v>5087</v>
      </c>
      <c r="D49" s="1947"/>
      <c r="E49" s="2"/>
      <c r="F49" s="2"/>
      <c r="G49" s="2"/>
      <c r="H49" s="2"/>
      <c r="I49" s="2"/>
      <c r="J49" s="984"/>
    </row>
    <row r="50" spans="1:10">
      <c r="A50" s="984"/>
      <c r="B50" s="2"/>
      <c r="C50" s="7724"/>
      <c r="D50" s="1947"/>
      <c r="E50" s="2"/>
      <c r="F50" s="2"/>
      <c r="G50" s="2"/>
      <c r="H50" s="2"/>
      <c r="I50" s="2"/>
      <c r="J50" s="984"/>
    </row>
    <row r="51" spans="1:10">
      <c r="A51" s="984"/>
      <c r="B51" s="2"/>
      <c r="C51" s="7723" t="s">
        <v>5088</v>
      </c>
      <c r="D51" s="1947"/>
      <c r="E51" s="2"/>
      <c r="F51" s="2"/>
      <c r="G51" s="2"/>
      <c r="H51" s="2"/>
      <c r="I51" s="2"/>
      <c r="J51" s="984"/>
    </row>
    <row r="52" spans="1:10">
      <c r="A52" s="984"/>
      <c r="B52" s="2"/>
      <c r="C52" s="7724"/>
      <c r="D52" s="1947"/>
      <c r="E52" s="2"/>
      <c r="F52" s="2"/>
      <c r="G52" s="2"/>
      <c r="H52" s="2"/>
      <c r="I52" s="2"/>
      <c r="J52" s="984"/>
    </row>
    <row r="53" spans="1:10">
      <c r="A53" s="984"/>
      <c r="B53" s="2"/>
      <c r="C53" s="7724"/>
      <c r="D53" s="1947"/>
      <c r="E53" s="2"/>
      <c r="F53" s="2"/>
      <c r="G53" s="2"/>
      <c r="H53" s="2"/>
      <c r="I53" s="2"/>
      <c r="J53" s="984"/>
    </row>
    <row r="54" spans="1:10" ht="15" thickBot="1">
      <c r="A54" s="984"/>
      <c r="B54" s="2"/>
      <c r="C54" s="7725"/>
      <c r="D54" s="7726"/>
      <c r="E54" s="2"/>
      <c r="F54" s="2"/>
      <c r="G54" s="2"/>
      <c r="H54" s="2"/>
      <c r="I54" s="2"/>
      <c r="J54" s="984"/>
    </row>
    <row r="55" spans="1:10">
      <c r="A55" s="984"/>
      <c r="B55" s="2"/>
      <c r="C55" s="2"/>
      <c r="D55" s="2"/>
      <c r="E55" s="2"/>
      <c r="F55" s="2"/>
      <c r="G55" s="2"/>
      <c r="H55" s="2"/>
      <c r="I55" s="2"/>
      <c r="J55" s="984"/>
    </row>
    <row r="56" spans="1:10">
      <c r="A56" s="984"/>
      <c r="B56" s="2"/>
      <c r="C56" s="2"/>
      <c r="D56" s="2"/>
      <c r="E56" s="2"/>
      <c r="F56" s="2"/>
      <c r="G56" s="2"/>
      <c r="H56" s="2"/>
      <c r="I56" s="2"/>
      <c r="J56" s="984"/>
    </row>
    <row r="57" spans="1:10">
      <c r="A57" s="984"/>
      <c r="B57" s="2"/>
      <c r="C57" s="2"/>
      <c r="D57" s="2"/>
      <c r="E57" s="738"/>
      <c r="F57" s="2"/>
      <c r="G57" s="2"/>
      <c r="H57" s="2"/>
      <c r="I57" s="2"/>
      <c r="J57" s="984"/>
    </row>
    <row r="58" spans="1:10">
      <c r="A58" s="984"/>
      <c r="B58" s="2"/>
      <c r="C58" s="2"/>
      <c r="D58" s="2"/>
      <c r="E58" s="2"/>
      <c r="F58" s="2"/>
      <c r="G58" s="2"/>
      <c r="H58" s="2"/>
      <c r="I58" s="2"/>
      <c r="J58" s="984"/>
    </row>
    <row r="59" spans="1:10">
      <c r="A59" s="984"/>
      <c r="B59" s="984"/>
      <c r="C59" s="984"/>
      <c r="D59" s="984"/>
      <c r="E59" s="984"/>
      <c r="F59" s="984"/>
      <c r="G59" s="984"/>
      <c r="H59" s="984"/>
      <c r="I59" s="984"/>
      <c r="J59" s="984"/>
    </row>
    <row r="60" spans="1:10">
      <c r="A60" s="984"/>
      <c r="B60" s="984"/>
      <c r="C60" s="984"/>
      <c r="D60" s="984"/>
      <c r="E60" s="984"/>
      <c r="F60" s="984"/>
      <c r="G60" s="984"/>
      <c r="H60" s="984"/>
      <c r="I60" s="984"/>
      <c r="J60" s="984"/>
    </row>
  </sheetData>
  <mergeCells count="10">
    <mergeCell ref="C24:D24"/>
    <mergeCell ref="C32:D32"/>
    <mergeCell ref="C40:D40"/>
    <mergeCell ref="C48:D48"/>
    <mergeCell ref="C3:G3"/>
    <mergeCell ref="D4:G4"/>
    <mergeCell ref="D5:G5"/>
    <mergeCell ref="C9:C10"/>
    <mergeCell ref="D9:D10"/>
    <mergeCell ref="E9:E10"/>
  </mergeCells>
  <hyperlinks>
    <hyperlink ref="I2" location="Index!C127" display="Index" xr:uid="{B7579E06-73B1-44BE-8028-963901A8CDE5}"/>
  </hyperlink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FF0000"/>
  </sheetPr>
  <dimension ref="A1:AR86"/>
  <sheetViews>
    <sheetView workbookViewId="0">
      <selection activeCell="F14" sqref="F14"/>
    </sheetView>
  </sheetViews>
  <sheetFormatPr defaultColWidth="0" defaultRowHeight="15.6" zeroHeight="1"/>
  <cols>
    <col min="1" max="2" width="9.109375" style="1054" customWidth="1"/>
    <col min="3" max="3" width="4.44140625" style="1054" customWidth="1"/>
    <col min="4" max="5" width="26" style="1054" customWidth="1"/>
    <col min="6" max="6" width="25" style="1054" bestFit="1" customWidth="1"/>
    <col min="7" max="7" width="19.88671875" style="1055" bestFit="1" customWidth="1"/>
    <col min="8" max="8" width="17.88671875" style="1054" customWidth="1"/>
    <col min="9" max="11" width="9.109375" style="1054" customWidth="1"/>
    <col min="12" max="44" width="0" style="1054" hidden="1" customWidth="1"/>
    <col min="45" max="16384" width="9.109375" style="1054" hidden="1"/>
  </cols>
  <sheetData>
    <row r="1" spans="1:11">
      <c r="A1" s="726"/>
      <c r="B1" s="726"/>
      <c r="C1" s="726"/>
      <c r="D1" s="726"/>
      <c r="E1" s="726"/>
      <c r="F1" s="726"/>
      <c r="G1" s="740"/>
      <c r="H1" s="726"/>
      <c r="I1" s="726"/>
      <c r="J1" s="726"/>
      <c r="K1" s="726"/>
    </row>
    <row r="2" spans="1:11" ht="16.2" thickBot="1">
      <c r="A2" s="726"/>
      <c r="B2" s="724"/>
      <c r="C2" s="724"/>
      <c r="D2" s="724"/>
      <c r="E2" s="724"/>
      <c r="F2" s="724"/>
      <c r="G2" s="725"/>
      <c r="H2" s="724"/>
      <c r="I2" s="724"/>
      <c r="J2" s="726"/>
      <c r="K2" s="726"/>
    </row>
    <row r="3" spans="1:11" s="1057" customFormat="1" ht="16.2" thickBot="1">
      <c r="A3" s="730"/>
      <c r="B3" s="727"/>
      <c r="C3" s="7727" t="s">
        <v>5092</v>
      </c>
      <c r="D3" s="7728"/>
      <c r="E3" s="7728"/>
      <c r="F3" s="7728"/>
      <c r="G3" s="7729"/>
      <c r="H3" s="728"/>
      <c r="I3" s="39" t="s">
        <v>5093</v>
      </c>
      <c r="J3" s="730"/>
      <c r="K3" s="730"/>
    </row>
    <row r="4" spans="1:11" s="1057" customFormat="1">
      <c r="A4" s="730"/>
      <c r="B4" s="727"/>
      <c r="C4" s="9083" t="s">
        <v>723</v>
      </c>
      <c r="D4" s="9084"/>
      <c r="E4" s="7730" t="str">
        <f>B.1!F4</f>
        <v>ABC Company</v>
      </c>
      <c r="F4" s="1241"/>
      <c r="G4" s="1948"/>
      <c r="H4" s="728"/>
      <c r="I4" s="727"/>
      <c r="J4" s="730"/>
      <c r="K4" s="730"/>
    </row>
    <row r="5" spans="1:11" s="1057" customFormat="1" ht="16.2" thickBot="1">
      <c r="A5" s="730"/>
      <c r="B5" s="727"/>
      <c r="C5" s="9083" t="s">
        <v>724</v>
      </c>
      <c r="D5" s="9084"/>
      <c r="E5" s="4578" t="str">
        <f>B.1!F5</f>
        <v>31 December 202x</v>
      </c>
      <c r="F5" s="4579"/>
      <c r="G5" s="4580"/>
      <c r="H5" s="728"/>
      <c r="I5" s="727"/>
      <c r="J5" s="730"/>
      <c r="K5" s="730"/>
    </row>
    <row r="6" spans="1:11" ht="16.2" thickBot="1">
      <c r="A6" s="726"/>
      <c r="B6" s="724"/>
      <c r="C6" s="724"/>
      <c r="D6" s="724"/>
      <c r="E6" s="724"/>
      <c r="F6" s="724"/>
      <c r="G6" s="725"/>
      <c r="H6" s="724"/>
      <c r="I6" s="724"/>
      <c r="J6" s="726"/>
      <c r="K6" s="726"/>
    </row>
    <row r="7" spans="1:11" s="1058" customFormat="1" ht="40.5" customHeight="1">
      <c r="A7" s="732"/>
      <c r="B7" s="731"/>
      <c r="C7" s="9081" t="s">
        <v>5094</v>
      </c>
      <c r="D7" s="9082"/>
      <c r="E7" s="7731" t="s">
        <v>5095</v>
      </c>
      <c r="F7" s="7731" t="s">
        <v>5096</v>
      </c>
      <c r="G7" s="7731" t="s">
        <v>5097</v>
      </c>
      <c r="H7" s="7732" t="s">
        <v>4386</v>
      </c>
      <c r="I7" s="731"/>
      <c r="J7" s="732"/>
      <c r="K7" s="732"/>
    </row>
    <row r="8" spans="1:11" s="1058" customFormat="1" ht="16.5" customHeight="1">
      <c r="A8" s="732"/>
      <c r="B8" s="731"/>
      <c r="C8" s="9079" t="s">
        <v>734</v>
      </c>
      <c r="D8" s="9080"/>
      <c r="E8" s="7733" t="s">
        <v>735</v>
      </c>
      <c r="F8" s="7733" t="s">
        <v>736</v>
      </c>
      <c r="G8" s="7733" t="s">
        <v>1249</v>
      </c>
      <c r="H8" s="7734" t="s">
        <v>738</v>
      </c>
      <c r="I8" s="731"/>
      <c r="J8" s="732"/>
      <c r="K8" s="732"/>
    </row>
    <row r="9" spans="1:11" s="1059" customFormat="1" ht="13.2">
      <c r="A9" s="733"/>
      <c r="B9" s="717"/>
      <c r="C9" s="7735"/>
      <c r="D9" s="7736"/>
      <c r="E9" s="7736"/>
      <c r="F9" s="7736"/>
      <c r="G9" s="7737"/>
      <c r="H9" s="7738"/>
      <c r="I9" s="717"/>
      <c r="J9" s="733"/>
      <c r="K9" s="733"/>
    </row>
    <row r="10" spans="1:11" s="978" customFormat="1" ht="14.25" customHeight="1">
      <c r="A10" s="723"/>
      <c r="B10" s="718"/>
      <c r="C10" s="7739">
        <v>1</v>
      </c>
      <c r="D10" s="1423"/>
      <c r="E10" s="1423"/>
      <c r="F10" s="1424"/>
      <c r="G10" s="1424"/>
      <c r="H10" s="1894"/>
      <c r="I10" s="718"/>
      <c r="J10" s="723"/>
      <c r="K10" s="723"/>
    </row>
    <row r="11" spans="1:11" s="978" customFormat="1" ht="13.2">
      <c r="A11" s="723"/>
      <c r="B11" s="718"/>
      <c r="C11" s="7739">
        <f>C10+1</f>
        <v>2</v>
      </c>
      <c r="D11" s="1423"/>
      <c r="E11" s="1423"/>
      <c r="F11" s="1424"/>
      <c r="G11" s="1424"/>
      <c r="H11" s="1894"/>
      <c r="I11" s="718"/>
      <c r="J11" s="723"/>
      <c r="K11" s="723"/>
    </row>
    <row r="12" spans="1:11" s="978" customFormat="1" ht="13.2">
      <c r="A12" s="723"/>
      <c r="B12" s="718"/>
      <c r="C12" s="7739">
        <f t="shared" ref="C12:C17" si="0">C11+1</f>
        <v>3</v>
      </c>
      <c r="D12" s="1423"/>
      <c r="E12" s="1423"/>
      <c r="F12" s="1424"/>
      <c r="G12" s="1424"/>
      <c r="H12" s="1894"/>
      <c r="I12" s="718"/>
      <c r="J12" s="723"/>
      <c r="K12" s="723"/>
    </row>
    <row r="13" spans="1:11" s="978" customFormat="1" ht="13.2">
      <c r="A13" s="723"/>
      <c r="B13" s="718"/>
      <c r="C13" s="7739">
        <f t="shared" si="0"/>
        <v>4</v>
      </c>
      <c r="D13" s="1423"/>
      <c r="E13" s="1423"/>
      <c r="F13" s="1424"/>
      <c r="G13" s="1424"/>
      <c r="H13" s="1894"/>
      <c r="I13" s="718"/>
      <c r="J13" s="723"/>
      <c r="K13" s="723"/>
    </row>
    <row r="14" spans="1:11" s="978" customFormat="1" ht="13.2">
      <c r="A14" s="723"/>
      <c r="B14" s="718"/>
      <c r="C14" s="7739">
        <f t="shared" si="0"/>
        <v>5</v>
      </c>
      <c r="D14" s="1423"/>
      <c r="E14" s="1423"/>
      <c r="F14" s="1424"/>
      <c r="G14" s="1424"/>
      <c r="H14" s="1894"/>
      <c r="I14" s="718"/>
      <c r="J14" s="723"/>
      <c r="K14" s="723"/>
    </row>
    <row r="15" spans="1:11" s="978" customFormat="1" ht="13.2">
      <c r="A15" s="723"/>
      <c r="B15" s="718"/>
      <c r="C15" s="7739">
        <f t="shared" si="0"/>
        <v>6</v>
      </c>
      <c r="D15" s="1423"/>
      <c r="E15" s="1423"/>
      <c r="F15" s="1424"/>
      <c r="G15" s="1424"/>
      <c r="H15" s="1894"/>
      <c r="I15" s="718"/>
      <c r="J15" s="723"/>
      <c r="K15" s="723"/>
    </row>
    <row r="16" spans="1:11" s="978" customFormat="1" ht="13.2">
      <c r="A16" s="723"/>
      <c r="B16" s="718"/>
      <c r="C16" s="7739">
        <f t="shared" si="0"/>
        <v>7</v>
      </c>
      <c r="D16" s="1423"/>
      <c r="E16" s="1423"/>
      <c r="F16" s="1424"/>
      <c r="G16" s="1424"/>
      <c r="H16" s="1894"/>
      <c r="I16" s="718"/>
      <c r="J16" s="723"/>
      <c r="K16" s="723"/>
    </row>
    <row r="17" spans="1:11" s="978" customFormat="1" ht="13.2">
      <c r="A17" s="723"/>
      <c r="B17" s="718"/>
      <c r="C17" s="7739">
        <f t="shared" si="0"/>
        <v>8</v>
      </c>
      <c r="D17" s="1423"/>
      <c r="E17" s="1423"/>
      <c r="F17" s="1424"/>
      <c r="G17" s="1424"/>
      <c r="H17" s="1894"/>
      <c r="I17" s="718"/>
      <c r="J17" s="723"/>
      <c r="K17" s="723"/>
    </row>
    <row r="18" spans="1:11" s="978" customFormat="1" ht="13.8" thickBot="1">
      <c r="A18" s="723"/>
      <c r="B18" s="718"/>
      <c r="C18" s="7740"/>
      <c r="D18" s="4491"/>
      <c r="E18" s="7741"/>
      <c r="F18" s="7742"/>
      <c r="G18" s="7743"/>
      <c r="H18" s="7744"/>
      <c r="I18" s="718"/>
      <c r="J18" s="723"/>
      <c r="K18" s="723"/>
    </row>
    <row r="19" spans="1:11" s="978" customFormat="1" ht="13.2">
      <c r="A19" s="723"/>
      <c r="B19" s="718"/>
      <c r="C19" s="718"/>
      <c r="D19" s="718"/>
      <c r="E19" s="718"/>
      <c r="F19" s="718"/>
      <c r="G19" s="734"/>
      <c r="H19" s="718"/>
      <c r="I19" s="718"/>
      <c r="J19" s="723"/>
      <c r="K19" s="723"/>
    </row>
    <row r="20" spans="1:11" s="978" customFormat="1" ht="13.2">
      <c r="A20" s="723"/>
      <c r="B20" s="718"/>
      <c r="C20" s="718"/>
      <c r="D20" s="718"/>
      <c r="E20" s="718"/>
      <c r="F20" s="718"/>
      <c r="G20" s="734"/>
      <c r="H20" s="718"/>
      <c r="I20" s="718"/>
      <c r="J20" s="723"/>
      <c r="K20" s="723"/>
    </row>
    <row r="21" spans="1:11" s="978" customFormat="1" ht="13.2">
      <c r="A21" s="723"/>
      <c r="B21" s="718"/>
      <c r="C21" s="718"/>
      <c r="D21" s="718"/>
      <c r="E21" s="718"/>
      <c r="F21" s="718"/>
      <c r="G21" s="734"/>
      <c r="H21" s="718"/>
      <c r="I21" s="718"/>
      <c r="J21" s="723"/>
      <c r="K21" s="723"/>
    </row>
    <row r="22" spans="1:11" s="978" customFormat="1" ht="13.8">
      <c r="A22" s="723"/>
      <c r="B22" s="718"/>
      <c r="C22" s="718"/>
      <c r="D22" s="718"/>
      <c r="E22" s="718"/>
      <c r="F22" s="718"/>
      <c r="G22" s="734"/>
      <c r="H22" s="718"/>
      <c r="I22" s="738" t="s">
        <v>1</v>
      </c>
      <c r="J22" s="723"/>
      <c r="K22" s="723"/>
    </row>
    <row r="23" spans="1:11" s="978" customFormat="1" ht="13.2">
      <c r="A23" s="723"/>
      <c r="B23" s="718"/>
      <c r="C23" s="718"/>
      <c r="D23" s="718"/>
      <c r="E23" s="718"/>
      <c r="F23" s="718"/>
      <c r="G23" s="734"/>
      <c r="H23" s="718"/>
      <c r="I23" s="718"/>
      <c r="J23" s="723"/>
      <c r="K23" s="723"/>
    </row>
    <row r="24" spans="1:11" s="978" customFormat="1" ht="13.2">
      <c r="A24" s="723"/>
      <c r="B24" s="723"/>
      <c r="C24" s="723"/>
      <c r="D24" s="723"/>
      <c r="E24" s="723"/>
      <c r="F24" s="723"/>
      <c r="G24" s="739"/>
      <c r="H24" s="723"/>
      <c r="I24" s="723"/>
      <c r="J24" s="723"/>
      <c r="K24" s="723"/>
    </row>
    <row r="25" spans="1:11" s="978" customFormat="1" ht="13.2">
      <c r="A25" s="723"/>
      <c r="B25" s="723"/>
      <c r="C25" s="723"/>
      <c r="D25" s="723"/>
      <c r="E25" s="723"/>
      <c r="F25" s="723"/>
      <c r="G25" s="739"/>
      <c r="H25" s="723"/>
      <c r="I25" s="723"/>
      <c r="J25" s="723"/>
      <c r="K25" s="723"/>
    </row>
    <row r="26" spans="1:11" s="978" customFormat="1" ht="13.2">
      <c r="A26" s="723"/>
      <c r="B26" s="723"/>
      <c r="C26" s="723"/>
      <c r="D26" s="723"/>
      <c r="E26" s="723"/>
      <c r="F26" s="723"/>
      <c r="G26" s="739"/>
      <c r="H26" s="723"/>
      <c r="I26" s="723"/>
      <c r="J26" s="723"/>
      <c r="K26" s="723"/>
    </row>
    <row r="27" spans="1:11" s="978" customFormat="1" ht="13.2" hidden="1">
      <c r="G27" s="1157"/>
    </row>
    <row r="28" spans="1:11" s="978" customFormat="1" ht="13.2" hidden="1">
      <c r="G28" s="1157"/>
    </row>
    <row r="29" spans="1:11" s="978" customFormat="1" ht="13.2" hidden="1">
      <c r="G29" s="1157"/>
    </row>
    <row r="30" spans="1:11" s="978" customFormat="1" ht="13.2" hidden="1">
      <c r="G30" s="1157"/>
    </row>
    <row r="31" spans="1:11" s="978" customFormat="1" ht="13.2" hidden="1">
      <c r="G31" s="1157"/>
    </row>
    <row r="32" spans="1:11" s="978" customFormat="1" ht="13.2" hidden="1">
      <c r="G32" s="1157"/>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sheetData>
  <sheetProtection formatCells="0" formatColumns="0" formatRows="0"/>
  <mergeCells count="4">
    <mergeCell ref="C8:D8"/>
    <mergeCell ref="C7:D7"/>
    <mergeCell ref="C4:D4"/>
    <mergeCell ref="C5:D5"/>
  </mergeCells>
  <hyperlinks>
    <hyperlink ref="I22" location="Index!A1" display="Index" xr:uid="{00000000-0004-0000-7500-000000000000}"/>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92D050"/>
  </sheetPr>
  <dimension ref="A1:AT209"/>
  <sheetViews>
    <sheetView showGridLines="0" zoomScale="60" zoomScaleNormal="60" workbookViewId="0">
      <pane ySplit="10" topLeftCell="A11" activePane="bottomLeft" state="frozen"/>
      <selection pane="bottomLeft" activeCell="K25" sqref="K25"/>
    </sheetView>
  </sheetViews>
  <sheetFormatPr defaultColWidth="0" defaultRowHeight="15.6" zeroHeight="1"/>
  <cols>
    <col min="1" max="1" width="3.6640625" style="1992" customWidth="1"/>
    <col min="2" max="2" width="9.109375" style="1992" customWidth="1"/>
    <col min="3" max="3" width="11.88671875" style="1992" customWidth="1"/>
    <col min="4" max="4" width="3.44140625" style="1992" customWidth="1"/>
    <col min="5" max="5" width="13.33203125" style="1992" customWidth="1"/>
    <col min="6" max="6" width="26" style="1992" customWidth="1"/>
    <col min="7" max="7" width="15.33203125" style="1992" customWidth="1"/>
    <col min="8" max="8" width="15.33203125" style="1992" bestFit="1" customWidth="1"/>
    <col min="9" max="9" width="20.6640625" style="1992" customWidth="1"/>
    <col min="10" max="10" width="19.88671875" style="1993" bestFit="1" customWidth="1"/>
    <col min="11" max="11" width="17.88671875" style="1992" customWidth="1"/>
    <col min="12" max="12" width="17.33203125" style="1997" bestFit="1" customWidth="1"/>
    <col min="13" max="13" width="21.6640625" style="1992" customWidth="1"/>
    <col min="14" max="14" width="14" style="1992" bestFit="1" customWidth="1"/>
    <col min="15" max="15" width="19" style="1992" customWidth="1"/>
    <col min="16" max="18" width="20.6640625" style="1992" customWidth="1"/>
    <col min="19" max="19" width="25.44140625" style="1992" customWidth="1"/>
    <col min="20" max="20" width="9.109375" style="1992" customWidth="1"/>
    <col min="21" max="21" width="20.6640625" style="1992" bestFit="1" customWidth="1"/>
    <col min="22" max="23" width="19.44140625" style="1992" bestFit="1" customWidth="1"/>
    <col min="24" max="24" width="22" style="1992" bestFit="1" customWidth="1"/>
    <col min="25" max="25" width="16.44140625" style="1992" bestFit="1" customWidth="1"/>
    <col min="26" max="27" width="16.44140625" style="1992" customWidth="1"/>
    <col min="28" max="28" width="24.44140625" style="1992" customWidth="1"/>
    <col min="29" max="30" width="20.109375" style="1992" bestFit="1" customWidth="1"/>
    <col min="31" max="33" width="9.109375" style="1992" customWidth="1"/>
    <col min="34" max="46" width="0" style="1992" hidden="1" customWidth="1"/>
    <col min="47" max="16384" width="9.109375" style="1992" hidden="1"/>
  </cols>
  <sheetData>
    <row r="1" spans="1:33">
      <c r="A1" s="730"/>
      <c r="B1" s="730"/>
      <c r="C1" s="730"/>
      <c r="D1" s="730"/>
      <c r="E1" s="730"/>
      <c r="F1" s="730"/>
      <c r="G1" s="730"/>
      <c r="H1" s="730"/>
      <c r="I1" s="730"/>
      <c r="J1" s="2135"/>
      <c r="K1" s="730"/>
      <c r="L1" s="2136"/>
      <c r="M1" s="730"/>
      <c r="N1" s="730"/>
      <c r="O1" s="730"/>
      <c r="P1" s="730"/>
      <c r="Q1" s="730"/>
      <c r="R1" s="730"/>
      <c r="S1" s="730"/>
      <c r="T1" s="730"/>
      <c r="U1" s="730"/>
      <c r="V1" s="730"/>
      <c r="W1" s="730"/>
      <c r="X1" s="730"/>
      <c r="Y1" s="730"/>
      <c r="Z1" s="730"/>
      <c r="AA1" s="730"/>
      <c r="AB1" s="730"/>
      <c r="AC1" s="730"/>
      <c r="AD1" s="730"/>
      <c r="AE1" s="730"/>
      <c r="AF1" s="730"/>
      <c r="AG1" s="730"/>
    </row>
    <row r="2" spans="1:33">
      <c r="A2" s="730"/>
      <c r="B2" s="144" t="s">
        <v>428</v>
      </c>
      <c r="C2" s="727"/>
      <c r="D2" s="727"/>
      <c r="E2" s="727"/>
      <c r="F2" s="727"/>
      <c r="G2" s="727"/>
      <c r="H2" s="727"/>
      <c r="I2" s="727"/>
      <c r="J2" s="2137"/>
      <c r="K2" s="727"/>
      <c r="L2" s="2138"/>
      <c r="M2" s="727"/>
      <c r="N2" s="727"/>
      <c r="O2" s="727"/>
      <c r="P2" s="727"/>
      <c r="Q2" s="727"/>
      <c r="R2" s="727"/>
      <c r="S2" s="727"/>
      <c r="T2" s="727"/>
      <c r="U2" s="727"/>
      <c r="V2" s="727"/>
      <c r="W2" s="727"/>
      <c r="X2" s="727"/>
      <c r="Y2" s="727"/>
      <c r="Z2" s="727"/>
      <c r="AA2" s="727"/>
      <c r="AB2" s="727"/>
      <c r="AC2" s="727"/>
      <c r="AD2" s="727"/>
      <c r="AE2" s="2204" t="s">
        <v>1</v>
      </c>
      <c r="AF2" s="730"/>
      <c r="AG2" s="730"/>
    </row>
    <row r="3" spans="1:33">
      <c r="A3" s="730"/>
      <c r="B3" s="727"/>
      <c r="C3" s="7745" t="s">
        <v>5098</v>
      </c>
      <c r="D3" s="2537"/>
      <c r="E3" s="2537"/>
      <c r="F3" s="2537"/>
      <c r="G3" s="2537"/>
      <c r="H3" s="2537"/>
      <c r="I3" s="7746"/>
      <c r="J3" s="728"/>
      <c r="K3" s="728"/>
      <c r="L3" s="752"/>
      <c r="M3" s="728"/>
      <c r="N3" s="728"/>
      <c r="O3" s="728"/>
      <c r="P3" s="728"/>
      <c r="Q3" s="728"/>
      <c r="R3" s="728"/>
      <c r="S3" s="728"/>
      <c r="T3" s="728"/>
      <c r="U3" s="728"/>
      <c r="V3" s="728"/>
      <c r="W3" s="728"/>
      <c r="X3" s="728"/>
      <c r="Y3" s="728"/>
      <c r="Z3" s="728"/>
      <c r="AA3" s="728"/>
      <c r="AB3" s="728"/>
      <c r="AC3" s="728"/>
      <c r="AD3" s="729"/>
      <c r="AE3" s="1057"/>
      <c r="AF3" s="730"/>
      <c r="AG3" s="730"/>
    </row>
    <row r="4" spans="1:33">
      <c r="A4" s="730"/>
      <c r="B4" s="727"/>
      <c r="C4" s="7747" t="s">
        <v>723</v>
      </c>
      <c r="D4" s="2538"/>
      <c r="E4" s="7748"/>
      <c r="F4" s="9085" t="str">
        <f>B.1!F4</f>
        <v>ABC Company</v>
      </c>
      <c r="G4" s="8373"/>
      <c r="H4" s="8373"/>
      <c r="I4" s="9086"/>
      <c r="J4" s="728"/>
      <c r="K4" s="728"/>
      <c r="L4" s="752"/>
      <c r="M4" s="728"/>
      <c r="N4" s="728"/>
      <c r="O4" s="728"/>
      <c r="P4" s="728"/>
      <c r="Q4" s="728"/>
      <c r="R4" s="728"/>
      <c r="S4" s="728"/>
      <c r="T4" s="728"/>
      <c r="U4" s="728"/>
      <c r="V4" s="728"/>
      <c r="W4" s="728"/>
      <c r="X4" s="728"/>
      <c r="Y4" s="728"/>
      <c r="Z4" s="728"/>
      <c r="AA4" s="728"/>
      <c r="AB4" s="728"/>
      <c r="AC4" s="728"/>
      <c r="AD4" s="728"/>
      <c r="AE4" s="727"/>
      <c r="AF4" s="730"/>
      <c r="AG4" s="730"/>
    </row>
    <row r="5" spans="1:33">
      <c r="A5" s="730"/>
      <c r="B5" s="727"/>
      <c r="C5" s="4575" t="s">
        <v>724</v>
      </c>
      <c r="D5" s="4576"/>
      <c r="E5" s="4577"/>
      <c r="F5" s="8375" t="str">
        <f>A!F5</f>
        <v>31 December 202x</v>
      </c>
      <c r="G5" s="8376"/>
      <c r="H5" s="8376"/>
      <c r="I5" s="9087"/>
      <c r="J5" s="728"/>
      <c r="K5" s="728"/>
      <c r="L5" s="752"/>
      <c r="M5" s="728"/>
      <c r="N5" s="728"/>
      <c r="O5" s="728"/>
      <c r="P5" s="728"/>
      <c r="Q5" s="728"/>
      <c r="R5" s="728"/>
      <c r="S5" s="728"/>
      <c r="T5" s="728"/>
      <c r="U5" s="728"/>
      <c r="V5" s="728"/>
      <c r="W5" s="728"/>
      <c r="X5" s="728"/>
      <c r="Y5" s="728"/>
      <c r="Z5" s="728"/>
      <c r="AA5" s="728"/>
      <c r="AB5" s="728"/>
      <c r="AC5" s="728"/>
      <c r="AD5" s="728"/>
      <c r="AE5" s="727"/>
      <c r="AF5" s="730"/>
      <c r="AG5" s="730"/>
    </row>
    <row r="6" spans="1:33">
      <c r="A6" s="730"/>
      <c r="B6" s="727"/>
      <c r="C6" s="727"/>
      <c r="D6" s="727"/>
      <c r="E6" s="727"/>
      <c r="F6" s="727"/>
      <c r="G6" s="727"/>
      <c r="H6" s="727"/>
      <c r="I6" s="727"/>
      <c r="J6" s="2137"/>
      <c r="K6" s="727"/>
      <c r="L6" s="2138"/>
      <c r="M6" s="727"/>
      <c r="N6" s="727"/>
      <c r="O6" s="727"/>
      <c r="P6" s="727"/>
      <c r="Q6" s="727"/>
      <c r="R6" s="727"/>
      <c r="S6" s="727"/>
      <c r="T6" s="727"/>
      <c r="U6" s="727"/>
      <c r="V6" s="727"/>
      <c r="W6" s="727"/>
      <c r="X6" s="727"/>
      <c r="Y6" s="727"/>
      <c r="Z6" s="727"/>
      <c r="AA6" s="727"/>
      <c r="AB6" s="727"/>
      <c r="AC6" s="727"/>
      <c r="AD6" s="727"/>
      <c r="AE6" s="727"/>
      <c r="AF6" s="730"/>
      <c r="AG6" s="730"/>
    </row>
    <row r="7" spans="1:33" s="1994" customFormat="1" ht="18" customHeight="1">
      <c r="A7" s="732"/>
      <c r="B7" s="731"/>
      <c r="C7" s="9088" t="s">
        <v>2504</v>
      </c>
      <c r="D7" s="8379"/>
      <c r="E7" s="8379"/>
      <c r="F7" s="8379"/>
      <c r="G7" s="9089" t="s">
        <v>5002</v>
      </c>
      <c r="H7" s="7731"/>
      <c r="I7" s="9089" t="s">
        <v>5099</v>
      </c>
      <c r="J7" s="9089" t="s">
        <v>2706</v>
      </c>
      <c r="K7" s="9089" t="s">
        <v>2707</v>
      </c>
      <c r="L7" s="9095" t="s">
        <v>5100</v>
      </c>
      <c r="M7" s="9089" t="s">
        <v>5101</v>
      </c>
      <c r="N7" s="9089" t="s">
        <v>2710</v>
      </c>
      <c r="O7" s="9089" t="s">
        <v>1443</v>
      </c>
      <c r="P7" s="9089" t="s">
        <v>5102</v>
      </c>
      <c r="Q7" s="9089" t="s">
        <v>5103</v>
      </c>
      <c r="R7" s="9089" t="s">
        <v>5104</v>
      </c>
      <c r="S7" s="9090" t="s">
        <v>5105</v>
      </c>
      <c r="T7" s="731"/>
      <c r="U7" s="8384" t="s">
        <v>2516</v>
      </c>
      <c r="V7" s="9091"/>
      <c r="W7" s="9091"/>
      <c r="X7" s="9091"/>
      <c r="Y7" s="9091"/>
      <c r="Z7" s="9091"/>
      <c r="AA7" s="9091"/>
      <c r="AB7" s="9091"/>
      <c r="AC7" s="9091"/>
      <c r="AD7" s="9092"/>
      <c r="AE7" s="731"/>
      <c r="AF7" s="732"/>
      <c r="AG7" s="732"/>
    </row>
    <row r="8" spans="1:33" s="1994" customFormat="1" ht="70.5" customHeight="1">
      <c r="A8" s="732"/>
      <c r="B8" s="731"/>
      <c r="C8" s="8380"/>
      <c r="D8" s="8381"/>
      <c r="E8" s="8381"/>
      <c r="F8" s="8381"/>
      <c r="G8" s="8383"/>
      <c r="H8" s="2095" t="s">
        <v>5106</v>
      </c>
      <c r="I8" s="8383"/>
      <c r="J8" s="8383"/>
      <c r="K8" s="8383"/>
      <c r="L8" s="8392"/>
      <c r="M8" s="8383"/>
      <c r="N8" s="8383"/>
      <c r="O8" s="8383"/>
      <c r="P8" s="8383"/>
      <c r="Q8" s="8383"/>
      <c r="R8" s="8383"/>
      <c r="S8" s="8388"/>
      <c r="T8" s="731"/>
      <c r="U8" s="4581" t="s">
        <v>2521</v>
      </c>
      <c r="V8" s="2095" t="s">
        <v>2522</v>
      </c>
      <c r="W8" s="2095" t="s">
        <v>2523</v>
      </c>
      <c r="X8" s="2095" t="s">
        <v>2524</v>
      </c>
      <c r="Y8" s="2095" t="s">
        <v>2525</v>
      </c>
      <c r="Z8" s="2095" t="s">
        <v>727</v>
      </c>
      <c r="AA8" s="2095" t="s">
        <v>728</v>
      </c>
      <c r="AB8" s="2095" t="s">
        <v>2963</v>
      </c>
      <c r="AC8" s="2095" t="s">
        <v>2262</v>
      </c>
      <c r="AD8" s="1582" t="s">
        <v>2526</v>
      </c>
      <c r="AE8" s="731"/>
      <c r="AF8" s="732"/>
      <c r="AG8" s="732"/>
    </row>
    <row r="9" spans="1:33" s="1994" customFormat="1" ht="13.2">
      <c r="A9" s="732"/>
      <c r="B9" s="731"/>
      <c r="C9" s="7749"/>
      <c r="D9" s="2719"/>
      <c r="E9" s="2719"/>
      <c r="F9" s="2719"/>
      <c r="G9" s="2719"/>
      <c r="H9" s="2719"/>
      <c r="I9" s="7750"/>
      <c r="J9" s="7751"/>
      <c r="K9" s="7752"/>
      <c r="L9" s="7753"/>
      <c r="M9" s="7750" t="s">
        <v>2712</v>
      </c>
      <c r="N9" s="7750" t="s">
        <v>2712</v>
      </c>
      <c r="O9" s="7750"/>
      <c r="P9" s="7750"/>
      <c r="Q9" s="7750"/>
      <c r="R9" s="7754"/>
      <c r="S9" s="7755" t="s">
        <v>5107</v>
      </c>
      <c r="T9" s="2236"/>
      <c r="U9" s="2237" t="s">
        <v>3002</v>
      </c>
      <c r="V9" s="7756"/>
      <c r="W9" s="7756"/>
      <c r="X9" s="7756"/>
      <c r="Y9" s="7756"/>
      <c r="Z9" s="2238"/>
      <c r="AA9" s="2238"/>
      <c r="AB9" s="7756"/>
      <c r="AC9" s="7756" t="s">
        <v>5108</v>
      </c>
      <c r="AD9" s="7755" t="s">
        <v>5109</v>
      </c>
      <c r="AE9" s="731"/>
      <c r="AF9" s="732"/>
      <c r="AG9" s="732"/>
    </row>
    <row r="10" spans="1:33" s="1994" customFormat="1" ht="23.25" customHeight="1">
      <c r="A10" s="732"/>
      <c r="B10" s="731"/>
      <c r="C10" s="9093" t="s">
        <v>734</v>
      </c>
      <c r="D10" s="9094"/>
      <c r="E10" s="9094"/>
      <c r="F10" s="9094"/>
      <c r="G10" s="2720"/>
      <c r="H10" s="2720"/>
      <c r="I10" s="7757" t="s">
        <v>735</v>
      </c>
      <c r="J10" s="7757" t="s">
        <v>1249</v>
      </c>
      <c r="K10" s="7757" t="s">
        <v>738</v>
      </c>
      <c r="L10" s="7758" t="s">
        <v>1546</v>
      </c>
      <c r="M10" s="7757" t="s">
        <v>1547</v>
      </c>
      <c r="N10" s="7757" t="s">
        <v>1548</v>
      </c>
      <c r="O10" s="7757" t="s">
        <v>1549</v>
      </c>
      <c r="P10" s="7757" t="s">
        <v>2718</v>
      </c>
      <c r="Q10" s="7759" t="s">
        <v>2719</v>
      </c>
      <c r="R10" s="7757" t="s">
        <v>3005</v>
      </c>
      <c r="S10" s="7760" t="s">
        <v>3006</v>
      </c>
      <c r="T10" s="731"/>
      <c r="U10" s="2235" t="s">
        <v>3007</v>
      </c>
      <c r="V10" s="2235" t="s">
        <v>3008</v>
      </c>
      <c r="W10" s="7757" t="s">
        <v>3009</v>
      </c>
      <c r="X10" s="7757" t="s">
        <v>3010</v>
      </c>
      <c r="Y10" s="7757" t="s">
        <v>3011</v>
      </c>
      <c r="Z10" s="7757" t="s">
        <v>3012</v>
      </c>
      <c r="AA10" s="7757" t="s">
        <v>3013</v>
      </c>
      <c r="AB10" s="7760" t="s">
        <v>3014</v>
      </c>
      <c r="AC10" s="7757" t="s">
        <v>3015</v>
      </c>
      <c r="AD10" s="7760" t="s">
        <v>3016</v>
      </c>
      <c r="AE10" s="731"/>
      <c r="AF10" s="732"/>
      <c r="AG10" s="732"/>
    </row>
    <row r="11" spans="1:33" s="1995" customFormat="1" ht="13.2">
      <c r="A11" s="733"/>
      <c r="B11" s="717"/>
      <c r="C11" s="7761" t="s">
        <v>5110</v>
      </c>
      <c r="D11" s="7762"/>
      <c r="E11" s="7762"/>
      <c r="F11" s="7763"/>
      <c r="G11" s="7736"/>
      <c r="H11" s="7736"/>
      <c r="I11" s="7736"/>
      <c r="J11" s="7737"/>
      <c r="K11" s="7764"/>
      <c r="L11" s="7765"/>
      <c r="M11" s="7736"/>
      <c r="N11" s="7736"/>
      <c r="O11" s="7736"/>
      <c r="P11" s="7736"/>
      <c r="Q11" s="7736"/>
      <c r="R11" s="7736"/>
      <c r="S11" s="7738"/>
      <c r="T11" s="717"/>
      <c r="U11" s="7766"/>
      <c r="V11" s="7767"/>
      <c r="W11" s="7767"/>
      <c r="X11" s="7767"/>
      <c r="Y11" s="7767"/>
      <c r="Z11" s="7767"/>
      <c r="AA11" s="7767"/>
      <c r="AB11" s="7767"/>
      <c r="AC11" s="7767"/>
      <c r="AD11" s="7768"/>
      <c r="AE11" s="717"/>
      <c r="AF11" s="733"/>
      <c r="AG11" s="733"/>
    </row>
    <row r="12" spans="1:33" s="1996" customFormat="1" ht="14.25" customHeight="1">
      <c r="A12" s="723"/>
      <c r="B12" s="718"/>
      <c r="C12" s="4411"/>
      <c r="D12" s="613" t="s">
        <v>2721</v>
      </c>
      <c r="E12" s="613"/>
      <c r="F12" s="1423"/>
      <c r="G12" s="1423"/>
      <c r="H12" s="1423"/>
      <c r="I12" s="1423"/>
      <c r="J12" s="2092"/>
      <c r="K12" s="2091"/>
      <c r="L12" s="2139"/>
      <c r="M12" s="1423"/>
      <c r="N12" s="1423"/>
      <c r="O12" s="1423"/>
      <c r="P12" s="1423"/>
      <c r="Q12" s="1423"/>
      <c r="R12" s="1423"/>
      <c r="S12" s="1523"/>
      <c r="T12" s="718"/>
      <c r="U12" s="4545"/>
      <c r="V12" s="2022"/>
      <c r="W12" s="2022"/>
      <c r="X12" s="2022"/>
      <c r="Y12" s="2022"/>
      <c r="Z12" s="2022"/>
      <c r="AA12" s="2022"/>
      <c r="AB12" s="2022"/>
      <c r="AC12" s="2022"/>
      <c r="AD12" s="1583"/>
      <c r="AE12" s="718"/>
      <c r="AF12" s="723"/>
      <c r="AG12" s="723"/>
    </row>
    <row r="13" spans="1:33" s="1996" customFormat="1" ht="13.2">
      <c r="A13" s="723"/>
      <c r="B13" s="718"/>
      <c r="C13" s="4411"/>
      <c r="D13" s="613" t="s">
        <v>5111</v>
      </c>
      <c r="E13" s="613"/>
      <c r="F13" s="1423" t="s">
        <v>5112</v>
      </c>
      <c r="G13" s="1423" t="s">
        <v>5113</v>
      </c>
      <c r="H13" s="1423" t="s">
        <v>5114</v>
      </c>
      <c r="I13" s="2140" t="s">
        <v>5115</v>
      </c>
      <c r="J13" s="2092" t="b">
        <v>0</v>
      </c>
      <c r="K13" s="2022"/>
      <c r="L13" s="2141"/>
      <c r="M13" s="2142"/>
      <c r="N13" s="2142"/>
      <c r="O13" s="2143">
        <f>N13-M13</f>
        <v>0</v>
      </c>
      <c r="P13" s="2144"/>
      <c r="Q13" s="2144"/>
      <c r="R13" s="2144"/>
      <c r="S13" s="1522">
        <f>+P13+Q13-R13</f>
        <v>0</v>
      </c>
      <c r="T13" s="718"/>
      <c r="U13" s="4474">
        <f>V13+W13</f>
        <v>0</v>
      </c>
      <c r="V13" s="2022"/>
      <c r="W13" s="2022"/>
      <c r="X13" s="2022"/>
      <c r="Y13" s="2022"/>
      <c r="Z13" s="2022"/>
      <c r="AA13" s="2022"/>
      <c r="AB13" s="2022"/>
      <c r="AC13" s="2023">
        <f>Z13+AA13-AB13</f>
        <v>0</v>
      </c>
      <c r="AD13" s="1578">
        <f>W13+Y13</f>
        <v>0</v>
      </c>
      <c r="AE13" s="718"/>
      <c r="AF13" s="723"/>
      <c r="AG13" s="723"/>
    </row>
    <row r="14" spans="1:33" s="1996" customFormat="1" ht="13.2">
      <c r="A14" s="723"/>
      <c r="B14" s="718"/>
      <c r="C14" s="4411"/>
      <c r="D14" s="613" t="s">
        <v>5111</v>
      </c>
      <c r="E14" s="613"/>
      <c r="F14" s="1423" t="s">
        <v>5116</v>
      </c>
      <c r="G14" s="1423" t="s">
        <v>5117</v>
      </c>
      <c r="H14" s="1423" t="s">
        <v>3399</v>
      </c>
      <c r="I14" s="2140" t="s">
        <v>5118</v>
      </c>
      <c r="J14" s="2092" t="b">
        <v>1</v>
      </c>
      <c r="K14" s="2022"/>
      <c r="L14" s="2141"/>
      <c r="M14" s="2142"/>
      <c r="N14" s="2142"/>
      <c r="O14" s="2143">
        <f>N14-M14</f>
        <v>0</v>
      </c>
      <c r="P14" s="2144"/>
      <c r="Q14" s="2144"/>
      <c r="R14" s="2144"/>
      <c r="S14" s="1522">
        <f>+P14+Q14-R14</f>
        <v>0</v>
      </c>
      <c r="T14" s="718"/>
      <c r="U14" s="4474">
        <f>V14+W14</f>
        <v>0</v>
      </c>
      <c r="V14" s="2022"/>
      <c r="W14" s="2022"/>
      <c r="X14" s="2022"/>
      <c r="Y14" s="2022"/>
      <c r="Z14" s="2022"/>
      <c r="AA14" s="2022"/>
      <c r="AB14" s="2022"/>
      <c r="AC14" s="2023">
        <f>Z14+AA14-AB14</f>
        <v>0</v>
      </c>
      <c r="AD14" s="1578">
        <f>W14+Y14</f>
        <v>0</v>
      </c>
      <c r="AE14" s="718"/>
      <c r="AF14" s="723"/>
      <c r="AG14" s="723"/>
    </row>
    <row r="15" spans="1:33" s="1996" customFormat="1" ht="13.2">
      <c r="A15" s="723"/>
      <c r="B15" s="718"/>
      <c r="C15" s="4411"/>
      <c r="D15" s="613"/>
      <c r="E15" s="613"/>
      <c r="F15" s="1423" t="s">
        <v>2536</v>
      </c>
      <c r="G15" s="1423"/>
      <c r="H15" s="1423"/>
      <c r="I15" s="2145"/>
      <c r="J15" s="2092" t="b">
        <v>0</v>
      </c>
      <c r="K15" s="2022"/>
      <c r="L15" s="2141"/>
      <c r="M15" s="2142"/>
      <c r="N15" s="2142"/>
      <c r="O15" s="2143">
        <f>N15-M15</f>
        <v>0</v>
      </c>
      <c r="P15" s="2144"/>
      <c r="Q15" s="2144"/>
      <c r="R15" s="2144"/>
      <c r="S15" s="1522">
        <f>+P15+Q15-R15</f>
        <v>0</v>
      </c>
      <c r="T15" s="718"/>
      <c r="U15" s="4474">
        <f>V15+W15</f>
        <v>0</v>
      </c>
      <c r="V15" s="2022"/>
      <c r="W15" s="2022"/>
      <c r="X15" s="2022"/>
      <c r="Y15" s="2022"/>
      <c r="Z15" s="2022"/>
      <c r="AA15" s="2022"/>
      <c r="AB15" s="2022"/>
      <c r="AC15" s="2023">
        <f>Z15+AA15-AB15</f>
        <v>0</v>
      </c>
      <c r="AD15" s="1578">
        <f>W15+Y15</f>
        <v>0</v>
      </c>
      <c r="AE15" s="718"/>
      <c r="AF15" s="723"/>
      <c r="AG15" s="723"/>
    </row>
    <row r="16" spans="1:33" s="1996" customFormat="1" ht="13.2">
      <c r="A16" s="723"/>
      <c r="B16" s="718"/>
      <c r="C16" s="7769"/>
      <c r="D16" s="7770" t="s">
        <v>2307</v>
      </c>
      <c r="E16" s="7771"/>
      <c r="F16" s="7771"/>
      <c r="G16" s="7771"/>
      <c r="H16" s="7771"/>
      <c r="I16" s="7772"/>
      <c r="J16" s="7773"/>
      <c r="K16" s="7774">
        <f>SUMIF($J$13:$J$15,"TRUE",K13:K15)</f>
        <v>0</v>
      </c>
      <c r="L16" s="7775"/>
      <c r="M16" s="7772"/>
      <c r="N16" s="7772"/>
      <c r="O16" s="7776"/>
      <c r="P16" s="7777">
        <f>SUMIF($J$13:$J$15,TRUE,P13:P15)</f>
        <v>0</v>
      </c>
      <c r="Q16" s="7777">
        <f>SUMIF($J$13:$J$15,TRUE,Q13:Q15)</f>
        <v>0</v>
      </c>
      <c r="R16" s="7777">
        <f>SUMIF($J$13:$J$15,TRUE,R13:R15)</f>
        <v>0</v>
      </c>
      <c r="S16" s="7778">
        <f>SUMIF($J$13:$J$15,TRUE,S13:S15)</f>
        <v>0</v>
      </c>
      <c r="T16" s="718"/>
      <c r="U16" s="7779">
        <f t="shared" ref="U16:AD16" si="0">SUMIF($J$13:$J$15,TRUE,U13:U15)</f>
        <v>0</v>
      </c>
      <c r="V16" s="7778">
        <f t="shared" si="0"/>
        <v>0</v>
      </c>
      <c r="W16" s="7778">
        <f t="shared" si="0"/>
        <v>0</v>
      </c>
      <c r="X16" s="7778">
        <f t="shared" si="0"/>
        <v>0</v>
      </c>
      <c r="Y16" s="7778">
        <f t="shared" si="0"/>
        <v>0</v>
      </c>
      <c r="Z16" s="7778">
        <f t="shared" si="0"/>
        <v>0</v>
      </c>
      <c r="AA16" s="7778">
        <f t="shared" si="0"/>
        <v>0</v>
      </c>
      <c r="AB16" s="7778">
        <f t="shared" si="0"/>
        <v>0</v>
      </c>
      <c r="AC16" s="7778">
        <f t="shared" si="0"/>
        <v>0</v>
      </c>
      <c r="AD16" s="7778">
        <f t="shared" si="0"/>
        <v>0</v>
      </c>
      <c r="AE16" s="718"/>
      <c r="AF16" s="723"/>
      <c r="AG16" s="723"/>
    </row>
    <row r="17" spans="1:33" s="1996" customFormat="1" ht="13.2">
      <c r="A17" s="723"/>
      <c r="B17" s="718"/>
      <c r="C17" s="7780"/>
      <c r="D17" s="7781" t="s">
        <v>2725</v>
      </c>
      <c r="E17" s="7781"/>
      <c r="F17" s="7782"/>
      <c r="G17" s="7782"/>
      <c r="H17" s="7782"/>
      <c r="I17" s="7782"/>
      <c r="J17" s="7773"/>
      <c r="K17" s="7774">
        <f>SUM(K13:K15)</f>
        <v>0</v>
      </c>
      <c r="L17" s="7783"/>
      <c r="M17" s="7773"/>
      <c r="N17" s="7773"/>
      <c r="O17" s="7784"/>
      <c r="P17" s="7777">
        <f t="shared" ref="P17:S17" si="1">SUM(P13:P15)</f>
        <v>0</v>
      </c>
      <c r="Q17" s="7777">
        <f t="shared" si="1"/>
        <v>0</v>
      </c>
      <c r="R17" s="7777">
        <f t="shared" si="1"/>
        <v>0</v>
      </c>
      <c r="S17" s="7778">
        <f t="shared" si="1"/>
        <v>0</v>
      </c>
      <c r="T17" s="768"/>
      <c r="U17" s="7785">
        <f t="shared" ref="U17:AD17" si="2">SUM(U13:U15)</f>
        <v>0</v>
      </c>
      <c r="V17" s="7777">
        <f t="shared" si="2"/>
        <v>0</v>
      </c>
      <c r="W17" s="7777">
        <f t="shared" si="2"/>
        <v>0</v>
      </c>
      <c r="X17" s="7777">
        <f t="shared" si="2"/>
        <v>0</v>
      </c>
      <c r="Y17" s="7777">
        <f t="shared" si="2"/>
        <v>0</v>
      </c>
      <c r="Z17" s="7777">
        <f t="shared" si="2"/>
        <v>0</v>
      </c>
      <c r="AA17" s="7777">
        <f t="shared" si="2"/>
        <v>0</v>
      </c>
      <c r="AB17" s="7777">
        <f t="shared" si="2"/>
        <v>0</v>
      </c>
      <c r="AC17" s="7777">
        <f t="shared" si="2"/>
        <v>0</v>
      </c>
      <c r="AD17" s="7778">
        <f t="shared" si="2"/>
        <v>0</v>
      </c>
      <c r="AE17" s="718"/>
      <c r="AF17" s="723"/>
      <c r="AG17" s="723"/>
    </row>
    <row r="18" spans="1:33" s="1996" customFormat="1" ht="13.2">
      <c r="A18" s="723"/>
      <c r="B18" s="718"/>
      <c r="C18" s="4411"/>
      <c r="D18" s="613"/>
      <c r="E18" s="613"/>
      <c r="F18" s="1423"/>
      <c r="G18" s="1423"/>
      <c r="H18" s="1423"/>
      <c r="I18" s="1423"/>
      <c r="J18" s="2092"/>
      <c r="K18" s="2091"/>
      <c r="L18" s="2139"/>
      <c r="M18" s="1423"/>
      <c r="N18" s="1423"/>
      <c r="O18" s="2146"/>
      <c r="P18" s="2146"/>
      <c r="Q18" s="1423"/>
      <c r="R18" s="1423"/>
      <c r="S18" s="1523"/>
      <c r="T18" s="718"/>
      <c r="U18" s="4545"/>
      <c r="V18" s="2022"/>
      <c r="W18" s="2022"/>
      <c r="X18" s="2022"/>
      <c r="Y18" s="2022"/>
      <c r="Z18" s="2022"/>
      <c r="AA18" s="2022"/>
      <c r="AB18" s="2022"/>
      <c r="AC18" s="2022"/>
      <c r="AD18" s="1583"/>
      <c r="AE18" s="718"/>
      <c r="AF18" s="723"/>
      <c r="AG18" s="723"/>
    </row>
    <row r="19" spans="1:33" s="1996" customFormat="1" ht="13.2">
      <c r="A19" s="723"/>
      <c r="B19" s="718"/>
      <c r="C19" s="4419"/>
      <c r="D19" s="613" t="s">
        <v>755</v>
      </c>
      <c r="E19" s="613"/>
      <c r="F19" s="1423"/>
      <c r="G19" s="1423"/>
      <c r="H19" s="1423"/>
      <c r="I19" s="1423"/>
      <c r="J19" s="2092"/>
      <c r="K19" s="2091"/>
      <c r="L19" s="2139"/>
      <c r="M19" s="1423"/>
      <c r="N19" s="1423"/>
      <c r="O19" s="2146"/>
      <c r="P19" s="2146"/>
      <c r="Q19" s="1423"/>
      <c r="R19" s="1423"/>
      <c r="S19" s="1523"/>
      <c r="T19" s="718"/>
      <c r="U19" s="4545"/>
      <c r="V19" s="2022"/>
      <c r="W19" s="2022"/>
      <c r="X19" s="2022"/>
      <c r="Y19" s="2022"/>
      <c r="Z19" s="2022"/>
      <c r="AA19" s="2022"/>
      <c r="AB19" s="2022"/>
      <c r="AC19" s="2022"/>
      <c r="AD19" s="1583"/>
      <c r="AE19" s="718"/>
      <c r="AF19" s="723"/>
      <c r="AG19" s="723"/>
    </row>
    <row r="20" spans="1:33" s="1996" customFormat="1" ht="13.2">
      <c r="A20" s="723"/>
      <c r="B20" s="718"/>
      <c r="C20" s="4411"/>
      <c r="D20" s="613"/>
      <c r="E20" s="613"/>
      <c r="F20" s="1423" t="s">
        <v>2536</v>
      </c>
      <c r="G20" s="1423"/>
      <c r="H20" s="1423"/>
      <c r="I20" s="2145"/>
      <c r="J20" s="2092" t="b">
        <v>1</v>
      </c>
      <c r="K20" s="2022"/>
      <c r="L20" s="2141"/>
      <c r="M20" s="2142"/>
      <c r="N20" s="2142"/>
      <c r="O20" s="2143">
        <f>N20-M20</f>
        <v>0</v>
      </c>
      <c r="P20" s="2144"/>
      <c r="Q20" s="2144"/>
      <c r="R20" s="2144"/>
      <c r="S20" s="1525">
        <f>+P20+Q20-R20</f>
        <v>0</v>
      </c>
      <c r="T20" s="718"/>
      <c r="U20" s="4474">
        <f>V20+W20</f>
        <v>0</v>
      </c>
      <c r="V20" s="2022"/>
      <c r="W20" s="2022"/>
      <c r="X20" s="2022"/>
      <c r="Y20" s="2022"/>
      <c r="Z20" s="2022"/>
      <c r="AA20" s="2022"/>
      <c r="AB20" s="2022"/>
      <c r="AC20" s="2023">
        <f>Z20+AA20-AB20</f>
        <v>0</v>
      </c>
      <c r="AD20" s="1578">
        <f>W20+Y20</f>
        <v>0</v>
      </c>
      <c r="AE20" s="718"/>
      <c r="AF20" s="723"/>
      <c r="AG20" s="723"/>
    </row>
    <row r="21" spans="1:33" s="1996" customFormat="1" ht="13.2">
      <c r="A21" s="723"/>
      <c r="B21" s="718"/>
      <c r="C21" s="4411"/>
      <c r="D21" s="613"/>
      <c r="E21" s="613"/>
      <c r="F21" s="1423" t="s">
        <v>2536</v>
      </c>
      <c r="G21" s="1423"/>
      <c r="H21" s="1423"/>
      <c r="I21" s="2145"/>
      <c r="J21" s="2092" t="b">
        <v>0</v>
      </c>
      <c r="K21" s="2022"/>
      <c r="L21" s="2141"/>
      <c r="M21" s="2142"/>
      <c r="N21" s="2142"/>
      <c r="O21" s="2143">
        <f>N21-M21</f>
        <v>0</v>
      </c>
      <c r="P21" s="2144"/>
      <c r="Q21" s="2144"/>
      <c r="R21" s="2144"/>
      <c r="S21" s="1525">
        <f>+P21+Q21-R21</f>
        <v>0</v>
      </c>
      <c r="T21" s="718"/>
      <c r="U21" s="4474">
        <f>V21+W21</f>
        <v>0</v>
      </c>
      <c r="V21" s="2022"/>
      <c r="W21" s="2022"/>
      <c r="X21" s="2022"/>
      <c r="Y21" s="2022"/>
      <c r="Z21" s="2022"/>
      <c r="AA21" s="2022"/>
      <c r="AB21" s="2022"/>
      <c r="AC21" s="2023">
        <f>Z21+AA21-AB21</f>
        <v>0</v>
      </c>
      <c r="AD21" s="1578">
        <f>W21+Y21</f>
        <v>0</v>
      </c>
      <c r="AE21" s="718"/>
      <c r="AF21" s="723"/>
      <c r="AG21" s="723"/>
    </row>
    <row r="22" spans="1:33" s="1996" customFormat="1" ht="13.2">
      <c r="A22" s="723"/>
      <c r="B22" s="718"/>
      <c r="C22" s="4411"/>
      <c r="D22" s="613"/>
      <c r="E22" s="613"/>
      <c r="F22" s="1423" t="s">
        <v>2536</v>
      </c>
      <c r="G22" s="1423"/>
      <c r="H22" s="1423"/>
      <c r="I22" s="2145"/>
      <c r="J22" s="2092" t="b">
        <v>1</v>
      </c>
      <c r="K22" s="2022"/>
      <c r="L22" s="2141"/>
      <c r="M22" s="2142"/>
      <c r="N22" s="2142"/>
      <c r="O22" s="2143">
        <f>N22-M22</f>
        <v>0</v>
      </c>
      <c r="P22" s="2144"/>
      <c r="Q22" s="2144"/>
      <c r="R22" s="2144"/>
      <c r="S22" s="1525">
        <f>+P22+Q22-R22</f>
        <v>0</v>
      </c>
      <c r="T22" s="718"/>
      <c r="U22" s="4474">
        <f>V22+W22</f>
        <v>0</v>
      </c>
      <c r="V22" s="2022"/>
      <c r="W22" s="2022"/>
      <c r="X22" s="2022"/>
      <c r="Y22" s="2022"/>
      <c r="Z22" s="2022"/>
      <c r="AA22" s="2022"/>
      <c r="AB22" s="2022"/>
      <c r="AC22" s="2023">
        <f>Z22+AA22-AB22</f>
        <v>0</v>
      </c>
      <c r="AD22" s="1578">
        <f>W22+Y22</f>
        <v>0</v>
      </c>
      <c r="AE22" s="718"/>
      <c r="AF22" s="723"/>
      <c r="AG22" s="723"/>
    </row>
    <row r="23" spans="1:33" s="1996" customFormat="1" ht="13.2">
      <c r="A23" s="723"/>
      <c r="B23" s="718"/>
      <c r="C23" s="7769"/>
      <c r="D23" s="7770" t="s">
        <v>2307</v>
      </c>
      <c r="E23" s="7771"/>
      <c r="F23" s="7771"/>
      <c r="G23" s="7771"/>
      <c r="H23" s="7771"/>
      <c r="I23" s="7772"/>
      <c r="J23" s="7773"/>
      <c r="K23" s="7777">
        <f>SUM(K20:K22)</f>
        <v>0</v>
      </c>
      <c r="L23" s="7783"/>
      <c r="M23" s="7773"/>
      <c r="N23" s="7773"/>
      <c r="O23" s="7784"/>
      <c r="P23" s="7777">
        <f>SUMIF($J$20:$J$22,TRUE,P20:P22)</f>
        <v>0</v>
      </c>
      <c r="Q23" s="7777">
        <f>SUMIF($J$20:$J$22,TRUE,Q20:Q22)</f>
        <v>0</v>
      </c>
      <c r="R23" s="7777">
        <f>SUMIF($J$20:$J$22,TRUE,R20:R22)</f>
        <v>0</v>
      </c>
      <c r="S23" s="7778">
        <f>SUMIF($J$20:$J$22,TRUE,S20:S22)</f>
        <v>0</v>
      </c>
      <c r="T23" s="768"/>
      <c r="U23" s="7779">
        <f t="shared" ref="U23:AD23" si="3">SUMIF($J$20:$J$22,TRUE,U20:U22)</f>
        <v>0</v>
      </c>
      <c r="V23" s="7778">
        <f t="shared" si="3"/>
        <v>0</v>
      </c>
      <c r="W23" s="7778">
        <f t="shared" si="3"/>
        <v>0</v>
      </c>
      <c r="X23" s="7778">
        <f t="shared" si="3"/>
        <v>0</v>
      </c>
      <c r="Y23" s="7778">
        <f t="shared" si="3"/>
        <v>0</v>
      </c>
      <c r="Z23" s="7778">
        <f t="shared" si="3"/>
        <v>0</v>
      </c>
      <c r="AA23" s="7778">
        <f t="shared" si="3"/>
        <v>0</v>
      </c>
      <c r="AB23" s="7778">
        <f t="shared" si="3"/>
        <v>0</v>
      </c>
      <c r="AC23" s="7778">
        <f t="shared" si="3"/>
        <v>0</v>
      </c>
      <c r="AD23" s="7778">
        <f t="shared" si="3"/>
        <v>0</v>
      </c>
      <c r="AE23" s="718"/>
      <c r="AF23" s="723"/>
      <c r="AG23" s="723"/>
    </row>
    <row r="24" spans="1:33" s="1996" customFormat="1" ht="13.2">
      <c r="A24" s="723"/>
      <c r="B24" s="718"/>
      <c r="C24" s="7780"/>
      <c r="D24" s="7781" t="s">
        <v>2730</v>
      </c>
      <c r="E24" s="7781"/>
      <c r="F24" s="7782"/>
      <c r="G24" s="7770"/>
      <c r="H24" s="7770"/>
      <c r="I24" s="7770"/>
      <c r="J24" s="7786"/>
      <c r="K24" s="7787">
        <f>SUM(K20:K22)</f>
        <v>0</v>
      </c>
      <c r="L24" s="7788"/>
      <c r="M24" s="7786"/>
      <c r="N24" s="7786"/>
      <c r="O24" s="7789"/>
      <c r="P24" s="7787">
        <f t="shared" ref="P24:S24" si="4">SUM(P20:P22)</f>
        <v>0</v>
      </c>
      <c r="Q24" s="7787">
        <f t="shared" si="4"/>
        <v>0</v>
      </c>
      <c r="R24" s="7787">
        <f t="shared" si="4"/>
        <v>0</v>
      </c>
      <c r="S24" s="7790">
        <f t="shared" si="4"/>
        <v>0</v>
      </c>
      <c r="T24" s="768"/>
      <c r="U24" s="7791">
        <f t="shared" ref="U24:AD24" si="5">SUM(U20:U22)</f>
        <v>0</v>
      </c>
      <c r="V24" s="7787">
        <f t="shared" si="5"/>
        <v>0</v>
      </c>
      <c r="W24" s="7787">
        <f t="shared" si="5"/>
        <v>0</v>
      </c>
      <c r="X24" s="7787">
        <f t="shared" si="5"/>
        <v>0</v>
      </c>
      <c r="Y24" s="7787">
        <f t="shared" si="5"/>
        <v>0</v>
      </c>
      <c r="Z24" s="7787">
        <f t="shared" si="5"/>
        <v>0</v>
      </c>
      <c r="AA24" s="7787">
        <f t="shared" si="5"/>
        <v>0</v>
      </c>
      <c r="AB24" s="7787">
        <f t="shared" si="5"/>
        <v>0</v>
      </c>
      <c r="AC24" s="7787">
        <f t="shared" si="5"/>
        <v>0</v>
      </c>
      <c r="AD24" s="7790">
        <f t="shared" si="5"/>
        <v>0</v>
      </c>
      <c r="AE24" s="718"/>
      <c r="AF24" s="723"/>
      <c r="AG24" s="723"/>
    </row>
    <row r="25" spans="1:33" s="1996" customFormat="1" ht="13.2">
      <c r="A25" s="723"/>
      <c r="B25" s="718"/>
      <c r="C25" s="7792"/>
      <c r="D25" s="2721"/>
      <c r="E25" s="2721"/>
      <c r="F25" s="2721"/>
      <c r="G25" s="2721"/>
      <c r="H25" s="2721"/>
      <c r="I25" s="7793"/>
      <c r="J25" s="7794"/>
      <c r="K25" s="7795"/>
      <c r="L25" s="7796"/>
      <c r="M25" s="7795"/>
      <c r="N25" s="7795"/>
      <c r="O25" s="7797"/>
      <c r="P25" s="7797"/>
      <c r="Q25" s="7795"/>
      <c r="R25" s="7795"/>
      <c r="S25" s="7798"/>
      <c r="T25" s="769"/>
      <c r="U25" s="7799"/>
      <c r="V25" s="7800"/>
      <c r="W25" s="7800"/>
      <c r="X25" s="7800"/>
      <c r="Y25" s="7800"/>
      <c r="Z25" s="7800"/>
      <c r="AA25" s="7800"/>
      <c r="AB25" s="7800"/>
      <c r="AC25" s="7800"/>
      <c r="AD25" s="7801"/>
      <c r="AE25" s="718"/>
      <c r="AF25" s="723"/>
      <c r="AG25" s="723"/>
    </row>
    <row r="26" spans="1:33" s="1996" customFormat="1" ht="13.2">
      <c r="A26" s="723"/>
      <c r="B26" s="718"/>
      <c r="C26" s="7780" t="s">
        <v>5119</v>
      </c>
      <c r="D26" s="7802"/>
      <c r="E26" s="7802"/>
      <c r="F26" s="7803"/>
      <c r="G26" s="7803"/>
      <c r="H26" s="7803"/>
      <c r="I26" s="7803"/>
      <c r="J26" s="7772"/>
      <c r="K26" s="7777">
        <f>K23+K16</f>
        <v>0</v>
      </c>
      <c r="L26" s="7804"/>
      <c r="M26" s="7805"/>
      <c r="N26" s="7805"/>
      <c r="O26" s="7805"/>
      <c r="P26" s="7777">
        <f t="shared" ref="P26:S26" si="6">P23+P16</f>
        <v>0</v>
      </c>
      <c r="Q26" s="7777">
        <f t="shared" si="6"/>
        <v>0</v>
      </c>
      <c r="R26" s="7777">
        <f t="shared" si="6"/>
        <v>0</v>
      </c>
      <c r="S26" s="7778">
        <f t="shared" si="6"/>
        <v>0</v>
      </c>
      <c r="T26" s="770"/>
      <c r="U26" s="7806">
        <f t="shared" ref="U26:AD26" si="7">U23+U16</f>
        <v>0</v>
      </c>
      <c r="V26" s="7777">
        <f t="shared" si="7"/>
        <v>0</v>
      </c>
      <c r="W26" s="7807">
        <f t="shared" si="7"/>
        <v>0</v>
      </c>
      <c r="X26" s="7777">
        <f t="shared" si="7"/>
        <v>0</v>
      </c>
      <c r="Y26" s="7777">
        <f t="shared" si="7"/>
        <v>0</v>
      </c>
      <c r="Z26" s="7777">
        <f t="shared" si="7"/>
        <v>0</v>
      </c>
      <c r="AA26" s="7777">
        <f t="shared" si="7"/>
        <v>0</v>
      </c>
      <c r="AB26" s="7777">
        <f t="shared" si="7"/>
        <v>0</v>
      </c>
      <c r="AC26" s="7777">
        <f t="shared" si="7"/>
        <v>0</v>
      </c>
      <c r="AD26" s="7808">
        <f t="shared" si="7"/>
        <v>0</v>
      </c>
      <c r="AE26" s="718"/>
      <c r="AF26" s="723"/>
      <c r="AG26" s="723"/>
    </row>
    <row r="27" spans="1:33" s="1996" customFormat="1" ht="13.2">
      <c r="A27" s="723"/>
      <c r="B27" s="718"/>
      <c r="C27" s="4623" t="s">
        <v>5120</v>
      </c>
      <c r="D27" s="4490"/>
      <c r="E27" s="4490"/>
      <c r="F27" s="4491"/>
      <c r="G27" s="4491"/>
      <c r="H27" s="4491"/>
      <c r="I27" s="4491"/>
      <c r="J27" s="4491"/>
      <c r="K27" s="7809">
        <f>K17+K24</f>
        <v>0</v>
      </c>
      <c r="L27" s="7810"/>
      <c r="M27" s="7811"/>
      <c r="N27" s="7811"/>
      <c r="O27" s="7811"/>
      <c r="P27" s="7809">
        <f t="shared" ref="P27:S27" si="8">P17+P24</f>
        <v>0</v>
      </c>
      <c r="Q27" s="7809">
        <f t="shared" si="8"/>
        <v>0</v>
      </c>
      <c r="R27" s="7809">
        <f t="shared" si="8"/>
        <v>0</v>
      </c>
      <c r="S27" s="7812">
        <f t="shared" si="8"/>
        <v>0</v>
      </c>
      <c r="T27" s="770"/>
      <c r="U27" s="4628">
        <f t="shared" ref="U27:AD27" si="9">U17+U24</f>
        <v>0</v>
      </c>
      <c r="V27" s="7813">
        <f t="shared" si="9"/>
        <v>0</v>
      </c>
      <c r="W27" s="4629">
        <f t="shared" si="9"/>
        <v>0</v>
      </c>
      <c r="X27" s="7813">
        <f t="shared" si="9"/>
        <v>0</v>
      </c>
      <c r="Y27" s="7809">
        <f t="shared" si="9"/>
        <v>0</v>
      </c>
      <c r="Z27" s="7809">
        <f t="shared" si="9"/>
        <v>0</v>
      </c>
      <c r="AA27" s="7809">
        <f t="shared" si="9"/>
        <v>0</v>
      </c>
      <c r="AB27" s="7813">
        <f t="shared" si="9"/>
        <v>0</v>
      </c>
      <c r="AC27" s="7813">
        <f t="shared" si="9"/>
        <v>0</v>
      </c>
      <c r="AD27" s="4630">
        <f t="shared" si="9"/>
        <v>0</v>
      </c>
      <c r="AE27" s="718"/>
      <c r="AF27" s="723"/>
      <c r="AG27" s="723"/>
    </row>
    <row r="28" spans="1:33" s="1996" customFormat="1" ht="13.2">
      <c r="A28" s="723"/>
      <c r="B28" s="718"/>
      <c r="C28" s="7814"/>
      <c r="D28" s="613"/>
      <c r="E28" s="613"/>
      <c r="F28" s="613"/>
      <c r="G28" s="613"/>
      <c r="H28" s="613"/>
      <c r="I28" s="613"/>
      <c r="J28" s="613"/>
      <c r="K28" s="2147"/>
      <c r="L28" s="2148"/>
      <c r="M28" s="2149"/>
      <c r="N28" s="2149"/>
      <c r="O28" s="2149"/>
      <c r="P28" s="2147"/>
      <c r="Q28" s="2147"/>
      <c r="R28" s="2147"/>
      <c r="S28" s="2150"/>
      <c r="T28" s="770"/>
      <c r="U28" s="7815"/>
      <c r="V28" s="2147"/>
      <c r="W28" s="2147"/>
      <c r="X28" s="2147"/>
      <c r="Y28" s="2147"/>
      <c r="Z28" s="2147"/>
      <c r="AA28" s="2147"/>
      <c r="AB28" s="2147"/>
      <c r="AC28" s="2147"/>
      <c r="AD28" s="2150"/>
      <c r="AE28" s="718"/>
      <c r="AF28" s="723"/>
      <c r="AG28" s="723"/>
    </row>
    <row r="29" spans="1:33" s="1996" customFormat="1" ht="13.2">
      <c r="A29" s="723"/>
      <c r="B29" s="718"/>
      <c r="C29" s="7761" t="s">
        <v>2702</v>
      </c>
      <c r="D29" s="7762"/>
      <c r="E29" s="7762"/>
      <c r="F29" s="7763"/>
      <c r="G29" s="7736"/>
      <c r="H29" s="7736"/>
      <c r="I29" s="7736"/>
      <c r="J29" s="7737"/>
      <c r="K29" s="7764"/>
      <c r="L29" s="7765"/>
      <c r="M29" s="7736"/>
      <c r="N29" s="7736"/>
      <c r="O29" s="7736"/>
      <c r="P29" s="7736"/>
      <c r="Q29" s="7736"/>
      <c r="R29" s="7736"/>
      <c r="S29" s="7738"/>
      <c r="T29" s="717"/>
      <c r="U29" s="7766"/>
      <c r="V29" s="7767"/>
      <c r="W29" s="7767"/>
      <c r="X29" s="7767"/>
      <c r="Y29" s="7767"/>
      <c r="Z29" s="7767"/>
      <c r="AA29" s="7767"/>
      <c r="AB29" s="7767"/>
      <c r="AC29" s="7767"/>
      <c r="AD29" s="7768"/>
      <c r="AE29" s="718"/>
      <c r="AF29" s="723"/>
      <c r="AG29" s="723"/>
    </row>
    <row r="30" spans="1:33" s="1996" customFormat="1" ht="13.2">
      <c r="A30" s="723"/>
      <c r="B30" s="718"/>
      <c r="C30" s="4411"/>
      <c r="D30" s="613" t="s">
        <v>2721</v>
      </c>
      <c r="E30" s="613"/>
      <c r="F30" s="1423"/>
      <c r="G30" s="1423"/>
      <c r="H30" s="1423"/>
      <c r="I30" s="1423"/>
      <c r="J30" s="2092"/>
      <c r="K30" s="2091"/>
      <c r="L30" s="2139"/>
      <c r="M30" s="1423"/>
      <c r="N30" s="1423"/>
      <c r="O30" s="1423"/>
      <c r="P30" s="1423"/>
      <c r="Q30" s="1423"/>
      <c r="R30" s="1423"/>
      <c r="S30" s="1523"/>
      <c r="T30" s="718"/>
      <c r="U30" s="4545"/>
      <c r="V30" s="2022"/>
      <c r="W30" s="2022"/>
      <c r="X30" s="2022"/>
      <c r="Y30" s="2022"/>
      <c r="Z30" s="2022"/>
      <c r="AA30" s="2022"/>
      <c r="AB30" s="2022"/>
      <c r="AC30" s="2022"/>
      <c r="AD30" s="1583"/>
      <c r="AE30" s="718"/>
      <c r="AF30" s="723"/>
      <c r="AG30" s="723"/>
    </row>
    <row r="31" spans="1:33" s="1996" customFormat="1" ht="13.2">
      <c r="A31" s="723"/>
      <c r="B31" s="718"/>
      <c r="C31" s="4411"/>
      <c r="D31" s="613"/>
      <c r="E31" s="613"/>
      <c r="F31" s="1423" t="s">
        <v>2536</v>
      </c>
      <c r="G31" s="1423" t="s">
        <v>5113</v>
      </c>
      <c r="H31" s="1423" t="s">
        <v>5121</v>
      </c>
      <c r="I31" s="2145"/>
      <c r="J31" s="2092" t="b">
        <v>0</v>
      </c>
      <c r="K31" s="2022"/>
      <c r="L31" s="2141"/>
      <c r="M31" s="2142"/>
      <c r="N31" s="2142"/>
      <c r="O31" s="2143">
        <f>N31-M31</f>
        <v>0</v>
      </c>
      <c r="P31" s="2144"/>
      <c r="Q31" s="2144"/>
      <c r="R31" s="2144"/>
      <c r="S31" s="1522">
        <f>+P31+Q31-R31</f>
        <v>0</v>
      </c>
      <c r="T31" s="718"/>
      <c r="U31" s="4474">
        <f>V31+W31</f>
        <v>0</v>
      </c>
      <c r="V31" s="2022"/>
      <c r="W31" s="2022"/>
      <c r="X31" s="2022"/>
      <c r="Y31" s="2022"/>
      <c r="Z31" s="2022"/>
      <c r="AA31" s="2022"/>
      <c r="AB31" s="2022"/>
      <c r="AC31" s="2023">
        <f>Z31+AA31-AB31</f>
        <v>0</v>
      </c>
      <c r="AD31" s="1578">
        <f>W31+Y31</f>
        <v>0</v>
      </c>
      <c r="AE31" s="718"/>
      <c r="AF31" s="723"/>
      <c r="AG31" s="723"/>
    </row>
    <row r="32" spans="1:33" s="1996" customFormat="1" ht="13.2">
      <c r="A32" s="723"/>
      <c r="B32" s="718"/>
      <c r="C32" s="4411"/>
      <c r="D32" s="613"/>
      <c r="E32" s="613"/>
      <c r="F32" s="1423" t="s">
        <v>2536</v>
      </c>
      <c r="G32" s="1423" t="s">
        <v>5117</v>
      </c>
      <c r="H32" s="1423" t="s">
        <v>5122</v>
      </c>
      <c r="I32" s="2145"/>
      <c r="J32" s="2092" t="b">
        <v>1</v>
      </c>
      <c r="K32" s="2022"/>
      <c r="L32" s="2141"/>
      <c r="M32" s="2142"/>
      <c r="N32" s="2142"/>
      <c r="O32" s="2143">
        <f>N32-M32</f>
        <v>0</v>
      </c>
      <c r="P32" s="2144"/>
      <c r="Q32" s="2144"/>
      <c r="R32" s="2144"/>
      <c r="S32" s="1522">
        <f>+P32+Q32-R32</f>
        <v>0</v>
      </c>
      <c r="T32" s="718"/>
      <c r="U32" s="4474">
        <f>V32+W32</f>
        <v>0</v>
      </c>
      <c r="V32" s="2022"/>
      <c r="W32" s="2022"/>
      <c r="X32" s="2022"/>
      <c r="Y32" s="2022"/>
      <c r="Z32" s="2022"/>
      <c r="AA32" s="2022"/>
      <c r="AB32" s="2022"/>
      <c r="AC32" s="2023">
        <f>Z32+AA32-AB32</f>
        <v>0</v>
      </c>
      <c r="AD32" s="1578">
        <f>W32+Y32</f>
        <v>0</v>
      </c>
      <c r="AE32" s="718"/>
      <c r="AF32" s="723"/>
      <c r="AG32" s="723"/>
    </row>
    <row r="33" spans="1:33" s="1996" customFormat="1" ht="13.2">
      <c r="A33" s="723"/>
      <c r="B33" s="718"/>
      <c r="C33" s="4411"/>
      <c r="D33" s="613"/>
      <c r="E33" s="613"/>
      <c r="F33" s="1423" t="s">
        <v>2536</v>
      </c>
      <c r="G33" s="1423"/>
      <c r="H33" s="1423"/>
      <c r="I33" s="2145"/>
      <c r="J33" s="2092" t="b">
        <v>0</v>
      </c>
      <c r="K33" s="2022"/>
      <c r="L33" s="2141"/>
      <c r="M33" s="2142"/>
      <c r="N33" s="2142"/>
      <c r="O33" s="2143">
        <f>N33-M33</f>
        <v>0</v>
      </c>
      <c r="P33" s="2144"/>
      <c r="Q33" s="2144"/>
      <c r="R33" s="2144"/>
      <c r="S33" s="1522">
        <f>+P33+Q33-R33</f>
        <v>0</v>
      </c>
      <c r="T33" s="718"/>
      <c r="U33" s="4474">
        <f>V33+W33</f>
        <v>0</v>
      </c>
      <c r="V33" s="2022"/>
      <c r="W33" s="2022"/>
      <c r="X33" s="2022"/>
      <c r="Y33" s="2022"/>
      <c r="Z33" s="2022"/>
      <c r="AA33" s="2022"/>
      <c r="AB33" s="2022"/>
      <c r="AC33" s="2023">
        <f>Z33+AA33-AB33</f>
        <v>0</v>
      </c>
      <c r="AD33" s="1578">
        <f>W33+Y33</f>
        <v>0</v>
      </c>
      <c r="AE33" s="718"/>
      <c r="AF33" s="723"/>
      <c r="AG33" s="723"/>
    </row>
    <row r="34" spans="1:33" s="1996" customFormat="1" ht="13.2">
      <c r="A34" s="723"/>
      <c r="B34" s="718"/>
      <c r="C34" s="7769"/>
      <c r="D34" s="7770" t="s">
        <v>2307</v>
      </c>
      <c r="E34" s="7771"/>
      <c r="F34" s="7771"/>
      <c r="G34" s="7771"/>
      <c r="H34" s="7771"/>
      <c r="I34" s="7772"/>
      <c r="J34" s="7773"/>
      <c r="K34" s="7774">
        <f>SUMIF($J$31:$J$33,"TRUE",K31:K33)</f>
        <v>0</v>
      </c>
      <c r="L34" s="7775"/>
      <c r="M34" s="7772"/>
      <c r="N34" s="7772"/>
      <c r="O34" s="7776"/>
      <c r="P34" s="7777">
        <f>SUMIF($J$31:$J$33,TRUE,P31:P33)</f>
        <v>0</v>
      </c>
      <c r="Q34" s="7777">
        <f>SUMIF($J$31:$J$33,TRUE,Q31:Q33)</f>
        <v>0</v>
      </c>
      <c r="R34" s="7777">
        <f>SUMIF($J$31:$J$33,TRUE,R31:R33)</f>
        <v>0</v>
      </c>
      <c r="S34" s="7778">
        <f>SUMIF($J$31:$J$33,TRUE,S31:S33)</f>
        <v>0</v>
      </c>
      <c r="T34" s="718"/>
      <c r="U34" s="7785">
        <f t="shared" ref="U34:AD34" si="10">SUMIF($J$31:$J$33,TRUE,U31:U33)</f>
        <v>0</v>
      </c>
      <c r="V34" s="7777">
        <f t="shared" si="10"/>
        <v>0</v>
      </c>
      <c r="W34" s="7777">
        <f t="shared" si="10"/>
        <v>0</v>
      </c>
      <c r="X34" s="7777">
        <f t="shared" si="10"/>
        <v>0</v>
      </c>
      <c r="Y34" s="7777">
        <f t="shared" si="10"/>
        <v>0</v>
      </c>
      <c r="Z34" s="7777">
        <f t="shared" si="10"/>
        <v>0</v>
      </c>
      <c r="AA34" s="7777">
        <f t="shared" si="10"/>
        <v>0</v>
      </c>
      <c r="AB34" s="7777">
        <f t="shared" si="10"/>
        <v>0</v>
      </c>
      <c r="AC34" s="7777">
        <f t="shared" si="10"/>
        <v>0</v>
      </c>
      <c r="AD34" s="7778">
        <f t="shared" si="10"/>
        <v>0</v>
      </c>
      <c r="AE34" s="718"/>
      <c r="AF34" s="723"/>
      <c r="AG34" s="723"/>
    </row>
    <row r="35" spans="1:33" s="1996" customFormat="1" ht="13.2">
      <c r="A35" s="723"/>
      <c r="B35" s="718"/>
      <c r="C35" s="7780"/>
      <c r="D35" s="7781" t="s">
        <v>2725</v>
      </c>
      <c r="E35" s="7781"/>
      <c r="F35" s="7782"/>
      <c r="G35" s="7782"/>
      <c r="H35" s="7782"/>
      <c r="I35" s="7782"/>
      <c r="J35" s="7773"/>
      <c r="K35" s="7774">
        <f>SUM(K31:K33)</f>
        <v>0</v>
      </c>
      <c r="L35" s="7783"/>
      <c r="M35" s="7773"/>
      <c r="N35" s="7773"/>
      <c r="O35" s="7784"/>
      <c r="P35" s="7777">
        <f t="shared" ref="P35:S35" si="11">SUM(P31:P33)</f>
        <v>0</v>
      </c>
      <c r="Q35" s="7777">
        <f t="shared" si="11"/>
        <v>0</v>
      </c>
      <c r="R35" s="7777">
        <f t="shared" si="11"/>
        <v>0</v>
      </c>
      <c r="S35" s="7778">
        <f t="shared" si="11"/>
        <v>0</v>
      </c>
      <c r="T35" s="768"/>
      <c r="U35" s="7785">
        <f t="shared" ref="U35:AD35" si="12">SUM(U31:U33)</f>
        <v>0</v>
      </c>
      <c r="V35" s="7777">
        <f t="shared" si="12"/>
        <v>0</v>
      </c>
      <c r="W35" s="7777">
        <f t="shared" si="12"/>
        <v>0</v>
      </c>
      <c r="X35" s="7777">
        <f t="shared" si="12"/>
        <v>0</v>
      </c>
      <c r="Y35" s="7777">
        <f t="shared" si="12"/>
        <v>0</v>
      </c>
      <c r="Z35" s="7777">
        <f t="shared" si="12"/>
        <v>0</v>
      </c>
      <c r="AA35" s="7777">
        <f t="shared" si="12"/>
        <v>0</v>
      </c>
      <c r="AB35" s="7777">
        <f t="shared" si="12"/>
        <v>0</v>
      </c>
      <c r="AC35" s="7777">
        <f t="shared" si="12"/>
        <v>0</v>
      </c>
      <c r="AD35" s="7778">
        <f t="shared" si="12"/>
        <v>0</v>
      </c>
      <c r="AE35" s="718"/>
      <c r="AF35" s="723"/>
      <c r="AG35" s="723"/>
    </row>
    <row r="36" spans="1:33" s="1996" customFormat="1" ht="13.2">
      <c r="A36" s="723"/>
      <c r="B36" s="718"/>
      <c r="C36" s="4411"/>
      <c r="D36" s="613"/>
      <c r="E36" s="613"/>
      <c r="F36" s="1423"/>
      <c r="G36" s="1423"/>
      <c r="H36" s="1423"/>
      <c r="I36" s="1423"/>
      <c r="J36" s="2092"/>
      <c r="K36" s="2091"/>
      <c r="L36" s="2139"/>
      <c r="M36" s="1423"/>
      <c r="N36" s="1423"/>
      <c r="O36" s="2146"/>
      <c r="P36" s="2146"/>
      <c r="Q36" s="1423"/>
      <c r="R36" s="1423"/>
      <c r="S36" s="1523"/>
      <c r="T36" s="718"/>
      <c r="U36" s="4545"/>
      <c r="V36" s="2022"/>
      <c r="W36" s="2022"/>
      <c r="X36" s="2022"/>
      <c r="Y36" s="2022"/>
      <c r="Z36" s="2022"/>
      <c r="AA36" s="2022"/>
      <c r="AB36" s="2022"/>
      <c r="AC36" s="2022"/>
      <c r="AD36" s="1583"/>
      <c r="AE36" s="718"/>
      <c r="AF36" s="723"/>
      <c r="AG36" s="723"/>
    </row>
    <row r="37" spans="1:33" s="1996" customFormat="1" ht="13.2">
      <c r="A37" s="723"/>
      <c r="B37" s="718"/>
      <c r="C37" s="4419"/>
      <c r="D37" s="613" t="s">
        <v>755</v>
      </c>
      <c r="E37" s="613"/>
      <c r="F37" s="1423"/>
      <c r="G37" s="1423"/>
      <c r="H37" s="1423"/>
      <c r="I37" s="1423"/>
      <c r="J37" s="2092"/>
      <c r="K37" s="2091"/>
      <c r="L37" s="2139"/>
      <c r="M37" s="1423"/>
      <c r="N37" s="1423"/>
      <c r="O37" s="2146"/>
      <c r="P37" s="2146"/>
      <c r="Q37" s="1423"/>
      <c r="R37" s="1423"/>
      <c r="S37" s="1523"/>
      <c r="T37" s="718"/>
      <c r="U37" s="4545"/>
      <c r="V37" s="2022"/>
      <c r="W37" s="2022"/>
      <c r="X37" s="2022"/>
      <c r="Y37" s="2022"/>
      <c r="Z37" s="2022"/>
      <c r="AA37" s="2022"/>
      <c r="AB37" s="2022"/>
      <c r="AC37" s="2022"/>
      <c r="AD37" s="1583"/>
      <c r="AE37" s="718"/>
      <c r="AF37" s="723"/>
      <c r="AG37" s="723"/>
    </row>
    <row r="38" spans="1:33" s="1996" customFormat="1" ht="13.2">
      <c r="A38" s="723"/>
      <c r="B38" s="718"/>
      <c r="C38" s="4411"/>
      <c r="D38" s="613"/>
      <c r="E38" s="613" t="s">
        <v>2727</v>
      </c>
      <c r="F38" s="1423" t="s">
        <v>2536</v>
      </c>
      <c r="G38" s="1423"/>
      <c r="H38" s="1423"/>
      <c r="I38" s="2145"/>
      <c r="J38" s="2092" t="b">
        <v>1</v>
      </c>
      <c r="K38" s="2022"/>
      <c r="L38" s="2141"/>
      <c r="M38" s="2142"/>
      <c r="N38" s="2142"/>
      <c r="O38" s="2143">
        <f>N38-M38</f>
        <v>0</v>
      </c>
      <c r="P38" s="2144"/>
      <c r="Q38" s="2144"/>
      <c r="R38" s="2144"/>
      <c r="S38" s="1525">
        <f>+P38+Q38-R38</f>
        <v>0</v>
      </c>
      <c r="T38" s="718"/>
      <c r="U38" s="4474">
        <f>V38+W38</f>
        <v>0</v>
      </c>
      <c r="V38" s="2022"/>
      <c r="W38" s="2022"/>
      <c r="X38" s="2022"/>
      <c r="Y38" s="2022"/>
      <c r="Z38" s="2022"/>
      <c r="AA38" s="2022"/>
      <c r="AB38" s="2022"/>
      <c r="AC38" s="2023">
        <f>Z38+AA38-AB38</f>
        <v>0</v>
      </c>
      <c r="AD38" s="1578">
        <f>W38+Y38</f>
        <v>0</v>
      </c>
      <c r="AE38" s="718"/>
      <c r="AF38" s="723"/>
      <c r="AG38" s="723"/>
    </row>
    <row r="39" spans="1:33" s="1996" customFormat="1" ht="13.2">
      <c r="A39" s="723"/>
      <c r="B39" s="718"/>
      <c r="C39" s="4411"/>
      <c r="D39" s="613"/>
      <c r="E39" s="613" t="s">
        <v>2728</v>
      </c>
      <c r="F39" s="1423" t="s">
        <v>2536</v>
      </c>
      <c r="G39" s="1423"/>
      <c r="H39" s="1423"/>
      <c r="I39" s="2145"/>
      <c r="J39" s="2092" t="b">
        <v>0</v>
      </c>
      <c r="K39" s="2022"/>
      <c r="L39" s="2141"/>
      <c r="M39" s="2142"/>
      <c r="N39" s="2142"/>
      <c r="O39" s="2143">
        <f>N39-M39</f>
        <v>0</v>
      </c>
      <c r="P39" s="2144"/>
      <c r="Q39" s="2144"/>
      <c r="R39" s="2144"/>
      <c r="S39" s="1525">
        <f>+P39+Q39-R39</f>
        <v>0</v>
      </c>
      <c r="T39" s="718"/>
      <c r="U39" s="4474">
        <f>V39+W39</f>
        <v>0</v>
      </c>
      <c r="V39" s="2022"/>
      <c r="W39" s="2022"/>
      <c r="X39" s="2022"/>
      <c r="Y39" s="2022"/>
      <c r="Z39" s="2022"/>
      <c r="AA39" s="2022"/>
      <c r="AB39" s="2022"/>
      <c r="AC39" s="2023">
        <f>Z39+AA39-AB39</f>
        <v>0</v>
      </c>
      <c r="AD39" s="1578">
        <f>W39+Y39</f>
        <v>0</v>
      </c>
      <c r="AE39" s="718"/>
      <c r="AF39" s="723"/>
      <c r="AG39" s="723"/>
    </row>
    <row r="40" spans="1:33" s="1996" customFormat="1" ht="13.2">
      <c r="A40" s="723"/>
      <c r="B40" s="718"/>
      <c r="C40" s="4411"/>
      <c r="D40" s="613"/>
      <c r="E40" s="613" t="s">
        <v>2729</v>
      </c>
      <c r="F40" s="1423" t="s">
        <v>2536</v>
      </c>
      <c r="G40" s="1423"/>
      <c r="H40" s="1423"/>
      <c r="I40" s="2145"/>
      <c r="J40" s="2092" t="b">
        <v>1</v>
      </c>
      <c r="K40" s="2022"/>
      <c r="L40" s="2141"/>
      <c r="M40" s="2142"/>
      <c r="N40" s="2142"/>
      <c r="O40" s="2143">
        <f>N40-M40</f>
        <v>0</v>
      </c>
      <c r="P40" s="2144"/>
      <c r="Q40" s="2144"/>
      <c r="R40" s="2144"/>
      <c r="S40" s="1525">
        <f>+P40+Q40-R40</f>
        <v>0</v>
      </c>
      <c r="T40" s="718"/>
      <c r="U40" s="4474">
        <f>V40+W40</f>
        <v>0</v>
      </c>
      <c r="V40" s="2022"/>
      <c r="W40" s="2022"/>
      <c r="X40" s="2022"/>
      <c r="Y40" s="2022"/>
      <c r="Z40" s="2022"/>
      <c r="AA40" s="2022"/>
      <c r="AB40" s="2022"/>
      <c r="AC40" s="2023">
        <f>Z40+AA40-AB40</f>
        <v>0</v>
      </c>
      <c r="AD40" s="1578">
        <f>W40+Y40</f>
        <v>0</v>
      </c>
      <c r="AE40" s="718"/>
      <c r="AF40" s="723"/>
      <c r="AG40" s="723"/>
    </row>
    <row r="41" spans="1:33" s="1996" customFormat="1" ht="13.2">
      <c r="A41" s="723"/>
      <c r="B41" s="718"/>
      <c r="C41" s="7769"/>
      <c r="D41" s="7770" t="s">
        <v>2307</v>
      </c>
      <c r="E41" s="7771"/>
      <c r="F41" s="7771"/>
      <c r="G41" s="7771"/>
      <c r="H41" s="7771"/>
      <c r="I41" s="7772"/>
      <c r="J41" s="7773"/>
      <c r="K41" s="7774">
        <f>SUMIF($J$38:$J$40,"TRUE",K38:K40)</f>
        <v>0</v>
      </c>
      <c r="L41" s="7783"/>
      <c r="M41" s="7773"/>
      <c r="N41" s="7773"/>
      <c r="O41" s="7784"/>
      <c r="P41" s="7774">
        <f>SUMIF($J$38:$J$40,"TRUE",P38:P40)</f>
        <v>0</v>
      </c>
      <c r="Q41" s="7774">
        <f>SUMIF($J$38:$J$40,"TRUE",Q38:Q40)</f>
        <v>0</v>
      </c>
      <c r="R41" s="7774">
        <f>SUMIF($J$38:$J$40,"TRUE",R38:R40)</f>
        <v>0</v>
      </c>
      <c r="S41" s="7816">
        <f>SUMIF($J$38:$J$40,"TRUE",S38:S40)</f>
        <v>0</v>
      </c>
      <c r="T41" s="768"/>
      <c r="U41" s="7817">
        <f t="shared" ref="U41:AD41" si="13">SUMIF($J$38:$J$40,"TRUE",U38:U40)</f>
        <v>0</v>
      </c>
      <c r="V41" s="7774">
        <f t="shared" si="13"/>
        <v>0</v>
      </c>
      <c r="W41" s="7774">
        <f t="shared" si="13"/>
        <v>0</v>
      </c>
      <c r="X41" s="7774">
        <f t="shared" si="13"/>
        <v>0</v>
      </c>
      <c r="Y41" s="7774">
        <f t="shared" si="13"/>
        <v>0</v>
      </c>
      <c r="Z41" s="7774">
        <f t="shared" si="13"/>
        <v>0</v>
      </c>
      <c r="AA41" s="7774">
        <f t="shared" si="13"/>
        <v>0</v>
      </c>
      <c r="AB41" s="7774">
        <f t="shared" si="13"/>
        <v>0</v>
      </c>
      <c r="AC41" s="7774">
        <f t="shared" si="13"/>
        <v>0</v>
      </c>
      <c r="AD41" s="7816">
        <f t="shared" si="13"/>
        <v>0</v>
      </c>
      <c r="AE41" s="718"/>
      <c r="AF41" s="723"/>
      <c r="AG41" s="723"/>
    </row>
    <row r="42" spans="1:33" s="1996" customFormat="1" ht="13.2">
      <c r="A42" s="723"/>
      <c r="B42" s="718"/>
      <c r="C42" s="7780"/>
      <c r="D42" s="7781" t="s">
        <v>2730</v>
      </c>
      <c r="E42" s="7781"/>
      <c r="F42" s="7782"/>
      <c r="G42" s="7772"/>
      <c r="H42" s="7772"/>
      <c r="I42" s="7770"/>
      <c r="J42" s="7786"/>
      <c r="K42" s="7774">
        <f>SUM(K38:K40)</f>
        <v>0</v>
      </c>
      <c r="L42" s="7788"/>
      <c r="M42" s="7786"/>
      <c r="N42" s="7786"/>
      <c r="O42" s="7789"/>
      <c r="P42" s="7787">
        <f t="shared" ref="P42:S42" si="14">SUM(P38:P40)</f>
        <v>0</v>
      </c>
      <c r="Q42" s="7787">
        <f t="shared" si="14"/>
        <v>0</v>
      </c>
      <c r="R42" s="7787">
        <f t="shared" si="14"/>
        <v>0</v>
      </c>
      <c r="S42" s="7790">
        <f t="shared" si="14"/>
        <v>0</v>
      </c>
      <c r="T42" s="768"/>
      <c r="U42" s="7791">
        <f t="shared" ref="U42:AD42" si="15">SUM(U38:U40)</f>
        <v>0</v>
      </c>
      <c r="V42" s="7787">
        <f t="shared" si="15"/>
        <v>0</v>
      </c>
      <c r="W42" s="7787">
        <f t="shared" si="15"/>
        <v>0</v>
      </c>
      <c r="X42" s="7787">
        <f t="shared" si="15"/>
        <v>0</v>
      </c>
      <c r="Y42" s="7787">
        <f t="shared" si="15"/>
        <v>0</v>
      </c>
      <c r="Z42" s="7787">
        <f t="shared" si="15"/>
        <v>0</v>
      </c>
      <c r="AA42" s="7787">
        <f t="shared" si="15"/>
        <v>0</v>
      </c>
      <c r="AB42" s="7787">
        <f t="shared" si="15"/>
        <v>0</v>
      </c>
      <c r="AC42" s="7787">
        <f t="shared" si="15"/>
        <v>0</v>
      </c>
      <c r="AD42" s="7790">
        <f t="shared" si="15"/>
        <v>0</v>
      </c>
      <c r="AE42" s="718"/>
      <c r="AF42" s="723"/>
      <c r="AG42" s="723"/>
    </row>
    <row r="43" spans="1:33" s="1996" customFormat="1" ht="13.2">
      <c r="A43" s="723"/>
      <c r="B43" s="718"/>
      <c r="C43" s="7792"/>
      <c r="D43" s="2721"/>
      <c r="E43" s="2721"/>
      <c r="F43" s="2721"/>
      <c r="G43" s="2721"/>
      <c r="H43" s="2721"/>
      <c r="I43" s="7793"/>
      <c r="J43" s="7794"/>
      <c r="K43" s="7795"/>
      <c r="L43" s="7796"/>
      <c r="M43" s="7795"/>
      <c r="N43" s="7795"/>
      <c r="O43" s="7797"/>
      <c r="P43" s="7797"/>
      <c r="Q43" s="7795"/>
      <c r="R43" s="7795"/>
      <c r="S43" s="7798"/>
      <c r="T43" s="769"/>
      <c r="U43" s="7799"/>
      <c r="V43" s="7800"/>
      <c r="W43" s="7800"/>
      <c r="X43" s="7800"/>
      <c r="Y43" s="7800"/>
      <c r="Z43" s="7800"/>
      <c r="AA43" s="7800"/>
      <c r="AB43" s="7800"/>
      <c r="AC43" s="7800"/>
      <c r="AD43" s="7801"/>
      <c r="AE43" s="718"/>
      <c r="AF43" s="723"/>
      <c r="AG43" s="723"/>
    </row>
    <row r="44" spans="1:33" s="1996" customFormat="1" ht="13.2">
      <c r="A44" s="723"/>
      <c r="B44" s="718"/>
      <c r="C44" s="7780" t="s">
        <v>5119</v>
      </c>
      <c r="D44" s="7802"/>
      <c r="E44" s="7802"/>
      <c r="F44" s="7803"/>
      <c r="G44" s="7803"/>
      <c r="H44" s="7803"/>
      <c r="I44" s="7803"/>
      <c r="J44" s="7772"/>
      <c r="K44" s="7777">
        <f>K41+K34</f>
        <v>0</v>
      </c>
      <c r="L44" s="7804"/>
      <c r="M44" s="7805"/>
      <c r="N44" s="7805"/>
      <c r="O44" s="7805"/>
      <c r="P44" s="7777">
        <f t="shared" ref="P44:S44" si="16">P41+P34</f>
        <v>0</v>
      </c>
      <c r="Q44" s="7777">
        <f t="shared" si="16"/>
        <v>0</v>
      </c>
      <c r="R44" s="7777">
        <f t="shared" si="16"/>
        <v>0</v>
      </c>
      <c r="S44" s="7778">
        <f t="shared" si="16"/>
        <v>0</v>
      </c>
      <c r="T44" s="770"/>
      <c r="U44" s="7806">
        <f t="shared" ref="U44:AD44" si="17">U41+U34</f>
        <v>0</v>
      </c>
      <c r="V44" s="7777">
        <f t="shared" si="17"/>
        <v>0</v>
      </c>
      <c r="W44" s="7807">
        <f t="shared" si="17"/>
        <v>0</v>
      </c>
      <c r="X44" s="7777">
        <f t="shared" si="17"/>
        <v>0</v>
      </c>
      <c r="Y44" s="7777">
        <f t="shared" si="17"/>
        <v>0</v>
      </c>
      <c r="Z44" s="7777">
        <f t="shared" si="17"/>
        <v>0</v>
      </c>
      <c r="AA44" s="7777">
        <f t="shared" si="17"/>
        <v>0</v>
      </c>
      <c r="AB44" s="7777">
        <f t="shared" si="17"/>
        <v>0</v>
      </c>
      <c r="AC44" s="7777">
        <f t="shared" si="17"/>
        <v>0</v>
      </c>
      <c r="AD44" s="7808">
        <f t="shared" si="17"/>
        <v>0</v>
      </c>
      <c r="AE44" s="718"/>
      <c r="AF44" s="723"/>
      <c r="AG44" s="723"/>
    </row>
    <row r="45" spans="1:33" s="1996" customFormat="1" ht="13.2">
      <c r="A45" s="723"/>
      <c r="B45" s="718"/>
      <c r="C45" s="4623" t="s">
        <v>5123</v>
      </c>
      <c r="D45" s="4490"/>
      <c r="E45" s="4490"/>
      <c r="F45" s="4491"/>
      <c r="G45" s="4491"/>
      <c r="H45" s="4491"/>
      <c r="I45" s="4491"/>
      <c r="J45" s="4491"/>
      <c r="K45" s="7809">
        <f>K35+K42</f>
        <v>0</v>
      </c>
      <c r="L45" s="7810"/>
      <c r="M45" s="7811"/>
      <c r="N45" s="7811"/>
      <c r="O45" s="7811"/>
      <c r="P45" s="7809">
        <f t="shared" ref="P45:S45" si="18">P35+P42</f>
        <v>0</v>
      </c>
      <c r="Q45" s="7809">
        <f t="shared" si="18"/>
        <v>0</v>
      </c>
      <c r="R45" s="7809">
        <f t="shared" si="18"/>
        <v>0</v>
      </c>
      <c r="S45" s="7812">
        <f t="shared" si="18"/>
        <v>0</v>
      </c>
      <c r="T45" s="770"/>
      <c r="U45" s="4628">
        <f t="shared" ref="U45:AD45" si="19">U35+U42</f>
        <v>0</v>
      </c>
      <c r="V45" s="7813">
        <f t="shared" si="19"/>
        <v>0</v>
      </c>
      <c r="W45" s="4629">
        <f t="shared" si="19"/>
        <v>0</v>
      </c>
      <c r="X45" s="7813">
        <f t="shared" si="19"/>
        <v>0</v>
      </c>
      <c r="Y45" s="7809">
        <f t="shared" si="19"/>
        <v>0</v>
      </c>
      <c r="Z45" s="7809">
        <f t="shared" si="19"/>
        <v>0</v>
      </c>
      <c r="AA45" s="7809">
        <f t="shared" si="19"/>
        <v>0</v>
      </c>
      <c r="AB45" s="7813">
        <f t="shared" si="19"/>
        <v>0</v>
      </c>
      <c r="AC45" s="7813">
        <f t="shared" si="19"/>
        <v>0</v>
      </c>
      <c r="AD45" s="4630">
        <f t="shared" si="19"/>
        <v>0</v>
      </c>
      <c r="AE45" s="718"/>
      <c r="AF45" s="723"/>
      <c r="AG45" s="723"/>
    </row>
    <row r="46" spans="1:33" s="1996" customFormat="1" ht="13.2">
      <c r="A46" s="723"/>
      <c r="B46" s="718"/>
      <c r="C46" s="7814"/>
      <c r="D46" s="613"/>
      <c r="E46" s="613"/>
      <c r="F46" s="613"/>
      <c r="G46" s="613"/>
      <c r="H46" s="613"/>
      <c r="I46" s="613"/>
      <c r="J46" s="613"/>
      <c r="K46" s="2147"/>
      <c r="L46" s="2148"/>
      <c r="M46" s="2149"/>
      <c r="N46" s="2149"/>
      <c r="O46" s="2149"/>
      <c r="P46" s="2147"/>
      <c r="Q46" s="2147"/>
      <c r="R46" s="2147"/>
      <c r="S46" s="2150"/>
      <c r="T46" s="770"/>
      <c r="U46" s="7815"/>
      <c r="V46" s="2147"/>
      <c r="W46" s="2147"/>
      <c r="X46" s="2147"/>
      <c r="Y46" s="2147"/>
      <c r="Z46" s="2147"/>
      <c r="AA46" s="2147"/>
      <c r="AB46" s="2147"/>
      <c r="AC46" s="2147"/>
      <c r="AD46" s="2150"/>
      <c r="AE46" s="718"/>
      <c r="AF46" s="723"/>
      <c r="AG46" s="723"/>
    </row>
    <row r="47" spans="1:33" s="1996" customFormat="1" ht="13.2">
      <c r="A47" s="723"/>
      <c r="B47" s="718"/>
      <c r="C47" s="7761" t="s">
        <v>2973</v>
      </c>
      <c r="D47" s="7762"/>
      <c r="E47" s="7762"/>
      <c r="F47" s="7763"/>
      <c r="G47" s="7736"/>
      <c r="H47" s="7736"/>
      <c r="I47" s="7736"/>
      <c r="J47" s="7737"/>
      <c r="K47" s="7764"/>
      <c r="L47" s="7765"/>
      <c r="M47" s="7736"/>
      <c r="N47" s="7736"/>
      <c r="O47" s="7736"/>
      <c r="P47" s="7736"/>
      <c r="Q47" s="7736"/>
      <c r="R47" s="7736"/>
      <c r="S47" s="7738"/>
      <c r="T47" s="770"/>
      <c r="U47" s="7766"/>
      <c r="V47" s="7767"/>
      <c r="W47" s="7767"/>
      <c r="X47" s="7767"/>
      <c r="Y47" s="7767"/>
      <c r="Z47" s="7767"/>
      <c r="AA47" s="7767"/>
      <c r="AB47" s="7767"/>
      <c r="AC47" s="7767"/>
      <c r="AD47" s="7768"/>
      <c r="AE47" s="718"/>
      <c r="AF47" s="723"/>
      <c r="AG47" s="723"/>
    </row>
    <row r="48" spans="1:33" s="1996" customFormat="1" ht="13.2">
      <c r="A48" s="723"/>
      <c r="B48" s="718"/>
      <c r="C48" s="4411"/>
      <c r="D48" s="613" t="s">
        <v>4481</v>
      </c>
      <c r="E48" s="613"/>
      <c r="F48" s="1423"/>
      <c r="G48" s="1423"/>
      <c r="H48" s="1423"/>
      <c r="I48" s="1423"/>
      <c r="J48" s="2092"/>
      <c r="K48" s="2091"/>
      <c r="L48" s="2139"/>
      <c r="M48" s="1423"/>
      <c r="N48" s="1423"/>
      <c r="O48" s="1423"/>
      <c r="P48" s="1423"/>
      <c r="Q48" s="1423"/>
      <c r="R48" s="1423"/>
      <c r="S48" s="1523"/>
      <c r="T48" s="770"/>
      <c r="U48" s="4545"/>
      <c r="V48" s="2022"/>
      <c r="W48" s="2022"/>
      <c r="X48" s="2022"/>
      <c r="Y48" s="2022"/>
      <c r="Z48" s="2022"/>
      <c r="AA48" s="2022"/>
      <c r="AB48" s="2022"/>
      <c r="AC48" s="2022"/>
      <c r="AD48" s="1583"/>
      <c r="AE48" s="718"/>
      <c r="AF48" s="723"/>
      <c r="AG48" s="723"/>
    </row>
    <row r="49" spans="1:33" s="1996" customFormat="1" ht="13.2">
      <c r="A49" s="723"/>
      <c r="B49" s="718"/>
      <c r="C49" s="4411"/>
      <c r="D49" s="613" t="s">
        <v>2014</v>
      </c>
      <c r="E49" s="613" t="s">
        <v>5124</v>
      </c>
      <c r="F49" s="1423"/>
      <c r="G49" s="1423" t="s">
        <v>5117</v>
      </c>
      <c r="H49" s="1423" t="s">
        <v>5125</v>
      </c>
      <c r="I49" s="2140" t="s">
        <v>5126</v>
      </c>
      <c r="J49" s="2092" t="b">
        <v>0</v>
      </c>
      <c r="K49" s="2022"/>
      <c r="L49" s="2141"/>
      <c r="M49" s="2142"/>
      <c r="N49" s="2142"/>
      <c r="O49" s="2143">
        <f>N49-M49</f>
        <v>0</v>
      </c>
      <c r="P49" s="2144"/>
      <c r="Q49" s="2144"/>
      <c r="R49" s="2144"/>
      <c r="S49" s="1522">
        <f>+P49+Q49-R49</f>
        <v>0</v>
      </c>
      <c r="T49" s="770"/>
      <c r="U49" s="4474">
        <f>V49+W49</f>
        <v>0</v>
      </c>
      <c r="V49" s="2022"/>
      <c r="W49" s="2022"/>
      <c r="X49" s="2022"/>
      <c r="Y49" s="2022"/>
      <c r="Z49" s="2022"/>
      <c r="AA49" s="2022"/>
      <c r="AB49" s="2022"/>
      <c r="AC49" s="2023">
        <f>Z49+AA49-AB49</f>
        <v>0</v>
      </c>
      <c r="AD49" s="1578">
        <f>W49+Y49</f>
        <v>0</v>
      </c>
      <c r="AE49" s="718"/>
      <c r="AF49" s="723"/>
      <c r="AG49" s="723"/>
    </row>
    <row r="50" spans="1:33" s="1996" customFormat="1" ht="13.2">
      <c r="A50" s="723"/>
      <c r="B50" s="718"/>
      <c r="C50" s="4411"/>
      <c r="D50" s="613"/>
      <c r="E50" s="613"/>
      <c r="F50" s="1423"/>
      <c r="G50" s="1423" t="s">
        <v>5127</v>
      </c>
      <c r="H50" s="1423" t="s">
        <v>5128</v>
      </c>
      <c r="I50" s="2145"/>
      <c r="J50" s="2092" t="b">
        <v>1</v>
      </c>
      <c r="K50" s="2022"/>
      <c r="L50" s="2141"/>
      <c r="M50" s="2142"/>
      <c r="N50" s="2142"/>
      <c r="O50" s="2143">
        <f>N50-M50</f>
        <v>0</v>
      </c>
      <c r="P50" s="2144"/>
      <c r="Q50" s="2144"/>
      <c r="R50" s="2144"/>
      <c r="S50" s="1522">
        <f>+P50+Q50-R50</f>
        <v>0</v>
      </c>
      <c r="T50" s="770"/>
      <c r="U50" s="4474">
        <f>V50+W50</f>
        <v>0</v>
      </c>
      <c r="V50" s="2022"/>
      <c r="W50" s="2022"/>
      <c r="X50" s="2022"/>
      <c r="Y50" s="2022"/>
      <c r="Z50" s="2022"/>
      <c r="AA50" s="2022"/>
      <c r="AB50" s="2022"/>
      <c r="AC50" s="2023">
        <f>Z50+AA50-AB50</f>
        <v>0</v>
      </c>
      <c r="AD50" s="1578">
        <f>W50+Y50</f>
        <v>0</v>
      </c>
      <c r="AE50" s="718"/>
      <c r="AF50" s="723"/>
      <c r="AG50" s="723"/>
    </row>
    <row r="51" spans="1:33" s="1996" customFormat="1" ht="13.2">
      <c r="A51" s="723"/>
      <c r="B51" s="718"/>
      <c r="C51" s="4411"/>
      <c r="D51" s="613" t="s">
        <v>5129</v>
      </c>
      <c r="E51" s="613" t="s">
        <v>5130</v>
      </c>
      <c r="F51" s="1423"/>
      <c r="G51" s="1423"/>
      <c r="H51" s="1423"/>
      <c r="I51" s="2145"/>
      <c r="J51" s="2092" t="b">
        <v>0</v>
      </c>
      <c r="K51" s="2022"/>
      <c r="L51" s="2141"/>
      <c r="M51" s="2142"/>
      <c r="N51" s="2142"/>
      <c r="O51" s="2143">
        <f>N51-M51</f>
        <v>0</v>
      </c>
      <c r="P51" s="2144"/>
      <c r="Q51" s="2144"/>
      <c r="R51" s="2144"/>
      <c r="S51" s="1522">
        <f>+P51+Q51-R51</f>
        <v>0</v>
      </c>
      <c r="T51" s="770"/>
      <c r="U51" s="4474">
        <f>V51+W51</f>
        <v>0</v>
      </c>
      <c r="V51" s="2022"/>
      <c r="W51" s="2022"/>
      <c r="X51" s="2022"/>
      <c r="Y51" s="2022"/>
      <c r="Z51" s="2022"/>
      <c r="AA51" s="2022"/>
      <c r="AB51" s="2022"/>
      <c r="AC51" s="2023">
        <f>Z51+AA51-AB51</f>
        <v>0</v>
      </c>
      <c r="AD51" s="1578">
        <f>W51+Y51</f>
        <v>0</v>
      </c>
      <c r="AE51" s="718"/>
      <c r="AF51" s="723"/>
      <c r="AG51" s="723"/>
    </row>
    <row r="52" spans="1:33" s="1996" customFormat="1" ht="13.2">
      <c r="A52" s="723"/>
      <c r="B52" s="718"/>
      <c r="C52" s="7769"/>
      <c r="D52" s="7770" t="s">
        <v>2307</v>
      </c>
      <c r="E52" s="7771"/>
      <c r="F52" s="7771"/>
      <c r="G52" s="7771"/>
      <c r="H52" s="7771"/>
      <c r="I52" s="7772"/>
      <c r="J52" s="7773"/>
      <c r="K52" s="7777">
        <f>SUMIF($J$49:$J$51,TRUE,K49:K51)</f>
        <v>0</v>
      </c>
      <c r="L52" s="7775"/>
      <c r="M52" s="7772"/>
      <c r="N52" s="7772"/>
      <c r="O52" s="7776"/>
      <c r="P52" s="7777">
        <f>SUMIF($J$49:$J$51,TRUE,P49:P51)</f>
        <v>0</v>
      </c>
      <c r="Q52" s="7777">
        <f>SUMIF($J$49:$J$51,TRUE,Q49:Q51)</f>
        <v>0</v>
      </c>
      <c r="R52" s="7777">
        <f>SUMIF($J$49:$J$51,TRUE,R49:R51)</f>
        <v>0</v>
      </c>
      <c r="S52" s="7778">
        <f>SUMIF($J$49:$J$51,TRUE,S49:S51)</f>
        <v>0</v>
      </c>
      <c r="T52" s="770"/>
      <c r="U52" s="7785">
        <f t="shared" ref="U52:AD52" si="20">SUMIF($J$49:$J$51,TRUE,U49:U51)</f>
        <v>0</v>
      </c>
      <c r="V52" s="7777">
        <f t="shared" si="20"/>
        <v>0</v>
      </c>
      <c r="W52" s="7777">
        <f t="shared" si="20"/>
        <v>0</v>
      </c>
      <c r="X52" s="7777">
        <f t="shared" si="20"/>
        <v>0</v>
      </c>
      <c r="Y52" s="7777">
        <f t="shared" si="20"/>
        <v>0</v>
      </c>
      <c r="Z52" s="7777">
        <f t="shared" si="20"/>
        <v>0</v>
      </c>
      <c r="AA52" s="7777">
        <f t="shared" si="20"/>
        <v>0</v>
      </c>
      <c r="AB52" s="7777">
        <f t="shared" si="20"/>
        <v>0</v>
      </c>
      <c r="AC52" s="7777">
        <f t="shared" si="20"/>
        <v>0</v>
      </c>
      <c r="AD52" s="7778">
        <f t="shared" si="20"/>
        <v>0</v>
      </c>
      <c r="AE52" s="718"/>
      <c r="AF52" s="723"/>
      <c r="AG52" s="723"/>
    </row>
    <row r="53" spans="1:33" s="1996" customFormat="1" ht="13.2">
      <c r="A53" s="723"/>
      <c r="B53" s="718"/>
      <c r="C53" s="7780"/>
      <c r="D53" s="7781" t="s">
        <v>2725</v>
      </c>
      <c r="E53" s="7781"/>
      <c r="F53" s="7782"/>
      <c r="G53" s="7782"/>
      <c r="H53" s="7782"/>
      <c r="I53" s="7782"/>
      <c r="J53" s="7773"/>
      <c r="K53" s="7774">
        <f>SUM(K49:K51)</f>
        <v>0</v>
      </c>
      <c r="L53" s="7783"/>
      <c r="M53" s="7773"/>
      <c r="N53" s="7773"/>
      <c r="O53" s="7784"/>
      <c r="P53" s="7777">
        <f t="shared" ref="P53:S53" si="21">SUM(P49:P51)</f>
        <v>0</v>
      </c>
      <c r="Q53" s="7777">
        <f t="shared" si="21"/>
        <v>0</v>
      </c>
      <c r="R53" s="7777">
        <f t="shared" si="21"/>
        <v>0</v>
      </c>
      <c r="S53" s="7778">
        <f t="shared" si="21"/>
        <v>0</v>
      </c>
      <c r="T53" s="770"/>
      <c r="U53" s="7785">
        <f t="shared" ref="U53:AD53" si="22">SUM(U49:U51)</f>
        <v>0</v>
      </c>
      <c r="V53" s="7777">
        <f t="shared" si="22"/>
        <v>0</v>
      </c>
      <c r="W53" s="7777">
        <f t="shared" si="22"/>
        <v>0</v>
      </c>
      <c r="X53" s="7777">
        <f t="shared" si="22"/>
        <v>0</v>
      </c>
      <c r="Y53" s="7777">
        <f t="shared" si="22"/>
        <v>0</v>
      </c>
      <c r="Z53" s="7777">
        <f t="shared" si="22"/>
        <v>0</v>
      </c>
      <c r="AA53" s="7777">
        <f t="shared" si="22"/>
        <v>0</v>
      </c>
      <c r="AB53" s="7777">
        <f t="shared" si="22"/>
        <v>0</v>
      </c>
      <c r="AC53" s="7777">
        <f t="shared" si="22"/>
        <v>0</v>
      </c>
      <c r="AD53" s="7778">
        <f t="shared" si="22"/>
        <v>0</v>
      </c>
      <c r="AE53" s="718"/>
      <c r="AF53" s="723"/>
      <c r="AG53" s="723"/>
    </row>
    <row r="54" spans="1:33" s="1996" customFormat="1" ht="13.2">
      <c r="A54" s="723"/>
      <c r="B54" s="718"/>
      <c r="C54" s="4411"/>
      <c r="D54" s="613"/>
      <c r="E54" s="613"/>
      <c r="F54" s="1423"/>
      <c r="G54" s="1423"/>
      <c r="H54" s="1423"/>
      <c r="I54" s="1423"/>
      <c r="J54" s="2092"/>
      <c r="K54" s="2091"/>
      <c r="L54" s="2139"/>
      <c r="M54" s="1423"/>
      <c r="N54" s="1423"/>
      <c r="O54" s="2146"/>
      <c r="P54" s="2146"/>
      <c r="Q54" s="1423"/>
      <c r="R54" s="1423"/>
      <c r="S54" s="1523"/>
      <c r="T54" s="770"/>
      <c r="U54" s="4545"/>
      <c r="V54" s="2022"/>
      <c r="W54" s="2022"/>
      <c r="X54" s="2022"/>
      <c r="Y54" s="2022"/>
      <c r="Z54" s="2022"/>
      <c r="AA54" s="2022"/>
      <c r="AB54" s="2022"/>
      <c r="AC54" s="2022"/>
      <c r="AD54" s="1583"/>
      <c r="AE54" s="718"/>
      <c r="AF54" s="723"/>
      <c r="AG54" s="723"/>
    </row>
    <row r="55" spans="1:33" s="1996" customFormat="1" ht="13.2">
      <c r="A55" s="723"/>
      <c r="B55" s="718"/>
      <c r="C55" s="4419"/>
      <c r="D55" s="613" t="s">
        <v>5131</v>
      </c>
      <c r="E55" s="613"/>
      <c r="F55" s="1423"/>
      <c r="G55" s="1423"/>
      <c r="H55" s="1423"/>
      <c r="I55" s="1423"/>
      <c r="J55" s="2092"/>
      <c r="K55" s="2091"/>
      <c r="L55" s="2139"/>
      <c r="M55" s="1423"/>
      <c r="N55" s="1423"/>
      <c r="O55" s="2146"/>
      <c r="P55" s="2146"/>
      <c r="Q55" s="1423"/>
      <c r="R55" s="1423"/>
      <c r="S55" s="1523"/>
      <c r="T55" s="770"/>
      <c r="U55" s="4545"/>
      <c r="V55" s="2022"/>
      <c r="W55" s="2022"/>
      <c r="X55" s="2022"/>
      <c r="Y55" s="2022"/>
      <c r="Z55" s="2022"/>
      <c r="AA55" s="2022"/>
      <c r="AB55" s="2022"/>
      <c r="AC55" s="2022"/>
      <c r="AD55" s="1583"/>
      <c r="AE55" s="718"/>
      <c r="AF55" s="723"/>
      <c r="AG55" s="723"/>
    </row>
    <row r="56" spans="1:33" s="1996" customFormat="1" ht="13.2">
      <c r="A56" s="723"/>
      <c r="B56" s="718"/>
      <c r="C56" s="4411"/>
      <c r="D56" s="613" t="s">
        <v>2014</v>
      </c>
      <c r="E56" s="613" t="s">
        <v>5124</v>
      </c>
      <c r="F56" s="1423"/>
      <c r="G56" s="1423"/>
      <c r="H56" s="1423"/>
      <c r="I56" s="2145"/>
      <c r="J56" s="2092" t="b">
        <v>1</v>
      </c>
      <c r="K56" s="2022"/>
      <c r="L56" s="2141"/>
      <c r="M56" s="2142"/>
      <c r="N56" s="2142"/>
      <c r="O56" s="2143">
        <f>N56-M56</f>
        <v>0</v>
      </c>
      <c r="P56" s="2144"/>
      <c r="Q56" s="2144"/>
      <c r="R56" s="2144"/>
      <c r="S56" s="1525">
        <f>+P56+Q56-R56</f>
        <v>0</v>
      </c>
      <c r="T56" s="770"/>
      <c r="U56" s="4474">
        <f>V56+W56</f>
        <v>0</v>
      </c>
      <c r="V56" s="2022"/>
      <c r="W56" s="2022"/>
      <c r="X56" s="2022"/>
      <c r="Y56" s="2022"/>
      <c r="Z56" s="2022"/>
      <c r="AA56" s="2022"/>
      <c r="AB56" s="2022"/>
      <c r="AC56" s="2023">
        <f>Z56+AA56-AB56</f>
        <v>0</v>
      </c>
      <c r="AD56" s="1578">
        <f>W56+Y56</f>
        <v>0</v>
      </c>
      <c r="AE56" s="718"/>
      <c r="AF56" s="723"/>
      <c r="AG56" s="723"/>
    </row>
    <row r="57" spans="1:33" s="1996" customFormat="1" ht="13.2">
      <c r="A57" s="723"/>
      <c r="B57" s="718"/>
      <c r="C57" s="4411"/>
      <c r="D57" s="613"/>
      <c r="E57" s="613"/>
      <c r="F57" s="1423"/>
      <c r="G57" s="1423"/>
      <c r="H57" s="1423"/>
      <c r="I57" s="2145"/>
      <c r="J57" s="2092" t="b">
        <v>0</v>
      </c>
      <c r="K57" s="2022"/>
      <c r="L57" s="2141"/>
      <c r="M57" s="2142"/>
      <c r="N57" s="2142"/>
      <c r="O57" s="2143">
        <f>N57-M57</f>
        <v>0</v>
      </c>
      <c r="P57" s="2144"/>
      <c r="Q57" s="2144"/>
      <c r="R57" s="2144"/>
      <c r="S57" s="1525">
        <f>+P57+Q57-R57</f>
        <v>0</v>
      </c>
      <c r="T57" s="770"/>
      <c r="U57" s="4474">
        <f>V57+W57</f>
        <v>0</v>
      </c>
      <c r="V57" s="2022"/>
      <c r="W57" s="2022"/>
      <c r="X57" s="2022"/>
      <c r="Y57" s="2022"/>
      <c r="Z57" s="2022"/>
      <c r="AA57" s="2022"/>
      <c r="AB57" s="2022"/>
      <c r="AC57" s="2023">
        <f>Z57+AA57-AB57</f>
        <v>0</v>
      </c>
      <c r="AD57" s="1578">
        <f>W57+Y57</f>
        <v>0</v>
      </c>
      <c r="AE57" s="718"/>
      <c r="AF57" s="723"/>
      <c r="AG57" s="723"/>
    </row>
    <row r="58" spans="1:33" s="1996" customFormat="1" ht="13.2">
      <c r="A58" s="723"/>
      <c r="B58" s="718"/>
      <c r="C58" s="4411"/>
      <c r="D58" s="613" t="s">
        <v>5129</v>
      </c>
      <c r="E58" s="613" t="s">
        <v>5130</v>
      </c>
      <c r="F58" s="1423"/>
      <c r="G58" s="1423"/>
      <c r="H58" s="1423"/>
      <c r="I58" s="2145"/>
      <c r="J58" s="2092" t="b">
        <v>1</v>
      </c>
      <c r="K58" s="2022"/>
      <c r="L58" s="2141"/>
      <c r="M58" s="2142"/>
      <c r="N58" s="2142"/>
      <c r="O58" s="2143">
        <f>N58-M58</f>
        <v>0</v>
      </c>
      <c r="P58" s="2144"/>
      <c r="Q58" s="2144"/>
      <c r="R58" s="2144"/>
      <c r="S58" s="1525">
        <f>+P58+Q58-R58</f>
        <v>0</v>
      </c>
      <c r="T58" s="770"/>
      <c r="U58" s="4474">
        <f>V58+W58</f>
        <v>0</v>
      </c>
      <c r="V58" s="2022"/>
      <c r="W58" s="2022"/>
      <c r="X58" s="2022"/>
      <c r="Y58" s="2022"/>
      <c r="Z58" s="2022"/>
      <c r="AA58" s="2022"/>
      <c r="AB58" s="2022"/>
      <c r="AC58" s="2023">
        <f>Z58+AA58-AB58</f>
        <v>0</v>
      </c>
      <c r="AD58" s="1578">
        <f>W58+Y58</f>
        <v>0</v>
      </c>
      <c r="AE58" s="718"/>
      <c r="AF58" s="723"/>
      <c r="AG58" s="723"/>
    </row>
    <row r="59" spans="1:33" s="1996" customFormat="1" ht="13.2">
      <c r="A59" s="723"/>
      <c r="B59" s="718"/>
      <c r="C59" s="7769"/>
      <c r="D59" s="7770" t="s">
        <v>2307</v>
      </c>
      <c r="E59" s="7771"/>
      <c r="F59" s="7771"/>
      <c r="G59" s="7772"/>
      <c r="H59" s="7772"/>
      <c r="I59" s="7772"/>
      <c r="J59" s="7773"/>
      <c r="K59" s="7777">
        <f>SUMIF($J$56:$J$58,TRUE,K56:K58)</f>
        <v>0</v>
      </c>
      <c r="L59" s="7783"/>
      <c r="M59" s="7773"/>
      <c r="N59" s="7773"/>
      <c r="O59" s="7784"/>
      <c r="P59" s="7777">
        <f>SUMIF($J$56:$J$58,TRUE,P56:P58)</f>
        <v>0</v>
      </c>
      <c r="Q59" s="7777">
        <f>SUMIF($J$56:$J$58,TRUE,Q56:Q58)</f>
        <v>0</v>
      </c>
      <c r="R59" s="7777">
        <f>SUMIF($J$56:$J$58,TRUE,R56:R58)</f>
        <v>0</v>
      </c>
      <c r="S59" s="7778">
        <f>SUMIF($J$56:$J$58,TRUE,S56:S58)</f>
        <v>0</v>
      </c>
      <c r="T59" s="770"/>
      <c r="U59" s="7785">
        <f t="shared" ref="U59:AD59" si="23">SUMIF($J$56:$J$58,TRUE,U56:U58)</f>
        <v>0</v>
      </c>
      <c r="V59" s="7777">
        <f t="shared" si="23"/>
        <v>0</v>
      </c>
      <c r="W59" s="7777">
        <f t="shared" si="23"/>
        <v>0</v>
      </c>
      <c r="X59" s="7777">
        <f t="shared" si="23"/>
        <v>0</v>
      </c>
      <c r="Y59" s="7777">
        <f t="shared" si="23"/>
        <v>0</v>
      </c>
      <c r="Z59" s="7777">
        <f t="shared" si="23"/>
        <v>0</v>
      </c>
      <c r="AA59" s="7777">
        <f t="shared" si="23"/>
        <v>0</v>
      </c>
      <c r="AB59" s="7777">
        <f t="shared" si="23"/>
        <v>0</v>
      </c>
      <c r="AC59" s="7777">
        <f t="shared" si="23"/>
        <v>0</v>
      </c>
      <c r="AD59" s="7778">
        <f t="shared" si="23"/>
        <v>0</v>
      </c>
      <c r="AE59" s="718"/>
      <c r="AF59" s="723"/>
      <c r="AG59" s="723"/>
    </row>
    <row r="60" spans="1:33" s="1996" customFormat="1" ht="13.2">
      <c r="A60" s="723"/>
      <c r="B60" s="718"/>
      <c r="C60" s="7780"/>
      <c r="D60" s="7781" t="s">
        <v>2730</v>
      </c>
      <c r="E60" s="7781"/>
      <c r="F60" s="7782"/>
      <c r="G60" s="7772"/>
      <c r="H60" s="7772"/>
      <c r="I60" s="7772"/>
      <c r="J60" s="7786"/>
      <c r="K60" s="7774">
        <f>SUM(K56:K58)</f>
        <v>0</v>
      </c>
      <c r="L60" s="7788"/>
      <c r="M60" s="7786"/>
      <c r="N60" s="7786"/>
      <c r="O60" s="7789"/>
      <c r="P60" s="7787">
        <f t="shared" ref="P60:S60" si="24">SUM(P56:P58)</f>
        <v>0</v>
      </c>
      <c r="Q60" s="7787">
        <f t="shared" si="24"/>
        <v>0</v>
      </c>
      <c r="R60" s="7787">
        <f t="shared" si="24"/>
        <v>0</v>
      </c>
      <c r="S60" s="7790">
        <f t="shared" si="24"/>
        <v>0</v>
      </c>
      <c r="T60" s="770"/>
      <c r="U60" s="7791">
        <f t="shared" ref="U60:AD60" si="25">SUM(U56:U58)</f>
        <v>0</v>
      </c>
      <c r="V60" s="7787">
        <f t="shared" si="25"/>
        <v>0</v>
      </c>
      <c r="W60" s="7787">
        <f t="shared" si="25"/>
        <v>0</v>
      </c>
      <c r="X60" s="7787">
        <f t="shared" si="25"/>
        <v>0</v>
      </c>
      <c r="Y60" s="7787">
        <f t="shared" si="25"/>
        <v>0</v>
      </c>
      <c r="Z60" s="7787">
        <f t="shared" si="25"/>
        <v>0</v>
      </c>
      <c r="AA60" s="7787">
        <f t="shared" si="25"/>
        <v>0</v>
      </c>
      <c r="AB60" s="7787">
        <f t="shared" si="25"/>
        <v>0</v>
      </c>
      <c r="AC60" s="7787">
        <f t="shared" si="25"/>
        <v>0</v>
      </c>
      <c r="AD60" s="7790">
        <f t="shared" si="25"/>
        <v>0</v>
      </c>
      <c r="AE60" s="718"/>
      <c r="AF60" s="723"/>
      <c r="AG60" s="723"/>
    </row>
    <row r="61" spans="1:33" s="1996" customFormat="1" ht="13.2">
      <c r="A61" s="723"/>
      <c r="B61" s="718"/>
      <c r="C61" s="7792"/>
      <c r="D61" s="2721"/>
      <c r="E61" s="2721"/>
      <c r="F61" s="2721"/>
      <c r="G61" s="2721"/>
      <c r="H61" s="2721"/>
      <c r="I61" s="2721"/>
      <c r="J61" s="7794"/>
      <c r="K61" s="7795"/>
      <c r="L61" s="7796"/>
      <c r="M61" s="7795"/>
      <c r="N61" s="7795"/>
      <c r="O61" s="7797"/>
      <c r="P61" s="7797"/>
      <c r="Q61" s="7795"/>
      <c r="R61" s="7795"/>
      <c r="S61" s="7798"/>
      <c r="T61" s="770"/>
      <c r="U61" s="7799"/>
      <c r="V61" s="7800"/>
      <c r="W61" s="7800"/>
      <c r="X61" s="7800"/>
      <c r="Y61" s="7800"/>
      <c r="Z61" s="7800"/>
      <c r="AA61" s="7800"/>
      <c r="AB61" s="7800"/>
      <c r="AC61" s="7800"/>
      <c r="AD61" s="7801"/>
      <c r="AE61" s="718"/>
      <c r="AF61" s="723"/>
      <c r="AG61" s="723"/>
    </row>
    <row r="62" spans="1:33" s="1996" customFormat="1" ht="13.2">
      <c r="A62" s="723"/>
      <c r="B62" s="718"/>
      <c r="C62" s="7780" t="s">
        <v>5119</v>
      </c>
      <c r="D62" s="7802"/>
      <c r="E62" s="7802"/>
      <c r="F62" s="7803"/>
      <c r="G62" s="7803"/>
      <c r="H62" s="7803"/>
      <c r="I62" s="7803"/>
      <c r="J62" s="7772"/>
      <c r="K62" s="7777">
        <f>K59+K52</f>
        <v>0</v>
      </c>
      <c r="L62" s="7804"/>
      <c r="M62" s="7805"/>
      <c r="N62" s="7805"/>
      <c r="O62" s="7805"/>
      <c r="P62" s="7777">
        <f t="shared" ref="P62:S62" si="26">P59+P52</f>
        <v>0</v>
      </c>
      <c r="Q62" s="7777">
        <f t="shared" si="26"/>
        <v>0</v>
      </c>
      <c r="R62" s="7777">
        <f t="shared" si="26"/>
        <v>0</v>
      </c>
      <c r="S62" s="7778">
        <f t="shared" si="26"/>
        <v>0</v>
      </c>
      <c r="T62" s="770"/>
      <c r="U62" s="7806">
        <f t="shared" ref="U62:AD62" si="27">U59+U52</f>
        <v>0</v>
      </c>
      <c r="V62" s="7777">
        <f t="shared" si="27"/>
        <v>0</v>
      </c>
      <c r="W62" s="7807">
        <f t="shared" si="27"/>
        <v>0</v>
      </c>
      <c r="X62" s="7777">
        <f t="shared" si="27"/>
        <v>0</v>
      </c>
      <c r="Y62" s="7777">
        <f t="shared" si="27"/>
        <v>0</v>
      </c>
      <c r="Z62" s="7777">
        <f t="shared" si="27"/>
        <v>0</v>
      </c>
      <c r="AA62" s="7777">
        <f t="shared" si="27"/>
        <v>0</v>
      </c>
      <c r="AB62" s="7777">
        <f t="shared" si="27"/>
        <v>0</v>
      </c>
      <c r="AC62" s="7777">
        <f t="shared" si="27"/>
        <v>0</v>
      </c>
      <c r="AD62" s="7808">
        <f t="shared" si="27"/>
        <v>0</v>
      </c>
      <c r="AE62" s="718"/>
      <c r="AF62" s="723"/>
      <c r="AG62" s="723"/>
    </row>
    <row r="63" spans="1:33" s="1996" customFormat="1" ht="13.2">
      <c r="A63" s="723"/>
      <c r="B63" s="718"/>
      <c r="C63" s="4623" t="s">
        <v>5123</v>
      </c>
      <c r="D63" s="4490"/>
      <c r="E63" s="4490"/>
      <c r="F63" s="4491"/>
      <c r="G63" s="4491"/>
      <c r="H63" s="4491"/>
      <c r="I63" s="4491"/>
      <c r="J63" s="4491"/>
      <c r="K63" s="7809">
        <f>K53+K60</f>
        <v>0</v>
      </c>
      <c r="L63" s="7810"/>
      <c r="M63" s="7811"/>
      <c r="N63" s="7811"/>
      <c r="O63" s="7811"/>
      <c r="P63" s="7809">
        <f t="shared" ref="P63:S63" si="28">P53+P60</f>
        <v>0</v>
      </c>
      <c r="Q63" s="7809">
        <f t="shared" si="28"/>
        <v>0</v>
      </c>
      <c r="R63" s="7809">
        <f t="shared" si="28"/>
        <v>0</v>
      </c>
      <c r="S63" s="7812">
        <f t="shared" si="28"/>
        <v>0</v>
      </c>
      <c r="T63" s="770"/>
      <c r="U63" s="4628">
        <f t="shared" ref="U63:AD63" si="29">U53+U60</f>
        <v>0</v>
      </c>
      <c r="V63" s="7813">
        <f t="shared" si="29"/>
        <v>0</v>
      </c>
      <c r="W63" s="4629">
        <f t="shared" si="29"/>
        <v>0</v>
      </c>
      <c r="X63" s="7813">
        <f t="shared" si="29"/>
        <v>0</v>
      </c>
      <c r="Y63" s="7809">
        <f t="shared" si="29"/>
        <v>0</v>
      </c>
      <c r="Z63" s="7809">
        <f t="shared" si="29"/>
        <v>0</v>
      </c>
      <c r="AA63" s="7809">
        <f t="shared" si="29"/>
        <v>0</v>
      </c>
      <c r="AB63" s="7813">
        <f t="shared" si="29"/>
        <v>0</v>
      </c>
      <c r="AC63" s="7813">
        <f t="shared" si="29"/>
        <v>0</v>
      </c>
      <c r="AD63" s="4630">
        <f t="shared" si="29"/>
        <v>0</v>
      </c>
      <c r="AE63" s="718"/>
      <c r="AF63" s="723"/>
      <c r="AG63" s="723"/>
    </row>
    <row r="64" spans="1:33" s="1996" customFormat="1" ht="13.2">
      <c r="A64" s="723"/>
      <c r="B64" s="718"/>
      <c r="C64" s="7814"/>
      <c r="D64" s="613"/>
      <c r="E64" s="613"/>
      <c r="F64" s="1423"/>
      <c r="G64" s="1423"/>
      <c r="H64" s="1423"/>
      <c r="I64" s="1423"/>
      <c r="J64" s="1423"/>
      <c r="K64" s="2151"/>
      <c r="L64" s="2152"/>
      <c r="M64" s="2153"/>
      <c r="N64" s="2153"/>
      <c r="O64" s="2153"/>
      <c r="P64" s="2154"/>
      <c r="Q64" s="2154"/>
      <c r="R64" s="2154"/>
      <c r="S64" s="2155"/>
      <c r="T64" s="770"/>
      <c r="U64" s="7815"/>
      <c r="V64" s="7787"/>
      <c r="W64" s="2147"/>
      <c r="X64" s="7787"/>
      <c r="Y64" s="2151"/>
      <c r="Z64" s="2151"/>
      <c r="AA64" s="2151"/>
      <c r="AB64" s="7787"/>
      <c r="AC64" s="7787"/>
      <c r="AD64" s="2150"/>
      <c r="AE64" s="718"/>
      <c r="AF64" s="723"/>
      <c r="AG64" s="723"/>
    </row>
    <row r="65" spans="1:33" s="1996" customFormat="1" ht="13.2">
      <c r="A65" s="723"/>
      <c r="B65" s="718"/>
      <c r="C65" s="7761" t="s">
        <v>5132</v>
      </c>
      <c r="D65" s="7762"/>
      <c r="E65" s="7762"/>
      <c r="F65" s="7763"/>
      <c r="G65" s="7736"/>
      <c r="H65" s="7736"/>
      <c r="I65" s="7736"/>
      <c r="J65" s="7737"/>
      <c r="K65" s="7764"/>
      <c r="L65" s="7765"/>
      <c r="M65" s="7736"/>
      <c r="N65" s="7736"/>
      <c r="O65" s="7736"/>
      <c r="P65" s="7736"/>
      <c r="Q65" s="7736"/>
      <c r="R65" s="7736"/>
      <c r="S65" s="7738"/>
      <c r="T65" s="770"/>
      <c r="U65" s="7766"/>
      <c r="V65" s="7767"/>
      <c r="W65" s="7767"/>
      <c r="X65" s="7767"/>
      <c r="Y65" s="7767"/>
      <c r="Z65" s="7767"/>
      <c r="AA65" s="7767"/>
      <c r="AB65" s="7767"/>
      <c r="AC65" s="7767"/>
      <c r="AD65" s="7768"/>
      <c r="AE65" s="718"/>
      <c r="AF65" s="723"/>
      <c r="AG65" s="723"/>
    </row>
    <row r="66" spans="1:33" s="1996" customFormat="1" ht="13.2">
      <c r="A66" s="723"/>
      <c r="B66" s="718"/>
      <c r="C66" s="4411"/>
      <c r="D66" s="613" t="s">
        <v>5133</v>
      </c>
      <c r="E66" s="613"/>
      <c r="F66" s="1423"/>
      <c r="G66" s="1423"/>
      <c r="H66" s="1423"/>
      <c r="I66" s="1423"/>
      <c r="J66" s="2092"/>
      <c r="K66" s="2091"/>
      <c r="L66" s="2139"/>
      <c r="M66" s="1423"/>
      <c r="N66" s="1423"/>
      <c r="O66" s="1423"/>
      <c r="P66" s="1423"/>
      <c r="Q66" s="1423"/>
      <c r="R66" s="1423"/>
      <c r="S66" s="1523"/>
      <c r="T66" s="770"/>
      <c r="U66" s="4545"/>
      <c r="V66" s="2022"/>
      <c r="W66" s="2022"/>
      <c r="X66" s="2022"/>
      <c r="Y66" s="2022"/>
      <c r="Z66" s="2022"/>
      <c r="AA66" s="2022"/>
      <c r="AB66" s="2022"/>
      <c r="AC66" s="2022"/>
      <c r="AD66" s="1583"/>
      <c r="AE66" s="718"/>
      <c r="AF66" s="723"/>
      <c r="AG66" s="723"/>
    </row>
    <row r="67" spans="1:33" s="1996" customFormat="1" ht="13.2">
      <c r="A67" s="723"/>
      <c r="B67" s="718"/>
      <c r="C67" s="4411"/>
      <c r="D67" s="613" t="s">
        <v>2014</v>
      </c>
      <c r="E67" s="613" t="s">
        <v>5134</v>
      </c>
      <c r="F67" s="1423"/>
      <c r="G67" s="1423" t="s">
        <v>5113</v>
      </c>
      <c r="H67" s="1423" t="s">
        <v>5135</v>
      </c>
      <c r="I67" s="2140" t="s">
        <v>5126</v>
      </c>
      <c r="J67" s="2092" t="b">
        <v>0</v>
      </c>
      <c r="K67" s="2022"/>
      <c r="L67" s="2141"/>
      <c r="M67" s="2142"/>
      <c r="N67" s="2142"/>
      <c r="O67" s="2143">
        <f>N67-M67</f>
        <v>0</v>
      </c>
      <c r="P67" s="2144"/>
      <c r="Q67" s="2144"/>
      <c r="R67" s="2144"/>
      <c r="S67" s="1522">
        <f>+P67+Q67-R67</f>
        <v>0</v>
      </c>
      <c r="T67" s="770"/>
      <c r="U67" s="4474">
        <f>V67+W67</f>
        <v>0</v>
      </c>
      <c r="V67" s="2022"/>
      <c r="W67" s="2022"/>
      <c r="X67" s="2022"/>
      <c r="Y67" s="2022"/>
      <c r="Z67" s="2022"/>
      <c r="AA67" s="2022"/>
      <c r="AB67" s="2022"/>
      <c r="AC67" s="2023">
        <f>Z67+AA67-AB67</f>
        <v>0</v>
      </c>
      <c r="AD67" s="1578">
        <f>W67+Y67</f>
        <v>0</v>
      </c>
      <c r="AE67" s="718"/>
      <c r="AF67" s="723"/>
      <c r="AG67" s="723"/>
    </row>
    <row r="68" spans="1:33" s="1996" customFormat="1" ht="13.2">
      <c r="A68" s="723"/>
      <c r="B68" s="718"/>
      <c r="C68" s="4411"/>
      <c r="D68" s="613"/>
      <c r="E68" s="613"/>
      <c r="F68" s="1423"/>
      <c r="G68" s="1423"/>
      <c r="H68" s="1423"/>
      <c r="I68" s="2145"/>
      <c r="J68" s="2092" t="b">
        <v>1</v>
      </c>
      <c r="K68" s="2022"/>
      <c r="L68" s="2141"/>
      <c r="M68" s="2142"/>
      <c r="N68" s="2142"/>
      <c r="O68" s="2143">
        <f>N68-M68</f>
        <v>0</v>
      </c>
      <c r="P68" s="2144"/>
      <c r="Q68" s="2144"/>
      <c r="R68" s="2144"/>
      <c r="S68" s="1522">
        <f>+P68+Q68-R68</f>
        <v>0</v>
      </c>
      <c r="T68" s="770"/>
      <c r="U68" s="4474">
        <f>V68+W68</f>
        <v>0</v>
      </c>
      <c r="V68" s="2022"/>
      <c r="W68" s="2022"/>
      <c r="X68" s="2022"/>
      <c r="Y68" s="2022"/>
      <c r="Z68" s="2022"/>
      <c r="AA68" s="2022"/>
      <c r="AB68" s="2022"/>
      <c r="AC68" s="2023">
        <f>Z68+AA68-AB68</f>
        <v>0</v>
      </c>
      <c r="AD68" s="1578">
        <f>W68+Y68</f>
        <v>0</v>
      </c>
      <c r="AE68" s="718"/>
      <c r="AF68" s="723"/>
      <c r="AG68" s="723"/>
    </row>
    <row r="69" spans="1:33" s="1996" customFormat="1" ht="13.2">
      <c r="A69" s="723"/>
      <c r="B69" s="718"/>
      <c r="C69" s="4411"/>
      <c r="D69" s="613" t="s">
        <v>5129</v>
      </c>
      <c r="E69" s="613" t="s">
        <v>5130</v>
      </c>
      <c r="F69" s="1423"/>
      <c r="G69" s="1423"/>
      <c r="H69" s="1423"/>
      <c r="I69" s="2145"/>
      <c r="J69" s="2092" t="b">
        <v>0</v>
      </c>
      <c r="K69" s="2022"/>
      <c r="L69" s="2141"/>
      <c r="M69" s="2142"/>
      <c r="N69" s="2142"/>
      <c r="O69" s="2143">
        <f>N69-M69</f>
        <v>0</v>
      </c>
      <c r="P69" s="2144"/>
      <c r="Q69" s="2144"/>
      <c r="R69" s="2144"/>
      <c r="S69" s="1522">
        <f>+P69+Q69-R69</f>
        <v>0</v>
      </c>
      <c r="T69" s="770"/>
      <c r="U69" s="4474">
        <f>V69+W69</f>
        <v>0</v>
      </c>
      <c r="V69" s="2022"/>
      <c r="W69" s="2022"/>
      <c r="X69" s="2022"/>
      <c r="Y69" s="2022"/>
      <c r="Z69" s="2022"/>
      <c r="AA69" s="2022"/>
      <c r="AB69" s="2022"/>
      <c r="AC69" s="2023">
        <f>Z69+AA69-AB69</f>
        <v>0</v>
      </c>
      <c r="AD69" s="1578">
        <f>W69+Y69</f>
        <v>0</v>
      </c>
      <c r="AE69" s="718"/>
      <c r="AF69" s="723"/>
      <c r="AG69" s="723"/>
    </row>
    <row r="70" spans="1:33" s="1996" customFormat="1" ht="13.2">
      <c r="A70" s="723"/>
      <c r="B70" s="718"/>
      <c r="C70" s="7769"/>
      <c r="D70" s="7770" t="s">
        <v>2307</v>
      </c>
      <c r="E70" s="7771"/>
      <c r="F70" s="7771"/>
      <c r="G70" s="7771"/>
      <c r="H70" s="7771"/>
      <c r="I70" s="7772"/>
      <c r="J70" s="7773"/>
      <c r="K70" s="7777">
        <f>SUMIF($J$49:$J$51,TRUE,K67:K69)</f>
        <v>0</v>
      </c>
      <c r="L70" s="7775"/>
      <c r="M70" s="7772"/>
      <c r="N70" s="7772"/>
      <c r="O70" s="7776"/>
      <c r="P70" s="7777">
        <f>SUMIF($J$49:$J$51,TRUE,P67:P69)</f>
        <v>0</v>
      </c>
      <c r="Q70" s="7777">
        <f>SUMIF($J$49:$J$51,TRUE,Q67:Q69)</f>
        <v>0</v>
      </c>
      <c r="R70" s="7777">
        <f>SUMIF($J$49:$J$51,TRUE,R67:R69)</f>
        <v>0</v>
      </c>
      <c r="S70" s="7778">
        <f>SUMIF($J$49:$J$51,TRUE,S67:S69)</f>
        <v>0</v>
      </c>
      <c r="T70" s="770"/>
      <c r="U70" s="7785">
        <f t="shared" ref="U70:AD70" si="30">SUMIF($J$49:$J$51,TRUE,U67:U69)</f>
        <v>0</v>
      </c>
      <c r="V70" s="7777">
        <f t="shared" si="30"/>
        <v>0</v>
      </c>
      <c r="W70" s="7777">
        <f t="shared" si="30"/>
        <v>0</v>
      </c>
      <c r="X70" s="7777">
        <f t="shared" si="30"/>
        <v>0</v>
      </c>
      <c r="Y70" s="7777">
        <f t="shared" si="30"/>
        <v>0</v>
      </c>
      <c r="Z70" s="7777">
        <f t="shared" si="30"/>
        <v>0</v>
      </c>
      <c r="AA70" s="7777">
        <f t="shared" si="30"/>
        <v>0</v>
      </c>
      <c r="AB70" s="7777">
        <f t="shared" si="30"/>
        <v>0</v>
      </c>
      <c r="AC70" s="7777">
        <f t="shared" si="30"/>
        <v>0</v>
      </c>
      <c r="AD70" s="7778">
        <f t="shared" si="30"/>
        <v>0</v>
      </c>
      <c r="AE70" s="718"/>
      <c r="AF70" s="723"/>
      <c r="AG70" s="723"/>
    </row>
    <row r="71" spans="1:33" s="1996" customFormat="1" ht="13.2">
      <c r="A71" s="723"/>
      <c r="B71" s="718"/>
      <c r="C71" s="7780"/>
      <c r="D71" s="7781" t="s">
        <v>2725</v>
      </c>
      <c r="E71" s="7781"/>
      <c r="F71" s="7782"/>
      <c r="G71" s="7782"/>
      <c r="H71" s="7782"/>
      <c r="I71" s="7782"/>
      <c r="J71" s="7773"/>
      <c r="K71" s="7774">
        <f>SUM(K67:K69)</f>
        <v>0</v>
      </c>
      <c r="L71" s="7783"/>
      <c r="M71" s="7773"/>
      <c r="N71" s="7773"/>
      <c r="O71" s="7784"/>
      <c r="P71" s="7777">
        <f t="shared" ref="P71:S71" si="31">SUM(P67:P69)</f>
        <v>0</v>
      </c>
      <c r="Q71" s="7777">
        <f t="shared" si="31"/>
        <v>0</v>
      </c>
      <c r="R71" s="7777">
        <f t="shared" si="31"/>
        <v>0</v>
      </c>
      <c r="S71" s="7778">
        <f t="shared" si="31"/>
        <v>0</v>
      </c>
      <c r="T71" s="770"/>
      <c r="U71" s="7785">
        <f t="shared" ref="U71:AD71" si="32">SUM(U67:U69)</f>
        <v>0</v>
      </c>
      <c r="V71" s="7777">
        <f t="shared" si="32"/>
        <v>0</v>
      </c>
      <c r="W71" s="7777">
        <f t="shared" si="32"/>
        <v>0</v>
      </c>
      <c r="X71" s="7777">
        <f t="shared" si="32"/>
        <v>0</v>
      </c>
      <c r="Y71" s="7777">
        <f t="shared" si="32"/>
        <v>0</v>
      </c>
      <c r="Z71" s="7777">
        <f t="shared" si="32"/>
        <v>0</v>
      </c>
      <c r="AA71" s="7777">
        <f t="shared" si="32"/>
        <v>0</v>
      </c>
      <c r="AB71" s="7777">
        <f t="shared" si="32"/>
        <v>0</v>
      </c>
      <c r="AC71" s="7777">
        <f t="shared" si="32"/>
        <v>0</v>
      </c>
      <c r="AD71" s="7778">
        <f t="shared" si="32"/>
        <v>0</v>
      </c>
      <c r="AE71" s="718"/>
      <c r="AF71" s="723"/>
      <c r="AG71" s="723"/>
    </row>
    <row r="72" spans="1:33" s="1996" customFormat="1" ht="13.2">
      <c r="A72" s="723"/>
      <c r="B72" s="718"/>
      <c r="C72" s="4411"/>
      <c r="D72" s="613"/>
      <c r="E72" s="613"/>
      <c r="F72" s="1423"/>
      <c r="G72" s="1423"/>
      <c r="H72" s="1423"/>
      <c r="I72" s="1423"/>
      <c r="J72" s="2092"/>
      <c r="K72" s="2091"/>
      <c r="L72" s="2139"/>
      <c r="M72" s="1423"/>
      <c r="N72" s="1423"/>
      <c r="O72" s="2146"/>
      <c r="P72" s="2146"/>
      <c r="Q72" s="1423"/>
      <c r="R72" s="1423"/>
      <c r="S72" s="1523"/>
      <c r="T72" s="770"/>
      <c r="U72" s="4545"/>
      <c r="V72" s="2022"/>
      <c r="W72" s="2022"/>
      <c r="X72" s="2022"/>
      <c r="Y72" s="2022"/>
      <c r="Z72" s="2022"/>
      <c r="AA72" s="2022"/>
      <c r="AB72" s="2022"/>
      <c r="AC72" s="2022"/>
      <c r="AD72" s="1583"/>
      <c r="AE72" s="718"/>
      <c r="AF72" s="723"/>
      <c r="AG72" s="723"/>
    </row>
    <row r="73" spans="1:33" s="1996" customFormat="1" ht="13.2">
      <c r="A73" s="723"/>
      <c r="B73" s="718"/>
      <c r="C73" s="4419"/>
      <c r="D73" s="613" t="s">
        <v>5136</v>
      </c>
      <c r="E73" s="613"/>
      <c r="F73" s="1423"/>
      <c r="G73" s="1423"/>
      <c r="H73" s="1423"/>
      <c r="I73" s="1423"/>
      <c r="J73" s="2092"/>
      <c r="K73" s="2091"/>
      <c r="L73" s="2139"/>
      <c r="M73" s="1423"/>
      <c r="N73" s="1423"/>
      <c r="O73" s="2146"/>
      <c r="P73" s="2146"/>
      <c r="Q73" s="1423"/>
      <c r="R73" s="1423"/>
      <c r="S73" s="1523"/>
      <c r="T73" s="770"/>
      <c r="U73" s="4545"/>
      <c r="V73" s="2022"/>
      <c r="W73" s="2022"/>
      <c r="X73" s="2022"/>
      <c r="Y73" s="2022"/>
      <c r="Z73" s="2022"/>
      <c r="AA73" s="2022"/>
      <c r="AB73" s="2022"/>
      <c r="AC73" s="2022"/>
      <c r="AD73" s="1583"/>
      <c r="AE73" s="718"/>
      <c r="AF73" s="723"/>
      <c r="AG73" s="723"/>
    </row>
    <row r="74" spans="1:33" s="1996" customFormat="1" ht="13.2">
      <c r="A74" s="723"/>
      <c r="B74" s="718"/>
      <c r="C74" s="4411"/>
      <c r="D74" s="613" t="s">
        <v>2014</v>
      </c>
      <c r="E74" s="613" t="s">
        <v>5134</v>
      </c>
      <c r="F74" s="1423"/>
      <c r="G74" s="1423"/>
      <c r="H74" s="1423"/>
      <c r="I74" s="2145"/>
      <c r="J74" s="2092" t="b">
        <v>1</v>
      </c>
      <c r="K74" s="2022"/>
      <c r="L74" s="2141"/>
      <c r="M74" s="2142"/>
      <c r="N74" s="2142"/>
      <c r="O74" s="2143">
        <f>N74-M74</f>
        <v>0</v>
      </c>
      <c r="P74" s="2144"/>
      <c r="Q74" s="2144"/>
      <c r="R74" s="2144"/>
      <c r="S74" s="1525">
        <f>+P74+Q74-R74</f>
        <v>0</v>
      </c>
      <c r="T74" s="770"/>
      <c r="U74" s="4474">
        <f>V74+W74</f>
        <v>0</v>
      </c>
      <c r="V74" s="2022"/>
      <c r="W74" s="2022"/>
      <c r="X74" s="2022"/>
      <c r="Y74" s="2022"/>
      <c r="Z74" s="2022"/>
      <c r="AA74" s="2022"/>
      <c r="AB74" s="2022"/>
      <c r="AC74" s="2023">
        <f>Z74+AA74-AB74</f>
        <v>0</v>
      </c>
      <c r="AD74" s="1578">
        <f>W74+Y74</f>
        <v>0</v>
      </c>
      <c r="AE74" s="718"/>
      <c r="AF74" s="723"/>
      <c r="AG74" s="723"/>
    </row>
    <row r="75" spans="1:33" s="1996" customFormat="1" ht="13.2">
      <c r="A75" s="723"/>
      <c r="B75" s="718"/>
      <c r="C75" s="4411"/>
      <c r="D75" s="613"/>
      <c r="E75" s="613"/>
      <c r="F75" s="1423"/>
      <c r="G75" s="1423"/>
      <c r="H75" s="1423"/>
      <c r="I75" s="2145"/>
      <c r="J75" s="2092" t="b">
        <v>0</v>
      </c>
      <c r="K75" s="2022"/>
      <c r="L75" s="2141"/>
      <c r="M75" s="2142"/>
      <c r="N75" s="2142"/>
      <c r="O75" s="2143">
        <f>N75-M75</f>
        <v>0</v>
      </c>
      <c r="P75" s="2144"/>
      <c r="Q75" s="2144"/>
      <c r="R75" s="2144"/>
      <c r="S75" s="1525">
        <f>+P75+Q75-R75</f>
        <v>0</v>
      </c>
      <c r="T75" s="770"/>
      <c r="U75" s="4474">
        <f>V75+W75</f>
        <v>0</v>
      </c>
      <c r="V75" s="2022"/>
      <c r="W75" s="2022"/>
      <c r="X75" s="2022"/>
      <c r="Y75" s="2022"/>
      <c r="Z75" s="2022"/>
      <c r="AA75" s="2022"/>
      <c r="AB75" s="2022"/>
      <c r="AC75" s="2023">
        <f>Z75+AA75-AB75</f>
        <v>0</v>
      </c>
      <c r="AD75" s="1578">
        <f>W75+Y75</f>
        <v>0</v>
      </c>
      <c r="AE75" s="718"/>
      <c r="AF75" s="723"/>
      <c r="AG75" s="723"/>
    </row>
    <row r="76" spans="1:33" s="1996" customFormat="1" ht="13.2">
      <c r="A76" s="723"/>
      <c r="B76" s="718"/>
      <c r="C76" s="4411"/>
      <c r="D76" s="613" t="s">
        <v>5129</v>
      </c>
      <c r="E76" s="613" t="s">
        <v>5130</v>
      </c>
      <c r="F76" s="1423"/>
      <c r="G76" s="1423"/>
      <c r="H76" s="1423"/>
      <c r="I76" s="2145"/>
      <c r="J76" s="2092" t="b">
        <v>1</v>
      </c>
      <c r="K76" s="2022"/>
      <c r="L76" s="2141"/>
      <c r="M76" s="2142"/>
      <c r="N76" s="2142"/>
      <c r="O76" s="2143">
        <f>N76-M76</f>
        <v>0</v>
      </c>
      <c r="P76" s="2144"/>
      <c r="Q76" s="2144"/>
      <c r="R76" s="2144"/>
      <c r="S76" s="1525">
        <f>+P76+Q76-R76</f>
        <v>0</v>
      </c>
      <c r="T76" s="770"/>
      <c r="U76" s="4474">
        <f>V76+W76</f>
        <v>0</v>
      </c>
      <c r="V76" s="2022"/>
      <c r="W76" s="2022"/>
      <c r="X76" s="2022"/>
      <c r="Y76" s="2022"/>
      <c r="Z76" s="2022"/>
      <c r="AA76" s="2022"/>
      <c r="AB76" s="2022"/>
      <c r="AC76" s="2023">
        <f>Z76+AA76-AB76</f>
        <v>0</v>
      </c>
      <c r="AD76" s="1578">
        <f>W76+Y76</f>
        <v>0</v>
      </c>
      <c r="AE76" s="718"/>
      <c r="AF76" s="723"/>
      <c r="AG76" s="723"/>
    </row>
    <row r="77" spans="1:33" s="1996" customFormat="1" ht="13.2">
      <c r="A77" s="723"/>
      <c r="B77" s="718"/>
      <c r="C77" s="7769"/>
      <c r="D77" s="7770" t="s">
        <v>2307</v>
      </c>
      <c r="E77" s="7771"/>
      <c r="F77" s="7771"/>
      <c r="G77" s="7771"/>
      <c r="H77" s="7771"/>
      <c r="I77" s="7772"/>
      <c r="J77" s="7773"/>
      <c r="K77" s="7777">
        <f>SUMIF($J$56:$J$58,TRUE,K74:K76)</f>
        <v>0</v>
      </c>
      <c r="L77" s="7783"/>
      <c r="M77" s="7773"/>
      <c r="N77" s="7773"/>
      <c r="O77" s="7784"/>
      <c r="P77" s="7777">
        <f>SUMIF($J$56:$J$58,TRUE,P74:P76)</f>
        <v>0</v>
      </c>
      <c r="Q77" s="7777">
        <f>SUMIF($J$56:$J$58,TRUE,Q74:Q76)</f>
        <v>0</v>
      </c>
      <c r="R77" s="7777">
        <f>SUMIF($J$56:$J$58,TRUE,R74:R76)</f>
        <v>0</v>
      </c>
      <c r="S77" s="7778">
        <f>SUMIF($J$56:$J$58,TRUE,S74:S76)</f>
        <v>0</v>
      </c>
      <c r="T77" s="770"/>
      <c r="U77" s="7785">
        <f t="shared" ref="U77:AD77" si="33">SUMIF($J$56:$J$58,TRUE,U74:U76)</f>
        <v>0</v>
      </c>
      <c r="V77" s="7777">
        <f t="shared" si="33"/>
        <v>0</v>
      </c>
      <c r="W77" s="7777">
        <f t="shared" si="33"/>
        <v>0</v>
      </c>
      <c r="X77" s="7777">
        <f t="shared" si="33"/>
        <v>0</v>
      </c>
      <c r="Y77" s="7777">
        <f t="shared" si="33"/>
        <v>0</v>
      </c>
      <c r="Z77" s="7777">
        <f t="shared" si="33"/>
        <v>0</v>
      </c>
      <c r="AA77" s="7777">
        <f t="shared" si="33"/>
        <v>0</v>
      </c>
      <c r="AB77" s="7777">
        <f t="shared" si="33"/>
        <v>0</v>
      </c>
      <c r="AC77" s="7777">
        <f t="shared" si="33"/>
        <v>0</v>
      </c>
      <c r="AD77" s="7778">
        <f t="shared" si="33"/>
        <v>0</v>
      </c>
      <c r="AE77" s="718"/>
      <c r="AF77" s="723"/>
      <c r="AG77" s="723"/>
    </row>
    <row r="78" spans="1:33" s="1996" customFormat="1" ht="13.2">
      <c r="A78" s="723"/>
      <c r="B78" s="718"/>
      <c r="C78" s="7780"/>
      <c r="D78" s="7781" t="s">
        <v>2730</v>
      </c>
      <c r="E78" s="7781"/>
      <c r="F78" s="7782"/>
      <c r="G78" s="7770"/>
      <c r="H78" s="7770"/>
      <c r="I78" s="7770"/>
      <c r="J78" s="7786"/>
      <c r="K78" s="7774">
        <f>SUM(K74:K76)</f>
        <v>0</v>
      </c>
      <c r="L78" s="7788"/>
      <c r="M78" s="7786"/>
      <c r="N78" s="7786"/>
      <c r="O78" s="7789"/>
      <c r="P78" s="7787">
        <f t="shared" ref="P78:S78" si="34">SUM(P74:P76)</f>
        <v>0</v>
      </c>
      <c r="Q78" s="7787">
        <f t="shared" si="34"/>
        <v>0</v>
      </c>
      <c r="R78" s="7787">
        <f t="shared" si="34"/>
        <v>0</v>
      </c>
      <c r="S78" s="7790">
        <f t="shared" si="34"/>
        <v>0</v>
      </c>
      <c r="T78" s="770"/>
      <c r="U78" s="7791">
        <f t="shared" ref="U78:AD78" si="35">SUM(U74:U76)</f>
        <v>0</v>
      </c>
      <c r="V78" s="7787">
        <f t="shared" si="35"/>
        <v>0</v>
      </c>
      <c r="W78" s="7787">
        <f t="shared" si="35"/>
        <v>0</v>
      </c>
      <c r="X78" s="7787">
        <f t="shared" si="35"/>
        <v>0</v>
      </c>
      <c r="Y78" s="7787">
        <f t="shared" si="35"/>
        <v>0</v>
      </c>
      <c r="Z78" s="7787">
        <f t="shared" si="35"/>
        <v>0</v>
      </c>
      <c r="AA78" s="7787">
        <f t="shared" si="35"/>
        <v>0</v>
      </c>
      <c r="AB78" s="7787">
        <f t="shared" si="35"/>
        <v>0</v>
      </c>
      <c r="AC78" s="7787">
        <f t="shared" si="35"/>
        <v>0</v>
      </c>
      <c r="AD78" s="7790">
        <f t="shared" si="35"/>
        <v>0</v>
      </c>
      <c r="AE78" s="718"/>
      <c r="AF78" s="723"/>
      <c r="AG78" s="723"/>
    </row>
    <row r="79" spans="1:33" s="1996" customFormat="1" ht="13.2">
      <c r="A79" s="723"/>
      <c r="B79" s="718"/>
      <c r="C79" s="7780" t="s">
        <v>5119</v>
      </c>
      <c r="D79" s="7802"/>
      <c r="E79" s="7802"/>
      <c r="F79" s="7803"/>
      <c r="G79" s="7803"/>
      <c r="H79" s="7803"/>
      <c r="I79" s="7803"/>
      <c r="J79" s="7772"/>
      <c r="K79" s="7777">
        <f>K59+K52</f>
        <v>0</v>
      </c>
      <c r="L79" s="7804"/>
      <c r="M79" s="7805"/>
      <c r="N79" s="7805"/>
      <c r="O79" s="7805"/>
      <c r="P79" s="7777">
        <f>P59+P52</f>
        <v>0</v>
      </c>
      <c r="Q79" s="7777">
        <f>Q59+Q52</f>
        <v>0</v>
      </c>
      <c r="R79" s="7777">
        <f>R59+R52</f>
        <v>0</v>
      </c>
      <c r="S79" s="7778">
        <f>S59+S52</f>
        <v>0</v>
      </c>
      <c r="T79" s="770"/>
      <c r="U79" s="7806">
        <f t="shared" ref="U79:AD79" si="36">U59+U52</f>
        <v>0</v>
      </c>
      <c r="V79" s="7777">
        <f t="shared" si="36"/>
        <v>0</v>
      </c>
      <c r="W79" s="7807">
        <f t="shared" si="36"/>
        <v>0</v>
      </c>
      <c r="X79" s="7777">
        <f t="shared" si="36"/>
        <v>0</v>
      </c>
      <c r="Y79" s="7777">
        <f t="shared" si="36"/>
        <v>0</v>
      </c>
      <c r="Z79" s="7777">
        <f t="shared" si="36"/>
        <v>0</v>
      </c>
      <c r="AA79" s="7777">
        <f t="shared" si="36"/>
        <v>0</v>
      </c>
      <c r="AB79" s="7777">
        <f t="shared" si="36"/>
        <v>0</v>
      </c>
      <c r="AC79" s="7777">
        <f t="shared" si="36"/>
        <v>0</v>
      </c>
      <c r="AD79" s="7808">
        <f t="shared" si="36"/>
        <v>0</v>
      </c>
      <c r="AE79" s="718"/>
      <c r="AF79" s="723"/>
      <c r="AG79" s="723"/>
    </row>
    <row r="80" spans="1:33" s="1996" customFormat="1" ht="13.2">
      <c r="A80" s="723"/>
      <c r="B80" s="718"/>
      <c r="C80" s="4623" t="s">
        <v>5137</v>
      </c>
      <c r="D80" s="4490"/>
      <c r="E80" s="4490"/>
      <c r="F80" s="4491"/>
      <c r="G80" s="4491"/>
      <c r="H80" s="4491"/>
      <c r="I80" s="4491"/>
      <c r="J80" s="4491"/>
      <c r="K80" s="7809"/>
      <c r="L80" s="7810"/>
      <c r="M80" s="7811"/>
      <c r="N80" s="7811"/>
      <c r="O80" s="7811"/>
      <c r="P80" s="7809">
        <f>P53+P60</f>
        <v>0</v>
      </c>
      <c r="Q80" s="7809">
        <f>Q53+Q60</f>
        <v>0</v>
      </c>
      <c r="R80" s="7809">
        <f>R53+R60</f>
        <v>0</v>
      </c>
      <c r="S80" s="7812">
        <f>S53+S60</f>
        <v>0</v>
      </c>
      <c r="T80" s="770"/>
      <c r="U80" s="4628">
        <f t="shared" ref="U80:AD80" si="37">U53+U60</f>
        <v>0</v>
      </c>
      <c r="V80" s="7813">
        <f t="shared" si="37"/>
        <v>0</v>
      </c>
      <c r="W80" s="4629">
        <f t="shared" si="37"/>
        <v>0</v>
      </c>
      <c r="X80" s="7813">
        <f t="shared" si="37"/>
        <v>0</v>
      </c>
      <c r="Y80" s="7809">
        <f t="shared" si="37"/>
        <v>0</v>
      </c>
      <c r="Z80" s="7809">
        <f t="shared" si="37"/>
        <v>0</v>
      </c>
      <c r="AA80" s="7809">
        <f t="shared" si="37"/>
        <v>0</v>
      </c>
      <c r="AB80" s="7813">
        <f t="shared" si="37"/>
        <v>0</v>
      </c>
      <c r="AC80" s="7813">
        <f t="shared" si="37"/>
        <v>0</v>
      </c>
      <c r="AD80" s="4630">
        <f t="shared" si="37"/>
        <v>0</v>
      </c>
      <c r="AE80" s="718"/>
      <c r="AF80" s="723"/>
      <c r="AG80" s="723"/>
    </row>
    <row r="81" spans="1:33" s="1996" customFormat="1" ht="13.2">
      <c r="A81" s="723"/>
      <c r="B81" s="718"/>
      <c r="C81" s="719"/>
      <c r="D81" s="720"/>
      <c r="E81" s="720"/>
      <c r="F81" s="720"/>
      <c r="G81" s="720"/>
      <c r="H81" s="720"/>
      <c r="I81" s="720"/>
      <c r="J81" s="720"/>
      <c r="K81" s="2156"/>
      <c r="L81" s="2157"/>
      <c r="M81" s="2156"/>
      <c r="N81" s="2156"/>
      <c r="O81" s="2156"/>
      <c r="P81" s="2156"/>
      <c r="Q81" s="2156"/>
      <c r="R81" s="2156"/>
      <c r="S81" s="2156"/>
      <c r="T81" s="770"/>
      <c r="U81" s="2156"/>
      <c r="V81" s="2156"/>
      <c r="W81" s="2156"/>
      <c r="X81" s="2156"/>
      <c r="Y81" s="2156"/>
      <c r="Z81" s="2156"/>
      <c r="AA81" s="2156"/>
      <c r="AB81" s="2156"/>
      <c r="AC81" s="2156"/>
      <c r="AD81" s="2156"/>
      <c r="AE81" s="718"/>
      <c r="AF81" s="723"/>
      <c r="AG81" s="723"/>
    </row>
    <row r="82" spans="1:33" s="1996" customFormat="1" ht="13.2">
      <c r="A82" s="723"/>
      <c r="B82" s="718"/>
      <c r="C82" s="7761" t="s">
        <v>5138</v>
      </c>
      <c r="D82" s="7762"/>
      <c r="E82" s="7762"/>
      <c r="F82" s="7763"/>
      <c r="G82" s="7763"/>
      <c r="H82" s="7736"/>
      <c r="I82" s="7736"/>
      <c r="J82" s="7737"/>
      <c r="K82" s="7764"/>
      <c r="L82" s="7765"/>
      <c r="M82" s="7736"/>
      <c r="N82" s="7736"/>
      <c r="O82" s="7736"/>
      <c r="P82" s="7736"/>
      <c r="Q82" s="7736"/>
      <c r="R82" s="7736"/>
      <c r="S82" s="7738"/>
      <c r="T82" s="770"/>
      <c r="U82" s="7766"/>
      <c r="V82" s="7767"/>
      <c r="W82" s="7767"/>
      <c r="X82" s="7767"/>
      <c r="Y82" s="7767"/>
      <c r="Z82" s="7767"/>
      <c r="AA82" s="7767"/>
      <c r="AB82" s="7767"/>
      <c r="AC82" s="7767"/>
      <c r="AD82" s="7768"/>
      <c r="AE82" s="718"/>
      <c r="AF82" s="723"/>
      <c r="AG82" s="723"/>
    </row>
    <row r="83" spans="1:33" s="1996" customFormat="1" ht="13.2">
      <c r="A83" s="723"/>
      <c r="B83" s="718"/>
      <c r="C83" s="4411" t="s">
        <v>2720</v>
      </c>
      <c r="D83" s="613"/>
      <c r="E83" s="613"/>
      <c r="F83" s="1423"/>
      <c r="G83" s="1423"/>
      <c r="H83" s="1423"/>
      <c r="I83" s="1423"/>
      <c r="J83" s="2092"/>
      <c r="K83" s="2091"/>
      <c r="L83" s="2139"/>
      <c r="M83" s="1423"/>
      <c r="N83" s="1423"/>
      <c r="O83" s="1423"/>
      <c r="P83" s="1423"/>
      <c r="Q83" s="1423"/>
      <c r="R83" s="1423"/>
      <c r="S83" s="1523"/>
      <c r="T83" s="770"/>
      <c r="U83" s="4545"/>
      <c r="V83" s="2022"/>
      <c r="W83" s="2022"/>
      <c r="X83" s="2022"/>
      <c r="Y83" s="2022"/>
      <c r="Z83" s="2022"/>
      <c r="AA83" s="2022"/>
      <c r="AB83" s="2022"/>
      <c r="AC83" s="2022"/>
      <c r="AD83" s="1583"/>
      <c r="AE83" s="718"/>
      <c r="AF83" s="723"/>
      <c r="AG83" s="723"/>
    </row>
    <row r="84" spans="1:33" s="1996" customFormat="1" ht="13.2">
      <c r="A84" s="723"/>
      <c r="B84" s="718"/>
      <c r="C84" s="4411"/>
      <c r="D84" s="613" t="s">
        <v>2014</v>
      </c>
      <c r="E84" s="613" t="s">
        <v>5139</v>
      </c>
      <c r="F84" s="1423"/>
      <c r="G84" s="1423" t="s">
        <v>5113</v>
      </c>
      <c r="H84" s="1423" t="s">
        <v>5135</v>
      </c>
      <c r="I84" s="2140"/>
      <c r="J84" s="2092" t="b">
        <v>0</v>
      </c>
      <c r="K84" s="2022"/>
      <c r="L84" s="2141"/>
      <c r="M84" s="2142"/>
      <c r="N84" s="2142"/>
      <c r="O84" s="2143">
        <f>N84-M84</f>
        <v>0</v>
      </c>
      <c r="P84" s="2144"/>
      <c r="Q84" s="2144"/>
      <c r="R84" s="2144"/>
      <c r="S84" s="1522">
        <f>+P84+Q84-R84</f>
        <v>0</v>
      </c>
      <c r="T84" s="770"/>
      <c r="U84" s="4474">
        <f>V84+W84</f>
        <v>0</v>
      </c>
      <c r="V84" s="2022"/>
      <c r="W84" s="2022"/>
      <c r="X84" s="2022"/>
      <c r="Y84" s="2022"/>
      <c r="Z84" s="2022"/>
      <c r="AA84" s="2022"/>
      <c r="AB84" s="2022"/>
      <c r="AC84" s="2023">
        <f>Z84+AA84-AB84</f>
        <v>0</v>
      </c>
      <c r="AD84" s="1578">
        <f>W84+Y84</f>
        <v>0</v>
      </c>
      <c r="AE84" s="718"/>
      <c r="AF84" s="723"/>
      <c r="AG84" s="723"/>
    </row>
    <row r="85" spans="1:33" s="1996" customFormat="1" ht="13.2">
      <c r="A85" s="723"/>
      <c r="B85" s="718"/>
      <c r="C85" s="4411"/>
      <c r="D85" s="613"/>
      <c r="E85" s="613"/>
      <c r="F85" s="1423"/>
      <c r="G85" s="1423"/>
      <c r="H85" s="1423"/>
      <c r="I85" s="2145"/>
      <c r="J85" s="2092" t="b">
        <v>1</v>
      </c>
      <c r="K85" s="2022"/>
      <c r="L85" s="2141"/>
      <c r="M85" s="2142"/>
      <c r="N85" s="2142"/>
      <c r="O85" s="2143">
        <f>N85-M85</f>
        <v>0</v>
      </c>
      <c r="P85" s="2144"/>
      <c r="Q85" s="2144"/>
      <c r="R85" s="2144"/>
      <c r="S85" s="1522">
        <f>+P85+Q85-R85</f>
        <v>0</v>
      </c>
      <c r="T85" s="770"/>
      <c r="U85" s="4474">
        <f>V85+W85</f>
        <v>0</v>
      </c>
      <c r="V85" s="2022"/>
      <c r="W85" s="2022"/>
      <c r="X85" s="2022"/>
      <c r="Y85" s="2022"/>
      <c r="Z85" s="2022"/>
      <c r="AA85" s="2022"/>
      <c r="AB85" s="2022"/>
      <c r="AC85" s="2023">
        <f>Z85+AA85-AB85</f>
        <v>0</v>
      </c>
      <c r="AD85" s="1578">
        <f>W85+Y85</f>
        <v>0</v>
      </c>
      <c r="AE85" s="718"/>
      <c r="AF85" s="723"/>
      <c r="AG85" s="723"/>
    </row>
    <row r="86" spans="1:33" s="1996" customFormat="1" ht="13.2">
      <c r="A86" s="723"/>
      <c r="B86" s="718"/>
      <c r="C86" s="4411"/>
      <c r="D86" s="613" t="s">
        <v>5129</v>
      </c>
      <c r="E86" s="613" t="s">
        <v>5140</v>
      </c>
      <c r="F86" s="1423"/>
      <c r="G86" s="1423"/>
      <c r="H86" s="1423"/>
      <c r="I86" s="2145"/>
      <c r="J86" s="2092" t="b">
        <v>0</v>
      </c>
      <c r="K86" s="2022"/>
      <c r="L86" s="2141"/>
      <c r="M86" s="2142"/>
      <c r="N86" s="2142"/>
      <c r="O86" s="2143">
        <f>N86-M86</f>
        <v>0</v>
      </c>
      <c r="P86" s="2144"/>
      <c r="Q86" s="2144"/>
      <c r="R86" s="2144"/>
      <c r="S86" s="1522">
        <f>+P86+Q86-R86</f>
        <v>0</v>
      </c>
      <c r="T86" s="770"/>
      <c r="U86" s="4474">
        <f>V86+W86</f>
        <v>0</v>
      </c>
      <c r="V86" s="2022"/>
      <c r="W86" s="2022"/>
      <c r="X86" s="2022"/>
      <c r="Y86" s="2022"/>
      <c r="Z86" s="2022"/>
      <c r="AA86" s="2022"/>
      <c r="AB86" s="2022"/>
      <c r="AC86" s="2023">
        <f>Z86+AA86-AB86</f>
        <v>0</v>
      </c>
      <c r="AD86" s="1578">
        <f>W86+Y86</f>
        <v>0</v>
      </c>
      <c r="AE86" s="718"/>
      <c r="AF86" s="723"/>
      <c r="AG86" s="723"/>
    </row>
    <row r="87" spans="1:33" s="1996" customFormat="1" ht="13.2">
      <c r="A87" s="723"/>
      <c r="B87" s="718"/>
      <c r="C87" s="4411"/>
      <c r="D87" s="613"/>
      <c r="E87" s="613"/>
      <c r="F87" s="1423"/>
      <c r="G87" s="1423"/>
      <c r="H87" s="1423"/>
      <c r="I87" s="1423"/>
      <c r="J87" s="2092"/>
      <c r="K87" s="2091"/>
      <c r="L87" s="2139"/>
      <c r="M87" s="1423"/>
      <c r="N87" s="1423"/>
      <c r="O87" s="2146"/>
      <c r="P87" s="2146"/>
      <c r="Q87" s="1423"/>
      <c r="R87" s="1423"/>
      <c r="S87" s="1523"/>
      <c r="T87" s="770"/>
      <c r="U87" s="4545"/>
      <c r="V87" s="2022"/>
      <c r="W87" s="2022"/>
      <c r="X87" s="2022"/>
      <c r="Y87" s="2022"/>
      <c r="Z87" s="2022"/>
      <c r="AA87" s="2022"/>
      <c r="AB87" s="2022"/>
      <c r="AC87" s="2022"/>
      <c r="AD87" s="1583"/>
      <c r="AE87" s="718"/>
      <c r="AF87" s="723"/>
      <c r="AG87" s="723"/>
    </row>
    <row r="88" spans="1:33" s="1996" customFormat="1" ht="13.2">
      <c r="A88" s="723"/>
      <c r="B88" s="718"/>
      <c r="C88" s="4419"/>
      <c r="D88" s="613" t="s">
        <v>2021</v>
      </c>
      <c r="E88" s="613" t="s">
        <v>5141</v>
      </c>
      <c r="F88" s="1423"/>
      <c r="G88" s="1423"/>
      <c r="H88" s="1423"/>
      <c r="I88" s="1423"/>
      <c r="J88" s="2092"/>
      <c r="K88" s="2091"/>
      <c r="L88" s="2139"/>
      <c r="M88" s="1423"/>
      <c r="N88" s="1423"/>
      <c r="O88" s="2146"/>
      <c r="P88" s="2146"/>
      <c r="Q88" s="1423"/>
      <c r="R88" s="1423"/>
      <c r="S88" s="1523"/>
      <c r="T88" s="770"/>
      <c r="U88" s="4545"/>
      <c r="V88" s="2022"/>
      <c r="W88" s="2022"/>
      <c r="X88" s="2022"/>
      <c r="Y88" s="2022"/>
      <c r="Z88" s="2022"/>
      <c r="AA88" s="2022"/>
      <c r="AB88" s="2022"/>
      <c r="AC88" s="2022"/>
      <c r="AD88" s="1583"/>
      <c r="AE88" s="718"/>
      <c r="AF88" s="723"/>
      <c r="AG88" s="723"/>
    </row>
    <row r="89" spans="1:33" s="1996" customFormat="1" ht="13.2">
      <c r="A89" s="723"/>
      <c r="B89" s="718"/>
      <c r="C89" s="4411"/>
      <c r="D89" s="613"/>
      <c r="E89" s="613"/>
      <c r="F89" s="1423"/>
      <c r="G89" s="1423"/>
      <c r="H89" s="1423"/>
      <c r="I89" s="2145"/>
      <c r="J89" s="2092" t="b">
        <v>1</v>
      </c>
      <c r="K89" s="2022"/>
      <c r="L89" s="2141"/>
      <c r="M89" s="2142"/>
      <c r="N89" s="2142"/>
      <c r="O89" s="2143">
        <f>N89-M89</f>
        <v>0</v>
      </c>
      <c r="P89" s="2144"/>
      <c r="Q89" s="2144"/>
      <c r="R89" s="2144"/>
      <c r="S89" s="1525">
        <f>+P89+Q89-R89</f>
        <v>0</v>
      </c>
      <c r="T89" s="770"/>
      <c r="U89" s="4474">
        <f>V89+W89</f>
        <v>0</v>
      </c>
      <c r="V89" s="2022"/>
      <c r="W89" s="2022"/>
      <c r="X89" s="2022"/>
      <c r="Y89" s="2022"/>
      <c r="Z89" s="2022"/>
      <c r="AA89" s="2022"/>
      <c r="AB89" s="2022"/>
      <c r="AC89" s="2023">
        <f>Z89+AA89-AB89</f>
        <v>0</v>
      </c>
      <c r="AD89" s="1578">
        <f>W89+Y89</f>
        <v>0</v>
      </c>
      <c r="AE89" s="718"/>
      <c r="AF89" s="723"/>
      <c r="AG89" s="723"/>
    </row>
    <row r="90" spans="1:33" s="1996" customFormat="1" ht="13.2">
      <c r="A90" s="723"/>
      <c r="B90" s="718"/>
      <c r="C90" s="4411"/>
      <c r="D90" s="613" t="s">
        <v>5142</v>
      </c>
      <c r="E90" s="613" t="s">
        <v>5143</v>
      </c>
      <c r="F90" s="1423"/>
      <c r="G90" s="1423"/>
      <c r="H90" s="1423"/>
      <c r="I90" s="2145"/>
      <c r="J90" s="2092" t="b">
        <v>0</v>
      </c>
      <c r="K90" s="2022"/>
      <c r="L90" s="2141"/>
      <c r="M90" s="2142"/>
      <c r="N90" s="2142"/>
      <c r="O90" s="2143">
        <f>N90-M90</f>
        <v>0</v>
      </c>
      <c r="P90" s="2144"/>
      <c r="Q90" s="2144"/>
      <c r="R90" s="2144"/>
      <c r="S90" s="1525">
        <f>+P90+Q90-R90</f>
        <v>0</v>
      </c>
      <c r="T90" s="770"/>
      <c r="U90" s="4474">
        <f>V90+W90</f>
        <v>0</v>
      </c>
      <c r="V90" s="2022"/>
      <c r="W90" s="2022"/>
      <c r="X90" s="2022"/>
      <c r="Y90" s="2022"/>
      <c r="Z90" s="2022"/>
      <c r="AA90" s="2022"/>
      <c r="AB90" s="2022"/>
      <c r="AC90" s="2023">
        <f>Z90+AA90-AB90</f>
        <v>0</v>
      </c>
      <c r="AD90" s="1578">
        <f>W90+Y90</f>
        <v>0</v>
      </c>
      <c r="AE90" s="718"/>
      <c r="AF90" s="723"/>
      <c r="AG90" s="723"/>
    </row>
    <row r="91" spans="1:33" s="1996" customFormat="1" ht="13.2">
      <c r="A91" s="723"/>
      <c r="B91" s="718"/>
      <c r="C91" s="4411"/>
      <c r="D91" s="613"/>
      <c r="E91" s="613"/>
      <c r="F91" s="1423"/>
      <c r="G91" s="1423"/>
      <c r="H91" s="1423"/>
      <c r="I91" s="2145"/>
      <c r="J91" s="2092" t="b">
        <v>1</v>
      </c>
      <c r="K91" s="2022"/>
      <c r="L91" s="2141"/>
      <c r="M91" s="2142"/>
      <c r="N91" s="2142"/>
      <c r="O91" s="2143">
        <f>N91-M91</f>
        <v>0</v>
      </c>
      <c r="P91" s="2144"/>
      <c r="Q91" s="2144"/>
      <c r="R91" s="2144"/>
      <c r="S91" s="1525">
        <f>+P91+Q91-R91</f>
        <v>0</v>
      </c>
      <c r="T91" s="770"/>
      <c r="U91" s="4474">
        <f>V91+W91</f>
        <v>0</v>
      </c>
      <c r="V91" s="2022"/>
      <c r="W91" s="2022"/>
      <c r="X91" s="2022"/>
      <c r="Y91" s="2022"/>
      <c r="Z91" s="2022"/>
      <c r="AA91" s="2022"/>
      <c r="AB91" s="2022"/>
      <c r="AC91" s="2023">
        <f>Z91+AA91-AB91</f>
        <v>0</v>
      </c>
      <c r="AD91" s="1578">
        <f>W91+Y91</f>
        <v>0</v>
      </c>
      <c r="AE91" s="718"/>
      <c r="AF91" s="723"/>
      <c r="AG91" s="723"/>
    </row>
    <row r="92" spans="1:33" s="1996" customFormat="1" ht="13.2">
      <c r="A92" s="723"/>
      <c r="B92" s="718"/>
      <c r="C92" s="7769"/>
      <c r="D92" s="7770" t="s">
        <v>2307</v>
      </c>
      <c r="E92" s="7771"/>
      <c r="F92" s="7771"/>
      <c r="G92" s="7771"/>
      <c r="H92" s="7771"/>
      <c r="I92" s="7772"/>
      <c r="J92" s="7773"/>
      <c r="K92" s="7777">
        <f>SUMIF($J$56:$J$58,TRUE,K89:K91)</f>
        <v>0</v>
      </c>
      <c r="L92" s="7783"/>
      <c r="M92" s="7773"/>
      <c r="N92" s="7773"/>
      <c r="O92" s="7784"/>
      <c r="P92" s="7777">
        <f>SUMIF($J$56:$J$58,TRUE,P89:P91)</f>
        <v>0</v>
      </c>
      <c r="Q92" s="7777">
        <f>SUMIF($J$56:$J$58,TRUE,Q89:Q91)</f>
        <v>0</v>
      </c>
      <c r="R92" s="7777">
        <f>SUMIF($J$56:$J$58,TRUE,R89:R91)</f>
        <v>0</v>
      </c>
      <c r="S92" s="7778">
        <f>SUMIF($J$56:$J$58,TRUE,S89:S91)</f>
        <v>0</v>
      </c>
      <c r="T92" s="770"/>
      <c r="U92" s="7785">
        <f t="shared" ref="U92:AD92" si="38">SUMIF($J$56:$J$58,TRUE,U89:U91)</f>
        <v>0</v>
      </c>
      <c r="V92" s="7777">
        <f t="shared" si="38"/>
        <v>0</v>
      </c>
      <c r="W92" s="7777">
        <f t="shared" si="38"/>
        <v>0</v>
      </c>
      <c r="X92" s="7777">
        <f t="shared" si="38"/>
        <v>0</v>
      </c>
      <c r="Y92" s="7777">
        <f t="shared" si="38"/>
        <v>0</v>
      </c>
      <c r="Z92" s="7777">
        <f t="shared" si="38"/>
        <v>0</v>
      </c>
      <c r="AA92" s="7777">
        <f t="shared" si="38"/>
        <v>0</v>
      </c>
      <c r="AB92" s="7777">
        <f t="shared" si="38"/>
        <v>0</v>
      </c>
      <c r="AC92" s="7777">
        <f t="shared" si="38"/>
        <v>0</v>
      </c>
      <c r="AD92" s="7778">
        <f t="shared" si="38"/>
        <v>0</v>
      </c>
      <c r="AE92" s="718"/>
      <c r="AF92" s="723"/>
      <c r="AG92" s="723"/>
    </row>
    <row r="93" spans="1:33" s="1996" customFormat="1" ht="13.2">
      <c r="A93" s="723"/>
      <c r="B93" s="718"/>
      <c r="C93" s="7780"/>
      <c r="D93" s="7781" t="s">
        <v>2730</v>
      </c>
      <c r="E93" s="7781"/>
      <c r="F93" s="7782"/>
      <c r="G93" s="7770"/>
      <c r="H93" s="7770"/>
      <c r="I93" s="7770"/>
      <c r="J93" s="7786"/>
      <c r="K93" s="7774">
        <f>SUM(K89:K91)</f>
        <v>0</v>
      </c>
      <c r="L93" s="7788"/>
      <c r="M93" s="7786"/>
      <c r="N93" s="7786"/>
      <c r="O93" s="7789"/>
      <c r="P93" s="7787">
        <f t="shared" ref="P93:S93" si="39">SUM(P89:P91)</f>
        <v>0</v>
      </c>
      <c r="Q93" s="7787">
        <f t="shared" si="39"/>
        <v>0</v>
      </c>
      <c r="R93" s="7787">
        <f t="shared" si="39"/>
        <v>0</v>
      </c>
      <c r="S93" s="7790">
        <f t="shared" si="39"/>
        <v>0</v>
      </c>
      <c r="T93" s="770"/>
      <c r="U93" s="7791">
        <f t="shared" ref="U93:AD93" si="40">SUM(U89:U91)</f>
        <v>0</v>
      </c>
      <c r="V93" s="7787">
        <f t="shared" si="40"/>
        <v>0</v>
      </c>
      <c r="W93" s="7787">
        <f t="shared" si="40"/>
        <v>0</v>
      </c>
      <c r="X93" s="7787">
        <f t="shared" si="40"/>
        <v>0</v>
      </c>
      <c r="Y93" s="7787">
        <f t="shared" si="40"/>
        <v>0</v>
      </c>
      <c r="Z93" s="7787">
        <f t="shared" si="40"/>
        <v>0</v>
      </c>
      <c r="AA93" s="7787">
        <f t="shared" si="40"/>
        <v>0</v>
      </c>
      <c r="AB93" s="7787">
        <f t="shared" si="40"/>
        <v>0</v>
      </c>
      <c r="AC93" s="7787">
        <f t="shared" si="40"/>
        <v>0</v>
      </c>
      <c r="AD93" s="7790">
        <f t="shared" si="40"/>
        <v>0</v>
      </c>
      <c r="AE93" s="718"/>
      <c r="AF93" s="723"/>
      <c r="AG93" s="723"/>
    </row>
    <row r="94" spans="1:33" s="1996" customFormat="1" ht="13.2">
      <c r="A94" s="723"/>
      <c r="B94" s="718"/>
      <c r="C94" s="7780" t="s">
        <v>5119</v>
      </c>
      <c r="D94" s="7802"/>
      <c r="E94" s="7802"/>
      <c r="F94" s="7803"/>
      <c r="G94" s="7803"/>
      <c r="H94" s="7803"/>
      <c r="I94" s="7803"/>
      <c r="J94" s="7772"/>
      <c r="K94" s="7777">
        <f>K76+K69</f>
        <v>0</v>
      </c>
      <c r="L94" s="7804"/>
      <c r="M94" s="7805"/>
      <c r="N94" s="7805"/>
      <c r="O94" s="7805"/>
      <c r="P94" s="7777">
        <f>P76+P69</f>
        <v>0</v>
      </c>
      <c r="Q94" s="7777">
        <f>Q76+Q69</f>
        <v>0</v>
      </c>
      <c r="R94" s="7777">
        <f>R76+R69</f>
        <v>0</v>
      </c>
      <c r="S94" s="7778">
        <f>S76+S69</f>
        <v>0</v>
      </c>
      <c r="T94" s="770"/>
      <c r="U94" s="7806">
        <f t="shared" ref="U94:AD94" si="41">U76+U69</f>
        <v>0</v>
      </c>
      <c r="V94" s="7777">
        <f t="shared" si="41"/>
        <v>0</v>
      </c>
      <c r="W94" s="7807">
        <f t="shared" si="41"/>
        <v>0</v>
      </c>
      <c r="X94" s="7777">
        <f t="shared" si="41"/>
        <v>0</v>
      </c>
      <c r="Y94" s="7777">
        <f t="shared" si="41"/>
        <v>0</v>
      </c>
      <c r="Z94" s="7777">
        <f t="shared" si="41"/>
        <v>0</v>
      </c>
      <c r="AA94" s="7777">
        <f t="shared" si="41"/>
        <v>0</v>
      </c>
      <c r="AB94" s="7777">
        <f t="shared" si="41"/>
        <v>0</v>
      </c>
      <c r="AC94" s="7777">
        <f t="shared" si="41"/>
        <v>0</v>
      </c>
      <c r="AD94" s="7808">
        <f t="shared" si="41"/>
        <v>0</v>
      </c>
      <c r="AE94" s="718"/>
      <c r="AF94" s="723"/>
      <c r="AG94" s="723"/>
    </row>
    <row r="95" spans="1:33" s="1996" customFormat="1" ht="13.2">
      <c r="A95" s="723"/>
      <c r="B95" s="718"/>
      <c r="C95" s="4623" t="str">
        <f>"FUND GRAND TOTAL "&amp;C82</f>
        <v>FUND GRAND TOTAL MUTUAL FUNDS, UITF, REAL ESTATE INVESTMENT TRUST FUND AND OTHER FUNDS</v>
      </c>
      <c r="D95" s="4490"/>
      <c r="E95" s="4490"/>
      <c r="F95" s="4491"/>
      <c r="G95" s="4491"/>
      <c r="H95" s="4491"/>
      <c r="I95" s="4491"/>
      <c r="J95" s="4491"/>
      <c r="K95" s="7809"/>
      <c r="L95" s="7810"/>
      <c r="M95" s="7811"/>
      <c r="N95" s="7811"/>
      <c r="O95" s="7811"/>
      <c r="P95" s="7809">
        <f>P70+P77</f>
        <v>0</v>
      </c>
      <c r="Q95" s="7809">
        <f>Q70+Q77</f>
        <v>0</v>
      </c>
      <c r="R95" s="7809">
        <f>R70+R77</f>
        <v>0</v>
      </c>
      <c r="S95" s="7812">
        <f>S70+S77</f>
        <v>0</v>
      </c>
      <c r="T95" s="770"/>
      <c r="U95" s="4628">
        <f t="shared" ref="U95:AD95" si="42">U70+U77</f>
        <v>0</v>
      </c>
      <c r="V95" s="7813">
        <f t="shared" si="42"/>
        <v>0</v>
      </c>
      <c r="W95" s="4629">
        <f t="shared" si="42"/>
        <v>0</v>
      </c>
      <c r="X95" s="7813">
        <f t="shared" si="42"/>
        <v>0</v>
      </c>
      <c r="Y95" s="7809">
        <f t="shared" si="42"/>
        <v>0</v>
      </c>
      <c r="Z95" s="7809">
        <f t="shared" si="42"/>
        <v>0</v>
      </c>
      <c r="AA95" s="7809">
        <f t="shared" si="42"/>
        <v>0</v>
      </c>
      <c r="AB95" s="7813">
        <f t="shared" si="42"/>
        <v>0</v>
      </c>
      <c r="AC95" s="7813">
        <f t="shared" si="42"/>
        <v>0</v>
      </c>
      <c r="AD95" s="4630">
        <f t="shared" si="42"/>
        <v>0</v>
      </c>
      <c r="AE95" s="718"/>
      <c r="AF95" s="723"/>
      <c r="AG95" s="723"/>
    </row>
    <row r="96" spans="1:33" s="1996" customFormat="1" ht="13.2">
      <c r="A96" s="723"/>
      <c r="B96" s="718"/>
      <c r="C96" s="719"/>
      <c r="D96" s="720"/>
      <c r="E96" s="720"/>
      <c r="F96" s="720"/>
      <c r="G96" s="720"/>
      <c r="H96" s="720"/>
      <c r="I96" s="720"/>
      <c r="J96" s="720"/>
      <c r="K96" s="2156"/>
      <c r="L96" s="2157"/>
      <c r="M96" s="2156"/>
      <c r="N96" s="2156"/>
      <c r="O96" s="2156"/>
      <c r="P96" s="2156"/>
      <c r="Q96" s="2156"/>
      <c r="R96" s="2156"/>
      <c r="S96" s="2156"/>
      <c r="T96" s="770"/>
      <c r="U96" s="2156"/>
      <c r="V96" s="2156"/>
      <c r="W96" s="2156"/>
      <c r="X96" s="2156"/>
      <c r="Y96" s="2156"/>
      <c r="Z96" s="2156"/>
      <c r="AA96" s="2156"/>
      <c r="AB96" s="2156"/>
      <c r="AC96" s="2156"/>
      <c r="AD96" s="2156"/>
      <c r="AE96" s="718"/>
      <c r="AF96" s="723"/>
      <c r="AG96" s="723"/>
    </row>
    <row r="97" spans="1:33" s="1996" customFormat="1" ht="13.2">
      <c r="A97" s="723"/>
      <c r="B97" s="718"/>
      <c r="C97" s="7761" t="s">
        <v>5144</v>
      </c>
      <c r="D97" s="7762"/>
      <c r="E97" s="7762"/>
      <c r="F97" s="7763"/>
      <c r="G97" s="7763"/>
      <c r="H97" s="7736"/>
      <c r="I97" s="7736"/>
      <c r="J97" s="7737"/>
      <c r="K97" s="7764"/>
      <c r="L97" s="7765"/>
      <c r="M97" s="7736"/>
      <c r="N97" s="7736"/>
      <c r="O97" s="7736"/>
      <c r="P97" s="7736"/>
      <c r="Q97" s="7736"/>
      <c r="R97" s="7736"/>
      <c r="S97" s="7738"/>
      <c r="T97" s="770"/>
      <c r="U97" s="7766"/>
      <c r="V97" s="7767"/>
      <c r="W97" s="7767"/>
      <c r="X97" s="7767"/>
      <c r="Y97" s="7767"/>
      <c r="Z97" s="7767"/>
      <c r="AA97" s="7767"/>
      <c r="AB97" s="7767"/>
      <c r="AC97" s="7767"/>
      <c r="AD97" s="7768"/>
      <c r="AE97" s="718"/>
      <c r="AF97" s="723"/>
      <c r="AG97" s="723"/>
    </row>
    <row r="98" spans="1:33" s="1996" customFormat="1" ht="13.2">
      <c r="A98" s="723"/>
      <c r="B98" s="718"/>
      <c r="C98" s="4411" t="s">
        <v>2720</v>
      </c>
      <c r="D98" s="613"/>
      <c r="E98" s="613"/>
      <c r="F98" s="1423"/>
      <c r="G98" s="1423"/>
      <c r="H98" s="1423"/>
      <c r="I98" s="1423"/>
      <c r="J98" s="2092"/>
      <c r="K98" s="2091"/>
      <c r="L98" s="2139"/>
      <c r="M98" s="1423"/>
      <c r="N98" s="1423"/>
      <c r="O98" s="1423"/>
      <c r="P98" s="1423"/>
      <c r="Q98" s="1423"/>
      <c r="R98" s="1423"/>
      <c r="S98" s="1523"/>
      <c r="T98" s="770"/>
      <c r="U98" s="4545"/>
      <c r="V98" s="2022"/>
      <c r="W98" s="2022"/>
      <c r="X98" s="2022"/>
      <c r="Y98" s="2022"/>
      <c r="Z98" s="2022"/>
      <c r="AA98" s="2022"/>
      <c r="AB98" s="2022"/>
      <c r="AC98" s="2022"/>
      <c r="AD98" s="1583"/>
      <c r="AE98" s="718"/>
      <c r="AF98" s="723"/>
      <c r="AG98" s="723"/>
    </row>
    <row r="99" spans="1:33" s="1996" customFormat="1" ht="13.2">
      <c r="A99" s="723"/>
      <c r="B99" s="718"/>
      <c r="C99" s="4411" t="s">
        <v>5111</v>
      </c>
      <c r="D99" s="613" t="s">
        <v>2014</v>
      </c>
      <c r="E99" s="613" t="s">
        <v>5145</v>
      </c>
      <c r="F99" s="1423"/>
      <c r="G99" s="1423" t="s">
        <v>5113</v>
      </c>
      <c r="H99" s="1423" t="s">
        <v>5135</v>
      </c>
      <c r="I99" s="2140"/>
      <c r="J99" s="2092" t="b">
        <v>0</v>
      </c>
      <c r="K99" s="2022"/>
      <c r="L99" s="2141"/>
      <c r="M99" s="2142"/>
      <c r="N99" s="2142"/>
      <c r="O99" s="2143">
        <f>N99-M99</f>
        <v>0</v>
      </c>
      <c r="P99" s="2144"/>
      <c r="Q99" s="2144"/>
      <c r="R99" s="2144"/>
      <c r="S99" s="1522">
        <f>+P99+Q99-R99</f>
        <v>0</v>
      </c>
      <c r="T99" s="770"/>
      <c r="U99" s="4474">
        <f>V99+W99</f>
        <v>0</v>
      </c>
      <c r="V99" s="2022"/>
      <c r="W99" s="2022"/>
      <c r="X99" s="2022"/>
      <c r="Y99" s="2022"/>
      <c r="Z99" s="2022"/>
      <c r="AA99" s="2022"/>
      <c r="AB99" s="2022"/>
      <c r="AC99" s="2023">
        <f>Z99+AA99-AB99</f>
        <v>0</v>
      </c>
      <c r="AD99" s="1578">
        <f>W99+Y99</f>
        <v>0</v>
      </c>
      <c r="AE99" s="718"/>
      <c r="AF99" s="723"/>
      <c r="AG99" s="723"/>
    </row>
    <row r="100" spans="1:33" s="1996" customFormat="1" ht="13.2">
      <c r="A100" s="723"/>
      <c r="B100" s="718"/>
      <c r="C100" s="4411"/>
      <c r="D100" s="613"/>
      <c r="E100" s="613"/>
      <c r="F100" s="1423"/>
      <c r="G100" s="1423"/>
      <c r="H100" s="1423"/>
      <c r="I100" s="2145"/>
      <c r="J100" s="2092" t="b">
        <v>1</v>
      </c>
      <c r="K100" s="2022"/>
      <c r="L100" s="2141"/>
      <c r="M100" s="2142"/>
      <c r="N100" s="2142"/>
      <c r="O100" s="2143">
        <f>N100-M100</f>
        <v>0</v>
      </c>
      <c r="P100" s="2144"/>
      <c r="Q100" s="2144"/>
      <c r="R100" s="2144"/>
      <c r="S100" s="1522">
        <f>+P100+Q100-R100</f>
        <v>0</v>
      </c>
      <c r="T100" s="770"/>
      <c r="U100" s="4474">
        <f>V100+W100</f>
        <v>0</v>
      </c>
      <c r="V100" s="2022"/>
      <c r="W100" s="2022"/>
      <c r="X100" s="2022"/>
      <c r="Y100" s="2022"/>
      <c r="Z100" s="2022"/>
      <c r="AA100" s="2022"/>
      <c r="AB100" s="2022"/>
      <c r="AC100" s="2023">
        <f>Z100+AA100-AB100</f>
        <v>0</v>
      </c>
      <c r="AD100" s="1578">
        <f>W100+Y100</f>
        <v>0</v>
      </c>
      <c r="AE100" s="718"/>
      <c r="AF100" s="723"/>
      <c r="AG100" s="723"/>
    </row>
    <row r="101" spans="1:33" s="1996" customFormat="1" ht="13.2">
      <c r="A101" s="723"/>
      <c r="B101" s="718"/>
      <c r="C101" s="4411"/>
      <c r="D101" s="613"/>
      <c r="E101" s="613"/>
      <c r="F101" s="1423"/>
      <c r="G101" s="1423"/>
      <c r="H101" s="1423"/>
      <c r="I101" s="2145"/>
      <c r="J101" s="2092" t="b">
        <v>0</v>
      </c>
      <c r="K101" s="2022"/>
      <c r="L101" s="2141"/>
      <c r="M101" s="2142"/>
      <c r="N101" s="2142"/>
      <c r="O101" s="2143">
        <f>N101-M101</f>
        <v>0</v>
      </c>
      <c r="P101" s="2144"/>
      <c r="Q101" s="2144"/>
      <c r="R101" s="2144"/>
      <c r="S101" s="1522">
        <f>+P101+Q101-R101</f>
        <v>0</v>
      </c>
      <c r="T101" s="770"/>
      <c r="U101" s="4474">
        <f>V101+W101</f>
        <v>0</v>
      </c>
      <c r="V101" s="2022"/>
      <c r="W101" s="2022"/>
      <c r="X101" s="2022"/>
      <c r="Y101" s="2022"/>
      <c r="Z101" s="2022"/>
      <c r="AA101" s="2022"/>
      <c r="AB101" s="2022"/>
      <c r="AC101" s="2023">
        <f>Z101+AA101-AB101</f>
        <v>0</v>
      </c>
      <c r="AD101" s="1578">
        <f>W101+Y101</f>
        <v>0</v>
      </c>
      <c r="AE101" s="718"/>
      <c r="AF101" s="723"/>
      <c r="AG101" s="723"/>
    </row>
    <row r="102" spans="1:33" s="1996" customFormat="1" ht="13.2">
      <c r="A102" s="723"/>
      <c r="B102" s="718"/>
      <c r="C102" s="4411"/>
      <c r="D102" s="613"/>
      <c r="E102" s="613"/>
      <c r="F102" s="1423"/>
      <c r="G102" s="1423"/>
      <c r="H102" s="1423"/>
      <c r="I102" s="1423"/>
      <c r="J102" s="2092"/>
      <c r="K102" s="2091"/>
      <c r="L102" s="2139"/>
      <c r="M102" s="1423"/>
      <c r="N102" s="1423"/>
      <c r="O102" s="2146"/>
      <c r="P102" s="2146"/>
      <c r="Q102" s="1423"/>
      <c r="R102" s="1423"/>
      <c r="S102" s="1523"/>
      <c r="T102" s="770"/>
      <c r="U102" s="4545"/>
      <c r="V102" s="2022"/>
      <c r="W102" s="2022"/>
      <c r="X102" s="2022"/>
      <c r="Y102" s="2022"/>
      <c r="Z102" s="2022"/>
      <c r="AA102" s="2022"/>
      <c r="AB102" s="2022"/>
      <c r="AC102" s="2022"/>
      <c r="AD102" s="1583"/>
      <c r="AE102" s="718"/>
      <c r="AF102" s="723"/>
      <c r="AG102" s="723"/>
    </row>
    <row r="103" spans="1:33" s="1996" customFormat="1" ht="13.2">
      <c r="A103" s="723"/>
      <c r="B103" s="718"/>
      <c r="C103" s="4419"/>
      <c r="D103" s="613"/>
      <c r="E103" s="613"/>
      <c r="F103" s="1423"/>
      <c r="G103" s="1423"/>
      <c r="H103" s="1423"/>
      <c r="I103" s="1423"/>
      <c r="J103" s="2092"/>
      <c r="K103" s="2091"/>
      <c r="L103" s="2139"/>
      <c r="M103" s="1423"/>
      <c r="N103" s="1423"/>
      <c r="O103" s="2146"/>
      <c r="P103" s="2146"/>
      <c r="Q103" s="1423"/>
      <c r="R103" s="1423"/>
      <c r="S103" s="1523"/>
      <c r="T103" s="770"/>
      <c r="U103" s="4545"/>
      <c r="V103" s="2022"/>
      <c r="W103" s="2022"/>
      <c r="X103" s="2022"/>
      <c r="Y103" s="2022"/>
      <c r="Z103" s="2022"/>
      <c r="AA103" s="2022"/>
      <c r="AB103" s="2022"/>
      <c r="AC103" s="2022"/>
      <c r="AD103" s="1583"/>
      <c r="AE103" s="718"/>
      <c r="AF103" s="723"/>
      <c r="AG103" s="723"/>
    </row>
    <row r="104" spans="1:33" s="1996" customFormat="1" ht="13.2">
      <c r="A104" s="723"/>
      <c r="B104" s="718"/>
      <c r="C104" s="4411"/>
      <c r="D104" s="613"/>
      <c r="E104" s="613"/>
      <c r="F104" s="1423"/>
      <c r="G104" s="1423"/>
      <c r="H104" s="1423"/>
      <c r="I104" s="2145"/>
      <c r="J104" s="2092" t="b">
        <v>1</v>
      </c>
      <c r="K104" s="2022"/>
      <c r="L104" s="2141"/>
      <c r="M104" s="2142"/>
      <c r="N104" s="2142"/>
      <c r="O104" s="2143">
        <f>N104-M104</f>
        <v>0</v>
      </c>
      <c r="P104" s="2144"/>
      <c r="Q104" s="2144"/>
      <c r="R104" s="2144"/>
      <c r="S104" s="1525">
        <f>+P104+Q104-R104</f>
        <v>0</v>
      </c>
      <c r="T104" s="770"/>
      <c r="U104" s="4474">
        <f>V104+W104</f>
        <v>0</v>
      </c>
      <c r="V104" s="2022"/>
      <c r="W104" s="2022"/>
      <c r="X104" s="2022"/>
      <c r="Y104" s="2022"/>
      <c r="Z104" s="2022"/>
      <c r="AA104" s="2022"/>
      <c r="AB104" s="2022"/>
      <c r="AC104" s="2023">
        <f>Z104+AA104-AB104</f>
        <v>0</v>
      </c>
      <c r="AD104" s="1578">
        <f>W104+Y104</f>
        <v>0</v>
      </c>
      <c r="AE104" s="718"/>
      <c r="AF104" s="723"/>
      <c r="AG104" s="723"/>
    </row>
    <row r="105" spans="1:33" s="1996" customFormat="1" ht="13.2">
      <c r="A105" s="723"/>
      <c r="B105" s="718"/>
      <c r="C105" s="4411"/>
      <c r="D105" s="613"/>
      <c r="E105" s="613"/>
      <c r="F105" s="1423"/>
      <c r="G105" s="1423"/>
      <c r="H105" s="1423"/>
      <c r="I105" s="2145"/>
      <c r="J105" s="2092" t="b">
        <v>0</v>
      </c>
      <c r="K105" s="2022"/>
      <c r="L105" s="2141"/>
      <c r="M105" s="2142"/>
      <c r="N105" s="2142"/>
      <c r="O105" s="2143">
        <f>N105-M105</f>
        <v>0</v>
      </c>
      <c r="P105" s="2144"/>
      <c r="Q105" s="2144"/>
      <c r="R105" s="2144"/>
      <c r="S105" s="1525">
        <f>+P105+Q105-R105</f>
        <v>0</v>
      </c>
      <c r="T105" s="770"/>
      <c r="U105" s="4474">
        <f>V105+W105</f>
        <v>0</v>
      </c>
      <c r="V105" s="2022"/>
      <c r="W105" s="2022"/>
      <c r="X105" s="2022"/>
      <c r="Y105" s="2022"/>
      <c r="Z105" s="2022"/>
      <c r="AA105" s="2022"/>
      <c r="AB105" s="2022"/>
      <c r="AC105" s="2023">
        <f>Z105+AA105-AB105</f>
        <v>0</v>
      </c>
      <c r="AD105" s="1578">
        <f>W105+Y105</f>
        <v>0</v>
      </c>
      <c r="AE105" s="718"/>
      <c r="AF105" s="723"/>
      <c r="AG105" s="723"/>
    </row>
    <row r="106" spans="1:33" s="1996" customFormat="1" ht="13.2">
      <c r="A106" s="723"/>
      <c r="B106" s="718"/>
      <c r="C106" s="4411"/>
      <c r="D106" s="613"/>
      <c r="E106" s="613"/>
      <c r="F106" s="1423"/>
      <c r="G106" s="1423"/>
      <c r="H106" s="1423"/>
      <c r="I106" s="2145"/>
      <c r="J106" s="2092" t="b">
        <v>1</v>
      </c>
      <c r="K106" s="2022"/>
      <c r="L106" s="2141"/>
      <c r="M106" s="2142"/>
      <c r="N106" s="2142"/>
      <c r="O106" s="2143">
        <f>N106-M106</f>
        <v>0</v>
      </c>
      <c r="P106" s="2144"/>
      <c r="Q106" s="2144"/>
      <c r="R106" s="2144"/>
      <c r="S106" s="1525">
        <f>+P106+Q106-R106</f>
        <v>0</v>
      </c>
      <c r="T106" s="770"/>
      <c r="U106" s="4474">
        <f>V106+W106</f>
        <v>0</v>
      </c>
      <c r="V106" s="2022"/>
      <c r="W106" s="2022"/>
      <c r="X106" s="2022"/>
      <c r="Y106" s="2022"/>
      <c r="Z106" s="2022"/>
      <c r="AA106" s="2022"/>
      <c r="AB106" s="2022"/>
      <c r="AC106" s="2023">
        <f>Z106+AA106-AB106</f>
        <v>0</v>
      </c>
      <c r="AD106" s="1578">
        <f>W106+Y106</f>
        <v>0</v>
      </c>
      <c r="AE106" s="718"/>
      <c r="AF106" s="723"/>
      <c r="AG106" s="723"/>
    </row>
    <row r="107" spans="1:33" s="1996" customFormat="1" ht="13.2">
      <c r="A107" s="723"/>
      <c r="B107" s="718"/>
      <c r="C107" s="7769"/>
      <c r="D107" s="7770" t="s">
        <v>2307</v>
      </c>
      <c r="E107" s="7771"/>
      <c r="F107" s="7771"/>
      <c r="G107" s="7771"/>
      <c r="H107" s="7771"/>
      <c r="I107" s="7772"/>
      <c r="J107" s="7773"/>
      <c r="K107" s="7777">
        <f>SUMIF($J$56:$J$58,TRUE,K104:K106)</f>
        <v>0</v>
      </c>
      <c r="L107" s="7783"/>
      <c r="M107" s="7773"/>
      <c r="N107" s="7773"/>
      <c r="O107" s="7784"/>
      <c r="P107" s="7777">
        <f>SUMIF($J$56:$J$58,TRUE,P104:P106)</f>
        <v>0</v>
      </c>
      <c r="Q107" s="7777">
        <f>SUMIF($J$56:$J$58,TRUE,Q104:Q106)</f>
        <v>0</v>
      </c>
      <c r="R107" s="7777">
        <f>SUMIF($J$56:$J$58,TRUE,R104:R106)</f>
        <v>0</v>
      </c>
      <c r="S107" s="7778">
        <f>SUMIF($J$56:$J$58,TRUE,S104:S106)</f>
        <v>0</v>
      </c>
      <c r="T107" s="770"/>
      <c r="U107" s="7785">
        <f t="shared" ref="U107:AD107" si="43">SUMIF($J$56:$J$58,TRUE,U104:U106)</f>
        <v>0</v>
      </c>
      <c r="V107" s="7777">
        <f t="shared" si="43"/>
        <v>0</v>
      </c>
      <c r="W107" s="7777">
        <f t="shared" si="43"/>
        <v>0</v>
      </c>
      <c r="X107" s="7777">
        <f t="shared" si="43"/>
        <v>0</v>
      </c>
      <c r="Y107" s="7777">
        <f t="shared" si="43"/>
        <v>0</v>
      </c>
      <c r="Z107" s="7777">
        <f t="shared" si="43"/>
        <v>0</v>
      </c>
      <c r="AA107" s="7777">
        <f t="shared" si="43"/>
        <v>0</v>
      </c>
      <c r="AB107" s="7777">
        <f t="shared" si="43"/>
        <v>0</v>
      </c>
      <c r="AC107" s="7777">
        <f t="shared" si="43"/>
        <v>0</v>
      </c>
      <c r="AD107" s="7778">
        <f t="shared" si="43"/>
        <v>0</v>
      </c>
      <c r="AE107" s="718"/>
      <c r="AF107" s="723"/>
      <c r="AG107" s="723"/>
    </row>
    <row r="108" spans="1:33" s="1996" customFormat="1" ht="13.2">
      <c r="A108" s="723"/>
      <c r="B108" s="718"/>
      <c r="C108" s="7780"/>
      <c r="D108" s="7781" t="s">
        <v>2730</v>
      </c>
      <c r="E108" s="7781"/>
      <c r="F108" s="7782"/>
      <c r="G108" s="7770"/>
      <c r="H108" s="7770"/>
      <c r="I108" s="7770"/>
      <c r="J108" s="7786"/>
      <c r="K108" s="7774">
        <f>SUM(K104:K106)</f>
        <v>0</v>
      </c>
      <c r="L108" s="7788"/>
      <c r="M108" s="7786"/>
      <c r="N108" s="7786"/>
      <c r="O108" s="7789"/>
      <c r="P108" s="7787">
        <f t="shared" ref="P108:S108" si="44">SUM(P104:P106)</f>
        <v>0</v>
      </c>
      <c r="Q108" s="7787">
        <f t="shared" si="44"/>
        <v>0</v>
      </c>
      <c r="R108" s="7787">
        <f t="shared" si="44"/>
        <v>0</v>
      </c>
      <c r="S108" s="7790">
        <f t="shared" si="44"/>
        <v>0</v>
      </c>
      <c r="T108" s="770"/>
      <c r="U108" s="7791">
        <f t="shared" ref="U108:AD108" si="45">SUM(U104:U106)</f>
        <v>0</v>
      </c>
      <c r="V108" s="7787">
        <f t="shared" si="45"/>
        <v>0</v>
      </c>
      <c r="W108" s="7787">
        <f t="shared" si="45"/>
        <v>0</v>
      </c>
      <c r="X108" s="7787">
        <f t="shared" si="45"/>
        <v>0</v>
      </c>
      <c r="Y108" s="7787">
        <f t="shared" si="45"/>
        <v>0</v>
      </c>
      <c r="Z108" s="7787">
        <f t="shared" si="45"/>
        <v>0</v>
      </c>
      <c r="AA108" s="7787">
        <f t="shared" si="45"/>
        <v>0</v>
      </c>
      <c r="AB108" s="7787">
        <f t="shared" si="45"/>
        <v>0</v>
      </c>
      <c r="AC108" s="7787">
        <f t="shared" si="45"/>
        <v>0</v>
      </c>
      <c r="AD108" s="7790">
        <f t="shared" si="45"/>
        <v>0</v>
      </c>
      <c r="AE108" s="718"/>
      <c r="AF108" s="723"/>
      <c r="AG108" s="723"/>
    </row>
    <row r="109" spans="1:33" s="1996" customFormat="1" ht="13.2">
      <c r="A109" s="723"/>
      <c r="B109" s="718"/>
      <c r="C109" s="7780" t="s">
        <v>5119</v>
      </c>
      <c r="D109" s="7802"/>
      <c r="E109" s="7802"/>
      <c r="F109" s="7803"/>
      <c r="G109" s="7803"/>
      <c r="H109" s="7803"/>
      <c r="I109" s="7803"/>
      <c r="J109" s="7772"/>
      <c r="K109" s="7777">
        <f>K91+K84</f>
        <v>0</v>
      </c>
      <c r="L109" s="7804"/>
      <c r="M109" s="7805"/>
      <c r="N109" s="7805"/>
      <c r="O109" s="7805"/>
      <c r="P109" s="7777">
        <f>P91+P84</f>
        <v>0</v>
      </c>
      <c r="Q109" s="7777">
        <f>Q91+Q84</f>
        <v>0</v>
      </c>
      <c r="R109" s="7777">
        <f>R91+R84</f>
        <v>0</v>
      </c>
      <c r="S109" s="7778">
        <f>S91+S84</f>
        <v>0</v>
      </c>
      <c r="T109" s="770"/>
      <c r="U109" s="7806">
        <f t="shared" ref="U109:AD109" si="46">U91+U84</f>
        <v>0</v>
      </c>
      <c r="V109" s="7777">
        <f t="shared" si="46"/>
        <v>0</v>
      </c>
      <c r="W109" s="7807">
        <f t="shared" si="46"/>
        <v>0</v>
      </c>
      <c r="X109" s="7777">
        <f t="shared" si="46"/>
        <v>0</v>
      </c>
      <c r="Y109" s="7777">
        <f t="shared" si="46"/>
        <v>0</v>
      </c>
      <c r="Z109" s="7777">
        <f t="shared" si="46"/>
        <v>0</v>
      </c>
      <c r="AA109" s="7777">
        <f t="shared" si="46"/>
        <v>0</v>
      </c>
      <c r="AB109" s="7777">
        <f t="shared" si="46"/>
        <v>0</v>
      </c>
      <c r="AC109" s="7777">
        <f t="shared" si="46"/>
        <v>0</v>
      </c>
      <c r="AD109" s="7808">
        <f t="shared" si="46"/>
        <v>0</v>
      </c>
      <c r="AE109" s="718"/>
      <c r="AF109" s="723"/>
      <c r="AG109" s="723"/>
    </row>
    <row r="110" spans="1:33" s="1996" customFormat="1" ht="13.2">
      <c r="A110" s="723"/>
      <c r="B110" s="718"/>
      <c r="C110" s="4623" t="str">
        <f>"FUND GRAND TOTAL "&amp;C97</f>
        <v>FUND GRAND TOTAL LOANS AND RECEIVABLES</v>
      </c>
      <c r="D110" s="4490"/>
      <c r="E110" s="4490"/>
      <c r="F110" s="4491"/>
      <c r="G110" s="4491"/>
      <c r="H110" s="4491"/>
      <c r="I110" s="4491"/>
      <c r="J110" s="4491"/>
      <c r="K110" s="7809"/>
      <c r="L110" s="7810"/>
      <c r="M110" s="7811"/>
      <c r="N110" s="7811"/>
      <c r="O110" s="7811"/>
      <c r="P110" s="7809">
        <f>P85+P92</f>
        <v>0</v>
      </c>
      <c r="Q110" s="7809">
        <f>Q85+Q92</f>
        <v>0</v>
      </c>
      <c r="R110" s="7809">
        <f>R85+R92</f>
        <v>0</v>
      </c>
      <c r="S110" s="7812">
        <f>S85+S92</f>
        <v>0</v>
      </c>
      <c r="T110" s="770"/>
      <c r="U110" s="4628">
        <f t="shared" ref="U110:AD110" si="47">U85+U92</f>
        <v>0</v>
      </c>
      <c r="V110" s="7813">
        <f t="shared" si="47"/>
        <v>0</v>
      </c>
      <c r="W110" s="4629">
        <f t="shared" si="47"/>
        <v>0</v>
      </c>
      <c r="X110" s="7813">
        <f t="shared" si="47"/>
        <v>0</v>
      </c>
      <c r="Y110" s="7809">
        <f t="shared" si="47"/>
        <v>0</v>
      </c>
      <c r="Z110" s="7809">
        <f t="shared" si="47"/>
        <v>0</v>
      </c>
      <c r="AA110" s="7809">
        <f t="shared" si="47"/>
        <v>0</v>
      </c>
      <c r="AB110" s="7813">
        <f t="shared" si="47"/>
        <v>0</v>
      </c>
      <c r="AC110" s="7813">
        <f t="shared" si="47"/>
        <v>0</v>
      </c>
      <c r="AD110" s="4630">
        <f t="shared" si="47"/>
        <v>0</v>
      </c>
      <c r="AE110" s="718"/>
      <c r="AF110" s="723"/>
      <c r="AG110" s="723"/>
    </row>
    <row r="111" spans="1:33" s="1996" customFormat="1" ht="13.2">
      <c r="A111" s="723"/>
      <c r="B111" s="718"/>
      <c r="C111" s="719"/>
      <c r="D111" s="720"/>
      <c r="E111" s="720"/>
      <c r="F111" s="720"/>
      <c r="G111" s="720"/>
      <c r="H111" s="720"/>
      <c r="I111" s="720"/>
      <c r="J111" s="720"/>
      <c r="K111" s="2156"/>
      <c r="L111" s="2157"/>
      <c r="M111" s="2156"/>
      <c r="N111" s="2156"/>
      <c r="O111" s="2156"/>
      <c r="P111" s="2156"/>
      <c r="Q111" s="2156"/>
      <c r="R111" s="2156"/>
      <c r="S111" s="2156"/>
      <c r="T111" s="770"/>
      <c r="U111" s="2156"/>
      <c r="V111" s="2156"/>
      <c r="W111" s="2156"/>
      <c r="X111" s="2156"/>
      <c r="Y111" s="2156"/>
      <c r="Z111" s="2156"/>
      <c r="AA111" s="2156"/>
      <c r="AB111" s="2156"/>
      <c r="AC111" s="2156"/>
      <c r="AD111" s="2156"/>
      <c r="AE111" s="718"/>
      <c r="AF111" s="723"/>
      <c r="AG111" s="723"/>
    </row>
    <row r="112" spans="1:33" s="1996" customFormat="1" ht="13.2">
      <c r="A112" s="723"/>
      <c r="B112" s="718"/>
      <c r="C112" s="7761" t="s">
        <v>3595</v>
      </c>
      <c r="D112" s="7762"/>
      <c r="E112" s="7762"/>
      <c r="F112" s="7763"/>
      <c r="G112" s="7763"/>
      <c r="H112" s="7736"/>
      <c r="I112" s="7736"/>
      <c r="J112" s="7737"/>
      <c r="K112" s="7764"/>
      <c r="L112" s="7765"/>
      <c r="M112" s="7736"/>
      <c r="N112" s="7736"/>
      <c r="O112" s="7736"/>
      <c r="P112" s="7736"/>
      <c r="Q112" s="7736"/>
      <c r="R112" s="7736"/>
      <c r="S112" s="7738"/>
      <c r="T112" s="770"/>
      <c r="U112" s="7766"/>
      <c r="V112" s="7767"/>
      <c r="W112" s="7767"/>
      <c r="X112" s="7767"/>
      <c r="Y112" s="7767"/>
      <c r="Z112" s="7767"/>
      <c r="AA112" s="7767"/>
      <c r="AB112" s="7767"/>
      <c r="AC112" s="7767"/>
      <c r="AD112" s="7768"/>
      <c r="AE112" s="718"/>
      <c r="AF112" s="723"/>
      <c r="AG112" s="723"/>
    </row>
    <row r="113" spans="1:33" s="1996" customFormat="1" ht="13.2">
      <c r="A113" s="723"/>
      <c r="B113" s="718"/>
      <c r="C113" s="4411"/>
      <c r="D113" s="613"/>
      <c r="E113" s="613"/>
      <c r="F113" s="1423"/>
      <c r="G113" s="1423"/>
      <c r="H113" s="1423"/>
      <c r="I113" s="1423"/>
      <c r="J113" s="2092"/>
      <c r="K113" s="2091"/>
      <c r="L113" s="2139"/>
      <c r="M113" s="1423"/>
      <c r="N113" s="1423"/>
      <c r="O113" s="1423"/>
      <c r="P113" s="1423"/>
      <c r="Q113" s="1423"/>
      <c r="R113" s="1423"/>
      <c r="S113" s="1523"/>
      <c r="T113" s="770"/>
      <c r="U113" s="4545"/>
      <c r="V113" s="2022"/>
      <c r="W113" s="2022"/>
      <c r="X113" s="2022"/>
      <c r="Y113" s="2022"/>
      <c r="Z113" s="2022"/>
      <c r="AA113" s="2022"/>
      <c r="AB113" s="2022"/>
      <c r="AC113" s="2022"/>
      <c r="AD113" s="1583"/>
      <c r="AE113" s="718"/>
      <c r="AF113" s="723"/>
      <c r="AG113" s="723"/>
    </row>
    <row r="114" spans="1:33" s="1996" customFormat="1" ht="13.2">
      <c r="A114" s="723"/>
      <c r="B114" s="718"/>
      <c r="C114" s="4411" t="s">
        <v>5111</v>
      </c>
      <c r="D114" s="613" t="s">
        <v>2014</v>
      </c>
      <c r="E114" s="613" t="s">
        <v>5146</v>
      </c>
      <c r="F114" s="1423"/>
      <c r="G114" s="1423" t="s">
        <v>5113</v>
      </c>
      <c r="H114" s="1423" t="s">
        <v>5147</v>
      </c>
      <c r="I114" s="2140"/>
      <c r="J114" s="2092" t="b">
        <v>0</v>
      </c>
      <c r="K114" s="2022"/>
      <c r="L114" s="2141"/>
      <c r="M114" s="2142"/>
      <c r="N114" s="2142"/>
      <c r="O114" s="2143">
        <f t="shared" ref="O114:O119" si="48">N114-M114</f>
        <v>0</v>
      </c>
      <c r="P114" s="2144"/>
      <c r="Q114" s="2144"/>
      <c r="R114" s="2144"/>
      <c r="S114" s="1522">
        <f t="shared" ref="S114:S119" si="49">+P114+Q114-R114</f>
        <v>0</v>
      </c>
      <c r="T114" s="770"/>
      <c r="U114" s="4474">
        <f t="shared" ref="U114:U119" si="50">V114+W114</f>
        <v>0</v>
      </c>
      <c r="V114" s="2022"/>
      <c r="W114" s="2022"/>
      <c r="X114" s="2022"/>
      <c r="Y114" s="2022"/>
      <c r="Z114" s="2022"/>
      <c r="AA114" s="2022"/>
      <c r="AB114" s="2022"/>
      <c r="AC114" s="2023">
        <f t="shared" ref="AC114:AC119" si="51">Z114+AA114-AB114</f>
        <v>0</v>
      </c>
      <c r="AD114" s="1578">
        <f t="shared" ref="AD114:AD119" si="52">W114+Y114</f>
        <v>0</v>
      </c>
      <c r="AE114" s="718"/>
      <c r="AF114" s="723"/>
      <c r="AG114" s="723"/>
    </row>
    <row r="115" spans="1:33" s="1996" customFormat="1" ht="13.2">
      <c r="A115" s="723"/>
      <c r="B115" s="718"/>
      <c r="C115" s="4411"/>
      <c r="D115" s="613"/>
      <c r="E115" s="613"/>
      <c r="F115" s="1423"/>
      <c r="G115" s="1423"/>
      <c r="H115" s="1423"/>
      <c r="I115" s="2145"/>
      <c r="J115" s="2092" t="b">
        <v>1</v>
      </c>
      <c r="K115" s="2022"/>
      <c r="L115" s="2141"/>
      <c r="M115" s="2142"/>
      <c r="N115" s="2142"/>
      <c r="O115" s="2143">
        <f t="shared" si="48"/>
        <v>0</v>
      </c>
      <c r="P115" s="2144"/>
      <c r="Q115" s="2144"/>
      <c r="R115" s="2144"/>
      <c r="S115" s="1522">
        <f t="shared" si="49"/>
        <v>0</v>
      </c>
      <c r="T115" s="770"/>
      <c r="U115" s="4474">
        <f t="shared" si="50"/>
        <v>0</v>
      </c>
      <c r="V115" s="2022"/>
      <c r="W115" s="2022"/>
      <c r="X115" s="2022"/>
      <c r="Y115" s="2022"/>
      <c r="Z115" s="2022"/>
      <c r="AA115" s="2022"/>
      <c r="AB115" s="2022"/>
      <c r="AC115" s="2023">
        <f t="shared" si="51"/>
        <v>0</v>
      </c>
      <c r="AD115" s="1578">
        <f t="shared" si="52"/>
        <v>0</v>
      </c>
      <c r="AE115" s="718"/>
      <c r="AF115" s="723"/>
      <c r="AG115" s="723"/>
    </row>
    <row r="116" spans="1:33" s="1996" customFormat="1" ht="13.2">
      <c r="A116" s="723"/>
      <c r="B116" s="718"/>
      <c r="C116" s="4411"/>
      <c r="D116" s="613"/>
      <c r="E116" s="613"/>
      <c r="F116" s="1423"/>
      <c r="G116" s="1423"/>
      <c r="H116" s="1423"/>
      <c r="I116" s="2145"/>
      <c r="J116" s="2092" t="b">
        <v>0</v>
      </c>
      <c r="K116" s="2022"/>
      <c r="L116" s="2141"/>
      <c r="M116" s="2142"/>
      <c r="N116" s="2142"/>
      <c r="O116" s="2143">
        <f t="shared" si="48"/>
        <v>0</v>
      </c>
      <c r="P116" s="2144"/>
      <c r="Q116" s="2144"/>
      <c r="R116" s="2144"/>
      <c r="S116" s="1522">
        <f t="shared" si="49"/>
        <v>0</v>
      </c>
      <c r="T116" s="770"/>
      <c r="U116" s="4474">
        <f t="shared" si="50"/>
        <v>0</v>
      </c>
      <c r="V116" s="2022"/>
      <c r="W116" s="2022"/>
      <c r="X116" s="2022"/>
      <c r="Y116" s="2022"/>
      <c r="Z116" s="2022"/>
      <c r="AA116" s="2022"/>
      <c r="AB116" s="2022"/>
      <c r="AC116" s="2023">
        <f t="shared" si="51"/>
        <v>0</v>
      </c>
      <c r="AD116" s="1578">
        <f t="shared" si="52"/>
        <v>0</v>
      </c>
      <c r="AE116" s="718"/>
      <c r="AF116" s="723"/>
      <c r="AG116" s="723"/>
    </row>
    <row r="117" spans="1:33" s="1996" customFormat="1" ht="13.2">
      <c r="A117" s="723"/>
      <c r="B117" s="718"/>
      <c r="C117" s="4411"/>
      <c r="D117" s="613"/>
      <c r="E117" s="613"/>
      <c r="F117" s="1423"/>
      <c r="G117" s="1423"/>
      <c r="H117" s="1423"/>
      <c r="I117" s="2145"/>
      <c r="J117" s="2092" t="b">
        <v>1</v>
      </c>
      <c r="K117" s="2022"/>
      <c r="L117" s="2141"/>
      <c r="M117" s="2142"/>
      <c r="N117" s="2142"/>
      <c r="O117" s="2143">
        <f t="shared" si="48"/>
        <v>0</v>
      </c>
      <c r="P117" s="2144"/>
      <c r="Q117" s="2144"/>
      <c r="R117" s="2144"/>
      <c r="S117" s="1525">
        <f t="shared" si="49"/>
        <v>0</v>
      </c>
      <c r="T117" s="770"/>
      <c r="U117" s="4474">
        <f t="shared" si="50"/>
        <v>0</v>
      </c>
      <c r="V117" s="2022"/>
      <c r="W117" s="2022"/>
      <c r="X117" s="2022"/>
      <c r="Y117" s="2022"/>
      <c r="Z117" s="2022"/>
      <c r="AA117" s="2022"/>
      <c r="AB117" s="2022"/>
      <c r="AC117" s="2023">
        <f t="shared" si="51"/>
        <v>0</v>
      </c>
      <c r="AD117" s="1578">
        <f t="shared" si="52"/>
        <v>0</v>
      </c>
      <c r="AE117" s="718"/>
      <c r="AF117" s="723"/>
      <c r="AG117" s="723"/>
    </row>
    <row r="118" spans="1:33" s="1996" customFormat="1" ht="13.2">
      <c r="A118" s="723"/>
      <c r="B118" s="718"/>
      <c r="C118" s="4411"/>
      <c r="D118" s="613"/>
      <c r="E118" s="613"/>
      <c r="F118" s="1423"/>
      <c r="G118" s="1423"/>
      <c r="H118" s="1423"/>
      <c r="I118" s="2145"/>
      <c r="J118" s="2092" t="b">
        <v>0</v>
      </c>
      <c r="K118" s="2022"/>
      <c r="L118" s="2141"/>
      <c r="M118" s="2142"/>
      <c r="N118" s="2142"/>
      <c r="O118" s="2143">
        <f t="shared" si="48"/>
        <v>0</v>
      </c>
      <c r="P118" s="2144"/>
      <c r="Q118" s="2144"/>
      <c r="R118" s="2144"/>
      <c r="S118" s="1525">
        <f t="shared" si="49"/>
        <v>0</v>
      </c>
      <c r="T118" s="770"/>
      <c r="U118" s="4474">
        <f t="shared" si="50"/>
        <v>0</v>
      </c>
      <c r="V118" s="2022"/>
      <c r="W118" s="2022"/>
      <c r="X118" s="2022"/>
      <c r="Y118" s="2022"/>
      <c r="Z118" s="2022"/>
      <c r="AA118" s="2022"/>
      <c r="AB118" s="2022"/>
      <c r="AC118" s="2023">
        <f t="shared" si="51"/>
        <v>0</v>
      </c>
      <c r="AD118" s="1578">
        <f t="shared" si="52"/>
        <v>0</v>
      </c>
      <c r="AE118" s="718"/>
      <c r="AF118" s="723"/>
      <c r="AG118" s="723"/>
    </row>
    <row r="119" spans="1:33" s="1996" customFormat="1" ht="13.2">
      <c r="A119" s="723"/>
      <c r="B119" s="718"/>
      <c r="C119" s="4411"/>
      <c r="D119" s="613"/>
      <c r="E119" s="613"/>
      <c r="F119" s="1423"/>
      <c r="G119" s="1423"/>
      <c r="H119" s="1423"/>
      <c r="I119" s="2145"/>
      <c r="J119" s="2092" t="b">
        <v>1</v>
      </c>
      <c r="K119" s="2022"/>
      <c r="L119" s="2141"/>
      <c r="M119" s="2142"/>
      <c r="N119" s="2142"/>
      <c r="O119" s="2143">
        <f t="shared" si="48"/>
        <v>0</v>
      </c>
      <c r="P119" s="2144"/>
      <c r="Q119" s="2144"/>
      <c r="R119" s="2144"/>
      <c r="S119" s="1525">
        <f t="shared" si="49"/>
        <v>0</v>
      </c>
      <c r="T119" s="770"/>
      <c r="U119" s="4474">
        <f t="shared" si="50"/>
        <v>0</v>
      </c>
      <c r="V119" s="2022"/>
      <c r="W119" s="2022"/>
      <c r="X119" s="2022"/>
      <c r="Y119" s="2022"/>
      <c r="Z119" s="2022"/>
      <c r="AA119" s="2022"/>
      <c r="AB119" s="2022"/>
      <c r="AC119" s="2023">
        <f t="shared" si="51"/>
        <v>0</v>
      </c>
      <c r="AD119" s="1578">
        <f t="shared" si="52"/>
        <v>0</v>
      </c>
      <c r="AE119" s="718"/>
      <c r="AF119" s="723"/>
      <c r="AG119" s="723"/>
    </row>
    <row r="120" spans="1:33" s="1996" customFormat="1" ht="13.2">
      <c r="A120" s="723"/>
      <c r="B120" s="718"/>
      <c r="C120" s="7769"/>
      <c r="D120" s="7770" t="s">
        <v>2307</v>
      </c>
      <c r="E120" s="7771"/>
      <c r="F120" s="7771"/>
      <c r="G120" s="7771"/>
      <c r="H120" s="7771"/>
      <c r="I120" s="7772"/>
      <c r="J120" s="7773"/>
      <c r="K120" s="7777">
        <f>SUMIF($J$56:$J$58,TRUE,K117:K119)</f>
        <v>0</v>
      </c>
      <c r="L120" s="7783"/>
      <c r="M120" s="7773"/>
      <c r="N120" s="7773"/>
      <c r="O120" s="7784"/>
      <c r="P120" s="7777">
        <f>SUMIF($J$56:$J$58,TRUE,P117:P119)</f>
        <v>0</v>
      </c>
      <c r="Q120" s="7777">
        <f>SUMIF($J$56:$J$58,TRUE,Q117:Q119)</f>
        <v>0</v>
      </c>
      <c r="R120" s="7777">
        <f>SUMIF($J$56:$J$58,TRUE,R117:R119)</f>
        <v>0</v>
      </c>
      <c r="S120" s="7778">
        <f>SUMIF($J$56:$J$58,TRUE,S117:S119)</f>
        <v>0</v>
      </c>
      <c r="T120" s="770"/>
      <c r="U120" s="7785">
        <f t="shared" ref="U120:AD120" si="53">SUMIF($J$56:$J$58,TRUE,U117:U119)</f>
        <v>0</v>
      </c>
      <c r="V120" s="7777">
        <f t="shared" si="53"/>
        <v>0</v>
      </c>
      <c r="W120" s="7777">
        <f t="shared" si="53"/>
        <v>0</v>
      </c>
      <c r="X120" s="7777">
        <f t="shared" si="53"/>
        <v>0</v>
      </c>
      <c r="Y120" s="7777">
        <f t="shared" si="53"/>
        <v>0</v>
      </c>
      <c r="Z120" s="7777">
        <f t="shared" si="53"/>
        <v>0</v>
      </c>
      <c r="AA120" s="7777">
        <f t="shared" si="53"/>
        <v>0</v>
      </c>
      <c r="AB120" s="7777">
        <f t="shared" si="53"/>
        <v>0</v>
      </c>
      <c r="AC120" s="7777">
        <f t="shared" si="53"/>
        <v>0</v>
      </c>
      <c r="AD120" s="7778">
        <f t="shared" si="53"/>
        <v>0</v>
      </c>
      <c r="AE120" s="718"/>
      <c r="AF120" s="723"/>
      <c r="AG120" s="723"/>
    </row>
    <row r="121" spans="1:33" s="1996" customFormat="1" ht="13.2">
      <c r="A121" s="723"/>
      <c r="B121" s="718"/>
      <c r="C121" s="7780"/>
      <c r="D121" s="7781" t="s">
        <v>2730</v>
      </c>
      <c r="E121" s="7781"/>
      <c r="F121" s="7782"/>
      <c r="G121" s="7770"/>
      <c r="H121" s="7770"/>
      <c r="I121" s="7770"/>
      <c r="J121" s="7786"/>
      <c r="K121" s="7774">
        <f>SUM(K117:K119)</f>
        <v>0</v>
      </c>
      <c r="L121" s="7788"/>
      <c r="M121" s="7786"/>
      <c r="N121" s="7786"/>
      <c r="O121" s="7789"/>
      <c r="P121" s="7787">
        <f t="shared" ref="P121:S121" si="54">SUM(P117:P119)</f>
        <v>0</v>
      </c>
      <c r="Q121" s="7787">
        <f t="shared" si="54"/>
        <v>0</v>
      </c>
      <c r="R121" s="7787">
        <f t="shared" si="54"/>
        <v>0</v>
      </c>
      <c r="S121" s="7790">
        <f t="shared" si="54"/>
        <v>0</v>
      </c>
      <c r="T121" s="770"/>
      <c r="U121" s="7791">
        <f t="shared" ref="U121:AD121" si="55">SUM(U117:U119)</f>
        <v>0</v>
      </c>
      <c r="V121" s="7787">
        <f t="shared" si="55"/>
        <v>0</v>
      </c>
      <c r="W121" s="7787">
        <f t="shared" si="55"/>
        <v>0</v>
      </c>
      <c r="X121" s="7787">
        <f t="shared" si="55"/>
        <v>0</v>
      </c>
      <c r="Y121" s="7787">
        <f t="shared" si="55"/>
        <v>0</v>
      </c>
      <c r="Z121" s="7787">
        <f t="shared" si="55"/>
        <v>0</v>
      </c>
      <c r="AA121" s="7787">
        <f t="shared" si="55"/>
        <v>0</v>
      </c>
      <c r="AB121" s="7787">
        <f t="shared" si="55"/>
        <v>0</v>
      </c>
      <c r="AC121" s="7787">
        <f t="shared" si="55"/>
        <v>0</v>
      </c>
      <c r="AD121" s="7790">
        <f t="shared" si="55"/>
        <v>0</v>
      </c>
      <c r="AE121" s="718"/>
      <c r="AF121" s="723"/>
      <c r="AG121" s="723"/>
    </row>
    <row r="122" spans="1:33" s="1996" customFormat="1" ht="13.2">
      <c r="A122" s="723"/>
      <c r="B122" s="718"/>
      <c r="C122" s="7780" t="s">
        <v>5119</v>
      </c>
      <c r="D122" s="7802"/>
      <c r="E122" s="7802"/>
      <c r="F122" s="7803"/>
      <c r="G122" s="7803"/>
      <c r="H122" s="7803"/>
      <c r="I122" s="7803"/>
      <c r="J122" s="7772"/>
      <c r="K122" s="7777">
        <f>K106+K99</f>
        <v>0</v>
      </c>
      <c r="L122" s="7804"/>
      <c r="M122" s="7805"/>
      <c r="N122" s="7805"/>
      <c r="O122" s="7805"/>
      <c r="P122" s="7777">
        <f>P106+P99</f>
        <v>0</v>
      </c>
      <c r="Q122" s="7777">
        <f>Q106+Q99</f>
        <v>0</v>
      </c>
      <c r="R122" s="7777">
        <f>R106+R99</f>
        <v>0</v>
      </c>
      <c r="S122" s="7778">
        <f>S106+S99</f>
        <v>0</v>
      </c>
      <c r="T122" s="770"/>
      <c r="U122" s="7806">
        <f t="shared" ref="U122:AD122" si="56">U106+U99</f>
        <v>0</v>
      </c>
      <c r="V122" s="7777">
        <f t="shared" si="56"/>
        <v>0</v>
      </c>
      <c r="W122" s="7807">
        <f t="shared" si="56"/>
        <v>0</v>
      </c>
      <c r="X122" s="7777">
        <f t="shared" si="56"/>
        <v>0</v>
      </c>
      <c r="Y122" s="7777">
        <f t="shared" si="56"/>
        <v>0</v>
      </c>
      <c r="Z122" s="7777">
        <f t="shared" si="56"/>
        <v>0</v>
      </c>
      <c r="AA122" s="7777">
        <f t="shared" si="56"/>
        <v>0</v>
      </c>
      <c r="AB122" s="7777">
        <f t="shared" si="56"/>
        <v>0</v>
      </c>
      <c r="AC122" s="7777">
        <f t="shared" si="56"/>
        <v>0</v>
      </c>
      <c r="AD122" s="7808">
        <f t="shared" si="56"/>
        <v>0</v>
      </c>
      <c r="AE122" s="718"/>
      <c r="AF122" s="723"/>
      <c r="AG122" s="723"/>
    </row>
    <row r="123" spans="1:33" s="1996" customFormat="1" ht="13.2">
      <c r="A123" s="723"/>
      <c r="B123" s="718"/>
      <c r="C123" s="4623" t="str">
        <f>"FUND GRAND TOTAL "&amp;C112</f>
        <v>FUND GRAND TOTAL ACCOUNTS RECEIVABLE</v>
      </c>
      <c r="D123" s="4490"/>
      <c r="E123" s="4490"/>
      <c r="F123" s="4491"/>
      <c r="G123" s="4491"/>
      <c r="H123" s="4491"/>
      <c r="I123" s="4491"/>
      <c r="J123" s="4491"/>
      <c r="K123" s="7809"/>
      <c r="L123" s="7810"/>
      <c r="M123" s="7811"/>
      <c r="N123" s="7811"/>
      <c r="O123" s="7811"/>
      <c r="P123" s="7809">
        <f>P100+P107</f>
        <v>0</v>
      </c>
      <c r="Q123" s="7809">
        <f>Q100+Q107</f>
        <v>0</v>
      </c>
      <c r="R123" s="7809">
        <f>R100+R107</f>
        <v>0</v>
      </c>
      <c r="S123" s="7812">
        <f>S100+S107</f>
        <v>0</v>
      </c>
      <c r="T123" s="770"/>
      <c r="U123" s="4628">
        <f t="shared" ref="U123:AD123" si="57">U100+U107</f>
        <v>0</v>
      </c>
      <c r="V123" s="7813">
        <f t="shared" si="57"/>
        <v>0</v>
      </c>
      <c r="W123" s="4629">
        <f t="shared" si="57"/>
        <v>0</v>
      </c>
      <c r="X123" s="7813">
        <f t="shared" si="57"/>
        <v>0</v>
      </c>
      <c r="Y123" s="7809">
        <f t="shared" si="57"/>
        <v>0</v>
      </c>
      <c r="Z123" s="7809">
        <f t="shared" si="57"/>
        <v>0</v>
      </c>
      <c r="AA123" s="7809">
        <f t="shared" si="57"/>
        <v>0</v>
      </c>
      <c r="AB123" s="7813">
        <f t="shared" si="57"/>
        <v>0</v>
      </c>
      <c r="AC123" s="7813">
        <f t="shared" si="57"/>
        <v>0</v>
      </c>
      <c r="AD123" s="4630">
        <f t="shared" si="57"/>
        <v>0</v>
      </c>
      <c r="AE123" s="718"/>
      <c r="AF123" s="723"/>
      <c r="AG123" s="723"/>
    </row>
    <row r="124" spans="1:33" s="1996" customFormat="1" ht="13.2">
      <c r="A124" s="723"/>
      <c r="B124" s="718"/>
      <c r="C124" s="719"/>
      <c r="D124" s="720"/>
      <c r="E124" s="720"/>
      <c r="F124" s="720"/>
      <c r="G124" s="720"/>
      <c r="H124" s="720"/>
      <c r="I124" s="720"/>
      <c r="J124" s="720"/>
      <c r="K124" s="2156"/>
      <c r="L124" s="2157"/>
      <c r="M124" s="2156"/>
      <c r="N124" s="2156"/>
      <c r="O124" s="2156"/>
      <c r="P124" s="2156"/>
      <c r="Q124" s="2156"/>
      <c r="R124" s="2156"/>
      <c r="S124" s="2156"/>
      <c r="T124" s="770"/>
      <c r="U124" s="2156"/>
      <c r="V124" s="2156"/>
      <c r="W124" s="2156"/>
      <c r="X124" s="2156"/>
      <c r="Y124" s="2156"/>
      <c r="Z124" s="2156"/>
      <c r="AA124" s="2156"/>
      <c r="AB124" s="2156"/>
      <c r="AC124" s="2156"/>
      <c r="AD124" s="2156"/>
      <c r="AE124" s="718"/>
      <c r="AF124" s="723"/>
      <c r="AG124" s="723"/>
    </row>
    <row r="125" spans="1:33" s="1996" customFormat="1" ht="13.2">
      <c r="A125" s="723"/>
      <c r="B125" s="718"/>
      <c r="C125" s="7761" t="s">
        <v>5148</v>
      </c>
      <c r="D125" s="7762"/>
      <c r="E125" s="7762"/>
      <c r="F125" s="7763"/>
      <c r="G125" s="7763"/>
      <c r="H125" s="7736"/>
      <c r="I125" s="7736"/>
      <c r="J125" s="7737"/>
      <c r="K125" s="7764"/>
      <c r="L125" s="7765"/>
      <c r="M125" s="7736"/>
      <c r="N125" s="7736"/>
      <c r="O125" s="7736"/>
      <c r="P125" s="7736"/>
      <c r="Q125" s="7736"/>
      <c r="R125" s="7736"/>
      <c r="S125" s="7738"/>
      <c r="T125" s="770"/>
      <c r="U125" s="7766"/>
      <c r="V125" s="7767"/>
      <c r="W125" s="7767"/>
      <c r="X125" s="7767"/>
      <c r="Y125" s="7767"/>
      <c r="Z125" s="7767"/>
      <c r="AA125" s="7767"/>
      <c r="AB125" s="7767"/>
      <c r="AC125" s="7767"/>
      <c r="AD125" s="7768"/>
      <c r="AE125" s="718"/>
      <c r="AF125" s="723"/>
      <c r="AG125" s="723"/>
    </row>
    <row r="126" spans="1:33" s="1996" customFormat="1" ht="13.2">
      <c r="A126" s="723"/>
      <c r="B126" s="718"/>
      <c r="C126" s="4411"/>
      <c r="D126" s="613"/>
      <c r="E126" s="613"/>
      <c r="F126" s="1423"/>
      <c r="G126" s="1423"/>
      <c r="H126" s="1423"/>
      <c r="I126" s="1423"/>
      <c r="J126" s="2092"/>
      <c r="K126" s="2091"/>
      <c r="L126" s="2139"/>
      <c r="M126" s="1423"/>
      <c r="N126" s="1423"/>
      <c r="O126" s="1423"/>
      <c r="P126" s="1423"/>
      <c r="Q126" s="1423"/>
      <c r="R126" s="1423"/>
      <c r="S126" s="1523"/>
      <c r="T126" s="770"/>
      <c r="U126" s="4545"/>
      <c r="V126" s="2022"/>
      <c r="W126" s="2022"/>
      <c r="X126" s="2022"/>
      <c r="Y126" s="2022"/>
      <c r="Z126" s="2022"/>
      <c r="AA126" s="2022"/>
      <c r="AB126" s="2022"/>
      <c r="AC126" s="2022"/>
      <c r="AD126" s="1583"/>
      <c r="AE126" s="718"/>
      <c r="AF126" s="723"/>
      <c r="AG126" s="723"/>
    </row>
    <row r="127" spans="1:33" s="1996" customFormat="1" ht="13.2">
      <c r="A127" s="723"/>
      <c r="B127" s="718"/>
      <c r="C127" s="4411" t="s">
        <v>5111</v>
      </c>
      <c r="D127" s="613" t="s">
        <v>2014</v>
      </c>
      <c r="E127" s="613" t="s">
        <v>1340</v>
      </c>
      <c r="F127" s="1423"/>
      <c r="G127" s="1423" t="s">
        <v>5113</v>
      </c>
      <c r="H127" s="1423"/>
      <c r="I127" s="2140"/>
      <c r="J127" s="2092" t="b">
        <v>0</v>
      </c>
      <c r="K127" s="2022"/>
      <c r="L127" s="2141"/>
      <c r="M127" s="2142"/>
      <c r="N127" s="2142"/>
      <c r="O127" s="2143">
        <f>N127-M127</f>
        <v>0</v>
      </c>
      <c r="P127" s="2144"/>
      <c r="Q127" s="2144"/>
      <c r="R127" s="2144"/>
      <c r="S127" s="1522">
        <f>+P127+Q127-R127</f>
        <v>0</v>
      </c>
      <c r="T127" s="770"/>
      <c r="U127" s="4474">
        <f>V127+W127</f>
        <v>0</v>
      </c>
      <c r="V127" s="2022"/>
      <c r="W127" s="2022"/>
      <c r="X127" s="2022"/>
      <c r="Y127" s="2022"/>
      <c r="Z127" s="2022"/>
      <c r="AA127" s="2022"/>
      <c r="AB127" s="2022"/>
      <c r="AC127" s="2023">
        <f>Z127+AA127-AB127</f>
        <v>0</v>
      </c>
      <c r="AD127" s="1578">
        <f>W127+Y127</f>
        <v>0</v>
      </c>
      <c r="AE127" s="718"/>
      <c r="AF127" s="723"/>
      <c r="AG127" s="723"/>
    </row>
    <row r="128" spans="1:33" s="1996" customFormat="1" ht="13.2">
      <c r="A128" s="723"/>
      <c r="B128" s="718"/>
      <c r="C128" s="4411"/>
      <c r="D128" s="613"/>
      <c r="E128" s="613"/>
      <c r="F128" s="1423"/>
      <c r="G128" s="1423" t="s">
        <v>5117</v>
      </c>
      <c r="H128" s="1423"/>
      <c r="I128" s="2140"/>
      <c r="J128" s="2092" t="b">
        <v>0</v>
      </c>
      <c r="K128" s="2022"/>
      <c r="L128" s="2141"/>
      <c r="M128" s="2142"/>
      <c r="N128" s="2142"/>
      <c r="O128" s="2143"/>
      <c r="P128" s="2144"/>
      <c r="Q128" s="2144"/>
      <c r="R128" s="2144"/>
      <c r="S128" s="1522"/>
      <c r="T128" s="770"/>
      <c r="U128" s="4474"/>
      <c r="V128" s="2022"/>
      <c r="W128" s="2022"/>
      <c r="X128" s="2022"/>
      <c r="Y128" s="2022"/>
      <c r="Z128" s="2022"/>
      <c r="AA128" s="2022"/>
      <c r="AB128" s="2022"/>
      <c r="AC128" s="2023"/>
      <c r="AD128" s="1578"/>
      <c r="AE128" s="718"/>
      <c r="AF128" s="723"/>
      <c r="AG128" s="723"/>
    </row>
    <row r="129" spans="1:33" s="1996" customFormat="1" ht="13.2">
      <c r="A129" s="723"/>
      <c r="B129" s="718"/>
      <c r="C129" s="4411"/>
      <c r="D129" s="613" t="s">
        <v>2018</v>
      </c>
      <c r="E129" s="613" t="s">
        <v>155</v>
      </c>
      <c r="F129" s="1423"/>
      <c r="G129" s="1423"/>
      <c r="H129" s="1423"/>
      <c r="I129" s="2145"/>
      <c r="J129" s="2092" t="b">
        <v>0</v>
      </c>
      <c r="K129" s="2022"/>
      <c r="L129" s="2141"/>
      <c r="M129" s="2142"/>
      <c r="N129" s="2142"/>
      <c r="O129" s="2143">
        <f>N129-M129</f>
        <v>0</v>
      </c>
      <c r="P129" s="2144"/>
      <c r="Q129" s="2144"/>
      <c r="R129" s="2144"/>
      <c r="S129" s="1522">
        <f>+P129+Q129-R129</f>
        <v>0</v>
      </c>
      <c r="T129" s="770"/>
      <c r="U129" s="4474">
        <f>V129+W129</f>
        <v>0</v>
      </c>
      <c r="V129" s="2022"/>
      <c r="W129" s="2022"/>
      <c r="X129" s="2022"/>
      <c r="Y129" s="2022"/>
      <c r="Z129" s="2022"/>
      <c r="AA129" s="2022"/>
      <c r="AB129" s="2022"/>
      <c r="AC129" s="2023">
        <f>Z129+AA129-AB129</f>
        <v>0</v>
      </c>
      <c r="AD129" s="1578">
        <f>W129+Y129</f>
        <v>0</v>
      </c>
      <c r="AE129" s="718"/>
      <c r="AF129" s="723"/>
      <c r="AG129" s="723"/>
    </row>
    <row r="130" spans="1:33" s="1996" customFormat="1" ht="13.2">
      <c r="A130" s="723"/>
      <c r="B130" s="718"/>
      <c r="C130" s="4411"/>
      <c r="D130" s="613" t="s">
        <v>5149</v>
      </c>
      <c r="E130" s="613" t="s">
        <v>5125</v>
      </c>
      <c r="F130" s="1423"/>
      <c r="G130" s="1423"/>
      <c r="H130" s="1423"/>
      <c r="I130" s="2145"/>
      <c r="J130" s="2092" t="b">
        <v>0</v>
      </c>
      <c r="K130" s="2022"/>
      <c r="L130" s="2141"/>
      <c r="M130" s="2142"/>
      <c r="N130" s="2142"/>
      <c r="O130" s="2143">
        <f>N130-M130</f>
        <v>0</v>
      </c>
      <c r="P130" s="2144"/>
      <c r="Q130" s="2144"/>
      <c r="R130" s="2144"/>
      <c r="S130" s="1522">
        <f>+P130+Q130-R130</f>
        <v>0</v>
      </c>
      <c r="T130" s="770"/>
      <c r="U130" s="4474">
        <f>V130+W130</f>
        <v>0</v>
      </c>
      <c r="V130" s="2022"/>
      <c r="W130" s="2022"/>
      <c r="X130" s="2022"/>
      <c r="Y130" s="2022"/>
      <c r="Z130" s="2022"/>
      <c r="AA130" s="2022"/>
      <c r="AB130" s="2022"/>
      <c r="AC130" s="2023">
        <f>Z130+AA130-AB130</f>
        <v>0</v>
      </c>
      <c r="AD130" s="1578">
        <f>W130+Y130</f>
        <v>0</v>
      </c>
      <c r="AE130" s="718"/>
      <c r="AF130" s="723"/>
      <c r="AG130" s="723"/>
    </row>
    <row r="131" spans="1:33" s="1996" customFormat="1" ht="13.2">
      <c r="A131" s="723"/>
      <c r="B131" s="718"/>
      <c r="C131" s="4411"/>
      <c r="D131" s="613" t="s">
        <v>2023</v>
      </c>
      <c r="E131" s="613" t="s">
        <v>5150</v>
      </c>
      <c r="F131" s="1423"/>
      <c r="G131" s="1423"/>
      <c r="H131" s="1423"/>
      <c r="I131" s="1423"/>
      <c r="J131" s="2092" t="b">
        <v>0</v>
      </c>
      <c r="K131" s="2091"/>
      <c r="L131" s="2139"/>
      <c r="M131" s="1423"/>
      <c r="N131" s="1423"/>
      <c r="O131" s="2146"/>
      <c r="P131" s="2146"/>
      <c r="Q131" s="1423"/>
      <c r="R131" s="1423"/>
      <c r="S131" s="1523"/>
      <c r="T131" s="770"/>
      <c r="U131" s="4545"/>
      <c r="V131" s="2022"/>
      <c r="W131" s="2022"/>
      <c r="X131" s="2022"/>
      <c r="Y131" s="2022"/>
      <c r="Z131" s="2022"/>
      <c r="AA131" s="2022"/>
      <c r="AB131" s="2022"/>
      <c r="AC131" s="2022"/>
      <c r="AD131" s="1583"/>
      <c r="AE131" s="718"/>
      <c r="AF131" s="723"/>
      <c r="AG131" s="723"/>
    </row>
    <row r="132" spans="1:33" s="1996" customFormat="1" ht="13.2">
      <c r="A132" s="723"/>
      <c r="B132" s="718"/>
      <c r="C132" s="4419"/>
      <c r="D132" s="613" t="s">
        <v>2026</v>
      </c>
      <c r="E132" s="613" t="s">
        <v>806</v>
      </c>
      <c r="F132" s="1423"/>
      <c r="G132" s="1423"/>
      <c r="H132" s="1423"/>
      <c r="I132" s="1423"/>
      <c r="J132" s="2092" t="b">
        <v>0</v>
      </c>
      <c r="K132" s="2091"/>
      <c r="L132" s="2139"/>
      <c r="M132" s="1423"/>
      <c r="N132" s="1423"/>
      <c r="O132" s="2146"/>
      <c r="P132" s="2146"/>
      <c r="Q132" s="1423"/>
      <c r="R132" s="1423"/>
      <c r="S132" s="1523"/>
      <c r="T132" s="770"/>
      <c r="U132" s="4545"/>
      <c r="V132" s="2022"/>
      <c r="W132" s="2022"/>
      <c r="X132" s="2022"/>
      <c r="Y132" s="2022"/>
      <c r="Z132" s="2022"/>
      <c r="AA132" s="2022"/>
      <c r="AB132" s="2022"/>
      <c r="AC132" s="2022"/>
      <c r="AD132" s="1583"/>
      <c r="AE132" s="718"/>
      <c r="AF132" s="723"/>
      <c r="AG132" s="723"/>
    </row>
    <row r="133" spans="1:33" s="1996" customFormat="1" ht="13.2">
      <c r="A133" s="723"/>
      <c r="B133" s="718"/>
      <c r="C133" s="4411"/>
      <c r="D133" s="613"/>
      <c r="E133" s="613"/>
      <c r="F133" s="1423"/>
      <c r="G133" s="1423"/>
      <c r="H133" s="1423"/>
      <c r="I133" s="2145"/>
      <c r="J133" s="2092" t="b">
        <v>0</v>
      </c>
      <c r="K133" s="2022"/>
      <c r="L133" s="2141"/>
      <c r="M133" s="2142"/>
      <c r="N133" s="2142"/>
      <c r="O133" s="2143">
        <f>N133-M133</f>
        <v>0</v>
      </c>
      <c r="P133" s="2144"/>
      <c r="Q133" s="2144"/>
      <c r="R133" s="2144"/>
      <c r="S133" s="1525">
        <f>+P133+Q133-R133</f>
        <v>0</v>
      </c>
      <c r="T133" s="770"/>
      <c r="U133" s="4474">
        <f>V133+W133</f>
        <v>0</v>
      </c>
      <c r="V133" s="2022"/>
      <c r="W133" s="2022"/>
      <c r="X133" s="2022"/>
      <c r="Y133" s="2022"/>
      <c r="Z133" s="2022"/>
      <c r="AA133" s="2022"/>
      <c r="AB133" s="2022"/>
      <c r="AC133" s="2023">
        <f>Z133+AA133-AB133</f>
        <v>0</v>
      </c>
      <c r="AD133" s="1578">
        <f>W133+Y133</f>
        <v>0</v>
      </c>
      <c r="AE133" s="718"/>
      <c r="AF133" s="723"/>
      <c r="AG133" s="723"/>
    </row>
    <row r="134" spans="1:33" s="1996" customFormat="1" ht="13.2">
      <c r="A134" s="723"/>
      <c r="B134" s="718"/>
      <c r="C134" s="4411"/>
      <c r="D134" s="613"/>
      <c r="E134" s="613"/>
      <c r="F134" s="1423"/>
      <c r="G134" s="1423"/>
      <c r="H134" s="1423"/>
      <c r="I134" s="2145"/>
      <c r="J134" s="2092" t="b">
        <v>0</v>
      </c>
      <c r="K134" s="2022"/>
      <c r="L134" s="2141"/>
      <c r="M134" s="2142"/>
      <c r="N134" s="2142"/>
      <c r="O134" s="2143">
        <f>N134-M134</f>
        <v>0</v>
      </c>
      <c r="P134" s="2144"/>
      <c r="Q134" s="2144"/>
      <c r="R134" s="2144"/>
      <c r="S134" s="1525">
        <f>+P134+Q134-R134</f>
        <v>0</v>
      </c>
      <c r="T134" s="770"/>
      <c r="U134" s="4474">
        <f>V134+W134</f>
        <v>0</v>
      </c>
      <c r="V134" s="2022"/>
      <c r="W134" s="2022"/>
      <c r="X134" s="2022"/>
      <c r="Y134" s="2022"/>
      <c r="Z134" s="2022"/>
      <c r="AA134" s="2022"/>
      <c r="AB134" s="2022"/>
      <c r="AC134" s="2023">
        <f>Z134+AA134-AB134</f>
        <v>0</v>
      </c>
      <c r="AD134" s="1578">
        <f>W134+Y134</f>
        <v>0</v>
      </c>
      <c r="AE134" s="718"/>
      <c r="AF134" s="723"/>
      <c r="AG134" s="723"/>
    </row>
    <row r="135" spans="1:33" s="1996" customFormat="1" ht="13.2">
      <c r="A135" s="723"/>
      <c r="B135" s="718"/>
      <c r="C135" s="4411"/>
      <c r="D135" s="613"/>
      <c r="E135" s="613"/>
      <c r="F135" s="1423"/>
      <c r="G135" s="1423"/>
      <c r="H135" s="1423"/>
      <c r="I135" s="2145"/>
      <c r="J135" s="2092" t="b">
        <v>0</v>
      </c>
      <c r="K135" s="2022"/>
      <c r="L135" s="2141"/>
      <c r="M135" s="2142"/>
      <c r="N135" s="2142"/>
      <c r="O135" s="2143">
        <f>N135-M135</f>
        <v>0</v>
      </c>
      <c r="P135" s="2144"/>
      <c r="Q135" s="2144"/>
      <c r="R135" s="2144"/>
      <c r="S135" s="1525">
        <f>+P135+Q135-R135</f>
        <v>0</v>
      </c>
      <c r="T135" s="770"/>
      <c r="U135" s="4474">
        <f>V135+W135</f>
        <v>0</v>
      </c>
      <c r="V135" s="2022"/>
      <c r="W135" s="2022"/>
      <c r="X135" s="2022"/>
      <c r="Y135" s="2022"/>
      <c r="Z135" s="2022"/>
      <c r="AA135" s="2022"/>
      <c r="AB135" s="2022"/>
      <c r="AC135" s="2023">
        <f>Z135+AA135-AB135</f>
        <v>0</v>
      </c>
      <c r="AD135" s="1578">
        <f>W135+Y135</f>
        <v>0</v>
      </c>
      <c r="AE135" s="718"/>
      <c r="AF135" s="723"/>
      <c r="AG135" s="723"/>
    </row>
    <row r="136" spans="1:33" s="1996" customFormat="1" ht="13.2">
      <c r="A136" s="723"/>
      <c r="B136" s="718"/>
      <c r="C136" s="7769"/>
      <c r="D136" s="7770" t="s">
        <v>2307</v>
      </c>
      <c r="E136" s="7771"/>
      <c r="F136" s="7771"/>
      <c r="G136" s="7771"/>
      <c r="H136" s="7771"/>
      <c r="I136" s="7772"/>
      <c r="J136" s="7773"/>
      <c r="K136" s="7777">
        <f>SUMIF($J$56:$J$58,TRUE,K133:K135)</f>
        <v>0</v>
      </c>
      <c r="L136" s="7783"/>
      <c r="M136" s="7773"/>
      <c r="N136" s="7773"/>
      <c r="O136" s="7784"/>
      <c r="P136" s="7777">
        <f>SUMIF($J$56:$J$58,TRUE,P133:P135)</f>
        <v>0</v>
      </c>
      <c r="Q136" s="7777">
        <f>SUMIF($J$56:$J$58,TRUE,Q133:Q135)</f>
        <v>0</v>
      </c>
      <c r="R136" s="7777">
        <f>SUMIF($J$56:$J$58,TRUE,R133:R135)</f>
        <v>0</v>
      </c>
      <c r="S136" s="7778">
        <f>SUMIF($J$56:$J$58,TRUE,S133:S135)</f>
        <v>0</v>
      </c>
      <c r="T136" s="770"/>
      <c r="U136" s="7785">
        <f t="shared" ref="U136:AD136" si="58">SUMIF($J$56:$J$58,TRUE,U133:U135)</f>
        <v>0</v>
      </c>
      <c r="V136" s="7777">
        <f t="shared" si="58"/>
        <v>0</v>
      </c>
      <c r="W136" s="7777">
        <f t="shared" si="58"/>
        <v>0</v>
      </c>
      <c r="X136" s="7777">
        <f t="shared" si="58"/>
        <v>0</v>
      </c>
      <c r="Y136" s="7777">
        <f t="shared" si="58"/>
        <v>0</v>
      </c>
      <c r="Z136" s="7777">
        <f t="shared" si="58"/>
        <v>0</v>
      </c>
      <c r="AA136" s="7777">
        <f t="shared" si="58"/>
        <v>0</v>
      </c>
      <c r="AB136" s="7777">
        <f t="shared" si="58"/>
        <v>0</v>
      </c>
      <c r="AC136" s="7777">
        <f t="shared" si="58"/>
        <v>0</v>
      </c>
      <c r="AD136" s="7778">
        <f t="shared" si="58"/>
        <v>0</v>
      </c>
      <c r="AE136" s="718"/>
      <c r="AF136" s="723"/>
      <c r="AG136" s="723"/>
    </row>
    <row r="137" spans="1:33" s="1996" customFormat="1" ht="13.2">
      <c r="A137" s="723"/>
      <c r="B137" s="718"/>
      <c r="C137" s="7780"/>
      <c r="D137" s="7781" t="s">
        <v>2730</v>
      </c>
      <c r="E137" s="7781"/>
      <c r="F137" s="7782"/>
      <c r="G137" s="7770"/>
      <c r="H137" s="7770"/>
      <c r="I137" s="7770"/>
      <c r="J137" s="7786"/>
      <c r="K137" s="7774">
        <f>SUM(K133:K135)</f>
        <v>0</v>
      </c>
      <c r="L137" s="7788"/>
      <c r="M137" s="7786"/>
      <c r="N137" s="7786"/>
      <c r="O137" s="7789"/>
      <c r="P137" s="7787">
        <f t="shared" ref="P137:S137" si="59">SUM(P133:P135)</f>
        <v>0</v>
      </c>
      <c r="Q137" s="7787">
        <f t="shared" si="59"/>
        <v>0</v>
      </c>
      <c r="R137" s="7787">
        <f t="shared" si="59"/>
        <v>0</v>
      </c>
      <c r="S137" s="7790">
        <f t="shared" si="59"/>
        <v>0</v>
      </c>
      <c r="T137" s="770"/>
      <c r="U137" s="7791">
        <f t="shared" ref="U137:AD137" si="60">SUM(U133:U135)</f>
        <v>0</v>
      </c>
      <c r="V137" s="7787">
        <f t="shared" si="60"/>
        <v>0</v>
      </c>
      <c r="W137" s="7787">
        <f t="shared" si="60"/>
        <v>0</v>
      </c>
      <c r="X137" s="7787">
        <f t="shared" si="60"/>
        <v>0</v>
      </c>
      <c r="Y137" s="7787">
        <f t="shared" si="60"/>
        <v>0</v>
      </c>
      <c r="Z137" s="7787">
        <f t="shared" si="60"/>
        <v>0</v>
      </c>
      <c r="AA137" s="7787">
        <f t="shared" si="60"/>
        <v>0</v>
      </c>
      <c r="AB137" s="7787">
        <f t="shared" si="60"/>
        <v>0</v>
      </c>
      <c r="AC137" s="7787">
        <f t="shared" si="60"/>
        <v>0</v>
      </c>
      <c r="AD137" s="7790">
        <f t="shared" si="60"/>
        <v>0</v>
      </c>
      <c r="AE137" s="718"/>
      <c r="AF137" s="723"/>
      <c r="AG137" s="723"/>
    </row>
    <row r="138" spans="1:33" s="1996" customFormat="1" ht="13.2">
      <c r="A138" s="723"/>
      <c r="B138" s="718"/>
      <c r="C138" s="7780" t="s">
        <v>5119</v>
      </c>
      <c r="D138" s="7802"/>
      <c r="E138" s="7802"/>
      <c r="F138" s="7803"/>
      <c r="G138" s="7803"/>
      <c r="H138" s="7803"/>
      <c r="I138" s="7803"/>
      <c r="J138" s="7772"/>
      <c r="K138" s="7777">
        <f>K105+K98</f>
        <v>0</v>
      </c>
      <c r="L138" s="7804"/>
      <c r="M138" s="7805"/>
      <c r="N138" s="7805"/>
      <c r="O138" s="7805"/>
      <c r="P138" s="7777">
        <f>P105+P98</f>
        <v>0</v>
      </c>
      <c r="Q138" s="7777">
        <f>Q105+Q98</f>
        <v>0</v>
      </c>
      <c r="R138" s="7777">
        <f>R105+R98</f>
        <v>0</v>
      </c>
      <c r="S138" s="7778">
        <f>S105+S98</f>
        <v>0</v>
      </c>
      <c r="T138" s="770"/>
      <c r="U138" s="7806">
        <f t="shared" ref="U138:AD138" si="61">U105+U98</f>
        <v>0</v>
      </c>
      <c r="V138" s="7777">
        <f t="shared" si="61"/>
        <v>0</v>
      </c>
      <c r="W138" s="7807">
        <f t="shared" si="61"/>
        <v>0</v>
      </c>
      <c r="X138" s="7777">
        <f t="shared" si="61"/>
        <v>0</v>
      </c>
      <c r="Y138" s="7777">
        <f t="shared" si="61"/>
        <v>0</v>
      </c>
      <c r="Z138" s="7777">
        <f t="shared" si="61"/>
        <v>0</v>
      </c>
      <c r="AA138" s="7777">
        <f t="shared" si="61"/>
        <v>0</v>
      </c>
      <c r="AB138" s="7777">
        <f t="shared" si="61"/>
        <v>0</v>
      </c>
      <c r="AC138" s="7777">
        <f t="shared" si="61"/>
        <v>0</v>
      </c>
      <c r="AD138" s="7808">
        <f t="shared" si="61"/>
        <v>0</v>
      </c>
      <c r="AE138" s="718"/>
      <c r="AF138" s="723"/>
      <c r="AG138" s="723"/>
    </row>
    <row r="139" spans="1:33" s="1996" customFormat="1" ht="13.2">
      <c r="A139" s="723"/>
      <c r="B139" s="718"/>
      <c r="C139" s="4623" t="str">
        <f>"FUND GRAND TOTAL "&amp;C125</f>
        <v>FUND GRAND TOTAL INVESTMENT INCOME DUE AND ACCRUED</v>
      </c>
      <c r="D139" s="4490"/>
      <c r="E139" s="4490"/>
      <c r="F139" s="4491"/>
      <c r="G139" s="4491"/>
      <c r="H139" s="4491"/>
      <c r="I139" s="4491"/>
      <c r="J139" s="4491"/>
      <c r="K139" s="7809"/>
      <c r="L139" s="7810"/>
      <c r="M139" s="7811"/>
      <c r="N139" s="7811"/>
      <c r="O139" s="7811"/>
      <c r="P139" s="7809">
        <f>P99+P106</f>
        <v>0</v>
      </c>
      <c r="Q139" s="7809">
        <f>Q99+Q106</f>
        <v>0</v>
      </c>
      <c r="R139" s="7809">
        <f>R99+R106</f>
        <v>0</v>
      </c>
      <c r="S139" s="7812">
        <f>S99+S106</f>
        <v>0</v>
      </c>
      <c r="T139" s="770"/>
      <c r="U139" s="4628">
        <f t="shared" ref="U139:AD139" si="62">U99+U106</f>
        <v>0</v>
      </c>
      <c r="V139" s="7813">
        <f t="shared" si="62"/>
        <v>0</v>
      </c>
      <c r="W139" s="4629">
        <f t="shared" si="62"/>
        <v>0</v>
      </c>
      <c r="X139" s="7813">
        <f t="shared" si="62"/>
        <v>0</v>
      </c>
      <c r="Y139" s="7809">
        <f t="shared" si="62"/>
        <v>0</v>
      </c>
      <c r="Z139" s="7809">
        <f t="shared" si="62"/>
        <v>0</v>
      </c>
      <c r="AA139" s="7809">
        <f t="shared" si="62"/>
        <v>0</v>
      </c>
      <c r="AB139" s="7813">
        <f t="shared" si="62"/>
        <v>0</v>
      </c>
      <c r="AC139" s="7813">
        <f t="shared" si="62"/>
        <v>0</v>
      </c>
      <c r="AD139" s="4630">
        <f t="shared" si="62"/>
        <v>0</v>
      </c>
      <c r="AE139" s="718"/>
      <c r="AF139" s="723"/>
      <c r="AG139" s="723"/>
    </row>
    <row r="140" spans="1:33" s="1996" customFormat="1" ht="13.2">
      <c r="A140" s="723"/>
      <c r="B140" s="718"/>
      <c r="C140" s="719"/>
      <c r="D140" s="720"/>
      <c r="E140" s="720"/>
      <c r="F140" s="720"/>
      <c r="G140" s="720"/>
      <c r="H140" s="720"/>
      <c r="I140" s="720"/>
      <c r="J140" s="720"/>
      <c r="K140" s="2156"/>
      <c r="L140" s="2157"/>
      <c r="M140" s="2156"/>
      <c r="N140" s="2156"/>
      <c r="O140" s="2156"/>
      <c r="P140" s="2156"/>
      <c r="Q140" s="2156"/>
      <c r="R140" s="2156"/>
      <c r="S140" s="2156"/>
      <c r="T140" s="770"/>
      <c r="U140" s="2156"/>
      <c r="V140" s="2156"/>
      <c r="W140" s="2156"/>
      <c r="X140" s="2156"/>
      <c r="Y140" s="2156"/>
      <c r="Z140" s="2156"/>
      <c r="AA140" s="2156"/>
      <c r="AB140" s="2156"/>
      <c r="AC140" s="2156"/>
      <c r="AD140" s="2156"/>
      <c r="AE140" s="718"/>
      <c r="AF140" s="723"/>
      <c r="AG140" s="723"/>
    </row>
    <row r="141" spans="1:33" s="1996" customFormat="1" ht="13.2">
      <c r="A141" s="723"/>
      <c r="B141" s="718"/>
      <c r="C141" s="7761" t="s">
        <v>3276</v>
      </c>
      <c r="D141" s="7762"/>
      <c r="E141" s="7762"/>
      <c r="F141" s="7763"/>
      <c r="G141" s="7763"/>
      <c r="H141" s="7736"/>
      <c r="I141" s="7736"/>
      <c r="J141" s="7737"/>
      <c r="K141" s="7764"/>
      <c r="L141" s="7765"/>
      <c r="M141" s="7736"/>
      <c r="N141" s="7736"/>
      <c r="O141" s="7736"/>
      <c r="P141" s="7736"/>
      <c r="Q141" s="7736"/>
      <c r="R141" s="7736"/>
      <c r="S141" s="7738"/>
      <c r="T141" s="770"/>
      <c r="U141" s="7766"/>
      <c r="V141" s="7767"/>
      <c r="W141" s="7767"/>
      <c r="X141" s="7767"/>
      <c r="Y141" s="7767"/>
      <c r="Z141" s="7767"/>
      <c r="AA141" s="7767"/>
      <c r="AB141" s="7767"/>
      <c r="AC141" s="7767"/>
      <c r="AD141" s="7768"/>
      <c r="AE141" s="718"/>
      <c r="AF141" s="723"/>
      <c r="AG141" s="723"/>
    </row>
    <row r="142" spans="1:33" s="1996" customFormat="1" ht="13.2">
      <c r="A142" s="723"/>
      <c r="B142" s="718"/>
      <c r="C142" s="4411"/>
      <c r="D142" s="613"/>
      <c r="E142" s="613"/>
      <c r="F142" s="1423"/>
      <c r="G142" s="1423"/>
      <c r="H142" s="1423"/>
      <c r="I142" s="1423"/>
      <c r="J142" s="2092"/>
      <c r="K142" s="2091"/>
      <c r="L142" s="2139"/>
      <c r="M142" s="1423"/>
      <c r="N142" s="1423"/>
      <c r="O142" s="1423"/>
      <c r="P142" s="1423"/>
      <c r="Q142" s="1423"/>
      <c r="R142" s="1423"/>
      <c r="S142" s="1523"/>
      <c r="T142" s="770"/>
      <c r="U142" s="4545"/>
      <c r="V142" s="2022"/>
      <c r="W142" s="2022"/>
      <c r="X142" s="2022"/>
      <c r="Y142" s="2022"/>
      <c r="Z142" s="2022"/>
      <c r="AA142" s="2022"/>
      <c r="AB142" s="2022"/>
      <c r="AC142" s="2022"/>
      <c r="AD142" s="1583"/>
      <c r="AE142" s="718"/>
      <c r="AF142" s="723"/>
      <c r="AG142" s="723"/>
    </row>
    <row r="143" spans="1:33" s="1996" customFormat="1" ht="13.2">
      <c r="A143" s="723"/>
      <c r="B143" s="718"/>
      <c r="C143" s="4411" t="s">
        <v>5111</v>
      </c>
      <c r="D143" s="613" t="s">
        <v>2014</v>
      </c>
      <c r="E143" s="613" t="s">
        <v>5151</v>
      </c>
      <c r="F143" s="1423"/>
      <c r="G143" s="1423" t="s">
        <v>5113</v>
      </c>
      <c r="H143" s="1423" t="s">
        <v>197</v>
      </c>
      <c r="I143" s="2140"/>
      <c r="J143" s="2092" t="b">
        <v>0</v>
      </c>
      <c r="K143" s="2022"/>
      <c r="L143" s="2141"/>
      <c r="M143" s="2142"/>
      <c r="N143" s="2142"/>
      <c r="O143" s="2143">
        <f>N143-M143</f>
        <v>0</v>
      </c>
      <c r="P143" s="2144"/>
      <c r="Q143" s="2144"/>
      <c r="R143" s="2144"/>
      <c r="S143" s="1522">
        <f>+P143+Q143-R143</f>
        <v>0</v>
      </c>
      <c r="T143" s="770"/>
      <c r="U143" s="4474">
        <f>V143+W143</f>
        <v>0</v>
      </c>
      <c r="V143" s="2022"/>
      <c r="W143" s="2022"/>
      <c r="X143" s="2022"/>
      <c r="Y143" s="2022"/>
      <c r="Z143" s="2022"/>
      <c r="AA143" s="2022"/>
      <c r="AB143" s="2022"/>
      <c r="AC143" s="2023">
        <f>Z143+AA143-AB143</f>
        <v>0</v>
      </c>
      <c r="AD143" s="1578">
        <f>W143+Y143</f>
        <v>0</v>
      </c>
      <c r="AE143" s="718"/>
      <c r="AF143" s="723"/>
      <c r="AG143" s="723"/>
    </row>
    <row r="144" spans="1:33" s="1996" customFormat="1" ht="13.2">
      <c r="A144" s="723"/>
      <c r="B144" s="718"/>
      <c r="C144" s="4411"/>
      <c r="D144" s="613"/>
      <c r="E144" s="613"/>
      <c r="F144" s="1423"/>
      <c r="G144" s="1423"/>
      <c r="H144" s="1423"/>
      <c r="I144" s="2145"/>
      <c r="J144" s="2092" t="b">
        <v>1</v>
      </c>
      <c r="K144" s="2022"/>
      <c r="L144" s="2141"/>
      <c r="M144" s="2142"/>
      <c r="N144" s="2142"/>
      <c r="O144" s="2143">
        <f>N144-M144</f>
        <v>0</v>
      </c>
      <c r="P144" s="2144"/>
      <c r="Q144" s="2144"/>
      <c r="R144" s="2144"/>
      <c r="S144" s="1522">
        <f>+P144+Q144-R144</f>
        <v>0</v>
      </c>
      <c r="T144" s="770"/>
      <c r="U144" s="4474">
        <f>V144+W144</f>
        <v>0</v>
      </c>
      <c r="V144" s="2022"/>
      <c r="W144" s="2022"/>
      <c r="X144" s="2022"/>
      <c r="Y144" s="2022"/>
      <c r="Z144" s="2022"/>
      <c r="AA144" s="2022"/>
      <c r="AB144" s="2022"/>
      <c r="AC144" s="2023">
        <f>Z144+AA144-AB144</f>
        <v>0</v>
      </c>
      <c r="AD144" s="1578">
        <f>W144+Y144</f>
        <v>0</v>
      </c>
      <c r="AE144" s="718"/>
      <c r="AF144" s="723"/>
      <c r="AG144" s="723"/>
    </row>
    <row r="145" spans="1:33" s="1996" customFormat="1" ht="13.2">
      <c r="A145" s="723"/>
      <c r="B145" s="718"/>
      <c r="C145" s="4411"/>
      <c r="D145" s="613"/>
      <c r="E145" s="613"/>
      <c r="F145" s="1423"/>
      <c r="G145" s="1423"/>
      <c r="H145" s="1423"/>
      <c r="I145" s="2145"/>
      <c r="J145" s="2092" t="b">
        <v>0</v>
      </c>
      <c r="K145" s="2022"/>
      <c r="L145" s="2141"/>
      <c r="M145" s="2142"/>
      <c r="N145" s="2142"/>
      <c r="O145" s="2143">
        <f>N145-M145</f>
        <v>0</v>
      </c>
      <c r="P145" s="2144"/>
      <c r="Q145" s="2144"/>
      <c r="R145" s="2144"/>
      <c r="S145" s="1522">
        <f>+P145+Q145-R145</f>
        <v>0</v>
      </c>
      <c r="T145" s="770"/>
      <c r="U145" s="4474">
        <f>V145+W145</f>
        <v>0</v>
      </c>
      <c r="V145" s="2022"/>
      <c r="W145" s="2022"/>
      <c r="X145" s="2022"/>
      <c r="Y145" s="2022"/>
      <c r="Z145" s="2022"/>
      <c r="AA145" s="2022"/>
      <c r="AB145" s="2022"/>
      <c r="AC145" s="2023">
        <f>Z145+AA145-AB145</f>
        <v>0</v>
      </c>
      <c r="AD145" s="1578">
        <f>W145+Y145</f>
        <v>0</v>
      </c>
      <c r="AE145" s="718"/>
      <c r="AF145" s="723"/>
      <c r="AG145" s="723"/>
    </row>
    <row r="146" spans="1:33" s="1996" customFormat="1" ht="13.2">
      <c r="A146" s="723"/>
      <c r="B146" s="718"/>
      <c r="C146" s="4411"/>
      <c r="D146" s="613"/>
      <c r="E146" s="613"/>
      <c r="F146" s="1423"/>
      <c r="G146" s="1423"/>
      <c r="H146" s="1423"/>
      <c r="I146" s="1423"/>
      <c r="J146" s="2092" t="b">
        <v>0</v>
      </c>
      <c r="K146" s="2091"/>
      <c r="L146" s="2139"/>
      <c r="M146" s="1423"/>
      <c r="N146" s="1423"/>
      <c r="O146" s="2146"/>
      <c r="P146" s="2146"/>
      <c r="Q146" s="1423"/>
      <c r="R146" s="1423"/>
      <c r="S146" s="1523"/>
      <c r="T146" s="770"/>
      <c r="U146" s="4545"/>
      <c r="V146" s="2022"/>
      <c r="W146" s="2022"/>
      <c r="X146" s="2022"/>
      <c r="Y146" s="2022"/>
      <c r="Z146" s="2022"/>
      <c r="AA146" s="2022"/>
      <c r="AB146" s="2022"/>
      <c r="AC146" s="2022"/>
      <c r="AD146" s="1583"/>
      <c r="AE146" s="718"/>
      <c r="AF146" s="723"/>
      <c r="AG146" s="723"/>
    </row>
    <row r="147" spans="1:33" s="1996" customFormat="1" ht="13.2">
      <c r="A147" s="723"/>
      <c r="B147" s="718"/>
      <c r="C147" s="4419"/>
      <c r="D147" s="613"/>
      <c r="E147" s="613"/>
      <c r="F147" s="1423"/>
      <c r="G147" s="1423"/>
      <c r="H147" s="1423"/>
      <c r="I147" s="1423"/>
      <c r="J147" s="2092" t="b">
        <v>0</v>
      </c>
      <c r="K147" s="2091"/>
      <c r="L147" s="2139"/>
      <c r="M147" s="1423"/>
      <c r="N147" s="1423"/>
      <c r="O147" s="2146"/>
      <c r="P147" s="2146"/>
      <c r="Q147" s="1423"/>
      <c r="R147" s="1423"/>
      <c r="S147" s="1523"/>
      <c r="T147" s="770"/>
      <c r="U147" s="4545"/>
      <c r="V147" s="2022"/>
      <c r="W147" s="2022"/>
      <c r="X147" s="2022"/>
      <c r="Y147" s="2022"/>
      <c r="Z147" s="2022"/>
      <c r="AA147" s="2022"/>
      <c r="AB147" s="2022"/>
      <c r="AC147" s="2022"/>
      <c r="AD147" s="1583"/>
      <c r="AE147" s="718"/>
      <c r="AF147" s="723"/>
      <c r="AG147" s="723"/>
    </row>
    <row r="148" spans="1:33" s="1996" customFormat="1" ht="13.2">
      <c r="A148" s="723"/>
      <c r="B148" s="718"/>
      <c r="C148" s="4411"/>
      <c r="D148" s="613"/>
      <c r="E148" s="613"/>
      <c r="F148" s="1423"/>
      <c r="G148" s="1423"/>
      <c r="H148" s="1423"/>
      <c r="I148" s="2145"/>
      <c r="J148" s="2092" t="b">
        <v>1</v>
      </c>
      <c r="K148" s="2022"/>
      <c r="L148" s="2141"/>
      <c r="M148" s="2142"/>
      <c r="N148" s="2142"/>
      <c r="O148" s="2143">
        <f>N148-M148</f>
        <v>0</v>
      </c>
      <c r="P148" s="2144"/>
      <c r="Q148" s="2144"/>
      <c r="R148" s="2144"/>
      <c r="S148" s="1525">
        <f>+P148+Q148-R148</f>
        <v>0</v>
      </c>
      <c r="T148" s="770"/>
      <c r="U148" s="4474">
        <f>V148+W148</f>
        <v>0</v>
      </c>
      <c r="V148" s="2022"/>
      <c r="W148" s="2022"/>
      <c r="X148" s="2022"/>
      <c r="Y148" s="2022"/>
      <c r="Z148" s="2022"/>
      <c r="AA148" s="2022"/>
      <c r="AB148" s="2022"/>
      <c r="AC148" s="2023">
        <f>Z148+AA148-AB148</f>
        <v>0</v>
      </c>
      <c r="AD148" s="1578">
        <f>W148+Y148</f>
        <v>0</v>
      </c>
      <c r="AE148" s="718"/>
      <c r="AF148" s="723"/>
      <c r="AG148" s="723"/>
    </row>
    <row r="149" spans="1:33" s="1996" customFormat="1" ht="13.2">
      <c r="A149" s="723"/>
      <c r="B149" s="718"/>
      <c r="C149" s="4411"/>
      <c r="D149" s="613"/>
      <c r="E149" s="613"/>
      <c r="F149" s="1423"/>
      <c r="G149" s="1423"/>
      <c r="H149" s="1423"/>
      <c r="I149" s="2145"/>
      <c r="J149" s="2092" t="b">
        <v>0</v>
      </c>
      <c r="K149" s="2022"/>
      <c r="L149" s="2141"/>
      <c r="M149" s="2142"/>
      <c r="N149" s="2142"/>
      <c r="O149" s="2143">
        <f>N149-M149</f>
        <v>0</v>
      </c>
      <c r="P149" s="2144"/>
      <c r="Q149" s="2144"/>
      <c r="R149" s="2144"/>
      <c r="S149" s="1525">
        <f>+P149+Q149-R149</f>
        <v>0</v>
      </c>
      <c r="T149" s="770"/>
      <c r="U149" s="4474">
        <f>V149+W149</f>
        <v>0</v>
      </c>
      <c r="V149" s="2022"/>
      <c r="W149" s="2022"/>
      <c r="X149" s="2022"/>
      <c r="Y149" s="2022"/>
      <c r="Z149" s="2022"/>
      <c r="AA149" s="2022"/>
      <c r="AB149" s="2022"/>
      <c r="AC149" s="2023">
        <f>Z149+AA149-AB149</f>
        <v>0</v>
      </c>
      <c r="AD149" s="1578">
        <f>W149+Y149</f>
        <v>0</v>
      </c>
      <c r="AE149" s="718"/>
      <c r="AF149" s="723"/>
      <c r="AG149" s="723"/>
    </row>
    <row r="150" spans="1:33" s="1996" customFormat="1" ht="13.2">
      <c r="A150" s="723"/>
      <c r="B150" s="718"/>
      <c r="C150" s="4411"/>
      <c r="D150" s="613"/>
      <c r="E150" s="613"/>
      <c r="F150" s="1423"/>
      <c r="G150" s="1423"/>
      <c r="H150" s="1423"/>
      <c r="I150" s="2145"/>
      <c r="J150" s="2092" t="b">
        <v>1</v>
      </c>
      <c r="K150" s="2022"/>
      <c r="L150" s="2141"/>
      <c r="M150" s="2142"/>
      <c r="N150" s="2142"/>
      <c r="O150" s="2143">
        <f>N150-M150</f>
        <v>0</v>
      </c>
      <c r="P150" s="2144"/>
      <c r="Q150" s="2144"/>
      <c r="R150" s="2144"/>
      <c r="S150" s="1525">
        <f>+P150+Q150-R150</f>
        <v>0</v>
      </c>
      <c r="T150" s="770"/>
      <c r="U150" s="4474">
        <f>V150+W150</f>
        <v>0</v>
      </c>
      <c r="V150" s="2022"/>
      <c r="W150" s="2022"/>
      <c r="X150" s="2022"/>
      <c r="Y150" s="2022"/>
      <c r="Z150" s="2022"/>
      <c r="AA150" s="2022"/>
      <c r="AB150" s="2022"/>
      <c r="AC150" s="2023">
        <f>Z150+AA150-AB150</f>
        <v>0</v>
      </c>
      <c r="AD150" s="1578">
        <f>W150+Y150</f>
        <v>0</v>
      </c>
      <c r="AE150" s="718"/>
      <c r="AF150" s="723"/>
      <c r="AG150" s="723"/>
    </row>
    <row r="151" spans="1:33" s="1996" customFormat="1" ht="13.2">
      <c r="A151" s="723"/>
      <c r="B151" s="718"/>
      <c r="C151" s="7769"/>
      <c r="D151" s="7770" t="s">
        <v>2307</v>
      </c>
      <c r="E151" s="7771"/>
      <c r="F151" s="7771"/>
      <c r="G151" s="7771"/>
      <c r="H151" s="7771"/>
      <c r="I151" s="7772"/>
      <c r="J151" s="7773"/>
      <c r="K151" s="7777">
        <f>SUMIF($J$56:$J$58,TRUE,K148:K150)</f>
        <v>0</v>
      </c>
      <c r="L151" s="7783"/>
      <c r="M151" s="7773"/>
      <c r="N151" s="7773"/>
      <c r="O151" s="7784"/>
      <c r="P151" s="7777">
        <f>SUMIF($J$56:$J$58,TRUE,P148:P150)</f>
        <v>0</v>
      </c>
      <c r="Q151" s="7777">
        <f>SUMIF($J$56:$J$58,TRUE,Q148:Q150)</f>
        <v>0</v>
      </c>
      <c r="R151" s="7777">
        <f>SUMIF($J$56:$J$58,TRUE,R148:R150)</f>
        <v>0</v>
      </c>
      <c r="S151" s="7778">
        <f>SUMIF($J$56:$J$58,TRUE,S148:S150)</f>
        <v>0</v>
      </c>
      <c r="T151" s="770"/>
      <c r="U151" s="7785">
        <f t="shared" ref="U151:AD151" si="63">SUMIF($J$56:$J$58,TRUE,U148:U150)</f>
        <v>0</v>
      </c>
      <c r="V151" s="7777">
        <f t="shared" si="63"/>
        <v>0</v>
      </c>
      <c r="W151" s="7777">
        <f t="shared" si="63"/>
        <v>0</v>
      </c>
      <c r="X151" s="7777">
        <f t="shared" si="63"/>
        <v>0</v>
      </c>
      <c r="Y151" s="7777">
        <f t="shared" si="63"/>
        <v>0</v>
      </c>
      <c r="Z151" s="7777">
        <f t="shared" si="63"/>
        <v>0</v>
      </c>
      <c r="AA151" s="7777">
        <f t="shared" si="63"/>
        <v>0</v>
      </c>
      <c r="AB151" s="7777">
        <f t="shared" si="63"/>
        <v>0</v>
      </c>
      <c r="AC151" s="7777">
        <f t="shared" si="63"/>
        <v>0</v>
      </c>
      <c r="AD151" s="7778">
        <f t="shared" si="63"/>
        <v>0</v>
      </c>
      <c r="AE151" s="718"/>
      <c r="AF151" s="723"/>
      <c r="AG151" s="723"/>
    </row>
    <row r="152" spans="1:33" s="1996" customFormat="1" ht="13.2">
      <c r="A152" s="723"/>
      <c r="B152" s="718"/>
      <c r="C152" s="7780"/>
      <c r="D152" s="7781" t="s">
        <v>2730</v>
      </c>
      <c r="E152" s="7781"/>
      <c r="F152" s="7782"/>
      <c r="G152" s="7770"/>
      <c r="H152" s="7770"/>
      <c r="I152" s="7770"/>
      <c r="J152" s="7786"/>
      <c r="K152" s="7774">
        <f>SUM(K148:K150)</f>
        <v>0</v>
      </c>
      <c r="L152" s="7788"/>
      <c r="M152" s="7786"/>
      <c r="N152" s="7786"/>
      <c r="O152" s="7789"/>
      <c r="P152" s="7787">
        <f t="shared" ref="P152:S152" si="64">SUM(P148:P150)</f>
        <v>0</v>
      </c>
      <c r="Q152" s="7787">
        <f t="shared" si="64"/>
        <v>0</v>
      </c>
      <c r="R152" s="7787">
        <f t="shared" si="64"/>
        <v>0</v>
      </c>
      <c r="S152" s="7790">
        <f t="shared" si="64"/>
        <v>0</v>
      </c>
      <c r="T152" s="770"/>
      <c r="U152" s="7791">
        <f t="shared" ref="U152:AD152" si="65">SUM(U148:U150)</f>
        <v>0</v>
      </c>
      <c r="V152" s="7787">
        <f t="shared" si="65"/>
        <v>0</v>
      </c>
      <c r="W152" s="7787">
        <f t="shared" si="65"/>
        <v>0</v>
      </c>
      <c r="X152" s="7787">
        <f t="shared" si="65"/>
        <v>0</v>
      </c>
      <c r="Y152" s="7787">
        <f t="shared" si="65"/>
        <v>0</v>
      </c>
      <c r="Z152" s="7787">
        <f t="shared" si="65"/>
        <v>0</v>
      </c>
      <c r="AA152" s="7787">
        <f t="shared" si="65"/>
        <v>0</v>
      </c>
      <c r="AB152" s="7787">
        <f t="shared" si="65"/>
        <v>0</v>
      </c>
      <c r="AC152" s="7787">
        <f t="shared" si="65"/>
        <v>0</v>
      </c>
      <c r="AD152" s="7790">
        <f t="shared" si="65"/>
        <v>0</v>
      </c>
      <c r="AE152" s="718"/>
      <c r="AF152" s="723"/>
      <c r="AG152" s="723"/>
    </row>
    <row r="153" spans="1:33" s="1996" customFormat="1" ht="13.2">
      <c r="A153" s="723"/>
      <c r="B153" s="718"/>
      <c r="C153" s="7780" t="s">
        <v>5119</v>
      </c>
      <c r="D153" s="7802"/>
      <c r="E153" s="7802"/>
      <c r="F153" s="7803"/>
      <c r="G153" s="7803"/>
      <c r="H153" s="7803"/>
      <c r="I153" s="7803"/>
      <c r="J153" s="7772"/>
      <c r="K153" s="7777">
        <f>K119+K114</f>
        <v>0</v>
      </c>
      <c r="L153" s="7804"/>
      <c r="M153" s="7805"/>
      <c r="N153" s="7805"/>
      <c r="O153" s="7805"/>
      <c r="P153" s="7777">
        <f>P119+P114</f>
        <v>0</v>
      </c>
      <c r="Q153" s="7777">
        <f>Q119+Q114</f>
        <v>0</v>
      </c>
      <c r="R153" s="7777">
        <f>R119+R114</f>
        <v>0</v>
      </c>
      <c r="S153" s="7778">
        <f>S119+S114</f>
        <v>0</v>
      </c>
      <c r="T153" s="770"/>
      <c r="U153" s="7806">
        <f t="shared" ref="U153:AD153" si="66">U119+U114</f>
        <v>0</v>
      </c>
      <c r="V153" s="7777">
        <f t="shared" si="66"/>
        <v>0</v>
      </c>
      <c r="W153" s="7807">
        <f t="shared" si="66"/>
        <v>0</v>
      </c>
      <c r="X153" s="7777">
        <f t="shared" si="66"/>
        <v>0</v>
      </c>
      <c r="Y153" s="7777">
        <f t="shared" si="66"/>
        <v>0</v>
      </c>
      <c r="Z153" s="7777">
        <f t="shared" si="66"/>
        <v>0</v>
      </c>
      <c r="AA153" s="7777">
        <f t="shared" si="66"/>
        <v>0</v>
      </c>
      <c r="AB153" s="7777">
        <f t="shared" si="66"/>
        <v>0</v>
      </c>
      <c r="AC153" s="7777">
        <f t="shared" si="66"/>
        <v>0</v>
      </c>
      <c r="AD153" s="7808">
        <f t="shared" si="66"/>
        <v>0</v>
      </c>
      <c r="AE153" s="718"/>
      <c r="AF153" s="723"/>
      <c r="AG153" s="723"/>
    </row>
    <row r="154" spans="1:33" s="1996" customFormat="1" ht="13.2">
      <c r="A154" s="723"/>
      <c r="B154" s="718"/>
      <c r="C154" s="4623" t="str">
        <f>"FUND GRAND TOTAL "&amp;C141</f>
        <v>FUND GRAND TOTAL OTHER ASSETS</v>
      </c>
      <c r="D154" s="4490"/>
      <c r="E154" s="4490"/>
      <c r="F154" s="4491"/>
      <c r="G154" s="4491"/>
      <c r="H154" s="4491"/>
      <c r="I154" s="4491"/>
      <c r="J154" s="4491"/>
      <c r="K154" s="7809"/>
      <c r="L154" s="7810"/>
      <c r="M154" s="7811"/>
      <c r="N154" s="7811"/>
      <c r="O154" s="7811"/>
      <c r="P154" s="7809">
        <f>P115+P120</f>
        <v>0</v>
      </c>
      <c r="Q154" s="7809">
        <f>Q115+Q120</f>
        <v>0</v>
      </c>
      <c r="R154" s="7809">
        <f>R115+R120</f>
        <v>0</v>
      </c>
      <c r="S154" s="7812">
        <f>S115+S120</f>
        <v>0</v>
      </c>
      <c r="T154" s="770"/>
      <c r="U154" s="4628">
        <f t="shared" ref="U154:AD154" si="67">U115+U120</f>
        <v>0</v>
      </c>
      <c r="V154" s="7813">
        <f t="shared" si="67"/>
        <v>0</v>
      </c>
      <c r="W154" s="4629">
        <f t="shared" si="67"/>
        <v>0</v>
      </c>
      <c r="X154" s="7813">
        <f t="shared" si="67"/>
        <v>0</v>
      </c>
      <c r="Y154" s="7809">
        <f t="shared" si="67"/>
        <v>0</v>
      </c>
      <c r="Z154" s="7809">
        <f t="shared" si="67"/>
        <v>0</v>
      </c>
      <c r="AA154" s="7809">
        <f t="shared" si="67"/>
        <v>0</v>
      </c>
      <c r="AB154" s="7813">
        <f t="shared" si="67"/>
        <v>0</v>
      </c>
      <c r="AC154" s="7813">
        <f t="shared" si="67"/>
        <v>0</v>
      </c>
      <c r="AD154" s="4630">
        <f t="shared" si="67"/>
        <v>0</v>
      </c>
      <c r="AE154" s="718"/>
      <c r="AF154" s="723"/>
      <c r="AG154" s="723"/>
    </row>
    <row r="155" spans="1:33" s="1996" customFormat="1" ht="13.2">
      <c r="A155" s="723"/>
      <c r="B155" s="718"/>
      <c r="C155" s="719"/>
      <c r="D155" s="720"/>
      <c r="E155" s="720"/>
      <c r="F155" s="720"/>
      <c r="G155" s="720"/>
      <c r="H155" s="720"/>
      <c r="I155" s="720"/>
      <c r="J155" s="720"/>
      <c r="K155" s="2156"/>
      <c r="L155" s="2157"/>
      <c r="M155" s="2156"/>
      <c r="N155" s="2156"/>
      <c r="O155" s="2156"/>
      <c r="P155" s="2156"/>
      <c r="Q155" s="2156"/>
      <c r="R155" s="2156"/>
      <c r="S155" s="2156"/>
      <c r="T155" s="770"/>
      <c r="U155" s="2156"/>
      <c r="V155" s="2156"/>
      <c r="W155" s="2156"/>
      <c r="X155" s="2156"/>
      <c r="Y155" s="2156"/>
      <c r="Z155" s="2156"/>
      <c r="AA155" s="2156"/>
      <c r="AB155" s="2156"/>
      <c r="AC155" s="2156"/>
      <c r="AD155" s="2156"/>
      <c r="AE155" s="718"/>
      <c r="AF155" s="723"/>
      <c r="AG155" s="723"/>
    </row>
    <row r="156" spans="1:33" s="1996" customFormat="1" ht="13.2">
      <c r="A156" s="723"/>
      <c r="B156" s="718"/>
      <c r="C156" s="7818" t="s">
        <v>2491</v>
      </c>
      <c r="D156" s="7819"/>
      <c r="E156" s="7819"/>
      <c r="F156" s="7820"/>
      <c r="G156" s="7820"/>
      <c r="H156" s="7820"/>
      <c r="I156" s="7820"/>
      <c r="J156" s="7821"/>
      <c r="K156" s="7822">
        <f>K79+K44+K26</f>
        <v>0</v>
      </c>
      <c r="L156" s="7823"/>
      <c r="M156" s="7824"/>
      <c r="N156" s="7824"/>
      <c r="O156" s="7824"/>
      <c r="P156" s="7822">
        <f t="shared" ref="P156:S157" si="68">P79+P44+P26</f>
        <v>0</v>
      </c>
      <c r="Q156" s="7822">
        <f t="shared" si="68"/>
        <v>0</v>
      </c>
      <c r="R156" s="7822">
        <f t="shared" si="68"/>
        <v>0</v>
      </c>
      <c r="S156" s="7825">
        <f t="shared" si="68"/>
        <v>0</v>
      </c>
      <c r="T156" s="2158"/>
      <c r="U156" s="7826">
        <f t="shared" ref="U156:AD156" si="69">U79+U44+U26</f>
        <v>0</v>
      </c>
      <c r="V156" s="7822">
        <f t="shared" si="69"/>
        <v>0</v>
      </c>
      <c r="W156" s="7822">
        <f t="shared" si="69"/>
        <v>0</v>
      </c>
      <c r="X156" s="7822">
        <f t="shared" si="69"/>
        <v>0</v>
      </c>
      <c r="Y156" s="7822">
        <f t="shared" si="69"/>
        <v>0</v>
      </c>
      <c r="Z156" s="7822">
        <f t="shared" si="69"/>
        <v>0</v>
      </c>
      <c r="AA156" s="7822">
        <f t="shared" si="69"/>
        <v>0</v>
      </c>
      <c r="AB156" s="7822">
        <f t="shared" si="69"/>
        <v>0</v>
      </c>
      <c r="AC156" s="7822">
        <f t="shared" si="69"/>
        <v>0</v>
      </c>
      <c r="AD156" s="7825">
        <f t="shared" si="69"/>
        <v>0</v>
      </c>
      <c r="AE156" s="718"/>
      <c r="AF156" s="723"/>
      <c r="AG156" s="723"/>
    </row>
    <row r="157" spans="1:33" s="1996" customFormat="1" ht="13.2">
      <c r="A157" s="723"/>
      <c r="B157" s="718"/>
      <c r="C157" s="7827" t="s">
        <v>5152</v>
      </c>
      <c r="D157" s="7828"/>
      <c r="E157" s="7828"/>
      <c r="F157" s="7829"/>
      <c r="G157" s="7829"/>
      <c r="H157" s="7829"/>
      <c r="I157" s="7829"/>
      <c r="J157" s="7829"/>
      <c r="K157" s="7830">
        <f>K80+K45+K27</f>
        <v>0</v>
      </c>
      <c r="L157" s="7831"/>
      <c r="M157" s="7832"/>
      <c r="N157" s="7832"/>
      <c r="O157" s="7832"/>
      <c r="P157" s="7830">
        <f t="shared" si="68"/>
        <v>0</v>
      </c>
      <c r="Q157" s="7830">
        <f t="shared" si="68"/>
        <v>0</v>
      </c>
      <c r="R157" s="7830">
        <f t="shared" si="68"/>
        <v>0</v>
      </c>
      <c r="S157" s="7833">
        <f t="shared" si="68"/>
        <v>0</v>
      </c>
      <c r="T157" s="2158"/>
      <c r="U157" s="7834">
        <f t="shared" ref="U157:AD157" si="70">U80+U45+U27</f>
        <v>0</v>
      </c>
      <c r="V157" s="7830">
        <f t="shared" si="70"/>
        <v>0</v>
      </c>
      <c r="W157" s="7830">
        <f t="shared" si="70"/>
        <v>0</v>
      </c>
      <c r="X157" s="7830">
        <f t="shared" si="70"/>
        <v>0</v>
      </c>
      <c r="Y157" s="7830">
        <f t="shared" si="70"/>
        <v>0</v>
      </c>
      <c r="Z157" s="7830">
        <f t="shared" si="70"/>
        <v>0</v>
      </c>
      <c r="AA157" s="7830">
        <f t="shared" si="70"/>
        <v>0</v>
      </c>
      <c r="AB157" s="7830">
        <f t="shared" si="70"/>
        <v>0</v>
      </c>
      <c r="AC157" s="7830">
        <f t="shared" si="70"/>
        <v>0</v>
      </c>
      <c r="AD157" s="7833">
        <f t="shared" si="70"/>
        <v>0</v>
      </c>
      <c r="AE157" s="718"/>
      <c r="AF157" s="723"/>
      <c r="AG157" s="723"/>
    </row>
    <row r="158" spans="1:33" s="1996" customFormat="1" ht="13.2">
      <c r="A158" s="723"/>
      <c r="B158" s="718"/>
      <c r="C158" s="719"/>
      <c r="D158" s="720"/>
      <c r="E158" s="720"/>
      <c r="F158" s="720"/>
      <c r="G158" s="720"/>
      <c r="H158" s="720"/>
      <c r="I158" s="720"/>
      <c r="J158" s="720"/>
      <c r="K158" s="2156"/>
      <c r="L158" s="2157"/>
      <c r="M158" s="2156"/>
      <c r="N158" s="2156"/>
      <c r="O158" s="2156"/>
      <c r="P158" s="2156"/>
      <c r="Q158" s="2156"/>
      <c r="R158" s="2156"/>
      <c r="S158" s="2156"/>
      <c r="T158" s="770"/>
      <c r="U158" s="2156"/>
      <c r="V158" s="2156"/>
      <c r="W158" s="2156"/>
      <c r="X158" s="2156"/>
      <c r="Y158" s="2156"/>
      <c r="Z158" s="2156"/>
      <c r="AA158" s="2156"/>
      <c r="AB158" s="2156"/>
      <c r="AC158" s="2156"/>
      <c r="AD158" s="2156"/>
      <c r="AE158" s="718"/>
      <c r="AF158" s="723"/>
      <c r="AG158" s="723"/>
    </row>
    <row r="159" spans="1:33" s="1996" customFormat="1" ht="13.2">
      <c r="A159" s="723"/>
      <c r="B159" s="718"/>
      <c r="C159" s="7761" t="s">
        <v>4355</v>
      </c>
      <c r="D159" s="7762"/>
      <c r="E159" s="7762"/>
      <c r="F159" s="7763"/>
      <c r="G159" s="7763"/>
      <c r="H159" s="7736"/>
      <c r="I159" s="7736"/>
      <c r="J159" s="7737"/>
      <c r="K159" s="7764"/>
      <c r="L159" s="7765"/>
      <c r="M159" s="7736"/>
      <c r="N159" s="7736"/>
      <c r="O159" s="7736"/>
      <c r="P159" s="7736"/>
      <c r="Q159" s="7736"/>
      <c r="R159" s="7736"/>
      <c r="S159" s="7738"/>
      <c r="T159" s="770"/>
      <c r="U159" s="7766"/>
      <c r="V159" s="7767"/>
      <c r="W159" s="7767"/>
      <c r="X159" s="7767"/>
      <c r="Y159" s="7767"/>
      <c r="Z159" s="7767"/>
      <c r="AA159" s="7767"/>
      <c r="AB159" s="7767"/>
      <c r="AC159" s="7767"/>
      <c r="AD159" s="7768"/>
      <c r="AE159" s="718"/>
      <c r="AF159" s="723"/>
      <c r="AG159" s="723"/>
    </row>
    <row r="160" spans="1:33" s="1996" customFormat="1" ht="13.2">
      <c r="A160" s="723"/>
      <c r="B160" s="718"/>
      <c r="C160" s="4411"/>
      <c r="D160" s="613"/>
      <c r="E160" s="613"/>
      <c r="F160" s="1423"/>
      <c r="G160" s="1423"/>
      <c r="H160" s="1423"/>
      <c r="I160" s="1423"/>
      <c r="J160" s="2092"/>
      <c r="K160" s="2091"/>
      <c r="L160" s="2139"/>
      <c r="M160" s="1423"/>
      <c r="N160" s="1423"/>
      <c r="O160" s="1423"/>
      <c r="P160" s="1423"/>
      <c r="Q160" s="1423"/>
      <c r="R160" s="1423"/>
      <c r="S160" s="1523"/>
      <c r="T160" s="770"/>
      <c r="U160" s="4545"/>
      <c r="V160" s="2022"/>
      <c r="W160" s="2022"/>
      <c r="X160" s="2022"/>
      <c r="Y160" s="2022"/>
      <c r="Z160" s="2022"/>
      <c r="AA160" s="2022"/>
      <c r="AB160" s="2022"/>
      <c r="AC160" s="2022"/>
      <c r="AD160" s="1583"/>
      <c r="AE160" s="718"/>
      <c r="AF160" s="723"/>
      <c r="AG160" s="723"/>
    </row>
    <row r="161" spans="1:33" s="1996" customFormat="1" ht="13.2">
      <c r="A161" s="723"/>
      <c r="B161" s="718"/>
      <c r="C161" s="4411" t="s">
        <v>5111</v>
      </c>
      <c r="D161" s="613" t="s">
        <v>2014</v>
      </c>
      <c r="E161" s="613" t="s">
        <v>347</v>
      </c>
      <c r="F161" s="1423"/>
      <c r="G161" s="1423" t="s">
        <v>5113</v>
      </c>
      <c r="H161" s="1423"/>
      <c r="I161" s="2140"/>
      <c r="J161" s="2092" t="b">
        <v>0</v>
      </c>
      <c r="K161" s="2022"/>
      <c r="L161" s="2141"/>
      <c r="M161" s="2142"/>
      <c r="N161" s="2142"/>
      <c r="O161" s="2143">
        <f>N161-M161</f>
        <v>0</v>
      </c>
      <c r="P161" s="2144"/>
      <c r="Q161" s="2144"/>
      <c r="R161" s="2144"/>
      <c r="S161" s="1522">
        <f>+P161+Q161-R161</f>
        <v>0</v>
      </c>
      <c r="T161" s="770"/>
      <c r="U161" s="4474">
        <f>V161+W161</f>
        <v>0</v>
      </c>
      <c r="V161" s="2022"/>
      <c r="W161" s="2022"/>
      <c r="X161" s="2022"/>
      <c r="Y161" s="2022"/>
      <c r="Z161" s="2022"/>
      <c r="AA161" s="2022"/>
      <c r="AB161" s="2022"/>
      <c r="AC161" s="2023">
        <f>Z161+AA161-AB161</f>
        <v>0</v>
      </c>
      <c r="AD161" s="1578">
        <f>W161+Y161</f>
        <v>0</v>
      </c>
      <c r="AE161" s="718"/>
      <c r="AF161" s="723"/>
      <c r="AG161" s="723"/>
    </row>
    <row r="162" spans="1:33" s="1996" customFormat="1" ht="13.2">
      <c r="A162" s="723"/>
      <c r="B162" s="718"/>
      <c r="C162" s="4411"/>
      <c r="D162" s="613"/>
      <c r="E162" s="613"/>
      <c r="F162" s="1423"/>
      <c r="G162" s="1423"/>
      <c r="H162" s="1423"/>
      <c r="I162" s="2145"/>
      <c r="J162" s="2092" t="b">
        <v>1</v>
      </c>
      <c r="K162" s="2022"/>
      <c r="L162" s="2141"/>
      <c r="M162" s="2142"/>
      <c r="N162" s="2142"/>
      <c r="O162" s="2143">
        <f>N162-M162</f>
        <v>0</v>
      </c>
      <c r="P162" s="2144"/>
      <c r="Q162" s="2144"/>
      <c r="R162" s="2144"/>
      <c r="S162" s="1522">
        <f>+P162+Q162-R162</f>
        <v>0</v>
      </c>
      <c r="T162" s="770"/>
      <c r="U162" s="4474">
        <f>V162+W162</f>
        <v>0</v>
      </c>
      <c r="V162" s="2022"/>
      <c r="W162" s="2022"/>
      <c r="X162" s="2022"/>
      <c r="Y162" s="2022"/>
      <c r="Z162" s="2022"/>
      <c r="AA162" s="2022"/>
      <c r="AB162" s="2022"/>
      <c r="AC162" s="2023">
        <f>Z162+AA162-AB162</f>
        <v>0</v>
      </c>
      <c r="AD162" s="1578">
        <f>W162+Y162</f>
        <v>0</v>
      </c>
      <c r="AE162" s="718"/>
      <c r="AF162" s="723"/>
      <c r="AG162" s="723"/>
    </row>
    <row r="163" spans="1:33" s="1996" customFormat="1" ht="13.2">
      <c r="A163" s="723"/>
      <c r="B163" s="718"/>
      <c r="C163" s="4411"/>
      <c r="D163" s="613"/>
      <c r="E163" s="613"/>
      <c r="F163" s="1423"/>
      <c r="G163" s="1423"/>
      <c r="H163" s="1423"/>
      <c r="I163" s="2145"/>
      <c r="J163" s="2092" t="b">
        <v>0</v>
      </c>
      <c r="K163" s="2022"/>
      <c r="L163" s="2141"/>
      <c r="M163" s="2142"/>
      <c r="N163" s="2142"/>
      <c r="O163" s="2143">
        <f>N163-M163</f>
        <v>0</v>
      </c>
      <c r="P163" s="2144"/>
      <c r="Q163" s="2144"/>
      <c r="R163" s="2144"/>
      <c r="S163" s="1522">
        <f>+P163+Q163-R163</f>
        <v>0</v>
      </c>
      <c r="T163" s="770"/>
      <c r="U163" s="4474">
        <f>V163+W163</f>
        <v>0</v>
      </c>
      <c r="V163" s="2022"/>
      <c r="W163" s="2022"/>
      <c r="X163" s="2022"/>
      <c r="Y163" s="2022"/>
      <c r="Z163" s="2022"/>
      <c r="AA163" s="2022"/>
      <c r="AB163" s="2022"/>
      <c r="AC163" s="2023">
        <f>Z163+AA163-AB163</f>
        <v>0</v>
      </c>
      <c r="AD163" s="1578">
        <f>W163+Y163</f>
        <v>0</v>
      </c>
      <c r="AE163" s="718"/>
      <c r="AF163" s="723"/>
      <c r="AG163" s="723"/>
    </row>
    <row r="164" spans="1:33" s="1996" customFormat="1" ht="13.2">
      <c r="A164" s="723"/>
      <c r="B164" s="718"/>
      <c r="C164" s="4411"/>
      <c r="D164" s="613"/>
      <c r="E164" s="613"/>
      <c r="F164" s="1423"/>
      <c r="G164" s="1423"/>
      <c r="H164" s="1423"/>
      <c r="I164" s="1423"/>
      <c r="J164" s="2092" t="b">
        <v>0</v>
      </c>
      <c r="K164" s="2091"/>
      <c r="L164" s="2139"/>
      <c r="M164" s="1423"/>
      <c r="N164" s="1423"/>
      <c r="O164" s="2146"/>
      <c r="P164" s="2146"/>
      <c r="Q164" s="1423"/>
      <c r="R164" s="1423"/>
      <c r="S164" s="1523"/>
      <c r="T164" s="770"/>
      <c r="U164" s="4545"/>
      <c r="V164" s="2022"/>
      <c r="W164" s="2022"/>
      <c r="X164" s="2022"/>
      <c r="Y164" s="2022"/>
      <c r="Z164" s="2022"/>
      <c r="AA164" s="2022"/>
      <c r="AB164" s="2022"/>
      <c r="AC164" s="2022"/>
      <c r="AD164" s="1583"/>
      <c r="AE164" s="718"/>
      <c r="AF164" s="723"/>
      <c r="AG164" s="723"/>
    </row>
    <row r="165" spans="1:33" s="1996" customFormat="1" ht="13.2">
      <c r="A165" s="723"/>
      <c r="B165" s="718"/>
      <c r="C165" s="4419"/>
      <c r="D165" s="613"/>
      <c r="E165" s="613"/>
      <c r="F165" s="1423"/>
      <c r="G165" s="1423"/>
      <c r="H165" s="1423"/>
      <c r="I165" s="1423"/>
      <c r="J165" s="2092" t="b">
        <v>0</v>
      </c>
      <c r="K165" s="2091"/>
      <c r="L165" s="2139"/>
      <c r="M165" s="1423"/>
      <c r="N165" s="1423"/>
      <c r="O165" s="2146"/>
      <c r="P165" s="2146"/>
      <c r="Q165" s="1423"/>
      <c r="R165" s="1423"/>
      <c r="S165" s="1523"/>
      <c r="T165" s="770"/>
      <c r="U165" s="4545"/>
      <c r="V165" s="2022"/>
      <c r="W165" s="2022"/>
      <c r="X165" s="2022"/>
      <c r="Y165" s="2022"/>
      <c r="Z165" s="2022"/>
      <c r="AA165" s="2022"/>
      <c r="AB165" s="2022"/>
      <c r="AC165" s="2022"/>
      <c r="AD165" s="1583"/>
      <c r="AE165" s="718"/>
      <c r="AF165" s="723"/>
      <c r="AG165" s="723"/>
    </row>
    <row r="166" spans="1:33" s="1996" customFormat="1" ht="13.2">
      <c r="A166" s="723"/>
      <c r="B166" s="718"/>
      <c r="C166" s="4411"/>
      <c r="D166" s="613"/>
      <c r="E166" s="613"/>
      <c r="F166" s="1423"/>
      <c r="G166" s="1423"/>
      <c r="H166" s="1423"/>
      <c r="I166" s="2145"/>
      <c r="J166" s="2092" t="b">
        <v>1</v>
      </c>
      <c r="K166" s="2022"/>
      <c r="L166" s="2141"/>
      <c r="M166" s="2142"/>
      <c r="N166" s="2142"/>
      <c r="O166" s="2143">
        <f>N166-M166</f>
        <v>0</v>
      </c>
      <c r="P166" s="2144"/>
      <c r="Q166" s="2144"/>
      <c r="R166" s="2144"/>
      <c r="S166" s="1525">
        <f>+P166+Q166-R166</f>
        <v>0</v>
      </c>
      <c r="T166" s="770"/>
      <c r="U166" s="4474">
        <f>V166+W166</f>
        <v>0</v>
      </c>
      <c r="V166" s="2022"/>
      <c r="W166" s="2022"/>
      <c r="X166" s="2022"/>
      <c r="Y166" s="2022"/>
      <c r="Z166" s="2022"/>
      <c r="AA166" s="2022"/>
      <c r="AB166" s="2022"/>
      <c r="AC166" s="2023">
        <f>Z166+AA166-AB166</f>
        <v>0</v>
      </c>
      <c r="AD166" s="1578">
        <f>W166+Y166</f>
        <v>0</v>
      </c>
      <c r="AE166" s="718"/>
      <c r="AF166" s="723"/>
      <c r="AG166" s="723"/>
    </row>
    <row r="167" spans="1:33" s="1996" customFormat="1" ht="13.2">
      <c r="A167" s="723"/>
      <c r="B167" s="718"/>
      <c r="C167" s="4411"/>
      <c r="D167" s="613"/>
      <c r="E167" s="613"/>
      <c r="F167" s="1423"/>
      <c r="G167" s="1423"/>
      <c r="H167" s="1423"/>
      <c r="I167" s="2145"/>
      <c r="J167" s="2092" t="b">
        <v>0</v>
      </c>
      <c r="K167" s="2022"/>
      <c r="L167" s="2141"/>
      <c r="M167" s="2142"/>
      <c r="N167" s="2142"/>
      <c r="O167" s="2143">
        <f>N167-M167</f>
        <v>0</v>
      </c>
      <c r="P167" s="2144"/>
      <c r="Q167" s="2144"/>
      <c r="R167" s="2144"/>
      <c r="S167" s="1525">
        <f>+P167+Q167-R167</f>
        <v>0</v>
      </c>
      <c r="T167" s="770"/>
      <c r="U167" s="4474">
        <f>V167+W167</f>
        <v>0</v>
      </c>
      <c r="V167" s="2022"/>
      <c r="W167" s="2022"/>
      <c r="X167" s="2022"/>
      <c r="Y167" s="2022"/>
      <c r="Z167" s="2022"/>
      <c r="AA167" s="2022"/>
      <c r="AB167" s="2022"/>
      <c r="AC167" s="2023">
        <f>Z167+AA167-AB167</f>
        <v>0</v>
      </c>
      <c r="AD167" s="1578">
        <f>W167+Y167</f>
        <v>0</v>
      </c>
      <c r="AE167" s="718"/>
      <c r="AF167" s="723"/>
      <c r="AG167" s="723"/>
    </row>
    <row r="168" spans="1:33" s="1996" customFormat="1" ht="13.2">
      <c r="A168" s="723"/>
      <c r="B168" s="718"/>
      <c r="C168" s="4411"/>
      <c r="D168" s="613"/>
      <c r="E168" s="613"/>
      <c r="F168" s="1423"/>
      <c r="G168" s="1423"/>
      <c r="H168" s="1423"/>
      <c r="I168" s="2145"/>
      <c r="J168" s="2092" t="b">
        <v>1</v>
      </c>
      <c r="K168" s="2022"/>
      <c r="L168" s="2141"/>
      <c r="M168" s="2142"/>
      <c r="N168" s="2142"/>
      <c r="O168" s="2143">
        <f>N168-M168</f>
        <v>0</v>
      </c>
      <c r="P168" s="2144"/>
      <c r="Q168" s="2144"/>
      <c r="R168" s="2144"/>
      <c r="S168" s="1525">
        <f>+P168+Q168-R168</f>
        <v>0</v>
      </c>
      <c r="T168" s="770"/>
      <c r="U168" s="4474">
        <f>V168+W168</f>
        <v>0</v>
      </c>
      <c r="V168" s="2022"/>
      <c r="W168" s="2022"/>
      <c r="X168" s="2022"/>
      <c r="Y168" s="2022"/>
      <c r="Z168" s="2022"/>
      <c r="AA168" s="2022"/>
      <c r="AB168" s="2022"/>
      <c r="AC168" s="2023">
        <f>Z168+AA168-AB168</f>
        <v>0</v>
      </c>
      <c r="AD168" s="1578">
        <f>W168+Y168</f>
        <v>0</v>
      </c>
      <c r="AE168" s="718"/>
      <c r="AF168" s="723"/>
      <c r="AG168" s="723"/>
    </row>
    <row r="169" spans="1:33" s="1996" customFormat="1" ht="13.2">
      <c r="A169" s="723"/>
      <c r="B169" s="718"/>
      <c r="C169" s="7769"/>
      <c r="D169" s="7770" t="s">
        <v>2307</v>
      </c>
      <c r="E169" s="7771"/>
      <c r="F169" s="7771"/>
      <c r="G169" s="7771"/>
      <c r="H169" s="7771"/>
      <c r="I169" s="7772"/>
      <c r="J169" s="7773"/>
      <c r="K169" s="7777">
        <f>SUMIF($J$56:$J$58,TRUE,K166:K168)</f>
        <v>0</v>
      </c>
      <c r="L169" s="7783"/>
      <c r="M169" s="7773"/>
      <c r="N169" s="7773"/>
      <c r="O169" s="7784"/>
      <c r="P169" s="7777">
        <f>SUMIF($J$56:$J$58,TRUE,P166:P168)</f>
        <v>0</v>
      </c>
      <c r="Q169" s="7777">
        <f>SUMIF($J$56:$J$58,TRUE,Q166:Q168)</f>
        <v>0</v>
      </c>
      <c r="R169" s="7777">
        <f>SUMIF($J$56:$J$58,TRUE,R166:R168)</f>
        <v>0</v>
      </c>
      <c r="S169" s="7778">
        <f>SUMIF($J$56:$J$58,TRUE,S166:S168)</f>
        <v>0</v>
      </c>
      <c r="T169" s="770"/>
      <c r="U169" s="7785">
        <f t="shared" ref="U169:AD169" si="71">SUMIF($J$56:$J$58,TRUE,U166:U168)</f>
        <v>0</v>
      </c>
      <c r="V169" s="7777">
        <f t="shared" si="71"/>
        <v>0</v>
      </c>
      <c r="W169" s="7777">
        <f t="shared" si="71"/>
        <v>0</v>
      </c>
      <c r="X169" s="7777">
        <f t="shared" si="71"/>
        <v>0</v>
      </c>
      <c r="Y169" s="7777">
        <f t="shared" si="71"/>
        <v>0</v>
      </c>
      <c r="Z169" s="7777">
        <f t="shared" si="71"/>
        <v>0</v>
      </c>
      <c r="AA169" s="7777">
        <f t="shared" si="71"/>
        <v>0</v>
      </c>
      <c r="AB169" s="7777">
        <f t="shared" si="71"/>
        <v>0</v>
      </c>
      <c r="AC169" s="7777">
        <f t="shared" si="71"/>
        <v>0</v>
      </c>
      <c r="AD169" s="7778">
        <f t="shared" si="71"/>
        <v>0</v>
      </c>
      <c r="AE169" s="718"/>
      <c r="AF169" s="723"/>
      <c r="AG169" s="723"/>
    </row>
    <row r="170" spans="1:33" s="1996" customFormat="1" ht="13.2">
      <c r="A170" s="723"/>
      <c r="B170" s="718"/>
      <c r="C170" s="7780"/>
      <c r="D170" s="7781" t="s">
        <v>2730</v>
      </c>
      <c r="E170" s="7781"/>
      <c r="F170" s="7782"/>
      <c r="G170" s="7770"/>
      <c r="H170" s="7770"/>
      <c r="I170" s="7770"/>
      <c r="J170" s="7786"/>
      <c r="K170" s="7774">
        <f>SUM(K166:K168)</f>
        <v>0</v>
      </c>
      <c r="L170" s="7788"/>
      <c r="M170" s="7786"/>
      <c r="N170" s="7786"/>
      <c r="O170" s="7789"/>
      <c r="P170" s="7787">
        <f t="shared" ref="P170:S170" si="72">SUM(P166:P168)</f>
        <v>0</v>
      </c>
      <c r="Q170" s="7787">
        <f t="shared" si="72"/>
        <v>0</v>
      </c>
      <c r="R170" s="7787">
        <f t="shared" si="72"/>
        <v>0</v>
      </c>
      <c r="S170" s="7790">
        <f t="shared" si="72"/>
        <v>0</v>
      </c>
      <c r="T170" s="770"/>
      <c r="U170" s="7791">
        <f t="shared" ref="U170:AD170" si="73">SUM(U166:U168)</f>
        <v>0</v>
      </c>
      <c r="V170" s="7787">
        <f t="shared" si="73"/>
        <v>0</v>
      </c>
      <c r="W170" s="7787">
        <f t="shared" si="73"/>
        <v>0</v>
      </c>
      <c r="X170" s="7787">
        <f t="shared" si="73"/>
        <v>0</v>
      </c>
      <c r="Y170" s="7787">
        <f t="shared" si="73"/>
        <v>0</v>
      </c>
      <c r="Z170" s="7787">
        <f t="shared" si="73"/>
        <v>0</v>
      </c>
      <c r="AA170" s="7787">
        <f t="shared" si="73"/>
        <v>0</v>
      </c>
      <c r="AB170" s="7787">
        <f t="shared" si="73"/>
        <v>0</v>
      </c>
      <c r="AC170" s="7787">
        <f t="shared" si="73"/>
        <v>0</v>
      </c>
      <c r="AD170" s="7790">
        <f t="shared" si="73"/>
        <v>0</v>
      </c>
      <c r="AE170" s="718"/>
      <c r="AF170" s="723"/>
      <c r="AG170" s="723"/>
    </row>
    <row r="171" spans="1:33" s="1996" customFormat="1" ht="13.2">
      <c r="A171" s="723"/>
      <c r="B171" s="718"/>
      <c r="C171" s="7780" t="s">
        <v>5119</v>
      </c>
      <c r="D171" s="7802"/>
      <c r="E171" s="7802"/>
      <c r="F171" s="7803"/>
      <c r="G171" s="7803"/>
      <c r="H171" s="7803"/>
      <c r="I171" s="7803"/>
      <c r="J171" s="7772"/>
      <c r="K171" s="7777">
        <f>K137+K132</f>
        <v>0</v>
      </c>
      <c r="L171" s="7804"/>
      <c r="M171" s="7805"/>
      <c r="N171" s="7805"/>
      <c r="O171" s="7805"/>
      <c r="P171" s="7777">
        <f>P137+P132</f>
        <v>0</v>
      </c>
      <c r="Q171" s="7777">
        <f>Q137+Q132</f>
        <v>0</v>
      </c>
      <c r="R171" s="7777">
        <f>R137+R132</f>
        <v>0</v>
      </c>
      <c r="S171" s="7778">
        <f>S137+S132</f>
        <v>0</v>
      </c>
      <c r="T171" s="770"/>
      <c r="U171" s="7806">
        <f t="shared" ref="U171:AD171" si="74">U137+U132</f>
        <v>0</v>
      </c>
      <c r="V171" s="7777">
        <f t="shared" si="74"/>
        <v>0</v>
      </c>
      <c r="W171" s="7807">
        <f t="shared" si="74"/>
        <v>0</v>
      </c>
      <c r="X171" s="7777">
        <f t="shared" si="74"/>
        <v>0</v>
      </c>
      <c r="Y171" s="7777">
        <f t="shared" si="74"/>
        <v>0</v>
      </c>
      <c r="Z171" s="7777">
        <f t="shared" si="74"/>
        <v>0</v>
      </c>
      <c r="AA171" s="7777">
        <f t="shared" si="74"/>
        <v>0</v>
      </c>
      <c r="AB171" s="7777">
        <f t="shared" si="74"/>
        <v>0</v>
      </c>
      <c r="AC171" s="7777">
        <f t="shared" si="74"/>
        <v>0</v>
      </c>
      <c r="AD171" s="7808">
        <f t="shared" si="74"/>
        <v>0</v>
      </c>
      <c r="AE171" s="718"/>
      <c r="AF171" s="723"/>
      <c r="AG171" s="723"/>
    </row>
    <row r="172" spans="1:33" s="1996" customFormat="1" ht="13.2">
      <c r="A172" s="723"/>
      <c r="B172" s="718"/>
      <c r="C172" s="4623" t="str">
        <f>"FUND GRAND TOTAL "&amp;C159</f>
        <v>FUND GRAND TOTAL ACCOUNTS PAYABLE</v>
      </c>
      <c r="D172" s="4490"/>
      <c r="E172" s="4490"/>
      <c r="F172" s="4491"/>
      <c r="G172" s="4491"/>
      <c r="H172" s="4491"/>
      <c r="I172" s="4491"/>
      <c r="J172" s="4491"/>
      <c r="K172" s="7809">
        <f>SUM(K161:K168)</f>
        <v>0</v>
      </c>
      <c r="L172" s="7810"/>
      <c r="M172" s="7811"/>
      <c r="N172" s="7811"/>
      <c r="O172" s="7811"/>
      <c r="P172" s="7809">
        <f>P133+P138</f>
        <v>0</v>
      </c>
      <c r="Q172" s="7809">
        <f>Q133+Q138</f>
        <v>0</v>
      </c>
      <c r="R172" s="7809">
        <f>R133+R138</f>
        <v>0</v>
      </c>
      <c r="S172" s="7812">
        <f>S133+S138</f>
        <v>0</v>
      </c>
      <c r="T172" s="770"/>
      <c r="U172" s="4628">
        <f t="shared" ref="U172:AD172" si="75">U133+U138</f>
        <v>0</v>
      </c>
      <c r="V172" s="7813">
        <f t="shared" si="75"/>
        <v>0</v>
      </c>
      <c r="W172" s="4629">
        <f t="shared" si="75"/>
        <v>0</v>
      </c>
      <c r="X172" s="7813">
        <f t="shared" si="75"/>
        <v>0</v>
      </c>
      <c r="Y172" s="7809">
        <f t="shared" si="75"/>
        <v>0</v>
      </c>
      <c r="Z172" s="7809">
        <f t="shared" si="75"/>
        <v>0</v>
      </c>
      <c r="AA172" s="7809">
        <f t="shared" si="75"/>
        <v>0</v>
      </c>
      <c r="AB172" s="7813">
        <f t="shared" si="75"/>
        <v>0</v>
      </c>
      <c r="AC172" s="7813">
        <f t="shared" si="75"/>
        <v>0</v>
      </c>
      <c r="AD172" s="4630">
        <f t="shared" si="75"/>
        <v>0</v>
      </c>
      <c r="AE172" s="718"/>
      <c r="AF172" s="723"/>
      <c r="AG172" s="723"/>
    </row>
    <row r="173" spans="1:33" s="1996" customFormat="1" ht="13.2">
      <c r="A173" s="723"/>
      <c r="B173" s="718"/>
      <c r="C173" s="719"/>
      <c r="D173" s="720"/>
      <c r="E173" s="720"/>
      <c r="F173" s="720"/>
      <c r="G173" s="720"/>
      <c r="H173" s="720"/>
      <c r="I173" s="720"/>
      <c r="J173" s="720"/>
      <c r="K173" s="2156"/>
      <c r="L173" s="2157"/>
      <c r="M173" s="2156"/>
      <c r="N173" s="2156"/>
      <c r="O173" s="2156"/>
      <c r="P173" s="2156"/>
      <c r="Q173" s="2156"/>
      <c r="R173" s="2156"/>
      <c r="S173" s="2156"/>
      <c r="T173" s="770"/>
      <c r="U173" s="2156"/>
      <c r="V173" s="2156"/>
      <c r="W173" s="2156"/>
      <c r="X173" s="2156"/>
      <c r="Y173" s="2156"/>
      <c r="Z173" s="2156"/>
      <c r="AA173" s="2156"/>
      <c r="AB173" s="2156"/>
      <c r="AC173" s="2156"/>
      <c r="AD173" s="2156"/>
      <c r="AE173" s="718"/>
      <c r="AF173" s="723"/>
      <c r="AG173" s="723"/>
    </row>
    <row r="174" spans="1:33" s="1996" customFormat="1" ht="13.2">
      <c r="A174" s="723"/>
      <c r="B174" s="718"/>
      <c r="C174" s="7761" t="s">
        <v>4411</v>
      </c>
      <c r="D174" s="7762"/>
      <c r="E174" s="7762"/>
      <c r="F174" s="7763"/>
      <c r="G174" s="7763"/>
      <c r="H174" s="7736"/>
      <c r="I174" s="7736"/>
      <c r="J174" s="7737"/>
      <c r="K174" s="7764"/>
      <c r="L174" s="7765"/>
      <c r="M174" s="7736"/>
      <c r="N174" s="7736"/>
      <c r="O174" s="7736"/>
      <c r="P174" s="7736"/>
      <c r="Q174" s="7736"/>
      <c r="R174" s="7736"/>
      <c r="S174" s="7738"/>
      <c r="T174" s="770"/>
      <c r="U174" s="7766"/>
      <c r="V174" s="7767"/>
      <c r="W174" s="7767"/>
      <c r="X174" s="7767"/>
      <c r="Y174" s="7767"/>
      <c r="Z174" s="7767"/>
      <c r="AA174" s="7767"/>
      <c r="AB174" s="7767"/>
      <c r="AC174" s="7767"/>
      <c r="AD174" s="7768"/>
      <c r="AE174" s="718"/>
      <c r="AF174" s="723"/>
      <c r="AG174" s="723"/>
    </row>
    <row r="175" spans="1:33" s="1996" customFormat="1" ht="13.2">
      <c r="A175" s="723"/>
      <c r="B175" s="718"/>
      <c r="C175" s="4411"/>
      <c r="D175" s="613"/>
      <c r="E175" s="613"/>
      <c r="F175" s="1423"/>
      <c r="G175" s="1423"/>
      <c r="H175" s="1423"/>
      <c r="I175" s="1423"/>
      <c r="J175" s="2092"/>
      <c r="K175" s="2091"/>
      <c r="L175" s="2139"/>
      <c r="M175" s="1423"/>
      <c r="N175" s="1423"/>
      <c r="O175" s="1423"/>
      <c r="P175" s="1423"/>
      <c r="Q175" s="1423"/>
      <c r="R175" s="1423"/>
      <c r="S175" s="1523"/>
      <c r="T175" s="770"/>
      <c r="U175" s="4545"/>
      <c r="V175" s="2022"/>
      <c r="W175" s="2022"/>
      <c r="X175" s="2022"/>
      <c r="Y175" s="2022"/>
      <c r="Z175" s="2022"/>
      <c r="AA175" s="2022"/>
      <c r="AB175" s="2022"/>
      <c r="AC175" s="2022"/>
      <c r="AD175" s="1583"/>
      <c r="AE175" s="718"/>
      <c r="AF175" s="723"/>
      <c r="AG175" s="723"/>
    </row>
    <row r="176" spans="1:33" s="1996" customFormat="1" ht="13.2">
      <c r="A176" s="723"/>
      <c r="B176" s="718"/>
      <c r="C176" s="4411" t="s">
        <v>5111</v>
      </c>
      <c r="D176" s="613" t="s">
        <v>2014</v>
      </c>
      <c r="E176" s="613" t="s">
        <v>968</v>
      </c>
      <c r="F176" s="1423"/>
      <c r="G176" s="1423" t="s">
        <v>5113</v>
      </c>
      <c r="H176" s="1423" t="s">
        <v>5153</v>
      </c>
      <c r="I176" s="2140"/>
      <c r="J176" s="2092" t="b">
        <v>0</v>
      </c>
      <c r="K176" s="2022"/>
      <c r="L176" s="2141"/>
      <c r="M176" s="2142"/>
      <c r="N176" s="2142"/>
      <c r="O176" s="2143">
        <f>N176-M176</f>
        <v>0</v>
      </c>
      <c r="P176" s="2144"/>
      <c r="Q176" s="2144"/>
      <c r="R176" s="2144"/>
      <c r="S176" s="1522">
        <f>+P176+Q176-R176</f>
        <v>0</v>
      </c>
      <c r="T176" s="770"/>
      <c r="U176" s="4474">
        <f>V176+W176</f>
        <v>0</v>
      </c>
      <c r="V176" s="2022"/>
      <c r="W176" s="2022"/>
      <c r="X176" s="2022"/>
      <c r="Y176" s="2022"/>
      <c r="Z176" s="2022"/>
      <c r="AA176" s="2022"/>
      <c r="AB176" s="2022"/>
      <c r="AC176" s="2023">
        <f>Z176+AA176-AB176</f>
        <v>0</v>
      </c>
      <c r="AD176" s="1578">
        <f>W176+Y176</f>
        <v>0</v>
      </c>
      <c r="AE176" s="718"/>
      <c r="AF176" s="723"/>
      <c r="AG176" s="723"/>
    </row>
    <row r="177" spans="1:33" s="1996" customFormat="1" ht="13.2">
      <c r="A177" s="723"/>
      <c r="B177" s="718"/>
      <c r="C177" s="4411"/>
      <c r="D177" s="613"/>
      <c r="E177" s="613"/>
      <c r="F177" s="1423"/>
      <c r="G177" s="1423"/>
      <c r="H177" s="1423"/>
      <c r="I177" s="2145"/>
      <c r="J177" s="2092" t="b">
        <v>1</v>
      </c>
      <c r="K177" s="2022"/>
      <c r="L177" s="2141"/>
      <c r="M177" s="2142"/>
      <c r="N177" s="2142"/>
      <c r="O177" s="2143">
        <f>N177-M177</f>
        <v>0</v>
      </c>
      <c r="P177" s="2144"/>
      <c r="Q177" s="2144"/>
      <c r="R177" s="2144"/>
      <c r="S177" s="1522">
        <f>+P177+Q177-R177</f>
        <v>0</v>
      </c>
      <c r="T177" s="770"/>
      <c r="U177" s="4474">
        <f>V177+W177</f>
        <v>0</v>
      </c>
      <c r="V177" s="2022"/>
      <c r="W177" s="2022"/>
      <c r="X177" s="2022"/>
      <c r="Y177" s="2022"/>
      <c r="Z177" s="2022"/>
      <c r="AA177" s="2022"/>
      <c r="AB177" s="2022"/>
      <c r="AC177" s="2023">
        <f>Z177+AA177-AB177</f>
        <v>0</v>
      </c>
      <c r="AD177" s="1578">
        <f>W177+Y177</f>
        <v>0</v>
      </c>
      <c r="AE177" s="718"/>
      <c r="AF177" s="723"/>
      <c r="AG177" s="723"/>
    </row>
    <row r="178" spans="1:33" s="1996" customFormat="1" ht="13.2">
      <c r="A178" s="723"/>
      <c r="B178" s="718"/>
      <c r="C178" s="4411"/>
      <c r="D178" s="613"/>
      <c r="E178" s="613"/>
      <c r="F178" s="1423"/>
      <c r="G178" s="1423"/>
      <c r="H178" s="1423"/>
      <c r="I178" s="2145"/>
      <c r="J178" s="2092" t="b">
        <v>0</v>
      </c>
      <c r="K178" s="2022"/>
      <c r="L178" s="2141"/>
      <c r="M178" s="2142"/>
      <c r="N178" s="2142"/>
      <c r="O178" s="2143">
        <f>N178-M178</f>
        <v>0</v>
      </c>
      <c r="P178" s="2144"/>
      <c r="Q178" s="2144"/>
      <c r="R178" s="2144"/>
      <c r="S178" s="1522">
        <f>+P178+Q178-R178</f>
        <v>0</v>
      </c>
      <c r="T178" s="770"/>
      <c r="U178" s="4474">
        <f>V178+W178</f>
        <v>0</v>
      </c>
      <c r="V178" s="2022"/>
      <c r="W178" s="2022"/>
      <c r="X178" s="2022"/>
      <c r="Y178" s="2022"/>
      <c r="Z178" s="2022"/>
      <c r="AA178" s="2022"/>
      <c r="AB178" s="2022"/>
      <c r="AC178" s="2023">
        <f>Z178+AA178-AB178</f>
        <v>0</v>
      </c>
      <c r="AD178" s="1578">
        <f>W178+Y178</f>
        <v>0</v>
      </c>
      <c r="AE178" s="718"/>
      <c r="AF178" s="723"/>
      <c r="AG178" s="723"/>
    </row>
    <row r="179" spans="1:33" s="1996" customFormat="1" ht="13.2">
      <c r="A179" s="723"/>
      <c r="B179" s="718"/>
      <c r="C179" s="4411"/>
      <c r="D179" s="613"/>
      <c r="E179" s="613"/>
      <c r="F179" s="1423"/>
      <c r="G179" s="1423"/>
      <c r="H179" s="1423"/>
      <c r="I179" s="1423"/>
      <c r="J179" s="2092" t="b">
        <v>0</v>
      </c>
      <c r="K179" s="2091"/>
      <c r="L179" s="2139"/>
      <c r="M179" s="1423"/>
      <c r="N179" s="1423"/>
      <c r="O179" s="2146"/>
      <c r="P179" s="2146"/>
      <c r="Q179" s="1423"/>
      <c r="R179" s="1423"/>
      <c r="S179" s="1523"/>
      <c r="T179" s="770"/>
      <c r="U179" s="4545"/>
      <c r="V179" s="2022"/>
      <c r="W179" s="2022"/>
      <c r="X179" s="2022"/>
      <c r="Y179" s="2022"/>
      <c r="Z179" s="2022"/>
      <c r="AA179" s="2022"/>
      <c r="AB179" s="2022"/>
      <c r="AC179" s="2022"/>
      <c r="AD179" s="1583"/>
      <c r="AE179" s="718"/>
      <c r="AF179" s="723"/>
      <c r="AG179" s="723"/>
    </row>
    <row r="180" spans="1:33" s="1996" customFormat="1" ht="13.2">
      <c r="A180" s="723"/>
      <c r="B180" s="718"/>
      <c r="C180" s="4419"/>
      <c r="D180" s="613"/>
      <c r="E180" s="613"/>
      <c r="F180" s="1423"/>
      <c r="G180" s="1423"/>
      <c r="H180" s="1423"/>
      <c r="I180" s="1423"/>
      <c r="J180" s="2092" t="b">
        <v>0</v>
      </c>
      <c r="K180" s="2091"/>
      <c r="L180" s="2139"/>
      <c r="M180" s="1423"/>
      <c r="N180" s="1423"/>
      <c r="O180" s="2146"/>
      <c r="P180" s="2146"/>
      <c r="Q180" s="1423"/>
      <c r="R180" s="1423"/>
      <c r="S180" s="1523"/>
      <c r="T180" s="770"/>
      <c r="U180" s="4545"/>
      <c r="V180" s="2022"/>
      <c r="W180" s="2022"/>
      <c r="X180" s="2022"/>
      <c r="Y180" s="2022"/>
      <c r="Z180" s="2022"/>
      <c r="AA180" s="2022"/>
      <c r="AB180" s="2022"/>
      <c r="AC180" s="2022"/>
      <c r="AD180" s="1583"/>
      <c r="AE180" s="718"/>
      <c r="AF180" s="723"/>
      <c r="AG180" s="723"/>
    </row>
    <row r="181" spans="1:33" s="1996" customFormat="1" ht="13.2">
      <c r="A181" s="723"/>
      <c r="B181" s="718"/>
      <c r="C181" s="4411"/>
      <c r="D181" s="613"/>
      <c r="E181" s="613"/>
      <c r="F181" s="1423"/>
      <c r="G181" s="1423"/>
      <c r="H181" s="1423"/>
      <c r="I181" s="2145"/>
      <c r="J181" s="2092" t="b">
        <v>1</v>
      </c>
      <c r="K181" s="2022"/>
      <c r="L181" s="2141"/>
      <c r="M181" s="2142"/>
      <c r="N181" s="2142"/>
      <c r="O181" s="2143">
        <f>N181-M181</f>
        <v>0</v>
      </c>
      <c r="P181" s="2144"/>
      <c r="Q181" s="2144"/>
      <c r="R181" s="2144"/>
      <c r="S181" s="1525">
        <f>+P181+Q181-R181</f>
        <v>0</v>
      </c>
      <c r="T181" s="770"/>
      <c r="U181" s="4474">
        <f>V181+W181</f>
        <v>0</v>
      </c>
      <c r="V181" s="2022"/>
      <c r="W181" s="2022"/>
      <c r="X181" s="2022"/>
      <c r="Y181" s="2022"/>
      <c r="Z181" s="2022"/>
      <c r="AA181" s="2022"/>
      <c r="AB181" s="2022"/>
      <c r="AC181" s="2023">
        <f>Z181+AA181-AB181</f>
        <v>0</v>
      </c>
      <c r="AD181" s="1578">
        <f>W181+Y181</f>
        <v>0</v>
      </c>
      <c r="AE181" s="718"/>
      <c r="AF181" s="723"/>
      <c r="AG181" s="723"/>
    </row>
    <row r="182" spans="1:33" s="1996" customFormat="1" ht="13.2">
      <c r="A182" s="723"/>
      <c r="B182" s="718"/>
      <c r="C182" s="4411"/>
      <c r="D182" s="613"/>
      <c r="E182" s="613"/>
      <c r="F182" s="1423"/>
      <c r="G182" s="1423"/>
      <c r="H182" s="1423"/>
      <c r="I182" s="2145"/>
      <c r="J182" s="2092" t="b">
        <v>0</v>
      </c>
      <c r="K182" s="2022"/>
      <c r="L182" s="2141"/>
      <c r="M182" s="2142"/>
      <c r="N182" s="2142"/>
      <c r="O182" s="2143">
        <f>N182-M182</f>
        <v>0</v>
      </c>
      <c r="P182" s="2144"/>
      <c r="Q182" s="2144"/>
      <c r="R182" s="2144"/>
      <c r="S182" s="1525">
        <f>+P182+Q182-R182</f>
        <v>0</v>
      </c>
      <c r="T182" s="770"/>
      <c r="U182" s="4474">
        <f>V182+W182</f>
        <v>0</v>
      </c>
      <c r="V182" s="2022"/>
      <c r="W182" s="2022"/>
      <c r="X182" s="2022"/>
      <c r="Y182" s="2022"/>
      <c r="Z182" s="2022"/>
      <c r="AA182" s="2022"/>
      <c r="AB182" s="2022"/>
      <c r="AC182" s="2023">
        <f>Z182+AA182-AB182</f>
        <v>0</v>
      </c>
      <c r="AD182" s="1578">
        <f>W182+Y182</f>
        <v>0</v>
      </c>
      <c r="AE182" s="718"/>
      <c r="AF182" s="723"/>
      <c r="AG182" s="723"/>
    </row>
    <row r="183" spans="1:33" s="1996" customFormat="1" ht="13.2">
      <c r="A183" s="723"/>
      <c r="B183" s="718"/>
      <c r="C183" s="4411"/>
      <c r="D183" s="613"/>
      <c r="E183" s="613"/>
      <c r="F183" s="1423"/>
      <c r="G183" s="1423"/>
      <c r="H183" s="1423"/>
      <c r="I183" s="2145"/>
      <c r="J183" s="2092" t="b">
        <v>1</v>
      </c>
      <c r="K183" s="2022"/>
      <c r="L183" s="2141"/>
      <c r="M183" s="2142"/>
      <c r="N183" s="2142"/>
      <c r="O183" s="2143">
        <f>N183-M183</f>
        <v>0</v>
      </c>
      <c r="P183" s="2144"/>
      <c r="Q183" s="2144"/>
      <c r="R183" s="2144"/>
      <c r="S183" s="1525">
        <f>+P183+Q183-R183</f>
        <v>0</v>
      </c>
      <c r="T183" s="770"/>
      <c r="U183" s="4474">
        <f>V183+W183</f>
        <v>0</v>
      </c>
      <c r="V183" s="2022"/>
      <c r="W183" s="2022"/>
      <c r="X183" s="2022"/>
      <c r="Y183" s="2022"/>
      <c r="Z183" s="2022"/>
      <c r="AA183" s="2022"/>
      <c r="AB183" s="2022"/>
      <c r="AC183" s="2023">
        <f>Z183+AA183-AB183</f>
        <v>0</v>
      </c>
      <c r="AD183" s="1578">
        <f>W183+Y183</f>
        <v>0</v>
      </c>
      <c r="AE183" s="718"/>
      <c r="AF183" s="723"/>
      <c r="AG183" s="723"/>
    </row>
    <row r="184" spans="1:33" s="1996" customFormat="1" ht="13.2">
      <c r="A184" s="723"/>
      <c r="B184" s="718"/>
      <c r="C184" s="7769"/>
      <c r="D184" s="7770" t="s">
        <v>2307</v>
      </c>
      <c r="E184" s="7771"/>
      <c r="F184" s="7771"/>
      <c r="G184" s="7771"/>
      <c r="H184" s="7771"/>
      <c r="I184" s="7772"/>
      <c r="J184" s="7773"/>
      <c r="K184" s="7777">
        <f>SUMIF($J$56:$J$58,TRUE,K181:K183)</f>
        <v>0</v>
      </c>
      <c r="L184" s="7783"/>
      <c r="M184" s="7773"/>
      <c r="N184" s="7773"/>
      <c r="O184" s="7784"/>
      <c r="P184" s="7777">
        <f>SUMIF($J$56:$J$58,TRUE,P181:P183)</f>
        <v>0</v>
      </c>
      <c r="Q184" s="7777">
        <f>SUMIF($J$56:$J$58,TRUE,Q181:Q183)</f>
        <v>0</v>
      </c>
      <c r="R184" s="7777">
        <f>SUMIF($J$56:$J$58,TRUE,R181:R183)</f>
        <v>0</v>
      </c>
      <c r="S184" s="7778">
        <f>SUMIF($J$56:$J$58,TRUE,S181:S183)</f>
        <v>0</v>
      </c>
      <c r="T184" s="770"/>
      <c r="U184" s="7785">
        <f t="shared" ref="U184:AD184" si="76">SUMIF($J$56:$J$58,TRUE,U181:U183)</f>
        <v>0</v>
      </c>
      <c r="V184" s="7777">
        <f t="shared" si="76"/>
        <v>0</v>
      </c>
      <c r="W184" s="7777">
        <f t="shared" si="76"/>
        <v>0</v>
      </c>
      <c r="X184" s="7777">
        <f t="shared" si="76"/>
        <v>0</v>
      </c>
      <c r="Y184" s="7777">
        <f t="shared" si="76"/>
        <v>0</v>
      </c>
      <c r="Z184" s="7777">
        <f t="shared" si="76"/>
        <v>0</v>
      </c>
      <c r="AA184" s="7777">
        <f t="shared" si="76"/>
        <v>0</v>
      </c>
      <c r="AB184" s="7777">
        <f t="shared" si="76"/>
        <v>0</v>
      </c>
      <c r="AC184" s="7777">
        <f t="shared" si="76"/>
        <v>0</v>
      </c>
      <c r="AD184" s="7778">
        <f t="shared" si="76"/>
        <v>0</v>
      </c>
      <c r="AE184" s="718"/>
      <c r="AF184" s="723"/>
      <c r="AG184" s="723"/>
    </row>
    <row r="185" spans="1:33" s="1996" customFormat="1" ht="13.2">
      <c r="A185" s="723"/>
      <c r="B185" s="718"/>
      <c r="C185" s="7780"/>
      <c r="D185" s="7781" t="s">
        <v>2730</v>
      </c>
      <c r="E185" s="7781"/>
      <c r="F185" s="7782"/>
      <c r="G185" s="7770"/>
      <c r="H185" s="7770"/>
      <c r="I185" s="7770"/>
      <c r="J185" s="7786"/>
      <c r="K185" s="7774">
        <f>SUM(K181:K183)</f>
        <v>0</v>
      </c>
      <c r="L185" s="7788"/>
      <c r="M185" s="7786"/>
      <c r="N185" s="7786"/>
      <c r="O185" s="7789"/>
      <c r="P185" s="7787">
        <f t="shared" ref="P185:S185" si="77">SUM(P181:P183)</f>
        <v>0</v>
      </c>
      <c r="Q185" s="7787">
        <f t="shared" si="77"/>
        <v>0</v>
      </c>
      <c r="R185" s="7787">
        <f t="shared" si="77"/>
        <v>0</v>
      </c>
      <c r="S185" s="7790">
        <f t="shared" si="77"/>
        <v>0</v>
      </c>
      <c r="T185" s="770"/>
      <c r="U185" s="7791">
        <f t="shared" ref="U185:AD185" si="78">SUM(U181:U183)</f>
        <v>0</v>
      </c>
      <c r="V185" s="7787">
        <f t="shared" si="78"/>
        <v>0</v>
      </c>
      <c r="W185" s="7787">
        <f t="shared" si="78"/>
        <v>0</v>
      </c>
      <c r="X185" s="7787">
        <f t="shared" si="78"/>
        <v>0</v>
      </c>
      <c r="Y185" s="7787">
        <f t="shared" si="78"/>
        <v>0</v>
      </c>
      <c r="Z185" s="7787">
        <f t="shared" si="78"/>
        <v>0</v>
      </c>
      <c r="AA185" s="7787">
        <f t="shared" si="78"/>
        <v>0</v>
      </c>
      <c r="AB185" s="7787">
        <f t="shared" si="78"/>
        <v>0</v>
      </c>
      <c r="AC185" s="7787">
        <f t="shared" si="78"/>
        <v>0</v>
      </c>
      <c r="AD185" s="7790">
        <f t="shared" si="78"/>
        <v>0</v>
      </c>
      <c r="AE185" s="718"/>
      <c r="AF185" s="723"/>
      <c r="AG185" s="723"/>
    </row>
    <row r="186" spans="1:33" s="1996" customFormat="1" ht="13.2">
      <c r="A186" s="723"/>
      <c r="B186" s="718"/>
      <c r="C186" s="7780" t="s">
        <v>5119</v>
      </c>
      <c r="D186" s="7802"/>
      <c r="E186" s="7802"/>
      <c r="F186" s="7803"/>
      <c r="G186" s="7803"/>
      <c r="H186" s="7803"/>
      <c r="I186" s="7803"/>
      <c r="J186" s="7772"/>
      <c r="K186" s="7777">
        <f>K152+K147</f>
        <v>0</v>
      </c>
      <c r="L186" s="7804"/>
      <c r="M186" s="7805"/>
      <c r="N186" s="7805"/>
      <c r="O186" s="7805"/>
      <c r="P186" s="7777">
        <f>P152+P147</f>
        <v>0</v>
      </c>
      <c r="Q186" s="7777">
        <f>Q152+Q147</f>
        <v>0</v>
      </c>
      <c r="R186" s="7777">
        <f>R152+R147</f>
        <v>0</v>
      </c>
      <c r="S186" s="7778">
        <f>S152+S147</f>
        <v>0</v>
      </c>
      <c r="T186" s="770"/>
      <c r="U186" s="7806">
        <f t="shared" ref="U186:AD186" si="79">U152+U147</f>
        <v>0</v>
      </c>
      <c r="V186" s="7777">
        <f t="shared" si="79"/>
        <v>0</v>
      </c>
      <c r="W186" s="7807">
        <f t="shared" si="79"/>
        <v>0</v>
      </c>
      <c r="X186" s="7777">
        <f t="shared" si="79"/>
        <v>0</v>
      </c>
      <c r="Y186" s="7777">
        <f t="shared" si="79"/>
        <v>0</v>
      </c>
      <c r="Z186" s="7777">
        <f t="shared" si="79"/>
        <v>0</v>
      </c>
      <c r="AA186" s="7777">
        <f t="shared" si="79"/>
        <v>0</v>
      </c>
      <c r="AB186" s="7777">
        <f t="shared" si="79"/>
        <v>0</v>
      </c>
      <c r="AC186" s="7777">
        <f t="shared" si="79"/>
        <v>0</v>
      </c>
      <c r="AD186" s="7808">
        <f t="shared" si="79"/>
        <v>0</v>
      </c>
      <c r="AE186" s="718"/>
      <c r="AF186" s="723"/>
      <c r="AG186" s="723"/>
    </row>
    <row r="187" spans="1:33" s="1996" customFormat="1" ht="13.2">
      <c r="A187" s="723"/>
      <c r="B187" s="718"/>
      <c r="C187" s="4623" t="str">
        <f>"FUND GRAND TOTAL "&amp;C174</f>
        <v>FUND GRAND TOTAL ACCRUED EXPENSES</v>
      </c>
      <c r="D187" s="4490"/>
      <c r="E187" s="4490"/>
      <c r="F187" s="4491"/>
      <c r="G187" s="4491"/>
      <c r="H187" s="4491"/>
      <c r="I187" s="4491"/>
      <c r="J187" s="4491"/>
      <c r="K187" s="7809">
        <f>SUM(K176:K183)</f>
        <v>0</v>
      </c>
      <c r="L187" s="7810"/>
      <c r="M187" s="7811"/>
      <c r="N187" s="7811"/>
      <c r="O187" s="7811"/>
      <c r="P187" s="7809">
        <f>P148+P153</f>
        <v>0</v>
      </c>
      <c r="Q187" s="7809">
        <f>Q148+Q153</f>
        <v>0</v>
      </c>
      <c r="R187" s="7809">
        <f>R148+R153</f>
        <v>0</v>
      </c>
      <c r="S187" s="7812">
        <f>S148+S153</f>
        <v>0</v>
      </c>
      <c r="T187" s="770"/>
      <c r="U187" s="4628">
        <f t="shared" ref="U187:AD187" si="80">U148+U153</f>
        <v>0</v>
      </c>
      <c r="V187" s="7813">
        <f t="shared" si="80"/>
        <v>0</v>
      </c>
      <c r="W187" s="4629">
        <f t="shared" si="80"/>
        <v>0</v>
      </c>
      <c r="X187" s="7813">
        <f t="shared" si="80"/>
        <v>0</v>
      </c>
      <c r="Y187" s="7809">
        <f t="shared" si="80"/>
        <v>0</v>
      </c>
      <c r="Z187" s="7809">
        <f t="shared" si="80"/>
        <v>0</v>
      </c>
      <c r="AA187" s="7809">
        <f t="shared" si="80"/>
        <v>0</v>
      </c>
      <c r="AB187" s="7813">
        <f t="shared" si="80"/>
        <v>0</v>
      </c>
      <c r="AC187" s="7813">
        <f t="shared" si="80"/>
        <v>0</v>
      </c>
      <c r="AD187" s="4630">
        <f t="shared" si="80"/>
        <v>0</v>
      </c>
      <c r="AE187" s="718"/>
      <c r="AF187" s="723"/>
      <c r="AG187" s="723"/>
    </row>
    <row r="188" spans="1:33" s="1996" customFormat="1" ht="13.2">
      <c r="A188" s="723"/>
      <c r="B188" s="718"/>
      <c r="C188" s="719"/>
      <c r="D188" s="720"/>
      <c r="E188" s="720"/>
      <c r="F188" s="720"/>
      <c r="G188" s="720"/>
      <c r="H188" s="720"/>
      <c r="I188" s="720"/>
      <c r="J188" s="720"/>
      <c r="K188" s="2156"/>
      <c r="L188" s="2157"/>
      <c r="M188" s="2156"/>
      <c r="N188" s="2156"/>
      <c r="O188" s="2156"/>
      <c r="P188" s="2156"/>
      <c r="Q188" s="2156"/>
      <c r="R188" s="2156"/>
      <c r="S188" s="2156"/>
      <c r="T188" s="770"/>
      <c r="U188" s="2156"/>
      <c r="V188" s="2156"/>
      <c r="W188" s="2156"/>
      <c r="X188" s="2156"/>
      <c r="Y188" s="2156"/>
      <c r="Z188" s="2156"/>
      <c r="AA188" s="2156"/>
      <c r="AB188" s="2156"/>
      <c r="AC188" s="2156"/>
      <c r="AD188" s="2156"/>
      <c r="AE188" s="718"/>
      <c r="AF188" s="723"/>
      <c r="AG188" s="723"/>
    </row>
    <row r="189" spans="1:33" s="1996" customFormat="1" ht="13.2">
      <c r="A189" s="723"/>
      <c r="B189" s="718"/>
      <c r="C189" s="7818" t="s">
        <v>2491</v>
      </c>
      <c r="D189" s="7819"/>
      <c r="E189" s="7819"/>
      <c r="F189" s="7820"/>
      <c r="G189" s="7820"/>
      <c r="H189" s="7820"/>
      <c r="I189" s="7820"/>
      <c r="J189" s="7821"/>
      <c r="K189" s="7822">
        <f>K186+K171</f>
        <v>0</v>
      </c>
      <c r="L189" s="7823"/>
      <c r="M189" s="7824"/>
      <c r="N189" s="7824"/>
      <c r="O189" s="7824"/>
      <c r="P189" s="7822">
        <f t="shared" ref="P189:S189" si="81">P186+P171</f>
        <v>0</v>
      </c>
      <c r="Q189" s="7822">
        <f t="shared" si="81"/>
        <v>0</v>
      </c>
      <c r="R189" s="7822">
        <f t="shared" si="81"/>
        <v>0</v>
      </c>
      <c r="S189" s="7822">
        <f t="shared" si="81"/>
        <v>0</v>
      </c>
      <c r="T189" s="2158"/>
      <c r="U189" s="7826">
        <f t="shared" ref="U189:AD189" si="82">U112+U77+U59</f>
        <v>0</v>
      </c>
      <c r="V189" s="7822">
        <f t="shared" si="82"/>
        <v>0</v>
      </c>
      <c r="W189" s="7822">
        <f t="shared" si="82"/>
        <v>0</v>
      </c>
      <c r="X189" s="7822">
        <f t="shared" si="82"/>
        <v>0</v>
      </c>
      <c r="Y189" s="7822">
        <f t="shared" si="82"/>
        <v>0</v>
      </c>
      <c r="Z189" s="7822">
        <f t="shared" si="82"/>
        <v>0</v>
      </c>
      <c r="AA189" s="7822">
        <f t="shared" si="82"/>
        <v>0</v>
      </c>
      <c r="AB189" s="7822">
        <f t="shared" si="82"/>
        <v>0</v>
      </c>
      <c r="AC189" s="7822">
        <f t="shared" si="82"/>
        <v>0</v>
      </c>
      <c r="AD189" s="7825">
        <f t="shared" si="82"/>
        <v>0</v>
      </c>
      <c r="AE189" s="718"/>
      <c r="AF189" s="723"/>
      <c r="AG189" s="723"/>
    </row>
    <row r="190" spans="1:33" s="1996" customFormat="1" ht="13.2">
      <c r="A190" s="723"/>
      <c r="B190" s="718"/>
      <c r="C190" s="7827" t="s">
        <v>5154</v>
      </c>
      <c r="D190" s="7828"/>
      <c r="E190" s="7828"/>
      <c r="F190" s="7829"/>
      <c r="G190" s="7829"/>
      <c r="H190" s="7829"/>
      <c r="I190" s="7829"/>
      <c r="J190" s="7829"/>
      <c r="K190" s="7830">
        <f>K187+K172</f>
        <v>0</v>
      </c>
      <c r="L190" s="7831"/>
      <c r="M190" s="7832"/>
      <c r="N190" s="7832"/>
      <c r="O190" s="7832"/>
      <c r="P190" s="7830">
        <f t="shared" ref="P190:S190" si="83">P187+P172</f>
        <v>0</v>
      </c>
      <c r="Q190" s="7830">
        <f t="shared" si="83"/>
        <v>0</v>
      </c>
      <c r="R190" s="7830">
        <f t="shared" si="83"/>
        <v>0</v>
      </c>
      <c r="S190" s="7830">
        <f t="shared" si="83"/>
        <v>0</v>
      </c>
      <c r="T190" s="2158"/>
      <c r="U190" s="7834">
        <f t="shared" ref="U190:AD190" si="84">U113+U78+U60</f>
        <v>0</v>
      </c>
      <c r="V190" s="7830">
        <f t="shared" si="84"/>
        <v>0</v>
      </c>
      <c r="W190" s="7830">
        <f t="shared" si="84"/>
        <v>0</v>
      </c>
      <c r="X190" s="7830">
        <f t="shared" si="84"/>
        <v>0</v>
      </c>
      <c r="Y190" s="7830">
        <f t="shared" si="84"/>
        <v>0</v>
      </c>
      <c r="Z190" s="7830">
        <f t="shared" si="84"/>
        <v>0</v>
      </c>
      <c r="AA190" s="7830">
        <f t="shared" si="84"/>
        <v>0</v>
      </c>
      <c r="AB190" s="7830">
        <f t="shared" si="84"/>
        <v>0</v>
      </c>
      <c r="AC190" s="7830">
        <f t="shared" si="84"/>
        <v>0</v>
      </c>
      <c r="AD190" s="7833">
        <f t="shared" si="84"/>
        <v>0</v>
      </c>
      <c r="AE190" s="718"/>
      <c r="AF190" s="723"/>
      <c r="AG190" s="723"/>
    </row>
    <row r="191" spans="1:33" s="1996" customFormat="1" ht="13.2">
      <c r="A191" s="723"/>
      <c r="B191" s="718"/>
      <c r="C191" s="719"/>
      <c r="D191" s="720"/>
      <c r="E191" s="720"/>
      <c r="F191" s="720"/>
      <c r="G191" s="720"/>
      <c r="H191" s="720"/>
      <c r="I191" s="720"/>
      <c r="J191" s="720"/>
      <c r="K191" s="2156"/>
      <c r="L191" s="2157"/>
      <c r="M191" s="2156"/>
      <c r="N191" s="2156"/>
      <c r="O191" s="2156"/>
      <c r="P191" s="2156"/>
      <c r="Q191" s="2156"/>
      <c r="R191" s="2156"/>
      <c r="S191" s="2156"/>
      <c r="T191" s="770"/>
      <c r="U191" s="2156"/>
      <c r="V191" s="2156"/>
      <c r="W191" s="2156"/>
      <c r="X191" s="2156"/>
      <c r="Y191" s="2156"/>
      <c r="Z191" s="2156"/>
      <c r="AA191" s="2156"/>
      <c r="AB191" s="2156"/>
      <c r="AC191" s="2156"/>
      <c r="AD191" s="2156"/>
      <c r="AE191" s="718"/>
      <c r="AF191" s="723"/>
      <c r="AG191" s="723"/>
    </row>
    <row r="192" spans="1:33" s="1996" customFormat="1" ht="13.2">
      <c r="A192" s="723"/>
      <c r="B192" s="718"/>
      <c r="C192" s="719"/>
      <c r="D192" s="720"/>
      <c r="E192" s="720"/>
      <c r="F192" s="720"/>
      <c r="G192" s="720"/>
      <c r="H192" s="720"/>
      <c r="I192" s="720"/>
      <c r="J192" s="720"/>
      <c r="K192" s="2239" t="s">
        <v>5155</v>
      </c>
      <c r="L192" s="2157"/>
      <c r="M192" s="2156"/>
      <c r="N192" s="2156"/>
      <c r="O192" s="2156"/>
      <c r="P192" s="2156"/>
      <c r="Q192" s="2156"/>
      <c r="R192" s="2156"/>
      <c r="S192" s="2156"/>
      <c r="T192" s="770"/>
      <c r="U192" s="2156"/>
      <c r="V192" s="2156"/>
      <c r="W192" s="2156"/>
      <c r="X192" s="2156"/>
      <c r="Y192" s="2156"/>
      <c r="Z192" s="2156"/>
      <c r="AA192" s="2156"/>
      <c r="AB192" s="2156"/>
      <c r="AC192" s="2156"/>
      <c r="AD192" s="2156"/>
      <c r="AE192" s="718"/>
      <c r="AF192" s="723"/>
      <c r="AG192" s="723"/>
    </row>
    <row r="193" spans="1:33" s="1996" customFormat="1" ht="13.2">
      <c r="A193" s="723"/>
      <c r="B193" s="718"/>
      <c r="C193" s="2234" t="s">
        <v>445</v>
      </c>
      <c r="D193" s="978"/>
      <c r="E193" s="978"/>
      <c r="F193" s="2233" t="s">
        <v>5156</v>
      </c>
      <c r="G193" s="2232"/>
      <c r="H193" s="2232"/>
      <c r="I193" s="978"/>
      <c r="J193" s="2232">
        <f>CH!AW173</f>
        <v>0</v>
      </c>
      <c r="K193" s="2156">
        <f>S157-J193</f>
        <v>0</v>
      </c>
      <c r="L193" s="2157"/>
      <c r="M193" s="2156"/>
      <c r="N193" s="2156"/>
      <c r="O193" s="2156"/>
      <c r="P193" s="2156"/>
      <c r="Q193" s="2156"/>
      <c r="R193" s="2156"/>
      <c r="S193" s="2156"/>
      <c r="T193" s="770"/>
      <c r="U193" s="2156"/>
      <c r="V193" s="2156"/>
      <c r="W193" s="2156"/>
      <c r="X193" s="2156"/>
      <c r="Y193" s="2156"/>
      <c r="Z193" s="2156"/>
      <c r="AA193" s="2156"/>
      <c r="AB193" s="2156"/>
      <c r="AC193" s="2156"/>
      <c r="AD193" s="2156"/>
      <c r="AE193" s="718"/>
      <c r="AF193" s="723"/>
      <c r="AG193" s="723"/>
    </row>
    <row r="194" spans="1:33" s="1996" customFormat="1" ht="13.8">
      <c r="A194" s="723"/>
      <c r="B194" s="718"/>
      <c r="C194" s="2231"/>
      <c r="D194" s="978"/>
      <c r="E194" s="978"/>
      <c r="F194" s="2233" t="s">
        <v>5157</v>
      </c>
      <c r="G194" s="2232"/>
      <c r="H194" s="2232"/>
      <c r="I194" s="978"/>
      <c r="J194" s="2232">
        <f>CH!AW248</f>
        <v>0</v>
      </c>
      <c r="K194" s="2156">
        <f>S190-J194</f>
        <v>0</v>
      </c>
      <c r="L194" s="2157"/>
      <c r="M194" s="2156"/>
      <c r="N194" s="2156"/>
      <c r="O194" s="2156"/>
      <c r="P194" s="2156"/>
      <c r="Q194" s="2156"/>
      <c r="R194" s="2156"/>
      <c r="S194" s="2156"/>
      <c r="T194" s="770"/>
      <c r="U194" s="2156"/>
      <c r="V194" s="2156"/>
      <c r="W194" s="2156"/>
      <c r="X194" s="2156"/>
      <c r="Y194" s="2156"/>
      <c r="Z194" s="2156"/>
      <c r="AA194" s="2156"/>
      <c r="AB194" s="2156"/>
      <c r="AC194" s="2156"/>
      <c r="AD194" s="2159"/>
      <c r="AE194" s="718"/>
      <c r="AF194" s="723"/>
      <c r="AG194" s="723"/>
    </row>
    <row r="195" spans="1:33" s="1996" customFormat="1" ht="13.2">
      <c r="A195" s="723"/>
      <c r="B195" s="718"/>
      <c r="C195" s="2231"/>
      <c r="D195" s="978"/>
      <c r="E195" s="978"/>
      <c r="F195" s="2232" t="s">
        <v>5158</v>
      </c>
      <c r="G195" s="2232"/>
      <c r="H195" s="2232"/>
      <c r="I195" s="2232"/>
      <c r="J195" s="613"/>
      <c r="K195" s="2156"/>
      <c r="L195" s="2157"/>
      <c r="M195" s="2156"/>
      <c r="N195" s="2156"/>
      <c r="O195" s="2156"/>
      <c r="P195" s="2156"/>
      <c r="Q195" s="2156"/>
      <c r="R195" s="2156"/>
      <c r="S195" s="2156"/>
      <c r="T195" s="770"/>
      <c r="U195" s="2156"/>
      <c r="V195" s="2156"/>
      <c r="W195" s="2156"/>
      <c r="X195" s="2156"/>
      <c r="Y195" s="2156"/>
      <c r="Z195" s="2156"/>
      <c r="AA195" s="2156"/>
      <c r="AB195" s="2156"/>
      <c r="AC195" s="2156"/>
      <c r="AD195" s="2156"/>
      <c r="AE195" s="718"/>
      <c r="AF195" s="723"/>
      <c r="AG195" s="723"/>
    </row>
    <row r="196" spans="1:33" s="1996" customFormat="1" ht="13.2">
      <c r="A196" s="723"/>
      <c r="B196" s="718"/>
      <c r="C196" s="2231"/>
      <c r="D196" s="978"/>
      <c r="E196" s="978"/>
      <c r="F196" s="2232" t="s">
        <v>5159</v>
      </c>
      <c r="G196" s="2232"/>
      <c r="H196" s="2232"/>
      <c r="I196" s="2232"/>
      <c r="J196" s="613"/>
      <c r="K196" s="2156"/>
      <c r="L196" s="2157"/>
      <c r="M196" s="2156"/>
      <c r="N196" s="2156"/>
      <c r="O196" s="2156"/>
      <c r="P196" s="2156"/>
      <c r="Q196" s="2156"/>
      <c r="R196" s="2156"/>
      <c r="S196" s="2156"/>
      <c r="T196" s="770"/>
      <c r="U196" s="2156"/>
      <c r="V196" s="2156"/>
      <c r="W196" s="2156"/>
      <c r="X196" s="2156"/>
      <c r="Y196" s="2156"/>
      <c r="Z196" s="2156"/>
      <c r="AA196" s="2156"/>
      <c r="AB196" s="2156"/>
      <c r="AC196" s="2156"/>
      <c r="AD196" s="2156"/>
      <c r="AE196" s="718"/>
      <c r="AF196" s="723"/>
      <c r="AG196" s="723"/>
    </row>
    <row r="197" spans="1:33" s="1996" customFormat="1" ht="13.2">
      <c r="A197" s="723"/>
      <c r="B197" s="718"/>
      <c r="C197" s="718"/>
      <c r="D197" s="718"/>
      <c r="E197" s="718"/>
      <c r="F197" s="718"/>
      <c r="G197" s="718"/>
      <c r="H197" s="718"/>
      <c r="I197" s="720"/>
      <c r="J197" s="720"/>
      <c r="K197" s="2156"/>
      <c r="L197" s="2157"/>
      <c r="M197" s="2156"/>
      <c r="N197" s="2156"/>
      <c r="O197" s="2156"/>
      <c r="P197" s="2156"/>
      <c r="Q197" s="2156"/>
      <c r="R197" s="2156"/>
      <c r="S197" s="2156"/>
      <c r="T197" s="770"/>
      <c r="U197" s="2156"/>
      <c r="V197" s="2156"/>
      <c r="W197" s="2156"/>
      <c r="X197" s="2156"/>
      <c r="Y197" s="2156"/>
      <c r="Z197" s="2156"/>
      <c r="AA197" s="2156"/>
      <c r="AB197" s="2156"/>
      <c r="AC197" s="2156"/>
      <c r="AD197" s="2156"/>
      <c r="AE197" s="718"/>
      <c r="AF197" s="723"/>
      <c r="AG197" s="723"/>
    </row>
    <row r="198" spans="1:33" s="1996" customFormat="1" ht="13.2">
      <c r="A198" s="723"/>
      <c r="B198" s="723"/>
      <c r="C198" s="723"/>
      <c r="D198" s="723"/>
      <c r="E198" s="723"/>
      <c r="F198" s="723"/>
      <c r="G198" s="723"/>
      <c r="H198" s="723"/>
      <c r="I198" s="723"/>
      <c r="J198" s="739"/>
      <c r="K198" s="723"/>
      <c r="L198" s="756"/>
      <c r="M198" s="723"/>
      <c r="N198" s="723"/>
      <c r="O198" s="723"/>
      <c r="P198" s="723"/>
      <c r="Q198" s="723"/>
      <c r="R198" s="723"/>
      <c r="S198" s="723"/>
      <c r="T198" s="723"/>
      <c r="U198" s="723"/>
      <c r="V198" s="723"/>
      <c r="W198" s="723"/>
      <c r="X198" s="723"/>
      <c r="Y198" s="723"/>
      <c r="Z198" s="723"/>
      <c r="AA198" s="723"/>
      <c r="AB198" s="723"/>
      <c r="AC198" s="723"/>
      <c r="AD198" s="723"/>
      <c r="AE198" s="723"/>
      <c r="AF198" s="723"/>
      <c r="AG198" s="723"/>
    </row>
    <row r="199" spans="1:33" s="1996" customFormat="1" ht="13.2">
      <c r="A199" s="723"/>
      <c r="B199" s="723"/>
      <c r="C199" s="723"/>
      <c r="D199" s="723"/>
      <c r="E199" s="723"/>
      <c r="F199" s="723"/>
      <c r="G199" s="723"/>
      <c r="H199" s="723"/>
      <c r="I199" s="723"/>
      <c r="J199" s="739"/>
      <c r="K199" s="723"/>
      <c r="L199" s="756"/>
      <c r="M199" s="723"/>
      <c r="N199" s="723"/>
      <c r="O199" s="723"/>
      <c r="P199" s="723"/>
      <c r="Q199" s="723"/>
      <c r="R199" s="723"/>
      <c r="S199" s="723"/>
      <c r="T199" s="723"/>
      <c r="U199" s="723"/>
      <c r="V199" s="723"/>
      <c r="W199" s="723"/>
      <c r="X199" s="723"/>
      <c r="Y199" s="723"/>
      <c r="Z199" s="723"/>
      <c r="AA199" s="723"/>
      <c r="AB199" s="723"/>
      <c r="AC199" s="723"/>
      <c r="AD199" s="723"/>
      <c r="AE199" s="723"/>
      <c r="AF199" s="723"/>
      <c r="AG199" s="723"/>
    </row>
    <row r="200" spans="1:33" s="1996" customFormat="1" ht="13.2">
      <c r="A200" s="723"/>
      <c r="B200" s="723"/>
      <c r="C200" s="723"/>
      <c r="D200" s="723"/>
      <c r="E200" s="723"/>
      <c r="F200" s="723"/>
      <c r="G200" s="723"/>
      <c r="H200" s="723"/>
      <c r="I200" s="723"/>
      <c r="J200" s="739"/>
      <c r="K200" s="723"/>
      <c r="L200" s="756"/>
      <c r="M200" s="723"/>
      <c r="N200" s="723"/>
      <c r="O200" s="723"/>
      <c r="P200" s="723"/>
      <c r="Q200" s="723"/>
      <c r="R200" s="723"/>
      <c r="S200" s="723"/>
      <c r="T200" s="723"/>
      <c r="U200" s="723"/>
      <c r="V200" s="723"/>
      <c r="W200" s="723"/>
      <c r="X200" s="723"/>
      <c r="Y200" s="723"/>
      <c r="Z200" s="723"/>
      <c r="AA200" s="723"/>
      <c r="AB200" s="723"/>
      <c r="AC200" s="723"/>
      <c r="AD200" s="723"/>
      <c r="AE200" s="723"/>
      <c r="AF200" s="723"/>
      <c r="AG200" s="723"/>
    </row>
    <row r="201" spans="1:33" s="1996" customFormat="1" ht="13.2" hidden="1">
      <c r="A201" s="978"/>
      <c r="B201" s="978"/>
      <c r="C201" s="978"/>
      <c r="D201" s="978"/>
      <c r="E201" s="978"/>
      <c r="F201" s="978"/>
      <c r="G201" s="978"/>
      <c r="H201" s="978"/>
      <c r="I201" s="978"/>
      <c r="J201" s="1157"/>
      <c r="K201" s="978"/>
      <c r="L201" s="2160"/>
      <c r="M201" s="978"/>
      <c r="N201" s="978"/>
      <c r="O201" s="978"/>
      <c r="P201" s="978"/>
      <c r="Q201" s="978"/>
      <c r="R201" s="978"/>
      <c r="S201" s="978"/>
      <c r="T201" s="978"/>
      <c r="U201" s="978"/>
      <c r="V201" s="978"/>
      <c r="W201" s="978"/>
      <c r="X201" s="978"/>
      <c r="Y201" s="978"/>
      <c r="Z201" s="978"/>
      <c r="AA201" s="978"/>
      <c r="AB201" s="978"/>
      <c r="AC201" s="978"/>
      <c r="AD201" s="978"/>
      <c r="AE201" s="978"/>
      <c r="AF201" s="978"/>
      <c r="AG201" s="978"/>
    </row>
    <row r="202" spans="1:33" s="1996" customFormat="1" ht="13.2" hidden="1">
      <c r="A202" s="978"/>
      <c r="B202" s="978"/>
      <c r="C202" s="978"/>
      <c r="D202" s="978"/>
      <c r="E202" s="978"/>
      <c r="F202" s="978"/>
      <c r="G202" s="978"/>
      <c r="H202" s="978"/>
      <c r="I202" s="978"/>
      <c r="J202" s="1157"/>
      <c r="K202" s="978"/>
      <c r="L202" s="2160"/>
      <c r="M202" s="978"/>
      <c r="N202" s="978"/>
      <c r="O202" s="978"/>
      <c r="P202" s="978"/>
      <c r="Q202" s="978"/>
      <c r="R202" s="978"/>
      <c r="S202" s="978"/>
      <c r="T202" s="978"/>
      <c r="U202" s="978"/>
      <c r="V202" s="978"/>
      <c r="W202" s="978"/>
      <c r="X202" s="978"/>
      <c r="Y202" s="978"/>
      <c r="Z202" s="978"/>
      <c r="AA202" s="978"/>
      <c r="AB202" s="978"/>
      <c r="AC202" s="978"/>
      <c r="AD202" s="978"/>
      <c r="AE202" s="978"/>
      <c r="AF202" s="978"/>
      <c r="AG202" s="978"/>
    </row>
    <row r="203" spans="1:33" s="1996" customFormat="1" ht="13.2" hidden="1">
      <c r="A203" s="978"/>
      <c r="B203" s="978"/>
      <c r="C203" s="978"/>
      <c r="D203" s="978"/>
      <c r="E203" s="978"/>
      <c r="F203" s="978"/>
      <c r="G203" s="978"/>
      <c r="H203" s="978"/>
      <c r="I203" s="978"/>
      <c r="J203" s="1157"/>
      <c r="K203" s="978"/>
      <c r="L203" s="2160"/>
      <c r="M203" s="978"/>
      <c r="N203" s="978"/>
      <c r="O203" s="978"/>
      <c r="P203" s="978"/>
      <c r="Q203" s="978"/>
      <c r="R203" s="978"/>
      <c r="S203" s="978"/>
      <c r="T203" s="978"/>
      <c r="U203" s="978"/>
      <c r="V203" s="978"/>
      <c r="W203" s="978"/>
      <c r="X203" s="978"/>
      <c r="Y203" s="978"/>
      <c r="Z203" s="978"/>
      <c r="AA203" s="978"/>
      <c r="AB203" s="978"/>
      <c r="AC203" s="978"/>
      <c r="AD203" s="978"/>
      <c r="AE203" s="978"/>
      <c r="AF203" s="978"/>
      <c r="AG203" s="978"/>
    </row>
    <row r="204" spans="1:33" s="1996" customFormat="1" ht="13.2" hidden="1">
      <c r="A204" s="978"/>
      <c r="B204" s="978"/>
      <c r="C204" s="978"/>
      <c r="D204" s="978"/>
      <c r="E204" s="978"/>
      <c r="F204" s="978"/>
      <c r="G204" s="978"/>
      <c r="H204" s="978"/>
      <c r="I204" s="978"/>
      <c r="J204" s="1157"/>
      <c r="K204" s="978"/>
      <c r="L204" s="2160"/>
      <c r="M204" s="978"/>
      <c r="N204" s="978"/>
      <c r="O204" s="978"/>
      <c r="P204" s="978"/>
      <c r="Q204" s="978"/>
      <c r="R204" s="978"/>
      <c r="S204" s="978"/>
      <c r="T204" s="978"/>
      <c r="U204" s="978"/>
      <c r="V204" s="978"/>
      <c r="W204" s="978"/>
      <c r="X204" s="978"/>
      <c r="Y204" s="978"/>
      <c r="Z204" s="978"/>
      <c r="AA204" s="978"/>
      <c r="AB204" s="978"/>
      <c r="AC204" s="978"/>
      <c r="AD204" s="978"/>
      <c r="AE204" s="978"/>
      <c r="AF204" s="978"/>
      <c r="AG204" s="978"/>
    </row>
    <row r="205" spans="1:33" s="1996" customFormat="1" ht="13.2" hidden="1">
      <c r="A205" s="978"/>
      <c r="B205" s="978"/>
      <c r="C205" s="978"/>
      <c r="D205" s="978"/>
      <c r="E205" s="978"/>
      <c r="F205" s="978"/>
      <c r="G205" s="978"/>
      <c r="H205" s="978"/>
      <c r="I205" s="978"/>
      <c r="J205" s="1157"/>
      <c r="K205" s="978"/>
      <c r="L205" s="2160"/>
      <c r="M205" s="978"/>
      <c r="N205" s="978"/>
      <c r="O205" s="978"/>
      <c r="P205" s="978"/>
      <c r="Q205" s="978"/>
      <c r="R205" s="978"/>
      <c r="S205" s="978"/>
      <c r="T205" s="978"/>
      <c r="U205" s="978"/>
      <c r="V205" s="978"/>
      <c r="W205" s="978"/>
      <c r="X205" s="978"/>
      <c r="Y205" s="978"/>
      <c r="Z205" s="978"/>
      <c r="AA205" s="978"/>
      <c r="AB205" s="978"/>
      <c r="AC205" s="978"/>
      <c r="AD205" s="978"/>
      <c r="AE205" s="978"/>
      <c r="AF205" s="978"/>
      <c r="AG205" s="978"/>
    </row>
    <row r="206" spans="1:33" s="1996" customFormat="1" ht="13.2" hidden="1">
      <c r="A206" s="978"/>
      <c r="B206" s="978"/>
      <c r="C206" s="978"/>
      <c r="D206" s="978"/>
      <c r="E206" s="978"/>
      <c r="F206" s="978"/>
      <c r="G206" s="978"/>
      <c r="H206" s="978"/>
      <c r="I206" s="978"/>
      <c r="J206" s="1157"/>
      <c r="K206" s="978"/>
      <c r="L206" s="2160"/>
      <c r="M206" s="978"/>
      <c r="N206" s="978"/>
      <c r="O206" s="978"/>
      <c r="P206" s="978"/>
      <c r="Q206" s="978"/>
      <c r="R206" s="978"/>
      <c r="S206" s="978"/>
      <c r="T206" s="978"/>
      <c r="U206" s="978"/>
      <c r="V206" s="978"/>
      <c r="W206" s="978"/>
      <c r="X206" s="978"/>
      <c r="Y206" s="978"/>
      <c r="Z206" s="978"/>
      <c r="AA206" s="978"/>
      <c r="AB206" s="978"/>
      <c r="AC206" s="978"/>
      <c r="AD206" s="978"/>
      <c r="AE206" s="978"/>
      <c r="AF206" s="978"/>
      <c r="AG206" s="978"/>
    </row>
    <row r="207" spans="1:33" hidden="1">
      <c r="A207" s="1057"/>
      <c r="B207" s="1057"/>
      <c r="C207" s="1057"/>
      <c r="D207" s="1057"/>
      <c r="E207" s="1057"/>
      <c r="F207" s="1057"/>
      <c r="G207" s="1057"/>
      <c r="H207" s="1057"/>
      <c r="I207" s="1057"/>
      <c r="J207" s="2161"/>
      <c r="K207" s="1057"/>
      <c r="L207" s="2162"/>
      <c r="M207" s="1057"/>
      <c r="N207" s="1057"/>
      <c r="O207" s="1057"/>
      <c r="P207" s="1057"/>
      <c r="Q207" s="1057"/>
      <c r="R207" s="1057"/>
      <c r="S207" s="1057"/>
      <c r="T207" s="1057"/>
      <c r="U207" s="1057"/>
      <c r="V207" s="1057"/>
      <c r="W207" s="1057"/>
      <c r="X207" s="1057"/>
      <c r="Y207" s="1057"/>
      <c r="Z207" s="1057"/>
      <c r="AA207" s="1057"/>
      <c r="AB207" s="1057"/>
      <c r="AC207" s="1057"/>
      <c r="AD207" s="1057"/>
      <c r="AE207" s="1057"/>
      <c r="AF207" s="1057"/>
      <c r="AG207" s="1057"/>
    </row>
    <row r="208" spans="1:33" hidden="1">
      <c r="A208" s="1057"/>
      <c r="B208" s="1057"/>
      <c r="C208" s="1057"/>
      <c r="D208" s="1057"/>
      <c r="E208" s="1057"/>
      <c r="F208" s="1057"/>
      <c r="G208" s="1057"/>
      <c r="H208" s="1057"/>
      <c r="I208" s="1057"/>
      <c r="J208" s="2161"/>
      <c r="K208" s="1057"/>
      <c r="L208" s="2162"/>
      <c r="M208" s="1057"/>
      <c r="N208" s="1057"/>
      <c r="O208" s="1057"/>
      <c r="P208" s="1057"/>
      <c r="Q208" s="1057"/>
      <c r="R208" s="1057"/>
      <c r="S208" s="1057"/>
      <c r="T208" s="1057"/>
      <c r="U208" s="1057"/>
      <c r="V208" s="1057"/>
      <c r="W208" s="1057"/>
      <c r="X208" s="1057"/>
      <c r="Y208" s="1057"/>
      <c r="Z208" s="1057"/>
      <c r="AA208" s="1057"/>
      <c r="AB208" s="1057"/>
      <c r="AC208" s="1057"/>
      <c r="AD208" s="1057"/>
      <c r="AE208" s="1057"/>
      <c r="AF208" s="1057"/>
      <c r="AG208" s="1057"/>
    </row>
    <row r="209" spans="1:33" hidden="1">
      <c r="A209" s="1057"/>
      <c r="B209" s="1057"/>
      <c r="C209" s="1057"/>
      <c r="D209" s="1057"/>
      <c r="E209" s="1057"/>
      <c r="F209" s="1057"/>
      <c r="G209" s="1057"/>
      <c r="H209" s="1057"/>
      <c r="I209" s="1057"/>
      <c r="J209" s="2161"/>
      <c r="K209" s="1057"/>
      <c r="L209" s="2162"/>
      <c r="M209" s="1057"/>
      <c r="N209" s="1057"/>
      <c r="O209" s="1057"/>
      <c r="P209" s="1057"/>
      <c r="Q209" s="1057"/>
      <c r="R209" s="1057"/>
      <c r="S209" s="1057"/>
      <c r="T209" s="1057"/>
      <c r="U209" s="1057"/>
      <c r="V209" s="1057"/>
      <c r="W209" s="1057"/>
      <c r="X209" s="1057"/>
      <c r="Y209" s="1057"/>
      <c r="Z209" s="1057"/>
      <c r="AA209" s="1057"/>
      <c r="AB209" s="1057"/>
      <c r="AC209" s="1057"/>
      <c r="AD209" s="1057"/>
      <c r="AE209" s="1057"/>
      <c r="AF209" s="1057"/>
      <c r="AG209" s="1057"/>
    </row>
  </sheetData>
  <sheetProtection formatCells="0" formatColumns="0" formatRows="0"/>
  <mergeCells count="17">
    <mergeCell ref="Q7:Q8"/>
    <mergeCell ref="R7:R8"/>
    <mergeCell ref="S7:S8"/>
    <mergeCell ref="U7:AD7"/>
    <mergeCell ref="C10:F10"/>
    <mergeCell ref="P7:P8"/>
    <mergeCell ref="K7:K8"/>
    <mergeCell ref="L7:L8"/>
    <mergeCell ref="M7:M8"/>
    <mergeCell ref="N7:N8"/>
    <mergeCell ref="O7:O8"/>
    <mergeCell ref="J7:J8"/>
    <mergeCell ref="F4:I4"/>
    <mergeCell ref="F5:I5"/>
    <mergeCell ref="C7:F8"/>
    <mergeCell ref="I7:I8"/>
    <mergeCell ref="G7:G8"/>
  </mergeCells>
  <hyperlinks>
    <hyperlink ref="AE2" location="Index!C127" display="Index" xr:uid="{A8D53696-29D3-41FF-8783-7F9A44FE9989}"/>
  </hyperlinks>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92D050"/>
    <pageSetUpPr fitToPage="1"/>
  </sheetPr>
  <dimension ref="A1:AR38"/>
  <sheetViews>
    <sheetView showGridLines="0" zoomScale="70" zoomScaleNormal="70" workbookViewId="0">
      <selection activeCell="I14" sqref="I14"/>
    </sheetView>
  </sheetViews>
  <sheetFormatPr defaultColWidth="0" defaultRowHeight="15.6" zeroHeight="1"/>
  <cols>
    <col min="1" max="1" width="2.33203125" style="1992" customWidth="1"/>
    <col min="2" max="2" width="7.88671875" style="1992" customWidth="1"/>
    <col min="3" max="3" width="4.44140625" style="1992" customWidth="1"/>
    <col min="4" max="5" width="26" style="1992" customWidth="1"/>
    <col min="6" max="6" width="25" style="1992" bestFit="1" customWidth="1"/>
    <col min="7" max="7" width="19.88671875" style="1993" bestFit="1" customWidth="1"/>
    <col min="8" max="8" width="17.88671875" style="1992" customWidth="1"/>
    <col min="9" max="9" width="21.109375" style="1992" customWidth="1"/>
    <col min="10" max="10" width="4.6640625" style="1992" customWidth="1"/>
    <col min="11" max="44" width="0" style="1992" hidden="1" customWidth="1"/>
    <col min="45" max="16384" width="9.109375" style="1992" hidden="1"/>
  </cols>
  <sheetData>
    <row r="1" spans="1:10">
      <c r="A1" s="730"/>
      <c r="B1" s="730"/>
      <c r="C1" s="730"/>
      <c r="D1" s="730"/>
      <c r="E1" s="730"/>
      <c r="F1" s="730"/>
      <c r="G1" s="2135"/>
      <c r="H1" s="730"/>
      <c r="I1" s="730"/>
      <c r="J1" s="730"/>
    </row>
    <row r="2" spans="1:10" ht="16.2" thickBot="1">
      <c r="A2" s="730"/>
      <c r="B2" s="700" t="s">
        <v>431</v>
      </c>
      <c r="C2" s="1057"/>
      <c r="D2" s="1057"/>
      <c r="E2" s="1057"/>
      <c r="F2" s="1057"/>
      <c r="G2" s="2161"/>
      <c r="H2" s="1057"/>
      <c r="I2" s="2204" t="s">
        <v>1</v>
      </c>
      <c r="J2" s="730"/>
    </row>
    <row r="3" spans="1:10" ht="16.2" thickBot="1">
      <c r="A3" s="730"/>
      <c r="B3" s="1057"/>
      <c r="C3" s="9096" t="s">
        <v>5092</v>
      </c>
      <c r="D3" s="9097"/>
      <c r="E3" s="9097"/>
      <c r="F3" s="9097"/>
      <c r="G3" s="9097"/>
      <c r="H3" s="9098"/>
      <c r="I3" s="1057"/>
      <c r="J3" s="730"/>
    </row>
    <row r="4" spans="1:10">
      <c r="A4" s="730"/>
      <c r="B4" s="1057"/>
      <c r="C4" s="9083" t="s">
        <v>723</v>
      </c>
      <c r="D4" s="9084"/>
      <c r="E4" s="8946" t="str">
        <f>CL!D4</f>
        <v>ABC Company</v>
      </c>
      <c r="F4" s="8000"/>
      <c r="G4" s="8000"/>
      <c r="H4" s="8947"/>
      <c r="I4" s="1057"/>
      <c r="J4" s="730"/>
    </row>
    <row r="5" spans="1:10" ht="16.2" thickBot="1">
      <c r="A5" s="730"/>
      <c r="B5" s="1057"/>
      <c r="C5" s="9083" t="s">
        <v>724</v>
      </c>
      <c r="D5" s="9084"/>
      <c r="E5" s="8375" t="str">
        <f>A!F5</f>
        <v>31 December 202x</v>
      </c>
      <c r="F5" s="8376"/>
      <c r="G5" s="8376"/>
      <c r="H5" s="8377"/>
      <c r="I5" s="1057"/>
      <c r="J5" s="730"/>
    </row>
    <row r="6" spans="1:10" ht="16.2" thickBot="1">
      <c r="A6" s="730"/>
      <c r="B6" s="1057"/>
      <c r="C6" s="1057"/>
      <c r="D6" s="1057"/>
      <c r="E6" s="1057"/>
      <c r="F6" s="1057"/>
      <c r="G6" s="2161"/>
      <c r="H6" s="1057"/>
      <c r="I6" s="1057"/>
      <c r="J6" s="730"/>
    </row>
    <row r="7" spans="1:10" s="1994" customFormat="1" ht="40.5" customHeight="1" thickBot="1">
      <c r="A7" s="732"/>
      <c r="B7" s="1058"/>
      <c r="C7" s="9088" t="s">
        <v>5160</v>
      </c>
      <c r="D7" s="8379"/>
      <c r="E7" s="8379"/>
      <c r="F7" s="8379"/>
      <c r="G7" s="4663" t="s">
        <v>5095</v>
      </c>
      <c r="H7" s="4663" t="s">
        <v>5161</v>
      </c>
      <c r="I7" s="1058"/>
      <c r="J7" s="732"/>
    </row>
    <row r="8" spans="1:10" s="1994" customFormat="1" ht="16.5" customHeight="1" thickBot="1">
      <c r="A8" s="732"/>
      <c r="B8" s="1058"/>
      <c r="C8" s="9101" t="s">
        <v>734</v>
      </c>
      <c r="D8" s="9102"/>
      <c r="E8" s="9102"/>
      <c r="F8" s="9102"/>
      <c r="G8" s="7835" t="s">
        <v>735</v>
      </c>
      <c r="H8" s="7836" t="s">
        <v>736</v>
      </c>
      <c r="I8" s="1058"/>
      <c r="J8" s="732"/>
    </row>
    <row r="9" spans="1:10" s="1995" customFormat="1" ht="13.2">
      <c r="A9" s="733"/>
      <c r="B9" s="1059"/>
      <c r="C9" s="7837"/>
      <c r="D9" s="2163"/>
      <c r="E9" s="2163"/>
      <c r="F9" s="2163"/>
      <c r="G9" s="7838"/>
      <c r="H9" s="7839"/>
      <c r="I9" s="1059"/>
      <c r="J9" s="733"/>
    </row>
    <row r="10" spans="1:10" s="1996" customFormat="1" ht="14.25" customHeight="1">
      <c r="A10" s="723"/>
      <c r="B10" s="978"/>
      <c r="C10" s="7739">
        <v>1</v>
      </c>
      <c r="D10" s="9099"/>
      <c r="E10" s="9099"/>
      <c r="F10" s="9100"/>
      <c r="G10" s="7838"/>
      <c r="H10" s="7840"/>
      <c r="I10" s="978"/>
      <c r="J10" s="723"/>
    </row>
    <row r="11" spans="1:10" s="1996" customFormat="1" ht="13.2">
      <c r="A11" s="723"/>
      <c r="B11" s="978"/>
      <c r="C11" s="7739">
        <f>C10+1</f>
        <v>2</v>
      </c>
      <c r="D11" s="9099"/>
      <c r="E11" s="9099"/>
      <c r="F11" s="9100"/>
      <c r="G11" s="7838"/>
      <c r="H11" s="7840"/>
      <c r="I11" s="978"/>
      <c r="J11" s="723"/>
    </row>
    <row r="12" spans="1:10" s="1996" customFormat="1" ht="13.2">
      <c r="A12" s="723"/>
      <c r="B12" s="978"/>
      <c r="C12" s="7739">
        <f t="shared" ref="C12:C17" si="0">C11+1</f>
        <v>3</v>
      </c>
      <c r="D12" s="9099"/>
      <c r="E12" s="9099"/>
      <c r="F12" s="9100"/>
      <c r="G12" s="7838"/>
      <c r="H12" s="7840"/>
      <c r="I12" s="978"/>
      <c r="J12" s="723"/>
    </row>
    <row r="13" spans="1:10" s="1996" customFormat="1" ht="13.2">
      <c r="A13" s="723"/>
      <c r="B13" s="978"/>
      <c r="C13" s="7739">
        <f t="shared" si="0"/>
        <v>4</v>
      </c>
      <c r="D13" s="9099"/>
      <c r="E13" s="9099"/>
      <c r="F13" s="9100"/>
      <c r="G13" s="7838"/>
      <c r="H13" s="7840"/>
      <c r="I13" s="978"/>
      <c r="J13" s="723"/>
    </row>
    <row r="14" spans="1:10" s="1996" customFormat="1" ht="13.2">
      <c r="A14" s="723"/>
      <c r="B14" s="978"/>
      <c r="C14" s="7739">
        <f t="shared" si="0"/>
        <v>5</v>
      </c>
      <c r="D14" s="9099"/>
      <c r="E14" s="9099"/>
      <c r="F14" s="9100"/>
      <c r="G14" s="7838"/>
      <c r="H14" s="7840"/>
      <c r="I14" s="978"/>
      <c r="J14" s="723"/>
    </row>
    <row r="15" spans="1:10" s="1996" customFormat="1" ht="13.2">
      <c r="A15" s="723"/>
      <c r="B15" s="978"/>
      <c r="C15" s="7739">
        <f t="shared" si="0"/>
        <v>6</v>
      </c>
      <c r="D15" s="9099"/>
      <c r="E15" s="9099"/>
      <c r="F15" s="9100"/>
      <c r="G15" s="7838"/>
      <c r="H15" s="7840"/>
      <c r="I15" s="978"/>
      <c r="J15" s="723"/>
    </row>
    <row r="16" spans="1:10" s="1996" customFormat="1" ht="13.2">
      <c r="A16" s="723"/>
      <c r="B16" s="978"/>
      <c r="C16" s="7739">
        <f t="shared" si="0"/>
        <v>7</v>
      </c>
      <c r="D16" s="9099"/>
      <c r="E16" s="9099"/>
      <c r="F16" s="9100"/>
      <c r="G16" s="7838"/>
      <c r="H16" s="7840"/>
      <c r="I16" s="978"/>
      <c r="J16" s="723"/>
    </row>
    <row r="17" spans="1:10" s="1996" customFormat="1" ht="13.2">
      <c r="A17" s="723"/>
      <c r="B17" s="978"/>
      <c r="C17" s="7739">
        <f t="shared" si="0"/>
        <v>8</v>
      </c>
      <c r="D17" s="9099"/>
      <c r="E17" s="9099"/>
      <c r="F17" s="9100"/>
      <c r="G17" s="7838"/>
      <c r="H17" s="7840"/>
      <c r="I17" s="978"/>
      <c r="J17" s="723"/>
    </row>
    <row r="18" spans="1:10" s="1996" customFormat="1" ht="13.8" thickBot="1">
      <c r="A18" s="723"/>
      <c r="B18" s="978"/>
      <c r="C18" s="7740"/>
      <c r="D18" s="7841"/>
      <c r="E18" s="7841"/>
      <c r="F18" s="7841"/>
      <c r="G18" s="7842"/>
      <c r="H18" s="2616"/>
      <c r="I18" s="978"/>
      <c r="J18" s="723"/>
    </row>
    <row r="19" spans="1:10" s="1996" customFormat="1" ht="13.2">
      <c r="A19" s="723"/>
      <c r="B19" s="978"/>
      <c r="C19" s="978"/>
      <c r="D19" s="978"/>
      <c r="E19" s="978"/>
      <c r="F19" s="978"/>
      <c r="G19" s="1157"/>
      <c r="H19" s="978"/>
      <c r="I19" s="978"/>
      <c r="J19" s="723"/>
    </row>
    <row r="20" spans="1:10" s="1996" customFormat="1" ht="13.2">
      <c r="A20" s="723"/>
      <c r="B20" s="978"/>
      <c r="C20" s="978" t="s">
        <v>5162</v>
      </c>
      <c r="D20" s="978"/>
      <c r="E20" s="978"/>
      <c r="F20" s="978"/>
      <c r="G20" s="1157"/>
      <c r="H20" s="978"/>
      <c r="I20" s="978"/>
      <c r="J20" s="723"/>
    </row>
    <row r="21" spans="1:10" s="1996" customFormat="1" ht="13.2">
      <c r="A21" s="723"/>
      <c r="B21" s="978"/>
      <c r="C21" s="978"/>
      <c r="D21" s="2164" t="s">
        <v>5163</v>
      </c>
      <c r="E21" s="978"/>
      <c r="F21" s="978"/>
      <c r="G21" s="1157"/>
      <c r="H21" s="978"/>
      <c r="I21" s="978"/>
      <c r="J21" s="723"/>
    </row>
    <row r="22" spans="1:10" s="1996" customFormat="1" ht="13.8">
      <c r="A22" s="723"/>
      <c r="B22" s="978"/>
      <c r="C22" s="978"/>
      <c r="D22" s="2164" t="s">
        <v>5164</v>
      </c>
      <c r="E22" s="978"/>
      <c r="F22" s="978"/>
      <c r="G22" s="1157"/>
      <c r="H22" s="978"/>
      <c r="I22" s="2159"/>
      <c r="J22" s="723"/>
    </row>
    <row r="23" spans="1:10" s="1996" customFormat="1" ht="13.2">
      <c r="A23" s="723"/>
      <c r="B23" s="978"/>
      <c r="C23" s="978"/>
      <c r="D23" s="978"/>
      <c r="E23" s="978"/>
      <c r="F23" s="978"/>
      <c r="G23" s="1157"/>
      <c r="H23" s="978"/>
      <c r="I23" s="978"/>
      <c r="J23" s="723"/>
    </row>
    <row r="24" spans="1:10" s="1996" customFormat="1" ht="13.2">
      <c r="A24" s="723"/>
      <c r="B24" s="978"/>
      <c r="C24" s="978"/>
      <c r="D24" s="978"/>
      <c r="E24" s="978"/>
      <c r="F24" s="978"/>
      <c r="G24" s="1157"/>
      <c r="H24" s="978"/>
      <c r="I24" s="978"/>
      <c r="J24" s="723"/>
    </row>
    <row r="25" spans="1:10" s="1996" customFormat="1" ht="13.2">
      <c r="A25" s="723"/>
      <c r="B25" s="723"/>
      <c r="C25" s="723"/>
      <c r="D25" s="723"/>
      <c r="E25" s="723"/>
      <c r="F25" s="723"/>
      <c r="G25" s="739"/>
      <c r="H25" s="723"/>
      <c r="I25" s="723"/>
      <c r="J25" s="723"/>
    </row>
    <row r="26" spans="1:10" s="1996" customFormat="1" ht="13.2" hidden="1">
      <c r="A26" s="978"/>
      <c r="B26" s="978"/>
      <c r="C26" s="978"/>
      <c r="D26" s="978"/>
      <c r="E26" s="978"/>
      <c r="F26" s="978"/>
      <c r="G26" s="1157"/>
      <c r="H26" s="978"/>
      <c r="I26" s="978"/>
      <c r="J26" s="978"/>
    </row>
    <row r="27" spans="1:10" s="1996" customFormat="1" ht="13.2" hidden="1">
      <c r="A27" s="978"/>
      <c r="B27" s="978"/>
      <c r="C27" s="978"/>
      <c r="D27" s="978"/>
      <c r="E27" s="978"/>
      <c r="F27" s="978"/>
      <c r="G27" s="1157"/>
      <c r="H27" s="978"/>
      <c r="I27" s="978"/>
      <c r="J27" s="978"/>
    </row>
    <row r="28" spans="1:10" s="1996" customFormat="1" ht="13.2" hidden="1">
      <c r="A28" s="978"/>
      <c r="B28" s="978"/>
      <c r="C28" s="978"/>
      <c r="D28" s="978"/>
      <c r="E28" s="978"/>
      <c r="F28" s="978"/>
      <c r="G28" s="1157"/>
      <c r="H28" s="978"/>
      <c r="I28" s="978"/>
      <c r="J28" s="978"/>
    </row>
    <row r="29" spans="1:10" s="1996" customFormat="1" ht="13.2" hidden="1">
      <c r="A29" s="978"/>
      <c r="B29" s="978"/>
      <c r="C29" s="978"/>
      <c r="D29" s="978"/>
      <c r="E29" s="978"/>
      <c r="F29" s="978"/>
      <c r="G29" s="1157"/>
      <c r="H29" s="978"/>
      <c r="I29" s="978"/>
      <c r="J29" s="978"/>
    </row>
    <row r="30" spans="1:10" s="1996" customFormat="1" ht="13.2" hidden="1">
      <c r="A30" s="978"/>
      <c r="B30" s="978"/>
      <c r="C30" s="978"/>
      <c r="D30" s="978"/>
      <c r="E30" s="978"/>
      <c r="F30" s="978"/>
      <c r="G30" s="1157"/>
      <c r="H30" s="978"/>
      <c r="I30" s="978"/>
      <c r="J30" s="978"/>
    </row>
    <row r="31" spans="1:10" s="1996" customFormat="1" ht="13.2" hidden="1">
      <c r="A31" s="978"/>
      <c r="B31" s="978"/>
      <c r="C31" s="978"/>
      <c r="D31" s="978"/>
      <c r="E31" s="978"/>
      <c r="F31" s="978"/>
      <c r="G31" s="1157"/>
      <c r="H31" s="978"/>
      <c r="I31" s="978"/>
      <c r="J31" s="978"/>
    </row>
    <row r="32" spans="1:10" hidden="1">
      <c r="A32" s="1057"/>
      <c r="B32" s="1057"/>
      <c r="C32" s="1057"/>
      <c r="D32" s="1057"/>
      <c r="E32" s="1057"/>
      <c r="F32" s="1057"/>
      <c r="G32" s="2161"/>
      <c r="H32" s="1057"/>
      <c r="I32" s="1057"/>
      <c r="J32" s="1057"/>
    </row>
    <row r="33" spans="1:10" hidden="1">
      <c r="A33" s="1057"/>
      <c r="B33" s="1057"/>
      <c r="C33" s="1057"/>
      <c r="D33" s="1057"/>
      <c r="E33" s="1057"/>
      <c r="F33" s="1057"/>
      <c r="G33" s="2161"/>
      <c r="H33" s="1057"/>
      <c r="I33" s="1057"/>
      <c r="J33" s="1057"/>
    </row>
    <row r="34" spans="1:10" hidden="1">
      <c r="A34" s="1057"/>
      <c r="B34" s="1057"/>
      <c r="C34" s="1057"/>
      <c r="D34" s="1057"/>
      <c r="E34" s="1057"/>
      <c r="F34" s="1057"/>
      <c r="G34" s="2161"/>
      <c r="H34" s="1057"/>
      <c r="I34" s="1057"/>
      <c r="J34" s="1057"/>
    </row>
    <row r="35" spans="1:10" hidden="1">
      <c r="A35" s="1057"/>
      <c r="B35" s="1057"/>
      <c r="C35" s="1057"/>
      <c r="D35" s="1057"/>
      <c r="E35" s="1057"/>
      <c r="F35" s="1057"/>
      <c r="G35" s="2161"/>
      <c r="H35" s="1057"/>
      <c r="I35" s="1057"/>
      <c r="J35" s="1057"/>
    </row>
    <row r="36" spans="1:10" hidden="1">
      <c r="A36" s="1057"/>
      <c r="B36" s="1057"/>
      <c r="C36" s="1057"/>
      <c r="D36" s="1057"/>
      <c r="E36" s="1057"/>
      <c r="F36" s="1057"/>
      <c r="G36" s="2161"/>
      <c r="H36" s="1057"/>
      <c r="I36" s="1057"/>
      <c r="J36" s="1057"/>
    </row>
    <row r="37" spans="1:10" hidden="1">
      <c r="A37" s="1057"/>
      <c r="B37" s="1057"/>
      <c r="C37" s="1057"/>
      <c r="D37" s="1057"/>
      <c r="E37" s="1057"/>
      <c r="F37" s="1057"/>
      <c r="G37" s="2161"/>
      <c r="H37" s="1057"/>
      <c r="I37" s="1057"/>
      <c r="J37" s="1057"/>
    </row>
    <row r="38" spans="1:10" hidden="1">
      <c r="A38" s="1057"/>
      <c r="B38" s="1057"/>
      <c r="C38" s="1057"/>
      <c r="D38" s="1057"/>
      <c r="E38" s="1057"/>
      <c r="F38" s="1057"/>
      <c r="G38" s="2161"/>
      <c r="H38" s="1057"/>
      <c r="I38" s="1057"/>
      <c r="J38" s="1057"/>
    </row>
  </sheetData>
  <sheetProtection formatCells="0" formatColumns="0" formatRows="0"/>
  <mergeCells count="15">
    <mergeCell ref="C3:H3"/>
    <mergeCell ref="D17:F17"/>
    <mergeCell ref="C4:D4"/>
    <mergeCell ref="C5:D5"/>
    <mergeCell ref="C7:F7"/>
    <mergeCell ref="C8:F8"/>
    <mergeCell ref="D10:F10"/>
    <mergeCell ref="D11:F11"/>
    <mergeCell ref="D12:F12"/>
    <mergeCell ref="D13:F13"/>
    <mergeCell ref="D14:F14"/>
    <mergeCell ref="D15:F15"/>
    <mergeCell ref="D16:F16"/>
    <mergeCell ref="E5:H5"/>
    <mergeCell ref="E4:H4"/>
  </mergeCells>
  <hyperlinks>
    <hyperlink ref="I2" location="Index!C127" display="Index" xr:uid="{8BB5935E-19ED-406A-B90A-39C6EE10BD2A}"/>
  </hyperlinks>
  <pageMargins left="0.70866141732283472" right="0.70866141732283472" top="0.74803149606299213" bottom="0.74803149606299213" header="0.31496062992125984" footer="0.31496062992125984"/>
  <pageSetup paperSize="9" orientation="landscape" r:id="rId1"/>
  <colBreaks count="1" manualBreakCount="1">
    <brk id="9"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0000"/>
    <pageSetUpPr fitToPage="1"/>
  </sheetPr>
  <dimension ref="A1:J117"/>
  <sheetViews>
    <sheetView workbookViewId="0"/>
  </sheetViews>
  <sheetFormatPr defaultColWidth="0" defaultRowHeight="15.6" zeroHeight="1"/>
  <cols>
    <col min="1" max="1" width="3" style="906" customWidth="1"/>
    <col min="2" max="2" width="3.33203125" style="906" customWidth="1"/>
    <col min="3" max="3" width="25.6640625" style="906" customWidth="1"/>
    <col min="4" max="4" width="21.33203125" style="906" customWidth="1"/>
    <col min="5" max="5" width="23.5546875" style="906" customWidth="1"/>
    <col min="6" max="6" width="4.33203125" style="1184" customWidth="1"/>
    <col min="7" max="7" width="46.88671875" style="1184" bestFit="1" customWidth="1"/>
    <col min="8" max="8" width="17.6640625" style="1184" customWidth="1"/>
    <col min="9" max="9" width="27.6640625" style="1184" customWidth="1"/>
    <col min="10" max="10" width="9.109375" style="1185" customWidth="1"/>
    <col min="11" max="16384" width="9.109375" style="906" hidden="1"/>
  </cols>
  <sheetData>
    <row r="1" spans="1:10">
      <c r="A1" s="164"/>
      <c r="B1" s="164"/>
      <c r="C1" s="164"/>
      <c r="D1" s="164"/>
      <c r="E1" s="164"/>
      <c r="F1" s="164"/>
      <c r="G1" s="164"/>
      <c r="H1" s="164"/>
      <c r="I1" s="164"/>
      <c r="J1" s="164"/>
    </row>
    <row r="2" spans="1:10" ht="16.2" thickBot="1">
      <c r="A2" s="164"/>
      <c r="B2" s="119"/>
      <c r="C2" s="119"/>
      <c r="D2" s="119"/>
      <c r="E2" s="119"/>
      <c r="F2" s="1189"/>
      <c r="G2" s="1189"/>
      <c r="H2" s="1189"/>
      <c r="I2" s="39"/>
      <c r="J2" s="164"/>
    </row>
    <row r="3" spans="1:10" ht="16.2" thickBot="1">
      <c r="A3" s="164"/>
      <c r="B3" s="119"/>
      <c r="C3" s="9103" t="s">
        <v>5165</v>
      </c>
      <c r="D3" s="8812"/>
      <c r="E3" s="8812"/>
      <c r="F3" s="8812"/>
      <c r="G3" s="9104"/>
      <c r="H3" s="1255"/>
      <c r="J3" s="164"/>
    </row>
    <row r="4" spans="1:10">
      <c r="A4" s="164"/>
      <c r="B4" s="119"/>
      <c r="C4" s="9105" t="s">
        <v>723</v>
      </c>
      <c r="D4" s="9106"/>
      <c r="E4" s="7843"/>
      <c r="F4" s="2535"/>
      <c r="G4" s="7844"/>
      <c r="J4" s="164"/>
    </row>
    <row r="5" spans="1:10" ht="16.2" thickBot="1">
      <c r="A5" s="164"/>
      <c r="B5" s="119"/>
      <c r="C5" s="8792" t="s">
        <v>724</v>
      </c>
      <c r="D5" s="8793"/>
      <c r="E5" s="4446" t="str">
        <f>U!D5</f>
        <v>31 December 202x</v>
      </c>
      <c r="F5" s="4530"/>
      <c r="G5" s="4531"/>
      <c r="J5" s="164"/>
    </row>
    <row r="6" spans="1:10">
      <c r="A6" s="164"/>
      <c r="B6" s="119"/>
      <c r="J6" s="164"/>
    </row>
    <row r="7" spans="1:10" ht="16.2" thickBot="1">
      <c r="A7" s="164"/>
      <c r="B7" s="119"/>
      <c r="C7" s="9107" t="s">
        <v>5166</v>
      </c>
      <c r="D7" s="9108"/>
      <c r="E7" s="9108"/>
      <c r="G7" s="9107" t="s">
        <v>5167</v>
      </c>
      <c r="H7" s="9108"/>
      <c r="I7" s="9108"/>
      <c r="J7" s="164"/>
    </row>
    <row r="8" spans="1:10" ht="54.75" customHeight="1" thickBot="1">
      <c r="A8" s="164"/>
      <c r="B8" s="119"/>
      <c r="C8" s="7845" t="s">
        <v>520</v>
      </c>
      <c r="D8" s="7846" t="s">
        <v>451</v>
      </c>
      <c r="E8" s="7847" t="s">
        <v>3838</v>
      </c>
      <c r="F8" s="1187"/>
      <c r="G8" s="7845" t="s">
        <v>520</v>
      </c>
      <c r="H8" s="7846" t="s">
        <v>451</v>
      </c>
      <c r="I8" s="7847" t="s">
        <v>3838</v>
      </c>
      <c r="J8" s="164"/>
    </row>
    <row r="9" spans="1:10" s="1115" customFormat="1">
      <c r="A9" s="164"/>
      <c r="B9" s="248"/>
      <c r="C9" s="1293" t="s">
        <v>5168</v>
      </c>
      <c r="D9" s="1297">
        <v>0</v>
      </c>
      <c r="E9" s="1293"/>
      <c r="F9" s="1186"/>
      <c r="G9" s="1293" t="s">
        <v>924</v>
      </c>
      <c r="H9" s="1303">
        <v>0</v>
      </c>
      <c r="I9" s="1303"/>
      <c r="J9" s="164"/>
    </row>
    <row r="10" spans="1:10" s="1115" customFormat="1">
      <c r="A10" s="164"/>
      <c r="B10" s="248"/>
      <c r="C10" s="1293" t="s">
        <v>5169</v>
      </c>
      <c r="D10" s="2790">
        <f>D14</f>
        <v>0</v>
      </c>
      <c r="E10" s="1293"/>
      <c r="F10" s="1186"/>
      <c r="G10" s="1293" t="s">
        <v>925</v>
      </c>
      <c r="H10" s="1300">
        <v>0</v>
      </c>
      <c r="I10" s="1302">
        <f>CO!D9-H10-H9</f>
        <v>0</v>
      </c>
      <c r="J10" s="164"/>
    </row>
    <row r="11" spans="1:10" ht="16.2" thickBot="1">
      <c r="A11" s="164"/>
      <c r="B11" s="119"/>
      <c r="C11" s="1293" t="s">
        <v>5170</v>
      </c>
      <c r="D11" s="1296">
        <f>D9-D10</f>
        <v>0</v>
      </c>
      <c r="E11" s="1295">
        <f>IF(D11&gt;0,"CREDIT",IF(D11=0,0,"DEBIT"))</f>
        <v>0</v>
      </c>
      <c r="F11" s="1186"/>
      <c r="G11" s="1293"/>
      <c r="H11" s="1293"/>
      <c r="I11" s="1303"/>
      <c r="J11" s="164"/>
    </row>
    <row r="12" spans="1:10" ht="16.2" thickTop="1">
      <c r="A12" s="164"/>
      <c r="B12" s="119"/>
      <c r="C12" s="1293"/>
      <c r="D12" s="1301"/>
      <c r="E12" s="1293"/>
      <c r="F12" s="1186"/>
      <c r="G12" s="1300"/>
      <c r="H12" s="1300"/>
      <c r="I12" s="1303"/>
      <c r="J12" s="164"/>
    </row>
    <row r="13" spans="1:10">
      <c r="A13" s="164"/>
      <c r="B13" s="119"/>
      <c r="C13" s="1293"/>
      <c r="D13" s="1293"/>
      <c r="E13" s="1293"/>
      <c r="F13" s="1186"/>
      <c r="G13" s="1293"/>
      <c r="H13" s="1293"/>
      <c r="I13" s="1303"/>
      <c r="J13" s="164"/>
    </row>
    <row r="14" spans="1:10">
      <c r="A14" s="164"/>
      <c r="B14" s="119"/>
      <c r="C14" s="1293" t="s">
        <v>5169</v>
      </c>
      <c r="D14" s="1297"/>
      <c r="E14" s="1293"/>
      <c r="F14" s="1186"/>
      <c r="G14" s="1293" t="s">
        <v>924</v>
      </c>
      <c r="H14" s="1303">
        <v>0</v>
      </c>
      <c r="I14" s="1303"/>
      <c r="J14" s="164"/>
    </row>
    <row r="15" spans="1:10">
      <c r="A15" s="164"/>
      <c r="B15" s="119"/>
      <c r="C15" s="1293" t="s">
        <v>5171</v>
      </c>
      <c r="D15" s="2790">
        <f>D19</f>
        <v>0</v>
      </c>
      <c r="E15" s="1293"/>
      <c r="F15" s="1186"/>
      <c r="G15" s="1293" t="s">
        <v>925</v>
      </c>
      <c r="H15" s="1300">
        <v>0</v>
      </c>
      <c r="I15" s="1302">
        <f>CO!D14-H15-H14</f>
        <v>0</v>
      </c>
      <c r="J15" s="164"/>
    </row>
    <row r="16" spans="1:10" ht="16.2" thickBot="1">
      <c r="A16" s="164"/>
      <c r="B16" s="119"/>
      <c r="C16" s="1293" t="s">
        <v>5170</v>
      </c>
      <c r="D16" s="1296">
        <f>D14-D15</f>
        <v>0</v>
      </c>
      <c r="E16" s="1295">
        <f>IF(D16&gt;0,"CREDIT",IF(D16=0,0,"DEBIT"))</f>
        <v>0</v>
      </c>
      <c r="F16" s="1186"/>
      <c r="G16" s="1293"/>
      <c r="H16" s="1293"/>
      <c r="I16" s="1303"/>
      <c r="J16" s="164"/>
    </row>
    <row r="17" spans="1:10" ht="16.2" thickTop="1">
      <c r="A17" s="164"/>
      <c r="B17" s="119"/>
      <c r="C17" s="1293"/>
      <c r="D17" s="1301"/>
      <c r="E17" s="1293"/>
      <c r="F17" s="1186"/>
      <c r="G17" s="1300"/>
      <c r="H17" s="1300"/>
      <c r="I17" s="1303"/>
      <c r="J17" s="164"/>
    </row>
    <row r="18" spans="1:10">
      <c r="A18" s="164"/>
      <c r="B18" s="119"/>
      <c r="C18" s="1293"/>
      <c r="D18" s="1293"/>
      <c r="E18" s="1293"/>
      <c r="F18" s="1186"/>
      <c r="G18" s="1293"/>
      <c r="H18" s="1293"/>
      <c r="I18" s="1303"/>
      <c r="J18" s="164"/>
    </row>
    <row r="19" spans="1:10">
      <c r="A19" s="164"/>
      <c r="B19" s="119"/>
      <c r="C19" s="1293" t="s">
        <v>5171</v>
      </c>
      <c r="D19" s="1297"/>
      <c r="E19" s="1293"/>
      <c r="F19" s="1186"/>
      <c r="G19" s="1293" t="s">
        <v>924</v>
      </c>
      <c r="H19" s="1303">
        <v>0</v>
      </c>
      <c r="I19" s="1303"/>
      <c r="J19" s="164"/>
    </row>
    <row r="20" spans="1:10">
      <c r="A20" s="164"/>
      <c r="B20" s="119"/>
      <c r="C20" s="1293" t="s">
        <v>5172</v>
      </c>
      <c r="D20" s="2790">
        <f>D24</f>
        <v>0</v>
      </c>
      <c r="E20" s="1293"/>
      <c r="F20" s="1186"/>
      <c r="G20" s="1293" t="s">
        <v>925</v>
      </c>
      <c r="H20" s="1300">
        <v>0</v>
      </c>
      <c r="I20" s="1302">
        <f>CO!D19-H20-H19</f>
        <v>0</v>
      </c>
      <c r="J20" s="164"/>
    </row>
    <row r="21" spans="1:10" ht="16.2" thickBot="1">
      <c r="A21" s="164"/>
      <c r="B21" s="119"/>
      <c r="C21" s="1293" t="s">
        <v>5170</v>
      </c>
      <c r="D21" s="1296">
        <f>D19-D20</f>
        <v>0</v>
      </c>
      <c r="E21" s="1295">
        <f>IF(D21&gt;0,"CREDIT",IF(D21=0,0,"DEBIT"))</f>
        <v>0</v>
      </c>
      <c r="F21" s="1186"/>
      <c r="G21" s="1293"/>
      <c r="H21" s="1293"/>
      <c r="I21" s="1303"/>
      <c r="J21" s="164"/>
    </row>
    <row r="22" spans="1:10" ht="16.2" thickTop="1">
      <c r="A22" s="164"/>
      <c r="B22" s="119"/>
      <c r="C22" s="1293"/>
      <c r="D22" s="1301"/>
      <c r="E22" s="1293"/>
      <c r="F22" s="1186"/>
      <c r="G22" s="1300"/>
      <c r="H22" s="1300"/>
      <c r="I22" s="1303"/>
      <c r="J22" s="164"/>
    </row>
    <row r="23" spans="1:10">
      <c r="A23" s="164"/>
      <c r="B23" s="119"/>
      <c r="C23" s="1293"/>
      <c r="D23" s="1293"/>
      <c r="E23" s="1293"/>
      <c r="F23" s="1186"/>
      <c r="G23" s="1293"/>
      <c r="H23" s="1293"/>
      <c r="I23" s="1303"/>
      <c r="J23" s="164"/>
    </row>
    <row r="24" spans="1:10">
      <c r="A24" s="164"/>
      <c r="B24" s="119"/>
      <c r="C24" s="1293" t="s">
        <v>5172</v>
      </c>
      <c r="D24" s="1297"/>
      <c r="E24" s="1293"/>
      <c r="F24" s="1186"/>
      <c r="G24" s="1293" t="s">
        <v>924</v>
      </c>
      <c r="H24" s="1303">
        <v>0</v>
      </c>
      <c r="I24" s="1303"/>
      <c r="J24" s="164"/>
    </row>
    <row r="25" spans="1:10">
      <c r="A25" s="164"/>
      <c r="B25" s="119"/>
      <c r="C25" s="1293" t="s">
        <v>5173</v>
      </c>
      <c r="D25" s="2790">
        <f>D29</f>
        <v>0</v>
      </c>
      <c r="E25" s="1293"/>
      <c r="F25" s="1186"/>
      <c r="G25" s="1293" t="s">
        <v>925</v>
      </c>
      <c r="H25" s="1300">
        <v>0</v>
      </c>
      <c r="I25" s="1302">
        <f>CO!D24-H25-H24</f>
        <v>0</v>
      </c>
      <c r="J25" s="164"/>
    </row>
    <row r="26" spans="1:10" ht="16.2" thickBot="1">
      <c r="A26" s="164"/>
      <c r="B26" s="119"/>
      <c r="C26" s="1293" t="s">
        <v>5170</v>
      </c>
      <c r="D26" s="1296">
        <f>D24-D25</f>
        <v>0</v>
      </c>
      <c r="E26" s="1295">
        <f>IF(D26&gt;0,"CREDIT",IF(D26=0,0,"DEBIT"))</f>
        <v>0</v>
      </c>
      <c r="F26" s="1186"/>
      <c r="G26" s="1293"/>
      <c r="H26" s="1293"/>
      <c r="I26" s="1303"/>
      <c r="J26" s="164"/>
    </row>
    <row r="27" spans="1:10" ht="16.2" thickTop="1">
      <c r="A27" s="164"/>
      <c r="B27" s="119"/>
      <c r="C27" s="1293"/>
      <c r="D27" s="1301"/>
      <c r="E27" s="1293"/>
      <c r="F27" s="1186"/>
      <c r="G27" s="1300"/>
      <c r="H27" s="1300"/>
      <c r="I27" s="1303"/>
      <c r="J27" s="164"/>
    </row>
    <row r="28" spans="1:10">
      <c r="A28" s="164"/>
      <c r="B28" s="119"/>
      <c r="C28" s="1293"/>
      <c r="D28" s="1293"/>
      <c r="E28" s="1293"/>
      <c r="F28" s="1186"/>
      <c r="G28" s="1293"/>
      <c r="H28" s="1293"/>
      <c r="I28" s="1303"/>
      <c r="J28" s="164"/>
    </row>
    <row r="29" spans="1:10">
      <c r="A29" s="164"/>
      <c r="B29" s="119"/>
      <c r="C29" s="1293" t="s">
        <v>5173</v>
      </c>
      <c r="D29" s="1297"/>
      <c r="E29" s="1293"/>
      <c r="F29" s="1186"/>
      <c r="G29" s="1293" t="s">
        <v>924</v>
      </c>
      <c r="H29" s="1303">
        <v>0</v>
      </c>
      <c r="I29" s="1303"/>
      <c r="J29" s="164"/>
    </row>
    <row r="30" spans="1:10">
      <c r="A30" s="164"/>
      <c r="B30" s="119"/>
      <c r="C30" s="1293" t="s">
        <v>5174</v>
      </c>
      <c r="D30" s="2790">
        <f>D34</f>
        <v>0</v>
      </c>
      <c r="E30" s="1293"/>
      <c r="F30" s="1186"/>
      <c r="G30" s="1293" t="s">
        <v>925</v>
      </c>
      <c r="H30" s="1300">
        <v>0</v>
      </c>
      <c r="I30" s="1302">
        <f>CO!D29-H30-H29</f>
        <v>0</v>
      </c>
      <c r="J30" s="164"/>
    </row>
    <row r="31" spans="1:10" ht="16.2" thickBot="1">
      <c r="A31" s="164"/>
      <c r="B31" s="119"/>
      <c r="C31" s="1293" t="s">
        <v>5170</v>
      </c>
      <c r="D31" s="1296">
        <f>D29-D30</f>
        <v>0</v>
      </c>
      <c r="E31" s="1300">
        <f>IF(D31&gt;0,"CREDIT",IF(D31=0,0,"DEBIT"))</f>
        <v>0</v>
      </c>
      <c r="F31" s="1186"/>
      <c r="G31" s="1293"/>
      <c r="H31" s="1293"/>
      <c r="I31" s="1303"/>
      <c r="J31" s="164"/>
    </row>
    <row r="32" spans="1:10" ht="16.2" thickTop="1">
      <c r="A32" s="164"/>
      <c r="B32" s="119"/>
      <c r="C32" s="1293"/>
      <c r="D32" s="1293"/>
      <c r="E32" s="1293"/>
      <c r="F32" s="1186"/>
      <c r="G32" s="1300"/>
      <c r="H32" s="1300"/>
      <c r="I32" s="1303"/>
      <c r="J32" s="164"/>
    </row>
    <row r="33" spans="1:10">
      <c r="A33" s="164"/>
      <c r="B33" s="119"/>
      <c r="C33" s="1293"/>
      <c r="D33" s="1293"/>
      <c r="E33" s="1293"/>
      <c r="F33" s="1186"/>
      <c r="G33" s="1293"/>
      <c r="H33" s="1293"/>
      <c r="I33" s="1303"/>
      <c r="J33" s="164"/>
    </row>
    <row r="34" spans="1:10">
      <c r="A34" s="164"/>
      <c r="B34" s="119"/>
      <c r="C34" s="1293" t="s">
        <v>5174</v>
      </c>
      <c r="D34" s="1297"/>
      <c r="E34" s="1293"/>
      <c r="F34" s="1186"/>
      <c r="G34" s="1293" t="s">
        <v>924</v>
      </c>
      <c r="H34" s="1303">
        <v>0</v>
      </c>
      <c r="I34" s="1303"/>
      <c r="J34" s="164"/>
    </row>
    <row r="35" spans="1:10">
      <c r="A35" s="164"/>
      <c r="B35" s="119"/>
      <c r="C35" s="1293" t="s">
        <v>5175</v>
      </c>
      <c r="D35" s="2790">
        <f>D39</f>
        <v>0</v>
      </c>
      <c r="E35" s="1293"/>
      <c r="F35" s="1186"/>
      <c r="G35" s="1293" t="s">
        <v>925</v>
      </c>
      <c r="H35" s="1300">
        <v>0</v>
      </c>
      <c r="I35" s="1302">
        <f>CO!D34-H35-H34</f>
        <v>0</v>
      </c>
      <c r="J35" s="164"/>
    </row>
    <row r="36" spans="1:10" ht="16.2" thickBot="1">
      <c r="A36" s="164"/>
      <c r="B36" s="119"/>
      <c r="C36" s="1293" t="s">
        <v>5170</v>
      </c>
      <c r="D36" s="1299">
        <f>D34-D35</f>
        <v>0</v>
      </c>
      <c r="E36" s="1295">
        <f>IF(D36&gt;0,"CREDIT",IF(D36=0,0,"DEBIT"))</f>
        <v>0</v>
      </c>
      <c r="F36" s="1186"/>
      <c r="G36" s="1293"/>
      <c r="H36" s="1293"/>
      <c r="I36" s="1303"/>
      <c r="J36" s="164"/>
    </row>
    <row r="37" spans="1:10" ht="16.2" thickTop="1">
      <c r="A37" s="164"/>
      <c r="B37" s="119"/>
      <c r="C37" s="1293"/>
      <c r="D37" s="1298"/>
      <c r="E37" s="1293"/>
      <c r="F37" s="1186"/>
      <c r="G37" s="1300"/>
      <c r="H37" s="1300"/>
      <c r="I37" s="1303"/>
      <c r="J37" s="164"/>
    </row>
    <row r="38" spans="1:10">
      <c r="A38" s="164"/>
      <c r="B38" s="119"/>
      <c r="C38" s="1293"/>
      <c r="D38" s="1298"/>
      <c r="E38" s="1293"/>
      <c r="F38" s="1186"/>
      <c r="G38" s="1293"/>
      <c r="H38" s="1293"/>
      <c r="I38" s="1303"/>
      <c r="J38" s="164"/>
    </row>
    <row r="39" spans="1:10">
      <c r="A39" s="164"/>
      <c r="B39" s="119"/>
      <c r="C39" s="1293" t="s">
        <v>5175</v>
      </c>
      <c r="D39" s="1297"/>
      <c r="E39" s="1293"/>
      <c r="F39" s="1186"/>
      <c r="G39" s="1293" t="s">
        <v>924</v>
      </c>
      <c r="H39" s="1303">
        <v>0</v>
      </c>
      <c r="I39" s="1303"/>
      <c r="J39" s="164"/>
    </row>
    <row r="40" spans="1:10">
      <c r="A40" s="164"/>
      <c r="B40" s="119"/>
      <c r="C40" s="1293" t="s">
        <v>5176</v>
      </c>
      <c r="D40" s="2790">
        <f>D44</f>
        <v>0</v>
      </c>
      <c r="E40" s="1293"/>
      <c r="F40" s="1186"/>
      <c r="G40" s="1293" t="s">
        <v>925</v>
      </c>
      <c r="H40" s="1300">
        <v>0</v>
      </c>
      <c r="I40" s="1302">
        <f>CO!D39-H40-H39</f>
        <v>0</v>
      </c>
      <c r="J40" s="164"/>
    </row>
    <row r="41" spans="1:10" ht="16.2" thickBot="1">
      <c r="A41" s="164"/>
      <c r="B41" s="119"/>
      <c r="C41" s="1293" t="s">
        <v>5170</v>
      </c>
      <c r="D41" s="1296">
        <f>D39-D40</f>
        <v>0</v>
      </c>
      <c r="E41" s="1295">
        <f>IF(D41&gt;0,"CREDIT",IF(D41=0,0,"DEBIT"))</f>
        <v>0</v>
      </c>
      <c r="F41" s="1186"/>
      <c r="G41" s="1293"/>
      <c r="H41" s="1293"/>
      <c r="I41" s="1303"/>
      <c r="J41" s="164"/>
    </row>
    <row r="42" spans="1:10" ht="16.2" thickTop="1">
      <c r="A42" s="164"/>
      <c r="B42" s="119"/>
      <c r="C42" s="1293"/>
      <c r="D42" s="1298"/>
      <c r="E42" s="1293"/>
      <c r="F42" s="1186"/>
      <c r="G42" s="1300"/>
      <c r="H42" s="1300"/>
      <c r="I42" s="1303"/>
      <c r="J42" s="164"/>
    </row>
    <row r="43" spans="1:10">
      <c r="A43" s="164"/>
      <c r="B43" s="119"/>
      <c r="C43" s="1293"/>
      <c r="D43" s="1298"/>
      <c r="E43" s="1293"/>
      <c r="F43" s="1186"/>
      <c r="G43" s="1293"/>
      <c r="H43" s="1293"/>
      <c r="I43" s="1303"/>
      <c r="J43" s="164"/>
    </row>
    <row r="44" spans="1:10">
      <c r="A44" s="164"/>
      <c r="B44" s="119"/>
      <c r="C44" s="1293" t="s">
        <v>5176</v>
      </c>
      <c r="D44" s="1297">
        <v>0</v>
      </c>
      <c r="E44" s="1293"/>
      <c r="F44" s="1186"/>
      <c r="G44" s="1293" t="s">
        <v>924</v>
      </c>
      <c r="H44" s="1303">
        <v>0</v>
      </c>
      <c r="I44" s="1303"/>
      <c r="J44" s="164"/>
    </row>
    <row r="45" spans="1:10">
      <c r="A45" s="164"/>
      <c r="B45" s="119"/>
      <c r="C45" s="1293" t="s">
        <v>5177</v>
      </c>
      <c r="D45" s="2791">
        <v>0</v>
      </c>
      <c r="E45" s="1293"/>
      <c r="F45" s="1186"/>
      <c r="G45" s="1293" t="s">
        <v>925</v>
      </c>
      <c r="H45" s="1300">
        <v>0</v>
      </c>
      <c r="I45" s="1302">
        <f>CO!D44-H45-H44</f>
        <v>0</v>
      </c>
      <c r="J45" s="164"/>
    </row>
    <row r="46" spans="1:10" ht="16.2" thickBot="1">
      <c r="A46" s="164"/>
      <c r="B46" s="119"/>
      <c r="C46" s="1293" t="s">
        <v>5170</v>
      </c>
      <c r="D46" s="1296">
        <f>D44-D45</f>
        <v>0</v>
      </c>
      <c r="E46" s="1295">
        <f>IF(D46&gt;0,"CREDIT",IF(D46=0,0,"DEBIT"))</f>
        <v>0</v>
      </c>
      <c r="F46" s="1186"/>
      <c r="G46" s="1300"/>
      <c r="H46" s="1300"/>
      <c r="I46" s="1303"/>
      <c r="J46" s="164"/>
    </row>
    <row r="47" spans="1:10" ht="16.2" thickTop="1">
      <c r="A47" s="164"/>
      <c r="B47" s="119"/>
      <c r="C47" s="1293"/>
      <c r="D47" s="1293"/>
      <c r="E47" s="1293"/>
      <c r="F47" s="1186"/>
      <c r="G47" s="1300"/>
      <c r="H47" s="1300"/>
      <c r="I47" s="1303"/>
      <c r="J47" s="164"/>
    </row>
    <row r="48" spans="1:10">
      <c r="A48" s="164"/>
      <c r="B48" s="119"/>
      <c r="C48" s="1293" t="s">
        <v>5178</v>
      </c>
      <c r="D48" s="1293"/>
      <c r="E48" s="1293"/>
      <c r="F48" s="1186"/>
      <c r="G48" s="1189"/>
      <c r="H48" s="1189"/>
      <c r="I48" s="685"/>
      <c r="J48" s="164"/>
    </row>
    <row r="49" spans="1:10">
      <c r="A49" s="164"/>
      <c r="B49" s="164"/>
      <c r="C49" s="164"/>
      <c r="D49" s="164"/>
      <c r="E49" s="164"/>
      <c r="F49" s="164"/>
      <c r="G49" s="164"/>
      <c r="H49" s="164"/>
      <c r="I49" s="164"/>
      <c r="J49" s="164"/>
    </row>
    <row r="50" spans="1:10">
      <c r="A50" s="1294"/>
      <c r="B50" s="1294"/>
      <c r="C50" s="1294"/>
      <c r="D50" s="1294"/>
      <c r="E50" s="1294"/>
      <c r="F50" s="1294"/>
      <c r="G50" s="1294"/>
      <c r="H50" s="1294"/>
      <c r="I50" s="1294"/>
      <c r="J50" s="1294"/>
    </row>
    <row r="51" spans="1:10">
      <c r="D51" s="1292">
        <v>0</v>
      </c>
      <c r="E51"/>
    </row>
    <row r="52" spans="1:10"/>
    <row r="53" spans="1:10"/>
    <row r="54" spans="1:10"/>
    <row r="55" spans="1:10"/>
    <row r="56" spans="1:10"/>
    <row r="57" spans="1:10"/>
    <row r="58" spans="1:10"/>
    <row r="59" spans="1:10"/>
    <row r="60" spans="1:10"/>
    <row r="61" spans="1:10"/>
    <row r="62" spans="1:10"/>
    <row r="63" spans="1:10"/>
    <row r="64" spans="1:10"/>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sheetData>
  <mergeCells count="5">
    <mergeCell ref="C3:G3"/>
    <mergeCell ref="C4:D4"/>
    <mergeCell ref="C5:D5"/>
    <mergeCell ref="C7:E7"/>
    <mergeCell ref="G7:I7"/>
  </mergeCells>
  <printOptions horizontalCentered="1"/>
  <pageMargins left="0.23622047244094491" right="0.23622047244094491" top="0.74803149606299213" bottom="0.74803149606299213" header="0.31496062992125984" footer="0.31496062992125984"/>
  <pageSetup paperSize="9" scale="63"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7030A0"/>
  </sheetPr>
  <dimension ref="A1:F100"/>
  <sheetViews>
    <sheetView showGridLines="0" zoomScale="70" zoomScaleNormal="70" workbookViewId="0">
      <pane ySplit="7" topLeftCell="A8" activePane="bottomLeft" state="frozen"/>
      <selection activeCell="E37" sqref="E37"/>
      <selection pane="bottomLeft" activeCell="E37" sqref="E37"/>
    </sheetView>
  </sheetViews>
  <sheetFormatPr defaultColWidth="9.109375" defaultRowHeight="15" customHeight="1"/>
  <cols>
    <col min="1" max="2" width="3.109375" style="1974" customWidth="1"/>
    <col min="3" max="3" width="21.33203125" style="1974" customWidth="1"/>
    <col min="4" max="4" width="68" style="1974" customWidth="1"/>
    <col min="5" max="5" width="21.88671875" style="1974" customWidth="1"/>
    <col min="6" max="6" width="24.109375" style="1974" customWidth="1"/>
    <col min="7" max="16384" width="9.109375" style="1974"/>
  </cols>
  <sheetData>
    <row r="1" spans="1:6" ht="15" customHeight="1">
      <c r="A1" s="700" t="s">
        <v>434</v>
      </c>
      <c r="B1" s="102"/>
      <c r="C1" s="102"/>
      <c r="D1" s="102"/>
      <c r="E1" s="102"/>
      <c r="F1" s="2204" t="s">
        <v>1</v>
      </c>
    </row>
    <row r="2" spans="1:6" ht="13.8">
      <c r="A2" s="102"/>
      <c r="B2" s="102"/>
      <c r="C2" s="1990" t="s">
        <v>5179</v>
      </c>
      <c r="D2" s="102"/>
      <c r="E2" s="102"/>
      <c r="F2" s="102"/>
    </row>
    <row r="3" spans="1:6" ht="13.8">
      <c r="A3" s="102"/>
      <c r="B3" s="102"/>
      <c r="C3" s="1990" t="s">
        <v>5180</v>
      </c>
      <c r="D3" s="102"/>
      <c r="E3" s="102"/>
      <c r="F3" s="1247"/>
    </row>
    <row r="4" spans="1:6" ht="13.8">
      <c r="A4" s="102"/>
      <c r="B4" s="102"/>
      <c r="C4" s="1991" t="s">
        <v>5181</v>
      </c>
      <c r="D4" s="102"/>
      <c r="E4" s="102"/>
      <c r="F4" s="102"/>
    </row>
    <row r="5" spans="1:6" ht="14.4" thickBot="1">
      <c r="A5" s="102"/>
      <c r="B5" s="102"/>
      <c r="C5" s="1991"/>
      <c r="D5" s="102"/>
      <c r="E5" s="102"/>
      <c r="F5" s="102"/>
    </row>
    <row r="6" spans="1:6" ht="14.4" customHeight="1" thickBot="1">
      <c r="A6" s="102"/>
      <c r="B6" s="102"/>
      <c r="C6" s="9109" t="s">
        <v>5182</v>
      </c>
      <c r="D6" s="9109" t="s">
        <v>5183</v>
      </c>
      <c r="E6" s="9109" t="s">
        <v>2514</v>
      </c>
      <c r="F6" s="9109"/>
    </row>
    <row r="7" spans="1:6" ht="14.4" thickBot="1">
      <c r="A7" s="102"/>
      <c r="B7" s="102"/>
      <c r="C7" s="9109"/>
      <c r="D7" s="9109"/>
      <c r="E7" s="7848" t="s">
        <v>5184</v>
      </c>
      <c r="F7" s="7848" t="s">
        <v>3469</v>
      </c>
    </row>
    <row r="73" spans="3:6" ht="13.8">
      <c r="C73" s="2165"/>
      <c r="D73" s="2165"/>
      <c r="E73" s="2165"/>
      <c r="F73" s="2165"/>
    </row>
    <row r="77" spans="3:6" ht="13.8">
      <c r="C77" s="102" t="s">
        <v>5185</v>
      </c>
      <c r="D77" s="102"/>
      <c r="E77" s="102"/>
      <c r="F77" s="102"/>
    </row>
    <row r="80" spans="3:6" ht="13.8">
      <c r="C80" s="102" t="s">
        <v>5186</v>
      </c>
      <c r="D80" s="102"/>
      <c r="E80" s="102"/>
      <c r="F80" s="102"/>
    </row>
    <row r="100" spans="3:6" ht="13.8">
      <c r="C100" s="2165"/>
      <c r="D100" s="2165"/>
      <c r="E100" s="2165"/>
      <c r="F100" s="2165"/>
    </row>
  </sheetData>
  <mergeCells count="3">
    <mergeCell ref="E6:F6"/>
    <mergeCell ref="D6:D7"/>
    <mergeCell ref="C6:C7"/>
  </mergeCells>
  <hyperlinks>
    <hyperlink ref="F1" location="Index!C127" display="Index" xr:uid="{00E2C240-CFE5-4E95-8FA2-D90958981867}"/>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7030A0"/>
  </sheetPr>
  <dimension ref="A1:S22"/>
  <sheetViews>
    <sheetView showGridLines="0" topLeftCell="K1" zoomScale="70" zoomScaleNormal="70" workbookViewId="0">
      <selection activeCell="Q6" sqref="Q6"/>
    </sheetView>
  </sheetViews>
  <sheetFormatPr defaultRowHeight="13.2"/>
  <cols>
    <col min="1" max="1" width="45.44140625" style="1430" customWidth="1"/>
    <col min="2" max="2" width="11.109375" style="1430" customWidth="1"/>
    <col min="3" max="3" width="15.88671875" style="1430" customWidth="1"/>
    <col min="4" max="4" width="15" style="1430" customWidth="1"/>
    <col min="5" max="5" width="16.44140625" style="1430" customWidth="1"/>
    <col min="6" max="6" width="15.33203125" style="1430" customWidth="1"/>
    <col min="7" max="7" width="14.5546875" style="1430" customWidth="1"/>
    <col min="8" max="8" width="15.88671875" style="1430" customWidth="1"/>
    <col min="9" max="9" width="2.33203125" style="1431" customWidth="1"/>
    <col min="10" max="10" width="50.33203125" style="1430" bestFit="1" customWidth="1"/>
    <col min="11" max="11" width="61.109375" style="1430" bestFit="1" customWidth="1"/>
    <col min="12" max="12" width="25.109375" style="1430" customWidth="1"/>
    <col min="13" max="13" width="21.44140625" style="1431" customWidth="1"/>
    <col min="14" max="14" width="12.6640625" style="1431" customWidth="1"/>
    <col min="15" max="15" width="28.44140625" style="1430" customWidth="1"/>
    <col min="16" max="16" width="27.33203125" style="1430" customWidth="1"/>
    <col min="17" max="17" width="24.33203125" style="1430" customWidth="1"/>
    <col min="18" max="18" width="22.88671875" style="1431" customWidth="1"/>
    <col min="19" max="19" width="16.6640625" style="1431" customWidth="1"/>
    <col min="20" max="256" width="8.88671875" style="1430"/>
    <col min="257" max="257" width="45.44140625" style="1430" customWidth="1"/>
    <col min="258" max="258" width="11.109375" style="1430" customWidth="1"/>
    <col min="259" max="259" width="15.88671875" style="1430" customWidth="1"/>
    <col min="260" max="260" width="15" style="1430" customWidth="1"/>
    <col min="261" max="261" width="16.44140625" style="1430" customWidth="1"/>
    <col min="262" max="262" width="15.33203125" style="1430" customWidth="1"/>
    <col min="263" max="263" width="14.5546875" style="1430" customWidth="1"/>
    <col min="264" max="264" width="15.88671875" style="1430" customWidth="1"/>
    <col min="265" max="265" width="2.33203125" style="1430" customWidth="1"/>
    <col min="266" max="266" width="50.33203125" style="1430" bestFit="1" customWidth="1"/>
    <col min="267" max="267" width="61.109375" style="1430" bestFit="1" customWidth="1"/>
    <col min="268" max="268" width="25.109375" style="1430" customWidth="1"/>
    <col min="269" max="269" width="17.6640625" style="1430" customWidth="1"/>
    <col min="270" max="270" width="12.6640625" style="1430" customWidth="1"/>
    <col min="271" max="271" width="25.109375" style="1430" customWidth="1"/>
    <col min="272" max="272" width="23.33203125" style="1430" customWidth="1"/>
    <col min="273" max="273" width="17.33203125" style="1430" customWidth="1"/>
    <col min="274" max="274" width="22.88671875" style="1430" customWidth="1"/>
    <col min="275" max="512" width="8.88671875" style="1430"/>
    <col min="513" max="513" width="45.44140625" style="1430" customWidth="1"/>
    <col min="514" max="514" width="11.109375" style="1430" customWidth="1"/>
    <col min="515" max="515" width="15.88671875" style="1430" customWidth="1"/>
    <col min="516" max="516" width="15" style="1430" customWidth="1"/>
    <col min="517" max="517" width="16.44140625" style="1430" customWidth="1"/>
    <col min="518" max="518" width="15.33203125" style="1430" customWidth="1"/>
    <col min="519" max="519" width="14.5546875" style="1430" customWidth="1"/>
    <col min="520" max="520" width="15.88671875" style="1430" customWidth="1"/>
    <col min="521" max="521" width="2.33203125" style="1430" customWidth="1"/>
    <col min="522" max="522" width="50.33203125" style="1430" bestFit="1" customWidth="1"/>
    <col min="523" max="523" width="61.109375" style="1430" bestFit="1" customWidth="1"/>
    <col min="524" max="524" width="25.109375" style="1430" customWidth="1"/>
    <col min="525" max="525" width="17.6640625" style="1430" customWidth="1"/>
    <col min="526" max="526" width="12.6640625" style="1430" customWidth="1"/>
    <col min="527" max="527" width="25.109375" style="1430" customWidth="1"/>
    <col min="528" max="528" width="23.33203125" style="1430" customWidth="1"/>
    <col min="529" max="529" width="17.33203125" style="1430" customWidth="1"/>
    <col min="530" max="530" width="22.88671875" style="1430" customWidth="1"/>
    <col min="531" max="768" width="8.88671875" style="1430"/>
    <col min="769" max="769" width="45.44140625" style="1430" customWidth="1"/>
    <col min="770" max="770" width="11.109375" style="1430" customWidth="1"/>
    <col min="771" max="771" width="15.88671875" style="1430" customWidth="1"/>
    <col min="772" max="772" width="15" style="1430" customWidth="1"/>
    <col min="773" max="773" width="16.44140625" style="1430" customWidth="1"/>
    <col min="774" max="774" width="15.33203125" style="1430" customWidth="1"/>
    <col min="775" max="775" width="14.5546875" style="1430" customWidth="1"/>
    <col min="776" max="776" width="15.88671875" style="1430" customWidth="1"/>
    <col min="777" max="777" width="2.33203125" style="1430" customWidth="1"/>
    <col min="778" max="778" width="50.33203125" style="1430" bestFit="1" customWidth="1"/>
    <col min="779" max="779" width="61.109375" style="1430" bestFit="1" customWidth="1"/>
    <col min="780" max="780" width="25.109375" style="1430" customWidth="1"/>
    <col min="781" max="781" width="17.6640625" style="1430" customWidth="1"/>
    <col min="782" max="782" width="12.6640625" style="1430" customWidth="1"/>
    <col min="783" max="783" width="25.109375" style="1430" customWidth="1"/>
    <col min="784" max="784" width="23.33203125" style="1430" customWidth="1"/>
    <col min="785" max="785" width="17.33203125" style="1430" customWidth="1"/>
    <col min="786" max="786" width="22.88671875" style="1430" customWidth="1"/>
    <col min="787" max="1024" width="8.88671875" style="1430"/>
    <col min="1025" max="1025" width="45.44140625" style="1430" customWidth="1"/>
    <col min="1026" max="1026" width="11.109375" style="1430" customWidth="1"/>
    <col min="1027" max="1027" width="15.88671875" style="1430" customWidth="1"/>
    <col min="1028" max="1028" width="15" style="1430" customWidth="1"/>
    <col min="1029" max="1029" width="16.44140625" style="1430" customWidth="1"/>
    <col min="1030" max="1030" width="15.33203125" style="1430" customWidth="1"/>
    <col min="1031" max="1031" width="14.5546875" style="1430" customWidth="1"/>
    <col min="1032" max="1032" width="15.88671875" style="1430" customWidth="1"/>
    <col min="1033" max="1033" width="2.33203125" style="1430" customWidth="1"/>
    <col min="1034" max="1034" width="50.33203125" style="1430" bestFit="1" customWidth="1"/>
    <col min="1035" max="1035" width="61.109375" style="1430" bestFit="1" customWidth="1"/>
    <col min="1036" max="1036" width="25.109375" style="1430" customWidth="1"/>
    <col min="1037" max="1037" width="17.6640625" style="1430" customWidth="1"/>
    <col min="1038" max="1038" width="12.6640625" style="1430" customWidth="1"/>
    <col min="1039" max="1039" width="25.109375" style="1430" customWidth="1"/>
    <col min="1040" max="1040" width="23.33203125" style="1430" customWidth="1"/>
    <col min="1041" max="1041" width="17.33203125" style="1430" customWidth="1"/>
    <col min="1042" max="1042" width="22.88671875" style="1430" customWidth="1"/>
    <col min="1043" max="1280" width="8.88671875" style="1430"/>
    <col min="1281" max="1281" width="45.44140625" style="1430" customWidth="1"/>
    <col min="1282" max="1282" width="11.109375" style="1430" customWidth="1"/>
    <col min="1283" max="1283" width="15.88671875" style="1430" customWidth="1"/>
    <col min="1284" max="1284" width="15" style="1430" customWidth="1"/>
    <col min="1285" max="1285" width="16.44140625" style="1430" customWidth="1"/>
    <col min="1286" max="1286" width="15.33203125" style="1430" customWidth="1"/>
    <col min="1287" max="1287" width="14.5546875" style="1430" customWidth="1"/>
    <col min="1288" max="1288" width="15.88671875" style="1430" customWidth="1"/>
    <col min="1289" max="1289" width="2.33203125" style="1430" customWidth="1"/>
    <col min="1290" max="1290" width="50.33203125" style="1430" bestFit="1" customWidth="1"/>
    <col min="1291" max="1291" width="61.109375" style="1430" bestFit="1" customWidth="1"/>
    <col min="1292" max="1292" width="25.109375" style="1430" customWidth="1"/>
    <col min="1293" max="1293" width="17.6640625" style="1430" customWidth="1"/>
    <col min="1294" max="1294" width="12.6640625" style="1430" customWidth="1"/>
    <col min="1295" max="1295" width="25.109375" style="1430" customWidth="1"/>
    <col min="1296" max="1296" width="23.33203125" style="1430" customWidth="1"/>
    <col min="1297" max="1297" width="17.33203125" style="1430" customWidth="1"/>
    <col min="1298" max="1298" width="22.88671875" style="1430" customWidth="1"/>
    <col min="1299" max="1536" width="8.88671875" style="1430"/>
    <col min="1537" max="1537" width="45.44140625" style="1430" customWidth="1"/>
    <col min="1538" max="1538" width="11.109375" style="1430" customWidth="1"/>
    <col min="1539" max="1539" width="15.88671875" style="1430" customWidth="1"/>
    <col min="1540" max="1540" width="15" style="1430" customWidth="1"/>
    <col min="1541" max="1541" width="16.44140625" style="1430" customWidth="1"/>
    <col min="1542" max="1542" width="15.33203125" style="1430" customWidth="1"/>
    <col min="1543" max="1543" width="14.5546875" style="1430" customWidth="1"/>
    <col min="1544" max="1544" width="15.88671875" style="1430" customWidth="1"/>
    <col min="1545" max="1545" width="2.33203125" style="1430" customWidth="1"/>
    <col min="1546" max="1546" width="50.33203125" style="1430" bestFit="1" customWidth="1"/>
    <col min="1547" max="1547" width="61.109375" style="1430" bestFit="1" customWidth="1"/>
    <col min="1548" max="1548" width="25.109375" style="1430" customWidth="1"/>
    <col min="1549" max="1549" width="17.6640625" style="1430" customWidth="1"/>
    <col min="1550" max="1550" width="12.6640625" style="1430" customWidth="1"/>
    <col min="1551" max="1551" width="25.109375" style="1430" customWidth="1"/>
    <col min="1552" max="1552" width="23.33203125" style="1430" customWidth="1"/>
    <col min="1553" max="1553" width="17.33203125" style="1430" customWidth="1"/>
    <col min="1554" max="1554" width="22.88671875" style="1430" customWidth="1"/>
    <col min="1555" max="1792" width="8.88671875" style="1430"/>
    <col min="1793" max="1793" width="45.44140625" style="1430" customWidth="1"/>
    <col min="1794" max="1794" width="11.109375" style="1430" customWidth="1"/>
    <col min="1795" max="1795" width="15.88671875" style="1430" customWidth="1"/>
    <col min="1796" max="1796" width="15" style="1430" customWidth="1"/>
    <col min="1797" max="1797" width="16.44140625" style="1430" customWidth="1"/>
    <col min="1798" max="1798" width="15.33203125" style="1430" customWidth="1"/>
    <col min="1799" max="1799" width="14.5546875" style="1430" customWidth="1"/>
    <col min="1800" max="1800" width="15.88671875" style="1430" customWidth="1"/>
    <col min="1801" max="1801" width="2.33203125" style="1430" customWidth="1"/>
    <col min="1802" max="1802" width="50.33203125" style="1430" bestFit="1" customWidth="1"/>
    <col min="1803" max="1803" width="61.109375" style="1430" bestFit="1" customWidth="1"/>
    <col min="1804" max="1804" width="25.109375" style="1430" customWidth="1"/>
    <col min="1805" max="1805" width="17.6640625" style="1430" customWidth="1"/>
    <col min="1806" max="1806" width="12.6640625" style="1430" customWidth="1"/>
    <col min="1807" max="1807" width="25.109375" style="1430" customWidth="1"/>
    <col min="1808" max="1808" width="23.33203125" style="1430" customWidth="1"/>
    <col min="1809" max="1809" width="17.33203125" style="1430" customWidth="1"/>
    <col min="1810" max="1810" width="22.88671875" style="1430" customWidth="1"/>
    <col min="1811" max="2048" width="8.88671875" style="1430"/>
    <col min="2049" max="2049" width="45.44140625" style="1430" customWidth="1"/>
    <col min="2050" max="2050" width="11.109375" style="1430" customWidth="1"/>
    <col min="2051" max="2051" width="15.88671875" style="1430" customWidth="1"/>
    <col min="2052" max="2052" width="15" style="1430" customWidth="1"/>
    <col min="2053" max="2053" width="16.44140625" style="1430" customWidth="1"/>
    <col min="2054" max="2054" width="15.33203125" style="1430" customWidth="1"/>
    <col min="2055" max="2055" width="14.5546875" style="1430" customWidth="1"/>
    <col min="2056" max="2056" width="15.88671875" style="1430" customWidth="1"/>
    <col min="2057" max="2057" width="2.33203125" style="1430" customWidth="1"/>
    <col min="2058" max="2058" width="50.33203125" style="1430" bestFit="1" customWidth="1"/>
    <col min="2059" max="2059" width="61.109375" style="1430" bestFit="1" customWidth="1"/>
    <col min="2060" max="2060" width="25.109375" style="1430" customWidth="1"/>
    <col min="2061" max="2061" width="17.6640625" style="1430" customWidth="1"/>
    <col min="2062" max="2062" width="12.6640625" style="1430" customWidth="1"/>
    <col min="2063" max="2063" width="25.109375" style="1430" customWidth="1"/>
    <col min="2064" max="2064" width="23.33203125" style="1430" customWidth="1"/>
    <col min="2065" max="2065" width="17.33203125" style="1430" customWidth="1"/>
    <col min="2066" max="2066" width="22.88671875" style="1430" customWidth="1"/>
    <col min="2067" max="2304" width="8.88671875" style="1430"/>
    <col min="2305" max="2305" width="45.44140625" style="1430" customWidth="1"/>
    <col min="2306" max="2306" width="11.109375" style="1430" customWidth="1"/>
    <col min="2307" max="2307" width="15.88671875" style="1430" customWidth="1"/>
    <col min="2308" max="2308" width="15" style="1430" customWidth="1"/>
    <col min="2309" max="2309" width="16.44140625" style="1430" customWidth="1"/>
    <col min="2310" max="2310" width="15.33203125" style="1430" customWidth="1"/>
    <col min="2311" max="2311" width="14.5546875" style="1430" customWidth="1"/>
    <col min="2312" max="2312" width="15.88671875" style="1430" customWidth="1"/>
    <col min="2313" max="2313" width="2.33203125" style="1430" customWidth="1"/>
    <col min="2314" max="2314" width="50.33203125" style="1430" bestFit="1" customWidth="1"/>
    <col min="2315" max="2315" width="61.109375" style="1430" bestFit="1" customWidth="1"/>
    <col min="2316" max="2316" width="25.109375" style="1430" customWidth="1"/>
    <col min="2317" max="2317" width="17.6640625" style="1430" customWidth="1"/>
    <col min="2318" max="2318" width="12.6640625" style="1430" customWidth="1"/>
    <col min="2319" max="2319" width="25.109375" style="1430" customWidth="1"/>
    <col min="2320" max="2320" width="23.33203125" style="1430" customWidth="1"/>
    <col min="2321" max="2321" width="17.33203125" style="1430" customWidth="1"/>
    <col min="2322" max="2322" width="22.88671875" style="1430" customWidth="1"/>
    <col min="2323" max="2560" width="8.88671875" style="1430"/>
    <col min="2561" max="2561" width="45.44140625" style="1430" customWidth="1"/>
    <col min="2562" max="2562" width="11.109375" style="1430" customWidth="1"/>
    <col min="2563" max="2563" width="15.88671875" style="1430" customWidth="1"/>
    <col min="2564" max="2564" width="15" style="1430" customWidth="1"/>
    <col min="2565" max="2565" width="16.44140625" style="1430" customWidth="1"/>
    <col min="2566" max="2566" width="15.33203125" style="1430" customWidth="1"/>
    <col min="2567" max="2567" width="14.5546875" style="1430" customWidth="1"/>
    <col min="2568" max="2568" width="15.88671875" style="1430" customWidth="1"/>
    <col min="2569" max="2569" width="2.33203125" style="1430" customWidth="1"/>
    <col min="2570" max="2570" width="50.33203125" style="1430" bestFit="1" customWidth="1"/>
    <col min="2571" max="2571" width="61.109375" style="1430" bestFit="1" customWidth="1"/>
    <col min="2572" max="2572" width="25.109375" style="1430" customWidth="1"/>
    <col min="2573" max="2573" width="17.6640625" style="1430" customWidth="1"/>
    <col min="2574" max="2574" width="12.6640625" style="1430" customWidth="1"/>
    <col min="2575" max="2575" width="25.109375" style="1430" customWidth="1"/>
    <col min="2576" max="2576" width="23.33203125" style="1430" customWidth="1"/>
    <col min="2577" max="2577" width="17.33203125" style="1430" customWidth="1"/>
    <col min="2578" max="2578" width="22.88671875" style="1430" customWidth="1"/>
    <col min="2579" max="2816" width="8.88671875" style="1430"/>
    <col min="2817" max="2817" width="45.44140625" style="1430" customWidth="1"/>
    <col min="2818" max="2818" width="11.109375" style="1430" customWidth="1"/>
    <col min="2819" max="2819" width="15.88671875" style="1430" customWidth="1"/>
    <col min="2820" max="2820" width="15" style="1430" customWidth="1"/>
    <col min="2821" max="2821" width="16.44140625" style="1430" customWidth="1"/>
    <col min="2822" max="2822" width="15.33203125" style="1430" customWidth="1"/>
    <col min="2823" max="2823" width="14.5546875" style="1430" customWidth="1"/>
    <col min="2824" max="2824" width="15.88671875" style="1430" customWidth="1"/>
    <col min="2825" max="2825" width="2.33203125" style="1430" customWidth="1"/>
    <col min="2826" max="2826" width="50.33203125" style="1430" bestFit="1" customWidth="1"/>
    <col min="2827" max="2827" width="61.109375" style="1430" bestFit="1" customWidth="1"/>
    <col min="2828" max="2828" width="25.109375" style="1430" customWidth="1"/>
    <col min="2829" max="2829" width="17.6640625" style="1430" customWidth="1"/>
    <col min="2830" max="2830" width="12.6640625" style="1430" customWidth="1"/>
    <col min="2831" max="2831" width="25.109375" style="1430" customWidth="1"/>
    <col min="2832" max="2832" width="23.33203125" style="1430" customWidth="1"/>
    <col min="2833" max="2833" width="17.33203125" style="1430" customWidth="1"/>
    <col min="2834" max="2834" width="22.88671875" style="1430" customWidth="1"/>
    <col min="2835" max="3072" width="8.88671875" style="1430"/>
    <col min="3073" max="3073" width="45.44140625" style="1430" customWidth="1"/>
    <col min="3074" max="3074" width="11.109375" style="1430" customWidth="1"/>
    <col min="3075" max="3075" width="15.88671875" style="1430" customWidth="1"/>
    <col min="3076" max="3076" width="15" style="1430" customWidth="1"/>
    <col min="3077" max="3077" width="16.44140625" style="1430" customWidth="1"/>
    <col min="3078" max="3078" width="15.33203125" style="1430" customWidth="1"/>
    <col min="3079" max="3079" width="14.5546875" style="1430" customWidth="1"/>
    <col min="3080" max="3080" width="15.88671875" style="1430" customWidth="1"/>
    <col min="3081" max="3081" width="2.33203125" style="1430" customWidth="1"/>
    <col min="3082" max="3082" width="50.33203125" style="1430" bestFit="1" customWidth="1"/>
    <col min="3083" max="3083" width="61.109375" style="1430" bestFit="1" customWidth="1"/>
    <col min="3084" max="3084" width="25.109375" style="1430" customWidth="1"/>
    <col min="3085" max="3085" width="17.6640625" style="1430" customWidth="1"/>
    <col min="3086" max="3086" width="12.6640625" style="1430" customWidth="1"/>
    <col min="3087" max="3087" width="25.109375" style="1430" customWidth="1"/>
    <col min="3088" max="3088" width="23.33203125" style="1430" customWidth="1"/>
    <col min="3089" max="3089" width="17.33203125" style="1430" customWidth="1"/>
    <col min="3090" max="3090" width="22.88671875" style="1430" customWidth="1"/>
    <col min="3091" max="3328" width="8.88671875" style="1430"/>
    <col min="3329" max="3329" width="45.44140625" style="1430" customWidth="1"/>
    <col min="3330" max="3330" width="11.109375" style="1430" customWidth="1"/>
    <col min="3331" max="3331" width="15.88671875" style="1430" customWidth="1"/>
    <col min="3332" max="3332" width="15" style="1430" customWidth="1"/>
    <col min="3333" max="3333" width="16.44140625" style="1430" customWidth="1"/>
    <col min="3334" max="3334" width="15.33203125" style="1430" customWidth="1"/>
    <col min="3335" max="3335" width="14.5546875" style="1430" customWidth="1"/>
    <col min="3336" max="3336" width="15.88671875" style="1430" customWidth="1"/>
    <col min="3337" max="3337" width="2.33203125" style="1430" customWidth="1"/>
    <col min="3338" max="3338" width="50.33203125" style="1430" bestFit="1" customWidth="1"/>
    <col min="3339" max="3339" width="61.109375" style="1430" bestFit="1" customWidth="1"/>
    <col min="3340" max="3340" width="25.109375" style="1430" customWidth="1"/>
    <col min="3341" max="3341" width="17.6640625" style="1430" customWidth="1"/>
    <col min="3342" max="3342" width="12.6640625" style="1430" customWidth="1"/>
    <col min="3343" max="3343" width="25.109375" style="1430" customWidth="1"/>
    <col min="3344" max="3344" width="23.33203125" style="1430" customWidth="1"/>
    <col min="3345" max="3345" width="17.33203125" style="1430" customWidth="1"/>
    <col min="3346" max="3346" width="22.88671875" style="1430" customWidth="1"/>
    <col min="3347" max="3584" width="8.88671875" style="1430"/>
    <col min="3585" max="3585" width="45.44140625" style="1430" customWidth="1"/>
    <col min="3586" max="3586" width="11.109375" style="1430" customWidth="1"/>
    <col min="3587" max="3587" width="15.88671875" style="1430" customWidth="1"/>
    <col min="3588" max="3588" width="15" style="1430" customWidth="1"/>
    <col min="3589" max="3589" width="16.44140625" style="1430" customWidth="1"/>
    <col min="3590" max="3590" width="15.33203125" style="1430" customWidth="1"/>
    <col min="3591" max="3591" width="14.5546875" style="1430" customWidth="1"/>
    <col min="3592" max="3592" width="15.88671875" style="1430" customWidth="1"/>
    <col min="3593" max="3593" width="2.33203125" style="1430" customWidth="1"/>
    <col min="3594" max="3594" width="50.33203125" style="1430" bestFit="1" customWidth="1"/>
    <col min="3595" max="3595" width="61.109375" style="1430" bestFit="1" customWidth="1"/>
    <col min="3596" max="3596" width="25.109375" style="1430" customWidth="1"/>
    <col min="3597" max="3597" width="17.6640625" style="1430" customWidth="1"/>
    <col min="3598" max="3598" width="12.6640625" style="1430" customWidth="1"/>
    <col min="3599" max="3599" width="25.109375" style="1430" customWidth="1"/>
    <col min="3600" max="3600" width="23.33203125" style="1430" customWidth="1"/>
    <col min="3601" max="3601" width="17.33203125" style="1430" customWidth="1"/>
    <col min="3602" max="3602" width="22.88671875" style="1430" customWidth="1"/>
    <col min="3603" max="3840" width="8.88671875" style="1430"/>
    <col min="3841" max="3841" width="45.44140625" style="1430" customWidth="1"/>
    <col min="3842" max="3842" width="11.109375" style="1430" customWidth="1"/>
    <col min="3843" max="3843" width="15.88671875" style="1430" customWidth="1"/>
    <col min="3844" max="3844" width="15" style="1430" customWidth="1"/>
    <col min="3845" max="3845" width="16.44140625" style="1430" customWidth="1"/>
    <col min="3846" max="3846" width="15.33203125" style="1430" customWidth="1"/>
    <col min="3847" max="3847" width="14.5546875" style="1430" customWidth="1"/>
    <col min="3848" max="3848" width="15.88671875" style="1430" customWidth="1"/>
    <col min="3849" max="3849" width="2.33203125" style="1430" customWidth="1"/>
    <col min="3850" max="3850" width="50.33203125" style="1430" bestFit="1" customWidth="1"/>
    <col min="3851" max="3851" width="61.109375" style="1430" bestFit="1" customWidth="1"/>
    <col min="3852" max="3852" width="25.109375" style="1430" customWidth="1"/>
    <col min="3853" max="3853" width="17.6640625" style="1430" customWidth="1"/>
    <col min="3854" max="3854" width="12.6640625" style="1430" customWidth="1"/>
    <col min="3855" max="3855" width="25.109375" style="1430" customWidth="1"/>
    <col min="3856" max="3856" width="23.33203125" style="1430" customWidth="1"/>
    <col min="3857" max="3857" width="17.33203125" style="1430" customWidth="1"/>
    <col min="3858" max="3858" width="22.88671875" style="1430" customWidth="1"/>
    <col min="3859" max="4096" width="8.88671875" style="1430"/>
    <col min="4097" max="4097" width="45.44140625" style="1430" customWidth="1"/>
    <col min="4098" max="4098" width="11.109375" style="1430" customWidth="1"/>
    <col min="4099" max="4099" width="15.88671875" style="1430" customWidth="1"/>
    <col min="4100" max="4100" width="15" style="1430" customWidth="1"/>
    <col min="4101" max="4101" width="16.44140625" style="1430" customWidth="1"/>
    <col min="4102" max="4102" width="15.33203125" style="1430" customWidth="1"/>
    <col min="4103" max="4103" width="14.5546875" style="1430" customWidth="1"/>
    <col min="4104" max="4104" width="15.88671875" style="1430" customWidth="1"/>
    <col min="4105" max="4105" width="2.33203125" style="1430" customWidth="1"/>
    <col min="4106" max="4106" width="50.33203125" style="1430" bestFit="1" customWidth="1"/>
    <col min="4107" max="4107" width="61.109375" style="1430" bestFit="1" customWidth="1"/>
    <col min="4108" max="4108" width="25.109375" style="1430" customWidth="1"/>
    <col min="4109" max="4109" width="17.6640625" style="1430" customWidth="1"/>
    <col min="4110" max="4110" width="12.6640625" style="1430" customWidth="1"/>
    <col min="4111" max="4111" width="25.109375" style="1430" customWidth="1"/>
    <col min="4112" max="4112" width="23.33203125" style="1430" customWidth="1"/>
    <col min="4113" max="4113" width="17.33203125" style="1430" customWidth="1"/>
    <col min="4114" max="4114" width="22.88671875" style="1430" customWidth="1"/>
    <col min="4115" max="4352" width="8.88671875" style="1430"/>
    <col min="4353" max="4353" width="45.44140625" style="1430" customWidth="1"/>
    <col min="4354" max="4354" width="11.109375" style="1430" customWidth="1"/>
    <col min="4355" max="4355" width="15.88671875" style="1430" customWidth="1"/>
    <col min="4356" max="4356" width="15" style="1430" customWidth="1"/>
    <col min="4357" max="4357" width="16.44140625" style="1430" customWidth="1"/>
    <col min="4358" max="4358" width="15.33203125" style="1430" customWidth="1"/>
    <col min="4359" max="4359" width="14.5546875" style="1430" customWidth="1"/>
    <col min="4360" max="4360" width="15.88671875" style="1430" customWidth="1"/>
    <col min="4361" max="4361" width="2.33203125" style="1430" customWidth="1"/>
    <col min="4362" max="4362" width="50.33203125" style="1430" bestFit="1" customWidth="1"/>
    <col min="4363" max="4363" width="61.109375" style="1430" bestFit="1" customWidth="1"/>
    <col min="4364" max="4364" width="25.109375" style="1430" customWidth="1"/>
    <col min="4365" max="4365" width="17.6640625" style="1430" customWidth="1"/>
    <col min="4366" max="4366" width="12.6640625" style="1430" customWidth="1"/>
    <col min="4367" max="4367" width="25.109375" style="1430" customWidth="1"/>
    <col min="4368" max="4368" width="23.33203125" style="1430" customWidth="1"/>
    <col min="4369" max="4369" width="17.33203125" style="1430" customWidth="1"/>
    <col min="4370" max="4370" width="22.88671875" style="1430" customWidth="1"/>
    <col min="4371" max="4608" width="8.88671875" style="1430"/>
    <col min="4609" max="4609" width="45.44140625" style="1430" customWidth="1"/>
    <col min="4610" max="4610" width="11.109375" style="1430" customWidth="1"/>
    <col min="4611" max="4611" width="15.88671875" style="1430" customWidth="1"/>
    <col min="4612" max="4612" width="15" style="1430" customWidth="1"/>
    <col min="4613" max="4613" width="16.44140625" style="1430" customWidth="1"/>
    <col min="4614" max="4614" width="15.33203125" style="1430" customWidth="1"/>
    <col min="4615" max="4615" width="14.5546875" style="1430" customWidth="1"/>
    <col min="4616" max="4616" width="15.88671875" style="1430" customWidth="1"/>
    <col min="4617" max="4617" width="2.33203125" style="1430" customWidth="1"/>
    <col min="4618" max="4618" width="50.33203125" style="1430" bestFit="1" customWidth="1"/>
    <col min="4619" max="4619" width="61.109375" style="1430" bestFit="1" customWidth="1"/>
    <col min="4620" max="4620" width="25.109375" style="1430" customWidth="1"/>
    <col min="4621" max="4621" width="17.6640625" style="1430" customWidth="1"/>
    <col min="4622" max="4622" width="12.6640625" style="1430" customWidth="1"/>
    <col min="4623" max="4623" width="25.109375" style="1430" customWidth="1"/>
    <col min="4624" max="4624" width="23.33203125" style="1430" customWidth="1"/>
    <col min="4625" max="4625" width="17.33203125" style="1430" customWidth="1"/>
    <col min="4626" max="4626" width="22.88671875" style="1430" customWidth="1"/>
    <col min="4627" max="4864" width="8.88671875" style="1430"/>
    <col min="4865" max="4865" width="45.44140625" style="1430" customWidth="1"/>
    <col min="4866" max="4866" width="11.109375" style="1430" customWidth="1"/>
    <col min="4867" max="4867" width="15.88671875" style="1430" customWidth="1"/>
    <col min="4868" max="4868" width="15" style="1430" customWidth="1"/>
    <col min="4869" max="4869" width="16.44140625" style="1430" customWidth="1"/>
    <col min="4870" max="4870" width="15.33203125" style="1430" customWidth="1"/>
    <col min="4871" max="4871" width="14.5546875" style="1430" customWidth="1"/>
    <col min="4872" max="4872" width="15.88671875" style="1430" customWidth="1"/>
    <col min="4873" max="4873" width="2.33203125" style="1430" customWidth="1"/>
    <col min="4874" max="4874" width="50.33203125" style="1430" bestFit="1" customWidth="1"/>
    <col min="4875" max="4875" width="61.109375" style="1430" bestFit="1" customWidth="1"/>
    <col min="4876" max="4876" width="25.109375" style="1430" customWidth="1"/>
    <col min="4877" max="4877" width="17.6640625" style="1430" customWidth="1"/>
    <col min="4878" max="4878" width="12.6640625" style="1430" customWidth="1"/>
    <col min="4879" max="4879" width="25.109375" style="1430" customWidth="1"/>
    <col min="4880" max="4880" width="23.33203125" style="1430" customWidth="1"/>
    <col min="4881" max="4881" width="17.33203125" style="1430" customWidth="1"/>
    <col min="4882" max="4882" width="22.88671875" style="1430" customWidth="1"/>
    <col min="4883" max="5120" width="8.88671875" style="1430"/>
    <col min="5121" max="5121" width="45.44140625" style="1430" customWidth="1"/>
    <col min="5122" max="5122" width="11.109375" style="1430" customWidth="1"/>
    <col min="5123" max="5123" width="15.88671875" style="1430" customWidth="1"/>
    <col min="5124" max="5124" width="15" style="1430" customWidth="1"/>
    <col min="5125" max="5125" width="16.44140625" style="1430" customWidth="1"/>
    <col min="5126" max="5126" width="15.33203125" style="1430" customWidth="1"/>
    <col min="5127" max="5127" width="14.5546875" style="1430" customWidth="1"/>
    <col min="5128" max="5128" width="15.88671875" style="1430" customWidth="1"/>
    <col min="5129" max="5129" width="2.33203125" style="1430" customWidth="1"/>
    <col min="5130" max="5130" width="50.33203125" style="1430" bestFit="1" customWidth="1"/>
    <col min="5131" max="5131" width="61.109375" style="1430" bestFit="1" customWidth="1"/>
    <col min="5132" max="5132" width="25.109375" style="1430" customWidth="1"/>
    <col min="5133" max="5133" width="17.6640625" style="1430" customWidth="1"/>
    <col min="5134" max="5134" width="12.6640625" style="1430" customWidth="1"/>
    <col min="5135" max="5135" width="25.109375" style="1430" customWidth="1"/>
    <col min="5136" max="5136" width="23.33203125" style="1430" customWidth="1"/>
    <col min="5137" max="5137" width="17.33203125" style="1430" customWidth="1"/>
    <col min="5138" max="5138" width="22.88671875" style="1430" customWidth="1"/>
    <col min="5139" max="5376" width="8.88671875" style="1430"/>
    <col min="5377" max="5377" width="45.44140625" style="1430" customWidth="1"/>
    <col min="5378" max="5378" width="11.109375" style="1430" customWidth="1"/>
    <col min="5379" max="5379" width="15.88671875" style="1430" customWidth="1"/>
    <col min="5380" max="5380" width="15" style="1430" customWidth="1"/>
    <col min="5381" max="5381" width="16.44140625" style="1430" customWidth="1"/>
    <col min="5382" max="5382" width="15.33203125" style="1430" customWidth="1"/>
    <col min="5383" max="5383" width="14.5546875" style="1430" customWidth="1"/>
    <col min="5384" max="5384" width="15.88671875" style="1430" customWidth="1"/>
    <col min="5385" max="5385" width="2.33203125" style="1430" customWidth="1"/>
    <col min="5386" max="5386" width="50.33203125" style="1430" bestFit="1" customWidth="1"/>
    <col min="5387" max="5387" width="61.109375" style="1430" bestFit="1" customWidth="1"/>
    <col min="5388" max="5388" width="25.109375" style="1430" customWidth="1"/>
    <col min="5389" max="5389" width="17.6640625" style="1430" customWidth="1"/>
    <col min="5390" max="5390" width="12.6640625" style="1430" customWidth="1"/>
    <col min="5391" max="5391" width="25.109375" style="1430" customWidth="1"/>
    <col min="5392" max="5392" width="23.33203125" style="1430" customWidth="1"/>
    <col min="5393" max="5393" width="17.33203125" style="1430" customWidth="1"/>
    <col min="5394" max="5394" width="22.88671875" style="1430" customWidth="1"/>
    <col min="5395" max="5632" width="8.88671875" style="1430"/>
    <col min="5633" max="5633" width="45.44140625" style="1430" customWidth="1"/>
    <col min="5634" max="5634" width="11.109375" style="1430" customWidth="1"/>
    <col min="5635" max="5635" width="15.88671875" style="1430" customWidth="1"/>
    <col min="5636" max="5636" width="15" style="1430" customWidth="1"/>
    <col min="5637" max="5637" width="16.44140625" style="1430" customWidth="1"/>
    <col min="5638" max="5638" width="15.33203125" style="1430" customWidth="1"/>
    <col min="5639" max="5639" width="14.5546875" style="1430" customWidth="1"/>
    <col min="5640" max="5640" width="15.88671875" style="1430" customWidth="1"/>
    <col min="5641" max="5641" width="2.33203125" style="1430" customWidth="1"/>
    <col min="5642" max="5642" width="50.33203125" style="1430" bestFit="1" customWidth="1"/>
    <col min="5643" max="5643" width="61.109375" style="1430" bestFit="1" customWidth="1"/>
    <col min="5644" max="5644" width="25.109375" style="1430" customWidth="1"/>
    <col min="5645" max="5645" width="17.6640625" style="1430" customWidth="1"/>
    <col min="5646" max="5646" width="12.6640625" style="1430" customWidth="1"/>
    <col min="5647" max="5647" width="25.109375" style="1430" customWidth="1"/>
    <col min="5648" max="5648" width="23.33203125" style="1430" customWidth="1"/>
    <col min="5649" max="5649" width="17.33203125" style="1430" customWidth="1"/>
    <col min="5650" max="5650" width="22.88671875" style="1430" customWidth="1"/>
    <col min="5651" max="5888" width="8.88671875" style="1430"/>
    <col min="5889" max="5889" width="45.44140625" style="1430" customWidth="1"/>
    <col min="5890" max="5890" width="11.109375" style="1430" customWidth="1"/>
    <col min="5891" max="5891" width="15.88671875" style="1430" customWidth="1"/>
    <col min="5892" max="5892" width="15" style="1430" customWidth="1"/>
    <col min="5893" max="5893" width="16.44140625" style="1430" customWidth="1"/>
    <col min="5894" max="5894" width="15.33203125" style="1430" customWidth="1"/>
    <col min="5895" max="5895" width="14.5546875" style="1430" customWidth="1"/>
    <col min="5896" max="5896" width="15.88671875" style="1430" customWidth="1"/>
    <col min="5897" max="5897" width="2.33203125" style="1430" customWidth="1"/>
    <col min="5898" max="5898" width="50.33203125" style="1430" bestFit="1" customWidth="1"/>
    <col min="5899" max="5899" width="61.109375" style="1430" bestFit="1" customWidth="1"/>
    <col min="5900" max="5900" width="25.109375" style="1430" customWidth="1"/>
    <col min="5901" max="5901" width="17.6640625" style="1430" customWidth="1"/>
    <col min="5902" max="5902" width="12.6640625" style="1430" customWidth="1"/>
    <col min="5903" max="5903" width="25.109375" style="1430" customWidth="1"/>
    <col min="5904" max="5904" width="23.33203125" style="1430" customWidth="1"/>
    <col min="5905" max="5905" width="17.33203125" style="1430" customWidth="1"/>
    <col min="5906" max="5906" width="22.88671875" style="1430" customWidth="1"/>
    <col min="5907" max="6144" width="8.88671875" style="1430"/>
    <col min="6145" max="6145" width="45.44140625" style="1430" customWidth="1"/>
    <col min="6146" max="6146" width="11.109375" style="1430" customWidth="1"/>
    <col min="6147" max="6147" width="15.88671875" style="1430" customWidth="1"/>
    <col min="6148" max="6148" width="15" style="1430" customWidth="1"/>
    <col min="6149" max="6149" width="16.44140625" style="1430" customWidth="1"/>
    <col min="6150" max="6150" width="15.33203125" style="1430" customWidth="1"/>
    <col min="6151" max="6151" width="14.5546875" style="1430" customWidth="1"/>
    <col min="6152" max="6152" width="15.88671875" style="1430" customWidth="1"/>
    <col min="6153" max="6153" width="2.33203125" style="1430" customWidth="1"/>
    <col min="6154" max="6154" width="50.33203125" style="1430" bestFit="1" customWidth="1"/>
    <col min="6155" max="6155" width="61.109375" style="1430" bestFit="1" customWidth="1"/>
    <col min="6156" max="6156" width="25.109375" style="1430" customWidth="1"/>
    <col min="6157" max="6157" width="17.6640625" style="1430" customWidth="1"/>
    <col min="6158" max="6158" width="12.6640625" style="1430" customWidth="1"/>
    <col min="6159" max="6159" width="25.109375" style="1430" customWidth="1"/>
    <col min="6160" max="6160" width="23.33203125" style="1430" customWidth="1"/>
    <col min="6161" max="6161" width="17.33203125" style="1430" customWidth="1"/>
    <col min="6162" max="6162" width="22.88671875" style="1430" customWidth="1"/>
    <col min="6163" max="6400" width="8.88671875" style="1430"/>
    <col min="6401" max="6401" width="45.44140625" style="1430" customWidth="1"/>
    <col min="6402" max="6402" width="11.109375" style="1430" customWidth="1"/>
    <col min="6403" max="6403" width="15.88671875" style="1430" customWidth="1"/>
    <col min="6404" max="6404" width="15" style="1430" customWidth="1"/>
    <col min="6405" max="6405" width="16.44140625" style="1430" customWidth="1"/>
    <col min="6406" max="6406" width="15.33203125" style="1430" customWidth="1"/>
    <col min="6407" max="6407" width="14.5546875" style="1430" customWidth="1"/>
    <col min="6408" max="6408" width="15.88671875" style="1430" customWidth="1"/>
    <col min="6409" max="6409" width="2.33203125" style="1430" customWidth="1"/>
    <col min="6410" max="6410" width="50.33203125" style="1430" bestFit="1" customWidth="1"/>
    <col min="6411" max="6411" width="61.109375" style="1430" bestFit="1" customWidth="1"/>
    <col min="6412" max="6412" width="25.109375" style="1430" customWidth="1"/>
    <col min="6413" max="6413" width="17.6640625" style="1430" customWidth="1"/>
    <col min="6414" max="6414" width="12.6640625" style="1430" customWidth="1"/>
    <col min="6415" max="6415" width="25.109375" style="1430" customWidth="1"/>
    <col min="6416" max="6416" width="23.33203125" style="1430" customWidth="1"/>
    <col min="6417" max="6417" width="17.33203125" style="1430" customWidth="1"/>
    <col min="6418" max="6418" width="22.88671875" style="1430" customWidth="1"/>
    <col min="6419" max="6656" width="8.88671875" style="1430"/>
    <col min="6657" max="6657" width="45.44140625" style="1430" customWidth="1"/>
    <col min="6658" max="6658" width="11.109375" style="1430" customWidth="1"/>
    <col min="6659" max="6659" width="15.88671875" style="1430" customWidth="1"/>
    <col min="6660" max="6660" width="15" style="1430" customWidth="1"/>
    <col min="6661" max="6661" width="16.44140625" style="1430" customWidth="1"/>
    <col min="6662" max="6662" width="15.33203125" style="1430" customWidth="1"/>
    <col min="6663" max="6663" width="14.5546875" style="1430" customWidth="1"/>
    <col min="6664" max="6664" width="15.88671875" style="1430" customWidth="1"/>
    <col min="6665" max="6665" width="2.33203125" style="1430" customWidth="1"/>
    <col min="6666" max="6666" width="50.33203125" style="1430" bestFit="1" customWidth="1"/>
    <col min="6667" max="6667" width="61.109375" style="1430" bestFit="1" customWidth="1"/>
    <col min="6668" max="6668" width="25.109375" style="1430" customWidth="1"/>
    <col min="6669" max="6669" width="17.6640625" style="1430" customWidth="1"/>
    <col min="6670" max="6670" width="12.6640625" style="1430" customWidth="1"/>
    <col min="6671" max="6671" width="25.109375" style="1430" customWidth="1"/>
    <col min="6672" max="6672" width="23.33203125" style="1430" customWidth="1"/>
    <col min="6673" max="6673" width="17.33203125" style="1430" customWidth="1"/>
    <col min="6674" max="6674" width="22.88671875" style="1430" customWidth="1"/>
    <col min="6675" max="6912" width="8.88671875" style="1430"/>
    <col min="6913" max="6913" width="45.44140625" style="1430" customWidth="1"/>
    <col min="6914" max="6914" width="11.109375" style="1430" customWidth="1"/>
    <col min="6915" max="6915" width="15.88671875" style="1430" customWidth="1"/>
    <col min="6916" max="6916" width="15" style="1430" customWidth="1"/>
    <col min="6917" max="6917" width="16.44140625" style="1430" customWidth="1"/>
    <col min="6918" max="6918" width="15.33203125" style="1430" customWidth="1"/>
    <col min="6919" max="6919" width="14.5546875" style="1430" customWidth="1"/>
    <col min="6920" max="6920" width="15.88671875" style="1430" customWidth="1"/>
    <col min="6921" max="6921" width="2.33203125" style="1430" customWidth="1"/>
    <col min="6922" max="6922" width="50.33203125" style="1430" bestFit="1" customWidth="1"/>
    <col min="6923" max="6923" width="61.109375" style="1430" bestFit="1" customWidth="1"/>
    <col min="6924" max="6924" width="25.109375" style="1430" customWidth="1"/>
    <col min="6925" max="6925" width="17.6640625" style="1430" customWidth="1"/>
    <col min="6926" max="6926" width="12.6640625" style="1430" customWidth="1"/>
    <col min="6927" max="6927" width="25.109375" style="1430" customWidth="1"/>
    <col min="6928" max="6928" width="23.33203125" style="1430" customWidth="1"/>
    <col min="6929" max="6929" width="17.33203125" style="1430" customWidth="1"/>
    <col min="6930" max="6930" width="22.88671875" style="1430" customWidth="1"/>
    <col min="6931" max="7168" width="8.88671875" style="1430"/>
    <col min="7169" max="7169" width="45.44140625" style="1430" customWidth="1"/>
    <col min="7170" max="7170" width="11.109375" style="1430" customWidth="1"/>
    <col min="7171" max="7171" width="15.88671875" style="1430" customWidth="1"/>
    <col min="7172" max="7172" width="15" style="1430" customWidth="1"/>
    <col min="7173" max="7173" width="16.44140625" style="1430" customWidth="1"/>
    <col min="7174" max="7174" width="15.33203125" style="1430" customWidth="1"/>
    <col min="7175" max="7175" width="14.5546875" style="1430" customWidth="1"/>
    <col min="7176" max="7176" width="15.88671875" style="1430" customWidth="1"/>
    <col min="7177" max="7177" width="2.33203125" style="1430" customWidth="1"/>
    <col min="7178" max="7178" width="50.33203125" style="1430" bestFit="1" customWidth="1"/>
    <col min="7179" max="7179" width="61.109375" style="1430" bestFit="1" customWidth="1"/>
    <col min="7180" max="7180" width="25.109375" style="1430" customWidth="1"/>
    <col min="7181" max="7181" width="17.6640625" style="1430" customWidth="1"/>
    <col min="7182" max="7182" width="12.6640625" style="1430" customWidth="1"/>
    <col min="7183" max="7183" width="25.109375" style="1430" customWidth="1"/>
    <col min="7184" max="7184" width="23.33203125" style="1430" customWidth="1"/>
    <col min="7185" max="7185" width="17.33203125" style="1430" customWidth="1"/>
    <col min="7186" max="7186" width="22.88671875" style="1430" customWidth="1"/>
    <col min="7187" max="7424" width="8.88671875" style="1430"/>
    <col min="7425" max="7425" width="45.44140625" style="1430" customWidth="1"/>
    <col min="7426" max="7426" width="11.109375" style="1430" customWidth="1"/>
    <col min="7427" max="7427" width="15.88671875" style="1430" customWidth="1"/>
    <col min="7428" max="7428" width="15" style="1430" customWidth="1"/>
    <col min="7429" max="7429" width="16.44140625" style="1430" customWidth="1"/>
    <col min="7430" max="7430" width="15.33203125" style="1430" customWidth="1"/>
    <col min="7431" max="7431" width="14.5546875" style="1430" customWidth="1"/>
    <col min="7432" max="7432" width="15.88671875" style="1430" customWidth="1"/>
    <col min="7433" max="7433" width="2.33203125" style="1430" customWidth="1"/>
    <col min="7434" max="7434" width="50.33203125" style="1430" bestFit="1" customWidth="1"/>
    <col min="7435" max="7435" width="61.109375" style="1430" bestFit="1" customWidth="1"/>
    <col min="7436" max="7436" width="25.109375" style="1430" customWidth="1"/>
    <col min="7437" max="7437" width="17.6640625" style="1430" customWidth="1"/>
    <col min="7438" max="7438" width="12.6640625" style="1430" customWidth="1"/>
    <col min="7439" max="7439" width="25.109375" style="1430" customWidth="1"/>
    <col min="7440" max="7440" width="23.33203125" style="1430" customWidth="1"/>
    <col min="7441" max="7441" width="17.33203125" style="1430" customWidth="1"/>
    <col min="7442" max="7442" width="22.88671875" style="1430" customWidth="1"/>
    <col min="7443" max="7680" width="8.88671875" style="1430"/>
    <col min="7681" max="7681" width="45.44140625" style="1430" customWidth="1"/>
    <col min="7682" max="7682" width="11.109375" style="1430" customWidth="1"/>
    <col min="7683" max="7683" width="15.88671875" style="1430" customWidth="1"/>
    <col min="7684" max="7684" width="15" style="1430" customWidth="1"/>
    <col min="7685" max="7685" width="16.44140625" style="1430" customWidth="1"/>
    <col min="7686" max="7686" width="15.33203125" style="1430" customWidth="1"/>
    <col min="7687" max="7687" width="14.5546875" style="1430" customWidth="1"/>
    <col min="7688" max="7688" width="15.88671875" style="1430" customWidth="1"/>
    <col min="7689" max="7689" width="2.33203125" style="1430" customWidth="1"/>
    <col min="7690" max="7690" width="50.33203125" style="1430" bestFit="1" customWidth="1"/>
    <col min="7691" max="7691" width="61.109375" style="1430" bestFit="1" customWidth="1"/>
    <col min="7692" max="7692" width="25.109375" style="1430" customWidth="1"/>
    <col min="7693" max="7693" width="17.6640625" style="1430" customWidth="1"/>
    <col min="7694" max="7694" width="12.6640625" style="1430" customWidth="1"/>
    <col min="7695" max="7695" width="25.109375" style="1430" customWidth="1"/>
    <col min="7696" max="7696" width="23.33203125" style="1430" customWidth="1"/>
    <col min="7697" max="7697" width="17.33203125" style="1430" customWidth="1"/>
    <col min="7698" max="7698" width="22.88671875" style="1430" customWidth="1"/>
    <col min="7699" max="7936" width="8.88671875" style="1430"/>
    <col min="7937" max="7937" width="45.44140625" style="1430" customWidth="1"/>
    <col min="7938" max="7938" width="11.109375" style="1430" customWidth="1"/>
    <col min="7939" max="7939" width="15.88671875" style="1430" customWidth="1"/>
    <col min="7940" max="7940" width="15" style="1430" customWidth="1"/>
    <col min="7941" max="7941" width="16.44140625" style="1430" customWidth="1"/>
    <col min="7942" max="7942" width="15.33203125" style="1430" customWidth="1"/>
    <col min="7943" max="7943" width="14.5546875" style="1430" customWidth="1"/>
    <col min="7944" max="7944" width="15.88671875" style="1430" customWidth="1"/>
    <col min="7945" max="7945" width="2.33203125" style="1430" customWidth="1"/>
    <col min="7946" max="7946" width="50.33203125" style="1430" bestFit="1" customWidth="1"/>
    <col min="7947" max="7947" width="61.109375" style="1430" bestFit="1" customWidth="1"/>
    <col min="7948" max="7948" width="25.109375" style="1430" customWidth="1"/>
    <col min="7949" max="7949" width="17.6640625" style="1430" customWidth="1"/>
    <col min="7950" max="7950" width="12.6640625" style="1430" customWidth="1"/>
    <col min="7951" max="7951" width="25.109375" style="1430" customWidth="1"/>
    <col min="7952" max="7952" width="23.33203125" style="1430" customWidth="1"/>
    <col min="7953" max="7953" width="17.33203125" style="1430" customWidth="1"/>
    <col min="7954" max="7954" width="22.88671875" style="1430" customWidth="1"/>
    <col min="7955" max="8192" width="8.88671875" style="1430"/>
    <col min="8193" max="8193" width="45.44140625" style="1430" customWidth="1"/>
    <col min="8194" max="8194" width="11.109375" style="1430" customWidth="1"/>
    <col min="8195" max="8195" width="15.88671875" style="1430" customWidth="1"/>
    <col min="8196" max="8196" width="15" style="1430" customWidth="1"/>
    <col min="8197" max="8197" width="16.44140625" style="1430" customWidth="1"/>
    <col min="8198" max="8198" width="15.33203125" style="1430" customWidth="1"/>
    <col min="8199" max="8199" width="14.5546875" style="1430" customWidth="1"/>
    <col min="8200" max="8200" width="15.88671875" style="1430" customWidth="1"/>
    <col min="8201" max="8201" width="2.33203125" style="1430" customWidth="1"/>
    <col min="8202" max="8202" width="50.33203125" style="1430" bestFit="1" customWidth="1"/>
    <col min="8203" max="8203" width="61.109375" style="1430" bestFit="1" customWidth="1"/>
    <col min="8204" max="8204" width="25.109375" style="1430" customWidth="1"/>
    <col min="8205" max="8205" width="17.6640625" style="1430" customWidth="1"/>
    <col min="8206" max="8206" width="12.6640625" style="1430" customWidth="1"/>
    <col min="8207" max="8207" width="25.109375" style="1430" customWidth="1"/>
    <col min="8208" max="8208" width="23.33203125" style="1430" customWidth="1"/>
    <col min="8209" max="8209" width="17.33203125" style="1430" customWidth="1"/>
    <col min="8210" max="8210" width="22.88671875" style="1430" customWidth="1"/>
    <col min="8211" max="8448" width="8.88671875" style="1430"/>
    <col min="8449" max="8449" width="45.44140625" style="1430" customWidth="1"/>
    <col min="8450" max="8450" width="11.109375" style="1430" customWidth="1"/>
    <col min="8451" max="8451" width="15.88671875" style="1430" customWidth="1"/>
    <col min="8452" max="8452" width="15" style="1430" customWidth="1"/>
    <col min="8453" max="8453" width="16.44140625" style="1430" customWidth="1"/>
    <col min="8454" max="8454" width="15.33203125" style="1430" customWidth="1"/>
    <col min="8455" max="8455" width="14.5546875" style="1430" customWidth="1"/>
    <col min="8456" max="8456" width="15.88671875" style="1430" customWidth="1"/>
    <col min="8457" max="8457" width="2.33203125" style="1430" customWidth="1"/>
    <col min="8458" max="8458" width="50.33203125" style="1430" bestFit="1" customWidth="1"/>
    <col min="8459" max="8459" width="61.109375" style="1430" bestFit="1" customWidth="1"/>
    <col min="8460" max="8460" width="25.109375" style="1430" customWidth="1"/>
    <col min="8461" max="8461" width="17.6640625" style="1430" customWidth="1"/>
    <col min="8462" max="8462" width="12.6640625" style="1430" customWidth="1"/>
    <col min="8463" max="8463" width="25.109375" style="1430" customWidth="1"/>
    <col min="8464" max="8464" width="23.33203125" style="1430" customWidth="1"/>
    <col min="8465" max="8465" width="17.33203125" style="1430" customWidth="1"/>
    <col min="8466" max="8466" width="22.88671875" style="1430" customWidth="1"/>
    <col min="8467" max="8704" width="8.88671875" style="1430"/>
    <col min="8705" max="8705" width="45.44140625" style="1430" customWidth="1"/>
    <col min="8706" max="8706" width="11.109375" style="1430" customWidth="1"/>
    <col min="8707" max="8707" width="15.88671875" style="1430" customWidth="1"/>
    <col min="8708" max="8708" width="15" style="1430" customWidth="1"/>
    <col min="8709" max="8709" width="16.44140625" style="1430" customWidth="1"/>
    <col min="8710" max="8710" width="15.33203125" style="1430" customWidth="1"/>
    <col min="8711" max="8711" width="14.5546875" style="1430" customWidth="1"/>
    <col min="8712" max="8712" width="15.88671875" style="1430" customWidth="1"/>
    <col min="8713" max="8713" width="2.33203125" style="1430" customWidth="1"/>
    <col min="8714" max="8714" width="50.33203125" style="1430" bestFit="1" customWidth="1"/>
    <col min="8715" max="8715" width="61.109375" style="1430" bestFit="1" customWidth="1"/>
    <col min="8716" max="8716" width="25.109375" style="1430" customWidth="1"/>
    <col min="8717" max="8717" width="17.6640625" style="1430" customWidth="1"/>
    <col min="8718" max="8718" width="12.6640625" style="1430" customWidth="1"/>
    <col min="8719" max="8719" width="25.109375" style="1430" customWidth="1"/>
    <col min="8720" max="8720" width="23.33203125" style="1430" customWidth="1"/>
    <col min="8721" max="8721" width="17.33203125" style="1430" customWidth="1"/>
    <col min="8722" max="8722" width="22.88671875" style="1430" customWidth="1"/>
    <col min="8723" max="8960" width="8.88671875" style="1430"/>
    <col min="8961" max="8961" width="45.44140625" style="1430" customWidth="1"/>
    <col min="8962" max="8962" width="11.109375" style="1430" customWidth="1"/>
    <col min="8963" max="8963" width="15.88671875" style="1430" customWidth="1"/>
    <col min="8964" max="8964" width="15" style="1430" customWidth="1"/>
    <col min="8965" max="8965" width="16.44140625" style="1430" customWidth="1"/>
    <col min="8966" max="8966" width="15.33203125" style="1430" customWidth="1"/>
    <col min="8967" max="8967" width="14.5546875" style="1430" customWidth="1"/>
    <col min="8968" max="8968" width="15.88671875" style="1430" customWidth="1"/>
    <col min="8969" max="8969" width="2.33203125" style="1430" customWidth="1"/>
    <col min="8970" max="8970" width="50.33203125" style="1430" bestFit="1" customWidth="1"/>
    <col min="8971" max="8971" width="61.109375" style="1430" bestFit="1" customWidth="1"/>
    <col min="8972" max="8972" width="25.109375" style="1430" customWidth="1"/>
    <col min="8973" max="8973" width="17.6640625" style="1430" customWidth="1"/>
    <col min="8974" max="8974" width="12.6640625" style="1430" customWidth="1"/>
    <col min="8975" max="8975" width="25.109375" style="1430" customWidth="1"/>
    <col min="8976" max="8976" width="23.33203125" style="1430" customWidth="1"/>
    <col min="8977" max="8977" width="17.33203125" style="1430" customWidth="1"/>
    <col min="8978" max="8978" width="22.88671875" style="1430" customWidth="1"/>
    <col min="8979" max="9216" width="8.88671875" style="1430"/>
    <col min="9217" max="9217" width="45.44140625" style="1430" customWidth="1"/>
    <col min="9218" max="9218" width="11.109375" style="1430" customWidth="1"/>
    <col min="9219" max="9219" width="15.88671875" style="1430" customWidth="1"/>
    <col min="9220" max="9220" width="15" style="1430" customWidth="1"/>
    <col min="9221" max="9221" width="16.44140625" style="1430" customWidth="1"/>
    <col min="9222" max="9222" width="15.33203125" style="1430" customWidth="1"/>
    <col min="9223" max="9223" width="14.5546875" style="1430" customWidth="1"/>
    <col min="9224" max="9224" width="15.88671875" style="1430" customWidth="1"/>
    <col min="9225" max="9225" width="2.33203125" style="1430" customWidth="1"/>
    <col min="9226" max="9226" width="50.33203125" style="1430" bestFit="1" customWidth="1"/>
    <col min="9227" max="9227" width="61.109375" style="1430" bestFit="1" customWidth="1"/>
    <col min="9228" max="9228" width="25.109375" style="1430" customWidth="1"/>
    <col min="9229" max="9229" width="17.6640625" style="1430" customWidth="1"/>
    <col min="9230" max="9230" width="12.6640625" style="1430" customWidth="1"/>
    <col min="9231" max="9231" width="25.109375" style="1430" customWidth="1"/>
    <col min="9232" max="9232" width="23.33203125" style="1430" customWidth="1"/>
    <col min="9233" max="9233" width="17.33203125" style="1430" customWidth="1"/>
    <col min="9234" max="9234" width="22.88671875" style="1430" customWidth="1"/>
    <col min="9235" max="9472" width="8.88671875" style="1430"/>
    <col min="9473" max="9473" width="45.44140625" style="1430" customWidth="1"/>
    <col min="9474" max="9474" width="11.109375" style="1430" customWidth="1"/>
    <col min="9475" max="9475" width="15.88671875" style="1430" customWidth="1"/>
    <col min="9476" max="9476" width="15" style="1430" customWidth="1"/>
    <col min="9477" max="9477" width="16.44140625" style="1430" customWidth="1"/>
    <col min="9478" max="9478" width="15.33203125" style="1430" customWidth="1"/>
    <col min="9479" max="9479" width="14.5546875" style="1430" customWidth="1"/>
    <col min="9480" max="9480" width="15.88671875" style="1430" customWidth="1"/>
    <col min="9481" max="9481" width="2.33203125" style="1430" customWidth="1"/>
    <col min="9482" max="9482" width="50.33203125" style="1430" bestFit="1" customWidth="1"/>
    <col min="9483" max="9483" width="61.109375" style="1430" bestFit="1" customWidth="1"/>
    <col min="9484" max="9484" width="25.109375" style="1430" customWidth="1"/>
    <col min="9485" max="9485" width="17.6640625" style="1430" customWidth="1"/>
    <col min="9486" max="9486" width="12.6640625" style="1430" customWidth="1"/>
    <col min="9487" max="9487" width="25.109375" style="1430" customWidth="1"/>
    <col min="9488" max="9488" width="23.33203125" style="1430" customWidth="1"/>
    <col min="9489" max="9489" width="17.33203125" style="1430" customWidth="1"/>
    <col min="9490" max="9490" width="22.88671875" style="1430" customWidth="1"/>
    <col min="9491" max="9728" width="8.88671875" style="1430"/>
    <col min="9729" max="9729" width="45.44140625" style="1430" customWidth="1"/>
    <col min="9730" max="9730" width="11.109375" style="1430" customWidth="1"/>
    <col min="9731" max="9731" width="15.88671875" style="1430" customWidth="1"/>
    <col min="9732" max="9732" width="15" style="1430" customWidth="1"/>
    <col min="9733" max="9733" width="16.44140625" style="1430" customWidth="1"/>
    <col min="9734" max="9734" width="15.33203125" style="1430" customWidth="1"/>
    <col min="9735" max="9735" width="14.5546875" style="1430" customWidth="1"/>
    <col min="9736" max="9736" width="15.88671875" style="1430" customWidth="1"/>
    <col min="9737" max="9737" width="2.33203125" style="1430" customWidth="1"/>
    <col min="9738" max="9738" width="50.33203125" style="1430" bestFit="1" customWidth="1"/>
    <col min="9739" max="9739" width="61.109375" style="1430" bestFit="1" customWidth="1"/>
    <col min="9740" max="9740" width="25.109375" style="1430" customWidth="1"/>
    <col min="9741" max="9741" width="17.6640625" style="1430" customWidth="1"/>
    <col min="9742" max="9742" width="12.6640625" style="1430" customWidth="1"/>
    <col min="9743" max="9743" width="25.109375" style="1430" customWidth="1"/>
    <col min="9744" max="9744" width="23.33203125" style="1430" customWidth="1"/>
    <col min="9745" max="9745" width="17.33203125" style="1430" customWidth="1"/>
    <col min="9746" max="9746" width="22.88671875" style="1430" customWidth="1"/>
    <col min="9747" max="9984" width="8.88671875" style="1430"/>
    <col min="9985" max="9985" width="45.44140625" style="1430" customWidth="1"/>
    <col min="9986" max="9986" width="11.109375" style="1430" customWidth="1"/>
    <col min="9987" max="9987" width="15.88671875" style="1430" customWidth="1"/>
    <col min="9988" max="9988" width="15" style="1430" customWidth="1"/>
    <col min="9989" max="9989" width="16.44140625" style="1430" customWidth="1"/>
    <col min="9990" max="9990" width="15.33203125" style="1430" customWidth="1"/>
    <col min="9991" max="9991" width="14.5546875" style="1430" customWidth="1"/>
    <col min="9992" max="9992" width="15.88671875" style="1430" customWidth="1"/>
    <col min="9993" max="9993" width="2.33203125" style="1430" customWidth="1"/>
    <col min="9994" max="9994" width="50.33203125" style="1430" bestFit="1" customWidth="1"/>
    <col min="9995" max="9995" width="61.109375" style="1430" bestFit="1" customWidth="1"/>
    <col min="9996" max="9996" width="25.109375" style="1430" customWidth="1"/>
    <col min="9997" max="9997" width="17.6640625" style="1430" customWidth="1"/>
    <col min="9998" max="9998" width="12.6640625" style="1430" customWidth="1"/>
    <col min="9999" max="9999" width="25.109375" style="1430" customWidth="1"/>
    <col min="10000" max="10000" width="23.33203125" style="1430" customWidth="1"/>
    <col min="10001" max="10001" width="17.33203125" style="1430" customWidth="1"/>
    <col min="10002" max="10002" width="22.88671875" style="1430" customWidth="1"/>
    <col min="10003" max="10240" width="8.88671875" style="1430"/>
    <col min="10241" max="10241" width="45.44140625" style="1430" customWidth="1"/>
    <col min="10242" max="10242" width="11.109375" style="1430" customWidth="1"/>
    <col min="10243" max="10243" width="15.88671875" style="1430" customWidth="1"/>
    <col min="10244" max="10244" width="15" style="1430" customWidth="1"/>
    <col min="10245" max="10245" width="16.44140625" style="1430" customWidth="1"/>
    <col min="10246" max="10246" width="15.33203125" style="1430" customWidth="1"/>
    <col min="10247" max="10247" width="14.5546875" style="1430" customWidth="1"/>
    <col min="10248" max="10248" width="15.88671875" style="1430" customWidth="1"/>
    <col min="10249" max="10249" width="2.33203125" style="1430" customWidth="1"/>
    <col min="10250" max="10250" width="50.33203125" style="1430" bestFit="1" customWidth="1"/>
    <col min="10251" max="10251" width="61.109375" style="1430" bestFit="1" customWidth="1"/>
    <col min="10252" max="10252" width="25.109375" style="1430" customWidth="1"/>
    <col min="10253" max="10253" width="17.6640625" style="1430" customWidth="1"/>
    <col min="10254" max="10254" width="12.6640625" style="1430" customWidth="1"/>
    <col min="10255" max="10255" width="25.109375" style="1430" customWidth="1"/>
    <col min="10256" max="10256" width="23.33203125" style="1430" customWidth="1"/>
    <col min="10257" max="10257" width="17.33203125" style="1430" customWidth="1"/>
    <col min="10258" max="10258" width="22.88671875" style="1430" customWidth="1"/>
    <col min="10259" max="10496" width="8.88671875" style="1430"/>
    <col min="10497" max="10497" width="45.44140625" style="1430" customWidth="1"/>
    <col min="10498" max="10498" width="11.109375" style="1430" customWidth="1"/>
    <col min="10499" max="10499" width="15.88671875" style="1430" customWidth="1"/>
    <col min="10500" max="10500" width="15" style="1430" customWidth="1"/>
    <col min="10501" max="10501" width="16.44140625" style="1430" customWidth="1"/>
    <col min="10502" max="10502" width="15.33203125" style="1430" customWidth="1"/>
    <col min="10503" max="10503" width="14.5546875" style="1430" customWidth="1"/>
    <col min="10504" max="10504" width="15.88671875" style="1430" customWidth="1"/>
    <col min="10505" max="10505" width="2.33203125" style="1430" customWidth="1"/>
    <col min="10506" max="10506" width="50.33203125" style="1430" bestFit="1" customWidth="1"/>
    <col min="10507" max="10507" width="61.109375" style="1430" bestFit="1" customWidth="1"/>
    <col min="10508" max="10508" width="25.109375" style="1430" customWidth="1"/>
    <col min="10509" max="10509" width="17.6640625" style="1430" customWidth="1"/>
    <col min="10510" max="10510" width="12.6640625" style="1430" customWidth="1"/>
    <col min="10511" max="10511" width="25.109375" style="1430" customWidth="1"/>
    <col min="10512" max="10512" width="23.33203125" style="1430" customWidth="1"/>
    <col min="10513" max="10513" width="17.33203125" style="1430" customWidth="1"/>
    <col min="10514" max="10514" width="22.88671875" style="1430" customWidth="1"/>
    <col min="10515" max="10752" width="8.88671875" style="1430"/>
    <col min="10753" max="10753" width="45.44140625" style="1430" customWidth="1"/>
    <col min="10754" max="10754" width="11.109375" style="1430" customWidth="1"/>
    <col min="10755" max="10755" width="15.88671875" style="1430" customWidth="1"/>
    <col min="10756" max="10756" width="15" style="1430" customWidth="1"/>
    <col min="10757" max="10757" width="16.44140625" style="1430" customWidth="1"/>
    <col min="10758" max="10758" width="15.33203125" style="1430" customWidth="1"/>
    <col min="10759" max="10759" width="14.5546875" style="1430" customWidth="1"/>
    <col min="10760" max="10760" width="15.88671875" style="1430" customWidth="1"/>
    <col min="10761" max="10761" width="2.33203125" style="1430" customWidth="1"/>
    <col min="10762" max="10762" width="50.33203125" style="1430" bestFit="1" customWidth="1"/>
    <col min="10763" max="10763" width="61.109375" style="1430" bestFit="1" customWidth="1"/>
    <col min="10764" max="10764" width="25.109375" style="1430" customWidth="1"/>
    <col min="10765" max="10765" width="17.6640625" style="1430" customWidth="1"/>
    <col min="10766" max="10766" width="12.6640625" style="1430" customWidth="1"/>
    <col min="10767" max="10767" width="25.109375" style="1430" customWidth="1"/>
    <col min="10768" max="10768" width="23.33203125" style="1430" customWidth="1"/>
    <col min="10769" max="10769" width="17.33203125" style="1430" customWidth="1"/>
    <col min="10770" max="10770" width="22.88671875" style="1430" customWidth="1"/>
    <col min="10771" max="11008" width="8.88671875" style="1430"/>
    <col min="11009" max="11009" width="45.44140625" style="1430" customWidth="1"/>
    <col min="11010" max="11010" width="11.109375" style="1430" customWidth="1"/>
    <col min="11011" max="11011" width="15.88671875" style="1430" customWidth="1"/>
    <col min="11012" max="11012" width="15" style="1430" customWidth="1"/>
    <col min="11013" max="11013" width="16.44140625" style="1430" customWidth="1"/>
    <col min="11014" max="11014" width="15.33203125" style="1430" customWidth="1"/>
    <col min="11015" max="11015" width="14.5546875" style="1430" customWidth="1"/>
    <col min="11016" max="11016" width="15.88671875" style="1430" customWidth="1"/>
    <col min="11017" max="11017" width="2.33203125" style="1430" customWidth="1"/>
    <col min="11018" max="11018" width="50.33203125" style="1430" bestFit="1" customWidth="1"/>
    <col min="11019" max="11019" width="61.109375" style="1430" bestFit="1" customWidth="1"/>
    <col min="11020" max="11020" width="25.109375" style="1430" customWidth="1"/>
    <col min="11021" max="11021" width="17.6640625" style="1430" customWidth="1"/>
    <col min="11022" max="11022" width="12.6640625" style="1430" customWidth="1"/>
    <col min="11023" max="11023" width="25.109375" style="1430" customWidth="1"/>
    <col min="11024" max="11024" width="23.33203125" style="1430" customWidth="1"/>
    <col min="11025" max="11025" width="17.33203125" style="1430" customWidth="1"/>
    <col min="11026" max="11026" width="22.88671875" style="1430" customWidth="1"/>
    <col min="11027" max="11264" width="8.88671875" style="1430"/>
    <col min="11265" max="11265" width="45.44140625" style="1430" customWidth="1"/>
    <col min="11266" max="11266" width="11.109375" style="1430" customWidth="1"/>
    <col min="11267" max="11267" width="15.88671875" style="1430" customWidth="1"/>
    <col min="11268" max="11268" width="15" style="1430" customWidth="1"/>
    <col min="11269" max="11269" width="16.44140625" style="1430" customWidth="1"/>
    <col min="11270" max="11270" width="15.33203125" style="1430" customWidth="1"/>
    <col min="11271" max="11271" width="14.5546875" style="1430" customWidth="1"/>
    <col min="11272" max="11272" width="15.88671875" style="1430" customWidth="1"/>
    <col min="11273" max="11273" width="2.33203125" style="1430" customWidth="1"/>
    <col min="11274" max="11274" width="50.33203125" style="1430" bestFit="1" customWidth="1"/>
    <col min="11275" max="11275" width="61.109375" style="1430" bestFit="1" customWidth="1"/>
    <col min="11276" max="11276" width="25.109375" style="1430" customWidth="1"/>
    <col min="11277" max="11277" width="17.6640625" style="1430" customWidth="1"/>
    <col min="11278" max="11278" width="12.6640625" style="1430" customWidth="1"/>
    <col min="11279" max="11279" width="25.109375" style="1430" customWidth="1"/>
    <col min="11280" max="11280" width="23.33203125" style="1430" customWidth="1"/>
    <col min="11281" max="11281" width="17.33203125" style="1430" customWidth="1"/>
    <col min="11282" max="11282" width="22.88671875" style="1430" customWidth="1"/>
    <col min="11283" max="11520" width="8.88671875" style="1430"/>
    <col min="11521" max="11521" width="45.44140625" style="1430" customWidth="1"/>
    <col min="11522" max="11522" width="11.109375" style="1430" customWidth="1"/>
    <col min="11523" max="11523" width="15.88671875" style="1430" customWidth="1"/>
    <col min="11524" max="11524" width="15" style="1430" customWidth="1"/>
    <col min="11525" max="11525" width="16.44140625" style="1430" customWidth="1"/>
    <col min="11526" max="11526" width="15.33203125" style="1430" customWidth="1"/>
    <col min="11527" max="11527" width="14.5546875" style="1430" customWidth="1"/>
    <col min="11528" max="11528" width="15.88671875" style="1430" customWidth="1"/>
    <col min="11529" max="11529" width="2.33203125" style="1430" customWidth="1"/>
    <col min="11530" max="11530" width="50.33203125" style="1430" bestFit="1" customWidth="1"/>
    <col min="11531" max="11531" width="61.109375" style="1430" bestFit="1" customWidth="1"/>
    <col min="11532" max="11532" width="25.109375" style="1430" customWidth="1"/>
    <col min="11533" max="11533" width="17.6640625" style="1430" customWidth="1"/>
    <col min="11534" max="11534" width="12.6640625" style="1430" customWidth="1"/>
    <col min="11535" max="11535" width="25.109375" style="1430" customWidth="1"/>
    <col min="11536" max="11536" width="23.33203125" style="1430" customWidth="1"/>
    <col min="11537" max="11537" width="17.33203125" style="1430" customWidth="1"/>
    <col min="11538" max="11538" width="22.88671875" style="1430" customWidth="1"/>
    <col min="11539" max="11776" width="8.88671875" style="1430"/>
    <col min="11777" max="11777" width="45.44140625" style="1430" customWidth="1"/>
    <col min="11778" max="11778" width="11.109375" style="1430" customWidth="1"/>
    <col min="11779" max="11779" width="15.88671875" style="1430" customWidth="1"/>
    <col min="11780" max="11780" width="15" style="1430" customWidth="1"/>
    <col min="11781" max="11781" width="16.44140625" style="1430" customWidth="1"/>
    <col min="11782" max="11782" width="15.33203125" style="1430" customWidth="1"/>
    <col min="11783" max="11783" width="14.5546875" style="1430" customWidth="1"/>
    <col min="11784" max="11784" width="15.88671875" style="1430" customWidth="1"/>
    <col min="11785" max="11785" width="2.33203125" style="1430" customWidth="1"/>
    <col min="11786" max="11786" width="50.33203125" style="1430" bestFit="1" customWidth="1"/>
    <col min="11787" max="11787" width="61.109375" style="1430" bestFit="1" customWidth="1"/>
    <col min="11788" max="11788" width="25.109375" style="1430" customWidth="1"/>
    <col min="11789" max="11789" width="17.6640625" style="1430" customWidth="1"/>
    <col min="11790" max="11790" width="12.6640625" style="1430" customWidth="1"/>
    <col min="11791" max="11791" width="25.109375" style="1430" customWidth="1"/>
    <col min="11792" max="11792" width="23.33203125" style="1430" customWidth="1"/>
    <col min="11793" max="11793" width="17.33203125" style="1430" customWidth="1"/>
    <col min="11794" max="11794" width="22.88671875" style="1430" customWidth="1"/>
    <col min="11795" max="12032" width="8.88671875" style="1430"/>
    <col min="12033" max="12033" width="45.44140625" style="1430" customWidth="1"/>
    <col min="12034" max="12034" width="11.109375" style="1430" customWidth="1"/>
    <col min="12035" max="12035" width="15.88671875" style="1430" customWidth="1"/>
    <col min="12036" max="12036" width="15" style="1430" customWidth="1"/>
    <col min="12037" max="12037" width="16.44140625" style="1430" customWidth="1"/>
    <col min="12038" max="12038" width="15.33203125" style="1430" customWidth="1"/>
    <col min="12039" max="12039" width="14.5546875" style="1430" customWidth="1"/>
    <col min="12040" max="12040" width="15.88671875" style="1430" customWidth="1"/>
    <col min="12041" max="12041" width="2.33203125" style="1430" customWidth="1"/>
    <col min="12042" max="12042" width="50.33203125" style="1430" bestFit="1" customWidth="1"/>
    <col min="12043" max="12043" width="61.109375" style="1430" bestFit="1" customWidth="1"/>
    <col min="12044" max="12044" width="25.109375" style="1430" customWidth="1"/>
    <col min="12045" max="12045" width="17.6640625" style="1430" customWidth="1"/>
    <col min="12046" max="12046" width="12.6640625" style="1430" customWidth="1"/>
    <col min="12047" max="12047" width="25.109375" style="1430" customWidth="1"/>
    <col min="12048" max="12048" width="23.33203125" style="1430" customWidth="1"/>
    <col min="12049" max="12049" width="17.33203125" style="1430" customWidth="1"/>
    <col min="12050" max="12050" width="22.88671875" style="1430" customWidth="1"/>
    <col min="12051" max="12288" width="8.88671875" style="1430"/>
    <col min="12289" max="12289" width="45.44140625" style="1430" customWidth="1"/>
    <col min="12290" max="12290" width="11.109375" style="1430" customWidth="1"/>
    <col min="12291" max="12291" width="15.88671875" style="1430" customWidth="1"/>
    <col min="12292" max="12292" width="15" style="1430" customWidth="1"/>
    <col min="12293" max="12293" width="16.44140625" style="1430" customWidth="1"/>
    <col min="12294" max="12294" width="15.33203125" style="1430" customWidth="1"/>
    <col min="12295" max="12295" width="14.5546875" style="1430" customWidth="1"/>
    <col min="12296" max="12296" width="15.88671875" style="1430" customWidth="1"/>
    <col min="12297" max="12297" width="2.33203125" style="1430" customWidth="1"/>
    <col min="12298" max="12298" width="50.33203125" style="1430" bestFit="1" customWidth="1"/>
    <col min="12299" max="12299" width="61.109375" style="1430" bestFit="1" customWidth="1"/>
    <col min="12300" max="12300" width="25.109375" style="1430" customWidth="1"/>
    <col min="12301" max="12301" width="17.6640625" style="1430" customWidth="1"/>
    <col min="12302" max="12302" width="12.6640625" style="1430" customWidth="1"/>
    <col min="12303" max="12303" width="25.109375" style="1430" customWidth="1"/>
    <col min="12304" max="12304" width="23.33203125" style="1430" customWidth="1"/>
    <col min="12305" max="12305" width="17.33203125" style="1430" customWidth="1"/>
    <col min="12306" max="12306" width="22.88671875" style="1430" customWidth="1"/>
    <col min="12307" max="12544" width="8.88671875" style="1430"/>
    <col min="12545" max="12545" width="45.44140625" style="1430" customWidth="1"/>
    <col min="12546" max="12546" width="11.109375" style="1430" customWidth="1"/>
    <col min="12547" max="12547" width="15.88671875" style="1430" customWidth="1"/>
    <col min="12548" max="12548" width="15" style="1430" customWidth="1"/>
    <col min="12549" max="12549" width="16.44140625" style="1430" customWidth="1"/>
    <col min="12550" max="12550" width="15.33203125" style="1430" customWidth="1"/>
    <col min="12551" max="12551" width="14.5546875" style="1430" customWidth="1"/>
    <col min="12552" max="12552" width="15.88671875" style="1430" customWidth="1"/>
    <col min="12553" max="12553" width="2.33203125" style="1430" customWidth="1"/>
    <col min="12554" max="12554" width="50.33203125" style="1430" bestFit="1" customWidth="1"/>
    <col min="12555" max="12555" width="61.109375" style="1430" bestFit="1" customWidth="1"/>
    <col min="12556" max="12556" width="25.109375" style="1430" customWidth="1"/>
    <col min="12557" max="12557" width="17.6640625" style="1430" customWidth="1"/>
    <col min="12558" max="12558" width="12.6640625" style="1430" customWidth="1"/>
    <col min="12559" max="12559" width="25.109375" style="1430" customWidth="1"/>
    <col min="12560" max="12560" width="23.33203125" style="1430" customWidth="1"/>
    <col min="12561" max="12561" width="17.33203125" style="1430" customWidth="1"/>
    <col min="12562" max="12562" width="22.88671875" style="1430" customWidth="1"/>
    <col min="12563" max="12800" width="8.88671875" style="1430"/>
    <col min="12801" max="12801" width="45.44140625" style="1430" customWidth="1"/>
    <col min="12802" max="12802" width="11.109375" style="1430" customWidth="1"/>
    <col min="12803" max="12803" width="15.88671875" style="1430" customWidth="1"/>
    <col min="12804" max="12804" width="15" style="1430" customWidth="1"/>
    <col min="12805" max="12805" width="16.44140625" style="1430" customWidth="1"/>
    <col min="12806" max="12806" width="15.33203125" style="1430" customWidth="1"/>
    <col min="12807" max="12807" width="14.5546875" style="1430" customWidth="1"/>
    <col min="12808" max="12808" width="15.88671875" style="1430" customWidth="1"/>
    <col min="12809" max="12809" width="2.33203125" style="1430" customWidth="1"/>
    <col min="12810" max="12810" width="50.33203125" style="1430" bestFit="1" customWidth="1"/>
    <col min="12811" max="12811" width="61.109375" style="1430" bestFit="1" customWidth="1"/>
    <col min="12812" max="12812" width="25.109375" style="1430" customWidth="1"/>
    <col min="12813" max="12813" width="17.6640625" style="1430" customWidth="1"/>
    <col min="12814" max="12814" width="12.6640625" style="1430" customWidth="1"/>
    <col min="12815" max="12815" width="25.109375" style="1430" customWidth="1"/>
    <col min="12816" max="12816" width="23.33203125" style="1430" customWidth="1"/>
    <col min="12817" max="12817" width="17.33203125" style="1430" customWidth="1"/>
    <col min="12818" max="12818" width="22.88671875" style="1430" customWidth="1"/>
    <col min="12819" max="13056" width="8.88671875" style="1430"/>
    <col min="13057" max="13057" width="45.44140625" style="1430" customWidth="1"/>
    <col min="13058" max="13058" width="11.109375" style="1430" customWidth="1"/>
    <col min="13059" max="13059" width="15.88671875" style="1430" customWidth="1"/>
    <col min="13060" max="13060" width="15" style="1430" customWidth="1"/>
    <col min="13061" max="13061" width="16.44140625" style="1430" customWidth="1"/>
    <col min="13062" max="13062" width="15.33203125" style="1430" customWidth="1"/>
    <col min="13063" max="13063" width="14.5546875" style="1430" customWidth="1"/>
    <col min="13064" max="13064" width="15.88671875" style="1430" customWidth="1"/>
    <col min="13065" max="13065" width="2.33203125" style="1430" customWidth="1"/>
    <col min="13066" max="13066" width="50.33203125" style="1430" bestFit="1" customWidth="1"/>
    <col min="13067" max="13067" width="61.109375" style="1430" bestFit="1" customWidth="1"/>
    <col min="13068" max="13068" width="25.109375" style="1430" customWidth="1"/>
    <col min="13069" max="13069" width="17.6640625" style="1430" customWidth="1"/>
    <col min="13070" max="13070" width="12.6640625" style="1430" customWidth="1"/>
    <col min="13071" max="13071" width="25.109375" style="1430" customWidth="1"/>
    <col min="13072" max="13072" width="23.33203125" style="1430" customWidth="1"/>
    <col min="13073" max="13073" width="17.33203125" style="1430" customWidth="1"/>
    <col min="13074" max="13074" width="22.88671875" style="1430" customWidth="1"/>
    <col min="13075" max="13312" width="8.88671875" style="1430"/>
    <col min="13313" max="13313" width="45.44140625" style="1430" customWidth="1"/>
    <col min="13314" max="13314" width="11.109375" style="1430" customWidth="1"/>
    <col min="13315" max="13315" width="15.88671875" style="1430" customWidth="1"/>
    <col min="13316" max="13316" width="15" style="1430" customWidth="1"/>
    <col min="13317" max="13317" width="16.44140625" style="1430" customWidth="1"/>
    <col min="13318" max="13318" width="15.33203125" style="1430" customWidth="1"/>
    <col min="13319" max="13319" width="14.5546875" style="1430" customWidth="1"/>
    <col min="13320" max="13320" width="15.88671875" style="1430" customWidth="1"/>
    <col min="13321" max="13321" width="2.33203125" style="1430" customWidth="1"/>
    <col min="13322" max="13322" width="50.33203125" style="1430" bestFit="1" customWidth="1"/>
    <col min="13323" max="13323" width="61.109375" style="1430" bestFit="1" customWidth="1"/>
    <col min="13324" max="13324" width="25.109375" style="1430" customWidth="1"/>
    <col min="13325" max="13325" width="17.6640625" style="1430" customWidth="1"/>
    <col min="13326" max="13326" width="12.6640625" style="1430" customWidth="1"/>
    <col min="13327" max="13327" width="25.109375" style="1430" customWidth="1"/>
    <col min="13328" max="13328" width="23.33203125" style="1430" customWidth="1"/>
    <col min="13329" max="13329" width="17.33203125" style="1430" customWidth="1"/>
    <col min="13330" max="13330" width="22.88671875" style="1430" customWidth="1"/>
    <col min="13331" max="13568" width="8.88671875" style="1430"/>
    <col min="13569" max="13569" width="45.44140625" style="1430" customWidth="1"/>
    <col min="13570" max="13570" width="11.109375" style="1430" customWidth="1"/>
    <col min="13571" max="13571" width="15.88671875" style="1430" customWidth="1"/>
    <col min="13572" max="13572" width="15" style="1430" customWidth="1"/>
    <col min="13573" max="13573" width="16.44140625" style="1430" customWidth="1"/>
    <col min="13574" max="13574" width="15.33203125" style="1430" customWidth="1"/>
    <col min="13575" max="13575" width="14.5546875" style="1430" customWidth="1"/>
    <col min="13576" max="13576" width="15.88671875" style="1430" customWidth="1"/>
    <col min="13577" max="13577" width="2.33203125" style="1430" customWidth="1"/>
    <col min="13578" max="13578" width="50.33203125" style="1430" bestFit="1" customWidth="1"/>
    <col min="13579" max="13579" width="61.109375" style="1430" bestFit="1" customWidth="1"/>
    <col min="13580" max="13580" width="25.109375" style="1430" customWidth="1"/>
    <col min="13581" max="13581" width="17.6640625" style="1430" customWidth="1"/>
    <col min="13582" max="13582" width="12.6640625" style="1430" customWidth="1"/>
    <col min="13583" max="13583" width="25.109375" style="1430" customWidth="1"/>
    <col min="13584" max="13584" width="23.33203125" style="1430" customWidth="1"/>
    <col min="13585" max="13585" width="17.33203125" style="1430" customWidth="1"/>
    <col min="13586" max="13586" width="22.88671875" style="1430" customWidth="1"/>
    <col min="13587" max="13824" width="8.88671875" style="1430"/>
    <col min="13825" max="13825" width="45.44140625" style="1430" customWidth="1"/>
    <col min="13826" max="13826" width="11.109375" style="1430" customWidth="1"/>
    <col min="13827" max="13827" width="15.88671875" style="1430" customWidth="1"/>
    <col min="13828" max="13828" width="15" style="1430" customWidth="1"/>
    <col min="13829" max="13829" width="16.44140625" style="1430" customWidth="1"/>
    <col min="13830" max="13830" width="15.33203125" style="1430" customWidth="1"/>
    <col min="13831" max="13831" width="14.5546875" style="1430" customWidth="1"/>
    <col min="13832" max="13832" width="15.88671875" style="1430" customWidth="1"/>
    <col min="13833" max="13833" width="2.33203125" style="1430" customWidth="1"/>
    <col min="13834" max="13834" width="50.33203125" style="1430" bestFit="1" customWidth="1"/>
    <col min="13835" max="13835" width="61.109375" style="1430" bestFit="1" customWidth="1"/>
    <col min="13836" max="13836" width="25.109375" style="1430" customWidth="1"/>
    <col min="13837" max="13837" width="17.6640625" style="1430" customWidth="1"/>
    <col min="13838" max="13838" width="12.6640625" style="1430" customWidth="1"/>
    <col min="13839" max="13839" width="25.109375" style="1430" customWidth="1"/>
    <col min="13840" max="13840" width="23.33203125" style="1430" customWidth="1"/>
    <col min="13841" max="13841" width="17.33203125" style="1430" customWidth="1"/>
    <col min="13842" max="13842" width="22.88671875" style="1430" customWidth="1"/>
    <col min="13843" max="14080" width="8.88671875" style="1430"/>
    <col min="14081" max="14081" width="45.44140625" style="1430" customWidth="1"/>
    <col min="14082" max="14082" width="11.109375" style="1430" customWidth="1"/>
    <col min="14083" max="14083" width="15.88671875" style="1430" customWidth="1"/>
    <col min="14084" max="14084" width="15" style="1430" customWidth="1"/>
    <col min="14085" max="14085" width="16.44140625" style="1430" customWidth="1"/>
    <col min="14086" max="14086" width="15.33203125" style="1430" customWidth="1"/>
    <col min="14087" max="14087" width="14.5546875" style="1430" customWidth="1"/>
    <col min="14088" max="14088" width="15.88671875" style="1430" customWidth="1"/>
    <col min="14089" max="14089" width="2.33203125" style="1430" customWidth="1"/>
    <col min="14090" max="14090" width="50.33203125" style="1430" bestFit="1" customWidth="1"/>
    <col min="14091" max="14091" width="61.109375" style="1430" bestFit="1" customWidth="1"/>
    <col min="14092" max="14092" width="25.109375" style="1430" customWidth="1"/>
    <col min="14093" max="14093" width="17.6640625" style="1430" customWidth="1"/>
    <col min="14094" max="14094" width="12.6640625" style="1430" customWidth="1"/>
    <col min="14095" max="14095" width="25.109375" style="1430" customWidth="1"/>
    <col min="14096" max="14096" width="23.33203125" style="1430" customWidth="1"/>
    <col min="14097" max="14097" width="17.33203125" style="1430" customWidth="1"/>
    <col min="14098" max="14098" width="22.88671875" style="1430" customWidth="1"/>
    <col min="14099" max="14336" width="8.88671875" style="1430"/>
    <col min="14337" max="14337" width="45.44140625" style="1430" customWidth="1"/>
    <col min="14338" max="14338" width="11.109375" style="1430" customWidth="1"/>
    <col min="14339" max="14339" width="15.88671875" style="1430" customWidth="1"/>
    <col min="14340" max="14340" width="15" style="1430" customWidth="1"/>
    <col min="14341" max="14341" width="16.44140625" style="1430" customWidth="1"/>
    <col min="14342" max="14342" width="15.33203125" style="1430" customWidth="1"/>
    <col min="14343" max="14343" width="14.5546875" style="1430" customWidth="1"/>
    <col min="14344" max="14344" width="15.88671875" style="1430" customWidth="1"/>
    <col min="14345" max="14345" width="2.33203125" style="1430" customWidth="1"/>
    <col min="14346" max="14346" width="50.33203125" style="1430" bestFit="1" customWidth="1"/>
    <col min="14347" max="14347" width="61.109375" style="1430" bestFit="1" customWidth="1"/>
    <col min="14348" max="14348" width="25.109375" style="1430" customWidth="1"/>
    <col min="14349" max="14349" width="17.6640625" style="1430" customWidth="1"/>
    <col min="14350" max="14350" width="12.6640625" style="1430" customWidth="1"/>
    <col min="14351" max="14351" width="25.109375" style="1430" customWidth="1"/>
    <col min="14352" max="14352" width="23.33203125" style="1430" customWidth="1"/>
    <col min="14353" max="14353" width="17.33203125" style="1430" customWidth="1"/>
    <col min="14354" max="14354" width="22.88671875" style="1430" customWidth="1"/>
    <col min="14355" max="14592" width="8.88671875" style="1430"/>
    <col min="14593" max="14593" width="45.44140625" style="1430" customWidth="1"/>
    <col min="14594" max="14594" width="11.109375" style="1430" customWidth="1"/>
    <col min="14595" max="14595" width="15.88671875" style="1430" customWidth="1"/>
    <col min="14596" max="14596" width="15" style="1430" customWidth="1"/>
    <col min="14597" max="14597" width="16.44140625" style="1430" customWidth="1"/>
    <col min="14598" max="14598" width="15.33203125" style="1430" customWidth="1"/>
    <col min="14599" max="14599" width="14.5546875" style="1430" customWidth="1"/>
    <col min="14600" max="14600" width="15.88671875" style="1430" customWidth="1"/>
    <col min="14601" max="14601" width="2.33203125" style="1430" customWidth="1"/>
    <col min="14602" max="14602" width="50.33203125" style="1430" bestFit="1" customWidth="1"/>
    <col min="14603" max="14603" width="61.109375" style="1430" bestFit="1" customWidth="1"/>
    <col min="14604" max="14604" width="25.109375" style="1430" customWidth="1"/>
    <col min="14605" max="14605" width="17.6640625" style="1430" customWidth="1"/>
    <col min="14606" max="14606" width="12.6640625" style="1430" customWidth="1"/>
    <col min="14607" max="14607" width="25.109375" style="1430" customWidth="1"/>
    <col min="14608" max="14608" width="23.33203125" style="1430" customWidth="1"/>
    <col min="14609" max="14609" width="17.33203125" style="1430" customWidth="1"/>
    <col min="14610" max="14610" width="22.88671875" style="1430" customWidth="1"/>
    <col min="14611" max="14848" width="8.88671875" style="1430"/>
    <col min="14849" max="14849" width="45.44140625" style="1430" customWidth="1"/>
    <col min="14850" max="14850" width="11.109375" style="1430" customWidth="1"/>
    <col min="14851" max="14851" width="15.88671875" style="1430" customWidth="1"/>
    <col min="14852" max="14852" width="15" style="1430" customWidth="1"/>
    <col min="14853" max="14853" width="16.44140625" style="1430" customWidth="1"/>
    <col min="14854" max="14854" width="15.33203125" style="1430" customWidth="1"/>
    <col min="14855" max="14855" width="14.5546875" style="1430" customWidth="1"/>
    <col min="14856" max="14856" width="15.88671875" style="1430" customWidth="1"/>
    <col min="14857" max="14857" width="2.33203125" style="1430" customWidth="1"/>
    <col min="14858" max="14858" width="50.33203125" style="1430" bestFit="1" customWidth="1"/>
    <col min="14859" max="14859" width="61.109375" style="1430" bestFit="1" customWidth="1"/>
    <col min="14860" max="14860" width="25.109375" style="1430" customWidth="1"/>
    <col min="14861" max="14861" width="17.6640625" style="1430" customWidth="1"/>
    <col min="14862" max="14862" width="12.6640625" style="1430" customWidth="1"/>
    <col min="14863" max="14863" width="25.109375" style="1430" customWidth="1"/>
    <col min="14864" max="14864" width="23.33203125" style="1430" customWidth="1"/>
    <col min="14865" max="14865" width="17.33203125" style="1430" customWidth="1"/>
    <col min="14866" max="14866" width="22.88671875" style="1430" customWidth="1"/>
    <col min="14867" max="15104" width="8.88671875" style="1430"/>
    <col min="15105" max="15105" width="45.44140625" style="1430" customWidth="1"/>
    <col min="15106" max="15106" width="11.109375" style="1430" customWidth="1"/>
    <col min="15107" max="15107" width="15.88671875" style="1430" customWidth="1"/>
    <col min="15108" max="15108" width="15" style="1430" customWidth="1"/>
    <col min="15109" max="15109" width="16.44140625" style="1430" customWidth="1"/>
    <col min="15110" max="15110" width="15.33203125" style="1430" customWidth="1"/>
    <col min="15111" max="15111" width="14.5546875" style="1430" customWidth="1"/>
    <col min="15112" max="15112" width="15.88671875" style="1430" customWidth="1"/>
    <col min="15113" max="15113" width="2.33203125" style="1430" customWidth="1"/>
    <col min="15114" max="15114" width="50.33203125" style="1430" bestFit="1" customWidth="1"/>
    <col min="15115" max="15115" width="61.109375" style="1430" bestFit="1" customWidth="1"/>
    <col min="15116" max="15116" width="25.109375" style="1430" customWidth="1"/>
    <col min="15117" max="15117" width="17.6640625" style="1430" customWidth="1"/>
    <col min="15118" max="15118" width="12.6640625" style="1430" customWidth="1"/>
    <col min="15119" max="15119" width="25.109375" style="1430" customWidth="1"/>
    <col min="15120" max="15120" width="23.33203125" style="1430" customWidth="1"/>
    <col min="15121" max="15121" width="17.33203125" style="1430" customWidth="1"/>
    <col min="15122" max="15122" width="22.88671875" style="1430" customWidth="1"/>
    <col min="15123" max="15360" width="8.88671875" style="1430"/>
    <col min="15361" max="15361" width="45.44140625" style="1430" customWidth="1"/>
    <col min="15362" max="15362" width="11.109375" style="1430" customWidth="1"/>
    <col min="15363" max="15363" width="15.88671875" style="1430" customWidth="1"/>
    <col min="15364" max="15364" width="15" style="1430" customWidth="1"/>
    <col min="15365" max="15365" width="16.44140625" style="1430" customWidth="1"/>
    <col min="15366" max="15366" width="15.33203125" style="1430" customWidth="1"/>
    <col min="15367" max="15367" width="14.5546875" style="1430" customWidth="1"/>
    <col min="15368" max="15368" width="15.88671875" style="1430" customWidth="1"/>
    <col min="15369" max="15369" width="2.33203125" style="1430" customWidth="1"/>
    <col min="15370" max="15370" width="50.33203125" style="1430" bestFit="1" customWidth="1"/>
    <col min="15371" max="15371" width="61.109375" style="1430" bestFit="1" customWidth="1"/>
    <col min="15372" max="15372" width="25.109375" style="1430" customWidth="1"/>
    <col min="15373" max="15373" width="17.6640625" style="1430" customWidth="1"/>
    <col min="15374" max="15374" width="12.6640625" style="1430" customWidth="1"/>
    <col min="15375" max="15375" width="25.109375" style="1430" customWidth="1"/>
    <col min="15376" max="15376" width="23.33203125" style="1430" customWidth="1"/>
    <col min="15377" max="15377" width="17.33203125" style="1430" customWidth="1"/>
    <col min="15378" max="15378" width="22.88671875" style="1430" customWidth="1"/>
    <col min="15379" max="15616" width="8.88671875" style="1430"/>
    <col min="15617" max="15617" width="45.44140625" style="1430" customWidth="1"/>
    <col min="15618" max="15618" width="11.109375" style="1430" customWidth="1"/>
    <col min="15619" max="15619" width="15.88671875" style="1430" customWidth="1"/>
    <col min="15620" max="15620" width="15" style="1430" customWidth="1"/>
    <col min="15621" max="15621" width="16.44140625" style="1430" customWidth="1"/>
    <col min="15622" max="15622" width="15.33203125" style="1430" customWidth="1"/>
    <col min="15623" max="15623" width="14.5546875" style="1430" customWidth="1"/>
    <col min="15624" max="15624" width="15.88671875" style="1430" customWidth="1"/>
    <col min="15625" max="15625" width="2.33203125" style="1430" customWidth="1"/>
    <col min="15626" max="15626" width="50.33203125" style="1430" bestFit="1" customWidth="1"/>
    <col min="15627" max="15627" width="61.109375" style="1430" bestFit="1" customWidth="1"/>
    <col min="15628" max="15628" width="25.109375" style="1430" customWidth="1"/>
    <col min="15629" max="15629" width="17.6640625" style="1430" customWidth="1"/>
    <col min="15630" max="15630" width="12.6640625" style="1430" customWidth="1"/>
    <col min="15631" max="15631" width="25.109375" style="1430" customWidth="1"/>
    <col min="15632" max="15632" width="23.33203125" style="1430" customWidth="1"/>
    <col min="15633" max="15633" width="17.33203125" style="1430" customWidth="1"/>
    <col min="15634" max="15634" width="22.88671875" style="1430" customWidth="1"/>
    <col min="15635" max="15872" width="8.88671875" style="1430"/>
    <col min="15873" max="15873" width="45.44140625" style="1430" customWidth="1"/>
    <col min="15874" max="15874" width="11.109375" style="1430" customWidth="1"/>
    <col min="15875" max="15875" width="15.88671875" style="1430" customWidth="1"/>
    <col min="15876" max="15876" width="15" style="1430" customWidth="1"/>
    <col min="15877" max="15877" width="16.44140625" style="1430" customWidth="1"/>
    <col min="15878" max="15878" width="15.33203125" style="1430" customWidth="1"/>
    <col min="15879" max="15879" width="14.5546875" style="1430" customWidth="1"/>
    <col min="15880" max="15880" width="15.88671875" style="1430" customWidth="1"/>
    <col min="15881" max="15881" width="2.33203125" style="1430" customWidth="1"/>
    <col min="15882" max="15882" width="50.33203125" style="1430" bestFit="1" customWidth="1"/>
    <col min="15883" max="15883" width="61.109375" style="1430" bestFit="1" customWidth="1"/>
    <col min="15884" max="15884" width="25.109375" style="1430" customWidth="1"/>
    <col min="15885" max="15885" width="17.6640625" style="1430" customWidth="1"/>
    <col min="15886" max="15886" width="12.6640625" style="1430" customWidth="1"/>
    <col min="15887" max="15887" width="25.109375" style="1430" customWidth="1"/>
    <col min="15888" max="15888" width="23.33203125" style="1430" customWidth="1"/>
    <col min="15889" max="15889" width="17.33203125" style="1430" customWidth="1"/>
    <col min="15890" max="15890" width="22.88671875" style="1430" customWidth="1"/>
    <col min="15891" max="16128" width="8.88671875" style="1430"/>
    <col min="16129" max="16129" width="45.44140625" style="1430" customWidth="1"/>
    <col min="16130" max="16130" width="11.109375" style="1430" customWidth="1"/>
    <col min="16131" max="16131" width="15.88671875" style="1430" customWidth="1"/>
    <col min="16132" max="16132" width="15" style="1430" customWidth="1"/>
    <col min="16133" max="16133" width="16.44140625" style="1430" customWidth="1"/>
    <col min="16134" max="16134" width="15.33203125" style="1430" customWidth="1"/>
    <col min="16135" max="16135" width="14.5546875" style="1430" customWidth="1"/>
    <col min="16136" max="16136" width="15.88671875" style="1430" customWidth="1"/>
    <col min="16137" max="16137" width="2.33203125" style="1430" customWidth="1"/>
    <col min="16138" max="16138" width="50.33203125" style="1430" bestFit="1" customWidth="1"/>
    <col min="16139" max="16139" width="61.109375" style="1430" bestFit="1" customWidth="1"/>
    <col min="16140" max="16140" width="25.109375" style="1430" customWidth="1"/>
    <col min="16141" max="16141" width="17.6640625" style="1430" customWidth="1"/>
    <col min="16142" max="16142" width="12.6640625" style="1430" customWidth="1"/>
    <col min="16143" max="16143" width="25.109375" style="1430" customWidth="1"/>
    <col min="16144" max="16144" width="23.33203125" style="1430" customWidth="1"/>
    <col min="16145" max="16145" width="17.33203125" style="1430" customWidth="1"/>
    <col min="16146" max="16146" width="22.88671875" style="1430" customWidth="1"/>
    <col min="16147" max="16384" width="8.88671875" style="1430"/>
  </cols>
  <sheetData>
    <row r="1" spans="1:19" ht="15.75" customHeight="1">
      <c r="A1" s="1425" t="s">
        <v>5179</v>
      </c>
      <c r="B1" s="1426"/>
      <c r="C1" s="1426"/>
      <c r="D1" s="1426"/>
      <c r="E1" s="1426"/>
      <c r="F1" s="1426"/>
      <c r="G1" s="1426"/>
      <c r="H1" s="1426"/>
      <c r="I1" s="1427"/>
      <c r="K1" s="1428"/>
      <c r="L1" s="1428"/>
      <c r="M1" s="1429"/>
      <c r="N1" s="1429"/>
      <c r="O1" s="700" t="s">
        <v>437</v>
      </c>
      <c r="S1" s="2204" t="s">
        <v>1</v>
      </c>
    </row>
    <row r="2" spans="1:19">
      <c r="A2" s="1425" t="s">
        <v>5187</v>
      </c>
      <c r="B2" s="1432"/>
      <c r="C2" s="1433"/>
      <c r="D2" s="1433"/>
      <c r="E2" s="1434"/>
      <c r="F2" s="1433"/>
      <c r="G2" s="1435"/>
      <c r="H2" s="1434"/>
      <c r="I2" s="1436"/>
      <c r="J2" s="1437"/>
      <c r="K2" s="1437"/>
      <c r="L2" s="1437"/>
      <c r="M2" s="1436"/>
      <c r="N2" s="1436"/>
      <c r="O2" s="1437"/>
    </row>
    <row r="3" spans="1:19">
      <c r="A3" s="1438" t="s">
        <v>5181</v>
      </c>
      <c r="B3" s="1433"/>
      <c r="C3" s="1433"/>
      <c r="D3" s="1433"/>
      <c r="E3" s="1434"/>
      <c r="F3" s="1433"/>
      <c r="G3" s="1435"/>
      <c r="H3" s="1434"/>
      <c r="I3" s="1439"/>
      <c r="J3" s="1440"/>
      <c r="K3" s="1440"/>
      <c r="L3" s="1440"/>
      <c r="M3" s="1439"/>
      <c r="N3" s="1439"/>
      <c r="O3" s="1440"/>
    </row>
    <row r="4" spans="1:19" ht="13.8" thickBot="1">
      <c r="A4" s="1441"/>
      <c r="B4" s="1441"/>
      <c r="C4" s="1442"/>
      <c r="D4" s="1440"/>
      <c r="E4" s="1440"/>
      <c r="F4" s="1440"/>
      <c r="G4" s="1440"/>
      <c r="H4" s="1440"/>
      <c r="I4" s="1439"/>
      <c r="J4" s="1440"/>
      <c r="K4" s="1440"/>
      <c r="L4" s="1440"/>
      <c r="M4" s="1439"/>
      <c r="N4" s="1439"/>
      <c r="O4" s="1443"/>
    </row>
    <row r="5" spans="1:19" ht="13.8" thickBot="1">
      <c r="A5" s="9113" t="s">
        <v>3736</v>
      </c>
      <c r="B5" s="9114"/>
      <c r="C5" s="9117" t="s">
        <v>5188</v>
      </c>
      <c r="D5" s="9118"/>
      <c r="E5" s="9117" t="s">
        <v>5189</v>
      </c>
      <c r="F5" s="9119"/>
      <c r="G5" s="9117" t="s">
        <v>5190</v>
      </c>
      <c r="H5" s="9119"/>
      <c r="I5" s="1439"/>
      <c r="J5" s="9112" t="s">
        <v>5191</v>
      </c>
      <c r="K5" s="9112"/>
      <c r="L5" s="9120"/>
      <c r="M5" s="9110" t="s">
        <v>5192</v>
      </c>
      <c r="N5" s="9110" t="s">
        <v>3838</v>
      </c>
      <c r="O5" s="9112" t="s">
        <v>5193</v>
      </c>
      <c r="P5" s="9112"/>
      <c r="Q5" s="9112"/>
      <c r="R5" s="9110" t="s">
        <v>5194</v>
      </c>
      <c r="S5" s="9110" t="s">
        <v>3838</v>
      </c>
    </row>
    <row r="6" spans="1:19" ht="13.8" thickBot="1">
      <c r="A6" s="9115"/>
      <c r="B6" s="9116"/>
      <c r="C6" s="7849" t="s">
        <v>5195</v>
      </c>
      <c r="D6" s="7850" t="s">
        <v>5196</v>
      </c>
      <c r="E6" s="7849" t="s">
        <v>5195</v>
      </c>
      <c r="F6" s="7851" t="s">
        <v>5196</v>
      </c>
      <c r="G6" s="7850" t="s">
        <v>5195</v>
      </c>
      <c r="H6" s="7851" t="s">
        <v>5196</v>
      </c>
      <c r="I6" s="1439"/>
      <c r="J6" s="7852" t="s">
        <v>5197</v>
      </c>
      <c r="K6" s="7852" t="s">
        <v>5198</v>
      </c>
      <c r="L6" s="7853" t="s">
        <v>451</v>
      </c>
      <c r="M6" s="9111"/>
      <c r="N6" s="9111"/>
      <c r="O6" s="7852" t="s">
        <v>5199</v>
      </c>
      <c r="P6" s="7852" t="s">
        <v>5200</v>
      </c>
      <c r="Q6" s="7852" t="s">
        <v>451</v>
      </c>
      <c r="R6" s="9111"/>
      <c r="S6" s="9111"/>
    </row>
    <row r="8" spans="1:19">
      <c r="A8" s="1444" t="s">
        <v>5201</v>
      </c>
      <c r="E8" s="1445">
        <f>SUM(E9:E16)</f>
        <v>51740647.600000001</v>
      </c>
      <c r="F8" s="1446"/>
      <c r="J8" s="1447" t="s">
        <v>4051</v>
      </c>
      <c r="K8" s="1447"/>
      <c r="L8" s="7854">
        <f>SUM(L9:L11)</f>
        <v>51740648</v>
      </c>
      <c r="M8" s="1448">
        <f>E8-L8</f>
        <v>-0.39999999850988388</v>
      </c>
      <c r="N8" s="1448"/>
      <c r="O8" s="1447" t="s">
        <v>5202</v>
      </c>
      <c r="P8" s="1447"/>
      <c r="Q8" s="7854">
        <f>SUM(Q9:Q11)</f>
        <v>51740648</v>
      </c>
      <c r="R8" s="1449">
        <f>L8-Q8</f>
        <v>0</v>
      </c>
    </row>
    <row r="9" spans="1:19">
      <c r="A9" s="1895" t="s">
        <v>744</v>
      </c>
      <c r="B9" s="1450">
        <v>111010</v>
      </c>
      <c r="C9" s="1446">
        <v>5000</v>
      </c>
      <c r="D9" s="1446"/>
      <c r="E9" s="1446">
        <v>5000</v>
      </c>
      <c r="F9" s="1446"/>
      <c r="J9" s="1451" t="s">
        <v>2533</v>
      </c>
      <c r="K9" s="1451" t="s">
        <v>744</v>
      </c>
      <c r="L9" s="1451">
        <v>5000</v>
      </c>
      <c r="M9" s="1452"/>
      <c r="N9" s="1452"/>
      <c r="O9" s="1451"/>
      <c r="P9" s="1451" t="s">
        <v>744</v>
      </c>
      <c r="Q9" s="1451">
        <v>5000</v>
      </c>
    </row>
    <row r="10" spans="1:19">
      <c r="A10" s="1895" t="s">
        <v>5203</v>
      </c>
      <c r="B10" s="1450">
        <v>111020</v>
      </c>
      <c r="C10" s="1446">
        <v>26495819.699999999</v>
      </c>
      <c r="D10" s="1446"/>
      <c r="E10" s="1446">
        <v>26495819.699999999</v>
      </c>
      <c r="F10" s="1453"/>
      <c r="J10" s="1451"/>
      <c r="K10" s="1451" t="s">
        <v>5204</v>
      </c>
      <c r="L10" s="1451">
        <v>42859853</v>
      </c>
      <c r="M10" s="1452"/>
      <c r="N10" s="1452"/>
      <c r="O10" s="1451"/>
      <c r="P10" s="1451" t="s">
        <v>1340</v>
      </c>
      <c r="Q10" s="1451">
        <v>27583626</v>
      </c>
    </row>
    <row r="11" spans="1:19">
      <c r="A11" s="1895" t="s">
        <v>5205</v>
      </c>
      <c r="B11" s="1450">
        <v>111021</v>
      </c>
      <c r="C11" s="1453">
        <v>941446.36</v>
      </c>
      <c r="D11" s="1453"/>
      <c r="E11" s="1453">
        <v>941446.36</v>
      </c>
      <c r="F11" s="1446"/>
      <c r="J11" s="1451"/>
      <c r="K11" s="1451" t="s">
        <v>5206</v>
      </c>
      <c r="L11" s="1451">
        <v>8875795</v>
      </c>
      <c r="M11" s="1452"/>
      <c r="N11" s="1452"/>
      <c r="O11" s="1451"/>
      <c r="P11" s="1451" t="s">
        <v>5207</v>
      </c>
      <c r="Q11" s="1451">
        <v>24152022</v>
      </c>
    </row>
    <row r="12" spans="1:19">
      <c r="A12" s="1895" t="s">
        <v>5208</v>
      </c>
      <c r="B12" s="1450">
        <v>111022</v>
      </c>
      <c r="C12" s="1446">
        <v>85015.22</v>
      </c>
      <c r="D12" s="1446"/>
      <c r="E12" s="1446">
        <v>85015.22</v>
      </c>
      <c r="F12" s="1446"/>
      <c r="J12" s="1451"/>
      <c r="K12" s="1451"/>
      <c r="L12" s="1451"/>
      <c r="M12" s="1452"/>
      <c r="N12" s="1452"/>
      <c r="O12" s="1451"/>
      <c r="P12" s="1451"/>
      <c r="Q12" s="1451"/>
    </row>
    <row r="13" spans="1:19">
      <c r="A13" s="1895" t="s">
        <v>5209</v>
      </c>
      <c r="B13" s="1450">
        <v>111023</v>
      </c>
      <c r="C13" s="1446">
        <v>61345.030000000501</v>
      </c>
      <c r="D13" s="1446"/>
      <c r="E13" s="1446">
        <v>61345.030000000501</v>
      </c>
      <c r="F13" s="1446"/>
    </row>
    <row r="14" spans="1:19">
      <c r="A14" s="1895" t="s">
        <v>5210</v>
      </c>
      <c r="B14" s="1450">
        <v>111030</v>
      </c>
      <c r="C14" s="1446">
        <v>8875794.7200000007</v>
      </c>
      <c r="D14" s="1446"/>
      <c r="E14" s="1446">
        <v>8875794.7200000007</v>
      </c>
      <c r="F14" s="1446"/>
    </row>
    <row r="15" spans="1:19">
      <c r="A15" s="1895" t="s">
        <v>5211</v>
      </c>
      <c r="B15" s="1450">
        <v>111031</v>
      </c>
      <c r="C15" s="1446">
        <v>10276226.57</v>
      </c>
      <c r="D15" s="1446"/>
      <c r="E15" s="1446">
        <v>10276226.57</v>
      </c>
      <c r="F15" s="1446"/>
    </row>
    <row r="16" spans="1:19">
      <c r="A16" s="1895" t="s">
        <v>5212</v>
      </c>
      <c r="B16" s="1450">
        <v>111032</v>
      </c>
      <c r="C16" s="1446">
        <v>5000000</v>
      </c>
      <c r="D16" s="1446"/>
      <c r="E16" s="1446">
        <v>5000000</v>
      </c>
      <c r="F16" s="1446"/>
    </row>
    <row r="17" spans="1:18">
      <c r="B17" s="1450"/>
      <c r="C17" s="1446"/>
      <c r="D17" s="1446"/>
      <c r="E17" s="1446"/>
      <c r="F17" s="1446"/>
    </row>
    <row r="18" spans="1:18" ht="13.8" thickBot="1">
      <c r="A18" s="1444" t="s">
        <v>915</v>
      </c>
      <c r="B18" s="1450"/>
      <c r="C18" s="1446"/>
      <c r="D18" s="1446"/>
      <c r="E18" s="1454">
        <f>E8</f>
        <v>51740647.600000001</v>
      </c>
      <c r="F18" s="1446"/>
      <c r="J18" s="1444" t="s">
        <v>915</v>
      </c>
      <c r="L18" s="1454">
        <f>L8</f>
        <v>51740648</v>
      </c>
      <c r="M18" s="1448">
        <f>E18-L18</f>
        <v>-0.39999999850988388</v>
      </c>
      <c r="O18" s="1444" t="s">
        <v>915</v>
      </c>
      <c r="Q18" s="1454">
        <f>Q8</f>
        <v>51740648</v>
      </c>
      <c r="R18" s="1449">
        <f>L18-Q18</f>
        <v>0</v>
      </c>
    </row>
    <row r="19" spans="1:18" ht="13.8" thickTop="1">
      <c r="B19" s="1450"/>
      <c r="C19" s="1446"/>
      <c r="D19" s="1446"/>
      <c r="E19" s="1446"/>
      <c r="F19" s="1446"/>
    </row>
    <row r="20" spans="1:18">
      <c r="B20" s="1450"/>
      <c r="C20" s="1446"/>
      <c r="D20" s="1446"/>
      <c r="E20" s="1446"/>
      <c r="F20" s="1446"/>
    </row>
    <row r="21" spans="1:18">
      <c r="A21" s="1455" t="s">
        <v>5213</v>
      </c>
      <c r="B21" s="1450"/>
      <c r="C21" s="1446"/>
      <c r="D21" s="1446"/>
      <c r="E21" s="1446"/>
      <c r="F21" s="1446"/>
    </row>
    <row r="22" spans="1:18">
      <c r="A22" s="1455" t="s">
        <v>5214</v>
      </c>
    </row>
  </sheetData>
  <mergeCells count="10">
    <mergeCell ref="N5:N6"/>
    <mergeCell ref="O5:Q5"/>
    <mergeCell ref="R5:R6"/>
    <mergeCell ref="S5:S6"/>
    <mergeCell ref="A5:B6"/>
    <mergeCell ref="C5:D5"/>
    <mergeCell ref="E5:F5"/>
    <mergeCell ref="G5:H5"/>
    <mergeCell ref="J5:L5"/>
    <mergeCell ref="M5:M6"/>
  </mergeCells>
  <hyperlinks>
    <hyperlink ref="S1" location="Index!C127" display="Index" xr:uid="{CA425A99-DB61-4FE1-AD6B-A6074636ADEF}"/>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7030A0"/>
  </sheetPr>
  <dimension ref="A1:L221"/>
  <sheetViews>
    <sheetView zoomScale="70" zoomScaleNormal="70" workbookViewId="0">
      <selection activeCell="D6" sqref="D6"/>
    </sheetView>
  </sheetViews>
  <sheetFormatPr defaultColWidth="0" defaultRowHeight="15" customHeight="1" zeroHeight="1"/>
  <cols>
    <col min="1" max="1" width="2.88671875" style="1974" customWidth="1"/>
    <col min="2" max="2" width="9.109375" style="1974" customWidth="1"/>
    <col min="3" max="3" width="27.109375" style="1974" customWidth="1"/>
    <col min="4" max="4" width="40.6640625" style="2206" bestFit="1" customWidth="1"/>
    <col min="5" max="5" width="25.109375" style="1989" customWidth="1"/>
    <col min="6" max="6" width="8.33203125" style="1974" customWidth="1"/>
    <col min="7" max="7" width="4.6640625" style="1974" customWidth="1"/>
    <col min="8" max="12" width="0" style="1974" hidden="1" customWidth="1"/>
    <col min="13" max="16384" width="9.109375" style="1974" hidden="1"/>
  </cols>
  <sheetData>
    <row r="1" spans="1:12" s="1970" customFormat="1" ht="15.75" customHeight="1">
      <c r="A1" s="1967" t="s">
        <v>5215</v>
      </c>
      <c r="B1" s="1967" t="s">
        <v>5215</v>
      </c>
      <c r="C1" s="1967" t="s">
        <v>5215</v>
      </c>
      <c r="D1" s="2205" t="s">
        <v>5215</v>
      </c>
      <c r="E1" s="1968" t="s">
        <v>5215</v>
      </c>
      <c r="F1" s="1967" t="s">
        <v>5215</v>
      </c>
      <c r="G1" s="1967" t="s">
        <v>5215</v>
      </c>
      <c r="H1" s="1969"/>
      <c r="I1" s="1969"/>
      <c r="J1" s="1969"/>
      <c r="K1" s="1969"/>
      <c r="L1" s="1969"/>
    </row>
    <row r="2" spans="1:12" s="1970" customFormat="1" ht="13.8">
      <c r="A2" s="1967" t="s">
        <v>5215</v>
      </c>
      <c r="B2" s="2240" t="s">
        <v>5216</v>
      </c>
      <c r="C2" s="1971" t="s">
        <v>5215</v>
      </c>
      <c r="D2" s="1977" t="s">
        <v>5215</v>
      </c>
      <c r="E2" s="1972" t="s">
        <v>5215</v>
      </c>
      <c r="F2" s="2204" t="s">
        <v>1</v>
      </c>
      <c r="G2" s="1967" t="s">
        <v>5215</v>
      </c>
      <c r="H2" s="1969"/>
      <c r="I2" s="1969"/>
      <c r="J2" s="1969"/>
      <c r="K2" s="1969"/>
      <c r="L2" s="1969"/>
    </row>
    <row r="3" spans="1:12" s="1970" customFormat="1" ht="13.8">
      <c r="A3" s="1967" t="s">
        <v>5215</v>
      </c>
      <c r="B3" s="1971" t="s">
        <v>5215</v>
      </c>
      <c r="C3" s="1971" t="s">
        <v>5215</v>
      </c>
      <c r="D3" s="1977" t="s">
        <v>5215</v>
      </c>
      <c r="E3" s="2617"/>
      <c r="F3" s="1971" t="s">
        <v>5215</v>
      </c>
      <c r="G3" s="1967" t="s">
        <v>5215</v>
      </c>
      <c r="H3" s="1969"/>
      <c r="I3" s="1969"/>
      <c r="J3" s="1969"/>
      <c r="K3" s="1969"/>
      <c r="L3" s="1969"/>
    </row>
    <row r="4" spans="1:12" ht="15.6">
      <c r="A4" s="1967" t="s">
        <v>5215</v>
      </c>
      <c r="B4" s="1971" t="s">
        <v>5215</v>
      </c>
      <c r="C4" s="9121" t="s">
        <v>5217</v>
      </c>
      <c r="D4" s="9122"/>
      <c r="E4" s="1972" t="s">
        <v>5215</v>
      </c>
      <c r="F4" s="1971" t="s">
        <v>5215</v>
      </c>
      <c r="G4" s="1967" t="s">
        <v>5215</v>
      </c>
      <c r="H4" s="1973"/>
      <c r="I4" s="1973"/>
      <c r="J4" s="1973"/>
      <c r="K4" s="1973"/>
      <c r="L4" s="1973"/>
    </row>
    <row r="5" spans="1:12" ht="15.6">
      <c r="A5" s="1967" t="s">
        <v>5215</v>
      </c>
      <c r="B5" s="1971" t="s">
        <v>5215</v>
      </c>
      <c r="C5" s="7855" t="s">
        <v>723</v>
      </c>
      <c r="D5" s="7856" t="str">
        <f>BD!$E$4</f>
        <v>ABC Company</v>
      </c>
      <c r="E5" s="1972" t="s">
        <v>5215</v>
      </c>
      <c r="F5" s="1971" t="s">
        <v>5215</v>
      </c>
      <c r="G5" s="1967" t="s">
        <v>5215</v>
      </c>
      <c r="H5" s="1973"/>
      <c r="I5" s="1973"/>
      <c r="J5" s="1973"/>
      <c r="K5" s="1973"/>
      <c r="L5" s="1973"/>
    </row>
    <row r="6" spans="1:12" ht="15.6">
      <c r="A6" s="1967" t="s">
        <v>5215</v>
      </c>
      <c r="B6" s="1971" t="s">
        <v>5215</v>
      </c>
      <c r="C6" s="7857" t="s">
        <v>724</v>
      </c>
      <c r="D6" s="7858" t="str">
        <f>BD!$E$5</f>
        <v>31 December 202x</v>
      </c>
      <c r="E6" s="1972" t="s">
        <v>5215</v>
      </c>
      <c r="F6" s="1971" t="s">
        <v>5215</v>
      </c>
      <c r="G6" s="1967" t="s">
        <v>5215</v>
      </c>
      <c r="H6" s="1973"/>
      <c r="I6" s="1973"/>
      <c r="J6" s="1973"/>
      <c r="K6" s="1973"/>
      <c r="L6" s="1973"/>
    </row>
    <row r="7" spans="1:12" ht="14.4" customHeight="1">
      <c r="A7" s="1967" t="s">
        <v>5215</v>
      </c>
      <c r="B7" s="1971" t="s">
        <v>5215</v>
      </c>
      <c r="C7" s="1971" t="s">
        <v>5215</v>
      </c>
      <c r="D7" s="1977" t="s">
        <v>5215</v>
      </c>
      <c r="E7" s="1972" t="s">
        <v>5215</v>
      </c>
      <c r="F7" s="1971" t="s">
        <v>5215</v>
      </c>
      <c r="G7" s="1967" t="s">
        <v>5215</v>
      </c>
      <c r="H7" s="1973"/>
      <c r="I7" s="1973"/>
      <c r="J7" s="1973"/>
      <c r="K7" s="1973"/>
      <c r="L7" s="1973"/>
    </row>
    <row r="8" spans="1:12" ht="17.399999999999999">
      <c r="A8" s="1967" t="s">
        <v>5215</v>
      </c>
      <c r="B8" s="1975" t="s">
        <v>5215</v>
      </c>
      <c r="C8" s="1976" t="s">
        <v>5218</v>
      </c>
      <c r="D8" s="1977"/>
      <c r="E8" s="1978" t="s">
        <v>5215</v>
      </c>
      <c r="F8" s="1979" t="s">
        <v>5215</v>
      </c>
      <c r="G8" s="1967" t="s">
        <v>5215</v>
      </c>
      <c r="H8" s="1973"/>
      <c r="I8" s="1973"/>
      <c r="J8" s="1973"/>
      <c r="K8" s="1973"/>
      <c r="L8" s="1973"/>
    </row>
    <row r="9" spans="1:12" ht="14.4" customHeight="1">
      <c r="A9" s="1967" t="s">
        <v>5215</v>
      </c>
      <c r="B9" s="1980" t="s">
        <v>5215</v>
      </c>
      <c r="C9" s="1971" t="s">
        <v>5215</v>
      </c>
      <c r="D9" s="1977" t="s">
        <v>5215</v>
      </c>
      <c r="E9" s="1981" t="s">
        <v>5215</v>
      </c>
      <c r="F9" s="1975" t="s">
        <v>5215</v>
      </c>
      <c r="G9" s="1967" t="s">
        <v>5215</v>
      </c>
      <c r="H9" s="1973"/>
      <c r="I9" s="1973"/>
      <c r="J9" s="1973"/>
      <c r="K9" s="1973"/>
      <c r="L9" s="1973"/>
    </row>
    <row r="10" spans="1:12" ht="14.4" customHeight="1">
      <c r="A10" s="1967" t="s">
        <v>5215</v>
      </c>
      <c r="B10" s="1980" t="s">
        <v>5215</v>
      </c>
      <c r="C10" s="2166" t="s">
        <v>1134</v>
      </c>
      <c r="D10" s="2167" t="s">
        <v>5219</v>
      </c>
      <c r="E10" s="2167" t="s">
        <v>7</v>
      </c>
      <c r="F10" s="1971" t="s">
        <v>5215</v>
      </c>
      <c r="G10" s="1967" t="s">
        <v>5215</v>
      </c>
      <c r="H10" s="1973"/>
      <c r="I10" s="1973"/>
      <c r="J10" s="1973"/>
      <c r="K10" s="1973"/>
      <c r="L10" s="1973"/>
    </row>
    <row r="11" spans="1:12" ht="14.4" customHeight="1">
      <c r="A11" s="1967" t="s">
        <v>5215</v>
      </c>
      <c r="B11" s="1980" t="s">
        <v>5215</v>
      </c>
      <c r="C11" s="1982"/>
      <c r="D11" s="1983"/>
      <c r="E11" s="1983"/>
      <c r="F11" s="1971" t="s">
        <v>5215</v>
      </c>
      <c r="G11" s="1967" t="s">
        <v>5215</v>
      </c>
      <c r="H11" s="1973"/>
      <c r="I11" s="1973"/>
      <c r="J11" s="1973"/>
      <c r="K11" s="1973"/>
      <c r="L11" s="1973"/>
    </row>
    <row r="12" spans="1:12" ht="14.4" customHeight="1">
      <c r="A12" s="1967" t="s">
        <v>5215</v>
      </c>
      <c r="B12" s="1980" t="s">
        <v>5215</v>
      </c>
      <c r="C12" s="1984"/>
      <c r="D12" s="1985"/>
      <c r="E12" s="1985"/>
      <c r="F12" s="1971" t="s">
        <v>5215</v>
      </c>
      <c r="G12" s="1967" t="s">
        <v>5215</v>
      </c>
      <c r="H12" s="1973"/>
      <c r="I12" s="1973"/>
      <c r="J12" s="1973"/>
      <c r="K12" s="1973"/>
      <c r="L12" s="1973"/>
    </row>
    <row r="13" spans="1:12" ht="14.4" customHeight="1">
      <c r="A13" s="1967" t="s">
        <v>5215</v>
      </c>
      <c r="B13" s="1980" t="s">
        <v>5215</v>
      </c>
      <c r="C13" s="1984"/>
      <c r="D13" s="1985"/>
      <c r="E13" s="1985"/>
      <c r="F13" s="1971" t="s">
        <v>5215</v>
      </c>
      <c r="G13" s="1967" t="s">
        <v>5215</v>
      </c>
      <c r="H13" s="1973"/>
      <c r="I13" s="1973"/>
      <c r="J13" s="1973"/>
      <c r="K13" s="1973"/>
      <c r="L13" s="1973"/>
    </row>
    <row r="14" spans="1:12" ht="14.4" customHeight="1">
      <c r="A14" s="1967" t="s">
        <v>5215</v>
      </c>
      <c r="B14" s="1980" t="s">
        <v>5215</v>
      </c>
      <c r="C14" s="1984"/>
      <c r="D14" s="1985"/>
      <c r="E14" s="1985"/>
      <c r="F14" s="1971" t="s">
        <v>5215</v>
      </c>
      <c r="G14" s="1967" t="s">
        <v>5215</v>
      </c>
      <c r="H14" s="1973"/>
      <c r="I14" s="1973"/>
      <c r="J14" s="1973"/>
      <c r="K14" s="1973"/>
      <c r="L14" s="1973"/>
    </row>
    <row r="15" spans="1:12" ht="14.4" customHeight="1">
      <c r="A15" s="1967" t="s">
        <v>5215</v>
      </c>
      <c r="B15" s="1980" t="s">
        <v>5215</v>
      </c>
      <c r="C15" s="1986"/>
      <c r="D15" s="1985"/>
      <c r="E15" s="1985"/>
      <c r="F15" s="1971" t="s">
        <v>5215</v>
      </c>
      <c r="G15" s="1967" t="s">
        <v>5215</v>
      </c>
      <c r="H15" s="1973"/>
      <c r="I15" s="1973"/>
      <c r="J15" s="1973"/>
      <c r="K15" s="1973"/>
      <c r="L15" s="1973"/>
    </row>
    <row r="16" spans="1:12" ht="14.4" customHeight="1">
      <c r="A16" s="1967" t="s">
        <v>5215</v>
      </c>
      <c r="B16" s="1980" t="s">
        <v>5215</v>
      </c>
      <c r="C16" s="1986"/>
      <c r="D16" s="1985"/>
      <c r="E16" s="1985"/>
      <c r="F16" s="1971" t="s">
        <v>5215</v>
      </c>
      <c r="G16" s="1967" t="s">
        <v>5215</v>
      </c>
      <c r="H16" s="1973"/>
      <c r="I16" s="1973"/>
      <c r="J16" s="1973"/>
      <c r="K16" s="1973"/>
      <c r="L16" s="1973"/>
    </row>
    <row r="17" spans="1:12" ht="14.4" customHeight="1">
      <c r="A17" s="1967" t="s">
        <v>5215</v>
      </c>
      <c r="B17" s="1980" t="s">
        <v>5215</v>
      </c>
      <c r="C17" s="1984"/>
      <c r="D17" s="1985"/>
      <c r="E17" s="1985"/>
      <c r="F17" s="1971" t="s">
        <v>5215</v>
      </c>
      <c r="G17" s="1967" t="s">
        <v>5215</v>
      </c>
      <c r="H17" s="1973"/>
      <c r="I17" s="1973"/>
      <c r="J17" s="1973"/>
      <c r="K17" s="1973"/>
      <c r="L17" s="1973"/>
    </row>
    <row r="18" spans="1:12" ht="14.4" customHeight="1">
      <c r="A18" s="1967" t="s">
        <v>5215</v>
      </c>
      <c r="B18" s="1980" t="s">
        <v>5215</v>
      </c>
      <c r="C18" s="1984"/>
      <c r="D18" s="1985"/>
      <c r="E18" s="1985"/>
      <c r="F18" s="1971" t="s">
        <v>5215</v>
      </c>
      <c r="G18" s="1967" t="s">
        <v>5215</v>
      </c>
      <c r="H18" s="1973"/>
      <c r="I18" s="1973"/>
      <c r="J18" s="1973"/>
      <c r="K18" s="1973"/>
      <c r="L18" s="1973"/>
    </row>
    <row r="19" spans="1:12" ht="14.4" customHeight="1">
      <c r="A19" s="1967" t="s">
        <v>5215</v>
      </c>
      <c r="B19" s="1980" t="s">
        <v>5215</v>
      </c>
      <c r="C19" s="1986"/>
      <c r="D19" s="1985"/>
      <c r="E19" s="1985"/>
      <c r="F19" s="1971" t="s">
        <v>5215</v>
      </c>
      <c r="G19" s="1967" t="s">
        <v>5215</v>
      </c>
      <c r="H19" s="1973"/>
      <c r="I19" s="1973"/>
      <c r="J19" s="1973"/>
      <c r="K19" s="1973"/>
      <c r="L19" s="1973"/>
    </row>
    <row r="20" spans="1:12" ht="14.4" customHeight="1">
      <c r="A20" s="1967" t="s">
        <v>5215</v>
      </c>
      <c r="B20" s="1980" t="s">
        <v>5215</v>
      </c>
      <c r="C20" s="1986"/>
      <c r="D20" s="1985"/>
      <c r="E20" s="1985"/>
      <c r="F20" s="1971" t="s">
        <v>5215</v>
      </c>
      <c r="G20" s="1967" t="s">
        <v>5215</v>
      </c>
      <c r="H20" s="1973"/>
      <c r="I20" s="1973"/>
      <c r="J20" s="1973"/>
      <c r="K20" s="1973"/>
      <c r="L20" s="1973"/>
    </row>
    <row r="21" spans="1:12" ht="14.4" customHeight="1">
      <c r="A21" s="1967" t="s">
        <v>5215</v>
      </c>
      <c r="B21" s="1980" t="s">
        <v>5215</v>
      </c>
      <c r="C21" s="1987"/>
      <c r="D21" s="1988"/>
      <c r="E21" s="1988"/>
      <c r="F21" s="1971" t="s">
        <v>5215</v>
      </c>
      <c r="G21" s="1967" t="s">
        <v>5215</v>
      </c>
      <c r="H21" s="1973"/>
      <c r="I21" s="1973"/>
      <c r="J21" s="1973"/>
      <c r="K21" s="1973"/>
      <c r="L21" s="1973"/>
    </row>
    <row r="22" spans="1:12" ht="14.4" customHeight="1">
      <c r="A22" s="1967" t="s">
        <v>5215</v>
      </c>
      <c r="B22" s="1980" t="s">
        <v>5215</v>
      </c>
      <c r="C22" s="1971" t="s">
        <v>5215</v>
      </c>
      <c r="D22" s="1977" t="s">
        <v>5215</v>
      </c>
      <c r="E22" s="1972" t="s">
        <v>5215</v>
      </c>
      <c r="F22" s="1971" t="s">
        <v>5215</v>
      </c>
      <c r="G22" s="1967" t="s">
        <v>5215</v>
      </c>
      <c r="H22" s="1973"/>
      <c r="I22" s="1973"/>
      <c r="J22" s="1973"/>
      <c r="K22" s="1973"/>
      <c r="L22" s="1973"/>
    </row>
    <row r="23" spans="1:12" ht="14.4" customHeight="1">
      <c r="A23" s="1967" t="s">
        <v>5215</v>
      </c>
      <c r="B23" s="1980" t="s">
        <v>5215</v>
      </c>
      <c r="C23" s="2166" t="s">
        <v>1149</v>
      </c>
      <c r="D23" s="2167" t="s">
        <v>5219</v>
      </c>
      <c r="E23" s="2167" t="s">
        <v>7</v>
      </c>
      <c r="F23" s="1971" t="s">
        <v>5215</v>
      </c>
      <c r="G23" s="1967" t="s">
        <v>5215</v>
      </c>
      <c r="H23" s="1973"/>
      <c r="I23" s="1973"/>
      <c r="J23" s="1973"/>
      <c r="K23" s="1973"/>
      <c r="L23" s="1973"/>
    </row>
    <row r="24" spans="1:12" ht="14.4" customHeight="1">
      <c r="A24" s="1967" t="s">
        <v>5215</v>
      </c>
      <c r="B24" s="1980" t="s">
        <v>5215</v>
      </c>
      <c r="C24" s="1982"/>
      <c r="D24" s="1983"/>
      <c r="E24" s="1983"/>
      <c r="F24" s="1971" t="s">
        <v>5215</v>
      </c>
      <c r="G24" s="1967" t="s">
        <v>5215</v>
      </c>
      <c r="H24" s="1973"/>
      <c r="I24" s="1973"/>
      <c r="J24" s="1973"/>
      <c r="K24" s="1973"/>
      <c r="L24" s="1973"/>
    </row>
    <row r="25" spans="1:12" ht="13.8">
      <c r="A25" s="1967" t="s">
        <v>5215</v>
      </c>
      <c r="B25" s="1980" t="s">
        <v>5215</v>
      </c>
      <c r="C25" s="1984"/>
      <c r="D25" s="1985"/>
      <c r="E25" s="1985"/>
      <c r="F25" s="1971" t="s">
        <v>5215</v>
      </c>
      <c r="G25" s="1967" t="s">
        <v>5215</v>
      </c>
      <c r="H25" s="1973"/>
      <c r="I25" s="1973"/>
      <c r="J25" s="1973"/>
      <c r="K25" s="1973"/>
      <c r="L25" s="1973"/>
    </row>
    <row r="26" spans="1:12" ht="13.8">
      <c r="A26" s="1967" t="s">
        <v>5215</v>
      </c>
      <c r="B26" s="1980" t="s">
        <v>5215</v>
      </c>
      <c r="C26" s="1984"/>
      <c r="D26" s="1985"/>
      <c r="E26" s="1985"/>
      <c r="F26" s="1971" t="s">
        <v>5215</v>
      </c>
      <c r="G26" s="1967" t="s">
        <v>5215</v>
      </c>
      <c r="H26" s="1973"/>
      <c r="I26" s="1973"/>
      <c r="J26" s="1973"/>
      <c r="K26" s="1973"/>
      <c r="L26" s="1973"/>
    </row>
    <row r="27" spans="1:12" ht="13.8">
      <c r="A27" s="1967" t="s">
        <v>5215</v>
      </c>
      <c r="B27" s="1980" t="s">
        <v>5215</v>
      </c>
      <c r="C27" s="1984"/>
      <c r="D27" s="1985"/>
      <c r="E27" s="1985"/>
      <c r="F27" s="1971" t="s">
        <v>5215</v>
      </c>
      <c r="G27" s="1967" t="s">
        <v>5215</v>
      </c>
      <c r="H27" s="1973"/>
      <c r="I27" s="1973"/>
      <c r="J27" s="1973"/>
      <c r="K27" s="1973"/>
      <c r="L27" s="1973"/>
    </row>
    <row r="28" spans="1:12" ht="13.8">
      <c r="A28" s="1967" t="s">
        <v>5215</v>
      </c>
      <c r="B28" s="1980" t="s">
        <v>5215</v>
      </c>
      <c r="C28" s="1984"/>
      <c r="D28" s="1985"/>
      <c r="E28" s="1985"/>
      <c r="F28" s="1971" t="s">
        <v>5215</v>
      </c>
      <c r="G28" s="1967" t="s">
        <v>5215</v>
      </c>
      <c r="H28" s="1973"/>
      <c r="I28" s="1973"/>
      <c r="J28" s="1973"/>
      <c r="K28" s="1973"/>
      <c r="L28" s="1973"/>
    </row>
    <row r="29" spans="1:12" ht="13.8">
      <c r="A29" s="1967" t="s">
        <v>5215</v>
      </c>
      <c r="B29" s="1980" t="s">
        <v>5215</v>
      </c>
      <c r="C29" s="1984"/>
      <c r="D29" s="1985"/>
      <c r="E29" s="1985"/>
      <c r="F29" s="1971" t="s">
        <v>5215</v>
      </c>
      <c r="G29" s="1967" t="s">
        <v>5215</v>
      </c>
      <c r="H29" s="1973"/>
      <c r="I29" s="1973"/>
      <c r="J29" s="1973"/>
      <c r="K29" s="1973"/>
      <c r="L29" s="1973"/>
    </row>
    <row r="30" spans="1:12" ht="13.8">
      <c r="A30" s="1967" t="s">
        <v>5215</v>
      </c>
      <c r="B30" s="1980" t="s">
        <v>5215</v>
      </c>
      <c r="C30" s="1984"/>
      <c r="D30" s="1985"/>
      <c r="E30" s="1985"/>
      <c r="F30" s="1971" t="s">
        <v>5215</v>
      </c>
      <c r="G30" s="1967" t="s">
        <v>5215</v>
      </c>
      <c r="H30" s="1973"/>
      <c r="I30" s="1973"/>
      <c r="J30" s="1973"/>
      <c r="K30" s="1973"/>
      <c r="L30" s="1973"/>
    </row>
    <row r="31" spans="1:12" ht="13.8">
      <c r="A31" s="1967" t="s">
        <v>5215</v>
      </c>
      <c r="B31" s="1980" t="s">
        <v>5215</v>
      </c>
      <c r="C31" s="1984"/>
      <c r="D31" s="1985"/>
      <c r="E31" s="1985"/>
      <c r="F31" s="1971" t="s">
        <v>5215</v>
      </c>
      <c r="G31" s="1967" t="s">
        <v>5215</v>
      </c>
      <c r="H31" s="1973"/>
      <c r="I31" s="1973"/>
      <c r="J31" s="1973"/>
      <c r="K31" s="1973"/>
      <c r="L31" s="1973"/>
    </row>
    <row r="32" spans="1:12" ht="13.8">
      <c r="A32" s="1967" t="s">
        <v>5215</v>
      </c>
      <c r="B32" s="1980" t="s">
        <v>5215</v>
      </c>
      <c r="C32" s="1984"/>
      <c r="D32" s="1985"/>
      <c r="E32" s="1985"/>
      <c r="F32" s="1971" t="s">
        <v>5215</v>
      </c>
      <c r="G32" s="1967" t="s">
        <v>5215</v>
      </c>
      <c r="H32" s="1973"/>
      <c r="I32" s="1973"/>
      <c r="J32" s="1973"/>
      <c r="K32" s="1973"/>
      <c r="L32" s="1973"/>
    </row>
    <row r="33" spans="1:12" ht="13.8">
      <c r="A33" s="1967" t="s">
        <v>5215</v>
      </c>
      <c r="B33" s="1980" t="s">
        <v>5215</v>
      </c>
      <c r="C33" s="1984"/>
      <c r="D33" s="1985"/>
      <c r="E33" s="1985"/>
      <c r="F33" s="1971" t="s">
        <v>5215</v>
      </c>
      <c r="G33" s="1967" t="s">
        <v>5215</v>
      </c>
      <c r="H33" s="1973"/>
      <c r="I33" s="1973"/>
      <c r="J33" s="1973"/>
      <c r="K33" s="1973"/>
      <c r="L33" s="1973"/>
    </row>
    <row r="34" spans="1:12" ht="13.8">
      <c r="A34" s="1967" t="s">
        <v>5215</v>
      </c>
      <c r="B34" s="1980" t="s">
        <v>5215</v>
      </c>
      <c r="C34" s="1987"/>
      <c r="D34" s="1988"/>
      <c r="E34" s="1988"/>
      <c r="F34" s="1971" t="s">
        <v>5215</v>
      </c>
      <c r="G34" s="1967" t="s">
        <v>5215</v>
      </c>
      <c r="H34" s="1973"/>
      <c r="I34" s="1973"/>
      <c r="J34" s="1973"/>
      <c r="K34" s="1973"/>
      <c r="L34" s="1973"/>
    </row>
    <row r="35" spans="1:12" ht="15" customHeight="1">
      <c r="A35" s="1967" t="s">
        <v>5215</v>
      </c>
      <c r="B35" s="1980" t="s">
        <v>5215</v>
      </c>
      <c r="C35" s="1971" t="s">
        <v>5215</v>
      </c>
      <c r="D35" s="1977" t="s">
        <v>5215</v>
      </c>
      <c r="E35" s="1972" t="s">
        <v>5215</v>
      </c>
      <c r="F35" s="1971" t="s">
        <v>5215</v>
      </c>
      <c r="G35" s="1967" t="s">
        <v>5215</v>
      </c>
      <c r="H35" s="102"/>
      <c r="I35" s="102"/>
      <c r="J35" s="102"/>
      <c r="K35" s="102"/>
      <c r="L35" s="102"/>
    </row>
    <row r="36" spans="1:12" ht="15" customHeight="1">
      <c r="A36" s="1967" t="s">
        <v>5215</v>
      </c>
      <c r="B36" s="1980" t="s">
        <v>5215</v>
      </c>
      <c r="C36" s="7859" t="s">
        <v>1159</v>
      </c>
      <c r="D36" s="7860" t="s">
        <v>5219</v>
      </c>
      <c r="E36" s="7860" t="s">
        <v>7</v>
      </c>
      <c r="F36" s="1971" t="s">
        <v>5215</v>
      </c>
      <c r="G36" s="1967" t="s">
        <v>5215</v>
      </c>
      <c r="H36" s="102"/>
      <c r="I36" s="102"/>
      <c r="J36" s="102"/>
      <c r="K36" s="102"/>
      <c r="L36" s="102"/>
    </row>
    <row r="37" spans="1:12" ht="14.4" customHeight="1">
      <c r="A37" s="1967" t="s">
        <v>5215</v>
      </c>
      <c r="B37" s="1980" t="s">
        <v>5215</v>
      </c>
      <c r="C37" s="1984"/>
      <c r="D37" s="1985"/>
      <c r="E37" s="1985"/>
      <c r="F37" s="1971" t="s">
        <v>5215</v>
      </c>
      <c r="G37" s="1967" t="s">
        <v>5215</v>
      </c>
      <c r="H37" s="1973"/>
      <c r="I37" s="1973"/>
      <c r="J37" s="1973"/>
      <c r="K37" s="1973"/>
      <c r="L37" s="1973"/>
    </row>
    <row r="38" spans="1:12" ht="13.8">
      <c r="A38" s="1967" t="s">
        <v>5215</v>
      </c>
      <c r="B38" s="1980" t="s">
        <v>5215</v>
      </c>
      <c r="C38" s="1984"/>
      <c r="D38" s="1985"/>
      <c r="E38" s="1985"/>
      <c r="F38" s="1971" t="s">
        <v>5215</v>
      </c>
      <c r="G38" s="1967" t="s">
        <v>5215</v>
      </c>
      <c r="H38" s="1973"/>
      <c r="I38" s="1973"/>
      <c r="J38" s="1973"/>
      <c r="K38" s="1973"/>
      <c r="L38" s="1973"/>
    </row>
    <row r="39" spans="1:12" ht="13.8">
      <c r="A39" s="1967" t="s">
        <v>5215</v>
      </c>
      <c r="B39" s="1980" t="s">
        <v>5215</v>
      </c>
      <c r="C39" s="1984"/>
      <c r="D39" s="1985"/>
      <c r="E39" s="1985"/>
      <c r="F39" s="1971" t="s">
        <v>5215</v>
      </c>
      <c r="G39" s="1967" t="s">
        <v>5215</v>
      </c>
      <c r="H39" s="1973"/>
      <c r="I39" s="1973"/>
      <c r="J39" s="1973"/>
      <c r="K39" s="1973"/>
      <c r="L39" s="1973"/>
    </row>
    <row r="40" spans="1:12" ht="13.8">
      <c r="A40" s="1967" t="s">
        <v>5215</v>
      </c>
      <c r="B40" s="1980" t="s">
        <v>5215</v>
      </c>
      <c r="C40" s="1984"/>
      <c r="D40" s="1985"/>
      <c r="E40" s="1985"/>
      <c r="F40" s="1971" t="s">
        <v>5215</v>
      </c>
      <c r="G40" s="1967" t="s">
        <v>5215</v>
      </c>
      <c r="H40" s="1973"/>
      <c r="I40" s="1973"/>
      <c r="J40" s="1973"/>
      <c r="K40" s="1973"/>
      <c r="L40" s="1973"/>
    </row>
    <row r="41" spans="1:12" ht="13.8">
      <c r="A41" s="1967" t="s">
        <v>5215</v>
      </c>
      <c r="B41" s="1980" t="s">
        <v>5215</v>
      </c>
      <c r="C41" s="1984"/>
      <c r="D41" s="1985"/>
      <c r="E41" s="1985"/>
      <c r="F41" s="1971" t="s">
        <v>5215</v>
      </c>
      <c r="G41" s="1967" t="s">
        <v>5215</v>
      </c>
      <c r="H41" s="1973"/>
      <c r="I41" s="1973"/>
      <c r="J41" s="1973"/>
      <c r="K41" s="1973"/>
      <c r="L41" s="1973"/>
    </row>
    <row r="42" spans="1:12" ht="13.8">
      <c r="A42" s="1967" t="s">
        <v>5215</v>
      </c>
      <c r="B42" s="1980" t="s">
        <v>5215</v>
      </c>
      <c r="C42" s="1984"/>
      <c r="D42" s="1985"/>
      <c r="E42" s="1985"/>
      <c r="F42" s="1971" t="s">
        <v>5215</v>
      </c>
      <c r="G42" s="1967" t="s">
        <v>5215</v>
      </c>
      <c r="H42" s="1973"/>
      <c r="I42" s="1973"/>
      <c r="J42" s="1973"/>
      <c r="K42" s="1973"/>
      <c r="L42" s="1973"/>
    </row>
    <row r="43" spans="1:12" ht="13.8">
      <c r="A43" s="1967" t="s">
        <v>5215</v>
      </c>
      <c r="B43" s="1980" t="s">
        <v>5215</v>
      </c>
      <c r="C43" s="1984"/>
      <c r="D43" s="1985"/>
      <c r="E43" s="1985"/>
      <c r="F43" s="1971" t="s">
        <v>5215</v>
      </c>
      <c r="G43" s="1967" t="s">
        <v>5215</v>
      </c>
      <c r="H43" s="1973"/>
      <c r="I43" s="1973"/>
      <c r="J43" s="1973"/>
      <c r="K43" s="1973"/>
      <c r="L43" s="1973"/>
    </row>
    <row r="44" spans="1:12" ht="13.8">
      <c r="A44" s="1967" t="s">
        <v>5215</v>
      </c>
      <c r="B44" s="1980" t="s">
        <v>5215</v>
      </c>
      <c r="C44" s="1984"/>
      <c r="D44" s="1985"/>
      <c r="E44" s="1985"/>
      <c r="F44" s="1971" t="s">
        <v>5215</v>
      </c>
      <c r="G44" s="1967" t="s">
        <v>5215</v>
      </c>
      <c r="H44" s="1973"/>
      <c r="I44" s="1973"/>
      <c r="J44" s="1973"/>
      <c r="K44" s="1973"/>
      <c r="L44" s="1973"/>
    </row>
    <row r="45" spans="1:12" ht="13.8">
      <c r="A45" s="1967" t="s">
        <v>5215</v>
      </c>
      <c r="B45" s="1980" t="s">
        <v>5215</v>
      </c>
      <c r="C45" s="1984"/>
      <c r="D45" s="1985"/>
      <c r="E45" s="1985"/>
      <c r="F45" s="1971" t="s">
        <v>5215</v>
      </c>
      <c r="G45" s="1967" t="s">
        <v>5215</v>
      </c>
      <c r="H45" s="1973"/>
      <c r="I45" s="1973"/>
      <c r="J45" s="1973"/>
      <c r="K45" s="1973"/>
      <c r="L45" s="1973"/>
    </row>
    <row r="46" spans="1:12" ht="13.8">
      <c r="A46" s="1967" t="s">
        <v>5215</v>
      </c>
      <c r="B46" s="1980" t="s">
        <v>5215</v>
      </c>
      <c r="C46" s="1984"/>
      <c r="D46" s="1985"/>
      <c r="E46" s="1985"/>
      <c r="F46" s="1971" t="s">
        <v>5215</v>
      </c>
      <c r="G46" s="1967" t="s">
        <v>5215</v>
      </c>
      <c r="H46" s="1973"/>
      <c r="I46" s="1973"/>
      <c r="J46" s="1973"/>
      <c r="K46" s="1973"/>
      <c r="L46" s="1973"/>
    </row>
    <row r="47" spans="1:12" ht="13.8">
      <c r="A47" s="1967" t="s">
        <v>5215</v>
      </c>
      <c r="B47" s="1980" t="s">
        <v>5215</v>
      </c>
      <c r="C47" s="1987"/>
      <c r="D47" s="1988"/>
      <c r="E47" s="1988"/>
      <c r="F47" s="1971" t="s">
        <v>5215</v>
      </c>
      <c r="G47" s="1967" t="s">
        <v>5215</v>
      </c>
      <c r="H47" s="1973"/>
      <c r="I47" s="1973"/>
      <c r="J47" s="1973"/>
      <c r="K47" s="1973"/>
      <c r="L47" s="1973"/>
    </row>
    <row r="48" spans="1:12" ht="15" customHeight="1">
      <c r="A48" s="1967" t="s">
        <v>5215</v>
      </c>
      <c r="B48" s="1980" t="s">
        <v>5215</v>
      </c>
      <c r="C48" s="1971" t="s">
        <v>5215</v>
      </c>
      <c r="D48" s="1977" t="s">
        <v>5215</v>
      </c>
      <c r="E48" s="1972" t="s">
        <v>5215</v>
      </c>
      <c r="F48" s="1971" t="s">
        <v>5215</v>
      </c>
      <c r="G48" s="1967" t="s">
        <v>5215</v>
      </c>
      <c r="H48" s="102"/>
      <c r="I48" s="102"/>
      <c r="J48" s="102"/>
      <c r="K48" s="102"/>
      <c r="L48" s="102"/>
    </row>
    <row r="49" spans="1:12" ht="15" customHeight="1">
      <c r="A49" s="1967" t="s">
        <v>5215</v>
      </c>
      <c r="B49" s="1980" t="s">
        <v>5215</v>
      </c>
      <c r="C49" s="7859" t="s">
        <v>1169</v>
      </c>
      <c r="D49" s="7860" t="s">
        <v>5219</v>
      </c>
      <c r="E49" s="7860" t="s">
        <v>7</v>
      </c>
      <c r="F49" s="1971" t="s">
        <v>5215</v>
      </c>
      <c r="G49" s="1967" t="s">
        <v>5215</v>
      </c>
      <c r="H49" s="102"/>
      <c r="I49" s="102"/>
      <c r="J49" s="102"/>
      <c r="K49" s="102"/>
      <c r="L49" s="102"/>
    </row>
    <row r="50" spans="1:12" ht="14.4" customHeight="1">
      <c r="A50" s="1967" t="s">
        <v>5215</v>
      </c>
      <c r="B50" s="1980" t="s">
        <v>5215</v>
      </c>
      <c r="C50" s="1984"/>
      <c r="D50" s="1985"/>
      <c r="E50" s="1985"/>
      <c r="F50" s="1971" t="s">
        <v>5215</v>
      </c>
      <c r="G50" s="1967" t="s">
        <v>5215</v>
      </c>
      <c r="H50" s="1973"/>
      <c r="I50" s="1973"/>
      <c r="J50" s="1973"/>
      <c r="K50" s="1973"/>
      <c r="L50" s="1973"/>
    </row>
    <row r="51" spans="1:12" ht="13.8">
      <c r="A51" s="1967" t="s">
        <v>5215</v>
      </c>
      <c r="B51" s="1980" t="s">
        <v>5215</v>
      </c>
      <c r="C51" s="1984"/>
      <c r="D51" s="1985"/>
      <c r="E51" s="1985"/>
      <c r="F51" s="1971" t="s">
        <v>5215</v>
      </c>
      <c r="G51" s="1967" t="s">
        <v>5215</v>
      </c>
      <c r="H51" s="1973"/>
      <c r="I51" s="1973"/>
      <c r="J51" s="1973"/>
      <c r="K51" s="1973"/>
      <c r="L51" s="1973"/>
    </row>
    <row r="52" spans="1:12" ht="13.8">
      <c r="A52" s="1967" t="s">
        <v>5215</v>
      </c>
      <c r="B52" s="1980" t="s">
        <v>5215</v>
      </c>
      <c r="C52" s="1984"/>
      <c r="D52" s="1985"/>
      <c r="E52" s="1985"/>
      <c r="F52" s="1971" t="s">
        <v>5215</v>
      </c>
      <c r="G52" s="1967" t="s">
        <v>5215</v>
      </c>
      <c r="H52" s="1973"/>
      <c r="I52" s="1973"/>
      <c r="J52" s="1973"/>
      <c r="K52" s="1973"/>
      <c r="L52" s="1973"/>
    </row>
    <row r="53" spans="1:12" ht="13.8">
      <c r="A53" s="1967" t="s">
        <v>5215</v>
      </c>
      <c r="B53" s="1980" t="s">
        <v>5215</v>
      </c>
      <c r="C53" s="1984"/>
      <c r="D53" s="1985"/>
      <c r="E53" s="1985"/>
      <c r="F53" s="1971" t="s">
        <v>5215</v>
      </c>
      <c r="G53" s="1967" t="s">
        <v>5215</v>
      </c>
      <c r="H53" s="1973"/>
      <c r="I53" s="1973"/>
      <c r="J53" s="1973"/>
      <c r="K53" s="1973"/>
      <c r="L53" s="1973"/>
    </row>
    <row r="54" spans="1:12" ht="13.8">
      <c r="A54" s="1967" t="s">
        <v>5215</v>
      </c>
      <c r="B54" s="1980" t="s">
        <v>5215</v>
      </c>
      <c r="C54" s="1984"/>
      <c r="D54" s="1985"/>
      <c r="E54" s="1985"/>
      <c r="F54" s="1971" t="s">
        <v>5215</v>
      </c>
      <c r="G54" s="1967" t="s">
        <v>5215</v>
      </c>
      <c r="H54" s="1973"/>
      <c r="I54" s="1973"/>
      <c r="J54" s="1973"/>
      <c r="K54" s="1973"/>
      <c r="L54" s="1973"/>
    </row>
    <row r="55" spans="1:12" ht="13.8">
      <c r="A55" s="1967" t="s">
        <v>5215</v>
      </c>
      <c r="B55" s="1980" t="s">
        <v>5215</v>
      </c>
      <c r="C55" s="1984"/>
      <c r="D55" s="1985"/>
      <c r="E55" s="1985"/>
      <c r="F55" s="1971" t="s">
        <v>5215</v>
      </c>
      <c r="G55" s="1967" t="s">
        <v>5215</v>
      </c>
      <c r="H55" s="1973"/>
      <c r="I55" s="1973"/>
      <c r="J55" s="1973"/>
      <c r="K55" s="1973"/>
      <c r="L55" s="1973"/>
    </row>
    <row r="56" spans="1:12" ht="13.8">
      <c r="A56" s="1967" t="s">
        <v>5215</v>
      </c>
      <c r="B56" s="1980" t="s">
        <v>5215</v>
      </c>
      <c r="C56" s="1984"/>
      <c r="D56" s="1985"/>
      <c r="E56" s="1985"/>
      <c r="F56" s="1971" t="s">
        <v>5215</v>
      </c>
      <c r="G56" s="1967" t="s">
        <v>5215</v>
      </c>
      <c r="H56" s="1973"/>
      <c r="I56" s="1973"/>
      <c r="J56" s="1973"/>
      <c r="K56" s="1973"/>
      <c r="L56" s="1973"/>
    </row>
    <row r="57" spans="1:12" ht="13.8">
      <c r="A57" s="1967" t="s">
        <v>5215</v>
      </c>
      <c r="B57" s="1980" t="s">
        <v>5215</v>
      </c>
      <c r="C57" s="1984"/>
      <c r="D57" s="1985"/>
      <c r="E57" s="1985"/>
      <c r="F57" s="1971" t="s">
        <v>5215</v>
      </c>
      <c r="G57" s="1967" t="s">
        <v>5215</v>
      </c>
      <c r="H57" s="1973"/>
      <c r="I57" s="1973"/>
      <c r="J57" s="1973"/>
      <c r="K57" s="1973"/>
      <c r="L57" s="1973"/>
    </row>
    <row r="58" spans="1:12" ht="13.8">
      <c r="A58" s="1967" t="s">
        <v>5215</v>
      </c>
      <c r="B58" s="1980" t="s">
        <v>5215</v>
      </c>
      <c r="C58" s="1984"/>
      <c r="D58" s="1985"/>
      <c r="E58" s="1985"/>
      <c r="F58" s="1971" t="s">
        <v>5215</v>
      </c>
      <c r="G58" s="1967" t="s">
        <v>5215</v>
      </c>
      <c r="H58" s="1973"/>
      <c r="I58" s="1973"/>
      <c r="J58" s="1973"/>
      <c r="K58" s="1973"/>
      <c r="L58" s="1973"/>
    </row>
    <row r="59" spans="1:12" ht="13.8">
      <c r="A59" s="1967" t="s">
        <v>5215</v>
      </c>
      <c r="B59" s="1980" t="s">
        <v>5215</v>
      </c>
      <c r="C59" s="1984"/>
      <c r="D59" s="1985"/>
      <c r="E59" s="1985"/>
      <c r="F59" s="1971" t="s">
        <v>5215</v>
      </c>
      <c r="G59" s="1967" t="s">
        <v>5215</v>
      </c>
      <c r="H59" s="1973"/>
      <c r="I59" s="1973"/>
      <c r="J59" s="1973"/>
      <c r="K59" s="1973"/>
      <c r="L59" s="1973"/>
    </row>
    <row r="60" spans="1:12" ht="13.8">
      <c r="A60" s="1967" t="s">
        <v>5215</v>
      </c>
      <c r="B60" s="1980" t="s">
        <v>5215</v>
      </c>
      <c r="C60" s="1987"/>
      <c r="D60" s="1988"/>
      <c r="E60" s="1988"/>
      <c r="F60" s="1971" t="s">
        <v>5215</v>
      </c>
      <c r="G60" s="1967" t="s">
        <v>5215</v>
      </c>
      <c r="H60" s="1973"/>
      <c r="I60" s="1973"/>
      <c r="J60" s="1973"/>
      <c r="K60" s="1973"/>
      <c r="L60" s="1973"/>
    </row>
    <row r="61" spans="1:12" ht="15" customHeight="1">
      <c r="A61" s="1967" t="s">
        <v>5215</v>
      </c>
      <c r="B61" s="1980" t="s">
        <v>5215</v>
      </c>
      <c r="C61" s="1975" t="s">
        <v>5215</v>
      </c>
      <c r="D61" s="1981" t="s">
        <v>5215</v>
      </c>
      <c r="E61" s="1981" t="s">
        <v>5215</v>
      </c>
      <c r="F61" s="1971" t="s">
        <v>5215</v>
      </c>
      <c r="G61" s="1967" t="s">
        <v>5215</v>
      </c>
      <c r="H61" s="102"/>
      <c r="I61" s="102"/>
      <c r="J61" s="102"/>
      <c r="K61" s="102"/>
      <c r="L61" s="102"/>
    </row>
    <row r="62" spans="1:12" ht="15" customHeight="1">
      <c r="A62" s="1967" t="s">
        <v>5215</v>
      </c>
      <c r="B62" s="1980" t="s">
        <v>5215</v>
      </c>
      <c r="C62" s="7859" t="s">
        <v>1179</v>
      </c>
      <c r="D62" s="7860" t="s">
        <v>5219</v>
      </c>
      <c r="E62" s="7860" t="s">
        <v>7</v>
      </c>
      <c r="F62" s="1971" t="s">
        <v>5215</v>
      </c>
      <c r="G62" s="1967" t="s">
        <v>5215</v>
      </c>
      <c r="H62" s="102"/>
      <c r="I62" s="102"/>
      <c r="J62" s="102"/>
      <c r="K62" s="102"/>
      <c r="L62" s="102"/>
    </row>
    <row r="63" spans="1:12" ht="14.4" customHeight="1">
      <c r="A63" s="1967" t="s">
        <v>5215</v>
      </c>
      <c r="B63" s="1980" t="s">
        <v>5215</v>
      </c>
      <c r="C63" s="1984"/>
      <c r="D63" s="1985"/>
      <c r="E63" s="1985"/>
      <c r="F63" s="1971" t="s">
        <v>5215</v>
      </c>
      <c r="G63" s="1967" t="s">
        <v>5215</v>
      </c>
      <c r="H63" s="1973"/>
      <c r="I63" s="1973"/>
      <c r="J63" s="1973"/>
      <c r="K63" s="1973"/>
      <c r="L63" s="1973"/>
    </row>
    <row r="64" spans="1:12" ht="13.8">
      <c r="A64" s="1967" t="s">
        <v>5215</v>
      </c>
      <c r="B64" s="1980" t="s">
        <v>5215</v>
      </c>
      <c r="C64" s="1984"/>
      <c r="D64" s="1985"/>
      <c r="E64" s="1985"/>
      <c r="F64" s="1971" t="s">
        <v>5215</v>
      </c>
      <c r="G64" s="1967" t="s">
        <v>5215</v>
      </c>
      <c r="H64" s="1973"/>
      <c r="I64" s="1973"/>
      <c r="J64" s="1973"/>
      <c r="K64" s="1973"/>
      <c r="L64" s="1973"/>
    </row>
    <row r="65" spans="1:12" ht="13.8">
      <c r="A65" s="1967" t="s">
        <v>5215</v>
      </c>
      <c r="B65" s="1980" t="s">
        <v>5215</v>
      </c>
      <c r="C65" s="1984"/>
      <c r="D65" s="1985"/>
      <c r="E65" s="1985"/>
      <c r="F65" s="1971" t="s">
        <v>5215</v>
      </c>
      <c r="G65" s="1967" t="s">
        <v>5215</v>
      </c>
      <c r="H65" s="1973"/>
      <c r="I65" s="1973"/>
      <c r="J65" s="1973"/>
      <c r="K65" s="1973"/>
      <c r="L65" s="1973"/>
    </row>
    <row r="66" spans="1:12" ht="13.8">
      <c r="A66" s="1967" t="s">
        <v>5215</v>
      </c>
      <c r="B66" s="1980" t="s">
        <v>5215</v>
      </c>
      <c r="C66" s="1984"/>
      <c r="D66" s="1985"/>
      <c r="E66" s="1985"/>
      <c r="F66" s="1971" t="s">
        <v>5215</v>
      </c>
      <c r="G66" s="1967" t="s">
        <v>5215</v>
      </c>
      <c r="H66" s="1973"/>
      <c r="I66" s="1973"/>
      <c r="J66" s="1973"/>
      <c r="K66" s="1973"/>
      <c r="L66" s="1973"/>
    </row>
    <row r="67" spans="1:12" ht="13.8">
      <c r="A67" s="1967" t="s">
        <v>5215</v>
      </c>
      <c r="B67" s="1980" t="s">
        <v>5215</v>
      </c>
      <c r="C67" s="1984"/>
      <c r="D67" s="1985"/>
      <c r="E67" s="1985"/>
      <c r="F67" s="1971" t="s">
        <v>5215</v>
      </c>
      <c r="G67" s="1967" t="s">
        <v>5215</v>
      </c>
      <c r="H67" s="1973"/>
      <c r="I67" s="1973"/>
      <c r="J67" s="1973"/>
      <c r="K67" s="1973"/>
      <c r="L67" s="1973"/>
    </row>
    <row r="68" spans="1:12" ht="13.8">
      <c r="A68" s="1967" t="s">
        <v>5215</v>
      </c>
      <c r="B68" s="1980" t="s">
        <v>5215</v>
      </c>
      <c r="C68" s="1984"/>
      <c r="D68" s="1985"/>
      <c r="E68" s="1985"/>
      <c r="F68" s="1971" t="s">
        <v>5215</v>
      </c>
      <c r="G68" s="1967" t="s">
        <v>5215</v>
      </c>
      <c r="H68" s="1973"/>
      <c r="I68" s="1973"/>
      <c r="J68" s="1973"/>
      <c r="K68" s="1973"/>
      <c r="L68" s="1973"/>
    </row>
    <row r="69" spans="1:12" ht="13.8">
      <c r="A69" s="1967" t="s">
        <v>5215</v>
      </c>
      <c r="B69" s="1980" t="s">
        <v>5215</v>
      </c>
      <c r="C69" s="1984"/>
      <c r="D69" s="1985"/>
      <c r="E69" s="1985"/>
      <c r="F69" s="1971" t="s">
        <v>5215</v>
      </c>
      <c r="G69" s="1967" t="s">
        <v>5215</v>
      </c>
      <c r="H69" s="1973"/>
      <c r="I69" s="1973"/>
      <c r="J69" s="1973"/>
      <c r="K69" s="1973"/>
      <c r="L69" s="1973"/>
    </row>
    <row r="70" spans="1:12" ht="13.8">
      <c r="A70" s="1967" t="s">
        <v>5215</v>
      </c>
      <c r="B70" s="1980" t="s">
        <v>5215</v>
      </c>
      <c r="C70" s="1984"/>
      <c r="D70" s="1985"/>
      <c r="E70" s="1985"/>
      <c r="F70" s="1971" t="s">
        <v>5215</v>
      </c>
      <c r="G70" s="1967" t="s">
        <v>5215</v>
      </c>
      <c r="H70" s="1973"/>
      <c r="I70" s="1973"/>
      <c r="J70" s="1973"/>
      <c r="K70" s="1973"/>
      <c r="L70" s="1973"/>
    </row>
    <row r="71" spans="1:12" ht="13.8">
      <c r="A71" s="1967" t="s">
        <v>5215</v>
      </c>
      <c r="B71" s="1980" t="s">
        <v>5215</v>
      </c>
      <c r="C71" s="1984"/>
      <c r="D71" s="1985"/>
      <c r="E71" s="1985"/>
      <c r="F71" s="1971" t="s">
        <v>5215</v>
      </c>
      <c r="G71" s="1967" t="s">
        <v>5215</v>
      </c>
      <c r="H71" s="1973"/>
      <c r="I71" s="1973"/>
      <c r="J71" s="1973"/>
      <c r="K71" s="1973"/>
      <c r="L71" s="1973"/>
    </row>
    <row r="72" spans="1:12" ht="13.8">
      <c r="A72" s="1967" t="s">
        <v>5215</v>
      </c>
      <c r="B72" s="1980" t="s">
        <v>5215</v>
      </c>
      <c r="C72" s="1984"/>
      <c r="D72" s="1985"/>
      <c r="E72" s="1985"/>
      <c r="F72" s="1971" t="s">
        <v>5215</v>
      </c>
      <c r="G72" s="1967" t="s">
        <v>5215</v>
      </c>
      <c r="H72" s="1973"/>
      <c r="I72" s="1973"/>
      <c r="J72" s="1973"/>
      <c r="K72" s="1973"/>
      <c r="L72" s="1973"/>
    </row>
    <row r="73" spans="1:12" ht="13.8">
      <c r="A73" s="1967" t="s">
        <v>5215</v>
      </c>
      <c r="B73" s="1980" t="s">
        <v>5215</v>
      </c>
      <c r="C73" s="1987"/>
      <c r="D73" s="1988"/>
      <c r="E73" s="1988"/>
      <c r="F73" s="1971" t="s">
        <v>5215</v>
      </c>
      <c r="G73" s="1967" t="s">
        <v>5215</v>
      </c>
      <c r="H73" s="1973"/>
      <c r="I73" s="1973"/>
      <c r="J73" s="1973"/>
      <c r="K73" s="1973"/>
      <c r="L73" s="1973"/>
    </row>
    <row r="74" spans="1:12" ht="15" customHeight="1">
      <c r="A74" s="1967" t="s">
        <v>5215</v>
      </c>
      <c r="B74" s="1980" t="s">
        <v>5215</v>
      </c>
      <c r="C74" s="1971" t="s">
        <v>5215</v>
      </c>
      <c r="D74" s="1977" t="s">
        <v>5215</v>
      </c>
      <c r="E74" s="1972" t="s">
        <v>5215</v>
      </c>
      <c r="F74" s="1971" t="s">
        <v>5215</v>
      </c>
      <c r="G74" s="1967" t="s">
        <v>5215</v>
      </c>
      <c r="H74" s="102"/>
      <c r="I74" s="102"/>
      <c r="J74" s="102"/>
      <c r="K74" s="102"/>
      <c r="L74" s="102"/>
    </row>
    <row r="75" spans="1:12" ht="15" customHeight="1">
      <c r="A75" s="1967" t="s">
        <v>5215</v>
      </c>
      <c r="B75" s="1980" t="s">
        <v>5215</v>
      </c>
      <c r="C75" s="7859" t="s">
        <v>5220</v>
      </c>
      <c r="D75" s="7860" t="s">
        <v>5219</v>
      </c>
      <c r="E75" s="7860" t="s">
        <v>7</v>
      </c>
      <c r="F75" s="1971" t="s">
        <v>5215</v>
      </c>
      <c r="G75" s="1967" t="s">
        <v>5215</v>
      </c>
      <c r="H75" s="102"/>
      <c r="I75" s="102"/>
      <c r="J75" s="102"/>
      <c r="K75" s="102"/>
      <c r="L75" s="102"/>
    </row>
    <row r="76" spans="1:12" ht="14.4" customHeight="1">
      <c r="A76" s="1967" t="s">
        <v>5215</v>
      </c>
      <c r="B76" s="1980" t="s">
        <v>5215</v>
      </c>
      <c r="C76" s="1984"/>
      <c r="D76" s="1985"/>
      <c r="E76" s="1985"/>
      <c r="F76" s="1971" t="s">
        <v>5215</v>
      </c>
      <c r="G76" s="1967" t="s">
        <v>5215</v>
      </c>
      <c r="H76" s="1973"/>
      <c r="I76" s="1973"/>
      <c r="J76" s="1973"/>
      <c r="K76" s="1973"/>
      <c r="L76" s="1973"/>
    </row>
    <row r="77" spans="1:12" ht="13.8">
      <c r="A77" s="1967" t="s">
        <v>5215</v>
      </c>
      <c r="B77" s="1980" t="s">
        <v>5215</v>
      </c>
      <c r="C77" s="1984"/>
      <c r="D77" s="1985"/>
      <c r="E77" s="1985"/>
      <c r="F77" s="1971" t="s">
        <v>5215</v>
      </c>
      <c r="G77" s="1967" t="s">
        <v>5215</v>
      </c>
      <c r="H77" s="1973"/>
      <c r="I77" s="1973"/>
      <c r="J77" s="1973"/>
      <c r="K77" s="1973"/>
      <c r="L77" s="1973"/>
    </row>
    <row r="78" spans="1:12" ht="13.8">
      <c r="A78" s="1967" t="s">
        <v>5215</v>
      </c>
      <c r="B78" s="1980" t="s">
        <v>5215</v>
      </c>
      <c r="C78" s="1984"/>
      <c r="D78" s="1985"/>
      <c r="E78" s="1985"/>
      <c r="F78" s="1971" t="s">
        <v>5215</v>
      </c>
      <c r="G78" s="1967" t="s">
        <v>5215</v>
      </c>
      <c r="H78" s="1973"/>
      <c r="I78" s="1973"/>
      <c r="J78" s="1973"/>
      <c r="K78" s="1973"/>
      <c r="L78" s="1973"/>
    </row>
    <row r="79" spans="1:12" ht="13.8">
      <c r="A79" s="1967" t="s">
        <v>5215</v>
      </c>
      <c r="B79" s="1980" t="s">
        <v>5215</v>
      </c>
      <c r="C79" s="1984"/>
      <c r="D79" s="1985"/>
      <c r="E79" s="1985"/>
      <c r="F79" s="1971" t="s">
        <v>5215</v>
      </c>
      <c r="G79" s="1967" t="s">
        <v>5215</v>
      </c>
      <c r="H79" s="1973"/>
      <c r="I79" s="1973"/>
      <c r="J79" s="1973"/>
      <c r="K79" s="1973"/>
      <c r="L79" s="1973"/>
    </row>
    <row r="80" spans="1:12" ht="13.8">
      <c r="A80" s="1967" t="s">
        <v>5215</v>
      </c>
      <c r="B80" s="1980" t="s">
        <v>5215</v>
      </c>
      <c r="C80" s="1984"/>
      <c r="D80" s="1985"/>
      <c r="E80" s="1985"/>
      <c r="F80" s="1971" t="s">
        <v>5215</v>
      </c>
      <c r="G80" s="1967" t="s">
        <v>5215</v>
      </c>
      <c r="H80" s="1973"/>
      <c r="I80" s="1973"/>
      <c r="J80" s="1973"/>
      <c r="K80" s="1973"/>
      <c r="L80" s="1973"/>
    </row>
    <row r="81" spans="1:12" ht="13.8">
      <c r="A81" s="1967" t="s">
        <v>5215</v>
      </c>
      <c r="B81" s="1980" t="s">
        <v>5215</v>
      </c>
      <c r="C81" s="1984"/>
      <c r="D81" s="1985"/>
      <c r="E81" s="1985"/>
      <c r="F81" s="1971" t="s">
        <v>5215</v>
      </c>
      <c r="G81" s="1967" t="s">
        <v>5215</v>
      </c>
      <c r="H81" s="1973"/>
      <c r="I81" s="1973"/>
      <c r="J81" s="1973"/>
      <c r="K81" s="1973"/>
      <c r="L81" s="1973"/>
    </row>
    <row r="82" spans="1:12" ht="13.8">
      <c r="A82" s="1967" t="s">
        <v>5215</v>
      </c>
      <c r="B82" s="1980" t="s">
        <v>5215</v>
      </c>
      <c r="C82" s="1984"/>
      <c r="D82" s="1985"/>
      <c r="E82" s="1985"/>
      <c r="F82" s="1971" t="s">
        <v>5215</v>
      </c>
      <c r="G82" s="1967" t="s">
        <v>5215</v>
      </c>
      <c r="H82" s="1973"/>
      <c r="I82" s="1973"/>
      <c r="J82" s="1973"/>
      <c r="K82" s="1973"/>
      <c r="L82" s="1973"/>
    </row>
    <row r="83" spans="1:12" ht="13.8">
      <c r="A83" s="1967" t="s">
        <v>5215</v>
      </c>
      <c r="B83" s="1980" t="s">
        <v>5215</v>
      </c>
      <c r="C83" s="1984"/>
      <c r="D83" s="1985"/>
      <c r="E83" s="1985"/>
      <c r="F83" s="1971" t="s">
        <v>5215</v>
      </c>
      <c r="G83" s="1967" t="s">
        <v>5215</v>
      </c>
      <c r="H83" s="1973"/>
      <c r="I83" s="1973"/>
      <c r="J83" s="1973"/>
      <c r="K83" s="1973"/>
      <c r="L83" s="1973"/>
    </row>
    <row r="84" spans="1:12" ht="13.8">
      <c r="A84" s="1967" t="s">
        <v>5215</v>
      </c>
      <c r="B84" s="1980" t="s">
        <v>5215</v>
      </c>
      <c r="C84" s="1984"/>
      <c r="D84" s="1985"/>
      <c r="E84" s="1985"/>
      <c r="F84" s="1971" t="s">
        <v>5215</v>
      </c>
      <c r="G84" s="1967" t="s">
        <v>5215</v>
      </c>
      <c r="H84" s="1973"/>
      <c r="I84" s="1973"/>
      <c r="J84" s="1973"/>
      <c r="K84" s="1973"/>
      <c r="L84" s="1973"/>
    </row>
    <row r="85" spans="1:12" ht="13.8">
      <c r="A85" s="1967" t="s">
        <v>5215</v>
      </c>
      <c r="B85" s="1980" t="s">
        <v>5215</v>
      </c>
      <c r="C85" s="1984"/>
      <c r="D85" s="1985"/>
      <c r="E85" s="1985"/>
      <c r="F85" s="1971" t="s">
        <v>5215</v>
      </c>
      <c r="G85" s="1967" t="s">
        <v>5215</v>
      </c>
      <c r="H85" s="1973"/>
      <c r="I85" s="1973"/>
      <c r="J85" s="1973"/>
      <c r="K85" s="1973"/>
      <c r="L85" s="1973"/>
    </row>
    <row r="86" spans="1:12" ht="13.8">
      <c r="A86" s="1967" t="s">
        <v>5215</v>
      </c>
      <c r="B86" s="1980" t="s">
        <v>5215</v>
      </c>
      <c r="C86" s="1987"/>
      <c r="D86" s="1988"/>
      <c r="E86" s="1988"/>
      <c r="F86" s="1971" t="s">
        <v>5215</v>
      </c>
      <c r="G86" s="1967" t="s">
        <v>5215</v>
      </c>
      <c r="H86" s="1973"/>
      <c r="I86" s="1973"/>
      <c r="J86" s="1973"/>
      <c r="K86" s="1973"/>
      <c r="L86" s="1973"/>
    </row>
    <row r="87" spans="1:12" ht="15" customHeight="1">
      <c r="A87" s="1967" t="s">
        <v>5215</v>
      </c>
      <c r="B87" s="1980" t="s">
        <v>5215</v>
      </c>
      <c r="C87" s="1971" t="s">
        <v>5215</v>
      </c>
      <c r="D87" s="1977" t="s">
        <v>5215</v>
      </c>
      <c r="E87" s="1972" t="s">
        <v>5215</v>
      </c>
      <c r="F87" s="1971" t="s">
        <v>5215</v>
      </c>
      <c r="G87" s="1967" t="s">
        <v>5215</v>
      </c>
      <c r="H87" s="102"/>
      <c r="I87" s="102"/>
      <c r="J87" s="1973"/>
      <c r="K87" s="102"/>
      <c r="L87" s="102"/>
    </row>
    <row r="88" spans="1:12" ht="15" customHeight="1">
      <c r="A88" s="1967" t="s">
        <v>5215</v>
      </c>
      <c r="B88" s="1980" t="s">
        <v>5215</v>
      </c>
      <c r="C88" s="7859" t="s">
        <v>5221</v>
      </c>
      <c r="D88" s="7860" t="s">
        <v>5219</v>
      </c>
      <c r="E88" s="7860" t="s">
        <v>7</v>
      </c>
      <c r="F88" s="1971" t="s">
        <v>5215</v>
      </c>
      <c r="G88" s="1967" t="s">
        <v>5215</v>
      </c>
      <c r="H88" s="102"/>
      <c r="I88" s="102"/>
      <c r="J88" s="102"/>
      <c r="K88" s="102"/>
      <c r="L88" s="102"/>
    </row>
    <row r="89" spans="1:12" ht="14.4" customHeight="1">
      <c r="A89" s="1967" t="s">
        <v>5215</v>
      </c>
      <c r="B89" s="1980" t="s">
        <v>5215</v>
      </c>
      <c r="C89" s="1984"/>
      <c r="D89" s="1985"/>
      <c r="E89" s="1985"/>
      <c r="F89" s="1971" t="s">
        <v>5215</v>
      </c>
      <c r="G89" s="1967" t="s">
        <v>5215</v>
      </c>
      <c r="H89" s="1973"/>
      <c r="I89" s="1973"/>
      <c r="J89" s="1973"/>
      <c r="K89" s="1973"/>
      <c r="L89" s="1973"/>
    </row>
    <row r="90" spans="1:12" ht="13.8">
      <c r="A90" s="1967" t="s">
        <v>5215</v>
      </c>
      <c r="B90" s="1980" t="s">
        <v>5215</v>
      </c>
      <c r="C90" s="1984"/>
      <c r="D90" s="1985"/>
      <c r="E90" s="1985"/>
      <c r="F90" s="1971" t="s">
        <v>5215</v>
      </c>
      <c r="G90" s="1967" t="s">
        <v>5215</v>
      </c>
      <c r="H90" s="1973"/>
      <c r="I90" s="1973"/>
      <c r="J90" s="1973"/>
      <c r="K90" s="1973"/>
      <c r="L90" s="1973"/>
    </row>
    <row r="91" spans="1:12" ht="13.8">
      <c r="A91" s="1967" t="s">
        <v>5215</v>
      </c>
      <c r="B91" s="1980" t="s">
        <v>5215</v>
      </c>
      <c r="C91" s="1984"/>
      <c r="D91" s="1985"/>
      <c r="E91" s="1985"/>
      <c r="F91" s="1971" t="s">
        <v>5215</v>
      </c>
      <c r="G91" s="1967" t="s">
        <v>5215</v>
      </c>
      <c r="H91" s="1973"/>
      <c r="I91" s="1973"/>
      <c r="J91" s="1973"/>
      <c r="K91" s="1973"/>
      <c r="L91" s="1973"/>
    </row>
    <row r="92" spans="1:12" ht="13.8">
      <c r="A92" s="1967" t="s">
        <v>5215</v>
      </c>
      <c r="B92" s="1980" t="s">
        <v>5215</v>
      </c>
      <c r="C92" s="1984"/>
      <c r="D92" s="1985"/>
      <c r="E92" s="1985"/>
      <c r="F92" s="1971" t="s">
        <v>5215</v>
      </c>
      <c r="G92" s="1967" t="s">
        <v>5215</v>
      </c>
      <c r="H92" s="1973"/>
      <c r="I92" s="1973"/>
      <c r="J92" s="1973"/>
      <c r="K92" s="1973"/>
      <c r="L92" s="1973"/>
    </row>
    <row r="93" spans="1:12" ht="13.8">
      <c r="A93" s="1967" t="s">
        <v>5215</v>
      </c>
      <c r="B93" s="1980" t="s">
        <v>5215</v>
      </c>
      <c r="C93" s="1984"/>
      <c r="D93" s="1985"/>
      <c r="E93" s="1985"/>
      <c r="F93" s="1971" t="s">
        <v>5215</v>
      </c>
      <c r="G93" s="1967" t="s">
        <v>5215</v>
      </c>
      <c r="H93" s="1973"/>
      <c r="I93" s="1973"/>
      <c r="J93" s="1973"/>
      <c r="K93" s="1973"/>
      <c r="L93" s="1973"/>
    </row>
    <row r="94" spans="1:12" ht="13.8">
      <c r="A94" s="1967" t="s">
        <v>5215</v>
      </c>
      <c r="B94" s="1980" t="s">
        <v>5215</v>
      </c>
      <c r="C94" s="1984"/>
      <c r="D94" s="1985"/>
      <c r="E94" s="1985"/>
      <c r="F94" s="1971" t="s">
        <v>5215</v>
      </c>
      <c r="G94" s="1967" t="s">
        <v>5215</v>
      </c>
      <c r="H94" s="1973"/>
      <c r="I94" s="1973"/>
      <c r="J94" s="1973"/>
      <c r="K94" s="1973"/>
      <c r="L94" s="1973"/>
    </row>
    <row r="95" spans="1:12" ht="13.8">
      <c r="A95" s="1967" t="s">
        <v>5215</v>
      </c>
      <c r="B95" s="1980" t="s">
        <v>5215</v>
      </c>
      <c r="C95" s="1984"/>
      <c r="D95" s="1985"/>
      <c r="E95" s="1985"/>
      <c r="F95" s="1971" t="s">
        <v>5215</v>
      </c>
      <c r="G95" s="1967" t="s">
        <v>5215</v>
      </c>
      <c r="H95" s="1973"/>
      <c r="I95" s="1973"/>
      <c r="J95" s="1973"/>
      <c r="K95" s="1973"/>
      <c r="L95" s="1973"/>
    </row>
    <row r="96" spans="1:12" ht="13.8">
      <c r="A96" s="1967" t="s">
        <v>5215</v>
      </c>
      <c r="B96" s="1980" t="s">
        <v>5215</v>
      </c>
      <c r="C96" s="1984"/>
      <c r="D96" s="1985"/>
      <c r="E96" s="1985"/>
      <c r="F96" s="1971" t="s">
        <v>5215</v>
      </c>
      <c r="G96" s="1967" t="s">
        <v>5215</v>
      </c>
      <c r="H96" s="1973"/>
      <c r="I96" s="1973"/>
      <c r="J96" s="1973"/>
      <c r="K96" s="1973"/>
      <c r="L96" s="1973"/>
    </row>
    <row r="97" spans="1:12" ht="13.8">
      <c r="A97" s="1967" t="s">
        <v>5215</v>
      </c>
      <c r="B97" s="1980" t="s">
        <v>5215</v>
      </c>
      <c r="C97" s="1984"/>
      <c r="D97" s="1985"/>
      <c r="E97" s="1985"/>
      <c r="F97" s="1971" t="s">
        <v>5215</v>
      </c>
      <c r="G97" s="1967" t="s">
        <v>5215</v>
      </c>
      <c r="H97" s="1973"/>
      <c r="I97" s="1973"/>
      <c r="J97" s="1973"/>
      <c r="K97" s="1973"/>
      <c r="L97" s="1973"/>
    </row>
    <row r="98" spans="1:12" ht="13.8">
      <c r="A98" s="1967" t="s">
        <v>5215</v>
      </c>
      <c r="B98" s="1980" t="s">
        <v>5215</v>
      </c>
      <c r="C98" s="1984"/>
      <c r="D98" s="1985"/>
      <c r="E98" s="1985"/>
      <c r="F98" s="1971" t="s">
        <v>5215</v>
      </c>
      <c r="G98" s="1967" t="s">
        <v>5215</v>
      </c>
      <c r="H98" s="1973"/>
      <c r="I98" s="1973"/>
      <c r="J98" s="1973"/>
      <c r="K98" s="1973"/>
      <c r="L98" s="1973"/>
    </row>
    <row r="99" spans="1:12" ht="13.8">
      <c r="A99" s="1967" t="s">
        <v>5215</v>
      </c>
      <c r="B99" s="1980" t="s">
        <v>5215</v>
      </c>
      <c r="C99" s="1987"/>
      <c r="D99" s="1988"/>
      <c r="E99" s="1988"/>
      <c r="F99" s="1971" t="s">
        <v>5215</v>
      </c>
      <c r="G99" s="1967" t="s">
        <v>5215</v>
      </c>
      <c r="H99" s="1973"/>
      <c r="I99" s="1973"/>
      <c r="J99" s="1973"/>
      <c r="K99" s="1973"/>
      <c r="L99" s="1973"/>
    </row>
    <row r="100" spans="1:12" ht="15" customHeight="1">
      <c r="A100" s="1967" t="s">
        <v>5215</v>
      </c>
      <c r="B100" s="1980" t="s">
        <v>5215</v>
      </c>
      <c r="C100" s="1971" t="s">
        <v>5215</v>
      </c>
      <c r="D100" s="1977" t="s">
        <v>5215</v>
      </c>
      <c r="E100" s="1972" t="s">
        <v>5215</v>
      </c>
      <c r="F100" s="1971" t="s">
        <v>5215</v>
      </c>
      <c r="G100" s="1967" t="s">
        <v>5215</v>
      </c>
      <c r="H100" s="102"/>
      <c r="I100" s="102"/>
      <c r="J100" s="1973"/>
      <c r="K100" s="102"/>
      <c r="L100" s="102"/>
    </row>
    <row r="101" spans="1:12" ht="15" customHeight="1">
      <c r="A101" s="1967" t="s">
        <v>5215</v>
      </c>
      <c r="B101" s="1980" t="s">
        <v>5215</v>
      </c>
      <c r="C101" s="7859" t="s">
        <v>5222</v>
      </c>
      <c r="D101" s="7860" t="s">
        <v>5219</v>
      </c>
      <c r="E101" s="7860" t="s">
        <v>7</v>
      </c>
      <c r="F101" s="1971" t="s">
        <v>5215</v>
      </c>
      <c r="G101" s="1967" t="s">
        <v>5215</v>
      </c>
      <c r="H101" s="102"/>
      <c r="I101" s="102"/>
      <c r="J101" s="102"/>
      <c r="K101" s="102"/>
      <c r="L101" s="102"/>
    </row>
    <row r="102" spans="1:12" ht="14.4" customHeight="1">
      <c r="A102" s="1967" t="s">
        <v>5215</v>
      </c>
      <c r="B102" s="1980" t="s">
        <v>5215</v>
      </c>
      <c r="C102" s="1984"/>
      <c r="D102" s="1985"/>
      <c r="E102" s="1985"/>
      <c r="F102" s="1971" t="s">
        <v>5215</v>
      </c>
      <c r="G102" s="1967" t="s">
        <v>5215</v>
      </c>
      <c r="H102" s="1973"/>
      <c r="I102" s="1973"/>
      <c r="J102" s="1973"/>
      <c r="K102" s="1973"/>
      <c r="L102" s="1973"/>
    </row>
    <row r="103" spans="1:12" ht="13.8">
      <c r="A103" s="1967" t="s">
        <v>5215</v>
      </c>
      <c r="B103" s="1980" t="s">
        <v>5215</v>
      </c>
      <c r="C103" s="1984"/>
      <c r="D103" s="1985"/>
      <c r="E103" s="1985"/>
      <c r="F103" s="1971" t="s">
        <v>5215</v>
      </c>
      <c r="G103" s="1967" t="s">
        <v>5215</v>
      </c>
      <c r="H103" s="1973"/>
      <c r="I103" s="1973"/>
      <c r="J103" s="1973"/>
      <c r="K103" s="1973"/>
      <c r="L103" s="1973"/>
    </row>
    <row r="104" spans="1:12" ht="13.8">
      <c r="A104" s="1967" t="s">
        <v>5215</v>
      </c>
      <c r="B104" s="1980" t="s">
        <v>5215</v>
      </c>
      <c r="C104" s="1984"/>
      <c r="D104" s="1985"/>
      <c r="E104" s="1985"/>
      <c r="F104" s="1971" t="s">
        <v>5215</v>
      </c>
      <c r="G104" s="1967" t="s">
        <v>5215</v>
      </c>
      <c r="H104" s="1973"/>
      <c r="I104" s="1973"/>
      <c r="J104" s="1973"/>
      <c r="K104" s="1973"/>
      <c r="L104" s="1973"/>
    </row>
    <row r="105" spans="1:12" ht="13.8">
      <c r="A105" s="1967" t="s">
        <v>5215</v>
      </c>
      <c r="B105" s="1980" t="s">
        <v>5215</v>
      </c>
      <c r="C105" s="1984"/>
      <c r="D105" s="1985"/>
      <c r="E105" s="1985"/>
      <c r="F105" s="1971" t="s">
        <v>5215</v>
      </c>
      <c r="G105" s="1967" t="s">
        <v>5215</v>
      </c>
      <c r="H105" s="1973"/>
      <c r="I105" s="1973"/>
      <c r="J105" s="1973"/>
      <c r="K105" s="1973"/>
      <c r="L105" s="1973"/>
    </row>
    <row r="106" spans="1:12" ht="13.8">
      <c r="A106" s="1967" t="s">
        <v>5215</v>
      </c>
      <c r="B106" s="1980" t="s">
        <v>5215</v>
      </c>
      <c r="C106" s="1984"/>
      <c r="D106" s="1985"/>
      <c r="E106" s="1985"/>
      <c r="F106" s="1971" t="s">
        <v>5215</v>
      </c>
      <c r="G106" s="1967" t="s">
        <v>5215</v>
      </c>
      <c r="H106" s="1973"/>
      <c r="I106" s="1973"/>
      <c r="J106" s="1973"/>
      <c r="K106" s="1973"/>
      <c r="L106" s="1973"/>
    </row>
    <row r="107" spans="1:12" ht="13.8">
      <c r="A107" s="1967" t="s">
        <v>5215</v>
      </c>
      <c r="B107" s="1980" t="s">
        <v>5215</v>
      </c>
      <c r="C107" s="1984"/>
      <c r="D107" s="1985"/>
      <c r="E107" s="1985"/>
      <c r="F107" s="1971" t="s">
        <v>5215</v>
      </c>
      <c r="G107" s="1967" t="s">
        <v>5215</v>
      </c>
      <c r="H107" s="1973"/>
      <c r="I107" s="1973"/>
      <c r="J107" s="1973"/>
      <c r="K107" s="1973"/>
      <c r="L107" s="1973"/>
    </row>
    <row r="108" spans="1:12" ht="13.8">
      <c r="A108" s="1967" t="s">
        <v>5215</v>
      </c>
      <c r="B108" s="1980" t="s">
        <v>5215</v>
      </c>
      <c r="C108" s="1984"/>
      <c r="D108" s="1985"/>
      <c r="E108" s="1985"/>
      <c r="F108" s="1971" t="s">
        <v>5215</v>
      </c>
      <c r="G108" s="1967" t="s">
        <v>5215</v>
      </c>
      <c r="H108" s="1973"/>
      <c r="I108" s="1973"/>
      <c r="J108" s="1973"/>
      <c r="K108" s="1973"/>
      <c r="L108" s="1973"/>
    </row>
    <row r="109" spans="1:12" ht="13.8">
      <c r="A109" s="1967" t="s">
        <v>5215</v>
      </c>
      <c r="B109" s="1980" t="s">
        <v>5215</v>
      </c>
      <c r="C109" s="1984"/>
      <c r="D109" s="1985"/>
      <c r="E109" s="1985"/>
      <c r="F109" s="1971" t="s">
        <v>5215</v>
      </c>
      <c r="G109" s="1967" t="s">
        <v>5215</v>
      </c>
      <c r="H109" s="1973"/>
      <c r="I109" s="1973"/>
      <c r="J109" s="1973"/>
      <c r="K109" s="1973"/>
      <c r="L109" s="1973"/>
    </row>
    <row r="110" spans="1:12" ht="13.8">
      <c r="A110" s="1967" t="s">
        <v>5215</v>
      </c>
      <c r="B110" s="1980" t="s">
        <v>5215</v>
      </c>
      <c r="C110" s="1984"/>
      <c r="D110" s="1985"/>
      <c r="E110" s="1985"/>
      <c r="F110" s="1971" t="s">
        <v>5215</v>
      </c>
      <c r="G110" s="1967" t="s">
        <v>5215</v>
      </c>
      <c r="H110" s="1973"/>
      <c r="I110" s="1973"/>
      <c r="J110" s="1973"/>
      <c r="K110" s="1973"/>
      <c r="L110" s="1973"/>
    </row>
    <row r="111" spans="1:12" ht="13.8">
      <c r="A111" s="1967" t="s">
        <v>5215</v>
      </c>
      <c r="B111" s="1980" t="s">
        <v>5215</v>
      </c>
      <c r="C111" s="1984"/>
      <c r="D111" s="1985"/>
      <c r="E111" s="1985"/>
      <c r="F111" s="1971" t="s">
        <v>5215</v>
      </c>
      <c r="G111" s="1967" t="s">
        <v>5215</v>
      </c>
      <c r="H111" s="1973"/>
      <c r="I111" s="1973"/>
      <c r="J111" s="1973"/>
      <c r="K111" s="1973"/>
      <c r="L111" s="1973"/>
    </row>
    <row r="112" spans="1:12" ht="13.8">
      <c r="A112" s="1967" t="s">
        <v>5215</v>
      </c>
      <c r="B112" s="1980" t="s">
        <v>5215</v>
      </c>
      <c r="C112" s="1987"/>
      <c r="D112" s="1988"/>
      <c r="E112" s="1988"/>
      <c r="F112" s="1971" t="s">
        <v>5215</v>
      </c>
      <c r="G112" s="1967" t="s">
        <v>5215</v>
      </c>
      <c r="H112" s="1973"/>
      <c r="I112" s="1973"/>
      <c r="J112" s="1973"/>
      <c r="K112" s="1973"/>
      <c r="L112" s="1973"/>
    </row>
    <row r="113" spans="1:12" ht="15" customHeight="1">
      <c r="A113" s="1967" t="s">
        <v>5215</v>
      </c>
      <c r="B113" s="1980" t="s">
        <v>5215</v>
      </c>
      <c r="C113" s="1971" t="s">
        <v>5215</v>
      </c>
      <c r="D113" s="1977" t="s">
        <v>5215</v>
      </c>
      <c r="E113" s="1972" t="s">
        <v>5215</v>
      </c>
      <c r="F113" s="1971" t="s">
        <v>5215</v>
      </c>
      <c r="G113" s="1967" t="s">
        <v>5215</v>
      </c>
      <c r="H113" s="102"/>
      <c r="I113" s="102"/>
      <c r="J113" s="1973"/>
      <c r="K113" s="102"/>
      <c r="L113" s="102"/>
    </row>
    <row r="114" spans="1:12" ht="15" customHeight="1">
      <c r="A114" s="1967" t="s">
        <v>5215</v>
      </c>
      <c r="B114" s="1980" t="s">
        <v>5215</v>
      </c>
      <c r="C114" s="7859" t="s">
        <v>5223</v>
      </c>
      <c r="D114" s="7860" t="s">
        <v>5219</v>
      </c>
      <c r="E114" s="7860" t="s">
        <v>7</v>
      </c>
      <c r="F114" s="1971" t="s">
        <v>5215</v>
      </c>
      <c r="G114" s="1967" t="s">
        <v>5215</v>
      </c>
      <c r="H114" s="102"/>
      <c r="I114" s="102"/>
      <c r="J114" s="102"/>
      <c r="K114" s="102"/>
      <c r="L114" s="102"/>
    </row>
    <row r="115" spans="1:12" ht="14.4" customHeight="1">
      <c r="A115" s="1967" t="s">
        <v>5215</v>
      </c>
      <c r="B115" s="1980" t="s">
        <v>5215</v>
      </c>
      <c r="C115" s="1984"/>
      <c r="D115" s="1985"/>
      <c r="E115" s="1985"/>
      <c r="F115" s="1971" t="s">
        <v>5215</v>
      </c>
      <c r="G115" s="1967" t="s">
        <v>5215</v>
      </c>
      <c r="H115" s="1973"/>
      <c r="I115" s="1973"/>
      <c r="J115" s="1973"/>
      <c r="K115" s="1973"/>
      <c r="L115" s="1973"/>
    </row>
    <row r="116" spans="1:12" ht="13.8">
      <c r="A116" s="1967" t="s">
        <v>5215</v>
      </c>
      <c r="B116" s="1980" t="s">
        <v>5215</v>
      </c>
      <c r="C116" s="1984"/>
      <c r="D116" s="1985"/>
      <c r="E116" s="1985"/>
      <c r="F116" s="1971" t="s">
        <v>5215</v>
      </c>
      <c r="G116" s="1967" t="s">
        <v>5215</v>
      </c>
      <c r="H116" s="1973"/>
      <c r="I116" s="1973"/>
      <c r="J116" s="1973"/>
      <c r="K116" s="1973"/>
      <c r="L116" s="1973"/>
    </row>
    <row r="117" spans="1:12" ht="13.8">
      <c r="A117" s="1967" t="s">
        <v>5215</v>
      </c>
      <c r="B117" s="1980" t="s">
        <v>5215</v>
      </c>
      <c r="C117" s="1984"/>
      <c r="D117" s="1985"/>
      <c r="E117" s="1985"/>
      <c r="F117" s="1971" t="s">
        <v>5215</v>
      </c>
      <c r="G117" s="1967" t="s">
        <v>5215</v>
      </c>
      <c r="H117" s="1973"/>
      <c r="I117" s="1973"/>
      <c r="J117" s="1973"/>
      <c r="K117" s="1973"/>
      <c r="L117" s="1973"/>
    </row>
    <row r="118" spans="1:12" ht="13.8">
      <c r="A118" s="1967" t="s">
        <v>5215</v>
      </c>
      <c r="B118" s="1980" t="s">
        <v>5215</v>
      </c>
      <c r="C118" s="1984"/>
      <c r="D118" s="1985"/>
      <c r="E118" s="1985"/>
      <c r="F118" s="1971" t="s">
        <v>5215</v>
      </c>
      <c r="G118" s="1967" t="s">
        <v>5215</v>
      </c>
      <c r="H118" s="1973"/>
      <c r="I118" s="1973"/>
      <c r="J118" s="1973"/>
      <c r="K118" s="1973"/>
      <c r="L118" s="1973"/>
    </row>
    <row r="119" spans="1:12" ht="13.8">
      <c r="A119" s="1967" t="s">
        <v>5215</v>
      </c>
      <c r="B119" s="1980" t="s">
        <v>5215</v>
      </c>
      <c r="C119" s="1984"/>
      <c r="D119" s="1985"/>
      <c r="E119" s="1985"/>
      <c r="F119" s="1971" t="s">
        <v>5215</v>
      </c>
      <c r="G119" s="1967" t="s">
        <v>5215</v>
      </c>
      <c r="H119" s="1973"/>
      <c r="I119" s="1973"/>
      <c r="J119" s="1973"/>
      <c r="K119" s="1973"/>
      <c r="L119" s="1973"/>
    </row>
    <row r="120" spans="1:12" ht="13.8">
      <c r="A120" s="1967" t="s">
        <v>5215</v>
      </c>
      <c r="B120" s="1980" t="s">
        <v>5215</v>
      </c>
      <c r="C120" s="1984"/>
      <c r="D120" s="1985"/>
      <c r="E120" s="1985"/>
      <c r="F120" s="1971" t="s">
        <v>5215</v>
      </c>
      <c r="G120" s="1967" t="s">
        <v>5215</v>
      </c>
      <c r="H120" s="1973"/>
      <c r="I120" s="1973"/>
      <c r="J120" s="1973"/>
      <c r="K120" s="1973"/>
      <c r="L120" s="1973"/>
    </row>
    <row r="121" spans="1:12" ht="13.8">
      <c r="A121" s="1967" t="s">
        <v>5215</v>
      </c>
      <c r="B121" s="1980" t="s">
        <v>5215</v>
      </c>
      <c r="C121" s="1984"/>
      <c r="D121" s="1985"/>
      <c r="E121" s="1985"/>
      <c r="F121" s="1971" t="s">
        <v>5215</v>
      </c>
      <c r="G121" s="1967" t="s">
        <v>5215</v>
      </c>
      <c r="H121" s="1973"/>
      <c r="I121" s="1973"/>
      <c r="J121" s="1973"/>
      <c r="K121" s="1973"/>
      <c r="L121" s="1973"/>
    </row>
    <row r="122" spans="1:12" ht="13.8">
      <c r="A122" s="1967" t="s">
        <v>5215</v>
      </c>
      <c r="B122" s="1980" t="s">
        <v>5215</v>
      </c>
      <c r="C122" s="1984"/>
      <c r="D122" s="1985"/>
      <c r="E122" s="1985"/>
      <c r="F122" s="1971" t="s">
        <v>5215</v>
      </c>
      <c r="G122" s="1967" t="s">
        <v>5215</v>
      </c>
      <c r="H122" s="1973"/>
      <c r="I122" s="1973"/>
      <c r="J122" s="1973"/>
      <c r="K122" s="1973"/>
      <c r="L122" s="1973"/>
    </row>
    <row r="123" spans="1:12" ht="13.8">
      <c r="A123" s="1967" t="s">
        <v>5215</v>
      </c>
      <c r="B123" s="1980" t="s">
        <v>5215</v>
      </c>
      <c r="C123" s="1984"/>
      <c r="D123" s="1985"/>
      <c r="E123" s="1985"/>
      <c r="F123" s="1971" t="s">
        <v>5215</v>
      </c>
      <c r="G123" s="1967" t="s">
        <v>5215</v>
      </c>
      <c r="H123" s="1973"/>
      <c r="I123" s="1973"/>
      <c r="J123" s="1973"/>
      <c r="K123" s="1973"/>
      <c r="L123" s="1973"/>
    </row>
    <row r="124" spans="1:12" ht="13.8">
      <c r="A124" s="1967" t="s">
        <v>5215</v>
      </c>
      <c r="B124" s="1980" t="s">
        <v>5215</v>
      </c>
      <c r="C124" s="1984"/>
      <c r="D124" s="1985"/>
      <c r="E124" s="1985"/>
      <c r="F124" s="1971" t="s">
        <v>5215</v>
      </c>
      <c r="G124" s="1967" t="s">
        <v>5215</v>
      </c>
      <c r="H124" s="1973"/>
      <c r="I124" s="1973"/>
      <c r="J124" s="1973"/>
      <c r="K124" s="1973"/>
      <c r="L124" s="1973"/>
    </row>
    <row r="125" spans="1:12" ht="13.8">
      <c r="A125" s="1967" t="s">
        <v>5215</v>
      </c>
      <c r="B125" s="1980" t="s">
        <v>5215</v>
      </c>
      <c r="C125" s="1987"/>
      <c r="D125" s="1988"/>
      <c r="E125" s="1988"/>
      <c r="F125" s="1971" t="s">
        <v>5215</v>
      </c>
      <c r="G125" s="1967" t="s">
        <v>5215</v>
      </c>
      <c r="H125" s="1973"/>
      <c r="I125" s="1973"/>
      <c r="J125" s="1973"/>
      <c r="K125" s="1973"/>
      <c r="L125" s="1973"/>
    </row>
    <row r="126" spans="1:12" ht="13.8">
      <c r="A126" s="1967"/>
      <c r="B126" s="1980"/>
      <c r="C126" s="1980"/>
      <c r="D126" s="1975"/>
      <c r="E126" s="1980"/>
      <c r="F126" s="1971"/>
      <c r="G126" s="1967"/>
      <c r="H126" s="1973"/>
      <c r="I126" s="1973"/>
      <c r="J126" s="1973"/>
      <c r="K126" s="1973"/>
      <c r="L126" s="1973"/>
    </row>
    <row r="127" spans="1:12" ht="17.399999999999999">
      <c r="A127" s="1967" t="s">
        <v>5215</v>
      </c>
      <c r="B127" s="1975" t="s">
        <v>5215</v>
      </c>
      <c r="C127" s="289" t="s">
        <v>1200</v>
      </c>
      <c r="D127" s="1977"/>
      <c r="E127" s="1978" t="s">
        <v>5215</v>
      </c>
      <c r="F127" s="1979" t="s">
        <v>5215</v>
      </c>
      <c r="G127" s="1967" t="s">
        <v>5215</v>
      </c>
      <c r="H127" s="1973"/>
      <c r="I127" s="1973"/>
      <c r="J127" s="1973"/>
      <c r="K127" s="1973"/>
      <c r="L127" s="1973"/>
    </row>
    <row r="128" spans="1:12" ht="13.8">
      <c r="A128" s="1967" t="s">
        <v>5215</v>
      </c>
      <c r="B128" s="102"/>
      <c r="C128" s="102"/>
      <c r="D128" s="1096"/>
      <c r="E128" s="102"/>
      <c r="F128" s="102"/>
      <c r="G128" s="1967" t="s">
        <v>5215</v>
      </c>
      <c r="H128" s="102"/>
      <c r="I128" s="102"/>
      <c r="J128" s="102"/>
      <c r="K128" s="102"/>
      <c r="L128" s="102"/>
    </row>
    <row r="129" spans="1:12" ht="14.4" customHeight="1">
      <c r="A129" s="1967" t="s">
        <v>5215</v>
      </c>
      <c r="B129" s="1980" t="s">
        <v>5215</v>
      </c>
      <c r="C129" s="2168" t="s">
        <v>5224</v>
      </c>
      <c r="D129" s="2169" t="s">
        <v>5219</v>
      </c>
      <c r="E129" s="2169" t="s">
        <v>7</v>
      </c>
      <c r="F129" s="1971" t="s">
        <v>5215</v>
      </c>
      <c r="G129" s="1967" t="s">
        <v>5215</v>
      </c>
      <c r="H129" s="1973"/>
      <c r="I129" s="1973"/>
      <c r="J129" s="1973"/>
      <c r="K129" s="1973"/>
      <c r="L129" s="1973"/>
    </row>
    <row r="130" spans="1:12" ht="14.4" customHeight="1">
      <c r="A130" s="1967" t="s">
        <v>5215</v>
      </c>
      <c r="B130" s="1980" t="s">
        <v>5215</v>
      </c>
      <c r="C130" s="1982"/>
      <c r="D130" s="1983"/>
      <c r="E130" s="1983"/>
      <c r="F130" s="1971" t="s">
        <v>5215</v>
      </c>
      <c r="G130" s="1967" t="s">
        <v>5215</v>
      </c>
      <c r="H130" s="1973"/>
      <c r="I130" s="1973"/>
      <c r="J130" s="1973"/>
      <c r="K130" s="1973"/>
      <c r="L130" s="1973"/>
    </row>
    <row r="131" spans="1:12" ht="14.4" customHeight="1">
      <c r="A131" s="1967" t="s">
        <v>5215</v>
      </c>
      <c r="B131" s="1980" t="s">
        <v>5215</v>
      </c>
      <c r="C131" s="1984"/>
      <c r="D131" s="1985"/>
      <c r="E131" s="1985"/>
      <c r="F131" s="1971" t="s">
        <v>5215</v>
      </c>
      <c r="G131" s="1967" t="s">
        <v>5215</v>
      </c>
      <c r="H131" s="1973"/>
      <c r="I131" s="1973"/>
      <c r="J131" s="1973"/>
      <c r="K131" s="1973"/>
      <c r="L131" s="1973"/>
    </row>
    <row r="132" spans="1:12" ht="14.4" customHeight="1">
      <c r="A132" s="1967" t="s">
        <v>5215</v>
      </c>
      <c r="B132" s="1980" t="s">
        <v>5215</v>
      </c>
      <c r="C132" s="1984"/>
      <c r="D132" s="1985"/>
      <c r="E132" s="1985"/>
      <c r="F132" s="1971" t="s">
        <v>5215</v>
      </c>
      <c r="G132" s="1967" t="s">
        <v>5215</v>
      </c>
      <c r="H132" s="1973"/>
      <c r="I132" s="1973"/>
      <c r="J132" s="1973"/>
      <c r="K132" s="1973"/>
      <c r="L132" s="1973"/>
    </row>
    <row r="133" spans="1:12" ht="14.4" customHeight="1">
      <c r="A133" s="1967" t="s">
        <v>5215</v>
      </c>
      <c r="B133" s="1980" t="s">
        <v>5215</v>
      </c>
      <c r="C133" s="1984"/>
      <c r="D133" s="1985"/>
      <c r="E133" s="1985"/>
      <c r="F133" s="1971" t="s">
        <v>5215</v>
      </c>
      <c r="G133" s="1967" t="s">
        <v>5215</v>
      </c>
      <c r="H133" s="1973"/>
      <c r="I133" s="1973"/>
      <c r="J133" s="1973"/>
      <c r="K133" s="1973"/>
      <c r="L133" s="1973"/>
    </row>
    <row r="134" spans="1:12" ht="14.4" customHeight="1">
      <c r="A134" s="1967" t="s">
        <v>5215</v>
      </c>
      <c r="B134" s="1980" t="s">
        <v>5215</v>
      </c>
      <c r="C134" s="1986"/>
      <c r="D134" s="1985"/>
      <c r="E134" s="1985"/>
      <c r="F134" s="1971" t="s">
        <v>5215</v>
      </c>
      <c r="G134" s="1967" t="s">
        <v>5215</v>
      </c>
      <c r="H134" s="1973"/>
      <c r="I134" s="1973"/>
      <c r="J134" s="1973"/>
      <c r="K134" s="1973"/>
      <c r="L134" s="1973"/>
    </row>
    <row r="135" spans="1:12" ht="14.4" customHeight="1">
      <c r="A135" s="1967" t="s">
        <v>5215</v>
      </c>
      <c r="B135" s="1980" t="s">
        <v>5215</v>
      </c>
      <c r="C135" s="1986"/>
      <c r="D135" s="1985"/>
      <c r="E135" s="1985"/>
      <c r="F135" s="1971" t="s">
        <v>5215</v>
      </c>
      <c r="G135" s="1967" t="s">
        <v>5215</v>
      </c>
      <c r="H135" s="1973"/>
      <c r="I135" s="1973"/>
      <c r="J135" s="1973"/>
      <c r="K135" s="1973"/>
      <c r="L135" s="1973"/>
    </row>
    <row r="136" spans="1:12" ht="14.4" customHeight="1">
      <c r="A136" s="1967" t="s">
        <v>5215</v>
      </c>
      <c r="B136" s="1980" t="s">
        <v>5215</v>
      </c>
      <c r="C136" s="1984"/>
      <c r="D136" s="1985"/>
      <c r="E136" s="1985"/>
      <c r="F136" s="1971" t="s">
        <v>5215</v>
      </c>
      <c r="G136" s="1967" t="s">
        <v>5215</v>
      </c>
      <c r="H136" s="1973"/>
      <c r="I136" s="1973"/>
      <c r="J136" s="1973"/>
      <c r="K136" s="1973"/>
      <c r="L136" s="1973"/>
    </row>
    <row r="137" spans="1:12" ht="14.4" customHeight="1">
      <c r="A137" s="1967" t="s">
        <v>5215</v>
      </c>
      <c r="B137" s="1980" t="s">
        <v>5215</v>
      </c>
      <c r="C137" s="1984"/>
      <c r="D137" s="1985"/>
      <c r="E137" s="1985"/>
      <c r="F137" s="1971" t="s">
        <v>5215</v>
      </c>
      <c r="G137" s="1967" t="s">
        <v>5215</v>
      </c>
      <c r="H137" s="1973"/>
      <c r="I137" s="1973"/>
      <c r="J137" s="1973"/>
      <c r="K137" s="1973"/>
      <c r="L137" s="1973"/>
    </row>
    <row r="138" spans="1:12" ht="14.4" customHeight="1">
      <c r="A138" s="1967" t="s">
        <v>5215</v>
      </c>
      <c r="B138" s="1980" t="s">
        <v>5215</v>
      </c>
      <c r="C138" s="1986"/>
      <c r="D138" s="1985"/>
      <c r="E138" s="1985"/>
      <c r="F138" s="1971" t="s">
        <v>5215</v>
      </c>
      <c r="G138" s="1967" t="s">
        <v>5215</v>
      </c>
      <c r="H138" s="1973"/>
      <c r="I138" s="1973"/>
      <c r="J138" s="1973"/>
      <c r="K138" s="1973"/>
      <c r="L138" s="1973"/>
    </row>
    <row r="139" spans="1:12" ht="14.4" customHeight="1">
      <c r="A139" s="1967" t="s">
        <v>5215</v>
      </c>
      <c r="B139" s="1980" t="s">
        <v>5215</v>
      </c>
      <c r="C139" s="1986"/>
      <c r="D139" s="1985"/>
      <c r="E139" s="1985"/>
      <c r="F139" s="1971" t="s">
        <v>5215</v>
      </c>
      <c r="G139" s="1967" t="s">
        <v>5215</v>
      </c>
      <c r="H139" s="1973"/>
      <c r="I139" s="1973"/>
      <c r="J139" s="1973"/>
      <c r="K139" s="1973"/>
      <c r="L139" s="1973"/>
    </row>
    <row r="140" spans="1:12" ht="14.4" customHeight="1">
      <c r="A140" s="1967" t="s">
        <v>5215</v>
      </c>
      <c r="B140" s="1980" t="s">
        <v>5215</v>
      </c>
      <c r="C140" s="1987"/>
      <c r="D140" s="1988"/>
      <c r="E140" s="1988"/>
      <c r="F140" s="1971" t="s">
        <v>5215</v>
      </c>
      <c r="G140" s="1967" t="s">
        <v>5215</v>
      </c>
      <c r="H140" s="1973"/>
      <c r="I140" s="1973"/>
      <c r="J140" s="1973"/>
      <c r="K140" s="1973"/>
      <c r="L140" s="1973"/>
    </row>
    <row r="141" spans="1:12" ht="13.8">
      <c r="A141" s="1967" t="s">
        <v>5215</v>
      </c>
      <c r="B141" s="102"/>
      <c r="C141" s="102"/>
      <c r="E141" s="1107"/>
      <c r="F141" s="102"/>
      <c r="G141" s="1967" t="s">
        <v>5215</v>
      </c>
      <c r="H141" s="102"/>
      <c r="I141" s="102"/>
      <c r="J141" s="102"/>
      <c r="K141" s="102"/>
      <c r="L141" s="102"/>
    </row>
    <row r="142" spans="1:12" ht="14.4" customHeight="1">
      <c r="A142" s="1967" t="s">
        <v>5215</v>
      </c>
      <c r="B142" s="1980" t="s">
        <v>5215</v>
      </c>
      <c r="C142" s="7861" t="s">
        <v>5225</v>
      </c>
      <c r="D142" s="2169" t="s">
        <v>5219</v>
      </c>
      <c r="E142" s="2169" t="s">
        <v>7</v>
      </c>
      <c r="F142" s="1971" t="s">
        <v>5215</v>
      </c>
      <c r="G142" s="1967" t="s">
        <v>5215</v>
      </c>
      <c r="H142" s="1973"/>
      <c r="I142" s="1973"/>
      <c r="J142" s="1973"/>
      <c r="K142" s="1973"/>
      <c r="L142" s="1973"/>
    </row>
    <row r="143" spans="1:12" ht="14.4" customHeight="1">
      <c r="A143" s="1967" t="s">
        <v>5215</v>
      </c>
      <c r="B143" s="1980" t="s">
        <v>5215</v>
      </c>
      <c r="C143" s="1982"/>
      <c r="D143" s="1983"/>
      <c r="E143" s="1983"/>
      <c r="F143" s="1971" t="s">
        <v>5215</v>
      </c>
      <c r="G143" s="1967" t="s">
        <v>5215</v>
      </c>
      <c r="H143" s="1973"/>
      <c r="I143" s="1973"/>
      <c r="J143" s="1973"/>
      <c r="K143" s="1973"/>
      <c r="L143" s="1973"/>
    </row>
    <row r="144" spans="1:12" ht="14.4" customHeight="1">
      <c r="A144" s="1967" t="s">
        <v>5215</v>
      </c>
      <c r="B144" s="1980" t="s">
        <v>5215</v>
      </c>
      <c r="C144" s="1984"/>
      <c r="D144" s="1985"/>
      <c r="E144" s="1985"/>
      <c r="F144" s="1971" t="s">
        <v>5215</v>
      </c>
      <c r="G144" s="1967" t="s">
        <v>5215</v>
      </c>
      <c r="H144" s="1973"/>
      <c r="I144" s="1973"/>
      <c r="J144" s="1973"/>
      <c r="K144" s="1973"/>
      <c r="L144" s="1973"/>
    </row>
    <row r="145" spans="1:12" ht="14.4" customHeight="1">
      <c r="A145" s="1967" t="s">
        <v>5215</v>
      </c>
      <c r="B145" s="1980" t="s">
        <v>5215</v>
      </c>
      <c r="C145" s="1984"/>
      <c r="D145" s="1985"/>
      <c r="E145" s="1985"/>
      <c r="F145" s="1971" t="s">
        <v>5215</v>
      </c>
      <c r="G145" s="1967" t="s">
        <v>5215</v>
      </c>
      <c r="H145" s="1973"/>
      <c r="I145" s="1973"/>
      <c r="J145" s="1973"/>
      <c r="K145" s="1973"/>
      <c r="L145" s="1973"/>
    </row>
    <row r="146" spans="1:12" ht="14.4" customHeight="1">
      <c r="A146" s="1967" t="s">
        <v>5215</v>
      </c>
      <c r="B146" s="1980" t="s">
        <v>5215</v>
      </c>
      <c r="C146" s="1984"/>
      <c r="D146" s="1985"/>
      <c r="E146" s="1985"/>
      <c r="F146" s="1971" t="s">
        <v>5215</v>
      </c>
      <c r="G146" s="1967" t="s">
        <v>5215</v>
      </c>
      <c r="H146" s="1973"/>
      <c r="I146" s="1973"/>
      <c r="J146" s="1973"/>
      <c r="K146" s="1973"/>
      <c r="L146" s="1973"/>
    </row>
    <row r="147" spans="1:12" ht="14.4" customHeight="1">
      <c r="A147" s="1967" t="s">
        <v>5215</v>
      </c>
      <c r="B147" s="1980" t="s">
        <v>5215</v>
      </c>
      <c r="C147" s="1986"/>
      <c r="D147" s="1985"/>
      <c r="E147" s="1985"/>
      <c r="F147" s="1971" t="s">
        <v>5215</v>
      </c>
      <c r="G147" s="1967" t="s">
        <v>5215</v>
      </c>
      <c r="H147" s="1973"/>
      <c r="I147" s="1973"/>
      <c r="J147" s="1973"/>
      <c r="K147" s="1973"/>
      <c r="L147" s="1973"/>
    </row>
    <row r="148" spans="1:12" ht="14.4" customHeight="1">
      <c r="A148" s="1967" t="s">
        <v>5215</v>
      </c>
      <c r="B148" s="1980" t="s">
        <v>5215</v>
      </c>
      <c r="C148" s="1986"/>
      <c r="D148" s="1985"/>
      <c r="E148" s="1985"/>
      <c r="F148" s="1971" t="s">
        <v>5215</v>
      </c>
      <c r="G148" s="1967" t="s">
        <v>5215</v>
      </c>
      <c r="H148" s="1973"/>
      <c r="I148" s="1973"/>
      <c r="J148" s="1973"/>
      <c r="K148" s="1973"/>
      <c r="L148" s="1973"/>
    </row>
    <row r="149" spans="1:12" ht="14.4" customHeight="1">
      <c r="A149" s="1967" t="s">
        <v>5215</v>
      </c>
      <c r="B149" s="1980" t="s">
        <v>5215</v>
      </c>
      <c r="C149" s="1984"/>
      <c r="D149" s="1985"/>
      <c r="E149" s="1985"/>
      <c r="F149" s="1971" t="s">
        <v>5215</v>
      </c>
      <c r="G149" s="1967" t="s">
        <v>5215</v>
      </c>
      <c r="H149" s="1973"/>
      <c r="I149" s="1973"/>
      <c r="J149" s="1973"/>
      <c r="K149" s="1973"/>
      <c r="L149" s="1973"/>
    </row>
    <row r="150" spans="1:12" ht="14.4" customHeight="1">
      <c r="A150" s="1967" t="s">
        <v>5215</v>
      </c>
      <c r="B150" s="1980" t="s">
        <v>5215</v>
      </c>
      <c r="C150" s="1984"/>
      <c r="D150" s="1985"/>
      <c r="E150" s="1985"/>
      <c r="F150" s="1971" t="s">
        <v>5215</v>
      </c>
      <c r="G150" s="1967" t="s">
        <v>5215</v>
      </c>
      <c r="H150" s="1973"/>
      <c r="I150" s="1973"/>
      <c r="J150" s="1973"/>
      <c r="K150" s="1973"/>
      <c r="L150" s="1973"/>
    </row>
    <row r="151" spans="1:12" ht="14.4" customHeight="1">
      <c r="A151" s="1967" t="s">
        <v>5215</v>
      </c>
      <c r="B151" s="1980" t="s">
        <v>5215</v>
      </c>
      <c r="C151" s="1986"/>
      <c r="D151" s="1985"/>
      <c r="E151" s="1985"/>
      <c r="F151" s="1971" t="s">
        <v>5215</v>
      </c>
      <c r="G151" s="1967" t="s">
        <v>5215</v>
      </c>
      <c r="H151" s="1973"/>
      <c r="I151" s="1973"/>
      <c r="J151" s="1973"/>
      <c r="K151" s="1973"/>
      <c r="L151" s="1973"/>
    </row>
    <row r="152" spans="1:12" ht="14.4" customHeight="1">
      <c r="A152" s="1967" t="s">
        <v>5215</v>
      </c>
      <c r="B152" s="1980" t="s">
        <v>5215</v>
      </c>
      <c r="C152" s="1986"/>
      <c r="D152" s="1985"/>
      <c r="E152" s="1985"/>
      <c r="F152" s="1971" t="s">
        <v>5215</v>
      </c>
      <c r="G152" s="1967" t="s">
        <v>5215</v>
      </c>
      <c r="H152" s="1973"/>
      <c r="I152" s="1973"/>
      <c r="J152" s="1973"/>
      <c r="K152" s="1973"/>
      <c r="L152" s="1973"/>
    </row>
    <row r="153" spans="1:12" ht="14.4" customHeight="1">
      <c r="A153" s="1967" t="s">
        <v>5215</v>
      </c>
      <c r="B153" s="1980" t="s">
        <v>5215</v>
      </c>
      <c r="C153" s="1987"/>
      <c r="D153" s="1988"/>
      <c r="E153" s="1988"/>
      <c r="F153" s="1971" t="s">
        <v>5215</v>
      </c>
      <c r="G153" s="1967" t="s">
        <v>5215</v>
      </c>
      <c r="H153" s="1973"/>
      <c r="I153" s="1973"/>
      <c r="J153" s="1973"/>
      <c r="K153" s="1973"/>
      <c r="L153" s="1973"/>
    </row>
    <row r="154" spans="1:12" ht="13.8">
      <c r="A154" s="1967" t="s">
        <v>5215</v>
      </c>
      <c r="B154" s="102"/>
      <c r="C154" s="102"/>
      <c r="E154" s="1107"/>
      <c r="F154" s="102"/>
      <c r="G154" s="1967" t="s">
        <v>5215</v>
      </c>
      <c r="H154" s="102"/>
      <c r="I154" s="102"/>
      <c r="J154" s="102"/>
      <c r="K154" s="102"/>
      <c r="L154" s="102"/>
    </row>
    <row r="155" spans="1:12" ht="14.4" customHeight="1">
      <c r="A155" s="1967" t="s">
        <v>5215</v>
      </c>
      <c r="B155" s="1980" t="s">
        <v>5215</v>
      </c>
      <c r="C155" s="7861" t="s">
        <v>5226</v>
      </c>
      <c r="D155" s="2169" t="s">
        <v>5219</v>
      </c>
      <c r="E155" s="2169" t="s">
        <v>7</v>
      </c>
      <c r="F155" s="1971" t="s">
        <v>5215</v>
      </c>
      <c r="G155" s="1967" t="s">
        <v>5215</v>
      </c>
      <c r="H155" s="1973"/>
      <c r="I155" s="1973"/>
      <c r="J155" s="1973"/>
      <c r="K155" s="1973"/>
      <c r="L155" s="1973"/>
    </row>
    <row r="156" spans="1:12" ht="14.4" customHeight="1">
      <c r="A156" s="1967" t="s">
        <v>5215</v>
      </c>
      <c r="B156" s="1980" t="s">
        <v>5215</v>
      </c>
      <c r="C156" s="1982"/>
      <c r="D156" s="1983"/>
      <c r="E156" s="1983"/>
      <c r="F156" s="1971" t="s">
        <v>5215</v>
      </c>
      <c r="G156" s="1967" t="s">
        <v>5215</v>
      </c>
      <c r="H156" s="1973"/>
      <c r="I156" s="1973"/>
      <c r="J156" s="1973"/>
      <c r="K156" s="1973"/>
      <c r="L156" s="1973"/>
    </row>
    <row r="157" spans="1:12" ht="14.4" customHeight="1">
      <c r="A157" s="1967" t="s">
        <v>5215</v>
      </c>
      <c r="B157" s="1980" t="s">
        <v>5215</v>
      </c>
      <c r="C157" s="1984"/>
      <c r="D157" s="1985"/>
      <c r="E157" s="1985"/>
      <c r="F157" s="1971" t="s">
        <v>5215</v>
      </c>
      <c r="G157" s="1967" t="s">
        <v>5215</v>
      </c>
      <c r="H157" s="1973"/>
      <c r="I157" s="1973"/>
      <c r="J157" s="1973"/>
      <c r="K157" s="1973"/>
      <c r="L157" s="1973"/>
    </row>
    <row r="158" spans="1:12" ht="14.4" customHeight="1">
      <c r="A158" s="1967" t="s">
        <v>5215</v>
      </c>
      <c r="B158" s="1980" t="s">
        <v>5215</v>
      </c>
      <c r="C158" s="1984"/>
      <c r="D158" s="1985"/>
      <c r="E158" s="1985"/>
      <c r="F158" s="1971" t="s">
        <v>5215</v>
      </c>
      <c r="G158" s="1967" t="s">
        <v>5215</v>
      </c>
      <c r="H158" s="1973"/>
      <c r="I158" s="1973"/>
      <c r="J158" s="1973"/>
      <c r="K158" s="1973"/>
      <c r="L158" s="1973"/>
    </row>
    <row r="159" spans="1:12" ht="14.4" customHeight="1">
      <c r="A159" s="1967" t="s">
        <v>5215</v>
      </c>
      <c r="B159" s="1980" t="s">
        <v>5215</v>
      </c>
      <c r="C159" s="1984"/>
      <c r="D159" s="1985"/>
      <c r="E159" s="1985"/>
      <c r="F159" s="1971" t="s">
        <v>5215</v>
      </c>
      <c r="G159" s="1967" t="s">
        <v>5215</v>
      </c>
      <c r="H159" s="1973"/>
      <c r="I159" s="1973"/>
      <c r="J159" s="1973"/>
      <c r="K159" s="1973"/>
      <c r="L159" s="1973"/>
    </row>
    <row r="160" spans="1:12" ht="14.4" customHeight="1">
      <c r="A160" s="1967" t="s">
        <v>5215</v>
      </c>
      <c r="B160" s="1980" t="s">
        <v>5215</v>
      </c>
      <c r="C160" s="1986"/>
      <c r="D160" s="1985"/>
      <c r="E160" s="1985"/>
      <c r="F160" s="1971" t="s">
        <v>5215</v>
      </c>
      <c r="G160" s="1967" t="s">
        <v>5215</v>
      </c>
      <c r="H160" s="1973"/>
      <c r="I160" s="1973"/>
      <c r="J160" s="1973"/>
      <c r="K160" s="1973"/>
      <c r="L160" s="1973"/>
    </row>
    <row r="161" spans="1:12" ht="14.4" customHeight="1">
      <c r="A161" s="1967" t="s">
        <v>5215</v>
      </c>
      <c r="B161" s="1980" t="s">
        <v>5215</v>
      </c>
      <c r="C161" s="1986"/>
      <c r="D161" s="1985"/>
      <c r="E161" s="1985"/>
      <c r="F161" s="1971" t="s">
        <v>5215</v>
      </c>
      <c r="G161" s="1967" t="s">
        <v>5215</v>
      </c>
      <c r="H161" s="1973"/>
      <c r="I161" s="1973"/>
      <c r="J161" s="1973"/>
      <c r="K161" s="1973"/>
      <c r="L161" s="1973"/>
    </row>
    <row r="162" spans="1:12" ht="14.4" customHeight="1">
      <c r="A162" s="1967" t="s">
        <v>5215</v>
      </c>
      <c r="B162" s="1980" t="s">
        <v>5215</v>
      </c>
      <c r="C162" s="1984"/>
      <c r="D162" s="1985"/>
      <c r="E162" s="1985"/>
      <c r="F162" s="1971" t="s">
        <v>5215</v>
      </c>
      <c r="G162" s="1967" t="s">
        <v>5215</v>
      </c>
      <c r="H162" s="1973"/>
      <c r="I162" s="1973"/>
      <c r="J162" s="1973"/>
      <c r="K162" s="1973"/>
      <c r="L162" s="1973"/>
    </row>
    <row r="163" spans="1:12" ht="14.4" customHeight="1">
      <c r="A163" s="1967" t="s">
        <v>5215</v>
      </c>
      <c r="B163" s="1980" t="s">
        <v>5215</v>
      </c>
      <c r="C163" s="1984"/>
      <c r="D163" s="1985"/>
      <c r="E163" s="1985"/>
      <c r="F163" s="1971" t="s">
        <v>5215</v>
      </c>
      <c r="G163" s="1967" t="s">
        <v>5215</v>
      </c>
      <c r="H163" s="1973"/>
      <c r="I163" s="1973"/>
      <c r="J163" s="1973"/>
      <c r="K163" s="1973"/>
      <c r="L163" s="1973"/>
    </row>
    <row r="164" spans="1:12" ht="14.4" customHeight="1">
      <c r="A164" s="1967" t="s">
        <v>5215</v>
      </c>
      <c r="B164" s="1980" t="s">
        <v>5215</v>
      </c>
      <c r="C164" s="1986"/>
      <c r="D164" s="1985"/>
      <c r="E164" s="1985"/>
      <c r="F164" s="1971" t="s">
        <v>5215</v>
      </c>
      <c r="G164" s="1967" t="s">
        <v>5215</v>
      </c>
      <c r="H164" s="1973"/>
      <c r="I164" s="1973"/>
      <c r="J164" s="1973"/>
      <c r="K164" s="1973"/>
      <c r="L164" s="1973"/>
    </row>
    <row r="165" spans="1:12" ht="14.4" customHeight="1">
      <c r="A165" s="1967" t="s">
        <v>5215</v>
      </c>
      <c r="B165" s="1980" t="s">
        <v>5215</v>
      </c>
      <c r="C165" s="1986"/>
      <c r="D165" s="1985"/>
      <c r="E165" s="1985"/>
      <c r="F165" s="1971" t="s">
        <v>5215</v>
      </c>
      <c r="G165" s="1967" t="s">
        <v>5215</v>
      </c>
      <c r="H165" s="1973"/>
      <c r="I165" s="1973"/>
      <c r="J165" s="1973"/>
      <c r="K165" s="1973"/>
      <c r="L165" s="1973"/>
    </row>
    <row r="166" spans="1:12" ht="14.4" customHeight="1">
      <c r="A166" s="1967" t="s">
        <v>5215</v>
      </c>
      <c r="B166" s="1980" t="s">
        <v>5215</v>
      </c>
      <c r="C166" s="1987"/>
      <c r="D166" s="1988"/>
      <c r="E166" s="1988"/>
      <c r="F166" s="1971" t="s">
        <v>5215</v>
      </c>
      <c r="G166" s="1967" t="s">
        <v>5215</v>
      </c>
      <c r="H166" s="1973"/>
      <c r="I166" s="1973"/>
      <c r="J166" s="1973"/>
      <c r="K166" s="1973"/>
      <c r="L166" s="1973"/>
    </row>
    <row r="167" spans="1:12" ht="13.8">
      <c r="A167" s="1967" t="s">
        <v>5215</v>
      </c>
      <c r="B167" s="102"/>
      <c r="C167" s="102"/>
      <c r="E167" s="1107"/>
      <c r="F167" s="102"/>
      <c r="G167" s="1967" t="s">
        <v>5215</v>
      </c>
      <c r="H167" s="102"/>
      <c r="I167" s="102"/>
      <c r="J167" s="102"/>
      <c r="K167" s="102"/>
      <c r="L167" s="102"/>
    </row>
    <row r="168" spans="1:12" ht="13.8">
      <c r="A168" s="1967" t="s">
        <v>5215</v>
      </c>
      <c r="B168" s="102"/>
      <c r="C168" s="102"/>
      <c r="E168" s="1107"/>
      <c r="F168" s="102"/>
      <c r="G168" s="1967" t="s">
        <v>5215</v>
      </c>
      <c r="H168" s="102"/>
      <c r="I168" s="102"/>
      <c r="J168" s="102"/>
      <c r="K168" s="102"/>
      <c r="L168" s="102"/>
    </row>
    <row r="169" spans="1:12" ht="14.4" customHeight="1">
      <c r="A169" s="1967" t="s">
        <v>5215</v>
      </c>
      <c r="B169" s="1980" t="s">
        <v>5215</v>
      </c>
      <c r="C169" s="7861" t="s">
        <v>5227</v>
      </c>
      <c r="D169" s="2169" t="s">
        <v>5219</v>
      </c>
      <c r="E169" s="2169" t="s">
        <v>7</v>
      </c>
      <c r="F169" s="1971" t="s">
        <v>5215</v>
      </c>
      <c r="G169" s="1967" t="s">
        <v>5215</v>
      </c>
      <c r="H169" s="1973"/>
      <c r="I169" s="1973"/>
      <c r="J169" s="1973"/>
      <c r="K169" s="1973"/>
      <c r="L169" s="1973"/>
    </row>
    <row r="170" spans="1:12" ht="14.4" customHeight="1">
      <c r="A170" s="1967" t="s">
        <v>5215</v>
      </c>
      <c r="B170" s="1980" t="s">
        <v>5215</v>
      </c>
      <c r="C170" s="1982"/>
      <c r="D170" s="1983"/>
      <c r="E170" s="1983"/>
      <c r="F170" s="1971" t="s">
        <v>5215</v>
      </c>
      <c r="G170" s="1967" t="s">
        <v>5215</v>
      </c>
      <c r="H170" s="1973"/>
      <c r="I170" s="1973"/>
      <c r="J170" s="1973"/>
      <c r="K170" s="1973"/>
      <c r="L170" s="1973"/>
    </row>
    <row r="171" spans="1:12" ht="14.4" customHeight="1">
      <c r="A171" s="1967" t="s">
        <v>5215</v>
      </c>
      <c r="B171" s="1980" t="s">
        <v>5215</v>
      </c>
      <c r="C171" s="1984"/>
      <c r="D171" s="1985"/>
      <c r="E171" s="1985"/>
      <c r="F171" s="1971" t="s">
        <v>5215</v>
      </c>
      <c r="G171" s="1967" t="s">
        <v>5215</v>
      </c>
      <c r="H171" s="1973"/>
      <c r="I171" s="1973"/>
      <c r="J171" s="1973"/>
      <c r="K171" s="1973"/>
      <c r="L171" s="1973"/>
    </row>
    <row r="172" spans="1:12" ht="14.4" customHeight="1">
      <c r="A172" s="1967" t="s">
        <v>5215</v>
      </c>
      <c r="B172" s="1980" t="s">
        <v>5215</v>
      </c>
      <c r="C172" s="1984"/>
      <c r="D172" s="1985"/>
      <c r="E172" s="1985"/>
      <c r="F172" s="1971" t="s">
        <v>5215</v>
      </c>
      <c r="G172" s="1967" t="s">
        <v>5215</v>
      </c>
      <c r="H172" s="1973"/>
      <c r="I172" s="1973"/>
      <c r="J172" s="1973"/>
      <c r="K172" s="1973"/>
      <c r="L172" s="1973"/>
    </row>
    <row r="173" spans="1:12" ht="14.4" customHeight="1">
      <c r="A173" s="1967" t="s">
        <v>5215</v>
      </c>
      <c r="B173" s="1980" t="s">
        <v>5215</v>
      </c>
      <c r="C173" s="1984"/>
      <c r="D173" s="1985"/>
      <c r="E173" s="1985"/>
      <c r="F173" s="1971" t="s">
        <v>5215</v>
      </c>
      <c r="G173" s="1967" t="s">
        <v>5215</v>
      </c>
      <c r="H173" s="1973"/>
      <c r="I173" s="1973"/>
      <c r="J173" s="1973"/>
      <c r="K173" s="1973"/>
      <c r="L173" s="1973"/>
    </row>
    <row r="174" spans="1:12" ht="14.4" customHeight="1">
      <c r="A174" s="1967" t="s">
        <v>5215</v>
      </c>
      <c r="B174" s="1980" t="s">
        <v>5215</v>
      </c>
      <c r="C174" s="1986"/>
      <c r="D174" s="1985"/>
      <c r="E174" s="1985"/>
      <c r="F174" s="1971" t="s">
        <v>5215</v>
      </c>
      <c r="G174" s="1967" t="s">
        <v>5215</v>
      </c>
      <c r="H174" s="1973"/>
      <c r="I174" s="1973"/>
      <c r="J174" s="1973"/>
      <c r="K174" s="1973"/>
      <c r="L174" s="1973"/>
    </row>
    <row r="175" spans="1:12" ht="14.4" customHeight="1">
      <c r="A175" s="1967" t="s">
        <v>5215</v>
      </c>
      <c r="B175" s="1980" t="s">
        <v>5215</v>
      </c>
      <c r="C175" s="1986"/>
      <c r="D175" s="1985"/>
      <c r="E175" s="1985"/>
      <c r="F175" s="1971" t="s">
        <v>5215</v>
      </c>
      <c r="G175" s="1967" t="s">
        <v>5215</v>
      </c>
      <c r="H175" s="1973"/>
      <c r="I175" s="1973"/>
      <c r="J175" s="1973"/>
      <c r="K175" s="1973"/>
      <c r="L175" s="1973"/>
    </row>
    <row r="176" spans="1:12" ht="14.4" customHeight="1">
      <c r="A176" s="1967" t="s">
        <v>5215</v>
      </c>
      <c r="B176" s="1980" t="s">
        <v>5215</v>
      </c>
      <c r="C176" s="1984"/>
      <c r="D176" s="1985"/>
      <c r="E176" s="1985"/>
      <c r="F176" s="1971" t="s">
        <v>5215</v>
      </c>
      <c r="G176" s="1967" t="s">
        <v>5215</v>
      </c>
      <c r="H176" s="1973"/>
      <c r="I176" s="1973"/>
      <c r="J176" s="1973"/>
      <c r="K176" s="1973"/>
      <c r="L176" s="1973"/>
    </row>
    <row r="177" spans="1:12" ht="14.4" customHeight="1">
      <c r="A177" s="1967" t="s">
        <v>5215</v>
      </c>
      <c r="B177" s="1980" t="s">
        <v>5215</v>
      </c>
      <c r="C177" s="1984"/>
      <c r="D177" s="1985"/>
      <c r="E177" s="1985"/>
      <c r="F177" s="1971" t="s">
        <v>5215</v>
      </c>
      <c r="G177" s="1967" t="s">
        <v>5215</v>
      </c>
      <c r="H177" s="1973"/>
      <c r="I177" s="1973"/>
      <c r="J177" s="1973"/>
      <c r="K177" s="1973"/>
      <c r="L177" s="1973"/>
    </row>
    <row r="178" spans="1:12" ht="14.4" customHeight="1">
      <c r="A178" s="1967" t="s">
        <v>5215</v>
      </c>
      <c r="B178" s="1980" t="s">
        <v>5215</v>
      </c>
      <c r="C178" s="1986"/>
      <c r="D178" s="1985"/>
      <c r="E178" s="1985"/>
      <c r="F178" s="1971" t="s">
        <v>5215</v>
      </c>
      <c r="G178" s="1967" t="s">
        <v>5215</v>
      </c>
      <c r="H178" s="1973"/>
      <c r="I178" s="1973"/>
      <c r="J178" s="1973"/>
      <c r="K178" s="1973"/>
      <c r="L178" s="1973"/>
    </row>
    <row r="179" spans="1:12" ht="14.4" customHeight="1">
      <c r="A179" s="1967" t="s">
        <v>5215</v>
      </c>
      <c r="B179" s="1980" t="s">
        <v>5215</v>
      </c>
      <c r="C179" s="1986"/>
      <c r="D179" s="1985"/>
      <c r="E179" s="1985"/>
      <c r="F179" s="1971" t="s">
        <v>5215</v>
      </c>
      <c r="G179" s="1967" t="s">
        <v>5215</v>
      </c>
      <c r="H179" s="1973"/>
      <c r="I179" s="1973"/>
      <c r="J179" s="1973"/>
      <c r="K179" s="1973"/>
      <c r="L179" s="1973"/>
    </row>
    <row r="180" spans="1:12" ht="14.4" customHeight="1">
      <c r="A180" s="1967" t="s">
        <v>5215</v>
      </c>
      <c r="B180" s="1980" t="s">
        <v>5215</v>
      </c>
      <c r="C180" s="1987"/>
      <c r="D180" s="1988"/>
      <c r="E180" s="1988"/>
      <c r="F180" s="1971" t="s">
        <v>5215</v>
      </c>
      <c r="G180" s="1967" t="s">
        <v>5215</v>
      </c>
      <c r="H180" s="1973"/>
      <c r="I180" s="1973"/>
      <c r="J180" s="1973"/>
      <c r="K180" s="1973"/>
      <c r="L180" s="1973"/>
    </row>
    <row r="181" spans="1:12" ht="15" customHeight="1">
      <c r="A181" s="1967" t="s">
        <v>5215</v>
      </c>
      <c r="B181" s="1980" t="s">
        <v>5215</v>
      </c>
      <c r="C181" s="1971" t="s">
        <v>5215</v>
      </c>
      <c r="D181" s="1977" t="s">
        <v>5215</v>
      </c>
      <c r="E181" s="1972" t="s">
        <v>5215</v>
      </c>
      <c r="F181" s="1971" t="s">
        <v>5215</v>
      </c>
      <c r="G181" s="1967" t="s">
        <v>5215</v>
      </c>
      <c r="H181" s="102"/>
      <c r="I181" s="102"/>
      <c r="J181" s="1973"/>
      <c r="K181" s="102"/>
      <c r="L181" s="102"/>
    </row>
    <row r="182" spans="1:12" ht="15" customHeight="1">
      <c r="A182" s="1967" t="s">
        <v>5215</v>
      </c>
      <c r="B182" s="1980" t="s">
        <v>5215</v>
      </c>
      <c r="C182" s="7859" t="s">
        <v>5228</v>
      </c>
      <c r="D182" s="7860" t="s">
        <v>5219</v>
      </c>
      <c r="E182" s="7860" t="s">
        <v>7</v>
      </c>
      <c r="F182" s="1971" t="s">
        <v>5215</v>
      </c>
      <c r="G182" s="1967" t="s">
        <v>5215</v>
      </c>
      <c r="H182" s="102"/>
      <c r="I182" s="102"/>
      <c r="J182" s="102"/>
      <c r="K182" s="102"/>
      <c r="L182" s="102"/>
    </row>
    <row r="183" spans="1:12" ht="14.4" customHeight="1">
      <c r="A183" s="1967" t="s">
        <v>5215</v>
      </c>
      <c r="B183" s="1980" t="s">
        <v>5215</v>
      </c>
      <c r="C183" s="1984"/>
      <c r="D183" s="1985"/>
      <c r="E183" s="1985"/>
      <c r="F183" s="1971" t="s">
        <v>5215</v>
      </c>
      <c r="G183" s="1967" t="s">
        <v>5215</v>
      </c>
      <c r="H183" s="1973"/>
      <c r="I183" s="1973"/>
      <c r="J183" s="1973"/>
      <c r="K183" s="1973"/>
      <c r="L183" s="1973"/>
    </row>
    <row r="184" spans="1:12" ht="13.8">
      <c r="A184" s="1967" t="s">
        <v>5215</v>
      </c>
      <c r="B184" s="1980" t="s">
        <v>5215</v>
      </c>
      <c r="C184" s="1984"/>
      <c r="D184" s="1985"/>
      <c r="E184" s="1985"/>
      <c r="F184" s="1971" t="s">
        <v>5215</v>
      </c>
      <c r="G184" s="1967" t="s">
        <v>5215</v>
      </c>
      <c r="H184" s="1973"/>
      <c r="I184" s="1973"/>
      <c r="J184" s="1973"/>
      <c r="K184" s="1973"/>
      <c r="L184" s="1973"/>
    </row>
    <row r="185" spans="1:12" ht="13.8">
      <c r="A185" s="1967" t="s">
        <v>5215</v>
      </c>
      <c r="B185" s="1980" t="s">
        <v>5215</v>
      </c>
      <c r="C185" s="1984"/>
      <c r="D185" s="1985"/>
      <c r="E185" s="1985"/>
      <c r="F185" s="1971" t="s">
        <v>5215</v>
      </c>
      <c r="G185" s="1967" t="s">
        <v>5215</v>
      </c>
      <c r="H185" s="1973"/>
      <c r="I185" s="1973"/>
      <c r="J185" s="1973"/>
      <c r="K185" s="1973"/>
      <c r="L185" s="1973"/>
    </row>
    <row r="186" spans="1:12" ht="13.8">
      <c r="A186" s="1967" t="s">
        <v>5215</v>
      </c>
      <c r="B186" s="1980" t="s">
        <v>5215</v>
      </c>
      <c r="C186" s="1984"/>
      <c r="D186" s="1985"/>
      <c r="E186" s="1985"/>
      <c r="F186" s="1971" t="s">
        <v>5215</v>
      </c>
      <c r="G186" s="1967" t="s">
        <v>5215</v>
      </c>
      <c r="H186" s="1973"/>
      <c r="I186" s="1973"/>
      <c r="J186" s="1973"/>
      <c r="K186" s="1973"/>
      <c r="L186" s="1973"/>
    </row>
    <row r="187" spans="1:12" ht="13.8">
      <c r="A187" s="1967" t="s">
        <v>5215</v>
      </c>
      <c r="B187" s="1980" t="s">
        <v>5215</v>
      </c>
      <c r="C187" s="1984"/>
      <c r="D187" s="1985"/>
      <c r="E187" s="1985"/>
      <c r="F187" s="1971" t="s">
        <v>5215</v>
      </c>
      <c r="G187" s="1967" t="s">
        <v>5215</v>
      </c>
      <c r="H187" s="1973"/>
      <c r="I187" s="1973"/>
      <c r="J187" s="1973"/>
      <c r="K187" s="1973"/>
      <c r="L187" s="1973"/>
    </row>
    <row r="188" spans="1:12" ht="13.8">
      <c r="A188" s="1967" t="s">
        <v>5215</v>
      </c>
      <c r="B188" s="1980" t="s">
        <v>5215</v>
      </c>
      <c r="C188" s="1984"/>
      <c r="D188" s="1985"/>
      <c r="E188" s="1985"/>
      <c r="F188" s="1971" t="s">
        <v>5215</v>
      </c>
      <c r="G188" s="1967" t="s">
        <v>5215</v>
      </c>
      <c r="H188" s="1973"/>
      <c r="I188" s="1973"/>
      <c r="J188" s="1973"/>
      <c r="K188" s="1973"/>
      <c r="L188" s="1973"/>
    </row>
    <row r="189" spans="1:12" ht="13.8">
      <c r="A189" s="1967" t="s">
        <v>5215</v>
      </c>
      <c r="B189" s="1980" t="s">
        <v>5215</v>
      </c>
      <c r="C189" s="1984"/>
      <c r="D189" s="1985"/>
      <c r="E189" s="1985"/>
      <c r="F189" s="1971" t="s">
        <v>5215</v>
      </c>
      <c r="G189" s="1967" t="s">
        <v>5215</v>
      </c>
      <c r="H189" s="1973"/>
      <c r="I189" s="1973"/>
      <c r="J189" s="1973"/>
      <c r="K189" s="1973"/>
      <c r="L189" s="1973"/>
    </row>
    <row r="190" spans="1:12" ht="13.8">
      <c r="A190" s="1967" t="s">
        <v>5215</v>
      </c>
      <c r="B190" s="1980" t="s">
        <v>5215</v>
      </c>
      <c r="C190" s="1984"/>
      <c r="D190" s="1985"/>
      <c r="E190" s="1985"/>
      <c r="F190" s="1971" t="s">
        <v>5215</v>
      </c>
      <c r="G190" s="1967" t="s">
        <v>5215</v>
      </c>
      <c r="H190" s="1973"/>
      <c r="I190" s="1973"/>
      <c r="J190" s="1973"/>
      <c r="K190" s="1973"/>
      <c r="L190" s="1973"/>
    </row>
    <row r="191" spans="1:12" ht="13.8">
      <c r="A191" s="1967" t="s">
        <v>5215</v>
      </c>
      <c r="B191" s="1980" t="s">
        <v>5215</v>
      </c>
      <c r="C191" s="1984"/>
      <c r="D191" s="1985"/>
      <c r="E191" s="1985"/>
      <c r="F191" s="1971" t="s">
        <v>5215</v>
      </c>
      <c r="G191" s="1967" t="s">
        <v>5215</v>
      </c>
      <c r="H191" s="1973"/>
      <c r="I191" s="1973"/>
      <c r="J191" s="1973"/>
      <c r="K191" s="1973"/>
      <c r="L191" s="1973"/>
    </row>
    <row r="192" spans="1:12" ht="13.8">
      <c r="A192" s="1967" t="s">
        <v>5215</v>
      </c>
      <c r="B192" s="1980" t="s">
        <v>5215</v>
      </c>
      <c r="C192" s="1984"/>
      <c r="D192" s="1985"/>
      <c r="E192" s="1985"/>
      <c r="F192" s="1971" t="s">
        <v>5215</v>
      </c>
      <c r="G192" s="1967" t="s">
        <v>5215</v>
      </c>
      <c r="H192" s="1973"/>
      <c r="I192" s="1973"/>
      <c r="J192" s="1973"/>
      <c r="K192" s="1973"/>
      <c r="L192" s="1973"/>
    </row>
    <row r="193" spans="1:12" ht="13.8">
      <c r="A193" s="1967" t="s">
        <v>5215</v>
      </c>
      <c r="B193" s="1980" t="s">
        <v>5215</v>
      </c>
      <c r="C193" s="1987"/>
      <c r="D193" s="1988"/>
      <c r="E193" s="1988"/>
      <c r="F193" s="1971" t="s">
        <v>5215</v>
      </c>
      <c r="G193" s="1967" t="s">
        <v>5215</v>
      </c>
      <c r="H193" s="1973"/>
      <c r="I193" s="1973"/>
      <c r="J193" s="1973"/>
      <c r="K193" s="1973"/>
      <c r="L193" s="1973"/>
    </row>
    <row r="194" spans="1:12" ht="15" customHeight="1">
      <c r="A194" s="1967" t="s">
        <v>5215</v>
      </c>
      <c r="B194" s="1980" t="s">
        <v>5215</v>
      </c>
      <c r="C194" s="1971" t="s">
        <v>5215</v>
      </c>
      <c r="D194" s="1977" t="s">
        <v>5215</v>
      </c>
      <c r="E194" s="1972" t="s">
        <v>5215</v>
      </c>
      <c r="F194" s="1971" t="s">
        <v>5215</v>
      </c>
      <c r="G194" s="1967" t="s">
        <v>5215</v>
      </c>
      <c r="H194" s="102"/>
      <c r="I194" s="102"/>
      <c r="J194" s="1973"/>
      <c r="K194" s="102"/>
      <c r="L194" s="102"/>
    </row>
    <row r="195" spans="1:12" ht="15" customHeight="1">
      <c r="A195" s="1967" t="s">
        <v>5215</v>
      </c>
      <c r="B195" s="1980" t="s">
        <v>5215</v>
      </c>
      <c r="C195" s="7859" t="s">
        <v>5229</v>
      </c>
      <c r="D195" s="7860" t="s">
        <v>5219</v>
      </c>
      <c r="E195" s="7860" t="s">
        <v>7</v>
      </c>
      <c r="F195" s="1971" t="s">
        <v>5215</v>
      </c>
      <c r="G195" s="1967" t="s">
        <v>5215</v>
      </c>
      <c r="H195" s="102"/>
      <c r="I195" s="102"/>
      <c r="J195" s="102"/>
      <c r="K195" s="102"/>
      <c r="L195" s="102"/>
    </row>
    <row r="196" spans="1:12" ht="14.4" customHeight="1">
      <c r="A196" s="1967" t="s">
        <v>5215</v>
      </c>
      <c r="B196" s="1980" t="s">
        <v>5215</v>
      </c>
      <c r="C196" s="1984"/>
      <c r="D196" s="1985"/>
      <c r="E196" s="1985"/>
      <c r="F196" s="1971" t="s">
        <v>5215</v>
      </c>
      <c r="G196" s="1967" t="s">
        <v>5215</v>
      </c>
      <c r="H196" s="1973"/>
      <c r="I196" s="1973"/>
      <c r="J196" s="1973"/>
      <c r="K196" s="1973"/>
      <c r="L196" s="1973"/>
    </row>
    <row r="197" spans="1:12" ht="13.8">
      <c r="A197" s="1967" t="s">
        <v>5215</v>
      </c>
      <c r="B197" s="1980" t="s">
        <v>5215</v>
      </c>
      <c r="C197" s="1984"/>
      <c r="D197" s="1985"/>
      <c r="E197" s="1985"/>
      <c r="F197" s="1971" t="s">
        <v>5215</v>
      </c>
      <c r="G197" s="1967" t="s">
        <v>5215</v>
      </c>
      <c r="H197" s="1973"/>
      <c r="I197" s="1973"/>
      <c r="J197" s="1973"/>
      <c r="K197" s="1973"/>
      <c r="L197" s="1973"/>
    </row>
    <row r="198" spans="1:12" ht="13.8">
      <c r="A198" s="1967" t="s">
        <v>5215</v>
      </c>
      <c r="B198" s="1980" t="s">
        <v>5215</v>
      </c>
      <c r="C198" s="1984"/>
      <c r="D198" s="1985"/>
      <c r="E198" s="1985"/>
      <c r="F198" s="1971" t="s">
        <v>5215</v>
      </c>
      <c r="G198" s="1967" t="s">
        <v>5215</v>
      </c>
      <c r="H198" s="1973"/>
      <c r="I198" s="1973"/>
      <c r="J198" s="1973"/>
      <c r="K198" s="1973"/>
      <c r="L198" s="1973"/>
    </row>
    <row r="199" spans="1:12" ht="13.8">
      <c r="A199" s="1967" t="s">
        <v>5215</v>
      </c>
      <c r="B199" s="1980" t="s">
        <v>5215</v>
      </c>
      <c r="C199" s="1984"/>
      <c r="D199" s="1985"/>
      <c r="E199" s="1985"/>
      <c r="F199" s="1971" t="s">
        <v>5215</v>
      </c>
      <c r="G199" s="1967" t="s">
        <v>5215</v>
      </c>
      <c r="H199" s="1973"/>
      <c r="I199" s="1973"/>
      <c r="J199" s="1973"/>
      <c r="K199" s="1973"/>
      <c r="L199" s="1973"/>
    </row>
    <row r="200" spans="1:12" ht="13.8">
      <c r="A200" s="1967" t="s">
        <v>5215</v>
      </c>
      <c r="B200" s="1980" t="s">
        <v>5215</v>
      </c>
      <c r="C200" s="1984"/>
      <c r="D200" s="1985"/>
      <c r="E200" s="1985"/>
      <c r="F200" s="1971" t="s">
        <v>5215</v>
      </c>
      <c r="G200" s="1967" t="s">
        <v>5215</v>
      </c>
      <c r="H200" s="1973"/>
      <c r="I200" s="1973"/>
      <c r="J200" s="1973"/>
      <c r="K200" s="1973"/>
      <c r="L200" s="1973"/>
    </row>
    <row r="201" spans="1:12" ht="13.8">
      <c r="A201" s="1967" t="s">
        <v>5215</v>
      </c>
      <c r="B201" s="1980" t="s">
        <v>5215</v>
      </c>
      <c r="C201" s="1984"/>
      <c r="D201" s="1985"/>
      <c r="E201" s="1985"/>
      <c r="F201" s="1971" t="s">
        <v>5215</v>
      </c>
      <c r="G201" s="1967" t="s">
        <v>5215</v>
      </c>
      <c r="H201" s="1973"/>
      <c r="I201" s="1973"/>
      <c r="J201" s="1973"/>
      <c r="K201" s="1973"/>
      <c r="L201" s="1973"/>
    </row>
    <row r="202" spans="1:12" ht="13.8">
      <c r="A202" s="1967" t="s">
        <v>5215</v>
      </c>
      <c r="B202" s="1980" t="s">
        <v>5215</v>
      </c>
      <c r="C202" s="1984"/>
      <c r="D202" s="1985"/>
      <c r="E202" s="1985"/>
      <c r="F202" s="1971" t="s">
        <v>5215</v>
      </c>
      <c r="G202" s="1967" t="s">
        <v>5215</v>
      </c>
      <c r="H202" s="1973"/>
      <c r="I202" s="1973"/>
      <c r="J202" s="1973"/>
      <c r="K202" s="1973"/>
      <c r="L202" s="1973"/>
    </row>
    <row r="203" spans="1:12" ht="13.8">
      <c r="A203" s="1967" t="s">
        <v>5215</v>
      </c>
      <c r="B203" s="1980" t="s">
        <v>5215</v>
      </c>
      <c r="C203" s="1984"/>
      <c r="D203" s="1985"/>
      <c r="E203" s="1985"/>
      <c r="F203" s="1971" t="s">
        <v>5215</v>
      </c>
      <c r="G203" s="1967" t="s">
        <v>5215</v>
      </c>
      <c r="H203" s="1973"/>
      <c r="I203" s="1973"/>
      <c r="J203" s="1973"/>
      <c r="K203" s="1973"/>
      <c r="L203" s="1973"/>
    </row>
    <row r="204" spans="1:12" ht="13.8">
      <c r="A204" s="1967" t="s">
        <v>5215</v>
      </c>
      <c r="B204" s="1980" t="s">
        <v>5215</v>
      </c>
      <c r="C204" s="1984"/>
      <c r="D204" s="1985"/>
      <c r="E204" s="1985"/>
      <c r="F204" s="1971" t="s">
        <v>5215</v>
      </c>
      <c r="G204" s="1967" t="s">
        <v>5215</v>
      </c>
      <c r="H204" s="1973"/>
      <c r="I204" s="1973"/>
      <c r="J204" s="1973"/>
      <c r="K204" s="1973"/>
      <c r="L204" s="1973"/>
    </row>
    <row r="205" spans="1:12" ht="13.8">
      <c r="A205" s="1967" t="s">
        <v>5215</v>
      </c>
      <c r="B205" s="1980" t="s">
        <v>5215</v>
      </c>
      <c r="C205" s="1984"/>
      <c r="D205" s="1985"/>
      <c r="E205" s="1985"/>
      <c r="F205" s="1971" t="s">
        <v>5215</v>
      </c>
      <c r="G205" s="1967" t="s">
        <v>5215</v>
      </c>
      <c r="H205" s="1973"/>
      <c r="I205" s="1973"/>
      <c r="J205" s="1973"/>
      <c r="K205" s="1973"/>
      <c r="L205" s="1973"/>
    </row>
    <row r="206" spans="1:12" ht="13.8">
      <c r="A206" s="1967" t="s">
        <v>5215</v>
      </c>
      <c r="B206" s="1980" t="s">
        <v>5215</v>
      </c>
      <c r="C206" s="1987"/>
      <c r="D206" s="1988"/>
      <c r="E206" s="1988"/>
      <c r="F206" s="1971" t="s">
        <v>5215</v>
      </c>
      <c r="G206" s="1967" t="s">
        <v>5215</v>
      </c>
      <c r="H206" s="1973"/>
      <c r="I206" s="1973"/>
      <c r="J206" s="1973"/>
      <c r="K206" s="1973"/>
      <c r="L206" s="1973"/>
    </row>
    <row r="207" spans="1:12" ht="15" customHeight="1">
      <c r="A207" s="1967" t="s">
        <v>5215</v>
      </c>
      <c r="B207" s="1980" t="s">
        <v>5215</v>
      </c>
      <c r="C207" s="1971" t="s">
        <v>5215</v>
      </c>
      <c r="D207" s="1977" t="s">
        <v>5215</v>
      </c>
      <c r="E207" s="1972" t="s">
        <v>5215</v>
      </c>
      <c r="F207" s="1971" t="s">
        <v>5215</v>
      </c>
      <c r="G207" s="1967" t="s">
        <v>5215</v>
      </c>
      <c r="H207" s="102"/>
      <c r="I207" s="102"/>
      <c r="J207" s="1973"/>
      <c r="K207" s="102"/>
      <c r="L207" s="102"/>
    </row>
    <row r="208" spans="1:12" ht="14.4" customHeight="1">
      <c r="A208" s="1967" t="s">
        <v>5215</v>
      </c>
      <c r="B208" s="1980" t="s">
        <v>5215</v>
      </c>
      <c r="C208" s="7861" t="s">
        <v>5230</v>
      </c>
      <c r="D208" s="2169" t="s">
        <v>5219</v>
      </c>
      <c r="E208" s="2169" t="s">
        <v>7</v>
      </c>
      <c r="F208" s="1971" t="s">
        <v>5215</v>
      </c>
      <c r="G208" s="1967" t="s">
        <v>5215</v>
      </c>
      <c r="H208" s="1973"/>
      <c r="I208" s="1973"/>
      <c r="J208" s="1973"/>
      <c r="K208" s="1973"/>
      <c r="L208" s="1973"/>
    </row>
    <row r="209" spans="1:12" ht="14.4" customHeight="1">
      <c r="A209" s="1967" t="s">
        <v>5215</v>
      </c>
      <c r="B209" s="1980" t="s">
        <v>5215</v>
      </c>
      <c r="C209" s="1982"/>
      <c r="D209" s="1983"/>
      <c r="E209" s="1983"/>
      <c r="F209" s="1971" t="s">
        <v>5215</v>
      </c>
      <c r="G209" s="1967" t="s">
        <v>5215</v>
      </c>
      <c r="H209" s="1973"/>
      <c r="I209" s="1973"/>
      <c r="J209" s="1973"/>
      <c r="K209" s="1973"/>
      <c r="L209" s="1973"/>
    </row>
    <row r="210" spans="1:12" ht="14.4" customHeight="1">
      <c r="A210" s="1967" t="s">
        <v>5215</v>
      </c>
      <c r="B210" s="1980" t="s">
        <v>5215</v>
      </c>
      <c r="C210" s="1984"/>
      <c r="D210" s="1985"/>
      <c r="E210" s="1985"/>
      <c r="F210" s="1971" t="s">
        <v>5215</v>
      </c>
      <c r="G210" s="1967" t="s">
        <v>5215</v>
      </c>
      <c r="H210" s="1973"/>
      <c r="I210" s="1973"/>
      <c r="J210" s="1973"/>
      <c r="K210" s="1973"/>
      <c r="L210" s="1973"/>
    </row>
    <row r="211" spans="1:12" ht="14.4" customHeight="1">
      <c r="A211" s="1967" t="s">
        <v>5215</v>
      </c>
      <c r="B211" s="1980" t="s">
        <v>5215</v>
      </c>
      <c r="C211" s="1984"/>
      <c r="D211" s="1985"/>
      <c r="E211" s="1985"/>
      <c r="F211" s="1971" t="s">
        <v>5215</v>
      </c>
      <c r="G211" s="1967" t="s">
        <v>5215</v>
      </c>
      <c r="H211" s="1973"/>
      <c r="I211" s="1973"/>
      <c r="J211" s="1973"/>
      <c r="K211" s="1973"/>
      <c r="L211" s="1973"/>
    </row>
    <row r="212" spans="1:12" ht="14.4" customHeight="1">
      <c r="A212" s="1967" t="s">
        <v>5215</v>
      </c>
      <c r="B212" s="1980" t="s">
        <v>5215</v>
      </c>
      <c r="C212" s="1984"/>
      <c r="D212" s="1985"/>
      <c r="E212" s="1985"/>
      <c r="F212" s="1971" t="s">
        <v>5215</v>
      </c>
      <c r="G212" s="1967" t="s">
        <v>5215</v>
      </c>
      <c r="H212" s="1973"/>
      <c r="I212" s="1973"/>
      <c r="J212" s="1973"/>
      <c r="K212" s="1973"/>
      <c r="L212" s="1973"/>
    </row>
    <row r="213" spans="1:12" ht="14.4" customHeight="1">
      <c r="A213" s="1967" t="s">
        <v>5215</v>
      </c>
      <c r="B213" s="1980" t="s">
        <v>5215</v>
      </c>
      <c r="C213" s="1986"/>
      <c r="D213" s="1985"/>
      <c r="E213" s="1985"/>
      <c r="F213" s="1971" t="s">
        <v>5215</v>
      </c>
      <c r="G213" s="1967" t="s">
        <v>5215</v>
      </c>
      <c r="H213" s="1973"/>
      <c r="I213" s="1973"/>
      <c r="J213" s="1973"/>
      <c r="K213" s="1973"/>
      <c r="L213" s="1973"/>
    </row>
    <row r="214" spans="1:12" ht="14.4" customHeight="1">
      <c r="A214" s="1967" t="s">
        <v>5215</v>
      </c>
      <c r="B214" s="1980" t="s">
        <v>5215</v>
      </c>
      <c r="C214" s="1986"/>
      <c r="D214" s="1985"/>
      <c r="E214" s="1985"/>
      <c r="F214" s="1971" t="s">
        <v>5215</v>
      </c>
      <c r="G214" s="1967" t="s">
        <v>5215</v>
      </c>
      <c r="H214" s="1973"/>
      <c r="I214" s="1973"/>
      <c r="J214" s="1973"/>
      <c r="K214" s="1973"/>
      <c r="L214" s="1973"/>
    </row>
    <row r="215" spans="1:12" ht="14.4" customHeight="1">
      <c r="A215" s="1967" t="s">
        <v>5215</v>
      </c>
      <c r="B215" s="1980" t="s">
        <v>5215</v>
      </c>
      <c r="C215" s="1984"/>
      <c r="D215" s="1985"/>
      <c r="E215" s="1985"/>
      <c r="F215" s="1971" t="s">
        <v>5215</v>
      </c>
      <c r="G215" s="1967" t="s">
        <v>5215</v>
      </c>
      <c r="H215" s="1973"/>
      <c r="I215" s="1973"/>
      <c r="J215" s="1973"/>
      <c r="K215" s="1973"/>
      <c r="L215" s="1973"/>
    </row>
    <row r="216" spans="1:12" ht="14.4" customHeight="1">
      <c r="A216" s="1967" t="s">
        <v>5215</v>
      </c>
      <c r="B216" s="1980" t="s">
        <v>5215</v>
      </c>
      <c r="C216" s="1984"/>
      <c r="D216" s="1985"/>
      <c r="E216" s="1985"/>
      <c r="F216" s="1971" t="s">
        <v>5215</v>
      </c>
      <c r="G216" s="1967" t="s">
        <v>5215</v>
      </c>
      <c r="H216" s="1973"/>
      <c r="I216" s="1973"/>
      <c r="J216" s="1973"/>
      <c r="K216" s="1973"/>
      <c r="L216" s="1973"/>
    </row>
    <row r="217" spans="1:12" ht="14.4" customHeight="1">
      <c r="A217" s="1967" t="s">
        <v>5215</v>
      </c>
      <c r="B217" s="1980" t="s">
        <v>5215</v>
      </c>
      <c r="C217" s="1986"/>
      <c r="D217" s="1985"/>
      <c r="E217" s="1985"/>
      <c r="F217" s="1971" t="s">
        <v>5215</v>
      </c>
      <c r="G217" s="1967" t="s">
        <v>5215</v>
      </c>
      <c r="H217" s="1973"/>
      <c r="I217" s="1973"/>
      <c r="J217" s="1973"/>
      <c r="K217" s="1973"/>
      <c r="L217" s="1973"/>
    </row>
    <row r="218" spans="1:12" ht="14.4" customHeight="1">
      <c r="A218" s="1967" t="s">
        <v>5215</v>
      </c>
      <c r="B218" s="1980" t="s">
        <v>5215</v>
      </c>
      <c r="C218" s="1986"/>
      <c r="D218" s="1985"/>
      <c r="E218" s="1985"/>
      <c r="F218" s="1971" t="s">
        <v>5215</v>
      </c>
      <c r="G218" s="1967" t="s">
        <v>5215</v>
      </c>
      <c r="H218" s="1973"/>
      <c r="I218" s="1973"/>
      <c r="J218" s="1973"/>
      <c r="K218" s="1973"/>
      <c r="L218" s="1973"/>
    </row>
    <row r="219" spans="1:12" ht="14.4" customHeight="1">
      <c r="A219" s="1967" t="s">
        <v>5215</v>
      </c>
      <c r="B219" s="1980" t="s">
        <v>5215</v>
      </c>
      <c r="C219" s="1987"/>
      <c r="D219" s="1988"/>
      <c r="E219" s="1988"/>
      <c r="F219" s="1971" t="s">
        <v>5215</v>
      </c>
      <c r="G219" s="1967" t="s">
        <v>5215</v>
      </c>
      <c r="H219" s="1973"/>
      <c r="I219" s="1973"/>
      <c r="J219" s="1973"/>
      <c r="K219" s="1973"/>
      <c r="L219" s="1973"/>
    </row>
    <row r="220" spans="1:12" ht="13.8">
      <c r="A220" s="1967" t="s">
        <v>5215</v>
      </c>
      <c r="B220" s="102"/>
      <c r="C220" s="102"/>
      <c r="E220" s="1107"/>
      <c r="F220" s="102"/>
      <c r="G220" s="1967" t="s">
        <v>5215</v>
      </c>
      <c r="H220" s="102"/>
      <c r="I220" s="102"/>
      <c r="J220" s="102"/>
      <c r="K220" s="102"/>
      <c r="L220" s="102"/>
    </row>
    <row r="221" spans="1:12" ht="15" customHeight="1">
      <c r="A221" s="1967" t="s">
        <v>5215</v>
      </c>
      <c r="B221" s="1967" t="s">
        <v>5215</v>
      </c>
      <c r="C221" s="1967" t="s">
        <v>5215</v>
      </c>
      <c r="D221" s="2205" t="s">
        <v>5215</v>
      </c>
      <c r="E221" s="1968" t="s">
        <v>5215</v>
      </c>
      <c r="F221" s="1967" t="s">
        <v>5215</v>
      </c>
      <c r="G221" s="1967" t="s">
        <v>5215</v>
      </c>
      <c r="H221" s="102"/>
      <c r="I221" s="102"/>
      <c r="J221" s="102"/>
      <c r="K221" s="102"/>
      <c r="L221" s="102"/>
    </row>
  </sheetData>
  <mergeCells count="1">
    <mergeCell ref="C4:D4"/>
  </mergeCells>
  <hyperlinks>
    <hyperlink ref="F2" location="Index!C127" display="Index" xr:uid="{BD9B6C59-40BD-4C6E-9C17-15803F31F0D2}"/>
  </hyperlinks>
  <pageMargins left="0.7" right="0.7" top="0.75" bottom="0.75" header="0.3" footer="0.3"/>
  <pageSetup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FFC000"/>
  </sheetPr>
  <dimension ref="A1:U65"/>
  <sheetViews>
    <sheetView zoomScale="70" zoomScaleNormal="70" workbookViewId="0">
      <selection activeCell="G28" sqref="G28:K28"/>
    </sheetView>
  </sheetViews>
  <sheetFormatPr defaultColWidth="0" defaultRowHeight="14.4" zeroHeight="1"/>
  <cols>
    <col min="1" max="1" width="2.33203125" customWidth="1"/>
    <col min="2" max="3" width="9.109375" customWidth="1"/>
    <col min="4" max="4" width="77.88671875" bestFit="1" customWidth="1"/>
    <col min="5" max="19" width="18.44140625" customWidth="1"/>
    <col min="20" max="21" width="9.109375" customWidth="1"/>
    <col min="22" max="16384" width="9.109375" hidden="1"/>
  </cols>
  <sheetData>
    <row r="1" spans="1:21">
      <c r="A1" s="261"/>
      <c r="B1" s="261"/>
      <c r="C1" s="261"/>
      <c r="D1" s="261"/>
      <c r="E1" s="261"/>
      <c r="F1" s="261"/>
      <c r="G1" s="261"/>
      <c r="H1" s="261"/>
      <c r="I1" s="261"/>
      <c r="J1" s="261"/>
      <c r="K1" s="261"/>
      <c r="L1" s="261"/>
      <c r="M1" s="261"/>
      <c r="N1" s="261"/>
      <c r="O1" s="261"/>
      <c r="P1" s="261"/>
      <c r="Q1" s="261"/>
      <c r="R1" s="261"/>
      <c r="S1" s="261"/>
      <c r="T1" s="261"/>
      <c r="U1" s="261"/>
    </row>
    <row r="2" spans="1:21" ht="15.6">
      <c r="A2" s="261"/>
      <c r="B2" s="144" t="s">
        <v>106</v>
      </c>
      <c r="C2" s="4"/>
      <c r="D2" s="2"/>
      <c r="E2" s="40"/>
      <c r="F2" s="4"/>
      <c r="G2" s="34"/>
      <c r="H2" s="34"/>
      <c r="I2" s="34"/>
      <c r="J2" s="34"/>
      <c r="K2" s="34"/>
      <c r="L2" s="34"/>
      <c r="M2" s="41"/>
      <c r="N2" s="44"/>
      <c r="O2" s="45"/>
      <c r="P2" s="45"/>
      <c r="Q2" s="45"/>
      <c r="R2" s="46"/>
      <c r="S2" s="4"/>
      <c r="T2" s="2204" t="s">
        <v>1</v>
      </c>
      <c r="U2" s="261"/>
    </row>
    <row r="3" spans="1:21" ht="20.399999999999999">
      <c r="A3" s="261"/>
      <c r="B3" s="2"/>
      <c r="C3" s="415" t="s">
        <v>1529</v>
      </c>
      <c r="D3" s="415"/>
      <c r="E3" s="465"/>
      <c r="F3" s="465"/>
      <c r="G3" s="465"/>
      <c r="H3" s="49"/>
      <c r="I3" s="49"/>
      <c r="J3" s="49"/>
      <c r="K3" s="49"/>
      <c r="L3" s="49"/>
      <c r="M3" s="49"/>
      <c r="N3" s="49"/>
      <c r="O3" s="49"/>
      <c r="P3" s="49"/>
      <c r="Q3" s="49"/>
      <c r="R3" s="49"/>
      <c r="S3" s="39"/>
      <c r="T3" s="71"/>
      <c r="U3" s="261"/>
    </row>
    <row r="4" spans="1:21" ht="16.2" thickBot="1">
      <c r="A4" s="261"/>
      <c r="B4" s="2"/>
      <c r="C4" s="40"/>
      <c r="D4" s="34"/>
      <c r="E4" s="47"/>
      <c r="F4" s="4"/>
      <c r="G4" s="34"/>
      <c r="H4" s="34"/>
      <c r="I4" s="34"/>
      <c r="J4" s="34"/>
      <c r="K4" s="34"/>
      <c r="L4" s="34"/>
      <c r="M4" s="34"/>
      <c r="N4" s="34"/>
      <c r="O4" s="34"/>
      <c r="P4" s="34"/>
      <c r="Q4" s="34"/>
      <c r="R4" s="46"/>
      <c r="S4" s="4"/>
      <c r="T4" s="71"/>
      <c r="U4" s="261"/>
    </row>
    <row r="5" spans="1:21" ht="31.2">
      <c r="A5" s="261"/>
      <c r="B5" s="2"/>
      <c r="C5" s="3418"/>
      <c r="D5" s="3419"/>
      <c r="E5" s="3420" t="s">
        <v>716</v>
      </c>
      <c r="F5" s="3421" t="s">
        <v>1438</v>
      </c>
      <c r="G5" s="8062" t="s">
        <v>1530</v>
      </c>
      <c r="H5" s="8062"/>
      <c r="I5" s="8062"/>
      <c r="J5" s="8062"/>
      <c r="K5" s="8062"/>
      <c r="L5" s="8063" t="s">
        <v>1019</v>
      </c>
      <c r="M5" s="8064"/>
      <c r="N5" s="8065" t="s">
        <v>1020</v>
      </c>
      <c r="O5" s="8066"/>
      <c r="P5" s="8065" t="s">
        <v>1021</v>
      </c>
      <c r="Q5" s="8066"/>
      <c r="R5" s="3422" t="s">
        <v>1015</v>
      </c>
      <c r="S5" s="3423" t="s">
        <v>1016</v>
      </c>
      <c r="T5" s="5"/>
      <c r="U5" s="261"/>
    </row>
    <row r="6" spans="1:21" ht="15.6">
      <c r="A6" s="261"/>
      <c r="B6" s="2"/>
      <c r="C6" s="2636"/>
      <c r="D6" s="487"/>
      <c r="E6" s="486" t="s">
        <v>1531</v>
      </c>
      <c r="F6" s="480"/>
      <c r="G6" s="478" t="s">
        <v>1532</v>
      </c>
      <c r="H6" s="478" t="s">
        <v>1533</v>
      </c>
      <c r="I6" s="478" t="s">
        <v>1534</v>
      </c>
      <c r="J6" s="478" t="s">
        <v>1535</v>
      </c>
      <c r="K6" s="478" t="s">
        <v>1536</v>
      </c>
      <c r="L6" s="479" t="s">
        <v>1532</v>
      </c>
      <c r="M6" s="480" t="s">
        <v>1537</v>
      </c>
      <c r="N6" s="3424" t="s">
        <v>1538</v>
      </c>
      <c r="O6" s="3425" t="s">
        <v>1535</v>
      </c>
      <c r="P6" s="3424" t="s">
        <v>1538</v>
      </c>
      <c r="Q6" s="3425" t="s">
        <v>1535</v>
      </c>
      <c r="R6" s="1544"/>
      <c r="S6" s="485"/>
      <c r="T6" s="71"/>
      <c r="U6" s="261"/>
    </row>
    <row r="7" spans="1:21" ht="17.399999999999999">
      <c r="A7" s="261"/>
      <c r="B7" s="2"/>
      <c r="C7" s="2636"/>
      <c r="D7" s="487"/>
      <c r="E7" s="476"/>
      <c r="F7" s="477"/>
      <c r="G7" s="478" t="s">
        <v>1539</v>
      </c>
      <c r="H7" s="478" t="s">
        <v>1540</v>
      </c>
      <c r="I7" s="478" t="s">
        <v>1541</v>
      </c>
      <c r="J7" s="478" t="s">
        <v>1537</v>
      </c>
      <c r="K7" s="478" t="s">
        <v>1542</v>
      </c>
      <c r="L7" s="479" t="s">
        <v>1539</v>
      </c>
      <c r="M7" s="480"/>
      <c r="N7" s="482"/>
      <c r="O7" s="483"/>
      <c r="P7" s="482"/>
      <c r="Q7" s="483"/>
      <c r="R7" s="1545"/>
      <c r="S7" s="481"/>
      <c r="T7" s="71"/>
      <c r="U7" s="261"/>
    </row>
    <row r="8" spans="1:21" ht="15.6">
      <c r="A8" s="261"/>
      <c r="B8" s="2"/>
      <c r="C8" s="2636"/>
      <c r="D8" s="487"/>
      <c r="E8" s="475"/>
      <c r="F8" s="2680"/>
      <c r="G8" s="484"/>
      <c r="H8" s="484" t="s">
        <v>1543</v>
      </c>
      <c r="I8" s="484" t="s">
        <v>1544</v>
      </c>
      <c r="J8" s="484"/>
      <c r="K8" s="484"/>
      <c r="L8" s="462"/>
      <c r="M8" s="462"/>
      <c r="N8" s="462"/>
      <c r="O8" s="463"/>
      <c r="P8" s="462"/>
      <c r="Q8" s="463"/>
      <c r="R8" s="3426" t="s">
        <v>1545</v>
      </c>
      <c r="S8" s="488" t="s">
        <v>1545</v>
      </c>
      <c r="T8" s="71"/>
      <c r="U8" s="261"/>
    </row>
    <row r="9" spans="1:21">
      <c r="A9" s="261"/>
      <c r="B9" s="2"/>
      <c r="C9" s="2681" t="s">
        <v>1012</v>
      </c>
      <c r="D9" s="3427" t="s">
        <v>1246</v>
      </c>
      <c r="E9" s="3428" t="s">
        <v>734</v>
      </c>
      <c r="F9" s="3429" t="s">
        <v>735</v>
      </c>
      <c r="G9" s="3430" t="s">
        <v>736</v>
      </c>
      <c r="H9" s="3431" t="s">
        <v>1249</v>
      </c>
      <c r="I9" s="3431" t="s">
        <v>738</v>
      </c>
      <c r="J9" s="3431" t="s">
        <v>1546</v>
      </c>
      <c r="K9" s="3431" t="s">
        <v>1547</v>
      </c>
      <c r="L9" s="3431" t="s">
        <v>1548</v>
      </c>
      <c r="M9" s="3431" t="s">
        <v>1549</v>
      </c>
      <c r="N9" s="3430" t="s">
        <v>1550</v>
      </c>
      <c r="O9" s="3432" t="s">
        <v>1551</v>
      </c>
      <c r="P9" s="3430" t="s">
        <v>1552</v>
      </c>
      <c r="Q9" s="3432" t="s">
        <v>1553</v>
      </c>
      <c r="R9" s="2682" t="s">
        <v>1554</v>
      </c>
      <c r="S9" s="2683" t="s">
        <v>1555</v>
      </c>
      <c r="T9" s="71"/>
      <c r="U9" s="261"/>
    </row>
    <row r="10" spans="1:21">
      <c r="A10" s="261"/>
      <c r="B10" s="2"/>
      <c r="C10" s="3433"/>
      <c r="D10" s="472" t="s">
        <v>1556</v>
      </c>
      <c r="E10" s="472"/>
      <c r="F10" s="35"/>
      <c r="G10" s="472" t="s">
        <v>1556</v>
      </c>
      <c r="H10" s="35"/>
      <c r="I10" s="35"/>
      <c r="J10" s="35"/>
      <c r="K10" s="35"/>
      <c r="L10" s="35"/>
      <c r="M10" s="35"/>
      <c r="N10" s="3434"/>
      <c r="O10" s="3435"/>
      <c r="P10" s="35"/>
      <c r="Q10" s="35"/>
      <c r="R10" s="1546"/>
      <c r="S10" s="473"/>
      <c r="T10" s="71"/>
      <c r="U10" s="261"/>
    </row>
    <row r="11" spans="1:21">
      <c r="A11" s="261"/>
      <c r="B11" s="2"/>
      <c r="C11" s="3436"/>
      <c r="D11" s="489" t="s">
        <v>1557</v>
      </c>
      <c r="E11" s="35"/>
      <c r="F11" s="468"/>
      <c r="G11" s="469"/>
      <c r="H11" s="468"/>
      <c r="I11" s="470"/>
      <c r="J11" s="468"/>
      <c r="K11" s="468"/>
      <c r="L11" s="468"/>
      <c r="M11" s="468"/>
      <c r="N11" s="468"/>
      <c r="O11" s="1343"/>
      <c r="P11" s="468"/>
      <c r="Q11" s="468"/>
      <c r="R11" s="1547"/>
      <c r="S11" s="471"/>
      <c r="T11" s="71"/>
      <c r="U11" s="261"/>
    </row>
    <row r="12" spans="1:21">
      <c r="A12" s="261"/>
      <c r="B12" s="2"/>
      <c r="C12" s="2684">
        <v>1</v>
      </c>
      <c r="D12" s="490" t="s">
        <v>1558</v>
      </c>
      <c r="E12" s="3437">
        <f>SUM($F12:$Q12)</f>
        <v>0</v>
      </c>
      <c r="F12" s="866"/>
      <c r="G12" s="867"/>
      <c r="H12" s="866"/>
      <c r="I12" s="866"/>
      <c r="J12" s="866"/>
      <c r="K12" s="866"/>
      <c r="L12" s="866"/>
      <c r="M12" s="866"/>
      <c r="N12" s="866"/>
      <c r="O12" s="868"/>
      <c r="P12" s="866"/>
      <c r="Q12" s="868"/>
      <c r="R12" s="3438"/>
      <c r="S12" s="869"/>
      <c r="T12" s="71"/>
      <c r="U12" s="261"/>
    </row>
    <row r="13" spans="1:21">
      <c r="A13" s="261"/>
      <c r="B13" s="2"/>
      <c r="C13" s="2684">
        <v>2</v>
      </c>
      <c r="D13" s="490" t="s">
        <v>1559</v>
      </c>
      <c r="E13" s="3437">
        <f>SUM($F13:$Q13)</f>
        <v>0</v>
      </c>
      <c r="F13" s="866"/>
      <c r="G13" s="867"/>
      <c r="H13" s="866"/>
      <c r="I13" s="866"/>
      <c r="J13" s="866"/>
      <c r="K13" s="866"/>
      <c r="L13" s="866"/>
      <c r="M13" s="866"/>
      <c r="N13" s="866"/>
      <c r="O13" s="868"/>
      <c r="P13" s="866"/>
      <c r="Q13" s="868"/>
      <c r="R13" s="3438"/>
      <c r="S13" s="869"/>
      <c r="T13" s="71"/>
      <c r="U13" s="261"/>
    </row>
    <row r="14" spans="1:21">
      <c r="A14" s="261"/>
      <c r="B14" s="2"/>
      <c r="C14" s="3439">
        <v>3</v>
      </c>
      <c r="D14" s="3440" t="s">
        <v>1560</v>
      </c>
      <c r="E14" s="3437">
        <f>SUM($F14:$Q14)</f>
        <v>0</v>
      </c>
      <c r="F14" s="3441">
        <f>F12-F13</f>
        <v>0</v>
      </c>
      <c r="G14" s="3437">
        <f t="shared" ref="G14:M14" si="0">G12-G13</f>
        <v>0</v>
      </c>
      <c r="H14" s="3437">
        <f t="shared" si="0"/>
        <v>0</v>
      </c>
      <c r="I14" s="3437">
        <f t="shared" si="0"/>
        <v>0</v>
      </c>
      <c r="J14" s="3437">
        <f t="shared" si="0"/>
        <v>0</v>
      </c>
      <c r="K14" s="3437">
        <f t="shared" si="0"/>
        <v>0</v>
      </c>
      <c r="L14" s="3437">
        <f t="shared" si="0"/>
        <v>0</v>
      </c>
      <c r="M14" s="3437">
        <f t="shared" si="0"/>
        <v>0</v>
      </c>
      <c r="N14" s="2685">
        <f t="shared" ref="N14:S14" si="1">N12-N13</f>
        <v>0</v>
      </c>
      <c r="O14" s="2686">
        <f t="shared" si="1"/>
        <v>0</v>
      </c>
      <c r="P14" s="2685">
        <f>P12-P13</f>
        <v>0</v>
      </c>
      <c r="Q14" s="2686">
        <f>Q12-Q13</f>
        <v>0</v>
      </c>
      <c r="R14" s="2687">
        <f>R12-R13</f>
        <v>0</v>
      </c>
      <c r="S14" s="2688">
        <f t="shared" si="1"/>
        <v>0</v>
      </c>
      <c r="T14" s="71"/>
      <c r="U14" s="261"/>
    </row>
    <row r="15" spans="1:21">
      <c r="A15" s="261"/>
      <c r="B15" s="2"/>
      <c r="C15" s="2684">
        <v>4</v>
      </c>
      <c r="D15" s="490" t="s">
        <v>1561</v>
      </c>
      <c r="E15" s="3437">
        <f t="shared" ref="E15:E20" si="2">SUM($F15:$Q15)</f>
        <v>0</v>
      </c>
      <c r="F15" s="866"/>
      <c r="G15" s="867"/>
      <c r="H15" s="866"/>
      <c r="I15" s="866"/>
      <c r="J15" s="866"/>
      <c r="K15" s="866"/>
      <c r="L15" s="866"/>
      <c r="M15" s="866"/>
      <c r="N15" s="866"/>
      <c r="O15" s="868"/>
      <c r="P15" s="866"/>
      <c r="Q15" s="868"/>
      <c r="R15" s="3438"/>
      <c r="S15" s="869"/>
      <c r="T15" s="71"/>
      <c r="U15" s="261"/>
    </row>
    <row r="16" spans="1:21">
      <c r="A16" s="261"/>
      <c r="B16" s="2"/>
      <c r="C16" s="3439">
        <v>5</v>
      </c>
      <c r="D16" s="3440" t="s">
        <v>1562</v>
      </c>
      <c r="E16" s="3437">
        <f>SUM($F16:$Q16)</f>
        <v>0</v>
      </c>
      <c r="F16" s="3441">
        <f t="shared" ref="F16:M16" si="3">F14+F15</f>
        <v>0</v>
      </c>
      <c r="G16" s="3437">
        <f t="shared" si="3"/>
        <v>0</v>
      </c>
      <c r="H16" s="3437">
        <f t="shared" si="3"/>
        <v>0</v>
      </c>
      <c r="I16" s="3437">
        <f t="shared" si="3"/>
        <v>0</v>
      </c>
      <c r="J16" s="3437">
        <f t="shared" si="3"/>
        <v>0</v>
      </c>
      <c r="K16" s="3437">
        <f t="shared" si="3"/>
        <v>0</v>
      </c>
      <c r="L16" s="3437">
        <f t="shared" si="3"/>
        <v>0</v>
      </c>
      <c r="M16" s="3437">
        <f t="shared" si="3"/>
        <v>0</v>
      </c>
      <c r="N16" s="2685">
        <f t="shared" ref="N16:S16" si="4">N14+N15</f>
        <v>0</v>
      </c>
      <c r="O16" s="2686">
        <f t="shared" si="4"/>
        <v>0</v>
      </c>
      <c r="P16" s="2685">
        <f t="shared" si="4"/>
        <v>0</v>
      </c>
      <c r="Q16" s="2686">
        <f t="shared" si="4"/>
        <v>0</v>
      </c>
      <c r="R16" s="2687">
        <f t="shared" si="4"/>
        <v>0</v>
      </c>
      <c r="S16" s="2688">
        <f t="shared" si="4"/>
        <v>0</v>
      </c>
      <c r="T16" s="71"/>
      <c r="U16" s="261"/>
    </row>
    <row r="17" spans="1:21">
      <c r="A17" s="261"/>
      <c r="B17" s="2"/>
      <c r="C17" s="2684">
        <v>6</v>
      </c>
      <c r="D17" s="490" t="s">
        <v>1563</v>
      </c>
      <c r="E17" s="3437">
        <f t="shared" si="2"/>
        <v>0</v>
      </c>
      <c r="F17" s="866"/>
      <c r="G17" s="867"/>
      <c r="H17" s="866"/>
      <c r="I17" s="866"/>
      <c r="J17" s="866"/>
      <c r="K17" s="866"/>
      <c r="L17" s="866"/>
      <c r="M17" s="866"/>
      <c r="N17" s="866"/>
      <c r="O17" s="868"/>
      <c r="P17" s="866"/>
      <c r="Q17" s="868"/>
      <c r="R17" s="3438"/>
      <c r="S17" s="869"/>
      <c r="T17" s="71"/>
      <c r="U17" s="261"/>
    </row>
    <row r="18" spans="1:21">
      <c r="A18" s="261"/>
      <c r="B18" s="2"/>
      <c r="C18" s="3439">
        <v>7</v>
      </c>
      <c r="D18" s="3440" t="s">
        <v>1564</v>
      </c>
      <c r="E18" s="3437">
        <f t="shared" si="2"/>
        <v>0</v>
      </c>
      <c r="F18" s="3441">
        <f t="shared" ref="F18:M18" si="5">F16-F17</f>
        <v>0</v>
      </c>
      <c r="G18" s="3437">
        <f t="shared" si="5"/>
        <v>0</v>
      </c>
      <c r="H18" s="3437">
        <f t="shared" si="5"/>
        <v>0</v>
      </c>
      <c r="I18" s="3437">
        <f t="shared" si="5"/>
        <v>0</v>
      </c>
      <c r="J18" s="3437">
        <f t="shared" si="5"/>
        <v>0</v>
      </c>
      <c r="K18" s="3437">
        <f t="shared" si="5"/>
        <v>0</v>
      </c>
      <c r="L18" s="3437">
        <f t="shared" si="5"/>
        <v>0</v>
      </c>
      <c r="M18" s="3437">
        <f t="shared" si="5"/>
        <v>0</v>
      </c>
      <c r="N18" s="2685">
        <f t="shared" ref="N18:S18" si="6">N16-N17</f>
        <v>0</v>
      </c>
      <c r="O18" s="2686">
        <f t="shared" si="6"/>
        <v>0</v>
      </c>
      <c r="P18" s="2685">
        <f t="shared" si="6"/>
        <v>0</v>
      </c>
      <c r="Q18" s="2686">
        <f t="shared" si="6"/>
        <v>0</v>
      </c>
      <c r="R18" s="2687">
        <f t="shared" si="6"/>
        <v>0</v>
      </c>
      <c r="S18" s="2688">
        <f t="shared" si="6"/>
        <v>0</v>
      </c>
      <c r="T18" s="71"/>
      <c r="U18" s="261"/>
    </row>
    <row r="19" spans="1:21">
      <c r="A19" s="261"/>
      <c r="B19" s="2"/>
      <c r="C19" s="2684">
        <v>8</v>
      </c>
      <c r="D19" s="490" t="s">
        <v>1565</v>
      </c>
      <c r="E19" s="3437">
        <f t="shared" si="2"/>
        <v>0</v>
      </c>
      <c r="F19" s="866"/>
      <c r="G19" s="867"/>
      <c r="H19" s="866"/>
      <c r="I19" s="866"/>
      <c r="J19" s="866"/>
      <c r="K19" s="866"/>
      <c r="L19" s="866"/>
      <c r="M19" s="866"/>
      <c r="N19" s="866"/>
      <c r="O19" s="868"/>
      <c r="P19" s="866"/>
      <c r="Q19" s="868"/>
      <c r="R19" s="3438"/>
      <c r="S19" s="869"/>
      <c r="T19" s="71"/>
      <c r="U19" s="261"/>
    </row>
    <row r="20" spans="1:21">
      <c r="A20" s="261"/>
      <c r="B20" s="2"/>
      <c r="C20" s="2684">
        <v>9</v>
      </c>
      <c r="D20" s="490" t="s">
        <v>1566</v>
      </c>
      <c r="E20" s="3437">
        <f t="shared" si="2"/>
        <v>0</v>
      </c>
      <c r="F20" s="866"/>
      <c r="G20" s="867"/>
      <c r="H20" s="866"/>
      <c r="I20" s="866"/>
      <c r="J20" s="866"/>
      <c r="K20" s="866"/>
      <c r="L20" s="866"/>
      <c r="M20" s="866"/>
      <c r="N20" s="866"/>
      <c r="O20" s="868"/>
      <c r="P20" s="866"/>
      <c r="Q20" s="868"/>
      <c r="R20" s="3438"/>
      <c r="S20" s="869"/>
      <c r="T20" s="71"/>
      <c r="U20" s="261"/>
    </row>
    <row r="21" spans="1:21">
      <c r="A21" s="261"/>
      <c r="B21" s="2"/>
      <c r="C21" s="3439">
        <v>10</v>
      </c>
      <c r="D21" s="3440" t="s">
        <v>1567</v>
      </c>
      <c r="E21" s="3437">
        <f>SUM($F21:$Q21)</f>
        <v>0</v>
      </c>
      <c r="F21" s="3441">
        <f>F18+F19-F20</f>
        <v>0</v>
      </c>
      <c r="G21" s="3437">
        <f t="shared" ref="G21:M21" si="7">G18+G19-G20</f>
        <v>0</v>
      </c>
      <c r="H21" s="3437">
        <f t="shared" si="7"/>
        <v>0</v>
      </c>
      <c r="I21" s="3437">
        <f t="shared" si="7"/>
        <v>0</v>
      </c>
      <c r="J21" s="3437">
        <f t="shared" si="7"/>
        <v>0</v>
      </c>
      <c r="K21" s="3437">
        <f t="shared" si="7"/>
        <v>0</v>
      </c>
      <c r="L21" s="3437">
        <f t="shared" si="7"/>
        <v>0</v>
      </c>
      <c r="M21" s="3437">
        <f t="shared" si="7"/>
        <v>0</v>
      </c>
      <c r="N21" s="2685">
        <f t="shared" ref="N21:S21" si="8">N18+N19-N20</f>
        <v>0</v>
      </c>
      <c r="O21" s="2686">
        <f t="shared" si="8"/>
        <v>0</v>
      </c>
      <c r="P21" s="2685">
        <f t="shared" si="8"/>
        <v>0</v>
      </c>
      <c r="Q21" s="2686">
        <f t="shared" si="8"/>
        <v>0</v>
      </c>
      <c r="R21" s="2687">
        <f t="shared" si="8"/>
        <v>0</v>
      </c>
      <c r="S21" s="2688">
        <f t="shared" si="8"/>
        <v>0</v>
      </c>
      <c r="T21" s="71"/>
      <c r="U21" s="261"/>
    </row>
    <row r="22" spans="1:21">
      <c r="A22" s="261"/>
      <c r="B22" s="2"/>
      <c r="C22" s="3436"/>
      <c r="D22" s="489" t="s">
        <v>1568</v>
      </c>
      <c r="E22" s="870"/>
      <c r="F22" s="871"/>
      <c r="G22" s="871"/>
      <c r="H22" s="871"/>
      <c r="I22" s="871"/>
      <c r="J22" s="871"/>
      <c r="K22" s="871"/>
      <c r="L22" s="871"/>
      <c r="M22" s="871"/>
      <c r="N22" s="872"/>
      <c r="O22" s="873"/>
      <c r="P22" s="872"/>
      <c r="Q22" s="873"/>
      <c r="R22" s="1548"/>
      <c r="S22" s="874"/>
      <c r="T22" s="71"/>
      <c r="U22" s="261"/>
    </row>
    <row r="23" spans="1:21">
      <c r="A23" s="261"/>
      <c r="B23" s="2"/>
      <c r="C23" s="2684">
        <v>11</v>
      </c>
      <c r="D23" s="490" t="s">
        <v>1569</v>
      </c>
      <c r="E23" s="3437">
        <f>SUM($F23:$Q23)</f>
        <v>0</v>
      </c>
      <c r="F23" s="866"/>
      <c r="G23" s="867"/>
      <c r="H23" s="866"/>
      <c r="I23" s="866"/>
      <c r="J23" s="866"/>
      <c r="K23" s="866"/>
      <c r="L23" s="866"/>
      <c r="M23" s="866"/>
      <c r="N23" s="866"/>
      <c r="O23" s="868"/>
      <c r="P23" s="866"/>
      <c r="Q23" s="868"/>
      <c r="R23" s="3438"/>
      <c r="S23" s="869"/>
      <c r="T23" s="71"/>
      <c r="U23" s="261"/>
    </row>
    <row r="24" spans="1:21">
      <c r="A24" s="261"/>
      <c r="B24" s="2"/>
      <c r="C24" s="2684">
        <v>12</v>
      </c>
      <c r="D24" s="490" t="s">
        <v>1570</v>
      </c>
      <c r="E24" s="3437">
        <f>SUM($F24:$Q24)</f>
        <v>0</v>
      </c>
      <c r="F24" s="866"/>
      <c r="G24" s="867"/>
      <c r="H24" s="866"/>
      <c r="I24" s="866"/>
      <c r="J24" s="866"/>
      <c r="K24" s="866"/>
      <c r="L24" s="866"/>
      <c r="M24" s="866"/>
      <c r="N24" s="866"/>
      <c r="O24" s="868"/>
      <c r="P24" s="866"/>
      <c r="Q24" s="868"/>
      <c r="R24" s="3438"/>
      <c r="S24" s="869"/>
      <c r="T24" s="71"/>
      <c r="U24" s="261"/>
    </row>
    <row r="25" spans="1:21">
      <c r="A25" s="261"/>
      <c r="B25" s="2"/>
      <c r="C25" s="2684">
        <v>13</v>
      </c>
      <c r="D25" s="490" t="s">
        <v>1571</v>
      </c>
      <c r="E25" s="3437">
        <f>SUM($F25:$Q25)</f>
        <v>0</v>
      </c>
      <c r="F25" s="866"/>
      <c r="G25" s="867"/>
      <c r="H25" s="866"/>
      <c r="I25" s="866"/>
      <c r="J25" s="866"/>
      <c r="K25" s="866"/>
      <c r="L25" s="866"/>
      <c r="M25" s="866"/>
      <c r="N25" s="866"/>
      <c r="O25" s="868"/>
      <c r="P25" s="866"/>
      <c r="Q25" s="868"/>
      <c r="R25" s="3438"/>
      <c r="S25" s="869"/>
      <c r="T25" s="71"/>
      <c r="U25" s="261"/>
    </row>
    <row r="26" spans="1:21">
      <c r="A26" s="261"/>
      <c r="B26" s="2"/>
      <c r="C26" s="3439">
        <v>14</v>
      </c>
      <c r="D26" s="3440" t="s">
        <v>1572</v>
      </c>
      <c r="E26" s="3437">
        <f>SUM($F26:$Q26)</f>
        <v>0</v>
      </c>
      <c r="F26" s="3441">
        <f>F23+F24-F25</f>
        <v>0</v>
      </c>
      <c r="G26" s="3437">
        <f t="shared" ref="G26:M26" si="9">G23+G24-G25</f>
        <v>0</v>
      </c>
      <c r="H26" s="3437">
        <f>H23+H24-H25</f>
        <v>0</v>
      </c>
      <c r="I26" s="3437">
        <f t="shared" si="9"/>
        <v>0</v>
      </c>
      <c r="J26" s="3437">
        <f t="shared" si="9"/>
        <v>0</v>
      </c>
      <c r="K26" s="3437">
        <f t="shared" si="9"/>
        <v>0</v>
      </c>
      <c r="L26" s="3437">
        <f t="shared" si="9"/>
        <v>0</v>
      </c>
      <c r="M26" s="3437">
        <f t="shared" si="9"/>
        <v>0</v>
      </c>
      <c r="N26" s="2685">
        <f t="shared" ref="N26:S26" si="10">N23+N24-N25</f>
        <v>0</v>
      </c>
      <c r="O26" s="2686">
        <f t="shared" si="10"/>
        <v>0</v>
      </c>
      <c r="P26" s="2685">
        <f t="shared" si="10"/>
        <v>0</v>
      </c>
      <c r="Q26" s="2686">
        <f t="shared" si="10"/>
        <v>0</v>
      </c>
      <c r="R26" s="2687">
        <f t="shared" si="10"/>
        <v>0</v>
      </c>
      <c r="S26" s="2688">
        <f t="shared" si="10"/>
        <v>0</v>
      </c>
      <c r="T26" s="71"/>
      <c r="U26" s="261"/>
    </row>
    <row r="27" spans="1:21">
      <c r="A27" s="261"/>
      <c r="B27" s="2"/>
      <c r="C27" s="3436"/>
      <c r="D27" s="489" t="s">
        <v>1573</v>
      </c>
      <c r="E27" s="870"/>
      <c r="F27" s="871"/>
      <c r="G27" s="871"/>
      <c r="H27" s="871"/>
      <c r="I27" s="871"/>
      <c r="J27" s="871"/>
      <c r="K27" s="871"/>
      <c r="L27" s="871"/>
      <c r="M27" s="871"/>
      <c r="N27" s="872"/>
      <c r="O27" s="873"/>
      <c r="P27" s="872"/>
      <c r="Q27" s="873"/>
      <c r="R27" s="1548"/>
      <c r="S27" s="874"/>
      <c r="T27" s="71"/>
      <c r="U27" s="261"/>
    </row>
    <row r="28" spans="1:21">
      <c r="A28" s="261"/>
      <c r="B28" s="2"/>
      <c r="C28" s="2684">
        <v>15</v>
      </c>
      <c r="D28" s="490" t="s">
        <v>1558</v>
      </c>
      <c r="E28" s="3437">
        <f t="shared" ref="E28:E36" si="11">SUM($F28:$Q28)</f>
        <v>0</v>
      </c>
      <c r="F28" s="866"/>
      <c r="G28" s="867"/>
      <c r="H28" s="866"/>
      <c r="I28" s="866"/>
      <c r="J28" s="866"/>
      <c r="K28" s="866"/>
      <c r="L28" s="866"/>
      <c r="M28" s="866"/>
      <c r="N28" s="866"/>
      <c r="O28" s="868"/>
      <c r="P28" s="866"/>
      <c r="Q28" s="868"/>
      <c r="R28" s="3438"/>
      <c r="S28" s="869"/>
      <c r="T28" s="71"/>
      <c r="U28" s="261"/>
    </row>
    <row r="29" spans="1:21">
      <c r="A29" s="261"/>
      <c r="B29" s="2"/>
      <c r="C29" s="2684">
        <v>16</v>
      </c>
      <c r="D29" s="490" t="s">
        <v>1559</v>
      </c>
      <c r="E29" s="3437">
        <f t="shared" si="11"/>
        <v>0</v>
      </c>
      <c r="F29" s="866"/>
      <c r="G29" s="867"/>
      <c r="H29" s="866"/>
      <c r="I29" s="866"/>
      <c r="J29" s="866"/>
      <c r="K29" s="866"/>
      <c r="L29" s="866"/>
      <c r="M29" s="866"/>
      <c r="N29" s="866"/>
      <c r="O29" s="868"/>
      <c r="P29" s="866"/>
      <c r="Q29" s="868"/>
      <c r="R29" s="3438"/>
      <c r="S29" s="869"/>
      <c r="T29" s="71"/>
      <c r="U29" s="261"/>
    </row>
    <row r="30" spans="1:21">
      <c r="A30" s="261"/>
      <c r="B30" s="2"/>
      <c r="C30" s="3439">
        <v>17</v>
      </c>
      <c r="D30" s="3440" t="s">
        <v>1574</v>
      </c>
      <c r="E30" s="3437">
        <f>SUM($F30:$Q30)</f>
        <v>0</v>
      </c>
      <c r="F30" s="3441">
        <f t="shared" ref="F30:M30" si="12">F28-F29</f>
        <v>0</v>
      </c>
      <c r="G30" s="3437">
        <f t="shared" si="12"/>
        <v>0</v>
      </c>
      <c r="H30" s="3437">
        <f t="shared" si="12"/>
        <v>0</v>
      </c>
      <c r="I30" s="3437">
        <f t="shared" si="12"/>
        <v>0</v>
      </c>
      <c r="J30" s="3437">
        <f t="shared" si="12"/>
        <v>0</v>
      </c>
      <c r="K30" s="3437">
        <f t="shared" si="12"/>
        <v>0</v>
      </c>
      <c r="L30" s="3437">
        <f t="shared" si="12"/>
        <v>0</v>
      </c>
      <c r="M30" s="3437">
        <f t="shared" si="12"/>
        <v>0</v>
      </c>
      <c r="N30" s="2685">
        <f t="shared" ref="N30:S30" si="13">N28-N29</f>
        <v>0</v>
      </c>
      <c r="O30" s="2686">
        <f t="shared" si="13"/>
        <v>0</v>
      </c>
      <c r="P30" s="2685">
        <f t="shared" si="13"/>
        <v>0</v>
      </c>
      <c r="Q30" s="2686">
        <f t="shared" si="13"/>
        <v>0</v>
      </c>
      <c r="R30" s="2687">
        <f t="shared" si="13"/>
        <v>0</v>
      </c>
      <c r="S30" s="2688">
        <f t="shared" si="13"/>
        <v>0</v>
      </c>
      <c r="T30" s="71"/>
      <c r="U30" s="261"/>
    </row>
    <row r="31" spans="1:21">
      <c r="A31" s="261"/>
      <c r="B31" s="2"/>
      <c r="C31" s="2684">
        <v>18</v>
      </c>
      <c r="D31" s="490" t="s">
        <v>1561</v>
      </c>
      <c r="E31" s="3437">
        <f t="shared" si="11"/>
        <v>0</v>
      </c>
      <c r="F31" s="866"/>
      <c r="G31" s="867"/>
      <c r="H31" s="866"/>
      <c r="I31" s="866"/>
      <c r="J31" s="866"/>
      <c r="K31" s="866"/>
      <c r="L31" s="866"/>
      <c r="M31" s="866"/>
      <c r="N31" s="866"/>
      <c r="O31" s="868"/>
      <c r="P31" s="866"/>
      <c r="Q31" s="868"/>
      <c r="R31" s="3438"/>
      <c r="S31" s="869"/>
      <c r="T31" s="71"/>
      <c r="U31" s="261"/>
    </row>
    <row r="32" spans="1:21">
      <c r="A32" s="261"/>
      <c r="B32" s="2"/>
      <c r="C32" s="3439">
        <v>19</v>
      </c>
      <c r="D32" s="3440" t="s">
        <v>1575</v>
      </c>
      <c r="E32" s="3437">
        <f t="shared" si="11"/>
        <v>0</v>
      </c>
      <c r="F32" s="3441">
        <f t="shared" ref="F32:M32" si="14">F31+F30</f>
        <v>0</v>
      </c>
      <c r="G32" s="3437">
        <f t="shared" si="14"/>
        <v>0</v>
      </c>
      <c r="H32" s="3437">
        <f t="shared" si="14"/>
        <v>0</v>
      </c>
      <c r="I32" s="3437">
        <f t="shared" si="14"/>
        <v>0</v>
      </c>
      <c r="J32" s="3437">
        <f t="shared" si="14"/>
        <v>0</v>
      </c>
      <c r="K32" s="3437">
        <f t="shared" si="14"/>
        <v>0</v>
      </c>
      <c r="L32" s="3437">
        <f t="shared" si="14"/>
        <v>0</v>
      </c>
      <c r="M32" s="3437">
        <f t="shared" si="14"/>
        <v>0</v>
      </c>
      <c r="N32" s="2685">
        <f t="shared" ref="N32:S32" si="15">N31+N30</f>
        <v>0</v>
      </c>
      <c r="O32" s="2686">
        <f t="shared" si="15"/>
        <v>0</v>
      </c>
      <c r="P32" s="2685">
        <f t="shared" si="15"/>
        <v>0</v>
      </c>
      <c r="Q32" s="2686">
        <f t="shared" si="15"/>
        <v>0</v>
      </c>
      <c r="R32" s="2687">
        <f t="shared" si="15"/>
        <v>0</v>
      </c>
      <c r="S32" s="2688">
        <f t="shared" si="15"/>
        <v>0</v>
      </c>
      <c r="T32" s="71"/>
      <c r="U32" s="261"/>
    </row>
    <row r="33" spans="1:21">
      <c r="A33" s="261"/>
      <c r="B33" s="2"/>
      <c r="C33" s="2684">
        <v>20</v>
      </c>
      <c r="D33" s="490" t="s">
        <v>1576</v>
      </c>
      <c r="E33" s="3437">
        <f t="shared" si="11"/>
        <v>0</v>
      </c>
      <c r="F33" s="866"/>
      <c r="G33" s="867"/>
      <c r="H33" s="866"/>
      <c r="I33" s="866"/>
      <c r="J33" s="866"/>
      <c r="K33" s="866"/>
      <c r="L33" s="866"/>
      <c r="M33" s="866"/>
      <c r="N33" s="866"/>
      <c r="O33" s="868"/>
      <c r="P33" s="866"/>
      <c r="Q33" s="868"/>
      <c r="R33" s="3438"/>
      <c r="S33" s="869"/>
      <c r="T33" s="71"/>
      <c r="U33" s="261"/>
    </row>
    <row r="34" spans="1:21">
      <c r="A34" s="261"/>
      <c r="B34" s="2"/>
      <c r="C34" s="3439">
        <v>21</v>
      </c>
      <c r="D34" s="3440" t="s">
        <v>1577</v>
      </c>
      <c r="E34" s="3437">
        <f t="shared" si="11"/>
        <v>0</v>
      </c>
      <c r="F34" s="3441">
        <f t="shared" ref="F34:M34" si="16">F32-F33</f>
        <v>0</v>
      </c>
      <c r="G34" s="3437">
        <f t="shared" si="16"/>
        <v>0</v>
      </c>
      <c r="H34" s="3437">
        <f t="shared" si="16"/>
        <v>0</v>
      </c>
      <c r="I34" s="3437">
        <f t="shared" si="16"/>
        <v>0</v>
      </c>
      <c r="J34" s="3437">
        <f t="shared" si="16"/>
        <v>0</v>
      </c>
      <c r="K34" s="3437">
        <f t="shared" si="16"/>
        <v>0</v>
      </c>
      <c r="L34" s="3437">
        <f t="shared" si="16"/>
        <v>0</v>
      </c>
      <c r="M34" s="3437">
        <f t="shared" si="16"/>
        <v>0</v>
      </c>
      <c r="N34" s="2685">
        <f t="shared" ref="N34:S34" si="17">N32-N33</f>
        <v>0</v>
      </c>
      <c r="O34" s="2686">
        <f t="shared" si="17"/>
        <v>0</v>
      </c>
      <c r="P34" s="2685">
        <f t="shared" si="17"/>
        <v>0</v>
      </c>
      <c r="Q34" s="2686">
        <f t="shared" si="17"/>
        <v>0</v>
      </c>
      <c r="R34" s="2687">
        <f t="shared" si="17"/>
        <v>0</v>
      </c>
      <c r="S34" s="2688">
        <f t="shared" si="17"/>
        <v>0</v>
      </c>
      <c r="T34" s="71"/>
      <c r="U34" s="261"/>
    </row>
    <row r="35" spans="1:21">
      <c r="A35" s="261"/>
      <c r="B35" s="2"/>
      <c r="C35" s="2684">
        <v>22</v>
      </c>
      <c r="D35" s="490" t="s">
        <v>1578</v>
      </c>
      <c r="E35" s="3437">
        <f t="shared" si="11"/>
        <v>0</v>
      </c>
      <c r="F35" s="866"/>
      <c r="G35" s="867"/>
      <c r="H35" s="866"/>
      <c r="I35" s="866"/>
      <c r="J35" s="866"/>
      <c r="K35" s="866"/>
      <c r="L35" s="866"/>
      <c r="M35" s="866"/>
      <c r="N35" s="866"/>
      <c r="O35" s="868"/>
      <c r="P35" s="866"/>
      <c r="Q35" s="868"/>
      <c r="R35" s="3438"/>
      <c r="S35" s="869"/>
      <c r="T35" s="71"/>
      <c r="U35" s="261"/>
    </row>
    <row r="36" spans="1:21">
      <c r="A36" s="261"/>
      <c r="B36" s="2"/>
      <c r="C36" s="2684">
        <v>23</v>
      </c>
      <c r="D36" s="490" t="s">
        <v>1579</v>
      </c>
      <c r="E36" s="3437">
        <f t="shared" si="11"/>
        <v>0</v>
      </c>
      <c r="F36" s="866"/>
      <c r="G36" s="867"/>
      <c r="H36" s="866"/>
      <c r="I36" s="866"/>
      <c r="J36" s="866"/>
      <c r="K36" s="866"/>
      <c r="L36" s="866"/>
      <c r="M36" s="866"/>
      <c r="N36" s="866"/>
      <c r="O36" s="868"/>
      <c r="P36" s="866"/>
      <c r="Q36" s="868"/>
      <c r="R36" s="3438"/>
      <c r="S36" s="869"/>
      <c r="T36" s="71"/>
      <c r="U36" s="261"/>
    </row>
    <row r="37" spans="1:21">
      <c r="A37" s="261"/>
      <c r="B37" s="2"/>
      <c r="C37" s="3439">
        <v>24</v>
      </c>
      <c r="D37" s="3440" t="s">
        <v>1580</v>
      </c>
      <c r="E37" s="3437">
        <f>SUM($F37:$Q37)</f>
        <v>0</v>
      </c>
      <c r="F37" s="3441">
        <f t="shared" ref="F37:M37" si="18">F34+F35-F36</f>
        <v>0</v>
      </c>
      <c r="G37" s="3437">
        <f t="shared" si="18"/>
        <v>0</v>
      </c>
      <c r="H37" s="3437">
        <f t="shared" si="18"/>
        <v>0</v>
      </c>
      <c r="I37" s="3437">
        <f t="shared" si="18"/>
        <v>0</v>
      </c>
      <c r="J37" s="3437">
        <f t="shared" si="18"/>
        <v>0</v>
      </c>
      <c r="K37" s="3437">
        <f t="shared" si="18"/>
        <v>0</v>
      </c>
      <c r="L37" s="3437">
        <f t="shared" si="18"/>
        <v>0</v>
      </c>
      <c r="M37" s="3437">
        <f t="shared" si="18"/>
        <v>0</v>
      </c>
      <c r="N37" s="2685">
        <f t="shared" ref="N37:S37" si="19">N34+N35-N36</f>
        <v>0</v>
      </c>
      <c r="O37" s="2686">
        <f t="shared" si="19"/>
        <v>0</v>
      </c>
      <c r="P37" s="2685">
        <f t="shared" si="19"/>
        <v>0</v>
      </c>
      <c r="Q37" s="2686">
        <f t="shared" si="19"/>
        <v>0</v>
      </c>
      <c r="R37" s="2687">
        <f t="shared" si="19"/>
        <v>0</v>
      </c>
      <c r="S37" s="2688">
        <f t="shared" si="19"/>
        <v>0</v>
      </c>
      <c r="T37" s="71"/>
      <c r="U37" s="261"/>
    </row>
    <row r="38" spans="1:21">
      <c r="A38" s="261"/>
      <c r="B38" s="2"/>
      <c r="C38" s="3436"/>
      <c r="D38" s="489" t="s">
        <v>1005</v>
      </c>
      <c r="E38" s="870"/>
      <c r="F38" s="871"/>
      <c r="G38" s="871"/>
      <c r="H38" s="871"/>
      <c r="I38" s="871"/>
      <c r="J38" s="871"/>
      <c r="K38" s="871"/>
      <c r="L38" s="871"/>
      <c r="M38" s="871"/>
      <c r="N38" s="872"/>
      <c r="O38" s="873"/>
      <c r="P38" s="872"/>
      <c r="Q38" s="873"/>
      <c r="R38" s="1548"/>
      <c r="S38" s="874"/>
      <c r="T38" s="71"/>
      <c r="U38" s="261"/>
    </row>
    <row r="39" spans="1:21">
      <c r="A39" s="261"/>
      <c r="B39" s="2"/>
      <c r="C39" s="3439">
        <v>25</v>
      </c>
      <c r="D39" s="3442" t="s">
        <v>1581</v>
      </c>
      <c r="E39" s="3437">
        <f>SUM($F39:$Q39)</f>
        <v>0</v>
      </c>
      <c r="F39" s="3441">
        <f t="shared" ref="F39:M39" si="20">F34+F23+F18</f>
        <v>0</v>
      </c>
      <c r="G39" s="3437">
        <f t="shared" si="20"/>
        <v>0</v>
      </c>
      <c r="H39" s="3437">
        <f t="shared" si="20"/>
        <v>0</v>
      </c>
      <c r="I39" s="3437">
        <f t="shared" si="20"/>
        <v>0</v>
      </c>
      <c r="J39" s="3437">
        <f t="shared" si="20"/>
        <v>0</v>
      </c>
      <c r="K39" s="3437">
        <f t="shared" si="20"/>
        <v>0</v>
      </c>
      <c r="L39" s="3437">
        <f t="shared" si="20"/>
        <v>0</v>
      </c>
      <c r="M39" s="3437">
        <f t="shared" si="20"/>
        <v>0</v>
      </c>
      <c r="N39" s="2685">
        <f t="shared" ref="N39:S39" si="21">N34+N23+N18</f>
        <v>0</v>
      </c>
      <c r="O39" s="2686">
        <f t="shared" si="21"/>
        <v>0</v>
      </c>
      <c r="P39" s="2685">
        <f t="shared" si="21"/>
        <v>0</v>
      </c>
      <c r="Q39" s="2686">
        <f t="shared" si="21"/>
        <v>0</v>
      </c>
      <c r="R39" s="2687">
        <f t="shared" si="21"/>
        <v>0</v>
      </c>
      <c r="S39" s="2688">
        <f t="shared" si="21"/>
        <v>0</v>
      </c>
      <c r="T39" s="71"/>
      <c r="U39" s="261"/>
    </row>
    <row r="40" spans="1:21">
      <c r="A40" s="261"/>
      <c r="B40" s="2"/>
      <c r="C40" s="3439">
        <v>26</v>
      </c>
      <c r="D40" s="3440" t="s">
        <v>1582</v>
      </c>
      <c r="E40" s="3437">
        <f>SUM($F40:$Q40)</f>
        <v>0</v>
      </c>
      <c r="F40" s="3441">
        <f t="shared" ref="F40:M40" si="22">F19+F24+F35</f>
        <v>0</v>
      </c>
      <c r="G40" s="3437">
        <f t="shared" si="22"/>
        <v>0</v>
      </c>
      <c r="H40" s="3437">
        <f t="shared" si="22"/>
        <v>0</v>
      </c>
      <c r="I40" s="3437">
        <f t="shared" si="22"/>
        <v>0</v>
      </c>
      <c r="J40" s="3437">
        <f t="shared" si="22"/>
        <v>0</v>
      </c>
      <c r="K40" s="3437">
        <f t="shared" si="22"/>
        <v>0</v>
      </c>
      <c r="L40" s="3437">
        <f t="shared" si="22"/>
        <v>0</v>
      </c>
      <c r="M40" s="3437">
        <f t="shared" si="22"/>
        <v>0</v>
      </c>
      <c r="N40" s="2685">
        <f t="shared" ref="N40:S40" si="23">N19+N24+N35</f>
        <v>0</v>
      </c>
      <c r="O40" s="2686">
        <f t="shared" si="23"/>
        <v>0</v>
      </c>
      <c r="P40" s="2685">
        <f t="shared" si="23"/>
        <v>0</v>
      </c>
      <c r="Q40" s="2686">
        <f t="shared" si="23"/>
        <v>0</v>
      </c>
      <c r="R40" s="2687">
        <f t="shared" si="23"/>
        <v>0</v>
      </c>
      <c r="S40" s="2688">
        <f t="shared" si="23"/>
        <v>0</v>
      </c>
      <c r="T40" s="71"/>
      <c r="U40" s="261"/>
    </row>
    <row r="41" spans="1:21">
      <c r="A41" s="261"/>
      <c r="B41" s="2"/>
      <c r="C41" s="3439">
        <v>27</v>
      </c>
      <c r="D41" s="3440" t="s">
        <v>1583</v>
      </c>
      <c r="E41" s="3437">
        <f>SUM($F41:$Q41)</f>
        <v>0</v>
      </c>
      <c r="F41" s="3441">
        <f t="shared" ref="F41:M42" si="24">F36+F25+F20</f>
        <v>0</v>
      </c>
      <c r="G41" s="3437">
        <f t="shared" si="24"/>
        <v>0</v>
      </c>
      <c r="H41" s="3437">
        <f t="shared" si="24"/>
        <v>0</v>
      </c>
      <c r="I41" s="3437">
        <f t="shared" si="24"/>
        <v>0</v>
      </c>
      <c r="J41" s="3437">
        <f t="shared" si="24"/>
        <v>0</v>
      </c>
      <c r="K41" s="3437">
        <f t="shared" si="24"/>
        <v>0</v>
      </c>
      <c r="L41" s="3437">
        <f t="shared" si="24"/>
        <v>0</v>
      </c>
      <c r="M41" s="3437">
        <f t="shared" si="24"/>
        <v>0</v>
      </c>
      <c r="N41" s="2685">
        <f t="shared" ref="N41:S42" si="25">N36+N25+N20</f>
        <v>0</v>
      </c>
      <c r="O41" s="2686">
        <f t="shared" si="25"/>
        <v>0</v>
      </c>
      <c r="P41" s="2685">
        <f t="shared" si="25"/>
        <v>0</v>
      </c>
      <c r="Q41" s="2686">
        <f t="shared" si="25"/>
        <v>0</v>
      </c>
      <c r="R41" s="2687">
        <f t="shared" si="25"/>
        <v>0</v>
      </c>
      <c r="S41" s="2688">
        <f t="shared" si="25"/>
        <v>0</v>
      </c>
      <c r="T41" s="71"/>
      <c r="U41" s="261"/>
    </row>
    <row r="42" spans="1:21">
      <c r="A42" s="261"/>
      <c r="B42" s="2"/>
      <c r="C42" s="3439">
        <v>28</v>
      </c>
      <c r="D42" s="3440" t="s">
        <v>1584</v>
      </c>
      <c r="E42" s="3437">
        <f>SUM($F42:$Q42)</f>
        <v>0</v>
      </c>
      <c r="F42" s="3441">
        <f t="shared" si="24"/>
        <v>0</v>
      </c>
      <c r="G42" s="3437">
        <f t="shared" si="24"/>
        <v>0</v>
      </c>
      <c r="H42" s="3437">
        <f t="shared" si="24"/>
        <v>0</v>
      </c>
      <c r="I42" s="3437">
        <f t="shared" si="24"/>
        <v>0</v>
      </c>
      <c r="J42" s="3437">
        <f t="shared" si="24"/>
        <v>0</v>
      </c>
      <c r="K42" s="3437">
        <f t="shared" si="24"/>
        <v>0</v>
      </c>
      <c r="L42" s="3437">
        <f t="shared" si="24"/>
        <v>0</v>
      </c>
      <c r="M42" s="3437">
        <f t="shared" si="24"/>
        <v>0</v>
      </c>
      <c r="N42" s="2689">
        <f t="shared" si="25"/>
        <v>0</v>
      </c>
      <c r="O42" s="875">
        <f t="shared" si="25"/>
        <v>0</v>
      </c>
      <c r="P42" s="2689">
        <f t="shared" si="25"/>
        <v>0</v>
      </c>
      <c r="Q42" s="875">
        <f t="shared" si="25"/>
        <v>0</v>
      </c>
      <c r="R42" s="2687">
        <f t="shared" si="25"/>
        <v>0</v>
      </c>
      <c r="S42" s="2688">
        <f t="shared" si="25"/>
        <v>0</v>
      </c>
      <c r="T42" s="71"/>
      <c r="U42" s="261"/>
    </row>
    <row r="43" spans="1:21" ht="15" thickBot="1">
      <c r="A43" s="261"/>
      <c r="B43" s="2"/>
      <c r="C43" s="2690"/>
      <c r="D43" s="491"/>
      <c r="E43" s="3443"/>
      <c r="F43" s="3444"/>
      <c r="G43" s="3444"/>
      <c r="H43" s="3444"/>
      <c r="I43" s="3444"/>
      <c r="J43" s="3444"/>
      <c r="K43" s="3443"/>
      <c r="L43" s="3444"/>
      <c r="M43" s="3444"/>
      <c r="N43" s="3445"/>
      <c r="O43" s="3446"/>
      <c r="P43" s="3445"/>
      <c r="Q43" s="3446"/>
      <c r="R43" s="3447"/>
      <c r="S43" s="3448"/>
      <c r="T43" s="71"/>
      <c r="U43" s="261"/>
    </row>
    <row r="44" spans="1:21">
      <c r="A44" s="261"/>
      <c r="B44" s="2"/>
      <c r="C44" s="3433"/>
      <c r="D44" s="472" t="s">
        <v>1585</v>
      </c>
      <c r="E44" s="876"/>
      <c r="F44" s="876"/>
      <c r="G44" s="877" t="s">
        <v>1585</v>
      </c>
      <c r="H44" s="876"/>
      <c r="I44" s="876"/>
      <c r="J44" s="876"/>
      <c r="K44" s="876"/>
      <c r="L44" s="876"/>
      <c r="M44" s="876"/>
      <c r="N44" s="3449"/>
      <c r="O44" s="2691"/>
      <c r="P44" s="3449"/>
      <c r="Q44" s="2691"/>
      <c r="R44" s="1549"/>
      <c r="S44" s="878"/>
      <c r="T44" s="71"/>
      <c r="U44" s="261"/>
    </row>
    <row r="45" spans="1:21">
      <c r="A45" s="261"/>
      <c r="B45" s="2"/>
      <c r="C45" s="2684">
        <v>29</v>
      </c>
      <c r="D45" s="490" t="s">
        <v>1586</v>
      </c>
      <c r="E45" s="3437">
        <f t="shared" ref="E45:E50" si="26">SUM($F45:$Q45)</f>
        <v>0</v>
      </c>
      <c r="F45" s="866"/>
      <c r="G45" s="867"/>
      <c r="H45" s="866"/>
      <c r="I45" s="866"/>
      <c r="J45" s="866"/>
      <c r="K45" s="866"/>
      <c r="L45" s="866"/>
      <c r="M45" s="866"/>
      <c r="N45" s="866"/>
      <c r="O45" s="868"/>
      <c r="P45" s="866"/>
      <c r="Q45" s="868"/>
      <c r="R45" s="3438"/>
      <c r="S45" s="869"/>
      <c r="T45" s="71"/>
      <c r="U45" s="261"/>
    </row>
    <row r="46" spans="1:21">
      <c r="A46" s="261"/>
      <c r="B46" s="2"/>
      <c r="C46" s="2684">
        <v>30</v>
      </c>
      <c r="D46" s="490" t="s">
        <v>1587</v>
      </c>
      <c r="E46" s="3437">
        <f t="shared" si="26"/>
        <v>0</v>
      </c>
      <c r="F46" s="866"/>
      <c r="G46" s="867"/>
      <c r="H46" s="866"/>
      <c r="I46" s="866"/>
      <c r="J46" s="866"/>
      <c r="K46" s="866"/>
      <c r="L46" s="866"/>
      <c r="M46" s="866"/>
      <c r="N46" s="866"/>
      <c r="O46" s="868"/>
      <c r="P46" s="866"/>
      <c r="Q46" s="868"/>
      <c r="R46" s="3438"/>
      <c r="S46" s="869"/>
      <c r="T46" s="71"/>
      <c r="U46" s="261"/>
    </row>
    <row r="47" spans="1:21">
      <c r="A47" s="261"/>
      <c r="B47" s="2"/>
      <c r="C47" s="2684">
        <v>31</v>
      </c>
      <c r="D47" s="490" t="s">
        <v>1588</v>
      </c>
      <c r="E47" s="3437">
        <f t="shared" si="26"/>
        <v>0</v>
      </c>
      <c r="F47" s="866"/>
      <c r="G47" s="867"/>
      <c r="H47" s="866"/>
      <c r="I47" s="866"/>
      <c r="J47" s="866"/>
      <c r="K47" s="866"/>
      <c r="L47" s="866"/>
      <c r="M47" s="866"/>
      <c r="N47" s="866"/>
      <c r="O47" s="868"/>
      <c r="P47" s="866"/>
      <c r="Q47" s="868"/>
      <c r="R47" s="3438"/>
      <c r="S47" s="869"/>
      <c r="T47" s="71"/>
      <c r="U47" s="261"/>
    </row>
    <row r="48" spans="1:21">
      <c r="A48" s="261"/>
      <c r="B48" s="2"/>
      <c r="C48" s="2684">
        <v>32</v>
      </c>
      <c r="D48" s="490" t="s">
        <v>1589</v>
      </c>
      <c r="E48" s="3437">
        <f t="shared" si="26"/>
        <v>0</v>
      </c>
      <c r="F48" s="866"/>
      <c r="G48" s="867"/>
      <c r="H48" s="866"/>
      <c r="I48" s="866"/>
      <c r="J48" s="866"/>
      <c r="K48" s="866"/>
      <c r="L48" s="866"/>
      <c r="M48" s="866"/>
      <c r="N48" s="866"/>
      <c r="O48" s="868"/>
      <c r="P48" s="866"/>
      <c r="Q48" s="868"/>
      <c r="R48" s="3438"/>
      <c r="S48" s="869"/>
      <c r="T48" s="71"/>
      <c r="U48" s="261"/>
    </row>
    <row r="49" spans="1:21">
      <c r="A49" s="261"/>
      <c r="B49" s="2"/>
      <c r="C49" s="2684">
        <v>33</v>
      </c>
      <c r="D49" s="490" t="s">
        <v>1590</v>
      </c>
      <c r="E49" s="3437">
        <f t="shared" si="26"/>
        <v>0</v>
      </c>
      <c r="F49" s="866"/>
      <c r="G49" s="867"/>
      <c r="H49" s="866"/>
      <c r="I49" s="866"/>
      <c r="J49" s="866"/>
      <c r="K49" s="866"/>
      <c r="L49" s="866"/>
      <c r="M49" s="866"/>
      <c r="N49" s="866"/>
      <c r="O49" s="868"/>
      <c r="P49" s="866"/>
      <c r="Q49" s="868"/>
      <c r="R49" s="3438"/>
      <c r="S49" s="869"/>
      <c r="T49" s="71"/>
      <c r="U49" s="261"/>
    </row>
    <row r="50" spans="1:21">
      <c r="A50" s="261"/>
      <c r="B50" s="2"/>
      <c r="C50" s="3439">
        <v>34</v>
      </c>
      <c r="D50" s="3440" t="s">
        <v>1591</v>
      </c>
      <c r="E50" s="3437">
        <f t="shared" si="26"/>
        <v>0</v>
      </c>
      <c r="F50" s="3441">
        <f>SUM(F45:F48)-F49</f>
        <v>0</v>
      </c>
      <c r="G50" s="3437">
        <f t="shared" ref="G50:M50" si="27">SUM(G45:G48)-G49</f>
        <v>0</v>
      </c>
      <c r="H50" s="3437">
        <f t="shared" si="27"/>
        <v>0</v>
      </c>
      <c r="I50" s="3437">
        <f t="shared" si="27"/>
        <v>0</v>
      </c>
      <c r="J50" s="3437">
        <f t="shared" si="27"/>
        <v>0</v>
      </c>
      <c r="K50" s="3437">
        <f t="shared" si="27"/>
        <v>0</v>
      </c>
      <c r="L50" s="3437">
        <f t="shared" si="27"/>
        <v>0</v>
      </c>
      <c r="M50" s="3437">
        <f t="shared" si="27"/>
        <v>0</v>
      </c>
      <c r="N50" s="2685">
        <f t="shared" ref="N50:S50" si="28">SUM(N45:N48)-N49</f>
        <v>0</v>
      </c>
      <c r="O50" s="2686">
        <f t="shared" si="28"/>
        <v>0</v>
      </c>
      <c r="P50" s="2685">
        <f t="shared" si="28"/>
        <v>0</v>
      </c>
      <c r="Q50" s="2686">
        <f t="shared" si="28"/>
        <v>0</v>
      </c>
      <c r="R50" s="2687">
        <f t="shared" si="28"/>
        <v>0</v>
      </c>
      <c r="S50" s="2688">
        <f t="shared" si="28"/>
        <v>0</v>
      </c>
      <c r="T50" s="71"/>
      <c r="U50" s="261"/>
    </row>
    <row r="51" spans="1:21" ht="15.6">
      <c r="A51" s="261"/>
      <c r="B51" s="2"/>
      <c r="C51" s="3450"/>
      <c r="D51" s="34"/>
      <c r="E51" s="879"/>
      <c r="F51" s="880"/>
      <c r="G51" s="879"/>
      <c r="H51" s="879"/>
      <c r="I51" s="879"/>
      <c r="J51" s="879"/>
      <c r="K51" s="879"/>
      <c r="L51" s="879"/>
      <c r="M51" s="879"/>
      <c r="N51" s="3451"/>
      <c r="O51" s="3452"/>
      <c r="P51" s="3451"/>
      <c r="Q51" s="3452"/>
      <c r="R51" s="1550"/>
      <c r="S51" s="881"/>
      <c r="T51" s="71"/>
      <c r="U51" s="261"/>
    </row>
    <row r="52" spans="1:21">
      <c r="A52" s="261"/>
      <c r="B52" s="2"/>
      <c r="C52" s="3433"/>
      <c r="D52" s="3453" t="s">
        <v>1592</v>
      </c>
      <c r="E52" s="3454"/>
      <c r="F52" s="3454"/>
      <c r="G52" s="3455" t="s">
        <v>1593</v>
      </c>
      <c r="H52" s="3454"/>
      <c r="I52" s="3454"/>
      <c r="J52" s="3454"/>
      <c r="K52" s="3454"/>
      <c r="L52" s="3454"/>
      <c r="M52" s="3454"/>
      <c r="N52" s="3456"/>
      <c r="O52" s="3457"/>
      <c r="P52" s="3456"/>
      <c r="Q52" s="3457"/>
      <c r="R52" s="3458"/>
      <c r="S52" s="3459"/>
      <c r="T52" s="71"/>
      <c r="U52" s="261"/>
    </row>
    <row r="53" spans="1:21">
      <c r="A53" s="261"/>
      <c r="B53" s="2"/>
      <c r="C53" s="2684">
        <v>40</v>
      </c>
      <c r="D53" s="490" t="s">
        <v>1594</v>
      </c>
      <c r="E53" s="3437">
        <f>SUM($F53:$Q53)</f>
        <v>0</v>
      </c>
      <c r="F53" s="866"/>
      <c r="G53" s="867"/>
      <c r="H53" s="866"/>
      <c r="I53" s="866"/>
      <c r="J53" s="866"/>
      <c r="K53" s="866"/>
      <c r="L53" s="866"/>
      <c r="M53" s="866"/>
      <c r="N53" s="882"/>
      <c r="O53" s="883"/>
      <c r="P53" s="882"/>
      <c r="Q53" s="883"/>
      <c r="R53" s="3438"/>
      <c r="S53" s="869"/>
      <c r="T53" s="71"/>
      <c r="U53" s="261"/>
    </row>
    <row r="54" spans="1:21" ht="15" thickBot="1">
      <c r="A54" s="261"/>
      <c r="B54" s="2"/>
      <c r="C54" s="3460">
        <v>41</v>
      </c>
      <c r="D54" s="3461" t="s">
        <v>1595</v>
      </c>
      <c r="E54" s="3462">
        <f>SUM($F54:$Q54)</f>
        <v>0</v>
      </c>
      <c r="F54" s="3463">
        <f t="shared" ref="F54:M54" si="29">F15+F23+F31</f>
        <v>0</v>
      </c>
      <c r="G54" s="3464">
        <f t="shared" si="29"/>
        <v>0</v>
      </c>
      <c r="H54" s="3464">
        <f t="shared" si="29"/>
        <v>0</v>
      </c>
      <c r="I54" s="3464">
        <f t="shared" si="29"/>
        <v>0</v>
      </c>
      <c r="J54" s="3464">
        <f t="shared" si="29"/>
        <v>0</v>
      </c>
      <c r="K54" s="3464">
        <f t="shared" si="29"/>
        <v>0</v>
      </c>
      <c r="L54" s="3464">
        <f t="shared" si="29"/>
        <v>0</v>
      </c>
      <c r="M54" s="3464">
        <f t="shared" si="29"/>
        <v>0</v>
      </c>
      <c r="N54" s="3463">
        <f t="shared" ref="N54:S54" si="30">N15+N23+N31</f>
        <v>0</v>
      </c>
      <c r="O54" s="3465">
        <f t="shared" si="30"/>
        <v>0</v>
      </c>
      <c r="P54" s="3463">
        <f t="shared" si="30"/>
        <v>0</v>
      </c>
      <c r="Q54" s="3465">
        <f t="shared" si="30"/>
        <v>0</v>
      </c>
      <c r="R54" s="3466">
        <f t="shared" si="30"/>
        <v>0</v>
      </c>
      <c r="S54" s="3467">
        <f t="shared" si="30"/>
        <v>0</v>
      </c>
      <c r="T54" s="71"/>
      <c r="U54" s="261"/>
    </row>
    <row r="55" spans="1:21">
      <c r="A55" s="261"/>
      <c r="B55" s="2"/>
      <c r="C55" s="4"/>
      <c r="D55" s="36" t="s">
        <v>445</v>
      </c>
      <c r="E55" s="492"/>
      <c r="F55" s="466"/>
      <c r="G55" s="466"/>
      <c r="H55" s="493"/>
      <c r="I55" s="4"/>
      <c r="J55" s="493"/>
      <c r="K55" s="83"/>
      <c r="L55" s="4"/>
      <c r="M55" s="83"/>
      <c r="N55" s="4"/>
      <c r="O55" s="4"/>
      <c r="P55" s="4"/>
      <c r="Q55" s="4"/>
      <c r="R55" s="466"/>
      <c r="S55" s="466"/>
      <c r="T55" s="71"/>
      <c r="U55" s="261"/>
    </row>
    <row r="56" spans="1:21">
      <c r="A56" s="261"/>
      <c r="B56" s="2"/>
      <c r="C56" s="4"/>
      <c r="D56" s="38" t="s">
        <v>1596</v>
      </c>
      <c r="E56" s="466"/>
      <c r="F56" s="466"/>
      <c r="G56" s="682"/>
      <c r="H56" s="109"/>
      <c r="I56" s="41"/>
      <c r="J56" s="109"/>
      <c r="K56" s="83"/>
      <c r="L56" s="4"/>
      <c r="M56" s="83"/>
      <c r="N56" s="4"/>
      <c r="O56" s="4"/>
      <c r="P56" s="4"/>
      <c r="Q56" s="4"/>
      <c r="R56" s="466"/>
      <c r="S56" s="4"/>
      <c r="T56" s="71"/>
      <c r="U56" s="261"/>
    </row>
    <row r="57" spans="1:21">
      <c r="A57" s="261"/>
      <c r="B57" s="2"/>
      <c r="C57" s="4"/>
      <c r="D57" s="38" t="s">
        <v>1597</v>
      </c>
      <c r="E57" s="466"/>
      <c r="F57" s="466"/>
      <c r="G57" s="467"/>
      <c r="H57" s="109"/>
      <c r="I57" s="41"/>
      <c r="J57" s="683"/>
      <c r="K57" s="83"/>
      <c r="L57" s="494"/>
      <c r="M57" s="83"/>
      <c r="N57" s="4"/>
      <c r="O57" s="4"/>
      <c r="P57" s="4"/>
      <c r="Q57" s="4"/>
      <c r="R57" s="466"/>
      <c r="S57" s="4"/>
      <c r="T57" s="71"/>
      <c r="U57" s="261"/>
    </row>
    <row r="58" spans="1:21" ht="18">
      <c r="A58" s="261"/>
      <c r="B58" s="2"/>
      <c r="C58" s="4"/>
      <c r="D58" s="38" t="s">
        <v>1598</v>
      </c>
      <c r="E58" s="4"/>
      <c r="F58" s="466"/>
      <c r="G58" s="467"/>
      <c r="H58" s="41"/>
      <c r="I58" s="41"/>
      <c r="J58" s="683"/>
      <c r="K58" s="83"/>
      <c r="L58" s="4"/>
      <c r="M58" s="83"/>
      <c r="N58" s="4"/>
      <c r="O58" s="4"/>
      <c r="P58" s="4"/>
      <c r="Q58" s="4"/>
      <c r="R58" s="466"/>
      <c r="S58" s="474"/>
      <c r="T58" s="451"/>
      <c r="U58" s="261"/>
    </row>
    <row r="59" spans="1:21" ht="18">
      <c r="A59" s="261"/>
      <c r="B59" s="2"/>
      <c r="C59" s="4"/>
      <c r="D59" s="38" t="s">
        <v>1599</v>
      </c>
      <c r="E59" s="4"/>
      <c r="F59" s="466"/>
      <c r="G59" s="467"/>
      <c r="H59" s="41"/>
      <c r="I59" s="41"/>
      <c r="J59" s="4"/>
      <c r="K59" s="83"/>
      <c r="L59" s="4"/>
      <c r="M59" s="83"/>
      <c r="N59" s="4"/>
      <c r="O59" s="4"/>
      <c r="P59" s="4"/>
      <c r="Q59" s="4"/>
      <c r="R59" s="466"/>
      <c r="S59" s="474"/>
      <c r="T59" s="71"/>
      <c r="U59" s="261"/>
    </row>
    <row r="60" spans="1:21" ht="18">
      <c r="A60" s="261"/>
      <c r="B60" s="2"/>
      <c r="C60" s="4"/>
      <c r="D60" s="38" t="s">
        <v>1600</v>
      </c>
      <c r="E60" s="4"/>
      <c r="F60" s="466"/>
      <c r="G60" s="466"/>
      <c r="H60" s="4"/>
      <c r="I60" s="4"/>
      <c r="J60" s="493"/>
      <c r="K60" s="83"/>
      <c r="L60" s="4"/>
      <c r="M60" s="83"/>
      <c r="N60" s="4"/>
      <c r="O60" s="4"/>
      <c r="P60" s="4"/>
      <c r="Q60" s="4"/>
      <c r="R60" s="466"/>
      <c r="S60" s="474"/>
      <c r="T60" s="451"/>
      <c r="U60" s="261"/>
    </row>
    <row r="61" spans="1:21">
      <c r="A61" s="261"/>
      <c r="B61" s="2"/>
      <c r="C61" s="140"/>
      <c r="D61" s="10"/>
      <c r="E61" s="140"/>
      <c r="F61" s="140"/>
      <c r="G61" s="140"/>
      <c r="H61" s="140"/>
      <c r="I61" s="140"/>
      <c r="J61" s="140"/>
      <c r="K61" s="140"/>
      <c r="L61" s="140"/>
      <c r="M61" s="140"/>
      <c r="N61" s="140"/>
      <c r="O61" s="140"/>
      <c r="P61" s="140"/>
      <c r="Q61" s="140"/>
      <c r="R61" s="140"/>
      <c r="S61" s="684"/>
      <c r="T61" s="451"/>
      <c r="U61" s="261"/>
    </row>
    <row r="62" spans="1:21">
      <c r="A62" s="261"/>
      <c r="B62" s="2"/>
      <c r="C62" s="2"/>
      <c r="D62" s="2"/>
      <c r="E62" s="2"/>
      <c r="F62" s="2"/>
      <c r="G62" s="2"/>
      <c r="H62" s="2"/>
      <c r="I62" s="2"/>
      <c r="J62" s="2"/>
      <c r="K62" s="2"/>
      <c r="L62" s="2"/>
      <c r="M62" s="2"/>
      <c r="N62" s="2"/>
      <c r="O62" s="2"/>
      <c r="P62" s="2"/>
      <c r="Q62" s="2"/>
      <c r="R62" s="2"/>
      <c r="S62" s="2"/>
      <c r="T62" s="2"/>
      <c r="U62" s="261"/>
    </row>
    <row r="63" spans="1:21">
      <c r="A63" s="261"/>
      <c r="B63" s="261"/>
      <c r="C63" s="261"/>
      <c r="D63" s="261"/>
      <c r="E63" s="261"/>
      <c r="F63" s="261"/>
      <c r="G63" s="261"/>
      <c r="H63" s="261"/>
      <c r="I63" s="261"/>
      <c r="J63" s="261"/>
      <c r="K63" s="261"/>
      <c r="L63" s="261"/>
      <c r="M63" s="261"/>
      <c r="N63" s="261"/>
      <c r="O63" s="261"/>
      <c r="P63" s="261"/>
      <c r="Q63" s="261"/>
      <c r="R63" s="261"/>
      <c r="S63" s="261"/>
      <c r="T63" s="261"/>
      <c r="U63" s="261"/>
    </row>
    <row r="64" spans="1:21"/>
    <row r="65"/>
  </sheetData>
  <customSheetViews>
    <customSheetView guid="{F416BD5B-C3AD-4F61-AAB2-55950A9B7E72}" topLeftCell="A16">
      <selection activeCell="C16" sqref="C16"/>
      <pageMargins left="0" right="0" top="0" bottom="0" header="0" footer="0"/>
    </customSheetView>
    <customSheetView guid="{E14211BF-3959-45CF-A937-AD36AACCEFAC}" scale="64">
      <pane xSplit="3" ySplit="11" topLeftCell="D12" activePane="bottomRight" state="frozen"/>
      <selection pane="bottomRight" activeCell="D18" sqref="D18"/>
      <pageMargins left="0" right="0" top="0" bottom="0" header="0" footer="0"/>
    </customSheetView>
    <customSheetView guid="{DD364770-73A1-4C6D-9516-629A57F0EB18}">
      <pane xSplit="3" ySplit="11" topLeftCell="D21" activePane="bottomRight" state="frozen"/>
      <selection pane="bottomRight" activeCell="E13" sqref="E13"/>
      <pageMargins left="0" right="0" top="0" bottom="0" header="0" footer="0"/>
    </customSheetView>
    <customSheetView guid="{41E394DC-1FDD-4D1F-8620-137B7012DC10}" scale="64">
      <pane xSplit="3" ySplit="11" topLeftCell="D12" activePane="bottomRight" state="frozen"/>
      <selection pane="bottomRight" activeCell="E35" sqref="E35"/>
      <pageMargins left="0" right="0" top="0" bottom="0" header="0" footer="0"/>
    </customSheetView>
    <customSheetView guid="{CC70D5D3-3A1F-46AA-BDCE-F692C2C36BEE}" topLeftCell="F1">
      <selection activeCell="S4" sqref="S4"/>
      <pageMargins left="0" right="0" top="0" bottom="0" header="0" footer="0"/>
    </customSheetView>
  </customSheetViews>
  <mergeCells count="4">
    <mergeCell ref="G5:K5"/>
    <mergeCell ref="L5:M5"/>
    <mergeCell ref="N5:O5"/>
    <mergeCell ref="P5:Q5"/>
  </mergeCells>
  <conditionalFormatting sqref="J57:J58">
    <cfRule type="expression" dxfId="5" priority="1">
      <formula>ABS(J56)&gt;0</formula>
    </cfRule>
    <cfRule type="expression" dxfId="4" priority="2">
      <formula>ABS(J57)&gt;0.001</formula>
    </cfRule>
  </conditionalFormatting>
  <hyperlinks>
    <hyperlink ref="T2" location="Index!A1" display="Index" xr:uid="{579BFEEE-ECCD-4145-A3A2-753C75EC8180}"/>
  </hyperlinks>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7CE5-775E-4E15-9FB5-78C8EE1A83DF}">
  <sheetPr>
    <tabColor rgb="FF7030A0"/>
  </sheetPr>
  <dimension ref="A1:P46"/>
  <sheetViews>
    <sheetView showGridLines="0" topLeftCell="A4" zoomScale="50" zoomScaleNormal="50" zoomScaleSheetLayoutView="70" workbookViewId="0">
      <selection activeCell="D23" sqref="D23"/>
    </sheetView>
  </sheetViews>
  <sheetFormatPr defaultColWidth="0" defaultRowHeight="15" zeroHeight="1"/>
  <cols>
    <col min="1" max="1" width="4.109375" style="2449" customWidth="1"/>
    <col min="2" max="2" width="6" style="2449" customWidth="1"/>
    <col min="3" max="3" width="4.6640625" style="2449" customWidth="1"/>
    <col min="4" max="4" width="178.6640625" style="2449" bestFit="1" customWidth="1"/>
    <col min="5" max="5" width="34" style="2449" customWidth="1"/>
    <col min="6" max="6" width="5.44140625" style="2449" customWidth="1"/>
    <col min="7" max="7" width="3.6640625" style="2449" customWidth="1"/>
    <col min="8" max="8" width="39.6640625" style="2449" customWidth="1"/>
    <col min="9" max="9" width="19.44140625" style="2449" bestFit="1" customWidth="1"/>
    <col min="10" max="10" width="17.44140625" style="2449" bestFit="1" customWidth="1"/>
    <col min="11" max="11" width="19.44140625" style="2449" bestFit="1" customWidth="1"/>
    <col min="12" max="12" width="19.88671875" style="2449" customWidth="1"/>
    <col min="13" max="13" width="20.44140625" style="2449" customWidth="1"/>
    <col min="14" max="14" width="4" style="2449" customWidth="1"/>
    <col min="15" max="15" width="8.6640625" style="2449" customWidth="1"/>
    <col min="16" max="16" width="3.33203125" style="2449" customWidth="1"/>
    <col min="17" max="16384" width="8.6640625" style="2449" hidden="1"/>
  </cols>
  <sheetData>
    <row r="1" spans="1:16">
      <c r="A1" s="1967" t="s">
        <v>5215</v>
      </c>
      <c r="B1" s="1967" t="s">
        <v>5215</v>
      </c>
      <c r="C1" s="1967" t="s">
        <v>5215</v>
      </c>
      <c r="D1" s="1967" t="s">
        <v>5215</v>
      </c>
      <c r="E1" s="1967" t="s">
        <v>5215</v>
      </c>
      <c r="F1" s="1967" t="s">
        <v>5215</v>
      </c>
      <c r="G1" s="1967" t="s">
        <v>5215</v>
      </c>
      <c r="H1" s="1967" t="s">
        <v>5215</v>
      </c>
      <c r="I1" s="1967" t="s">
        <v>5215</v>
      </c>
      <c r="J1" s="1967" t="s">
        <v>5215</v>
      </c>
      <c r="K1" s="1967" t="s">
        <v>5215</v>
      </c>
      <c r="L1" s="1967" t="s">
        <v>5215</v>
      </c>
      <c r="M1" s="1967" t="s">
        <v>5215</v>
      </c>
      <c r="N1" s="1967" t="s">
        <v>5215</v>
      </c>
      <c r="O1" s="1967" t="s">
        <v>5215</v>
      </c>
      <c r="P1" s="1967" t="s">
        <v>5215</v>
      </c>
    </row>
    <row r="2" spans="1:16">
      <c r="A2" s="1967" t="s">
        <v>5215</v>
      </c>
      <c r="B2" s="2240" t="s">
        <v>5231</v>
      </c>
      <c r="O2" s="2204" t="s">
        <v>1</v>
      </c>
      <c r="P2" s="1967" t="s">
        <v>5215</v>
      </c>
    </row>
    <row r="3" spans="1:16" ht="21">
      <c r="A3" s="1967" t="s">
        <v>5215</v>
      </c>
      <c r="C3" s="2461" t="s">
        <v>5232</v>
      </c>
      <c r="D3" s="2460"/>
      <c r="E3" s="2460"/>
      <c r="G3" s="9123" t="s">
        <v>5233</v>
      </c>
      <c r="H3" s="9123"/>
      <c r="I3" s="9123"/>
      <c r="J3" s="9123"/>
      <c r="K3" s="9123"/>
      <c r="P3" s="1967" t="s">
        <v>5215</v>
      </c>
    </row>
    <row r="4" spans="1:16" ht="150" customHeight="1">
      <c r="A4" s="1967" t="s">
        <v>5215</v>
      </c>
      <c r="C4" s="2451"/>
      <c r="D4" s="2459" t="s">
        <v>5234</v>
      </c>
      <c r="E4" s="2453"/>
      <c r="G4" s="2458" t="s">
        <v>1012</v>
      </c>
      <c r="H4" s="2458" t="s">
        <v>5235</v>
      </c>
      <c r="I4" s="2458" t="s">
        <v>5236</v>
      </c>
      <c r="J4" s="2458" t="s">
        <v>5237</v>
      </c>
      <c r="K4" s="2458" t="s">
        <v>5238</v>
      </c>
      <c r="L4" s="2458" t="s">
        <v>5239</v>
      </c>
      <c r="M4" s="2458" t="s">
        <v>5240</v>
      </c>
      <c r="P4" s="1967" t="s">
        <v>5215</v>
      </c>
    </row>
    <row r="5" spans="1:16" ht="15.6">
      <c r="A5" s="1967" t="s">
        <v>5215</v>
      </c>
      <c r="E5" s="7862" t="s">
        <v>5241</v>
      </c>
      <c r="G5" s="2449">
        <v>1</v>
      </c>
      <c r="I5" s="2456"/>
      <c r="J5" s="2455"/>
      <c r="K5" s="2455"/>
      <c r="L5" s="2455"/>
      <c r="M5" s="2455"/>
      <c r="P5" s="1967" t="s">
        <v>5215</v>
      </c>
    </row>
    <row r="6" spans="1:16" ht="15.6">
      <c r="A6" s="1967" t="s">
        <v>5215</v>
      </c>
      <c r="C6" s="2454">
        <v>1</v>
      </c>
      <c r="D6" s="2452" t="s">
        <v>5242</v>
      </c>
      <c r="E6" s="7863"/>
      <c r="G6" s="2449">
        <v>2</v>
      </c>
      <c r="I6" s="2456"/>
      <c r="J6" s="2455"/>
      <c r="K6" s="2455"/>
      <c r="L6" s="2455"/>
      <c r="M6" s="2455"/>
      <c r="P6" s="1967" t="s">
        <v>5215</v>
      </c>
    </row>
    <row r="7" spans="1:16" ht="15.6">
      <c r="A7" s="1967" t="s">
        <v>5215</v>
      </c>
      <c r="C7" s="2454">
        <v>2</v>
      </c>
      <c r="D7" s="2452" t="s">
        <v>5243</v>
      </c>
      <c r="E7" s="7863"/>
      <c r="G7" s="2449">
        <v>3</v>
      </c>
      <c r="I7" s="2456"/>
      <c r="J7" s="2455"/>
      <c r="K7" s="2455"/>
      <c r="L7" s="2455"/>
      <c r="M7" s="2455"/>
      <c r="P7" s="1967" t="s">
        <v>5215</v>
      </c>
    </row>
    <row r="8" spans="1:16" ht="15.6">
      <c r="A8" s="1967" t="s">
        <v>5215</v>
      </c>
      <c r="C8" s="2454">
        <v>3</v>
      </c>
      <c r="D8" s="2453" t="s">
        <v>5244</v>
      </c>
      <c r="E8" s="7863"/>
      <c r="G8" s="2449">
        <v>4</v>
      </c>
      <c r="I8" s="2456"/>
      <c r="J8" s="2455"/>
      <c r="K8" s="2455"/>
      <c r="L8" s="2455"/>
      <c r="M8" s="2455"/>
      <c r="P8" s="1967" t="s">
        <v>5215</v>
      </c>
    </row>
    <row r="9" spans="1:16" ht="30.6">
      <c r="A9" s="1967" t="s">
        <v>5215</v>
      </c>
      <c r="C9" s="2454">
        <v>4</v>
      </c>
      <c r="D9" s="2453" t="s">
        <v>5245</v>
      </c>
      <c r="E9" s="7863"/>
      <c r="G9" s="2449">
        <v>5</v>
      </c>
      <c r="I9" s="2456"/>
      <c r="J9" s="2455"/>
      <c r="K9" s="2455"/>
      <c r="L9" s="2455"/>
      <c r="M9" s="2455"/>
      <c r="P9" s="1967" t="s">
        <v>5215</v>
      </c>
    </row>
    <row r="10" spans="1:16" ht="29.25" customHeight="1">
      <c r="A10" s="1967" t="s">
        <v>5215</v>
      </c>
      <c r="C10" s="2454">
        <v>5</v>
      </c>
      <c r="D10" s="2453" t="s">
        <v>5246</v>
      </c>
      <c r="E10" s="7864" t="s">
        <v>5247</v>
      </c>
      <c r="G10" s="2449">
        <v>6</v>
      </c>
      <c r="I10" s="2456"/>
      <c r="J10" s="2455"/>
      <c r="K10" s="2455"/>
      <c r="L10" s="2455"/>
      <c r="M10" s="2455"/>
      <c r="P10" s="1967" t="s">
        <v>5215</v>
      </c>
    </row>
    <row r="11" spans="1:16" ht="15.6">
      <c r="A11" s="1967" t="s">
        <v>5215</v>
      </c>
      <c r="C11" s="2454"/>
      <c r="D11" s="2457" t="s">
        <v>5248</v>
      </c>
      <c r="E11" s="7863"/>
      <c r="G11" s="2449">
        <v>7</v>
      </c>
      <c r="I11" s="2456"/>
      <c r="J11" s="2455"/>
      <c r="K11" s="2455"/>
      <c r="L11" s="2455"/>
      <c r="M11" s="2455"/>
      <c r="P11" s="1967" t="s">
        <v>5215</v>
      </c>
    </row>
    <row r="12" spans="1:16" ht="34.5" customHeight="1">
      <c r="A12" s="1967" t="s">
        <v>5215</v>
      </c>
      <c r="C12" s="2454">
        <v>6</v>
      </c>
      <c r="D12" s="2453" t="s">
        <v>5249</v>
      </c>
      <c r="E12" s="7863"/>
      <c r="G12" s="2449">
        <v>8</v>
      </c>
      <c r="I12" s="2456"/>
      <c r="J12" s="2455"/>
      <c r="K12" s="2455"/>
      <c r="L12" s="2455"/>
      <c r="M12" s="2455"/>
      <c r="P12" s="1967" t="s">
        <v>5215</v>
      </c>
    </row>
    <row r="13" spans="1:16" ht="45">
      <c r="A13" s="1967" t="s">
        <v>5215</v>
      </c>
      <c r="C13" s="2454">
        <v>7</v>
      </c>
      <c r="D13" s="2453" t="s">
        <v>5250</v>
      </c>
      <c r="E13" s="7865" t="s">
        <v>5251</v>
      </c>
      <c r="G13" s="2449">
        <v>9</v>
      </c>
      <c r="I13" s="2456"/>
      <c r="J13" s="2455"/>
      <c r="K13" s="2455"/>
      <c r="L13" s="2455"/>
      <c r="M13" s="2455"/>
      <c r="P13" s="1967" t="s">
        <v>5215</v>
      </c>
    </row>
    <row r="14" spans="1:16" ht="15.6">
      <c r="A14" s="1967" t="s">
        <v>5215</v>
      </c>
      <c r="C14" s="2454">
        <v>8</v>
      </c>
      <c r="D14" s="2453" t="s">
        <v>5252</v>
      </c>
      <c r="E14" s="7865"/>
      <c r="I14" s="2456"/>
      <c r="J14" s="2455"/>
      <c r="K14" s="2455"/>
      <c r="L14" s="2455"/>
      <c r="P14" s="1967" t="s">
        <v>5215</v>
      </c>
    </row>
    <row r="15" spans="1:16" ht="16.5" customHeight="1">
      <c r="A15" s="1967" t="s">
        <v>5215</v>
      </c>
      <c r="C15" s="2454">
        <v>9</v>
      </c>
      <c r="D15" s="2453" t="s">
        <v>5253</v>
      </c>
      <c r="E15" s="7865"/>
      <c r="I15" s="2456"/>
      <c r="J15" s="2455"/>
      <c r="K15" s="2455"/>
      <c r="L15" s="2455"/>
      <c r="P15" s="1967" t="s">
        <v>5215</v>
      </c>
    </row>
    <row r="16" spans="1:16" ht="15.6">
      <c r="A16" s="1967" t="s">
        <v>5215</v>
      </c>
      <c r="C16" s="2454">
        <v>10</v>
      </c>
      <c r="D16" s="2452" t="s">
        <v>5254</v>
      </c>
      <c r="E16" s="7863"/>
      <c r="P16" s="1967" t="s">
        <v>5215</v>
      </c>
    </row>
    <row r="17" spans="1:16" ht="15.6">
      <c r="A17" s="1967" t="s">
        <v>5215</v>
      </c>
      <c r="C17" s="2454">
        <v>11</v>
      </c>
      <c r="D17" s="2453" t="s">
        <v>5255</v>
      </c>
      <c r="E17" s="7863"/>
      <c r="P17" s="1967" t="s">
        <v>5215</v>
      </c>
    </row>
    <row r="18" spans="1:16" ht="30">
      <c r="A18" s="1967" t="s">
        <v>5215</v>
      </c>
      <c r="C18" s="2454">
        <v>12</v>
      </c>
      <c r="D18" s="2453" t="s">
        <v>5256</v>
      </c>
      <c r="E18" s="7863"/>
      <c r="P18" s="1967" t="s">
        <v>5215</v>
      </c>
    </row>
    <row r="19" spans="1:16">
      <c r="A19" s="1967" t="s">
        <v>5215</v>
      </c>
      <c r="P19" s="1967" t="s">
        <v>5215</v>
      </c>
    </row>
    <row r="20" spans="1:16">
      <c r="A20" s="1967" t="s">
        <v>5215</v>
      </c>
      <c r="P20" s="1967" t="s">
        <v>5215</v>
      </c>
    </row>
    <row r="21" spans="1:16" ht="15.6">
      <c r="A21" s="1967" t="s">
        <v>5215</v>
      </c>
      <c r="C21" s="2462" t="s">
        <v>5257</v>
      </c>
      <c r="D21" s="2463"/>
      <c r="P21" s="1967" t="s">
        <v>5215</v>
      </c>
    </row>
    <row r="22" spans="1:16">
      <c r="A22" s="1967" t="s">
        <v>5215</v>
      </c>
      <c r="C22" s="2463">
        <v>1</v>
      </c>
      <c r="D22" s="2463" t="s">
        <v>5258</v>
      </c>
      <c r="P22" s="1967" t="s">
        <v>5215</v>
      </c>
    </row>
    <row r="23" spans="1:16">
      <c r="A23" s="1967" t="s">
        <v>5215</v>
      </c>
      <c r="C23" s="2463">
        <v>2</v>
      </c>
      <c r="D23" s="2463" t="s">
        <v>5259</v>
      </c>
      <c r="P23" s="1967" t="s">
        <v>5215</v>
      </c>
    </row>
    <row r="24" spans="1:16">
      <c r="A24" s="1967" t="s">
        <v>5215</v>
      </c>
      <c r="C24" s="2463">
        <v>3</v>
      </c>
      <c r="D24" s="2463" t="s">
        <v>5260</v>
      </c>
      <c r="P24" s="1967" t="s">
        <v>5215</v>
      </c>
    </row>
    <row r="25" spans="1:16" ht="32.25" customHeight="1">
      <c r="A25" s="1967" t="s">
        <v>5215</v>
      </c>
      <c r="C25" s="2463"/>
      <c r="D25" s="2464" t="s">
        <v>5261</v>
      </c>
      <c r="P25" s="1967" t="s">
        <v>5215</v>
      </c>
    </row>
    <row r="26" spans="1:16" ht="45" customHeight="1">
      <c r="A26" s="1967" t="s">
        <v>5215</v>
      </c>
      <c r="C26" s="2463"/>
      <c r="D26" s="2464" t="s">
        <v>5262</v>
      </c>
      <c r="P26" s="1967" t="s">
        <v>5215</v>
      </c>
    </row>
    <row r="27" spans="1:16" ht="29.25" customHeight="1">
      <c r="A27" s="1967" t="s">
        <v>5215</v>
      </c>
      <c r="C27" s="2463"/>
      <c r="D27" s="2464" t="s">
        <v>5263</v>
      </c>
      <c r="P27" s="1967" t="s">
        <v>5215</v>
      </c>
    </row>
    <row r="28" spans="1:16" ht="30.6">
      <c r="A28" s="1967" t="s">
        <v>5215</v>
      </c>
      <c r="C28" s="2463"/>
      <c r="D28" s="2464" t="s">
        <v>5264</v>
      </c>
      <c r="P28" s="1967" t="s">
        <v>5215</v>
      </c>
    </row>
    <row r="29" spans="1:16" ht="15.6">
      <c r="A29" s="1967" t="s">
        <v>5215</v>
      </c>
      <c r="C29" s="2463"/>
      <c r="D29" s="2464" t="s">
        <v>5265</v>
      </c>
      <c r="P29" s="1967" t="s">
        <v>5215</v>
      </c>
    </row>
    <row r="30" spans="1:16" ht="15.6">
      <c r="A30" s="1967" t="s">
        <v>5215</v>
      </c>
      <c r="C30" s="2463"/>
      <c r="D30" s="2464" t="s">
        <v>5266</v>
      </c>
      <c r="P30" s="1967" t="s">
        <v>5215</v>
      </c>
    </row>
    <row r="31" spans="1:16">
      <c r="A31" s="1967" t="s">
        <v>5215</v>
      </c>
      <c r="C31" s="2463">
        <v>4</v>
      </c>
      <c r="D31" s="2463" t="s">
        <v>5267</v>
      </c>
      <c r="P31" s="1967" t="s">
        <v>5215</v>
      </c>
    </row>
    <row r="32" spans="1:16" ht="44.25" customHeight="1">
      <c r="A32" s="1967" t="s">
        <v>5215</v>
      </c>
      <c r="C32" s="2463"/>
      <c r="D32" s="2464" t="s">
        <v>5268</v>
      </c>
      <c r="P32" s="1967" t="s">
        <v>5215</v>
      </c>
    </row>
    <row r="33" spans="1:16" ht="30" customHeight="1">
      <c r="A33" s="1967" t="s">
        <v>5215</v>
      </c>
      <c r="C33" s="2463"/>
      <c r="D33" s="2465" t="s">
        <v>5269</v>
      </c>
      <c r="P33" s="1967" t="s">
        <v>5215</v>
      </c>
    </row>
    <row r="34" spans="1:16" ht="30" customHeight="1">
      <c r="A34" s="1967" t="s">
        <v>5215</v>
      </c>
      <c r="C34" s="2463"/>
      <c r="D34" s="2465" t="s">
        <v>5270</v>
      </c>
      <c r="P34" s="1967" t="s">
        <v>5215</v>
      </c>
    </row>
    <row r="35" spans="1:16" ht="15" customHeight="1">
      <c r="A35" s="1967" t="s">
        <v>5215</v>
      </c>
      <c r="C35" s="2463"/>
      <c r="D35" s="2464" t="s">
        <v>5266</v>
      </c>
      <c r="P35" s="1967" t="s">
        <v>5215</v>
      </c>
    </row>
    <row r="36" spans="1:16">
      <c r="A36" s="1967" t="s">
        <v>5215</v>
      </c>
      <c r="C36" s="2466">
        <v>5</v>
      </c>
      <c r="D36" s="2467" t="s">
        <v>5271</v>
      </c>
      <c r="P36" s="1967" t="s">
        <v>5215</v>
      </c>
    </row>
    <row r="37" spans="1:16" ht="15.6">
      <c r="A37" s="1967" t="s">
        <v>5215</v>
      </c>
      <c r="C37" s="2462" t="s">
        <v>5272</v>
      </c>
      <c r="D37" s="2463"/>
      <c r="P37" s="1967" t="s">
        <v>5215</v>
      </c>
    </row>
    <row r="38" spans="1:16" ht="15.6">
      <c r="A38" s="1967" t="s">
        <v>5215</v>
      </c>
      <c r="C38" s="2451"/>
      <c r="D38" s="2450" t="s">
        <v>5273</v>
      </c>
      <c r="P38" s="1967" t="s">
        <v>5215</v>
      </c>
    </row>
    <row r="39" spans="1:16">
      <c r="A39" s="1967" t="s">
        <v>5215</v>
      </c>
      <c r="D39" s="2450" t="s">
        <v>5274</v>
      </c>
      <c r="P39" s="1967" t="s">
        <v>5215</v>
      </c>
    </row>
    <row r="40" spans="1:16">
      <c r="A40" s="1967" t="s">
        <v>5215</v>
      </c>
      <c r="D40" s="2450" t="s">
        <v>5275</v>
      </c>
      <c r="P40" s="1967" t="s">
        <v>5215</v>
      </c>
    </row>
    <row r="41" spans="1:16">
      <c r="A41" s="1967" t="s">
        <v>5215</v>
      </c>
      <c r="P41" s="1967" t="s">
        <v>5215</v>
      </c>
    </row>
    <row r="42" spans="1:16">
      <c r="A42" s="1967" t="s">
        <v>5215</v>
      </c>
      <c r="P42" s="1967" t="s">
        <v>5215</v>
      </c>
    </row>
    <row r="43" spans="1:16">
      <c r="A43" s="1967" t="s">
        <v>5215</v>
      </c>
      <c r="P43" s="1967" t="s">
        <v>5215</v>
      </c>
    </row>
    <row r="44" spans="1:16">
      <c r="A44" s="1967" t="s">
        <v>5215</v>
      </c>
      <c r="P44" s="1967" t="s">
        <v>5215</v>
      </c>
    </row>
    <row r="45" spans="1:16">
      <c r="A45" s="1967" t="s">
        <v>5215</v>
      </c>
      <c r="P45" s="1967" t="s">
        <v>5215</v>
      </c>
    </row>
    <row r="46" spans="1:16">
      <c r="A46" s="1967" t="s">
        <v>5215</v>
      </c>
      <c r="B46" s="1967" t="s">
        <v>5215</v>
      </c>
      <c r="C46" s="1967" t="s">
        <v>5215</v>
      </c>
      <c r="D46" s="1967" t="s">
        <v>5215</v>
      </c>
      <c r="E46" s="1967" t="s">
        <v>5215</v>
      </c>
      <c r="F46" s="1967" t="s">
        <v>5215</v>
      </c>
      <c r="G46" s="1967" t="s">
        <v>5215</v>
      </c>
      <c r="H46" s="1967" t="s">
        <v>5215</v>
      </c>
      <c r="I46" s="1967" t="s">
        <v>5215</v>
      </c>
      <c r="J46" s="1967" t="s">
        <v>5215</v>
      </c>
      <c r="K46" s="1967" t="s">
        <v>5215</v>
      </c>
      <c r="L46" s="1967" t="s">
        <v>5215</v>
      </c>
      <c r="M46" s="1967" t="s">
        <v>5215</v>
      </c>
      <c r="N46" s="1967" t="s">
        <v>5215</v>
      </c>
      <c r="O46" s="1967" t="s">
        <v>5215</v>
      </c>
      <c r="P46" s="1967" t="s">
        <v>5215</v>
      </c>
    </row>
  </sheetData>
  <mergeCells count="1">
    <mergeCell ref="G3:K3"/>
  </mergeCells>
  <dataValidations disablePrompts="1" count="2">
    <dataValidation type="list" allowBlank="1" showInputMessage="1" showErrorMessage="1" sqref="M5:M13" xr:uid="{00000000-0002-0000-0500-000001000000}">
      <formula1>"Environmental, Social, Governance, NA"</formula1>
    </dataValidation>
    <dataValidation type="list" allowBlank="1" showInputMessage="1" showErrorMessage="1" sqref="L5:L13" xr:uid="{00000000-0002-0000-0500-000000000000}">
      <formula1>"Reduction of GHG Emissions, Adaptation Measures, Energy Transition, Sustainable Transport,Sustainable Agriculture, NA"</formula1>
    </dataValidation>
  </dataValidations>
  <hyperlinks>
    <hyperlink ref="D40" r:id="rId1" xr:uid="{9CF860CE-B544-4FE6-A0EE-7276A1626DCC}"/>
    <hyperlink ref="D39" r:id="rId2" xr:uid="{9843B209-9CA5-4B9D-B524-B0B26759B767}"/>
    <hyperlink ref="D38" r:id="rId3" xr:uid="{D32DF804-BCCA-49BA-8033-EC0BA407A9CB}"/>
    <hyperlink ref="O2" location="Index!C127" display="Index" xr:uid="{778133BD-7A64-42F4-8384-2721A0BEF039}"/>
  </hyperlinks>
  <pageMargins left="0.7" right="0.7" top="0.75" bottom="0.75" header="0.3" footer="0.3"/>
  <pageSetup scale="57" orientation="portrait" r:id="rId4"/>
  <colBreaks count="1" manualBreakCount="1">
    <brk id="6" max="1048575" man="1"/>
  </colBreaks>
  <tableParts count="1">
    <tablePart r:id="rId5"/>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FF00"/>
  </sheetPr>
  <dimension ref="A1:I22"/>
  <sheetViews>
    <sheetView showGridLines="0" zoomScale="55" zoomScaleNormal="55" workbookViewId="0">
      <selection activeCell="F21" sqref="F21"/>
    </sheetView>
  </sheetViews>
  <sheetFormatPr defaultColWidth="8.88671875" defaultRowHeight="15.6"/>
  <cols>
    <col min="1" max="1" width="18.5546875" style="1963" customWidth="1"/>
    <col min="2" max="2" width="95.109375" style="1964" customWidth="1"/>
    <col min="3" max="3" width="34" style="1964" customWidth="1"/>
    <col min="4" max="4" width="5.44140625" style="1964" customWidth="1"/>
    <col min="5" max="5" width="4.6640625" style="1964" customWidth="1"/>
    <col min="6" max="6" width="39.6640625" style="1964" customWidth="1"/>
    <col min="7" max="7" width="19.44140625" style="1964" bestFit="1" customWidth="1"/>
    <col min="8" max="8" width="17.44140625" style="1964" bestFit="1" customWidth="1"/>
    <col min="9" max="9" width="19.44140625" style="1964" bestFit="1" customWidth="1"/>
    <col min="10" max="16384" width="8.88671875" style="1964"/>
  </cols>
  <sheetData>
    <row r="1" spans="1:9">
      <c r="A1" s="2170"/>
      <c r="B1" s="1156"/>
      <c r="C1" s="1156"/>
      <c r="D1" s="1156"/>
      <c r="E1" s="1156"/>
      <c r="F1" s="1156"/>
      <c r="G1" s="1156"/>
      <c r="H1" s="1156"/>
      <c r="I1" s="2204" t="s">
        <v>1</v>
      </c>
    </row>
    <row r="2" spans="1:9" ht="20.399999999999999">
      <c r="A2" s="1965" t="s">
        <v>5232</v>
      </c>
      <c r="B2" s="2171"/>
      <c r="C2" s="2171"/>
      <c r="D2" s="1156"/>
      <c r="E2" s="9124" t="s">
        <v>5276</v>
      </c>
      <c r="F2" s="9124"/>
      <c r="G2" s="9124"/>
      <c r="H2" s="9124"/>
      <c r="I2" s="9124"/>
    </row>
    <row r="3" spans="1:9" ht="49.95" customHeight="1">
      <c r="A3" s="9125" t="s">
        <v>5277</v>
      </c>
      <c r="B3" s="9125"/>
      <c r="C3" s="9125"/>
      <c r="D3" s="1156"/>
      <c r="E3" s="2172" t="s">
        <v>1012</v>
      </c>
      <c r="F3" s="2172" t="s">
        <v>5235</v>
      </c>
      <c r="G3" s="2172" t="s">
        <v>5236</v>
      </c>
      <c r="H3" s="2172" t="s">
        <v>5237</v>
      </c>
      <c r="I3" s="2172" t="s">
        <v>5238</v>
      </c>
    </row>
    <row r="4" spans="1:9">
      <c r="A4" s="2170"/>
      <c r="B4" s="1156"/>
      <c r="C4" s="7866" t="s">
        <v>5241</v>
      </c>
      <c r="D4" s="1156"/>
      <c r="E4" s="1156">
        <v>1</v>
      </c>
      <c r="F4" s="1156"/>
      <c r="G4" s="2173"/>
      <c r="H4" s="2174"/>
      <c r="I4" s="2174"/>
    </row>
    <row r="5" spans="1:9">
      <c r="A5" s="2175">
        <v>1</v>
      </c>
      <c r="B5" s="2176" t="s">
        <v>5278</v>
      </c>
      <c r="C5" s="7867"/>
      <c r="D5" s="1156"/>
      <c r="E5" s="1156">
        <v>2</v>
      </c>
      <c r="F5" s="1156"/>
      <c r="G5" s="2173"/>
      <c r="H5" s="2174"/>
      <c r="I5" s="2174"/>
    </row>
    <row r="6" spans="1:9">
      <c r="A6" s="2175">
        <v>2</v>
      </c>
      <c r="B6" s="2176" t="s">
        <v>5279</v>
      </c>
      <c r="C6" s="7868"/>
      <c r="D6" s="1156"/>
      <c r="E6" s="1156">
        <v>3</v>
      </c>
      <c r="F6" s="1156"/>
      <c r="G6" s="2173"/>
      <c r="H6" s="2174"/>
      <c r="I6" s="2174"/>
    </row>
    <row r="7" spans="1:9">
      <c r="A7" s="2175">
        <v>3</v>
      </c>
      <c r="B7" s="2176" t="s">
        <v>5280</v>
      </c>
      <c r="C7" s="7867"/>
      <c r="D7" s="1156"/>
      <c r="E7" s="1156">
        <v>4</v>
      </c>
      <c r="F7" s="1156"/>
      <c r="G7" s="2173"/>
      <c r="H7" s="2174"/>
      <c r="I7" s="2174"/>
    </row>
    <row r="8" spans="1:9" ht="31.2">
      <c r="A8" s="2175">
        <v>4</v>
      </c>
      <c r="B8" s="2176" t="s">
        <v>5281</v>
      </c>
      <c r="C8" s="7869" t="s">
        <v>5247</v>
      </c>
      <c r="D8" s="1156"/>
      <c r="E8" s="1156">
        <v>5</v>
      </c>
      <c r="F8" s="1156"/>
      <c r="G8" s="2173"/>
      <c r="H8" s="2174"/>
      <c r="I8" s="2174"/>
    </row>
    <row r="9" spans="1:9" ht="31.2">
      <c r="A9" s="2175"/>
      <c r="B9" s="2177" t="s">
        <v>5282</v>
      </c>
      <c r="C9" s="7867"/>
      <c r="D9" s="1156"/>
      <c r="E9" s="1156">
        <v>6</v>
      </c>
      <c r="F9" s="1156"/>
      <c r="G9" s="2173"/>
      <c r="H9" s="2174"/>
      <c r="I9" s="2174"/>
    </row>
    <row r="10" spans="1:9" ht="31.2">
      <c r="A10" s="2175">
        <v>5</v>
      </c>
      <c r="B10" s="2176" t="s">
        <v>5283</v>
      </c>
      <c r="C10" s="7867"/>
      <c r="D10" s="1156"/>
      <c r="E10" s="1156">
        <v>7</v>
      </c>
      <c r="F10" s="1156"/>
      <c r="G10" s="2173"/>
      <c r="H10" s="2174"/>
      <c r="I10" s="2174"/>
    </row>
    <row r="11" spans="1:9" ht="62.4">
      <c r="A11" s="2175">
        <v>6</v>
      </c>
      <c r="B11" s="2176" t="s">
        <v>5284</v>
      </c>
      <c r="C11" s="7868"/>
      <c r="D11" s="1156"/>
      <c r="E11" s="1156">
        <v>8</v>
      </c>
      <c r="F11" s="1156"/>
      <c r="G11" s="2173"/>
      <c r="H11" s="2174"/>
      <c r="I11" s="2174"/>
    </row>
    <row r="12" spans="1:9">
      <c r="A12" s="2175">
        <v>7</v>
      </c>
      <c r="B12" s="2176" t="s">
        <v>5285</v>
      </c>
      <c r="C12" s="7867"/>
      <c r="D12" s="1156"/>
      <c r="E12" s="1156"/>
      <c r="F12" s="1156"/>
      <c r="G12" s="1156"/>
      <c r="H12" s="1156"/>
      <c r="I12" s="1156"/>
    </row>
    <row r="13" spans="1:9" ht="31.2">
      <c r="A13" s="2175">
        <v>8</v>
      </c>
      <c r="B13" s="2176" t="s">
        <v>5286</v>
      </c>
      <c r="C13" s="7867"/>
      <c r="D13" s="1156"/>
      <c r="E13" s="1156"/>
      <c r="F13" s="1156"/>
      <c r="G13" s="1156"/>
      <c r="H13" s="1156"/>
      <c r="I13" s="1156"/>
    </row>
    <row r="14" spans="1:9">
      <c r="A14" s="2170"/>
      <c r="B14" s="2178"/>
      <c r="C14" s="1156"/>
      <c r="D14" s="1156"/>
      <c r="E14" s="1156"/>
      <c r="F14" s="1156"/>
      <c r="G14" s="1156"/>
      <c r="H14" s="1156"/>
      <c r="I14" s="1156"/>
    </row>
    <row r="15" spans="1:9">
      <c r="A15" s="2170"/>
      <c r="B15" s="2178"/>
      <c r="C15" s="1156"/>
      <c r="D15" s="1156"/>
      <c r="E15" s="1156"/>
      <c r="F15" s="1156"/>
      <c r="G15" s="1156"/>
      <c r="H15" s="1156"/>
      <c r="I15" s="1156"/>
    </row>
    <row r="16" spans="1:9">
      <c r="A16" s="905" t="s">
        <v>5257</v>
      </c>
      <c r="B16" s="2178"/>
      <c r="C16" s="1156"/>
      <c r="D16" s="1156"/>
      <c r="E16" s="1156"/>
      <c r="F16" s="1156"/>
      <c r="G16" s="1156"/>
      <c r="H16" s="1156"/>
      <c r="I16" s="1156"/>
    </row>
    <row r="17" spans="1:2" ht="31.2">
      <c r="A17" s="2170"/>
      <c r="B17" s="2178" t="s">
        <v>5258</v>
      </c>
    </row>
    <row r="18" spans="1:2">
      <c r="A18" s="2170"/>
      <c r="B18" s="2178" t="s">
        <v>5259</v>
      </c>
    </row>
    <row r="20" spans="1:2">
      <c r="A20" s="905" t="s">
        <v>5287</v>
      </c>
      <c r="B20" s="1156"/>
    </row>
    <row r="21" spans="1:2">
      <c r="A21" s="2170"/>
      <c r="B21" s="1966" t="s">
        <v>5274</v>
      </c>
    </row>
    <row r="22" spans="1:2">
      <c r="A22" s="2170"/>
      <c r="B22" s="1966" t="s">
        <v>5275</v>
      </c>
    </row>
  </sheetData>
  <mergeCells count="2">
    <mergeCell ref="E2:I2"/>
    <mergeCell ref="A3:C3"/>
  </mergeCells>
  <hyperlinks>
    <hyperlink ref="B22" r:id="rId1" xr:uid="{00000000-0004-0000-7C00-000000000000}"/>
    <hyperlink ref="B21" r:id="rId2" xr:uid="{00000000-0004-0000-7C00-000001000000}"/>
    <hyperlink ref="I1" location="Index!A1" display="Index" xr:uid="{DCC75089-6640-44DF-B7A9-C084BB762D1A}"/>
  </hyperlinks>
  <pageMargins left="0.7" right="0.7" top="0.75" bottom="0.75" header="0.3" footer="0.3"/>
  <pageSetup orientation="portrait" r:id="rId3"/>
  <tableParts count="1">
    <tablePart r:id="rId4"/>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FFFF00"/>
    <pageSetUpPr fitToPage="1"/>
  </sheetPr>
  <dimension ref="A1:WVS81"/>
  <sheetViews>
    <sheetView topLeftCell="A18" zoomScale="70" zoomScaleNormal="70" workbookViewId="0">
      <selection activeCell="P31" sqref="P31"/>
    </sheetView>
  </sheetViews>
  <sheetFormatPr defaultColWidth="12.44140625" defaultRowHeight="15"/>
  <cols>
    <col min="1" max="1" width="9.6640625" style="1268" customWidth="1"/>
    <col min="2" max="2" width="4.88671875" style="1268" customWidth="1"/>
    <col min="3" max="3" width="20.44140625" style="1268" customWidth="1"/>
    <col min="4" max="4" width="21.33203125" style="1268" customWidth="1"/>
    <col min="5" max="5" width="19.33203125" style="1268" customWidth="1"/>
    <col min="6" max="6" width="13.6640625" style="1268" customWidth="1"/>
    <col min="7" max="7" width="15" style="1268" customWidth="1"/>
    <col min="8" max="8" width="10.44140625" style="1268" customWidth="1"/>
    <col min="9" max="9" width="15" style="1268" customWidth="1"/>
    <col min="10" max="10" width="13.88671875" style="1268" customWidth="1"/>
    <col min="11" max="11" width="5.44140625" style="1268" customWidth="1"/>
    <col min="12" max="256" width="12.44140625" style="1268"/>
    <col min="257" max="257" width="9.6640625" style="1268" customWidth="1"/>
    <col min="258" max="258" width="4.88671875" style="1268" customWidth="1"/>
    <col min="259" max="259" width="20.44140625" style="1268" customWidth="1"/>
    <col min="260" max="260" width="21.33203125" style="1268" customWidth="1"/>
    <col min="261" max="261" width="19.33203125" style="1268" customWidth="1"/>
    <col min="262" max="262" width="13.6640625" style="1268" customWidth="1"/>
    <col min="263" max="263" width="15" style="1268" customWidth="1"/>
    <col min="264" max="264" width="10.44140625" style="1268" customWidth="1"/>
    <col min="265" max="265" width="15" style="1268" customWidth="1"/>
    <col min="266" max="266" width="13.88671875" style="1268" customWidth="1"/>
    <col min="267" max="267" width="5.44140625" style="1268" customWidth="1"/>
    <col min="268" max="512" width="12.44140625" style="1268"/>
    <col min="513" max="513" width="9.6640625" style="1268" customWidth="1"/>
    <col min="514" max="514" width="4.88671875" style="1268" customWidth="1"/>
    <col min="515" max="515" width="20.44140625" style="1268" customWidth="1"/>
    <col min="516" max="516" width="21.33203125" style="1268" customWidth="1"/>
    <col min="517" max="517" width="19.33203125" style="1268" customWidth="1"/>
    <col min="518" max="518" width="13.6640625" style="1268" customWidth="1"/>
    <col min="519" max="519" width="15" style="1268" customWidth="1"/>
    <col min="520" max="520" width="10.44140625" style="1268" customWidth="1"/>
    <col min="521" max="521" width="15" style="1268" customWidth="1"/>
    <col min="522" max="522" width="13.88671875" style="1268" customWidth="1"/>
    <col min="523" max="523" width="5.44140625" style="1268" customWidth="1"/>
    <col min="524" max="768" width="12.44140625" style="1268"/>
    <col min="769" max="769" width="9.6640625" style="1268" customWidth="1"/>
    <col min="770" max="770" width="4.88671875" style="1268" customWidth="1"/>
    <col min="771" max="771" width="20.44140625" style="1268" customWidth="1"/>
    <col min="772" max="772" width="21.33203125" style="1268" customWidth="1"/>
    <col min="773" max="773" width="19.33203125" style="1268" customWidth="1"/>
    <col min="774" max="774" width="13.6640625" style="1268" customWidth="1"/>
    <col min="775" max="775" width="15" style="1268" customWidth="1"/>
    <col min="776" max="776" width="10.44140625" style="1268" customWidth="1"/>
    <col min="777" max="777" width="15" style="1268" customWidth="1"/>
    <col min="778" max="778" width="13.88671875" style="1268" customWidth="1"/>
    <col min="779" max="779" width="5.44140625" style="1268" customWidth="1"/>
    <col min="780" max="1024" width="12.44140625" style="1268"/>
    <col min="1025" max="1025" width="9.6640625" style="1268" customWidth="1"/>
    <col min="1026" max="1026" width="4.88671875" style="1268" customWidth="1"/>
    <col min="1027" max="1027" width="20.44140625" style="1268" customWidth="1"/>
    <col min="1028" max="1028" width="21.33203125" style="1268" customWidth="1"/>
    <col min="1029" max="1029" width="19.33203125" style="1268" customWidth="1"/>
    <col min="1030" max="1030" width="13.6640625" style="1268" customWidth="1"/>
    <col min="1031" max="1031" width="15" style="1268" customWidth="1"/>
    <col min="1032" max="1032" width="10.44140625" style="1268" customWidth="1"/>
    <col min="1033" max="1033" width="15" style="1268" customWidth="1"/>
    <col min="1034" max="1034" width="13.88671875" style="1268" customWidth="1"/>
    <col min="1035" max="1035" width="5.44140625" style="1268" customWidth="1"/>
    <col min="1036" max="1280" width="12.44140625" style="1268"/>
    <col min="1281" max="1281" width="9.6640625" style="1268" customWidth="1"/>
    <col min="1282" max="1282" width="4.88671875" style="1268" customWidth="1"/>
    <col min="1283" max="1283" width="20.44140625" style="1268" customWidth="1"/>
    <col min="1284" max="1284" width="21.33203125" style="1268" customWidth="1"/>
    <col min="1285" max="1285" width="19.33203125" style="1268" customWidth="1"/>
    <col min="1286" max="1286" width="13.6640625" style="1268" customWidth="1"/>
    <col min="1287" max="1287" width="15" style="1268" customWidth="1"/>
    <col min="1288" max="1288" width="10.44140625" style="1268" customWidth="1"/>
    <col min="1289" max="1289" width="15" style="1268" customWidth="1"/>
    <col min="1290" max="1290" width="13.88671875" style="1268" customWidth="1"/>
    <col min="1291" max="1291" width="5.44140625" style="1268" customWidth="1"/>
    <col min="1292" max="1536" width="12.44140625" style="1268"/>
    <col min="1537" max="1537" width="9.6640625" style="1268" customWidth="1"/>
    <col min="1538" max="1538" width="4.88671875" style="1268" customWidth="1"/>
    <col min="1539" max="1539" width="20.44140625" style="1268" customWidth="1"/>
    <col min="1540" max="1540" width="21.33203125" style="1268" customWidth="1"/>
    <col min="1541" max="1541" width="19.33203125" style="1268" customWidth="1"/>
    <col min="1542" max="1542" width="13.6640625" style="1268" customWidth="1"/>
    <col min="1543" max="1543" width="15" style="1268" customWidth="1"/>
    <col min="1544" max="1544" width="10.44140625" style="1268" customWidth="1"/>
    <col min="1545" max="1545" width="15" style="1268" customWidth="1"/>
    <col min="1546" max="1546" width="13.88671875" style="1268" customWidth="1"/>
    <col min="1547" max="1547" width="5.44140625" style="1268" customWidth="1"/>
    <col min="1548" max="1792" width="12.44140625" style="1268"/>
    <col min="1793" max="1793" width="9.6640625" style="1268" customWidth="1"/>
    <col min="1794" max="1794" width="4.88671875" style="1268" customWidth="1"/>
    <col min="1795" max="1795" width="20.44140625" style="1268" customWidth="1"/>
    <col min="1796" max="1796" width="21.33203125" style="1268" customWidth="1"/>
    <col min="1797" max="1797" width="19.33203125" style="1268" customWidth="1"/>
    <col min="1798" max="1798" width="13.6640625" style="1268" customWidth="1"/>
    <col min="1799" max="1799" width="15" style="1268" customWidth="1"/>
    <col min="1800" max="1800" width="10.44140625" style="1268" customWidth="1"/>
    <col min="1801" max="1801" width="15" style="1268" customWidth="1"/>
    <col min="1802" max="1802" width="13.88671875" style="1268" customWidth="1"/>
    <col min="1803" max="1803" width="5.44140625" style="1268" customWidth="1"/>
    <col min="1804" max="2048" width="12.44140625" style="1268"/>
    <col min="2049" max="2049" width="9.6640625" style="1268" customWidth="1"/>
    <col min="2050" max="2050" width="4.88671875" style="1268" customWidth="1"/>
    <col min="2051" max="2051" width="20.44140625" style="1268" customWidth="1"/>
    <col min="2052" max="2052" width="21.33203125" style="1268" customWidth="1"/>
    <col min="2053" max="2053" width="19.33203125" style="1268" customWidth="1"/>
    <col min="2054" max="2054" width="13.6640625" style="1268" customWidth="1"/>
    <col min="2055" max="2055" width="15" style="1268" customWidth="1"/>
    <col min="2056" max="2056" width="10.44140625" style="1268" customWidth="1"/>
    <col min="2057" max="2057" width="15" style="1268" customWidth="1"/>
    <col min="2058" max="2058" width="13.88671875" style="1268" customWidth="1"/>
    <col min="2059" max="2059" width="5.44140625" style="1268" customWidth="1"/>
    <col min="2060" max="2304" width="12.44140625" style="1268"/>
    <col min="2305" max="2305" width="9.6640625" style="1268" customWidth="1"/>
    <col min="2306" max="2306" width="4.88671875" style="1268" customWidth="1"/>
    <col min="2307" max="2307" width="20.44140625" style="1268" customWidth="1"/>
    <col min="2308" max="2308" width="21.33203125" style="1268" customWidth="1"/>
    <col min="2309" max="2309" width="19.33203125" style="1268" customWidth="1"/>
    <col min="2310" max="2310" width="13.6640625" style="1268" customWidth="1"/>
    <col min="2311" max="2311" width="15" style="1268" customWidth="1"/>
    <col min="2312" max="2312" width="10.44140625" style="1268" customWidth="1"/>
    <col min="2313" max="2313" width="15" style="1268" customWidth="1"/>
    <col min="2314" max="2314" width="13.88671875" style="1268" customWidth="1"/>
    <col min="2315" max="2315" width="5.44140625" style="1268" customWidth="1"/>
    <col min="2316" max="2560" width="12.44140625" style="1268"/>
    <col min="2561" max="2561" width="9.6640625" style="1268" customWidth="1"/>
    <col min="2562" max="2562" width="4.88671875" style="1268" customWidth="1"/>
    <col min="2563" max="2563" width="20.44140625" style="1268" customWidth="1"/>
    <col min="2564" max="2564" width="21.33203125" style="1268" customWidth="1"/>
    <col min="2565" max="2565" width="19.33203125" style="1268" customWidth="1"/>
    <col min="2566" max="2566" width="13.6640625" style="1268" customWidth="1"/>
    <col min="2567" max="2567" width="15" style="1268" customWidth="1"/>
    <col min="2568" max="2568" width="10.44140625" style="1268" customWidth="1"/>
    <col min="2569" max="2569" width="15" style="1268" customWidth="1"/>
    <col min="2570" max="2570" width="13.88671875" style="1268" customWidth="1"/>
    <col min="2571" max="2571" width="5.44140625" style="1268" customWidth="1"/>
    <col min="2572" max="2816" width="12.44140625" style="1268"/>
    <col min="2817" max="2817" width="9.6640625" style="1268" customWidth="1"/>
    <col min="2818" max="2818" width="4.88671875" style="1268" customWidth="1"/>
    <col min="2819" max="2819" width="20.44140625" style="1268" customWidth="1"/>
    <col min="2820" max="2820" width="21.33203125" style="1268" customWidth="1"/>
    <col min="2821" max="2821" width="19.33203125" style="1268" customWidth="1"/>
    <col min="2822" max="2822" width="13.6640625" style="1268" customWidth="1"/>
    <col min="2823" max="2823" width="15" style="1268" customWidth="1"/>
    <col min="2824" max="2824" width="10.44140625" style="1268" customWidth="1"/>
    <col min="2825" max="2825" width="15" style="1268" customWidth="1"/>
    <col min="2826" max="2826" width="13.88671875" style="1268" customWidth="1"/>
    <col min="2827" max="2827" width="5.44140625" style="1268" customWidth="1"/>
    <col min="2828" max="3072" width="12.44140625" style="1268"/>
    <col min="3073" max="3073" width="9.6640625" style="1268" customWidth="1"/>
    <col min="3074" max="3074" width="4.88671875" style="1268" customWidth="1"/>
    <col min="3075" max="3075" width="20.44140625" style="1268" customWidth="1"/>
    <col min="3076" max="3076" width="21.33203125" style="1268" customWidth="1"/>
    <col min="3077" max="3077" width="19.33203125" style="1268" customWidth="1"/>
    <col min="3078" max="3078" width="13.6640625" style="1268" customWidth="1"/>
    <col min="3079" max="3079" width="15" style="1268" customWidth="1"/>
    <col min="3080" max="3080" width="10.44140625" style="1268" customWidth="1"/>
    <col min="3081" max="3081" width="15" style="1268" customWidth="1"/>
    <col min="3082" max="3082" width="13.88671875" style="1268" customWidth="1"/>
    <col min="3083" max="3083" width="5.44140625" style="1268" customWidth="1"/>
    <col min="3084" max="3328" width="12.44140625" style="1268"/>
    <col min="3329" max="3329" width="9.6640625" style="1268" customWidth="1"/>
    <col min="3330" max="3330" width="4.88671875" style="1268" customWidth="1"/>
    <col min="3331" max="3331" width="20.44140625" style="1268" customWidth="1"/>
    <col min="3332" max="3332" width="21.33203125" style="1268" customWidth="1"/>
    <col min="3333" max="3333" width="19.33203125" style="1268" customWidth="1"/>
    <col min="3334" max="3334" width="13.6640625" style="1268" customWidth="1"/>
    <col min="3335" max="3335" width="15" style="1268" customWidth="1"/>
    <col min="3336" max="3336" width="10.44140625" style="1268" customWidth="1"/>
    <col min="3337" max="3337" width="15" style="1268" customWidth="1"/>
    <col min="3338" max="3338" width="13.88671875" style="1268" customWidth="1"/>
    <col min="3339" max="3339" width="5.44140625" style="1268" customWidth="1"/>
    <col min="3340" max="3584" width="12.44140625" style="1268"/>
    <col min="3585" max="3585" width="9.6640625" style="1268" customWidth="1"/>
    <col min="3586" max="3586" width="4.88671875" style="1268" customWidth="1"/>
    <col min="3587" max="3587" width="20.44140625" style="1268" customWidth="1"/>
    <col min="3588" max="3588" width="21.33203125" style="1268" customWidth="1"/>
    <col min="3589" max="3589" width="19.33203125" style="1268" customWidth="1"/>
    <col min="3590" max="3590" width="13.6640625" style="1268" customWidth="1"/>
    <col min="3591" max="3591" width="15" style="1268" customWidth="1"/>
    <col min="3592" max="3592" width="10.44140625" style="1268" customWidth="1"/>
    <col min="3593" max="3593" width="15" style="1268" customWidth="1"/>
    <col min="3594" max="3594" width="13.88671875" style="1268" customWidth="1"/>
    <col min="3595" max="3595" width="5.44140625" style="1268" customWidth="1"/>
    <col min="3596" max="3840" width="12.44140625" style="1268"/>
    <col min="3841" max="3841" width="9.6640625" style="1268" customWidth="1"/>
    <col min="3842" max="3842" width="4.88671875" style="1268" customWidth="1"/>
    <col min="3843" max="3843" width="20.44140625" style="1268" customWidth="1"/>
    <col min="3844" max="3844" width="21.33203125" style="1268" customWidth="1"/>
    <col min="3845" max="3845" width="19.33203125" style="1268" customWidth="1"/>
    <col min="3846" max="3846" width="13.6640625" style="1268" customWidth="1"/>
    <col min="3847" max="3847" width="15" style="1268" customWidth="1"/>
    <col min="3848" max="3848" width="10.44140625" style="1268" customWidth="1"/>
    <col min="3849" max="3849" width="15" style="1268" customWidth="1"/>
    <col min="3850" max="3850" width="13.88671875" style="1268" customWidth="1"/>
    <col min="3851" max="3851" width="5.44140625" style="1268" customWidth="1"/>
    <col min="3852" max="4096" width="12.44140625" style="1268"/>
    <col min="4097" max="4097" width="9.6640625" style="1268" customWidth="1"/>
    <col min="4098" max="4098" width="4.88671875" style="1268" customWidth="1"/>
    <col min="4099" max="4099" width="20.44140625" style="1268" customWidth="1"/>
    <col min="4100" max="4100" width="21.33203125" style="1268" customWidth="1"/>
    <col min="4101" max="4101" width="19.33203125" style="1268" customWidth="1"/>
    <col min="4102" max="4102" width="13.6640625" style="1268" customWidth="1"/>
    <col min="4103" max="4103" width="15" style="1268" customWidth="1"/>
    <col min="4104" max="4104" width="10.44140625" style="1268" customWidth="1"/>
    <col min="4105" max="4105" width="15" style="1268" customWidth="1"/>
    <col min="4106" max="4106" width="13.88671875" style="1268" customWidth="1"/>
    <col min="4107" max="4107" width="5.44140625" style="1268" customWidth="1"/>
    <col min="4108" max="4352" width="12.44140625" style="1268"/>
    <col min="4353" max="4353" width="9.6640625" style="1268" customWidth="1"/>
    <col min="4354" max="4354" width="4.88671875" style="1268" customWidth="1"/>
    <col min="4355" max="4355" width="20.44140625" style="1268" customWidth="1"/>
    <col min="4356" max="4356" width="21.33203125" style="1268" customWidth="1"/>
    <col min="4357" max="4357" width="19.33203125" style="1268" customWidth="1"/>
    <col min="4358" max="4358" width="13.6640625" style="1268" customWidth="1"/>
    <col min="4359" max="4359" width="15" style="1268" customWidth="1"/>
    <col min="4360" max="4360" width="10.44140625" style="1268" customWidth="1"/>
    <col min="4361" max="4361" width="15" style="1268" customWidth="1"/>
    <col min="4362" max="4362" width="13.88671875" style="1268" customWidth="1"/>
    <col min="4363" max="4363" width="5.44140625" style="1268" customWidth="1"/>
    <col min="4364" max="4608" width="12.44140625" style="1268"/>
    <col min="4609" max="4609" width="9.6640625" style="1268" customWidth="1"/>
    <col min="4610" max="4610" width="4.88671875" style="1268" customWidth="1"/>
    <col min="4611" max="4611" width="20.44140625" style="1268" customWidth="1"/>
    <col min="4612" max="4612" width="21.33203125" style="1268" customWidth="1"/>
    <col min="4613" max="4613" width="19.33203125" style="1268" customWidth="1"/>
    <col min="4614" max="4614" width="13.6640625" style="1268" customWidth="1"/>
    <col min="4615" max="4615" width="15" style="1268" customWidth="1"/>
    <col min="4616" max="4616" width="10.44140625" style="1268" customWidth="1"/>
    <col min="4617" max="4617" width="15" style="1268" customWidth="1"/>
    <col min="4618" max="4618" width="13.88671875" style="1268" customWidth="1"/>
    <col min="4619" max="4619" width="5.44140625" style="1268" customWidth="1"/>
    <col min="4620" max="4864" width="12.44140625" style="1268"/>
    <col min="4865" max="4865" width="9.6640625" style="1268" customWidth="1"/>
    <col min="4866" max="4866" width="4.88671875" style="1268" customWidth="1"/>
    <col min="4867" max="4867" width="20.44140625" style="1268" customWidth="1"/>
    <col min="4868" max="4868" width="21.33203125" style="1268" customWidth="1"/>
    <col min="4869" max="4869" width="19.33203125" style="1268" customWidth="1"/>
    <col min="4870" max="4870" width="13.6640625" style="1268" customWidth="1"/>
    <col min="4871" max="4871" width="15" style="1268" customWidth="1"/>
    <col min="4872" max="4872" width="10.44140625" style="1268" customWidth="1"/>
    <col min="4873" max="4873" width="15" style="1268" customWidth="1"/>
    <col min="4874" max="4874" width="13.88671875" style="1268" customWidth="1"/>
    <col min="4875" max="4875" width="5.44140625" style="1268" customWidth="1"/>
    <col min="4876" max="5120" width="12.44140625" style="1268"/>
    <col min="5121" max="5121" width="9.6640625" style="1268" customWidth="1"/>
    <col min="5122" max="5122" width="4.88671875" style="1268" customWidth="1"/>
    <col min="5123" max="5123" width="20.44140625" style="1268" customWidth="1"/>
    <col min="5124" max="5124" width="21.33203125" style="1268" customWidth="1"/>
    <col min="5125" max="5125" width="19.33203125" style="1268" customWidth="1"/>
    <col min="5126" max="5126" width="13.6640625" style="1268" customWidth="1"/>
    <col min="5127" max="5127" width="15" style="1268" customWidth="1"/>
    <col min="5128" max="5128" width="10.44140625" style="1268" customWidth="1"/>
    <col min="5129" max="5129" width="15" style="1268" customWidth="1"/>
    <col min="5130" max="5130" width="13.88671875" style="1268" customWidth="1"/>
    <col min="5131" max="5131" width="5.44140625" style="1268" customWidth="1"/>
    <col min="5132" max="5376" width="12.44140625" style="1268"/>
    <col min="5377" max="5377" width="9.6640625" style="1268" customWidth="1"/>
    <col min="5378" max="5378" width="4.88671875" style="1268" customWidth="1"/>
    <col min="5379" max="5379" width="20.44140625" style="1268" customWidth="1"/>
    <col min="5380" max="5380" width="21.33203125" style="1268" customWidth="1"/>
    <col min="5381" max="5381" width="19.33203125" style="1268" customWidth="1"/>
    <col min="5382" max="5382" width="13.6640625" style="1268" customWidth="1"/>
    <col min="5383" max="5383" width="15" style="1268" customWidth="1"/>
    <col min="5384" max="5384" width="10.44140625" style="1268" customWidth="1"/>
    <col min="5385" max="5385" width="15" style="1268" customWidth="1"/>
    <col min="5386" max="5386" width="13.88671875" style="1268" customWidth="1"/>
    <col min="5387" max="5387" width="5.44140625" style="1268" customWidth="1"/>
    <col min="5388" max="5632" width="12.44140625" style="1268"/>
    <col min="5633" max="5633" width="9.6640625" style="1268" customWidth="1"/>
    <col min="5634" max="5634" width="4.88671875" style="1268" customWidth="1"/>
    <col min="5635" max="5635" width="20.44140625" style="1268" customWidth="1"/>
    <col min="5636" max="5636" width="21.33203125" style="1268" customWidth="1"/>
    <col min="5637" max="5637" width="19.33203125" style="1268" customWidth="1"/>
    <col min="5638" max="5638" width="13.6640625" style="1268" customWidth="1"/>
    <col min="5639" max="5639" width="15" style="1268" customWidth="1"/>
    <col min="5640" max="5640" width="10.44140625" style="1268" customWidth="1"/>
    <col min="5641" max="5641" width="15" style="1268" customWidth="1"/>
    <col min="5642" max="5642" width="13.88671875" style="1268" customWidth="1"/>
    <col min="5643" max="5643" width="5.44140625" style="1268" customWidth="1"/>
    <col min="5644" max="5888" width="12.44140625" style="1268"/>
    <col min="5889" max="5889" width="9.6640625" style="1268" customWidth="1"/>
    <col min="5890" max="5890" width="4.88671875" style="1268" customWidth="1"/>
    <col min="5891" max="5891" width="20.44140625" style="1268" customWidth="1"/>
    <col min="5892" max="5892" width="21.33203125" style="1268" customWidth="1"/>
    <col min="5893" max="5893" width="19.33203125" style="1268" customWidth="1"/>
    <col min="5894" max="5894" width="13.6640625" style="1268" customWidth="1"/>
    <col min="5895" max="5895" width="15" style="1268" customWidth="1"/>
    <col min="5896" max="5896" width="10.44140625" style="1268" customWidth="1"/>
    <col min="5897" max="5897" width="15" style="1268" customWidth="1"/>
    <col min="5898" max="5898" width="13.88671875" style="1268" customWidth="1"/>
    <col min="5899" max="5899" width="5.44140625" style="1268" customWidth="1"/>
    <col min="5900" max="6144" width="12.44140625" style="1268"/>
    <col min="6145" max="6145" width="9.6640625" style="1268" customWidth="1"/>
    <col min="6146" max="6146" width="4.88671875" style="1268" customWidth="1"/>
    <col min="6147" max="6147" width="20.44140625" style="1268" customWidth="1"/>
    <col min="6148" max="6148" width="21.33203125" style="1268" customWidth="1"/>
    <col min="6149" max="6149" width="19.33203125" style="1268" customWidth="1"/>
    <col min="6150" max="6150" width="13.6640625" style="1268" customWidth="1"/>
    <col min="6151" max="6151" width="15" style="1268" customWidth="1"/>
    <col min="6152" max="6152" width="10.44140625" style="1268" customWidth="1"/>
    <col min="6153" max="6153" width="15" style="1268" customWidth="1"/>
    <col min="6154" max="6154" width="13.88671875" style="1268" customWidth="1"/>
    <col min="6155" max="6155" width="5.44140625" style="1268" customWidth="1"/>
    <col min="6156" max="6400" width="12.44140625" style="1268"/>
    <col min="6401" max="6401" width="9.6640625" style="1268" customWidth="1"/>
    <col min="6402" max="6402" width="4.88671875" style="1268" customWidth="1"/>
    <col min="6403" max="6403" width="20.44140625" style="1268" customWidth="1"/>
    <col min="6404" max="6404" width="21.33203125" style="1268" customWidth="1"/>
    <col min="6405" max="6405" width="19.33203125" style="1268" customWidth="1"/>
    <col min="6406" max="6406" width="13.6640625" style="1268" customWidth="1"/>
    <col min="6407" max="6407" width="15" style="1268" customWidth="1"/>
    <col min="6408" max="6408" width="10.44140625" style="1268" customWidth="1"/>
    <col min="6409" max="6409" width="15" style="1268" customWidth="1"/>
    <col min="6410" max="6410" width="13.88671875" style="1268" customWidth="1"/>
    <col min="6411" max="6411" width="5.44140625" style="1268" customWidth="1"/>
    <col min="6412" max="6656" width="12.44140625" style="1268"/>
    <col min="6657" max="6657" width="9.6640625" style="1268" customWidth="1"/>
    <col min="6658" max="6658" width="4.88671875" style="1268" customWidth="1"/>
    <col min="6659" max="6659" width="20.44140625" style="1268" customWidth="1"/>
    <col min="6660" max="6660" width="21.33203125" style="1268" customWidth="1"/>
    <col min="6661" max="6661" width="19.33203125" style="1268" customWidth="1"/>
    <col min="6662" max="6662" width="13.6640625" style="1268" customWidth="1"/>
    <col min="6663" max="6663" width="15" style="1268" customWidth="1"/>
    <col min="6664" max="6664" width="10.44140625" style="1268" customWidth="1"/>
    <col min="6665" max="6665" width="15" style="1268" customWidth="1"/>
    <col min="6666" max="6666" width="13.88671875" style="1268" customWidth="1"/>
    <col min="6667" max="6667" width="5.44140625" style="1268" customWidth="1"/>
    <col min="6668" max="6912" width="12.44140625" style="1268"/>
    <col min="6913" max="6913" width="9.6640625" style="1268" customWidth="1"/>
    <col min="6914" max="6914" width="4.88671875" style="1268" customWidth="1"/>
    <col min="6915" max="6915" width="20.44140625" style="1268" customWidth="1"/>
    <col min="6916" max="6916" width="21.33203125" style="1268" customWidth="1"/>
    <col min="6917" max="6917" width="19.33203125" style="1268" customWidth="1"/>
    <col min="6918" max="6918" width="13.6640625" style="1268" customWidth="1"/>
    <col min="6919" max="6919" width="15" style="1268" customWidth="1"/>
    <col min="6920" max="6920" width="10.44140625" style="1268" customWidth="1"/>
    <col min="6921" max="6921" width="15" style="1268" customWidth="1"/>
    <col min="6922" max="6922" width="13.88671875" style="1268" customWidth="1"/>
    <col min="6923" max="6923" width="5.44140625" style="1268" customWidth="1"/>
    <col min="6924" max="7168" width="12.44140625" style="1268"/>
    <col min="7169" max="7169" width="9.6640625" style="1268" customWidth="1"/>
    <col min="7170" max="7170" width="4.88671875" style="1268" customWidth="1"/>
    <col min="7171" max="7171" width="20.44140625" style="1268" customWidth="1"/>
    <col min="7172" max="7172" width="21.33203125" style="1268" customWidth="1"/>
    <col min="7173" max="7173" width="19.33203125" style="1268" customWidth="1"/>
    <col min="7174" max="7174" width="13.6640625" style="1268" customWidth="1"/>
    <col min="7175" max="7175" width="15" style="1268" customWidth="1"/>
    <col min="7176" max="7176" width="10.44140625" style="1268" customWidth="1"/>
    <col min="7177" max="7177" width="15" style="1268" customWidth="1"/>
    <col min="7178" max="7178" width="13.88671875" style="1268" customWidth="1"/>
    <col min="7179" max="7179" width="5.44140625" style="1268" customWidth="1"/>
    <col min="7180" max="7424" width="12.44140625" style="1268"/>
    <col min="7425" max="7425" width="9.6640625" style="1268" customWidth="1"/>
    <col min="7426" max="7426" width="4.88671875" style="1268" customWidth="1"/>
    <col min="7427" max="7427" width="20.44140625" style="1268" customWidth="1"/>
    <col min="7428" max="7428" width="21.33203125" style="1268" customWidth="1"/>
    <col min="7429" max="7429" width="19.33203125" style="1268" customWidth="1"/>
    <col min="7430" max="7430" width="13.6640625" style="1268" customWidth="1"/>
    <col min="7431" max="7431" width="15" style="1268" customWidth="1"/>
    <col min="7432" max="7432" width="10.44140625" style="1268" customWidth="1"/>
    <col min="7433" max="7433" width="15" style="1268" customWidth="1"/>
    <col min="7434" max="7434" width="13.88671875" style="1268" customWidth="1"/>
    <col min="7435" max="7435" width="5.44140625" style="1268" customWidth="1"/>
    <col min="7436" max="7680" width="12.44140625" style="1268"/>
    <col min="7681" max="7681" width="9.6640625" style="1268" customWidth="1"/>
    <col min="7682" max="7682" width="4.88671875" style="1268" customWidth="1"/>
    <col min="7683" max="7683" width="20.44140625" style="1268" customWidth="1"/>
    <col min="7684" max="7684" width="21.33203125" style="1268" customWidth="1"/>
    <col min="7685" max="7685" width="19.33203125" style="1268" customWidth="1"/>
    <col min="7686" max="7686" width="13.6640625" style="1268" customWidth="1"/>
    <col min="7687" max="7687" width="15" style="1268" customWidth="1"/>
    <col min="7688" max="7688" width="10.44140625" style="1268" customWidth="1"/>
    <col min="7689" max="7689" width="15" style="1268" customWidth="1"/>
    <col min="7690" max="7690" width="13.88671875" style="1268" customWidth="1"/>
    <col min="7691" max="7691" width="5.44140625" style="1268" customWidth="1"/>
    <col min="7692" max="7936" width="12.44140625" style="1268"/>
    <col min="7937" max="7937" width="9.6640625" style="1268" customWidth="1"/>
    <col min="7938" max="7938" width="4.88671875" style="1268" customWidth="1"/>
    <col min="7939" max="7939" width="20.44140625" style="1268" customWidth="1"/>
    <col min="7940" max="7940" width="21.33203125" style="1268" customWidth="1"/>
    <col min="7941" max="7941" width="19.33203125" style="1268" customWidth="1"/>
    <col min="7942" max="7942" width="13.6640625" style="1268" customWidth="1"/>
    <col min="7943" max="7943" width="15" style="1268" customWidth="1"/>
    <col min="7944" max="7944" width="10.44140625" style="1268" customWidth="1"/>
    <col min="7945" max="7945" width="15" style="1268" customWidth="1"/>
    <col min="7946" max="7946" width="13.88671875" style="1268" customWidth="1"/>
    <col min="7947" max="7947" width="5.44140625" style="1268" customWidth="1"/>
    <col min="7948" max="8192" width="12.44140625" style="1268"/>
    <col min="8193" max="8193" width="9.6640625" style="1268" customWidth="1"/>
    <col min="8194" max="8194" width="4.88671875" style="1268" customWidth="1"/>
    <col min="8195" max="8195" width="20.44140625" style="1268" customWidth="1"/>
    <col min="8196" max="8196" width="21.33203125" style="1268" customWidth="1"/>
    <col min="8197" max="8197" width="19.33203125" style="1268" customWidth="1"/>
    <col min="8198" max="8198" width="13.6640625" style="1268" customWidth="1"/>
    <col min="8199" max="8199" width="15" style="1268" customWidth="1"/>
    <col min="8200" max="8200" width="10.44140625" style="1268" customWidth="1"/>
    <col min="8201" max="8201" width="15" style="1268" customWidth="1"/>
    <col min="8202" max="8202" width="13.88671875" style="1268" customWidth="1"/>
    <col min="8203" max="8203" width="5.44140625" style="1268" customWidth="1"/>
    <col min="8204" max="8448" width="12.44140625" style="1268"/>
    <col min="8449" max="8449" width="9.6640625" style="1268" customWidth="1"/>
    <col min="8450" max="8450" width="4.88671875" style="1268" customWidth="1"/>
    <col min="8451" max="8451" width="20.44140625" style="1268" customWidth="1"/>
    <col min="8452" max="8452" width="21.33203125" style="1268" customWidth="1"/>
    <col min="8453" max="8453" width="19.33203125" style="1268" customWidth="1"/>
    <col min="8454" max="8454" width="13.6640625" style="1268" customWidth="1"/>
    <col min="8455" max="8455" width="15" style="1268" customWidth="1"/>
    <col min="8456" max="8456" width="10.44140625" style="1268" customWidth="1"/>
    <col min="8457" max="8457" width="15" style="1268" customWidth="1"/>
    <col min="8458" max="8458" width="13.88671875" style="1268" customWidth="1"/>
    <col min="8459" max="8459" width="5.44140625" style="1268" customWidth="1"/>
    <col min="8460" max="8704" width="12.44140625" style="1268"/>
    <col min="8705" max="8705" width="9.6640625" style="1268" customWidth="1"/>
    <col min="8706" max="8706" width="4.88671875" style="1268" customWidth="1"/>
    <col min="8707" max="8707" width="20.44140625" style="1268" customWidth="1"/>
    <col min="8708" max="8708" width="21.33203125" style="1268" customWidth="1"/>
    <col min="8709" max="8709" width="19.33203125" style="1268" customWidth="1"/>
    <col min="8710" max="8710" width="13.6640625" style="1268" customWidth="1"/>
    <col min="8711" max="8711" width="15" style="1268" customWidth="1"/>
    <col min="8712" max="8712" width="10.44140625" style="1268" customWidth="1"/>
    <col min="8713" max="8713" width="15" style="1268" customWidth="1"/>
    <col min="8714" max="8714" width="13.88671875" style="1268" customWidth="1"/>
    <col min="8715" max="8715" width="5.44140625" style="1268" customWidth="1"/>
    <col min="8716" max="8960" width="12.44140625" style="1268"/>
    <col min="8961" max="8961" width="9.6640625" style="1268" customWidth="1"/>
    <col min="8962" max="8962" width="4.88671875" style="1268" customWidth="1"/>
    <col min="8963" max="8963" width="20.44140625" style="1268" customWidth="1"/>
    <col min="8964" max="8964" width="21.33203125" style="1268" customWidth="1"/>
    <col min="8965" max="8965" width="19.33203125" style="1268" customWidth="1"/>
    <col min="8966" max="8966" width="13.6640625" style="1268" customWidth="1"/>
    <col min="8967" max="8967" width="15" style="1268" customWidth="1"/>
    <col min="8968" max="8968" width="10.44140625" style="1268" customWidth="1"/>
    <col min="8969" max="8969" width="15" style="1268" customWidth="1"/>
    <col min="8970" max="8970" width="13.88671875" style="1268" customWidth="1"/>
    <col min="8971" max="8971" width="5.44140625" style="1268" customWidth="1"/>
    <col min="8972" max="9216" width="12.44140625" style="1268"/>
    <col min="9217" max="9217" width="9.6640625" style="1268" customWidth="1"/>
    <col min="9218" max="9218" width="4.88671875" style="1268" customWidth="1"/>
    <col min="9219" max="9219" width="20.44140625" style="1268" customWidth="1"/>
    <col min="9220" max="9220" width="21.33203125" style="1268" customWidth="1"/>
    <col min="9221" max="9221" width="19.33203125" style="1268" customWidth="1"/>
    <col min="9222" max="9222" width="13.6640625" style="1268" customWidth="1"/>
    <col min="9223" max="9223" width="15" style="1268" customWidth="1"/>
    <col min="9224" max="9224" width="10.44140625" style="1268" customWidth="1"/>
    <col min="9225" max="9225" width="15" style="1268" customWidth="1"/>
    <col min="9226" max="9226" width="13.88671875" style="1268" customWidth="1"/>
    <col min="9227" max="9227" width="5.44140625" style="1268" customWidth="1"/>
    <col min="9228" max="9472" width="12.44140625" style="1268"/>
    <col min="9473" max="9473" width="9.6640625" style="1268" customWidth="1"/>
    <col min="9474" max="9474" width="4.88671875" style="1268" customWidth="1"/>
    <col min="9475" max="9475" width="20.44140625" style="1268" customWidth="1"/>
    <col min="9476" max="9476" width="21.33203125" style="1268" customWidth="1"/>
    <col min="9477" max="9477" width="19.33203125" style="1268" customWidth="1"/>
    <col min="9478" max="9478" width="13.6640625" style="1268" customWidth="1"/>
    <col min="9479" max="9479" width="15" style="1268" customWidth="1"/>
    <col min="9480" max="9480" width="10.44140625" style="1268" customWidth="1"/>
    <col min="9481" max="9481" width="15" style="1268" customWidth="1"/>
    <col min="9482" max="9482" width="13.88671875" style="1268" customWidth="1"/>
    <col min="9483" max="9483" width="5.44140625" style="1268" customWidth="1"/>
    <col min="9484" max="9728" width="12.44140625" style="1268"/>
    <col min="9729" max="9729" width="9.6640625" style="1268" customWidth="1"/>
    <col min="9730" max="9730" width="4.88671875" style="1268" customWidth="1"/>
    <col min="9731" max="9731" width="20.44140625" style="1268" customWidth="1"/>
    <col min="9732" max="9732" width="21.33203125" style="1268" customWidth="1"/>
    <col min="9733" max="9733" width="19.33203125" style="1268" customWidth="1"/>
    <col min="9734" max="9734" width="13.6640625" style="1268" customWidth="1"/>
    <col min="9735" max="9735" width="15" style="1268" customWidth="1"/>
    <col min="9736" max="9736" width="10.44140625" style="1268" customWidth="1"/>
    <col min="9737" max="9737" width="15" style="1268" customWidth="1"/>
    <col min="9738" max="9738" width="13.88671875" style="1268" customWidth="1"/>
    <col min="9739" max="9739" width="5.44140625" style="1268" customWidth="1"/>
    <col min="9740" max="9984" width="12.44140625" style="1268"/>
    <col min="9985" max="9985" width="9.6640625" style="1268" customWidth="1"/>
    <col min="9986" max="9986" width="4.88671875" style="1268" customWidth="1"/>
    <col min="9987" max="9987" width="20.44140625" style="1268" customWidth="1"/>
    <col min="9988" max="9988" width="21.33203125" style="1268" customWidth="1"/>
    <col min="9989" max="9989" width="19.33203125" style="1268" customWidth="1"/>
    <col min="9990" max="9990" width="13.6640625" style="1268" customWidth="1"/>
    <col min="9991" max="9991" width="15" style="1268" customWidth="1"/>
    <col min="9992" max="9992" width="10.44140625" style="1268" customWidth="1"/>
    <col min="9993" max="9993" width="15" style="1268" customWidth="1"/>
    <col min="9994" max="9994" width="13.88671875" style="1268" customWidth="1"/>
    <col min="9995" max="9995" width="5.44140625" style="1268" customWidth="1"/>
    <col min="9996" max="10240" width="12.44140625" style="1268"/>
    <col min="10241" max="10241" width="9.6640625" style="1268" customWidth="1"/>
    <col min="10242" max="10242" width="4.88671875" style="1268" customWidth="1"/>
    <col min="10243" max="10243" width="20.44140625" style="1268" customWidth="1"/>
    <col min="10244" max="10244" width="21.33203125" style="1268" customWidth="1"/>
    <col min="10245" max="10245" width="19.33203125" style="1268" customWidth="1"/>
    <col min="10246" max="10246" width="13.6640625" style="1268" customWidth="1"/>
    <col min="10247" max="10247" width="15" style="1268" customWidth="1"/>
    <col min="10248" max="10248" width="10.44140625" style="1268" customWidth="1"/>
    <col min="10249" max="10249" width="15" style="1268" customWidth="1"/>
    <col min="10250" max="10250" width="13.88671875" style="1268" customWidth="1"/>
    <col min="10251" max="10251" width="5.44140625" style="1268" customWidth="1"/>
    <col min="10252" max="10496" width="12.44140625" style="1268"/>
    <col min="10497" max="10497" width="9.6640625" style="1268" customWidth="1"/>
    <col min="10498" max="10498" width="4.88671875" style="1268" customWidth="1"/>
    <col min="10499" max="10499" width="20.44140625" style="1268" customWidth="1"/>
    <col min="10500" max="10500" width="21.33203125" style="1268" customWidth="1"/>
    <col min="10501" max="10501" width="19.33203125" style="1268" customWidth="1"/>
    <col min="10502" max="10502" width="13.6640625" style="1268" customWidth="1"/>
    <col min="10503" max="10503" width="15" style="1268" customWidth="1"/>
    <col min="10504" max="10504" width="10.44140625" style="1268" customWidth="1"/>
    <col min="10505" max="10505" width="15" style="1268" customWidth="1"/>
    <col min="10506" max="10506" width="13.88671875" style="1268" customWidth="1"/>
    <col min="10507" max="10507" width="5.44140625" style="1268" customWidth="1"/>
    <col min="10508" max="10752" width="12.44140625" style="1268"/>
    <col min="10753" max="10753" width="9.6640625" style="1268" customWidth="1"/>
    <col min="10754" max="10754" width="4.88671875" style="1268" customWidth="1"/>
    <col min="10755" max="10755" width="20.44140625" style="1268" customWidth="1"/>
    <col min="10756" max="10756" width="21.33203125" style="1268" customWidth="1"/>
    <col min="10757" max="10757" width="19.33203125" style="1268" customWidth="1"/>
    <col min="10758" max="10758" width="13.6640625" style="1268" customWidth="1"/>
    <col min="10759" max="10759" width="15" style="1268" customWidth="1"/>
    <col min="10760" max="10760" width="10.44140625" style="1268" customWidth="1"/>
    <col min="10761" max="10761" width="15" style="1268" customWidth="1"/>
    <col min="10762" max="10762" width="13.88671875" style="1268" customWidth="1"/>
    <col min="10763" max="10763" width="5.44140625" style="1268" customWidth="1"/>
    <col min="10764" max="11008" width="12.44140625" style="1268"/>
    <col min="11009" max="11009" width="9.6640625" style="1268" customWidth="1"/>
    <col min="11010" max="11010" width="4.88671875" style="1268" customWidth="1"/>
    <col min="11011" max="11011" width="20.44140625" style="1268" customWidth="1"/>
    <col min="11012" max="11012" width="21.33203125" style="1268" customWidth="1"/>
    <col min="11013" max="11013" width="19.33203125" style="1268" customWidth="1"/>
    <col min="11014" max="11014" width="13.6640625" style="1268" customWidth="1"/>
    <col min="11015" max="11015" width="15" style="1268" customWidth="1"/>
    <col min="11016" max="11016" width="10.44140625" style="1268" customWidth="1"/>
    <col min="11017" max="11017" width="15" style="1268" customWidth="1"/>
    <col min="11018" max="11018" width="13.88671875" style="1268" customWidth="1"/>
    <col min="11019" max="11019" width="5.44140625" style="1268" customWidth="1"/>
    <col min="11020" max="11264" width="12.44140625" style="1268"/>
    <col min="11265" max="11265" width="9.6640625" style="1268" customWidth="1"/>
    <col min="11266" max="11266" width="4.88671875" style="1268" customWidth="1"/>
    <col min="11267" max="11267" width="20.44140625" style="1268" customWidth="1"/>
    <col min="11268" max="11268" width="21.33203125" style="1268" customWidth="1"/>
    <col min="11269" max="11269" width="19.33203125" style="1268" customWidth="1"/>
    <col min="11270" max="11270" width="13.6640625" style="1268" customWidth="1"/>
    <col min="11271" max="11271" width="15" style="1268" customWidth="1"/>
    <col min="11272" max="11272" width="10.44140625" style="1268" customWidth="1"/>
    <col min="11273" max="11273" width="15" style="1268" customWidth="1"/>
    <col min="11274" max="11274" width="13.88671875" style="1268" customWidth="1"/>
    <col min="11275" max="11275" width="5.44140625" style="1268" customWidth="1"/>
    <col min="11276" max="11520" width="12.44140625" style="1268"/>
    <col min="11521" max="11521" width="9.6640625" style="1268" customWidth="1"/>
    <col min="11522" max="11522" width="4.88671875" style="1268" customWidth="1"/>
    <col min="11523" max="11523" width="20.44140625" style="1268" customWidth="1"/>
    <col min="11524" max="11524" width="21.33203125" style="1268" customWidth="1"/>
    <col min="11525" max="11525" width="19.33203125" style="1268" customWidth="1"/>
    <col min="11526" max="11526" width="13.6640625" style="1268" customWidth="1"/>
    <col min="11527" max="11527" width="15" style="1268" customWidth="1"/>
    <col min="11528" max="11528" width="10.44140625" style="1268" customWidth="1"/>
    <col min="11529" max="11529" width="15" style="1268" customWidth="1"/>
    <col min="11530" max="11530" width="13.88671875" style="1268" customWidth="1"/>
    <col min="11531" max="11531" width="5.44140625" style="1268" customWidth="1"/>
    <col min="11532" max="11776" width="12.44140625" style="1268"/>
    <col min="11777" max="11777" width="9.6640625" style="1268" customWidth="1"/>
    <col min="11778" max="11778" width="4.88671875" style="1268" customWidth="1"/>
    <col min="11779" max="11779" width="20.44140625" style="1268" customWidth="1"/>
    <col min="11780" max="11780" width="21.33203125" style="1268" customWidth="1"/>
    <col min="11781" max="11781" width="19.33203125" style="1268" customWidth="1"/>
    <col min="11782" max="11782" width="13.6640625" style="1268" customWidth="1"/>
    <col min="11783" max="11783" width="15" style="1268" customWidth="1"/>
    <col min="11784" max="11784" width="10.44140625" style="1268" customWidth="1"/>
    <col min="11785" max="11785" width="15" style="1268" customWidth="1"/>
    <col min="11786" max="11786" width="13.88671875" style="1268" customWidth="1"/>
    <col min="11787" max="11787" width="5.44140625" style="1268" customWidth="1"/>
    <col min="11788" max="12032" width="12.44140625" style="1268"/>
    <col min="12033" max="12033" width="9.6640625" style="1268" customWidth="1"/>
    <col min="12034" max="12034" width="4.88671875" style="1268" customWidth="1"/>
    <col min="12035" max="12035" width="20.44140625" style="1268" customWidth="1"/>
    <col min="12036" max="12036" width="21.33203125" style="1268" customWidth="1"/>
    <col min="12037" max="12037" width="19.33203125" style="1268" customWidth="1"/>
    <col min="12038" max="12038" width="13.6640625" style="1268" customWidth="1"/>
    <col min="12039" max="12039" width="15" style="1268" customWidth="1"/>
    <col min="12040" max="12040" width="10.44140625" style="1268" customWidth="1"/>
    <col min="12041" max="12041" width="15" style="1268" customWidth="1"/>
    <col min="12042" max="12042" width="13.88671875" style="1268" customWidth="1"/>
    <col min="12043" max="12043" width="5.44140625" style="1268" customWidth="1"/>
    <col min="12044" max="12288" width="12.44140625" style="1268"/>
    <col min="12289" max="12289" width="9.6640625" style="1268" customWidth="1"/>
    <col min="12290" max="12290" width="4.88671875" style="1268" customWidth="1"/>
    <col min="12291" max="12291" width="20.44140625" style="1268" customWidth="1"/>
    <col min="12292" max="12292" width="21.33203125" style="1268" customWidth="1"/>
    <col min="12293" max="12293" width="19.33203125" style="1268" customWidth="1"/>
    <col min="12294" max="12294" width="13.6640625" style="1268" customWidth="1"/>
    <col min="12295" max="12295" width="15" style="1268" customWidth="1"/>
    <col min="12296" max="12296" width="10.44140625" style="1268" customWidth="1"/>
    <col min="12297" max="12297" width="15" style="1268" customWidth="1"/>
    <col min="12298" max="12298" width="13.88671875" style="1268" customWidth="1"/>
    <col min="12299" max="12299" width="5.44140625" style="1268" customWidth="1"/>
    <col min="12300" max="12544" width="12.44140625" style="1268"/>
    <col min="12545" max="12545" width="9.6640625" style="1268" customWidth="1"/>
    <col min="12546" max="12546" width="4.88671875" style="1268" customWidth="1"/>
    <col min="12547" max="12547" width="20.44140625" style="1268" customWidth="1"/>
    <col min="12548" max="12548" width="21.33203125" style="1268" customWidth="1"/>
    <col min="12549" max="12549" width="19.33203125" style="1268" customWidth="1"/>
    <col min="12550" max="12550" width="13.6640625" style="1268" customWidth="1"/>
    <col min="12551" max="12551" width="15" style="1268" customWidth="1"/>
    <col min="12552" max="12552" width="10.44140625" style="1268" customWidth="1"/>
    <col min="12553" max="12553" width="15" style="1268" customWidth="1"/>
    <col min="12554" max="12554" width="13.88671875" style="1268" customWidth="1"/>
    <col min="12555" max="12555" width="5.44140625" style="1268" customWidth="1"/>
    <col min="12556" max="12800" width="12.44140625" style="1268"/>
    <col min="12801" max="12801" width="9.6640625" style="1268" customWidth="1"/>
    <col min="12802" max="12802" width="4.88671875" style="1268" customWidth="1"/>
    <col min="12803" max="12803" width="20.44140625" style="1268" customWidth="1"/>
    <col min="12804" max="12804" width="21.33203125" style="1268" customWidth="1"/>
    <col min="12805" max="12805" width="19.33203125" style="1268" customWidth="1"/>
    <col min="12806" max="12806" width="13.6640625" style="1268" customWidth="1"/>
    <col min="12807" max="12807" width="15" style="1268" customWidth="1"/>
    <col min="12808" max="12808" width="10.44140625" style="1268" customWidth="1"/>
    <col min="12809" max="12809" width="15" style="1268" customWidth="1"/>
    <col min="12810" max="12810" width="13.88671875" style="1268" customWidth="1"/>
    <col min="12811" max="12811" width="5.44140625" style="1268" customWidth="1"/>
    <col min="12812" max="13056" width="12.44140625" style="1268"/>
    <col min="13057" max="13057" width="9.6640625" style="1268" customWidth="1"/>
    <col min="13058" max="13058" width="4.88671875" style="1268" customWidth="1"/>
    <col min="13059" max="13059" width="20.44140625" style="1268" customWidth="1"/>
    <col min="13060" max="13060" width="21.33203125" style="1268" customWidth="1"/>
    <col min="13061" max="13061" width="19.33203125" style="1268" customWidth="1"/>
    <col min="13062" max="13062" width="13.6640625" style="1268" customWidth="1"/>
    <col min="13063" max="13063" width="15" style="1268" customWidth="1"/>
    <col min="13064" max="13064" width="10.44140625" style="1268" customWidth="1"/>
    <col min="13065" max="13065" width="15" style="1268" customWidth="1"/>
    <col min="13066" max="13066" width="13.88671875" style="1268" customWidth="1"/>
    <col min="13067" max="13067" width="5.44140625" style="1268" customWidth="1"/>
    <col min="13068" max="13312" width="12.44140625" style="1268"/>
    <col min="13313" max="13313" width="9.6640625" style="1268" customWidth="1"/>
    <col min="13314" max="13314" width="4.88671875" style="1268" customWidth="1"/>
    <col min="13315" max="13315" width="20.44140625" style="1268" customWidth="1"/>
    <col min="13316" max="13316" width="21.33203125" style="1268" customWidth="1"/>
    <col min="13317" max="13317" width="19.33203125" style="1268" customWidth="1"/>
    <col min="13318" max="13318" width="13.6640625" style="1268" customWidth="1"/>
    <col min="13319" max="13319" width="15" style="1268" customWidth="1"/>
    <col min="13320" max="13320" width="10.44140625" style="1268" customWidth="1"/>
    <col min="13321" max="13321" width="15" style="1268" customWidth="1"/>
    <col min="13322" max="13322" width="13.88671875" style="1268" customWidth="1"/>
    <col min="13323" max="13323" width="5.44140625" style="1268" customWidth="1"/>
    <col min="13324" max="13568" width="12.44140625" style="1268"/>
    <col min="13569" max="13569" width="9.6640625" style="1268" customWidth="1"/>
    <col min="13570" max="13570" width="4.88671875" style="1268" customWidth="1"/>
    <col min="13571" max="13571" width="20.44140625" style="1268" customWidth="1"/>
    <col min="13572" max="13572" width="21.33203125" style="1268" customWidth="1"/>
    <col min="13573" max="13573" width="19.33203125" style="1268" customWidth="1"/>
    <col min="13574" max="13574" width="13.6640625" style="1268" customWidth="1"/>
    <col min="13575" max="13575" width="15" style="1268" customWidth="1"/>
    <col min="13576" max="13576" width="10.44140625" style="1268" customWidth="1"/>
    <col min="13577" max="13577" width="15" style="1268" customWidth="1"/>
    <col min="13578" max="13578" width="13.88671875" style="1268" customWidth="1"/>
    <col min="13579" max="13579" width="5.44140625" style="1268" customWidth="1"/>
    <col min="13580" max="13824" width="12.44140625" style="1268"/>
    <col min="13825" max="13825" width="9.6640625" style="1268" customWidth="1"/>
    <col min="13826" max="13826" width="4.88671875" style="1268" customWidth="1"/>
    <col min="13827" max="13827" width="20.44140625" style="1268" customWidth="1"/>
    <col min="13828" max="13828" width="21.33203125" style="1268" customWidth="1"/>
    <col min="13829" max="13829" width="19.33203125" style="1268" customWidth="1"/>
    <col min="13830" max="13830" width="13.6640625" style="1268" customWidth="1"/>
    <col min="13831" max="13831" width="15" style="1268" customWidth="1"/>
    <col min="13832" max="13832" width="10.44140625" style="1268" customWidth="1"/>
    <col min="13833" max="13833" width="15" style="1268" customWidth="1"/>
    <col min="13834" max="13834" width="13.88671875" style="1268" customWidth="1"/>
    <col min="13835" max="13835" width="5.44140625" style="1268" customWidth="1"/>
    <col min="13836" max="14080" width="12.44140625" style="1268"/>
    <col min="14081" max="14081" width="9.6640625" style="1268" customWidth="1"/>
    <col min="14082" max="14082" width="4.88671875" style="1268" customWidth="1"/>
    <col min="14083" max="14083" width="20.44140625" style="1268" customWidth="1"/>
    <col min="14084" max="14084" width="21.33203125" style="1268" customWidth="1"/>
    <col min="14085" max="14085" width="19.33203125" style="1268" customWidth="1"/>
    <col min="14086" max="14086" width="13.6640625" style="1268" customWidth="1"/>
    <col min="14087" max="14087" width="15" style="1268" customWidth="1"/>
    <col min="14088" max="14088" width="10.44140625" style="1268" customWidth="1"/>
    <col min="14089" max="14089" width="15" style="1268" customWidth="1"/>
    <col min="14090" max="14090" width="13.88671875" style="1268" customWidth="1"/>
    <col min="14091" max="14091" width="5.44140625" style="1268" customWidth="1"/>
    <col min="14092" max="14336" width="12.44140625" style="1268"/>
    <col min="14337" max="14337" width="9.6640625" style="1268" customWidth="1"/>
    <col min="14338" max="14338" width="4.88671875" style="1268" customWidth="1"/>
    <col min="14339" max="14339" width="20.44140625" style="1268" customWidth="1"/>
    <col min="14340" max="14340" width="21.33203125" style="1268" customWidth="1"/>
    <col min="14341" max="14341" width="19.33203125" style="1268" customWidth="1"/>
    <col min="14342" max="14342" width="13.6640625" style="1268" customWidth="1"/>
    <col min="14343" max="14343" width="15" style="1268" customWidth="1"/>
    <col min="14344" max="14344" width="10.44140625" style="1268" customWidth="1"/>
    <col min="14345" max="14345" width="15" style="1268" customWidth="1"/>
    <col min="14346" max="14346" width="13.88671875" style="1268" customWidth="1"/>
    <col min="14347" max="14347" width="5.44140625" style="1268" customWidth="1"/>
    <col min="14348" max="14592" width="12.44140625" style="1268"/>
    <col min="14593" max="14593" width="9.6640625" style="1268" customWidth="1"/>
    <col min="14594" max="14594" width="4.88671875" style="1268" customWidth="1"/>
    <col min="14595" max="14595" width="20.44140625" style="1268" customWidth="1"/>
    <col min="14596" max="14596" width="21.33203125" style="1268" customWidth="1"/>
    <col min="14597" max="14597" width="19.33203125" style="1268" customWidth="1"/>
    <col min="14598" max="14598" width="13.6640625" style="1268" customWidth="1"/>
    <col min="14599" max="14599" width="15" style="1268" customWidth="1"/>
    <col min="14600" max="14600" width="10.44140625" style="1268" customWidth="1"/>
    <col min="14601" max="14601" width="15" style="1268" customWidth="1"/>
    <col min="14602" max="14602" width="13.88671875" style="1268" customWidth="1"/>
    <col min="14603" max="14603" width="5.44140625" style="1268" customWidth="1"/>
    <col min="14604" max="14848" width="12.44140625" style="1268"/>
    <col min="14849" max="14849" width="9.6640625" style="1268" customWidth="1"/>
    <col min="14850" max="14850" width="4.88671875" style="1268" customWidth="1"/>
    <col min="14851" max="14851" width="20.44140625" style="1268" customWidth="1"/>
    <col min="14852" max="14852" width="21.33203125" style="1268" customWidth="1"/>
    <col min="14853" max="14853" width="19.33203125" style="1268" customWidth="1"/>
    <col min="14854" max="14854" width="13.6640625" style="1268" customWidth="1"/>
    <col min="14855" max="14855" width="15" style="1268" customWidth="1"/>
    <col min="14856" max="14856" width="10.44140625" style="1268" customWidth="1"/>
    <col min="14857" max="14857" width="15" style="1268" customWidth="1"/>
    <col min="14858" max="14858" width="13.88671875" style="1268" customWidth="1"/>
    <col min="14859" max="14859" width="5.44140625" style="1268" customWidth="1"/>
    <col min="14860" max="15104" width="12.44140625" style="1268"/>
    <col min="15105" max="15105" width="9.6640625" style="1268" customWidth="1"/>
    <col min="15106" max="15106" width="4.88671875" style="1268" customWidth="1"/>
    <col min="15107" max="15107" width="20.44140625" style="1268" customWidth="1"/>
    <col min="15108" max="15108" width="21.33203125" style="1268" customWidth="1"/>
    <col min="15109" max="15109" width="19.33203125" style="1268" customWidth="1"/>
    <col min="15110" max="15110" width="13.6640625" style="1268" customWidth="1"/>
    <col min="15111" max="15111" width="15" style="1268" customWidth="1"/>
    <col min="15112" max="15112" width="10.44140625" style="1268" customWidth="1"/>
    <col min="15113" max="15113" width="15" style="1268" customWidth="1"/>
    <col min="15114" max="15114" width="13.88671875" style="1268" customWidth="1"/>
    <col min="15115" max="15115" width="5.44140625" style="1268" customWidth="1"/>
    <col min="15116" max="15360" width="12.44140625" style="1268"/>
    <col min="15361" max="15361" width="9.6640625" style="1268" customWidth="1"/>
    <col min="15362" max="15362" width="4.88671875" style="1268" customWidth="1"/>
    <col min="15363" max="15363" width="20.44140625" style="1268" customWidth="1"/>
    <col min="15364" max="15364" width="21.33203125" style="1268" customWidth="1"/>
    <col min="15365" max="15365" width="19.33203125" style="1268" customWidth="1"/>
    <col min="15366" max="15366" width="13.6640625" style="1268" customWidth="1"/>
    <col min="15367" max="15367" width="15" style="1268" customWidth="1"/>
    <col min="15368" max="15368" width="10.44140625" style="1268" customWidth="1"/>
    <col min="15369" max="15369" width="15" style="1268" customWidth="1"/>
    <col min="15370" max="15370" width="13.88671875" style="1268" customWidth="1"/>
    <col min="15371" max="15371" width="5.44140625" style="1268" customWidth="1"/>
    <col min="15372" max="15616" width="12.44140625" style="1268"/>
    <col min="15617" max="15617" width="9.6640625" style="1268" customWidth="1"/>
    <col min="15618" max="15618" width="4.88671875" style="1268" customWidth="1"/>
    <col min="15619" max="15619" width="20.44140625" style="1268" customWidth="1"/>
    <col min="15620" max="15620" width="21.33203125" style="1268" customWidth="1"/>
    <col min="15621" max="15621" width="19.33203125" style="1268" customWidth="1"/>
    <col min="15622" max="15622" width="13.6640625" style="1268" customWidth="1"/>
    <col min="15623" max="15623" width="15" style="1268" customWidth="1"/>
    <col min="15624" max="15624" width="10.44140625" style="1268" customWidth="1"/>
    <col min="15625" max="15625" width="15" style="1268" customWidth="1"/>
    <col min="15626" max="15626" width="13.88671875" style="1268" customWidth="1"/>
    <col min="15627" max="15627" width="5.44140625" style="1268" customWidth="1"/>
    <col min="15628" max="15872" width="12.44140625" style="1268"/>
    <col min="15873" max="15873" width="9.6640625" style="1268" customWidth="1"/>
    <col min="15874" max="15874" width="4.88671875" style="1268" customWidth="1"/>
    <col min="15875" max="15875" width="20.44140625" style="1268" customWidth="1"/>
    <col min="15876" max="15876" width="21.33203125" style="1268" customWidth="1"/>
    <col min="15877" max="15877" width="19.33203125" style="1268" customWidth="1"/>
    <col min="15878" max="15878" width="13.6640625" style="1268" customWidth="1"/>
    <col min="15879" max="15879" width="15" style="1268" customWidth="1"/>
    <col min="15880" max="15880" width="10.44140625" style="1268" customWidth="1"/>
    <col min="15881" max="15881" width="15" style="1268" customWidth="1"/>
    <col min="15882" max="15882" width="13.88671875" style="1268" customWidth="1"/>
    <col min="15883" max="15883" width="5.44140625" style="1268" customWidth="1"/>
    <col min="15884" max="16128" width="12.44140625" style="1268"/>
    <col min="16129" max="16129" width="9.6640625" style="1268" customWidth="1"/>
    <col min="16130" max="16130" width="4.88671875" style="1268" customWidth="1"/>
    <col min="16131" max="16131" width="20.44140625" style="1268" customWidth="1"/>
    <col min="16132" max="16132" width="21.33203125" style="1268" customWidth="1"/>
    <col min="16133" max="16133" width="19.33203125" style="1268" customWidth="1"/>
    <col min="16134" max="16134" width="13.6640625" style="1268" customWidth="1"/>
    <col min="16135" max="16135" width="15" style="1268" customWidth="1"/>
    <col min="16136" max="16136" width="10.44140625" style="1268" customWidth="1"/>
    <col min="16137" max="16137" width="15" style="1268" customWidth="1"/>
    <col min="16138" max="16138" width="13.88671875" style="1268" customWidth="1"/>
    <col min="16139" max="16139" width="5.44140625" style="1268" customWidth="1"/>
    <col min="16140" max="16384" width="12.44140625" style="1268"/>
  </cols>
  <sheetData>
    <row r="1" spans="1:11" ht="21">
      <c r="K1" s="1269"/>
    </row>
    <row r="2" spans="1:11" ht="15.6">
      <c r="A2" s="9131" t="s">
        <v>5288</v>
      </c>
      <c r="B2" s="9131"/>
      <c r="C2" s="9131"/>
      <c r="D2" s="9131"/>
      <c r="E2" s="9131"/>
      <c r="F2" s="9131"/>
      <c r="G2" s="9131"/>
      <c r="H2" s="9131"/>
      <c r="I2" s="9131"/>
      <c r="J2" s="9131"/>
    </row>
    <row r="3" spans="1:11" ht="15.6">
      <c r="A3" s="9131" t="s">
        <v>5289</v>
      </c>
      <c r="B3" s="9131"/>
      <c r="C3" s="9131"/>
      <c r="D3" s="9131"/>
      <c r="E3" s="9131"/>
      <c r="F3" s="9131"/>
      <c r="G3" s="9131"/>
      <c r="H3" s="9131"/>
      <c r="I3" s="9131"/>
      <c r="J3" s="9131"/>
    </row>
    <row r="5" spans="1:11" ht="15.6">
      <c r="A5" s="9131" t="s">
        <v>5290</v>
      </c>
      <c r="B5" s="9131"/>
      <c r="C5" s="9131"/>
      <c r="D5" s="9131"/>
      <c r="E5" s="9131"/>
      <c r="F5" s="9131"/>
      <c r="G5" s="9131"/>
      <c r="H5" s="9131"/>
      <c r="I5" s="9131"/>
      <c r="J5" s="9131"/>
    </row>
    <row r="9" spans="1:11">
      <c r="A9" s="1260" t="s">
        <v>5291</v>
      </c>
      <c r="B9" s="1260"/>
      <c r="C9" s="1260"/>
      <c r="D9" s="1260"/>
      <c r="E9" s="1260"/>
      <c r="F9" s="1260"/>
      <c r="G9" s="1260"/>
      <c r="H9" s="1260"/>
      <c r="I9" s="9129"/>
      <c r="J9" s="9129"/>
    </row>
    <row r="10" spans="1:11">
      <c r="A10" s="1260"/>
      <c r="B10" s="1260"/>
      <c r="C10" s="1260"/>
      <c r="D10" s="1260"/>
      <c r="E10" s="1260"/>
      <c r="F10" s="1260"/>
      <c r="G10" s="1260"/>
      <c r="H10" s="1260"/>
      <c r="I10" s="1260"/>
      <c r="J10" s="1260"/>
    </row>
    <row r="11" spans="1:11">
      <c r="A11" s="1260" t="s">
        <v>5292</v>
      </c>
      <c r="B11" s="1260"/>
      <c r="C11" s="1260"/>
      <c r="D11" s="1260"/>
      <c r="E11" s="1260"/>
      <c r="F11" s="1260"/>
      <c r="G11" s="1260"/>
      <c r="H11" s="1260"/>
      <c r="I11" s="9129"/>
      <c r="J11" s="9129"/>
    </row>
    <row r="12" spans="1:11">
      <c r="A12" s="1260" t="s">
        <v>5293</v>
      </c>
      <c r="B12" s="1260"/>
      <c r="C12" s="1260"/>
      <c r="D12" s="1260"/>
      <c r="E12" s="1260"/>
      <c r="F12" s="1260"/>
      <c r="G12" s="1260"/>
      <c r="H12" s="1261"/>
      <c r="I12" s="7870"/>
      <c r="J12" s="7870"/>
    </row>
    <row r="13" spans="1:11">
      <c r="A13" s="1260"/>
      <c r="B13" s="1260"/>
      <c r="C13" s="1260"/>
      <c r="D13" s="1260"/>
      <c r="E13" s="1260"/>
      <c r="F13" s="1260"/>
      <c r="G13" s="1260"/>
      <c r="H13" s="1260"/>
      <c r="I13" s="1260"/>
      <c r="J13" s="1260"/>
    </row>
    <row r="14" spans="1:11">
      <c r="A14" s="1260" t="s">
        <v>5294</v>
      </c>
      <c r="B14" s="1260"/>
      <c r="C14" s="1260"/>
      <c r="D14" s="1260"/>
      <c r="E14" s="1260"/>
      <c r="F14" s="1260"/>
      <c r="G14" s="1260"/>
      <c r="H14" s="1260"/>
      <c r="I14" s="9129"/>
      <c r="J14" s="9129"/>
    </row>
    <row r="15" spans="1:11">
      <c r="A15" s="1260" t="s">
        <v>5295</v>
      </c>
      <c r="B15" s="1260"/>
      <c r="C15" s="1260"/>
      <c r="D15" s="1260"/>
      <c r="E15" s="1260"/>
      <c r="F15" s="1260"/>
      <c r="G15" s="1260"/>
      <c r="H15" s="1260"/>
      <c r="I15" s="1260"/>
      <c r="J15" s="1260"/>
    </row>
    <row r="16" spans="1:11">
      <c r="A16" s="1260" t="s">
        <v>5296</v>
      </c>
      <c r="B16" s="1260"/>
      <c r="C16" s="1260"/>
      <c r="D16" s="1260"/>
      <c r="E16" s="1260"/>
      <c r="F16" s="1260"/>
      <c r="G16" s="1260"/>
      <c r="H16" s="1260"/>
      <c r="I16" s="1260"/>
      <c r="J16" s="1260"/>
    </row>
    <row r="17" spans="1:10">
      <c r="A17" s="1260"/>
      <c r="B17" s="1260"/>
      <c r="C17" s="1260"/>
      <c r="D17" s="1260"/>
      <c r="E17" s="1260"/>
      <c r="F17" s="1260"/>
      <c r="G17" s="1260"/>
      <c r="H17" s="1260"/>
      <c r="I17" s="1260"/>
      <c r="J17" s="1260"/>
    </row>
    <row r="18" spans="1:10">
      <c r="A18" s="1260" t="s">
        <v>5297</v>
      </c>
      <c r="B18" s="1260"/>
      <c r="C18" s="1260"/>
      <c r="D18" s="1260"/>
      <c r="E18" s="1260"/>
      <c r="F18" s="1260"/>
      <c r="G18" s="1260"/>
      <c r="H18" s="1260"/>
      <c r="I18" s="1260"/>
      <c r="J18" s="1260"/>
    </row>
    <row r="19" spans="1:10">
      <c r="A19" s="1260" t="s">
        <v>5298</v>
      </c>
      <c r="B19" s="1260"/>
      <c r="C19" s="1260"/>
      <c r="D19" s="1260"/>
      <c r="E19" s="1260"/>
      <c r="F19" s="1260"/>
      <c r="G19" s="1260"/>
      <c r="H19" s="1260"/>
      <c r="I19" s="9129"/>
      <c r="J19" s="9129"/>
    </row>
    <row r="20" spans="1:10">
      <c r="A20" s="1260"/>
      <c r="B20" s="1260"/>
      <c r="C20" s="1260"/>
      <c r="D20" s="1260"/>
      <c r="E20" s="1260"/>
      <c r="F20" s="1260"/>
      <c r="G20" s="1260"/>
      <c r="H20" s="1260"/>
      <c r="I20" s="1260"/>
      <c r="J20" s="1260"/>
    </row>
    <row r="21" spans="1:10">
      <c r="A21" s="1260" t="s">
        <v>5299</v>
      </c>
      <c r="B21" s="1260"/>
      <c r="C21" s="1260"/>
      <c r="D21" s="1260"/>
      <c r="E21" s="1260"/>
      <c r="F21" s="1260"/>
      <c r="G21" s="1260"/>
      <c r="H21" s="1260"/>
      <c r="I21" s="1260"/>
      <c r="J21" s="1260"/>
    </row>
    <row r="22" spans="1:10">
      <c r="A22" s="1260"/>
      <c r="B22" s="1260"/>
      <c r="C22" s="1260"/>
      <c r="D22" s="1260"/>
      <c r="E22" s="1260"/>
      <c r="F22" s="1260"/>
      <c r="G22" s="1260"/>
      <c r="H22" s="1260"/>
      <c r="I22" s="1260"/>
      <c r="J22" s="1260"/>
    </row>
    <row r="23" spans="1:10">
      <c r="A23" s="1260" t="s">
        <v>5300</v>
      </c>
      <c r="B23" s="1260"/>
      <c r="C23" s="1260"/>
      <c r="D23" s="1260"/>
      <c r="E23" s="1260"/>
      <c r="F23" s="1260"/>
      <c r="G23" s="1260"/>
      <c r="H23" s="1260"/>
      <c r="I23" s="1260"/>
      <c r="J23" s="1260"/>
    </row>
    <row r="24" spans="1:10">
      <c r="A24" s="1260" t="s">
        <v>5301</v>
      </c>
      <c r="B24" s="1260"/>
      <c r="C24" s="1260"/>
      <c r="D24" s="1260"/>
      <c r="E24" s="1260"/>
      <c r="F24" s="1260"/>
      <c r="G24" s="1260"/>
      <c r="H24" s="1260"/>
      <c r="I24" s="9129"/>
      <c r="J24" s="9129"/>
    </row>
    <row r="25" spans="1:10">
      <c r="A25" s="1260" t="s">
        <v>5302</v>
      </c>
      <c r="B25" s="1260"/>
      <c r="C25" s="1260"/>
      <c r="D25" s="1260"/>
      <c r="E25" s="1260"/>
      <c r="F25" s="1260"/>
      <c r="G25" s="1260"/>
      <c r="H25" s="1260"/>
      <c r="I25" s="1260"/>
      <c r="J25" s="1260"/>
    </row>
    <row r="26" spans="1:10">
      <c r="A26" s="1260" t="s">
        <v>5303</v>
      </c>
      <c r="B26" s="1260"/>
      <c r="C26" s="1260"/>
      <c r="D26" s="1260"/>
      <c r="E26" s="1260"/>
      <c r="F26" s="1260"/>
      <c r="G26" s="1260"/>
      <c r="H26" s="1260"/>
      <c r="I26" s="9129"/>
      <c r="J26" s="9129"/>
    </row>
    <row r="27" spans="1:10">
      <c r="A27" s="1260" t="s">
        <v>5304</v>
      </c>
      <c r="B27" s="1260"/>
      <c r="C27" s="1260"/>
      <c r="D27" s="1260"/>
      <c r="E27" s="1260"/>
      <c r="F27" s="1260"/>
      <c r="G27" s="1260"/>
      <c r="H27" s="1260"/>
      <c r="I27" s="1260"/>
      <c r="J27" s="1260"/>
    </row>
    <row r="28" spans="1:10">
      <c r="A28" s="1260"/>
      <c r="B28" s="1260"/>
      <c r="C28" s="1260"/>
      <c r="D28" s="1260"/>
      <c r="E28" s="1260"/>
      <c r="F28" s="1260"/>
      <c r="G28" s="1260"/>
      <c r="H28" s="1260"/>
      <c r="I28" s="1260"/>
      <c r="J28" s="1260"/>
    </row>
    <row r="29" spans="1:10">
      <c r="A29" s="1260" t="s">
        <v>5305</v>
      </c>
      <c r="B29" s="1260"/>
      <c r="C29" s="1260"/>
      <c r="D29" s="1260"/>
      <c r="E29" s="1260"/>
      <c r="F29" s="1260"/>
      <c r="G29" s="1260"/>
      <c r="H29" s="1260"/>
      <c r="I29" s="1260"/>
      <c r="J29" s="1260"/>
    </row>
    <row r="30" spans="1:10">
      <c r="A30" s="1260" t="s">
        <v>5306</v>
      </c>
      <c r="B30" s="1260"/>
      <c r="C30" s="1260"/>
      <c r="D30" s="1260"/>
      <c r="E30" s="1260"/>
      <c r="F30" s="1260"/>
      <c r="G30" s="1260"/>
      <c r="H30" s="1260"/>
      <c r="I30" s="1260"/>
      <c r="J30" s="1260"/>
    </row>
    <row r="31" spans="1:10">
      <c r="A31" s="1260"/>
      <c r="B31" s="1260"/>
      <c r="C31" s="1260"/>
      <c r="D31" s="1260"/>
      <c r="E31" s="1260"/>
      <c r="F31" s="1260"/>
      <c r="G31" s="1260"/>
      <c r="H31" s="1260"/>
      <c r="I31" s="1260"/>
      <c r="J31" s="1260"/>
    </row>
    <row r="32" spans="1:10">
      <c r="A32" s="1260"/>
      <c r="B32" s="1260"/>
      <c r="C32" s="1260"/>
      <c r="D32" s="1260"/>
      <c r="E32" s="1260"/>
      <c r="F32" s="1260"/>
      <c r="G32" s="1260"/>
      <c r="H32" s="1260"/>
      <c r="I32" s="1260"/>
      <c r="J32" s="1260"/>
    </row>
    <row r="33" spans="1:16139">
      <c r="A33" s="1260"/>
      <c r="B33" s="1260"/>
      <c r="C33" s="1260"/>
      <c r="D33" s="1262" t="s">
        <v>5307</v>
      </c>
      <c r="E33" s="1260"/>
      <c r="F33" s="1260"/>
      <c r="G33" s="1260"/>
      <c r="H33" s="1260"/>
      <c r="I33" s="1260"/>
      <c r="J33" s="1260"/>
    </row>
    <row r="34" spans="1:16139">
      <c r="A34" s="7870"/>
      <c r="B34" s="7870"/>
      <c r="C34" s="7870"/>
      <c r="D34" s="1262" t="s">
        <v>5307</v>
      </c>
      <c r="E34" s="1260"/>
      <c r="F34" s="1260"/>
      <c r="G34" s="1260"/>
      <c r="H34" s="1260"/>
      <c r="I34" s="1260"/>
      <c r="J34" s="1260"/>
    </row>
    <row r="35" spans="1:16139">
      <c r="A35" s="1260"/>
      <c r="B35" s="1260"/>
      <c r="C35" s="1260"/>
      <c r="D35" s="1260"/>
      <c r="E35" s="1260"/>
      <c r="F35" s="1260"/>
      <c r="G35" s="1260"/>
      <c r="H35" s="1260"/>
      <c r="I35" s="1260"/>
      <c r="J35" s="1260"/>
    </row>
    <row r="36" spans="1:16139">
      <c r="A36" s="1260"/>
      <c r="B36" s="1260"/>
      <c r="C36" s="1260"/>
      <c r="D36" s="1260"/>
      <c r="E36" s="1260"/>
      <c r="F36" s="1260"/>
      <c r="G36" s="1260"/>
      <c r="H36" s="1260"/>
      <c r="I36" s="1260"/>
      <c r="J36" s="1260"/>
    </row>
    <row r="37" spans="1:16139">
      <c r="A37" s="7871"/>
      <c r="B37" s="7872"/>
      <c r="C37" s="7872"/>
      <c r="D37" s="7872"/>
      <c r="E37" s="1263" t="s">
        <v>5308</v>
      </c>
      <c r="F37" s="7873"/>
      <c r="G37" s="7871"/>
      <c r="H37" s="7872"/>
      <c r="I37" s="7872"/>
      <c r="J37" s="1263" t="s">
        <v>5309</v>
      </c>
    </row>
    <row r="38" spans="1:16139">
      <c r="A38" s="7871"/>
      <c r="B38" s="7872"/>
      <c r="C38" s="7872"/>
      <c r="D38" s="7872"/>
      <c r="E38" s="1263" t="s">
        <v>5310</v>
      </c>
      <c r="F38" s="7873"/>
      <c r="G38" s="7871"/>
      <c r="H38" s="7872"/>
      <c r="I38" s="1263" t="s">
        <v>5311</v>
      </c>
    </row>
    <row r="39" spans="1:16139">
      <c r="A39" s="1260" t="s">
        <v>5312</v>
      </c>
      <c r="B39" s="7874"/>
      <c r="C39" s="7874"/>
      <c r="D39" s="7874"/>
      <c r="E39" s="7874"/>
      <c r="F39" s="7874"/>
      <c r="G39" s="7870"/>
      <c r="H39" s="7870"/>
      <c r="I39" s="7872"/>
      <c r="J39" s="1260"/>
    </row>
    <row r="40" spans="1:16139">
      <c r="A40" s="1260" t="s">
        <v>5313</v>
      </c>
      <c r="B40" s="1260"/>
      <c r="C40" s="1260"/>
      <c r="D40" s="1260"/>
      <c r="E40" s="1260"/>
      <c r="F40" s="1260"/>
      <c r="G40" s="1260"/>
      <c r="H40" s="1260"/>
      <c r="I40" s="1260"/>
      <c r="J40" s="1260"/>
    </row>
    <row r="41" spans="1:16139">
      <c r="A41" s="1260" t="s">
        <v>5314</v>
      </c>
      <c r="B41" s="1264"/>
      <c r="C41" s="1260"/>
      <c r="D41" s="1260"/>
      <c r="E41" s="1260"/>
      <c r="F41" s="1260"/>
      <c r="G41" s="1260"/>
      <c r="H41" s="1260"/>
      <c r="I41" s="1260"/>
      <c r="J41" s="1260"/>
    </row>
    <row r="42" spans="1:16139">
      <c r="A42" s="1260" t="s">
        <v>5315</v>
      </c>
      <c r="B42" s="1260"/>
      <c r="C42" s="1260"/>
      <c r="D42" s="1260"/>
      <c r="E42" s="1260"/>
      <c r="F42" s="1260"/>
      <c r="G42" s="1260"/>
      <c r="H42" s="1260"/>
      <c r="I42" s="1260"/>
      <c r="J42" s="1260"/>
    </row>
    <row r="43" spans="1:16139">
      <c r="A43" s="1260" t="s">
        <v>5316</v>
      </c>
      <c r="B43" s="1260"/>
      <c r="C43" s="1260"/>
      <c r="D43" s="1260"/>
      <c r="E43" s="1260"/>
      <c r="F43" s="1260"/>
      <c r="G43" s="1260"/>
      <c r="H43" s="1260"/>
      <c r="I43" s="1260"/>
      <c r="J43" s="1260"/>
    </row>
    <row r="44" spans="1:16139">
      <c r="A44" s="1260"/>
      <c r="B44" s="1260"/>
      <c r="C44" s="1260"/>
      <c r="D44" s="1260"/>
      <c r="E44" s="1260"/>
      <c r="F44" s="1260"/>
      <c r="G44" s="1260"/>
      <c r="H44" s="1260"/>
      <c r="I44" s="1260"/>
      <c r="J44" s="1260"/>
    </row>
    <row r="45" spans="1:16139">
      <c r="A45" s="1260"/>
      <c r="B45" s="1260"/>
      <c r="C45" s="1260"/>
      <c r="D45" s="1260"/>
      <c r="E45" s="1263"/>
      <c r="F45" s="1263"/>
      <c r="G45" s="1263"/>
      <c r="H45" s="1263"/>
      <c r="I45" s="1263"/>
      <c r="J45" s="1260"/>
    </row>
    <row r="46" spans="1:16139">
      <c r="A46" s="1260"/>
      <c r="B46" s="1260"/>
      <c r="C46" s="1260"/>
      <c r="D46" s="1260"/>
      <c r="E46" s="1263"/>
      <c r="F46" s="7873"/>
      <c r="G46" s="7873"/>
      <c r="H46" s="7873"/>
      <c r="I46" s="1265" t="s">
        <v>5317</v>
      </c>
      <c r="J46" s="1260"/>
    </row>
    <row r="47" spans="1:16139">
      <c r="A47" s="2179"/>
      <c r="B47" s="2179"/>
      <c r="C47" s="2179"/>
      <c r="D47" s="2179"/>
      <c r="E47" s="2180"/>
      <c r="F47" s="2180"/>
      <c r="G47" s="2180"/>
      <c r="H47" s="2180"/>
      <c r="I47" s="2181"/>
      <c r="J47" s="2179"/>
      <c r="K47" s="2182"/>
      <c r="L47" s="2182"/>
      <c r="M47" s="2182"/>
      <c r="N47" s="2182"/>
      <c r="O47" s="2182"/>
      <c r="P47" s="2182"/>
      <c r="Q47" s="2182"/>
      <c r="R47" s="2182"/>
      <c r="S47" s="2182"/>
      <c r="T47" s="2182"/>
      <c r="U47" s="2182"/>
      <c r="V47" s="2182"/>
      <c r="W47" s="2182"/>
      <c r="X47" s="2182"/>
      <c r="Y47" s="2182"/>
      <c r="Z47" s="2182"/>
      <c r="AA47" s="2182"/>
      <c r="AB47" s="2182"/>
      <c r="AC47" s="2182"/>
      <c r="AD47" s="2182"/>
      <c r="AE47" s="2182"/>
      <c r="AF47" s="2182"/>
      <c r="AG47" s="2182"/>
      <c r="AH47" s="2182"/>
      <c r="AI47" s="2182"/>
      <c r="AJ47" s="2182"/>
      <c r="AK47" s="2182"/>
      <c r="AL47" s="2182"/>
      <c r="AM47" s="2182"/>
      <c r="AN47" s="2182"/>
      <c r="AO47" s="2182"/>
      <c r="AP47" s="2182"/>
      <c r="AQ47" s="2182"/>
      <c r="AR47" s="2182"/>
      <c r="AS47" s="2182"/>
      <c r="AT47" s="2182"/>
      <c r="AU47" s="2182"/>
      <c r="AV47" s="2182"/>
      <c r="AW47" s="2182"/>
      <c r="AX47" s="2182"/>
      <c r="AY47" s="2182"/>
      <c r="AZ47" s="2182"/>
      <c r="BA47" s="2182"/>
      <c r="BB47" s="2182"/>
      <c r="BC47" s="2182"/>
      <c r="BD47" s="2182"/>
      <c r="BE47" s="2182"/>
      <c r="BF47" s="2182"/>
      <c r="BG47" s="2182"/>
      <c r="BH47" s="2182"/>
      <c r="BI47" s="2182"/>
      <c r="BJ47" s="2182"/>
      <c r="BK47" s="2182"/>
      <c r="BL47" s="2182"/>
      <c r="BM47" s="2182"/>
      <c r="BN47" s="2182"/>
      <c r="BO47" s="2182"/>
      <c r="BP47" s="2182"/>
      <c r="BQ47" s="2182"/>
      <c r="BR47" s="2182"/>
      <c r="BS47" s="2182"/>
      <c r="BT47" s="2182"/>
      <c r="BU47" s="2182"/>
      <c r="BV47" s="2182"/>
      <c r="BW47" s="2182"/>
      <c r="BX47" s="2182"/>
      <c r="BY47" s="2182"/>
      <c r="BZ47" s="2182"/>
      <c r="CA47" s="2182"/>
      <c r="CB47" s="2182"/>
      <c r="CC47" s="2182"/>
      <c r="CD47" s="2182"/>
      <c r="CE47" s="2182"/>
      <c r="CF47" s="2182"/>
      <c r="CG47" s="2182"/>
      <c r="CH47" s="2182"/>
      <c r="CI47" s="2182"/>
      <c r="CJ47" s="2182"/>
      <c r="CK47" s="2182"/>
      <c r="CL47" s="2182"/>
      <c r="CM47" s="2182"/>
      <c r="CN47" s="2182"/>
      <c r="CO47" s="2182"/>
      <c r="CP47" s="2182"/>
      <c r="CQ47" s="2182"/>
      <c r="CR47" s="2182"/>
      <c r="CS47" s="2182"/>
      <c r="CT47" s="2182"/>
      <c r="CU47" s="2182"/>
      <c r="CV47" s="2182"/>
      <c r="CW47" s="2182"/>
      <c r="CX47" s="2182"/>
      <c r="CY47" s="2182"/>
      <c r="CZ47" s="2182"/>
      <c r="DA47" s="2182"/>
      <c r="DB47" s="2182"/>
      <c r="DC47" s="2182"/>
      <c r="DD47" s="2182"/>
      <c r="DE47" s="2182"/>
      <c r="DF47" s="2182"/>
      <c r="DG47" s="2182"/>
      <c r="DH47" s="2182"/>
      <c r="DI47" s="2182"/>
      <c r="DJ47" s="2182"/>
      <c r="DK47" s="2182"/>
      <c r="DL47" s="2182"/>
      <c r="DM47" s="2182"/>
      <c r="DN47" s="2182"/>
      <c r="DO47" s="2182"/>
      <c r="DP47" s="2182"/>
      <c r="DQ47" s="2182"/>
      <c r="DR47" s="2182"/>
      <c r="DS47" s="2182"/>
      <c r="DT47" s="2182"/>
      <c r="DU47" s="2182"/>
      <c r="DV47" s="2182"/>
      <c r="DW47" s="2182"/>
      <c r="DX47" s="2182"/>
      <c r="DY47" s="2182"/>
      <c r="DZ47" s="2182"/>
      <c r="EA47" s="2182"/>
      <c r="EB47" s="2182"/>
      <c r="EC47" s="2182"/>
      <c r="ED47" s="2182"/>
      <c r="EE47" s="2182"/>
      <c r="EF47" s="2182"/>
      <c r="EG47" s="2182"/>
      <c r="EH47" s="2182"/>
      <c r="EI47" s="2182"/>
      <c r="EJ47" s="2182"/>
      <c r="EK47" s="2182"/>
      <c r="EL47" s="2182"/>
      <c r="EM47" s="2182"/>
      <c r="EN47" s="2182"/>
      <c r="EO47" s="2182"/>
      <c r="EP47" s="2182"/>
      <c r="EQ47" s="2182"/>
      <c r="ER47" s="2182"/>
      <c r="ES47" s="2182"/>
      <c r="ET47" s="2182"/>
      <c r="EU47" s="2182"/>
      <c r="EV47" s="2182"/>
      <c r="EW47" s="2182"/>
      <c r="EX47" s="2182"/>
      <c r="EY47" s="2182"/>
      <c r="EZ47" s="2182"/>
      <c r="FA47" s="2182"/>
      <c r="FB47" s="2182"/>
      <c r="FC47" s="2182"/>
      <c r="FD47" s="2182"/>
      <c r="FE47" s="2182"/>
      <c r="FF47" s="2182"/>
      <c r="FG47" s="2182"/>
      <c r="FH47" s="2182"/>
      <c r="FI47" s="2182"/>
      <c r="FJ47" s="2182"/>
      <c r="FK47" s="2182"/>
      <c r="FL47" s="2182"/>
      <c r="FM47" s="2182"/>
      <c r="FN47" s="2182"/>
      <c r="FO47" s="2182"/>
      <c r="FP47" s="2182"/>
      <c r="FQ47" s="2182"/>
      <c r="FR47" s="2182"/>
      <c r="FS47" s="2182"/>
      <c r="FT47" s="2182"/>
      <c r="FU47" s="2182"/>
      <c r="FV47" s="2182"/>
      <c r="FW47" s="2182"/>
      <c r="FX47" s="2182"/>
      <c r="FY47" s="2182"/>
      <c r="FZ47" s="2182"/>
      <c r="GA47" s="2182"/>
      <c r="GB47" s="2182"/>
      <c r="GC47" s="2182"/>
      <c r="GD47" s="2182"/>
      <c r="GE47" s="2182"/>
      <c r="GF47" s="2182"/>
      <c r="GG47" s="2182"/>
      <c r="GH47" s="2182"/>
      <c r="GI47" s="2182"/>
      <c r="GJ47" s="2182"/>
      <c r="GK47" s="2182"/>
      <c r="GL47" s="2182"/>
      <c r="GM47" s="2182"/>
      <c r="GN47" s="2182"/>
      <c r="GO47" s="2182"/>
      <c r="GP47" s="2182"/>
      <c r="GQ47" s="2182"/>
      <c r="GR47" s="2182"/>
      <c r="GS47" s="2182"/>
      <c r="GT47" s="2182"/>
      <c r="GU47" s="2182"/>
      <c r="GV47" s="2182"/>
      <c r="GW47" s="2182"/>
      <c r="GX47" s="2182"/>
      <c r="GY47" s="2182"/>
      <c r="GZ47" s="2182"/>
      <c r="HA47" s="2182"/>
      <c r="HB47" s="2182"/>
      <c r="HC47" s="2182"/>
      <c r="HD47" s="2182"/>
      <c r="HE47" s="2182"/>
      <c r="HF47" s="2182"/>
      <c r="HG47" s="2182"/>
      <c r="HH47" s="2182"/>
      <c r="HI47" s="2182"/>
      <c r="HJ47" s="2182"/>
      <c r="HK47" s="2182"/>
      <c r="HL47" s="2182"/>
      <c r="HM47" s="2182"/>
      <c r="HN47" s="2182"/>
      <c r="HO47" s="2182"/>
      <c r="HP47" s="2182"/>
      <c r="HQ47" s="2182"/>
      <c r="HR47" s="2182"/>
      <c r="HS47" s="2182"/>
      <c r="HT47" s="2182"/>
      <c r="HU47" s="2182"/>
      <c r="HV47" s="2182"/>
      <c r="HW47" s="2182"/>
      <c r="HX47" s="2182"/>
      <c r="HY47" s="2182"/>
      <c r="HZ47" s="2182"/>
      <c r="IA47" s="2182"/>
      <c r="IB47" s="2182"/>
      <c r="IC47" s="2182"/>
      <c r="ID47" s="2182"/>
      <c r="IE47" s="2182"/>
      <c r="IF47" s="2182"/>
      <c r="IG47" s="2182"/>
      <c r="IH47" s="2182"/>
      <c r="II47" s="2182"/>
      <c r="IJ47" s="2182"/>
      <c r="IK47" s="2182"/>
      <c r="IL47" s="2182"/>
      <c r="IM47" s="2182"/>
      <c r="IN47" s="2182"/>
      <c r="IO47" s="2182"/>
      <c r="IP47" s="2182"/>
      <c r="IQ47" s="2182"/>
      <c r="IR47" s="2182"/>
      <c r="IS47" s="2182"/>
      <c r="IT47" s="2182"/>
      <c r="IU47" s="2182"/>
      <c r="IV47" s="2182"/>
      <c r="IW47" s="2182"/>
      <c r="IX47" s="2182"/>
      <c r="IY47" s="2182"/>
      <c r="IZ47" s="2182"/>
      <c r="JA47" s="2182"/>
      <c r="JB47" s="2182"/>
      <c r="JC47" s="2182"/>
      <c r="JD47" s="2182"/>
      <c r="JE47" s="2182"/>
      <c r="JF47" s="2182"/>
      <c r="JG47" s="2182"/>
      <c r="JH47" s="2182"/>
      <c r="JI47" s="2182"/>
      <c r="JJ47" s="2182"/>
      <c r="JK47" s="2182"/>
      <c r="JL47" s="2182"/>
      <c r="JM47" s="2182"/>
      <c r="JN47" s="2182"/>
      <c r="JO47" s="2182"/>
      <c r="JP47" s="2182"/>
      <c r="JQ47" s="2182"/>
      <c r="JR47" s="2182"/>
      <c r="JS47" s="2182"/>
      <c r="JT47" s="2182"/>
      <c r="JU47" s="2182"/>
      <c r="JV47" s="2182"/>
      <c r="JW47" s="2182"/>
      <c r="JX47" s="2182"/>
      <c r="JY47" s="2182"/>
      <c r="JZ47" s="2182"/>
      <c r="KA47" s="2182"/>
      <c r="KB47" s="2182"/>
      <c r="KC47" s="2182"/>
      <c r="KD47" s="2182"/>
      <c r="KE47" s="2182"/>
      <c r="KF47" s="2182"/>
      <c r="KG47" s="2182"/>
      <c r="KH47" s="2182"/>
      <c r="KI47" s="2182"/>
      <c r="KJ47" s="2182"/>
      <c r="KK47" s="2182"/>
      <c r="KL47" s="2182"/>
      <c r="KM47" s="2182"/>
      <c r="KN47" s="2182"/>
      <c r="KO47" s="2182"/>
      <c r="KP47" s="2182"/>
      <c r="KQ47" s="2182"/>
      <c r="KR47" s="2182"/>
      <c r="KS47" s="2182"/>
      <c r="KT47" s="2182"/>
      <c r="KU47" s="2182"/>
      <c r="KV47" s="2182"/>
      <c r="KW47" s="2182"/>
      <c r="KX47" s="2182"/>
      <c r="KY47" s="2182"/>
      <c r="KZ47" s="2182"/>
      <c r="LA47" s="2182"/>
      <c r="LB47" s="2182"/>
      <c r="LC47" s="2182"/>
      <c r="LD47" s="2182"/>
      <c r="LE47" s="2182"/>
      <c r="LF47" s="2182"/>
      <c r="LG47" s="2182"/>
      <c r="LH47" s="2182"/>
      <c r="LI47" s="2182"/>
      <c r="LJ47" s="2182"/>
      <c r="LK47" s="2182"/>
      <c r="LL47" s="2182"/>
      <c r="LM47" s="2182"/>
      <c r="LN47" s="2182"/>
      <c r="LO47" s="2182"/>
      <c r="LP47" s="2182"/>
      <c r="LQ47" s="2182"/>
      <c r="LR47" s="2182"/>
      <c r="LS47" s="2182"/>
      <c r="LT47" s="2182"/>
      <c r="LU47" s="2182"/>
      <c r="LV47" s="2182"/>
      <c r="LW47" s="2182"/>
      <c r="LX47" s="2182"/>
      <c r="LY47" s="2182"/>
      <c r="LZ47" s="2182"/>
      <c r="MA47" s="2182"/>
      <c r="MB47" s="2182"/>
      <c r="MC47" s="2182"/>
      <c r="MD47" s="2182"/>
      <c r="ME47" s="2182"/>
      <c r="MF47" s="2182"/>
      <c r="MG47" s="2182"/>
      <c r="MH47" s="2182"/>
      <c r="MI47" s="2182"/>
      <c r="MJ47" s="2182"/>
      <c r="MK47" s="2182"/>
      <c r="ML47" s="2182"/>
      <c r="MM47" s="2182"/>
      <c r="MN47" s="2182"/>
      <c r="MO47" s="2182"/>
      <c r="MP47" s="2182"/>
      <c r="MQ47" s="2182"/>
      <c r="MR47" s="2182"/>
      <c r="MS47" s="2182"/>
      <c r="MT47" s="2182"/>
      <c r="MU47" s="2182"/>
      <c r="MV47" s="2182"/>
      <c r="MW47" s="2182"/>
      <c r="MX47" s="2182"/>
      <c r="MY47" s="2182"/>
      <c r="MZ47" s="2182"/>
      <c r="NA47" s="2182"/>
      <c r="NB47" s="2182"/>
      <c r="NC47" s="2182"/>
      <c r="ND47" s="2182"/>
      <c r="NE47" s="2182"/>
      <c r="NF47" s="2182"/>
      <c r="NG47" s="2182"/>
      <c r="NH47" s="2182"/>
      <c r="NI47" s="2182"/>
      <c r="NJ47" s="2182"/>
      <c r="NK47" s="2182"/>
      <c r="NL47" s="2182"/>
      <c r="NM47" s="2182"/>
      <c r="NN47" s="2182"/>
      <c r="NO47" s="2182"/>
      <c r="NP47" s="2182"/>
      <c r="NQ47" s="2182"/>
      <c r="NR47" s="2182"/>
      <c r="NS47" s="2182"/>
      <c r="NT47" s="2182"/>
      <c r="NU47" s="2182"/>
      <c r="NV47" s="2182"/>
      <c r="NW47" s="2182"/>
      <c r="NX47" s="2182"/>
      <c r="NY47" s="2182"/>
      <c r="NZ47" s="2182"/>
      <c r="OA47" s="2182"/>
      <c r="OB47" s="2182"/>
      <c r="OC47" s="2182"/>
      <c r="OD47" s="2182"/>
      <c r="OE47" s="2182"/>
      <c r="OF47" s="2182"/>
      <c r="OG47" s="2182"/>
      <c r="OH47" s="2182"/>
      <c r="OI47" s="2182"/>
      <c r="OJ47" s="2182"/>
      <c r="OK47" s="2182"/>
      <c r="OL47" s="2182"/>
      <c r="OM47" s="2182"/>
      <c r="ON47" s="2182"/>
      <c r="OO47" s="2182"/>
      <c r="OP47" s="2182"/>
      <c r="OQ47" s="2182"/>
      <c r="OR47" s="2182"/>
      <c r="OS47" s="2182"/>
      <c r="OT47" s="2182"/>
      <c r="OU47" s="2182"/>
      <c r="OV47" s="2182"/>
      <c r="OW47" s="2182"/>
      <c r="OX47" s="2182"/>
      <c r="OY47" s="2182"/>
      <c r="OZ47" s="2182"/>
      <c r="PA47" s="2182"/>
      <c r="PB47" s="2182"/>
      <c r="PC47" s="2182"/>
      <c r="PD47" s="2182"/>
      <c r="PE47" s="2182"/>
      <c r="PF47" s="2182"/>
      <c r="PG47" s="2182"/>
      <c r="PH47" s="2182"/>
      <c r="PI47" s="2182"/>
      <c r="PJ47" s="2182"/>
      <c r="PK47" s="2182"/>
      <c r="PL47" s="2182"/>
      <c r="PM47" s="2182"/>
      <c r="PN47" s="2182"/>
      <c r="PO47" s="2182"/>
      <c r="PP47" s="2182"/>
      <c r="PQ47" s="2182"/>
      <c r="PR47" s="2182"/>
      <c r="PS47" s="2182"/>
      <c r="PT47" s="2182"/>
      <c r="PU47" s="2182"/>
      <c r="PV47" s="2182"/>
      <c r="PW47" s="2182"/>
      <c r="PX47" s="2182"/>
      <c r="PY47" s="2182"/>
      <c r="PZ47" s="2182"/>
      <c r="QA47" s="2182"/>
      <c r="QB47" s="2182"/>
      <c r="QC47" s="2182"/>
      <c r="QD47" s="2182"/>
      <c r="QE47" s="2182"/>
      <c r="QF47" s="2182"/>
      <c r="QG47" s="2182"/>
      <c r="QH47" s="2182"/>
      <c r="QI47" s="2182"/>
      <c r="QJ47" s="2182"/>
      <c r="QK47" s="2182"/>
      <c r="QL47" s="2182"/>
      <c r="QM47" s="2182"/>
      <c r="QN47" s="2182"/>
      <c r="QO47" s="2182"/>
      <c r="QP47" s="2182"/>
      <c r="QQ47" s="2182"/>
      <c r="QR47" s="2182"/>
      <c r="QS47" s="2182"/>
      <c r="QT47" s="2182"/>
      <c r="QU47" s="2182"/>
      <c r="QV47" s="2182"/>
      <c r="QW47" s="2182"/>
      <c r="QX47" s="2182"/>
      <c r="QY47" s="2182"/>
      <c r="QZ47" s="2182"/>
      <c r="RA47" s="2182"/>
      <c r="RB47" s="2182"/>
      <c r="RC47" s="2182"/>
      <c r="RD47" s="2182"/>
      <c r="RE47" s="2182"/>
      <c r="RF47" s="2182"/>
      <c r="RG47" s="2182"/>
      <c r="RH47" s="2182"/>
      <c r="RI47" s="2182"/>
      <c r="RJ47" s="2182"/>
      <c r="RK47" s="2182"/>
      <c r="RL47" s="2182"/>
      <c r="RM47" s="2182"/>
      <c r="RN47" s="2182"/>
      <c r="RO47" s="2182"/>
      <c r="RP47" s="2182"/>
      <c r="RQ47" s="2182"/>
      <c r="RR47" s="2182"/>
      <c r="RS47" s="2182"/>
      <c r="RT47" s="2182"/>
      <c r="RU47" s="2182"/>
      <c r="RV47" s="2182"/>
      <c r="RW47" s="2182"/>
      <c r="RX47" s="2182"/>
      <c r="RY47" s="2182"/>
      <c r="RZ47" s="2182"/>
      <c r="SA47" s="2182"/>
      <c r="SB47" s="2182"/>
      <c r="SC47" s="2182"/>
      <c r="SD47" s="2182"/>
      <c r="SE47" s="2182"/>
      <c r="SF47" s="2182"/>
      <c r="SG47" s="2182"/>
      <c r="SH47" s="2182"/>
      <c r="SI47" s="2182"/>
      <c r="SJ47" s="2182"/>
      <c r="SK47" s="2182"/>
      <c r="SL47" s="2182"/>
      <c r="SM47" s="2182"/>
      <c r="SN47" s="2182"/>
      <c r="SO47" s="2182"/>
      <c r="SP47" s="2182"/>
      <c r="SQ47" s="2182"/>
      <c r="SR47" s="2182"/>
      <c r="SS47" s="2182"/>
      <c r="ST47" s="2182"/>
      <c r="SU47" s="2182"/>
      <c r="SV47" s="2182"/>
      <c r="SW47" s="2182"/>
      <c r="SX47" s="2182"/>
      <c r="SY47" s="2182"/>
      <c r="SZ47" s="2182"/>
      <c r="TA47" s="2182"/>
      <c r="TB47" s="2182"/>
      <c r="TC47" s="2182"/>
      <c r="TD47" s="2182"/>
      <c r="TE47" s="2182"/>
      <c r="TF47" s="2182"/>
      <c r="TG47" s="2182"/>
      <c r="TH47" s="2182"/>
      <c r="TI47" s="2182"/>
      <c r="TJ47" s="2182"/>
      <c r="TK47" s="2182"/>
      <c r="TL47" s="2182"/>
      <c r="TM47" s="2182"/>
      <c r="TN47" s="2182"/>
      <c r="TO47" s="2182"/>
      <c r="TP47" s="2182"/>
      <c r="TQ47" s="2182"/>
      <c r="TR47" s="2182"/>
      <c r="TS47" s="2182"/>
      <c r="TT47" s="2182"/>
      <c r="TU47" s="2182"/>
      <c r="TV47" s="2182"/>
      <c r="TW47" s="2182"/>
      <c r="TX47" s="2182"/>
      <c r="TY47" s="2182"/>
      <c r="TZ47" s="2182"/>
      <c r="UA47" s="2182"/>
      <c r="UB47" s="2182"/>
      <c r="UC47" s="2182"/>
      <c r="UD47" s="2182"/>
      <c r="UE47" s="2182"/>
      <c r="UF47" s="2182"/>
      <c r="UG47" s="2182"/>
      <c r="UH47" s="2182"/>
      <c r="UI47" s="2182"/>
      <c r="UJ47" s="2182"/>
      <c r="UK47" s="2182"/>
      <c r="UL47" s="2182"/>
      <c r="UM47" s="2182"/>
      <c r="UN47" s="2182"/>
      <c r="UO47" s="2182"/>
      <c r="UP47" s="2182"/>
      <c r="UQ47" s="2182"/>
      <c r="UR47" s="2182"/>
      <c r="US47" s="2182"/>
      <c r="UT47" s="2182"/>
      <c r="UU47" s="2182"/>
      <c r="UV47" s="2182"/>
      <c r="UW47" s="2182"/>
      <c r="UX47" s="2182"/>
      <c r="UY47" s="2182"/>
      <c r="UZ47" s="2182"/>
      <c r="VA47" s="2182"/>
      <c r="VB47" s="2182"/>
      <c r="VC47" s="2182"/>
      <c r="VD47" s="2182"/>
      <c r="VE47" s="2182"/>
      <c r="VF47" s="2182"/>
      <c r="VG47" s="2182"/>
      <c r="VH47" s="2182"/>
      <c r="VI47" s="2182"/>
      <c r="VJ47" s="2182"/>
      <c r="VK47" s="2182"/>
      <c r="VL47" s="2182"/>
      <c r="VM47" s="2182"/>
      <c r="VN47" s="2182"/>
      <c r="VO47" s="2182"/>
      <c r="VP47" s="2182"/>
      <c r="VQ47" s="2182"/>
      <c r="VR47" s="2182"/>
      <c r="VS47" s="2182"/>
      <c r="VT47" s="2182"/>
      <c r="VU47" s="2182"/>
      <c r="VV47" s="2182"/>
      <c r="VW47" s="2182"/>
      <c r="VX47" s="2182"/>
      <c r="VY47" s="2182"/>
      <c r="VZ47" s="2182"/>
      <c r="WA47" s="2182"/>
      <c r="WB47" s="2182"/>
      <c r="WC47" s="2182"/>
      <c r="WD47" s="2182"/>
      <c r="WE47" s="2182"/>
      <c r="WF47" s="2182"/>
      <c r="WG47" s="2182"/>
      <c r="WH47" s="2182"/>
      <c r="WI47" s="2182"/>
      <c r="WJ47" s="2182"/>
      <c r="WK47" s="2182"/>
      <c r="WL47" s="2182"/>
      <c r="WM47" s="2182"/>
      <c r="WN47" s="2182"/>
      <c r="WO47" s="2182"/>
      <c r="WP47" s="2182"/>
      <c r="WQ47" s="2182"/>
      <c r="WR47" s="2182"/>
      <c r="WS47" s="2182"/>
      <c r="WT47" s="2182"/>
      <c r="WU47" s="2182"/>
      <c r="WV47" s="2182"/>
      <c r="WW47" s="2182"/>
      <c r="WX47" s="2182"/>
      <c r="WY47" s="2182"/>
      <c r="WZ47" s="2182"/>
      <c r="XA47" s="2182"/>
      <c r="XB47" s="2182"/>
      <c r="XC47" s="2182"/>
      <c r="XD47" s="2182"/>
      <c r="XE47" s="2182"/>
      <c r="XF47" s="2182"/>
      <c r="XG47" s="2182"/>
      <c r="XH47" s="2182"/>
      <c r="XI47" s="2182"/>
      <c r="XJ47" s="2182"/>
      <c r="XK47" s="2182"/>
      <c r="XL47" s="2182"/>
      <c r="XM47" s="2182"/>
      <c r="XN47" s="2182"/>
      <c r="XO47" s="2182"/>
      <c r="XP47" s="2182"/>
      <c r="XQ47" s="2182"/>
      <c r="XR47" s="2182"/>
      <c r="XS47" s="2182"/>
      <c r="XT47" s="2182"/>
      <c r="XU47" s="2182"/>
      <c r="XV47" s="2182"/>
      <c r="XW47" s="2182"/>
      <c r="XX47" s="2182"/>
      <c r="XY47" s="2182"/>
      <c r="XZ47" s="2182"/>
      <c r="YA47" s="2182"/>
      <c r="YB47" s="2182"/>
      <c r="YC47" s="2182"/>
      <c r="YD47" s="2182"/>
      <c r="YE47" s="2182"/>
      <c r="YF47" s="2182"/>
      <c r="YG47" s="2182"/>
      <c r="YH47" s="2182"/>
      <c r="YI47" s="2182"/>
      <c r="YJ47" s="2182"/>
      <c r="YK47" s="2182"/>
      <c r="YL47" s="2182"/>
      <c r="YM47" s="2182"/>
      <c r="YN47" s="2182"/>
      <c r="YO47" s="2182"/>
      <c r="YP47" s="2182"/>
      <c r="YQ47" s="2182"/>
      <c r="YR47" s="2182"/>
      <c r="YS47" s="2182"/>
      <c r="YT47" s="2182"/>
      <c r="YU47" s="2182"/>
      <c r="YV47" s="2182"/>
      <c r="YW47" s="2182"/>
      <c r="YX47" s="2182"/>
      <c r="YY47" s="2182"/>
      <c r="YZ47" s="2182"/>
      <c r="ZA47" s="2182"/>
      <c r="ZB47" s="2182"/>
      <c r="ZC47" s="2182"/>
      <c r="ZD47" s="2182"/>
      <c r="ZE47" s="2182"/>
      <c r="ZF47" s="2182"/>
      <c r="ZG47" s="2182"/>
      <c r="ZH47" s="2182"/>
      <c r="ZI47" s="2182"/>
      <c r="ZJ47" s="2182"/>
      <c r="ZK47" s="2182"/>
      <c r="ZL47" s="2182"/>
      <c r="ZM47" s="2182"/>
      <c r="ZN47" s="2182"/>
      <c r="ZO47" s="2182"/>
      <c r="ZP47" s="2182"/>
      <c r="ZQ47" s="2182"/>
      <c r="ZR47" s="2182"/>
      <c r="ZS47" s="2182"/>
      <c r="ZT47" s="2182"/>
      <c r="ZU47" s="2182"/>
      <c r="ZV47" s="2182"/>
      <c r="ZW47" s="2182"/>
      <c r="ZX47" s="2182"/>
      <c r="ZY47" s="2182"/>
      <c r="ZZ47" s="2182"/>
      <c r="AAA47" s="2182"/>
      <c r="AAB47" s="2182"/>
      <c r="AAC47" s="2182"/>
      <c r="AAD47" s="2182"/>
      <c r="AAE47" s="2182"/>
      <c r="AAF47" s="2182"/>
      <c r="AAG47" s="2182"/>
      <c r="AAH47" s="2182"/>
      <c r="AAI47" s="2182"/>
      <c r="AAJ47" s="2182"/>
      <c r="AAK47" s="2182"/>
      <c r="AAL47" s="2182"/>
      <c r="AAM47" s="2182"/>
      <c r="AAN47" s="2182"/>
      <c r="AAO47" s="2182"/>
      <c r="AAP47" s="2182"/>
      <c r="AAQ47" s="2182"/>
      <c r="AAR47" s="2182"/>
      <c r="AAS47" s="2182"/>
      <c r="AAT47" s="2182"/>
      <c r="AAU47" s="2182"/>
      <c r="AAV47" s="2182"/>
      <c r="AAW47" s="2182"/>
      <c r="AAX47" s="2182"/>
      <c r="AAY47" s="2182"/>
      <c r="AAZ47" s="2182"/>
      <c r="ABA47" s="2182"/>
      <c r="ABB47" s="2182"/>
      <c r="ABC47" s="2182"/>
      <c r="ABD47" s="2182"/>
      <c r="ABE47" s="2182"/>
      <c r="ABF47" s="2182"/>
      <c r="ABG47" s="2182"/>
      <c r="ABH47" s="2182"/>
      <c r="ABI47" s="2182"/>
      <c r="ABJ47" s="2182"/>
      <c r="ABK47" s="2182"/>
      <c r="ABL47" s="2182"/>
      <c r="ABM47" s="2182"/>
      <c r="ABN47" s="2182"/>
      <c r="ABO47" s="2182"/>
      <c r="ABP47" s="2182"/>
      <c r="ABQ47" s="2182"/>
      <c r="ABR47" s="2182"/>
      <c r="ABS47" s="2182"/>
      <c r="ABT47" s="2182"/>
      <c r="ABU47" s="2182"/>
      <c r="ABV47" s="2182"/>
      <c r="ABW47" s="2182"/>
      <c r="ABX47" s="2182"/>
      <c r="ABY47" s="2182"/>
      <c r="ABZ47" s="2182"/>
      <c r="ACA47" s="2182"/>
      <c r="ACB47" s="2182"/>
      <c r="ACC47" s="2182"/>
      <c r="ACD47" s="2182"/>
      <c r="ACE47" s="2182"/>
      <c r="ACF47" s="2182"/>
      <c r="ACG47" s="2182"/>
      <c r="ACH47" s="2182"/>
      <c r="ACI47" s="2182"/>
      <c r="ACJ47" s="2182"/>
      <c r="ACK47" s="2182"/>
      <c r="ACL47" s="2182"/>
      <c r="ACM47" s="2182"/>
      <c r="ACN47" s="2182"/>
      <c r="ACO47" s="2182"/>
      <c r="ACP47" s="2182"/>
      <c r="ACQ47" s="2182"/>
      <c r="ACR47" s="2182"/>
      <c r="ACS47" s="2182"/>
      <c r="ACT47" s="2182"/>
      <c r="ACU47" s="2182"/>
      <c r="ACV47" s="2182"/>
      <c r="ACW47" s="2182"/>
      <c r="ACX47" s="2182"/>
      <c r="ACY47" s="2182"/>
      <c r="ACZ47" s="2182"/>
      <c r="ADA47" s="2182"/>
      <c r="ADB47" s="2182"/>
      <c r="ADC47" s="2182"/>
      <c r="ADD47" s="2182"/>
      <c r="ADE47" s="2182"/>
      <c r="ADF47" s="2182"/>
      <c r="ADG47" s="2182"/>
      <c r="ADH47" s="2182"/>
      <c r="ADI47" s="2182"/>
      <c r="ADJ47" s="2182"/>
      <c r="ADK47" s="2182"/>
      <c r="ADL47" s="2182"/>
      <c r="ADM47" s="2182"/>
      <c r="ADN47" s="2182"/>
      <c r="ADO47" s="2182"/>
      <c r="ADP47" s="2182"/>
      <c r="ADQ47" s="2182"/>
      <c r="ADR47" s="2182"/>
      <c r="ADS47" s="2182"/>
      <c r="ADT47" s="2182"/>
      <c r="ADU47" s="2182"/>
      <c r="ADV47" s="2182"/>
      <c r="ADW47" s="2182"/>
      <c r="ADX47" s="2182"/>
      <c r="ADY47" s="2182"/>
      <c r="ADZ47" s="2182"/>
      <c r="AEA47" s="2182"/>
      <c r="AEB47" s="2182"/>
      <c r="AEC47" s="2182"/>
      <c r="AED47" s="2182"/>
      <c r="AEE47" s="2182"/>
      <c r="AEF47" s="2182"/>
      <c r="AEG47" s="2182"/>
      <c r="AEH47" s="2182"/>
      <c r="AEI47" s="2182"/>
      <c r="AEJ47" s="2182"/>
      <c r="AEK47" s="2182"/>
      <c r="AEL47" s="2182"/>
      <c r="AEM47" s="2182"/>
      <c r="AEN47" s="2182"/>
      <c r="AEO47" s="2182"/>
      <c r="AEP47" s="2182"/>
      <c r="AEQ47" s="2182"/>
      <c r="AER47" s="2182"/>
      <c r="AES47" s="2182"/>
      <c r="AET47" s="2182"/>
      <c r="AEU47" s="2182"/>
      <c r="AEV47" s="2182"/>
      <c r="AEW47" s="2182"/>
      <c r="AEX47" s="2182"/>
      <c r="AEY47" s="2182"/>
      <c r="AEZ47" s="2182"/>
      <c r="AFA47" s="2182"/>
      <c r="AFB47" s="2182"/>
      <c r="AFC47" s="2182"/>
      <c r="AFD47" s="2182"/>
      <c r="AFE47" s="2182"/>
      <c r="AFF47" s="2182"/>
      <c r="AFG47" s="2182"/>
      <c r="AFH47" s="2182"/>
      <c r="AFI47" s="2182"/>
      <c r="AFJ47" s="2182"/>
      <c r="AFK47" s="2182"/>
      <c r="AFL47" s="2182"/>
      <c r="AFM47" s="2182"/>
      <c r="AFN47" s="2182"/>
      <c r="AFO47" s="2182"/>
      <c r="AFP47" s="2182"/>
      <c r="AFQ47" s="2182"/>
      <c r="AFR47" s="2182"/>
      <c r="AFS47" s="2182"/>
      <c r="AFT47" s="2182"/>
      <c r="AFU47" s="2182"/>
      <c r="AFV47" s="2182"/>
      <c r="AFW47" s="2182"/>
      <c r="AFX47" s="2182"/>
      <c r="AFY47" s="2182"/>
      <c r="AFZ47" s="2182"/>
      <c r="AGA47" s="2182"/>
      <c r="AGB47" s="2182"/>
      <c r="AGC47" s="2182"/>
      <c r="AGD47" s="2182"/>
      <c r="AGE47" s="2182"/>
      <c r="AGF47" s="2182"/>
      <c r="AGG47" s="2182"/>
      <c r="AGH47" s="2182"/>
      <c r="AGI47" s="2182"/>
      <c r="AGJ47" s="2182"/>
      <c r="AGK47" s="2182"/>
      <c r="AGL47" s="2182"/>
      <c r="AGM47" s="2182"/>
      <c r="AGN47" s="2182"/>
      <c r="AGO47" s="2182"/>
      <c r="AGP47" s="2182"/>
      <c r="AGQ47" s="2182"/>
      <c r="AGR47" s="2182"/>
      <c r="AGS47" s="2182"/>
      <c r="AGT47" s="2182"/>
      <c r="AGU47" s="2182"/>
      <c r="AGV47" s="2182"/>
      <c r="AGW47" s="2182"/>
      <c r="AGX47" s="2182"/>
      <c r="AGY47" s="2182"/>
      <c r="AGZ47" s="2182"/>
      <c r="AHA47" s="2182"/>
      <c r="AHB47" s="2182"/>
      <c r="AHC47" s="2182"/>
      <c r="AHD47" s="2182"/>
      <c r="AHE47" s="2182"/>
      <c r="AHF47" s="2182"/>
      <c r="AHG47" s="2182"/>
      <c r="AHH47" s="2182"/>
      <c r="AHI47" s="2182"/>
      <c r="AHJ47" s="2182"/>
      <c r="AHK47" s="2182"/>
      <c r="AHL47" s="2182"/>
      <c r="AHM47" s="2182"/>
      <c r="AHN47" s="2182"/>
      <c r="AHO47" s="2182"/>
      <c r="AHP47" s="2182"/>
      <c r="AHQ47" s="2182"/>
      <c r="AHR47" s="2182"/>
      <c r="AHS47" s="2182"/>
      <c r="AHT47" s="2182"/>
      <c r="AHU47" s="2182"/>
      <c r="AHV47" s="2182"/>
      <c r="AHW47" s="2182"/>
      <c r="AHX47" s="2182"/>
      <c r="AHY47" s="2182"/>
      <c r="AHZ47" s="2182"/>
      <c r="AIA47" s="2182"/>
      <c r="AIB47" s="2182"/>
      <c r="AIC47" s="2182"/>
      <c r="AID47" s="2182"/>
      <c r="AIE47" s="2182"/>
      <c r="AIF47" s="2182"/>
      <c r="AIG47" s="2182"/>
      <c r="AIH47" s="2182"/>
      <c r="AII47" s="2182"/>
      <c r="AIJ47" s="2182"/>
      <c r="AIK47" s="2182"/>
      <c r="AIL47" s="2182"/>
      <c r="AIM47" s="2182"/>
      <c r="AIN47" s="2182"/>
      <c r="AIO47" s="2182"/>
      <c r="AIP47" s="2182"/>
      <c r="AIQ47" s="2182"/>
      <c r="AIR47" s="2182"/>
      <c r="AIS47" s="2182"/>
      <c r="AIT47" s="2182"/>
      <c r="AIU47" s="2182"/>
      <c r="AIV47" s="2182"/>
      <c r="AIW47" s="2182"/>
      <c r="AIX47" s="2182"/>
      <c r="AIY47" s="2182"/>
      <c r="AIZ47" s="2182"/>
      <c r="AJA47" s="2182"/>
      <c r="AJB47" s="2182"/>
      <c r="AJC47" s="2182"/>
      <c r="AJD47" s="2182"/>
      <c r="AJE47" s="2182"/>
      <c r="AJF47" s="2182"/>
      <c r="AJG47" s="2182"/>
      <c r="AJH47" s="2182"/>
      <c r="AJI47" s="2182"/>
      <c r="AJJ47" s="2182"/>
      <c r="AJK47" s="2182"/>
      <c r="AJL47" s="2182"/>
      <c r="AJM47" s="2182"/>
      <c r="AJN47" s="2182"/>
      <c r="AJO47" s="2182"/>
      <c r="AJP47" s="2182"/>
      <c r="AJQ47" s="2182"/>
      <c r="AJR47" s="2182"/>
      <c r="AJS47" s="2182"/>
      <c r="AJT47" s="2182"/>
      <c r="AJU47" s="2182"/>
      <c r="AJV47" s="2182"/>
      <c r="AJW47" s="2182"/>
      <c r="AJX47" s="2182"/>
      <c r="AJY47" s="2182"/>
      <c r="AJZ47" s="2182"/>
      <c r="AKA47" s="2182"/>
      <c r="AKB47" s="2182"/>
      <c r="AKC47" s="2182"/>
      <c r="AKD47" s="2182"/>
      <c r="AKE47" s="2182"/>
      <c r="AKF47" s="2182"/>
      <c r="AKG47" s="2182"/>
      <c r="AKH47" s="2182"/>
      <c r="AKI47" s="2182"/>
      <c r="AKJ47" s="2182"/>
      <c r="AKK47" s="2182"/>
      <c r="AKL47" s="2182"/>
      <c r="AKM47" s="2182"/>
      <c r="AKN47" s="2182"/>
      <c r="AKO47" s="2182"/>
      <c r="AKP47" s="2182"/>
      <c r="AKQ47" s="2182"/>
      <c r="AKR47" s="2182"/>
      <c r="AKS47" s="2182"/>
      <c r="AKT47" s="2182"/>
      <c r="AKU47" s="2182"/>
      <c r="AKV47" s="2182"/>
      <c r="AKW47" s="2182"/>
      <c r="AKX47" s="2182"/>
      <c r="AKY47" s="2182"/>
      <c r="AKZ47" s="2182"/>
      <c r="ALA47" s="2182"/>
      <c r="ALB47" s="2182"/>
      <c r="ALC47" s="2182"/>
      <c r="ALD47" s="2182"/>
      <c r="ALE47" s="2182"/>
      <c r="ALF47" s="2182"/>
      <c r="ALG47" s="2182"/>
      <c r="ALH47" s="2182"/>
      <c r="ALI47" s="2182"/>
      <c r="ALJ47" s="2182"/>
      <c r="ALK47" s="2182"/>
      <c r="ALL47" s="2182"/>
      <c r="ALM47" s="2182"/>
      <c r="ALN47" s="2182"/>
      <c r="ALO47" s="2182"/>
      <c r="ALP47" s="2182"/>
      <c r="ALQ47" s="2182"/>
      <c r="ALR47" s="2182"/>
      <c r="ALS47" s="2182"/>
      <c r="ALT47" s="2182"/>
      <c r="ALU47" s="2182"/>
      <c r="ALV47" s="2182"/>
      <c r="ALW47" s="2182"/>
      <c r="ALX47" s="2182"/>
      <c r="ALY47" s="2182"/>
      <c r="ALZ47" s="2182"/>
      <c r="AMA47" s="2182"/>
      <c r="AMB47" s="2182"/>
      <c r="AMC47" s="2182"/>
      <c r="AMD47" s="2182"/>
      <c r="AME47" s="2182"/>
      <c r="AMF47" s="2182"/>
      <c r="AMG47" s="2182"/>
      <c r="AMH47" s="2182"/>
      <c r="AMI47" s="2182"/>
      <c r="AMJ47" s="2182"/>
      <c r="AMK47" s="2182"/>
      <c r="AML47" s="2182"/>
      <c r="AMM47" s="2182"/>
      <c r="AMN47" s="2182"/>
      <c r="AMO47" s="2182"/>
      <c r="AMP47" s="2182"/>
      <c r="AMQ47" s="2182"/>
      <c r="AMR47" s="2182"/>
      <c r="AMS47" s="2182"/>
      <c r="AMT47" s="2182"/>
      <c r="AMU47" s="2182"/>
      <c r="AMV47" s="2182"/>
      <c r="AMW47" s="2182"/>
      <c r="AMX47" s="2182"/>
      <c r="AMY47" s="2182"/>
      <c r="AMZ47" s="2182"/>
      <c r="ANA47" s="2182"/>
      <c r="ANB47" s="2182"/>
      <c r="ANC47" s="2182"/>
      <c r="AND47" s="2182"/>
      <c r="ANE47" s="2182"/>
      <c r="ANF47" s="2182"/>
      <c r="ANG47" s="2182"/>
      <c r="ANH47" s="2182"/>
      <c r="ANI47" s="2182"/>
      <c r="ANJ47" s="2182"/>
      <c r="ANK47" s="2182"/>
      <c r="ANL47" s="2182"/>
      <c r="ANM47" s="2182"/>
      <c r="ANN47" s="2182"/>
      <c r="ANO47" s="2182"/>
      <c r="ANP47" s="2182"/>
      <c r="ANQ47" s="2182"/>
      <c r="ANR47" s="2182"/>
      <c r="ANS47" s="2182"/>
      <c r="ANT47" s="2182"/>
      <c r="ANU47" s="2182"/>
      <c r="ANV47" s="2182"/>
      <c r="ANW47" s="2182"/>
      <c r="ANX47" s="2182"/>
      <c r="ANY47" s="2182"/>
      <c r="ANZ47" s="2182"/>
      <c r="AOA47" s="2182"/>
      <c r="AOB47" s="2182"/>
      <c r="AOC47" s="2182"/>
      <c r="AOD47" s="2182"/>
      <c r="AOE47" s="2182"/>
      <c r="AOF47" s="2182"/>
      <c r="AOG47" s="2182"/>
      <c r="AOH47" s="2182"/>
      <c r="AOI47" s="2182"/>
      <c r="AOJ47" s="2182"/>
      <c r="AOK47" s="2182"/>
      <c r="AOL47" s="2182"/>
      <c r="AOM47" s="2182"/>
      <c r="AON47" s="2182"/>
      <c r="AOO47" s="2182"/>
      <c r="AOP47" s="2182"/>
      <c r="AOQ47" s="2182"/>
      <c r="AOR47" s="2182"/>
      <c r="AOS47" s="2182"/>
      <c r="AOT47" s="2182"/>
      <c r="AOU47" s="2182"/>
      <c r="AOV47" s="2182"/>
      <c r="AOW47" s="2182"/>
      <c r="AOX47" s="2182"/>
      <c r="AOY47" s="2182"/>
      <c r="AOZ47" s="2182"/>
      <c r="APA47" s="2182"/>
      <c r="APB47" s="2182"/>
      <c r="APC47" s="2182"/>
      <c r="APD47" s="2182"/>
      <c r="APE47" s="2182"/>
      <c r="APF47" s="2182"/>
      <c r="APG47" s="2182"/>
      <c r="APH47" s="2182"/>
      <c r="API47" s="2182"/>
      <c r="APJ47" s="2182"/>
      <c r="APK47" s="2182"/>
      <c r="APL47" s="2182"/>
      <c r="APM47" s="2182"/>
      <c r="APN47" s="2182"/>
      <c r="APO47" s="2182"/>
      <c r="APP47" s="2182"/>
      <c r="APQ47" s="2182"/>
      <c r="APR47" s="2182"/>
      <c r="APS47" s="2182"/>
      <c r="APT47" s="2182"/>
      <c r="APU47" s="2182"/>
      <c r="APV47" s="2182"/>
      <c r="APW47" s="2182"/>
      <c r="APX47" s="2182"/>
      <c r="APY47" s="2182"/>
      <c r="APZ47" s="2182"/>
      <c r="AQA47" s="2182"/>
      <c r="AQB47" s="2182"/>
      <c r="AQC47" s="2182"/>
      <c r="AQD47" s="2182"/>
      <c r="AQE47" s="2182"/>
      <c r="AQF47" s="2182"/>
      <c r="AQG47" s="2182"/>
      <c r="AQH47" s="2182"/>
      <c r="AQI47" s="2182"/>
      <c r="AQJ47" s="2182"/>
      <c r="AQK47" s="2182"/>
      <c r="AQL47" s="2182"/>
      <c r="AQM47" s="2182"/>
      <c r="AQN47" s="2182"/>
      <c r="AQO47" s="2182"/>
      <c r="AQP47" s="2182"/>
      <c r="AQQ47" s="2182"/>
      <c r="AQR47" s="2182"/>
      <c r="AQS47" s="2182"/>
      <c r="AQT47" s="2182"/>
      <c r="AQU47" s="2182"/>
      <c r="AQV47" s="2182"/>
      <c r="AQW47" s="2182"/>
      <c r="AQX47" s="2182"/>
      <c r="AQY47" s="2182"/>
      <c r="AQZ47" s="2182"/>
      <c r="ARA47" s="2182"/>
      <c r="ARB47" s="2182"/>
      <c r="ARC47" s="2182"/>
      <c r="ARD47" s="2182"/>
      <c r="ARE47" s="2182"/>
      <c r="ARF47" s="2182"/>
      <c r="ARG47" s="2182"/>
      <c r="ARH47" s="2182"/>
      <c r="ARI47" s="2182"/>
      <c r="ARJ47" s="2182"/>
      <c r="ARK47" s="2182"/>
      <c r="ARL47" s="2182"/>
      <c r="ARM47" s="2182"/>
      <c r="ARN47" s="2182"/>
      <c r="ARO47" s="2182"/>
      <c r="ARP47" s="2182"/>
      <c r="ARQ47" s="2182"/>
      <c r="ARR47" s="2182"/>
      <c r="ARS47" s="2182"/>
      <c r="ART47" s="2182"/>
      <c r="ARU47" s="2182"/>
      <c r="ARV47" s="2182"/>
      <c r="ARW47" s="2182"/>
      <c r="ARX47" s="2182"/>
      <c r="ARY47" s="2182"/>
      <c r="ARZ47" s="2182"/>
      <c r="ASA47" s="2182"/>
      <c r="ASB47" s="2182"/>
      <c r="ASC47" s="2182"/>
      <c r="ASD47" s="2182"/>
      <c r="ASE47" s="2182"/>
      <c r="ASF47" s="2182"/>
      <c r="ASG47" s="2182"/>
      <c r="ASH47" s="2182"/>
      <c r="ASI47" s="2182"/>
      <c r="ASJ47" s="2182"/>
      <c r="ASK47" s="2182"/>
      <c r="ASL47" s="2182"/>
      <c r="ASM47" s="2182"/>
      <c r="ASN47" s="2182"/>
      <c r="ASO47" s="2182"/>
      <c r="ASP47" s="2182"/>
      <c r="ASQ47" s="2182"/>
      <c r="ASR47" s="2182"/>
      <c r="ASS47" s="2182"/>
      <c r="AST47" s="2182"/>
      <c r="ASU47" s="2182"/>
      <c r="ASV47" s="2182"/>
      <c r="ASW47" s="2182"/>
      <c r="ASX47" s="2182"/>
      <c r="ASY47" s="2182"/>
      <c r="ASZ47" s="2182"/>
      <c r="ATA47" s="2182"/>
      <c r="ATB47" s="2182"/>
      <c r="ATC47" s="2182"/>
      <c r="ATD47" s="2182"/>
      <c r="ATE47" s="2182"/>
      <c r="ATF47" s="2182"/>
      <c r="ATG47" s="2182"/>
      <c r="ATH47" s="2182"/>
      <c r="ATI47" s="2182"/>
      <c r="ATJ47" s="2182"/>
      <c r="ATK47" s="2182"/>
      <c r="ATL47" s="2182"/>
      <c r="ATM47" s="2182"/>
      <c r="ATN47" s="2182"/>
      <c r="ATO47" s="2182"/>
      <c r="ATP47" s="2182"/>
      <c r="ATQ47" s="2182"/>
      <c r="ATR47" s="2182"/>
      <c r="ATS47" s="2182"/>
      <c r="ATT47" s="2182"/>
      <c r="ATU47" s="2182"/>
      <c r="ATV47" s="2182"/>
      <c r="ATW47" s="2182"/>
      <c r="ATX47" s="2182"/>
      <c r="ATY47" s="2182"/>
      <c r="ATZ47" s="2182"/>
      <c r="AUA47" s="2182"/>
      <c r="AUB47" s="2182"/>
      <c r="AUC47" s="2182"/>
      <c r="AUD47" s="2182"/>
      <c r="AUE47" s="2182"/>
      <c r="AUF47" s="2182"/>
      <c r="AUG47" s="2182"/>
      <c r="AUH47" s="2182"/>
      <c r="AUI47" s="2182"/>
      <c r="AUJ47" s="2182"/>
      <c r="AUK47" s="2182"/>
      <c r="AUL47" s="2182"/>
      <c r="AUM47" s="2182"/>
      <c r="AUN47" s="2182"/>
      <c r="AUO47" s="2182"/>
      <c r="AUP47" s="2182"/>
      <c r="AUQ47" s="2182"/>
      <c r="AUR47" s="2182"/>
      <c r="AUS47" s="2182"/>
      <c r="AUT47" s="2182"/>
      <c r="AUU47" s="2182"/>
      <c r="AUV47" s="2182"/>
      <c r="AUW47" s="2182"/>
      <c r="AUX47" s="2182"/>
      <c r="AUY47" s="2182"/>
      <c r="AUZ47" s="2182"/>
      <c r="AVA47" s="2182"/>
      <c r="AVB47" s="2182"/>
      <c r="AVC47" s="2182"/>
      <c r="AVD47" s="2182"/>
      <c r="AVE47" s="2182"/>
      <c r="AVF47" s="2182"/>
      <c r="AVG47" s="2182"/>
      <c r="AVH47" s="2182"/>
      <c r="AVI47" s="2182"/>
      <c r="AVJ47" s="2182"/>
      <c r="AVK47" s="2182"/>
      <c r="AVL47" s="2182"/>
      <c r="AVM47" s="2182"/>
      <c r="AVN47" s="2182"/>
      <c r="AVO47" s="2182"/>
      <c r="AVP47" s="2182"/>
      <c r="AVQ47" s="2182"/>
      <c r="AVR47" s="2182"/>
      <c r="AVS47" s="2182"/>
      <c r="AVT47" s="2182"/>
      <c r="AVU47" s="2182"/>
      <c r="AVV47" s="2182"/>
      <c r="AVW47" s="2182"/>
      <c r="AVX47" s="2182"/>
      <c r="AVY47" s="2182"/>
      <c r="AVZ47" s="2182"/>
      <c r="AWA47" s="2182"/>
      <c r="AWB47" s="2182"/>
      <c r="AWC47" s="2182"/>
      <c r="AWD47" s="2182"/>
      <c r="AWE47" s="2182"/>
      <c r="AWF47" s="2182"/>
      <c r="AWG47" s="2182"/>
      <c r="AWH47" s="2182"/>
      <c r="AWI47" s="2182"/>
      <c r="AWJ47" s="2182"/>
      <c r="AWK47" s="2182"/>
      <c r="AWL47" s="2182"/>
      <c r="AWM47" s="2182"/>
      <c r="AWN47" s="2182"/>
      <c r="AWO47" s="2182"/>
      <c r="AWP47" s="2182"/>
      <c r="AWQ47" s="2182"/>
      <c r="AWR47" s="2182"/>
      <c r="AWS47" s="2182"/>
      <c r="AWT47" s="2182"/>
      <c r="AWU47" s="2182"/>
      <c r="AWV47" s="2182"/>
      <c r="AWW47" s="2182"/>
      <c r="AWX47" s="2182"/>
      <c r="AWY47" s="2182"/>
      <c r="AWZ47" s="2182"/>
      <c r="AXA47" s="2182"/>
      <c r="AXB47" s="2182"/>
      <c r="AXC47" s="2182"/>
      <c r="AXD47" s="2182"/>
      <c r="AXE47" s="2182"/>
      <c r="AXF47" s="2182"/>
      <c r="AXG47" s="2182"/>
      <c r="AXH47" s="2182"/>
      <c r="AXI47" s="2182"/>
      <c r="AXJ47" s="2182"/>
      <c r="AXK47" s="2182"/>
      <c r="AXL47" s="2182"/>
      <c r="AXM47" s="2182"/>
      <c r="AXN47" s="2182"/>
      <c r="AXO47" s="2182"/>
      <c r="AXP47" s="2182"/>
      <c r="AXQ47" s="2182"/>
      <c r="AXR47" s="2182"/>
      <c r="AXS47" s="2182"/>
      <c r="AXT47" s="2182"/>
      <c r="AXU47" s="2182"/>
      <c r="AXV47" s="2182"/>
      <c r="AXW47" s="2182"/>
      <c r="AXX47" s="2182"/>
      <c r="AXY47" s="2182"/>
      <c r="AXZ47" s="2182"/>
      <c r="AYA47" s="2182"/>
      <c r="AYB47" s="2182"/>
      <c r="AYC47" s="2182"/>
      <c r="AYD47" s="2182"/>
      <c r="AYE47" s="2182"/>
      <c r="AYF47" s="2182"/>
      <c r="AYG47" s="2182"/>
      <c r="AYH47" s="2182"/>
      <c r="AYI47" s="2182"/>
      <c r="AYJ47" s="2182"/>
      <c r="AYK47" s="2182"/>
      <c r="AYL47" s="2182"/>
      <c r="AYM47" s="2182"/>
      <c r="AYN47" s="2182"/>
      <c r="AYO47" s="2182"/>
      <c r="AYP47" s="2182"/>
      <c r="AYQ47" s="2182"/>
      <c r="AYR47" s="2182"/>
      <c r="AYS47" s="2182"/>
      <c r="AYT47" s="2182"/>
      <c r="AYU47" s="2182"/>
      <c r="AYV47" s="2182"/>
      <c r="AYW47" s="2182"/>
      <c r="AYX47" s="2182"/>
      <c r="AYY47" s="2182"/>
      <c r="AYZ47" s="2182"/>
      <c r="AZA47" s="2182"/>
      <c r="AZB47" s="2182"/>
      <c r="AZC47" s="2182"/>
      <c r="AZD47" s="2182"/>
      <c r="AZE47" s="2182"/>
      <c r="AZF47" s="2182"/>
      <c r="AZG47" s="2182"/>
      <c r="AZH47" s="2182"/>
      <c r="AZI47" s="2182"/>
      <c r="AZJ47" s="2182"/>
      <c r="AZK47" s="2182"/>
      <c r="AZL47" s="2182"/>
      <c r="AZM47" s="2182"/>
      <c r="AZN47" s="2182"/>
      <c r="AZO47" s="2182"/>
      <c r="AZP47" s="2182"/>
      <c r="AZQ47" s="2182"/>
      <c r="AZR47" s="2182"/>
      <c r="AZS47" s="2182"/>
      <c r="AZT47" s="2182"/>
      <c r="AZU47" s="2182"/>
      <c r="AZV47" s="2182"/>
      <c r="AZW47" s="2182"/>
      <c r="AZX47" s="2182"/>
      <c r="AZY47" s="2182"/>
      <c r="AZZ47" s="2182"/>
      <c r="BAA47" s="2182"/>
      <c r="BAB47" s="2182"/>
      <c r="BAC47" s="2182"/>
      <c r="BAD47" s="2182"/>
      <c r="BAE47" s="2182"/>
      <c r="BAF47" s="2182"/>
      <c r="BAG47" s="2182"/>
      <c r="BAH47" s="2182"/>
      <c r="BAI47" s="2182"/>
      <c r="BAJ47" s="2182"/>
      <c r="BAK47" s="2182"/>
      <c r="BAL47" s="2182"/>
      <c r="BAM47" s="2182"/>
      <c r="BAN47" s="2182"/>
      <c r="BAO47" s="2182"/>
      <c r="BAP47" s="2182"/>
      <c r="BAQ47" s="2182"/>
      <c r="BAR47" s="2182"/>
      <c r="BAS47" s="2182"/>
      <c r="BAT47" s="2182"/>
      <c r="BAU47" s="2182"/>
      <c r="BAV47" s="2182"/>
      <c r="BAW47" s="2182"/>
      <c r="BAX47" s="2182"/>
      <c r="BAY47" s="2182"/>
      <c r="BAZ47" s="2182"/>
      <c r="BBA47" s="2182"/>
      <c r="BBB47" s="2182"/>
      <c r="BBC47" s="2182"/>
      <c r="BBD47" s="2182"/>
      <c r="BBE47" s="2182"/>
      <c r="BBF47" s="2182"/>
      <c r="BBG47" s="2182"/>
      <c r="BBH47" s="2182"/>
      <c r="BBI47" s="2182"/>
      <c r="BBJ47" s="2182"/>
      <c r="BBK47" s="2182"/>
      <c r="BBL47" s="2182"/>
      <c r="BBM47" s="2182"/>
      <c r="BBN47" s="2182"/>
      <c r="BBO47" s="2182"/>
      <c r="BBP47" s="2182"/>
      <c r="BBQ47" s="2182"/>
      <c r="BBR47" s="2182"/>
      <c r="BBS47" s="2182"/>
      <c r="BBT47" s="2182"/>
      <c r="BBU47" s="2182"/>
      <c r="BBV47" s="2182"/>
      <c r="BBW47" s="2182"/>
      <c r="BBX47" s="2182"/>
      <c r="BBY47" s="2182"/>
      <c r="BBZ47" s="2182"/>
      <c r="BCA47" s="2182"/>
      <c r="BCB47" s="2182"/>
      <c r="BCC47" s="2182"/>
      <c r="BCD47" s="2182"/>
      <c r="BCE47" s="2182"/>
      <c r="BCF47" s="2182"/>
      <c r="BCG47" s="2182"/>
      <c r="BCH47" s="2182"/>
      <c r="BCI47" s="2182"/>
      <c r="BCJ47" s="2182"/>
      <c r="BCK47" s="2182"/>
      <c r="BCL47" s="2182"/>
      <c r="BCM47" s="2182"/>
      <c r="BCN47" s="2182"/>
      <c r="BCO47" s="2182"/>
      <c r="BCP47" s="2182"/>
      <c r="BCQ47" s="2182"/>
      <c r="BCR47" s="2182"/>
      <c r="BCS47" s="2182"/>
      <c r="BCT47" s="2182"/>
      <c r="BCU47" s="2182"/>
      <c r="BCV47" s="2182"/>
      <c r="BCW47" s="2182"/>
      <c r="BCX47" s="2182"/>
      <c r="BCY47" s="2182"/>
      <c r="BCZ47" s="2182"/>
      <c r="BDA47" s="2182"/>
      <c r="BDB47" s="2182"/>
      <c r="BDC47" s="2182"/>
      <c r="BDD47" s="2182"/>
      <c r="BDE47" s="2182"/>
      <c r="BDF47" s="2182"/>
      <c r="BDG47" s="2182"/>
      <c r="BDH47" s="2182"/>
      <c r="BDI47" s="2182"/>
      <c r="BDJ47" s="2182"/>
      <c r="BDK47" s="2182"/>
      <c r="BDL47" s="2182"/>
      <c r="BDM47" s="2182"/>
      <c r="BDN47" s="2182"/>
      <c r="BDO47" s="2182"/>
      <c r="BDP47" s="2182"/>
      <c r="BDQ47" s="2182"/>
      <c r="BDR47" s="2182"/>
      <c r="BDS47" s="2182"/>
      <c r="BDT47" s="2182"/>
      <c r="BDU47" s="2182"/>
      <c r="BDV47" s="2182"/>
      <c r="BDW47" s="2182"/>
      <c r="BDX47" s="2182"/>
      <c r="BDY47" s="2182"/>
      <c r="BDZ47" s="2182"/>
      <c r="BEA47" s="2182"/>
      <c r="BEB47" s="2182"/>
      <c r="BEC47" s="2182"/>
      <c r="BED47" s="2182"/>
      <c r="BEE47" s="2182"/>
      <c r="BEF47" s="2182"/>
      <c r="BEG47" s="2182"/>
      <c r="BEH47" s="2182"/>
      <c r="BEI47" s="2182"/>
      <c r="BEJ47" s="2182"/>
      <c r="BEK47" s="2182"/>
      <c r="BEL47" s="2182"/>
      <c r="BEM47" s="2182"/>
      <c r="BEN47" s="2182"/>
      <c r="BEO47" s="2182"/>
      <c r="BEP47" s="2182"/>
      <c r="BEQ47" s="2182"/>
      <c r="BER47" s="2182"/>
      <c r="BES47" s="2182"/>
      <c r="BET47" s="2182"/>
      <c r="BEU47" s="2182"/>
      <c r="BEV47" s="2182"/>
      <c r="BEW47" s="2182"/>
      <c r="BEX47" s="2182"/>
      <c r="BEY47" s="2182"/>
      <c r="BEZ47" s="2182"/>
      <c r="BFA47" s="2182"/>
      <c r="BFB47" s="2182"/>
      <c r="BFC47" s="2182"/>
      <c r="BFD47" s="2182"/>
      <c r="BFE47" s="2182"/>
      <c r="BFF47" s="2182"/>
      <c r="BFG47" s="2182"/>
      <c r="BFH47" s="2182"/>
      <c r="BFI47" s="2182"/>
      <c r="BFJ47" s="2182"/>
      <c r="BFK47" s="2182"/>
      <c r="BFL47" s="2182"/>
      <c r="BFM47" s="2182"/>
      <c r="BFN47" s="2182"/>
      <c r="BFO47" s="2182"/>
      <c r="BFP47" s="2182"/>
      <c r="BFQ47" s="2182"/>
      <c r="BFR47" s="2182"/>
      <c r="BFS47" s="2182"/>
      <c r="BFT47" s="2182"/>
      <c r="BFU47" s="2182"/>
      <c r="BFV47" s="2182"/>
      <c r="BFW47" s="2182"/>
      <c r="BFX47" s="2182"/>
      <c r="BFY47" s="2182"/>
      <c r="BFZ47" s="2182"/>
      <c r="BGA47" s="2182"/>
      <c r="BGB47" s="2182"/>
      <c r="BGC47" s="2182"/>
      <c r="BGD47" s="2182"/>
      <c r="BGE47" s="2182"/>
      <c r="BGF47" s="2182"/>
      <c r="BGG47" s="2182"/>
      <c r="BGH47" s="2182"/>
      <c r="BGI47" s="2182"/>
      <c r="BGJ47" s="2182"/>
      <c r="BGK47" s="2182"/>
      <c r="BGL47" s="2182"/>
      <c r="BGM47" s="2182"/>
      <c r="BGN47" s="2182"/>
      <c r="BGO47" s="2182"/>
      <c r="BGP47" s="2182"/>
      <c r="BGQ47" s="2182"/>
      <c r="BGR47" s="2182"/>
      <c r="BGS47" s="2182"/>
      <c r="BGT47" s="2182"/>
      <c r="BGU47" s="2182"/>
      <c r="BGV47" s="2182"/>
      <c r="BGW47" s="2182"/>
      <c r="BGX47" s="2182"/>
      <c r="BGY47" s="2182"/>
      <c r="BGZ47" s="2182"/>
      <c r="BHA47" s="2182"/>
      <c r="BHB47" s="2182"/>
      <c r="BHC47" s="2182"/>
      <c r="BHD47" s="2182"/>
      <c r="BHE47" s="2182"/>
      <c r="BHF47" s="2182"/>
      <c r="BHG47" s="2182"/>
      <c r="BHH47" s="2182"/>
      <c r="BHI47" s="2182"/>
      <c r="BHJ47" s="2182"/>
      <c r="BHK47" s="2182"/>
      <c r="BHL47" s="2182"/>
      <c r="BHM47" s="2182"/>
      <c r="BHN47" s="2182"/>
      <c r="BHO47" s="2182"/>
      <c r="BHP47" s="2182"/>
      <c r="BHQ47" s="2182"/>
      <c r="BHR47" s="2182"/>
      <c r="BHS47" s="2182"/>
      <c r="BHT47" s="2182"/>
      <c r="BHU47" s="2182"/>
      <c r="BHV47" s="2182"/>
      <c r="BHW47" s="2182"/>
      <c r="BHX47" s="2182"/>
      <c r="BHY47" s="2182"/>
      <c r="BHZ47" s="2182"/>
      <c r="BIA47" s="2182"/>
      <c r="BIB47" s="2182"/>
      <c r="BIC47" s="2182"/>
      <c r="BID47" s="2182"/>
      <c r="BIE47" s="2182"/>
      <c r="BIF47" s="2182"/>
      <c r="BIG47" s="2182"/>
      <c r="BIH47" s="2182"/>
      <c r="BII47" s="2182"/>
      <c r="BIJ47" s="2182"/>
      <c r="BIK47" s="2182"/>
      <c r="BIL47" s="2182"/>
      <c r="BIM47" s="2182"/>
      <c r="BIN47" s="2182"/>
      <c r="BIO47" s="2182"/>
      <c r="BIP47" s="2182"/>
      <c r="BIQ47" s="2182"/>
      <c r="BIR47" s="2182"/>
      <c r="BIS47" s="2182"/>
      <c r="BIT47" s="2182"/>
      <c r="BIU47" s="2182"/>
      <c r="BIV47" s="2182"/>
      <c r="BIW47" s="2182"/>
      <c r="BIX47" s="2182"/>
      <c r="BIY47" s="2182"/>
      <c r="BIZ47" s="2182"/>
      <c r="BJA47" s="2182"/>
      <c r="BJB47" s="2182"/>
      <c r="BJC47" s="2182"/>
      <c r="BJD47" s="2182"/>
      <c r="BJE47" s="2182"/>
      <c r="BJF47" s="2182"/>
      <c r="BJG47" s="2182"/>
      <c r="BJH47" s="2182"/>
      <c r="BJI47" s="2182"/>
      <c r="BJJ47" s="2182"/>
      <c r="BJK47" s="2182"/>
      <c r="BJL47" s="2182"/>
      <c r="BJM47" s="2182"/>
      <c r="BJN47" s="2182"/>
      <c r="BJO47" s="2182"/>
      <c r="BJP47" s="2182"/>
      <c r="BJQ47" s="2182"/>
      <c r="BJR47" s="2182"/>
      <c r="BJS47" s="2182"/>
      <c r="BJT47" s="2182"/>
      <c r="BJU47" s="2182"/>
      <c r="BJV47" s="2182"/>
      <c r="BJW47" s="2182"/>
      <c r="BJX47" s="2182"/>
      <c r="BJY47" s="2182"/>
      <c r="BJZ47" s="2182"/>
      <c r="BKA47" s="2182"/>
      <c r="BKB47" s="2182"/>
      <c r="BKC47" s="2182"/>
      <c r="BKD47" s="2182"/>
      <c r="BKE47" s="2182"/>
      <c r="BKF47" s="2182"/>
      <c r="BKG47" s="2182"/>
      <c r="BKH47" s="2182"/>
      <c r="BKI47" s="2182"/>
      <c r="BKJ47" s="2182"/>
      <c r="BKK47" s="2182"/>
      <c r="BKL47" s="2182"/>
      <c r="BKM47" s="2182"/>
      <c r="BKN47" s="2182"/>
      <c r="BKO47" s="2182"/>
      <c r="BKP47" s="2182"/>
      <c r="BKQ47" s="2182"/>
      <c r="BKR47" s="2182"/>
      <c r="BKS47" s="2182"/>
      <c r="BKT47" s="2182"/>
      <c r="BKU47" s="2182"/>
      <c r="BKV47" s="2182"/>
      <c r="BKW47" s="2182"/>
      <c r="BKX47" s="2182"/>
      <c r="BKY47" s="2182"/>
      <c r="BKZ47" s="2182"/>
      <c r="BLA47" s="2182"/>
      <c r="BLB47" s="2182"/>
      <c r="BLC47" s="2182"/>
      <c r="BLD47" s="2182"/>
      <c r="BLE47" s="2182"/>
      <c r="BLF47" s="2182"/>
      <c r="BLG47" s="2182"/>
      <c r="BLH47" s="2182"/>
      <c r="BLI47" s="2182"/>
      <c r="BLJ47" s="2182"/>
      <c r="BLK47" s="2182"/>
      <c r="BLL47" s="2182"/>
      <c r="BLM47" s="2182"/>
      <c r="BLN47" s="2182"/>
      <c r="BLO47" s="2182"/>
      <c r="BLP47" s="2182"/>
      <c r="BLQ47" s="2182"/>
      <c r="BLR47" s="2182"/>
      <c r="BLS47" s="2182"/>
      <c r="BLT47" s="2182"/>
      <c r="BLU47" s="2182"/>
      <c r="BLV47" s="2182"/>
      <c r="BLW47" s="2182"/>
      <c r="BLX47" s="2182"/>
      <c r="BLY47" s="2182"/>
      <c r="BLZ47" s="2182"/>
      <c r="BMA47" s="2182"/>
      <c r="BMB47" s="2182"/>
      <c r="BMC47" s="2182"/>
      <c r="BMD47" s="2182"/>
      <c r="BME47" s="2182"/>
      <c r="BMF47" s="2182"/>
      <c r="BMG47" s="2182"/>
      <c r="BMH47" s="2182"/>
      <c r="BMI47" s="2182"/>
      <c r="BMJ47" s="2182"/>
      <c r="BMK47" s="2182"/>
      <c r="BML47" s="2182"/>
      <c r="BMM47" s="2182"/>
      <c r="BMN47" s="2182"/>
      <c r="BMO47" s="2182"/>
      <c r="BMP47" s="2182"/>
      <c r="BMQ47" s="2182"/>
      <c r="BMR47" s="2182"/>
      <c r="BMS47" s="2182"/>
      <c r="BMT47" s="2182"/>
      <c r="BMU47" s="2182"/>
      <c r="BMV47" s="2182"/>
      <c r="BMW47" s="2182"/>
      <c r="BMX47" s="2182"/>
      <c r="BMY47" s="2182"/>
      <c r="BMZ47" s="2182"/>
      <c r="BNA47" s="2182"/>
      <c r="BNB47" s="2182"/>
      <c r="BNC47" s="2182"/>
      <c r="BND47" s="2182"/>
      <c r="BNE47" s="2182"/>
      <c r="BNF47" s="2182"/>
      <c r="BNG47" s="2182"/>
      <c r="BNH47" s="2182"/>
      <c r="BNI47" s="2182"/>
      <c r="BNJ47" s="2182"/>
      <c r="BNK47" s="2182"/>
      <c r="BNL47" s="2182"/>
      <c r="BNM47" s="2182"/>
      <c r="BNN47" s="2182"/>
      <c r="BNO47" s="2182"/>
      <c r="BNP47" s="2182"/>
      <c r="BNQ47" s="2182"/>
      <c r="BNR47" s="2182"/>
      <c r="BNS47" s="2182"/>
      <c r="BNT47" s="2182"/>
      <c r="BNU47" s="2182"/>
      <c r="BNV47" s="2182"/>
      <c r="BNW47" s="2182"/>
      <c r="BNX47" s="2182"/>
      <c r="BNY47" s="2182"/>
      <c r="BNZ47" s="2182"/>
      <c r="BOA47" s="2182"/>
      <c r="BOB47" s="2182"/>
      <c r="BOC47" s="2182"/>
      <c r="BOD47" s="2182"/>
      <c r="BOE47" s="2182"/>
      <c r="BOF47" s="2182"/>
      <c r="BOG47" s="2182"/>
      <c r="BOH47" s="2182"/>
      <c r="BOI47" s="2182"/>
      <c r="BOJ47" s="2182"/>
      <c r="BOK47" s="2182"/>
      <c r="BOL47" s="2182"/>
      <c r="BOM47" s="2182"/>
      <c r="BON47" s="2182"/>
      <c r="BOO47" s="2182"/>
      <c r="BOP47" s="2182"/>
      <c r="BOQ47" s="2182"/>
      <c r="BOR47" s="2182"/>
      <c r="BOS47" s="2182"/>
      <c r="BOT47" s="2182"/>
      <c r="BOU47" s="2182"/>
      <c r="BOV47" s="2182"/>
      <c r="BOW47" s="2182"/>
      <c r="BOX47" s="2182"/>
      <c r="BOY47" s="2182"/>
      <c r="BOZ47" s="2182"/>
      <c r="BPA47" s="2182"/>
      <c r="BPB47" s="2182"/>
      <c r="BPC47" s="2182"/>
      <c r="BPD47" s="2182"/>
      <c r="BPE47" s="2182"/>
      <c r="BPF47" s="2182"/>
      <c r="BPG47" s="2182"/>
      <c r="BPH47" s="2182"/>
      <c r="BPI47" s="2182"/>
      <c r="BPJ47" s="2182"/>
      <c r="BPK47" s="2182"/>
      <c r="BPL47" s="2182"/>
      <c r="BPM47" s="2182"/>
      <c r="BPN47" s="2182"/>
      <c r="BPO47" s="2182"/>
      <c r="BPP47" s="2182"/>
      <c r="BPQ47" s="2182"/>
      <c r="BPR47" s="2182"/>
      <c r="BPS47" s="2182"/>
      <c r="BPT47" s="2182"/>
      <c r="BPU47" s="2182"/>
      <c r="BPV47" s="2182"/>
      <c r="BPW47" s="2182"/>
      <c r="BPX47" s="2182"/>
      <c r="BPY47" s="2182"/>
      <c r="BPZ47" s="2182"/>
      <c r="BQA47" s="2182"/>
      <c r="BQB47" s="2182"/>
      <c r="BQC47" s="2182"/>
      <c r="BQD47" s="2182"/>
      <c r="BQE47" s="2182"/>
      <c r="BQF47" s="2182"/>
      <c r="BQG47" s="2182"/>
      <c r="BQH47" s="2182"/>
      <c r="BQI47" s="2182"/>
      <c r="BQJ47" s="2182"/>
      <c r="BQK47" s="2182"/>
      <c r="BQL47" s="2182"/>
      <c r="BQM47" s="2182"/>
      <c r="BQN47" s="2182"/>
      <c r="BQO47" s="2182"/>
      <c r="BQP47" s="2182"/>
      <c r="BQQ47" s="2182"/>
      <c r="BQR47" s="2182"/>
      <c r="BQS47" s="2182"/>
      <c r="BQT47" s="2182"/>
      <c r="BQU47" s="2182"/>
      <c r="BQV47" s="2182"/>
      <c r="BQW47" s="2182"/>
      <c r="BQX47" s="2182"/>
      <c r="BQY47" s="2182"/>
      <c r="BQZ47" s="2182"/>
      <c r="BRA47" s="2182"/>
      <c r="BRB47" s="2182"/>
      <c r="BRC47" s="2182"/>
      <c r="BRD47" s="2182"/>
      <c r="BRE47" s="2182"/>
      <c r="BRF47" s="2182"/>
      <c r="BRG47" s="2182"/>
      <c r="BRH47" s="2182"/>
      <c r="BRI47" s="2182"/>
      <c r="BRJ47" s="2182"/>
      <c r="BRK47" s="2182"/>
      <c r="BRL47" s="2182"/>
      <c r="BRM47" s="2182"/>
      <c r="BRN47" s="2182"/>
      <c r="BRO47" s="2182"/>
      <c r="BRP47" s="2182"/>
      <c r="BRQ47" s="2182"/>
      <c r="BRR47" s="2182"/>
      <c r="BRS47" s="2182"/>
      <c r="BRT47" s="2182"/>
      <c r="BRU47" s="2182"/>
      <c r="BRV47" s="2182"/>
      <c r="BRW47" s="2182"/>
      <c r="BRX47" s="2182"/>
      <c r="BRY47" s="2182"/>
      <c r="BRZ47" s="2182"/>
      <c r="BSA47" s="2182"/>
      <c r="BSB47" s="2182"/>
      <c r="BSC47" s="2182"/>
      <c r="BSD47" s="2182"/>
      <c r="BSE47" s="2182"/>
      <c r="BSF47" s="2182"/>
      <c r="BSG47" s="2182"/>
      <c r="BSH47" s="2182"/>
      <c r="BSI47" s="2182"/>
      <c r="BSJ47" s="2182"/>
      <c r="BSK47" s="2182"/>
      <c r="BSL47" s="2182"/>
      <c r="BSM47" s="2182"/>
      <c r="BSN47" s="2182"/>
      <c r="BSO47" s="2182"/>
      <c r="BSP47" s="2182"/>
      <c r="BSQ47" s="2182"/>
      <c r="BSR47" s="2182"/>
      <c r="BSS47" s="2182"/>
      <c r="BST47" s="2182"/>
      <c r="BSU47" s="2182"/>
      <c r="BSV47" s="2182"/>
      <c r="BSW47" s="2182"/>
      <c r="BSX47" s="2182"/>
      <c r="BSY47" s="2182"/>
      <c r="BSZ47" s="2182"/>
      <c r="BTA47" s="2182"/>
      <c r="BTB47" s="2182"/>
      <c r="BTC47" s="2182"/>
      <c r="BTD47" s="2182"/>
      <c r="BTE47" s="2182"/>
      <c r="BTF47" s="2182"/>
      <c r="BTG47" s="2182"/>
      <c r="BTH47" s="2182"/>
      <c r="BTI47" s="2182"/>
      <c r="BTJ47" s="2182"/>
      <c r="BTK47" s="2182"/>
      <c r="BTL47" s="2182"/>
      <c r="BTM47" s="2182"/>
      <c r="BTN47" s="2182"/>
      <c r="BTO47" s="2182"/>
      <c r="BTP47" s="2182"/>
      <c r="BTQ47" s="2182"/>
      <c r="BTR47" s="2182"/>
      <c r="BTS47" s="2182"/>
      <c r="BTT47" s="2182"/>
      <c r="BTU47" s="2182"/>
      <c r="BTV47" s="2182"/>
      <c r="BTW47" s="2182"/>
      <c r="BTX47" s="2182"/>
      <c r="BTY47" s="2182"/>
      <c r="BTZ47" s="2182"/>
      <c r="BUA47" s="2182"/>
      <c r="BUB47" s="2182"/>
      <c r="BUC47" s="2182"/>
      <c r="BUD47" s="2182"/>
      <c r="BUE47" s="2182"/>
      <c r="BUF47" s="2182"/>
      <c r="BUG47" s="2182"/>
      <c r="BUH47" s="2182"/>
      <c r="BUI47" s="2182"/>
      <c r="BUJ47" s="2182"/>
      <c r="BUK47" s="2182"/>
      <c r="BUL47" s="2182"/>
      <c r="BUM47" s="2182"/>
      <c r="BUN47" s="2182"/>
      <c r="BUO47" s="2182"/>
      <c r="BUP47" s="2182"/>
      <c r="BUQ47" s="2182"/>
      <c r="BUR47" s="2182"/>
      <c r="BUS47" s="2182"/>
      <c r="BUT47" s="2182"/>
      <c r="BUU47" s="2182"/>
      <c r="BUV47" s="2182"/>
      <c r="BUW47" s="2182"/>
      <c r="BUX47" s="2182"/>
      <c r="BUY47" s="2182"/>
      <c r="BUZ47" s="2182"/>
      <c r="BVA47" s="2182"/>
      <c r="BVB47" s="2182"/>
      <c r="BVC47" s="2182"/>
      <c r="BVD47" s="2182"/>
      <c r="BVE47" s="2182"/>
      <c r="BVF47" s="2182"/>
      <c r="BVG47" s="2182"/>
      <c r="BVH47" s="2182"/>
      <c r="BVI47" s="2182"/>
      <c r="BVJ47" s="2182"/>
      <c r="BVK47" s="2182"/>
      <c r="BVL47" s="2182"/>
      <c r="BVM47" s="2182"/>
      <c r="BVN47" s="2182"/>
      <c r="BVO47" s="2182"/>
      <c r="BVP47" s="2182"/>
      <c r="BVQ47" s="2182"/>
      <c r="BVR47" s="2182"/>
      <c r="BVS47" s="2182"/>
      <c r="BVT47" s="2182"/>
      <c r="BVU47" s="2182"/>
      <c r="BVV47" s="2182"/>
      <c r="BVW47" s="2182"/>
      <c r="BVX47" s="2182"/>
      <c r="BVY47" s="2182"/>
      <c r="BVZ47" s="2182"/>
      <c r="BWA47" s="2182"/>
      <c r="BWB47" s="2182"/>
      <c r="BWC47" s="2182"/>
      <c r="BWD47" s="2182"/>
      <c r="BWE47" s="2182"/>
      <c r="BWF47" s="2182"/>
      <c r="BWG47" s="2182"/>
      <c r="BWH47" s="2182"/>
      <c r="BWI47" s="2182"/>
      <c r="BWJ47" s="2182"/>
      <c r="BWK47" s="2182"/>
      <c r="BWL47" s="2182"/>
      <c r="BWM47" s="2182"/>
      <c r="BWN47" s="2182"/>
      <c r="BWO47" s="2182"/>
      <c r="BWP47" s="2182"/>
      <c r="BWQ47" s="2182"/>
      <c r="BWR47" s="2182"/>
      <c r="BWS47" s="2182"/>
      <c r="BWT47" s="2182"/>
      <c r="BWU47" s="2182"/>
      <c r="BWV47" s="2182"/>
      <c r="BWW47" s="2182"/>
      <c r="BWX47" s="2182"/>
      <c r="BWY47" s="2182"/>
      <c r="BWZ47" s="2182"/>
      <c r="BXA47" s="2182"/>
      <c r="BXB47" s="2182"/>
      <c r="BXC47" s="2182"/>
      <c r="BXD47" s="2182"/>
      <c r="BXE47" s="2182"/>
      <c r="BXF47" s="2182"/>
      <c r="BXG47" s="2182"/>
      <c r="BXH47" s="2182"/>
      <c r="BXI47" s="2182"/>
      <c r="BXJ47" s="2182"/>
      <c r="BXK47" s="2182"/>
      <c r="BXL47" s="2182"/>
      <c r="BXM47" s="2182"/>
      <c r="BXN47" s="2182"/>
      <c r="BXO47" s="2182"/>
      <c r="BXP47" s="2182"/>
      <c r="BXQ47" s="2182"/>
      <c r="BXR47" s="2182"/>
      <c r="BXS47" s="2182"/>
      <c r="BXT47" s="2182"/>
      <c r="BXU47" s="2182"/>
      <c r="BXV47" s="2182"/>
      <c r="BXW47" s="2182"/>
      <c r="BXX47" s="2182"/>
      <c r="BXY47" s="2182"/>
      <c r="BXZ47" s="2182"/>
      <c r="BYA47" s="2182"/>
      <c r="BYB47" s="2182"/>
      <c r="BYC47" s="2182"/>
      <c r="BYD47" s="2182"/>
      <c r="BYE47" s="2182"/>
      <c r="BYF47" s="2182"/>
      <c r="BYG47" s="2182"/>
      <c r="BYH47" s="2182"/>
      <c r="BYI47" s="2182"/>
      <c r="BYJ47" s="2182"/>
      <c r="BYK47" s="2182"/>
      <c r="BYL47" s="2182"/>
      <c r="BYM47" s="2182"/>
      <c r="BYN47" s="2182"/>
      <c r="BYO47" s="2182"/>
      <c r="BYP47" s="2182"/>
      <c r="BYQ47" s="2182"/>
      <c r="BYR47" s="2182"/>
      <c r="BYS47" s="2182"/>
      <c r="BYT47" s="2182"/>
      <c r="BYU47" s="2182"/>
      <c r="BYV47" s="2182"/>
      <c r="BYW47" s="2182"/>
      <c r="BYX47" s="2182"/>
      <c r="BYY47" s="2182"/>
      <c r="BYZ47" s="2182"/>
      <c r="BZA47" s="2182"/>
      <c r="BZB47" s="2182"/>
      <c r="BZC47" s="2182"/>
      <c r="BZD47" s="2182"/>
      <c r="BZE47" s="2182"/>
      <c r="BZF47" s="2182"/>
      <c r="BZG47" s="2182"/>
      <c r="BZH47" s="2182"/>
      <c r="BZI47" s="2182"/>
      <c r="BZJ47" s="2182"/>
      <c r="BZK47" s="2182"/>
      <c r="BZL47" s="2182"/>
      <c r="BZM47" s="2182"/>
      <c r="BZN47" s="2182"/>
      <c r="BZO47" s="2182"/>
      <c r="BZP47" s="2182"/>
      <c r="BZQ47" s="2182"/>
      <c r="BZR47" s="2182"/>
      <c r="BZS47" s="2182"/>
      <c r="BZT47" s="2182"/>
      <c r="BZU47" s="2182"/>
      <c r="BZV47" s="2182"/>
      <c r="BZW47" s="2182"/>
      <c r="BZX47" s="2182"/>
      <c r="BZY47" s="2182"/>
      <c r="BZZ47" s="2182"/>
      <c r="CAA47" s="2182"/>
      <c r="CAB47" s="2182"/>
      <c r="CAC47" s="2182"/>
      <c r="CAD47" s="2182"/>
      <c r="CAE47" s="2182"/>
      <c r="CAF47" s="2182"/>
      <c r="CAG47" s="2182"/>
      <c r="CAH47" s="2182"/>
      <c r="CAI47" s="2182"/>
      <c r="CAJ47" s="2182"/>
      <c r="CAK47" s="2182"/>
      <c r="CAL47" s="2182"/>
      <c r="CAM47" s="2182"/>
      <c r="CAN47" s="2182"/>
      <c r="CAO47" s="2182"/>
      <c r="CAP47" s="2182"/>
      <c r="CAQ47" s="2182"/>
      <c r="CAR47" s="2182"/>
      <c r="CAS47" s="2182"/>
      <c r="CAT47" s="2182"/>
      <c r="CAU47" s="2182"/>
      <c r="CAV47" s="2182"/>
      <c r="CAW47" s="2182"/>
      <c r="CAX47" s="2182"/>
      <c r="CAY47" s="2182"/>
      <c r="CAZ47" s="2182"/>
      <c r="CBA47" s="2182"/>
      <c r="CBB47" s="2182"/>
      <c r="CBC47" s="2182"/>
      <c r="CBD47" s="2182"/>
      <c r="CBE47" s="2182"/>
      <c r="CBF47" s="2182"/>
      <c r="CBG47" s="2182"/>
      <c r="CBH47" s="2182"/>
      <c r="CBI47" s="2182"/>
      <c r="CBJ47" s="2182"/>
      <c r="CBK47" s="2182"/>
      <c r="CBL47" s="2182"/>
      <c r="CBM47" s="2182"/>
      <c r="CBN47" s="2182"/>
      <c r="CBO47" s="2182"/>
      <c r="CBP47" s="2182"/>
      <c r="CBQ47" s="2182"/>
      <c r="CBR47" s="2182"/>
      <c r="CBS47" s="2182"/>
      <c r="CBT47" s="2182"/>
      <c r="CBU47" s="2182"/>
      <c r="CBV47" s="2182"/>
      <c r="CBW47" s="2182"/>
      <c r="CBX47" s="2182"/>
      <c r="CBY47" s="2182"/>
      <c r="CBZ47" s="2182"/>
      <c r="CCA47" s="2182"/>
      <c r="CCB47" s="2182"/>
      <c r="CCC47" s="2182"/>
      <c r="CCD47" s="2182"/>
      <c r="CCE47" s="2182"/>
      <c r="CCF47" s="2182"/>
      <c r="CCG47" s="2182"/>
      <c r="CCH47" s="2182"/>
      <c r="CCI47" s="2182"/>
      <c r="CCJ47" s="2182"/>
      <c r="CCK47" s="2182"/>
      <c r="CCL47" s="2182"/>
      <c r="CCM47" s="2182"/>
      <c r="CCN47" s="2182"/>
      <c r="CCO47" s="2182"/>
      <c r="CCP47" s="2182"/>
      <c r="CCQ47" s="2182"/>
      <c r="CCR47" s="2182"/>
      <c r="CCS47" s="2182"/>
      <c r="CCT47" s="2182"/>
      <c r="CCU47" s="2182"/>
      <c r="CCV47" s="2182"/>
      <c r="CCW47" s="2182"/>
      <c r="CCX47" s="2182"/>
      <c r="CCY47" s="2182"/>
      <c r="CCZ47" s="2182"/>
      <c r="CDA47" s="2182"/>
      <c r="CDB47" s="2182"/>
      <c r="CDC47" s="2182"/>
      <c r="CDD47" s="2182"/>
      <c r="CDE47" s="2182"/>
      <c r="CDF47" s="2182"/>
      <c r="CDG47" s="2182"/>
      <c r="CDH47" s="2182"/>
      <c r="CDI47" s="2182"/>
      <c r="CDJ47" s="2182"/>
      <c r="CDK47" s="2182"/>
      <c r="CDL47" s="2182"/>
      <c r="CDM47" s="2182"/>
      <c r="CDN47" s="2182"/>
      <c r="CDO47" s="2182"/>
      <c r="CDP47" s="2182"/>
      <c r="CDQ47" s="2182"/>
      <c r="CDR47" s="2182"/>
      <c r="CDS47" s="2182"/>
      <c r="CDT47" s="2182"/>
      <c r="CDU47" s="2182"/>
      <c r="CDV47" s="2182"/>
      <c r="CDW47" s="2182"/>
      <c r="CDX47" s="2182"/>
      <c r="CDY47" s="2182"/>
      <c r="CDZ47" s="2182"/>
      <c r="CEA47" s="2182"/>
      <c r="CEB47" s="2182"/>
      <c r="CEC47" s="2182"/>
      <c r="CED47" s="2182"/>
      <c r="CEE47" s="2182"/>
      <c r="CEF47" s="2182"/>
      <c r="CEG47" s="2182"/>
      <c r="CEH47" s="2182"/>
      <c r="CEI47" s="2182"/>
      <c r="CEJ47" s="2182"/>
      <c r="CEK47" s="2182"/>
      <c r="CEL47" s="2182"/>
      <c r="CEM47" s="2182"/>
      <c r="CEN47" s="2182"/>
      <c r="CEO47" s="2182"/>
      <c r="CEP47" s="2182"/>
      <c r="CEQ47" s="2182"/>
      <c r="CER47" s="2182"/>
      <c r="CES47" s="2182"/>
      <c r="CET47" s="2182"/>
      <c r="CEU47" s="2182"/>
      <c r="CEV47" s="2182"/>
      <c r="CEW47" s="2182"/>
      <c r="CEX47" s="2182"/>
      <c r="CEY47" s="2182"/>
      <c r="CEZ47" s="2182"/>
      <c r="CFA47" s="2182"/>
      <c r="CFB47" s="2182"/>
      <c r="CFC47" s="2182"/>
      <c r="CFD47" s="2182"/>
      <c r="CFE47" s="2182"/>
      <c r="CFF47" s="2182"/>
      <c r="CFG47" s="2182"/>
      <c r="CFH47" s="2182"/>
      <c r="CFI47" s="2182"/>
      <c r="CFJ47" s="2182"/>
      <c r="CFK47" s="2182"/>
      <c r="CFL47" s="2182"/>
      <c r="CFM47" s="2182"/>
      <c r="CFN47" s="2182"/>
      <c r="CFO47" s="2182"/>
      <c r="CFP47" s="2182"/>
      <c r="CFQ47" s="2182"/>
      <c r="CFR47" s="2182"/>
      <c r="CFS47" s="2182"/>
      <c r="CFT47" s="2182"/>
      <c r="CFU47" s="2182"/>
      <c r="CFV47" s="2182"/>
      <c r="CFW47" s="2182"/>
      <c r="CFX47" s="2182"/>
      <c r="CFY47" s="2182"/>
      <c r="CFZ47" s="2182"/>
      <c r="CGA47" s="2182"/>
      <c r="CGB47" s="2182"/>
      <c r="CGC47" s="2182"/>
      <c r="CGD47" s="2182"/>
      <c r="CGE47" s="2182"/>
      <c r="CGF47" s="2182"/>
      <c r="CGG47" s="2182"/>
      <c r="CGH47" s="2182"/>
      <c r="CGI47" s="2182"/>
      <c r="CGJ47" s="2182"/>
      <c r="CGK47" s="2182"/>
      <c r="CGL47" s="2182"/>
      <c r="CGM47" s="2182"/>
      <c r="CGN47" s="2182"/>
      <c r="CGO47" s="2182"/>
      <c r="CGP47" s="2182"/>
      <c r="CGQ47" s="2182"/>
      <c r="CGR47" s="2182"/>
      <c r="CGS47" s="2182"/>
      <c r="CGT47" s="2182"/>
      <c r="CGU47" s="2182"/>
      <c r="CGV47" s="2182"/>
      <c r="CGW47" s="2182"/>
      <c r="CGX47" s="2182"/>
      <c r="CGY47" s="2182"/>
      <c r="CGZ47" s="2182"/>
      <c r="CHA47" s="2182"/>
      <c r="CHB47" s="2182"/>
      <c r="CHC47" s="2182"/>
      <c r="CHD47" s="2182"/>
      <c r="CHE47" s="2182"/>
      <c r="CHF47" s="2182"/>
      <c r="CHG47" s="2182"/>
      <c r="CHH47" s="2182"/>
      <c r="CHI47" s="2182"/>
      <c r="CHJ47" s="2182"/>
      <c r="CHK47" s="2182"/>
      <c r="CHL47" s="2182"/>
      <c r="CHM47" s="2182"/>
      <c r="CHN47" s="2182"/>
      <c r="CHO47" s="2182"/>
      <c r="CHP47" s="2182"/>
      <c r="CHQ47" s="2182"/>
      <c r="CHR47" s="2182"/>
      <c r="CHS47" s="2182"/>
      <c r="CHT47" s="2182"/>
      <c r="CHU47" s="2182"/>
      <c r="CHV47" s="2182"/>
      <c r="CHW47" s="2182"/>
      <c r="CHX47" s="2182"/>
      <c r="CHY47" s="2182"/>
      <c r="CHZ47" s="2182"/>
      <c r="CIA47" s="2182"/>
      <c r="CIB47" s="2182"/>
      <c r="CIC47" s="2182"/>
      <c r="CID47" s="2182"/>
      <c r="CIE47" s="2182"/>
      <c r="CIF47" s="2182"/>
      <c r="CIG47" s="2182"/>
      <c r="CIH47" s="2182"/>
      <c r="CII47" s="2182"/>
      <c r="CIJ47" s="2182"/>
      <c r="CIK47" s="2182"/>
      <c r="CIL47" s="2182"/>
      <c r="CIM47" s="2182"/>
      <c r="CIN47" s="2182"/>
      <c r="CIO47" s="2182"/>
      <c r="CIP47" s="2182"/>
      <c r="CIQ47" s="2182"/>
      <c r="CIR47" s="2182"/>
      <c r="CIS47" s="2182"/>
      <c r="CIT47" s="2182"/>
      <c r="CIU47" s="2182"/>
      <c r="CIV47" s="2182"/>
      <c r="CIW47" s="2182"/>
      <c r="CIX47" s="2182"/>
      <c r="CIY47" s="2182"/>
      <c r="CIZ47" s="2182"/>
      <c r="CJA47" s="2182"/>
      <c r="CJB47" s="2182"/>
      <c r="CJC47" s="2182"/>
      <c r="CJD47" s="2182"/>
      <c r="CJE47" s="2182"/>
      <c r="CJF47" s="2182"/>
      <c r="CJG47" s="2182"/>
      <c r="CJH47" s="2182"/>
      <c r="CJI47" s="2182"/>
      <c r="CJJ47" s="2182"/>
      <c r="CJK47" s="2182"/>
      <c r="CJL47" s="2182"/>
      <c r="CJM47" s="2182"/>
      <c r="CJN47" s="2182"/>
      <c r="CJO47" s="2182"/>
      <c r="CJP47" s="2182"/>
      <c r="CJQ47" s="2182"/>
      <c r="CJR47" s="2182"/>
      <c r="CJS47" s="2182"/>
      <c r="CJT47" s="2182"/>
      <c r="CJU47" s="2182"/>
      <c r="CJV47" s="2182"/>
      <c r="CJW47" s="2182"/>
      <c r="CJX47" s="2182"/>
      <c r="CJY47" s="2182"/>
      <c r="CJZ47" s="2182"/>
      <c r="CKA47" s="2182"/>
      <c r="CKB47" s="2182"/>
      <c r="CKC47" s="2182"/>
      <c r="CKD47" s="2182"/>
      <c r="CKE47" s="2182"/>
      <c r="CKF47" s="2182"/>
      <c r="CKG47" s="2182"/>
      <c r="CKH47" s="2182"/>
      <c r="CKI47" s="2182"/>
      <c r="CKJ47" s="2182"/>
      <c r="CKK47" s="2182"/>
      <c r="CKL47" s="2182"/>
      <c r="CKM47" s="2182"/>
      <c r="CKN47" s="2182"/>
      <c r="CKO47" s="2182"/>
      <c r="CKP47" s="2182"/>
      <c r="CKQ47" s="2182"/>
      <c r="CKR47" s="2182"/>
      <c r="CKS47" s="2182"/>
      <c r="CKT47" s="2182"/>
      <c r="CKU47" s="2182"/>
      <c r="CKV47" s="2182"/>
      <c r="CKW47" s="2182"/>
      <c r="CKX47" s="2182"/>
      <c r="CKY47" s="2182"/>
      <c r="CKZ47" s="2182"/>
      <c r="CLA47" s="2182"/>
      <c r="CLB47" s="2182"/>
      <c r="CLC47" s="2182"/>
      <c r="CLD47" s="2182"/>
      <c r="CLE47" s="2182"/>
      <c r="CLF47" s="2182"/>
      <c r="CLG47" s="2182"/>
      <c r="CLH47" s="2182"/>
      <c r="CLI47" s="2182"/>
      <c r="CLJ47" s="2182"/>
      <c r="CLK47" s="2182"/>
      <c r="CLL47" s="2182"/>
      <c r="CLM47" s="2182"/>
      <c r="CLN47" s="2182"/>
      <c r="CLO47" s="2182"/>
      <c r="CLP47" s="2182"/>
      <c r="CLQ47" s="2182"/>
      <c r="CLR47" s="2182"/>
      <c r="CLS47" s="2182"/>
      <c r="CLT47" s="2182"/>
      <c r="CLU47" s="2182"/>
      <c r="CLV47" s="2182"/>
      <c r="CLW47" s="2182"/>
      <c r="CLX47" s="2182"/>
      <c r="CLY47" s="2182"/>
      <c r="CLZ47" s="2182"/>
      <c r="CMA47" s="2182"/>
      <c r="CMB47" s="2182"/>
      <c r="CMC47" s="2182"/>
      <c r="CMD47" s="2182"/>
      <c r="CME47" s="2182"/>
      <c r="CMF47" s="2182"/>
      <c r="CMG47" s="2182"/>
      <c r="CMH47" s="2182"/>
      <c r="CMI47" s="2182"/>
      <c r="CMJ47" s="2182"/>
      <c r="CMK47" s="2182"/>
      <c r="CML47" s="2182"/>
      <c r="CMM47" s="2182"/>
      <c r="CMN47" s="2182"/>
      <c r="CMO47" s="2182"/>
      <c r="CMP47" s="2182"/>
      <c r="CMQ47" s="2182"/>
      <c r="CMR47" s="2182"/>
      <c r="CMS47" s="2182"/>
      <c r="CMT47" s="2182"/>
      <c r="CMU47" s="2182"/>
      <c r="CMV47" s="2182"/>
      <c r="CMW47" s="2182"/>
      <c r="CMX47" s="2182"/>
      <c r="CMY47" s="2182"/>
      <c r="CMZ47" s="2182"/>
      <c r="CNA47" s="2182"/>
      <c r="CNB47" s="2182"/>
      <c r="CNC47" s="2182"/>
      <c r="CND47" s="2182"/>
      <c r="CNE47" s="2182"/>
      <c r="CNF47" s="2182"/>
      <c r="CNG47" s="2182"/>
      <c r="CNH47" s="2182"/>
      <c r="CNI47" s="2182"/>
      <c r="CNJ47" s="2182"/>
      <c r="CNK47" s="2182"/>
      <c r="CNL47" s="2182"/>
      <c r="CNM47" s="2182"/>
      <c r="CNN47" s="2182"/>
      <c r="CNO47" s="2182"/>
      <c r="CNP47" s="2182"/>
      <c r="CNQ47" s="2182"/>
      <c r="CNR47" s="2182"/>
      <c r="CNS47" s="2182"/>
      <c r="CNT47" s="2182"/>
      <c r="CNU47" s="2182"/>
      <c r="CNV47" s="2182"/>
      <c r="CNW47" s="2182"/>
      <c r="CNX47" s="2182"/>
      <c r="CNY47" s="2182"/>
      <c r="CNZ47" s="2182"/>
      <c r="COA47" s="2182"/>
      <c r="COB47" s="2182"/>
      <c r="COC47" s="2182"/>
      <c r="COD47" s="2182"/>
      <c r="COE47" s="2182"/>
      <c r="COF47" s="2182"/>
      <c r="COG47" s="2182"/>
      <c r="COH47" s="2182"/>
      <c r="COI47" s="2182"/>
      <c r="COJ47" s="2182"/>
      <c r="COK47" s="2182"/>
      <c r="COL47" s="2182"/>
      <c r="COM47" s="2182"/>
      <c r="CON47" s="2182"/>
      <c r="COO47" s="2182"/>
      <c r="COP47" s="2182"/>
      <c r="COQ47" s="2182"/>
      <c r="COR47" s="2182"/>
      <c r="COS47" s="2182"/>
      <c r="COT47" s="2182"/>
      <c r="COU47" s="2182"/>
      <c r="COV47" s="2182"/>
      <c r="COW47" s="2182"/>
      <c r="COX47" s="2182"/>
      <c r="COY47" s="2182"/>
      <c r="COZ47" s="2182"/>
      <c r="CPA47" s="2182"/>
      <c r="CPB47" s="2182"/>
      <c r="CPC47" s="2182"/>
      <c r="CPD47" s="2182"/>
      <c r="CPE47" s="2182"/>
      <c r="CPF47" s="2182"/>
      <c r="CPG47" s="2182"/>
      <c r="CPH47" s="2182"/>
      <c r="CPI47" s="2182"/>
      <c r="CPJ47" s="2182"/>
      <c r="CPK47" s="2182"/>
      <c r="CPL47" s="2182"/>
      <c r="CPM47" s="2182"/>
      <c r="CPN47" s="2182"/>
      <c r="CPO47" s="2182"/>
      <c r="CPP47" s="2182"/>
      <c r="CPQ47" s="2182"/>
      <c r="CPR47" s="2182"/>
      <c r="CPS47" s="2182"/>
      <c r="CPT47" s="2182"/>
      <c r="CPU47" s="2182"/>
      <c r="CPV47" s="2182"/>
      <c r="CPW47" s="2182"/>
      <c r="CPX47" s="2182"/>
      <c r="CPY47" s="2182"/>
      <c r="CPZ47" s="2182"/>
      <c r="CQA47" s="2182"/>
      <c r="CQB47" s="2182"/>
      <c r="CQC47" s="2182"/>
      <c r="CQD47" s="2182"/>
      <c r="CQE47" s="2182"/>
      <c r="CQF47" s="2182"/>
      <c r="CQG47" s="2182"/>
      <c r="CQH47" s="2182"/>
      <c r="CQI47" s="2182"/>
      <c r="CQJ47" s="2182"/>
      <c r="CQK47" s="2182"/>
      <c r="CQL47" s="2182"/>
      <c r="CQM47" s="2182"/>
      <c r="CQN47" s="2182"/>
      <c r="CQO47" s="2182"/>
      <c r="CQP47" s="2182"/>
      <c r="CQQ47" s="2182"/>
      <c r="CQR47" s="2182"/>
      <c r="CQS47" s="2182"/>
      <c r="CQT47" s="2182"/>
      <c r="CQU47" s="2182"/>
      <c r="CQV47" s="2182"/>
      <c r="CQW47" s="2182"/>
      <c r="CQX47" s="2182"/>
      <c r="CQY47" s="2182"/>
      <c r="CQZ47" s="2182"/>
      <c r="CRA47" s="2182"/>
      <c r="CRB47" s="2182"/>
      <c r="CRC47" s="2182"/>
      <c r="CRD47" s="2182"/>
      <c r="CRE47" s="2182"/>
      <c r="CRF47" s="2182"/>
      <c r="CRG47" s="2182"/>
      <c r="CRH47" s="2182"/>
      <c r="CRI47" s="2182"/>
      <c r="CRJ47" s="2182"/>
      <c r="CRK47" s="2182"/>
      <c r="CRL47" s="2182"/>
      <c r="CRM47" s="2182"/>
      <c r="CRN47" s="2182"/>
      <c r="CRO47" s="2182"/>
      <c r="CRP47" s="2182"/>
      <c r="CRQ47" s="2182"/>
      <c r="CRR47" s="2182"/>
      <c r="CRS47" s="2182"/>
      <c r="CRT47" s="2182"/>
      <c r="CRU47" s="2182"/>
      <c r="CRV47" s="2182"/>
      <c r="CRW47" s="2182"/>
      <c r="CRX47" s="2182"/>
      <c r="CRY47" s="2182"/>
      <c r="CRZ47" s="2182"/>
      <c r="CSA47" s="2182"/>
      <c r="CSB47" s="2182"/>
      <c r="CSC47" s="2182"/>
      <c r="CSD47" s="2182"/>
      <c r="CSE47" s="2182"/>
      <c r="CSF47" s="2182"/>
      <c r="CSG47" s="2182"/>
      <c r="CSH47" s="2182"/>
      <c r="CSI47" s="2182"/>
      <c r="CSJ47" s="2182"/>
      <c r="CSK47" s="2182"/>
      <c r="CSL47" s="2182"/>
      <c r="CSM47" s="2182"/>
      <c r="CSN47" s="2182"/>
      <c r="CSO47" s="2182"/>
      <c r="CSP47" s="2182"/>
      <c r="CSQ47" s="2182"/>
      <c r="CSR47" s="2182"/>
      <c r="CSS47" s="2182"/>
      <c r="CST47" s="2182"/>
      <c r="CSU47" s="2182"/>
      <c r="CSV47" s="2182"/>
      <c r="CSW47" s="2182"/>
      <c r="CSX47" s="2182"/>
      <c r="CSY47" s="2182"/>
      <c r="CSZ47" s="2182"/>
      <c r="CTA47" s="2182"/>
      <c r="CTB47" s="2182"/>
      <c r="CTC47" s="2182"/>
      <c r="CTD47" s="2182"/>
      <c r="CTE47" s="2182"/>
      <c r="CTF47" s="2182"/>
      <c r="CTG47" s="2182"/>
      <c r="CTH47" s="2182"/>
      <c r="CTI47" s="2182"/>
      <c r="CTJ47" s="2182"/>
      <c r="CTK47" s="2182"/>
      <c r="CTL47" s="2182"/>
      <c r="CTM47" s="2182"/>
      <c r="CTN47" s="2182"/>
      <c r="CTO47" s="2182"/>
      <c r="CTP47" s="2182"/>
      <c r="CTQ47" s="2182"/>
      <c r="CTR47" s="2182"/>
      <c r="CTS47" s="2182"/>
      <c r="CTT47" s="2182"/>
      <c r="CTU47" s="2182"/>
      <c r="CTV47" s="2182"/>
      <c r="CTW47" s="2182"/>
      <c r="CTX47" s="2182"/>
      <c r="CTY47" s="2182"/>
      <c r="CTZ47" s="2182"/>
      <c r="CUA47" s="2182"/>
      <c r="CUB47" s="2182"/>
      <c r="CUC47" s="2182"/>
      <c r="CUD47" s="2182"/>
      <c r="CUE47" s="2182"/>
      <c r="CUF47" s="2182"/>
      <c r="CUG47" s="2182"/>
      <c r="CUH47" s="2182"/>
      <c r="CUI47" s="2182"/>
      <c r="CUJ47" s="2182"/>
      <c r="CUK47" s="2182"/>
      <c r="CUL47" s="2182"/>
      <c r="CUM47" s="2182"/>
      <c r="CUN47" s="2182"/>
      <c r="CUO47" s="2182"/>
      <c r="CUP47" s="2182"/>
      <c r="CUQ47" s="2182"/>
      <c r="CUR47" s="2182"/>
      <c r="CUS47" s="2182"/>
      <c r="CUT47" s="2182"/>
      <c r="CUU47" s="2182"/>
      <c r="CUV47" s="2182"/>
      <c r="CUW47" s="2182"/>
      <c r="CUX47" s="2182"/>
      <c r="CUY47" s="2182"/>
      <c r="CUZ47" s="2182"/>
      <c r="CVA47" s="2182"/>
      <c r="CVB47" s="2182"/>
      <c r="CVC47" s="2182"/>
      <c r="CVD47" s="2182"/>
      <c r="CVE47" s="2182"/>
      <c r="CVF47" s="2182"/>
      <c r="CVG47" s="2182"/>
      <c r="CVH47" s="2182"/>
      <c r="CVI47" s="2182"/>
      <c r="CVJ47" s="2182"/>
      <c r="CVK47" s="2182"/>
      <c r="CVL47" s="2182"/>
      <c r="CVM47" s="2182"/>
      <c r="CVN47" s="2182"/>
      <c r="CVO47" s="2182"/>
      <c r="CVP47" s="2182"/>
      <c r="CVQ47" s="2182"/>
      <c r="CVR47" s="2182"/>
      <c r="CVS47" s="2182"/>
      <c r="CVT47" s="2182"/>
      <c r="CVU47" s="2182"/>
      <c r="CVV47" s="2182"/>
      <c r="CVW47" s="2182"/>
      <c r="CVX47" s="2182"/>
      <c r="CVY47" s="2182"/>
      <c r="CVZ47" s="2182"/>
      <c r="CWA47" s="2182"/>
      <c r="CWB47" s="2182"/>
      <c r="CWC47" s="2182"/>
      <c r="CWD47" s="2182"/>
      <c r="CWE47" s="2182"/>
      <c r="CWF47" s="2182"/>
      <c r="CWG47" s="2182"/>
      <c r="CWH47" s="2182"/>
      <c r="CWI47" s="2182"/>
      <c r="CWJ47" s="2182"/>
      <c r="CWK47" s="2182"/>
      <c r="CWL47" s="2182"/>
      <c r="CWM47" s="2182"/>
      <c r="CWN47" s="2182"/>
      <c r="CWO47" s="2182"/>
      <c r="CWP47" s="2182"/>
      <c r="CWQ47" s="2182"/>
      <c r="CWR47" s="2182"/>
      <c r="CWS47" s="2182"/>
      <c r="CWT47" s="2182"/>
      <c r="CWU47" s="2182"/>
      <c r="CWV47" s="2182"/>
      <c r="CWW47" s="2182"/>
      <c r="CWX47" s="2182"/>
      <c r="CWY47" s="2182"/>
      <c r="CWZ47" s="2182"/>
      <c r="CXA47" s="2182"/>
      <c r="CXB47" s="2182"/>
      <c r="CXC47" s="2182"/>
      <c r="CXD47" s="2182"/>
      <c r="CXE47" s="2182"/>
      <c r="CXF47" s="2182"/>
      <c r="CXG47" s="2182"/>
      <c r="CXH47" s="2182"/>
      <c r="CXI47" s="2182"/>
      <c r="CXJ47" s="2182"/>
      <c r="CXK47" s="2182"/>
      <c r="CXL47" s="2182"/>
      <c r="CXM47" s="2182"/>
      <c r="CXN47" s="2182"/>
      <c r="CXO47" s="2182"/>
      <c r="CXP47" s="2182"/>
      <c r="CXQ47" s="2182"/>
      <c r="CXR47" s="2182"/>
      <c r="CXS47" s="2182"/>
      <c r="CXT47" s="2182"/>
      <c r="CXU47" s="2182"/>
      <c r="CXV47" s="2182"/>
      <c r="CXW47" s="2182"/>
      <c r="CXX47" s="2182"/>
      <c r="CXY47" s="2182"/>
      <c r="CXZ47" s="2182"/>
      <c r="CYA47" s="2182"/>
      <c r="CYB47" s="2182"/>
      <c r="CYC47" s="2182"/>
      <c r="CYD47" s="2182"/>
      <c r="CYE47" s="2182"/>
      <c r="CYF47" s="2182"/>
      <c r="CYG47" s="2182"/>
      <c r="CYH47" s="2182"/>
      <c r="CYI47" s="2182"/>
      <c r="CYJ47" s="2182"/>
      <c r="CYK47" s="2182"/>
      <c r="CYL47" s="2182"/>
      <c r="CYM47" s="2182"/>
      <c r="CYN47" s="2182"/>
      <c r="CYO47" s="2182"/>
      <c r="CYP47" s="2182"/>
      <c r="CYQ47" s="2182"/>
      <c r="CYR47" s="2182"/>
      <c r="CYS47" s="2182"/>
      <c r="CYT47" s="2182"/>
      <c r="CYU47" s="2182"/>
      <c r="CYV47" s="2182"/>
      <c r="CYW47" s="2182"/>
      <c r="CYX47" s="2182"/>
      <c r="CYY47" s="2182"/>
      <c r="CYZ47" s="2182"/>
      <c r="CZA47" s="2182"/>
      <c r="CZB47" s="2182"/>
      <c r="CZC47" s="2182"/>
      <c r="CZD47" s="2182"/>
      <c r="CZE47" s="2182"/>
      <c r="CZF47" s="2182"/>
      <c r="CZG47" s="2182"/>
      <c r="CZH47" s="2182"/>
      <c r="CZI47" s="2182"/>
      <c r="CZJ47" s="2182"/>
      <c r="CZK47" s="2182"/>
      <c r="CZL47" s="2182"/>
      <c r="CZM47" s="2182"/>
      <c r="CZN47" s="2182"/>
      <c r="CZO47" s="2182"/>
      <c r="CZP47" s="2182"/>
      <c r="CZQ47" s="2182"/>
      <c r="CZR47" s="2182"/>
      <c r="CZS47" s="2182"/>
      <c r="CZT47" s="2182"/>
      <c r="CZU47" s="2182"/>
      <c r="CZV47" s="2182"/>
      <c r="CZW47" s="2182"/>
      <c r="CZX47" s="2182"/>
      <c r="CZY47" s="2182"/>
      <c r="CZZ47" s="2182"/>
      <c r="DAA47" s="2182"/>
      <c r="DAB47" s="2182"/>
      <c r="DAC47" s="2182"/>
      <c r="DAD47" s="2182"/>
      <c r="DAE47" s="2182"/>
      <c r="DAF47" s="2182"/>
      <c r="DAG47" s="2182"/>
      <c r="DAH47" s="2182"/>
      <c r="DAI47" s="2182"/>
      <c r="DAJ47" s="2182"/>
      <c r="DAK47" s="2182"/>
      <c r="DAL47" s="2182"/>
      <c r="DAM47" s="2182"/>
      <c r="DAN47" s="2182"/>
      <c r="DAO47" s="2182"/>
      <c r="DAP47" s="2182"/>
      <c r="DAQ47" s="2182"/>
      <c r="DAR47" s="2182"/>
      <c r="DAS47" s="2182"/>
      <c r="DAT47" s="2182"/>
      <c r="DAU47" s="2182"/>
      <c r="DAV47" s="2182"/>
      <c r="DAW47" s="2182"/>
      <c r="DAX47" s="2182"/>
      <c r="DAY47" s="2182"/>
      <c r="DAZ47" s="2182"/>
      <c r="DBA47" s="2182"/>
      <c r="DBB47" s="2182"/>
      <c r="DBC47" s="2182"/>
      <c r="DBD47" s="2182"/>
      <c r="DBE47" s="2182"/>
      <c r="DBF47" s="2182"/>
      <c r="DBG47" s="2182"/>
      <c r="DBH47" s="2182"/>
      <c r="DBI47" s="2182"/>
      <c r="DBJ47" s="2182"/>
      <c r="DBK47" s="2182"/>
      <c r="DBL47" s="2182"/>
      <c r="DBM47" s="2182"/>
      <c r="DBN47" s="2182"/>
      <c r="DBO47" s="2182"/>
      <c r="DBP47" s="2182"/>
      <c r="DBQ47" s="2182"/>
      <c r="DBR47" s="2182"/>
      <c r="DBS47" s="2182"/>
      <c r="DBT47" s="2182"/>
      <c r="DBU47" s="2182"/>
      <c r="DBV47" s="2182"/>
      <c r="DBW47" s="2182"/>
      <c r="DBX47" s="2182"/>
      <c r="DBY47" s="2182"/>
      <c r="DBZ47" s="2182"/>
      <c r="DCA47" s="2182"/>
      <c r="DCB47" s="2182"/>
      <c r="DCC47" s="2182"/>
      <c r="DCD47" s="2182"/>
      <c r="DCE47" s="2182"/>
      <c r="DCF47" s="2182"/>
      <c r="DCG47" s="2182"/>
      <c r="DCH47" s="2182"/>
      <c r="DCI47" s="2182"/>
      <c r="DCJ47" s="2182"/>
      <c r="DCK47" s="2182"/>
      <c r="DCL47" s="2182"/>
      <c r="DCM47" s="2182"/>
      <c r="DCN47" s="2182"/>
      <c r="DCO47" s="2182"/>
      <c r="DCP47" s="2182"/>
      <c r="DCQ47" s="2182"/>
      <c r="DCR47" s="2182"/>
      <c r="DCS47" s="2182"/>
      <c r="DCT47" s="2182"/>
      <c r="DCU47" s="2182"/>
      <c r="DCV47" s="2182"/>
      <c r="DCW47" s="2182"/>
      <c r="DCX47" s="2182"/>
      <c r="DCY47" s="2182"/>
      <c r="DCZ47" s="2182"/>
      <c r="DDA47" s="2182"/>
      <c r="DDB47" s="2182"/>
      <c r="DDC47" s="2182"/>
      <c r="DDD47" s="2182"/>
      <c r="DDE47" s="2182"/>
      <c r="DDF47" s="2182"/>
      <c r="DDG47" s="2182"/>
      <c r="DDH47" s="2182"/>
      <c r="DDI47" s="2182"/>
      <c r="DDJ47" s="2182"/>
      <c r="DDK47" s="2182"/>
      <c r="DDL47" s="2182"/>
      <c r="DDM47" s="2182"/>
      <c r="DDN47" s="2182"/>
      <c r="DDO47" s="2182"/>
      <c r="DDP47" s="2182"/>
      <c r="DDQ47" s="2182"/>
      <c r="DDR47" s="2182"/>
      <c r="DDS47" s="2182"/>
      <c r="DDT47" s="2182"/>
      <c r="DDU47" s="2182"/>
      <c r="DDV47" s="2182"/>
      <c r="DDW47" s="2182"/>
      <c r="DDX47" s="2182"/>
      <c r="DDY47" s="2182"/>
      <c r="DDZ47" s="2182"/>
      <c r="DEA47" s="2182"/>
      <c r="DEB47" s="2182"/>
      <c r="DEC47" s="2182"/>
      <c r="DED47" s="2182"/>
      <c r="DEE47" s="2182"/>
      <c r="DEF47" s="2182"/>
      <c r="DEG47" s="2182"/>
      <c r="DEH47" s="2182"/>
      <c r="DEI47" s="2182"/>
      <c r="DEJ47" s="2182"/>
      <c r="DEK47" s="2182"/>
      <c r="DEL47" s="2182"/>
      <c r="DEM47" s="2182"/>
      <c r="DEN47" s="2182"/>
      <c r="DEO47" s="2182"/>
      <c r="DEP47" s="2182"/>
      <c r="DEQ47" s="2182"/>
      <c r="DER47" s="2182"/>
      <c r="DES47" s="2182"/>
      <c r="DET47" s="2182"/>
      <c r="DEU47" s="2182"/>
      <c r="DEV47" s="2182"/>
      <c r="DEW47" s="2182"/>
      <c r="DEX47" s="2182"/>
      <c r="DEY47" s="2182"/>
      <c r="DEZ47" s="2182"/>
      <c r="DFA47" s="2182"/>
      <c r="DFB47" s="2182"/>
      <c r="DFC47" s="2182"/>
      <c r="DFD47" s="2182"/>
      <c r="DFE47" s="2182"/>
      <c r="DFF47" s="2182"/>
      <c r="DFG47" s="2182"/>
      <c r="DFH47" s="2182"/>
      <c r="DFI47" s="2182"/>
      <c r="DFJ47" s="2182"/>
      <c r="DFK47" s="2182"/>
      <c r="DFL47" s="2182"/>
      <c r="DFM47" s="2182"/>
      <c r="DFN47" s="2182"/>
      <c r="DFO47" s="2182"/>
      <c r="DFP47" s="2182"/>
      <c r="DFQ47" s="2182"/>
      <c r="DFR47" s="2182"/>
      <c r="DFS47" s="2182"/>
      <c r="DFT47" s="2182"/>
      <c r="DFU47" s="2182"/>
      <c r="DFV47" s="2182"/>
      <c r="DFW47" s="2182"/>
      <c r="DFX47" s="2182"/>
      <c r="DFY47" s="2182"/>
      <c r="DFZ47" s="2182"/>
      <c r="DGA47" s="2182"/>
      <c r="DGB47" s="2182"/>
      <c r="DGC47" s="2182"/>
      <c r="DGD47" s="2182"/>
      <c r="DGE47" s="2182"/>
      <c r="DGF47" s="2182"/>
      <c r="DGG47" s="2182"/>
      <c r="DGH47" s="2182"/>
      <c r="DGI47" s="2182"/>
      <c r="DGJ47" s="2182"/>
      <c r="DGK47" s="2182"/>
      <c r="DGL47" s="2182"/>
      <c r="DGM47" s="2182"/>
      <c r="DGN47" s="2182"/>
      <c r="DGO47" s="2182"/>
      <c r="DGP47" s="2182"/>
      <c r="DGQ47" s="2182"/>
      <c r="DGR47" s="2182"/>
      <c r="DGS47" s="2182"/>
      <c r="DGT47" s="2182"/>
      <c r="DGU47" s="2182"/>
      <c r="DGV47" s="2182"/>
      <c r="DGW47" s="2182"/>
      <c r="DGX47" s="2182"/>
      <c r="DGY47" s="2182"/>
      <c r="DGZ47" s="2182"/>
      <c r="DHA47" s="2182"/>
      <c r="DHB47" s="2182"/>
      <c r="DHC47" s="2182"/>
      <c r="DHD47" s="2182"/>
      <c r="DHE47" s="2182"/>
      <c r="DHF47" s="2182"/>
      <c r="DHG47" s="2182"/>
      <c r="DHH47" s="2182"/>
      <c r="DHI47" s="2182"/>
      <c r="DHJ47" s="2182"/>
      <c r="DHK47" s="2182"/>
      <c r="DHL47" s="2182"/>
      <c r="DHM47" s="2182"/>
      <c r="DHN47" s="2182"/>
      <c r="DHO47" s="2182"/>
      <c r="DHP47" s="2182"/>
      <c r="DHQ47" s="2182"/>
      <c r="DHR47" s="2182"/>
      <c r="DHS47" s="2182"/>
      <c r="DHT47" s="2182"/>
      <c r="DHU47" s="2182"/>
      <c r="DHV47" s="2182"/>
      <c r="DHW47" s="2182"/>
      <c r="DHX47" s="2182"/>
      <c r="DHY47" s="2182"/>
      <c r="DHZ47" s="2182"/>
      <c r="DIA47" s="2182"/>
      <c r="DIB47" s="2182"/>
      <c r="DIC47" s="2182"/>
      <c r="DID47" s="2182"/>
      <c r="DIE47" s="2182"/>
      <c r="DIF47" s="2182"/>
      <c r="DIG47" s="2182"/>
      <c r="DIH47" s="2182"/>
      <c r="DII47" s="2182"/>
      <c r="DIJ47" s="2182"/>
      <c r="DIK47" s="2182"/>
      <c r="DIL47" s="2182"/>
      <c r="DIM47" s="2182"/>
      <c r="DIN47" s="2182"/>
      <c r="DIO47" s="2182"/>
      <c r="DIP47" s="2182"/>
      <c r="DIQ47" s="2182"/>
      <c r="DIR47" s="2182"/>
      <c r="DIS47" s="2182"/>
      <c r="DIT47" s="2182"/>
      <c r="DIU47" s="2182"/>
      <c r="DIV47" s="2182"/>
      <c r="DIW47" s="2182"/>
      <c r="DIX47" s="2182"/>
      <c r="DIY47" s="2182"/>
      <c r="DIZ47" s="2182"/>
      <c r="DJA47" s="2182"/>
      <c r="DJB47" s="2182"/>
      <c r="DJC47" s="2182"/>
      <c r="DJD47" s="2182"/>
      <c r="DJE47" s="2182"/>
      <c r="DJF47" s="2182"/>
      <c r="DJG47" s="2182"/>
      <c r="DJH47" s="2182"/>
      <c r="DJI47" s="2182"/>
      <c r="DJJ47" s="2182"/>
      <c r="DJK47" s="2182"/>
      <c r="DJL47" s="2182"/>
      <c r="DJM47" s="2182"/>
      <c r="DJN47" s="2182"/>
      <c r="DJO47" s="2182"/>
      <c r="DJP47" s="2182"/>
      <c r="DJQ47" s="2182"/>
      <c r="DJR47" s="2182"/>
      <c r="DJS47" s="2182"/>
      <c r="DJT47" s="2182"/>
      <c r="DJU47" s="2182"/>
      <c r="DJV47" s="2182"/>
      <c r="DJW47" s="2182"/>
      <c r="DJX47" s="2182"/>
      <c r="DJY47" s="2182"/>
      <c r="DJZ47" s="2182"/>
      <c r="DKA47" s="2182"/>
      <c r="DKB47" s="2182"/>
      <c r="DKC47" s="2182"/>
      <c r="DKD47" s="2182"/>
      <c r="DKE47" s="2182"/>
      <c r="DKF47" s="2182"/>
      <c r="DKG47" s="2182"/>
      <c r="DKH47" s="2182"/>
      <c r="DKI47" s="2182"/>
      <c r="DKJ47" s="2182"/>
      <c r="DKK47" s="2182"/>
      <c r="DKL47" s="2182"/>
      <c r="DKM47" s="2182"/>
      <c r="DKN47" s="2182"/>
      <c r="DKO47" s="2182"/>
      <c r="DKP47" s="2182"/>
      <c r="DKQ47" s="2182"/>
      <c r="DKR47" s="2182"/>
      <c r="DKS47" s="2182"/>
      <c r="DKT47" s="2182"/>
      <c r="DKU47" s="2182"/>
      <c r="DKV47" s="2182"/>
      <c r="DKW47" s="2182"/>
      <c r="DKX47" s="2182"/>
      <c r="DKY47" s="2182"/>
      <c r="DKZ47" s="2182"/>
      <c r="DLA47" s="2182"/>
      <c r="DLB47" s="2182"/>
      <c r="DLC47" s="2182"/>
      <c r="DLD47" s="2182"/>
      <c r="DLE47" s="2182"/>
      <c r="DLF47" s="2182"/>
      <c r="DLG47" s="2182"/>
      <c r="DLH47" s="2182"/>
      <c r="DLI47" s="2182"/>
      <c r="DLJ47" s="2182"/>
      <c r="DLK47" s="2182"/>
      <c r="DLL47" s="2182"/>
      <c r="DLM47" s="2182"/>
      <c r="DLN47" s="2182"/>
      <c r="DLO47" s="2182"/>
      <c r="DLP47" s="2182"/>
      <c r="DLQ47" s="2182"/>
      <c r="DLR47" s="2182"/>
      <c r="DLS47" s="2182"/>
      <c r="DLT47" s="2182"/>
      <c r="DLU47" s="2182"/>
      <c r="DLV47" s="2182"/>
      <c r="DLW47" s="2182"/>
      <c r="DLX47" s="2182"/>
      <c r="DLY47" s="2182"/>
      <c r="DLZ47" s="2182"/>
      <c r="DMA47" s="2182"/>
      <c r="DMB47" s="2182"/>
      <c r="DMC47" s="2182"/>
      <c r="DMD47" s="2182"/>
      <c r="DME47" s="2182"/>
      <c r="DMF47" s="2182"/>
      <c r="DMG47" s="2182"/>
      <c r="DMH47" s="2182"/>
      <c r="DMI47" s="2182"/>
      <c r="DMJ47" s="2182"/>
      <c r="DMK47" s="2182"/>
      <c r="DML47" s="2182"/>
      <c r="DMM47" s="2182"/>
      <c r="DMN47" s="2182"/>
      <c r="DMO47" s="2182"/>
      <c r="DMP47" s="2182"/>
      <c r="DMQ47" s="2182"/>
      <c r="DMR47" s="2182"/>
      <c r="DMS47" s="2182"/>
      <c r="DMT47" s="2182"/>
      <c r="DMU47" s="2182"/>
      <c r="DMV47" s="2182"/>
      <c r="DMW47" s="2182"/>
      <c r="DMX47" s="2182"/>
      <c r="DMY47" s="2182"/>
      <c r="DMZ47" s="2182"/>
      <c r="DNA47" s="2182"/>
      <c r="DNB47" s="2182"/>
      <c r="DNC47" s="2182"/>
      <c r="DND47" s="2182"/>
      <c r="DNE47" s="2182"/>
      <c r="DNF47" s="2182"/>
      <c r="DNG47" s="2182"/>
      <c r="DNH47" s="2182"/>
      <c r="DNI47" s="2182"/>
      <c r="DNJ47" s="2182"/>
      <c r="DNK47" s="2182"/>
      <c r="DNL47" s="2182"/>
      <c r="DNM47" s="2182"/>
      <c r="DNN47" s="2182"/>
      <c r="DNO47" s="2182"/>
      <c r="DNP47" s="2182"/>
      <c r="DNQ47" s="2182"/>
      <c r="DNR47" s="2182"/>
      <c r="DNS47" s="2182"/>
      <c r="DNT47" s="2182"/>
      <c r="DNU47" s="2182"/>
      <c r="DNV47" s="2182"/>
      <c r="DNW47" s="2182"/>
      <c r="DNX47" s="2182"/>
      <c r="DNY47" s="2182"/>
      <c r="DNZ47" s="2182"/>
      <c r="DOA47" s="2182"/>
      <c r="DOB47" s="2182"/>
      <c r="DOC47" s="2182"/>
      <c r="DOD47" s="2182"/>
      <c r="DOE47" s="2182"/>
      <c r="DOF47" s="2182"/>
      <c r="DOG47" s="2182"/>
      <c r="DOH47" s="2182"/>
      <c r="DOI47" s="2182"/>
      <c r="DOJ47" s="2182"/>
      <c r="DOK47" s="2182"/>
      <c r="DOL47" s="2182"/>
      <c r="DOM47" s="2182"/>
      <c r="DON47" s="2182"/>
      <c r="DOO47" s="2182"/>
      <c r="DOP47" s="2182"/>
      <c r="DOQ47" s="2182"/>
      <c r="DOR47" s="2182"/>
      <c r="DOS47" s="2182"/>
      <c r="DOT47" s="2182"/>
      <c r="DOU47" s="2182"/>
      <c r="DOV47" s="2182"/>
      <c r="DOW47" s="2182"/>
      <c r="DOX47" s="2182"/>
      <c r="DOY47" s="2182"/>
      <c r="DOZ47" s="2182"/>
      <c r="DPA47" s="2182"/>
      <c r="DPB47" s="2182"/>
      <c r="DPC47" s="2182"/>
      <c r="DPD47" s="2182"/>
      <c r="DPE47" s="2182"/>
      <c r="DPF47" s="2182"/>
      <c r="DPG47" s="2182"/>
      <c r="DPH47" s="2182"/>
      <c r="DPI47" s="2182"/>
      <c r="DPJ47" s="2182"/>
      <c r="DPK47" s="2182"/>
      <c r="DPL47" s="2182"/>
      <c r="DPM47" s="2182"/>
      <c r="DPN47" s="2182"/>
      <c r="DPO47" s="2182"/>
      <c r="DPP47" s="2182"/>
      <c r="DPQ47" s="2182"/>
      <c r="DPR47" s="2182"/>
      <c r="DPS47" s="2182"/>
      <c r="DPT47" s="2182"/>
      <c r="DPU47" s="2182"/>
      <c r="DPV47" s="2182"/>
      <c r="DPW47" s="2182"/>
      <c r="DPX47" s="2182"/>
      <c r="DPY47" s="2182"/>
      <c r="DPZ47" s="2182"/>
      <c r="DQA47" s="2182"/>
      <c r="DQB47" s="2182"/>
      <c r="DQC47" s="2182"/>
      <c r="DQD47" s="2182"/>
      <c r="DQE47" s="2182"/>
      <c r="DQF47" s="2182"/>
      <c r="DQG47" s="2182"/>
      <c r="DQH47" s="2182"/>
      <c r="DQI47" s="2182"/>
      <c r="DQJ47" s="2182"/>
      <c r="DQK47" s="2182"/>
      <c r="DQL47" s="2182"/>
      <c r="DQM47" s="2182"/>
      <c r="DQN47" s="2182"/>
      <c r="DQO47" s="2182"/>
      <c r="DQP47" s="2182"/>
      <c r="DQQ47" s="2182"/>
      <c r="DQR47" s="2182"/>
      <c r="DQS47" s="2182"/>
      <c r="DQT47" s="2182"/>
      <c r="DQU47" s="2182"/>
      <c r="DQV47" s="2182"/>
      <c r="DQW47" s="2182"/>
      <c r="DQX47" s="2182"/>
      <c r="DQY47" s="2182"/>
      <c r="DQZ47" s="2182"/>
      <c r="DRA47" s="2182"/>
      <c r="DRB47" s="2182"/>
      <c r="DRC47" s="2182"/>
      <c r="DRD47" s="2182"/>
      <c r="DRE47" s="2182"/>
      <c r="DRF47" s="2182"/>
      <c r="DRG47" s="2182"/>
      <c r="DRH47" s="2182"/>
      <c r="DRI47" s="2182"/>
      <c r="DRJ47" s="2182"/>
      <c r="DRK47" s="2182"/>
      <c r="DRL47" s="2182"/>
      <c r="DRM47" s="2182"/>
      <c r="DRN47" s="2182"/>
      <c r="DRO47" s="2182"/>
      <c r="DRP47" s="2182"/>
      <c r="DRQ47" s="2182"/>
      <c r="DRR47" s="2182"/>
      <c r="DRS47" s="2182"/>
      <c r="DRT47" s="2182"/>
      <c r="DRU47" s="2182"/>
      <c r="DRV47" s="2182"/>
      <c r="DRW47" s="2182"/>
      <c r="DRX47" s="2182"/>
      <c r="DRY47" s="2182"/>
      <c r="DRZ47" s="2182"/>
      <c r="DSA47" s="2182"/>
      <c r="DSB47" s="2182"/>
      <c r="DSC47" s="2182"/>
      <c r="DSD47" s="2182"/>
      <c r="DSE47" s="2182"/>
      <c r="DSF47" s="2182"/>
      <c r="DSG47" s="2182"/>
      <c r="DSH47" s="2182"/>
      <c r="DSI47" s="2182"/>
      <c r="DSJ47" s="2182"/>
      <c r="DSK47" s="2182"/>
      <c r="DSL47" s="2182"/>
      <c r="DSM47" s="2182"/>
      <c r="DSN47" s="2182"/>
      <c r="DSO47" s="2182"/>
      <c r="DSP47" s="2182"/>
      <c r="DSQ47" s="2182"/>
      <c r="DSR47" s="2182"/>
      <c r="DSS47" s="2182"/>
      <c r="DST47" s="2182"/>
      <c r="DSU47" s="2182"/>
      <c r="DSV47" s="2182"/>
      <c r="DSW47" s="2182"/>
      <c r="DSX47" s="2182"/>
      <c r="DSY47" s="2182"/>
      <c r="DSZ47" s="2182"/>
      <c r="DTA47" s="2182"/>
      <c r="DTB47" s="2182"/>
      <c r="DTC47" s="2182"/>
      <c r="DTD47" s="2182"/>
      <c r="DTE47" s="2182"/>
      <c r="DTF47" s="2182"/>
      <c r="DTG47" s="2182"/>
      <c r="DTH47" s="2182"/>
      <c r="DTI47" s="2182"/>
      <c r="DTJ47" s="2182"/>
      <c r="DTK47" s="2182"/>
      <c r="DTL47" s="2182"/>
      <c r="DTM47" s="2182"/>
      <c r="DTN47" s="2182"/>
      <c r="DTO47" s="2182"/>
      <c r="DTP47" s="2182"/>
      <c r="DTQ47" s="2182"/>
      <c r="DTR47" s="2182"/>
      <c r="DTS47" s="2182"/>
      <c r="DTT47" s="2182"/>
      <c r="DTU47" s="2182"/>
      <c r="DTV47" s="2182"/>
      <c r="DTW47" s="2182"/>
      <c r="DTX47" s="2182"/>
      <c r="DTY47" s="2182"/>
      <c r="DTZ47" s="2182"/>
      <c r="DUA47" s="2182"/>
      <c r="DUB47" s="2182"/>
      <c r="DUC47" s="2182"/>
      <c r="DUD47" s="2182"/>
      <c r="DUE47" s="2182"/>
      <c r="DUF47" s="2182"/>
      <c r="DUG47" s="2182"/>
      <c r="DUH47" s="2182"/>
      <c r="DUI47" s="2182"/>
      <c r="DUJ47" s="2182"/>
      <c r="DUK47" s="2182"/>
      <c r="DUL47" s="2182"/>
      <c r="DUM47" s="2182"/>
      <c r="DUN47" s="2182"/>
      <c r="DUO47" s="2182"/>
      <c r="DUP47" s="2182"/>
      <c r="DUQ47" s="2182"/>
      <c r="DUR47" s="2182"/>
      <c r="DUS47" s="2182"/>
      <c r="DUT47" s="2182"/>
      <c r="DUU47" s="2182"/>
      <c r="DUV47" s="2182"/>
      <c r="DUW47" s="2182"/>
      <c r="DUX47" s="2182"/>
      <c r="DUY47" s="2182"/>
      <c r="DUZ47" s="2182"/>
      <c r="DVA47" s="2182"/>
      <c r="DVB47" s="2182"/>
      <c r="DVC47" s="2182"/>
      <c r="DVD47" s="2182"/>
      <c r="DVE47" s="2182"/>
      <c r="DVF47" s="2182"/>
      <c r="DVG47" s="2182"/>
      <c r="DVH47" s="2182"/>
      <c r="DVI47" s="2182"/>
      <c r="DVJ47" s="2182"/>
      <c r="DVK47" s="2182"/>
      <c r="DVL47" s="2182"/>
      <c r="DVM47" s="2182"/>
      <c r="DVN47" s="2182"/>
      <c r="DVO47" s="2182"/>
      <c r="DVP47" s="2182"/>
      <c r="DVQ47" s="2182"/>
      <c r="DVR47" s="2182"/>
      <c r="DVS47" s="2182"/>
      <c r="DVT47" s="2182"/>
      <c r="DVU47" s="2182"/>
      <c r="DVV47" s="2182"/>
      <c r="DVW47" s="2182"/>
      <c r="DVX47" s="2182"/>
      <c r="DVY47" s="2182"/>
      <c r="DVZ47" s="2182"/>
      <c r="DWA47" s="2182"/>
      <c r="DWB47" s="2182"/>
      <c r="DWC47" s="2182"/>
      <c r="DWD47" s="2182"/>
      <c r="DWE47" s="2182"/>
      <c r="DWF47" s="2182"/>
      <c r="DWG47" s="2182"/>
      <c r="DWH47" s="2182"/>
      <c r="DWI47" s="2182"/>
      <c r="DWJ47" s="2182"/>
      <c r="DWK47" s="2182"/>
      <c r="DWL47" s="2182"/>
      <c r="DWM47" s="2182"/>
      <c r="DWN47" s="2182"/>
      <c r="DWO47" s="2182"/>
      <c r="DWP47" s="2182"/>
      <c r="DWQ47" s="2182"/>
      <c r="DWR47" s="2182"/>
      <c r="DWS47" s="2182"/>
      <c r="DWT47" s="2182"/>
      <c r="DWU47" s="2182"/>
      <c r="DWV47" s="2182"/>
      <c r="DWW47" s="2182"/>
      <c r="DWX47" s="2182"/>
      <c r="DWY47" s="2182"/>
      <c r="DWZ47" s="2182"/>
      <c r="DXA47" s="2182"/>
      <c r="DXB47" s="2182"/>
      <c r="DXC47" s="2182"/>
      <c r="DXD47" s="2182"/>
      <c r="DXE47" s="2182"/>
      <c r="DXF47" s="2182"/>
      <c r="DXG47" s="2182"/>
      <c r="DXH47" s="2182"/>
      <c r="DXI47" s="2182"/>
      <c r="DXJ47" s="2182"/>
      <c r="DXK47" s="2182"/>
      <c r="DXL47" s="2182"/>
      <c r="DXM47" s="2182"/>
      <c r="DXN47" s="2182"/>
      <c r="DXO47" s="2182"/>
      <c r="DXP47" s="2182"/>
      <c r="DXQ47" s="2182"/>
      <c r="DXR47" s="2182"/>
      <c r="DXS47" s="2182"/>
      <c r="DXT47" s="2182"/>
      <c r="DXU47" s="2182"/>
      <c r="DXV47" s="2182"/>
      <c r="DXW47" s="2182"/>
      <c r="DXX47" s="2182"/>
      <c r="DXY47" s="2182"/>
      <c r="DXZ47" s="2182"/>
      <c r="DYA47" s="2182"/>
      <c r="DYB47" s="2182"/>
      <c r="DYC47" s="2182"/>
      <c r="DYD47" s="2182"/>
      <c r="DYE47" s="2182"/>
      <c r="DYF47" s="2182"/>
      <c r="DYG47" s="2182"/>
      <c r="DYH47" s="2182"/>
      <c r="DYI47" s="2182"/>
      <c r="DYJ47" s="2182"/>
      <c r="DYK47" s="2182"/>
      <c r="DYL47" s="2182"/>
      <c r="DYM47" s="2182"/>
      <c r="DYN47" s="2182"/>
      <c r="DYO47" s="2182"/>
      <c r="DYP47" s="2182"/>
      <c r="DYQ47" s="2182"/>
      <c r="DYR47" s="2182"/>
      <c r="DYS47" s="2182"/>
      <c r="DYT47" s="2182"/>
      <c r="DYU47" s="2182"/>
      <c r="DYV47" s="2182"/>
      <c r="DYW47" s="2182"/>
      <c r="DYX47" s="2182"/>
      <c r="DYY47" s="2182"/>
      <c r="DYZ47" s="2182"/>
      <c r="DZA47" s="2182"/>
      <c r="DZB47" s="2182"/>
      <c r="DZC47" s="2182"/>
      <c r="DZD47" s="2182"/>
      <c r="DZE47" s="2182"/>
      <c r="DZF47" s="2182"/>
      <c r="DZG47" s="2182"/>
      <c r="DZH47" s="2182"/>
      <c r="DZI47" s="2182"/>
      <c r="DZJ47" s="2182"/>
      <c r="DZK47" s="2182"/>
      <c r="DZL47" s="2182"/>
      <c r="DZM47" s="2182"/>
      <c r="DZN47" s="2182"/>
      <c r="DZO47" s="2182"/>
      <c r="DZP47" s="2182"/>
      <c r="DZQ47" s="2182"/>
      <c r="DZR47" s="2182"/>
      <c r="DZS47" s="2182"/>
      <c r="DZT47" s="2182"/>
      <c r="DZU47" s="2182"/>
      <c r="DZV47" s="2182"/>
      <c r="DZW47" s="2182"/>
      <c r="DZX47" s="2182"/>
      <c r="DZY47" s="2182"/>
      <c r="DZZ47" s="2182"/>
      <c r="EAA47" s="2182"/>
      <c r="EAB47" s="2182"/>
      <c r="EAC47" s="2182"/>
      <c r="EAD47" s="2182"/>
      <c r="EAE47" s="2182"/>
      <c r="EAF47" s="2182"/>
      <c r="EAG47" s="2182"/>
      <c r="EAH47" s="2182"/>
      <c r="EAI47" s="2182"/>
      <c r="EAJ47" s="2182"/>
      <c r="EAK47" s="2182"/>
      <c r="EAL47" s="2182"/>
      <c r="EAM47" s="2182"/>
      <c r="EAN47" s="2182"/>
      <c r="EAO47" s="2182"/>
      <c r="EAP47" s="2182"/>
      <c r="EAQ47" s="2182"/>
      <c r="EAR47" s="2182"/>
      <c r="EAS47" s="2182"/>
      <c r="EAT47" s="2182"/>
      <c r="EAU47" s="2182"/>
      <c r="EAV47" s="2182"/>
      <c r="EAW47" s="2182"/>
      <c r="EAX47" s="2182"/>
      <c r="EAY47" s="2182"/>
      <c r="EAZ47" s="2182"/>
      <c r="EBA47" s="2182"/>
      <c r="EBB47" s="2182"/>
      <c r="EBC47" s="2182"/>
      <c r="EBD47" s="2182"/>
      <c r="EBE47" s="2182"/>
      <c r="EBF47" s="2182"/>
      <c r="EBG47" s="2182"/>
      <c r="EBH47" s="2182"/>
      <c r="EBI47" s="2182"/>
      <c r="EBJ47" s="2182"/>
      <c r="EBK47" s="2182"/>
      <c r="EBL47" s="2182"/>
      <c r="EBM47" s="2182"/>
      <c r="EBN47" s="2182"/>
      <c r="EBO47" s="2182"/>
      <c r="EBP47" s="2182"/>
      <c r="EBQ47" s="2182"/>
      <c r="EBR47" s="2182"/>
      <c r="EBS47" s="2182"/>
      <c r="EBT47" s="2182"/>
      <c r="EBU47" s="2182"/>
      <c r="EBV47" s="2182"/>
      <c r="EBW47" s="2182"/>
      <c r="EBX47" s="2182"/>
      <c r="EBY47" s="2182"/>
      <c r="EBZ47" s="2182"/>
      <c r="ECA47" s="2182"/>
      <c r="ECB47" s="2182"/>
      <c r="ECC47" s="2182"/>
      <c r="ECD47" s="2182"/>
      <c r="ECE47" s="2182"/>
      <c r="ECF47" s="2182"/>
      <c r="ECG47" s="2182"/>
      <c r="ECH47" s="2182"/>
      <c r="ECI47" s="2182"/>
      <c r="ECJ47" s="2182"/>
      <c r="ECK47" s="2182"/>
      <c r="ECL47" s="2182"/>
      <c r="ECM47" s="2182"/>
      <c r="ECN47" s="2182"/>
      <c r="ECO47" s="2182"/>
      <c r="ECP47" s="2182"/>
      <c r="ECQ47" s="2182"/>
      <c r="ECR47" s="2182"/>
      <c r="ECS47" s="2182"/>
      <c r="ECT47" s="2182"/>
      <c r="ECU47" s="2182"/>
      <c r="ECV47" s="2182"/>
      <c r="ECW47" s="2182"/>
      <c r="ECX47" s="2182"/>
      <c r="ECY47" s="2182"/>
      <c r="ECZ47" s="2182"/>
      <c r="EDA47" s="2182"/>
      <c r="EDB47" s="2182"/>
      <c r="EDC47" s="2182"/>
      <c r="EDD47" s="2182"/>
      <c r="EDE47" s="2182"/>
      <c r="EDF47" s="2182"/>
      <c r="EDG47" s="2182"/>
      <c r="EDH47" s="2182"/>
      <c r="EDI47" s="2182"/>
      <c r="EDJ47" s="2182"/>
      <c r="EDK47" s="2182"/>
      <c r="EDL47" s="2182"/>
      <c r="EDM47" s="2182"/>
      <c r="EDN47" s="2182"/>
      <c r="EDO47" s="2182"/>
      <c r="EDP47" s="2182"/>
      <c r="EDQ47" s="2182"/>
      <c r="EDR47" s="2182"/>
      <c r="EDS47" s="2182"/>
      <c r="EDT47" s="2182"/>
      <c r="EDU47" s="2182"/>
      <c r="EDV47" s="2182"/>
      <c r="EDW47" s="2182"/>
      <c r="EDX47" s="2182"/>
      <c r="EDY47" s="2182"/>
      <c r="EDZ47" s="2182"/>
      <c r="EEA47" s="2182"/>
      <c r="EEB47" s="2182"/>
      <c r="EEC47" s="2182"/>
      <c r="EED47" s="2182"/>
      <c r="EEE47" s="2182"/>
      <c r="EEF47" s="2182"/>
      <c r="EEG47" s="2182"/>
      <c r="EEH47" s="2182"/>
      <c r="EEI47" s="2182"/>
      <c r="EEJ47" s="2182"/>
      <c r="EEK47" s="2182"/>
      <c r="EEL47" s="2182"/>
      <c r="EEM47" s="2182"/>
      <c r="EEN47" s="2182"/>
      <c r="EEO47" s="2182"/>
      <c r="EEP47" s="2182"/>
      <c r="EEQ47" s="2182"/>
      <c r="EER47" s="2182"/>
      <c r="EES47" s="2182"/>
      <c r="EET47" s="2182"/>
      <c r="EEU47" s="2182"/>
      <c r="EEV47" s="2182"/>
      <c r="EEW47" s="2182"/>
      <c r="EEX47" s="2182"/>
      <c r="EEY47" s="2182"/>
      <c r="EEZ47" s="2182"/>
      <c r="EFA47" s="2182"/>
      <c r="EFB47" s="2182"/>
      <c r="EFC47" s="2182"/>
      <c r="EFD47" s="2182"/>
      <c r="EFE47" s="2182"/>
      <c r="EFF47" s="2182"/>
      <c r="EFG47" s="2182"/>
      <c r="EFH47" s="2182"/>
      <c r="EFI47" s="2182"/>
      <c r="EFJ47" s="2182"/>
      <c r="EFK47" s="2182"/>
      <c r="EFL47" s="2182"/>
      <c r="EFM47" s="2182"/>
      <c r="EFN47" s="2182"/>
      <c r="EFO47" s="2182"/>
      <c r="EFP47" s="2182"/>
      <c r="EFQ47" s="2182"/>
      <c r="EFR47" s="2182"/>
      <c r="EFS47" s="2182"/>
      <c r="EFT47" s="2182"/>
      <c r="EFU47" s="2182"/>
      <c r="EFV47" s="2182"/>
      <c r="EFW47" s="2182"/>
      <c r="EFX47" s="2182"/>
      <c r="EFY47" s="2182"/>
      <c r="EFZ47" s="2182"/>
      <c r="EGA47" s="2182"/>
      <c r="EGB47" s="2182"/>
      <c r="EGC47" s="2182"/>
      <c r="EGD47" s="2182"/>
      <c r="EGE47" s="2182"/>
      <c r="EGF47" s="2182"/>
      <c r="EGG47" s="2182"/>
      <c r="EGH47" s="2182"/>
      <c r="EGI47" s="2182"/>
      <c r="EGJ47" s="2182"/>
      <c r="EGK47" s="2182"/>
      <c r="EGL47" s="2182"/>
      <c r="EGM47" s="2182"/>
      <c r="EGN47" s="2182"/>
      <c r="EGO47" s="2182"/>
      <c r="EGP47" s="2182"/>
      <c r="EGQ47" s="2182"/>
      <c r="EGR47" s="2182"/>
      <c r="EGS47" s="2182"/>
      <c r="EGT47" s="2182"/>
      <c r="EGU47" s="2182"/>
      <c r="EGV47" s="2182"/>
      <c r="EGW47" s="2182"/>
      <c r="EGX47" s="2182"/>
      <c r="EGY47" s="2182"/>
      <c r="EGZ47" s="2182"/>
      <c r="EHA47" s="2182"/>
      <c r="EHB47" s="2182"/>
      <c r="EHC47" s="2182"/>
      <c r="EHD47" s="2182"/>
      <c r="EHE47" s="2182"/>
      <c r="EHF47" s="2182"/>
      <c r="EHG47" s="2182"/>
      <c r="EHH47" s="2182"/>
      <c r="EHI47" s="2182"/>
      <c r="EHJ47" s="2182"/>
      <c r="EHK47" s="2182"/>
      <c r="EHL47" s="2182"/>
      <c r="EHM47" s="2182"/>
      <c r="EHN47" s="2182"/>
      <c r="EHO47" s="2182"/>
      <c r="EHP47" s="2182"/>
      <c r="EHQ47" s="2182"/>
      <c r="EHR47" s="2182"/>
      <c r="EHS47" s="2182"/>
      <c r="EHT47" s="2182"/>
      <c r="EHU47" s="2182"/>
      <c r="EHV47" s="2182"/>
      <c r="EHW47" s="2182"/>
      <c r="EHX47" s="2182"/>
      <c r="EHY47" s="2182"/>
      <c r="EHZ47" s="2182"/>
      <c r="EIA47" s="2182"/>
      <c r="EIB47" s="2182"/>
      <c r="EIC47" s="2182"/>
      <c r="EID47" s="2182"/>
      <c r="EIE47" s="2182"/>
      <c r="EIF47" s="2182"/>
      <c r="EIG47" s="2182"/>
      <c r="EIH47" s="2182"/>
      <c r="EII47" s="2182"/>
      <c r="EIJ47" s="2182"/>
      <c r="EIK47" s="2182"/>
      <c r="EIL47" s="2182"/>
      <c r="EIM47" s="2182"/>
      <c r="EIN47" s="2182"/>
      <c r="EIO47" s="2182"/>
      <c r="EIP47" s="2182"/>
      <c r="EIQ47" s="2182"/>
      <c r="EIR47" s="2182"/>
      <c r="EIS47" s="2182"/>
      <c r="EIT47" s="2182"/>
      <c r="EIU47" s="2182"/>
      <c r="EIV47" s="2182"/>
      <c r="EIW47" s="2182"/>
      <c r="EIX47" s="2182"/>
      <c r="EIY47" s="2182"/>
      <c r="EIZ47" s="2182"/>
      <c r="EJA47" s="2182"/>
      <c r="EJB47" s="2182"/>
      <c r="EJC47" s="2182"/>
      <c r="EJD47" s="2182"/>
      <c r="EJE47" s="2182"/>
      <c r="EJF47" s="2182"/>
      <c r="EJG47" s="2182"/>
      <c r="EJH47" s="2182"/>
      <c r="EJI47" s="2182"/>
      <c r="EJJ47" s="2182"/>
      <c r="EJK47" s="2182"/>
      <c r="EJL47" s="2182"/>
      <c r="EJM47" s="2182"/>
      <c r="EJN47" s="2182"/>
      <c r="EJO47" s="2182"/>
      <c r="EJP47" s="2182"/>
      <c r="EJQ47" s="2182"/>
      <c r="EJR47" s="2182"/>
      <c r="EJS47" s="2182"/>
      <c r="EJT47" s="2182"/>
      <c r="EJU47" s="2182"/>
      <c r="EJV47" s="2182"/>
      <c r="EJW47" s="2182"/>
      <c r="EJX47" s="2182"/>
      <c r="EJY47" s="2182"/>
      <c r="EJZ47" s="2182"/>
      <c r="EKA47" s="2182"/>
      <c r="EKB47" s="2182"/>
      <c r="EKC47" s="2182"/>
      <c r="EKD47" s="2182"/>
      <c r="EKE47" s="2182"/>
      <c r="EKF47" s="2182"/>
      <c r="EKG47" s="2182"/>
      <c r="EKH47" s="2182"/>
      <c r="EKI47" s="2182"/>
      <c r="EKJ47" s="2182"/>
      <c r="EKK47" s="2182"/>
      <c r="EKL47" s="2182"/>
      <c r="EKM47" s="2182"/>
      <c r="EKN47" s="2182"/>
      <c r="EKO47" s="2182"/>
      <c r="EKP47" s="2182"/>
      <c r="EKQ47" s="2182"/>
      <c r="EKR47" s="2182"/>
      <c r="EKS47" s="2182"/>
      <c r="EKT47" s="2182"/>
      <c r="EKU47" s="2182"/>
      <c r="EKV47" s="2182"/>
      <c r="EKW47" s="2182"/>
      <c r="EKX47" s="2182"/>
      <c r="EKY47" s="2182"/>
      <c r="EKZ47" s="2182"/>
      <c r="ELA47" s="2182"/>
      <c r="ELB47" s="2182"/>
      <c r="ELC47" s="2182"/>
      <c r="ELD47" s="2182"/>
      <c r="ELE47" s="2182"/>
      <c r="ELF47" s="2182"/>
      <c r="ELG47" s="2182"/>
      <c r="ELH47" s="2182"/>
      <c r="ELI47" s="2182"/>
      <c r="ELJ47" s="2182"/>
      <c r="ELK47" s="2182"/>
      <c r="ELL47" s="2182"/>
      <c r="ELM47" s="2182"/>
      <c r="ELN47" s="2182"/>
      <c r="ELO47" s="2182"/>
      <c r="ELP47" s="2182"/>
      <c r="ELQ47" s="2182"/>
      <c r="ELR47" s="2182"/>
      <c r="ELS47" s="2182"/>
      <c r="ELT47" s="2182"/>
      <c r="ELU47" s="2182"/>
      <c r="ELV47" s="2182"/>
      <c r="ELW47" s="2182"/>
      <c r="ELX47" s="2182"/>
      <c r="ELY47" s="2182"/>
      <c r="ELZ47" s="2182"/>
      <c r="EMA47" s="2182"/>
      <c r="EMB47" s="2182"/>
      <c r="EMC47" s="2182"/>
      <c r="EMD47" s="2182"/>
      <c r="EME47" s="2182"/>
      <c r="EMF47" s="2182"/>
      <c r="EMG47" s="2182"/>
      <c r="EMH47" s="2182"/>
      <c r="EMI47" s="2182"/>
      <c r="EMJ47" s="2182"/>
      <c r="EMK47" s="2182"/>
      <c r="EML47" s="2182"/>
      <c r="EMM47" s="2182"/>
      <c r="EMN47" s="2182"/>
      <c r="EMO47" s="2182"/>
      <c r="EMP47" s="2182"/>
      <c r="EMQ47" s="2182"/>
      <c r="EMR47" s="2182"/>
      <c r="EMS47" s="2182"/>
      <c r="EMT47" s="2182"/>
      <c r="EMU47" s="2182"/>
      <c r="EMV47" s="2182"/>
      <c r="EMW47" s="2182"/>
      <c r="EMX47" s="2182"/>
      <c r="EMY47" s="2182"/>
      <c r="EMZ47" s="2182"/>
      <c r="ENA47" s="2182"/>
      <c r="ENB47" s="2182"/>
      <c r="ENC47" s="2182"/>
      <c r="END47" s="2182"/>
      <c r="ENE47" s="2182"/>
      <c r="ENF47" s="2182"/>
      <c r="ENG47" s="2182"/>
      <c r="ENH47" s="2182"/>
      <c r="ENI47" s="2182"/>
      <c r="ENJ47" s="2182"/>
      <c r="ENK47" s="2182"/>
      <c r="ENL47" s="2182"/>
      <c r="ENM47" s="2182"/>
      <c r="ENN47" s="2182"/>
      <c r="ENO47" s="2182"/>
      <c r="ENP47" s="2182"/>
      <c r="ENQ47" s="2182"/>
      <c r="ENR47" s="2182"/>
      <c r="ENS47" s="2182"/>
      <c r="ENT47" s="2182"/>
      <c r="ENU47" s="2182"/>
      <c r="ENV47" s="2182"/>
      <c r="ENW47" s="2182"/>
      <c r="ENX47" s="2182"/>
      <c r="ENY47" s="2182"/>
      <c r="ENZ47" s="2182"/>
      <c r="EOA47" s="2182"/>
      <c r="EOB47" s="2182"/>
      <c r="EOC47" s="2182"/>
      <c r="EOD47" s="2182"/>
      <c r="EOE47" s="2182"/>
      <c r="EOF47" s="2182"/>
      <c r="EOG47" s="2182"/>
      <c r="EOH47" s="2182"/>
      <c r="EOI47" s="2182"/>
      <c r="EOJ47" s="2182"/>
      <c r="EOK47" s="2182"/>
      <c r="EOL47" s="2182"/>
      <c r="EOM47" s="2182"/>
      <c r="EON47" s="2182"/>
      <c r="EOO47" s="2182"/>
      <c r="EOP47" s="2182"/>
      <c r="EOQ47" s="2182"/>
      <c r="EOR47" s="2182"/>
      <c r="EOS47" s="2182"/>
      <c r="EOT47" s="2182"/>
      <c r="EOU47" s="2182"/>
      <c r="EOV47" s="2182"/>
      <c r="EOW47" s="2182"/>
      <c r="EOX47" s="2182"/>
      <c r="EOY47" s="2182"/>
      <c r="EOZ47" s="2182"/>
      <c r="EPA47" s="2182"/>
      <c r="EPB47" s="2182"/>
      <c r="EPC47" s="2182"/>
      <c r="EPD47" s="2182"/>
      <c r="EPE47" s="2182"/>
      <c r="EPF47" s="2182"/>
      <c r="EPG47" s="2182"/>
      <c r="EPH47" s="2182"/>
      <c r="EPI47" s="2182"/>
      <c r="EPJ47" s="2182"/>
      <c r="EPK47" s="2182"/>
      <c r="EPL47" s="2182"/>
      <c r="EPM47" s="2182"/>
      <c r="EPN47" s="2182"/>
      <c r="EPO47" s="2182"/>
      <c r="EPP47" s="2182"/>
      <c r="EPQ47" s="2182"/>
      <c r="EPR47" s="2182"/>
      <c r="EPS47" s="2182"/>
      <c r="EPT47" s="2182"/>
      <c r="EPU47" s="2182"/>
      <c r="EPV47" s="2182"/>
      <c r="EPW47" s="2182"/>
      <c r="EPX47" s="2182"/>
      <c r="EPY47" s="2182"/>
      <c r="EPZ47" s="2182"/>
      <c r="EQA47" s="2182"/>
      <c r="EQB47" s="2182"/>
      <c r="EQC47" s="2182"/>
      <c r="EQD47" s="2182"/>
      <c r="EQE47" s="2182"/>
      <c r="EQF47" s="2182"/>
      <c r="EQG47" s="2182"/>
      <c r="EQH47" s="2182"/>
      <c r="EQI47" s="2182"/>
      <c r="EQJ47" s="2182"/>
      <c r="EQK47" s="2182"/>
      <c r="EQL47" s="2182"/>
      <c r="EQM47" s="2182"/>
      <c r="EQN47" s="2182"/>
      <c r="EQO47" s="2182"/>
      <c r="EQP47" s="2182"/>
      <c r="EQQ47" s="2182"/>
      <c r="EQR47" s="2182"/>
      <c r="EQS47" s="2182"/>
      <c r="EQT47" s="2182"/>
      <c r="EQU47" s="2182"/>
      <c r="EQV47" s="2182"/>
      <c r="EQW47" s="2182"/>
      <c r="EQX47" s="2182"/>
      <c r="EQY47" s="2182"/>
      <c r="EQZ47" s="2182"/>
      <c r="ERA47" s="2182"/>
      <c r="ERB47" s="2182"/>
      <c r="ERC47" s="2182"/>
      <c r="ERD47" s="2182"/>
      <c r="ERE47" s="2182"/>
      <c r="ERF47" s="2182"/>
      <c r="ERG47" s="2182"/>
      <c r="ERH47" s="2182"/>
      <c r="ERI47" s="2182"/>
      <c r="ERJ47" s="2182"/>
      <c r="ERK47" s="2182"/>
      <c r="ERL47" s="2182"/>
      <c r="ERM47" s="2182"/>
      <c r="ERN47" s="2182"/>
      <c r="ERO47" s="2182"/>
      <c r="ERP47" s="2182"/>
      <c r="ERQ47" s="2182"/>
      <c r="ERR47" s="2182"/>
      <c r="ERS47" s="2182"/>
      <c r="ERT47" s="2182"/>
      <c r="ERU47" s="2182"/>
      <c r="ERV47" s="2182"/>
      <c r="ERW47" s="2182"/>
      <c r="ERX47" s="2182"/>
      <c r="ERY47" s="2182"/>
      <c r="ERZ47" s="2182"/>
      <c r="ESA47" s="2182"/>
      <c r="ESB47" s="2182"/>
      <c r="ESC47" s="2182"/>
      <c r="ESD47" s="2182"/>
      <c r="ESE47" s="2182"/>
      <c r="ESF47" s="2182"/>
      <c r="ESG47" s="2182"/>
      <c r="ESH47" s="2182"/>
      <c r="ESI47" s="2182"/>
      <c r="ESJ47" s="2182"/>
      <c r="ESK47" s="2182"/>
      <c r="ESL47" s="2182"/>
      <c r="ESM47" s="2182"/>
      <c r="ESN47" s="2182"/>
      <c r="ESO47" s="2182"/>
      <c r="ESP47" s="2182"/>
      <c r="ESQ47" s="2182"/>
      <c r="ESR47" s="2182"/>
      <c r="ESS47" s="2182"/>
      <c r="EST47" s="2182"/>
      <c r="ESU47" s="2182"/>
      <c r="ESV47" s="2182"/>
      <c r="ESW47" s="2182"/>
      <c r="ESX47" s="2182"/>
      <c r="ESY47" s="2182"/>
      <c r="ESZ47" s="2182"/>
      <c r="ETA47" s="2182"/>
      <c r="ETB47" s="2182"/>
      <c r="ETC47" s="2182"/>
      <c r="ETD47" s="2182"/>
      <c r="ETE47" s="2182"/>
      <c r="ETF47" s="2182"/>
      <c r="ETG47" s="2182"/>
      <c r="ETH47" s="2182"/>
      <c r="ETI47" s="2182"/>
      <c r="ETJ47" s="2182"/>
      <c r="ETK47" s="2182"/>
      <c r="ETL47" s="2182"/>
      <c r="ETM47" s="2182"/>
      <c r="ETN47" s="2182"/>
      <c r="ETO47" s="2182"/>
      <c r="ETP47" s="2182"/>
      <c r="ETQ47" s="2182"/>
      <c r="ETR47" s="2182"/>
      <c r="ETS47" s="2182"/>
      <c r="ETT47" s="2182"/>
      <c r="ETU47" s="2182"/>
      <c r="ETV47" s="2182"/>
      <c r="ETW47" s="2182"/>
      <c r="ETX47" s="2182"/>
      <c r="ETY47" s="2182"/>
      <c r="ETZ47" s="2182"/>
      <c r="EUA47" s="2182"/>
      <c r="EUB47" s="2182"/>
      <c r="EUC47" s="2182"/>
      <c r="EUD47" s="2182"/>
      <c r="EUE47" s="2182"/>
      <c r="EUF47" s="2182"/>
      <c r="EUG47" s="2182"/>
      <c r="EUH47" s="2182"/>
      <c r="EUI47" s="2182"/>
      <c r="EUJ47" s="2182"/>
      <c r="EUK47" s="2182"/>
      <c r="EUL47" s="2182"/>
      <c r="EUM47" s="2182"/>
      <c r="EUN47" s="2182"/>
      <c r="EUO47" s="2182"/>
      <c r="EUP47" s="2182"/>
      <c r="EUQ47" s="2182"/>
      <c r="EUR47" s="2182"/>
      <c r="EUS47" s="2182"/>
      <c r="EUT47" s="2182"/>
      <c r="EUU47" s="2182"/>
      <c r="EUV47" s="2182"/>
      <c r="EUW47" s="2182"/>
      <c r="EUX47" s="2182"/>
      <c r="EUY47" s="2182"/>
      <c r="EUZ47" s="2182"/>
      <c r="EVA47" s="2182"/>
      <c r="EVB47" s="2182"/>
      <c r="EVC47" s="2182"/>
      <c r="EVD47" s="2182"/>
      <c r="EVE47" s="2182"/>
      <c r="EVF47" s="2182"/>
      <c r="EVG47" s="2182"/>
      <c r="EVH47" s="2182"/>
      <c r="EVI47" s="2182"/>
      <c r="EVJ47" s="2182"/>
      <c r="EVK47" s="2182"/>
      <c r="EVL47" s="2182"/>
      <c r="EVM47" s="2182"/>
      <c r="EVN47" s="2182"/>
      <c r="EVO47" s="2182"/>
      <c r="EVP47" s="2182"/>
      <c r="EVQ47" s="2182"/>
      <c r="EVR47" s="2182"/>
      <c r="EVS47" s="2182"/>
      <c r="EVT47" s="2182"/>
      <c r="EVU47" s="2182"/>
      <c r="EVV47" s="2182"/>
      <c r="EVW47" s="2182"/>
      <c r="EVX47" s="2182"/>
      <c r="EVY47" s="2182"/>
      <c r="EVZ47" s="2182"/>
      <c r="EWA47" s="2182"/>
      <c r="EWB47" s="2182"/>
      <c r="EWC47" s="2182"/>
      <c r="EWD47" s="2182"/>
      <c r="EWE47" s="2182"/>
      <c r="EWF47" s="2182"/>
      <c r="EWG47" s="2182"/>
      <c r="EWH47" s="2182"/>
      <c r="EWI47" s="2182"/>
      <c r="EWJ47" s="2182"/>
      <c r="EWK47" s="2182"/>
      <c r="EWL47" s="2182"/>
      <c r="EWM47" s="2182"/>
      <c r="EWN47" s="2182"/>
      <c r="EWO47" s="2182"/>
      <c r="EWP47" s="2182"/>
      <c r="EWQ47" s="2182"/>
      <c r="EWR47" s="2182"/>
      <c r="EWS47" s="2182"/>
      <c r="EWT47" s="2182"/>
      <c r="EWU47" s="2182"/>
      <c r="EWV47" s="2182"/>
      <c r="EWW47" s="2182"/>
      <c r="EWX47" s="2182"/>
      <c r="EWY47" s="2182"/>
      <c r="EWZ47" s="2182"/>
      <c r="EXA47" s="2182"/>
      <c r="EXB47" s="2182"/>
      <c r="EXC47" s="2182"/>
      <c r="EXD47" s="2182"/>
      <c r="EXE47" s="2182"/>
      <c r="EXF47" s="2182"/>
      <c r="EXG47" s="2182"/>
      <c r="EXH47" s="2182"/>
      <c r="EXI47" s="2182"/>
      <c r="EXJ47" s="2182"/>
      <c r="EXK47" s="2182"/>
      <c r="EXL47" s="2182"/>
      <c r="EXM47" s="2182"/>
      <c r="EXN47" s="2182"/>
      <c r="EXO47" s="2182"/>
      <c r="EXP47" s="2182"/>
      <c r="EXQ47" s="2182"/>
      <c r="EXR47" s="2182"/>
      <c r="EXS47" s="2182"/>
      <c r="EXT47" s="2182"/>
      <c r="EXU47" s="2182"/>
      <c r="EXV47" s="2182"/>
      <c r="EXW47" s="2182"/>
      <c r="EXX47" s="2182"/>
      <c r="EXY47" s="2182"/>
      <c r="EXZ47" s="2182"/>
      <c r="EYA47" s="2182"/>
      <c r="EYB47" s="2182"/>
      <c r="EYC47" s="2182"/>
      <c r="EYD47" s="2182"/>
      <c r="EYE47" s="2182"/>
      <c r="EYF47" s="2182"/>
      <c r="EYG47" s="2182"/>
      <c r="EYH47" s="2182"/>
      <c r="EYI47" s="2182"/>
      <c r="EYJ47" s="2182"/>
      <c r="EYK47" s="2182"/>
      <c r="EYL47" s="2182"/>
      <c r="EYM47" s="2182"/>
      <c r="EYN47" s="2182"/>
      <c r="EYO47" s="2182"/>
      <c r="EYP47" s="2182"/>
      <c r="EYQ47" s="2182"/>
      <c r="EYR47" s="2182"/>
      <c r="EYS47" s="2182"/>
      <c r="EYT47" s="2182"/>
      <c r="EYU47" s="2182"/>
      <c r="EYV47" s="2182"/>
      <c r="EYW47" s="2182"/>
      <c r="EYX47" s="2182"/>
      <c r="EYY47" s="2182"/>
      <c r="EYZ47" s="2182"/>
      <c r="EZA47" s="2182"/>
      <c r="EZB47" s="2182"/>
      <c r="EZC47" s="2182"/>
      <c r="EZD47" s="2182"/>
      <c r="EZE47" s="2182"/>
      <c r="EZF47" s="2182"/>
      <c r="EZG47" s="2182"/>
      <c r="EZH47" s="2182"/>
      <c r="EZI47" s="2182"/>
      <c r="EZJ47" s="2182"/>
      <c r="EZK47" s="2182"/>
      <c r="EZL47" s="2182"/>
      <c r="EZM47" s="2182"/>
      <c r="EZN47" s="2182"/>
      <c r="EZO47" s="2182"/>
      <c r="EZP47" s="2182"/>
      <c r="EZQ47" s="2182"/>
      <c r="EZR47" s="2182"/>
      <c r="EZS47" s="2182"/>
      <c r="EZT47" s="2182"/>
      <c r="EZU47" s="2182"/>
      <c r="EZV47" s="2182"/>
      <c r="EZW47" s="2182"/>
      <c r="EZX47" s="2182"/>
      <c r="EZY47" s="2182"/>
      <c r="EZZ47" s="2182"/>
      <c r="FAA47" s="2182"/>
      <c r="FAB47" s="2182"/>
      <c r="FAC47" s="2182"/>
      <c r="FAD47" s="2182"/>
      <c r="FAE47" s="2182"/>
      <c r="FAF47" s="2182"/>
      <c r="FAG47" s="2182"/>
      <c r="FAH47" s="2182"/>
      <c r="FAI47" s="2182"/>
      <c r="FAJ47" s="2182"/>
      <c r="FAK47" s="2182"/>
      <c r="FAL47" s="2182"/>
      <c r="FAM47" s="2182"/>
      <c r="FAN47" s="2182"/>
      <c r="FAO47" s="2182"/>
      <c r="FAP47" s="2182"/>
      <c r="FAQ47" s="2182"/>
      <c r="FAR47" s="2182"/>
      <c r="FAS47" s="2182"/>
      <c r="FAT47" s="2182"/>
      <c r="FAU47" s="2182"/>
      <c r="FAV47" s="2182"/>
      <c r="FAW47" s="2182"/>
      <c r="FAX47" s="2182"/>
      <c r="FAY47" s="2182"/>
      <c r="FAZ47" s="2182"/>
      <c r="FBA47" s="2182"/>
      <c r="FBB47" s="2182"/>
      <c r="FBC47" s="2182"/>
      <c r="FBD47" s="2182"/>
      <c r="FBE47" s="2182"/>
      <c r="FBF47" s="2182"/>
      <c r="FBG47" s="2182"/>
      <c r="FBH47" s="2182"/>
      <c r="FBI47" s="2182"/>
      <c r="FBJ47" s="2182"/>
      <c r="FBK47" s="2182"/>
      <c r="FBL47" s="2182"/>
      <c r="FBM47" s="2182"/>
      <c r="FBN47" s="2182"/>
      <c r="FBO47" s="2182"/>
      <c r="FBP47" s="2182"/>
      <c r="FBQ47" s="2182"/>
      <c r="FBR47" s="2182"/>
      <c r="FBS47" s="2182"/>
      <c r="FBT47" s="2182"/>
      <c r="FBU47" s="2182"/>
      <c r="FBV47" s="2182"/>
      <c r="FBW47" s="2182"/>
      <c r="FBX47" s="2182"/>
      <c r="FBY47" s="2182"/>
      <c r="FBZ47" s="2182"/>
      <c r="FCA47" s="2182"/>
      <c r="FCB47" s="2182"/>
      <c r="FCC47" s="2182"/>
      <c r="FCD47" s="2182"/>
      <c r="FCE47" s="2182"/>
      <c r="FCF47" s="2182"/>
      <c r="FCG47" s="2182"/>
      <c r="FCH47" s="2182"/>
      <c r="FCI47" s="2182"/>
      <c r="FCJ47" s="2182"/>
      <c r="FCK47" s="2182"/>
      <c r="FCL47" s="2182"/>
      <c r="FCM47" s="2182"/>
      <c r="FCN47" s="2182"/>
      <c r="FCO47" s="2182"/>
      <c r="FCP47" s="2182"/>
      <c r="FCQ47" s="2182"/>
      <c r="FCR47" s="2182"/>
      <c r="FCS47" s="2182"/>
      <c r="FCT47" s="2182"/>
      <c r="FCU47" s="2182"/>
      <c r="FCV47" s="2182"/>
      <c r="FCW47" s="2182"/>
      <c r="FCX47" s="2182"/>
      <c r="FCY47" s="2182"/>
      <c r="FCZ47" s="2182"/>
      <c r="FDA47" s="2182"/>
      <c r="FDB47" s="2182"/>
      <c r="FDC47" s="2182"/>
      <c r="FDD47" s="2182"/>
      <c r="FDE47" s="2182"/>
      <c r="FDF47" s="2182"/>
      <c r="FDG47" s="2182"/>
      <c r="FDH47" s="2182"/>
      <c r="FDI47" s="2182"/>
      <c r="FDJ47" s="2182"/>
      <c r="FDK47" s="2182"/>
      <c r="FDL47" s="2182"/>
      <c r="FDM47" s="2182"/>
      <c r="FDN47" s="2182"/>
      <c r="FDO47" s="2182"/>
      <c r="FDP47" s="2182"/>
      <c r="FDQ47" s="2182"/>
      <c r="FDR47" s="2182"/>
      <c r="FDS47" s="2182"/>
      <c r="FDT47" s="2182"/>
      <c r="FDU47" s="2182"/>
      <c r="FDV47" s="2182"/>
      <c r="FDW47" s="2182"/>
      <c r="FDX47" s="2182"/>
      <c r="FDY47" s="2182"/>
      <c r="FDZ47" s="2182"/>
      <c r="FEA47" s="2182"/>
      <c r="FEB47" s="2182"/>
      <c r="FEC47" s="2182"/>
      <c r="FED47" s="2182"/>
      <c r="FEE47" s="2182"/>
      <c r="FEF47" s="2182"/>
      <c r="FEG47" s="2182"/>
      <c r="FEH47" s="2182"/>
      <c r="FEI47" s="2182"/>
      <c r="FEJ47" s="2182"/>
      <c r="FEK47" s="2182"/>
      <c r="FEL47" s="2182"/>
      <c r="FEM47" s="2182"/>
      <c r="FEN47" s="2182"/>
      <c r="FEO47" s="2182"/>
      <c r="FEP47" s="2182"/>
      <c r="FEQ47" s="2182"/>
      <c r="FER47" s="2182"/>
      <c r="FES47" s="2182"/>
      <c r="FET47" s="2182"/>
      <c r="FEU47" s="2182"/>
      <c r="FEV47" s="2182"/>
      <c r="FEW47" s="2182"/>
      <c r="FEX47" s="2182"/>
      <c r="FEY47" s="2182"/>
      <c r="FEZ47" s="2182"/>
      <c r="FFA47" s="2182"/>
      <c r="FFB47" s="2182"/>
      <c r="FFC47" s="2182"/>
      <c r="FFD47" s="2182"/>
      <c r="FFE47" s="2182"/>
      <c r="FFF47" s="2182"/>
      <c r="FFG47" s="2182"/>
      <c r="FFH47" s="2182"/>
      <c r="FFI47" s="2182"/>
      <c r="FFJ47" s="2182"/>
      <c r="FFK47" s="2182"/>
      <c r="FFL47" s="2182"/>
      <c r="FFM47" s="2182"/>
      <c r="FFN47" s="2182"/>
      <c r="FFO47" s="2182"/>
      <c r="FFP47" s="2182"/>
      <c r="FFQ47" s="2182"/>
      <c r="FFR47" s="2182"/>
      <c r="FFS47" s="2182"/>
      <c r="FFT47" s="2182"/>
      <c r="FFU47" s="2182"/>
      <c r="FFV47" s="2182"/>
      <c r="FFW47" s="2182"/>
      <c r="FFX47" s="2182"/>
      <c r="FFY47" s="2182"/>
      <c r="FFZ47" s="2182"/>
      <c r="FGA47" s="2182"/>
      <c r="FGB47" s="2182"/>
      <c r="FGC47" s="2182"/>
      <c r="FGD47" s="2182"/>
      <c r="FGE47" s="2182"/>
      <c r="FGF47" s="2182"/>
      <c r="FGG47" s="2182"/>
      <c r="FGH47" s="2182"/>
      <c r="FGI47" s="2182"/>
      <c r="FGJ47" s="2182"/>
      <c r="FGK47" s="2182"/>
      <c r="FGL47" s="2182"/>
      <c r="FGM47" s="2182"/>
      <c r="FGN47" s="2182"/>
      <c r="FGO47" s="2182"/>
      <c r="FGP47" s="2182"/>
      <c r="FGQ47" s="2182"/>
      <c r="FGR47" s="2182"/>
      <c r="FGS47" s="2182"/>
      <c r="FGT47" s="2182"/>
      <c r="FGU47" s="2182"/>
      <c r="FGV47" s="2182"/>
      <c r="FGW47" s="2182"/>
      <c r="FGX47" s="2182"/>
      <c r="FGY47" s="2182"/>
      <c r="FGZ47" s="2182"/>
      <c r="FHA47" s="2182"/>
      <c r="FHB47" s="2182"/>
      <c r="FHC47" s="2182"/>
      <c r="FHD47" s="2182"/>
      <c r="FHE47" s="2182"/>
      <c r="FHF47" s="2182"/>
      <c r="FHG47" s="2182"/>
      <c r="FHH47" s="2182"/>
      <c r="FHI47" s="2182"/>
      <c r="FHJ47" s="2182"/>
      <c r="FHK47" s="2182"/>
      <c r="FHL47" s="2182"/>
      <c r="FHM47" s="2182"/>
      <c r="FHN47" s="2182"/>
      <c r="FHO47" s="2182"/>
      <c r="FHP47" s="2182"/>
      <c r="FHQ47" s="2182"/>
      <c r="FHR47" s="2182"/>
      <c r="FHS47" s="2182"/>
      <c r="FHT47" s="2182"/>
      <c r="FHU47" s="2182"/>
      <c r="FHV47" s="2182"/>
      <c r="FHW47" s="2182"/>
      <c r="FHX47" s="2182"/>
      <c r="FHY47" s="2182"/>
      <c r="FHZ47" s="2182"/>
      <c r="FIA47" s="2182"/>
      <c r="FIB47" s="2182"/>
      <c r="FIC47" s="2182"/>
      <c r="FID47" s="2182"/>
      <c r="FIE47" s="2182"/>
      <c r="FIF47" s="2182"/>
      <c r="FIG47" s="2182"/>
      <c r="FIH47" s="2182"/>
      <c r="FII47" s="2182"/>
      <c r="FIJ47" s="2182"/>
      <c r="FIK47" s="2182"/>
      <c r="FIL47" s="2182"/>
      <c r="FIM47" s="2182"/>
      <c r="FIN47" s="2182"/>
      <c r="FIO47" s="2182"/>
      <c r="FIP47" s="2182"/>
      <c r="FIQ47" s="2182"/>
      <c r="FIR47" s="2182"/>
      <c r="FIS47" s="2182"/>
      <c r="FIT47" s="2182"/>
      <c r="FIU47" s="2182"/>
      <c r="FIV47" s="2182"/>
      <c r="FIW47" s="2182"/>
      <c r="FIX47" s="2182"/>
      <c r="FIY47" s="2182"/>
      <c r="FIZ47" s="2182"/>
      <c r="FJA47" s="2182"/>
      <c r="FJB47" s="2182"/>
      <c r="FJC47" s="2182"/>
      <c r="FJD47" s="2182"/>
      <c r="FJE47" s="2182"/>
      <c r="FJF47" s="2182"/>
      <c r="FJG47" s="2182"/>
      <c r="FJH47" s="2182"/>
      <c r="FJI47" s="2182"/>
      <c r="FJJ47" s="2182"/>
      <c r="FJK47" s="2182"/>
      <c r="FJL47" s="2182"/>
      <c r="FJM47" s="2182"/>
      <c r="FJN47" s="2182"/>
      <c r="FJO47" s="2182"/>
      <c r="FJP47" s="2182"/>
      <c r="FJQ47" s="2182"/>
      <c r="FJR47" s="2182"/>
      <c r="FJS47" s="2182"/>
      <c r="FJT47" s="2182"/>
      <c r="FJU47" s="2182"/>
      <c r="FJV47" s="2182"/>
      <c r="FJW47" s="2182"/>
      <c r="FJX47" s="2182"/>
      <c r="FJY47" s="2182"/>
      <c r="FJZ47" s="2182"/>
      <c r="FKA47" s="2182"/>
      <c r="FKB47" s="2182"/>
      <c r="FKC47" s="2182"/>
      <c r="FKD47" s="2182"/>
      <c r="FKE47" s="2182"/>
      <c r="FKF47" s="2182"/>
      <c r="FKG47" s="2182"/>
      <c r="FKH47" s="2182"/>
      <c r="FKI47" s="2182"/>
      <c r="FKJ47" s="2182"/>
      <c r="FKK47" s="2182"/>
      <c r="FKL47" s="2182"/>
      <c r="FKM47" s="2182"/>
      <c r="FKN47" s="2182"/>
      <c r="FKO47" s="2182"/>
      <c r="FKP47" s="2182"/>
      <c r="FKQ47" s="2182"/>
      <c r="FKR47" s="2182"/>
      <c r="FKS47" s="2182"/>
      <c r="FKT47" s="2182"/>
      <c r="FKU47" s="2182"/>
      <c r="FKV47" s="2182"/>
      <c r="FKW47" s="2182"/>
      <c r="FKX47" s="2182"/>
      <c r="FKY47" s="2182"/>
      <c r="FKZ47" s="2182"/>
      <c r="FLA47" s="2182"/>
      <c r="FLB47" s="2182"/>
      <c r="FLC47" s="2182"/>
      <c r="FLD47" s="2182"/>
      <c r="FLE47" s="2182"/>
      <c r="FLF47" s="2182"/>
      <c r="FLG47" s="2182"/>
      <c r="FLH47" s="2182"/>
      <c r="FLI47" s="2182"/>
      <c r="FLJ47" s="2182"/>
      <c r="FLK47" s="2182"/>
      <c r="FLL47" s="2182"/>
      <c r="FLM47" s="2182"/>
      <c r="FLN47" s="2182"/>
      <c r="FLO47" s="2182"/>
      <c r="FLP47" s="2182"/>
      <c r="FLQ47" s="2182"/>
      <c r="FLR47" s="2182"/>
      <c r="FLS47" s="2182"/>
      <c r="FLT47" s="2182"/>
      <c r="FLU47" s="2182"/>
      <c r="FLV47" s="2182"/>
      <c r="FLW47" s="2182"/>
      <c r="FLX47" s="2182"/>
      <c r="FLY47" s="2182"/>
      <c r="FLZ47" s="2182"/>
      <c r="FMA47" s="2182"/>
      <c r="FMB47" s="2182"/>
      <c r="FMC47" s="2182"/>
      <c r="FMD47" s="2182"/>
      <c r="FME47" s="2182"/>
      <c r="FMF47" s="2182"/>
      <c r="FMG47" s="2182"/>
      <c r="FMH47" s="2182"/>
      <c r="FMI47" s="2182"/>
      <c r="FMJ47" s="2182"/>
      <c r="FMK47" s="2182"/>
      <c r="FML47" s="2182"/>
      <c r="FMM47" s="2182"/>
      <c r="FMN47" s="2182"/>
      <c r="FMO47" s="2182"/>
      <c r="FMP47" s="2182"/>
      <c r="FMQ47" s="2182"/>
      <c r="FMR47" s="2182"/>
      <c r="FMS47" s="2182"/>
      <c r="FMT47" s="2182"/>
      <c r="FMU47" s="2182"/>
      <c r="FMV47" s="2182"/>
      <c r="FMW47" s="2182"/>
      <c r="FMX47" s="2182"/>
      <c r="FMY47" s="2182"/>
      <c r="FMZ47" s="2182"/>
      <c r="FNA47" s="2182"/>
      <c r="FNB47" s="2182"/>
      <c r="FNC47" s="2182"/>
      <c r="FND47" s="2182"/>
      <c r="FNE47" s="2182"/>
      <c r="FNF47" s="2182"/>
      <c r="FNG47" s="2182"/>
      <c r="FNH47" s="2182"/>
      <c r="FNI47" s="2182"/>
      <c r="FNJ47" s="2182"/>
      <c r="FNK47" s="2182"/>
      <c r="FNL47" s="2182"/>
      <c r="FNM47" s="2182"/>
      <c r="FNN47" s="2182"/>
      <c r="FNO47" s="2182"/>
      <c r="FNP47" s="2182"/>
      <c r="FNQ47" s="2182"/>
      <c r="FNR47" s="2182"/>
      <c r="FNS47" s="2182"/>
      <c r="FNT47" s="2182"/>
      <c r="FNU47" s="2182"/>
      <c r="FNV47" s="2182"/>
      <c r="FNW47" s="2182"/>
      <c r="FNX47" s="2182"/>
      <c r="FNY47" s="2182"/>
      <c r="FNZ47" s="2182"/>
      <c r="FOA47" s="2182"/>
      <c r="FOB47" s="2182"/>
      <c r="FOC47" s="2182"/>
      <c r="FOD47" s="2182"/>
      <c r="FOE47" s="2182"/>
      <c r="FOF47" s="2182"/>
      <c r="FOG47" s="2182"/>
      <c r="FOH47" s="2182"/>
      <c r="FOI47" s="2182"/>
      <c r="FOJ47" s="2182"/>
      <c r="FOK47" s="2182"/>
      <c r="FOL47" s="2182"/>
      <c r="FOM47" s="2182"/>
      <c r="FON47" s="2182"/>
      <c r="FOO47" s="2182"/>
      <c r="FOP47" s="2182"/>
      <c r="FOQ47" s="2182"/>
      <c r="FOR47" s="2182"/>
      <c r="FOS47" s="2182"/>
      <c r="FOT47" s="2182"/>
      <c r="FOU47" s="2182"/>
      <c r="FOV47" s="2182"/>
      <c r="FOW47" s="2182"/>
      <c r="FOX47" s="2182"/>
      <c r="FOY47" s="2182"/>
      <c r="FOZ47" s="2182"/>
      <c r="FPA47" s="2182"/>
      <c r="FPB47" s="2182"/>
      <c r="FPC47" s="2182"/>
      <c r="FPD47" s="2182"/>
      <c r="FPE47" s="2182"/>
      <c r="FPF47" s="2182"/>
      <c r="FPG47" s="2182"/>
      <c r="FPH47" s="2182"/>
      <c r="FPI47" s="2182"/>
      <c r="FPJ47" s="2182"/>
      <c r="FPK47" s="2182"/>
      <c r="FPL47" s="2182"/>
      <c r="FPM47" s="2182"/>
      <c r="FPN47" s="2182"/>
      <c r="FPO47" s="2182"/>
      <c r="FPP47" s="2182"/>
      <c r="FPQ47" s="2182"/>
      <c r="FPR47" s="2182"/>
      <c r="FPS47" s="2182"/>
      <c r="FPT47" s="2182"/>
      <c r="FPU47" s="2182"/>
      <c r="FPV47" s="2182"/>
      <c r="FPW47" s="2182"/>
      <c r="FPX47" s="2182"/>
      <c r="FPY47" s="2182"/>
      <c r="FPZ47" s="2182"/>
      <c r="FQA47" s="2182"/>
      <c r="FQB47" s="2182"/>
      <c r="FQC47" s="2182"/>
      <c r="FQD47" s="2182"/>
      <c r="FQE47" s="2182"/>
      <c r="FQF47" s="2182"/>
      <c r="FQG47" s="2182"/>
      <c r="FQH47" s="2182"/>
      <c r="FQI47" s="2182"/>
      <c r="FQJ47" s="2182"/>
      <c r="FQK47" s="2182"/>
      <c r="FQL47" s="2182"/>
      <c r="FQM47" s="2182"/>
      <c r="FQN47" s="2182"/>
      <c r="FQO47" s="2182"/>
      <c r="FQP47" s="2182"/>
      <c r="FQQ47" s="2182"/>
      <c r="FQR47" s="2182"/>
      <c r="FQS47" s="2182"/>
      <c r="FQT47" s="2182"/>
      <c r="FQU47" s="2182"/>
      <c r="FQV47" s="2182"/>
      <c r="FQW47" s="2182"/>
      <c r="FQX47" s="2182"/>
      <c r="FQY47" s="2182"/>
      <c r="FQZ47" s="2182"/>
      <c r="FRA47" s="2182"/>
      <c r="FRB47" s="2182"/>
      <c r="FRC47" s="2182"/>
      <c r="FRD47" s="2182"/>
      <c r="FRE47" s="2182"/>
      <c r="FRF47" s="2182"/>
      <c r="FRG47" s="2182"/>
      <c r="FRH47" s="2182"/>
      <c r="FRI47" s="2182"/>
      <c r="FRJ47" s="2182"/>
      <c r="FRK47" s="2182"/>
      <c r="FRL47" s="2182"/>
      <c r="FRM47" s="2182"/>
      <c r="FRN47" s="2182"/>
      <c r="FRO47" s="2182"/>
      <c r="FRP47" s="2182"/>
      <c r="FRQ47" s="2182"/>
      <c r="FRR47" s="2182"/>
      <c r="FRS47" s="2182"/>
      <c r="FRT47" s="2182"/>
      <c r="FRU47" s="2182"/>
      <c r="FRV47" s="2182"/>
      <c r="FRW47" s="2182"/>
      <c r="FRX47" s="2182"/>
      <c r="FRY47" s="2182"/>
      <c r="FRZ47" s="2182"/>
      <c r="FSA47" s="2182"/>
      <c r="FSB47" s="2182"/>
      <c r="FSC47" s="2182"/>
      <c r="FSD47" s="2182"/>
      <c r="FSE47" s="2182"/>
      <c r="FSF47" s="2182"/>
      <c r="FSG47" s="2182"/>
      <c r="FSH47" s="2182"/>
      <c r="FSI47" s="2182"/>
      <c r="FSJ47" s="2182"/>
      <c r="FSK47" s="2182"/>
      <c r="FSL47" s="2182"/>
      <c r="FSM47" s="2182"/>
      <c r="FSN47" s="2182"/>
      <c r="FSO47" s="2182"/>
      <c r="FSP47" s="2182"/>
      <c r="FSQ47" s="2182"/>
      <c r="FSR47" s="2182"/>
      <c r="FSS47" s="2182"/>
      <c r="FST47" s="2182"/>
      <c r="FSU47" s="2182"/>
      <c r="FSV47" s="2182"/>
      <c r="FSW47" s="2182"/>
      <c r="FSX47" s="2182"/>
      <c r="FSY47" s="2182"/>
      <c r="FSZ47" s="2182"/>
      <c r="FTA47" s="2182"/>
      <c r="FTB47" s="2182"/>
      <c r="FTC47" s="2182"/>
      <c r="FTD47" s="2182"/>
      <c r="FTE47" s="2182"/>
      <c r="FTF47" s="2182"/>
      <c r="FTG47" s="2182"/>
      <c r="FTH47" s="2182"/>
      <c r="FTI47" s="2182"/>
      <c r="FTJ47" s="2182"/>
      <c r="FTK47" s="2182"/>
      <c r="FTL47" s="2182"/>
      <c r="FTM47" s="2182"/>
      <c r="FTN47" s="2182"/>
      <c r="FTO47" s="2182"/>
      <c r="FTP47" s="2182"/>
      <c r="FTQ47" s="2182"/>
      <c r="FTR47" s="2182"/>
      <c r="FTS47" s="2182"/>
      <c r="FTT47" s="2182"/>
      <c r="FTU47" s="2182"/>
      <c r="FTV47" s="2182"/>
      <c r="FTW47" s="2182"/>
      <c r="FTX47" s="2182"/>
      <c r="FTY47" s="2182"/>
      <c r="FTZ47" s="2182"/>
      <c r="FUA47" s="2182"/>
      <c r="FUB47" s="2182"/>
      <c r="FUC47" s="2182"/>
      <c r="FUD47" s="2182"/>
      <c r="FUE47" s="2182"/>
      <c r="FUF47" s="2182"/>
      <c r="FUG47" s="2182"/>
      <c r="FUH47" s="2182"/>
      <c r="FUI47" s="2182"/>
      <c r="FUJ47" s="2182"/>
      <c r="FUK47" s="2182"/>
      <c r="FUL47" s="2182"/>
      <c r="FUM47" s="2182"/>
      <c r="FUN47" s="2182"/>
      <c r="FUO47" s="2182"/>
      <c r="FUP47" s="2182"/>
      <c r="FUQ47" s="2182"/>
      <c r="FUR47" s="2182"/>
      <c r="FUS47" s="2182"/>
      <c r="FUT47" s="2182"/>
      <c r="FUU47" s="2182"/>
      <c r="FUV47" s="2182"/>
      <c r="FUW47" s="2182"/>
      <c r="FUX47" s="2182"/>
      <c r="FUY47" s="2182"/>
      <c r="FUZ47" s="2182"/>
      <c r="FVA47" s="2182"/>
      <c r="FVB47" s="2182"/>
      <c r="FVC47" s="2182"/>
      <c r="FVD47" s="2182"/>
      <c r="FVE47" s="2182"/>
      <c r="FVF47" s="2182"/>
      <c r="FVG47" s="2182"/>
      <c r="FVH47" s="2182"/>
      <c r="FVI47" s="2182"/>
      <c r="FVJ47" s="2182"/>
      <c r="FVK47" s="2182"/>
      <c r="FVL47" s="2182"/>
      <c r="FVM47" s="2182"/>
      <c r="FVN47" s="2182"/>
      <c r="FVO47" s="2182"/>
      <c r="FVP47" s="2182"/>
      <c r="FVQ47" s="2182"/>
      <c r="FVR47" s="2182"/>
      <c r="FVS47" s="2182"/>
      <c r="FVT47" s="2182"/>
      <c r="FVU47" s="2182"/>
      <c r="FVV47" s="2182"/>
      <c r="FVW47" s="2182"/>
      <c r="FVX47" s="2182"/>
      <c r="FVY47" s="2182"/>
      <c r="FVZ47" s="2182"/>
      <c r="FWA47" s="2182"/>
      <c r="FWB47" s="2182"/>
      <c r="FWC47" s="2182"/>
      <c r="FWD47" s="2182"/>
      <c r="FWE47" s="2182"/>
      <c r="FWF47" s="2182"/>
      <c r="FWG47" s="2182"/>
      <c r="FWH47" s="2182"/>
      <c r="FWI47" s="2182"/>
      <c r="FWJ47" s="2182"/>
      <c r="FWK47" s="2182"/>
      <c r="FWL47" s="2182"/>
      <c r="FWM47" s="2182"/>
      <c r="FWN47" s="2182"/>
      <c r="FWO47" s="2182"/>
      <c r="FWP47" s="2182"/>
      <c r="FWQ47" s="2182"/>
      <c r="FWR47" s="2182"/>
      <c r="FWS47" s="2182"/>
      <c r="FWT47" s="2182"/>
      <c r="FWU47" s="2182"/>
      <c r="FWV47" s="2182"/>
      <c r="FWW47" s="2182"/>
      <c r="FWX47" s="2182"/>
      <c r="FWY47" s="2182"/>
      <c r="FWZ47" s="2182"/>
      <c r="FXA47" s="2182"/>
      <c r="FXB47" s="2182"/>
      <c r="FXC47" s="2182"/>
      <c r="FXD47" s="2182"/>
      <c r="FXE47" s="2182"/>
      <c r="FXF47" s="2182"/>
      <c r="FXG47" s="2182"/>
      <c r="FXH47" s="2182"/>
      <c r="FXI47" s="2182"/>
      <c r="FXJ47" s="2182"/>
      <c r="FXK47" s="2182"/>
      <c r="FXL47" s="2182"/>
      <c r="FXM47" s="2182"/>
      <c r="FXN47" s="2182"/>
      <c r="FXO47" s="2182"/>
      <c r="FXP47" s="2182"/>
      <c r="FXQ47" s="2182"/>
      <c r="FXR47" s="2182"/>
      <c r="FXS47" s="2182"/>
      <c r="FXT47" s="2182"/>
      <c r="FXU47" s="2182"/>
      <c r="FXV47" s="2182"/>
      <c r="FXW47" s="2182"/>
      <c r="FXX47" s="2182"/>
      <c r="FXY47" s="2182"/>
      <c r="FXZ47" s="2182"/>
      <c r="FYA47" s="2182"/>
      <c r="FYB47" s="2182"/>
      <c r="FYC47" s="2182"/>
      <c r="FYD47" s="2182"/>
      <c r="FYE47" s="2182"/>
      <c r="FYF47" s="2182"/>
      <c r="FYG47" s="2182"/>
      <c r="FYH47" s="2182"/>
      <c r="FYI47" s="2182"/>
      <c r="FYJ47" s="2182"/>
      <c r="FYK47" s="2182"/>
      <c r="FYL47" s="2182"/>
      <c r="FYM47" s="2182"/>
      <c r="FYN47" s="2182"/>
      <c r="FYO47" s="2182"/>
      <c r="FYP47" s="2182"/>
      <c r="FYQ47" s="2182"/>
      <c r="FYR47" s="2182"/>
      <c r="FYS47" s="2182"/>
      <c r="FYT47" s="2182"/>
      <c r="FYU47" s="2182"/>
      <c r="FYV47" s="2182"/>
      <c r="FYW47" s="2182"/>
      <c r="FYX47" s="2182"/>
      <c r="FYY47" s="2182"/>
      <c r="FYZ47" s="2182"/>
      <c r="FZA47" s="2182"/>
      <c r="FZB47" s="2182"/>
      <c r="FZC47" s="2182"/>
      <c r="FZD47" s="2182"/>
      <c r="FZE47" s="2182"/>
      <c r="FZF47" s="2182"/>
      <c r="FZG47" s="2182"/>
      <c r="FZH47" s="2182"/>
      <c r="FZI47" s="2182"/>
      <c r="FZJ47" s="2182"/>
      <c r="FZK47" s="2182"/>
      <c r="FZL47" s="2182"/>
      <c r="FZM47" s="2182"/>
      <c r="FZN47" s="2182"/>
      <c r="FZO47" s="2182"/>
      <c r="FZP47" s="2182"/>
      <c r="FZQ47" s="2182"/>
      <c r="FZR47" s="2182"/>
      <c r="FZS47" s="2182"/>
      <c r="FZT47" s="2182"/>
      <c r="FZU47" s="2182"/>
      <c r="FZV47" s="2182"/>
      <c r="FZW47" s="2182"/>
      <c r="FZX47" s="2182"/>
      <c r="FZY47" s="2182"/>
      <c r="FZZ47" s="2182"/>
      <c r="GAA47" s="2182"/>
      <c r="GAB47" s="2182"/>
      <c r="GAC47" s="2182"/>
      <c r="GAD47" s="2182"/>
      <c r="GAE47" s="2182"/>
      <c r="GAF47" s="2182"/>
      <c r="GAG47" s="2182"/>
      <c r="GAH47" s="2182"/>
      <c r="GAI47" s="2182"/>
      <c r="GAJ47" s="2182"/>
      <c r="GAK47" s="2182"/>
      <c r="GAL47" s="2182"/>
      <c r="GAM47" s="2182"/>
      <c r="GAN47" s="2182"/>
      <c r="GAO47" s="2182"/>
      <c r="GAP47" s="2182"/>
      <c r="GAQ47" s="2182"/>
      <c r="GAR47" s="2182"/>
      <c r="GAS47" s="2182"/>
      <c r="GAT47" s="2182"/>
      <c r="GAU47" s="2182"/>
      <c r="GAV47" s="2182"/>
      <c r="GAW47" s="2182"/>
      <c r="GAX47" s="2182"/>
      <c r="GAY47" s="2182"/>
      <c r="GAZ47" s="2182"/>
      <c r="GBA47" s="2182"/>
      <c r="GBB47" s="2182"/>
      <c r="GBC47" s="2182"/>
      <c r="GBD47" s="2182"/>
      <c r="GBE47" s="2182"/>
      <c r="GBF47" s="2182"/>
      <c r="GBG47" s="2182"/>
      <c r="GBH47" s="2182"/>
      <c r="GBI47" s="2182"/>
      <c r="GBJ47" s="2182"/>
      <c r="GBK47" s="2182"/>
      <c r="GBL47" s="2182"/>
      <c r="GBM47" s="2182"/>
      <c r="GBN47" s="2182"/>
      <c r="GBO47" s="2182"/>
      <c r="GBP47" s="2182"/>
      <c r="GBQ47" s="2182"/>
      <c r="GBR47" s="2182"/>
      <c r="GBS47" s="2182"/>
      <c r="GBT47" s="2182"/>
      <c r="GBU47" s="2182"/>
      <c r="GBV47" s="2182"/>
      <c r="GBW47" s="2182"/>
      <c r="GBX47" s="2182"/>
      <c r="GBY47" s="2182"/>
      <c r="GBZ47" s="2182"/>
      <c r="GCA47" s="2182"/>
      <c r="GCB47" s="2182"/>
      <c r="GCC47" s="2182"/>
      <c r="GCD47" s="2182"/>
      <c r="GCE47" s="2182"/>
      <c r="GCF47" s="2182"/>
      <c r="GCG47" s="2182"/>
      <c r="GCH47" s="2182"/>
      <c r="GCI47" s="2182"/>
      <c r="GCJ47" s="2182"/>
      <c r="GCK47" s="2182"/>
      <c r="GCL47" s="2182"/>
      <c r="GCM47" s="2182"/>
      <c r="GCN47" s="2182"/>
      <c r="GCO47" s="2182"/>
      <c r="GCP47" s="2182"/>
      <c r="GCQ47" s="2182"/>
      <c r="GCR47" s="2182"/>
      <c r="GCS47" s="2182"/>
      <c r="GCT47" s="2182"/>
      <c r="GCU47" s="2182"/>
      <c r="GCV47" s="2182"/>
      <c r="GCW47" s="2182"/>
      <c r="GCX47" s="2182"/>
      <c r="GCY47" s="2182"/>
      <c r="GCZ47" s="2182"/>
      <c r="GDA47" s="2182"/>
      <c r="GDB47" s="2182"/>
      <c r="GDC47" s="2182"/>
      <c r="GDD47" s="2182"/>
      <c r="GDE47" s="2182"/>
      <c r="GDF47" s="2182"/>
      <c r="GDG47" s="2182"/>
      <c r="GDH47" s="2182"/>
      <c r="GDI47" s="2182"/>
      <c r="GDJ47" s="2182"/>
      <c r="GDK47" s="2182"/>
      <c r="GDL47" s="2182"/>
      <c r="GDM47" s="2182"/>
      <c r="GDN47" s="2182"/>
      <c r="GDO47" s="2182"/>
      <c r="GDP47" s="2182"/>
      <c r="GDQ47" s="2182"/>
      <c r="GDR47" s="2182"/>
      <c r="GDS47" s="2182"/>
      <c r="GDT47" s="2182"/>
      <c r="GDU47" s="2182"/>
      <c r="GDV47" s="2182"/>
      <c r="GDW47" s="2182"/>
      <c r="GDX47" s="2182"/>
      <c r="GDY47" s="2182"/>
      <c r="GDZ47" s="2182"/>
      <c r="GEA47" s="2182"/>
      <c r="GEB47" s="2182"/>
      <c r="GEC47" s="2182"/>
      <c r="GED47" s="2182"/>
      <c r="GEE47" s="2182"/>
      <c r="GEF47" s="2182"/>
      <c r="GEG47" s="2182"/>
      <c r="GEH47" s="2182"/>
      <c r="GEI47" s="2182"/>
      <c r="GEJ47" s="2182"/>
      <c r="GEK47" s="2182"/>
      <c r="GEL47" s="2182"/>
      <c r="GEM47" s="2182"/>
      <c r="GEN47" s="2182"/>
      <c r="GEO47" s="2182"/>
      <c r="GEP47" s="2182"/>
      <c r="GEQ47" s="2182"/>
      <c r="GER47" s="2182"/>
      <c r="GES47" s="2182"/>
      <c r="GET47" s="2182"/>
      <c r="GEU47" s="2182"/>
      <c r="GEV47" s="2182"/>
      <c r="GEW47" s="2182"/>
      <c r="GEX47" s="2182"/>
      <c r="GEY47" s="2182"/>
      <c r="GEZ47" s="2182"/>
      <c r="GFA47" s="2182"/>
      <c r="GFB47" s="2182"/>
      <c r="GFC47" s="2182"/>
      <c r="GFD47" s="2182"/>
      <c r="GFE47" s="2182"/>
      <c r="GFF47" s="2182"/>
      <c r="GFG47" s="2182"/>
      <c r="GFH47" s="2182"/>
      <c r="GFI47" s="2182"/>
      <c r="GFJ47" s="2182"/>
      <c r="GFK47" s="2182"/>
      <c r="GFL47" s="2182"/>
      <c r="GFM47" s="2182"/>
      <c r="GFN47" s="2182"/>
      <c r="GFO47" s="2182"/>
      <c r="GFP47" s="2182"/>
      <c r="GFQ47" s="2182"/>
      <c r="GFR47" s="2182"/>
      <c r="GFS47" s="2182"/>
      <c r="GFT47" s="2182"/>
      <c r="GFU47" s="2182"/>
      <c r="GFV47" s="2182"/>
      <c r="GFW47" s="2182"/>
      <c r="GFX47" s="2182"/>
      <c r="GFY47" s="2182"/>
      <c r="GFZ47" s="2182"/>
      <c r="GGA47" s="2182"/>
      <c r="GGB47" s="2182"/>
      <c r="GGC47" s="2182"/>
      <c r="GGD47" s="2182"/>
      <c r="GGE47" s="2182"/>
      <c r="GGF47" s="2182"/>
      <c r="GGG47" s="2182"/>
      <c r="GGH47" s="2182"/>
      <c r="GGI47" s="2182"/>
      <c r="GGJ47" s="2182"/>
      <c r="GGK47" s="2182"/>
      <c r="GGL47" s="2182"/>
      <c r="GGM47" s="2182"/>
      <c r="GGN47" s="2182"/>
      <c r="GGO47" s="2182"/>
      <c r="GGP47" s="2182"/>
      <c r="GGQ47" s="2182"/>
      <c r="GGR47" s="2182"/>
      <c r="GGS47" s="2182"/>
      <c r="GGT47" s="2182"/>
      <c r="GGU47" s="2182"/>
      <c r="GGV47" s="2182"/>
      <c r="GGW47" s="2182"/>
      <c r="GGX47" s="2182"/>
      <c r="GGY47" s="2182"/>
      <c r="GGZ47" s="2182"/>
      <c r="GHA47" s="2182"/>
      <c r="GHB47" s="2182"/>
      <c r="GHC47" s="2182"/>
      <c r="GHD47" s="2182"/>
      <c r="GHE47" s="2182"/>
      <c r="GHF47" s="2182"/>
      <c r="GHG47" s="2182"/>
      <c r="GHH47" s="2182"/>
      <c r="GHI47" s="2182"/>
      <c r="GHJ47" s="2182"/>
      <c r="GHK47" s="2182"/>
      <c r="GHL47" s="2182"/>
      <c r="GHM47" s="2182"/>
      <c r="GHN47" s="2182"/>
      <c r="GHO47" s="2182"/>
      <c r="GHP47" s="2182"/>
      <c r="GHQ47" s="2182"/>
      <c r="GHR47" s="2182"/>
      <c r="GHS47" s="2182"/>
      <c r="GHT47" s="2182"/>
      <c r="GHU47" s="2182"/>
      <c r="GHV47" s="2182"/>
      <c r="GHW47" s="2182"/>
      <c r="GHX47" s="2182"/>
      <c r="GHY47" s="2182"/>
      <c r="GHZ47" s="2182"/>
      <c r="GIA47" s="2182"/>
      <c r="GIB47" s="2182"/>
      <c r="GIC47" s="2182"/>
      <c r="GID47" s="2182"/>
      <c r="GIE47" s="2182"/>
      <c r="GIF47" s="2182"/>
      <c r="GIG47" s="2182"/>
      <c r="GIH47" s="2182"/>
      <c r="GII47" s="2182"/>
      <c r="GIJ47" s="2182"/>
      <c r="GIK47" s="2182"/>
      <c r="GIL47" s="2182"/>
      <c r="GIM47" s="2182"/>
      <c r="GIN47" s="2182"/>
      <c r="GIO47" s="2182"/>
      <c r="GIP47" s="2182"/>
      <c r="GIQ47" s="2182"/>
      <c r="GIR47" s="2182"/>
      <c r="GIS47" s="2182"/>
      <c r="GIT47" s="2182"/>
      <c r="GIU47" s="2182"/>
      <c r="GIV47" s="2182"/>
      <c r="GIW47" s="2182"/>
      <c r="GIX47" s="2182"/>
      <c r="GIY47" s="2182"/>
      <c r="GIZ47" s="2182"/>
      <c r="GJA47" s="2182"/>
      <c r="GJB47" s="2182"/>
      <c r="GJC47" s="2182"/>
      <c r="GJD47" s="2182"/>
      <c r="GJE47" s="2182"/>
      <c r="GJF47" s="2182"/>
      <c r="GJG47" s="2182"/>
      <c r="GJH47" s="2182"/>
      <c r="GJI47" s="2182"/>
      <c r="GJJ47" s="2182"/>
      <c r="GJK47" s="2182"/>
      <c r="GJL47" s="2182"/>
      <c r="GJM47" s="2182"/>
      <c r="GJN47" s="2182"/>
      <c r="GJO47" s="2182"/>
      <c r="GJP47" s="2182"/>
      <c r="GJQ47" s="2182"/>
      <c r="GJR47" s="2182"/>
      <c r="GJS47" s="2182"/>
      <c r="GJT47" s="2182"/>
      <c r="GJU47" s="2182"/>
      <c r="GJV47" s="2182"/>
      <c r="GJW47" s="2182"/>
      <c r="GJX47" s="2182"/>
      <c r="GJY47" s="2182"/>
      <c r="GJZ47" s="2182"/>
      <c r="GKA47" s="2182"/>
      <c r="GKB47" s="2182"/>
      <c r="GKC47" s="2182"/>
      <c r="GKD47" s="2182"/>
      <c r="GKE47" s="2182"/>
      <c r="GKF47" s="2182"/>
      <c r="GKG47" s="2182"/>
      <c r="GKH47" s="2182"/>
      <c r="GKI47" s="2182"/>
      <c r="GKJ47" s="2182"/>
      <c r="GKK47" s="2182"/>
      <c r="GKL47" s="2182"/>
      <c r="GKM47" s="2182"/>
      <c r="GKN47" s="2182"/>
      <c r="GKO47" s="2182"/>
      <c r="GKP47" s="2182"/>
      <c r="GKQ47" s="2182"/>
      <c r="GKR47" s="2182"/>
      <c r="GKS47" s="2182"/>
      <c r="GKT47" s="2182"/>
      <c r="GKU47" s="2182"/>
      <c r="GKV47" s="2182"/>
      <c r="GKW47" s="2182"/>
      <c r="GKX47" s="2182"/>
      <c r="GKY47" s="2182"/>
      <c r="GKZ47" s="2182"/>
      <c r="GLA47" s="2182"/>
      <c r="GLB47" s="2182"/>
      <c r="GLC47" s="2182"/>
      <c r="GLD47" s="2182"/>
      <c r="GLE47" s="2182"/>
      <c r="GLF47" s="2182"/>
      <c r="GLG47" s="2182"/>
      <c r="GLH47" s="2182"/>
      <c r="GLI47" s="2182"/>
      <c r="GLJ47" s="2182"/>
      <c r="GLK47" s="2182"/>
      <c r="GLL47" s="2182"/>
      <c r="GLM47" s="2182"/>
      <c r="GLN47" s="2182"/>
      <c r="GLO47" s="2182"/>
      <c r="GLP47" s="2182"/>
      <c r="GLQ47" s="2182"/>
      <c r="GLR47" s="2182"/>
      <c r="GLS47" s="2182"/>
      <c r="GLT47" s="2182"/>
      <c r="GLU47" s="2182"/>
      <c r="GLV47" s="2182"/>
      <c r="GLW47" s="2182"/>
      <c r="GLX47" s="2182"/>
      <c r="GLY47" s="2182"/>
      <c r="GLZ47" s="2182"/>
      <c r="GMA47" s="2182"/>
      <c r="GMB47" s="2182"/>
      <c r="GMC47" s="2182"/>
      <c r="GMD47" s="2182"/>
      <c r="GME47" s="2182"/>
      <c r="GMF47" s="2182"/>
      <c r="GMG47" s="2182"/>
      <c r="GMH47" s="2182"/>
      <c r="GMI47" s="2182"/>
      <c r="GMJ47" s="2182"/>
      <c r="GMK47" s="2182"/>
      <c r="GML47" s="2182"/>
      <c r="GMM47" s="2182"/>
      <c r="GMN47" s="2182"/>
      <c r="GMO47" s="2182"/>
      <c r="GMP47" s="2182"/>
      <c r="GMQ47" s="2182"/>
      <c r="GMR47" s="2182"/>
      <c r="GMS47" s="2182"/>
      <c r="GMT47" s="2182"/>
      <c r="GMU47" s="2182"/>
      <c r="GMV47" s="2182"/>
      <c r="GMW47" s="2182"/>
      <c r="GMX47" s="2182"/>
      <c r="GMY47" s="2182"/>
      <c r="GMZ47" s="2182"/>
      <c r="GNA47" s="2182"/>
      <c r="GNB47" s="2182"/>
      <c r="GNC47" s="2182"/>
      <c r="GND47" s="2182"/>
      <c r="GNE47" s="2182"/>
      <c r="GNF47" s="2182"/>
      <c r="GNG47" s="2182"/>
      <c r="GNH47" s="2182"/>
      <c r="GNI47" s="2182"/>
      <c r="GNJ47" s="2182"/>
      <c r="GNK47" s="2182"/>
      <c r="GNL47" s="2182"/>
      <c r="GNM47" s="2182"/>
      <c r="GNN47" s="2182"/>
      <c r="GNO47" s="2182"/>
      <c r="GNP47" s="2182"/>
      <c r="GNQ47" s="2182"/>
      <c r="GNR47" s="2182"/>
      <c r="GNS47" s="2182"/>
      <c r="GNT47" s="2182"/>
      <c r="GNU47" s="2182"/>
      <c r="GNV47" s="2182"/>
      <c r="GNW47" s="2182"/>
      <c r="GNX47" s="2182"/>
      <c r="GNY47" s="2182"/>
      <c r="GNZ47" s="2182"/>
      <c r="GOA47" s="2182"/>
      <c r="GOB47" s="2182"/>
      <c r="GOC47" s="2182"/>
      <c r="GOD47" s="2182"/>
      <c r="GOE47" s="2182"/>
      <c r="GOF47" s="2182"/>
      <c r="GOG47" s="2182"/>
      <c r="GOH47" s="2182"/>
      <c r="GOI47" s="2182"/>
      <c r="GOJ47" s="2182"/>
      <c r="GOK47" s="2182"/>
      <c r="GOL47" s="2182"/>
      <c r="GOM47" s="2182"/>
      <c r="GON47" s="2182"/>
      <c r="GOO47" s="2182"/>
      <c r="GOP47" s="2182"/>
      <c r="GOQ47" s="2182"/>
      <c r="GOR47" s="2182"/>
      <c r="GOS47" s="2182"/>
      <c r="GOT47" s="2182"/>
      <c r="GOU47" s="2182"/>
      <c r="GOV47" s="2182"/>
      <c r="GOW47" s="2182"/>
      <c r="GOX47" s="2182"/>
      <c r="GOY47" s="2182"/>
      <c r="GOZ47" s="2182"/>
      <c r="GPA47" s="2182"/>
      <c r="GPB47" s="2182"/>
      <c r="GPC47" s="2182"/>
      <c r="GPD47" s="2182"/>
      <c r="GPE47" s="2182"/>
      <c r="GPF47" s="2182"/>
      <c r="GPG47" s="2182"/>
      <c r="GPH47" s="2182"/>
      <c r="GPI47" s="2182"/>
      <c r="GPJ47" s="2182"/>
      <c r="GPK47" s="2182"/>
      <c r="GPL47" s="2182"/>
      <c r="GPM47" s="2182"/>
      <c r="GPN47" s="2182"/>
      <c r="GPO47" s="2182"/>
      <c r="GPP47" s="2182"/>
      <c r="GPQ47" s="2182"/>
      <c r="GPR47" s="2182"/>
      <c r="GPS47" s="2182"/>
      <c r="GPT47" s="2182"/>
      <c r="GPU47" s="2182"/>
      <c r="GPV47" s="2182"/>
      <c r="GPW47" s="2182"/>
      <c r="GPX47" s="2182"/>
      <c r="GPY47" s="2182"/>
      <c r="GPZ47" s="2182"/>
      <c r="GQA47" s="2182"/>
      <c r="GQB47" s="2182"/>
      <c r="GQC47" s="2182"/>
      <c r="GQD47" s="2182"/>
      <c r="GQE47" s="2182"/>
      <c r="GQF47" s="2182"/>
      <c r="GQG47" s="2182"/>
      <c r="GQH47" s="2182"/>
      <c r="GQI47" s="2182"/>
      <c r="GQJ47" s="2182"/>
      <c r="GQK47" s="2182"/>
      <c r="GQL47" s="2182"/>
      <c r="GQM47" s="2182"/>
      <c r="GQN47" s="2182"/>
      <c r="GQO47" s="2182"/>
      <c r="GQP47" s="2182"/>
      <c r="GQQ47" s="2182"/>
      <c r="GQR47" s="2182"/>
      <c r="GQS47" s="2182"/>
      <c r="GQT47" s="2182"/>
      <c r="GQU47" s="2182"/>
      <c r="GQV47" s="2182"/>
      <c r="GQW47" s="2182"/>
      <c r="GQX47" s="2182"/>
      <c r="GQY47" s="2182"/>
      <c r="GQZ47" s="2182"/>
      <c r="GRA47" s="2182"/>
      <c r="GRB47" s="2182"/>
      <c r="GRC47" s="2182"/>
      <c r="GRD47" s="2182"/>
      <c r="GRE47" s="2182"/>
      <c r="GRF47" s="2182"/>
      <c r="GRG47" s="2182"/>
      <c r="GRH47" s="2182"/>
      <c r="GRI47" s="2182"/>
      <c r="GRJ47" s="2182"/>
      <c r="GRK47" s="2182"/>
      <c r="GRL47" s="2182"/>
      <c r="GRM47" s="2182"/>
      <c r="GRN47" s="2182"/>
      <c r="GRO47" s="2182"/>
      <c r="GRP47" s="2182"/>
      <c r="GRQ47" s="2182"/>
      <c r="GRR47" s="2182"/>
      <c r="GRS47" s="2182"/>
      <c r="GRT47" s="2182"/>
      <c r="GRU47" s="2182"/>
      <c r="GRV47" s="2182"/>
      <c r="GRW47" s="2182"/>
      <c r="GRX47" s="2182"/>
      <c r="GRY47" s="2182"/>
      <c r="GRZ47" s="2182"/>
      <c r="GSA47" s="2182"/>
      <c r="GSB47" s="2182"/>
      <c r="GSC47" s="2182"/>
      <c r="GSD47" s="2182"/>
      <c r="GSE47" s="2182"/>
      <c r="GSF47" s="2182"/>
      <c r="GSG47" s="2182"/>
      <c r="GSH47" s="2182"/>
      <c r="GSI47" s="2182"/>
      <c r="GSJ47" s="2182"/>
      <c r="GSK47" s="2182"/>
      <c r="GSL47" s="2182"/>
      <c r="GSM47" s="2182"/>
      <c r="GSN47" s="2182"/>
      <c r="GSO47" s="2182"/>
      <c r="GSP47" s="2182"/>
      <c r="GSQ47" s="2182"/>
      <c r="GSR47" s="2182"/>
      <c r="GSS47" s="2182"/>
      <c r="GST47" s="2182"/>
      <c r="GSU47" s="2182"/>
      <c r="GSV47" s="2182"/>
      <c r="GSW47" s="2182"/>
      <c r="GSX47" s="2182"/>
      <c r="GSY47" s="2182"/>
      <c r="GSZ47" s="2182"/>
      <c r="GTA47" s="2182"/>
      <c r="GTB47" s="2182"/>
      <c r="GTC47" s="2182"/>
      <c r="GTD47" s="2182"/>
      <c r="GTE47" s="2182"/>
      <c r="GTF47" s="2182"/>
      <c r="GTG47" s="2182"/>
      <c r="GTH47" s="2182"/>
      <c r="GTI47" s="2182"/>
      <c r="GTJ47" s="2182"/>
      <c r="GTK47" s="2182"/>
      <c r="GTL47" s="2182"/>
      <c r="GTM47" s="2182"/>
      <c r="GTN47" s="2182"/>
      <c r="GTO47" s="2182"/>
      <c r="GTP47" s="2182"/>
      <c r="GTQ47" s="2182"/>
      <c r="GTR47" s="2182"/>
      <c r="GTS47" s="2182"/>
      <c r="GTT47" s="2182"/>
      <c r="GTU47" s="2182"/>
      <c r="GTV47" s="2182"/>
      <c r="GTW47" s="2182"/>
      <c r="GTX47" s="2182"/>
      <c r="GTY47" s="2182"/>
      <c r="GTZ47" s="2182"/>
      <c r="GUA47" s="2182"/>
      <c r="GUB47" s="2182"/>
      <c r="GUC47" s="2182"/>
      <c r="GUD47" s="2182"/>
      <c r="GUE47" s="2182"/>
      <c r="GUF47" s="2182"/>
      <c r="GUG47" s="2182"/>
      <c r="GUH47" s="2182"/>
      <c r="GUI47" s="2182"/>
      <c r="GUJ47" s="2182"/>
      <c r="GUK47" s="2182"/>
      <c r="GUL47" s="2182"/>
      <c r="GUM47" s="2182"/>
      <c r="GUN47" s="2182"/>
      <c r="GUO47" s="2182"/>
      <c r="GUP47" s="2182"/>
      <c r="GUQ47" s="2182"/>
      <c r="GUR47" s="2182"/>
      <c r="GUS47" s="2182"/>
      <c r="GUT47" s="2182"/>
      <c r="GUU47" s="2182"/>
      <c r="GUV47" s="2182"/>
      <c r="GUW47" s="2182"/>
      <c r="GUX47" s="2182"/>
      <c r="GUY47" s="2182"/>
      <c r="GUZ47" s="2182"/>
      <c r="GVA47" s="2182"/>
      <c r="GVB47" s="2182"/>
      <c r="GVC47" s="2182"/>
      <c r="GVD47" s="2182"/>
      <c r="GVE47" s="2182"/>
      <c r="GVF47" s="2182"/>
      <c r="GVG47" s="2182"/>
      <c r="GVH47" s="2182"/>
      <c r="GVI47" s="2182"/>
      <c r="GVJ47" s="2182"/>
      <c r="GVK47" s="2182"/>
      <c r="GVL47" s="2182"/>
      <c r="GVM47" s="2182"/>
      <c r="GVN47" s="2182"/>
      <c r="GVO47" s="2182"/>
      <c r="GVP47" s="2182"/>
      <c r="GVQ47" s="2182"/>
      <c r="GVR47" s="2182"/>
      <c r="GVS47" s="2182"/>
      <c r="GVT47" s="2182"/>
      <c r="GVU47" s="2182"/>
      <c r="GVV47" s="2182"/>
      <c r="GVW47" s="2182"/>
      <c r="GVX47" s="2182"/>
      <c r="GVY47" s="2182"/>
      <c r="GVZ47" s="2182"/>
      <c r="GWA47" s="2182"/>
      <c r="GWB47" s="2182"/>
      <c r="GWC47" s="2182"/>
      <c r="GWD47" s="2182"/>
      <c r="GWE47" s="2182"/>
      <c r="GWF47" s="2182"/>
      <c r="GWG47" s="2182"/>
      <c r="GWH47" s="2182"/>
      <c r="GWI47" s="2182"/>
      <c r="GWJ47" s="2182"/>
      <c r="GWK47" s="2182"/>
      <c r="GWL47" s="2182"/>
      <c r="GWM47" s="2182"/>
      <c r="GWN47" s="2182"/>
      <c r="GWO47" s="2182"/>
      <c r="GWP47" s="2182"/>
      <c r="GWQ47" s="2182"/>
      <c r="GWR47" s="2182"/>
      <c r="GWS47" s="2182"/>
      <c r="GWT47" s="2182"/>
      <c r="GWU47" s="2182"/>
      <c r="GWV47" s="2182"/>
      <c r="GWW47" s="2182"/>
      <c r="GWX47" s="2182"/>
      <c r="GWY47" s="2182"/>
      <c r="GWZ47" s="2182"/>
      <c r="GXA47" s="2182"/>
      <c r="GXB47" s="2182"/>
      <c r="GXC47" s="2182"/>
      <c r="GXD47" s="2182"/>
      <c r="GXE47" s="2182"/>
      <c r="GXF47" s="2182"/>
      <c r="GXG47" s="2182"/>
      <c r="GXH47" s="2182"/>
      <c r="GXI47" s="2182"/>
      <c r="GXJ47" s="2182"/>
      <c r="GXK47" s="2182"/>
      <c r="GXL47" s="2182"/>
      <c r="GXM47" s="2182"/>
      <c r="GXN47" s="2182"/>
      <c r="GXO47" s="2182"/>
      <c r="GXP47" s="2182"/>
      <c r="GXQ47" s="2182"/>
      <c r="GXR47" s="2182"/>
      <c r="GXS47" s="2182"/>
      <c r="GXT47" s="2182"/>
      <c r="GXU47" s="2182"/>
      <c r="GXV47" s="2182"/>
      <c r="GXW47" s="2182"/>
      <c r="GXX47" s="2182"/>
      <c r="GXY47" s="2182"/>
      <c r="GXZ47" s="2182"/>
      <c r="GYA47" s="2182"/>
      <c r="GYB47" s="2182"/>
      <c r="GYC47" s="2182"/>
      <c r="GYD47" s="2182"/>
      <c r="GYE47" s="2182"/>
      <c r="GYF47" s="2182"/>
      <c r="GYG47" s="2182"/>
      <c r="GYH47" s="2182"/>
      <c r="GYI47" s="2182"/>
      <c r="GYJ47" s="2182"/>
      <c r="GYK47" s="2182"/>
      <c r="GYL47" s="2182"/>
      <c r="GYM47" s="2182"/>
      <c r="GYN47" s="2182"/>
      <c r="GYO47" s="2182"/>
      <c r="GYP47" s="2182"/>
      <c r="GYQ47" s="2182"/>
      <c r="GYR47" s="2182"/>
      <c r="GYS47" s="2182"/>
      <c r="GYT47" s="2182"/>
      <c r="GYU47" s="2182"/>
      <c r="GYV47" s="2182"/>
      <c r="GYW47" s="2182"/>
      <c r="GYX47" s="2182"/>
      <c r="GYY47" s="2182"/>
      <c r="GYZ47" s="2182"/>
      <c r="GZA47" s="2182"/>
      <c r="GZB47" s="2182"/>
      <c r="GZC47" s="2182"/>
      <c r="GZD47" s="2182"/>
      <c r="GZE47" s="2182"/>
      <c r="GZF47" s="2182"/>
      <c r="GZG47" s="2182"/>
      <c r="GZH47" s="2182"/>
      <c r="GZI47" s="2182"/>
      <c r="GZJ47" s="2182"/>
      <c r="GZK47" s="2182"/>
      <c r="GZL47" s="2182"/>
      <c r="GZM47" s="2182"/>
      <c r="GZN47" s="2182"/>
      <c r="GZO47" s="2182"/>
      <c r="GZP47" s="2182"/>
      <c r="GZQ47" s="2182"/>
      <c r="GZR47" s="2182"/>
      <c r="GZS47" s="2182"/>
      <c r="GZT47" s="2182"/>
      <c r="GZU47" s="2182"/>
      <c r="GZV47" s="2182"/>
      <c r="GZW47" s="2182"/>
      <c r="GZX47" s="2182"/>
      <c r="GZY47" s="2182"/>
      <c r="GZZ47" s="2182"/>
      <c r="HAA47" s="2182"/>
      <c r="HAB47" s="2182"/>
      <c r="HAC47" s="2182"/>
      <c r="HAD47" s="2182"/>
      <c r="HAE47" s="2182"/>
      <c r="HAF47" s="2182"/>
      <c r="HAG47" s="2182"/>
      <c r="HAH47" s="2182"/>
      <c r="HAI47" s="2182"/>
      <c r="HAJ47" s="2182"/>
      <c r="HAK47" s="2182"/>
      <c r="HAL47" s="2182"/>
      <c r="HAM47" s="2182"/>
      <c r="HAN47" s="2182"/>
      <c r="HAO47" s="2182"/>
      <c r="HAP47" s="2182"/>
      <c r="HAQ47" s="2182"/>
      <c r="HAR47" s="2182"/>
      <c r="HAS47" s="2182"/>
      <c r="HAT47" s="2182"/>
      <c r="HAU47" s="2182"/>
      <c r="HAV47" s="2182"/>
      <c r="HAW47" s="2182"/>
      <c r="HAX47" s="2182"/>
      <c r="HAY47" s="2182"/>
      <c r="HAZ47" s="2182"/>
      <c r="HBA47" s="2182"/>
      <c r="HBB47" s="2182"/>
      <c r="HBC47" s="2182"/>
      <c r="HBD47" s="2182"/>
      <c r="HBE47" s="2182"/>
      <c r="HBF47" s="2182"/>
      <c r="HBG47" s="2182"/>
      <c r="HBH47" s="2182"/>
      <c r="HBI47" s="2182"/>
      <c r="HBJ47" s="2182"/>
      <c r="HBK47" s="2182"/>
      <c r="HBL47" s="2182"/>
      <c r="HBM47" s="2182"/>
      <c r="HBN47" s="2182"/>
      <c r="HBO47" s="2182"/>
      <c r="HBP47" s="2182"/>
      <c r="HBQ47" s="2182"/>
      <c r="HBR47" s="2182"/>
      <c r="HBS47" s="2182"/>
      <c r="HBT47" s="2182"/>
      <c r="HBU47" s="2182"/>
      <c r="HBV47" s="2182"/>
      <c r="HBW47" s="2182"/>
      <c r="HBX47" s="2182"/>
      <c r="HBY47" s="2182"/>
      <c r="HBZ47" s="2182"/>
      <c r="HCA47" s="2182"/>
      <c r="HCB47" s="2182"/>
      <c r="HCC47" s="2182"/>
      <c r="HCD47" s="2182"/>
      <c r="HCE47" s="2182"/>
      <c r="HCF47" s="2182"/>
      <c r="HCG47" s="2182"/>
      <c r="HCH47" s="2182"/>
      <c r="HCI47" s="2182"/>
      <c r="HCJ47" s="2182"/>
      <c r="HCK47" s="2182"/>
      <c r="HCL47" s="2182"/>
      <c r="HCM47" s="2182"/>
      <c r="HCN47" s="2182"/>
      <c r="HCO47" s="2182"/>
      <c r="HCP47" s="2182"/>
      <c r="HCQ47" s="2182"/>
      <c r="HCR47" s="2182"/>
      <c r="HCS47" s="2182"/>
      <c r="HCT47" s="2182"/>
      <c r="HCU47" s="2182"/>
      <c r="HCV47" s="2182"/>
      <c r="HCW47" s="2182"/>
      <c r="HCX47" s="2182"/>
      <c r="HCY47" s="2182"/>
      <c r="HCZ47" s="2182"/>
      <c r="HDA47" s="2182"/>
      <c r="HDB47" s="2182"/>
      <c r="HDC47" s="2182"/>
      <c r="HDD47" s="2182"/>
      <c r="HDE47" s="2182"/>
      <c r="HDF47" s="2182"/>
      <c r="HDG47" s="2182"/>
      <c r="HDH47" s="2182"/>
      <c r="HDI47" s="2182"/>
      <c r="HDJ47" s="2182"/>
      <c r="HDK47" s="2182"/>
      <c r="HDL47" s="2182"/>
      <c r="HDM47" s="2182"/>
      <c r="HDN47" s="2182"/>
      <c r="HDO47" s="2182"/>
      <c r="HDP47" s="2182"/>
      <c r="HDQ47" s="2182"/>
      <c r="HDR47" s="2182"/>
      <c r="HDS47" s="2182"/>
      <c r="HDT47" s="2182"/>
      <c r="HDU47" s="2182"/>
      <c r="HDV47" s="2182"/>
      <c r="HDW47" s="2182"/>
      <c r="HDX47" s="2182"/>
      <c r="HDY47" s="2182"/>
      <c r="HDZ47" s="2182"/>
      <c r="HEA47" s="2182"/>
      <c r="HEB47" s="2182"/>
      <c r="HEC47" s="2182"/>
      <c r="HED47" s="2182"/>
      <c r="HEE47" s="2182"/>
      <c r="HEF47" s="2182"/>
      <c r="HEG47" s="2182"/>
      <c r="HEH47" s="2182"/>
      <c r="HEI47" s="2182"/>
      <c r="HEJ47" s="2182"/>
      <c r="HEK47" s="2182"/>
      <c r="HEL47" s="2182"/>
      <c r="HEM47" s="2182"/>
      <c r="HEN47" s="2182"/>
      <c r="HEO47" s="2182"/>
      <c r="HEP47" s="2182"/>
      <c r="HEQ47" s="2182"/>
      <c r="HER47" s="2182"/>
      <c r="HES47" s="2182"/>
      <c r="HET47" s="2182"/>
      <c r="HEU47" s="2182"/>
      <c r="HEV47" s="2182"/>
      <c r="HEW47" s="2182"/>
      <c r="HEX47" s="2182"/>
      <c r="HEY47" s="2182"/>
      <c r="HEZ47" s="2182"/>
      <c r="HFA47" s="2182"/>
      <c r="HFB47" s="2182"/>
      <c r="HFC47" s="2182"/>
      <c r="HFD47" s="2182"/>
      <c r="HFE47" s="2182"/>
      <c r="HFF47" s="2182"/>
      <c r="HFG47" s="2182"/>
      <c r="HFH47" s="2182"/>
      <c r="HFI47" s="2182"/>
      <c r="HFJ47" s="2182"/>
      <c r="HFK47" s="2182"/>
      <c r="HFL47" s="2182"/>
      <c r="HFM47" s="2182"/>
      <c r="HFN47" s="2182"/>
      <c r="HFO47" s="2182"/>
      <c r="HFP47" s="2182"/>
      <c r="HFQ47" s="2182"/>
      <c r="HFR47" s="2182"/>
      <c r="HFS47" s="2182"/>
      <c r="HFT47" s="2182"/>
      <c r="HFU47" s="2182"/>
      <c r="HFV47" s="2182"/>
      <c r="HFW47" s="2182"/>
      <c r="HFX47" s="2182"/>
      <c r="HFY47" s="2182"/>
      <c r="HFZ47" s="2182"/>
      <c r="HGA47" s="2182"/>
      <c r="HGB47" s="2182"/>
      <c r="HGC47" s="2182"/>
      <c r="HGD47" s="2182"/>
      <c r="HGE47" s="2182"/>
      <c r="HGF47" s="2182"/>
      <c r="HGG47" s="2182"/>
      <c r="HGH47" s="2182"/>
      <c r="HGI47" s="2182"/>
      <c r="HGJ47" s="2182"/>
      <c r="HGK47" s="2182"/>
      <c r="HGL47" s="2182"/>
      <c r="HGM47" s="2182"/>
      <c r="HGN47" s="2182"/>
      <c r="HGO47" s="2182"/>
      <c r="HGP47" s="2182"/>
      <c r="HGQ47" s="2182"/>
      <c r="HGR47" s="2182"/>
      <c r="HGS47" s="2182"/>
      <c r="HGT47" s="2182"/>
      <c r="HGU47" s="2182"/>
      <c r="HGV47" s="2182"/>
      <c r="HGW47" s="2182"/>
      <c r="HGX47" s="2182"/>
      <c r="HGY47" s="2182"/>
      <c r="HGZ47" s="2182"/>
      <c r="HHA47" s="2182"/>
      <c r="HHB47" s="2182"/>
      <c r="HHC47" s="2182"/>
      <c r="HHD47" s="2182"/>
      <c r="HHE47" s="2182"/>
      <c r="HHF47" s="2182"/>
      <c r="HHG47" s="2182"/>
      <c r="HHH47" s="2182"/>
      <c r="HHI47" s="2182"/>
      <c r="HHJ47" s="2182"/>
      <c r="HHK47" s="2182"/>
      <c r="HHL47" s="2182"/>
      <c r="HHM47" s="2182"/>
      <c r="HHN47" s="2182"/>
      <c r="HHO47" s="2182"/>
      <c r="HHP47" s="2182"/>
      <c r="HHQ47" s="2182"/>
      <c r="HHR47" s="2182"/>
      <c r="HHS47" s="2182"/>
      <c r="HHT47" s="2182"/>
      <c r="HHU47" s="2182"/>
      <c r="HHV47" s="2182"/>
      <c r="HHW47" s="2182"/>
      <c r="HHX47" s="2182"/>
      <c r="HHY47" s="2182"/>
      <c r="HHZ47" s="2182"/>
      <c r="HIA47" s="2182"/>
      <c r="HIB47" s="2182"/>
      <c r="HIC47" s="2182"/>
      <c r="HID47" s="2182"/>
      <c r="HIE47" s="2182"/>
      <c r="HIF47" s="2182"/>
      <c r="HIG47" s="2182"/>
      <c r="HIH47" s="2182"/>
      <c r="HII47" s="2182"/>
      <c r="HIJ47" s="2182"/>
      <c r="HIK47" s="2182"/>
      <c r="HIL47" s="2182"/>
      <c r="HIM47" s="2182"/>
      <c r="HIN47" s="2182"/>
      <c r="HIO47" s="2182"/>
      <c r="HIP47" s="2182"/>
      <c r="HIQ47" s="2182"/>
      <c r="HIR47" s="2182"/>
      <c r="HIS47" s="2182"/>
      <c r="HIT47" s="2182"/>
      <c r="HIU47" s="2182"/>
      <c r="HIV47" s="2182"/>
      <c r="HIW47" s="2182"/>
      <c r="HIX47" s="2182"/>
      <c r="HIY47" s="2182"/>
      <c r="HIZ47" s="2182"/>
      <c r="HJA47" s="2182"/>
      <c r="HJB47" s="2182"/>
      <c r="HJC47" s="2182"/>
      <c r="HJD47" s="2182"/>
      <c r="HJE47" s="2182"/>
      <c r="HJF47" s="2182"/>
      <c r="HJG47" s="2182"/>
      <c r="HJH47" s="2182"/>
      <c r="HJI47" s="2182"/>
      <c r="HJJ47" s="2182"/>
      <c r="HJK47" s="2182"/>
      <c r="HJL47" s="2182"/>
      <c r="HJM47" s="2182"/>
      <c r="HJN47" s="2182"/>
      <c r="HJO47" s="2182"/>
      <c r="HJP47" s="2182"/>
      <c r="HJQ47" s="2182"/>
      <c r="HJR47" s="2182"/>
      <c r="HJS47" s="2182"/>
      <c r="HJT47" s="2182"/>
      <c r="HJU47" s="2182"/>
      <c r="HJV47" s="2182"/>
      <c r="HJW47" s="2182"/>
      <c r="HJX47" s="2182"/>
      <c r="HJY47" s="2182"/>
      <c r="HJZ47" s="2182"/>
      <c r="HKA47" s="2182"/>
      <c r="HKB47" s="2182"/>
      <c r="HKC47" s="2182"/>
      <c r="HKD47" s="2182"/>
      <c r="HKE47" s="2182"/>
      <c r="HKF47" s="2182"/>
      <c r="HKG47" s="2182"/>
      <c r="HKH47" s="2182"/>
      <c r="HKI47" s="2182"/>
      <c r="HKJ47" s="2182"/>
      <c r="HKK47" s="2182"/>
      <c r="HKL47" s="2182"/>
      <c r="HKM47" s="2182"/>
      <c r="HKN47" s="2182"/>
      <c r="HKO47" s="2182"/>
      <c r="HKP47" s="2182"/>
      <c r="HKQ47" s="2182"/>
      <c r="HKR47" s="2182"/>
      <c r="HKS47" s="2182"/>
      <c r="HKT47" s="2182"/>
      <c r="HKU47" s="2182"/>
      <c r="HKV47" s="2182"/>
      <c r="HKW47" s="2182"/>
      <c r="HKX47" s="2182"/>
      <c r="HKY47" s="2182"/>
      <c r="HKZ47" s="2182"/>
      <c r="HLA47" s="2182"/>
      <c r="HLB47" s="2182"/>
      <c r="HLC47" s="2182"/>
      <c r="HLD47" s="2182"/>
      <c r="HLE47" s="2182"/>
      <c r="HLF47" s="2182"/>
      <c r="HLG47" s="2182"/>
      <c r="HLH47" s="2182"/>
      <c r="HLI47" s="2182"/>
      <c r="HLJ47" s="2182"/>
      <c r="HLK47" s="2182"/>
      <c r="HLL47" s="2182"/>
      <c r="HLM47" s="2182"/>
      <c r="HLN47" s="2182"/>
      <c r="HLO47" s="2182"/>
      <c r="HLP47" s="2182"/>
      <c r="HLQ47" s="2182"/>
      <c r="HLR47" s="2182"/>
      <c r="HLS47" s="2182"/>
      <c r="HLT47" s="2182"/>
      <c r="HLU47" s="2182"/>
      <c r="HLV47" s="2182"/>
      <c r="HLW47" s="2182"/>
      <c r="HLX47" s="2182"/>
      <c r="HLY47" s="2182"/>
      <c r="HLZ47" s="2182"/>
      <c r="HMA47" s="2182"/>
      <c r="HMB47" s="2182"/>
      <c r="HMC47" s="2182"/>
      <c r="HMD47" s="2182"/>
      <c r="HME47" s="2182"/>
      <c r="HMF47" s="2182"/>
      <c r="HMG47" s="2182"/>
      <c r="HMH47" s="2182"/>
      <c r="HMI47" s="2182"/>
      <c r="HMJ47" s="2182"/>
      <c r="HMK47" s="2182"/>
      <c r="HML47" s="2182"/>
      <c r="HMM47" s="2182"/>
      <c r="HMN47" s="2182"/>
      <c r="HMO47" s="2182"/>
      <c r="HMP47" s="2182"/>
      <c r="HMQ47" s="2182"/>
      <c r="HMR47" s="2182"/>
      <c r="HMS47" s="2182"/>
      <c r="HMT47" s="2182"/>
      <c r="HMU47" s="2182"/>
      <c r="HMV47" s="2182"/>
      <c r="HMW47" s="2182"/>
      <c r="HMX47" s="2182"/>
      <c r="HMY47" s="2182"/>
      <c r="HMZ47" s="2182"/>
      <c r="HNA47" s="2182"/>
      <c r="HNB47" s="2182"/>
      <c r="HNC47" s="2182"/>
      <c r="HND47" s="2182"/>
      <c r="HNE47" s="2182"/>
      <c r="HNF47" s="2182"/>
      <c r="HNG47" s="2182"/>
      <c r="HNH47" s="2182"/>
      <c r="HNI47" s="2182"/>
      <c r="HNJ47" s="2182"/>
      <c r="HNK47" s="2182"/>
      <c r="HNL47" s="2182"/>
      <c r="HNM47" s="2182"/>
      <c r="HNN47" s="2182"/>
      <c r="HNO47" s="2182"/>
      <c r="HNP47" s="2182"/>
      <c r="HNQ47" s="2182"/>
      <c r="HNR47" s="2182"/>
      <c r="HNS47" s="2182"/>
      <c r="HNT47" s="2182"/>
      <c r="HNU47" s="2182"/>
      <c r="HNV47" s="2182"/>
      <c r="HNW47" s="2182"/>
      <c r="HNX47" s="2182"/>
      <c r="HNY47" s="2182"/>
      <c r="HNZ47" s="2182"/>
      <c r="HOA47" s="2182"/>
      <c r="HOB47" s="2182"/>
      <c r="HOC47" s="2182"/>
      <c r="HOD47" s="2182"/>
      <c r="HOE47" s="2182"/>
      <c r="HOF47" s="2182"/>
      <c r="HOG47" s="2182"/>
      <c r="HOH47" s="2182"/>
      <c r="HOI47" s="2182"/>
      <c r="HOJ47" s="2182"/>
      <c r="HOK47" s="2182"/>
      <c r="HOL47" s="2182"/>
      <c r="HOM47" s="2182"/>
      <c r="HON47" s="2182"/>
      <c r="HOO47" s="2182"/>
      <c r="HOP47" s="2182"/>
      <c r="HOQ47" s="2182"/>
      <c r="HOR47" s="2182"/>
      <c r="HOS47" s="2182"/>
      <c r="HOT47" s="2182"/>
      <c r="HOU47" s="2182"/>
      <c r="HOV47" s="2182"/>
      <c r="HOW47" s="2182"/>
      <c r="HOX47" s="2182"/>
      <c r="HOY47" s="2182"/>
      <c r="HOZ47" s="2182"/>
      <c r="HPA47" s="2182"/>
      <c r="HPB47" s="2182"/>
      <c r="HPC47" s="2182"/>
      <c r="HPD47" s="2182"/>
      <c r="HPE47" s="2182"/>
      <c r="HPF47" s="2182"/>
      <c r="HPG47" s="2182"/>
      <c r="HPH47" s="2182"/>
      <c r="HPI47" s="2182"/>
      <c r="HPJ47" s="2182"/>
      <c r="HPK47" s="2182"/>
      <c r="HPL47" s="2182"/>
      <c r="HPM47" s="2182"/>
      <c r="HPN47" s="2182"/>
      <c r="HPO47" s="2182"/>
      <c r="HPP47" s="2182"/>
      <c r="HPQ47" s="2182"/>
      <c r="HPR47" s="2182"/>
      <c r="HPS47" s="2182"/>
      <c r="HPT47" s="2182"/>
      <c r="HPU47" s="2182"/>
      <c r="HPV47" s="2182"/>
      <c r="HPW47" s="2182"/>
      <c r="HPX47" s="2182"/>
      <c r="HPY47" s="2182"/>
      <c r="HPZ47" s="2182"/>
      <c r="HQA47" s="2182"/>
      <c r="HQB47" s="2182"/>
      <c r="HQC47" s="2182"/>
      <c r="HQD47" s="2182"/>
      <c r="HQE47" s="2182"/>
      <c r="HQF47" s="2182"/>
      <c r="HQG47" s="2182"/>
      <c r="HQH47" s="2182"/>
      <c r="HQI47" s="2182"/>
      <c r="HQJ47" s="2182"/>
      <c r="HQK47" s="2182"/>
      <c r="HQL47" s="2182"/>
      <c r="HQM47" s="2182"/>
      <c r="HQN47" s="2182"/>
      <c r="HQO47" s="2182"/>
      <c r="HQP47" s="2182"/>
      <c r="HQQ47" s="2182"/>
      <c r="HQR47" s="2182"/>
      <c r="HQS47" s="2182"/>
      <c r="HQT47" s="2182"/>
      <c r="HQU47" s="2182"/>
      <c r="HQV47" s="2182"/>
      <c r="HQW47" s="2182"/>
      <c r="HQX47" s="2182"/>
      <c r="HQY47" s="2182"/>
      <c r="HQZ47" s="2182"/>
      <c r="HRA47" s="2182"/>
      <c r="HRB47" s="2182"/>
      <c r="HRC47" s="2182"/>
      <c r="HRD47" s="2182"/>
      <c r="HRE47" s="2182"/>
      <c r="HRF47" s="2182"/>
      <c r="HRG47" s="2182"/>
      <c r="HRH47" s="2182"/>
      <c r="HRI47" s="2182"/>
      <c r="HRJ47" s="2182"/>
      <c r="HRK47" s="2182"/>
      <c r="HRL47" s="2182"/>
      <c r="HRM47" s="2182"/>
      <c r="HRN47" s="2182"/>
      <c r="HRO47" s="2182"/>
      <c r="HRP47" s="2182"/>
      <c r="HRQ47" s="2182"/>
      <c r="HRR47" s="2182"/>
      <c r="HRS47" s="2182"/>
      <c r="HRT47" s="2182"/>
      <c r="HRU47" s="2182"/>
      <c r="HRV47" s="2182"/>
      <c r="HRW47" s="2182"/>
      <c r="HRX47" s="2182"/>
      <c r="HRY47" s="2182"/>
      <c r="HRZ47" s="2182"/>
      <c r="HSA47" s="2182"/>
      <c r="HSB47" s="2182"/>
      <c r="HSC47" s="2182"/>
      <c r="HSD47" s="2182"/>
      <c r="HSE47" s="2182"/>
      <c r="HSF47" s="2182"/>
      <c r="HSG47" s="2182"/>
      <c r="HSH47" s="2182"/>
      <c r="HSI47" s="2182"/>
      <c r="HSJ47" s="2182"/>
      <c r="HSK47" s="2182"/>
      <c r="HSL47" s="2182"/>
      <c r="HSM47" s="2182"/>
      <c r="HSN47" s="2182"/>
      <c r="HSO47" s="2182"/>
      <c r="HSP47" s="2182"/>
      <c r="HSQ47" s="2182"/>
      <c r="HSR47" s="2182"/>
      <c r="HSS47" s="2182"/>
      <c r="HST47" s="2182"/>
      <c r="HSU47" s="2182"/>
      <c r="HSV47" s="2182"/>
      <c r="HSW47" s="2182"/>
      <c r="HSX47" s="2182"/>
      <c r="HSY47" s="2182"/>
      <c r="HSZ47" s="2182"/>
      <c r="HTA47" s="2182"/>
      <c r="HTB47" s="2182"/>
      <c r="HTC47" s="2182"/>
      <c r="HTD47" s="2182"/>
      <c r="HTE47" s="2182"/>
      <c r="HTF47" s="2182"/>
      <c r="HTG47" s="2182"/>
      <c r="HTH47" s="2182"/>
      <c r="HTI47" s="2182"/>
      <c r="HTJ47" s="2182"/>
      <c r="HTK47" s="2182"/>
      <c r="HTL47" s="2182"/>
      <c r="HTM47" s="2182"/>
      <c r="HTN47" s="2182"/>
      <c r="HTO47" s="2182"/>
      <c r="HTP47" s="2182"/>
      <c r="HTQ47" s="2182"/>
      <c r="HTR47" s="2182"/>
      <c r="HTS47" s="2182"/>
      <c r="HTT47" s="2182"/>
      <c r="HTU47" s="2182"/>
      <c r="HTV47" s="2182"/>
      <c r="HTW47" s="2182"/>
      <c r="HTX47" s="2182"/>
      <c r="HTY47" s="2182"/>
      <c r="HTZ47" s="2182"/>
      <c r="HUA47" s="2182"/>
      <c r="HUB47" s="2182"/>
      <c r="HUC47" s="2182"/>
      <c r="HUD47" s="2182"/>
      <c r="HUE47" s="2182"/>
      <c r="HUF47" s="2182"/>
      <c r="HUG47" s="2182"/>
      <c r="HUH47" s="2182"/>
      <c r="HUI47" s="2182"/>
      <c r="HUJ47" s="2182"/>
      <c r="HUK47" s="2182"/>
      <c r="HUL47" s="2182"/>
      <c r="HUM47" s="2182"/>
      <c r="HUN47" s="2182"/>
      <c r="HUO47" s="2182"/>
      <c r="HUP47" s="2182"/>
      <c r="HUQ47" s="2182"/>
      <c r="HUR47" s="2182"/>
      <c r="HUS47" s="2182"/>
      <c r="HUT47" s="2182"/>
      <c r="HUU47" s="2182"/>
      <c r="HUV47" s="2182"/>
      <c r="HUW47" s="2182"/>
      <c r="HUX47" s="2182"/>
      <c r="HUY47" s="2182"/>
      <c r="HUZ47" s="2182"/>
      <c r="HVA47" s="2182"/>
      <c r="HVB47" s="2182"/>
      <c r="HVC47" s="2182"/>
      <c r="HVD47" s="2182"/>
      <c r="HVE47" s="2182"/>
      <c r="HVF47" s="2182"/>
      <c r="HVG47" s="2182"/>
      <c r="HVH47" s="2182"/>
      <c r="HVI47" s="2182"/>
      <c r="HVJ47" s="2182"/>
      <c r="HVK47" s="2182"/>
      <c r="HVL47" s="2182"/>
      <c r="HVM47" s="2182"/>
      <c r="HVN47" s="2182"/>
      <c r="HVO47" s="2182"/>
      <c r="HVP47" s="2182"/>
      <c r="HVQ47" s="2182"/>
      <c r="HVR47" s="2182"/>
      <c r="HVS47" s="2182"/>
      <c r="HVT47" s="2182"/>
      <c r="HVU47" s="2182"/>
      <c r="HVV47" s="2182"/>
      <c r="HVW47" s="2182"/>
      <c r="HVX47" s="2182"/>
      <c r="HVY47" s="2182"/>
      <c r="HVZ47" s="2182"/>
      <c r="HWA47" s="2182"/>
      <c r="HWB47" s="2182"/>
      <c r="HWC47" s="2182"/>
      <c r="HWD47" s="2182"/>
      <c r="HWE47" s="2182"/>
      <c r="HWF47" s="2182"/>
      <c r="HWG47" s="2182"/>
      <c r="HWH47" s="2182"/>
      <c r="HWI47" s="2182"/>
      <c r="HWJ47" s="2182"/>
      <c r="HWK47" s="2182"/>
      <c r="HWL47" s="2182"/>
      <c r="HWM47" s="2182"/>
      <c r="HWN47" s="2182"/>
      <c r="HWO47" s="2182"/>
      <c r="HWP47" s="2182"/>
      <c r="HWQ47" s="2182"/>
      <c r="HWR47" s="2182"/>
      <c r="HWS47" s="2182"/>
      <c r="HWT47" s="2182"/>
      <c r="HWU47" s="2182"/>
      <c r="HWV47" s="2182"/>
      <c r="HWW47" s="2182"/>
      <c r="HWX47" s="2182"/>
      <c r="HWY47" s="2182"/>
      <c r="HWZ47" s="2182"/>
      <c r="HXA47" s="2182"/>
      <c r="HXB47" s="2182"/>
      <c r="HXC47" s="2182"/>
      <c r="HXD47" s="2182"/>
      <c r="HXE47" s="2182"/>
      <c r="HXF47" s="2182"/>
      <c r="HXG47" s="2182"/>
      <c r="HXH47" s="2182"/>
      <c r="HXI47" s="2182"/>
      <c r="HXJ47" s="2182"/>
      <c r="HXK47" s="2182"/>
      <c r="HXL47" s="2182"/>
      <c r="HXM47" s="2182"/>
      <c r="HXN47" s="2182"/>
      <c r="HXO47" s="2182"/>
      <c r="HXP47" s="2182"/>
      <c r="HXQ47" s="2182"/>
      <c r="HXR47" s="2182"/>
      <c r="HXS47" s="2182"/>
      <c r="HXT47" s="2182"/>
      <c r="HXU47" s="2182"/>
      <c r="HXV47" s="2182"/>
      <c r="HXW47" s="2182"/>
      <c r="HXX47" s="2182"/>
      <c r="HXY47" s="2182"/>
      <c r="HXZ47" s="2182"/>
      <c r="HYA47" s="2182"/>
      <c r="HYB47" s="2182"/>
      <c r="HYC47" s="2182"/>
      <c r="HYD47" s="2182"/>
      <c r="HYE47" s="2182"/>
      <c r="HYF47" s="2182"/>
      <c r="HYG47" s="2182"/>
      <c r="HYH47" s="2182"/>
      <c r="HYI47" s="2182"/>
      <c r="HYJ47" s="2182"/>
      <c r="HYK47" s="2182"/>
      <c r="HYL47" s="2182"/>
      <c r="HYM47" s="2182"/>
      <c r="HYN47" s="2182"/>
      <c r="HYO47" s="2182"/>
      <c r="HYP47" s="2182"/>
      <c r="HYQ47" s="2182"/>
      <c r="HYR47" s="2182"/>
      <c r="HYS47" s="2182"/>
      <c r="HYT47" s="2182"/>
      <c r="HYU47" s="2182"/>
      <c r="HYV47" s="2182"/>
      <c r="HYW47" s="2182"/>
      <c r="HYX47" s="2182"/>
      <c r="HYY47" s="2182"/>
      <c r="HYZ47" s="2182"/>
      <c r="HZA47" s="2182"/>
      <c r="HZB47" s="2182"/>
      <c r="HZC47" s="2182"/>
      <c r="HZD47" s="2182"/>
      <c r="HZE47" s="2182"/>
      <c r="HZF47" s="2182"/>
      <c r="HZG47" s="2182"/>
      <c r="HZH47" s="2182"/>
      <c r="HZI47" s="2182"/>
      <c r="HZJ47" s="2182"/>
      <c r="HZK47" s="2182"/>
      <c r="HZL47" s="2182"/>
      <c r="HZM47" s="2182"/>
      <c r="HZN47" s="2182"/>
      <c r="HZO47" s="2182"/>
      <c r="HZP47" s="2182"/>
      <c r="HZQ47" s="2182"/>
      <c r="HZR47" s="2182"/>
      <c r="HZS47" s="2182"/>
      <c r="HZT47" s="2182"/>
      <c r="HZU47" s="2182"/>
      <c r="HZV47" s="2182"/>
      <c r="HZW47" s="2182"/>
      <c r="HZX47" s="2182"/>
      <c r="HZY47" s="2182"/>
      <c r="HZZ47" s="2182"/>
      <c r="IAA47" s="2182"/>
      <c r="IAB47" s="2182"/>
      <c r="IAC47" s="2182"/>
      <c r="IAD47" s="2182"/>
      <c r="IAE47" s="2182"/>
      <c r="IAF47" s="2182"/>
      <c r="IAG47" s="2182"/>
      <c r="IAH47" s="2182"/>
      <c r="IAI47" s="2182"/>
      <c r="IAJ47" s="2182"/>
      <c r="IAK47" s="2182"/>
      <c r="IAL47" s="2182"/>
      <c r="IAM47" s="2182"/>
      <c r="IAN47" s="2182"/>
      <c r="IAO47" s="2182"/>
      <c r="IAP47" s="2182"/>
      <c r="IAQ47" s="2182"/>
      <c r="IAR47" s="2182"/>
      <c r="IAS47" s="2182"/>
      <c r="IAT47" s="2182"/>
      <c r="IAU47" s="2182"/>
      <c r="IAV47" s="2182"/>
      <c r="IAW47" s="2182"/>
      <c r="IAX47" s="2182"/>
      <c r="IAY47" s="2182"/>
      <c r="IAZ47" s="2182"/>
      <c r="IBA47" s="2182"/>
      <c r="IBB47" s="2182"/>
      <c r="IBC47" s="2182"/>
      <c r="IBD47" s="2182"/>
      <c r="IBE47" s="2182"/>
      <c r="IBF47" s="2182"/>
      <c r="IBG47" s="2182"/>
      <c r="IBH47" s="2182"/>
      <c r="IBI47" s="2182"/>
      <c r="IBJ47" s="2182"/>
      <c r="IBK47" s="2182"/>
      <c r="IBL47" s="2182"/>
      <c r="IBM47" s="2182"/>
      <c r="IBN47" s="2182"/>
      <c r="IBO47" s="2182"/>
      <c r="IBP47" s="2182"/>
      <c r="IBQ47" s="2182"/>
      <c r="IBR47" s="2182"/>
      <c r="IBS47" s="2182"/>
      <c r="IBT47" s="2182"/>
      <c r="IBU47" s="2182"/>
      <c r="IBV47" s="2182"/>
      <c r="IBW47" s="2182"/>
      <c r="IBX47" s="2182"/>
      <c r="IBY47" s="2182"/>
      <c r="IBZ47" s="2182"/>
      <c r="ICA47" s="2182"/>
      <c r="ICB47" s="2182"/>
      <c r="ICC47" s="2182"/>
      <c r="ICD47" s="2182"/>
      <c r="ICE47" s="2182"/>
      <c r="ICF47" s="2182"/>
      <c r="ICG47" s="2182"/>
      <c r="ICH47" s="2182"/>
      <c r="ICI47" s="2182"/>
      <c r="ICJ47" s="2182"/>
      <c r="ICK47" s="2182"/>
      <c r="ICL47" s="2182"/>
      <c r="ICM47" s="2182"/>
      <c r="ICN47" s="2182"/>
      <c r="ICO47" s="2182"/>
      <c r="ICP47" s="2182"/>
      <c r="ICQ47" s="2182"/>
      <c r="ICR47" s="2182"/>
      <c r="ICS47" s="2182"/>
      <c r="ICT47" s="2182"/>
      <c r="ICU47" s="2182"/>
      <c r="ICV47" s="2182"/>
      <c r="ICW47" s="2182"/>
      <c r="ICX47" s="2182"/>
      <c r="ICY47" s="2182"/>
      <c r="ICZ47" s="2182"/>
      <c r="IDA47" s="2182"/>
      <c r="IDB47" s="2182"/>
      <c r="IDC47" s="2182"/>
      <c r="IDD47" s="2182"/>
      <c r="IDE47" s="2182"/>
      <c r="IDF47" s="2182"/>
      <c r="IDG47" s="2182"/>
      <c r="IDH47" s="2182"/>
      <c r="IDI47" s="2182"/>
      <c r="IDJ47" s="2182"/>
      <c r="IDK47" s="2182"/>
      <c r="IDL47" s="2182"/>
      <c r="IDM47" s="2182"/>
      <c r="IDN47" s="2182"/>
      <c r="IDO47" s="2182"/>
      <c r="IDP47" s="2182"/>
      <c r="IDQ47" s="2182"/>
      <c r="IDR47" s="2182"/>
      <c r="IDS47" s="2182"/>
      <c r="IDT47" s="2182"/>
      <c r="IDU47" s="2182"/>
      <c r="IDV47" s="2182"/>
      <c r="IDW47" s="2182"/>
      <c r="IDX47" s="2182"/>
      <c r="IDY47" s="2182"/>
      <c r="IDZ47" s="2182"/>
      <c r="IEA47" s="2182"/>
      <c r="IEB47" s="2182"/>
      <c r="IEC47" s="2182"/>
      <c r="IED47" s="2182"/>
      <c r="IEE47" s="2182"/>
      <c r="IEF47" s="2182"/>
      <c r="IEG47" s="2182"/>
      <c r="IEH47" s="2182"/>
      <c r="IEI47" s="2182"/>
      <c r="IEJ47" s="2182"/>
      <c r="IEK47" s="2182"/>
      <c r="IEL47" s="2182"/>
      <c r="IEM47" s="2182"/>
      <c r="IEN47" s="2182"/>
      <c r="IEO47" s="2182"/>
      <c r="IEP47" s="2182"/>
      <c r="IEQ47" s="2182"/>
      <c r="IER47" s="2182"/>
      <c r="IES47" s="2182"/>
      <c r="IET47" s="2182"/>
      <c r="IEU47" s="2182"/>
      <c r="IEV47" s="2182"/>
      <c r="IEW47" s="2182"/>
      <c r="IEX47" s="2182"/>
      <c r="IEY47" s="2182"/>
      <c r="IEZ47" s="2182"/>
      <c r="IFA47" s="2182"/>
      <c r="IFB47" s="2182"/>
      <c r="IFC47" s="2182"/>
      <c r="IFD47" s="2182"/>
      <c r="IFE47" s="2182"/>
      <c r="IFF47" s="2182"/>
      <c r="IFG47" s="2182"/>
      <c r="IFH47" s="2182"/>
      <c r="IFI47" s="2182"/>
      <c r="IFJ47" s="2182"/>
      <c r="IFK47" s="2182"/>
      <c r="IFL47" s="2182"/>
      <c r="IFM47" s="2182"/>
      <c r="IFN47" s="2182"/>
      <c r="IFO47" s="2182"/>
      <c r="IFP47" s="2182"/>
      <c r="IFQ47" s="2182"/>
      <c r="IFR47" s="2182"/>
      <c r="IFS47" s="2182"/>
      <c r="IFT47" s="2182"/>
      <c r="IFU47" s="2182"/>
      <c r="IFV47" s="2182"/>
      <c r="IFW47" s="2182"/>
      <c r="IFX47" s="2182"/>
      <c r="IFY47" s="2182"/>
      <c r="IFZ47" s="2182"/>
      <c r="IGA47" s="2182"/>
      <c r="IGB47" s="2182"/>
      <c r="IGC47" s="2182"/>
      <c r="IGD47" s="2182"/>
      <c r="IGE47" s="2182"/>
      <c r="IGF47" s="2182"/>
      <c r="IGG47" s="2182"/>
      <c r="IGH47" s="2182"/>
      <c r="IGI47" s="2182"/>
      <c r="IGJ47" s="2182"/>
      <c r="IGK47" s="2182"/>
      <c r="IGL47" s="2182"/>
      <c r="IGM47" s="2182"/>
      <c r="IGN47" s="2182"/>
      <c r="IGO47" s="2182"/>
      <c r="IGP47" s="2182"/>
      <c r="IGQ47" s="2182"/>
      <c r="IGR47" s="2182"/>
      <c r="IGS47" s="2182"/>
      <c r="IGT47" s="2182"/>
      <c r="IGU47" s="2182"/>
      <c r="IGV47" s="2182"/>
      <c r="IGW47" s="2182"/>
      <c r="IGX47" s="2182"/>
      <c r="IGY47" s="2182"/>
      <c r="IGZ47" s="2182"/>
      <c r="IHA47" s="2182"/>
      <c r="IHB47" s="2182"/>
      <c r="IHC47" s="2182"/>
      <c r="IHD47" s="2182"/>
      <c r="IHE47" s="2182"/>
      <c r="IHF47" s="2182"/>
      <c r="IHG47" s="2182"/>
      <c r="IHH47" s="2182"/>
      <c r="IHI47" s="2182"/>
      <c r="IHJ47" s="2182"/>
      <c r="IHK47" s="2182"/>
      <c r="IHL47" s="2182"/>
      <c r="IHM47" s="2182"/>
      <c r="IHN47" s="2182"/>
      <c r="IHO47" s="2182"/>
      <c r="IHP47" s="2182"/>
      <c r="IHQ47" s="2182"/>
      <c r="IHR47" s="2182"/>
      <c r="IHS47" s="2182"/>
      <c r="IHT47" s="2182"/>
      <c r="IHU47" s="2182"/>
      <c r="IHV47" s="2182"/>
      <c r="IHW47" s="2182"/>
      <c r="IHX47" s="2182"/>
      <c r="IHY47" s="2182"/>
      <c r="IHZ47" s="2182"/>
      <c r="IIA47" s="2182"/>
      <c r="IIB47" s="2182"/>
      <c r="IIC47" s="2182"/>
      <c r="IID47" s="2182"/>
      <c r="IIE47" s="2182"/>
      <c r="IIF47" s="2182"/>
      <c r="IIG47" s="2182"/>
      <c r="IIH47" s="2182"/>
      <c r="III47" s="2182"/>
      <c r="IIJ47" s="2182"/>
      <c r="IIK47" s="2182"/>
      <c r="IIL47" s="2182"/>
      <c r="IIM47" s="2182"/>
      <c r="IIN47" s="2182"/>
      <c r="IIO47" s="2182"/>
      <c r="IIP47" s="2182"/>
      <c r="IIQ47" s="2182"/>
      <c r="IIR47" s="2182"/>
      <c r="IIS47" s="2182"/>
      <c r="IIT47" s="2182"/>
      <c r="IIU47" s="2182"/>
      <c r="IIV47" s="2182"/>
      <c r="IIW47" s="2182"/>
      <c r="IIX47" s="2182"/>
      <c r="IIY47" s="2182"/>
      <c r="IIZ47" s="2182"/>
      <c r="IJA47" s="2182"/>
      <c r="IJB47" s="2182"/>
      <c r="IJC47" s="2182"/>
      <c r="IJD47" s="2182"/>
      <c r="IJE47" s="2182"/>
      <c r="IJF47" s="2182"/>
      <c r="IJG47" s="2182"/>
      <c r="IJH47" s="2182"/>
      <c r="IJI47" s="2182"/>
      <c r="IJJ47" s="2182"/>
      <c r="IJK47" s="2182"/>
      <c r="IJL47" s="2182"/>
      <c r="IJM47" s="2182"/>
      <c r="IJN47" s="2182"/>
      <c r="IJO47" s="2182"/>
      <c r="IJP47" s="2182"/>
      <c r="IJQ47" s="2182"/>
      <c r="IJR47" s="2182"/>
      <c r="IJS47" s="2182"/>
      <c r="IJT47" s="2182"/>
      <c r="IJU47" s="2182"/>
      <c r="IJV47" s="2182"/>
      <c r="IJW47" s="2182"/>
      <c r="IJX47" s="2182"/>
      <c r="IJY47" s="2182"/>
      <c r="IJZ47" s="2182"/>
      <c r="IKA47" s="2182"/>
      <c r="IKB47" s="2182"/>
      <c r="IKC47" s="2182"/>
      <c r="IKD47" s="2182"/>
      <c r="IKE47" s="2182"/>
      <c r="IKF47" s="2182"/>
      <c r="IKG47" s="2182"/>
      <c r="IKH47" s="2182"/>
      <c r="IKI47" s="2182"/>
      <c r="IKJ47" s="2182"/>
      <c r="IKK47" s="2182"/>
      <c r="IKL47" s="2182"/>
      <c r="IKM47" s="2182"/>
      <c r="IKN47" s="2182"/>
      <c r="IKO47" s="2182"/>
      <c r="IKP47" s="2182"/>
      <c r="IKQ47" s="2182"/>
      <c r="IKR47" s="2182"/>
      <c r="IKS47" s="2182"/>
      <c r="IKT47" s="2182"/>
      <c r="IKU47" s="2182"/>
      <c r="IKV47" s="2182"/>
      <c r="IKW47" s="2182"/>
      <c r="IKX47" s="2182"/>
      <c r="IKY47" s="2182"/>
      <c r="IKZ47" s="2182"/>
      <c r="ILA47" s="2182"/>
      <c r="ILB47" s="2182"/>
      <c r="ILC47" s="2182"/>
      <c r="ILD47" s="2182"/>
      <c r="ILE47" s="2182"/>
      <c r="ILF47" s="2182"/>
      <c r="ILG47" s="2182"/>
      <c r="ILH47" s="2182"/>
      <c r="ILI47" s="2182"/>
      <c r="ILJ47" s="2182"/>
      <c r="ILK47" s="2182"/>
      <c r="ILL47" s="2182"/>
      <c r="ILM47" s="2182"/>
      <c r="ILN47" s="2182"/>
      <c r="ILO47" s="2182"/>
      <c r="ILP47" s="2182"/>
      <c r="ILQ47" s="2182"/>
      <c r="ILR47" s="2182"/>
      <c r="ILS47" s="2182"/>
      <c r="ILT47" s="2182"/>
      <c r="ILU47" s="2182"/>
      <c r="ILV47" s="2182"/>
      <c r="ILW47" s="2182"/>
      <c r="ILX47" s="2182"/>
      <c r="ILY47" s="2182"/>
      <c r="ILZ47" s="2182"/>
      <c r="IMA47" s="2182"/>
      <c r="IMB47" s="2182"/>
      <c r="IMC47" s="2182"/>
      <c r="IMD47" s="2182"/>
      <c r="IME47" s="2182"/>
      <c r="IMF47" s="2182"/>
      <c r="IMG47" s="2182"/>
      <c r="IMH47" s="2182"/>
      <c r="IMI47" s="2182"/>
      <c r="IMJ47" s="2182"/>
      <c r="IMK47" s="2182"/>
      <c r="IML47" s="2182"/>
      <c r="IMM47" s="2182"/>
      <c r="IMN47" s="2182"/>
      <c r="IMO47" s="2182"/>
      <c r="IMP47" s="2182"/>
      <c r="IMQ47" s="2182"/>
      <c r="IMR47" s="2182"/>
      <c r="IMS47" s="2182"/>
      <c r="IMT47" s="2182"/>
      <c r="IMU47" s="2182"/>
      <c r="IMV47" s="2182"/>
      <c r="IMW47" s="2182"/>
      <c r="IMX47" s="2182"/>
      <c r="IMY47" s="2182"/>
      <c r="IMZ47" s="2182"/>
      <c r="INA47" s="2182"/>
      <c r="INB47" s="2182"/>
      <c r="INC47" s="2182"/>
      <c r="IND47" s="2182"/>
      <c r="INE47" s="2182"/>
      <c r="INF47" s="2182"/>
      <c r="ING47" s="2182"/>
      <c r="INH47" s="2182"/>
      <c r="INI47" s="2182"/>
      <c r="INJ47" s="2182"/>
      <c r="INK47" s="2182"/>
      <c r="INL47" s="2182"/>
      <c r="INM47" s="2182"/>
      <c r="INN47" s="2182"/>
      <c r="INO47" s="2182"/>
      <c r="INP47" s="2182"/>
      <c r="INQ47" s="2182"/>
      <c r="INR47" s="2182"/>
      <c r="INS47" s="2182"/>
      <c r="INT47" s="2182"/>
      <c r="INU47" s="2182"/>
      <c r="INV47" s="2182"/>
      <c r="INW47" s="2182"/>
      <c r="INX47" s="2182"/>
      <c r="INY47" s="2182"/>
      <c r="INZ47" s="2182"/>
      <c r="IOA47" s="2182"/>
      <c r="IOB47" s="2182"/>
      <c r="IOC47" s="2182"/>
      <c r="IOD47" s="2182"/>
      <c r="IOE47" s="2182"/>
      <c r="IOF47" s="2182"/>
      <c r="IOG47" s="2182"/>
      <c r="IOH47" s="2182"/>
      <c r="IOI47" s="2182"/>
      <c r="IOJ47" s="2182"/>
      <c r="IOK47" s="2182"/>
      <c r="IOL47" s="2182"/>
      <c r="IOM47" s="2182"/>
      <c r="ION47" s="2182"/>
      <c r="IOO47" s="2182"/>
      <c r="IOP47" s="2182"/>
      <c r="IOQ47" s="2182"/>
      <c r="IOR47" s="2182"/>
      <c r="IOS47" s="2182"/>
      <c r="IOT47" s="2182"/>
      <c r="IOU47" s="2182"/>
      <c r="IOV47" s="2182"/>
      <c r="IOW47" s="2182"/>
      <c r="IOX47" s="2182"/>
      <c r="IOY47" s="2182"/>
      <c r="IOZ47" s="2182"/>
      <c r="IPA47" s="2182"/>
      <c r="IPB47" s="2182"/>
      <c r="IPC47" s="2182"/>
      <c r="IPD47" s="2182"/>
      <c r="IPE47" s="2182"/>
      <c r="IPF47" s="2182"/>
      <c r="IPG47" s="2182"/>
      <c r="IPH47" s="2182"/>
      <c r="IPI47" s="2182"/>
      <c r="IPJ47" s="2182"/>
      <c r="IPK47" s="2182"/>
      <c r="IPL47" s="2182"/>
      <c r="IPM47" s="2182"/>
      <c r="IPN47" s="2182"/>
      <c r="IPO47" s="2182"/>
      <c r="IPP47" s="2182"/>
      <c r="IPQ47" s="2182"/>
      <c r="IPR47" s="2182"/>
      <c r="IPS47" s="2182"/>
      <c r="IPT47" s="2182"/>
      <c r="IPU47" s="2182"/>
      <c r="IPV47" s="2182"/>
      <c r="IPW47" s="2182"/>
      <c r="IPX47" s="2182"/>
      <c r="IPY47" s="2182"/>
      <c r="IPZ47" s="2182"/>
      <c r="IQA47" s="2182"/>
      <c r="IQB47" s="2182"/>
      <c r="IQC47" s="2182"/>
      <c r="IQD47" s="2182"/>
      <c r="IQE47" s="2182"/>
      <c r="IQF47" s="2182"/>
      <c r="IQG47" s="2182"/>
      <c r="IQH47" s="2182"/>
      <c r="IQI47" s="2182"/>
      <c r="IQJ47" s="2182"/>
      <c r="IQK47" s="2182"/>
      <c r="IQL47" s="2182"/>
      <c r="IQM47" s="2182"/>
      <c r="IQN47" s="2182"/>
      <c r="IQO47" s="2182"/>
      <c r="IQP47" s="2182"/>
      <c r="IQQ47" s="2182"/>
      <c r="IQR47" s="2182"/>
      <c r="IQS47" s="2182"/>
      <c r="IQT47" s="2182"/>
      <c r="IQU47" s="2182"/>
      <c r="IQV47" s="2182"/>
      <c r="IQW47" s="2182"/>
      <c r="IQX47" s="2182"/>
      <c r="IQY47" s="2182"/>
      <c r="IQZ47" s="2182"/>
      <c r="IRA47" s="2182"/>
      <c r="IRB47" s="2182"/>
      <c r="IRC47" s="2182"/>
      <c r="IRD47" s="2182"/>
      <c r="IRE47" s="2182"/>
      <c r="IRF47" s="2182"/>
      <c r="IRG47" s="2182"/>
      <c r="IRH47" s="2182"/>
      <c r="IRI47" s="2182"/>
      <c r="IRJ47" s="2182"/>
      <c r="IRK47" s="2182"/>
      <c r="IRL47" s="2182"/>
      <c r="IRM47" s="2182"/>
      <c r="IRN47" s="2182"/>
      <c r="IRO47" s="2182"/>
      <c r="IRP47" s="2182"/>
      <c r="IRQ47" s="2182"/>
      <c r="IRR47" s="2182"/>
      <c r="IRS47" s="2182"/>
      <c r="IRT47" s="2182"/>
      <c r="IRU47" s="2182"/>
      <c r="IRV47" s="2182"/>
      <c r="IRW47" s="2182"/>
      <c r="IRX47" s="2182"/>
      <c r="IRY47" s="2182"/>
      <c r="IRZ47" s="2182"/>
      <c r="ISA47" s="2182"/>
      <c r="ISB47" s="2182"/>
      <c r="ISC47" s="2182"/>
      <c r="ISD47" s="2182"/>
      <c r="ISE47" s="2182"/>
      <c r="ISF47" s="2182"/>
      <c r="ISG47" s="2182"/>
      <c r="ISH47" s="2182"/>
      <c r="ISI47" s="2182"/>
      <c r="ISJ47" s="2182"/>
      <c r="ISK47" s="2182"/>
      <c r="ISL47" s="2182"/>
      <c r="ISM47" s="2182"/>
      <c r="ISN47" s="2182"/>
      <c r="ISO47" s="2182"/>
      <c r="ISP47" s="2182"/>
      <c r="ISQ47" s="2182"/>
      <c r="ISR47" s="2182"/>
      <c r="ISS47" s="2182"/>
      <c r="IST47" s="2182"/>
      <c r="ISU47" s="2182"/>
      <c r="ISV47" s="2182"/>
      <c r="ISW47" s="2182"/>
      <c r="ISX47" s="2182"/>
      <c r="ISY47" s="2182"/>
      <c r="ISZ47" s="2182"/>
      <c r="ITA47" s="2182"/>
      <c r="ITB47" s="2182"/>
      <c r="ITC47" s="2182"/>
      <c r="ITD47" s="2182"/>
      <c r="ITE47" s="2182"/>
      <c r="ITF47" s="2182"/>
      <c r="ITG47" s="2182"/>
      <c r="ITH47" s="2182"/>
      <c r="ITI47" s="2182"/>
      <c r="ITJ47" s="2182"/>
      <c r="ITK47" s="2182"/>
      <c r="ITL47" s="2182"/>
      <c r="ITM47" s="2182"/>
      <c r="ITN47" s="2182"/>
      <c r="ITO47" s="2182"/>
      <c r="ITP47" s="2182"/>
      <c r="ITQ47" s="2182"/>
      <c r="ITR47" s="2182"/>
      <c r="ITS47" s="2182"/>
      <c r="ITT47" s="2182"/>
      <c r="ITU47" s="2182"/>
      <c r="ITV47" s="2182"/>
      <c r="ITW47" s="2182"/>
      <c r="ITX47" s="2182"/>
      <c r="ITY47" s="2182"/>
      <c r="ITZ47" s="2182"/>
      <c r="IUA47" s="2182"/>
      <c r="IUB47" s="2182"/>
      <c r="IUC47" s="2182"/>
      <c r="IUD47" s="2182"/>
      <c r="IUE47" s="2182"/>
      <c r="IUF47" s="2182"/>
      <c r="IUG47" s="2182"/>
      <c r="IUH47" s="2182"/>
      <c r="IUI47" s="2182"/>
      <c r="IUJ47" s="2182"/>
      <c r="IUK47" s="2182"/>
      <c r="IUL47" s="2182"/>
      <c r="IUM47" s="2182"/>
      <c r="IUN47" s="2182"/>
      <c r="IUO47" s="2182"/>
      <c r="IUP47" s="2182"/>
      <c r="IUQ47" s="2182"/>
      <c r="IUR47" s="2182"/>
      <c r="IUS47" s="2182"/>
      <c r="IUT47" s="2182"/>
      <c r="IUU47" s="2182"/>
      <c r="IUV47" s="2182"/>
      <c r="IUW47" s="2182"/>
      <c r="IUX47" s="2182"/>
      <c r="IUY47" s="2182"/>
      <c r="IUZ47" s="2182"/>
      <c r="IVA47" s="2182"/>
      <c r="IVB47" s="2182"/>
      <c r="IVC47" s="2182"/>
      <c r="IVD47" s="2182"/>
      <c r="IVE47" s="2182"/>
      <c r="IVF47" s="2182"/>
      <c r="IVG47" s="2182"/>
      <c r="IVH47" s="2182"/>
      <c r="IVI47" s="2182"/>
      <c r="IVJ47" s="2182"/>
      <c r="IVK47" s="2182"/>
      <c r="IVL47" s="2182"/>
      <c r="IVM47" s="2182"/>
      <c r="IVN47" s="2182"/>
      <c r="IVO47" s="2182"/>
      <c r="IVP47" s="2182"/>
      <c r="IVQ47" s="2182"/>
      <c r="IVR47" s="2182"/>
      <c r="IVS47" s="2182"/>
      <c r="IVT47" s="2182"/>
      <c r="IVU47" s="2182"/>
      <c r="IVV47" s="2182"/>
      <c r="IVW47" s="2182"/>
      <c r="IVX47" s="2182"/>
      <c r="IVY47" s="2182"/>
      <c r="IVZ47" s="2182"/>
      <c r="IWA47" s="2182"/>
      <c r="IWB47" s="2182"/>
      <c r="IWC47" s="2182"/>
      <c r="IWD47" s="2182"/>
      <c r="IWE47" s="2182"/>
      <c r="IWF47" s="2182"/>
      <c r="IWG47" s="2182"/>
      <c r="IWH47" s="2182"/>
      <c r="IWI47" s="2182"/>
      <c r="IWJ47" s="2182"/>
      <c r="IWK47" s="2182"/>
      <c r="IWL47" s="2182"/>
      <c r="IWM47" s="2182"/>
      <c r="IWN47" s="2182"/>
      <c r="IWO47" s="2182"/>
      <c r="IWP47" s="2182"/>
      <c r="IWQ47" s="2182"/>
      <c r="IWR47" s="2182"/>
      <c r="IWS47" s="2182"/>
      <c r="IWT47" s="2182"/>
      <c r="IWU47" s="2182"/>
      <c r="IWV47" s="2182"/>
      <c r="IWW47" s="2182"/>
      <c r="IWX47" s="2182"/>
      <c r="IWY47" s="2182"/>
      <c r="IWZ47" s="2182"/>
      <c r="IXA47" s="2182"/>
      <c r="IXB47" s="2182"/>
      <c r="IXC47" s="2182"/>
      <c r="IXD47" s="2182"/>
      <c r="IXE47" s="2182"/>
      <c r="IXF47" s="2182"/>
      <c r="IXG47" s="2182"/>
      <c r="IXH47" s="2182"/>
      <c r="IXI47" s="2182"/>
      <c r="IXJ47" s="2182"/>
      <c r="IXK47" s="2182"/>
      <c r="IXL47" s="2182"/>
      <c r="IXM47" s="2182"/>
      <c r="IXN47" s="2182"/>
      <c r="IXO47" s="2182"/>
      <c r="IXP47" s="2182"/>
      <c r="IXQ47" s="2182"/>
      <c r="IXR47" s="2182"/>
      <c r="IXS47" s="2182"/>
      <c r="IXT47" s="2182"/>
      <c r="IXU47" s="2182"/>
      <c r="IXV47" s="2182"/>
      <c r="IXW47" s="2182"/>
      <c r="IXX47" s="2182"/>
      <c r="IXY47" s="2182"/>
      <c r="IXZ47" s="2182"/>
      <c r="IYA47" s="2182"/>
      <c r="IYB47" s="2182"/>
      <c r="IYC47" s="2182"/>
      <c r="IYD47" s="2182"/>
      <c r="IYE47" s="2182"/>
      <c r="IYF47" s="2182"/>
      <c r="IYG47" s="2182"/>
      <c r="IYH47" s="2182"/>
      <c r="IYI47" s="2182"/>
      <c r="IYJ47" s="2182"/>
      <c r="IYK47" s="2182"/>
      <c r="IYL47" s="2182"/>
      <c r="IYM47" s="2182"/>
      <c r="IYN47" s="2182"/>
      <c r="IYO47" s="2182"/>
      <c r="IYP47" s="2182"/>
      <c r="IYQ47" s="2182"/>
      <c r="IYR47" s="2182"/>
      <c r="IYS47" s="2182"/>
      <c r="IYT47" s="2182"/>
      <c r="IYU47" s="2182"/>
      <c r="IYV47" s="2182"/>
      <c r="IYW47" s="2182"/>
      <c r="IYX47" s="2182"/>
      <c r="IYY47" s="2182"/>
      <c r="IYZ47" s="2182"/>
      <c r="IZA47" s="2182"/>
      <c r="IZB47" s="2182"/>
      <c r="IZC47" s="2182"/>
      <c r="IZD47" s="2182"/>
      <c r="IZE47" s="2182"/>
      <c r="IZF47" s="2182"/>
      <c r="IZG47" s="2182"/>
      <c r="IZH47" s="2182"/>
      <c r="IZI47" s="2182"/>
      <c r="IZJ47" s="2182"/>
      <c r="IZK47" s="2182"/>
      <c r="IZL47" s="2182"/>
      <c r="IZM47" s="2182"/>
      <c r="IZN47" s="2182"/>
      <c r="IZO47" s="2182"/>
      <c r="IZP47" s="2182"/>
      <c r="IZQ47" s="2182"/>
      <c r="IZR47" s="2182"/>
      <c r="IZS47" s="2182"/>
      <c r="IZT47" s="2182"/>
      <c r="IZU47" s="2182"/>
      <c r="IZV47" s="2182"/>
      <c r="IZW47" s="2182"/>
      <c r="IZX47" s="2182"/>
      <c r="IZY47" s="2182"/>
      <c r="IZZ47" s="2182"/>
      <c r="JAA47" s="2182"/>
      <c r="JAB47" s="2182"/>
      <c r="JAC47" s="2182"/>
      <c r="JAD47" s="2182"/>
      <c r="JAE47" s="2182"/>
      <c r="JAF47" s="2182"/>
      <c r="JAG47" s="2182"/>
      <c r="JAH47" s="2182"/>
      <c r="JAI47" s="2182"/>
      <c r="JAJ47" s="2182"/>
      <c r="JAK47" s="2182"/>
      <c r="JAL47" s="2182"/>
      <c r="JAM47" s="2182"/>
      <c r="JAN47" s="2182"/>
      <c r="JAO47" s="2182"/>
      <c r="JAP47" s="2182"/>
      <c r="JAQ47" s="2182"/>
      <c r="JAR47" s="2182"/>
      <c r="JAS47" s="2182"/>
      <c r="JAT47" s="2182"/>
      <c r="JAU47" s="2182"/>
      <c r="JAV47" s="2182"/>
      <c r="JAW47" s="2182"/>
      <c r="JAX47" s="2182"/>
      <c r="JAY47" s="2182"/>
      <c r="JAZ47" s="2182"/>
      <c r="JBA47" s="2182"/>
      <c r="JBB47" s="2182"/>
      <c r="JBC47" s="2182"/>
      <c r="JBD47" s="2182"/>
      <c r="JBE47" s="2182"/>
      <c r="JBF47" s="2182"/>
      <c r="JBG47" s="2182"/>
      <c r="JBH47" s="2182"/>
      <c r="JBI47" s="2182"/>
      <c r="JBJ47" s="2182"/>
      <c r="JBK47" s="2182"/>
      <c r="JBL47" s="2182"/>
      <c r="JBM47" s="2182"/>
      <c r="JBN47" s="2182"/>
      <c r="JBO47" s="2182"/>
      <c r="JBP47" s="2182"/>
      <c r="JBQ47" s="2182"/>
      <c r="JBR47" s="2182"/>
      <c r="JBS47" s="2182"/>
      <c r="JBT47" s="2182"/>
      <c r="JBU47" s="2182"/>
      <c r="JBV47" s="2182"/>
      <c r="JBW47" s="2182"/>
      <c r="JBX47" s="2182"/>
      <c r="JBY47" s="2182"/>
      <c r="JBZ47" s="2182"/>
      <c r="JCA47" s="2182"/>
      <c r="JCB47" s="2182"/>
      <c r="JCC47" s="2182"/>
      <c r="JCD47" s="2182"/>
      <c r="JCE47" s="2182"/>
      <c r="JCF47" s="2182"/>
      <c r="JCG47" s="2182"/>
      <c r="JCH47" s="2182"/>
      <c r="JCI47" s="2182"/>
      <c r="JCJ47" s="2182"/>
      <c r="JCK47" s="2182"/>
      <c r="JCL47" s="2182"/>
      <c r="JCM47" s="2182"/>
      <c r="JCN47" s="2182"/>
      <c r="JCO47" s="2182"/>
      <c r="JCP47" s="2182"/>
      <c r="JCQ47" s="2182"/>
      <c r="JCR47" s="2182"/>
      <c r="JCS47" s="2182"/>
      <c r="JCT47" s="2182"/>
      <c r="JCU47" s="2182"/>
      <c r="JCV47" s="2182"/>
      <c r="JCW47" s="2182"/>
      <c r="JCX47" s="2182"/>
      <c r="JCY47" s="2182"/>
      <c r="JCZ47" s="2182"/>
      <c r="JDA47" s="2182"/>
      <c r="JDB47" s="2182"/>
      <c r="JDC47" s="2182"/>
      <c r="JDD47" s="2182"/>
      <c r="JDE47" s="2182"/>
      <c r="JDF47" s="2182"/>
      <c r="JDG47" s="2182"/>
      <c r="JDH47" s="2182"/>
      <c r="JDI47" s="2182"/>
      <c r="JDJ47" s="2182"/>
      <c r="JDK47" s="2182"/>
      <c r="JDL47" s="2182"/>
      <c r="JDM47" s="2182"/>
      <c r="JDN47" s="2182"/>
      <c r="JDO47" s="2182"/>
      <c r="JDP47" s="2182"/>
      <c r="JDQ47" s="2182"/>
      <c r="JDR47" s="2182"/>
      <c r="JDS47" s="2182"/>
      <c r="JDT47" s="2182"/>
      <c r="JDU47" s="2182"/>
      <c r="JDV47" s="2182"/>
      <c r="JDW47" s="2182"/>
      <c r="JDX47" s="2182"/>
      <c r="JDY47" s="2182"/>
      <c r="JDZ47" s="2182"/>
      <c r="JEA47" s="2182"/>
      <c r="JEB47" s="2182"/>
      <c r="JEC47" s="2182"/>
      <c r="JED47" s="2182"/>
      <c r="JEE47" s="2182"/>
      <c r="JEF47" s="2182"/>
      <c r="JEG47" s="2182"/>
      <c r="JEH47" s="2182"/>
      <c r="JEI47" s="2182"/>
      <c r="JEJ47" s="2182"/>
      <c r="JEK47" s="2182"/>
      <c r="JEL47" s="2182"/>
      <c r="JEM47" s="2182"/>
      <c r="JEN47" s="2182"/>
      <c r="JEO47" s="2182"/>
      <c r="JEP47" s="2182"/>
      <c r="JEQ47" s="2182"/>
      <c r="JER47" s="2182"/>
      <c r="JES47" s="2182"/>
      <c r="JET47" s="2182"/>
      <c r="JEU47" s="2182"/>
      <c r="JEV47" s="2182"/>
      <c r="JEW47" s="2182"/>
      <c r="JEX47" s="2182"/>
      <c r="JEY47" s="2182"/>
      <c r="JEZ47" s="2182"/>
      <c r="JFA47" s="2182"/>
      <c r="JFB47" s="2182"/>
      <c r="JFC47" s="2182"/>
      <c r="JFD47" s="2182"/>
      <c r="JFE47" s="2182"/>
      <c r="JFF47" s="2182"/>
      <c r="JFG47" s="2182"/>
      <c r="JFH47" s="2182"/>
      <c r="JFI47" s="2182"/>
      <c r="JFJ47" s="2182"/>
      <c r="JFK47" s="2182"/>
      <c r="JFL47" s="2182"/>
      <c r="JFM47" s="2182"/>
      <c r="JFN47" s="2182"/>
      <c r="JFO47" s="2182"/>
      <c r="JFP47" s="2182"/>
      <c r="JFQ47" s="2182"/>
      <c r="JFR47" s="2182"/>
      <c r="JFS47" s="2182"/>
      <c r="JFT47" s="2182"/>
      <c r="JFU47" s="2182"/>
      <c r="JFV47" s="2182"/>
      <c r="JFW47" s="2182"/>
      <c r="JFX47" s="2182"/>
      <c r="JFY47" s="2182"/>
      <c r="JFZ47" s="2182"/>
      <c r="JGA47" s="2182"/>
      <c r="JGB47" s="2182"/>
      <c r="JGC47" s="2182"/>
      <c r="JGD47" s="2182"/>
      <c r="JGE47" s="2182"/>
      <c r="JGF47" s="2182"/>
      <c r="JGG47" s="2182"/>
      <c r="JGH47" s="2182"/>
      <c r="JGI47" s="2182"/>
      <c r="JGJ47" s="2182"/>
      <c r="JGK47" s="2182"/>
      <c r="JGL47" s="2182"/>
      <c r="JGM47" s="2182"/>
      <c r="JGN47" s="2182"/>
      <c r="JGO47" s="2182"/>
      <c r="JGP47" s="2182"/>
      <c r="JGQ47" s="2182"/>
      <c r="JGR47" s="2182"/>
      <c r="JGS47" s="2182"/>
      <c r="JGT47" s="2182"/>
      <c r="JGU47" s="2182"/>
      <c r="JGV47" s="2182"/>
      <c r="JGW47" s="2182"/>
      <c r="JGX47" s="2182"/>
      <c r="JGY47" s="2182"/>
      <c r="JGZ47" s="2182"/>
      <c r="JHA47" s="2182"/>
      <c r="JHB47" s="2182"/>
      <c r="JHC47" s="2182"/>
      <c r="JHD47" s="2182"/>
      <c r="JHE47" s="2182"/>
      <c r="JHF47" s="2182"/>
      <c r="JHG47" s="2182"/>
      <c r="JHH47" s="2182"/>
      <c r="JHI47" s="2182"/>
      <c r="JHJ47" s="2182"/>
      <c r="JHK47" s="2182"/>
      <c r="JHL47" s="2182"/>
      <c r="JHM47" s="2182"/>
      <c r="JHN47" s="2182"/>
      <c r="JHO47" s="2182"/>
      <c r="JHP47" s="2182"/>
      <c r="JHQ47" s="2182"/>
      <c r="JHR47" s="2182"/>
      <c r="JHS47" s="2182"/>
      <c r="JHT47" s="2182"/>
      <c r="JHU47" s="2182"/>
      <c r="JHV47" s="2182"/>
      <c r="JHW47" s="2182"/>
      <c r="JHX47" s="2182"/>
      <c r="JHY47" s="2182"/>
      <c r="JHZ47" s="2182"/>
      <c r="JIA47" s="2182"/>
      <c r="JIB47" s="2182"/>
      <c r="JIC47" s="2182"/>
      <c r="JID47" s="2182"/>
      <c r="JIE47" s="2182"/>
      <c r="JIF47" s="2182"/>
      <c r="JIG47" s="2182"/>
      <c r="JIH47" s="2182"/>
      <c r="JII47" s="2182"/>
      <c r="JIJ47" s="2182"/>
      <c r="JIK47" s="2182"/>
      <c r="JIL47" s="2182"/>
      <c r="JIM47" s="2182"/>
      <c r="JIN47" s="2182"/>
      <c r="JIO47" s="2182"/>
      <c r="JIP47" s="2182"/>
      <c r="JIQ47" s="2182"/>
      <c r="JIR47" s="2182"/>
      <c r="JIS47" s="2182"/>
      <c r="JIT47" s="2182"/>
      <c r="JIU47" s="2182"/>
      <c r="JIV47" s="2182"/>
      <c r="JIW47" s="2182"/>
      <c r="JIX47" s="2182"/>
      <c r="JIY47" s="2182"/>
      <c r="JIZ47" s="2182"/>
      <c r="JJA47" s="2182"/>
      <c r="JJB47" s="2182"/>
      <c r="JJC47" s="2182"/>
      <c r="JJD47" s="2182"/>
      <c r="JJE47" s="2182"/>
      <c r="JJF47" s="2182"/>
      <c r="JJG47" s="2182"/>
      <c r="JJH47" s="2182"/>
      <c r="JJI47" s="2182"/>
      <c r="JJJ47" s="2182"/>
      <c r="JJK47" s="2182"/>
      <c r="JJL47" s="2182"/>
      <c r="JJM47" s="2182"/>
      <c r="JJN47" s="2182"/>
      <c r="JJO47" s="2182"/>
      <c r="JJP47" s="2182"/>
      <c r="JJQ47" s="2182"/>
      <c r="JJR47" s="2182"/>
      <c r="JJS47" s="2182"/>
      <c r="JJT47" s="2182"/>
      <c r="JJU47" s="2182"/>
      <c r="JJV47" s="2182"/>
      <c r="JJW47" s="2182"/>
      <c r="JJX47" s="2182"/>
      <c r="JJY47" s="2182"/>
      <c r="JJZ47" s="2182"/>
      <c r="JKA47" s="2182"/>
      <c r="JKB47" s="2182"/>
      <c r="JKC47" s="2182"/>
      <c r="JKD47" s="2182"/>
      <c r="JKE47" s="2182"/>
      <c r="JKF47" s="2182"/>
      <c r="JKG47" s="2182"/>
      <c r="JKH47" s="2182"/>
      <c r="JKI47" s="2182"/>
      <c r="JKJ47" s="2182"/>
      <c r="JKK47" s="2182"/>
      <c r="JKL47" s="2182"/>
      <c r="JKM47" s="2182"/>
      <c r="JKN47" s="2182"/>
      <c r="JKO47" s="2182"/>
      <c r="JKP47" s="2182"/>
      <c r="JKQ47" s="2182"/>
      <c r="JKR47" s="2182"/>
      <c r="JKS47" s="2182"/>
      <c r="JKT47" s="2182"/>
      <c r="JKU47" s="2182"/>
      <c r="JKV47" s="2182"/>
      <c r="JKW47" s="2182"/>
      <c r="JKX47" s="2182"/>
      <c r="JKY47" s="2182"/>
      <c r="JKZ47" s="2182"/>
      <c r="JLA47" s="2182"/>
      <c r="JLB47" s="2182"/>
      <c r="JLC47" s="2182"/>
      <c r="JLD47" s="2182"/>
      <c r="JLE47" s="2182"/>
      <c r="JLF47" s="2182"/>
      <c r="JLG47" s="2182"/>
      <c r="JLH47" s="2182"/>
      <c r="JLI47" s="2182"/>
      <c r="JLJ47" s="2182"/>
      <c r="JLK47" s="2182"/>
      <c r="JLL47" s="2182"/>
      <c r="JLM47" s="2182"/>
      <c r="JLN47" s="2182"/>
      <c r="JLO47" s="2182"/>
      <c r="JLP47" s="2182"/>
      <c r="JLQ47" s="2182"/>
      <c r="JLR47" s="2182"/>
      <c r="JLS47" s="2182"/>
      <c r="JLT47" s="2182"/>
      <c r="JLU47" s="2182"/>
      <c r="JLV47" s="2182"/>
      <c r="JLW47" s="2182"/>
      <c r="JLX47" s="2182"/>
      <c r="JLY47" s="2182"/>
      <c r="JLZ47" s="2182"/>
      <c r="JMA47" s="2182"/>
      <c r="JMB47" s="2182"/>
      <c r="JMC47" s="2182"/>
      <c r="JMD47" s="2182"/>
      <c r="JME47" s="2182"/>
      <c r="JMF47" s="2182"/>
      <c r="JMG47" s="2182"/>
      <c r="JMH47" s="2182"/>
      <c r="JMI47" s="2182"/>
      <c r="JMJ47" s="2182"/>
      <c r="JMK47" s="2182"/>
      <c r="JML47" s="2182"/>
      <c r="JMM47" s="2182"/>
      <c r="JMN47" s="2182"/>
      <c r="JMO47" s="2182"/>
      <c r="JMP47" s="2182"/>
      <c r="JMQ47" s="2182"/>
      <c r="JMR47" s="2182"/>
      <c r="JMS47" s="2182"/>
      <c r="JMT47" s="2182"/>
      <c r="JMU47" s="2182"/>
      <c r="JMV47" s="2182"/>
      <c r="JMW47" s="2182"/>
      <c r="JMX47" s="2182"/>
      <c r="JMY47" s="2182"/>
      <c r="JMZ47" s="2182"/>
      <c r="JNA47" s="2182"/>
      <c r="JNB47" s="2182"/>
      <c r="JNC47" s="2182"/>
      <c r="JND47" s="2182"/>
      <c r="JNE47" s="2182"/>
      <c r="JNF47" s="2182"/>
      <c r="JNG47" s="2182"/>
      <c r="JNH47" s="2182"/>
      <c r="JNI47" s="2182"/>
      <c r="JNJ47" s="2182"/>
      <c r="JNK47" s="2182"/>
      <c r="JNL47" s="2182"/>
      <c r="JNM47" s="2182"/>
      <c r="JNN47" s="2182"/>
      <c r="JNO47" s="2182"/>
      <c r="JNP47" s="2182"/>
      <c r="JNQ47" s="2182"/>
      <c r="JNR47" s="2182"/>
      <c r="JNS47" s="2182"/>
      <c r="JNT47" s="2182"/>
      <c r="JNU47" s="2182"/>
      <c r="JNV47" s="2182"/>
      <c r="JNW47" s="2182"/>
      <c r="JNX47" s="2182"/>
      <c r="JNY47" s="2182"/>
      <c r="JNZ47" s="2182"/>
      <c r="JOA47" s="2182"/>
      <c r="JOB47" s="2182"/>
      <c r="JOC47" s="2182"/>
      <c r="JOD47" s="2182"/>
      <c r="JOE47" s="2182"/>
      <c r="JOF47" s="2182"/>
      <c r="JOG47" s="2182"/>
      <c r="JOH47" s="2182"/>
      <c r="JOI47" s="2182"/>
      <c r="JOJ47" s="2182"/>
      <c r="JOK47" s="2182"/>
      <c r="JOL47" s="2182"/>
      <c r="JOM47" s="2182"/>
      <c r="JON47" s="2182"/>
      <c r="JOO47" s="2182"/>
      <c r="JOP47" s="2182"/>
      <c r="JOQ47" s="2182"/>
      <c r="JOR47" s="2182"/>
      <c r="JOS47" s="2182"/>
      <c r="JOT47" s="2182"/>
      <c r="JOU47" s="2182"/>
      <c r="JOV47" s="2182"/>
      <c r="JOW47" s="2182"/>
      <c r="JOX47" s="2182"/>
      <c r="JOY47" s="2182"/>
      <c r="JOZ47" s="2182"/>
      <c r="JPA47" s="2182"/>
      <c r="JPB47" s="2182"/>
      <c r="JPC47" s="2182"/>
      <c r="JPD47" s="2182"/>
      <c r="JPE47" s="2182"/>
      <c r="JPF47" s="2182"/>
      <c r="JPG47" s="2182"/>
      <c r="JPH47" s="2182"/>
      <c r="JPI47" s="2182"/>
      <c r="JPJ47" s="2182"/>
      <c r="JPK47" s="2182"/>
      <c r="JPL47" s="2182"/>
      <c r="JPM47" s="2182"/>
      <c r="JPN47" s="2182"/>
      <c r="JPO47" s="2182"/>
      <c r="JPP47" s="2182"/>
      <c r="JPQ47" s="2182"/>
      <c r="JPR47" s="2182"/>
      <c r="JPS47" s="2182"/>
      <c r="JPT47" s="2182"/>
      <c r="JPU47" s="2182"/>
      <c r="JPV47" s="2182"/>
      <c r="JPW47" s="2182"/>
      <c r="JPX47" s="2182"/>
      <c r="JPY47" s="2182"/>
      <c r="JPZ47" s="2182"/>
      <c r="JQA47" s="2182"/>
      <c r="JQB47" s="2182"/>
      <c r="JQC47" s="2182"/>
      <c r="JQD47" s="2182"/>
      <c r="JQE47" s="2182"/>
      <c r="JQF47" s="2182"/>
      <c r="JQG47" s="2182"/>
      <c r="JQH47" s="2182"/>
      <c r="JQI47" s="2182"/>
      <c r="JQJ47" s="2182"/>
      <c r="JQK47" s="2182"/>
      <c r="JQL47" s="2182"/>
      <c r="JQM47" s="2182"/>
      <c r="JQN47" s="2182"/>
      <c r="JQO47" s="2182"/>
      <c r="JQP47" s="2182"/>
      <c r="JQQ47" s="2182"/>
      <c r="JQR47" s="2182"/>
      <c r="JQS47" s="2182"/>
      <c r="JQT47" s="2182"/>
      <c r="JQU47" s="2182"/>
      <c r="JQV47" s="2182"/>
      <c r="JQW47" s="2182"/>
      <c r="JQX47" s="2182"/>
      <c r="JQY47" s="2182"/>
      <c r="JQZ47" s="2182"/>
      <c r="JRA47" s="2182"/>
      <c r="JRB47" s="2182"/>
      <c r="JRC47" s="2182"/>
      <c r="JRD47" s="2182"/>
      <c r="JRE47" s="2182"/>
      <c r="JRF47" s="2182"/>
      <c r="JRG47" s="2182"/>
      <c r="JRH47" s="2182"/>
      <c r="JRI47" s="2182"/>
      <c r="JRJ47" s="2182"/>
      <c r="JRK47" s="2182"/>
      <c r="JRL47" s="2182"/>
      <c r="JRM47" s="2182"/>
      <c r="JRN47" s="2182"/>
      <c r="JRO47" s="2182"/>
      <c r="JRP47" s="2182"/>
      <c r="JRQ47" s="2182"/>
      <c r="JRR47" s="2182"/>
      <c r="JRS47" s="2182"/>
      <c r="JRT47" s="2182"/>
      <c r="JRU47" s="2182"/>
      <c r="JRV47" s="2182"/>
      <c r="JRW47" s="2182"/>
      <c r="JRX47" s="2182"/>
      <c r="JRY47" s="2182"/>
      <c r="JRZ47" s="2182"/>
      <c r="JSA47" s="2182"/>
      <c r="JSB47" s="2182"/>
      <c r="JSC47" s="2182"/>
      <c r="JSD47" s="2182"/>
      <c r="JSE47" s="2182"/>
      <c r="JSF47" s="2182"/>
      <c r="JSG47" s="2182"/>
      <c r="JSH47" s="2182"/>
      <c r="JSI47" s="2182"/>
      <c r="JSJ47" s="2182"/>
      <c r="JSK47" s="2182"/>
      <c r="JSL47" s="2182"/>
      <c r="JSM47" s="2182"/>
      <c r="JSN47" s="2182"/>
      <c r="JSO47" s="2182"/>
      <c r="JSP47" s="2182"/>
      <c r="JSQ47" s="2182"/>
      <c r="JSR47" s="2182"/>
      <c r="JSS47" s="2182"/>
      <c r="JST47" s="2182"/>
      <c r="JSU47" s="2182"/>
      <c r="JSV47" s="2182"/>
      <c r="JSW47" s="2182"/>
      <c r="JSX47" s="2182"/>
      <c r="JSY47" s="2182"/>
      <c r="JSZ47" s="2182"/>
      <c r="JTA47" s="2182"/>
      <c r="JTB47" s="2182"/>
      <c r="JTC47" s="2182"/>
      <c r="JTD47" s="2182"/>
      <c r="JTE47" s="2182"/>
      <c r="JTF47" s="2182"/>
      <c r="JTG47" s="2182"/>
      <c r="JTH47" s="2182"/>
      <c r="JTI47" s="2182"/>
      <c r="JTJ47" s="2182"/>
      <c r="JTK47" s="2182"/>
      <c r="JTL47" s="2182"/>
      <c r="JTM47" s="2182"/>
      <c r="JTN47" s="2182"/>
      <c r="JTO47" s="2182"/>
      <c r="JTP47" s="2182"/>
      <c r="JTQ47" s="2182"/>
      <c r="JTR47" s="2182"/>
      <c r="JTS47" s="2182"/>
      <c r="JTT47" s="2182"/>
      <c r="JTU47" s="2182"/>
      <c r="JTV47" s="2182"/>
      <c r="JTW47" s="2182"/>
      <c r="JTX47" s="2182"/>
      <c r="JTY47" s="2182"/>
      <c r="JTZ47" s="2182"/>
      <c r="JUA47" s="2182"/>
      <c r="JUB47" s="2182"/>
      <c r="JUC47" s="2182"/>
      <c r="JUD47" s="2182"/>
      <c r="JUE47" s="2182"/>
      <c r="JUF47" s="2182"/>
      <c r="JUG47" s="2182"/>
      <c r="JUH47" s="2182"/>
      <c r="JUI47" s="2182"/>
      <c r="JUJ47" s="2182"/>
      <c r="JUK47" s="2182"/>
      <c r="JUL47" s="2182"/>
      <c r="JUM47" s="2182"/>
      <c r="JUN47" s="2182"/>
      <c r="JUO47" s="2182"/>
      <c r="JUP47" s="2182"/>
      <c r="JUQ47" s="2182"/>
      <c r="JUR47" s="2182"/>
      <c r="JUS47" s="2182"/>
      <c r="JUT47" s="2182"/>
      <c r="JUU47" s="2182"/>
      <c r="JUV47" s="2182"/>
      <c r="JUW47" s="2182"/>
      <c r="JUX47" s="2182"/>
      <c r="JUY47" s="2182"/>
      <c r="JUZ47" s="2182"/>
      <c r="JVA47" s="2182"/>
      <c r="JVB47" s="2182"/>
      <c r="JVC47" s="2182"/>
      <c r="JVD47" s="2182"/>
      <c r="JVE47" s="2182"/>
      <c r="JVF47" s="2182"/>
      <c r="JVG47" s="2182"/>
      <c r="JVH47" s="2182"/>
      <c r="JVI47" s="2182"/>
      <c r="JVJ47" s="2182"/>
      <c r="JVK47" s="2182"/>
      <c r="JVL47" s="2182"/>
      <c r="JVM47" s="2182"/>
      <c r="JVN47" s="2182"/>
      <c r="JVO47" s="2182"/>
      <c r="JVP47" s="2182"/>
      <c r="JVQ47" s="2182"/>
      <c r="JVR47" s="2182"/>
      <c r="JVS47" s="2182"/>
      <c r="JVT47" s="2182"/>
      <c r="JVU47" s="2182"/>
      <c r="JVV47" s="2182"/>
      <c r="JVW47" s="2182"/>
      <c r="JVX47" s="2182"/>
      <c r="JVY47" s="2182"/>
      <c r="JVZ47" s="2182"/>
      <c r="JWA47" s="2182"/>
      <c r="JWB47" s="2182"/>
      <c r="JWC47" s="2182"/>
      <c r="JWD47" s="2182"/>
      <c r="JWE47" s="2182"/>
      <c r="JWF47" s="2182"/>
      <c r="JWG47" s="2182"/>
      <c r="JWH47" s="2182"/>
      <c r="JWI47" s="2182"/>
      <c r="JWJ47" s="2182"/>
      <c r="JWK47" s="2182"/>
      <c r="JWL47" s="2182"/>
      <c r="JWM47" s="2182"/>
      <c r="JWN47" s="2182"/>
      <c r="JWO47" s="2182"/>
      <c r="JWP47" s="2182"/>
      <c r="JWQ47" s="2182"/>
      <c r="JWR47" s="2182"/>
      <c r="JWS47" s="2182"/>
      <c r="JWT47" s="2182"/>
      <c r="JWU47" s="2182"/>
      <c r="JWV47" s="2182"/>
      <c r="JWW47" s="2182"/>
      <c r="JWX47" s="2182"/>
      <c r="JWY47" s="2182"/>
      <c r="JWZ47" s="2182"/>
      <c r="JXA47" s="2182"/>
      <c r="JXB47" s="2182"/>
      <c r="JXC47" s="2182"/>
      <c r="JXD47" s="2182"/>
      <c r="JXE47" s="2182"/>
      <c r="JXF47" s="2182"/>
      <c r="JXG47" s="2182"/>
      <c r="JXH47" s="2182"/>
      <c r="JXI47" s="2182"/>
      <c r="JXJ47" s="2182"/>
      <c r="JXK47" s="2182"/>
      <c r="JXL47" s="2182"/>
      <c r="JXM47" s="2182"/>
      <c r="JXN47" s="2182"/>
      <c r="JXO47" s="2182"/>
      <c r="JXP47" s="2182"/>
      <c r="JXQ47" s="2182"/>
      <c r="JXR47" s="2182"/>
      <c r="JXS47" s="2182"/>
      <c r="JXT47" s="2182"/>
      <c r="JXU47" s="2182"/>
      <c r="JXV47" s="2182"/>
      <c r="JXW47" s="2182"/>
      <c r="JXX47" s="2182"/>
      <c r="JXY47" s="2182"/>
      <c r="JXZ47" s="2182"/>
      <c r="JYA47" s="2182"/>
      <c r="JYB47" s="2182"/>
      <c r="JYC47" s="2182"/>
      <c r="JYD47" s="2182"/>
      <c r="JYE47" s="2182"/>
      <c r="JYF47" s="2182"/>
      <c r="JYG47" s="2182"/>
      <c r="JYH47" s="2182"/>
      <c r="JYI47" s="2182"/>
      <c r="JYJ47" s="2182"/>
      <c r="JYK47" s="2182"/>
      <c r="JYL47" s="2182"/>
      <c r="JYM47" s="2182"/>
      <c r="JYN47" s="2182"/>
      <c r="JYO47" s="2182"/>
      <c r="JYP47" s="2182"/>
      <c r="JYQ47" s="2182"/>
      <c r="JYR47" s="2182"/>
      <c r="JYS47" s="2182"/>
      <c r="JYT47" s="2182"/>
      <c r="JYU47" s="2182"/>
      <c r="JYV47" s="2182"/>
      <c r="JYW47" s="2182"/>
      <c r="JYX47" s="2182"/>
      <c r="JYY47" s="2182"/>
      <c r="JYZ47" s="2182"/>
      <c r="JZA47" s="2182"/>
      <c r="JZB47" s="2182"/>
      <c r="JZC47" s="2182"/>
      <c r="JZD47" s="2182"/>
      <c r="JZE47" s="2182"/>
      <c r="JZF47" s="2182"/>
      <c r="JZG47" s="2182"/>
      <c r="JZH47" s="2182"/>
      <c r="JZI47" s="2182"/>
      <c r="JZJ47" s="2182"/>
      <c r="JZK47" s="2182"/>
      <c r="JZL47" s="2182"/>
      <c r="JZM47" s="2182"/>
      <c r="JZN47" s="2182"/>
      <c r="JZO47" s="2182"/>
      <c r="JZP47" s="2182"/>
      <c r="JZQ47" s="2182"/>
      <c r="JZR47" s="2182"/>
      <c r="JZS47" s="2182"/>
      <c r="JZT47" s="2182"/>
      <c r="JZU47" s="2182"/>
      <c r="JZV47" s="2182"/>
      <c r="JZW47" s="2182"/>
      <c r="JZX47" s="2182"/>
      <c r="JZY47" s="2182"/>
      <c r="JZZ47" s="2182"/>
      <c r="KAA47" s="2182"/>
      <c r="KAB47" s="2182"/>
      <c r="KAC47" s="2182"/>
      <c r="KAD47" s="2182"/>
      <c r="KAE47" s="2182"/>
      <c r="KAF47" s="2182"/>
      <c r="KAG47" s="2182"/>
      <c r="KAH47" s="2182"/>
      <c r="KAI47" s="2182"/>
      <c r="KAJ47" s="2182"/>
      <c r="KAK47" s="2182"/>
      <c r="KAL47" s="2182"/>
      <c r="KAM47" s="2182"/>
      <c r="KAN47" s="2182"/>
      <c r="KAO47" s="2182"/>
      <c r="KAP47" s="2182"/>
      <c r="KAQ47" s="2182"/>
      <c r="KAR47" s="2182"/>
      <c r="KAS47" s="2182"/>
      <c r="KAT47" s="2182"/>
      <c r="KAU47" s="2182"/>
      <c r="KAV47" s="2182"/>
      <c r="KAW47" s="2182"/>
      <c r="KAX47" s="2182"/>
      <c r="KAY47" s="2182"/>
      <c r="KAZ47" s="2182"/>
      <c r="KBA47" s="2182"/>
      <c r="KBB47" s="2182"/>
      <c r="KBC47" s="2182"/>
      <c r="KBD47" s="2182"/>
      <c r="KBE47" s="2182"/>
      <c r="KBF47" s="2182"/>
      <c r="KBG47" s="2182"/>
      <c r="KBH47" s="2182"/>
      <c r="KBI47" s="2182"/>
      <c r="KBJ47" s="2182"/>
      <c r="KBK47" s="2182"/>
      <c r="KBL47" s="2182"/>
      <c r="KBM47" s="2182"/>
      <c r="KBN47" s="2182"/>
      <c r="KBO47" s="2182"/>
      <c r="KBP47" s="2182"/>
      <c r="KBQ47" s="2182"/>
      <c r="KBR47" s="2182"/>
      <c r="KBS47" s="2182"/>
      <c r="KBT47" s="2182"/>
      <c r="KBU47" s="2182"/>
      <c r="KBV47" s="2182"/>
      <c r="KBW47" s="2182"/>
      <c r="KBX47" s="2182"/>
      <c r="KBY47" s="2182"/>
      <c r="KBZ47" s="2182"/>
      <c r="KCA47" s="2182"/>
      <c r="KCB47" s="2182"/>
      <c r="KCC47" s="2182"/>
      <c r="KCD47" s="2182"/>
      <c r="KCE47" s="2182"/>
      <c r="KCF47" s="2182"/>
      <c r="KCG47" s="2182"/>
      <c r="KCH47" s="2182"/>
      <c r="KCI47" s="2182"/>
      <c r="KCJ47" s="2182"/>
      <c r="KCK47" s="2182"/>
      <c r="KCL47" s="2182"/>
      <c r="KCM47" s="2182"/>
      <c r="KCN47" s="2182"/>
      <c r="KCO47" s="2182"/>
      <c r="KCP47" s="2182"/>
      <c r="KCQ47" s="2182"/>
      <c r="KCR47" s="2182"/>
      <c r="KCS47" s="2182"/>
      <c r="KCT47" s="2182"/>
      <c r="KCU47" s="2182"/>
      <c r="KCV47" s="2182"/>
      <c r="KCW47" s="2182"/>
      <c r="KCX47" s="2182"/>
      <c r="KCY47" s="2182"/>
      <c r="KCZ47" s="2182"/>
      <c r="KDA47" s="2182"/>
      <c r="KDB47" s="2182"/>
      <c r="KDC47" s="2182"/>
      <c r="KDD47" s="2182"/>
      <c r="KDE47" s="2182"/>
      <c r="KDF47" s="2182"/>
      <c r="KDG47" s="2182"/>
      <c r="KDH47" s="2182"/>
      <c r="KDI47" s="2182"/>
      <c r="KDJ47" s="2182"/>
      <c r="KDK47" s="2182"/>
      <c r="KDL47" s="2182"/>
      <c r="KDM47" s="2182"/>
      <c r="KDN47" s="2182"/>
      <c r="KDO47" s="2182"/>
      <c r="KDP47" s="2182"/>
      <c r="KDQ47" s="2182"/>
      <c r="KDR47" s="2182"/>
      <c r="KDS47" s="2182"/>
      <c r="KDT47" s="2182"/>
      <c r="KDU47" s="2182"/>
      <c r="KDV47" s="2182"/>
      <c r="KDW47" s="2182"/>
      <c r="KDX47" s="2182"/>
      <c r="KDY47" s="2182"/>
      <c r="KDZ47" s="2182"/>
      <c r="KEA47" s="2182"/>
      <c r="KEB47" s="2182"/>
      <c r="KEC47" s="2182"/>
      <c r="KED47" s="2182"/>
      <c r="KEE47" s="2182"/>
      <c r="KEF47" s="2182"/>
      <c r="KEG47" s="2182"/>
      <c r="KEH47" s="2182"/>
      <c r="KEI47" s="2182"/>
      <c r="KEJ47" s="2182"/>
      <c r="KEK47" s="2182"/>
      <c r="KEL47" s="2182"/>
      <c r="KEM47" s="2182"/>
      <c r="KEN47" s="2182"/>
      <c r="KEO47" s="2182"/>
      <c r="KEP47" s="2182"/>
      <c r="KEQ47" s="2182"/>
      <c r="KER47" s="2182"/>
      <c r="KES47" s="2182"/>
      <c r="KET47" s="2182"/>
      <c r="KEU47" s="2182"/>
      <c r="KEV47" s="2182"/>
      <c r="KEW47" s="2182"/>
      <c r="KEX47" s="2182"/>
      <c r="KEY47" s="2182"/>
      <c r="KEZ47" s="2182"/>
      <c r="KFA47" s="2182"/>
      <c r="KFB47" s="2182"/>
      <c r="KFC47" s="2182"/>
      <c r="KFD47" s="2182"/>
      <c r="KFE47" s="2182"/>
      <c r="KFF47" s="2182"/>
      <c r="KFG47" s="2182"/>
      <c r="KFH47" s="2182"/>
      <c r="KFI47" s="2182"/>
      <c r="KFJ47" s="2182"/>
      <c r="KFK47" s="2182"/>
      <c r="KFL47" s="2182"/>
      <c r="KFM47" s="2182"/>
      <c r="KFN47" s="2182"/>
      <c r="KFO47" s="2182"/>
      <c r="KFP47" s="2182"/>
      <c r="KFQ47" s="2182"/>
      <c r="KFR47" s="2182"/>
      <c r="KFS47" s="2182"/>
      <c r="KFT47" s="2182"/>
      <c r="KFU47" s="2182"/>
      <c r="KFV47" s="2182"/>
      <c r="KFW47" s="2182"/>
      <c r="KFX47" s="2182"/>
      <c r="KFY47" s="2182"/>
      <c r="KFZ47" s="2182"/>
      <c r="KGA47" s="2182"/>
      <c r="KGB47" s="2182"/>
      <c r="KGC47" s="2182"/>
      <c r="KGD47" s="2182"/>
      <c r="KGE47" s="2182"/>
      <c r="KGF47" s="2182"/>
      <c r="KGG47" s="2182"/>
      <c r="KGH47" s="2182"/>
      <c r="KGI47" s="2182"/>
      <c r="KGJ47" s="2182"/>
      <c r="KGK47" s="2182"/>
      <c r="KGL47" s="2182"/>
      <c r="KGM47" s="2182"/>
      <c r="KGN47" s="2182"/>
      <c r="KGO47" s="2182"/>
      <c r="KGP47" s="2182"/>
      <c r="KGQ47" s="2182"/>
      <c r="KGR47" s="2182"/>
      <c r="KGS47" s="2182"/>
      <c r="KGT47" s="2182"/>
      <c r="KGU47" s="2182"/>
      <c r="KGV47" s="2182"/>
      <c r="KGW47" s="2182"/>
      <c r="KGX47" s="2182"/>
      <c r="KGY47" s="2182"/>
      <c r="KGZ47" s="2182"/>
      <c r="KHA47" s="2182"/>
      <c r="KHB47" s="2182"/>
      <c r="KHC47" s="2182"/>
      <c r="KHD47" s="2182"/>
      <c r="KHE47" s="2182"/>
      <c r="KHF47" s="2182"/>
      <c r="KHG47" s="2182"/>
      <c r="KHH47" s="2182"/>
      <c r="KHI47" s="2182"/>
      <c r="KHJ47" s="2182"/>
      <c r="KHK47" s="2182"/>
      <c r="KHL47" s="2182"/>
      <c r="KHM47" s="2182"/>
      <c r="KHN47" s="2182"/>
      <c r="KHO47" s="2182"/>
      <c r="KHP47" s="2182"/>
      <c r="KHQ47" s="2182"/>
      <c r="KHR47" s="2182"/>
      <c r="KHS47" s="2182"/>
      <c r="KHT47" s="2182"/>
      <c r="KHU47" s="2182"/>
      <c r="KHV47" s="2182"/>
      <c r="KHW47" s="2182"/>
      <c r="KHX47" s="2182"/>
      <c r="KHY47" s="2182"/>
      <c r="KHZ47" s="2182"/>
      <c r="KIA47" s="2182"/>
      <c r="KIB47" s="2182"/>
      <c r="KIC47" s="2182"/>
      <c r="KID47" s="2182"/>
      <c r="KIE47" s="2182"/>
      <c r="KIF47" s="2182"/>
      <c r="KIG47" s="2182"/>
      <c r="KIH47" s="2182"/>
      <c r="KII47" s="2182"/>
      <c r="KIJ47" s="2182"/>
      <c r="KIK47" s="2182"/>
      <c r="KIL47" s="2182"/>
      <c r="KIM47" s="2182"/>
      <c r="KIN47" s="2182"/>
      <c r="KIO47" s="2182"/>
      <c r="KIP47" s="2182"/>
      <c r="KIQ47" s="2182"/>
      <c r="KIR47" s="2182"/>
      <c r="KIS47" s="2182"/>
      <c r="KIT47" s="2182"/>
      <c r="KIU47" s="2182"/>
      <c r="KIV47" s="2182"/>
      <c r="KIW47" s="2182"/>
      <c r="KIX47" s="2182"/>
      <c r="KIY47" s="2182"/>
      <c r="KIZ47" s="2182"/>
      <c r="KJA47" s="2182"/>
      <c r="KJB47" s="2182"/>
      <c r="KJC47" s="2182"/>
      <c r="KJD47" s="2182"/>
      <c r="KJE47" s="2182"/>
      <c r="KJF47" s="2182"/>
      <c r="KJG47" s="2182"/>
      <c r="KJH47" s="2182"/>
      <c r="KJI47" s="2182"/>
      <c r="KJJ47" s="2182"/>
      <c r="KJK47" s="2182"/>
      <c r="KJL47" s="2182"/>
      <c r="KJM47" s="2182"/>
      <c r="KJN47" s="2182"/>
      <c r="KJO47" s="2182"/>
      <c r="KJP47" s="2182"/>
      <c r="KJQ47" s="2182"/>
      <c r="KJR47" s="2182"/>
      <c r="KJS47" s="2182"/>
      <c r="KJT47" s="2182"/>
      <c r="KJU47" s="2182"/>
      <c r="KJV47" s="2182"/>
      <c r="KJW47" s="2182"/>
      <c r="KJX47" s="2182"/>
      <c r="KJY47" s="2182"/>
      <c r="KJZ47" s="2182"/>
      <c r="KKA47" s="2182"/>
      <c r="KKB47" s="2182"/>
      <c r="KKC47" s="2182"/>
      <c r="KKD47" s="2182"/>
      <c r="KKE47" s="2182"/>
      <c r="KKF47" s="2182"/>
      <c r="KKG47" s="2182"/>
      <c r="KKH47" s="2182"/>
      <c r="KKI47" s="2182"/>
      <c r="KKJ47" s="2182"/>
      <c r="KKK47" s="2182"/>
      <c r="KKL47" s="2182"/>
      <c r="KKM47" s="2182"/>
      <c r="KKN47" s="2182"/>
      <c r="KKO47" s="2182"/>
      <c r="KKP47" s="2182"/>
      <c r="KKQ47" s="2182"/>
      <c r="KKR47" s="2182"/>
      <c r="KKS47" s="2182"/>
      <c r="KKT47" s="2182"/>
      <c r="KKU47" s="2182"/>
      <c r="KKV47" s="2182"/>
      <c r="KKW47" s="2182"/>
      <c r="KKX47" s="2182"/>
      <c r="KKY47" s="2182"/>
      <c r="KKZ47" s="2182"/>
      <c r="KLA47" s="2182"/>
      <c r="KLB47" s="2182"/>
      <c r="KLC47" s="2182"/>
      <c r="KLD47" s="2182"/>
      <c r="KLE47" s="2182"/>
      <c r="KLF47" s="2182"/>
      <c r="KLG47" s="2182"/>
      <c r="KLH47" s="2182"/>
      <c r="KLI47" s="2182"/>
      <c r="KLJ47" s="2182"/>
      <c r="KLK47" s="2182"/>
      <c r="KLL47" s="2182"/>
      <c r="KLM47" s="2182"/>
      <c r="KLN47" s="2182"/>
      <c r="KLO47" s="2182"/>
      <c r="KLP47" s="2182"/>
      <c r="KLQ47" s="2182"/>
      <c r="KLR47" s="2182"/>
      <c r="KLS47" s="2182"/>
      <c r="KLT47" s="2182"/>
      <c r="KLU47" s="2182"/>
      <c r="KLV47" s="2182"/>
      <c r="KLW47" s="2182"/>
      <c r="KLX47" s="2182"/>
      <c r="KLY47" s="2182"/>
      <c r="KLZ47" s="2182"/>
      <c r="KMA47" s="2182"/>
      <c r="KMB47" s="2182"/>
      <c r="KMC47" s="2182"/>
      <c r="KMD47" s="2182"/>
      <c r="KME47" s="2182"/>
      <c r="KMF47" s="2182"/>
      <c r="KMG47" s="2182"/>
      <c r="KMH47" s="2182"/>
      <c r="KMI47" s="2182"/>
      <c r="KMJ47" s="2182"/>
      <c r="KMK47" s="2182"/>
      <c r="KML47" s="2182"/>
      <c r="KMM47" s="2182"/>
      <c r="KMN47" s="2182"/>
      <c r="KMO47" s="2182"/>
      <c r="KMP47" s="2182"/>
      <c r="KMQ47" s="2182"/>
      <c r="KMR47" s="2182"/>
      <c r="KMS47" s="2182"/>
      <c r="KMT47" s="2182"/>
      <c r="KMU47" s="2182"/>
      <c r="KMV47" s="2182"/>
      <c r="KMW47" s="2182"/>
      <c r="KMX47" s="2182"/>
      <c r="KMY47" s="2182"/>
      <c r="KMZ47" s="2182"/>
      <c r="KNA47" s="2182"/>
      <c r="KNB47" s="2182"/>
      <c r="KNC47" s="2182"/>
      <c r="KND47" s="2182"/>
      <c r="KNE47" s="2182"/>
      <c r="KNF47" s="2182"/>
      <c r="KNG47" s="2182"/>
      <c r="KNH47" s="2182"/>
      <c r="KNI47" s="2182"/>
      <c r="KNJ47" s="2182"/>
      <c r="KNK47" s="2182"/>
      <c r="KNL47" s="2182"/>
      <c r="KNM47" s="2182"/>
      <c r="KNN47" s="2182"/>
      <c r="KNO47" s="2182"/>
      <c r="KNP47" s="2182"/>
      <c r="KNQ47" s="2182"/>
      <c r="KNR47" s="2182"/>
      <c r="KNS47" s="2182"/>
      <c r="KNT47" s="2182"/>
      <c r="KNU47" s="2182"/>
      <c r="KNV47" s="2182"/>
      <c r="KNW47" s="2182"/>
      <c r="KNX47" s="2182"/>
      <c r="KNY47" s="2182"/>
      <c r="KNZ47" s="2182"/>
      <c r="KOA47" s="2182"/>
      <c r="KOB47" s="2182"/>
      <c r="KOC47" s="2182"/>
      <c r="KOD47" s="2182"/>
      <c r="KOE47" s="2182"/>
      <c r="KOF47" s="2182"/>
      <c r="KOG47" s="2182"/>
      <c r="KOH47" s="2182"/>
      <c r="KOI47" s="2182"/>
      <c r="KOJ47" s="2182"/>
      <c r="KOK47" s="2182"/>
      <c r="KOL47" s="2182"/>
      <c r="KOM47" s="2182"/>
      <c r="KON47" s="2182"/>
      <c r="KOO47" s="2182"/>
      <c r="KOP47" s="2182"/>
      <c r="KOQ47" s="2182"/>
      <c r="KOR47" s="2182"/>
      <c r="KOS47" s="2182"/>
      <c r="KOT47" s="2182"/>
      <c r="KOU47" s="2182"/>
      <c r="KOV47" s="2182"/>
      <c r="KOW47" s="2182"/>
      <c r="KOX47" s="2182"/>
      <c r="KOY47" s="2182"/>
      <c r="KOZ47" s="2182"/>
      <c r="KPA47" s="2182"/>
      <c r="KPB47" s="2182"/>
      <c r="KPC47" s="2182"/>
      <c r="KPD47" s="2182"/>
      <c r="KPE47" s="2182"/>
      <c r="KPF47" s="2182"/>
      <c r="KPG47" s="2182"/>
      <c r="KPH47" s="2182"/>
      <c r="KPI47" s="2182"/>
      <c r="KPJ47" s="2182"/>
      <c r="KPK47" s="2182"/>
      <c r="KPL47" s="2182"/>
      <c r="KPM47" s="2182"/>
      <c r="KPN47" s="2182"/>
      <c r="KPO47" s="2182"/>
      <c r="KPP47" s="2182"/>
      <c r="KPQ47" s="2182"/>
      <c r="KPR47" s="2182"/>
      <c r="KPS47" s="2182"/>
      <c r="KPT47" s="2182"/>
      <c r="KPU47" s="2182"/>
      <c r="KPV47" s="2182"/>
      <c r="KPW47" s="2182"/>
      <c r="KPX47" s="2182"/>
      <c r="KPY47" s="2182"/>
      <c r="KPZ47" s="2182"/>
      <c r="KQA47" s="2182"/>
      <c r="KQB47" s="2182"/>
      <c r="KQC47" s="2182"/>
      <c r="KQD47" s="2182"/>
      <c r="KQE47" s="2182"/>
      <c r="KQF47" s="2182"/>
      <c r="KQG47" s="2182"/>
      <c r="KQH47" s="2182"/>
      <c r="KQI47" s="2182"/>
      <c r="KQJ47" s="2182"/>
      <c r="KQK47" s="2182"/>
      <c r="KQL47" s="2182"/>
      <c r="KQM47" s="2182"/>
      <c r="KQN47" s="2182"/>
      <c r="KQO47" s="2182"/>
      <c r="KQP47" s="2182"/>
      <c r="KQQ47" s="2182"/>
      <c r="KQR47" s="2182"/>
      <c r="KQS47" s="2182"/>
      <c r="KQT47" s="2182"/>
      <c r="KQU47" s="2182"/>
      <c r="KQV47" s="2182"/>
      <c r="KQW47" s="2182"/>
      <c r="KQX47" s="2182"/>
      <c r="KQY47" s="2182"/>
      <c r="KQZ47" s="2182"/>
      <c r="KRA47" s="2182"/>
      <c r="KRB47" s="2182"/>
      <c r="KRC47" s="2182"/>
      <c r="KRD47" s="2182"/>
      <c r="KRE47" s="2182"/>
      <c r="KRF47" s="2182"/>
      <c r="KRG47" s="2182"/>
      <c r="KRH47" s="2182"/>
      <c r="KRI47" s="2182"/>
      <c r="KRJ47" s="2182"/>
      <c r="KRK47" s="2182"/>
      <c r="KRL47" s="2182"/>
      <c r="KRM47" s="2182"/>
      <c r="KRN47" s="2182"/>
      <c r="KRO47" s="2182"/>
      <c r="KRP47" s="2182"/>
      <c r="KRQ47" s="2182"/>
      <c r="KRR47" s="2182"/>
      <c r="KRS47" s="2182"/>
      <c r="KRT47" s="2182"/>
      <c r="KRU47" s="2182"/>
      <c r="KRV47" s="2182"/>
      <c r="KRW47" s="2182"/>
      <c r="KRX47" s="2182"/>
      <c r="KRY47" s="2182"/>
      <c r="KRZ47" s="2182"/>
      <c r="KSA47" s="2182"/>
      <c r="KSB47" s="2182"/>
      <c r="KSC47" s="2182"/>
      <c r="KSD47" s="2182"/>
      <c r="KSE47" s="2182"/>
      <c r="KSF47" s="2182"/>
      <c r="KSG47" s="2182"/>
      <c r="KSH47" s="2182"/>
      <c r="KSI47" s="2182"/>
      <c r="KSJ47" s="2182"/>
      <c r="KSK47" s="2182"/>
      <c r="KSL47" s="2182"/>
      <c r="KSM47" s="2182"/>
      <c r="KSN47" s="2182"/>
      <c r="KSO47" s="2182"/>
      <c r="KSP47" s="2182"/>
      <c r="KSQ47" s="2182"/>
      <c r="KSR47" s="2182"/>
      <c r="KSS47" s="2182"/>
      <c r="KST47" s="2182"/>
      <c r="KSU47" s="2182"/>
      <c r="KSV47" s="2182"/>
      <c r="KSW47" s="2182"/>
      <c r="KSX47" s="2182"/>
      <c r="KSY47" s="2182"/>
      <c r="KSZ47" s="2182"/>
      <c r="KTA47" s="2182"/>
      <c r="KTB47" s="2182"/>
      <c r="KTC47" s="2182"/>
      <c r="KTD47" s="2182"/>
      <c r="KTE47" s="2182"/>
      <c r="KTF47" s="2182"/>
      <c r="KTG47" s="2182"/>
      <c r="KTH47" s="2182"/>
      <c r="KTI47" s="2182"/>
      <c r="KTJ47" s="2182"/>
      <c r="KTK47" s="2182"/>
      <c r="KTL47" s="2182"/>
      <c r="KTM47" s="2182"/>
      <c r="KTN47" s="2182"/>
      <c r="KTO47" s="2182"/>
      <c r="KTP47" s="2182"/>
      <c r="KTQ47" s="2182"/>
      <c r="KTR47" s="2182"/>
      <c r="KTS47" s="2182"/>
      <c r="KTT47" s="2182"/>
      <c r="KTU47" s="2182"/>
      <c r="KTV47" s="2182"/>
      <c r="KTW47" s="2182"/>
      <c r="KTX47" s="2182"/>
      <c r="KTY47" s="2182"/>
      <c r="KTZ47" s="2182"/>
      <c r="KUA47" s="2182"/>
      <c r="KUB47" s="2182"/>
      <c r="KUC47" s="2182"/>
      <c r="KUD47" s="2182"/>
      <c r="KUE47" s="2182"/>
      <c r="KUF47" s="2182"/>
      <c r="KUG47" s="2182"/>
      <c r="KUH47" s="2182"/>
      <c r="KUI47" s="2182"/>
      <c r="KUJ47" s="2182"/>
      <c r="KUK47" s="2182"/>
      <c r="KUL47" s="2182"/>
      <c r="KUM47" s="2182"/>
      <c r="KUN47" s="2182"/>
      <c r="KUO47" s="2182"/>
      <c r="KUP47" s="2182"/>
      <c r="KUQ47" s="2182"/>
      <c r="KUR47" s="2182"/>
      <c r="KUS47" s="2182"/>
      <c r="KUT47" s="2182"/>
      <c r="KUU47" s="2182"/>
      <c r="KUV47" s="2182"/>
      <c r="KUW47" s="2182"/>
      <c r="KUX47" s="2182"/>
      <c r="KUY47" s="2182"/>
      <c r="KUZ47" s="2182"/>
      <c r="KVA47" s="2182"/>
      <c r="KVB47" s="2182"/>
      <c r="KVC47" s="2182"/>
      <c r="KVD47" s="2182"/>
      <c r="KVE47" s="2182"/>
      <c r="KVF47" s="2182"/>
      <c r="KVG47" s="2182"/>
      <c r="KVH47" s="2182"/>
      <c r="KVI47" s="2182"/>
      <c r="KVJ47" s="2182"/>
      <c r="KVK47" s="2182"/>
      <c r="KVL47" s="2182"/>
      <c r="KVM47" s="2182"/>
      <c r="KVN47" s="2182"/>
      <c r="KVO47" s="2182"/>
      <c r="KVP47" s="2182"/>
      <c r="KVQ47" s="2182"/>
      <c r="KVR47" s="2182"/>
      <c r="KVS47" s="2182"/>
      <c r="KVT47" s="2182"/>
      <c r="KVU47" s="2182"/>
      <c r="KVV47" s="2182"/>
      <c r="KVW47" s="2182"/>
      <c r="KVX47" s="2182"/>
      <c r="KVY47" s="2182"/>
      <c r="KVZ47" s="2182"/>
      <c r="KWA47" s="2182"/>
      <c r="KWB47" s="2182"/>
      <c r="KWC47" s="2182"/>
      <c r="KWD47" s="2182"/>
      <c r="KWE47" s="2182"/>
      <c r="KWF47" s="2182"/>
      <c r="KWG47" s="2182"/>
      <c r="KWH47" s="2182"/>
      <c r="KWI47" s="2182"/>
      <c r="KWJ47" s="2182"/>
      <c r="KWK47" s="2182"/>
      <c r="KWL47" s="2182"/>
      <c r="KWM47" s="2182"/>
      <c r="KWN47" s="2182"/>
      <c r="KWO47" s="2182"/>
      <c r="KWP47" s="2182"/>
      <c r="KWQ47" s="2182"/>
      <c r="KWR47" s="2182"/>
      <c r="KWS47" s="2182"/>
      <c r="KWT47" s="2182"/>
      <c r="KWU47" s="2182"/>
      <c r="KWV47" s="2182"/>
      <c r="KWW47" s="2182"/>
      <c r="KWX47" s="2182"/>
      <c r="KWY47" s="2182"/>
      <c r="KWZ47" s="2182"/>
      <c r="KXA47" s="2182"/>
      <c r="KXB47" s="2182"/>
      <c r="KXC47" s="2182"/>
      <c r="KXD47" s="2182"/>
      <c r="KXE47" s="2182"/>
      <c r="KXF47" s="2182"/>
      <c r="KXG47" s="2182"/>
      <c r="KXH47" s="2182"/>
      <c r="KXI47" s="2182"/>
      <c r="KXJ47" s="2182"/>
      <c r="KXK47" s="2182"/>
      <c r="KXL47" s="2182"/>
      <c r="KXM47" s="2182"/>
      <c r="KXN47" s="2182"/>
      <c r="KXO47" s="2182"/>
      <c r="KXP47" s="2182"/>
      <c r="KXQ47" s="2182"/>
      <c r="KXR47" s="2182"/>
      <c r="KXS47" s="2182"/>
      <c r="KXT47" s="2182"/>
      <c r="KXU47" s="2182"/>
      <c r="KXV47" s="2182"/>
      <c r="KXW47" s="2182"/>
      <c r="KXX47" s="2182"/>
      <c r="KXY47" s="2182"/>
      <c r="KXZ47" s="2182"/>
      <c r="KYA47" s="2182"/>
      <c r="KYB47" s="2182"/>
      <c r="KYC47" s="2182"/>
      <c r="KYD47" s="2182"/>
      <c r="KYE47" s="2182"/>
      <c r="KYF47" s="2182"/>
      <c r="KYG47" s="2182"/>
      <c r="KYH47" s="2182"/>
      <c r="KYI47" s="2182"/>
      <c r="KYJ47" s="2182"/>
      <c r="KYK47" s="2182"/>
      <c r="KYL47" s="2182"/>
      <c r="KYM47" s="2182"/>
      <c r="KYN47" s="2182"/>
      <c r="KYO47" s="2182"/>
      <c r="KYP47" s="2182"/>
      <c r="KYQ47" s="2182"/>
      <c r="KYR47" s="2182"/>
      <c r="KYS47" s="2182"/>
      <c r="KYT47" s="2182"/>
      <c r="KYU47" s="2182"/>
      <c r="KYV47" s="2182"/>
      <c r="KYW47" s="2182"/>
      <c r="KYX47" s="2182"/>
      <c r="KYY47" s="2182"/>
      <c r="KYZ47" s="2182"/>
      <c r="KZA47" s="2182"/>
      <c r="KZB47" s="2182"/>
      <c r="KZC47" s="2182"/>
      <c r="KZD47" s="2182"/>
      <c r="KZE47" s="2182"/>
      <c r="KZF47" s="2182"/>
      <c r="KZG47" s="2182"/>
      <c r="KZH47" s="2182"/>
      <c r="KZI47" s="2182"/>
      <c r="KZJ47" s="2182"/>
      <c r="KZK47" s="2182"/>
      <c r="KZL47" s="2182"/>
      <c r="KZM47" s="2182"/>
      <c r="KZN47" s="2182"/>
      <c r="KZO47" s="2182"/>
      <c r="KZP47" s="2182"/>
      <c r="KZQ47" s="2182"/>
      <c r="KZR47" s="2182"/>
      <c r="KZS47" s="2182"/>
      <c r="KZT47" s="2182"/>
      <c r="KZU47" s="2182"/>
      <c r="KZV47" s="2182"/>
      <c r="KZW47" s="2182"/>
      <c r="KZX47" s="2182"/>
      <c r="KZY47" s="2182"/>
      <c r="KZZ47" s="2182"/>
      <c r="LAA47" s="2182"/>
      <c r="LAB47" s="2182"/>
      <c r="LAC47" s="2182"/>
      <c r="LAD47" s="2182"/>
      <c r="LAE47" s="2182"/>
      <c r="LAF47" s="2182"/>
      <c r="LAG47" s="2182"/>
      <c r="LAH47" s="2182"/>
      <c r="LAI47" s="2182"/>
      <c r="LAJ47" s="2182"/>
      <c r="LAK47" s="2182"/>
      <c r="LAL47" s="2182"/>
      <c r="LAM47" s="2182"/>
      <c r="LAN47" s="2182"/>
      <c r="LAO47" s="2182"/>
      <c r="LAP47" s="2182"/>
      <c r="LAQ47" s="2182"/>
      <c r="LAR47" s="2182"/>
      <c r="LAS47" s="2182"/>
      <c r="LAT47" s="2182"/>
      <c r="LAU47" s="2182"/>
      <c r="LAV47" s="2182"/>
      <c r="LAW47" s="2182"/>
      <c r="LAX47" s="2182"/>
      <c r="LAY47" s="2182"/>
      <c r="LAZ47" s="2182"/>
      <c r="LBA47" s="2182"/>
      <c r="LBB47" s="2182"/>
      <c r="LBC47" s="2182"/>
      <c r="LBD47" s="2182"/>
      <c r="LBE47" s="2182"/>
      <c r="LBF47" s="2182"/>
      <c r="LBG47" s="2182"/>
      <c r="LBH47" s="2182"/>
      <c r="LBI47" s="2182"/>
      <c r="LBJ47" s="2182"/>
      <c r="LBK47" s="2182"/>
      <c r="LBL47" s="2182"/>
      <c r="LBM47" s="2182"/>
      <c r="LBN47" s="2182"/>
      <c r="LBO47" s="2182"/>
      <c r="LBP47" s="2182"/>
      <c r="LBQ47" s="2182"/>
      <c r="LBR47" s="2182"/>
      <c r="LBS47" s="2182"/>
      <c r="LBT47" s="2182"/>
      <c r="LBU47" s="2182"/>
      <c r="LBV47" s="2182"/>
      <c r="LBW47" s="2182"/>
      <c r="LBX47" s="2182"/>
      <c r="LBY47" s="2182"/>
      <c r="LBZ47" s="2182"/>
      <c r="LCA47" s="2182"/>
      <c r="LCB47" s="2182"/>
      <c r="LCC47" s="2182"/>
      <c r="LCD47" s="2182"/>
      <c r="LCE47" s="2182"/>
      <c r="LCF47" s="2182"/>
      <c r="LCG47" s="2182"/>
      <c r="LCH47" s="2182"/>
      <c r="LCI47" s="2182"/>
      <c r="LCJ47" s="2182"/>
      <c r="LCK47" s="2182"/>
      <c r="LCL47" s="2182"/>
      <c r="LCM47" s="2182"/>
      <c r="LCN47" s="2182"/>
      <c r="LCO47" s="2182"/>
      <c r="LCP47" s="2182"/>
      <c r="LCQ47" s="2182"/>
      <c r="LCR47" s="2182"/>
      <c r="LCS47" s="2182"/>
      <c r="LCT47" s="2182"/>
      <c r="LCU47" s="2182"/>
      <c r="LCV47" s="2182"/>
      <c r="LCW47" s="2182"/>
      <c r="LCX47" s="2182"/>
      <c r="LCY47" s="2182"/>
      <c r="LCZ47" s="2182"/>
      <c r="LDA47" s="2182"/>
      <c r="LDB47" s="2182"/>
      <c r="LDC47" s="2182"/>
      <c r="LDD47" s="2182"/>
      <c r="LDE47" s="2182"/>
      <c r="LDF47" s="2182"/>
      <c r="LDG47" s="2182"/>
      <c r="LDH47" s="2182"/>
      <c r="LDI47" s="2182"/>
      <c r="LDJ47" s="2182"/>
      <c r="LDK47" s="2182"/>
      <c r="LDL47" s="2182"/>
      <c r="LDM47" s="2182"/>
      <c r="LDN47" s="2182"/>
      <c r="LDO47" s="2182"/>
      <c r="LDP47" s="2182"/>
      <c r="LDQ47" s="2182"/>
      <c r="LDR47" s="2182"/>
      <c r="LDS47" s="2182"/>
      <c r="LDT47" s="2182"/>
      <c r="LDU47" s="2182"/>
      <c r="LDV47" s="2182"/>
      <c r="LDW47" s="2182"/>
      <c r="LDX47" s="2182"/>
      <c r="LDY47" s="2182"/>
      <c r="LDZ47" s="2182"/>
      <c r="LEA47" s="2182"/>
      <c r="LEB47" s="2182"/>
      <c r="LEC47" s="2182"/>
      <c r="LED47" s="2182"/>
      <c r="LEE47" s="2182"/>
      <c r="LEF47" s="2182"/>
      <c r="LEG47" s="2182"/>
      <c r="LEH47" s="2182"/>
      <c r="LEI47" s="2182"/>
      <c r="LEJ47" s="2182"/>
      <c r="LEK47" s="2182"/>
      <c r="LEL47" s="2182"/>
      <c r="LEM47" s="2182"/>
      <c r="LEN47" s="2182"/>
      <c r="LEO47" s="2182"/>
      <c r="LEP47" s="2182"/>
      <c r="LEQ47" s="2182"/>
      <c r="LER47" s="2182"/>
      <c r="LES47" s="2182"/>
      <c r="LET47" s="2182"/>
      <c r="LEU47" s="2182"/>
      <c r="LEV47" s="2182"/>
      <c r="LEW47" s="2182"/>
      <c r="LEX47" s="2182"/>
      <c r="LEY47" s="2182"/>
      <c r="LEZ47" s="2182"/>
      <c r="LFA47" s="2182"/>
      <c r="LFB47" s="2182"/>
      <c r="LFC47" s="2182"/>
      <c r="LFD47" s="2182"/>
      <c r="LFE47" s="2182"/>
      <c r="LFF47" s="2182"/>
      <c r="LFG47" s="2182"/>
      <c r="LFH47" s="2182"/>
      <c r="LFI47" s="2182"/>
      <c r="LFJ47" s="2182"/>
      <c r="LFK47" s="2182"/>
      <c r="LFL47" s="2182"/>
      <c r="LFM47" s="2182"/>
      <c r="LFN47" s="2182"/>
      <c r="LFO47" s="2182"/>
      <c r="LFP47" s="2182"/>
      <c r="LFQ47" s="2182"/>
      <c r="LFR47" s="2182"/>
      <c r="LFS47" s="2182"/>
      <c r="LFT47" s="2182"/>
      <c r="LFU47" s="2182"/>
      <c r="LFV47" s="2182"/>
      <c r="LFW47" s="2182"/>
      <c r="LFX47" s="2182"/>
      <c r="LFY47" s="2182"/>
      <c r="LFZ47" s="2182"/>
      <c r="LGA47" s="2182"/>
      <c r="LGB47" s="2182"/>
      <c r="LGC47" s="2182"/>
      <c r="LGD47" s="2182"/>
      <c r="LGE47" s="2182"/>
      <c r="LGF47" s="2182"/>
      <c r="LGG47" s="2182"/>
      <c r="LGH47" s="2182"/>
      <c r="LGI47" s="2182"/>
      <c r="LGJ47" s="2182"/>
      <c r="LGK47" s="2182"/>
      <c r="LGL47" s="2182"/>
      <c r="LGM47" s="2182"/>
      <c r="LGN47" s="2182"/>
      <c r="LGO47" s="2182"/>
      <c r="LGP47" s="2182"/>
      <c r="LGQ47" s="2182"/>
      <c r="LGR47" s="2182"/>
      <c r="LGS47" s="2182"/>
      <c r="LGT47" s="2182"/>
      <c r="LGU47" s="2182"/>
      <c r="LGV47" s="2182"/>
      <c r="LGW47" s="2182"/>
      <c r="LGX47" s="2182"/>
      <c r="LGY47" s="2182"/>
      <c r="LGZ47" s="2182"/>
      <c r="LHA47" s="2182"/>
      <c r="LHB47" s="2182"/>
      <c r="LHC47" s="2182"/>
      <c r="LHD47" s="2182"/>
      <c r="LHE47" s="2182"/>
      <c r="LHF47" s="2182"/>
      <c r="LHG47" s="2182"/>
      <c r="LHH47" s="2182"/>
      <c r="LHI47" s="2182"/>
      <c r="LHJ47" s="2182"/>
      <c r="LHK47" s="2182"/>
      <c r="LHL47" s="2182"/>
      <c r="LHM47" s="2182"/>
      <c r="LHN47" s="2182"/>
      <c r="LHO47" s="2182"/>
      <c r="LHP47" s="2182"/>
      <c r="LHQ47" s="2182"/>
      <c r="LHR47" s="2182"/>
      <c r="LHS47" s="2182"/>
      <c r="LHT47" s="2182"/>
      <c r="LHU47" s="2182"/>
      <c r="LHV47" s="2182"/>
      <c r="LHW47" s="2182"/>
      <c r="LHX47" s="2182"/>
      <c r="LHY47" s="2182"/>
      <c r="LHZ47" s="2182"/>
      <c r="LIA47" s="2182"/>
      <c r="LIB47" s="2182"/>
      <c r="LIC47" s="2182"/>
      <c r="LID47" s="2182"/>
      <c r="LIE47" s="2182"/>
      <c r="LIF47" s="2182"/>
      <c r="LIG47" s="2182"/>
      <c r="LIH47" s="2182"/>
      <c r="LII47" s="2182"/>
      <c r="LIJ47" s="2182"/>
      <c r="LIK47" s="2182"/>
      <c r="LIL47" s="2182"/>
      <c r="LIM47" s="2182"/>
      <c r="LIN47" s="2182"/>
      <c r="LIO47" s="2182"/>
      <c r="LIP47" s="2182"/>
      <c r="LIQ47" s="2182"/>
      <c r="LIR47" s="2182"/>
      <c r="LIS47" s="2182"/>
      <c r="LIT47" s="2182"/>
      <c r="LIU47" s="2182"/>
      <c r="LIV47" s="2182"/>
      <c r="LIW47" s="2182"/>
      <c r="LIX47" s="2182"/>
      <c r="LIY47" s="2182"/>
      <c r="LIZ47" s="2182"/>
      <c r="LJA47" s="2182"/>
      <c r="LJB47" s="2182"/>
      <c r="LJC47" s="2182"/>
      <c r="LJD47" s="2182"/>
      <c r="LJE47" s="2182"/>
      <c r="LJF47" s="2182"/>
      <c r="LJG47" s="2182"/>
      <c r="LJH47" s="2182"/>
      <c r="LJI47" s="2182"/>
      <c r="LJJ47" s="2182"/>
      <c r="LJK47" s="2182"/>
      <c r="LJL47" s="2182"/>
      <c r="LJM47" s="2182"/>
      <c r="LJN47" s="2182"/>
      <c r="LJO47" s="2182"/>
      <c r="LJP47" s="2182"/>
      <c r="LJQ47" s="2182"/>
      <c r="LJR47" s="2182"/>
      <c r="LJS47" s="2182"/>
      <c r="LJT47" s="2182"/>
      <c r="LJU47" s="2182"/>
      <c r="LJV47" s="2182"/>
      <c r="LJW47" s="2182"/>
      <c r="LJX47" s="2182"/>
      <c r="LJY47" s="2182"/>
      <c r="LJZ47" s="2182"/>
      <c r="LKA47" s="2182"/>
      <c r="LKB47" s="2182"/>
      <c r="LKC47" s="2182"/>
      <c r="LKD47" s="2182"/>
      <c r="LKE47" s="2182"/>
      <c r="LKF47" s="2182"/>
      <c r="LKG47" s="2182"/>
      <c r="LKH47" s="2182"/>
      <c r="LKI47" s="2182"/>
      <c r="LKJ47" s="2182"/>
      <c r="LKK47" s="2182"/>
      <c r="LKL47" s="2182"/>
      <c r="LKM47" s="2182"/>
      <c r="LKN47" s="2182"/>
      <c r="LKO47" s="2182"/>
      <c r="LKP47" s="2182"/>
      <c r="LKQ47" s="2182"/>
      <c r="LKR47" s="2182"/>
      <c r="LKS47" s="2182"/>
      <c r="LKT47" s="2182"/>
      <c r="LKU47" s="2182"/>
      <c r="LKV47" s="2182"/>
      <c r="LKW47" s="2182"/>
      <c r="LKX47" s="2182"/>
      <c r="LKY47" s="2182"/>
      <c r="LKZ47" s="2182"/>
      <c r="LLA47" s="2182"/>
      <c r="LLB47" s="2182"/>
      <c r="LLC47" s="2182"/>
      <c r="LLD47" s="2182"/>
      <c r="LLE47" s="2182"/>
      <c r="LLF47" s="2182"/>
      <c r="LLG47" s="2182"/>
      <c r="LLH47" s="2182"/>
      <c r="LLI47" s="2182"/>
      <c r="LLJ47" s="2182"/>
      <c r="LLK47" s="2182"/>
      <c r="LLL47" s="2182"/>
      <c r="LLM47" s="2182"/>
      <c r="LLN47" s="2182"/>
      <c r="LLO47" s="2182"/>
      <c r="LLP47" s="2182"/>
      <c r="LLQ47" s="2182"/>
      <c r="LLR47" s="2182"/>
      <c r="LLS47" s="2182"/>
      <c r="LLT47" s="2182"/>
      <c r="LLU47" s="2182"/>
      <c r="LLV47" s="2182"/>
      <c r="LLW47" s="2182"/>
      <c r="LLX47" s="2182"/>
      <c r="LLY47" s="2182"/>
      <c r="LLZ47" s="2182"/>
      <c r="LMA47" s="2182"/>
      <c r="LMB47" s="2182"/>
      <c r="LMC47" s="2182"/>
      <c r="LMD47" s="2182"/>
      <c r="LME47" s="2182"/>
      <c r="LMF47" s="2182"/>
      <c r="LMG47" s="2182"/>
      <c r="LMH47" s="2182"/>
      <c r="LMI47" s="2182"/>
      <c r="LMJ47" s="2182"/>
      <c r="LMK47" s="2182"/>
      <c r="LML47" s="2182"/>
      <c r="LMM47" s="2182"/>
      <c r="LMN47" s="2182"/>
      <c r="LMO47" s="2182"/>
      <c r="LMP47" s="2182"/>
      <c r="LMQ47" s="2182"/>
      <c r="LMR47" s="2182"/>
      <c r="LMS47" s="2182"/>
      <c r="LMT47" s="2182"/>
      <c r="LMU47" s="2182"/>
      <c r="LMV47" s="2182"/>
      <c r="LMW47" s="2182"/>
      <c r="LMX47" s="2182"/>
      <c r="LMY47" s="2182"/>
      <c r="LMZ47" s="2182"/>
      <c r="LNA47" s="2182"/>
      <c r="LNB47" s="2182"/>
      <c r="LNC47" s="2182"/>
      <c r="LND47" s="2182"/>
      <c r="LNE47" s="2182"/>
      <c r="LNF47" s="2182"/>
      <c r="LNG47" s="2182"/>
      <c r="LNH47" s="2182"/>
      <c r="LNI47" s="2182"/>
      <c r="LNJ47" s="2182"/>
      <c r="LNK47" s="2182"/>
      <c r="LNL47" s="2182"/>
      <c r="LNM47" s="2182"/>
      <c r="LNN47" s="2182"/>
      <c r="LNO47" s="2182"/>
      <c r="LNP47" s="2182"/>
      <c r="LNQ47" s="2182"/>
      <c r="LNR47" s="2182"/>
      <c r="LNS47" s="2182"/>
      <c r="LNT47" s="2182"/>
      <c r="LNU47" s="2182"/>
      <c r="LNV47" s="2182"/>
      <c r="LNW47" s="2182"/>
      <c r="LNX47" s="2182"/>
      <c r="LNY47" s="2182"/>
      <c r="LNZ47" s="2182"/>
      <c r="LOA47" s="2182"/>
      <c r="LOB47" s="2182"/>
      <c r="LOC47" s="2182"/>
      <c r="LOD47" s="2182"/>
      <c r="LOE47" s="2182"/>
      <c r="LOF47" s="2182"/>
      <c r="LOG47" s="2182"/>
      <c r="LOH47" s="2182"/>
      <c r="LOI47" s="2182"/>
      <c r="LOJ47" s="2182"/>
      <c r="LOK47" s="2182"/>
      <c r="LOL47" s="2182"/>
      <c r="LOM47" s="2182"/>
      <c r="LON47" s="2182"/>
      <c r="LOO47" s="2182"/>
      <c r="LOP47" s="2182"/>
      <c r="LOQ47" s="2182"/>
      <c r="LOR47" s="2182"/>
      <c r="LOS47" s="2182"/>
      <c r="LOT47" s="2182"/>
      <c r="LOU47" s="2182"/>
      <c r="LOV47" s="2182"/>
      <c r="LOW47" s="2182"/>
      <c r="LOX47" s="2182"/>
      <c r="LOY47" s="2182"/>
      <c r="LOZ47" s="2182"/>
      <c r="LPA47" s="2182"/>
      <c r="LPB47" s="2182"/>
      <c r="LPC47" s="2182"/>
      <c r="LPD47" s="2182"/>
      <c r="LPE47" s="2182"/>
      <c r="LPF47" s="2182"/>
      <c r="LPG47" s="2182"/>
      <c r="LPH47" s="2182"/>
      <c r="LPI47" s="2182"/>
      <c r="LPJ47" s="2182"/>
      <c r="LPK47" s="2182"/>
      <c r="LPL47" s="2182"/>
      <c r="LPM47" s="2182"/>
      <c r="LPN47" s="2182"/>
      <c r="LPO47" s="2182"/>
      <c r="LPP47" s="2182"/>
      <c r="LPQ47" s="2182"/>
      <c r="LPR47" s="2182"/>
      <c r="LPS47" s="2182"/>
      <c r="LPT47" s="2182"/>
      <c r="LPU47" s="2182"/>
      <c r="LPV47" s="2182"/>
      <c r="LPW47" s="2182"/>
      <c r="LPX47" s="2182"/>
      <c r="LPY47" s="2182"/>
      <c r="LPZ47" s="2182"/>
      <c r="LQA47" s="2182"/>
      <c r="LQB47" s="2182"/>
      <c r="LQC47" s="2182"/>
      <c r="LQD47" s="2182"/>
      <c r="LQE47" s="2182"/>
      <c r="LQF47" s="2182"/>
      <c r="LQG47" s="2182"/>
      <c r="LQH47" s="2182"/>
      <c r="LQI47" s="2182"/>
      <c r="LQJ47" s="2182"/>
      <c r="LQK47" s="2182"/>
      <c r="LQL47" s="2182"/>
      <c r="LQM47" s="2182"/>
      <c r="LQN47" s="2182"/>
      <c r="LQO47" s="2182"/>
      <c r="LQP47" s="2182"/>
      <c r="LQQ47" s="2182"/>
      <c r="LQR47" s="2182"/>
      <c r="LQS47" s="2182"/>
      <c r="LQT47" s="2182"/>
      <c r="LQU47" s="2182"/>
      <c r="LQV47" s="2182"/>
      <c r="LQW47" s="2182"/>
      <c r="LQX47" s="2182"/>
      <c r="LQY47" s="2182"/>
      <c r="LQZ47" s="2182"/>
      <c r="LRA47" s="2182"/>
      <c r="LRB47" s="2182"/>
      <c r="LRC47" s="2182"/>
      <c r="LRD47" s="2182"/>
      <c r="LRE47" s="2182"/>
      <c r="LRF47" s="2182"/>
      <c r="LRG47" s="2182"/>
      <c r="LRH47" s="2182"/>
      <c r="LRI47" s="2182"/>
      <c r="LRJ47" s="2182"/>
      <c r="LRK47" s="2182"/>
      <c r="LRL47" s="2182"/>
      <c r="LRM47" s="2182"/>
      <c r="LRN47" s="2182"/>
      <c r="LRO47" s="2182"/>
      <c r="LRP47" s="2182"/>
      <c r="LRQ47" s="2182"/>
      <c r="LRR47" s="2182"/>
      <c r="LRS47" s="2182"/>
      <c r="LRT47" s="2182"/>
      <c r="LRU47" s="2182"/>
      <c r="LRV47" s="2182"/>
      <c r="LRW47" s="2182"/>
      <c r="LRX47" s="2182"/>
      <c r="LRY47" s="2182"/>
      <c r="LRZ47" s="2182"/>
      <c r="LSA47" s="2182"/>
      <c r="LSB47" s="2182"/>
      <c r="LSC47" s="2182"/>
      <c r="LSD47" s="2182"/>
      <c r="LSE47" s="2182"/>
      <c r="LSF47" s="2182"/>
      <c r="LSG47" s="2182"/>
      <c r="LSH47" s="2182"/>
      <c r="LSI47" s="2182"/>
      <c r="LSJ47" s="2182"/>
      <c r="LSK47" s="2182"/>
      <c r="LSL47" s="2182"/>
      <c r="LSM47" s="2182"/>
      <c r="LSN47" s="2182"/>
      <c r="LSO47" s="2182"/>
      <c r="LSP47" s="2182"/>
      <c r="LSQ47" s="2182"/>
      <c r="LSR47" s="2182"/>
      <c r="LSS47" s="2182"/>
      <c r="LST47" s="2182"/>
      <c r="LSU47" s="2182"/>
      <c r="LSV47" s="2182"/>
      <c r="LSW47" s="2182"/>
      <c r="LSX47" s="2182"/>
      <c r="LSY47" s="2182"/>
      <c r="LSZ47" s="2182"/>
      <c r="LTA47" s="2182"/>
      <c r="LTB47" s="2182"/>
      <c r="LTC47" s="2182"/>
      <c r="LTD47" s="2182"/>
      <c r="LTE47" s="2182"/>
      <c r="LTF47" s="2182"/>
      <c r="LTG47" s="2182"/>
      <c r="LTH47" s="2182"/>
      <c r="LTI47" s="2182"/>
      <c r="LTJ47" s="2182"/>
      <c r="LTK47" s="2182"/>
      <c r="LTL47" s="2182"/>
      <c r="LTM47" s="2182"/>
      <c r="LTN47" s="2182"/>
      <c r="LTO47" s="2182"/>
      <c r="LTP47" s="2182"/>
      <c r="LTQ47" s="2182"/>
      <c r="LTR47" s="2182"/>
      <c r="LTS47" s="2182"/>
      <c r="LTT47" s="2182"/>
      <c r="LTU47" s="2182"/>
      <c r="LTV47" s="2182"/>
      <c r="LTW47" s="2182"/>
      <c r="LTX47" s="2182"/>
      <c r="LTY47" s="2182"/>
      <c r="LTZ47" s="2182"/>
      <c r="LUA47" s="2182"/>
      <c r="LUB47" s="2182"/>
      <c r="LUC47" s="2182"/>
      <c r="LUD47" s="2182"/>
      <c r="LUE47" s="2182"/>
      <c r="LUF47" s="2182"/>
      <c r="LUG47" s="2182"/>
      <c r="LUH47" s="2182"/>
      <c r="LUI47" s="2182"/>
      <c r="LUJ47" s="2182"/>
      <c r="LUK47" s="2182"/>
      <c r="LUL47" s="2182"/>
      <c r="LUM47" s="2182"/>
      <c r="LUN47" s="2182"/>
      <c r="LUO47" s="2182"/>
      <c r="LUP47" s="2182"/>
      <c r="LUQ47" s="2182"/>
      <c r="LUR47" s="2182"/>
      <c r="LUS47" s="2182"/>
      <c r="LUT47" s="2182"/>
      <c r="LUU47" s="2182"/>
      <c r="LUV47" s="2182"/>
      <c r="LUW47" s="2182"/>
      <c r="LUX47" s="2182"/>
      <c r="LUY47" s="2182"/>
      <c r="LUZ47" s="2182"/>
      <c r="LVA47" s="2182"/>
      <c r="LVB47" s="2182"/>
      <c r="LVC47" s="2182"/>
      <c r="LVD47" s="2182"/>
      <c r="LVE47" s="2182"/>
      <c r="LVF47" s="2182"/>
      <c r="LVG47" s="2182"/>
      <c r="LVH47" s="2182"/>
      <c r="LVI47" s="2182"/>
      <c r="LVJ47" s="2182"/>
      <c r="LVK47" s="2182"/>
      <c r="LVL47" s="2182"/>
      <c r="LVM47" s="2182"/>
      <c r="LVN47" s="2182"/>
      <c r="LVO47" s="2182"/>
      <c r="LVP47" s="2182"/>
      <c r="LVQ47" s="2182"/>
      <c r="LVR47" s="2182"/>
      <c r="LVS47" s="2182"/>
      <c r="LVT47" s="2182"/>
      <c r="LVU47" s="2182"/>
      <c r="LVV47" s="2182"/>
      <c r="LVW47" s="2182"/>
      <c r="LVX47" s="2182"/>
      <c r="LVY47" s="2182"/>
      <c r="LVZ47" s="2182"/>
      <c r="LWA47" s="2182"/>
      <c r="LWB47" s="2182"/>
      <c r="LWC47" s="2182"/>
      <c r="LWD47" s="2182"/>
      <c r="LWE47" s="2182"/>
      <c r="LWF47" s="2182"/>
      <c r="LWG47" s="2182"/>
      <c r="LWH47" s="2182"/>
      <c r="LWI47" s="2182"/>
      <c r="LWJ47" s="2182"/>
      <c r="LWK47" s="2182"/>
      <c r="LWL47" s="2182"/>
      <c r="LWM47" s="2182"/>
      <c r="LWN47" s="2182"/>
      <c r="LWO47" s="2182"/>
      <c r="LWP47" s="2182"/>
      <c r="LWQ47" s="2182"/>
      <c r="LWR47" s="2182"/>
      <c r="LWS47" s="2182"/>
      <c r="LWT47" s="2182"/>
      <c r="LWU47" s="2182"/>
      <c r="LWV47" s="2182"/>
      <c r="LWW47" s="2182"/>
      <c r="LWX47" s="2182"/>
      <c r="LWY47" s="2182"/>
      <c r="LWZ47" s="2182"/>
      <c r="LXA47" s="2182"/>
      <c r="LXB47" s="2182"/>
      <c r="LXC47" s="2182"/>
      <c r="LXD47" s="2182"/>
      <c r="LXE47" s="2182"/>
      <c r="LXF47" s="2182"/>
      <c r="LXG47" s="2182"/>
      <c r="LXH47" s="2182"/>
      <c r="LXI47" s="2182"/>
      <c r="LXJ47" s="2182"/>
      <c r="LXK47" s="2182"/>
      <c r="LXL47" s="2182"/>
      <c r="LXM47" s="2182"/>
      <c r="LXN47" s="2182"/>
      <c r="LXO47" s="2182"/>
      <c r="LXP47" s="2182"/>
      <c r="LXQ47" s="2182"/>
      <c r="LXR47" s="2182"/>
      <c r="LXS47" s="2182"/>
      <c r="LXT47" s="2182"/>
      <c r="LXU47" s="2182"/>
      <c r="LXV47" s="2182"/>
      <c r="LXW47" s="2182"/>
      <c r="LXX47" s="2182"/>
      <c r="LXY47" s="2182"/>
      <c r="LXZ47" s="2182"/>
      <c r="LYA47" s="2182"/>
      <c r="LYB47" s="2182"/>
      <c r="LYC47" s="2182"/>
      <c r="LYD47" s="2182"/>
      <c r="LYE47" s="2182"/>
      <c r="LYF47" s="2182"/>
      <c r="LYG47" s="2182"/>
      <c r="LYH47" s="2182"/>
      <c r="LYI47" s="2182"/>
      <c r="LYJ47" s="2182"/>
      <c r="LYK47" s="2182"/>
      <c r="LYL47" s="2182"/>
      <c r="LYM47" s="2182"/>
      <c r="LYN47" s="2182"/>
      <c r="LYO47" s="2182"/>
      <c r="LYP47" s="2182"/>
      <c r="LYQ47" s="2182"/>
      <c r="LYR47" s="2182"/>
      <c r="LYS47" s="2182"/>
      <c r="LYT47" s="2182"/>
      <c r="LYU47" s="2182"/>
      <c r="LYV47" s="2182"/>
      <c r="LYW47" s="2182"/>
      <c r="LYX47" s="2182"/>
      <c r="LYY47" s="2182"/>
      <c r="LYZ47" s="2182"/>
      <c r="LZA47" s="2182"/>
      <c r="LZB47" s="2182"/>
      <c r="LZC47" s="2182"/>
      <c r="LZD47" s="2182"/>
      <c r="LZE47" s="2182"/>
      <c r="LZF47" s="2182"/>
      <c r="LZG47" s="2182"/>
      <c r="LZH47" s="2182"/>
      <c r="LZI47" s="2182"/>
      <c r="LZJ47" s="2182"/>
      <c r="LZK47" s="2182"/>
      <c r="LZL47" s="2182"/>
      <c r="LZM47" s="2182"/>
      <c r="LZN47" s="2182"/>
      <c r="LZO47" s="2182"/>
      <c r="LZP47" s="2182"/>
      <c r="LZQ47" s="2182"/>
      <c r="LZR47" s="2182"/>
      <c r="LZS47" s="2182"/>
      <c r="LZT47" s="2182"/>
      <c r="LZU47" s="2182"/>
      <c r="LZV47" s="2182"/>
      <c r="LZW47" s="2182"/>
      <c r="LZX47" s="2182"/>
      <c r="LZY47" s="2182"/>
      <c r="LZZ47" s="2182"/>
      <c r="MAA47" s="2182"/>
      <c r="MAB47" s="2182"/>
      <c r="MAC47" s="2182"/>
      <c r="MAD47" s="2182"/>
      <c r="MAE47" s="2182"/>
      <c r="MAF47" s="2182"/>
      <c r="MAG47" s="2182"/>
      <c r="MAH47" s="2182"/>
      <c r="MAI47" s="2182"/>
      <c r="MAJ47" s="2182"/>
      <c r="MAK47" s="2182"/>
      <c r="MAL47" s="2182"/>
      <c r="MAM47" s="2182"/>
      <c r="MAN47" s="2182"/>
      <c r="MAO47" s="2182"/>
      <c r="MAP47" s="2182"/>
      <c r="MAQ47" s="2182"/>
      <c r="MAR47" s="2182"/>
      <c r="MAS47" s="2182"/>
      <c r="MAT47" s="2182"/>
      <c r="MAU47" s="2182"/>
      <c r="MAV47" s="2182"/>
      <c r="MAW47" s="2182"/>
      <c r="MAX47" s="2182"/>
      <c r="MAY47" s="2182"/>
      <c r="MAZ47" s="2182"/>
      <c r="MBA47" s="2182"/>
      <c r="MBB47" s="2182"/>
      <c r="MBC47" s="2182"/>
      <c r="MBD47" s="2182"/>
      <c r="MBE47" s="2182"/>
      <c r="MBF47" s="2182"/>
      <c r="MBG47" s="2182"/>
      <c r="MBH47" s="2182"/>
      <c r="MBI47" s="2182"/>
      <c r="MBJ47" s="2182"/>
      <c r="MBK47" s="2182"/>
      <c r="MBL47" s="2182"/>
      <c r="MBM47" s="2182"/>
      <c r="MBN47" s="2182"/>
      <c r="MBO47" s="2182"/>
      <c r="MBP47" s="2182"/>
      <c r="MBQ47" s="2182"/>
      <c r="MBR47" s="2182"/>
      <c r="MBS47" s="2182"/>
      <c r="MBT47" s="2182"/>
      <c r="MBU47" s="2182"/>
      <c r="MBV47" s="2182"/>
      <c r="MBW47" s="2182"/>
      <c r="MBX47" s="2182"/>
      <c r="MBY47" s="2182"/>
      <c r="MBZ47" s="2182"/>
      <c r="MCA47" s="2182"/>
      <c r="MCB47" s="2182"/>
      <c r="MCC47" s="2182"/>
      <c r="MCD47" s="2182"/>
      <c r="MCE47" s="2182"/>
      <c r="MCF47" s="2182"/>
      <c r="MCG47" s="2182"/>
      <c r="MCH47" s="2182"/>
      <c r="MCI47" s="2182"/>
      <c r="MCJ47" s="2182"/>
      <c r="MCK47" s="2182"/>
      <c r="MCL47" s="2182"/>
      <c r="MCM47" s="2182"/>
      <c r="MCN47" s="2182"/>
      <c r="MCO47" s="2182"/>
      <c r="MCP47" s="2182"/>
      <c r="MCQ47" s="2182"/>
      <c r="MCR47" s="2182"/>
      <c r="MCS47" s="2182"/>
      <c r="MCT47" s="2182"/>
      <c r="MCU47" s="2182"/>
      <c r="MCV47" s="2182"/>
      <c r="MCW47" s="2182"/>
      <c r="MCX47" s="2182"/>
      <c r="MCY47" s="2182"/>
      <c r="MCZ47" s="2182"/>
      <c r="MDA47" s="2182"/>
      <c r="MDB47" s="2182"/>
      <c r="MDC47" s="2182"/>
      <c r="MDD47" s="2182"/>
      <c r="MDE47" s="2182"/>
      <c r="MDF47" s="2182"/>
      <c r="MDG47" s="2182"/>
      <c r="MDH47" s="2182"/>
      <c r="MDI47" s="2182"/>
      <c r="MDJ47" s="2182"/>
      <c r="MDK47" s="2182"/>
      <c r="MDL47" s="2182"/>
      <c r="MDM47" s="2182"/>
      <c r="MDN47" s="2182"/>
      <c r="MDO47" s="2182"/>
      <c r="MDP47" s="2182"/>
      <c r="MDQ47" s="2182"/>
      <c r="MDR47" s="2182"/>
      <c r="MDS47" s="2182"/>
      <c r="MDT47" s="2182"/>
      <c r="MDU47" s="2182"/>
      <c r="MDV47" s="2182"/>
      <c r="MDW47" s="2182"/>
      <c r="MDX47" s="2182"/>
      <c r="MDY47" s="2182"/>
      <c r="MDZ47" s="2182"/>
      <c r="MEA47" s="2182"/>
      <c r="MEB47" s="2182"/>
      <c r="MEC47" s="2182"/>
      <c r="MED47" s="2182"/>
      <c r="MEE47" s="2182"/>
      <c r="MEF47" s="2182"/>
      <c r="MEG47" s="2182"/>
      <c r="MEH47" s="2182"/>
      <c r="MEI47" s="2182"/>
      <c r="MEJ47" s="2182"/>
      <c r="MEK47" s="2182"/>
      <c r="MEL47" s="2182"/>
      <c r="MEM47" s="2182"/>
      <c r="MEN47" s="2182"/>
      <c r="MEO47" s="2182"/>
      <c r="MEP47" s="2182"/>
      <c r="MEQ47" s="2182"/>
      <c r="MER47" s="2182"/>
      <c r="MES47" s="2182"/>
      <c r="MET47" s="2182"/>
      <c r="MEU47" s="2182"/>
      <c r="MEV47" s="2182"/>
      <c r="MEW47" s="2182"/>
      <c r="MEX47" s="2182"/>
      <c r="MEY47" s="2182"/>
      <c r="MEZ47" s="2182"/>
      <c r="MFA47" s="2182"/>
      <c r="MFB47" s="2182"/>
      <c r="MFC47" s="2182"/>
      <c r="MFD47" s="2182"/>
      <c r="MFE47" s="2182"/>
      <c r="MFF47" s="2182"/>
      <c r="MFG47" s="2182"/>
      <c r="MFH47" s="2182"/>
      <c r="MFI47" s="2182"/>
      <c r="MFJ47" s="2182"/>
      <c r="MFK47" s="2182"/>
      <c r="MFL47" s="2182"/>
      <c r="MFM47" s="2182"/>
      <c r="MFN47" s="2182"/>
      <c r="MFO47" s="2182"/>
      <c r="MFP47" s="2182"/>
      <c r="MFQ47" s="2182"/>
      <c r="MFR47" s="2182"/>
      <c r="MFS47" s="2182"/>
      <c r="MFT47" s="2182"/>
      <c r="MFU47" s="2182"/>
      <c r="MFV47" s="2182"/>
      <c r="MFW47" s="2182"/>
      <c r="MFX47" s="2182"/>
      <c r="MFY47" s="2182"/>
      <c r="MFZ47" s="2182"/>
      <c r="MGA47" s="2182"/>
      <c r="MGB47" s="2182"/>
      <c r="MGC47" s="2182"/>
      <c r="MGD47" s="2182"/>
      <c r="MGE47" s="2182"/>
      <c r="MGF47" s="2182"/>
      <c r="MGG47" s="2182"/>
      <c r="MGH47" s="2182"/>
      <c r="MGI47" s="2182"/>
      <c r="MGJ47" s="2182"/>
      <c r="MGK47" s="2182"/>
      <c r="MGL47" s="2182"/>
      <c r="MGM47" s="2182"/>
      <c r="MGN47" s="2182"/>
      <c r="MGO47" s="2182"/>
      <c r="MGP47" s="2182"/>
      <c r="MGQ47" s="2182"/>
      <c r="MGR47" s="2182"/>
      <c r="MGS47" s="2182"/>
      <c r="MGT47" s="2182"/>
      <c r="MGU47" s="2182"/>
      <c r="MGV47" s="2182"/>
      <c r="MGW47" s="2182"/>
      <c r="MGX47" s="2182"/>
      <c r="MGY47" s="2182"/>
      <c r="MGZ47" s="2182"/>
      <c r="MHA47" s="2182"/>
      <c r="MHB47" s="2182"/>
      <c r="MHC47" s="2182"/>
      <c r="MHD47" s="2182"/>
      <c r="MHE47" s="2182"/>
      <c r="MHF47" s="2182"/>
      <c r="MHG47" s="2182"/>
      <c r="MHH47" s="2182"/>
      <c r="MHI47" s="2182"/>
      <c r="MHJ47" s="2182"/>
      <c r="MHK47" s="2182"/>
      <c r="MHL47" s="2182"/>
      <c r="MHM47" s="2182"/>
      <c r="MHN47" s="2182"/>
      <c r="MHO47" s="2182"/>
      <c r="MHP47" s="2182"/>
      <c r="MHQ47" s="2182"/>
      <c r="MHR47" s="2182"/>
      <c r="MHS47" s="2182"/>
      <c r="MHT47" s="2182"/>
      <c r="MHU47" s="2182"/>
      <c r="MHV47" s="2182"/>
      <c r="MHW47" s="2182"/>
      <c r="MHX47" s="2182"/>
      <c r="MHY47" s="2182"/>
      <c r="MHZ47" s="2182"/>
      <c r="MIA47" s="2182"/>
      <c r="MIB47" s="2182"/>
      <c r="MIC47" s="2182"/>
      <c r="MID47" s="2182"/>
      <c r="MIE47" s="2182"/>
      <c r="MIF47" s="2182"/>
      <c r="MIG47" s="2182"/>
      <c r="MIH47" s="2182"/>
      <c r="MII47" s="2182"/>
      <c r="MIJ47" s="2182"/>
      <c r="MIK47" s="2182"/>
      <c r="MIL47" s="2182"/>
      <c r="MIM47" s="2182"/>
      <c r="MIN47" s="2182"/>
      <c r="MIO47" s="2182"/>
      <c r="MIP47" s="2182"/>
      <c r="MIQ47" s="2182"/>
      <c r="MIR47" s="2182"/>
      <c r="MIS47" s="2182"/>
      <c r="MIT47" s="2182"/>
      <c r="MIU47" s="2182"/>
      <c r="MIV47" s="2182"/>
      <c r="MIW47" s="2182"/>
      <c r="MIX47" s="2182"/>
      <c r="MIY47" s="2182"/>
      <c r="MIZ47" s="2182"/>
      <c r="MJA47" s="2182"/>
      <c r="MJB47" s="2182"/>
      <c r="MJC47" s="2182"/>
      <c r="MJD47" s="2182"/>
      <c r="MJE47" s="2182"/>
      <c r="MJF47" s="2182"/>
      <c r="MJG47" s="2182"/>
      <c r="MJH47" s="2182"/>
      <c r="MJI47" s="2182"/>
      <c r="MJJ47" s="2182"/>
      <c r="MJK47" s="2182"/>
      <c r="MJL47" s="2182"/>
      <c r="MJM47" s="2182"/>
      <c r="MJN47" s="2182"/>
      <c r="MJO47" s="2182"/>
      <c r="MJP47" s="2182"/>
      <c r="MJQ47" s="2182"/>
      <c r="MJR47" s="2182"/>
      <c r="MJS47" s="2182"/>
      <c r="MJT47" s="2182"/>
      <c r="MJU47" s="2182"/>
      <c r="MJV47" s="2182"/>
      <c r="MJW47" s="2182"/>
      <c r="MJX47" s="2182"/>
      <c r="MJY47" s="2182"/>
      <c r="MJZ47" s="2182"/>
      <c r="MKA47" s="2182"/>
      <c r="MKB47" s="2182"/>
      <c r="MKC47" s="2182"/>
      <c r="MKD47" s="2182"/>
      <c r="MKE47" s="2182"/>
      <c r="MKF47" s="2182"/>
      <c r="MKG47" s="2182"/>
      <c r="MKH47" s="2182"/>
      <c r="MKI47" s="2182"/>
      <c r="MKJ47" s="2182"/>
      <c r="MKK47" s="2182"/>
      <c r="MKL47" s="2182"/>
      <c r="MKM47" s="2182"/>
      <c r="MKN47" s="2182"/>
      <c r="MKO47" s="2182"/>
      <c r="MKP47" s="2182"/>
      <c r="MKQ47" s="2182"/>
      <c r="MKR47" s="2182"/>
      <c r="MKS47" s="2182"/>
      <c r="MKT47" s="2182"/>
      <c r="MKU47" s="2182"/>
      <c r="MKV47" s="2182"/>
      <c r="MKW47" s="2182"/>
      <c r="MKX47" s="2182"/>
      <c r="MKY47" s="2182"/>
      <c r="MKZ47" s="2182"/>
      <c r="MLA47" s="2182"/>
      <c r="MLB47" s="2182"/>
      <c r="MLC47" s="2182"/>
      <c r="MLD47" s="2182"/>
      <c r="MLE47" s="2182"/>
      <c r="MLF47" s="2182"/>
      <c r="MLG47" s="2182"/>
      <c r="MLH47" s="2182"/>
      <c r="MLI47" s="2182"/>
      <c r="MLJ47" s="2182"/>
      <c r="MLK47" s="2182"/>
      <c r="MLL47" s="2182"/>
      <c r="MLM47" s="2182"/>
      <c r="MLN47" s="2182"/>
      <c r="MLO47" s="2182"/>
      <c r="MLP47" s="2182"/>
      <c r="MLQ47" s="2182"/>
      <c r="MLR47" s="2182"/>
      <c r="MLS47" s="2182"/>
      <c r="MLT47" s="2182"/>
      <c r="MLU47" s="2182"/>
      <c r="MLV47" s="2182"/>
      <c r="MLW47" s="2182"/>
      <c r="MLX47" s="2182"/>
      <c r="MLY47" s="2182"/>
      <c r="MLZ47" s="2182"/>
      <c r="MMA47" s="2182"/>
      <c r="MMB47" s="2182"/>
      <c r="MMC47" s="2182"/>
      <c r="MMD47" s="2182"/>
      <c r="MME47" s="2182"/>
      <c r="MMF47" s="2182"/>
      <c r="MMG47" s="2182"/>
      <c r="MMH47" s="2182"/>
      <c r="MMI47" s="2182"/>
      <c r="MMJ47" s="2182"/>
      <c r="MMK47" s="2182"/>
      <c r="MML47" s="2182"/>
      <c r="MMM47" s="2182"/>
      <c r="MMN47" s="2182"/>
      <c r="MMO47" s="2182"/>
      <c r="MMP47" s="2182"/>
      <c r="MMQ47" s="2182"/>
      <c r="MMR47" s="2182"/>
      <c r="MMS47" s="2182"/>
      <c r="MMT47" s="2182"/>
      <c r="MMU47" s="2182"/>
      <c r="MMV47" s="2182"/>
      <c r="MMW47" s="2182"/>
      <c r="MMX47" s="2182"/>
      <c r="MMY47" s="2182"/>
      <c r="MMZ47" s="2182"/>
      <c r="MNA47" s="2182"/>
      <c r="MNB47" s="2182"/>
      <c r="MNC47" s="2182"/>
      <c r="MND47" s="2182"/>
      <c r="MNE47" s="2182"/>
      <c r="MNF47" s="2182"/>
      <c r="MNG47" s="2182"/>
      <c r="MNH47" s="2182"/>
      <c r="MNI47" s="2182"/>
      <c r="MNJ47" s="2182"/>
      <c r="MNK47" s="2182"/>
      <c r="MNL47" s="2182"/>
      <c r="MNM47" s="2182"/>
      <c r="MNN47" s="2182"/>
      <c r="MNO47" s="2182"/>
      <c r="MNP47" s="2182"/>
      <c r="MNQ47" s="2182"/>
      <c r="MNR47" s="2182"/>
      <c r="MNS47" s="2182"/>
      <c r="MNT47" s="2182"/>
      <c r="MNU47" s="2182"/>
      <c r="MNV47" s="2182"/>
      <c r="MNW47" s="2182"/>
      <c r="MNX47" s="2182"/>
      <c r="MNY47" s="2182"/>
      <c r="MNZ47" s="2182"/>
      <c r="MOA47" s="2182"/>
      <c r="MOB47" s="2182"/>
      <c r="MOC47" s="2182"/>
      <c r="MOD47" s="2182"/>
      <c r="MOE47" s="2182"/>
      <c r="MOF47" s="2182"/>
      <c r="MOG47" s="2182"/>
      <c r="MOH47" s="2182"/>
      <c r="MOI47" s="2182"/>
      <c r="MOJ47" s="2182"/>
      <c r="MOK47" s="2182"/>
      <c r="MOL47" s="2182"/>
      <c r="MOM47" s="2182"/>
      <c r="MON47" s="2182"/>
      <c r="MOO47" s="2182"/>
      <c r="MOP47" s="2182"/>
      <c r="MOQ47" s="2182"/>
      <c r="MOR47" s="2182"/>
      <c r="MOS47" s="2182"/>
      <c r="MOT47" s="2182"/>
      <c r="MOU47" s="2182"/>
      <c r="MOV47" s="2182"/>
      <c r="MOW47" s="2182"/>
      <c r="MOX47" s="2182"/>
      <c r="MOY47" s="2182"/>
      <c r="MOZ47" s="2182"/>
      <c r="MPA47" s="2182"/>
      <c r="MPB47" s="2182"/>
      <c r="MPC47" s="2182"/>
      <c r="MPD47" s="2182"/>
      <c r="MPE47" s="2182"/>
      <c r="MPF47" s="2182"/>
      <c r="MPG47" s="2182"/>
      <c r="MPH47" s="2182"/>
      <c r="MPI47" s="2182"/>
      <c r="MPJ47" s="2182"/>
      <c r="MPK47" s="2182"/>
      <c r="MPL47" s="2182"/>
      <c r="MPM47" s="2182"/>
      <c r="MPN47" s="2182"/>
      <c r="MPO47" s="2182"/>
      <c r="MPP47" s="2182"/>
      <c r="MPQ47" s="2182"/>
      <c r="MPR47" s="2182"/>
      <c r="MPS47" s="2182"/>
      <c r="MPT47" s="2182"/>
      <c r="MPU47" s="2182"/>
      <c r="MPV47" s="2182"/>
      <c r="MPW47" s="2182"/>
      <c r="MPX47" s="2182"/>
      <c r="MPY47" s="2182"/>
      <c r="MPZ47" s="2182"/>
      <c r="MQA47" s="2182"/>
      <c r="MQB47" s="2182"/>
      <c r="MQC47" s="2182"/>
      <c r="MQD47" s="2182"/>
      <c r="MQE47" s="2182"/>
      <c r="MQF47" s="2182"/>
      <c r="MQG47" s="2182"/>
      <c r="MQH47" s="2182"/>
      <c r="MQI47" s="2182"/>
      <c r="MQJ47" s="2182"/>
      <c r="MQK47" s="2182"/>
      <c r="MQL47" s="2182"/>
      <c r="MQM47" s="2182"/>
      <c r="MQN47" s="2182"/>
      <c r="MQO47" s="2182"/>
      <c r="MQP47" s="2182"/>
      <c r="MQQ47" s="2182"/>
      <c r="MQR47" s="2182"/>
      <c r="MQS47" s="2182"/>
      <c r="MQT47" s="2182"/>
      <c r="MQU47" s="2182"/>
      <c r="MQV47" s="2182"/>
      <c r="MQW47" s="2182"/>
      <c r="MQX47" s="2182"/>
      <c r="MQY47" s="2182"/>
      <c r="MQZ47" s="2182"/>
      <c r="MRA47" s="2182"/>
      <c r="MRB47" s="2182"/>
      <c r="MRC47" s="2182"/>
      <c r="MRD47" s="2182"/>
      <c r="MRE47" s="2182"/>
      <c r="MRF47" s="2182"/>
      <c r="MRG47" s="2182"/>
      <c r="MRH47" s="2182"/>
      <c r="MRI47" s="2182"/>
      <c r="MRJ47" s="2182"/>
      <c r="MRK47" s="2182"/>
      <c r="MRL47" s="2182"/>
      <c r="MRM47" s="2182"/>
      <c r="MRN47" s="2182"/>
      <c r="MRO47" s="2182"/>
      <c r="MRP47" s="2182"/>
      <c r="MRQ47" s="2182"/>
      <c r="MRR47" s="2182"/>
      <c r="MRS47" s="2182"/>
      <c r="MRT47" s="2182"/>
      <c r="MRU47" s="2182"/>
      <c r="MRV47" s="2182"/>
      <c r="MRW47" s="2182"/>
      <c r="MRX47" s="2182"/>
      <c r="MRY47" s="2182"/>
      <c r="MRZ47" s="2182"/>
      <c r="MSA47" s="2182"/>
      <c r="MSB47" s="2182"/>
      <c r="MSC47" s="2182"/>
      <c r="MSD47" s="2182"/>
      <c r="MSE47" s="2182"/>
      <c r="MSF47" s="2182"/>
      <c r="MSG47" s="2182"/>
      <c r="MSH47" s="2182"/>
      <c r="MSI47" s="2182"/>
      <c r="MSJ47" s="2182"/>
      <c r="MSK47" s="2182"/>
      <c r="MSL47" s="2182"/>
      <c r="MSM47" s="2182"/>
      <c r="MSN47" s="2182"/>
      <c r="MSO47" s="2182"/>
      <c r="MSP47" s="2182"/>
      <c r="MSQ47" s="2182"/>
      <c r="MSR47" s="2182"/>
      <c r="MSS47" s="2182"/>
      <c r="MST47" s="2182"/>
      <c r="MSU47" s="2182"/>
      <c r="MSV47" s="2182"/>
      <c r="MSW47" s="2182"/>
      <c r="MSX47" s="2182"/>
      <c r="MSY47" s="2182"/>
      <c r="MSZ47" s="2182"/>
      <c r="MTA47" s="2182"/>
      <c r="MTB47" s="2182"/>
      <c r="MTC47" s="2182"/>
      <c r="MTD47" s="2182"/>
      <c r="MTE47" s="2182"/>
      <c r="MTF47" s="2182"/>
      <c r="MTG47" s="2182"/>
      <c r="MTH47" s="2182"/>
      <c r="MTI47" s="2182"/>
      <c r="MTJ47" s="2182"/>
      <c r="MTK47" s="2182"/>
      <c r="MTL47" s="2182"/>
      <c r="MTM47" s="2182"/>
      <c r="MTN47" s="2182"/>
      <c r="MTO47" s="2182"/>
      <c r="MTP47" s="2182"/>
      <c r="MTQ47" s="2182"/>
      <c r="MTR47" s="2182"/>
      <c r="MTS47" s="2182"/>
      <c r="MTT47" s="2182"/>
      <c r="MTU47" s="2182"/>
      <c r="MTV47" s="2182"/>
      <c r="MTW47" s="2182"/>
      <c r="MTX47" s="2182"/>
      <c r="MTY47" s="2182"/>
      <c r="MTZ47" s="2182"/>
      <c r="MUA47" s="2182"/>
      <c r="MUB47" s="2182"/>
      <c r="MUC47" s="2182"/>
      <c r="MUD47" s="2182"/>
      <c r="MUE47" s="2182"/>
      <c r="MUF47" s="2182"/>
      <c r="MUG47" s="2182"/>
      <c r="MUH47" s="2182"/>
      <c r="MUI47" s="2182"/>
      <c r="MUJ47" s="2182"/>
      <c r="MUK47" s="2182"/>
      <c r="MUL47" s="2182"/>
      <c r="MUM47" s="2182"/>
      <c r="MUN47" s="2182"/>
      <c r="MUO47" s="2182"/>
      <c r="MUP47" s="2182"/>
      <c r="MUQ47" s="2182"/>
      <c r="MUR47" s="2182"/>
      <c r="MUS47" s="2182"/>
      <c r="MUT47" s="2182"/>
      <c r="MUU47" s="2182"/>
      <c r="MUV47" s="2182"/>
      <c r="MUW47" s="2182"/>
      <c r="MUX47" s="2182"/>
      <c r="MUY47" s="2182"/>
      <c r="MUZ47" s="2182"/>
      <c r="MVA47" s="2182"/>
      <c r="MVB47" s="2182"/>
      <c r="MVC47" s="2182"/>
      <c r="MVD47" s="2182"/>
      <c r="MVE47" s="2182"/>
      <c r="MVF47" s="2182"/>
      <c r="MVG47" s="2182"/>
      <c r="MVH47" s="2182"/>
      <c r="MVI47" s="2182"/>
      <c r="MVJ47" s="2182"/>
      <c r="MVK47" s="2182"/>
      <c r="MVL47" s="2182"/>
      <c r="MVM47" s="2182"/>
      <c r="MVN47" s="2182"/>
      <c r="MVO47" s="2182"/>
      <c r="MVP47" s="2182"/>
      <c r="MVQ47" s="2182"/>
      <c r="MVR47" s="2182"/>
      <c r="MVS47" s="2182"/>
      <c r="MVT47" s="2182"/>
      <c r="MVU47" s="2182"/>
      <c r="MVV47" s="2182"/>
      <c r="MVW47" s="2182"/>
      <c r="MVX47" s="2182"/>
      <c r="MVY47" s="2182"/>
      <c r="MVZ47" s="2182"/>
      <c r="MWA47" s="2182"/>
      <c r="MWB47" s="2182"/>
      <c r="MWC47" s="2182"/>
      <c r="MWD47" s="2182"/>
      <c r="MWE47" s="2182"/>
      <c r="MWF47" s="2182"/>
      <c r="MWG47" s="2182"/>
      <c r="MWH47" s="2182"/>
      <c r="MWI47" s="2182"/>
      <c r="MWJ47" s="2182"/>
      <c r="MWK47" s="2182"/>
      <c r="MWL47" s="2182"/>
      <c r="MWM47" s="2182"/>
      <c r="MWN47" s="2182"/>
      <c r="MWO47" s="2182"/>
      <c r="MWP47" s="2182"/>
      <c r="MWQ47" s="2182"/>
      <c r="MWR47" s="2182"/>
      <c r="MWS47" s="2182"/>
      <c r="MWT47" s="2182"/>
      <c r="MWU47" s="2182"/>
      <c r="MWV47" s="2182"/>
      <c r="MWW47" s="2182"/>
      <c r="MWX47" s="2182"/>
      <c r="MWY47" s="2182"/>
      <c r="MWZ47" s="2182"/>
      <c r="MXA47" s="2182"/>
      <c r="MXB47" s="2182"/>
      <c r="MXC47" s="2182"/>
      <c r="MXD47" s="2182"/>
      <c r="MXE47" s="2182"/>
      <c r="MXF47" s="2182"/>
      <c r="MXG47" s="2182"/>
      <c r="MXH47" s="2182"/>
      <c r="MXI47" s="2182"/>
      <c r="MXJ47" s="2182"/>
      <c r="MXK47" s="2182"/>
      <c r="MXL47" s="2182"/>
      <c r="MXM47" s="2182"/>
      <c r="MXN47" s="2182"/>
      <c r="MXO47" s="2182"/>
      <c r="MXP47" s="2182"/>
      <c r="MXQ47" s="2182"/>
      <c r="MXR47" s="2182"/>
      <c r="MXS47" s="2182"/>
      <c r="MXT47" s="2182"/>
      <c r="MXU47" s="2182"/>
      <c r="MXV47" s="2182"/>
      <c r="MXW47" s="2182"/>
      <c r="MXX47" s="2182"/>
      <c r="MXY47" s="2182"/>
      <c r="MXZ47" s="2182"/>
      <c r="MYA47" s="2182"/>
      <c r="MYB47" s="2182"/>
      <c r="MYC47" s="2182"/>
      <c r="MYD47" s="2182"/>
      <c r="MYE47" s="2182"/>
      <c r="MYF47" s="2182"/>
      <c r="MYG47" s="2182"/>
      <c r="MYH47" s="2182"/>
      <c r="MYI47" s="2182"/>
      <c r="MYJ47" s="2182"/>
      <c r="MYK47" s="2182"/>
      <c r="MYL47" s="2182"/>
      <c r="MYM47" s="2182"/>
      <c r="MYN47" s="2182"/>
      <c r="MYO47" s="2182"/>
      <c r="MYP47" s="2182"/>
      <c r="MYQ47" s="2182"/>
      <c r="MYR47" s="2182"/>
      <c r="MYS47" s="2182"/>
      <c r="MYT47" s="2182"/>
      <c r="MYU47" s="2182"/>
      <c r="MYV47" s="2182"/>
      <c r="MYW47" s="2182"/>
      <c r="MYX47" s="2182"/>
      <c r="MYY47" s="2182"/>
      <c r="MYZ47" s="2182"/>
      <c r="MZA47" s="2182"/>
      <c r="MZB47" s="2182"/>
      <c r="MZC47" s="2182"/>
      <c r="MZD47" s="2182"/>
      <c r="MZE47" s="2182"/>
      <c r="MZF47" s="2182"/>
      <c r="MZG47" s="2182"/>
      <c r="MZH47" s="2182"/>
      <c r="MZI47" s="2182"/>
      <c r="MZJ47" s="2182"/>
      <c r="MZK47" s="2182"/>
      <c r="MZL47" s="2182"/>
      <c r="MZM47" s="2182"/>
      <c r="MZN47" s="2182"/>
      <c r="MZO47" s="2182"/>
      <c r="MZP47" s="2182"/>
      <c r="MZQ47" s="2182"/>
      <c r="MZR47" s="2182"/>
      <c r="MZS47" s="2182"/>
      <c r="MZT47" s="2182"/>
      <c r="MZU47" s="2182"/>
      <c r="MZV47" s="2182"/>
      <c r="MZW47" s="2182"/>
      <c r="MZX47" s="2182"/>
      <c r="MZY47" s="2182"/>
      <c r="MZZ47" s="2182"/>
      <c r="NAA47" s="2182"/>
      <c r="NAB47" s="2182"/>
      <c r="NAC47" s="2182"/>
      <c r="NAD47" s="2182"/>
      <c r="NAE47" s="2182"/>
      <c r="NAF47" s="2182"/>
      <c r="NAG47" s="2182"/>
      <c r="NAH47" s="2182"/>
      <c r="NAI47" s="2182"/>
      <c r="NAJ47" s="2182"/>
      <c r="NAK47" s="2182"/>
      <c r="NAL47" s="2182"/>
      <c r="NAM47" s="2182"/>
      <c r="NAN47" s="2182"/>
      <c r="NAO47" s="2182"/>
      <c r="NAP47" s="2182"/>
      <c r="NAQ47" s="2182"/>
      <c r="NAR47" s="2182"/>
      <c r="NAS47" s="2182"/>
      <c r="NAT47" s="2182"/>
      <c r="NAU47" s="2182"/>
      <c r="NAV47" s="2182"/>
      <c r="NAW47" s="2182"/>
      <c r="NAX47" s="2182"/>
      <c r="NAY47" s="2182"/>
      <c r="NAZ47" s="2182"/>
      <c r="NBA47" s="2182"/>
      <c r="NBB47" s="2182"/>
      <c r="NBC47" s="2182"/>
      <c r="NBD47" s="2182"/>
      <c r="NBE47" s="2182"/>
      <c r="NBF47" s="2182"/>
      <c r="NBG47" s="2182"/>
      <c r="NBH47" s="2182"/>
      <c r="NBI47" s="2182"/>
      <c r="NBJ47" s="2182"/>
      <c r="NBK47" s="2182"/>
      <c r="NBL47" s="2182"/>
      <c r="NBM47" s="2182"/>
      <c r="NBN47" s="2182"/>
      <c r="NBO47" s="2182"/>
      <c r="NBP47" s="2182"/>
      <c r="NBQ47" s="2182"/>
      <c r="NBR47" s="2182"/>
      <c r="NBS47" s="2182"/>
      <c r="NBT47" s="2182"/>
      <c r="NBU47" s="2182"/>
      <c r="NBV47" s="2182"/>
      <c r="NBW47" s="2182"/>
      <c r="NBX47" s="2182"/>
      <c r="NBY47" s="2182"/>
      <c r="NBZ47" s="2182"/>
      <c r="NCA47" s="2182"/>
      <c r="NCB47" s="2182"/>
      <c r="NCC47" s="2182"/>
      <c r="NCD47" s="2182"/>
      <c r="NCE47" s="2182"/>
      <c r="NCF47" s="2182"/>
      <c r="NCG47" s="2182"/>
      <c r="NCH47" s="2182"/>
      <c r="NCI47" s="2182"/>
      <c r="NCJ47" s="2182"/>
      <c r="NCK47" s="2182"/>
      <c r="NCL47" s="2182"/>
      <c r="NCM47" s="2182"/>
      <c r="NCN47" s="2182"/>
      <c r="NCO47" s="2182"/>
      <c r="NCP47" s="2182"/>
      <c r="NCQ47" s="2182"/>
      <c r="NCR47" s="2182"/>
      <c r="NCS47" s="2182"/>
      <c r="NCT47" s="2182"/>
      <c r="NCU47" s="2182"/>
      <c r="NCV47" s="2182"/>
      <c r="NCW47" s="2182"/>
      <c r="NCX47" s="2182"/>
      <c r="NCY47" s="2182"/>
      <c r="NCZ47" s="2182"/>
      <c r="NDA47" s="2182"/>
      <c r="NDB47" s="2182"/>
      <c r="NDC47" s="2182"/>
      <c r="NDD47" s="2182"/>
      <c r="NDE47" s="2182"/>
      <c r="NDF47" s="2182"/>
      <c r="NDG47" s="2182"/>
      <c r="NDH47" s="2182"/>
      <c r="NDI47" s="2182"/>
      <c r="NDJ47" s="2182"/>
      <c r="NDK47" s="2182"/>
      <c r="NDL47" s="2182"/>
      <c r="NDM47" s="2182"/>
      <c r="NDN47" s="2182"/>
      <c r="NDO47" s="2182"/>
      <c r="NDP47" s="2182"/>
      <c r="NDQ47" s="2182"/>
      <c r="NDR47" s="2182"/>
      <c r="NDS47" s="2182"/>
      <c r="NDT47" s="2182"/>
      <c r="NDU47" s="2182"/>
      <c r="NDV47" s="2182"/>
      <c r="NDW47" s="2182"/>
      <c r="NDX47" s="2182"/>
      <c r="NDY47" s="2182"/>
      <c r="NDZ47" s="2182"/>
      <c r="NEA47" s="2182"/>
      <c r="NEB47" s="2182"/>
      <c r="NEC47" s="2182"/>
      <c r="NED47" s="2182"/>
      <c r="NEE47" s="2182"/>
      <c r="NEF47" s="2182"/>
      <c r="NEG47" s="2182"/>
      <c r="NEH47" s="2182"/>
      <c r="NEI47" s="2182"/>
      <c r="NEJ47" s="2182"/>
      <c r="NEK47" s="2182"/>
      <c r="NEL47" s="2182"/>
      <c r="NEM47" s="2182"/>
      <c r="NEN47" s="2182"/>
      <c r="NEO47" s="2182"/>
      <c r="NEP47" s="2182"/>
      <c r="NEQ47" s="2182"/>
      <c r="NER47" s="2182"/>
      <c r="NES47" s="2182"/>
      <c r="NET47" s="2182"/>
      <c r="NEU47" s="2182"/>
      <c r="NEV47" s="2182"/>
      <c r="NEW47" s="2182"/>
      <c r="NEX47" s="2182"/>
      <c r="NEY47" s="2182"/>
      <c r="NEZ47" s="2182"/>
      <c r="NFA47" s="2182"/>
      <c r="NFB47" s="2182"/>
      <c r="NFC47" s="2182"/>
      <c r="NFD47" s="2182"/>
      <c r="NFE47" s="2182"/>
      <c r="NFF47" s="2182"/>
      <c r="NFG47" s="2182"/>
      <c r="NFH47" s="2182"/>
      <c r="NFI47" s="2182"/>
      <c r="NFJ47" s="2182"/>
      <c r="NFK47" s="2182"/>
      <c r="NFL47" s="2182"/>
      <c r="NFM47" s="2182"/>
      <c r="NFN47" s="2182"/>
      <c r="NFO47" s="2182"/>
      <c r="NFP47" s="2182"/>
      <c r="NFQ47" s="2182"/>
      <c r="NFR47" s="2182"/>
      <c r="NFS47" s="2182"/>
      <c r="NFT47" s="2182"/>
      <c r="NFU47" s="2182"/>
      <c r="NFV47" s="2182"/>
      <c r="NFW47" s="2182"/>
      <c r="NFX47" s="2182"/>
      <c r="NFY47" s="2182"/>
      <c r="NFZ47" s="2182"/>
      <c r="NGA47" s="2182"/>
      <c r="NGB47" s="2182"/>
      <c r="NGC47" s="2182"/>
      <c r="NGD47" s="2182"/>
      <c r="NGE47" s="2182"/>
      <c r="NGF47" s="2182"/>
      <c r="NGG47" s="2182"/>
      <c r="NGH47" s="2182"/>
      <c r="NGI47" s="2182"/>
      <c r="NGJ47" s="2182"/>
      <c r="NGK47" s="2182"/>
      <c r="NGL47" s="2182"/>
      <c r="NGM47" s="2182"/>
      <c r="NGN47" s="2182"/>
      <c r="NGO47" s="2182"/>
      <c r="NGP47" s="2182"/>
      <c r="NGQ47" s="2182"/>
      <c r="NGR47" s="2182"/>
      <c r="NGS47" s="2182"/>
      <c r="NGT47" s="2182"/>
      <c r="NGU47" s="2182"/>
      <c r="NGV47" s="2182"/>
      <c r="NGW47" s="2182"/>
      <c r="NGX47" s="2182"/>
      <c r="NGY47" s="2182"/>
      <c r="NGZ47" s="2182"/>
      <c r="NHA47" s="2182"/>
      <c r="NHB47" s="2182"/>
      <c r="NHC47" s="2182"/>
      <c r="NHD47" s="2182"/>
      <c r="NHE47" s="2182"/>
      <c r="NHF47" s="2182"/>
      <c r="NHG47" s="2182"/>
      <c r="NHH47" s="2182"/>
      <c r="NHI47" s="2182"/>
      <c r="NHJ47" s="2182"/>
      <c r="NHK47" s="2182"/>
      <c r="NHL47" s="2182"/>
      <c r="NHM47" s="2182"/>
      <c r="NHN47" s="2182"/>
      <c r="NHO47" s="2182"/>
      <c r="NHP47" s="2182"/>
      <c r="NHQ47" s="2182"/>
      <c r="NHR47" s="2182"/>
      <c r="NHS47" s="2182"/>
      <c r="NHT47" s="2182"/>
      <c r="NHU47" s="2182"/>
      <c r="NHV47" s="2182"/>
      <c r="NHW47" s="2182"/>
      <c r="NHX47" s="2182"/>
      <c r="NHY47" s="2182"/>
      <c r="NHZ47" s="2182"/>
      <c r="NIA47" s="2182"/>
      <c r="NIB47" s="2182"/>
      <c r="NIC47" s="2182"/>
      <c r="NID47" s="2182"/>
      <c r="NIE47" s="2182"/>
      <c r="NIF47" s="2182"/>
      <c r="NIG47" s="2182"/>
      <c r="NIH47" s="2182"/>
      <c r="NII47" s="2182"/>
      <c r="NIJ47" s="2182"/>
      <c r="NIK47" s="2182"/>
      <c r="NIL47" s="2182"/>
      <c r="NIM47" s="2182"/>
      <c r="NIN47" s="2182"/>
      <c r="NIO47" s="2182"/>
      <c r="NIP47" s="2182"/>
      <c r="NIQ47" s="2182"/>
      <c r="NIR47" s="2182"/>
      <c r="NIS47" s="2182"/>
      <c r="NIT47" s="2182"/>
      <c r="NIU47" s="2182"/>
      <c r="NIV47" s="2182"/>
      <c r="NIW47" s="2182"/>
      <c r="NIX47" s="2182"/>
      <c r="NIY47" s="2182"/>
      <c r="NIZ47" s="2182"/>
      <c r="NJA47" s="2182"/>
      <c r="NJB47" s="2182"/>
      <c r="NJC47" s="2182"/>
      <c r="NJD47" s="2182"/>
      <c r="NJE47" s="2182"/>
      <c r="NJF47" s="2182"/>
      <c r="NJG47" s="2182"/>
      <c r="NJH47" s="2182"/>
      <c r="NJI47" s="2182"/>
      <c r="NJJ47" s="2182"/>
      <c r="NJK47" s="2182"/>
      <c r="NJL47" s="2182"/>
      <c r="NJM47" s="2182"/>
      <c r="NJN47" s="2182"/>
      <c r="NJO47" s="2182"/>
      <c r="NJP47" s="2182"/>
      <c r="NJQ47" s="2182"/>
      <c r="NJR47" s="2182"/>
      <c r="NJS47" s="2182"/>
      <c r="NJT47" s="2182"/>
      <c r="NJU47" s="2182"/>
      <c r="NJV47" s="2182"/>
      <c r="NJW47" s="2182"/>
      <c r="NJX47" s="2182"/>
      <c r="NJY47" s="2182"/>
      <c r="NJZ47" s="2182"/>
      <c r="NKA47" s="2182"/>
      <c r="NKB47" s="2182"/>
      <c r="NKC47" s="2182"/>
      <c r="NKD47" s="2182"/>
      <c r="NKE47" s="2182"/>
      <c r="NKF47" s="2182"/>
      <c r="NKG47" s="2182"/>
      <c r="NKH47" s="2182"/>
      <c r="NKI47" s="2182"/>
      <c r="NKJ47" s="2182"/>
      <c r="NKK47" s="2182"/>
      <c r="NKL47" s="2182"/>
      <c r="NKM47" s="2182"/>
      <c r="NKN47" s="2182"/>
      <c r="NKO47" s="2182"/>
      <c r="NKP47" s="2182"/>
      <c r="NKQ47" s="2182"/>
      <c r="NKR47" s="2182"/>
      <c r="NKS47" s="2182"/>
      <c r="NKT47" s="2182"/>
      <c r="NKU47" s="2182"/>
      <c r="NKV47" s="2182"/>
      <c r="NKW47" s="2182"/>
      <c r="NKX47" s="2182"/>
      <c r="NKY47" s="2182"/>
      <c r="NKZ47" s="2182"/>
      <c r="NLA47" s="2182"/>
      <c r="NLB47" s="2182"/>
      <c r="NLC47" s="2182"/>
      <c r="NLD47" s="2182"/>
      <c r="NLE47" s="2182"/>
      <c r="NLF47" s="2182"/>
      <c r="NLG47" s="2182"/>
      <c r="NLH47" s="2182"/>
      <c r="NLI47" s="2182"/>
      <c r="NLJ47" s="2182"/>
      <c r="NLK47" s="2182"/>
      <c r="NLL47" s="2182"/>
      <c r="NLM47" s="2182"/>
      <c r="NLN47" s="2182"/>
      <c r="NLO47" s="2182"/>
      <c r="NLP47" s="2182"/>
      <c r="NLQ47" s="2182"/>
      <c r="NLR47" s="2182"/>
      <c r="NLS47" s="2182"/>
      <c r="NLT47" s="2182"/>
      <c r="NLU47" s="2182"/>
      <c r="NLV47" s="2182"/>
      <c r="NLW47" s="2182"/>
      <c r="NLX47" s="2182"/>
      <c r="NLY47" s="2182"/>
      <c r="NLZ47" s="2182"/>
      <c r="NMA47" s="2182"/>
      <c r="NMB47" s="2182"/>
      <c r="NMC47" s="2182"/>
      <c r="NMD47" s="2182"/>
      <c r="NME47" s="2182"/>
      <c r="NMF47" s="2182"/>
      <c r="NMG47" s="2182"/>
      <c r="NMH47" s="2182"/>
      <c r="NMI47" s="2182"/>
      <c r="NMJ47" s="2182"/>
      <c r="NMK47" s="2182"/>
      <c r="NML47" s="2182"/>
      <c r="NMM47" s="2182"/>
      <c r="NMN47" s="2182"/>
      <c r="NMO47" s="2182"/>
      <c r="NMP47" s="2182"/>
      <c r="NMQ47" s="2182"/>
      <c r="NMR47" s="2182"/>
      <c r="NMS47" s="2182"/>
      <c r="NMT47" s="2182"/>
      <c r="NMU47" s="2182"/>
      <c r="NMV47" s="2182"/>
      <c r="NMW47" s="2182"/>
      <c r="NMX47" s="2182"/>
      <c r="NMY47" s="2182"/>
      <c r="NMZ47" s="2182"/>
      <c r="NNA47" s="2182"/>
      <c r="NNB47" s="2182"/>
      <c r="NNC47" s="2182"/>
      <c r="NND47" s="2182"/>
      <c r="NNE47" s="2182"/>
      <c r="NNF47" s="2182"/>
      <c r="NNG47" s="2182"/>
      <c r="NNH47" s="2182"/>
      <c r="NNI47" s="2182"/>
      <c r="NNJ47" s="2182"/>
      <c r="NNK47" s="2182"/>
      <c r="NNL47" s="2182"/>
      <c r="NNM47" s="2182"/>
      <c r="NNN47" s="2182"/>
      <c r="NNO47" s="2182"/>
      <c r="NNP47" s="2182"/>
      <c r="NNQ47" s="2182"/>
      <c r="NNR47" s="2182"/>
      <c r="NNS47" s="2182"/>
      <c r="NNT47" s="2182"/>
      <c r="NNU47" s="2182"/>
      <c r="NNV47" s="2182"/>
      <c r="NNW47" s="2182"/>
      <c r="NNX47" s="2182"/>
      <c r="NNY47" s="2182"/>
      <c r="NNZ47" s="2182"/>
      <c r="NOA47" s="2182"/>
      <c r="NOB47" s="2182"/>
      <c r="NOC47" s="2182"/>
      <c r="NOD47" s="2182"/>
      <c r="NOE47" s="2182"/>
      <c r="NOF47" s="2182"/>
      <c r="NOG47" s="2182"/>
      <c r="NOH47" s="2182"/>
      <c r="NOI47" s="2182"/>
      <c r="NOJ47" s="2182"/>
      <c r="NOK47" s="2182"/>
      <c r="NOL47" s="2182"/>
      <c r="NOM47" s="2182"/>
      <c r="NON47" s="2182"/>
      <c r="NOO47" s="2182"/>
      <c r="NOP47" s="2182"/>
      <c r="NOQ47" s="2182"/>
      <c r="NOR47" s="2182"/>
      <c r="NOS47" s="2182"/>
      <c r="NOT47" s="2182"/>
      <c r="NOU47" s="2182"/>
      <c r="NOV47" s="2182"/>
      <c r="NOW47" s="2182"/>
      <c r="NOX47" s="2182"/>
      <c r="NOY47" s="2182"/>
      <c r="NOZ47" s="2182"/>
      <c r="NPA47" s="2182"/>
      <c r="NPB47" s="2182"/>
      <c r="NPC47" s="2182"/>
      <c r="NPD47" s="2182"/>
      <c r="NPE47" s="2182"/>
      <c r="NPF47" s="2182"/>
      <c r="NPG47" s="2182"/>
      <c r="NPH47" s="2182"/>
      <c r="NPI47" s="2182"/>
      <c r="NPJ47" s="2182"/>
      <c r="NPK47" s="2182"/>
      <c r="NPL47" s="2182"/>
      <c r="NPM47" s="2182"/>
      <c r="NPN47" s="2182"/>
      <c r="NPO47" s="2182"/>
      <c r="NPP47" s="2182"/>
      <c r="NPQ47" s="2182"/>
      <c r="NPR47" s="2182"/>
      <c r="NPS47" s="2182"/>
      <c r="NPT47" s="2182"/>
      <c r="NPU47" s="2182"/>
      <c r="NPV47" s="2182"/>
      <c r="NPW47" s="2182"/>
      <c r="NPX47" s="2182"/>
      <c r="NPY47" s="2182"/>
      <c r="NPZ47" s="2182"/>
      <c r="NQA47" s="2182"/>
      <c r="NQB47" s="2182"/>
      <c r="NQC47" s="2182"/>
      <c r="NQD47" s="2182"/>
      <c r="NQE47" s="2182"/>
      <c r="NQF47" s="2182"/>
      <c r="NQG47" s="2182"/>
      <c r="NQH47" s="2182"/>
      <c r="NQI47" s="2182"/>
      <c r="NQJ47" s="2182"/>
      <c r="NQK47" s="2182"/>
      <c r="NQL47" s="2182"/>
      <c r="NQM47" s="2182"/>
      <c r="NQN47" s="2182"/>
      <c r="NQO47" s="2182"/>
      <c r="NQP47" s="2182"/>
      <c r="NQQ47" s="2182"/>
      <c r="NQR47" s="2182"/>
      <c r="NQS47" s="2182"/>
      <c r="NQT47" s="2182"/>
      <c r="NQU47" s="2182"/>
      <c r="NQV47" s="2182"/>
      <c r="NQW47" s="2182"/>
      <c r="NQX47" s="2182"/>
      <c r="NQY47" s="2182"/>
      <c r="NQZ47" s="2182"/>
      <c r="NRA47" s="2182"/>
      <c r="NRB47" s="2182"/>
      <c r="NRC47" s="2182"/>
      <c r="NRD47" s="2182"/>
      <c r="NRE47" s="2182"/>
      <c r="NRF47" s="2182"/>
      <c r="NRG47" s="2182"/>
      <c r="NRH47" s="2182"/>
      <c r="NRI47" s="2182"/>
      <c r="NRJ47" s="2182"/>
      <c r="NRK47" s="2182"/>
      <c r="NRL47" s="2182"/>
      <c r="NRM47" s="2182"/>
      <c r="NRN47" s="2182"/>
      <c r="NRO47" s="2182"/>
      <c r="NRP47" s="2182"/>
      <c r="NRQ47" s="2182"/>
      <c r="NRR47" s="2182"/>
      <c r="NRS47" s="2182"/>
      <c r="NRT47" s="2182"/>
      <c r="NRU47" s="2182"/>
      <c r="NRV47" s="2182"/>
      <c r="NRW47" s="2182"/>
      <c r="NRX47" s="2182"/>
      <c r="NRY47" s="2182"/>
      <c r="NRZ47" s="2182"/>
      <c r="NSA47" s="2182"/>
      <c r="NSB47" s="2182"/>
      <c r="NSC47" s="2182"/>
      <c r="NSD47" s="2182"/>
      <c r="NSE47" s="2182"/>
      <c r="NSF47" s="2182"/>
      <c r="NSG47" s="2182"/>
      <c r="NSH47" s="2182"/>
      <c r="NSI47" s="2182"/>
      <c r="NSJ47" s="2182"/>
      <c r="NSK47" s="2182"/>
      <c r="NSL47" s="2182"/>
      <c r="NSM47" s="2182"/>
      <c r="NSN47" s="2182"/>
      <c r="NSO47" s="2182"/>
      <c r="NSP47" s="2182"/>
      <c r="NSQ47" s="2182"/>
      <c r="NSR47" s="2182"/>
      <c r="NSS47" s="2182"/>
      <c r="NST47" s="2182"/>
      <c r="NSU47" s="2182"/>
      <c r="NSV47" s="2182"/>
      <c r="NSW47" s="2182"/>
      <c r="NSX47" s="2182"/>
      <c r="NSY47" s="2182"/>
      <c r="NSZ47" s="2182"/>
      <c r="NTA47" s="2182"/>
      <c r="NTB47" s="2182"/>
      <c r="NTC47" s="2182"/>
      <c r="NTD47" s="2182"/>
      <c r="NTE47" s="2182"/>
      <c r="NTF47" s="2182"/>
      <c r="NTG47" s="2182"/>
      <c r="NTH47" s="2182"/>
      <c r="NTI47" s="2182"/>
      <c r="NTJ47" s="2182"/>
      <c r="NTK47" s="2182"/>
      <c r="NTL47" s="2182"/>
      <c r="NTM47" s="2182"/>
      <c r="NTN47" s="2182"/>
      <c r="NTO47" s="2182"/>
      <c r="NTP47" s="2182"/>
      <c r="NTQ47" s="2182"/>
      <c r="NTR47" s="2182"/>
      <c r="NTS47" s="2182"/>
      <c r="NTT47" s="2182"/>
      <c r="NTU47" s="2182"/>
      <c r="NTV47" s="2182"/>
      <c r="NTW47" s="2182"/>
      <c r="NTX47" s="2182"/>
      <c r="NTY47" s="2182"/>
      <c r="NTZ47" s="2182"/>
      <c r="NUA47" s="2182"/>
      <c r="NUB47" s="2182"/>
      <c r="NUC47" s="2182"/>
      <c r="NUD47" s="2182"/>
      <c r="NUE47" s="2182"/>
      <c r="NUF47" s="2182"/>
      <c r="NUG47" s="2182"/>
      <c r="NUH47" s="2182"/>
      <c r="NUI47" s="2182"/>
      <c r="NUJ47" s="2182"/>
      <c r="NUK47" s="2182"/>
      <c r="NUL47" s="2182"/>
      <c r="NUM47" s="2182"/>
      <c r="NUN47" s="2182"/>
      <c r="NUO47" s="2182"/>
      <c r="NUP47" s="2182"/>
      <c r="NUQ47" s="2182"/>
      <c r="NUR47" s="2182"/>
      <c r="NUS47" s="2182"/>
      <c r="NUT47" s="2182"/>
      <c r="NUU47" s="2182"/>
      <c r="NUV47" s="2182"/>
      <c r="NUW47" s="2182"/>
      <c r="NUX47" s="2182"/>
      <c r="NUY47" s="2182"/>
      <c r="NUZ47" s="2182"/>
      <c r="NVA47" s="2182"/>
      <c r="NVB47" s="2182"/>
      <c r="NVC47" s="2182"/>
      <c r="NVD47" s="2182"/>
      <c r="NVE47" s="2182"/>
      <c r="NVF47" s="2182"/>
      <c r="NVG47" s="2182"/>
      <c r="NVH47" s="2182"/>
      <c r="NVI47" s="2182"/>
      <c r="NVJ47" s="2182"/>
      <c r="NVK47" s="2182"/>
      <c r="NVL47" s="2182"/>
      <c r="NVM47" s="2182"/>
      <c r="NVN47" s="2182"/>
      <c r="NVO47" s="2182"/>
      <c r="NVP47" s="2182"/>
      <c r="NVQ47" s="2182"/>
      <c r="NVR47" s="2182"/>
      <c r="NVS47" s="2182"/>
      <c r="NVT47" s="2182"/>
      <c r="NVU47" s="2182"/>
      <c r="NVV47" s="2182"/>
      <c r="NVW47" s="2182"/>
      <c r="NVX47" s="2182"/>
      <c r="NVY47" s="2182"/>
      <c r="NVZ47" s="2182"/>
      <c r="NWA47" s="2182"/>
      <c r="NWB47" s="2182"/>
      <c r="NWC47" s="2182"/>
      <c r="NWD47" s="2182"/>
      <c r="NWE47" s="2182"/>
      <c r="NWF47" s="2182"/>
      <c r="NWG47" s="2182"/>
      <c r="NWH47" s="2182"/>
      <c r="NWI47" s="2182"/>
      <c r="NWJ47" s="2182"/>
      <c r="NWK47" s="2182"/>
      <c r="NWL47" s="2182"/>
      <c r="NWM47" s="2182"/>
      <c r="NWN47" s="2182"/>
      <c r="NWO47" s="2182"/>
      <c r="NWP47" s="2182"/>
      <c r="NWQ47" s="2182"/>
      <c r="NWR47" s="2182"/>
      <c r="NWS47" s="2182"/>
      <c r="NWT47" s="2182"/>
      <c r="NWU47" s="2182"/>
      <c r="NWV47" s="2182"/>
      <c r="NWW47" s="2182"/>
      <c r="NWX47" s="2182"/>
      <c r="NWY47" s="2182"/>
      <c r="NWZ47" s="2182"/>
      <c r="NXA47" s="2182"/>
      <c r="NXB47" s="2182"/>
      <c r="NXC47" s="2182"/>
      <c r="NXD47" s="2182"/>
      <c r="NXE47" s="2182"/>
      <c r="NXF47" s="2182"/>
      <c r="NXG47" s="2182"/>
      <c r="NXH47" s="2182"/>
      <c r="NXI47" s="2182"/>
      <c r="NXJ47" s="2182"/>
      <c r="NXK47" s="2182"/>
      <c r="NXL47" s="2182"/>
      <c r="NXM47" s="2182"/>
      <c r="NXN47" s="2182"/>
      <c r="NXO47" s="2182"/>
      <c r="NXP47" s="2182"/>
      <c r="NXQ47" s="2182"/>
      <c r="NXR47" s="2182"/>
      <c r="NXS47" s="2182"/>
      <c r="NXT47" s="2182"/>
      <c r="NXU47" s="2182"/>
      <c r="NXV47" s="2182"/>
      <c r="NXW47" s="2182"/>
      <c r="NXX47" s="2182"/>
      <c r="NXY47" s="2182"/>
      <c r="NXZ47" s="2182"/>
      <c r="NYA47" s="2182"/>
      <c r="NYB47" s="2182"/>
      <c r="NYC47" s="2182"/>
      <c r="NYD47" s="2182"/>
      <c r="NYE47" s="2182"/>
      <c r="NYF47" s="2182"/>
      <c r="NYG47" s="2182"/>
      <c r="NYH47" s="2182"/>
      <c r="NYI47" s="2182"/>
      <c r="NYJ47" s="2182"/>
      <c r="NYK47" s="2182"/>
      <c r="NYL47" s="2182"/>
      <c r="NYM47" s="2182"/>
      <c r="NYN47" s="2182"/>
      <c r="NYO47" s="2182"/>
      <c r="NYP47" s="2182"/>
      <c r="NYQ47" s="2182"/>
      <c r="NYR47" s="2182"/>
      <c r="NYS47" s="2182"/>
      <c r="NYT47" s="2182"/>
      <c r="NYU47" s="2182"/>
      <c r="NYV47" s="2182"/>
      <c r="NYW47" s="2182"/>
      <c r="NYX47" s="2182"/>
      <c r="NYY47" s="2182"/>
      <c r="NYZ47" s="2182"/>
      <c r="NZA47" s="2182"/>
      <c r="NZB47" s="2182"/>
      <c r="NZC47" s="2182"/>
      <c r="NZD47" s="2182"/>
      <c r="NZE47" s="2182"/>
      <c r="NZF47" s="2182"/>
      <c r="NZG47" s="2182"/>
      <c r="NZH47" s="2182"/>
      <c r="NZI47" s="2182"/>
      <c r="NZJ47" s="2182"/>
      <c r="NZK47" s="2182"/>
      <c r="NZL47" s="2182"/>
      <c r="NZM47" s="2182"/>
      <c r="NZN47" s="2182"/>
      <c r="NZO47" s="2182"/>
      <c r="NZP47" s="2182"/>
      <c r="NZQ47" s="2182"/>
      <c r="NZR47" s="2182"/>
      <c r="NZS47" s="2182"/>
      <c r="NZT47" s="2182"/>
      <c r="NZU47" s="2182"/>
      <c r="NZV47" s="2182"/>
      <c r="NZW47" s="2182"/>
      <c r="NZX47" s="2182"/>
      <c r="NZY47" s="2182"/>
      <c r="NZZ47" s="2182"/>
      <c r="OAA47" s="2182"/>
      <c r="OAB47" s="2182"/>
      <c r="OAC47" s="2182"/>
      <c r="OAD47" s="2182"/>
      <c r="OAE47" s="2182"/>
      <c r="OAF47" s="2182"/>
      <c r="OAG47" s="2182"/>
      <c r="OAH47" s="2182"/>
      <c r="OAI47" s="2182"/>
      <c r="OAJ47" s="2182"/>
      <c r="OAK47" s="2182"/>
      <c r="OAL47" s="2182"/>
      <c r="OAM47" s="2182"/>
      <c r="OAN47" s="2182"/>
      <c r="OAO47" s="2182"/>
      <c r="OAP47" s="2182"/>
      <c r="OAQ47" s="2182"/>
      <c r="OAR47" s="2182"/>
      <c r="OAS47" s="2182"/>
      <c r="OAT47" s="2182"/>
      <c r="OAU47" s="2182"/>
      <c r="OAV47" s="2182"/>
      <c r="OAW47" s="2182"/>
      <c r="OAX47" s="2182"/>
      <c r="OAY47" s="2182"/>
      <c r="OAZ47" s="2182"/>
      <c r="OBA47" s="2182"/>
      <c r="OBB47" s="2182"/>
      <c r="OBC47" s="2182"/>
      <c r="OBD47" s="2182"/>
      <c r="OBE47" s="2182"/>
      <c r="OBF47" s="2182"/>
      <c r="OBG47" s="2182"/>
      <c r="OBH47" s="2182"/>
      <c r="OBI47" s="2182"/>
      <c r="OBJ47" s="2182"/>
      <c r="OBK47" s="2182"/>
      <c r="OBL47" s="2182"/>
      <c r="OBM47" s="2182"/>
      <c r="OBN47" s="2182"/>
      <c r="OBO47" s="2182"/>
      <c r="OBP47" s="2182"/>
      <c r="OBQ47" s="2182"/>
      <c r="OBR47" s="2182"/>
      <c r="OBS47" s="2182"/>
      <c r="OBT47" s="2182"/>
      <c r="OBU47" s="2182"/>
      <c r="OBV47" s="2182"/>
      <c r="OBW47" s="2182"/>
      <c r="OBX47" s="2182"/>
      <c r="OBY47" s="2182"/>
      <c r="OBZ47" s="2182"/>
      <c r="OCA47" s="2182"/>
      <c r="OCB47" s="2182"/>
      <c r="OCC47" s="2182"/>
      <c r="OCD47" s="2182"/>
      <c r="OCE47" s="2182"/>
      <c r="OCF47" s="2182"/>
      <c r="OCG47" s="2182"/>
      <c r="OCH47" s="2182"/>
      <c r="OCI47" s="2182"/>
      <c r="OCJ47" s="2182"/>
      <c r="OCK47" s="2182"/>
      <c r="OCL47" s="2182"/>
      <c r="OCM47" s="2182"/>
      <c r="OCN47" s="2182"/>
      <c r="OCO47" s="2182"/>
      <c r="OCP47" s="2182"/>
      <c r="OCQ47" s="2182"/>
      <c r="OCR47" s="2182"/>
      <c r="OCS47" s="2182"/>
      <c r="OCT47" s="2182"/>
      <c r="OCU47" s="2182"/>
      <c r="OCV47" s="2182"/>
      <c r="OCW47" s="2182"/>
      <c r="OCX47" s="2182"/>
      <c r="OCY47" s="2182"/>
      <c r="OCZ47" s="2182"/>
      <c r="ODA47" s="2182"/>
      <c r="ODB47" s="2182"/>
      <c r="ODC47" s="2182"/>
      <c r="ODD47" s="2182"/>
      <c r="ODE47" s="2182"/>
      <c r="ODF47" s="2182"/>
      <c r="ODG47" s="2182"/>
      <c r="ODH47" s="2182"/>
      <c r="ODI47" s="2182"/>
      <c r="ODJ47" s="2182"/>
      <c r="ODK47" s="2182"/>
      <c r="ODL47" s="2182"/>
      <c r="ODM47" s="2182"/>
      <c r="ODN47" s="2182"/>
      <c r="ODO47" s="2182"/>
      <c r="ODP47" s="2182"/>
      <c r="ODQ47" s="2182"/>
      <c r="ODR47" s="2182"/>
      <c r="ODS47" s="2182"/>
      <c r="ODT47" s="2182"/>
      <c r="ODU47" s="2182"/>
      <c r="ODV47" s="2182"/>
      <c r="ODW47" s="2182"/>
      <c r="ODX47" s="2182"/>
      <c r="ODY47" s="2182"/>
      <c r="ODZ47" s="2182"/>
      <c r="OEA47" s="2182"/>
      <c r="OEB47" s="2182"/>
      <c r="OEC47" s="2182"/>
      <c r="OED47" s="2182"/>
      <c r="OEE47" s="2182"/>
      <c r="OEF47" s="2182"/>
      <c r="OEG47" s="2182"/>
      <c r="OEH47" s="2182"/>
      <c r="OEI47" s="2182"/>
      <c r="OEJ47" s="2182"/>
      <c r="OEK47" s="2182"/>
      <c r="OEL47" s="2182"/>
      <c r="OEM47" s="2182"/>
      <c r="OEN47" s="2182"/>
      <c r="OEO47" s="2182"/>
      <c r="OEP47" s="2182"/>
      <c r="OEQ47" s="2182"/>
      <c r="OER47" s="2182"/>
      <c r="OES47" s="2182"/>
      <c r="OET47" s="2182"/>
      <c r="OEU47" s="2182"/>
      <c r="OEV47" s="2182"/>
      <c r="OEW47" s="2182"/>
      <c r="OEX47" s="2182"/>
      <c r="OEY47" s="2182"/>
      <c r="OEZ47" s="2182"/>
      <c r="OFA47" s="2182"/>
      <c r="OFB47" s="2182"/>
      <c r="OFC47" s="2182"/>
      <c r="OFD47" s="2182"/>
      <c r="OFE47" s="2182"/>
      <c r="OFF47" s="2182"/>
      <c r="OFG47" s="2182"/>
      <c r="OFH47" s="2182"/>
      <c r="OFI47" s="2182"/>
      <c r="OFJ47" s="2182"/>
      <c r="OFK47" s="2182"/>
      <c r="OFL47" s="2182"/>
      <c r="OFM47" s="2182"/>
      <c r="OFN47" s="2182"/>
      <c r="OFO47" s="2182"/>
      <c r="OFP47" s="2182"/>
      <c r="OFQ47" s="2182"/>
      <c r="OFR47" s="2182"/>
      <c r="OFS47" s="2182"/>
      <c r="OFT47" s="2182"/>
      <c r="OFU47" s="2182"/>
      <c r="OFV47" s="2182"/>
      <c r="OFW47" s="2182"/>
      <c r="OFX47" s="2182"/>
      <c r="OFY47" s="2182"/>
      <c r="OFZ47" s="2182"/>
      <c r="OGA47" s="2182"/>
      <c r="OGB47" s="2182"/>
      <c r="OGC47" s="2182"/>
      <c r="OGD47" s="2182"/>
      <c r="OGE47" s="2182"/>
      <c r="OGF47" s="2182"/>
      <c r="OGG47" s="2182"/>
      <c r="OGH47" s="2182"/>
      <c r="OGI47" s="2182"/>
      <c r="OGJ47" s="2182"/>
      <c r="OGK47" s="2182"/>
      <c r="OGL47" s="2182"/>
      <c r="OGM47" s="2182"/>
      <c r="OGN47" s="2182"/>
      <c r="OGO47" s="2182"/>
      <c r="OGP47" s="2182"/>
      <c r="OGQ47" s="2182"/>
      <c r="OGR47" s="2182"/>
      <c r="OGS47" s="2182"/>
      <c r="OGT47" s="2182"/>
      <c r="OGU47" s="2182"/>
      <c r="OGV47" s="2182"/>
      <c r="OGW47" s="2182"/>
      <c r="OGX47" s="2182"/>
      <c r="OGY47" s="2182"/>
      <c r="OGZ47" s="2182"/>
      <c r="OHA47" s="2182"/>
      <c r="OHB47" s="2182"/>
      <c r="OHC47" s="2182"/>
      <c r="OHD47" s="2182"/>
      <c r="OHE47" s="2182"/>
      <c r="OHF47" s="2182"/>
      <c r="OHG47" s="2182"/>
      <c r="OHH47" s="2182"/>
      <c r="OHI47" s="2182"/>
      <c r="OHJ47" s="2182"/>
      <c r="OHK47" s="2182"/>
      <c r="OHL47" s="2182"/>
      <c r="OHM47" s="2182"/>
      <c r="OHN47" s="2182"/>
      <c r="OHO47" s="2182"/>
      <c r="OHP47" s="2182"/>
      <c r="OHQ47" s="2182"/>
      <c r="OHR47" s="2182"/>
      <c r="OHS47" s="2182"/>
      <c r="OHT47" s="2182"/>
      <c r="OHU47" s="2182"/>
      <c r="OHV47" s="2182"/>
      <c r="OHW47" s="2182"/>
      <c r="OHX47" s="2182"/>
      <c r="OHY47" s="2182"/>
      <c r="OHZ47" s="2182"/>
      <c r="OIA47" s="2182"/>
      <c r="OIB47" s="2182"/>
      <c r="OIC47" s="2182"/>
      <c r="OID47" s="2182"/>
      <c r="OIE47" s="2182"/>
      <c r="OIF47" s="2182"/>
      <c r="OIG47" s="2182"/>
      <c r="OIH47" s="2182"/>
      <c r="OII47" s="2182"/>
      <c r="OIJ47" s="2182"/>
      <c r="OIK47" s="2182"/>
      <c r="OIL47" s="2182"/>
      <c r="OIM47" s="2182"/>
      <c r="OIN47" s="2182"/>
      <c r="OIO47" s="2182"/>
      <c r="OIP47" s="2182"/>
      <c r="OIQ47" s="2182"/>
      <c r="OIR47" s="2182"/>
      <c r="OIS47" s="2182"/>
      <c r="OIT47" s="2182"/>
      <c r="OIU47" s="2182"/>
      <c r="OIV47" s="2182"/>
      <c r="OIW47" s="2182"/>
      <c r="OIX47" s="2182"/>
      <c r="OIY47" s="2182"/>
      <c r="OIZ47" s="2182"/>
      <c r="OJA47" s="2182"/>
      <c r="OJB47" s="2182"/>
      <c r="OJC47" s="2182"/>
      <c r="OJD47" s="2182"/>
      <c r="OJE47" s="2182"/>
      <c r="OJF47" s="2182"/>
      <c r="OJG47" s="2182"/>
      <c r="OJH47" s="2182"/>
      <c r="OJI47" s="2182"/>
      <c r="OJJ47" s="2182"/>
      <c r="OJK47" s="2182"/>
      <c r="OJL47" s="2182"/>
      <c r="OJM47" s="2182"/>
      <c r="OJN47" s="2182"/>
      <c r="OJO47" s="2182"/>
      <c r="OJP47" s="2182"/>
      <c r="OJQ47" s="2182"/>
      <c r="OJR47" s="2182"/>
      <c r="OJS47" s="2182"/>
      <c r="OJT47" s="2182"/>
      <c r="OJU47" s="2182"/>
      <c r="OJV47" s="2182"/>
      <c r="OJW47" s="2182"/>
      <c r="OJX47" s="2182"/>
      <c r="OJY47" s="2182"/>
      <c r="OJZ47" s="2182"/>
      <c r="OKA47" s="2182"/>
      <c r="OKB47" s="2182"/>
      <c r="OKC47" s="2182"/>
      <c r="OKD47" s="2182"/>
      <c r="OKE47" s="2182"/>
      <c r="OKF47" s="2182"/>
      <c r="OKG47" s="2182"/>
      <c r="OKH47" s="2182"/>
      <c r="OKI47" s="2182"/>
      <c r="OKJ47" s="2182"/>
      <c r="OKK47" s="2182"/>
      <c r="OKL47" s="2182"/>
      <c r="OKM47" s="2182"/>
      <c r="OKN47" s="2182"/>
      <c r="OKO47" s="2182"/>
      <c r="OKP47" s="2182"/>
      <c r="OKQ47" s="2182"/>
      <c r="OKR47" s="2182"/>
      <c r="OKS47" s="2182"/>
      <c r="OKT47" s="2182"/>
      <c r="OKU47" s="2182"/>
      <c r="OKV47" s="2182"/>
      <c r="OKW47" s="2182"/>
      <c r="OKX47" s="2182"/>
      <c r="OKY47" s="2182"/>
      <c r="OKZ47" s="2182"/>
      <c r="OLA47" s="2182"/>
      <c r="OLB47" s="2182"/>
      <c r="OLC47" s="2182"/>
      <c r="OLD47" s="2182"/>
      <c r="OLE47" s="2182"/>
      <c r="OLF47" s="2182"/>
      <c r="OLG47" s="2182"/>
      <c r="OLH47" s="2182"/>
      <c r="OLI47" s="2182"/>
      <c r="OLJ47" s="2182"/>
      <c r="OLK47" s="2182"/>
      <c r="OLL47" s="2182"/>
      <c r="OLM47" s="2182"/>
      <c r="OLN47" s="2182"/>
      <c r="OLO47" s="2182"/>
      <c r="OLP47" s="2182"/>
      <c r="OLQ47" s="2182"/>
      <c r="OLR47" s="2182"/>
      <c r="OLS47" s="2182"/>
      <c r="OLT47" s="2182"/>
      <c r="OLU47" s="2182"/>
      <c r="OLV47" s="2182"/>
      <c r="OLW47" s="2182"/>
      <c r="OLX47" s="2182"/>
      <c r="OLY47" s="2182"/>
      <c r="OLZ47" s="2182"/>
      <c r="OMA47" s="2182"/>
      <c r="OMB47" s="2182"/>
      <c r="OMC47" s="2182"/>
      <c r="OMD47" s="2182"/>
      <c r="OME47" s="2182"/>
      <c r="OMF47" s="2182"/>
      <c r="OMG47" s="2182"/>
      <c r="OMH47" s="2182"/>
      <c r="OMI47" s="2182"/>
      <c r="OMJ47" s="2182"/>
      <c r="OMK47" s="2182"/>
      <c r="OML47" s="2182"/>
      <c r="OMM47" s="2182"/>
      <c r="OMN47" s="2182"/>
      <c r="OMO47" s="2182"/>
      <c r="OMP47" s="2182"/>
      <c r="OMQ47" s="2182"/>
      <c r="OMR47" s="2182"/>
      <c r="OMS47" s="2182"/>
      <c r="OMT47" s="2182"/>
      <c r="OMU47" s="2182"/>
      <c r="OMV47" s="2182"/>
      <c r="OMW47" s="2182"/>
      <c r="OMX47" s="2182"/>
      <c r="OMY47" s="2182"/>
      <c r="OMZ47" s="2182"/>
      <c r="ONA47" s="2182"/>
      <c r="ONB47" s="2182"/>
      <c r="ONC47" s="2182"/>
      <c r="OND47" s="2182"/>
      <c r="ONE47" s="2182"/>
      <c r="ONF47" s="2182"/>
      <c r="ONG47" s="2182"/>
      <c r="ONH47" s="2182"/>
      <c r="ONI47" s="2182"/>
      <c r="ONJ47" s="2182"/>
      <c r="ONK47" s="2182"/>
      <c r="ONL47" s="2182"/>
      <c r="ONM47" s="2182"/>
      <c r="ONN47" s="2182"/>
      <c r="ONO47" s="2182"/>
      <c r="ONP47" s="2182"/>
      <c r="ONQ47" s="2182"/>
      <c r="ONR47" s="2182"/>
      <c r="ONS47" s="2182"/>
      <c r="ONT47" s="2182"/>
      <c r="ONU47" s="2182"/>
      <c r="ONV47" s="2182"/>
      <c r="ONW47" s="2182"/>
      <c r="ONX47" s="2182"/>
      <c r="ONY47" s="2182"/>
      <c r="ONZ47" s="2182"/>
      <c r="OOA47" s="2182"/>
      <c r="OOB47" s="2182"/>
      <c r="OOC47" s="2182"/>
      <c r="OOD47" s="2182"/>
      <c r="OOE47" s="2182"/>
      <c r="OOF47" s="2182"/>
      <c r="OOG47" s="2182"/>
      <c r="OOH47" s="2182"/>
      <c r="OOI47" s="2182"/>
      <c r="OOJ47" s="2182"/>
      <c r="OOK47" s="2182"/>
      <c r="OOL47" s="2182"/>
      <c r="OOM47" s="2182"/>
      <c r="OON47" s="2182"/>
      <c r="OOO47" s="2182"/>
      <c r="OOP47" s="2182"/>
      <c r="OOQ47" s="2182"/>
      <c r="OOR47" s="2182"/>
      <c r="OOS47" s="2182"/>
      <c r="OOT47" s="2182"/>
      <c r="OOU47" s="2182"/>
      <c r="OOV47" s="2182"/>
      <c r="OOW47" s="2182"/>
      <c r="OOX47" s="2182"/>
      <c r="OOY47" s="2182"/>
      <c r="OOZ47" s="2182"/>
      <c r="OPA47" s="2182"/>
      <c r="OPB47" s="2182"/>
      <c r="OPC47" s="2182"/>
      <c r="OPD47" s="2182"/>
      <c r="OPE47" s="2182"/>
      <c r="OPF47" s="2182"/>
      <c r="OPG47" s="2182"/>
      <c r="OPH47" s="2182"/>
      <c r="OPI47" s="2182"/>
      <c r="OPJ47" s="2182"/>
      <c r="OPK47" s="2182"/>
      <c r="OPL47" s="2182"/>
      <c r="OPM47" s="2182"/>
      <c r="OPN47" s="2182"/>
      <c r="OPO47" s="2182"/>
      <c r="OPP47" s="2182"/>
      <c r="OPQ47" s="2182"/>
      <c r="OPR47" s="2182"/>
      <c r="OPS47" s="2182"/>
      <c r="OPT47" s="2182"/>
      <c r="OPU47" s="2182"/>
      <c r="OPV47" s="2182"/>
      <c r="OPW47" s="2182"/>
      <c r="OPX47" s="2182"/>
      <c r="OPY47" s="2182"/>
      <c r="OPZ47" s="2182"/>
      <c r="OQA47" s="2182"/>
      <c r="OQB47" s="2182"/>
      <c r="OQC47" s="2182"/>
      <c r="OQD47" s="2182"/>
      <c r="OQE47" s="2182"/>
      <c r="OQF47" s="2182"/>
      <c r="OQG47" s="2182"/>
      <c r="OQH47" s="2182"/>
      <c r="OQI47" s="2182"/>
      <c r="OQJ47" s="2182"/>
      <c r="OQK47" s="2182"/>
      <c r="OQL47" s="2182"/>
      <c r="OQM47" s="2182"/>
      <c r="OQN47" s="2182"/>
      <c r="OQO47" s="2182"/>
      <c r="OQP47" s="2182"/>
      <c r="OQQ47" s="2182"/>
      <c r="OQR47" s="2182"/>
      <c r="OQS47" s="2182"/>
      <c r="OQT47" s="2182"/>
      <c r="OQU47" s="2182"/>
      <c r="OQV47" s="2182"/>
      <c r="OQW47" s="2182"/>
      <c r="OQX47" s="2182"/>
      <c r="OQY47" s="2182"/>
      <c r="OQZ47" s="2182"/>
      <c r="ORA47" s="2182"/>
      <c r="ORB47" s="2182"/>
      <c r="ORC47" s="2182"/>
      <c r="ORD47" s="2182"/>
      <c r="ORE47" s="2182"/>
      <c r="ORF47" s="2182"/>
      <c r="ORG47" s="2182"/>
      <c r="ORH47" s="2182"/>
      <c r="ORI47" s="2182"/>
      <c r="ORJ47" s="2182"/>
      <c r="ORK47" s="2182"/>
      <c r="ORL47" s="2182"/>
      <c r="ORM47" s="2182"/>
      <c r="ORN47" s="2182"/>
      <c r="ORO47" s="2182"/>
      <c r="ORP47" s="2182"/>
      <c r="ORQ47" s="2182"/>
      <c r="ORR47" s="2182"/>
      <c r="ORS47" s="2182"/>
      <c r="ORT47" s="2182"/>
      <c r="ORU47" s="2182"/>
      <c r="ORV47" s="2182"/>
      <c r="ORW47" s="2182"/>
      <c r="ORX47" s="2182"/>
      <c r="ORY47" s="2182"/>
      <c r="ORZ47" s="2182"/>
      <c r="OSA47" s="2182"/>
      <c r="OSB47" s="2182"/>
      <c r="OSC47" s="2182"/>
      <c r="OSD47" s="2182"/>
      <c r="OSE47" s="2182"/>
      <c r="OSF47" s="2182"/>
      <c r="OSG47" s="2182"/>
      <c r="OSH47" s="2182"/>
      <c r="OSI47" s="2182"/>
      <c r="OSJ47" s="2182"/>
      <c r="OSK47" s="2182"/>
      <c r="OSL47" s="2182"/>
      <c r="OSM47" s="2182"/>
      <c r="OSN47" s="2182"/>
      <c r="OSO47" s="2182"/>
      <c r="OSP47" s="2182"/>
      <c r="OSQ47" s="2182"/>
      <c r="OSR47" s="2182"/>
      <c r="OSS47" s="2182"/>
      <c r="OST47" s="2182"/>
      <c r="OSU47" s="2182"/>
      <c r="OSV47" s="2182"/>
      <c r="OSW47" s="2182"/>
      <c r="OSX47" s="2182"/>
      <c r="OSY47" s="2182"/>
      <c r="OSZ47" s="2182"/>
      <c r="OTA47" s="2182"/>
      <c r="OTB47" s="2182"/>
      <c r="OTC47" s="2182"/>
      <c r="OTD47" s="2182"/>
      <c r="OTE47" s="2182"/>
      <c r="OTF47" s="2182"/>
      <c r="OTG47" s="2182"/>
      <c r="OTH47" s="2182"/>
      <c r="OTI47" s="2182"/>
      <c r="OTJ47" s="2182"/>
      <c r="OTK47" s="2182"/>
      <c r="OTL47" s="2182"/>
      <c r="OTM47" s="2182"/>
      <c r="OTN47" s="2182"/>
      <c r="OTO47" s="2182"/>
      <c r="OTP47" s="2182"/>
      <c r="OTQ47" s="2182"/>
      <c r="OTR47" s="2182"/>
      <c r="OTS47" s="2182"/>
      <c r="OTT47" s="2182"/>
      <c r="OTU47" s="2182"/>
      <c r="OTV47" s="2182"/>
      <c r="OTW47" s="2182"/>
      <c r="OTX47" s="2182"/>
      <c r="OTY47" s="2182"/>
      <c r="OTZ47" s="2182"/>
      <c r="OUA47" s="2182"/>
      <c r="OUB47" s="2182"/>
      <c r="OUC47" s="2182"/>
      <c r="OUD47" s="2182"/>
      <c r="OUE47" s="2182"/>
      <c r="OUF47" s="2182"/>
      <c r="OUG47" s="2182"/>
      <c r="OUH47" s="2182"/>
      <c r="OUI47" s="2182"/>
      <c r="OUJ47" s="2182"/>
      <c r="OUK47" s="2182"/>
      <c r="OUL47" s="2182"/>
      <c r="OUM47" s="2182"/>
      <c r="OUN47" s="2182"/>
      <c r="OUO47" s="2182"/>
      <c r="OUP47" s="2182"/>
      <c r="OUQ47" s="2182"/>
      <c r="OUR47" s="2182"/>
      <c r="OUS47" s="2182"/>
      <c r="OUT47" s="2182"/>
      <c r="OUU47" s="2182"/>
      <c r="OUV47" s="2182"/>
      <c r="OUW47" s="2182"/>
      <c r="OUX47" s="2182"/>
      <c r="OUY47" s="2182"/>
      <c r="OUZ47" s="2182"/>
      <c r="OVA47" s="2182"/>
      <c r="OVB47" s="2182"/>
      <c r="OVC47" s="2182"/>
      <c r="OVD47" s="2182"/>
      <c r="OVE47" s="2182"/>
      <c r="OVF47" s="2182"/>
      <c r="OVG47" s="2182"/>
      <c r="OVH47" s="2182"/>
      <c r="OVI47" s="2182"/>
      <c r="OVJ47" s="2182"/>
      <c r="OVK47" s="2182"/>
      <c r="OVL47" s="2182"/>
      <c r="OVM47" s="2182"/>
      <c r="OVN47" s="2182"/>
      <c r="OVO47" s="2182"/>
      <c r="OVP47" s="2182"/>
      <c r="OVQ47" s="2182"/>
      <c r="OVR47" s="2182"/>
      <c r="OVS47" s="2182"/>
      <c r="OVT47" s="2182"/>
      <c r="OVU47" s="2182"/>
      <c r="OVV47" s="2182"/>
      <c r="OVW47" s="2182"/>
      <c r="OVX47" s="2182"/>
      <c r="OVY47" s="2182"/>
      <c r="OVZ47" s="2182"/>
      <c r="OWA47" s="2182"/>
      <c r="OWB47" s="2182"/>
      <c r="OWC47" s="2182"/>
      <c r="OWD47" s="2182"/>
      <c r="OWE47" s="2182"/>
      <c r="OWF47" s="2182"/>
      <c r="OWG47" s="2182"/>
      <c r="OWH47" s="2182"/>
      <c r="OWI47" s="2182"/>
      <c r="OWJ47" s="2182"/>
      <c r="OWK47" s="2182"/>
      <c r="OWL47" s="2182"/>
      <c r="OWM47" s="2182"/>
      <c r="OWN47" s="2182"/>
      <c r="OWO47" s="2182"/>
      <c r="OWP47" s="2182"/>
      <c r="OWQ47" s="2182"/>
      <c r="OWR47" s="2182"/>
      <c r="OWS47" s="2182"/>
      <c r="OWT47" s="2182"/>
      <c r="OWU47" s="2182"/>
      <c r="OWV47" s="2182"/>
      <c r="OWW47" s="2182"/>
      <c r="OWX47" s="2182"/>
      <c r="OWY47" s="2182"/>
      <c r="OWZ47" s="2182"/>
      <c r="OXA47" s="2182"/>
      <c r="OXB47" s="2182"/>
      <c r="OXC47" s="2182"/>
      <c r="OXD47" s="2182"/>
      <c r="OXE47" s="2182"/>
      <c r="OXF47" s="2182"/>
      <c r="OXG47" s="2182"/>
      <c r="OXH47" s="2182"/>
      <c r="OXI47" s="2182"/>
      <c r="OXJ47" s="2182"/>
      <c r="OXK47" s="2182"/>
      <c r="OXL47" s="2182"/>
      <c r="OXM47" s="2182"/>
      <c r="OXN47" s="2182"/>
      <c r="OXO47" s="2182"/>
      <c r="OXP47" s="2182"/>
      <c r="OXQ47" s="2182"/>
      <c r="OXR47" s="2182"/>
      <c r="OXS47" s="2182"/>
      <c r="OXT47" s="2182"/>
      <c r="OXU47" s="2182"/>
      <c r="OXV47" s="2182"/>
      <c r="OXW47" s="2182"/>
      <c r="OXX47" s="2182"/>
      <c r="OXY47" s="2182"/>
      <c r="OXZ47" s="2182"/>
      <c r="OYA47" s="2182"/>
      <c r="OYB47" s="2182"/>
      <c r="OYC47" s="2182"/>
      <c r="OYD47" s="2182"/>
      <c r="OYE47" s="2182"/>
      <c r="OYF47" s="2182"/>
      <c r="OYG47" s="2182"/>
      <c r="OYH47" s="2182"/>
      <c r="OYI47" s="2182"/>
      <c r="OYJ47" s="2182"/>
      <c r="OYK47" s="2182"/>
      <c r="OYL47" s="2182"/>
      <c r="OYM47" s="2182"/>
      <c r="OYN47" s="2182"/>
      <c r="OYO47" s="2182"/>
      <c r="OYP47" s="2182"/>
      <c r="OYQ47" s="2182"/>
      <c r="OYR47" s="2182"/>
      <c r="OYS47" s="2182"/>
      <c r="OYT47" s="2182"/>
      <c r="OYU47" s="2182"/>
      <c r="OYV47" s="2182"/>
      <c r="OYW47" s="2182"/>
      <c r="OYX47" s="2182"/>
      <c r="OYY47" s="2182"/>
      <c r="OYZ47" s="2182"/>
      <c r="OZA47" s="2182"/>
      <c r="OZB47" s="2182"/>
      <c r="OZC47" s="2182"/>
      <c r="OZD47" s="2182"/>
      <c r="OZE47" s="2182"/>
      <c r="OZF47" s="2182"/>
      <c r="OZG47" s="2182"/>
      <c r="OZH47" s="2182"/>
      <c r="OZI47" s="2182"/>
      <c r="OZJ47" s="2182"/>
      <c r="OZK47" s="2182"/>
      <c r="OZL47" s="2182"/>
      <c r="OZM47" s="2182"/>
      <c r="OZN47" s="2182"/>
      <c r="OZO47" s="2182"/>
      <c r="OZP47" s="2182"/>
      <c r="OZQ47" s="2182"/>
      <c r="OZR47" s="2182"/>
      <c r="OZS47" s="2182"/>
      <c r="OZT47" s="2182"/>
      <c r="OZU47" s="2182"/>
      <c r="OZV47" s="2182"/>
      <c r="OZW47" s="2182"/>
      <c r="OZX47" s="2182"/>
      <c r="OZY47" s="2182"/>
      <c r="OZZ47" s="2182"/>
      <c r="PAA47" s="2182"/>
      <c r="PAB47" s="2182"/>
      <c r="PAC47" s="2182"/>
      <c r="PAD47" s="2182"/>
      <c r="PAE47" s="2182"/>
      <c r="PAF47" s="2182"/>
      <c r="PAG47" s="2182"/>
      <c r="PAH47" s="2182"/>
      <c r="PAI47" s="2182"/>
      <c r="PAJ47" s="2182"/>
      <c r="PAK47" s="2182"/>
      <c r="PAL47" s="2182"/>
      <c r="PAM47" s="2182"/>
      <c r="PAN47" s="2182"/>
      <c r="PAO47" s="2182"/>
      <c r="PAP47" s="2182"/>
      <c r="PAQ47" s="2182"/>
      <c r="PAR47" s="2182"/>
      <c r="PAS47" s="2182"/>
      <c r="PAT47" s="2182"/>
      <c r="PAU47" s="2182"/>
      <c r="PAV47" s="2182"/>
      <c r="PAW47" s="2182"/>
      <c r="PAX47" s="2182"/>
      <c r="PAY47" s="2182"/>
      <c r="PAZ47" s="2182"/>
      <c r="PBA47" s="2182"/>
      <c r="PBB47" s="2182"/>
      <c r="PBC47" s="2182"/>
      <c r="PBD47" s="2182"/>
      <c r="PBE47" s="2182"/>
      <c r="PBF47" s="2182"/>
      <c r="PBG47" s="2182"/>
      <c r="PBH47" s="2182"/>
      <c r="PBI47" s="2182"/>
      <c r="PBJ47" s="2182"/>
      <c r="PBK47" s="2182"/>
      <c r="PBL47" s="2182"/>
      <c r="PBM47" s="2182"/>
      <c r="PBN47" s="2182"/>
      <c r="PBO47" s="2182"/>
      <c r="PBP47" s="2182"/>
      <c r="PBQ47" s="2182"/>
      <c r="PBR47" s="2182"/>
      <c r="PBS47" s="2182"/>
      <c r="PBT47" s="2182"/>
      <c r="PBU47" s="2182"/>
      <c r="PBV47" s="2182"/>
      <c r="PBW47" s="2182"/>
      <c r="PBX47" s="2182"/>
      <c r="PBY47" s="2182"/>
      <c r="PBZ47" s="2182"/>
      <c r="PCA47" s="2182"/>
      <c r="PCB47" s="2182"/>
      <c r="PCC47" s="2182"/>
      <c r="PCD47" s="2182"/>
      <c r="PCE47" s="2182"/>
      <c r="PCF47" s="2182"/>
      <c r="PCG47" s="2182"/>
      <c r="PCH47" s="2182"/>
      <c r="PCI47" s="2182"/>
      <c r="PCJ47" s="2182"/>
      <c r="PCK47" s="2182"/>
      <c r="PCL47" s="2182"/>
      <c r="PCM47" s="2182"/>
      <c r="PCN47" s="2182"/>
      <c r="PCO47" s="2182"/>
      <c r="PCP47" s="2182"/>
      <c r="PCQ47" s="2182"/>
      <c r="PCR47" s="2182"/>
      <c r="PCS47" s="2182"/>
      <c r="PCT47" s="2182"/>
      <c r="PCU47" s="2182"/>
      <c r="PCV47" s="2182"/>
      <c r="PCW47" s="2182"/>
      <c r="PCX47" s="2182"/>
      <c r="PCY47" s="2182"/>
      <c r="PCZ47" s="2182"/>
      <c r="PDA47" s="2182"/>
      <c r="PDB47" s="2182"/>
      <c r="PDC47" s="2182"/>
      <c r="PDD47" s="2182"/>
      <c r="PDE47" s="2182"/>
      <c r="PDF47" s="2182"/>
      <c r="PDG47" s="2182"/>
      <c r="PDH47" s="2182"/>
      <c r="PDI47" s="2182"/>
      <c r="PDJ47" s="2182"/>
      <c r="PDK47" s="2182"/>
      <c r="PDL47" s="2182"/>
      <c r="PDM47" s="2182"/>
      <c r="PDN47" s="2182"/>
      <c r="PDO47" s="2182"/>
      <c r="PDP47" s="2182"/>
      <c r="PDQ47" s="2182"/>
      <c r="PDR47" s="2182"/>
      <c r="PDS47" s="2182"/>
      <c r="PDT47" s="2182"/>
      <c r="PDU47" s="2182"/>
      <c r="PDV47" s="2182"/>
      <c r="PDW47" s="2182"/>
      <c r="PDX47" s="2182"/>
      <c r="PDY47" s="2182"/>
      <c r="PDZ47" s="2182"/>
      <c r="PEA47" s="2182"/>
      <c r="PEB47" s="2182"/>
      <c r="PEC47" s="2182"/>
      <c r="PED47" s="2182"/>
      <c r="PEE47" s="2182"/>
      <c r="PEF47" s="2182"/>
      <c r="PEG47" s="2182"/>
      <c r="PEH47" s="2182"/>
      <c r="PEI47" s="2182"/>
      <c r="PEJ47" s="2182"/>
      <c r="PEK47" s="2182"/>
      <c r="PEL47" s="2182"/>
      <c r="PEM47" s="2182"/>
      <c r="PEN47" s="2182"/>
      <c r="PEO47" s="2182"/>
      <c r="PEP47" s="2182"/>
      <c r="PEQ47" s="2182"/>
      <c r="PER47" s="2182"/>
      <c r="PES47" s="2182"/>
      <c r="PET47" s="2182"/>
      <c r="PEU47" s="2182"/>
      <c r="PEV47" s="2182"/>
      <c r="PEW47" s="2182"/>
      <c r="PEX47" s="2182"/>
      <c r="PEY47" s="2182"/>
      <c r="PEZ47" s="2182"/>
      <c r="PFA47" s="2182"/>
      <c r="PFB47" s="2182"/>
      <c r="PFC47" s="2182"/>
      <c r="PFD47" s="2182"/>
      <c r="PFE47" s="2182"/>
      <c r="PFF47" s="2182"/>
      <c r="PFG47" s="2182"/>
      <c r="PFH47" s="2182"/>
      <c r="PFI47" s="2182"/>
      <c r="PFJ47" s="2182"/>
      <c r="PFK47" s="2182"/>
      <c r="PFL47" s="2182"/>
      <c r="PFM47" s="2182"/>
      <c r="PFN47" s="2182"/>
      <c r="PFO47" s="2182"/>
      <c r="PFP47" s="2182"/>
      <c r="PFQ47" s="2182"/>
      <c r="PFR47" s="2182"/>
      <c r="PFS47" s="2182"/>
      <c r="PFT47" s="2182"/>
      <c r="PFU47" s="2182"/>
      <c r="PFV47" s="2182"/>
      <c r="PFW47" s="2182"/>
      <c r="PFX47" s="2182"/>
      <c r="PFY47" s="2182"/>
      <c r="PFZ47" s="2182"/>
      <c r="PGA47" s="2182"/>
      <c r="PGB47" s="2182"/>
      <c r="PGC47" s="2182"/>
      <c r="PGD47" s="2182"/>
      <c r="PGE47" s="2182"/>
      <c r="PGF47" s="2182"/>
      <c r="PGG47" s="2182"/>
      <c r="PGH47" s="2182"/>
      <c r="PGI47" s="2182"/>
      <c r="PGJ47" s="2182"/>
      <c r="PGK47" s="2182"/>
      <c r="PGL47" s="2182"/>
      <c r="PGM47" s="2182"/>
      <c r="PGN47" s="2182"/>
      <c r="PGO47" s="2182"/>
      <c r="PGP47" s="2182"/>
      <c r="PGQ47" s="2182"/>
      <c r="PGR47" s="2182"/>
      <c r="PGS47" s="2182"/>
      <c r="PGT47" s="2182"/>
      <c r="PGU47" s="2182"/>
      <c r="PGV47" s="2182"/>
      <c r="PGW47" s="2182"/>
      <c r="PGX47" s="2182"/>
      <c r="PGY47" s="2182"/>
      <c r="PGZ47" s="2182"/>
      <c r="PHA47" s="2182"/>
      <c r="PHB47" s="2182"/>
      <c r="PHC47" s="2182"/>
      <c r="PHD47" s="2182"/>
      <c r="PHE47" s="2182"/>
      <c r="PHF47" s="2182"/>
      <c r="PHG47" s="2182"/>
      <c r="PHH47" s="2182"/>
      <c r="PHI47" s="2182"/>
      <c r="PHJ47" s="2182"/>
      <c r="PHK47" s="2182"/>
      <c r="PHL47" s="2182"/>
      <c r="PHM47" s="2182"/>
      <c r="PHN47" s="2182"/>
      <c r="PHO47" s="2182"/>
      <c r="PHP47" s="2182"/>
      <c r="PHQ47" s="2182"/>
      <c r="PHR47" s="2182"/>
      <c r="PHS47" s="2182"/>
      <c r="PHT47" s="2182"/>
      <c r="PHU47" s="2182"/>
      <c r="PHV47" s="2182"/>
      <c r="PHW47" s="2182"/>
      <c r="PHX47" s="2182"/>
      <c r="PHY47" s="2182"/>
      <c r="PHZ47" s="2182"/>
      <c r="PIA47" s="2182"/>
      <c r="PIB47" s="2182"/>
      <c r="PIC47" s="2182"/>
      <c r="PID47" s="2182"/>
      <c r="PIE47" s="2182"/>
      <c r="PIF47" s="2182"/>
      <c r="PIG47" s="2182"/>
      <c r="PIH47" s="2182"/>
      <c r="PII47" s="2182"/>
      <c r="PIJ47" s="2182"/>
      <c r="PIK47" s="2182"/>
      <c r="PIL47" s="2182"/>
      <c r="PIM47" s="2182"/>
      <c r="PIN47" s="2182"/>
      <c r="PIO47" s="2182"/>
      <c r="PIP47" s="2182"/>
      <c r="PIQ47" s="2182"/>
      <c r="PIR47" s="2182"/>
      <c r="PIS47" s="2182"/>
      <c r="PIT47" s="2182"/>
      <c r="PIU47" s="2182"/>
      <c r="PIV47" s="2182"/>
      <c r="PIW47" s="2182"/>
      <c r="PIX47" s="2182"/>
      <c r="PIY47" s="2182"/>
      <c r="PIZ47" s="2182"/>
      <c r="PJA47" s="2182"/>
      <c r="PJB47" s="2182"/>
      <c r="PJC47" s="2182"/>
      <c r="PJD47" s="2182"/>
      <c r="PJE47" s="2182"/>
      <c r="PJF47" s="2182"/>
      <c r="PJG47" s="2182"/>
      <c r="PJH47" s="2182"/>
      <c r="PJI47" s="2182"/>
      <c r="PJJ47" s="2182"/>
      <c r="PJK47" s="2182"/>
      <c r="PJL47" s="2182"/>
      <c r="PJM47" s="2182"/>
      <c r="PJN47" s="2182"/>
      <c r="PJO47" s="2182"/>
      <c r="PJP47" s="2182"/>
      <c r="PJQ47" s="2182"/>
      <c r="PJR47" s="2182"/>
      <c r="PJS47" s="2182"/>
      <c r="PJT47" s="2182"/>
      <c r="PJU47" s="2182"/>
      <c r="PJV47" s="2182"/>
      <c r="PJW47" s="2182"/>
      <c r="PJX47" s="2182"/>
      <c r="PJY47" s="2182"/>
      <c r="PJZ47" s="2182"/>
      <c r="PKA47" s="2182"/>
      <c r="PKB47" s="2182"/>
      <c r="PKC47" s="2182"/>
      <c r="PKD47" s="2182"/>
      <c r="PKE47" s="2182"/>
      <c r="PKF47" s="2182"/>
      <c r="PKG47" s="2182"/>
      <c r="PKH47" s="2182"/>
      <c r="PKI47" s="2182"/>
      <c r="PKJ47" s="2182"/>
      <c r="PKK47" s="2182"/>
      <c r="PKL47" s="2182"/>
      <c r="PKM47" s="2182"/>
      <c r="PKN47" s="2182"/>
      <c r="PKO47" s="2182"/>
      <c r="PKP47" s="2182"/>
      <c r="PKQ47" s="2182"/>
      <c r="PKR47" s="2182"/>
      <c r="PKS47" s="2182"/>
      <c r="PKT47" s="2182"/>
      <c r="PKU47" s="2182"/>
      <c r="PKV47" s="2182"/>
      <c r="PKW47" s="2182"/>
      <c r="PKX47" s="2182"/>
      <c r="PKY47" s="2182"/>
      <c r="PKZ47" s="2182"/>
      <c r="PLA47" s="2182"/>
      <c r="PLB47" s="2182"/>
      <c r="PLC47" s="2182"/>
      <c r="PLD47" s="2182"/>
      <c r="PLE47" s="2182"/>
      <c r="PLF47" s="2182"/>
      <c r="PLG47" s="2182"/>
      <c r="PLH47" s="2182"/>
      <c r="PLI47" s="2182"/>
      <c r="PLJ47" s="2182"/>
      <c r="PLK47" s="2182"/>
      <c r="PLL47" s="2182"/>
      <c r="PLM47" s="2182"/>
      <c r="PLN47" s="2182"/>
      <c r="PLO47" s="2182"/>
      <c r="PLP47" s="2182"/>
      <c r="PLQ47" s="2182"/>
      <c r="PLR47" s="2182"/>
      <c r="PLS47" s="2182"/>
      <c r="PLT47" s="2182"/>
      <c r="PLU47" s="2182"/>
      <c r="PLV47" s="2182"/>
      <c r="PLW47" s="2182"/>
      <c r="PLX47" s="2182"/>
      <c r="PLY47" s="2182"/>
      <c r="PLZ47" s="2182"/>
      <c r="PMA47" s="2182"/>
      <c r="PMB47" s="2182"/>
      <c r="PMC47" s="2182"/>
      <c r="PMD47" s="2182"/>
      <c r="PME47" s="2182"/>
      <c r="PMF47" s="2182"/>
      <c r="PMG47" s="2182"/>
      <c r="PMH47" s="2182"/>
      <c r="PMI47" s="2182"/>
      <c r="PMJ47" s="2182"/>
      <c r="PMK47" s="2182"/>
      <c r="PML47" s="2182"/>
      <c r="PMM47" s="2182"/>
      <c r="PMN47" s="2182"/>
      <c r="PMO47" s="2182"/>
      <c r="PMP47" s="2182"/>
      <c r="PMQ47" s="2182"/>
      <c r="PMR47" s="2182"/>
      <c r="PMS47" s="2182"/>
      <c r="PMT47" s="2182"/>
      <c r="PMU47" s="2182"/>
      <c r="PMV47" s="2182"/>
      <c r="PMW47" s="2182"/>
      <c r="PMX47" s="2182"/>
      <c r="PMY47" s="2182"/>
      <c r="PMZ47" s="2182"/>
      <c r="PNA47" s="2182"/>
      <c r="PNB47" s="2182"/>
      <c r="PNC47" s="2182"/>
      <c r="PND47" s="2182"/>
      <c r="PNE47" s="2182"/>
      <c r="PNF47" s="2182"/>
      <c r="PNG47" s="2182"/>
      <c r="PNH47" s="2182"/>
      <c r="PNI47" s="2182"/>
      <c r="PNJ47" s="2182"/>
      <c r="PNK47" s="2182"/>
      <c r="PNL47" s="2182"/>
      <c r="PNM47" s="2182"/>
      <c r="PNN47" s="2182"/>
      <c r="PNO47" s="2182"/>
      <c r="PNP47" s="2182"/>
      <c r="PNQ47" s="2182"/>
      <c r="PNR47" s="2182"/>
      <c r="PNS47" s="2182"/>
      <c r="PNT47" s="2182"/>
      <c r="PNU47" s="2182"/>
      <c r="PNV47" s="2182"/>
      <c r="PNW47" s="2182"/>
      <c r="PNX47" s="2182"/>
      <c r="PNY47" s="2182"/>
      <c r="PNZ47" s="2182"/>
      <c r="POA47" s="2182"/>
      <c r="POB47" s="2182"/>
      <c r="POC47" s="2182"/>
      <c r="POD47" s="2182"/>
      <c r="POE47" s="2182"/>
      <c r="POF47" s="2182"/>
      <c r="POG47" s="2182"/>
      <c r="POH47" s="2182"/>
      <c r="POI47" s="2182"/>
      <c r="POJ47" s="2182"/>
      <c r="POK47" s="2182"/>
      <c r="POL47" s="2182"/>
      <c r="POM47" s="2182"/>
      <c r="PON47" s="2182"/>
      <c r="POO47" s="2182"/>
      <c r="POP47" s="2182"/>
      <c r="POQ47" s="2182"/>
      <c r="POR47" s="2182"/>
      <c r="POS47" s="2182"/>
      <c r="POT47" s="2182"/>
      <c r="POU47" s="2182"/>
      <c r="POV47" s="2182"/>
      <c r="POW47" s="2182"/>
      <c r="POX47" s="2182"/>
      <c r="POY47" s="2182"/>
      <c r="POZ47" s="2182"/>
      <c r="PPA47" s="2182"/>
      <c r="PPB47" s="2182"/>
      <c r="PPC47" s="2182"/>
      <c r="PPD47" s="2182"/>
      <c r="PPE47" s="2182"/>
      <c r="PPF47" s="2182"/>
      <c r="PPG47" s="2182"/>
      <c r="PPH47" s="2182"/>
      <c r="PPI47" s="2182"/>
      <c r="PPJ47" s="2182"/>
      <c r="PPK47" s="2182"/>
      <c r="PPL47" s="2182"/>
      <c r="PPM47" s="2182"/>
      <c r="PPN47" s="2182"/>
      <c r="PPO47" s="2182"/>
      <c r="PPP47" s="2182"/>
      <c r="PPQ47" s="2182"/>
      <c r="PPR47" s="2182"/>
      <c r="PPS47" s="2182"/>
      <c r="PPT47" s="2182"/>
      <c r="PPU47" s="2182"/>
      <c r="PPV47" s="2182"/>
      <c r="PPW47" s="2182"/>
      <c r="PPX47" s="2182"/>
      <c r="PPY47" s="2182"/>
      <c r="PPZ47" s="2182"/>
      <c r="PQA47" s="2182"/>
      <c r="PQB47" s="2182"/>
      <c r="PQC47" s="2182"/>
      <c r="PQD47" s="2182"/>
      <c r="PQE47" s="2182"/>
      <c r="PQF47" s="2182"/>
      <c r="PQG47" s="2182"/>
      <c r="PQH47" s="2182"/>
      <c r="PQI47" s="2182"/>
      <c r="PQJ47" s="2182"/>
      <c r="PQK47" s="2182"/>
      <c r="PQL47" s="2182"/>
      <c r="PQM47" s="2182"/>
      <c r="PQN47" s="2182"/>
      <c r="PQO47" s="2182"/>
      <c r="PQP47" s="2182"/>
      <c r="PQQ47" s="2182"/>
      <c r="PQR47" s="2182"/>
      <c r="PQS47" s="2182"/>
      <c r="PQT47" s="2182"/>
      <c r="PQU47" s="2182"/>
      <c r="PQV47" s="2182"/>
      <c r="PQW47" s="2182"/>
      <c r="PQX47" s="2182"/>
      <c r="PQY47" s="2182"/>
      <c r="PQZ47" s="2182"/>
      <c r="PRA47" s="2182"/>
      <c r="PRB47" s="2182"/>
      <c r="PRC47" s="2182"/>
      <c r="PRD47" s="2182"/>
      <c r="PRE47" s="2182"/>
      <c r="PRF47" s="2182"/>
      <c r="PRG47" s="2182"/>
      <c r="PRH47" s="2182"/>
      <c r="PRI47" s="2182"/>
      <c r="PRJ47" s="2182"/>
      <c r="PRK47" s="2182"/>
      <c r="PRL47" s="2182"/>
      <c r="PRM47" s="2182"/>
      <c r="PRN47" s="2182"/>
      <c r="PRO47" s="2182"/>
      <c r="PRP47" s="2182"/>
      <c r="PRQ47" s="2182"/>
      <c r="PRR47" s="2182"/>
      <c r="PRS47" s="2182"/>
      <c r="PRT47" s="2182"/>
      <c r="PRU47" s="2182"/>
      <c r="PRV47" s="2182"/>
      <c r="PRW47" s="2182"/>
      <c r="PRX47" s="2182"/>
      <c r="PRY47" s="2182"/>
      <c r="PRZ47" s="2182"/>
      <c r="PSA47" s="2182"/>
      <c r="PSB47" s="2182"/>
      <c r="PSC47" s="2182"/>
      <c r="PSD47" s="2182"/>
      <c r="PSE47" s="2182"/>
      <c r="PSF47" s="2182"/>
      <c r="PSG47" s="2182"/>
      <c r="PSH47" s="2182"/>
      <c r="PSI47" s="2182"/>
      <c r="PSJ47" s="2182"/>
      <c r="PSK47" s="2182"/>
      <c r="PSL47" s="2182"/>
      <c r="PSM47" s="2182"/>
      <c r="PSN47" s="2182"/>
      <c r="PSO47" s="2182"/>
      <c r="PSP47" s="2182"/>
      <c r="PSQ47" s="2182"/>
      <c r="PSR47" s="2182"/>
      <c r="PSS47" s="2182"/>
      <c r="PST47" s="2182"/>
      <c r="PSU47" s="2182"/>
      <c r="PSV47" s="2182"/>
      <c r="PSW47" s="2182"/>
      <c r="PSX47" s="2182"/>
      <c r="PSY47" s="2182"/>
      <c r="PSZ47" s="2182"/>
      <c r="PTA47" s="2182"/>
      <c r="PTB47" s="2182"/>
      <c r="PTC47" s="2182"/>
      <c r="PTD47" s="2182"/>
      <c r="PTE47" s="2182"/>
      <c r="PTF47" s="2182"/>
      <c r="PTG47" s="2182"/>
      <c r="PTH47" s="2182"/>
      <c r="PTI47" s="2182"/>
      <c r="PTJ47" s="2182"/>
      <c r="PTK47" s="2182"/>
      <c r="PTL47" s="2182"/>
      <c r="PTM47" s="2182"/>
      <c r="PTN47" s="2182"/>
      <c r="PTO47" s="2182"/>
      <c r="PTP47" s="2182"/>
      <c r="PTQ47" s="2182"/>
      <c r="PTR47" s="2182"/>
      <c r="PTS47" s="2182"/>
      <c r="PTT47" s="2182"/>
      <c r="PTU47" s="2182"/>
      <c r="PTV47" s="2182"/>
      <c r="PTW47" s="2182"/>
      <c r="PTX47" s="2182"/>
      <c r="PTY47" s="2182"/>
      <c r="PTZ47" s="2182"/>
      <c r="PUA47" s="2182"/>
      <c r="PUB47" s="2182"/>
      <c r="PUC47" s="2182"/>
      <c r="PUD47" s="2182"/>
      <c r="PUE47" s="2182"/>
      <c r="PUF47" s="2182"/>
      <c r="PUG47" s="2182"/>
      <c r="PUH47" s="2182"/>
      <c r="PUI47" s="2182"/>
      <c r="PUJ47" s="2182"/>
      <c r="PUK47" s="2182"/>
      <c r="PUL47" s="2182"/>
      <c r="PUM47" s="2182"/>
      <c r="PUN47" s="2182"/>
      <c r="PUO47" s="2182"/>
      <c r="PUP47" s="2182"/>
      <c r="PUQ47" s="2182"/>
      <c r="PUR47" s="2182"/>
      <c r="PUS47" s="2182"/>
      <c r="PUT47" s="2182"/>
      <c r="PUU47" s="2182"/>
      <c r="PUV47" s="2182"/>
      <c r="PUW47" s="2182"/>
      <c r="PUX47" s="2182"/>
      <c r="PUY47" s="2182"/>
      <c r="PUZ47" s="2182"/>
      <c r="PVA47" s="2182"/>
      <c r="PVB47" s="2182"/>
      <c r="PVC47" s="2182"/>
      <c r="PVD47" s="2182"/>
      <c r="PVE47" s="2182"/>
      <c r="PVF47" s="2182"/>
      <c r="PVG47" s="2182"/>
      <c r="PVH47" s="2182"/>
      <c r="PVI47" s="2182"/>
      <c r="PVJ47" s="2182"/>
      <c r="PVK47" s="2182"/>
      <c r="PVL47" s="2182"/>
      <c r="PVM47" s="2182"/>
      <c r="PVN47" s="2182"/>
      <c r="PVO47" s="2182"/>
      <c r="PVP47" s="2182"/>
      <c r="PVQ47" s="2182"/>
      <c r="PVR47" s="2182"/>
      <c r="PVS47" s="2182"/>
      <c r="PVT47" s="2182"/>
      <c r="PVU47" s="2182"/>
      <c r="PVV47" s="2182"/>
      <c r="PVW47" s="2182"/>
      <c r="PVX47" s="2182"/>
      <c r="PVY47" s="2182"/>
      <c r="PVZ47" s="2182"/>
      <c r="PWA47" s="2182"/>
      <c r="PWB47" s="2182"/>
      <c r="PWC47" s="2182"/>
      <c r="PWD47" s="2182"/>
      <c r="PWE47" s="2182"/>
      <c r="PWF47" s="2182"/>
      <c r="PWG47" s="2182"/>
      <c r="PWH47" s="2182"/>
      <c r="PWI47" s="2182"/>
      <c r="PWJ47" s="2182"/>
      <c r="PWK47" s="2182"/>
      <c r="PWL47" s="2182"/>
      <c r="PWM47" s="2182"/>
      <c r="PWN47" s="2182"/>
      <c r="PWO47" s="2182"/>
      <c r="PWP47" s="2182"/>
      <c r="PWQ47" s="2182"/>
      <c r="PWR47" s="2182"/>
      <c r="PWS47" s="2182"/>
      <c r="PWT47" s="2182"/>
      <c r="PWU47" s="2182"/>
      <c r="PWV47" s="2182"/>
      <c r="PWW47" s="2182"/>
      <c r="PWX47" s="2182"/>
      <c r="PWY47" s="2182"/>
      <c r="PWZ47" s="2182"/>
      <c r="PXA47" s="2182"/>
      <c r="PXB47" s="2182"/>
      <c r="PXC47" s="2182"/>
      <c r="PXD47" s="2182"/>
      <c r="PXE47" s="2182"/>
      <c r="PXF47" s="2182"/>
      <c r="PXG47" s="2182"/>
      <c r="PXH47" s="2182"/>
      <c r="PXI47" s="2182"/>
      <c r="PXJ47" s="2182"/>
      <c r="PXK47" s="2182"/>
      <c r="PXL47" s="2182"/>
      <c r="PXM47" s="2182"/>
      <c r="PXN47" s="2182"/>
      <c r="PXO47" s="2182"/>
      <c r="PXP47" s="2182"/>
      <c r="PXQ47" s="2182"/>
      <c r="PXR47" s="2182"/>
      <c r="PXS47" s="2182"/>
      <c r="PXT47" s="2182"/>
      <c r="PXU47" s="2182"/>
      <c r="PXV47" s="2182"/>
      <c r="PXW47" s="2182"/>
      <c r="PXX47" s="2182"/>
      <c r="PXY47" s="2182"/>
      <c r="PXZ47" s="2182"/>
      <c r="PYA47" s="2182"/>
      <c r="PYB47" s="2182"/>
      <c r="PYC47" s="2182"/>
      <c r="PYD47" s="2182"/>
      <c r="PYE47" s="2182"/>
      <c r="PYF47" s="2182"/>
      <c r="PYG47" s="2182"/>
      <c r="PYH47" s="2182"/>
      <c r="PYI47" s="2182"/>
      <c r="PYJ47" s="2182"/>
      <c r="PYK47" s="2182"/>
      <c r="PYL47" s="2182"/>
      <c r="PYM47" s="2182"/>
      <c r="PYN47" s="2182"/>
      <c r="PYO47" s="2182"/>
      <c r="PYP47" s="2182"/>
      <c r="PYQ47" s="2182"/>
      <c r="PYR47" s="2182"/>
      <c r="PYS47" s="2182"/>
      <c r="PYT47" s="2182"/>
      <c r="PYU47" s="2182"/>
      <c r="PYV47" s="2182"/>
      <c r="PYW47" s="2182"/>
      <c r="PYX47" s="2182"/>
      <c r="PYY47" s="2182"/>
      <c r="PYZ47" s="2182"/>
      <c r="PZA47" s="2182"/>
      <c r="PZB47" s="2182"/>
      <c r="PZC47" s="2182"/>
      <c r="PZD47" s="2182"/>
      <c r="PZE47" s="2182"/>
      <c r="PZF47" s="2182"/>
      <c r="PZG47" s="2182"/>
      <c r="PZH47" s="2182"/>
      <c r="PZI47" s="2182"/>
      <c r="PZJ47" s="2182"/>
      <c r="PZK47" s="2182"/>
      <c r="PZL47" s="2182"/>
      <c r="PZM47" s="2182"/>
      <c r="PZN47" s="2182"/>
      <c r="PZO47" s="2182"/>
      <c r="PZP47" s="2182"/>
      <c r="PZQ47" s="2182"/>
      <c r="PZR47" s="2182"/>
      <c r="PZS47" s="2182"/>
      <c r="PZT47" s="2182"/>
      <c r="PZU47" s="2182"/>
      <c r="PZV47" s="2182"/>
      <c r="PZW47" s="2182"/>
      <c r="PZX47" s="2182"/>
      <c r="PZY47" s="2182"/>
      <c r="PZZ47" s="2182"/>
      <c r="QAA47" s="2182"/>
      <c r="QAB47" s="2182"/>
      <c r="QAC47" s="2182"/>
      <c r="QAD47" s="2182"/>
      <c r="QAE47" s="2182"/>
      <c r="QAF47" s="2182"/>
      <c r="QAG47" s="2182"/>
      <c r="QAH47" s="2182"/>
      <c r="QAI47" s="2182"/>
      <c r="QAJ47" s="2182"/>
      <c r="QAK47" s="2182"/>
      <c r="QAL47" s="2182"/>
      <c r="QAM47" s="2182"/>
      <c r="QAN47" s="2182"/>
      <c r="QAO47" s="2182"/>
      <c r="QAP47" s="2182"/>
      <c r="QAQ47" s="2182"/>
      <c r="QAR47" s="2182"/>
      <c r="QAS47" s="2182"/>
      <c r="QAT47" s="2182"/>
      <c r="QAU47" s="2182"/>
      <c r="QAV47" s="2182"/>
      <c r="QAW47" s="2182"/>
      <c r="QAX47" s="2182"/>
      <c r="QAY47" s="2182"/>
      <c r="QAZ47" s="2182"/>
      <c r="QBA47" s="2182"/>
      <c r="QBB47" s="2182"/>
      <c r="QBC47" s="2182"/>
      <c r="QBD47" s="2182"/>
      <c r="QBE47" s="2182"/>
      <c r="QBF47" s="2182"/>
      <c r="QBG47" s="2182"/>
      <c r="QBH47" s="2182"/>
      <c r="QBI47" s="2182"/>
      <c r="QBJ47" s="2182"/>
      <c r="QBK47" s="2182"/>
      <c r="QBL47" s="2182"/>
      <c r="QBM47" s="2182"/>
      <c r="QBN47" s="2182"/>
      <c r="QBO47" s="2182"/>
      <c r="QBP47" s="2182"/>
      <c r="QBQ47" s="2182"/>
      <c r="QBR47" s="2182"/>
      <c r="QBS47" s="2182"/>
      <c r="QBT47" s="2182"/>
      <c r="QBU47" s="2182"/>
      <c r="QBV47" s="2182"/>
      <c r="QBW47" s="2182"/>
      <c r="QBX47" s="2182"/>
      <c r="QBY47" s="2182"/>
      <c r="QBZ47" s="2182"/>
      <c r="QCA47" s="2182"/>
      <c r="QCB47" s="2182"/>
      <c r="QCC47" s="2182"/>
      <c r="QCD47" s="2182"/>
      <c r="QCE47" s="2182"/>
      <c r="QCF47" s="2182"/>
      <c r="QCG47" s="2182"/>
      <c r="QCH47" s="2182"/>
      <c r="QCI47" s="2182"/>
      <c r="QCJ47" s="2182"/>
      <c r="QCK47" s="2182"/>
      <c r="QCL47" s="2182"/>
      <c r="QCM47" s="2182"/>
      <c r="QCN47" s="2182"/>
      <c r="QCO47" s="2182"/>
      <c r="QCP47" s="2182"/>
      <c r="QCQ47" s="2182"/>
      <c r="QCR47" s="2182"/>
      <c r="QCS47" s="2182"/>
      <c r="QCT47" s="2182"/>
      <c r="QCU47" s="2182"/>
      <c r="QCV47" s="2182"/>
      <c r="QCW47" s="2182"/>
      <c r="QCX47" s="2182"/>
      <c r="QCY47" s="2182"/>
      <c r="QCZ47" s="2182"/>
      <c r="QDA47" s="2182"/>
      <c r="QDB47" s="2182"/>
      <c r="QDC47" s="2182"/>
      <c r="QDD47" s="2182"/>
      <c r="QDE47" s="2182"/>
      <c r="QDF47" s="2182"/>
      <c r="QDG47" s="2182"/>
      <c r="QDH47" s="2182"/>
      <c r="QDI47" s="2182"/>
      <c r="QDJ47" s="2182"/>
      <c r="QDK47" s="2182"/>
      <c r="QDL47" s="2182"/>
      <c r="QDM47" s="2182"/>
      <c r="QDN47" s="2182"/>
      <c r="QDO47" s="2182"/>
      <c r="QDP47" s="2182"/>
      <c r="QDQ47" s="2182"/>
      <c r="QDR47" s="2182"/>
      <c r="QDS47" s="2182"/>
      <c r="QDT47" s="2182"/>
      <c r="QDU47" s="2182"/>
      <c r="QDV47" s="2182"/>
      <c r="QDW47" s="2182"/>
      <c r="QDX47" s="2182"/>
      <c r="QDY47" s="2182"/>
      <c r="QDZ47" s="2182"/>
      <c r="QEA47" s="2182"/>
      <c r="QEB47" s="2182"/>
      <c r="QEC47" s="2182"/>
      <c r="QED47" s="2182"/>
      <c r="QEE47" s="2182"/>
      <c r="QEF47" s="2182"/>
      <c r="QEG47" s="2182"/>
      <c r="QEH47" s="2182"/>
      <c r="QEI47" s="2182"/>
      <c r="QEJ47" s="2182"/>
      <c r="QEK47" s="2182"/>
      <c r="QEL47" s="2182"/>
      <c r="QEM47" s="2182"/>
      <c r="QEN47" s="2182"/>
      <c r="QEO47" s="2182"/>
      <c r="QEP47" s="2182"/>
      <c r="QEQ47" s="2182"/>
      <c r="QER47" s="2182"/>
      <c r="QES47" s="2182"/>
      <c r="QET47" s="2182"/>
      <c r="QEU47" s="2182"/>
      <c r="QEV47" s="2182"/>
      <c r="QEW47" s="2182"/>
      <c r="QEX47" s="2182"/>
      <c r="QEY47" s="2182"/>
      <c r="QEZ47" s="2182"/>
      <c r="QFA47" s="2182"/>
      <c r="QFB47" s="2182"/>
      <c r="QFC47" s="2182"/>
      <c r="QFD47" s="2182"/>
      <c r="QFE47" s="2182"/>
      <c r="QFF47" s="2182"/>
      <c r="QFG47" s="2182"/>
      <c r="QFH47" s="2182"/>
      <c r="QFI47" s="2182"/>
      <c r="QFJ47" s="2182"/>
      <c r="QFK47" s="2182"/>
      <c r="QFL47" s="2182"/>
      <c r="QFM47" s="2182"/>
      <c r="QFN47" s="2182"/>
      <c r="QFO47" s="2182"/>
      <c r="QFP47" s="2182"/>
      <c r="QFQ47" s="2182"/>
      <c r="QFR47" s="2182"/>
      <c r="QFS47" s="2182"/>
      <c r="QFT47" s="2182"/>
      <c r="QFU47" s="2182"/>
      <c r="QFV47" s="2182"/>
      <c r="QFW47" s="2182"/>
      <c r="QFX47" s="2182"/>
      <c r="QFY47" s="2182"/>
      <c r="QFZ47" s="2182"/>
      <c r="QGA47" s="2182"/>
      <c r="QGB47" s="2182"/>
      <c r="QGC47" s="2182"/>
      <c r="QGD47" s="2182"/>
      <c r="QGE47" s="2182"/>
      <c r="QGF47" s="2182"/>
      <c r="QGG47" s="2182"/>
      <c r="QGH47" s="2182"/>
      <c r="QGI47" s="2182"/>
      <c r="QGJ47" s="2182"/>
      <c r="QGK47" s="2182"/>
      <c r="QGL47" s="2182"/>
      <c r="QGM47" s="2182"/>
      <c r="QGN47" s="2182"/>
      <c r="QGO47" s="2182"/>
      <c r="QGP47" s="2182"/>
      <c r="QGQ47" s="2182"/>
      <c r="QGR47" s="2182"/>
      <c r="QGS47" s="2182"/>
      <c r="QGT47" s="2182"/>
      <c r="QGU47" s="2182"/>
      <c r="QGV47" s="2182"/>
      <c r="QGW47" s="2182"/>
      <c r="QGX47" s="2182"/>
      <c r="QGY47" s="2182"/>
      <c r="QGZ47" s="2182"/>
      <c r="QHA47" s="2182"/>
      <c r="QHB47" s="2182"/>
      <c r="QHC47" s="2182"/>
      <c r="QHD47" s="2182"/>
      <c r="QHE47" s="2182"/>
      <c r="QHF47" s="2182"/>
      <c r="QHG47" s="2182"/>
      <c r="QHH47" s="2182"/>
      <c r="QHI47" s="2182"/>
      <c r="QHJ47" s="2182"/>
      <c r="QHK47" s="2182"/>
      <c r="QHL47" s="2182"/>
      <c r="QHM47" s="2182"/>
      <c r="QHN47" s="2182"/>
      <c r="QHO47" s="2182"/>
      <c r="QHP47" s="2182"/>
      <c r="QHQ47" s="2182"/>
      <c r="QHR47" s="2182"/>
      <c r="QHS47" s="2182"/>
      <c r="QHT47" s="2182"/>
      <c r="QHU47" s="2182"/>
      <c r="QHV47" s="2182"/>
      <c r="QHW47" s="2182"/>
      <c r="QHX47" s="2182"/>
      <c r="QHY47" s="2182"/>
      <c r="QHZ47" s="2182"/>
      <c r="QIA47" s="2182"/>
      <c r="QIB47" s="2182"/>
      <c r="QIC47" s="2182"/>
      <c r="QID47" s="2182"/>
      <c r="QIE47" s="2182"/>
      <c r="QIF47" s="2182"/>
      <c r="QIG47" s="2182"/>
      <c r="QIH47" s="2182"/>
      <c r="QII47" s="2182"/>
      <c r="QIJ47" s="2182"/>
      <c r="QIK47" s="2182"/>
      <c r="QIL47" s="2182"/>
      <c r="QIM47" s="2182"/>
      <c r="QIN47" s="2182"/>
      <c r="QIO47" s="2182"/>
      <c r="QIP47" s="2182"/>
      <c r="QIQ47" s="2182"/>
      <c r="QIR47" s="2182"/>
      <c r="QIS47" s="2182"/>
      <c r="QIT47" s="2182"/>
      <c r="QIU47" s="2182"/>
      <c r="QIV47" s="2182"/>
      <c r="QIW47" s="2182"/>
      <c r="QIX47" s="2182"/>
      <c r="QIY47" s="2182"/>
      <c r="QIZ47" s="2182"/>
      <c r="QJA47" s="2182"/>
      <c r="QJB47" s="2182"/>
      <c r="QJC47" s="2182"/>
      <c r="QJD47" s="2182"/>
      <c r="QJE47" s="2182"/>
      <c r="QJF47" s="2182"/>
      <c r="QJG47" s="2182"/>
      <c r="QJH47" s="2182"/>
      <c r="QJI47" s="2182"/>
      <c r="QJJ47" s="2182"/>
      <c r="QJK47" s="2182"/>
      <c r="QJL47" s="2182"/>
      <c r="QJM47" s="2182"/>
      <c r="QJN47" s="2182"/>
      <c r="QJO47" s="2182"/>
      <c r="QJP47" s="2182"/>
      <c r="QJQ47" s="2182"/>
      <c r="QJR47" s="2182"/>
      <c r="QJS47" s="2182"/>
      <c r="QJT47" s="2182"/>
      <c r="QJU47" s="2182"/>
      <c r="QJV47" s="2182"/>
      <c r="QJW47" s="2182"/>
      <c r="QJX47" s="2182"/>
      <c r="QJY47" s="2182"/>
      <c r="QJZ47" s="2182"/>
      <c r="QKA47" s="2182"/>
      <c r="QKB47" s="2182"/>
      <c r="QKC47" s="2182"/>
      <c r="QKD47" s="2182"/>
      <c r="QKE47" s="2182"/>
      <c r="QKF47" s="2182"/>
      <c r="QKG47" s="2182"/>
      <c r="QKH47" s="2182"/>
      <c r="QKI47" s="2182"/>
      <c r="QKJ47" s="2182"/>
      <c r="QKK47" s="2182"/>
      <c r="QKL47" s="2182"/>
      <c r="QKM47" s="2182"/>
      <c r="QKN47" s="2182"/>
      <c r="QKO47" s="2182"/>
      <c r="QKP47" s="2182"/>
      <c r="QKQ47" s="2182"/>
      <c r="QKR47" s="2182"/>
      <c r="QKS47" s="2182"/>
      <c r="QKT47" s="2182"/>
      <c r="QKU47" s="2182"/>
      <c r="QKV47" s="2182"/>
      <c r="QKW47" s="2182"/>
      <c r="QKX47" s="2182"/>
      <c r="QKY47" s="2182"/>
      <c r="QKZ47" s="2182"/>
      <c r="QLA47" s="2182"/>
      <c r="QLB47" s="2182"/>
      <c r="QLC47" s="2182"/>
      <c r="QLD47" s="2182"/>
      <c r="QLE47" s="2182"/>
      <c r="QLF47" s="2182"/>
      <c r="QLG47" s="2182"/>
      <c r="QLH47" s="2182"/>
      <c r="QLI47" s="2182"/>
      <c r="QLJ47" s="2182"/>
      <c r="QLK47" s="2182"/>
      <c r="QLL47" s="2182"/>
      <c r="QLM47" s="2182"/>
      <c r="QLN47" s="2182"/>
      <c r="QLO47" s="2182"/>
      <c r="QLP47" s="2182"/>
      <c r="QLQ47" s="2182"/>
      <c r="QLR47" s="2182"/>
      <c r="QLS47" s="2182"/>
      <c r="QLT47" s="2182"/>
      <c r="QLU47" s="2182"/>
      <c r="QLV47" s="2182"/>
      <c r="QLW47" s="2182"/>
      <c r="QLX47" s="2182"/>
      <c r="QLY47" s="2182"/>
      <c r="QLZ47" s="2182"/>
      <c r="QMA47" s="2182"/>
      <c r="QMB47" s="2182"/>
      <c r="QMC47" s="2182"/>
      <c r="QMD47" s="2182"/>
      <c r="QME47" s="2182"/>
      <c r="QMF47" s="2182"/>
      <c r="QMG47" s="2182"/>
      <c r="QMH47" s="2182"/>
      <c r="QMI47" s="2182"/>
      <c r="QMJ47" s="2182"/>
      <c r="QMK47" s="2182"/>
      <c r="QML47" s="2182"/>
      <c r="QMM47" s="2182"/>
      <c r="QMN47" s="2182"/>
      <c r="QMO47" s="2182"/>
      <c r="QMP47" s="2182"/>
      <c r="QMQ47" s="2182"/>
      <c r="QMR47" s="2182"/>
      <c r="QMS47" s="2182"/>
      <c r="QMT47" s="2182"/>
      <c r="QMU47" s="2182"/>
      <c r="QMV47" s="2182"/>
      <c r="QMW47" s="2182"/>
      <c r="QMX47" s="2182"/>
      <c r="QMY47" s="2182"/>
      <c r="QMZ47" s="2182"/>
      <c r="QNA47" s="2182"/>
      <c r="QNB47" s="2182"/>
      <c r="QNC47" s="2182"/>
      <c r="QND47" s="2182"/>
      <c r="QNE47" s="2182"/>
      <c r="QNF47" s="2182"/>
      <c r="QNG47" s="2182"/>
      <c r="QNH47" s="2182"/>
      <c r="QNI47" s="2182"/>
      <c r="QNJ47" s="2182"/>
      <c r="QNK47" s="2182"/>
      <c r="QNL47" s="2182"/>
      <c r="QNM47" s="2182"/>
      <c r="QNN47" s="2182"/>
      <c r="QNO47" s="2182"/>
      <c r="QNP47" s="2182"/>
      <c r="QNQ47" s="2182"/>
      <c r="QNR47" s="2182"/>
      <c r="QNS47" s="2182"/>
      <c r="QNT47" s="2182"/>
      <c r="QNU47" s="2182"/>
      <c r="QNV47" s="2182"/>
      <c r="QNW47" s="2182"/>
      <c r="QNX47" s="2182"/>
      <c r="QNY47" s="2182"/>
      <c r="QNZ47" s="2182"/>
      <c r="QOA47" s="2182"/>
      <c r="QOB47" s="2182"/>
      <c r="QOC47" s="2182"/>
      <c r="QOD47" s="2182"/>
      <c r="QOE47" s="2182"/>
      <c r="QOF47" s="2182"/>
      <c r="QOG47" s="2182"/>
      <c r="QOH47" s="2182"/>
      <c r="QOI47" s="2182"/>
      <c r="QOJ47" s="2182"/>
      <c r="QOK47" s="2182"/>
      <c r="QOL47" s="2182"/>
      <c r="QOM47" s="2182"/>
      <c r="QON47" s="2182"/>
      <c r="QOO47" s="2182"/>
      <c r="QOP47" s="2182"/>
      <c r="QOQ47" s="2182"/>
      <c r="QOR47" s="2182"/>
      <c r="QOS47" s="2182"/>
      <c r="QOT47" s="2182"/>
      <c r="QOU47" s="2182"/>
      <c r="QOV47" s="2182"/>
      <c r="QOW47" s="2182"/>
      <c r="QOX47" s="2182"/>
      <c r="QOY47" s="2182"/>
      <c r="QOZ47" s="2182"/>
      <c r="QPA47" s="2182"/>
      <c r="QPB47" s="2182"/>
      <c r="QPC47" s="2182"/>
      <c r="QPD47" s="2182"/>
      <c r="QPE47" s="2182"/>
      <c r="QPF47" s="2182"/>
      <c r="QPG47" s="2182"/>
      <c r="QPH47" s="2182"/>
      <c r="QPI47" s="2182"/>
      <c r="QPJ47" s="2182"/>
      <c r="QPK47" s="2182"/>
      <c r="QPL47" s="2182"/>
      <c r="QPM47" s="2182"/>
      <c r="QPN47" s="2182"/>
      <c r="QPO47" s="2182"/>
      <c r="QPP47" s="2182"/>
      <c r="QPQ47" s="2182"/>
      <c r="QPR47" s="2182"/>
      <c r="QPS47" s="2182"/>
      <c r="QPT47" s="2182"/>
      <c r="QPU47" s="2182"/>
      <c r="QPV47" s="2182"/>
      <c r="QPW47" s="2182"/>
      <c r="QPX47" s="2182"/>
      <c r="QPY47" s="2182"/>
      <c r="QPZ47" s="2182"/>
      <c r="QQA47" s="2182"/>
      <c r="QQB47" s="2182"/>
      <c r="QQC47" s="2182"/>
      <c r="QQD47" s="2182"/>
      <c r="QQE47" s="2182"/>
      <c r="QQF47" s="2182"/>
      <c r="QQG47" s="2182"/>
      <c r="QQH47" s="2182"/>
      <c r="QQI47" s="2182"/>
      <c r="QQJ47" s="2182"/>
      <c r="QQK47" s="2182"/>
      <c r="QQL47" s="2182"/>
      <c r="QQM47" s="2182"/>
      <c r="QQN47" s="2182"/>
      <c r="QQO47" s="2182"/>
      <c r="QQP47" s="2182"/>
      <c r="QQQ47" s="2182"/>
      <c r="QQR47" s="2182"/>
      <c r="QQS47" s="2182"/>
      <c r="QQT47" s="2182"/>
      <c r="QQU47" s="2182"/>
      <c r="QQV47" s="2182"/>
      <c r="QQW47" s="2182"/>
      <c r="QQX47" s="2182"/>
      <c r="QQY47" s="2182"/>
      <c r="QQZ47" s="2182"/>
      <c r="QRA47" s="2182"/>
      <c r="QRB47" s="2182"/>
      <c r="QRC47" s="2182"/>
      <c r="QRD47" s="2182"/>
      <c r="QRE47" s="2182"/>
      <c r="QRF47" s="2182"/>
      <c r="QRG47" s="2182"/>
      <c r="QRH47" s="2182"/>
      <c r="QRI47" s="2182"/>
      <c r="QRJ47" s="2182"/>
      <c r="QRK47" s="2182"/>
      <c r="QRL47" s="2182"/>
      <c r="QRM47" s="2182"/>
      <c r="QRN47" s="2182"/>
      <c r="QRO47" s="2182"/>
      <c r="QRP47" s="2182"/>
      <c r="QRQ47" s="2182"/>
      <c r="QRR47" s="2182"/>
      <c r="QRS47" s="2182"/>
      <c r="QRT47" s="2182"/>
      <c r="QRU47" s="2182"/>
      <c r="QRV47" s="2182"/>
      <c r="QRW47" s="2182"/>
      <c r="QRX47" s="2182"/>
      <c r="QRY47" s="2182"/>
      <c r="QRZ47" s="2182"/>
      <c r="QSA47" s="2182"/>
      <c r="QSB47" s="2182"/>
      <c r="QSC47" s="2182"/>
      <c r="QSD47" s="2182"/>
      <c r="QSE47" s="2182"/>
      <c r="QSF47" s="2182"/>
      <c r="QSG47" s="2182"/>
      <c r="QSH47" s="2182"/>
      <c r="QSI47" s="2182"/>
      <c r="QSJ47" s="2182"/>
      <c r="QSK47" s="2182"/>
      <c r="QSL47" s="2182"/>
      <c r="QSM47" s="2182"/>
      <c r="QSN47" s="2182"/>
      <c r="QSO47" s="2182"/>
      <c r="QSP47" s="2182"/>
      <c r="QSQ47" s="2182"/>
      <c r="QSR47" s="2182"/>
      <c r="QSS47" s="2182"/>
      <c r="QST47" s="2182"/>
      <c r="QSU47" s="2182"/>
      <c r="QSV47" s="2182"/>
      <c r="QSW47" s="2182"/>
      <c r="QSX47" s="2182"/>
      <c r="QSY47" s="2182"/>
      <c r="QSZ47" s="2182"/>
      <c r="QTA47" s="2182"/>
      <c r="QTB47" s="2182"/>
      <c r="QTC47" s="2182"/>
      <c r="QTD47" s="2182"/>
      <c r="QTE47" s="2182"/>
      <c r="QTF47" s="2182"/>
      <c r="QTG47" s="2182"/>
      <c r="QTH47" s="2182"/>
      <c r="QTI47" s="2182"/>
      <c r="QTJ47" s="2182"/>
      <c r="QTK47" s="2182"/>
      <c r="QTL47" s="2182"/>
      <c r="QTM47" s="2182"/>
      <c r="QTN47" s="2182"/>
      <c r="QTO47" s="2182"/>
      <c r="QTP47" s="2182"/>
      <c r="QTQ47" s="2182"/>
      <c r="QTR47" s="2182"/>
      <c r="QTS47" s="2182"/>
      <c r="QTT47" s="2182"/>
      <c r="QTU47" s="2182"/>
      <c r="QTV47" s="2182"/>
      <c r="QTW47" s="2182"/>
      <c r="QTX47" s="2182"/>
      <c r="QTY47" s="2182"/>
      <c r="QTZ47" s="2182"/>
      <c r="QUA47" s="2182"/>
      <c r="QUB47" s="2182"/>
      <c r="QUC47" s="2182"/>
      <c r="QUD47" s="2182"/>
      <c r="QUE47" s="2182"/>
      <c r="QUF47" s="2182"/>
      <c r="QUG47" s="2182"/>
      <c r="QUH47" s="2182"/>
      <c r="QUI47" s="2182"/>
      <c r="QUJ47" s="2182"/>
      <c r="QUK47" s="2182"/>
      <c r="QUL47" s="2182"/>
      <c r="QUM47" s="2182"/>
      <c r="QUN47" s="2182"/>
      <c r="QUO47" s="2182"/>
      <c r="QUP47" s="2182"/>
      <c r="QUQ47" s="2182"/>
      <c r="QUR47" s="2182"/>
      <c r="QUS47" s="2182"/>
      <c r="QUT47" s="2182"/>
      <c r="QUU47" s="2182"/>
      <c r="QUV47" s="2182"/>
      <c r="QUW47" s="2182"/>
      <c r="QUX47" s="2182"/>
      <c r="QUY47" s="2182"/>
      <c r="QUZ47" s="2182"/>
      <c r="QVA47" s="2182"/>
      <c r="QVB47" s="2182"/>
      <c r="QVC47" s="2182"/>
      <c r="QVD47" s="2182"/>
      <c r="QVE47" s="2182"/>
      <c r="QVF47" s="2182"/>
      <c r="QVG47" s="2182"/>
      <c r="QVH47" s="2182"/>
      <c r="QVI47" s="2182"/>
      <c r="QVJ47" s="2182"/>
      <c r="QVK47" s="2182"/>
      <c r="QVL47" s="2182"/>
      <c r="QVM47" s="2182"/>
      <c r="QVN47" s="2182"/>
      <c r="QVO47" s="2182"/>
      <c r="QVP47" s="2182"/>
      <c r="QVQ47" s="2182"/>
      <c r="QVR47" s="2182"/>
      <c r="QVS47" s="2182"/>
      <c r="QVT47" s="2182"/>
      <c r="QVU47" s="2182"/>
      <c r="QVV47" s="2182"/>
      <c r="QVW47" s="2182"/>
      <c r="QVX47" s="2182"/>
      <c r="QVY47" s="2182"/>
      <c r="QVZ47" s="2182"/>
      <c r="QWA47" s="2182"/>
      <c r="QWB47" s="2182"/>
      <c r="QWC47" s="2182"/>
      <c r="QWD47" s="2182"/>
      <c r="QWE47" s="2182"/>
      <c r="QWF47" s="2182"/>
      <c r="QWG47" s="2182"/>
      <c r="QWH47" s="2182"/>
      <c r="QWI47" s="2182"/>
      <c r="QWJ47" s="2182"/>
      <c r="QWK47" s="2182"/>
      <c r="QWL47" s="2182"/>
      <c r="QWM47" s="2182"/>
      <c r="QWN47" s="2182"/>
      <c r="QWO47" s="2182"/>
      <c r="QWP47" s="2182"/>
      <c r="QWQ47" s="2182"/>
      <c r="QWR47" s="2182"/>
      <c r="QWS47" s="2182"/>
      <c r="QWT47" s="2182"/>
      <c r="QWU47" s="2182"/>
      <c r="QWV47" s="2182"/>
      <c r="QWW47" s="2182"/>
      <c r="QWX47" s="2182"/>
      <c r="QWY47" s="2182"/>
      <c r="QWZ47" s="2182"/>
      <c r="QXA47" s="2182"/>
      <c r="QXB47" s="2182"/>
      <c r="QXC47" s="2182"/>
      <c r="QXD47" s="2182"/>
      <c r="QXE47" s="2182"/>
      <c r="QXF47" s="2182"/>
      <c r="QXG47" s="2182"/>
      <c r="QXH47" s="2182"/>
      <c r="QXI47" s="2182"/>
      <c r="QXJ47" s="2182"/>
      <c r="QXK47" s="2182"/>
      <c r="QXL47" s="2182"/>
      <c r="QXM47" s="2182"/>
      <c r="QXN47" s="2182"/>
      <c r="QXO47" s="2182"/>
      <c r="QXP47" s="2182"/>
      <c r="QXQ47" s="2182"/>
      <c r="QXR47" s="2182"/>
      <c r="QXS47" s="2182"/>
      <c r="QXT47" s="2182"/>
      <c r="QXU47" s="2182"/>
      <c r="QXV47" s="2182"/>
      <c r="QXW47" s="2182"/>
      <c r="QXX47" s="2182"/>
      <c r="QXY47" s="2182"/>
      <c r="QXZ47" s="2182"/>
      <c r="QYA47" s="2182"/>
      <c r="QYB47" s="2182"/>
      <c r="QYC47" s="2182"/>
      <c r="QYD47" s="2182"/>
      <c r="QYE47" s="2182"/>
      <c r="QYF47" s="2182"/>
      <c r="QYG47" s="2182"/>
      <c r="QYH47" s="2182"/>
      <c r="QYI47" s="2182"/>
      <c r="QYJ47" s="2182"/>
      <c r="QYK47" s="2182"/>
      <c r="QYL47" s="2182"/>
      <c r="QYM47" s="2182"/>
      <c r="QYN47" s="2182"/>
      <c r="QYO47" s="2182"/>
      <c r="QYP47" s="2182"/>
      <c r="QYQ47" s="2182"/>
      <c r="QYR47" s="2182"/>
      <c r="QYS47" s="2182"/>
      <c r="QYT47" s="2182"/>
      <c r="QYU47" s="2182"/>
      <c r="QYV47" s="2182"/>
      <c r="QYW47" s="2182"/>
      <c r="QYX47" s="2182"/>
      <c r="QYY47" s="2182"/>
      <c r="QYZ47" s="2182"/>
      <c r="QZA47" s="2182"/>
      <c r="QZB47" s="2182"/>
      <c r="QZC47" s="2182"/>
      <c r="QZD47" s="2182"/>
      <c r="QZE47" s="2182"/>
      <c r="QZF47" s="2182"/>
      <c r="QZG47" s="2182"/>
      <c r="QZH47" s="2182"/>
      <c r="QZI47" s="2182"/>
      <c r="QZJ47" s="2182"/>
      <c r="QZK47" s="2182"/>
      <c r="QZL47" s="2182"/>
      <c r="QZM47" s="2182"/>
      <c r="QZN47" s="2182"/>
      <c r="QZO47" s="2182"/>
      <c r="QZP47" s="2182"/>
      <c r="QZQ47" s="2182"/>
      <c r="QZR47" s="2182"/>
      <c r="QZS47" s="2182"/>
      <c r="QZT47" s="2182"/>
      <c r="QZU47" s="2182"/>
      <c r="QZV47" s="2182"/>
      <c r="QZW47" s="2182"/>
      <c r="QZX47" s="2182"/>
      <c r="QZY47" s="2182"/>
      <c r="QZZ47" s="2182"/>
      <c r="RAA47" s="2182"/>
      <c r="RAB47" s="2182"/>
      <c r="RAC47" s="2182"/>
      <c r="RAD47" s="2182"/>
      <c r="RAE47" s="2182"/>
      <c r="RAF47" s="2182"/>
      <c r="RAG47" s="2182"/>
      <c r="RAH47" s="2182"/>
      <c r="RAI47" s="2182"/>
      <c r="RAJ47" s="2182"/>
      <c r="RAK47" s="2182"/>
      <c r="RAL47" s="2182"/>
      <c r="RAM47" s="2182"/>
      <c r="RAN47" s="2182"/>
      <c r="RAO47" s="2182"/>
      <c r="RAP47" s="2182"/>
      <c r="RAQ47" s="2182"/>
      <c r="RAR47" s="2182"/>
      <c r="RAS47" s="2182"/>
      <c r="RAT47" s="2182"/>
      <c r="RAU47" s="2182"/>
      <c r="RAV47" s="2182"/>
      <c r="RAW47" s="2182"/>
      <c r="RAX47" s="2182"/>
      <c r="RAY47" s="2182"/>
      <c r="RAZ47" s="2182"/>
      <c r="RBA47" s="2182"/>
      <c r="RBB47" s="2182"/>
      <c r="RBC47" s="2182"/>
      <c r="RBD47" s="2182"/>
      <c r="RBE47" s="2182"/>
      <c r="RBF47" s="2182"/>
      <c r="RBG47" s="2182"/>
      <c r="RBH47" s="2182"/>
      <c r="RBI47" s="2182"/>
      <c r="RBJ47" s="2182"/>
      <c r="RBK47" s="2182"/>
      <c r="RBL47" s="2182"/>
      <c r="RBM47" s="2182"/>
      <c r="RBN47" s="2182"/>
      <c r="RBO47" s="2182"/>
      <c r="RBP47" s="2182"/>
      <c r="RBQ47" s="2182"/>
      <c r="RBR47" s="2182"/>
      <c r="RBS47" s="2182"/>
      <c r="RBT47" s="2182"/>
      <c r="RBU47" s="2182"/>
      <c r="RBV47" s="2182"/>
      <c r="RBW47" s="2182"/>
      <c r="RBX47" s="2182"/>
      <c r="RBY47" s="2182"/>
      <c r="RBZ47" s="2182"/>
      <c r="RCA47" s="2182"/>
      <c r="RCB47" s="2182"/>
      <c r="RCC47" s="2182"/>
      <c r="RCD47" s="2182"/>
      <c r="RCE47" s="2182"/>
      <c r="RCF47" s="2182"/>
      <c r="RCG47" s="2182"/>
      <c r="RCH47" s="2182"/>
      <c r="RCI47" s="2182"/>
      <c r="RCJ47" s="2182"/>
      <c r="RCK47" s="2182"/>
      <c r="RCL47" s="2182"/>
      <c r="RCM47" s="2182"/>
      <c r="RCN47" s="2182"/>
      <c r="RCO47" s="2182"/>
      <c r="RCP47" s="2182"/>
      <c r="RCQ47" s="2182"/>
      <c r="RCR47" s="2182"/>
      <c r="RCS47" s="2182"/>
      <c r="RCT47" s="2182"/>
      <c r="RCU47" s="2182"/>
      <c r="RCV47" s="2182"/>
      <c r="RCW47" s="2182"/>
      <c r="RCX47" s="2182"/>
      <c r="RCY47" s="2182"/>
      <c r="RCZ47" s="2182"/>
      <c r="RDA47" s="2182"/>
      <c r="RDB47" s="2182"/>
      <c r="RDC47" s="2182"/>
      <c r="RDD47" s="2182"/>
      <c r="RDE47" s="2182"/>
      <c r="RDF47" s="2182"/>
      <c r="RDG47" s="2182"/>
      <c r="RDH47" s="2182"/>
      <c r="RDI47" s="2182"/>
      <c r="RDJ47" s="2182"/>
      <c r="RDK47" s="2182"/>
      <c r="RDL47" s="2182"/>
      <c r="RDM47" s="2182"/>
      <c r="RDN47" s="2182"/>
      <c r="RDO47" s="2182"/>
      <c r="RDP47" s="2182"/>
      <c r="RDQ47" s="2182"/>
      <c r="RDR47" s="2182"/>
      <c r="RDS47" s="2182"/>
      <c r="RDT47" s="2182"/>
      <c r="RDU47" s="2182"/>
      <c r="RDV47" s="2182"/>
      <c r="RDW47" s="2182"/>
      <c r="RDX47" s="2182"/>
      <c r="RDY47" s="2182"/>
      <c r="RDZ47" s="2182"/>
      <c r="REA47" s="2182"/>
      <c r="REB47" s="2182"/>
      <c r="REC47" s="2182"/>
      <c r="RED47" s="2182"/>
      <c r="REE47" s="2182"/>
      <c r="REF47" s="2182"/>
      <c r="REG47" s="2182"/>
      <c r="REH47" s="2182"/>
      <c r="REI47" s="2182"/>
      <c r="REJ47" s="2182"/>
      <c r="REK47" s="2182"/>
      <c r="REL47" s="2182"/>
      <c r="REM47" s="2182"/>
      <c r="REN47" s="2182"/>
      <c r="REO47" s="2182"/>
      <c r="REP47" s="2182"/>
      <c r="REQ47" s="2182"/>
      <c r="RER47" s="2182"/>
      <c r="RES47" s="2182"/>
      <c r="RET47" s="2182"/>
      <c r="REU47" s="2182"/>
      <c r="REV47" s="2182"/>
      <c r="REW47" s="2182"/>
      <c r="REX47" s="2182"/>
      <c r="REY47" s="2182"/>
      <c r="REZ47" s="2182"/>
      <c r="RFA47" s="2182"/>
      <c r="RFB47" s="2182"/>
      <c r="RFC47" s="2182"/>
      <c r="RFD47" s="2182"/>
      <c r="RFE47" s="2182"/>
      <c r="RFF47" s="2182"/>
      <c r="RFG47" s="2182"/>
      <c r="RFH47" s="2182"/>
      <c r="RFI47" s="2182"/>
      <c r="RFJ47" s="2182"/>
      <c r="RFK47" s="2182"/>
      <c r="RFL47" s="2182"/>
      <c r="RFM47" s="2182"/>
      <c r="RFN47" s="2182"/>
      <c r="RFO47" s="2182"/>
      <c r="RFP47" s="2182"/>
      <c r="RFQ47" s="2182"/>
      <c r="RFR47" s="2182"/>
      <c r="RFS47" s="2182"/>
      <c r="RFT47" s="2182"/>
      <c r="RFU47" s="2182"/>
      <c r="RFV47" s="2182"/>
      <c r="RFW47" s="2182"/>
      <c r="RFX47" s="2182"/>
      <c r="RFY47" s="2182"/>
      <c r="RFZ47" s="2182"/>
      <c r="RGA47" s="2182"/>
      <c r="RGB47" s="2182"/>
      <c r="RGC47" s="2182"/>
      <c r="RGD47" s="2182"/>
      <c r="RGE47" s="2182"/>
      <c r="RGF47" s="2182"/>
      <c r="RGG47" s="2182"/>
      <c r="RGH47" s="2182"/>
      <c r="RGI47" s="2182"/>
      <c r="RGJ47" s="2182"/>
      <c r="RGK47" s="2182"/>
      <c r="RGL47" s="2182"/>
      <c r="RGM47" s="2182"/>
      <c r="RGN47" s="2182"/>
      <c r="RGO47" s="2182"/>
      <c r="RGP47" s="2182"/>
      <c r="RGQ47" s="2182"/>
      <c r="RGR47" s="2182"/>
      <c r="RGS47" s="2182"/>
      <c r="RGT47" s="2182"/>
      <c r="RGU47" s="2182"/>
      <c r="RGV47" s="2182"/>
      <c r="RGW47" s="2182"/>
      <c r="RGX47" s="2182"/>
      <c r="RGY47" s="2182"/>
      <c r="RGZ47" s="2182"/>
      <c r="RHA47" s="2182"/>
      <c r="RHB47" s="2182"/>
      <c r="RHC47" s="2182"/>
      <c r="RHD47" s="2182"/>
      <c r="RHE47" s="2182"/>
      <c r="RHF47" s="2182"/>
      <c r="RHG47" s="2182"/>
      <c r="RHH47" s="2182"/>
      <c r="RHI47" s="2182"/>
      <c r="RHJ47" s="2182"/>
      <c r="RHK47" s="2182"/>
      <c r="RHL47" s="2182"/>
      <c r="RHM47" s="2182"/>
      <c r="RHN47" s="2182"/>
      <c r="RHO47" s="2182"/>
      <c r="RHP47" s="2182"/>
      <c r="RHQ47" s="2182"/>
      <c r="RHR47" s="2182"/>
      <c r="RHS47" s="2182"/>
      <c r="RHT47" s="2182"/>
      <c r="RHU47" s="2182"/>
      <c r="RHV47" s="2182"/>
      <c r="RHW47" s="2182"/>
      <c r="RHX47" s="2182"/>
      <c r="RHY47" s="2182"/>
      <c r="RHZ47" s="2182"/>
      <c r="RIA47" s="2182"/>
      <c r="RIB47" s="2182"/>
      <c r="RIC47" s="2182"/>
      <c r="RID47" s="2182"/>
      <c r="RIE47" s="2182"/>
      <c r="RIF47" s="2182"/>
      <c r="RIG47" s="2182"/>
      <c r="RIH47" s="2182"/>
      <c r="RII47" s="2182"/>
      <c r="RIJ47" s="2182"/>
      <c r="RIK47" s="2182"/>
      <c r="RIL47" s="2182"/>
      <c r="RIM47" s="2182"/>
      <c r="RIN47" s="2182"/>
      <c r="RIO47" s="2182"/>
      <c r="RIP47" s="2182"/>
      <c r="RIQ47" s="2182"/>
      <c r="RIR47" s="2182"/>
      <c r="RIS47" s="2182"/>
      <c r="RIT47" s="2182"/>
      <c r="RIU47" s="2182"/>
      <c r="RIV47" s="2182"/>
      <c r="RIW47" s="2182"/>
      <c r="RIX47" s="2182"/>
      <c r="RIY47" s="2182"/>
      <c r="RIZ47" s="2182"/>
      <c r="RJA47" s="2182"/>
      <c r="RJB47" s="2182"/>
      <c r="RJC47" s="2182"/>
      <c r="RJD47" s="2182"/>
      <c r="RJE47" s="2182"/>
      <c r="RJF47" s="2182"/>
      <c r="RJG47" s="2182"/>
      <c r="RJH47" s="2182"/>
      <c r="RJI47" s="2182"/>
      <c r="RJJ47" s="2182"/>
      <c r="RJK47" s="2182"/>
      <c r="RJL47" s="2182"/>
      <c r="RJM47" s="2182"/>
      <c r="RJN47" s="2182"/>
      <c r="RJO47" s="2182"/>
      <c r="RJP47" s="2182"/>
      <c r="RJQ47" s="2182"/>
      <c r="RJR47" s="2182"/>
      <c r="RJS47" s="2182"/>
      <c r="RJT47" s="2182"/>
      <c r="RJU47" s="2182"/>
      <c r="RJV47" s="2182"/>
      <c r="RJW47" s="2182"/>
      <c r="RJX47" s="2182"/>
      <c r="RJY47" s="2182"/>
      <c r="RJZ47" s="2182"/>
      <c r="RKA47" s="2182"/>
      <c r="RKB47" s="2182"/>
      <c r="RKC47" s="2182"/>
      <c r="RKD47" s="2182"/>
      <c r="RKE47" s="2182"/>
      <c r="RKF47" s="2182"/>
      <c r="RKG47" s="2182"/>
      <c r="RKH47" s="2182"/>
      <c r="RKI47" s="2182"/>
      <c r="RKJ47" s="2182"/>
      <c r="RKK47" s="2182"/>
      <c r="RKL47" s="2182"/>
      <c r="RKM47" s="2182"/>
      <c r="RKN47" s="2182"/>
      <c r="RKO47" s="2182"/>
      <c r="RKP47" s="2182"/>
      <c r="RKQ47" s="2182"/>
      <c r="RKR47" s="2182"/>
      <c r="RKS47" s="2182"/>
      <c r="RKT47" s="2182"/>
      <c r="RKU47" s="2182"/>
      <c r="RKV47" s="2182"/>
      <c r="RKW47" s="2182"/>
      <c r="RKX47" s="2182"/>
      <c r="RKY47" s="2182"/>
      <c r="RKZ47" s="2182"/>
      <c r="RLA47" s="2182"/>
      <c r="RLB47" s="2182"/>
      <c r="RLC47" s="2182"/>
      <c r="RLD47" s="2182"/>
      <c r="RLE47" s="2182"/>
      <c r="RLF47" s="2182"/>
      <c r="RLG47" s="2182"/>
      <c r="RLH47" s="2182"/>
      <c r="RLI47" s="2182"/>
      <c r="RLJ47" s="2182"/>
      <c r="RLK47" s="2182"/>
      <c r="RLL47" s="2182"/>
      <c r="RLM47" s="2182"/>
      <c r="RLN47" s="2182"/>
      <c r="RLO47" s="2182"/>
      <c r="RLP47" s="2182"/>
      <c r="RLQ47" s="2182"/>
      <c r="RLR47" s="2182"/>
      <c r="RLS47" s="2182"/>
      <c r="RLT47" s="2182"/>
      <c r="RLU47" s="2182"/>
      <c r="RLV47" s="2182"/>
      <c r="RLW47" s="2182"/>
      <c r="RLX47" s="2182"/>
      <c r="RLY47" s="2182"/>
      <c r="RLZ47" s="2182"/>
      <c r="RMA47" s="2182"/>
      <c r="RMB47" s="2182"/>
      <c r="RMC47" s="2182"/>
      <c r="RMD47" s="2182"/>
      <c r="RME47" s="2182"/>
      <c r="RMF47" s="2182"/>
      <c r="RMG47" s="2182"/>
      <c r="RMH47" s="2182"/>
      <c r="RMI47" s="2182"/>
      <c r="RMJ47" s="2182"/>
      <c r="RMK47" s="2182"/>
      <c r="RML47" s="2182"/>
      <c r="RMM47" s="2182"/>
      <c r="RMN47" s="2182"/>
      <c r="RMO47" s="2182"/>
      <c r="RMP47" s="2182"/>
      <c r="RMQ47" s="2182"/>
      <c r="RMR47" s="2182"/>
      <c r="RMS47" s="2182"/>
      <c r="RMT47" s="2182"/>
      <c r="RMU47" s="2182"/>
      <c r="RMV47" s="2182"/>
      <c r="RMW47" s="2182"/>
      <c r="RMX47" s="2182"/>
      <c r="RMY47" s="2182"/>
      <c r="RMZ47" s="2182"/>
      <c r="RNA47" s="2182"/>
      <c r="RNB47" s="2182"/>
      <c r="RNC47" s="2182"/>
      <c r="RND47" s="2182"/>
      <c r="RNE47" s="2182"/>
      <c r="RNF47" s="2182"/>
      <c r="RNG47" s="2182"/>
      <c r="RNH47" s="2182"/>
      <c r="RNI47" s="2182"/>
      <c r="RNJ47" s="2182"/>
      <c r="RNK47" s="2182"/>
      <c r="RNL47" s="2182"/>
      <c r="RNM47" s="2182"/>
      <c r="RNN47" s="2182"/>
      <c r="RNO47" s="2182"/>
      <c r="RNP47" s="2182"/>
      <c r="RNQ47" s="2182"/>
      <c r="RNR47" s="2182"/>
      <c r="RNS47" s="2182"/>
      <c r="RNT47" s="2182"/>
      <c r="RNU47" s="2182"/>
      <c r="RNV47" s="2182"/>
      <c r="RNW47" s="2182"/>
      <c r="RNX47" s="2182"/>
      <c r="RNY47" s="2182"/>
      <c r="RNZ47" s="2182"/>
      <c r="ROA47" s="2182"/>
      <c r="ROB47" s="2182"/>
      <c r="ROC47" s="2182"/>
      <c r="ROD47" s="2182"/>
      <c r="ROE47" s="2182"/>
      <c r="ROF47" s="2182"/>
      <c r="ROG47" s="2182"/>
      <c r="ROH47" s="2182"/>
      <c r="ROI47" s="2182"/>
      <c r="ROJ47" s="2182"/>
      <c r="ROK47" s="2182"/>
      <c r="ROL47" s="2182"/>
      <c r="ROM47" s="2182"/>
      <c r="RON47" s="2182"/>
      <c r="ROO47" s="2182"/>
      <c r="ROP47" s="2182"/>
      <c r="ROQ47" s="2182"/>
      <c r="ROR47" s="2182"/>
      <c r="ROS47" s="2182"/>
      <c r="ROT47" s="2182"/>
      <c r="ROU47" s="2182"/>
      <c r="ROV47" s="2182"/>
      <c r="ROW47" s="2182"/>
      <c r="ROX47" s="2182"/>
      <c r="ROY47" s="2182"/>
      <c r="ROZ47" s="2182"/>
      <c r="RPA47" s="2182"/>
      <c r="RPB47" s="2182"/>
      <c r="RPC47" s="2182"/>
      <c r="RPD47" s="2182"/>
      <c r="RPE47" s="2182"/>
      <c r="RPF47" s="2182"/>
      <c r="RPG47" s="2182"/>
      <c r="RPH47" s="2182"/>
      <c r="RPI47" s="2182"/>
      <c r="RPJ47" s="2182"/>
      <c r="RPK47" s="2182"/>
      <c r="RPL47" s="2182"/>
      <c r="RPM47" s="2182"/>
      <c r="RPN47" s="2182"/>
      <c r="RPO47" s="2182"/>
      <c r="RPP47" s="2182"/>
      <c r="RPQ47" s="2182"/>
      <c r="RPR47" s="2182"/>
      <c r="RPS47" s="2182"/>
      <c r="RPT47" s="2182"/>
      <c r="RPU47" s="2182"/>
      <c r="RPV47" s="2182"/>
      <c r="RPW47" s="2182"/>
      <c r="RPX47" s="2182"/>
      <c r="RPY47" s="2182"/>
      <c r="RPZ47" s="2182"/>
      <c r="RQA47" s="2182"/>
      <c r="RQB47" s="2182"/>
      <c r="RQC47" s="2182"/>
      <c r="RQD47" s="2182"/>
      <c r="RQE47" s="2182"/>
      <c r="RQF47" s="2182"/>
      <c r="RQG47" s="2182"/>
      <c r="RQH47" s="2182"/>
      <c r="RQI47" s="2182"/>
      <c r="RQJ47" s="2182"/>
      <c r="RQK47" s="2182"/>
      <c r="RQL47" s="2182"/>
      <c r="RQM47" s="2182"/>
      <c r="RQN47" s="2182"/>
      <c r="RQO47" s="2182"/>
      <c r="RQP47" s="2182"/>
      <c r="RQQ47" s="2182"/>
      <c r="RQR47" s="2182"/>
      <c r="RQS47" s="2182"/>
      <c r="RQT47" s="2182"/>
      <c r="RQU47" s="2182"/>
      <c r="RQV47" s="2182"/>
      <c r="RQW47" s="2182"/>
      <c r="RQX47" s="2182"/>
      <c r="RQY47" s="2182"/>
      <c r="RQZ47" s="2182"/>
      <c r="RRA47" s="2182"/>
      <c r="RRB47" s="2182"/>
      <c r="RRC47" s="2182"/>
      <c r="RRD47" s="2182"/>
      <c r="RRE47" s="2182"/>
      <c r="RRF47" s="2182"/>
      <c r="RRG47" s="2182"/>
      <c r="RRH47" s="2182"/>
      <c r="RRI47" s="2182"/>
      <c r="RRJ47" s="2182"/>
      <c r="RRK47" s="2182"/>
      <c r="RRL47" s="2182"/>
      <c r="RRM47" s="2182"/>
      <c r="RRN47" s="2182"/>
      <c r="RRO47" s="2182"/>
      <c r="RRP47" s="2182"/>
      <c r="RRQ47" s="2182"/>
      <c r="RRR47" s="2182"/>
      <c r="RRS47" s="2182"/>
      <c r="RRT47" s="2182"/>
      <c r="RRU47" s="2182"/>
      <c r="RRV47" s="2182"/>
      <c r="RRW47" s="2182"/>
      <c r="RRX47" s="2182"/>
      <c r="RRY47" s="2182"/>
      <c r="RRZ47" s="2182"/>
      <c r="RSA47" s="2182"/>
      <c r="RSB47" s="2182"/>
      <c r="RSC47" s="2182"/>
      <c r="RSD47" s="2182"/>
      <c r="RSE47" s="2182"/>
      <c r="RSF47" s="2182"/>
      <c r="RSG47" s="2182"/>
      <c r="RSH47" s="2182"/>
      <c r="RSI47" s="2182"/>
      <c r="RSJ47" s="2182"/>
      <c r="RSK47" s="2182"/>
      <c r="RSL47" s="2182"/>
      <c r="RSM47" s="2182"/>
      <c r="RSN47" s="2182"/>
      <c r="RSO47" s="2182"/>
      <c r="RSP47" s="2182"/>
      <c r="RSQ47" s="2182"/>
      <c r="RSR47" s="2182"/>
      <c r="RSS47" s="2182"/>
      <c r="RST47" s="2182"/>
      <c r="RSU47" s="2182"/>
      <c r="RSV47" s="2182"/>
      <c r="RSW47" s="2182"/>
      <c r="RSX47" s="2182"/>
      <c r="RSY47" s="2182"/>
      <c r="RSZ47" s="2182"/>
      <c r="RTA47" s="2182"/>
      <c r="RTB47" s="2182"/>
      <c r="RTC47" s="2182"/>
      <c r="RTD47" s="2182"/>
      <c r="RTE47" s="2182"/>
      <c r="RTF47" s="2182"/>
      <c r="RTG47" s="2182"/>
      <c r="RTH47" s="2182"/>
      <c r="RTI47" s="2182"/>
      <c r="RTJ47" s="2182"/>
      <c r="RTK47" s="2182"/>
      <c r="RTL47" s="2182"/>
      <c r="RTM47" s="2182"/>
      <c r="RTN47" s="2182"/>
      <c r="RTO47" s="2182"/>
      <c r="RTP47" s="2182"/>
      <c r="RTQ47" s="2182"/>
      <c r="RTR47" s="2182"/>
      <c r="RTS47" s="2182"/>
      <c r="RTT47" s="2182"/>
      <c r="RTU47" s="2182"/>
      <c r="RTV47" s="2182"/>
      <c r="RTW47" s="2182"/>
      <c r="RTX47" s="2182"/>
      <c r="RTY47" s="2182"/>
      <c r="RTZ47" s="2182"/>
      <c r="RUA47" s="2182"/>
      <c r="RUB47" s="2182"/>
      <c r="RUC47" s="2182"/>
      <c r="RUD47" s="2182"/>
      <c r="RUE47" s="2182"/>
      <c r="RUF47" s="2182"/>
      <c r="RUG47" s="2182"/>
      <c r="RUH47" s="2182"/>
      <c r="RUI47" s="2182"/>
      <c r="RUJ47" s="2182"/>
      <c r="RUK47" s="2182"/>
      <c r="RUL47" s="2182"/>
      <c r="RUM47" s="2182"/>
      <c r="RUN47" s="2182"/>
      <c r="RUO47" s="2182"/>
      <c r="RUP47" s="2182"/>
      <c r="RUQ47" s="2182"/>
      <c r="RUR47" s="2182"/>
      <c r="RUS47" s="2182"/>
      <c r="RUT47" s="2182"/>
      <c r="RUU47" s="2182"/>
      <c r="RUV47" s="2182"/>
      <c r="RUW47" s="2182"/>
      <c r="RUX47" s="2182"/>
      <c r="RUY47" s="2182"/>
      <c r="RUZ47" s="2182"/>
      <c r="RVA47" s="2182"/>
      <c r="RVB47" s="2182"/>
      <c r="RVC47" s="2182"/>
      <c r="RVD47" s="2182"/>
      <c r="RVE47" s="2182"/>
      <c r="RVF47" s="2182"/>
      <c r="RVG47" s="2182"/>
      <c r="RVH47" s="2182"/>
      <c r="RVI47" s="2182"/>
      <c r="RVJ47" s="2182"/>
      <c r="RVK47" s="2182"/>
      <c r="RVL47" s="2182"/>
      <c r="RVM47" s="2182"/>
      <c r="RVN47" s="2182"/>
      <c r="RVO47" s="2182"/>
      <c r="RVP47" s="2182"/>
      <c r="RVQ47" s="2182"/>
      <c r="RVR47" s="2182"/>
      <c r="RVS47" s="2182"/>
      <c r="RVT47" s="2182"/>
      <c r="RVU47" s="2182"/>
      <c r="RVV47" s="2182"/>
      <c r="RVW47" s="2182"/>
      <c r="RVX47" s="2182"/>
      <c r="RVY47" s="2182"/>
      <c r="RVZ47" s="2182"/>
      <c r="RWA47" s="2182"/>
      <c r="RWB47" s="2182"/>
      <c r="RWC47" s="2182"/>
      <c r="RWD47" s="2182"/>
      <c r="RWE47" s="2182"/>
      <c r="RWF47" s="2182"/>
      <c r="RWG47" s="2182"/>
      <c r="RWH47" s="2182"/>
      <c r="RWI47" s="2182"/>
      <c r="RWJ47" s="2182"/>
      <c r="RWK47" s="2182"/>
      <c r="RWL47" s="2182"/>
      <c r="RWM47" s="2182"/>
      <c r="RWN47" s="2182"/>
      <c r="RWO47" s="2182"/>
      <c r="RWP47" s="2182"/>
      <c r="RWQ47" s="2182"/>
      <c r="RWR47" s="2182"/>
      <c r="RWS47" s="2182"/>
      <c r="RWT47" s="2182"/>
      <c r="RWU47" s="2182"/>
      <c r="RWV47" s="2182"/>
      <c r="RWW47" s="2182"/>
      <c r="RWX47" s="2182"/>
      <c r="RWY47" s="2182"/>
      <c r="RWZ47" s="2182"/>
      <c r="RXA47" s="2182"/>
      <c r="RXB47" s="2182"/>
      <c r="RXC47" s="2182"/>
      <c r="RXD47" s="2182"/>
      <c r="RXE47" s="2182"/>
      <c r="RXF47" s="2182"/>
      <c r="RXG47" s="2182"/>
      <c r="RXH47" s="2182"/>
      <c r="RXI47" s="2182"/>
      <c r="RXJ47" s="2182"/>
      <c r="RXK47" s="2182"/>
      <c r="RXL47" s="2182"/>
      <c r="RXM47" s="2182"/>
      <c r="RXN47" s="2182"/>
      <c r="RXO47" s="2182"/>
      <c r="RXP47" s="2182"/>
      <c r="RXQ47" s="2182"/>
      <c r="RXR47" s="2182"/>
      <c r="RXS47" s="2182"/>
      <c r="RXT47" s="2182"/>
      <c r="RXU47" s="2182"/>
      <c r="RXV47" s="2182"/>
      <c r="RXW47" s="2182"/>
      <c r="RXX47" s="2182"/>
      <c r="RXY47" s="2182"/>
      <c r="RXZ47" s="2182"/>
      <c r="RYA47" s="2182"/>
      <c r="RYB47" s="2182"/>
      <c r="RYC47" s="2182"/>
      <c r="RYD47" s="2182"/>
      <c r="RYE47" s="2182"/>
      <c r="RYF47" s="2182"/>
      <c r="RYG47" s="2182"/>
      <c r="RYH47" s="2182"/>
      <c r="RYI47" s="2182"/>
      <c r="RYJ47" s="2182"/>
      <c r="RYK47" s="2182"/>
      <c r="RYL47" s="2182"/>
      <c r="RYM47" s="2182"/>
      <c r="RYN47" s="2182"/>
      <c r="RYO47" s="2182"/>
      <c r="RYP47" s="2182"/>
      <c r="RYQ47" s="2182"/>
      <c r="RYR47" s="2182"/>
      <c r="RYS47" s="2182"/>
      <c r="RYT47" s="2182"/>
      <c r="RYU47" s="2182"/>
      <c r="RYV47" s="2182"/>
      <c r="RYW47" s="2182"/>
      <c r="RYX47" s="2182"/>
      <c r="RYY47" s="2182"/>
      <c r="RYZ47" s="2182"/>
      <c r="RZA47" s="2182"/>
      <c r="RZB47" s="2182"/>
      <c r="RZC47" s="2182"/>
      <c r="RZD47" s="2182"/>
      <c r="RZE47" s="2182"/>
      <c r="RZF47" s="2182"/>
      <c r="RZG47" s="2182"/>
      <c r="RZH47" s="2182"/>
      <c r="RZI47" s="2182"/>
      <c r="RZJ47" s="2182"/>
      <c r="RZK47" s="2182"/>
      <c r="RZL47" s="2182"/>
      <c r="RZM47" s="2182"/>
      <c r="RZN47" s="2182"/>
      <c r="RZO47" s="2182"/>
      <c r="RZP47" s="2182"/>
      <c r="RZQ47" s="2182"/>
      <c r="RZR47" s="2182"/>
      <c r="RZS47" s="2182"/>
      <c r="RZT47" s="2182"/>
      <c r="RZU47" s="2182"/>
      <c r="RZV47" s="2182"/>
      <c r="RZW47" s="2182"/>
      <c r="RZX47" s="2182"/>
      <c r="RZY47" s="2182"/>
      <c r="RZZ47" s="2182"/>
      <c r="SAA47" s="2182"/>
      <c r="SAB47" s="2182"/>
      <c r="SAC47" s="2182"/>
      <c r="SAD47" s="2182"/>
      <c r="SAE47" s="2182"/>
      <c r="SAF47" s="2182"/>
      <c r="SAG47" s="2182"/>
      <c r="SAH47" s="2182"/>
      <c r="SAI47" s="2182"/>
      <c r="SAJ47" s="2182"/>
      <c r="SAK47" s="2182"/>
      <c r="SAL47" s="2182"/>
      <c r="SAM47" s="2182"/>
      <c r="SAN47" s="2182"/>
      <c r="SAO47" s="2182"/>
      <c r="SAP47" s="2182"/>
      <c r="SAQ47" s="2182"/>
      <c r="SAR47" s="2182"/>
      <c r="SAS47" s="2182"/>
      <c r="SAT47" s="2182"/>
      <c r="SAU47" s="2182"/>
      <c r="SAV47" s="2182"/>
      <c r="SAW47" s="2182"/>
      <c r="SAX47" s="2182"/>
      <c r="SAY47" s="2182"/>
      <c r="SAZ47" s="2182"/>
      <c r="SBA47" s="2182"/>
      <c r="SBB47" s="2182"/>
      <c r="SBC47" s="2182"/>
      <c r="SBD47" s="2182"/>
      <c r="SBE47" s="2182"/>
      <c r="SBF47" s="2182"/>
      <c r="SBG47" s="2182"/>
      <c r="SBH47" s="2182"/>
      <c r="SBI47" s="2182"/>
      <c r="SBJ47" s="2182"/>
      <c r="SBK47" s="2182"/>
      <c r="SBL47" s="2182"/>
      <c r="SBM47" s="2182"/>
      <c r="SBN47" s="2182"/>
      <c r="SBO47" s="2182"/>
      <c r="SBP47" s="2182"/>
      <c r="SBQ47" s="2182"/>
      <c r="SBR47" s="2182"/>
      <c r="SBS47" s="2182"/>
      <c r="SBT47" s="2182"/>
      <c r="SBU47" s="2182"/>
      <c r="SBV47" s="2182"/>
      <c r="SBW47" s="2182"/>
      <c r="SBX47" s="2182"/>
      <c r="SBY47" s="2182"/>
      <c r="SBZ47" s="2182"/>
      <c r="SCA47" s="2182"/>
      <c r="SCB47" s="2182"/>
      <c r="SCC47" s="2182"/>
      <c r="SCD47" s="2182"/>
      <c r="SCE47" s="2182"/>
      <c r="SCF47" s="2182"/>
      <c r="SCG47" s="2182"/>
      <c r="SCH47" s="2182"/>
      <c r="SCI47" s="2182"/>
      <c r="SCJ47" s="2182"/>
      <c r="SCK47" s="2182"/>
      <c r="SCL47" s="2182"/>
      <c r="SCM47" s="2182"/>
      <c r="SCN47" s="2182"/>
      <c r="SCO47" s="2182"/>
      <c r="SCP47" s="2182"/>
      <c r="SCQ47" s="2182"/>
      <c r="SCR47" s="2182"/>
      <c r="SCS47" s="2182"/>
      <c r="SCT47" s="2182"/>
      <c r="SCU47" s="2182"/>
      <c r="SCV47" s="2182"/>
      <c r="SCW47" s="2182"/>
      <c r="SCX47" s="2182"/>
      <c r="SCY47" s="2182"/>
      <c r="SCZ47" s="2182"/>
      <c r="SDA47" s="2182"/>
      <c r="SDB47" s="2182"/>
      <c r="SDC47" s="2182"/>
      <c r="SDD47" s="2182"/>
      <c r="SDE47" s="2182"/>
      <c r="SDF47" s="2182"/>
      <c r="SDG47" s="2182"/>
      <c r="SDH47" s="2182"/>
      <c r="SDI47" s="2182"/>
      <c r="SDJ47" s="2182"/>
      <c r="SDK47" s="2182"/>
      <c r="SDL47" s="2182"/>
      <c r="SDM47" s="2182"/>
      <c r="SDN47" s="2182"/>
      <c r="SDO47" s="2182"/>
      <c r="SDP47" s="2182"/>
      <c r="SDQ47" s="2182"/>
      <c r="SDR47" s="2182"/>
      <c r="SDS47" s="2182"/>
      <c r="SDT47" s="2182"/>
      <c r="SDU47" s="2182"/>
      <c r="SDV47" s="2182"/>
      <c r="SDW47" s="2182"/>
      <c r="SDX47" s="2182"/>
      <c r="SDY47" s="2182"/>
      <c r="SDZ47" s="2182"/>
      <c r="SEA47" s="2182"/>
      <c r="SEB47" s="2182"/>
      <c r="SEC47" s="2182"/>
      <c r="SED47" s="2182"/>
      <c r="SEE47" s="2182"/>
      <c r="SEF47" s="2182"/>
      <c r="SEG47" s="2182"/>
      <c r="SEH47" s="2182"/>
      <c r="SEI47" s="2182"/>
      <c r="SEJ47" s="2182"/>
      <c r="SEK47" s="2182"/>
      <c r="SEL47" s="2182"/>
      <c r="SEM47" s="2182"/>
      <c r="SEN47" s="2182"/>
      <c r="SEO47" s="2182"/>
      <c r="SEP47" s="2182"/>
      <c r="SEQ47" s="2182"/>
      <c r="SER47" s="2182"/>
      <c r="SES47" s="2182"/>
      <c r="SET47" s="2182"/>
      <c r="SEU47" s="2182"/>
      <c r="SEV47" s="2182"/>
      <c r="SEW47" s="2182"/>
      <c r="SEX47" s="2182"/>
      <c r="SEY47" s="2182"/>
      <c r="SEZ47" s="2182"/>
      <c r="SFA47" s="2182"/>
      <c r="SFB47" s="2182"/>
      <c r="SFC47" s="2182"/>
      <c r="SFD47" s="2182"/>
      <c r="SFE47" s="2182"/>
      <c r="SFF47" s="2182"/>
      <c r="SFG47" s="2182"/>
      <c r="SFH47" s="2182"/>
      <c r="SFI47" s="2182"/>
      <c r="SFJ47" s="2182"/>
      <c r="SFK47" s="2182"/>
      <c r="SFL47" s="2182"/>
      <c r="SFM47" s="2182"/>
      <c r="SFN47" s="2182"/>
      <c r="SFO47" s="2182"/>
      <c r="SFP47" s="2182"/>
      <c r="SFQ47" s="2182"/>
      <c r="SFR47" s="2182"/>
      <c r="SFS47" s="2182"/>
      <c r="SFT47" s="2182"/>
      <c r="SFU47" s="2182"/>
      <c r="SFV47" s="2182"/>
      <c r="SFW47" s="2182"/>
      <c r="SFX47" s="2182"/>
      <c r="SFY47" s="2182"/>
      <c r="SFZ47" s="2182"/>
      <c r="SGA47" s="2182"/>
      <c r="SGB47" s="2182"/>
      <c r="SGC47" s="2182"/>
      <c r="SGD47" s="2182"/>
      <c r="SGE47" s="2182"/>
      <c r="SGF47" s="2182"/>
      <c r="SGG47" s="2182"/>
      <c r="SGH47" s="2182"/>
      <c r="SGI47" s="2182"/>
      <c r="SGJ47" s="2182"/>
      <c r="SGK47" s="2182"/>
      <c r="SGL47" s="2182"/>
      <c r="SGM47" s="2182"/>
      <c r="SGN47" s="2182"/>
      <c r="SGO47" s="2182"/>
      <c r="SGP47" s="2182"/>
      <c r="SGQ47" s="2182"/>
      <c r="SGR47" s="2182"/>
      <c r="SGS47" s="2182"/>
      <c r="SGT47" s="2182"/>
      <c r="SGU47" s="2182"/>
      <c r="SGV47" s="2182"/>
      <c r="SGW47" s="2182"/>
      <c r="SGX47" s="2182"/>
      <c r="SGY47" s="2182"/>
      <c r="SGZ47" s="2182"/>
      <c r="SHA47" s="2182"/>
      <c r="SHB47" s="2182"/>
      <c r="SHC47" s="2182"/>
      <c r="SHD47" s="2182"/>
      <c r="SHE47" s="2182"/>
      <c r="SHF47" s="2182"/>
      <c r="SHG47" s="2182"/>
      <c r="SHH47" s="2182"/>
      <c r="SHI47" s="2182"/>
      <c r="SHJ47" s="2182"/>
      <c r="SHK47" s="2182"/>
      <c r="SHL47" s="2182"/>
      <c r="SHM47" s="2182"/>
      <c r="SHN47" s="2182"/>
      <c r="SHO47" s="2182"/>
      <c r="SHP47" s="2182"/>
      <c r="SHQ47" s="2182"/>
      <c r="SHR47" s="2182"/>
      <c r="SHS47" s="2182"/>
      <c r="SHT47" s="2182"/>
      <c r="SHU47" s="2182"/>
      <c r="SHV47" s="2182"/>
      <c r="SHW47" s="2182"/>
      <c r="SHX47" s="2182"/>
      <c r="SHY47" s="2182"/>
      <c r="SHZ47" s="2182"/>
      <c r="SIA47" s="2182"/>
      <c r="SIB47" s="2182"/>
      <c r="SIC47" s="2182"/>
      <c r="SID47" s="2182"/>
      <c r="SIE47" s="2182"/>
      <c r="SIF47" s="2182"/>
      <c r="SIG47" s="2182"/>
      <c r="SIH47" s="2182"/>
      <c r="SII47" s="2182"/>
      <c r="SIJ47" s="2182"/>
      <c r="SIK47" s="2182"/>
      <c r="SIL47" s="2182"/>
      <c r="SIM47" s="2182"/>
      <c r="SIN47" s="2182"/>
      <c r="SIO47" s="2182"/>
      <c r="SIP47" s="2182"/>
      <c r="SIQ47" s="2182"/>
      <c r="SIR47" s="2182"/>
      <c r="SIS47" s="2182"/>
      <c r="SIT47" s="2182"/>
      <c r="SIU47" s="2182"/>
      <c r="SIV47" s="2182"/>
      <c r="SIW47" s="2182"/>
      <c r="SIX47" s="2182"/>
      <c r="SIY47" s="2182"/>
      <c r="SIZ47" s="2182"/>
      <c r="SJA47" s="2182"/>
      <c r="SJB47" s="2182"/>
      <c r="SJC47" s="2182"/>
      <c r="SJD47" s="2182"/>
      <c r="SJE47" s="2182"/>
      <c r="SJF47" s="2182"/>
      <c r="SJG47" s="2182"/>
      <c r="SJH47" s="2182"/>
      <c r="SJI47" s="2182"/>
      <c r="SJJ47" s="2182"/>
      <c r="SJK47" s="2182"/>
      <c r="SJL47" s="2182"/>
      <c r="SJM47" s="2182"/>
      <c r="SJN47" s="2182"/>
      <c r="SJO47" s="2182"/>
      <c r="SJP47" s="2182"/>
      <c r="SJQ47" s="2182"/>
      <c r="SJR47" s="2182"/>
      <c r="SJS47" s="2182"/>
      <c r="SJT47" s="2182"/>
      <c r="SJU47" s="2182"/>
      <c r="SJV47" s="2182"/>
      <c r="SJW47" s="2182"/>
      <c r="SJX47" s="2182"/>
      <c r="SJY47" s="2182"/>
      <c r="SJZ47" s="2182"/>
      <c r="SKA47" s="2182"/>
      <c r="SKB47" s="2182"/>
      <c r="SKC47" s="2182"/>
      <c r="SKD47" s="2182"/>
      <c r="SKE47" s="2182"/>
      <c r="SKF47" s="2182"/>
      <c r="SKG47" s="2182"/>
      <c r="SKH47" s="2182"/>
      <c r="SKI47" s="2182"/>
      <c r="SKJ47" s="2182"/>
      <c r="SKK47" s="2182"/>
      <c r="SKL47" s="2182"/>
      <c r="SKM47" s="2182"/>
      <c r="SKN47" s="2182"/>
      <c r="SKO47" s="2182"/>
      <c r="SKP47" s="2182"/>
      <c r="SKQ47" s="2182"/>
      <c r="SKR47" s="2182"/>
      <c r="SKS47" s="2182"/>
      <c r="SKT47" s="2182"/>
      <c r="SKU47" s="2182"/>
      <c r="SKV47" s="2182"/>
      <c r="SKW47" s="2182"/>
      <c r="SKX47" s="2182"/>
      <c r="SKY47" s="2182"/>
      <c r="SKZ47" s="2182"/>
      <c r="SLA47" s="2182"/>
      <c r="SLB47" s="2182"/>
      <c r="SLC47" s="2182"/>
      <c r="SLD47" s="2182"/>
      <c r="SLE47" s="2182"/>
      <c r="SLF47" s="2182"/>
      <c r="SLG47" s="2182"/>
      <c r="SLH47" s="2182"/>
      <c r="SLI47" s="2182"/>
      <c r="SLJ47" s="2182"/>
      <c r="SLK47" s="2182"/>
      <c r="SLL47" s="2182"/>
      <c r="SLM47" s="2182"/>
      <c r="SLN47" s="2182"/>
      <c r="SLO47" s="2182"/>
      <c r="SLP47" s="2182"/>
      <c r="SLQ47" s="2182"/>
      <c r="SLR47" s="2182"/>
      <c r="SLS47" s="2182"/>
      <c r="SLT47" s="2182"/>
      <c r="SLU47" s="2182"/>
      <c r="SLV47" s="2182"/>
      <c r="SLW47" s="2182"/>
      <c r="SLX47" s="2182"/>
      <c r="SLY47" s="2182"/>
      <c r="SLZ47" s="2182"/>
      <c r="SMA47" s="2182"/>
      <c r="SMB47" s="2182"/>
      <c r="SMC47" s="2182"/>
      <c r="SMD47" s="2182"/>
      <c r="SME47" s="2182"/>
      <c r="SMF47" s="2182"/>
      <c r="SMG47" s="2182"/>
      <c r="SMH47" s="2182"/>
      <c r="SMI47" s="2182"/>
      <c r="SMJ47" s="2182"/>
      <c r="SMK47" s="2182"/>
      <c r="SML47" s="2182"/>
      <c r="SMM47" s="2182"/>
      <c r="SMN47" s="2182"/>
      <c r="SMO47" s="2182"/>
      <c r="SMP47" s="2182"/>
      <c r="SMQ47" s="2182"/>
      <c r="SMR47" s="2182"/>
      <c r="SMS47" s="2182"/>
      <c r="SMT47" s="2182"/>
      <c r="SMU47" s="2182"/>
      <c r="SMV47" s="2182"/>
      <c r="SMW47" s="2182"/>
      <c r="SMX47" s="2182"/>
      <c r="SMY47" s="2182"/>
      <c r="SMZ47" s="2182"/>
      <c r="SNA47" s="2182"/>
      <c r="SNB47" s="2182"/>
      <c r="SNC47" s="2182"/>
      <c r="SND47" s="2182"/>
      <c r="SNE47" s="2182"/>
      <c r="SNF47" s="2182"/>
      <c r="SNG47" s="2182"/>
      <c r="SNH47" s="2182"/>
      <c r="SNI47" s="2182"/>
      <c r="SNJ47" s="2182"/>
      <c r="SNK47" s="2182"/>
      <c r="SNL47" s="2182"/>
      <c r="SNM47" s="2182"/>
      <c r="SNN47" s="2182"/>
      <c r="SNO47" s="2182"/>
      <c r="SNP47" s="2182"/>
      <c r="SNQ47" s="2182"/>
      <c r="SNR47" s="2182"/>
      <c r="SNS47" s="2182"/>
      <c r="SNT47" s="2182"/>
      <c r="SNU47" s="2182"/>
      <c r="SNV47" s="2182"/>
      <c r="SNW47" s="2182"/>
      <c r="SNX47" s="2182"/>
      <c r="SNY47" s="2182"/>
      <c r="SNZ47" s="2182"/>
      <c r="SOA47" s="2182"/>
      <c r="SOB47" s="2182"/>
      <c r="SOC47" s="2182"/>
      <c r="SOD47" s="2182"/>
      <c r="SOE47" s="2182"/>
      <c r="SOF47" s="2182"/>
      <c r="SOG47" s="2182"/>
      <c r="SOH47" s="2182"/>
      <c r="SOI47" s="2182"/>
      <c r="SOJ47" s="2182"/>
      <c r="SOK47" s="2182"/>
      <c r="SOL47" s="2182"/>
      <c r="SOM47" s="2182"/>
      <c r="SON47" s="2182"/>
      <c r="SOO47" s="2182"/>
      <c r="SOP47" s="2182"/>
      <c r="SOQ47" s="2182"/>
      <c r="SOR47" s="2182"/>
      <c r="SOS47" s="2182"/>
      <c r="SOT47" s="2182"/>
      <c r="SOU47" s="2182"/>
      <c r="SOV47" s="2182"/>
      <c r="SOW47" s="2182"/>
      <c r="SOX47" s="2182"/>
      <c r="SOY47" s="2182"/>
      <c r="SOZ47" s="2182"/>
      <c r="SPA47" s="2182"/>
      <c r="SPB47" s="2182"/>
      <c r="SPC47" s="2182"/>
      <c r="SPD47" s="2182"/>
      <c r="SPE47" s="2182"/>
      <c r="SPF47" s="2182"/>
      <c r="SPG47" s="2182"/>
      <c r="SPH47" s="2182"/>
      <c r="SPI47" s="2182"/>
      <c r="SPJ47" s="2182"/>
      <c r="SPK47" s="2182"/>
      <c r="SPL47" s="2182"/>
      <c r="SPM47" s="2182"/>
      <c r="SPN47" s="2182"/>
      <c r="SPO47" s="2182"/>
      <c r="SPP47" s="2182"/>
      <c r="SPQ47" s="2182"/>
      <c r="SPR47" s="2182"/>
      <c r="SPS47" s="2182"/>
      <c r="SPT47" s="2182"/>
      <c r="SPU47" s="2182"/>
      <c r="SPV47" s="2182"/>
      <c r="SPW47" s="2182"/>
      <c r="SPX47" s="2182"/>
      <c r="SPY47" s="2182"/>
      <c r="SPZ47" s="2182"/>
      <c r="SQA47" s="2182"/>
      <c r="SQB47" s="2182"/>
      <c r="SQC47" s="2182"/>
      <c r="SQD47" s="2182"/>
      <c r="SQE47" s="2182"/>
      <c r="SQF47" s="2182"/>
      <c r="SQG47" s="2182"/>
      <c r="SQH47" s="2182"/>
      <c r="SQI47" s="2182"/>
      <c r="SQJ47" s="2182"/>
      <c r="SQK47" s="2182"/>
      <c r="SQL47" s="2182"/>
      <c r="SQM47" s="2182"/>
      <c r="SQN47" s="2182"/>
      <c r="SQO47" s="2182"/>
      <c r="SQP47" s="2182"/>
      <c r="SQQ47" s="2182"/>
      <c r="SQR47" s="2182"/>
      <c r="SQS47" s="2182"/>
      <c r="SQT47" s="2182"/>
      <c r="SQU47" s="2182"/>
      <c r="SQV47" s="2182"/>
      <c r="SQW47" s="2182"/>
      <c r="SQX47" s="2182"/>
      <c r="SQY47" s="2182"/>
      <c r="SQZ47" s="2182"/>
      <c r="SRA47" s="2182"/>
      <c r="SRB47" s="2182"/>
      <c r="SRC47" s="2182"/>
      <c r="SRD47" s="2182"/>
      <c r="SRE47" s="2182"/>
      <c r="SRF47" s="2182"/>
      <c r="SRG47" s="2182"/>
      <c r="SRH47" s="2182"/>
      <c r="SRI47" s="2182"/>
      <c r="SRJ47" s="2182"/>
      <c r="SRK47" s="2182"/>
      <c r="SRL47" s="2182"/>
      <c r="SRM47" s="2182"/>
      <c r="SRN47" s="2182"/>
      <c r="SRO47" s="2182"/>
      <c r="SRP47" s="2182"/>
      <c r="SRQ47" s="2182"/>
      <c r="SRR47" s="2182"/>
      <c r="SRS47" s="2182"/>
      <c r="SRT47" s="2182"/>
      <c r="SRU47" s="2182"/>
      <c r="SRV47" s="2182"/>
      <c r="SRW47" s="2182"/>
      <c r="SRX47" s="2182"/>
      <c r="SRY47" s="2182"/>
      <c r="SRZ47" s="2182"/>
      <c r="SSA47" s="2182"/>
      <c r="SSB47" s="2182"/>
      <c r="SSC47" s="2182"/>
      <c r="SSD47" s="2182"/>
      <c r="SSE47" s="2182"/>
      <c r="SSF47" s="2182"/>
      <c r="SSG47" s="2182"/>
      <c r="SSH47" s="2182"/>
      <c r="SSI47" s="2182"/>
      <c r="SSJ47" s="2182"/>
      <c r="SSK47" s="2182"/>
      <c r="SSL47" s="2182"/>
      <c r="SSM47" s="2182"/>
      <c r="SSN47" s="2182"/>
      <c r="SSO47" s="2182"/>
      <c r="SSP47" s="2182"/>
      <c r="SSQ47" s="2182"/>
      <c r="SSR47" s="2182"/>
      <c r="SSS47" s="2182"/>
      <c r="SST47" s="2182"/>
      <c r="SSU47" s="2182"/>
      <c r="SSV47" s="2182"/>
      <c r="SSW47" s="2182"/>
      <c r="SSX47" s="2182"/>
      <c r="SSY47" s="2182"/>
      <c r="SSZ47" s="2182"/>
      <c r="STA47" s="2182"/>
      <c r="STB47" s="2182"/>
      <c r="STC47" s="2182"/>
      <c r="STD47" s="2182"/>
      <c r="STE47" s="2182"/>
      <c r="STF47" s="2182"/>
      <c r="STG47" s="2182"/>
      <c r="STH47" s="2182"/>
      <c r="STI47" s="2182"/>
      <c r="STJ47" s="2182"/>
      <c r="STK47" s="2182"/>
      <c r="STL47" s="2182"/>
      <c r="STM47" s="2182"/>
      <c r="STN47" s="2182"/>
      <c r="STO47" s="2182"/>
      <c r="STP47" s="2182"/>
      <c r="STQ47" s="2182"/>
      <c r="STR47" s="2182"/>
      <c r="STS47" s="2182"/>
      <c r="STT47" s="2182"/>
      <c r="STU47" s="2182"/>
      <c r="STV47" s="2182"/>
      <c r="STW47" s="2182"/>
      <c r="STX47" s="2182"/>
      <c r="STY47" s="2182"/>
      <c r="STZ47" s="2182"/>
      <c r="SUA47" s="2182"/>
      <c r="SUB47" s="2182"/>
      <c r="SUC47" s="2182"/>
      <c r="SUD47" s="2182"/>
      <c r="SUE47" s="2182"/>
      <c r="SUF47" s="2182"/>
      <c r="SUG47" s="2182"/>
      <c r="SUH47" s="2182"/>
      <c r="SUI47" s="2182"/>
      <c r="SUJ47" s="2182"/>
      <c r="SUK47" s="2182"/>
      <c r="SUL47" s="2182"/>
      <c r="SUM47" s="2182"/>
      <c r="SUN47" s="2182"/>
      <c r="SUO47" s="2182"/>
      <c r="SUP47" s="2182"/>
      <c r="SUQ47" s="2182"/>
      <c r="SUR47" s="2182"/>
      <c r="SUS47" s="2182"/>
      <c r="SUT47" s="2182"/>
      <c r="SUU47" s="2182"/>
      <c r="SUV47" s="2182"/>
      <c r="SUW47" s="2182"/>
      <c r="SUX47" s="2182"/>
      <c r="SUY47" s="2182"/>
      <c r="SUZ47" s="2182"/>
      <c r="SVA47" s="2182"/>
      <c r="SVB47" s="2182"/>
      <c r="SVC47" s="2182"/>
      <c r="SVD47" s="2182"/>
      <c r="SVE47" s="2182"/>
      <c r="SVF47" s="2182"/>
      <c r="SVG47" s="2182"/>
      <c r="SVH47" s="2182"/>
      <c r="SVI47" s="2182"/>
      <c r="SVJ47" s="2182"/>
      <c r="SVK47" s="2182"/>
      <c r="SVL47" s="2182"/>
      <c r="SVM47" s="2182"/>
      <c r="SVN47" s="2182"/>
      <c r="SVO47" s="2182"/>
      <c r="SVP47" s="2182"/>
      <c r="SVQ47" s="2182"/>
      <c r="SVR47" s="2182"/>
      <c r="SVS47" s="2182"/>
      <c r="SVT47" s="2182"/>
      <c r="SVU47" s="2182"/>
      <c r="SVV47" s="2182"/>
      <c r="SVW47" s="2182"/>
      <c r="SVX47" s="2182"/>
      <c r="SVY47" s="2182"/>
      <c r="SVZ47" s="2182"/>
      <c r="SWA47" s="2182"/>
      <c r="SWB47" s="2182"/>
      <c r="SWC47" s="2182"/>
      <c r="SWD47" s="2182"/>
      <c r="SWE47" s="2182"/>
      <c r="SWF47" s="2182"/>
      <c r="SWG47" s="2182"/>
      <c r="SWH47" s="2182"/>
      <c r="SWI47" s="2182"/>
      <c r="SWJ47" s="2182"/>
      <c r="SWK47" s="2182"/>
      <c r="SWL47" s="2182"/>
      <c r="SWM47" s="2182"/>
      <c r="SWN47" s="2182"/>
      <c r="SWO47" s="2182"/>
      <c r="SWP47" s="2182"/>
      <c r="SWQ47" s="2182"/>
      <c r="SWR47" s="2182"/>
      <c r="SWS47" s="2182"/>
      <c r="SWT47" s="2182"/>
      <c r="SWU47" s="2182"/>
      <c r="SWV47" s="2182"/>
      <c r="SWW47" s="2182"/>
      <c r="SWX47" s="2182"/>
      <c r="SWY47" s="2182"/>
      <c r="SWZ47" s="2182"/>
      <c r="SXA47" s="2182"/>
      <c r="SXB47" s="2182"/>
      <c r="SXC47" s="2182"/>
      <c r="SXD47" s="2182"/>
      <c r="SXE47" s="2182"/>
      <c r="SXF47" s="2182"/>
      <c r="SXG47" s="2182"/>
      <c r="SXH47" s="2182"/>
      <c r="SXI47" s="2182"/>
      <c r="SXJ47" s="2182"/>
      <c r="SXK47" s="2182"/>
      <c r="SXL47" s="2182"/>
      <c r="SXM47" s="2182"/>
      <c r="SXN47" s="2182"/>
      <c r="SXO47" s="2182"/>
      <c r="SXP47" s="2182"/>
      <c r="SXQ47" s="2182"/>
      <c r="SXR47" s="2182"/>
      <c r="SXS47" s="2182"/>
      <c r="SXT47" s="2182"/>
      <c r="SXU47" s="2182"/>
      <c r="SXV47" s="2182"/>
      <c r="SXW47" s="2182"/>
      <c r="SXX47" s="2182"/>
      <c r="SXY47" s="2182"/>
      <c r="SXZ47" s="2182"/>
      <c r="SYA47" s="2182"/>
      <c r="SYB47" s="2182"/>
      <c r="SYC47" s="2182"/>
      <c r="SYD47" s="2182"/>
      <c r="SYE47" s="2182"/>
      <c r="SYF47" s="2182"/>
      <c r="SYG47" s="2182"/>
      <c r="SYH47" s="2182"/>
      <c r="SYI47" s="2182"/>
      <c r="SYJ47" s="2182"/>
      <c r="SYK47" s="2182"/>
      <c r="SYL47" s="2182"/>
      <c r="SYM47" s="2182"/>
      <c r="SYN47" s="2182"/>
      <c r="SYO47" s="2182"/>
      <c r="SYP47" s="2182"/>
      <c r="SYQ47" s="2182"/>
      <c r="SYR47" s="2182"/>
      <c r="SYS47" s="2182"/>
      <c r="SYT47" s="2182"/>
      <c r="SYU47" s="2182"/>
      <c r="SYV47" s="2182"/>
      <c r="SYW47" s="2182"/>
      <c r="SYX47" s="2182"/>
      <c r="SYY47" s="2182"/>
      <c r="SYZ47" s="2182"/>
      <c r="SZA47" s="2182"/>
      <c r="SZB47" s="2182"/>
      <c r="SZC47" s="2182"/>
      <c r="SZD47" s="2182"/>
      <c r="SZE47" s="2182"/>
      <c r="SZF47" s="2182"/>
      <c r="SZG47" s="2182"/>
      <c r="SZH47" s="2182"/>
      <c r="SZI47" s="2182"/>
      <c r="SZJ47" s="2182"/>
      <c r="SZK47" s="2182"/>
      <c r="SZL47" s="2182"/>
      <c r="SZM47" s="2182"/>
      <c r="SZN47" s="2182"/>
      <c r="SZO47" s="2182"/>
      <c r="SZP47" s="2182"/>
      <c r="SZQ47" s="2182"/>
      <c r="SZR47" s="2182"/>
      <c r="SZS47" s="2182"/>
      <c r="SZT47" s="2182"/>
      <c r="SZU47" s="2182"/>
      <c r="SZV47" s="2182"/>
      <c r="SZW47" s="2182"/>
      <c r="SZX47" s="2182"/>
      <c r="SZY47" s="2182"/>
      <c r="SZZ47" s="2182"/>
      <c r="TAA47" s="2182"/>
      <c r="TAB47" s="2182"/>
      <c r="TAC47" s="2182"/>
      <c r="TAD47" s="2182"/>
      <c r="TAE47" s="2182"/>
      <c r="TAF47" s="2182"/>
      <c r="TAG47" s="2182"/>
      <c r="TAH47" s="2182"/>
      <c r="TAI47" s="2182"/>
      <c r="TAJ47" s="2182"/>
      <c r="TAK47" s="2182"/>
      <c r="TAL47" s="2182"/>
      <c r="TAM47" s="2182"/>
      <c r="TAN47" s="2182"/>
      <c r="TAO47" s="2182"/>
      <c r="TAP47" s="2182"/>
      <c r="TAQ47" s="2182"/>
      <c r="TAR47" s="2182"/>
      <c r="TAS47" s="2182"/>
      <c r="TAT47" s="2182"/>
      <c r="TAU47" s="2182"/>
      <c r="TAV47" s="2182"/>
      <c r="TAW47" s="2182"/>
      <c r="TAX47" s="2182"/>
      <c r="TAY47" s="2182"/>
      <c r="TAZ47" s="2182"/>
      <c r="TBA47" s="2182"/>
      <c r="TBB47" s="2182"/>
      <c r="TBC47" s="2182"/>
      <c r="TBD47" s="2182"/>
      <c r="TBE47" s="2182"/>
      <c r="TBF47" s="2182"/>
      <c r="TBG47" s="2182"/>
      <c r="TBH47" s="2182"/>
      <c r="TBI47" s="2182"/>
      <c r="TBJ47" s="2182"/>
      <c r="TBK47" s="2182"/>
      <c r="TBL47" s="2182"/>
      <c r="TBM47" s="2182"/>
      <c r="TBN47" s="2182"/>
      <c r="TBO47" s="2182"/>
      <c r="TBP47" s="2182"/>
      <c r="TBQ47" s="2182"/>
      <c r="TBR47" s="2182"/>
      <c r="TBS47" s="2182"/>
      <c r="TBT47" s="2182"/>
      <c r="TBU47" s="2182"/>
      <c r="TBV47" s="2182"/>
      <c r="TBW47" s="2182"/>
      <c r="TBX47" s="2182"/>
      <c r="TBY47" s="2182"/>
      <c r="TBZ47" s="2182"/>
      <c r="TCA47" s="2182"/>
      <c r="TCB47" s="2182"/>
      <c r="TCC47" s="2182"/>
      <c r="TCD47" s="2182"/>
      <c r="TCE47" s="2182"/>
      <c r="TCF47" s="2182"/>
      <c r="TCG47" s="2182"/>
      <c r="TCH47" s="2182"/>
      <c r="TCI47" s="2182"/>
      <c r="TCJ47" s="2182"/>
      <c r="TCK47" s="2182"/>
      <c r="TCL47" s="2182"/>
      <c r="TCM47" s="2182"/>
      <c r="TCN47" s="2182"/>
      <c r="TCO47" s="2182"/>
      <c r="TCP47" s="2182"/>
      <c r="TCQ47" s="2182"/>
      <c r="TCR47" s="2182"/>
      <c r="TCS47" s="2182"/>
      <c r="TCT47" s="2182"/>
      <c r="TCU47" s="2182"/>
      <c r="TCV47" s="2182"/>
      <c r="TCW47" s="2182"/>
      <c r="TCX47" s="2182"/>
      <c r="TCY47" s="2182"/>
      <c r="TCZ47" s="2182"/>
      <c r="TDA47" s="2182"/>
      <c r="TDB47" s="2182"/>
      <c r="TDC47" s="2182"/>
      <c r="TDD47" s="2182"/>
      <c r="TDE47" s="2182"/>
      <c r="TDF47" s="2182"/>
      <c r="TDG47" s="2182"/>
      <c r="TDH47" s="2182"/>
      <c r="TDI47" s="2182"/>
      <c r="TDJ47" s="2182"/>
      <c r="TDK47" s="2182"/>
      <c r="TDL47" s="2182"/>
      <c r="TDM47" s="2182"/>
      <c r="TDN47" s="2182"/>
      <c r="TDO47" s="2182"/>
      <c r="TDP47" s="2182"/>
      <c r="TDQ47" s="2182"/>
      <c r="TDR47" s="2182"/>
      <c r="TDS47" s="2182"/>
      <c r="TDT47" s="2182"/>
      <c r="TDU47" s="2182"/>
      <c r="TDV47" s="2182"/>
      <c r="TDW47" s="2182"/>
      <c r="TDX47" s="2182"/>
      <c r="TDY47" s="2182"/>
      <c r="TDZ47" s="2182"/>
      <c r="TEA47" s="2182"/>
      <c r="TEB47" s="2182"/>
      <c r="TEC47" s="2182"/>
      <c r="TED47" s="2182"/>
      <c r="TEE47" s="2182"/>
      <c r="TEF47" s="2182"/>
      <c r="TEG47" s="2182"/>
      <c r="TEH47" s="2182"/>
      <c r="TEI47" s="2182"/>
      <c r="TEJ47" s="2182"/>
      <c r="TEK47" s="2182"/>
      <c r="TEL47" s="2182"/>
      <c r="TEM47" s="2182"/>
      <c r="TEN47" s="2182"/>
      <c r="TEO47" s="2182"/>
      <c r="TEP47" s="2182"/>
      <c r="TEQ47" s="2182"/>
      <c r="TER47" s="2182"/>
      <c r="TES47" s="2182"/>
      <c r="TET47" s="2182"/>
      <c r="TEU47" s="2182"/>
      <c r="TEV47" s="2182"/>
      <c r="TEW47" s="2182"/>
      <c r="TEX47" s="2182"/>
      <c r="TEY47" s="2182"/>
      <c r="TEZ47" s="2182"/>
      <c r="TFA47" s="2182"/>
      <c r="TFB47" s="2182"/>
      <c r="TFC47" s="2182"/>
      <c r="TFD47" s="2182"/>
      <c r="TFE47" s="2182"/>
      <c r="TFF47" s="2182"/>
      <c r="TFG47" s="2182"/>
      <c r="TFH47" s="2182"/>
      <c r="TFI47" s="2182"/>
      <c r="TFJ47" s="2182"/>
      <c r="TFK47" s="2182"/>
      <c r="TFL47" s="2182"/>
      <c r="TFM47" s="2182"/>
      <c r="TFN47" s="2182"/>
      <c r="TFO47" s="2182"/>
      <c r="TFP47" s="2182"/>
      <c r="TFQ47" s="2182"/>
      <c r="TFR47" s="2182"/>
      <c r="TFS47" s="2182"/>
      <c r="TFT47" s="2182"/>
      <c r="TFU47" s="2182"/>
      <c r="TFV47" s="2182"/>
      <c r="TFW47" s="2182"/>
      <c r="TFX47" s="2182"/>
      <c r="TFY47" s="2182"/>
      <c r="TFZ47" s="2182"/>
      <c r="TGA47" s="2182"/>
      <c r="TGB47" s="2182"/>
      <c r="TGC47" s="2182"/>
      <c r="TGD47" s="2182"/>
      <c r="TGE47" s="2182"/>
      <c r="TGF47" s="2182"/>
      <c r="TGG47" s="2182"/>
      <c r="TGH47" s="2182"/>
      <c r="TGI47" s="2182"/>
      <c r="TGJ47" s="2182"/>
      <c r="TGK47" s="2182"/>
      <c r="TGL47" s="2182"/>
      <c r="TGM47" s="2182"/>
      <c r="TGN47" s="2182"/>
      <c r="TGO47" s="2182"/>
      <c r="TGP47" s="2182"/>
      <c r="TGQ47" s="2182"/>
      <c r="TGR47" s="2182"/>
      <c r="TGS47" s="2182"/>
      <c r="TGT47" s="2182"/>
      <c r="TGU47" s="2182"/>
      <c r="TGV47" s="2182"/>
      <c r="TGW47" s="2182"/>
      <c r="TGX47" s="2182"/>
      <c r="TGY47" s="2182"/>
      <c r="TGZ47" s="2182"/>
      <c r="THA47" s="2182"/>
      <c r="THB47" s="2182"/>
      <c r="THC47" s="2182"/>
      <c r="THD47" s="2182"/>
      <c r="THE47" s="2182"/>
      <c r="THF47" s="2182"/>
      <c r="THG47" s="2182"/>
      <c r="THH47" s="2182"/>
      <c r="THI47" s="2182"/>
      <c r="THJ47" s="2182"/>
      <c r="THK47" s="2182"/>
      <c r="THL47" s="2182"/>
      <c r="THM47" s="2182"/>
      <c r="THN47" s="2182"/>
      <c r="THO47" s="2182"/>
      <c r="THP47" s="2182"/>
      <c r="THQ47" s="2182"/>
      <c r="THR47" s="2182"/>
      <c r="THS47" s="2182"/>
      <c r="THT47" s="2182"/>
      <c r="THU47" s="2182"/>
      <c r="THV47" s="2182"/>
      <c r="THW47" s="2182"/>
      <c r="THX47" s="2182"/>
      <c r="THY47" s="2182"/>
      <c r="THZ47" s="2182"/>
      <c r="TIA47" s="2182"/>
      <c r="TIB47" s="2182"/>
      <c r="TIC47" s="2182"/>
      <c r="TID47" s="2182"/>
      <c r="TIE47" s="2182"/>
      <c r="TIF47" s="2182"/>
      <c r="TIG47" s="2182"/>
      <c r="TIH47" s="2182"/>
      <c r="TII47" s="2182"/>
      <c r="TIJ47" s="2182"/>
      <c r="TIK47" s="2182"/>
      <c r="TIL47" s="2182"/>
      <c r="TIM47" s="2182"/>
      <c r="TIN47" s="2182"/>
      <c r="TIO47" s="2182"/>
      <c r="TIP47" s="2182"/>
      <c r="TIQ47" s="2182"/>
      <c r="TIR47" s="2182"/>
      <c r="TIS47" s="2182"/>
      <c r="TIT47" s="2182"/>
      <c r="TIU47" s="2182"/>
      <c r="TIV47" s="2182"/>
      <c r="TIW47" s="2182"/>
      <c r="TIX47" s="2182"/>
      <c r="TIY47" s="2182"/>
      <c r="TIZ47" s="2182"/>
      <c r="TJA47" s="2182"/>
      <c r="TJB47" s="2182"/>
      <c r="TJC47" s="2182"/>
      <c r="TJD47" s="2182"/>
      <c r="TJE47" s="2182"/>
      <c r="TJF47" s="2182"/>
      <c r="TJG47" s="2182"/>
      <c r="TJH47" s="2182"/>
      <c r="TJI47" s="2182"/>
      <c r="TJJ47" s="2182"/>
      <c r="TJK47" s="2182"/>
      <c r="TJL47" s="2182"/>
      <c r="TJM47" s="2182"/>
      <c r="TJN47" s="2182"/>
      <c r="TJO47" s="2182"/>
      <c r="TJP47" s="2182"/>
      <c r="TJQ47" s="2182"/>
      <c r="TJR47" s="2182"/>
      <c r="TJS47" s="2182"/>
      <c r="TJT47" s="2182"/>
      <c r="TJU47" s="2182"/>
      <c r="TJV47" s="2182"/>
      <c r="TJW47" s="2182"/>
      <c r="TJX47" s="2182"/>
      <c r="TJY47" s="2182"/>
      <c r="TJZ47" s="2182"/>
      <c r="TKA47" s="2182"/>
      <c r="TKB47" s="2182"/>
      <c r="TKC47" s="2182"/>
      <c r="TKD47" s="2182"/>
      <c r="TKE47" s="2182"/>
      <c r="TKF47" s="2182"/>
      <c r="TKG47" s="2182"/>
      <c r="TKH47" s="2182"/>
      <c r="TKI47" s="2182"/>
      <c r="TKJ47" s="2182"/>
      <c r="TKK47" s="2182"/>
      <c r="TKL47" s="2182"/>
      <c r="TKM47" s="2182"/>
      <c r="TKN47" s="2182"/>
      <c r="TKO47" s="2182"/>
      <c r="TKP47" s="2182"/>
      <c r="TKQ47" s="2182"/>
      <c r="TKR47" s="2182"/>
      <c r="TKS47" s="2182"/>
      <c r="TKT47" s="2182"/>
      <c r="TKU47" s="2182"/>
      <c r="TKV47" s="2182"/>
      <c r="TKW47" s="2182"/>
      <c r="TKX47" s="2182"/>
      <c r="TKY47" s="2182"/>
      <c r="TKZ47" s="2182"/>
      <c r="TLA47" s="2182"/>
      <c r="TLB47" s="2182"/>
      <c r="TLC47" s="2182"/>
      <c r="TLD47" s="2182"/>
      <c r="TLE47" s="2182"/>
      <c r="TLF47" s="2182"/>
      <c r="TLG47" s="2182"/>
      <c r="TLH47" s="2182"/>
      <c r="TLI47" s="2182"/>
      <c r="TLJ47" s="2182"/>
      <c r="TLK47" s="2182"/>
      <c r="TLL47" s="2182"/>
      <c r="TLM47" s="2182"/>
      <c r="TLN47" s="2182"/>
      <c r="TLO47" s="2182"/>
      <c r="TLP47" s="2182"/>
      <c r="TLQ47" s="2182"/>
      <c r="TLR47" s="2182"/>
      <c r="TLS47" s="2182"/>
      <c r="TLT47" s="2182"/>
      <c r="TLU47" s="2182"/>
      <c r="TLV47" s="2182"/>
      <c r="TLW47" s="2182"/>
      <c r="TLX47" s="2182"/>
      <c r="TLY47" s="2182"/>
      <c r="TLZ47" s="2182"/>
      <c r="TMA47" s="2182"/>
      <c r="TMB47" s="2182"/>
      <c r="TMC47" s="2182"/>
      <c r="TMD47" s="2182"/>
      <c r="TME47" s="2182"/>
      <c r="TMF47" s="2182"/>
      <c r="TMG47" s="2182"/>
      <c r="TMH47" s="2182"/>
      <c r="TMI47" s="2182"/>
      <c r="TMJ47" s="2182"/>
      <c r="TMK47" s="2182"/>
      <c r="TML47" s="2182"/>
      <c r="TMM47" s="2182"/>
      <c r="TMN47" s="2182"/>
      <c r="TMO47" s="2182"/>
      <c r="TMP47" s="2182"/>
      <c r="TMQ47" s="2182"/>
      <c r="TMR47" s="2182"/>
      <c r="TMS47" s="2182"/>
      <c r="TMT47" s="2182"/>
      <c r="TMU47" s="2182"/>
      <c r="TMV47" s="2182"/>
      <c r="TMW47" s="2182"/>
      <c r="TMX47" s="2182"/>
      <c r="TMY47" s="2182"/>
      <c r="TMZ47" s="2182"/>
      <c r="TNA47" s="2182"/>
      <c r="TNB47" s="2182"/>
      <c r="TNC47" s="2182"/>
      <c r="TND47" s="2182"/>
      <c r="TNE47" s="2182"/>
      <c r="TNF47" s="2182"/>
      <c r="TNG47" s="2182"/>
      <c r="TNH47" s="2182"/>
      <c r="TNI47" s="2182"/>
      <c r="TNJ47" s="2182"/>
      <c r="TNK47" s="2182"/>
      <c r="TNL47" s="2182"/>
      <c r="TNM47" s="2182"/>
      <c r="TNN47" s="2182"/>
      <c r="TNO47" s="2182"/>
      <c r="TNP47" s="2182"/>
      <c r="TNQ47" s="2182"/>
      <c r="TNR47" s="2182"/>
      <c r="TNS47" s="2182"/>
      <c r="TNT47" s="2182"/>
      <c r="TNU47" s="2182"/>
      <c r="TNV47" s="2182"/>
      <c r="TNW47" s="2182"/>
      <c r="TNX47" s="2182"/>
      <c r="TNY47" s="2182"/>
      <c r="TNZ47" s="2182"/>
      <c r="TOA47" s="2182"/>
      <c r="TOB47" s="2182"/>
      <c r="TOC47" s="2182"/>
      <c r="TOD47" s="2182"/>
      <c r="TOE47" s="2182"/>
      <c r="TOF47" s="2182"/>
      <c r="TOG47" s="2182"/>
      <c r="TOH47" s="2182"/>
      <c r="TOI47" s="2182"/>
      <c r="TOJ47" s="2182"/>
      <c r="TOK47" s="2182"/>
      <c r="TOL47" s="2182"/>
      <c r="TOM47" s="2182"/>
      <c r="TON47" s="2182"/>
      <c r="TOO47" s="2182"/>
      <c r="TOP47" s="2182"/>
      <c r="TOQ47" s="2182"/>
      <c r="TOR47" s="2182"/>
      <c r="TOS47" s="2182"/>
      <c r="TOT47" s="2182"/>
      <c r="TOU47" s="2182"/>
      <c r="TOV47" s="2182"/>
      <c r="TOW47" s="2182"/>
      <c r="TOX47" s="2182"/>
      <c r="TOY47" s="2182"/>
      <c r="TOZ47" s="2182"/>
      <c r="TPA47" s="2182"/>
      <c r="TPB47" s="2182"/>
      <c r="TPC47" s="2182"/>
      <c r="TPD47" s="2182"/>
      <c r="TPE47" s="2182"/>
      <c r="TPF47" s="2182"/>
      <c r="TPG47" s="2182"/>
      <c r="TPH47" s="2182"/>
      <c r="TPI47" s="2182"/>
      <c r="TPJ47" s="2182"/>
      <c r="TPK47" s="2182"/>
      <c r="TPL47" s="2182"/>
      <c r="TPM47" s="2182"/>
      <c r="TPN47" s="2182"/>
      <c r="TPO47" s="2182"/>
      <c r="TPP47" s="2182"/>
      <c r="TPQ47" s="2182"/>
      <c r="TPR47" s="2182"/>
      <c r="TPS47" s="2182"/>
      <c r="TPT47" s="2182"/>
      <c r="TPU47" s="2182"/>
      <c r="TPV47" s="2182"/>
      <c r="TPW47" s="2182"/>
      <c r="TPX47" s="2182"/>
      <c r="TPY47" s="2182"/>
      <c r="TPZ47" s="2182"/>
      <c r="TQA47" s="2182"/>
      <c r="TQB47" s="2182"/>
      <c r="TQC47" s="2182"/>
      <c r="TQD47" s="2182"/>
      <c r="TQE47" s="2182"/>
      <c r="TQF47" s="2182"/>
      <c r="TQG47" s="2182"/>
      <c r="TQH47" s="2182"/>
      <c r="TQI47" s="2182"/>
      <c r="TQJ47" s="2182"/>
      <c r="TQK47" s="2182"/>
      <c r="TQL47" s="2182"/>
      <c r="TQM47" s="2182"/>
      <c r="TQN47" s="2182"/>
      <c r="TQO47" s="2182"/>
      <c r="TQP47" s="2182"/>
      <c r="TQQ47" s="2182"/>
      <c r="TQR47" s="2182"/>
      <c r="TQS47" s="2182"/>
      <c r="TQT47" s="2182"/>
      <c r="TQU47" s="2182"/>
      <c r="TQV47" s="2182"/>
      <c r="TQW47" s="2182"/>
      <c r="TQX47" s="2182"/>
      <c r="TQY47" s="2182"/>
      <c r="TQZ47" s="2182"/>
      <c r="TRA47" s="2182"/>
      <c r="TRB47" s="2182"/>
      <c r="TRC47" s="2182"/>
      <c r="TRD47" s="2182"/>
      <c r="TRE47" s="2182"/>
      <c r="TRF47" s="2182"/>
      <c r="TRG47" s="2182"/>
      <c r="TRH47" s="2182"/>
      <c r="TRI47" s="2182"/>
      <c r="TRJ47" s="2182"/>
      <c r="TRK47" s="2182"/>
      <c r="TRL47" s="2182"/>
      <c r="TRM47" s="2182"/>
      <c r="TRN47" s="2182"/>
      <c r="TRO47" s="2182"/>
      <c r="TRP47" s="2182"/>
      <c r="TRQ47" s="2182"/>
      <c r="TRR47" s="2182"/>
      <c r="TRS47" s="2182"/>
      <c r="TRT47" s="2182"/>
      <c r="TRU47" s="2182"/>
      <c r="TRV47" s="2182"/>
      <c r="TRW47" s="2182"/>
      <c r="TRX47" s="2182"/>
      <c r="TRY47" s="2182"/>
      <c r="TRZ47" s="2182"/>
      <c r="TSA47" s="2182"/>
      <c r="TSB47" s="2182"/>
      <c r="TSC47" s="2182"/>
      <c r="TSD47" s="2182"/>
      <c r="TSE47" s="2182"/>
      <c r="TSF47" s="2182"/>
      <c r="TSG47" s="2182"/>
      <c r="TSH47" s="2182"/>
      <c r="TSI47" s="2182"/>
      <c r="TSJ47" s="2182"/>
      <c r="TSK47" s="2182"/>
      <c r="TSL47" s="2182"/>
      <c r="TSM47" s="2182"/>
      <c r="TSN47" s="2182"/>
      <c r="TSO47" s="2182"/>
      <c r="TSP47" s="2182"/>
      <c r="TSQ47" s="2182"/>
      <c r="TSR47" s="2182"/>
      <c r="TSS47" s="2182"/>
      <c r="TST47" s="2182"/>
      <c r="TSU47" s="2182"/>
      <c r="TSV47" s="2182"/>
      <c r="TSW47" s="2182"/>
      <c r="TSX47" s="2182"/>
      <c r="TSY47" s="2182"/>
      <c r="TSZ47" s="2182"/>
      <c r="TTA47" s="2182"/>
      <c r="TTB47" s="2182"/>
      <c r="TTC47" s="2182"/>
      <c r="TTD47" s="2182"/>
      <c r="TTE47" s="2182"/>
      <c r="TTF47" s="2182"/>
      <c r="TTG47" s="2182"/>
      <c r="TTH47" s="2182"/>
      <c r="TTI47" s="2182"/>
      <c r="TTJ47" s="2182"/>
      <c r="TTK47" s="2182"/>
      <c r="TTL47" s="2182"/>
      <c r="TTM47" s="2182"/>
      <c r="TTN47" s="2182"/>
      <c r="TTO47" s="2182"/>
      <c r="TTP47" s="2182"/>
      <c r="TTQ47" s="2182"/>
      <c r="TTR47" s="2182"/>
      <c r="TTS47" s="2182"/>
      <c r="TTT47" s="2182"/>
      <c r="TTU47" s="2182"/>
      <c r="TTV47" s="2182"/>
      <c r="TTW47" s="2182"/>
      <c r="TTX47" s="2182"/>
      <c r="TTY47" s="2182"/>
      <c r="TTZ47" s="2182"/>
      <c r="TUA47" s="2182"/>
      <c r="TUB47" s="2182"/>
      <c r="TUC47" s="2182"/>
      <c r="TUD47" s="2182"/>
      <c r="TUE47" s="2182"/>
      <c r="TUF47" s="2182"/>
      <c r="TUG47" s="2182"/>
      <c r="TUH47" s="2182"/>
      <c r="TUI47" s="2182"/>
      <c r="TUJ47" s="2182"/>
      <c r="TUK47" s="2182"/>
      <c r="TUL47" s="2182"/>
      <c r="TUM47" s="2182"/>
      <c r="TUN47" s="2182"/>
      <c r="TUO47" s="2182"/>
      <c r="TUP47" s="2182"/>
      <c r="TUQ47" s="2182"/>
      <c r="TUR47" s="2182"/>
      <c r="TUS47" s="2182"/>
      <c r="TUT47" s="2182"/>
      <c r="TUU47" s="2182"/>
      <c r="TUV47" s="2182"/>
      <c r="TUW47" s="2182"/>
      <c r="TUX47" s="2182"/>
      <c r="TUY47" s="2182"/>
      <c r="TUZ47" s="2182"/>
      <c r="TVA47" s="2182"/>
      <c r="TVB47" s="2182"/>
      <c r="TVC47" s="2182"/>
      <c r="TVD47" s="2182"/>
      <c r="TVE47" s="2182"/>
      <c r="TVF47" s="2182"/>
      <c r="TVG47" s="2182"/>
      <c r="TVH47" s="2182"/>
      <c r="TVI47" s="2182"/>
      <c r="TVJ47" s="2182"/>
      <c r="TVK47" s="2182"/>
      <c r="TVL47" s="2182"/>
      <c r="TVM47" s="2182"/>
      <c r="TVN47" s="2182"/>
      <c r="TVO47" s="2182"/>
      <c r="TVP47" s="2182"/>
      <c r="TVQ47" s="2182"/>
      <c r="TVR47" s="2182"/>
      <c r="TVS47" s="2182"/>
      <c r="TVT47" s="2182"/>
      <c r="TVU47" s="2182"/>
      <c r="TVV47" s="2182"/>
      <c r="TVW47" s="2182"/>
      <c r="TVX47" s="2182"/>
      <c r="TVY47" s="2182"/>
      <c r="TVZ47" s="2182"/>
      <c r="TWA47" s="2182"/>
      <c r="TWB47" s="2182"/>
      <c r="TWC47" s="2182"/>
      <c r="TWD47" s="2182"/>
      <c r="TWE47" s="2182"/>
      <c r="TWF47" s="2182"/>
      <c r="TWG47" s="2182"/>
      <c r="TWH47" s="2182"/>
      <c r="TWI47" s="2182"/>
      <c r="TWJ47" s="2182"/>
      <c r="TWK47" s="2182"/>
      <c r="TWL47" s="2182"/>
      <c r="TWM47" s="2182"/>
      <c r="TWN47" s="2182"/>
      <c r="TWO47" s="2182"/>
      <c r="TWP47" s="2182"/>
      <c r="TWQ47" s="2182"/>
      <c r="TWR47" s="2182"/>
      <c r="TWS47" s="2182"/>
      <c r="TWT47" s="2182"/>
      <c r="TWU47" s="2182"/>
      <c r="TWV47" s="2182"/>
      <c r="TWW47" s="2182"/>
      <c r="TWX47" s="2182"/>
      <c r="TWY47" s="2182"/>
      <c r="TWZ47" s="2182"/>
      <c r="TXA47" s="2182"/>
      <c r="TXB47" s="2182"/>
      <c r="TXC47" s="2182"/>
      <c r="TXD47" s="2182"/>
      <c r="TXE47" s="2182"/>
      <c r="TXF47" s="2182"/>
      <c r="TXG47" s="2182"/>
      <c r="TXH47" s="2182"/>
      <c r="TXI47" s="2182"/>
      <c r="TXJ47" s="2182"/>
      <c r="TXK47" s="2182"/>
      <c r="TXL47" s="2182"/>
      <c r="TXM47" s="2182"/>
      <c r="TXN47" s="2182"/>
      <c r="TXO47" s="2182"/>
      <c r="TXP47" s="2182"/>
      <c r="TXQ47" s="2182"/>
      <c r="TXR47" s="2182"/>
      <c r="TXS47" s="2182"/>
      <c r="TXT47" s="2182"/>
      <c r="TXU47" s="2182"/>
      <c r="TXV47" s="2182"/>
      <c r="TXW47" s="2182"/>
      <c r="TXX47" s="2182"/>
      <c r="TXY47" s="2182"/>
      <c r="TXZ47" s="2182"/>
      <c r="TYA47" s="2182"/>
      <c r="TYB47" s="2182"/>
      <c r="TYC47" s="2182"/>
      <c r="TYD47" s="2182"/>
      <c r="TYE47" s="2182"/>
      <c r="TYF47" s="2182"/>
      <c r="TYG47" s="2182"/>
      <c r="TYH47" s="2182"/>
      <c r="TYI47" s="2182"/>
      <c r="TYJ47" s="2182"/>
      <c r="TYK47" s="2182"/>
      <c r="TYL47" s="2182"/>
      <c r="TYM47" s="2182"/>
      <c r="TYN47" s="2182"/>
      <c r="TYO47" s="2182"/>
      <c r="TYP47" s="2182"/>
      <c r="TYQ47" s="2182"/>
      <c r="TYR47" s="2182"/>
      <c r="TYS47" s="2182"/>
      <c r="TYT47" s="2182"/>
      <c r="TYU47" s="2182"/>
      <c r="TYV47" s="2182"/>
      <c r="TYW47" s="2182"/>
      <c r="TYX47" s="2182"/>
      <c r="TYY47" s="2182"/>
      <c r="TYZ47" s="2182"/>
      <c r="TZA47" s="2182"/>
      <c r="TZB47" s="2182"/>
      <c r="TZC47" s="2182"/>
      <c r="TZD47" s="2182"/>
      <c r="TZE47" s="2182"/>
      <c r="TZF47" s="2182"/>
      <c r="TZG47" s="2182"/>
      <c r="TZH47" s="2182"/>
      <c r="TZI47" s="2182"/>
      <c r="TZJ47" s="2182"/>
      <c r="TZK47" s="2182"/>
      <c r="TZL47" s="2182"/>
      <c r="TZM47" s="2182"/>
      <c r="TZN47" s="2182"/>
      <c r="TZO47" s="2182"/>
      <c r="TZP47" s="2182"/>
      <c r="TZQ47" s="2182"/>
      <c r="TZR47" s="2182"/>
      <c r="TZS47" s="2182"/>
      <c r="TZT47" s="2182"/>
      <c r="TZU47" s="2182"/>
      <c r="TZV47" s="2182"/>
      <c r="TZW47" s="2182"/>
      <c r="TZX47" s="2182"/>
      <c r="TZY47" s="2182"/>
      <c r="TZZ47" s="2182"/>
      <c r="UAA47" s="2182"/>
      <c r="UAB47" s="2182"/>
      <c r="UAC47" s="2182"/>
      <c r="UAD47" s="2182"/>
      <c r="UAE47" s="2182"/>
      <c r="UAF47" s="2182"/>
      <c r="UAG47" s="2182"/>
      <c r="UAH47" s="2182"/>
      <c r="UAI47" s="2182"/>
      <c r="UAJ47" s="2182"/>
      <c r="UAK47" s="2182"/>
      <c r="UAL47" s="2182"/>
      <c r="UAM47" s="2182"/>
      <c r="UAN47" s="2182"/>
      <c r="UAO47" s="2182"/>
      <c r="UAP47" s="2182"/>
      <c r="UAQ47" s="2182"/>
      <c r="UAR47" s="2182"/>
      <c r="UAS47" s="2182"/>
      <c r="UAT47" s="2182"/>
      <c r="UAU47" s="2182"/>
      <c r="UAV47" s="2182"/>
      <c r="UAW47" s="2182"/>
      <c r="UAX47" s="2182"/>
      <c r="UAY47" s="2182"/>
      <c r="UAZ47" s="2182"/>
      <c r="UBA47" s="2182"/>
      <c r="UBB47" s="2182"/>
      <c r="UBC47" s="2182"/>
      <c r="UBD47" s="2182"/>
      <c r="UBE47" s="2182"/>
      <c r="UBF47" s="2182"/>
      <c r="UBG47" s="2182"/>
      <c r="UBH47" s="2182"/>
      <c r="UBI47" s="2182"/>
      <c r="UBJ47" s="2182"/>
      <c r="UBK47" s="2182"/>
      <c r="UBL47" s="2182"/>
      <c r="UBM47" s="2182"/>
      <c r="UBN47" s="2182"/>
      <c r="UBO47" s="2182"/>
      <c r="UBP47" s="2182"/>
      <c r="UBQ47" s="2182"/>
      <c r="UBR47" s="2182"/>
      <c r="UBS47" s="2182"/>
      <c r="UBT47" s="2182"/>
      <c r="UBU47" s="2182"/>
      <c r="UBV47" s="2182"/>
      <c r="UBW47" s="2182"/>
      <c r="UBX47" s="2182"/>
      <c r="UBY47" s="2182"/>
      <c r="UBZ47" s="2182"/>
      <c r="UCA47" s="2182"/>
      <c r="UCB47" s="2182"/>
      <c r="UCC47" s="2182"/>
      <c r="UCD47" s="2182"/>
      <c r="UCE47" s="2182"/>
      <c r="UCF47" s="2182"/>
      <c r="UCG47" s="2182"/>
      <c r="UCH47" s="2182"/>
      <c r="UCI47" s="2182"/>
      <c r="UCJ47" s="2182"/>
      <c r="UCK47" s="2182"/>
      <c r="UCL47" s="2182"/>
      <c r="UCM47" s="2182"/>
      <c r="UCN47" s="2182"/>
      <c r="UCO47" s="2182"/>
      <c r="UCP47" s="2182"/>
      <c r="UCQ47" s="2182"/>
      <c r="UCR47" s="2182"/>
      <c r="UCS47" s="2182"/>
      <c r="UCT47" s="2182"/>
      <c r="UCU47" s="2182"/>
      <c r="UCV47" s="2182"/>
      <c r="UCW47" s="2182"/>
      <c r="UCX47" s="2182"/>
      <c r="UCY47" s="2182"/>
      <c r="UCZ47" s="2182"/>
      <c r="UDA47" s="2182"/>
      <c r="UDB47" s="2182"/>
      <c r="UDC47" s="2182"/>
      <c r="UDD47" s="2182"/>
      <c r="UDE47" s="2182"/>
      <c r="UDF47" s="2182"/>
      <c r="UDG47" s="2182"/>
      <c r="UDH47" s="2182"/>
      <c r="UDI47" s="2182"/>
      <c r="UDJ47" s="2182"/>
      <c r="UDK47" s="2182"/>
      <c r="UDL47" s="2182"/>
      <c r="UDM47" s="2182"/>
      <c r="UDN47" s="2182"/>
      <c r="UDO47" s="2182"/>
      <c r="UDP47" s="2182"/>
      <c r="UDQ47" s="2182"/>
      <c r="UDR47" s="2182"/>
      <c r="UDS47" s="2182"/>
      <c r="UDT47" s="2182"/>
      <c r="UDU47" s="2182"/>
      <c r="UDV47" s="2182"/>
      <c r="UDW47" s="2182"/>
      <c r="UDX47" s="2182"/>
      <c r="UDY47" s="2182"/>
      <c r="UDZ47" s="2182"/>
      <c r="UEA47" s="2182"/>
      <c r="UEB47" s="2182"/>
      <c r="UEC47" s="2182"/>
      <c r="UED47" s="2182"/>
      <c r="UEE47" s="2182"/>
      <c r="UEF47" s="2182"/>
      <c r="UEG47" s="2182"/>
      <c r="UEH47" s="2182"/>
      <c r="UEI47" s="2182"/>
      <c r="UEJ47" s="2182"/>
      <c r="UEK47" s="2182"/>
      <c r="UEL47" s="2182"/>
      <c r="UEM47" s="2182"/>
      <c r="UEN47" s="2182"/>
      <c r="UEO47" s="2182"/>
      <c r="UEP47" s="2182"/>
      <c r="UEQ47" s="2182"/>
      <c r="UER47" s="2182"/>
      <c r="UES47" s="2182"/>
      <c r="UET47" s="2182"/>
      <c r="UEU47" s="2182"/>
      <c r="UEV47" s="2182"/>
      <c r="UEW47" s="2182"/>
      <c r="UEX47" s="2182"/>
      <c r="UEY47" s="2182"/>
      <c r="UEZ47" s="2182"/>
      <c r="UFA47" s="2182"/>
      <c r="UFB47" s="2182"/>
      <c r="UFC47" s="2182"/>
      <c r="UFD47" s="2182"/>
      <c r="UFE47" s="2182"/>
      <c r="UFF47" s="2182"/>
      <c r="UFG47" s="2182"/>
      <c r="UFH47" s="2182"/>
      <c r="UFI47" s="2182"/>
      <c r="UFJ47" s="2182"/>
      <c r="UFK47" s="2182"/>
      <c r="UFL47" s="2182"/>
      <c r="UFM47" s="2182"/>
      <c r="UFN47" s="2182"/>
      <c r="UFO47" s="2182"/>
      <c r="UFP47" s="2182"/>
      <c r="UFQ47" s="2182"/>
      <c r="UFR47" s="2182"/>
      <c r="UFS47" s="2182"/>
      <c r="UFT47" s="2182"/>
      <c r="UFU47" s="2182"/>
      <c r="UFV47" s="2182"/>
      <c r="UFW47" s="2182"/>
      <c r="UFX47" s="2182"/>
      <c r="UFY47" s="2182"/>
      <c r="UFZ47" s="2182"/>
      <c r="UGA47" s="2182"/>
      <c r="UGB47" s="2182"/>
      <c r="UGC47" s="2182"/>
      <c r="UGD47" s="2182"/>
      <c r="UGE47" s="2182"/>
      <c r="UGF47" s="2182"/>
      <c r="UGG47" s="2182"/>
      <c r="UGH47" s="2182"/>
      <c r="UGI47" s="2182"/>
      <c r="UGJ47" s="2182"/>
      <c r="UGK47" s="2182"/>
      <c r="UGL47" s="2182"/>
      <c r="UGM47" s="2182"/>
      <c r="UGN47" s="2182"/>
      <c r="UGO47" s="2182"/>
      <c r="UGP47" s="2182"/>
      <c r="UGQ47" s="2182"/>
      <c r="UGR47" s="2182"/>
      <c r="UGS47" s="2182"/>
      <c r="UGT47" s="2182"/>
      <c r="UGU47" s="2182"/>
      <c r="UGV47" s="2182"/>
      <c r="UGW47" s="2182"/>
      <c r="UGX47" s="2182"/>
      <c r="UGY47" s="2182"/>
      <c r="UGZ47" s="2182"/>
      <c r="UHA47" s="2182"/>
      <c r="UHB47" s="2182"/>
      <c r="UHC47" s="2182"/>
      <c r="UHD47" s="2182"/>
      <c r="UHE47" s="2182"/>
      <c r="UHF47" s="2182"/>
      <c r="UHG47" s="2182"/>
      <c r="UHH47" s="2182"/>
      <c r="UHI47" s="2182"/>
      <c r="UHJ47" s="2182"/>
      <c r="UHK47" s="2182"/>
      <c r="UHL47" s="2182"/>
      <c r="UHM47" s="2182"/>
      <c r="UHN47" s="2182"/>
      <c r="UHO47" s="2182"/>
      <c r="UHP47" s="2182"/>
      <c r="UHQ47" s="2182"/>
      <c r="UHR47" s="2182"/>
      <c r="UHS47" s="2182"/>
      <c r="UHT47" s="2182"/>
      <c r="UHU47" s="2182"/>
      <c r="UHV47" s="2182"/>
      <c r="UHW47" s="2182"/>
      <c r="UHX47" s="2182"/>
      <c r="UHY47" s="2182"/>
      <c r="UHZ47" s="2182"/>
      <c r="UIA47" s="2182"/>
      <c r="UIB47" s="2182"/>
      <c r="UIC47" s="2182"/>
      <c r="UID47" s="2182"/>
      <c r="UIE47" s="2182"/>
      <c r="UIF47" s="2182"/>
      <c r="UIG47" s="2182"/>
      <c r="UIH47" s="2182"/>
      <c r="UII47" s="2182"/>
      <c r="UIJ47" s="2182"/>
      <c r="UIK47" s="2182"/>
      <c r="UIL47" s="2182"/>
      <c r="UIM47" s="2182"/>
      <c r="UIN47" s="2182"/>
      <c r="UIO47" s="2182"/>
      <c r="UIP47" s="2182"/>
      <c r="UIQ47" s="2182"/>
      <c r="UIR47" s="2182"/>
      <c r="UIS47" s="2182"/>
      <c r="UIT47" s="2182"/>
      <c r="UIU47" s="2182"/>
      <c r="UIV47" s="2182"/>
      <c r="UIW47" s="2182"/>
      <c r="UIX47" s="2182"/>
      <c r="UIY47" s="2182"/>
      <c r="UIZ47" s="2182"/>
      <c r="UJA47" s="2182"/>
      <c r="UJB47" s="2182"/>
      <c r="UJC47" s="2182"/>
      <c r="UJD47" s="2182"/>
      <c r="UJE47" s="2182"/>
      <c r="UJF47" s="2182"/>
      <c r="UJG47" s="2182"/>
      <c r="UJH47" s="2182"/>
      <c r="UJI47" s="2182"/>
      <c r="UJJ47" s="2182"/>
      <c r="UJK47" s="2182"/>
      <c r="UJL47" s="2182"/>
      <c r="UJM47" s="2182"/>
      <c r="UJN47" s="2182"/>
      <c r="UJO47" s="2182"/>
      <c r="UJP47" s="2182"/>
      <c r="UJQ47" s="2182"/>
      <c r="UJR47" s="2182"/>
      <c r="UJS47" s="2182"/>
      <c r="UJT47" s="2182"/>
      <c r="UJU47" s="2182"/>
      <c r="UJV47" s="2182"/>
      <c r="UJW47" s="2182"/>
      <c r="UJX47" s="2182"/>
      <c r="UJY47" s="2182"/>
      <c r="UJZ47" s="2182"/>
      <c r="UKA47" s="2182"/>
      <c r="UKB47" s="2182"/>
      <c r="UKC47" s="2182"/>
      <c r="UKD47" s="2182"/>
      <c r="UKE47" s="2182"/>
      <c r="UKF47" s="2182"/>
      <c r="UKG47" s="2182"/>
      <c r="UKH47" s="2182"/>
      <c r="UKI47" s="2182"/>
      <c r="UKJ47" s="2182"/>
      <c r="UKK47" s="2182"/>
      <c r="UKL47" s="2182"/>
      <c r="UKM47" s="2182"/>
      <c r="UKN47" s="2182"/>
      <c r="UKO47" s="2182"/>
      <c r="UKP47" s="2182"/>
      <c r="UKQ47" s="2182"/>
      <c r="UKR47" s="2182"/>
      <c r="UKS47" s="2182"/>
      <c r="UKT47" s="2182"/>
      <c r="UKU47" s="2182"/>
      <c r="UKV47" s="2182"/>
      <c r="UKW47" s="2182"/>
      <c r="UKX47" s="2182"/>
      <c r="UKY47" s="2182"/>
      <c r="UKZ47" s="2182"/>
      <c r="ULA47" s="2182"/>
      <c r="ULB47" s="2182"/>
      <c r="ULC47" s="2182"/>
      <c r="ULD47" s="2182"/>
      <c r="ULE47" s="2182"/>
      <c r="ULF47" s="2182"/>
      <c r="ULG47" s="2182"/>
      <c r="ULH47" s="2182"/>
      <c r="ULI47" s="2182"/>
      <c r="ULJ47" s="2182"/>
      <c r="ULK47" s="2182"/>
      <c r="ULL47" s="2182"/>
      <c r="ULM47" s="2182"/>
      <c r="ULN47" s="2182"/>
      <c r="ULO47" s="2182"/>
      <c r="ULP47" s="2182"/>
      <c r="ULQ47" s="2182"/>
      <c r="ULR47" s="2182"/>
      <c r="ULS47" s="2182"/>
      <c r="ULT47" s="2182"/>
      <c r="ULU47" s="2182"/>
      <c r="ULV47" s="2182"/>
      <c r="ULW47" s="2182"/>
      <c r="ULX47" s="2182"/>
      <c r="ULY47" s="2182"/>
      <c r="ULZ47" s="2182"/>
      <c r="UMA47" s="2182"/>
      <c r="UMB47" s="2182"/>
      <c r="UMC47" s="2182"/>
      <c r="UMD47" s="2182"/>
      <c r="UME47" s="2182"/>
      <c r="UMF47" s="2182"/>
      <c r="UMG47" s="2182"/>
      <c r="UMH47" s="2182"/>
      <c r="UMI47" s="2182"/>
      <c r="UMJ47" s="2182"/>
      <c r="UMK47" s="2182"/>
      <c r="UML47" s="2182"/>
      <c r="UMM47" s="2182"/>
      <c r="UMN47" s="2182"/>
      <c r="UMO47" s="2182"/>
      <c r="UMP47" s="2182"/>
      <c r="UMQ47" s="2182"/>
      <c r="UMR47" s="2182"/>
      <c r="UMS47" s="2182"/>
      <c r="UMT47" s="2182"/>
      <c r="UMU47" s="2182"/>
      <c r="UMV47" s="2182"/>
      <c r="UMW47" s="2182"/>
      <c r="UMX47" s="2182"/>
      <c r="UMY47" s="2182"/>
      <c r="UMZ47" s="2182"/>
      <c r="UNA47" s="2182"/>
      <c r="UNB47" s="2182"/>
      <c r="UNC47" s="2182"/>
      <c r="UND47" s="2182"/>
      <c r="UNE47" s="2182"/>
      <c r="UNF47" s="2182"/>
      <c r="UNG47" s="2182"/>
      <c r="UNH47" s="2182"/>
      <c r="UNI47" s="2182"/>
      <c r="UNJ47" s="2182"/>
      <c r="UNK47" s="2182"/>
      <c r="UNL47" s="2182"/>
      <c r="UNM47" s="2182"/>
      <c r="UNN47" s="2182"/>
      <c r="UNO47" s="2182"/>
      <c r="UNP47" s="2182"/>
      <c r="UNQ47" s="2182"/>
      <c r="UNR47" s="2182"/>
      <c r="UNS47" s="2182"/>
      <c r="UNT47" s="2182"/>
      <c r="UNU47" s="2182"/>
      <c r="UNV47" s="2182"/>
      <c r="UNW47" s="2182"/>
      <c r="UNX47" s="2182"/>
      <c r="UNY47" s="2182"/>
      <c r="UNZ47" s="2182"/>
      <c r="UOA47" s="2182"/>
      <c r="UOB47" s="2182"/>
      <c r="UOC47" s="2182"/>
      <c r="UOD47" s="2182"/>
      <c r="UOE47" s="2182"/>
      <c r="UOF47" s="2182"/>
      <c r="UOG47" s="2182"/>
      <c r="UOH47" s="2182"/>
      <c r="UOI47" s="2182"/>
      <c r="UOJ47" s="2182"/>
      <c r="UOK47" s="2182"/>
      <c r="UOL47" s="2182"/>
      <c r="UOM47" s="2182"/>
      <c r="UON47" s="2182"/>
      <c r="UOO47" s="2182"/>
      <c r="UOP47" s="2182"/>
      <c r="UOQ47" s="2182"/>
      <c r="UOR47" s="2182"/>
      <c r="UOS47" s="2182"/>
      <c r="UOT47" s="2182"/>
      <c r="UOU47" s="2182"/>
      <c r="UOV47" s="2182"/>
      <c r="UOW47" s="2182"/>
      <c r="UOX47" s="2182"/>
      <c r="UOY47" s="2182"/>
      <c r="UOZ47" s="2182"/>
      <c r="UPA47" s="2182"/>
      <c r="UPB47" s="2182"/>
      <c r="UPC47" s="2182"/>
      <c r="UPD47" s="2182"/>
      <c r="UPE47" s="2182"/>
      <c r="UPF47" s="2182"/>
      <c r="UPG47" s="2182"/>
      <c r="UPH47" s="2182"/>
      <c r="UPI47" s="2182"/>
      <c r="UPJ47" s="2182"/>
      <c r="UPK47" s="2182"/>
      <c r="UPL47" s="2182"/>
      <c r="UPM47" s="2182"/>
      <c r="UPN47" s="2182"/>
      <c r="UPO47" s="2182"/>
      <c r="UPP47" s="2182"/>
      <c r="UPQ47" s="2182"/>
      <c r="UPR47" s="2182"/>
      <c r="UPS47" s="2182"/>
      <c r="UPT47" s="2182"/>
      <c r="UPU47" s="2182"/>
      <c r="UPV47" s="2182"/>
      <c r="UPW47" s="2182"/>
      <c r="UPX47" s="2182"/>
      <c r="UPY47" s="2182"/>
      <c r="UPZ47" s="2182"/>
      <c r="UQA47" s="2182"/>
      <c r="UQB47" s="2182"/>
      <c r="UQC47" s="2182"/>
      <c r="UQD47" s="2182"/>
      <c r="UQE47" s="2182"/>
      <c r="UQF47" s="2182"/>
      <c r="UQG47" s="2182"/>
      <c r="UQH47" s="2182"/>
      <c r="UQI47" s="2182"/>
      <c r="UQJ47" s="2182"/>
      <c r="UQK47" s="2182"/>
      <c r="UQL47" s="2182"/>
      <c r="UQM47" s="2182"/>
      <c r="UQN47" s="2182"/>
      <c r="UQO47" s="2182"/>
      <c r="UQP47" s="2182"/>
      <c r="UQQ47" s="2182"/>
      <c r="UQR47" s="2182"/>
      <c r="UQS47" s="2182"/>
      <c r="UQT47" s="2182"/>
      <c r="UQU47" s="2182"/>
      <c r="UQV47" s="2182"/>
      <c r="UQW47" s="2182"/>
      <c r="UQX47" s="2182"/>
      <c r="UQY47" s="2182"/>
      <c r="UQZ47" s="2182"/>
      <c r="URA47" s="2182"/>
      <c r="URB47" s="2182"/>
      <c r="URC47" s="2182"/>
      <c r="URD47" s="2182"/>
      <c r="URE47" s="2182"/>
      <c r="URF47" s="2182"/>
      <c r="URG47" s="2182"/>
      <c r="URH47" s="2182"/>
      <c r="URI47" s="2182"/>
      <c r="URJ47" s="2182"/>
      <c r="URK47" s="2182"/>
      <c r="URL47" s="2182"/>
      <c r="URM47" s="2182"/>
      <c r="URN47" s="2182"/>
      <c r="URO47" s="2182"/>
      <c r="URP47" s="2182"/>
      <c r="URQ47" s="2182"/>
      <c r="URR47" s="2182"/>
      <c r="URS47" s="2182"/>
      <c r="URT47" s="2182"/>
      <c r="URU47" s="2182"/>
      <c r="URV47" s="2182"/>
      <c r="URW47" s="2182"/>
      <c r="URX47" s="2182"/>
      <c r="URY47" s="2182"/>
      <c r="URZ47" s="2182"/>
      <c r="USA47" s="2182"/>
      <c r="USB47" s="2182"/>
      <c r="USC47" s="2182"/>
      <c r="USD47" s="2182"/>
      <c r="USE47" s="2182"/>
      <c r="USF47" s="2182"/>
      <c r="USG47" s="2182"/>
      <c r="USH47" s="2182"/>
      <c r="USI47" s="2182"/>
      <c r="USJ47" s="2182"/>
      <c r="USK47" s="2182"/>
      <c r="USL47" s="2182"/>
      <c r="USM47" s="2182"/>
      <c r="USN47" s="2182"/>
      <c r="USO47" s="2182"/>
      <c r="USP47" s="2182"/>
      <c r="USQ47" s="2182"/>
      <c r="USR47" s="2182"/>
      <c r="USS47" s="2182"/>
      <c r="UST47" s="2182"/>
      <c r="USU47" s="2182"/>
      <c r="USV47" s="2182"/>
      <c r="USW47" s="2182"/>
      <c r="USX47" s="2182"/>
      <c r="USY47" s="2182"/>
      <c r="USZ47" s="2182"/>
      <c r="UTA47" s="2182"/>
      <c r="UTB47" s="2182"/>
      <c r="UTC47" s="2182"/>
      <c r="UTD47" s="2182"/>
      <c r="UTE47" s="2182"/>
      <c r="UTF47" s="2182"/>
      <c r="UTG47" s="2182"/>
      <c r="UTH47" s="2182"/>
      <c r="UTI47" s="2182"/>
      <c r="UTJ47" s="2182"/>
      <c r="UTK47" s="2182"/>
      <c r="UTL47" s="2182"/>
      <c r="UTM47" s="2182"/>
      <c r="UTN47" s="2182"/>
      <c r="UTO47" s="2182"/>
      <c r="UTP47" s="2182"/>
      <c r="UTQ47" s="2182"/>
      <c r="UTR47" s="2182"/>
      <c r="UTS47" s="2182"/>
      <c r="UTT47" s="2182"/>
      <c r="UTU47" s="2182"/>
      <c r="UTV47" s="2182"/>
      <c r="UTW47" s="2182"/>
      <c r="UTX47" s="2182"/>
      <c r="UTY47" s="2182"/>
      <c r="UTZ47" s="2182"/>
      <c r="UUA47" s="2182"/>
      <c r="UUB47" s="2182"/>
      <c r="UUC47" s="2182"/>
      <c r="UUD47" s="2182"/>
      <c r="UUE47" s="2182"/>
      <c r="UUF47" s="2182"/>
      <c r="UUG47" s="2182"/>
      <c r="UUH47" s="2182"/>
      <c r="UUI47" s="2182"/>
      <c r="UUJ47" s="2182"/>
      <c r="UUK47" s="2182"/>
      <c r="UUL47" s="2182"/>
      <c r="UUM47" s="2182"/>
      <c r="UUN47" s="2182"/>
      <c r="UUO47" s="2182"/>
      <c r="UUP47" s="2182"/>
      <c r="UUQ47" s="2182"/>
      <c r="UUR47" s="2182"/>
      <c r="UUS47" s="2182"/>
      <c r="UUT47" s="2182"/>
      <c r="UUU47" s="2182"/>
      <c r="UUV47" s="2182"/>
      <c r="UUW47" s="2182"/>
      <c r="UUX47" s="2182"/>
      <c r="UUY47" s="2182"/>
      <c r="UUZ47" s="2182"/>
      <c r="UVA47" s="2182"/>
      <c r="UVB47" s="2182"/>
      <c r="UVC47" s="2182"/>
      <c r="UVD47" s="2182"/>
      <c r="UVE47" s="2182"/>
      <c r="UVF47" s="2182"/>
      <c r="UVG47" s="2182"/>
      <c r="UVH47" s="2182"/>
      <c r="UVI47" s="2182"/>
      <c r="UVJ47" s="2182"/>
      <c r="UVK47" s="2182"/>
      <c r="UVL47" s="2182"/>
      <c r="UVM47" s="2182"/>
      <c r="UVN47" s="2182"/>
      <c r="UVO47" s="2182"/>
      <c r="UVP47" s="2182"/>
      <c r="UVQ47" s="2182"/>
      <c r="UVR47" s="2182"/>
      <c r="UVS47" s="2182"/>
      <c r="UVT47" s="2182"/>
      <c r="UVU47" s="2182"/>
      <c r="UVV47" s="2182"/>
      <c r="UVW47" s="2182"/>
      <c r="UVX47" s="2182"/>
      <c r="UVY47" s="2182"/>
      <c r="UVZ47" s="2182"/>
      <c r="UWA47" s="2182"/>
      <c r="UWB47" s="2182"/>
      <c r="UWC47" s="2182"/>
      <c r="UWD47" s="2182"/>
      <c r="UWE47" s="2182"/>
      <c r="UWF47" s="2182"/>
      <c r="UWG47" s="2182"/>
      <c r="UWH47" s="2182"/>
      <c r="UWI47" s="2182"/>
      <c r="UWJ47" s="2182"/>
      <c r="UWK47" s="2182"/>
      <c r="UWL47" s="2182"/>
      <c r="UWM47" s="2182"/>
      <c r="UWN47" s="2182"/>
      <c r="UWO47" s="2182"/>
      <c r="UWP47" s="2182"/>
      <c r="UWQ47" s="2182"/>
      <c r="UWR47" s="2182"/>
      <c r="UWS47" s="2182"/>
      <c r="UWT47" s="2182"/>
      <c r="UWU47" s="2182"/>
      <c r="UWV47" s="2182"/>
      <c r="UWW47" s="2182"/>
      <c r="UWX47" s="2182"/>
      <c r="UWY47" s="2182"/>
      <c r="UWZ47" s="2182"/>
      <c r="UXA47" s="2182"/>
      <c r="UXB47" s="2182"/>
      <c r="UXC47" s="2182"/>
      <c r="UXD47" s="2182"/>
      <c r="UXE47" s="2182"/>
      <c r="UXF47" s="2182"/>
      <c r="UXG47" s="2182"/>
      <c r="UXH47" s="2182"/>
      <c r="UXI47" s="2182"/>
      <c r="UXJ47" s="2182"/>
      <c r="UXK47" s="2182"/>
      <c r="UXL47" s="2182"/>
      <c r="UXM47" s="2182"/>
      <c r="UXN47" s="2182"/>
      <c r="UXO47" s="2182"/>
      <c r="UXP47" s="2182"/>
      <c r="UXQ47" s="2182"/>
      <c r="UXR47" s="2182"/>
      <c r="UXS47" s="2182"/>
      <c r="UXT47" s="2182"/>
      <c r="UXU47" s="2182"/>
      <c r="UXV47" s="2182"/>
      <c r="UXW47" s="2182"/>
      <c r="UXX47" s="2182"/>
      <c r="UXY47" s="2182"/>
      <c r="UXZ47" s="2182"/>
      <c r="UYA47" s="2182"/>
      <c r="UYB47" s="2182"/>
      <c r="UYC47" s="2182"/>
      <c r="UYD47" s="2182"/>
      <c r="UYE47" s="2182"/>
      <c r="UYF47" s="2182"/>
      <c r="UYG47" s="2182"/>
      <c r="UYH47" s="2182"/>
      <c r="UYI47" s="2182"/>
      <c r="UYJ47" s="2182"/>
      <c r="UYK47" s="2182"/>
      <c r="UYL47" s="2182"/>
      <c r="UYM47" s="2182"/>
      <c r="UYN47" s="2182"/>
      <c r="UYO47" s="2182"/>
      <c r="UYP47" s="2182"/>
      <c r="UYQ47" s="2182"/>
      <c r="UYR47" s="2182"/>
      <c r="UYS47" s="2182"/>
      <c r="UYT47" s="2182"/>
      <c r="UYU47" s="2182"/>
      <c r="UYV47" s="2182"/>
      <c r="UYW47" s="2182"/>
      <c r="UYX47" s="2182"/>
      <c r="UYY47" s="2182"/>
      <c r="UYZ47" s="2182"/>
      <c r="UZA47" s="2182"/>
      <c r="UZB47" s="2182"/>
      <c r="UZC47" s="2182"/>
      <c r="UZD47" s="2182"/>
      <c r="UZE47" s="2182"/>
      <c r="UZF47" s="2182"/>
      <c r="UZG47" s="2182"/>
      <c r="UZH47" s="2182"/>
      <c r="UZI47" s="2182"/>
      <c r="UZJ47" s="2182"/>
      <c r="UZK47" s="2182"/>
      <c r="UZL47" s="2182"/>
      <c r="UZM47" s="2182"/>
      <c r="UZN47" s="2182"/>
      <c r="UZO47" s="2182"/>
      <c r="UZP47" s="2182"/>
      <c r="UZQ47" s="2182"/>
      <c r="UZR47" s="2182"/>
      <c r="UZS47" s="2182"/>
      <c r="UZT47" s="2182"/>
      <c r="UZU47" s="2182"/>
      <c r="UZV47" s="2182"/>
      <c r="UZW47" s="2182"/>
      <c r="UZX47" s="2182"/>
      <c r="UZY47" s="2182"/>
      <c r="UZZ47" s="2182"/>
      <c r="VAA47" s="2182"/>
      <c r="VAB47" s="2182"/>
      <c r="VAC47" s="2182"/>
      <c r="VAD47" s="2182"/>
      <c r="VAE47" s="2182"/>
      <c r="VAF47" s="2182"/>
      <c r="VAG47" s="2182"/>
      <c r="VAH47" s="2182"/>
      <c r="VAI47" s="2182"/>
      <c r="VAJ47" s="2182"/>
      <c r="VAK47" s="2182"/>
      <c r="VAL47" s="2182"/>
      <c r="VAM47" s="2182"/>
      <c r="VAN47" s="2182"/>
      <c r="VAO47" s="2182"/>
      <c r="VAP47" s="2182"/>
      <c r="VAQ47" s="2182"/>
      <c r="VAR47" s="2182"/>
      <c r="VAS47" s="2182"/>
      <c r="VAT47" s="2182"/>
      <c r="VAU47" s="2182"/>
      <c r="VAV47" s="2182"/>
      <c r="VAW47" s="2182"/>
      <c r="VAX47" s="2182"/>
      <c r="VAY47" s="2182"/>
      <c r="VAZ47" s="2182"/>
      <c r="VBA47" s="2182"/>
      <c r="VBB47" s="2182"/>
      <c r="VBC47" s="2182"/>
      <c r="VBD47" s="2182"/>
      <c r="VBE47" s="2182"/>
      <c r="VBF47" s="2182"/>
      <c r="VBG47" s="2182"/>
      <c r="VBH47" s="2182"/>
      <c r="VBI47" s="2182"/>
      <c r="VBJ47" s="2182"/>
      <c r="VBK47" s="2182"/>
      <c r="VBL47" s="2182"/>
      <c r="VBM47" s="2182"/>
      <c r="VBN47" s="2182"/>
      <c r="VBO47" s="2182"/>
      <c r="VBP47" s="2182"/>
      <c r="VBQ47" s="2182"/>
      <c r="VBR47" s="2182"/>
      <c r="VBS47" s="2182"/>
      <c r="VBT47" s="2182"/>
      <c r="VBU47" s="2182"/>
      <c r="VBV47" s="2182"/>
      <c r="VBW47" s="2182"/>
      <c r="VBX47" s="2182"/>
      <c r="VBY47" s="2182"/>
      <c r="VBZ47" s="2182"/>
      <c r="VCA47" s="2182"/>
      <c r="VCB47" s="2182"/>
      <c r="VCC47" s="2182"/>
      <c r="VCD47" s="2182"/>
      <c r="VCE47" s="2182"/>
      <c r="VCF47" s="2182"/>
      <c r="VCG47" s="2182"/>
      <c r="VCH47" s="2182"/>
      <c r="VCI47" s="2182"/>
      <c r="VCJ47" s="2182"/>
      <c r="VCK47" s="2182"/>
      <c r="VCL47" s="2182"/>
      <c r="VCM47" s="2182"/>
      <c r="VCN47" s="2182"/>
      <c r="VCO47" s="2182"/>
      <c r="VCP47" s="2182"/>
      <c r="VCQ47" s="2182"/>
      <c r="VCR47" s="2182"/>
      <c r="VCS47" s="2182"/>
      <c r="VCT47" s="2182"/>
      <c r="VCU47" s="2182"/>
      <c r="VCV47" s="2182"/>
      <c r="VCW47" s="2182"/>
      <c r="VCX47" s="2182"/>
      <c r="VCY47" s="2182"/>
      <c r="VCZ47" s="2182"/>
      <c r="VDA47" s="2182"/>
      <c r="VDB47" s="2182"/>
      <c r="VDC47" s="2182"/>
      <c r="VDD47" s="2182"/>
      <c r="VDE47" s="2182"/>
      <c r="VDF47" s="2182"/>
      <c r="VDG47" s="2182"/>
      <c r="VDH47" s="2182"/>
      <c r="VDI47" s="2182"/>
      <c r="VDJ47" s="2182"/>
      <c r="VDK47" s="2182"/>
      <c r="VDL47" s="2182"/>
      <c r="VDM47" s="2182"/>
      <c r="VDN47" s="2182"/>
      <c r="VDO47" s="2182"/>
      <c r="VDP47" s="2182"/>
      <c r="VDQ47" s="2182"/>
      <c r="VDR47" s="2182"/>
      <c r="VDS47" s="2182"/>
      <c r="VDT47" s="2182"/>
      <c r="VDU47" s="2182"/>
      <c r="VDV47" s="2182"/>
      <c r="VDW47" s="2182"/>
      <c r="VDX47" s="2182"/>
      <c r="VDY47" s="2182"/>
      <c r="VDZ47" s="2182"/>
      <c r="VEA47" s="2182"/>
      <c r="VEB47" s="2182"/>
      <c r="VEC47" s="2182"/>
      <c r="VED47" s="2182"/>
      <c r="VEE47" s="2182"/>
      <c r="VEF47" s="2182"/>
      <c r="VEG47" s="2182"/>
      <c r="VEH47" s="2182"/>
      <c r="VEI47" s="2182"/>
      <c r="VEJ47" s="2182"/>
      <c r="VEK47" s="2182"/>
      <c r="VEL47" s="2182"/>
      <c r="VEM47" s="2182"/>
      <c r="VEN47" s="2182"/>
      <c r="VEO47" s="2182"/>
      <c r="VEP47" s="2182"/>
      <c r="VEQ47" s="2182"/>
      <c r="VER47" s="2182"/>
      <c r="VES47" s="2182"/>
      <c r="VET47" s="2182"/>
      <c r="VEU47" s="2182"/>
      <c r="VEV47" s="2182"/>
      <c r="VEW47" s="2182"/>
      <c r="VEX47" s="2182"/>
      <c r="VEY47" s="2182"/>
      <c r="VEZ47" s="2182"/>
      <c r="VFA47" s="2182"/>
      <c r="VFB47" s="2182"/>
      <c r="VFC47" s="2182"/>
      <c r="VFD47" s="2182"/>
      <c r="VFE47" s="2182"/>
      <c r="VFF47" s="2182"/>
      <c r="VFG47" s="2182"/>
      <c r="VFH47" s="2182"/>
      <c r="VFI47" s="2182"/>
      <c r="VFJ47" s="2182"/>
      <c r="VFK47" s="2182"/>
      <c r="VFL47" s="2182"/>
      <c r="VFM47" s="2182"/>
      <c r="VFN47" s="2182"/>
      <c r="VFO47" s="2182"/>
      <c r="VFP47" s="2182"/>
      <c r="VFQ47" s="2182"/>
      <c r="VFR47" s="2182"/>
      <c r="VFS47" s="2182"/>
      <c r="VFT47" s="2182"/>
      <c r="VFU47" s="2182"/>
      <c r="VFV47" s="2182"/>
      <c r="VFW47" s="2182"/>
      <c r="VFX47" s="2182"/>
      <c r="VFY47" s="2182"/>
      <c r="VFZ47" s="2182"/>
      <c r="VGA47" s="2182"/>
      <c r="VGB47" s="2182"/>
      <c r="VGC47" s="2182"/>
      <c r="VGD47" s="2182"/>
      <c r="VGE47" s="2182"/>
      <c r="VGF47" s="2182"/>
      <c r="VGG47" s="2182"/>
      <c r="VGH47" s="2182"/>
      <c r="VGI47" s="2182"/>
      <c r="VGJ47" s="2182"/>
      <c r="VGK47" s="2182"/>
      <c r="VGL47" s="2182"/>
      <c r="VGM47" s="2182"/>
      <c r="VGN47" s="2182"/>
      <c r="VGO47" s="2182"/>
      <c r="VGP47" s="2182"/>
      <c r="VGQ47" s="2182"/>
      <c r="VGR47" s="2182"/>
      <c r="VGS47" s="2182"/>
      <c r="VGT47" s="2182"/>
      <c r="VGU47" s="2182"/>
      <c r="VGV47" s="2182"/>
      <c r="VGW47" s="2182"/>
      <c r="VGX47" s="2182"/>
      <c r="VGY47" s="2182"/>
      <c r="VGZ47" s="2182"/>
      <c r="VHA47" s="2182"/>
      <c r="VHB47" s="2182"/>
      <c r="VHC47" s="2182"/>
      <c r="VHD47" s="2182"/>
      <c r="VHE47" s="2182"/>
      <c r="VHF47" s="2182"/>
      <c r="VHG47" s="2182"/>
      <c r="VHH47" s="2182"/>
      <c r="VHI47" s="2182"/>
      <c r="VHJ47" s="2182"/>
      <c r="VHK47" s="2182"/>
      <c r="VHL47" s="2182"/>
      <c r="VHM47" s="2182"/>
      <c r="VHN47" s="2182"/>
      <c r="VHO47" s="2182"/>
      <c r="VHP47" s="2182"/>
      <c r="VHQ47" s="2182"/>
      <c r="VHR47" s="2182"/>
      <c r="VHS47" s="2182"/>
      <c r="VHT47" s="2182"/>
      <c r="VHU47" s="2182"/>
      <c r="VHV47" s="2182"/>
      <c r="VHW47" s="2182"/>
      <c r="VHX47" s="2182"/>
      <c r="VHY47" s="2182"/>
      <c r="VHZ47" s="2182"/>
      <c r="VIA47" s="2182"/>
      <c r="VIB47" s="2182"/>
      <c r="VIC47" s="2182"/>
      <c r="VID47" s="2182"/>
      <c r="VIE47" s="2182"/>
      <c r="VIF47" s="2182"/>
      <c r="VIG47" s="2182"/>
      <c r="VIH47" s="2182"/>
      <c r="VII47" s="2182"/>
      <c r="VIJ47" s="2182"/>
      <c r="VIK47" s="2182"/>
      <c r="VIL47" s="2182"/>
      <c r="VIM47" s="2182"/>
      <c r="VIN47" s="2182"/>
      <c r="VIO47" s="2182"/>
      <c r="VIP47" s="2182"/>
      <c r="VIQ47" s="2182"/>
      <c r="VIR47" s="2182"/>
      <c r="VIS47" s="2182"/>
      <c r="VIT47" s="2182"/>
      <c r="VIU47" s="2182"/>
      <c r="VIV47" s="2182"/>
      <c r="VIW47" s="2182"/>
      <c r="VIX47" s="2182"/>
      <c r="VIY47" s="2182"/>
      <c r="VIZ47" s="2182"/>
      <c r="VJA47" s="2182"/>
      <c r="VJB47" s="2182"/>
      <c r="VJC47" s="2182"/>
      <c r="VJD47" s="2182"/>
      <c r="VJE47" s="2182"/>
      <c r="VJF47" s="2182"/>
      <c r="VJG47" s="2182"/>
      <c r="VJH47" s="2182"/>
      <c r="VJI47" s="2182"/>
      <c r="VJJ47" s="2182"/>
      <c r="VJK47" s="2182"/>
      <c r="VJL47" s="2182"/>
      <c r="VJM47" s="2182"/>
      <c r="VJN47" s="2182"/>
      <c r="VJO47" s="2182"/>
      <c r="VJP47" s="2182"/>
      <c r="VJQ47" s="2182"/>
      <c r="VJR47" s="2182"/>
      <c r="VJS47" s="2182"/>
      <c r="VJT47" s="2182"/>
      <c r="VJU47" s="2182"/>
      <c r="VJV47" s="2182"/>
      <c r="VJW47" s="2182"/>
      <c r="VJX47" s="2182"/>
      <c r="VJY47" s="2182"/>
      <c r="VJZ47" s="2182"/>
      <c r="VKA47" s="2182"/>
      <c r="VKB47" s="2182"/>
      <c r="VKC47" s="2182"/>
      <c r="VKD47" s="2182"/>
      <c r="VKE47" s="2182"/>
      <c r="VKF47" s="2182"/>
      <c r="VKG47" s="2182"/>
      <c r="VKH47" s="2182"/>
      <c r="VKI47" s="2182"/>
      <c r="VKJ47" s="2182"/>
      <c r="VKK47" s="2182"/>
      <c r="VKL47" s="2182"/>
      <c r="VKM47" s="2182"/>
      <c r="VKN47" s="2182"/>
      <c r="VKO47" s="2182"/>
      <c r="VKP47" s="2182"/>
      <c r="VKQ47" s="2182"/>
      <c r="VKR47" s="2182"/>
      <c r="VKS47" s="2182"/>
      <c r="VKT47" s="2182"/>
      <c r="VKU47" s="2182"/>
      <c r="VKV47" s="2182"/>
      <c r="VKW47" s="2182"/>
      <c r="VKX47" s="2182"/>
      <c r="VKY47" s="2182"/>
      <c r="VKZ47" s="2182"/>
      <c r="VLA47" s="2182"/>
      <c r="VLB47" s="2182"/>
      <c r="VLC47" s="2182"/>
      <c r="VLD47" s="2182"/>
      <c r="VLE47" s="2182"/>
      <c r="VLF47" s="2182"/>
      <c r="VLG47" s="2182"/>
      <c r="VLH47" s="2182"/>
      <c r="VLI47" s="2182"/>
      <c r="VLJ47" s="2182"/>
      <c r="VLK47" s="2182"/>
      <c r="VLL47" s="2182"/>
      <c r="VLM47" s="2182"/>
      <c r="VLN47" s="2182"/>
      <c r="VLO47" s="2182"/>
      <c r="VLP47" s="2182"/>
      <c r="VLQ47" s="2182"/>
      <c r="VLR47" s="2182"/>
      <c r="VLS47" s="2182"/>
      <c r="VLT47" s="2182"/>
      <c r="VLU47" s="2182"/>
      <c r="VLV47" s="2182"/>
      <c r="VLW47" s="2182"/>
      <c r="VLX47" s="2182"/>
      <c r="VLY47" s="2182"/>
      <c r="VLZ47" s="2182"/>
      <c r="VMA47" s="2182"/>
      <c r="VMB47" s="2182"/>
      <c r="VMC47" s="2182"/>
      <c r="VMD47" s="2182"/>
      <c r="VME47" s="2182"/>
      <c r="VMF47" s="2182"/>
      <c r="VMG47" s="2182"/>
      <c r="VMH47" s="2182"/>
      <c r="VMI47" s="2182"/>
      <c r="VMJ47" s="2182"/>
      <c r="VMK47" s="2182"/>
      <c r="VML47" s="2182"/>
      <c r="VMM47" s="2182"/>
      <c r="VMN47" s="2182"/>
      <c r="VMO47" s="2182"/>
      <c r="VMP47" s="2182"/>
      <c r="VMQ47" s="2182"/>
      <c r="VMR47" s="2182"/>
      <c r="VMS47" s="2182"/>
      <c r="VMT47" s="2182"/>
      <c r="VMU47" s="2182"/>
      <c r="VMV47" s="2182"/>
      <c r="VMW47" s="2182"/>
      <c r="VMX47" s="2182"/>
      <c r="VMY47" s="2182"/>
      <c r="VMZ47" s="2182"/>
      <c r="VNA47" s="2182"/>
      <c r="VNB47" s="2182"/>
      <c r="VNC47" s="2182"/>
      <c r="VND47" s="2182"/>
      <c r="VNE47" s="2182"/>
      <c r="VNF47" s="2182"/>
      <c r="VNG47" s="2182"/>
      <c r="VNH47" s="2182"/>
      <c r="VNI47" s="2182"/>
      <c r="VNJ47" s="2182"/>
      <c r="VNK47" s="2182"/>
      <c r="VNL47" s="2182"/>
      <c r="VNM47" s="2182"/>
      <c r="VNN47" s="2182"/>
      <c r="VNO47" s="2182"/>
      <c r="VNP47" s="2182"/>
      <c r="VNQ47" s="2182"/>
      <c r="VNR47" s="2182"/>
      <c r="VNS47" s="2182"/>
      <c r="VNT47" s="2182"/>
      <c r="VNU47" s="2182"/>
      <c r="VNV47" s="2182"/>
      <c r="VNW47" s="2182"/>
      <c r="VNX47" s="2182"/>
      <c r="VNY47" s="2182"/>
      <c r="VNZ47" s="2182"/>
      <c r="VOA47" s="2182"/>
      <c r="VOB47" s="2182"/>
      <c r="VOC47" s="2182"/>
      <c r="VOD47" s="2182"/>
      <c r="VOE47" s="2182"/>
      <c r="VOF47" s="2182"/>
      <c r="VOG47" s="2182"/>
      <c r="VOH47" s="2182"/>
      <c r="VOI47" s="2182"/>
      <c r="VOJ47" s="2182"/>
      <c r="VOK47" s="2182"/>
      <c r="VOL47" s="2182"/>
      <c r="VOM47" s="2182"/>
      <c r="VON47" s="2182"/>
      <c r="VOO47" s="2182"/>
      <c r="VOP47" s="2182"/>
      <c r="VOQ47" s="2182"/>
      <c r="VOR47" s="2182"/>
      <c r="VOS47" s="2182"/>
      <c r="VOT47" s="2182"/>
      <c r="VOU47" s="2182"/>
      <c r="VOV47" s="2182"/>
      <c r="VOW47" s="2182"/>
      <c r="VOX47" s="2182"/>
      <c r="VOY47" s="2182"/>
      <c r="VOZ47" s="2182"/>
      <c r="VPA47" s="2182"/>
      <c r="VPB47" s="2182"/>
      <c r="VPC47" s="2182"/>
      <c r="VPD47" s="2182"/>
      <c r="VPE47" s="2182"/>
      <c r="VPF47" s="2182"/>
      <c r="VPG47" s="2182"/>
      <c r="VPH47" s="2182"/>
      <c r="VPI47" s="2182"/>
      <c r="VPJ47" s="2182"/>
      <c r="VPK47" s="2182"/>
      <c r="VPL47" s="2182"/>
      <c r="VPM47" s="2182"/>
      <c r="VPN47" s="2182"/>
      <c r="VPO47" s="2182"/>
      <c r="VPP47" s="2182"/>
      <c r="VPQ47" s="2182"/>
      <c r="VPR47" s="2182"/>
      <c r="VPS47" s="2182"/>
      <c r="VPT47" s="2182"/>
      <c r="VPU47" s="2182"/>
      <c r="VPV47" s="2182"/>
      <c r="VPW47" s="2182"/>
      <c r="VPX47" s="2182"/>
      <c r="VPY47" s="2182"/>
      <c r="VPZ47" s="2182"/>
      <c r="VQA47" s="2182"/>
      <c r="VQB47" s="2182"/>
      <c r="VQC47" s="2182"/>
      <c r="VQD47" s="2182"/>
      <c r="VQE47" s="2182"/>
      <c r="VQF47" s="2182"/>
      <c r="VQG47" s="2182"/>
      <c r="VQH47" s="2182"/>
      <c r="VQI47" s="2182"/>
      <c r="VQJ47" s="2182"/>
      <c r="VQK47" s="2182"/>
      <c r="VQL47" s="2182"/>
      <c r="VQM47" s="2182"/>
      <c r="VQN47" s="2182"/>
      <c r="VQO47" s="2182"/>
      <c r="VQP47" s="2182"/>
      <c r="VQQ47" s="2182"/>
      <c r="VQR47" s="2182"/>
      <c r="VQS47" s="2182"/>
      <c r="VQT47" s="2182"/>
      <c r="VQU47" s="2182"/>
      <c r="VQV47" s="2182"/>
      <c r="VQW47" s="2182"/>
      <c r="VQX47" s="2182"/>
      <c r="VQY47" s="2182"/>
      <c r="VQZ47" s="2182"/>
      <c r="VRA47" s="2182"/>
      <c r="VRB47" s="2182"/>
      <c r="VRC47" s="2182"/>
      <c r="VRD47" s="2182"/>
      <c r="VRE47" s="2182"/>
      <c r="VRF47" s="2182"/>
      <c r="VRG47" s="2182"/>
      <c r="VRH47" s="2182"/>
      <c r="VRI47" s="2182"/>
      <c r="VRJ47" s="2182"/>
      <c r="VRK47" s="2182"/>
      <c r="VRL47" s="2182"/>
      <c r="VRM47" s="2182"/>
      <c r="VRN47" s="2182"/>
      <c r="VRO47" s="2182"/>
      <c r="VRP47" s="2182"/>
      <c r="VRQ47" s="2182"/>
      <c r="VRR47" s="2182"/>
      <c r="VRS47" s="2182"/>
      <c r="VRT47" s="2182"/>
      <c r="VRU47" s="2182"/>
      <c r="VRV47" s="2182"/>
      <c r="VRW47" s="2182"/>
      <c r="VRX47" s="2182"/>
      <c r="VRY47" s="2182"/>
      <c r="VRZ47" s="2182"/>
      <c r="VSA47" s="2182"/>
      <c r="VSB47" s="2182"/>
      <c r="VSC47" s="2182"/>
      <c r="VSD47" s="2182"/>
      <c r="VSE47" s="2182"/>
      <c r="VSF47" s="2182"/>
      <c r="VSG47" s="2182"/>
      <c r="VSH47" s="2182"/>
      <c r="VSI47" s="2182"/>
      <c r="VSJ47" s="2182"/>
      <c r="VSK47" s="2182"/>
      <c r="VSL47" s="2182"/>
      <c r="VSM47" s="2182"/>
      <c r="VSN47" s="2182"/>
      <c r="VSO47" s="2182"/>
      <c r="VSP47" s="2182"/>
      <c r="VSQ47" s="2182"/>
      <c r="VSR47" s="2182"/>
      <c r="VSS47" s="2182"/>
      <c r="VST47" s="2182"/>
      <c r="VSU47" s="2182"/>
      <c r="VSV47" s="2182"/>
      <c r="VSW47" s="2182"/>
      <c r="VSX47" s="2182"/>
      <c r="VSY47" s="2182"/>
      <c r="VSZ47" s="2182"/>
      <c r="VTA47" s="2182"/>
      <c r="VTB47" s="2182"/>
      <c r="VTC47" s="2182"/>
      <c r="VTD47" s="2182"/>
      <c r="VTE47" s="2182"/>
      <c r="VTF47" s="2182"/>
      <c r="VTG47" s="2182"/>
      <c r="VTH47" s="2182"/>
      <c r="VTI47" s="2182"/>
      <c r="VTJ47" s="2182"/>
      <c r="VTK47" s="2182"/>
      <c r="VTL47" s="2182"/>
      <c r="VTM47" s="2182"/>
      <c r="VTN47" s="2182"/>
      <c r="VTO47" s="2182"/>
      <c r="VTP47" s="2182"/>
      <c r="VTQ47" s="2182"/>
      <c r="VTR47" s="2182"/>
      <c r="VTS47" s="2182"/>
      <c r="VTT47" s="2182"/>
      <c r="VTU47" s="2182"/>
      <c r="VTV47" s="2182"/>
      <c r="VTW47" s="2182"/>
      <c r="VTX47" s="2182"/>
      <c r="VTY47" s="2182"/>
      <c r="VTZ47" s="2182"/>
      <c r="VUA47" s="2182"/>
      <c r="VUB47" s="2182"/>
      <c r="VUC47" s="2182"/>
      <c r="VUD47" s="2182"/>
      <c r="VUE47" s="2182"/>
      <c r="VUF47" s="2182"/>
      <c r="VUG47" s="2182"/>
      <c r="VUH47" s="2182"/>
      <c r="VUI47" s="2182"/>
      <c r="VUJ47" s="2182"/>
      <c r="VUK47" s="2182"/>
      <c r="VUL47" s="2182"/>
      <c r="VUM47" s="2182"/>
      <c r="VUN47" s="2182"/>
      <c r="VUO47" s="2182"/>
      <c r="VUP47" s="2182"/>
      <c r="VUQ47" s="2182"/>
      <c r="VUR47" s="2182"/>
      <c r="VUS47" s="2182"/>
      <c r="VUT47" s="2182"/>
      <c r="VUU47" s="2182"/>
      <c r="VUV47" s="2182"/>
      <c r="VUW47" s="2182"/>
      <c r="VUX47" s="2182"/>
      <c r="VUY47" s="2182"/>
      <c r="VUZ47" s="2182"/>
      <c r="VVA47" s="2182"/>
      <c r="VVB47" s="2182"/>
      <c r="VVC47" s="2182"/>
      <c r="VVD47" s="2182"/>
      <c r="VVE47" s="2182"/>
      <c r="VVF47" s="2182"/>
      <c r="VVG47" s="2182"/>
      <c r="VVH47" s="2182"/>
      <c r="VVI47" s="2182"/>
      <c r="VVJ47" s="2182"/>
      <c r="VVK47" s="2182"/>
      <c r="VVL47" s="2182"/>
      <c r="VVM47" s="2182"/>
      <c r="VVN47" s="2182"/>
      <c r="VVO47" s="2182"/>
      <c r="VVP47" s="2182"/>
      <c r="VVQ47" s="2182"/>
      <c r="VVR47" s="2182"/>
      <c r="VVS47" s="2182"/>
      <c r="VVT47" s="2182"/>
      <c r="VVU47" s="2182"/>
      <c r="VVV47" s="2182"/>
      <c r="VVW47" s="2182"/>
      <c r="VVX47" s="2182"/>
      <c r="VVY47" s="2182"/>
      <c r="VVZ47" s="2182"/>
      <c r="VWA47" s="2182"/>
      <c r="VWB47" s="2182"/>
      <c r="VWC47" s="2182"/>
      <c r="VWD47" s="2182"/>
      <c r="VWE47" s="2182"/>
      <c r="VWF47" s="2182"/>
      <c r="VWG47" s="2182"/>
      <c r="VWH47" s="2182"/>
      <c r="VWI47" s="2182"/>
      <c r="VWJ47" s="2182"/>
      <c r="VWK47" s="2182"/>
      <c r="VWL47" s="2182"/>
      <c r="VWM47" s="2182"/>
      <c r="VWN47" s="2182"/>
      <c r="VWO47" s="2182"/>
      <c r="VWP47" s="2182"/>
      <c r="VWQ47" s="2182"/>
      <c r="VWR47" s="2182"/>
      <c r="VWS47" s="2182"/>
      <c r="VWT47" s="2182"/>
      <c r="VWU47" s="2182"/>
      <c r="VWV47" s="2182"/>
      <c r="VWW47" s="2182"/>
      <c r="VWX47" s="2182"/>
      <c r="VWY47" s="2182"/>
      <c r="VWZ47" s="2182"/>
      <c r="VXA47" s="2182"/>
      <c r="VXB47" s="2182"/>
      <c r="VXC47" s="2182"/>
      <c r="VXD47" s="2182"/>
      <c r="VXE47" s="2182"/>
      <c r="VXF47" s="2182"/>
      <c r="VXG47" s="2182"/>
      <c r="VXH47" s="2182"/>
      <c r="VXI47" s="2182"/>
      <c r="VXJ47" s="2182"/>
      <c r="VXK47" s="2182"/>
      <c r="VXL47" s="2182"/>
      <c r="VXM47" s="2182"/>
      <c r="VXN47" s="2182"/>
      <c r="VXO47" s="2182"/>
      <c r="VXP47" s="2182"/>
      <c r="VXQ47" s="2182"/>
      <c r="VXR47" s="2182"/>
      <c r="VXS47" s="2182"/>
      <c r="VXT47" s="2182"/>
      <c r="VXU47" s="2182"/>
      <c r="VXV47" s="2182"/>
      <c r="VXW47" s="2182"/>
      <c r="VXX47" s="2182"/>
      <c r="VXY47" s="2182"/>
      <c r="VXZ47" s="2182"/>
      <c r="VYA47" s="2182"/>
      <c r="VYB47" s="2182"/>
      <c r="VYC47" s="2182"/>
      <c r="VYD47" s="2182"/>
      <c r="VYE47" s="2182"/>
      <c r="VYF47" s="2182"/>
      <c r="VYG47" s="2182"/>
      <c r="VYH47" s="2182"/>
      <c r="VYI47" s="2182"/>
      <c r="VYJ47" s="2182"/>
      <c r="VYK47" s="2182"/>
      <c r="VYL47" s="2182"/>
      <c r="VYM47" s="2182"/>
      <c r="VYN47" s="2182"/>
      <c r="VYO47" s="2182"/>
      <c r="VYP47" s="2182"/>
      <c r="VYQ47" s="2182"/>
      <c r="VYR47" s="2182"/>
      <c r="VYS47" s="2182"/>
      <c r="VYT47" s="2182"/>
      <c r="VYU47" s="2182"/>
      <c r="VYV47" s="2182"/>
      <c r="VYW47" s="2182"/>
      <c r="VYX47" s="2182"/>
      <c r="VYY47" s="2182"/>
      <c r="VYZ47" s="2182"/>
      <c r="VZA47" s="2182"/>
      <c r="VZB47" s="2182"/>
      <c r="VZC47" s="2182"/>
      <c r="VZD47" s="2182"/>
      <c r="VZE47" s="2182"/>
      <c r="VZF47" s="2182"/>
      <c r="VZG47" s="2182"/>
      <c r="VZH47" s="2182"/>
      <c r="VZI47" s="2182"/>
      <c r="VZJ47" s="2182"/>
      <c r="VZK47" s="2182"/>
      <c r="VZL47" s="2182"/>
      <c r="VZM47" s="2182"/>
      <c r="VZN47" s="2182"/>
      <c r="VZO47" s="2182"/>
      <c r="VZP47" s="2182"/>
      <c r="VZQ47" s="2182"/>
      <c r="VZR47" s="2182"/>
      <c r="VZS47" s="2182"/>
      <c r="VZT47" s="2182"/>
      <c r="VZU47" s="2182"/>
      <c r="VZV47" s="2182"/>
      <c r="VZW47" s="2182"/>
      <c r="VZX47" s="2182"/>
      <c r="VZY47" s="2182"/>
      <c r="VZZ47" s="2182"/>
      <c r="WAA47" s="2182"/>
      <c r="WAB47" s="2182"/>
      <c r="WAC47" s="2182"/>
      <c r="WAD47" s="2182"/>
      <c r="WAE47" s="2182"/>
      <c r="WAF47" s="2182"/>
      <c r="WAG47" s="2182"/>
      <c r="WAH47" s="2182"/>
      <c r="WAI47" s="2182"/>
      <c r="WAJ47" s="2182"/>
      <c r="WAK47" s="2182"/>
      <c r="WAL47" s="2182"/>
      <c r="WAM47" s="2182"/>
      <c r="WAN47" s="2182"/>
      <c r="WAO47" s="2182"/>
      <c r="WAP47" s="2182"/>
      <c r="WAQ47" s="2182"/>
      <c r="WAR47" s="2182"/>
      <c r="WAS47" s="2182"/>
      <c r="WAT47" s="2182"/>
      <c r="WAU47" s="2182"/>
      <c r="WAV47" s="2182"/>
      <c r="WAW47" s="2182"/>
      <c r="WAX47" s="2182"/>
      <c r="WAY47" s="2182"/>
      <c r="WAZ47" s="2182"/>
      <c r="WBA47" s="2182"/>
      <c r="WBB47" s="2182"/>
      <c r="WBC47" s="2182"/>
      <c r="WBD47" s="2182"/>
      <c r="WBE47" s="2182"/>
      <c r="WBF47" s="2182"/>
      <c r="WBG47" s="2182"/>
      <c r="WBH47" s="2182"/>
      <c r="WBI47" s="2182"/>
      <c r="WBJ47" s="2182"/>
      <c r="WBK47" s="2182"/>
      <c r="WBL47" s="2182"/>
      <c r="WBM47" s="2182"/>
      <c r="WBN47" s="2182"/>
      <c r="WBO47" s="2182"/>
      <c r="WBP47" s="2182"/>
      <c r="WBQ47" s="2182"/>
      <c r="WBR47" s="2182"/>
      <c r="WBS47" s="2182"/>
      <c r="WBT47" s="2182"/>
      <c r="WBU47" s="2182"/>
      <c r="WBV47" s="2182"/>
      <c r="WBW47" s="2182"/>
      <c r="WBX47" s="2182"/>
      <c r="WBY47" s="2182"/>
      <c r="WBZ47" s="2182"/>
      <c r="WCA47" s="2182"/>
      <c r="WCB47" s="2182"/>
      <c r="WCC47" s="2182"/>
      <c r="WCD47" s="2182"/>
      <c r="WCE47" s="2182"/>
      <c r="WCF47" s="2182"/>
      <c r="WCG47" s="2182"/>
      <c r="WCH47" s="2182"/>
      <c r="WCI47" s="2182"/>
      <c r="WCJ47" s="2182"/>
      <c r="WCK47" s="2182"/>
      <c r="WCL47" s="2182"/>
      <c r="WCM47" s="2182"/>
      <c r="WCN47" s="2182"/>
      <c r="WCO47" s="2182"/>
      <c r="WCP47" s="2182"/>
      <c r="WCQ47" s="2182"/>
      <c r="WCR47" s="2182"/>
      <c r="WCS47" s="2182"/>
      <c r="WCT47" s="2182"/>
      <c r="WCU47" s="2182"/>
      <c r="WCV47" s="2182"/>
      <c r="WCW47" s="2182"/>
      <c r="WCX47" s="2182"/>
      <c r="WCY47" s="2182"/>
      <c r="WCZ47" s="2182"/>
      <c r="WDA47" s="2182"/>
      <c r="WDB47" s="2182"/>
      <c r="WDC47" s="2182"/>
      <c r="WDD47" s="2182"/>
      <c r="WDE47" s="2182"/>
      <c r="WDF47" s="2182"/>
      <c r="WDG47" s="2182"/>
      <c r="WDH47" s="2182"/>
      <c r="WDI47" s="2182"/>
      <c r="WDJ47" s="2182"/>
      <c r="WDK47" s="2182"/>
      <c r="WDL47" s="2182"/>
      <c r="WDM47" s="2182"/>
      <c r="WDN47" s="2182"/>
      <c r="WDO47" s="2182"/>
      <c r="WDP47" s="2182"/>
      <c r="WDQ47" s="2182"/>
      <c r="WDR47" s="2182"/>
      <c r="WDS47" s="2182"/>
      <c r="WDT47" s="2182"/>
      <c r="WDU47" s="2182"/>
      <c r="WDV47" s="2182"/>
      <c r="WDW47" s="2182"/>
      <c r="WDX47" s="2182"/>
      <c r="WDY47" s="2182"/>
      <c r="WDZ47" s="2182"/>
      <c r="WEA47" s="2182"/>
      <c r="WEB47" s="2182"/>
      <c r="WEC47" s="2182"/>
      <c r="WED47" s="2182"/>
      <c r="WEE47" s="2182"/>
      <c r="WEF47" s="2182"/>
      <c r="WEG47" s="2182"/>
      <c r="WEH47" s="2182"/>
      <c r="WEI47" s="2182"/>
      <c r="WEJ47" s="2182"/>
      <c r="WEK47" s="2182"/>
      <c r="WEL47" s="2182"/>
      <c r="WEM47" s="2182"/>
      <c r="WEN47" s="2182"/>
      <c r="WEO47" s="2182"/>
      <c r="WEP47" s="2182"/>
      <c r="WEQ47" s="2182"/>
      <c r="WER47" s="2182"/>
      <c r="WES47" s="2182"/>
      <c r="WET47" s="2182"/>
      <c r="WEU47" s="2182"/>
      <c r="WEV47" s="2182"/>
      <c r="WEW47" s="2182"/>
      <c r="WEX47" s="2182"/>
      <c r="WEY47" s="2182"/>
      <c r="WEZ47" s="2182"/>
      <c r="WFA47" s="2182"/>
      <c r="WFB47" s="2182"/>
      <c r="WFC47" s="2182"/>
      <c r="WFD47" s="2182"/>
      <c r="WFE47" s="2182"/>
      <c r="WFF47" s="2182"/>
      <c r="WFG47" s="2182"/>
      <c r="WFH47" s="2182"/>
      <c r="WFI47" s="2182"/>
      <c r="WFJ47" s="2182"/>
      <c r="WFK47" s="2182"/>
      <c r="WFL47" s="2182"/>
      <c r="WFM47" s="2182"/>
      <c r="WFN47" s="2182"/>
      <c r="WFO47" s="2182"/>
      <c r="WFP47" s="2182"/>
      <c r="WFQ47" s="2182"/>
      <c r="WFR47" s="2182"/>
      <c r="WFS47" s="2182"/>
      <c r="WFT47" s="2182"/>
      <c r="WFU47" s="2182"/>
      <c r="WFV47" s="2182"/>
      <c r="WFW47" s="2182"/>
      <c r="WFX47" s="2182"/>
      <c r="WFY47" s="2182"/>
      <c r="WFZ47" s="2182"/>
      <c r="WGA47" s="2182"/>
      <c r="WGB47" s="2182"/>
      <c r="WGC47" s="2182"/>
      <c r="WGD47" s="2182"/>
      <c r="WGE47" s="2182"/>
      <c r="WGF47" s="2182"/>
      <c r="WGG47" s="2182"/>
      <c r="WGH47" s="2182"/>
      <c r="WGI47" s="2182"/>
      <c r="WGJ47" s="2182"/>
      <c r="WGK47" s="2182"/>
      <c r="WGL47" s="2182"/>
      <c r="WGM47" s="2182"/>
      <c r="WGN47" s="2182"/>
      <c r="WGO47" s="2182"/>
      <c r="WGP47" s="2182"/>
      <c r="WGQ47" s="2182"/>
      <c r="WGR47" s="2182"/>
      <c r="WGS47" s="2182"/>
      <c r="WGT47" s="2182"/>
      <c r="WGU47" s="2182"/>
      <c r="WGV47" s="2182"/>
      <c r="WGW47" s="2182"/>
      <c r="WGX47" s="2182"/>
      <c r="WGY47" s="2182"/>
      <c r="WGZ47" s="2182"/>
      <c r="WHA47" s="2182"/>
      <c r="WHB47" s="2182"/>
      <c r="WHC47" s="2182"/>
      <c r="WHD47" s="2182"/>
      <c r="WHE47" s="2182"/>
      <c r="WHF47" s="2182"/>
      <c r="WHG47" s="2182"/>
      <c r="WHH47" s="2182"/>
      <c r="WHI47" s="2182"/>
      <c r="WHJ47" s="2182"/>
      <c r="WHK47" s="2182"/>
      <c r="WHL47" s="2182"/>
      <c r="WHM47" s="2182"/>
      <c r="WHN47" s="2182"/>
      <c r="WHO47" s="2182"/>
      <c r="WHP47" s="2182"/>
      <c r="WHQ47" s="2182"/>
      <c r="WHR47" s="2182"/>
      <c r="WHS47" s="2182"/>
      <c r="WHT47" s="2182"/>
      <c r="WHU47" s="2182"/>
      <c r="WHV47" s="2182"/>
      <c r="WHW47" s="2182"/>
      <c r="WHX47" s="2182"/>
      <c r="WHY47" s="2182"/>
      <c r="WHZ47" s="2182"/>
      <c r="WIA47" s="2182"/>
      <c r="WIB47" s="2182"/>
      <c r="WIC47" s="2182"/>
      <c r="WID47" s="2182"/>
      <c r="WIE47" s="2182"/>
      <c r="WIF47" s="2182"/>
      <c r="WIG47" s="2182"/>
      <c r="WIH47" s="2182"/>
      <c r="WII47" s="2182"/>
      <c r="WIJ47" s="2182"/>
      <c r="WIK47" s="2182"/>
      <c r="WIL47" s="2182"/>
      <c r="WIM47" s="2182"/>
      <c r="WIN47" s="2182"/>
      <c r="WIO47" s="2182"/>
      <c r="WIP47" s="2182"/>
      <c r="WIQ47" s="2182"/>
      <c r="WIR47" s="2182"/>
      <c r="WIS47" s="2182"/>
      <c r="WIT47" s="2182"/>
      <c r="WIU47" s="2182"/>
      <c r="WIV47" s="2182"/>
      <c r="WIW47" s="2182"/>
      <c r="WIX47" s="2182"/>
      <c r="WIY47" s="2182"/>
      <c r="WIZ47" s="2182"/>
      <c r="WJA47" s="2182"/>
      <c r="WJB47" s="2182"/>
      <c r="WJC47" s="2182"/>
      <c r="WJD47" s="2182"/>
      <c r="WJE47" s="2182"/>
      <c r="WJF47" s="2182"/>
      <c r="WJG47" s="2182"/>
      <c r="WJH47" s="2182"/>
      <c r="WJI47" s="2182"/>
      <c r="WJJ47" s="2182"/>
      <c r="WJK47" s="2182"/>
      <c r="WJL47" s="2182"/>
      <c r="WJM47" s="2182"/>
      <c r="WJN47" s="2182"/>
      <c r="WJO47" s="2182"/>
      <c r="WJP47" s="2182"/>
      <c r="WJQ47" s="2182"/>
      <c r="WJR47" s="2182"/>
      <c r="WJS47" s="2182"/>
      <c r="WJT47" s="2182"/>
      <c r="WJU47" s="2182"/>
      <c r="WJV47" s="2182"/>
      <c r="WJW47" s="2182"/>
      <c r="WJX47" s="2182"/>
      <c r="WJY47" s="2182"/>
      <c r="WJZ47" s="2182"/>
      <c r="WKA47" s="2182"/>
      <c r="WKB47" s="2182"/>
      <c r="WKC47" s="2182"/>
      <c r="WKD47" s="2182"/>
      <c r="WKE47" s="2182"/>
      <c r="WKF47" s="2182"/>
      <c r="WKG47" s="2182"/>
      <c r="WKH47" s="2182"/>
      <c r="WKI47" s="2182"/>
      <c r="WKJ47" s="2182"/>
      <c r="WKK47" s="2182"/>
      <c r="WKL47" s="2182"/>
      <c r="WKM47" s="2182"/>
      <c r="WKN47" s="2182"/>
      <c r="WKO47" s="2182"/>
      <c r="WKP47" s="2182"/>
      <c r="WKQ47" s="2182"/>
      <c r="WKR47" s="2182"/>
      <c r="WKS47" s="2182"/>
      <c r="WKT47" s="2182"/>
      <c r="WKU47" s="2182"/>
      <c r="WKV47" s="2182"/>
      <c r="WKW47" s="2182"/>
      <c r="WKX47" s="2182"/>
      <c r="WKY47" s="2182"/>
      <c r="WKZ47" s="2182"/>
      <c r="WLA47" s="2182"/>
      <c r="WLB47" s="2182"/>
      <c r="WLC47" s="2182"/>
      <c r="WLD47" s="2182"/>
      <c r="WLE47" s="2182"/>
      <c r="WLF47" s="2182"/>
      <c r="WLG47" s="2182"/>
      <c r="WLH47" s="2182"/>
      <c r="WLI47" s="2182"/>
      <c r="WLJ47" s="2182"/>
      <c r="WLK47" s="2182"/>
      <c r="WLL47" s="2182"/>
      <c r="WLM47" s="2182"/>
      <c r="WLN47" s="2182"/>
      <c r="WLO47" s="2182"/>
      <c r="WLP47" s="2182"/>
      <c r="WLQ47" s="2182"/>
      <c r="WLR47" s="2182"/>
      <c r="WLS47" s="2182"/>
      <c r="WLT47" s="2182"/>
      <c r="WLU47" s="2182"/>
      <c r="WLV47" s="2182"/>
      <c r="WLW47" s="2182"/>
      <c r="WLX47" s="2182"/>
      <c r="WLY47" s="2182"/>
      <c r="WLZ47" s="2182"/>
      <c r="WMA47" s="2182"/>
      <c r="WMB47" s="2182"/>
      <c r="WMC47" s="2182"/>
      <c r="WMD47" s="2182"/>
      <c r="WME47" s="2182"/>
      <c r="WMF47" s="2182"/>
      <c r="WMG47" s="2182"/>
      <c r="WMH47" s="2182"/>
      <c r="WMI47" s="2182"/>
      <c r="WMJ47" s="2182"/>
      <c r="WMK47" s="2182"/>
      <c r="WML47" s="2182"/>
      <c r="WMM47" s="2182"/>
      <c r="WMN47" s="2182"/>
      <c r="WMO47" s="2182"/>
      <c r="WMP47" s="2182"/>
      <c r="WMQ47" s="2182"/>
      <c r="WMR47" s="2182"/>
      <c r="WMS47" s="2182"/>
      <c r="WMT47" s="2182"/>
      <c r="WMU47" s="2182"/>
      <c r="WMV47" s="2182"/>
      <c r="WMW47" s="2182"/>
      <c r="WMX47" s="2182"/>
      <c r="WMY47" s="2182"/>
      <c r="WMZ47" s="2182"/>
      <c r="WNA47" s="2182"/>
      <c r="WNB47" s="2182"/>
      <c r="WNC47" s="2182"/>
      <c r="WND47" s="2182"/>
      <c r="WNE47" s="2182"/>
      <c r="WNF47" s="2182"/>
      <c r="WNG47" s="2182"/>
      <c r="WNH47" s="2182"/>
      <c r="WNI47" s="2182"/>
      <c r="WNJ47" s="2182"/>
      <c r="WNK47" s="2182"/>
      <c r="WNL47" s="2182"/>
      <c r="WNM47" s="2182"/>
      <c r="WNN47" s="2182"/>
      <c r="WNO47" s="2182"/>
      <c r="WNP47" s="2182"/>
      <c r="WNQ47" s="2182"/>
      <c r="WNR47" s="2182"/>
      <c r="WNS47" s="2182"/>
      <c r="WNT47" s="2182"/>
      <c r="WNU47" s="2182"/>
      <c r="WNV47" s="2182"/>
      <c r="WNW47" s="2182"/>
      <c r="WNX47" s="2182"/>
      <c r="WNY47" s="2182"/>
      <c r="WNZ47" s="2182"/>
      <c r="WOA47" s="2182"/>
      <c r="WOB47" s="2182"/>
      <c r="WOC47" s="2182"/>
      <c r="WOD47" s="2182"/>
      <c r="WOE47" s="2182"/>
      <c r="WOF47" s="2182"/>
      <c r="WOG47" s="2182"/>
      <c r="WOH47" s="2182"/>
      <c r="WOI47" s="2182"/>
      <c r="WOJ47" s="2182"/>
      <c r="WOK47" s="2182"/>
      <c r="WOL47" s="2182"/>
      <c r="WOM47" s="2182"/>
      <c r="WON47" s="2182"/>
      <c r="WOO47" s="2182"/>
      <c r="WOP47" s="2182"/>
      <c r="WOQ47" s="2182"/>
      <c r="WOR47" s="2182"/>
      <c r="WOS47" s="2182"/>
      <c r="WOT47" s="2182"/>
      <c r="WOU47" s="2182"/>
      <c r="WOV47" s="2182"/>
      <c r="WOW47" s="2182"/>
      <c r="WOX47" s="2182"/>
      <c r="WOY47" s="2182"/>
      <c r="WOZ47" s="2182"/>
      <c r="WPA47" s="2182"/>
      <c r="WPB47" s="2182"/>
      <c r="WPC47" s="2182"/>
      <c r="WPD47" s="2182"/>
      <c r="WPE47" s="2182"/>
      <c r="WPF47" s="2182"/>
      <c r="WPG47" s="2182"/>
      <c r="WPH47" s="2182"/>
      <c r="WPI47" s="2182"/>
      <c r="WPJ47" s="2182"/>
      <c r="WPK47" s="2182"/>
      <c r="WPL47" s="2182"/>
      <c r="WPM47" s="2182"/>
      <c r="WPN47" s="2182"/>
      <c r="WPO47" s="2182"/>
      <c r="WPP47" s="2182"/>
      <c r="WPQ47" s="2182"/>
      <c r="WPR47" s="2182"/>
      <c r="WPS47" s="2182"/>
      <c r="WPT47" s="2182"/>
      <c r="WPU47" s="2182"/>
      <c r="WPV47" s="2182"/>
      <c r="WPW47" s="2182"/>
      <c r="WPX47" s="2182"/>
      <c r="WPY47" s="2182"/>
      <c r="WPZ47" s="2182"/>
      <c r="WQA47" s="2182"/>
      <c r="WQB47" s="2182"/>
      <c r="WQC47" s="2182"/>
      <c r="WQD47" s="2182"/>
      <c r="WQE47" s="2182"/>
      <c r="WQF47" s="2182"/>
      <c r="WQG47" s="2182"/>
      <c r="WQH47" s="2182"/>
      <c r="WQI47" s="2182"/>
      <c r="WQJ47" s="2182"/>
      <c r="WQK47" s="2182"/>
      <c r="WQL47" s="2182"/>
      <c r="WQM47" s="2182"/>
      <c r="WQN47" s="2182"/>
      <c r="WQO47" s="2182"/>
      <c r="WQP47" s="2182"/>
      <c r="WQQ47" s="2182"/>
      <c r="WQR47" s="2182"/>
      <c r="WQS47" s="2182"/>
      <c r="WQT47" s="2182"/>
      <c r="WQU47" s="2182"/>
      <c r="WQV47" s="2182"/>
      <c r="WQW47" s="2182"/>
      <c r="WQX47" s="2182"/>
      <c r="WQY47" s="2182"/>
      <c r="WQZ47" s="2182"/>
      <c r="WRA47" s="2182"/>
      <c r="WRB47" s="2182"/>
      <c r="WRC47" s="2182"/>
      <c r="WRD47" s="2182"/>
      <c r="WRE47" s="2182"/>
      <c r="WRF47" s="2182"/>
      <c r="WRG47" s="2182"/>
      <c r="WRH47" s="2182"/>
      <c r="WRI47" s="2182"/>
      <c r="WRJ47" s="2182"/>
      <c r="WRK47" s="2182"/>
      <c r="WRL47" s="2182"/>
      <c r="WRM47" s="2182"/>
      <c r="WRN47" s="2182"/>
      <c r="WRO47" s="2182"/>
      <c r="WRP47" s="2182"/>
      <c r="WRQ47" s="2182"/>
      <c r="WRR47" s="2182"/>
      <c r="WRS47" s="2182"/>
      <c r="WRT47" s="2182"/>
      <c r="WRU47" s="2182"/>
      <c r="WRV47" s="2182"/>
      <c r="WRW47" s="2182"/>
      <c r="WRX47" s="2182"/>
      <c r="WRY47" s="2182"/>
      <c r="WRZ47" s="2182"/>
      <c r="WSA47" s="2182"/>
      <c r="WSB47" s="2182"/>
      <c r="WSC47" s="2182"/>
      <c r="WSD47" s="2182"/>
      <c r="WSE47" s="2182"/>
      <c r="WSF47" s="2182"/>
      <c r="WSG47" s="2182"/>
      <c r="WSH47" s="2182"/>
      <c r="WSI47" s="2182"/>
      <c r="WSJ47" s="2182"/>
      <c r="WSK47" s="2182"/>
      <c r="WSL47" s="2182"/>
      <c r="WSM47" s="2182"/>
      <c r="WSN47" s="2182"/>
      <c r="WSO47" s="2182"/>
      <c r="WSP47" s="2182"/>
      <c r="WSQ47" s="2182"/>
      <c r="WSR47" s="2182"/>
      <c r="WSS47" s="2182"/>
      <c r="WST47" s="2182"/>
      <c r="WSU47" s="2182"/>
      <c r="WSV47" s="2182"/>
      <c r="WSW47" s="2182"/>
      <c r="WSX47" s="2182"/>
      <c r="WSY47" s="2182"/>
      <c r="WSZ47" s="2182"/>
      <c r="WTA47" s="2182"/>
      <c r="WTB47" s="2182"/>
      <c r="WTC47" s="2182"/>
      <c r="WTD47" s="2182"/>
      <c r="WTE47" s="2182"/>
      <c r="WTF47" s="2182"/>
      <c r="WTG47" s="2182"/>
      <c r="WTH47" s="2182"/>
      <c r="WTI47" s="2182"/>
      <c r="WTJ47" s="2182"/>
      <c r="WTK47" s="2182"/>
      <c r="WTL47" s="2182"/>
      <c r="WTM47" s="2182"/>
      <c r="WTN47" s="2182"/>
      <c r="WTO47" s="2182"/>
      <c r="WTP47" s="2182"/>
      <c r="WTQ47" s="2182"/>
      <c r="WTR47" s="2182"/>
      <c r="WTS47" s="2182"/>
      <c r="WTT47" s="2182"/>
      <c r="WTU47" s="2182"/>
      <c r="WTV47" s="2182"/>
      <c r="WTW47" s="2182"/>
      <c r="WTX47" s="2182"/>
      <c r="WTY47" s="2182"/>
      <c r="WTZ47" s="2182"/>
      <c r="WUA47" s="2182"/>
      <c r="WUB47" s="2182"/>
      <c r="WUC47" s="2182"/>
      <c r="WUD47" s="2182"/>
      <c r="WUE47" s="2182"/>
      <c r="WUF47" s="2182"/>
      <c r="WUG47" s="2182"/>
      <c r="WUH47" s="2182"/>
      <c r="WUI47" s="2182"/>
      <c r="WUJ47" s="2182"/>
      <c r="WUK47" s="2182"/>
      <c r="WUL47" s="2182"/>
      <c r="WUM47" s="2182"/>
      <c r="WUN47" s="2182"/>
      <c r="WUO47" s="2182"/>
      <c r="WUP47" s="2182"/>
      <c r="WUQ47" s="2182"/>
      <c r="WUR47" s="2182"/>
      <c r="WUS47" s="2182"/>
      <c r="WUT47" s="2182"/>
      <c r="WUU47" s="2182"/>
      <c r="WUV47" s="2182"/>
      <c r="WUW47" s="2182"/>
      <c r="WUX47" s="2182"/>
      <c r="WUY47" s="2182"/>
      <c r="WUZ47" s="2182"/>
      <c r="WVA47" s="2182"/>
      <c r="WVB47" s="2182"/>
      <c r="WVC47" s="2182"/>
      <c r="WVD47" s="2182"/>
      <c r="WVE47" s="2182"/>
      <c r="WVF47" s="2182"/>
      <c r="WVG47" s="2182"/>
      <c r="WVH47" s="2182"/>
      <c r="WVI47" s="2182"/>
      <c r="WVJ47" s="2182"/>
      <c r="WVK47" s="2182"/>
      <c r="WVL47" s="2182"/>
      <c r="WVM47" s="2182"/>
      <c r="WVN47" s="2182"/>
      <c r="WVO47" s="2182"/>
      <c r="WVP47" s="2182"/>
      <c r="WVQ47" s="2182"/>
      <c r="WVR47" s="2182"/>
      <c r="WVS47" s="2182"/>
    </row>
    <row r="48" spans="1:16139">
      <c r="A48" s="2179"/>
      <c r="B48" s="2179"/>
      <c r="C48" s="2179"/>
      <c r="D48" s="2179"/>
      <c r="E48" s="2180"/>
      <c r="F48" s="2180"/>
      <c r="G48" s="2180"/>
      <c r="H48" s="2180"/>
      <c r="I48" s="2181"/>
      <c r="J48" s="2179"/>
      <c r="K48" s="2182"/>
      <c r="L48" s="2182"/>
      <c r="M48" s="2182"/>
      <c r="N48" s="2182"/>
      <c r="O48" s="2182"/>
      <c r="P48" s="2182"/>
      <c r="Q48" s="2182"/>
      <c r="R48" s="2182"/>
      <c r="S48" s="2182"/>
      <c r="T48" s="2182"/>
      <c r="U48" s="2182"/>
      <c r="V48" s="2182"/>
      <c r="W48" s="2182"/>
      <c r="X48" s="2182"/>
      <c r="Y48" s="2182"/>
      <c r="Z48" s="2182"/>
      <c r="AA48" s="2182"/>
      <c r="AB48" s="2182"/>
      <c r="AC48" s="2182"/>
      <c r="AD48" s="2182"/>
      <c r="AE48" s="2182"/>
      <c r="AF48" s="2182"/>
      <c r="AG48" s="2182"/>
      <c r="AH48" s="2182"/>
      <c r="AI48" s="2182"/>
      <c r="AJ48" s="2182"/>
      <c r="AK48" s="2182"/>
      <c r="AL48" s="2182"/>
      <c r="AM48" s="2182"/>
      <c r="AN48" s="2182"/>
      <c r="AO48" s="2182"/>
      <c r="AP48" s="2182"/>
      <c r="AQ48" s="2182"/>
      <c r="AR48" s="2182"/>
      <c r="AS48" s="2182"/>
      <c r="AT48" s="2182"/>
      <c r="AU48" s="2182"/>
      <c r="AV48" s="2182"/>
      <c r="AW48" s="2182"/>
      <c r="AX48" s="2182"/>
      <c r="AY48" s="2182"/>
      <c r="AZ48" s="2182"/>
      <c r="BA48" s="2182"/>
      <c r="BB48" s="2182"/>
      <c r="BC48" s="2182"/>
      <c r="BD48" s="2182"/>
      <c r="BE48" s="2182"/>
      <c r="BF48" s="2182"/>
      <c r="BG48" s="2182"/>
      <c r="BH48" s="2182"/>
      <c r="BI48" s="2182"/>
      <c r="BJ48" s="2182"/>
      <c r="BK48" s="2182"/>
      <c r="BL48" s="2182"/>
      <c r="BM48" s="2182"/>
      <c r="BN48" s="2182"/>
      <c r="BO48" s="2182"/>
      <c r="BP48" s="2182"/>
      <c r="BQ48" s="2182"/>
      <c r="BR48" s="2182"/>
      <c r="BS48" s="2182"/>
      <c r="BT48" s="2182"/>
      <c r="BU48" s="2182"/>
      <c r="BV48" s="2182"/>
      <c r="BW48" s="2182"/>
      <c r="BX48" s="2182"/>
      <c r="BY48" s="2182"/>
      <c r="BZ48" s="2182"/>
      <c r="CA48" s="2182"/>
      <c r="CB48" s="2182"/>
      <c r="CC48" s="2182"/>
      <c r="CD48" s="2182"/>
      <c r="CE48" s="2182"/>
      <c r="CF48" s="2182"/>
      <c r="CG48" s="2182"/>
      <c r="CH48" s="2182"/>
      <c r="CI48" s="2182"/>
      <c r="CJ48" s="2182"/>
      <c r="CK48" s="2182"/>
      <c r="CL48" s="2182"/>
      <c r="CM48" s="2182"/>
      <c r="CN48" s="2182"/>
      <c r="CO48" s="2182"/>
      <c r="CP48" s="2182"/>
      <c r="CQ48" s="2182"/>
      <c r="CR48" s="2182"/>
      <c r="CS48" s="2182"/>
      <c r="CT48" s="2182"/>
      <c r="CU48" s="2182"/>
      <c r="CV48" s="2182"/>
      <c r="CW48" s="2182"/>
      <c r="CX48" s="2182"/>
      <c r="CY48" s="2182"/>
      <c r="CZ48" s="2182"/>
      <c r="DA48" s="2182"/>
      <c r="DB48" s="2182"/>
      <c r="DC48" s="2182"/>
      <c r="DD48" s="2182"/>
      <c r="DE48" s="2182"/>
      <c r="DF48" s="2182"/>
      <c r="DG48" s="2182"/>
      <c r="DH48" s="2182"/>
      <c r="DI48" s="2182"/>
      <c r="DJ48" s="2182"/>
      <c r="DK48" s="2182"/>
      <c r="DL48" s="2182"/>
      <c r="DM48" s="2182"/>
      <c r="DN48" s="2182"/>
      <c r="DO48" s="2182"/>
      <c r="DP48" s="2182"/>
      <c r="DQ48" s="2182"/>
      <c r="DR48" s="2182"/>
      <c r="DS48" s="2182"/>
      <c r="DT48" s="2182"/>
      <c r="DU48" s="2182"/>
      <c r="DV48" s="2182"/>
      <c r="DW48" s="2182"/>
      <c r="DX48" s="2182"/>
      <c r="DY48" s="2182"/>
      <c r="DZ48" s="2182"/>
      <c r="EA48" s="2182"/>
      <c r="EB48" s="2182"/>
      <c r="EC48" s="2182"/>
      <c r="ED48" s="2182"/>
      <c r="EE48" s="2182"/>
      <c r="EF48" s="2182"/>
      <c r="EG48" s="2182"/>
      <c r="EH48" s="2182"/>
      <c r="EI48" s="2182"/>
      <c r="EJ48" s="2182"/>
      <c r="EK48" s="2182"/>
      <c r="EL48" s="2182"/>
      <c r="EM48" s="2182"/>
      <c r="EN48" s="2182"/>
      <c r="EO48" s="2182"/>
      <c r="EP48" s="2182"/>
      <c r="EQ48" s="2182"/>
      <c r="ER48" s="2182"/>
      <c r="ES48" s="2182"/>
      <c r="ET48" s="2182"/>
      <c r="EU48" s="2182"/>
      <c r="EV48" s="2182"/>
      <c r="EW48" s="2182"/>
      <c r="EX48" s="2182"/>
      <c r="EY48" s="2182"/>
      <c r="EZ48" s="2182"/>
      <c r="FA48" s="2182"/>
      <c r="FB48" s="2182"/>
      <c r="FC48" s="2182"/>
      <c r="FD48" s="2182"/>
      <c r="FE48" s="2182"/>
      <c r="FF48" s="2182"/>
      <c r="FG48" s="2182"/>
      <c r="FH48" s="2182"/>
      <c r="FI48" s="2182"/>
      <c r="FJ48" s="2182"/>
      <c r="FK48" s="2182"/>
      <c r="FL48" s="2182"/>
      <c r="FM48" s="2182"/>
      <c r="FN48" s="2182"/>
      <c r="FO48" s="2182"/>
      <c r="FP48" s="2182"/>
      <c r="FQ48" s="2182"/>
      <c r="FR48" s="2182"/>
      <c r="FS48" s="2182"/>
      <c r="FT48" s="2182"/>
      <c r="FU48" s="2182"/>
      <c r="FV48" s="2182"/>
      <c r="FW48" s="2182"/>
      <c r="FX48" s="2182"/>
      <c r="FY48" s="2182"/>
      <c r="FZ48" s="2182"/>
      <c r="GA48" s="2182"/>
      <c r="GB48" s="2182"/>
      <c r="GC48" s="2182"/>
      <c r="GD48" s="2182"/>
      <c r="GE48" s="2182"/>
      <c r="GF48" s="2182"/>
      <c r="GG48" s="2182"/>
      <c r="GH48" s="2182"/>
      <c r="GI48" s="2182"/>
      <c r="GJ48" s="2182"/>
      <c r="GK48" s="2182"/>
      <c r="GL48" s="2182"/>
      <c r="GM48" s="2182"/>
      <c r="GN48" s="2182"/>
      <c r="GO48" s="2182"/>
      <c r="GP48" s="2182"/>
      <c r="GQ48" s="2182"/>
      <c r="GR48" s="2182"/>
      <c r="GS48" s="2182"/>
      <c r="GT48" s="2182"/>
      <c r="GU48" s="2182"/>
      <c r="GV48" s="2182"/>
      <c r="GW48" s="2182"/>
      <c r="GX48" s="2182"/>
      <c r="GY48" s="2182"/>
      <c r="GZ48" s="2182"/>
      <c r="HA48" s="2182"/>
      <c r="HB48" s="2182"/>
      <c r="HC48" s="2182"/>
      <c r="HD48" s="2182"/>
      <c r="HE48" s="2182"/>
      <c r="HF48" s="2182"/>
      <c r="HG48" s="2182"/>
      <c r="HH48" s="2182"/>
      <c r="HI48" s="2182"/>
      <c r="HJ48" s="2182"/>
      <c r="HK48" s="2182"/>
      <c r="HL48" s="2182"/>
      <c r="HM48" s="2182"/>
      <c r="HN48" s="2182"/>
      <c r="HO48" s="2182"/>
      <c r="HP48" s="2182"/>
      <c r="HQ48" s="2182"/>
      <c r="HR48" s="2182"/>
      <c r="HS48" s="2182"/>
      <c r="HT48" s="2182"/>
      <c r="HU48" s="2182"/>
      <c r="HV48" s="2182"/>
      <c r="HW48" s="2182"/>
      <c r="HX48" s="2182"/>
      <c r="HY48" s="2182"/>
      <c r="HZ48" s="2182"/>
      <c r="IA48" s="2182"/>
      <c r="IB48" s="2182"/>
      <c r="IC48" s="2182"/>
      <c r="ID48" s="2182"/>
      <c r="IE48" s="2182"/>
      <c r="IF48" s="2182"/>
      <c r="IG48" s="2182"/>
      <c r="IH48" s="2182"/>
      <c r="II48" s="2182"/>
      <c r="IJ48" s="2182"/>
      <c r="IK48" s="2182"/>
      <c r="IL48" s="2182"/>
      <c r="IM48" s="2182"/>
      <c r="IN48" s="2182"/>
      <c r="IO48" s="2182"/>
      <c r="IP48" s="2182"/>
      <c r="IQ48" s="2182"/>
      <c r="IR48" s="2182"/>
      <c r="IS48" s="2182"/>
      <c r="IT48" s="2182"/>
      <c r="IU48" s="2182"/>
      <c r="IV48" s="2182"/>
      <c r="IW48" s="2182"/>
      <c r="IX48" s="2182"/>
      <c r="IY48" s="2182"/>
      <c r="IZ48" s="2182"/>
      <c r="JA48" s="2182"/>
      <c r="JB48" s="2182"/>
      <c r="JC48" s="2182"/>
      <c r="JD48" s="2182"/>
      <c r="JE48" s="2182"/>
      <c r="JF48" s="2182"/>
      <c r="JG48" s="2182"/>
      <c r="JH48" s="2182"/>
      <c r="JI48" s="2182"/>
      <c r="JJ48" s="2182"/>
      <c r="JK48" s="2182"/>
      <c r="JL48" s="2182"/>
      <c r="JM48" s="2182"/>
      <c r="JN48" s="2182"/>
      <c r="JO48" s="2182"/>
      <c r="JP48" s="2182"/>
      <c r="JQ48" s="2182"/>
      <c r="JR48" s="2182"/>
      <c r="JS48" s="2182"/>
      <c r="JT48" s="2182"/>
      <c r="JU48" s="2182"/>
      <c r="JV48" s="2182"/>
      <c r="JW48" s="2182"/>
      <c r="JX48" s="2182"/>
      <c r="JY48" s="2182"/>
      <c r="JZ48" s="2182"/>
      <c r="KA48" s="2182"/>
      <c r="KB48" s="2182"/>
      <c r="KC48" s="2182"/>
      <c r="KD48" s="2182"/>
      <c r="KE48" s="2182"/>
      <c r="KF48" s="2182"/>
      <c r="KG48" s="2182"/>
      <c r="KH48" s="2182"/>
      <c r="KI48" s="2182"/>
      <c r="KJ48" s="2182"/>
      <c r="KK48" s="2182"/>
      <c r="KL48" s="2182"/>
      <c r="KM48" s="2182"/>
      <c r="KN48" s="2182"/>
      <c r="KO48" s="2182"/>
      <c r="KP48" s="2182"/>
      <c r="KQ48" s="2182"/>
      <c r="KR48" s="2182"/>
      <c r="KS48" s="2182"/>
      <c r="KT48" s="2182"/>
      <c r="KU48" s="2182"/>
      <c r="KV48" s="2182"/>
      <c r="KW48" s="2182"/>
      <c r="KX48" s="2182"/>
      <c r="KY48" s="2182"/>
      <c r="KZ48" s="2182"/>
      <c r="LA48" s="2182"/>
      <c r="LB48" s="2182"/>
      <c r="LC48" s="2182"/>
      <c r="LD48" s="2182"/>
      <c r="LE48" s="2182"/>
      <c r="LF48" s="2182"/>
      <c r="LG48" s="2182"/>
      <c r="LH48" s="2182"/>
      <c r="LI48" s="2182"/>
      <c r="LJ48" s="2182"/>
      <c r="LK48" s="2182"/>
      <c r="LL48" s="2182"/>
      <c r="LM48" s="2182"/>
      <c r="LN48" s="2182"/>
      <c r="LO48" s="2182"/>
      <c r="LP48" s="2182"/>
      <c r="LQ48" s="2182"/>
      <c r="LR48" s="2182"/>
      <c r="LS48" s="2182"/>
      <c r="LT48" s="2182"/>
      <c r="LU48" s="2182"/>
      <c r="LV48" s="2182"/>
      <c r="LW48" s="2182"/>
      <c r="LX48" s="2182"/>
      <c r="LY48" s="2182"/>
      <c r="LZ48" s="2182"/>
      <c r="MA48" s="2182"/>
      <c r="MB48" s="2182"/>
      <c r="MC48" s="2182"/>
      <c r="MD48" s="2182"/>
      <c r="ME48" s="2182"/>
      <c r="MF48" s="2182"/>
      <c r="MG48" s="2182"/>
      <c r="MH48" s="2182"/>
      <c r="MI48" s="2182"/>
      <c r="MJ48" s="2182"/>
      <c r="MK48" s="2182"/>
      <c r="ML48" s="2182"/>
      <c r="MM48" s="2182"/>
      <c r="MN48" s="2182"/>
      <c r="MO48" s="2182"/>
      <c r="MP48" s="2182"/>
      <c r="MQ48" s="2182"/>
      <c r="MR48" s="2182"/>
      <c r="MS48" s="2182"/>
      <c r="MT48" s="2182"/>
      <c r="MU48" s="2182"/>
      <c r="MV48" s="2182"/>
      <c r="MW48" s="2182"/>
      <c r="MX48" s="2182"/>
      <c r="MY48" s="2182"/>
      <c r="MZ48" s="2182"/>
      <c r="NA48" s="2182"/>
      <c r="NB48" s="2182"/>
      <c r="NC48" s="2182"/>
      <c r="ND48" s="2182"/>
      <c r="NE48" s="2182"/>
      <c r="NF48" s="2182"/>
      <c r="NG48" s="2182"/>
      <c r="NH48" s="2182"/>
      <c r="NI48" s="2182"/>
      <c r="NJ48" s="2182"/>
      <c r="NK48" s="2182"/>
      <c r="NL48" s="2182"/>
      <c r="NM48" s="2182"/>
      <c r="NN48" s="2182"/>
      <c r="NO48" s="2182"/>
      <c r="NP48" s="2182"/>
      <c r="NQ48" s="2182"/>
      <c r="NR48" s="2182"/>
      <c r="NS48" s="2182"/>
      <c r="NT48" s="2182"/>
      <c r="NU48" s="2182"/>
      <c r="NV48" s="2182"/>
      <c r="NW48" s="2182"/>
      <c r="NX48" s="2182"/>
      <c r="NY48" s="2182"/>
      <c r="NZ48" s="2182"/>
      <c r="OA48" s="2182"/>
      <c r="OB48" s="2182"/>
      <c r="OC48" s="2182"/>
      <c r="OD48" s="2182"/>
      <c r="OE48" s="2182"/>
      <c r="OF48" s="2182"/>
      <c r="OG48" s="2182"/>
      <c r="OH48" s="2182"/>
      <c r="OI48" s="2182"/>
      <c r="OJ48" s="2182"/>
      <c r="OK48" s="2182"/>
      <c r="OL48" s="2182"/>
      <c r="OM48" s="2182"/>
      <c r="ON48" s="2182"/>
      <c r="OO48" s="2182"/>
      <c r="OP48" s="2182"/>
      <c r="OQ48" s="2182"/>
      <c r="OR48" s="2182"/>
      <c r="OS48" s="2182"/>
      <c r="OT48" s="2182"/>
      <c r="OU48" s="2182"/>
      <c r="OV48" s="2182"/>
      <c r="OW48" s="2182"/>
      <c r="OX48" s="2182"/>
      <c r="OY48" s="2182"/>
      <c r="OZ48" s="2182"/>
      <c r="PA48" s="2182"/>
      <c r="PB48" s="2182"/>
      <c r="PC48" s="2182"/>
      <c r="PD48" s="2182"/>
      <c r="PE48" s="2182"/>
      <c r="PF48" s="2182"/>
      <c r="PG48" s="2182"/>
      <c r="PH48" s="2182"/>
      <c r="PI48" s="2182"/>
      <c r="PJ48" s="2182"/>
      <c r="PK48" s="2182"/>
      <c r="PL48" s="2182"/>
      <c r="PM48" s="2182"/>
      <c r="PN48" s="2182"/>
      <c r="PO48" s="2182"/>
      <c r="PP48" s="2182"/>
      <c r="PQ48" s="2182"/>
      <c r="PR48" s="2182"/>
      <c r="PS48" s="2182"/>
      <c r="PT48" s="2182"/>
      <c r="PU48" s="2182"/>
      <c r="PV48" s="2182"/>
      <c r="PW48" s="2182"/>
      <c r="PX48" s="2182"/>
      <c r="PY48" s="2182"/>
      <c r="PZ48" s="2182"/>
      <c r="QA48" s="2182"/>
      <c r="QB48" s="2182"/>
      <c r="QC48" s="2182"/>
      <c r="QD48" s="2182"/>
      <c r="QE48" s="2182"/>
      <c r="QF48" s="2182"/>
      <c r="QG48" s="2182"/>
      <c r="QH48" s="2182"/>
      <c r="QI48" s="2182"/>
      <c r="QJ48" s="2182"/>
      <c r="QK48" s="2182"/>
      <c r="QL48" s="2182"/>
      <c r="QM48" s="2182"/>
      <c r="QN48" s="2182"/>
      <c r="QO48" s="2182"/>
      <c r="QP48" s="2182"/>
      <c r="QQ48" s="2182"/>
      <c r="QR48" s="2182"/>
      <c r="QS48" s="2182"/>
      <c r="QT48" s="2182"/>
      <c r="QU48" s="2182"/>
      <c r="QV48" s="2182"/>
      <c r="QW48" s="2182"/>
      <c r="QX48" s="2182"/>
      <c r="QY48" s="2182"/>
      <c r="QZ48" s="2182"/>
      <c r="RA48" s="2182"/>
      <c r="RB48" s="2182"/>
      <c r="RC48" s="2182"/>
      <c r="RD48" s="2182"/>
      <c r="RE48" s="2182"/>
      <c r="RF48" s="2182"/>
      <c r="RG48" s="2182"/>
      <c r="RH48" s="2182"/>
      <c r="RI48" s="2182"/>
      <c r="RJ48" s="2182"/>
      <c r="RK48" s="2182"/>
      <c r="RL48" s="2182"/>
      <c r="RM48" s="2182"/>
      <c r="RN48" s="2182"/>
      <c r="RO48" s="2182"/>
      <c r="RP48" s="2182"/>
      <c r="RQ48" s="2182"/>
      <c r="RR48" s="2182"/>
      <c r="RS48" s="2182"/>
      <c r="RT48" s="2182"/>
      <c r="RU48" s="2182"/>
      <c r="RV48" s="2182"/>
      <c r="RW48" s="2182"/>
      <c r="RX48" s="2182"/>
      <c r="RY48" s="2182"/>
      <c r="RZ48" s="2182"/>
      <c r="SA48" s="2182"/>
      <c r="SB48" s="2182"/>
      <c r="SC48" s="2182"/>
      <c r="SD48" s="2182"/>
      <c r="SE48" s="2182"/>
      <c r="SF48" s="2182"/>
      <c r="SG48" s="2182"/>
      <c r="SH48" s="2182"/>
      <c r="SI48" s="2182"/>
      <c r="SJ48" s="2182"/>
      <c r="SK48" s="2182"/>
      <c r="SL48" s="2182"/>
      <c r="SM48" s="2182"/>
      <c r="SN48" s="2182"/>
      <c r="SO48" s="2182"/>
      <c r="SP48" s="2182"/>
      <c r="SQ48" s="2182"/>
      <c r="SR48" s="2182"/>
      <c r="SS48" s="2182"/>
      <c r="ST48" s="2182"/>
      <c r="SU48" s="2182"/>
      <c r="SV48" s="2182"/>
      <c r="SW48" s="2182"/>
      <c r="SX48" s="2182"/>
      <c r="SY48" s="2182"/>
      <c r="SZ48" s="2182"/>
      <c r="TA48" s="2182"/>
      <c r="TB48" s="2182"/>
      <c r="TC48" s="2182"/>
      <c r="TD48" s="2182"/>
      <c r="TE48" s="2182"/>
      <c r="TF48" s="2182"/>
      <c r="TG48" s="2182"/>
      <c r="TH48" s="2182"/>
      <c r="TI48" s="2182"/>
      <c r="TJ48" s="2182"/>
      <c r="TK48" s="2182"/>
      <c r="TL48" s="2182"/>
      <c r="TM48" s="2182"/>
      <c r="TN48" s="2182"/>
      <c r="TO48" s="2182"/>
      <c r="TP48" s="2182"/>
      <c r="TQ48" s="2182"/>
      <c r="TR48" s="2182"/>
      <c r="TS48" s="2182"/>
      <c r="TT48" s="2182"/>
      <c r="TU48" s="2182"/>
      <c r="TV48" s="2182"/>
      <c r="TW48" s="2182"/>
      <c r="TX48" s="2182"/>
      <c r="TY48" s="2182"/>
      <c r="TZ48" s="2182"/>
      <c r="UA48" s="2182"/>
      <c r="UB48" s="2182"/>
      <c r="UC48" s="2182"/>
      <c r="UD48" s="2182"/>
      <c r="UE48" s="2182"/>
      <c r="UF48" s="2182"/>
      <c r="UG48" s="2182"/>
      <c r="UH48" s="2182"/>
      <c r="UI48" s="2182"/>
      <c r="UJ48" s="2182"/>
      <c r="UK48" s="2182"/>
      <c r="UL48" s="2182"/>
      <c r="UM48" s="2182"/>
      <c r="UN48" s="2182"/>
      <c r="UO48" s="2182"/>
      <c r="UP48" s="2182"/>
      <c r="UQ48" s="2182"/>
      <c r="UR48" s="2182"/>
      <c r="US48" s="2182"/>
      <c r="UT48" s="2182"/>
      <c r="UU48" s="2182"/>
      <c r="UV48" s="2182"/>
      <c r="UW48" s="2182"/>
      <c r="UX48" s="2182"/>
      <c r="UY48" s="2182"/>
      <c r="UZ48" s="2182"/>
      <c r="VA48" s="2182"/>
      <c r="VB48" s="2182"/>
      <c r="VC48" s="2182"/>
      <c r="VD48" s="2182"/>
      <c r="VE48" s="2182"/>
      <c r="VF48" s="2182"/>
      <c r="VG48" s="2182"/>
      <c r="VH48" s="2182"/>
      <c r="VI48" s="2182"/>
      <c r="VJ48" s="2182"/>
      <c r="VK48" s="2182"/>
      <c r="VL48" s="2182"/>
      <c r="VM48" s="2182"/>
      <c r="VN48" s="2182"/>
      <c r="VO48" s="2182"/>
      <c r="VP48" s="2182"/>
      <c r="VQ48" s="2182"/>
      <c r="VR48" s="2182"/>
      <c r="VS48" s="2182"/>
      <c r="VT48" s="2182"/>
      <c r="VU48" s="2182"/>
      <c r="VV48" s="2182"/>
      <c r="VW48" s="2182"/>
      <c r="VX48" s="2182"/>
      <c r="VY48" s="2182"/>
      <c r="VZ48" s="2182"/>
      <c r="WA48" s="2182"/>
      <c r="WB48" s="2182"/>
      <c r="WC48" s="2182"/>
      <c r="WD48" s="2182"/>
      <c r="WE48" s="2182"/>
      <c r="WF48" s="2182"/>
      <c r="WG48" s="2182"/>
      <c r="WH48" s="2182"/>
      <c r="WI48" s="2182"/>
      <c r="WJ48" s="2182"/>
      <c r="WK48" s="2182"/>
      <c r="WL48" s="2182"/>
      <c r="WM48" s="2182"/>
      <c r="WN48" s="2182"/>
      <c r="WO48" s="2182"/>
      <c r="WP48" s="2182"/>
      <c r="WQ48" s="2182"/>
      <c r="WR48" s="2182"/>
      <c r="WS48" s="2182"/>
      <c r="WT48" s="2182"/>
      <c r="WU48" s="2182"/>
      <c r="WV48" s="2182"/>
      <c r="WW48" s="2182"/>
      <c r="WX48" s="2182"/>
      <c r="WY48" s="2182"/>
      <c r="WZ48" s="2182"/>
      <c r="XA48" s="2182"/>
      <c r="XB48" s="2182"/>
      <c r="XC48" s="2182"/>
      <c r="XD48" s="2182"/>
      <c r="XE48" s="2182"/>
      <c r="XF48" s="2182"/>
      <c r="XG48" s="2182"/>
      <c r="XH48" s="2182"/>
      <c r="XI48" s="2182"/>
      <c r="XJ48" s="2182"/>
      <c r="XK48" s="2182"/>
      <c r="XL48" s="2182"/>
      <c r="XM48" s="2182"/>
      <c r="XN48" s="2182"/>
      <c r="XO48" s="2182"/>
      <c r="XP48" s="2182"/>
      <c r="XQ48" s="2182"/>
      <c r="XR48" s="2182"/>
      <c r="XS48" s="2182"/>
      <c r="XT48" s="2182"/>
      <c r="XU48" s="2182"/>
      <c r="XV48" s="2182"/>
      <c r="XW48" s="2182"/>
      <c r="XX48" s="2182"/>
      <c r="XY48" s="2182"/>
      <c r="XZ48" s="2182"/>
      <c r="YA48" s="2182"/>
      <c r="YB48" s="2182"/>
      <c r="YC48" s="2182"/>
      <c r="YD48" s="2182"/>
      <c r="YE48" s="2182"/>
      <c r="YF48" s="2182"/>
      <c r="YG48" s="2182"/>
      <c r="YH48" s="2182"/>
      <c r="YI48" s="2182"/>
      <c r="YJ48" s="2182"/>
      <c r="YK48" s="2182"/>
      <c r="YL48" s="2182"/>
      <c r="YM48" s="2182"/>
      <c r="YN48" s="2182"/>
      <c r="YO48" s="2182"/>
      <c r="YP48" s="2182"/>
      <c r="YQ48" s="2182"/>
      <c r="YR48" s="2182"/>
      <c r="YS48" s="2182"/>
      <c r="YT48" s="2182"/>
      <c r="YU48" s="2182"/>
      <c r="YV48" s="2182"/>
      <c r="YW48" s="2182"/>
      <c r="YX48" s="2182"/>
      <c r="YY48" s="2182"/>
      <c r="YZ48" s="2182"/>
      <c r="ZA48" s="2182"/>
      <c r="ZB48" s="2182"/>
      <c r="ZC48" s="2182"/>
      <c r="ZD48" s="2182"/>
      <c r="ZE48" s="2182"/>
      <c r="ZF48" s="2182"/>
      <c r="ZG48" s="2182"/>
      <c r="ZH48" s="2182"/>
      <c r="ZI48" s="2182"/>
      <c r="ZJ48" s="2182"/>
      <c r="ZK48" s="2182"/>
      <c r="ZL48" s="2182"/>
      <c r="ZM48" s="2182"/>
      <c r="ZN48" s="2182"/>
      <c r="ZO48" s="2182"/>
      <c r="ZP48" s="2182"/>
      <c r="ZQ48" s="2182"/>
      <c r="ZR48" s="2182"/>
      <c r="ZS48" s="2182"/>
      <c r="ZT48" s="2182"/>
      <c r="ZU48" s="2182"/>
      <c r="ZV48" s="2182"/>
      <c r="ZW48" s="2182"/>
      <c r="ZX48" s="2182"/>
      <c r="ZY48" s="2182"/>
      <c r="ZZ48" s="2182"/>
      <c r="AAA48" s="2182"/>
      <c r="AAB48" s="2182"/>
      <c r="AAC48" s="2182"/>
      <c r="AAD48" s="2182"/>
      <c r="AAE48" s="2182"/>
      <c r="AAF48" s="2182"/>
      <c r="AAG48" s="2182"/>
      <c r="AAH48" s="2182"/>
      <c r="AAI48" s="2182"/>
      <c r="AAJ48" s="2182"/>
      <c r="AAK48" s="2182"/>
      <c r="AAL48" s="2182"/>
      <c r="AAM48" s="2182"/>
      <c r="AAN48" s="2182"/>
      <c r="AAO48" s="2182"/>
      <c r="AAP48" s="2182"/>
      <c r="AAQ48" s="2182"/>
      <c r="AAR48" s="2182"/>
      <c r="AAS48" s="2182"/>
      <c r="AAT48" s="2182"/>
      <c r="AAU48" s="2182"/>
      <c r="AAV48" s="2182"/>
      <c r="AAW48" s="2182"/>
      <c r="AAX48" s="2182"/>
      <c r="AAY48" s="2182"/>
      <c r="AAZ48" s="2182"/>
      <c r="ABA48" s="2182"/>
      <c r="ABB48" s="2182"/>
      <c r="ABC48" s="2182"/>
      <c r="ABD48" s="2182"/>
      <c r="ABE48" s="2182"/>
      <c r="ABF48" s="2182"/>
      <c r="ABG48" s="2182"/>
      <c r="ABH48" s="2182"/>
      <c r="ABI48" s="2182"/>
      <c r="ABJ48" s="2182"/>
      <c r="ABK48" s="2182"/>
      <c r="ABL48" s="2182"/>
      <c r="ABM48" s="2182"/>
      <c r="ABN48" s="2182"/>
      <c r="ABO48" s="2182"/>
      <c r="ABP48" s="2182"/>
      <c r="ABQ48" s="2182"/>
      <c r="ABR48" s="2182"/>
      <c r="ABS48" s="2182"/>
      <c r="ABT48" s="2182"/>
      <c r="ABU48" s="2182"/>
      <c r="ABV48" s="2182"/>
      <c r="ABW48" s="2182"/>
      <c r="ABX48" s="2182"/>
      <c r="ABY48" s="2182"/>
      <c r="ABZ48" s="2182"/>
      <c r="ACA48" s="2182"/>
      <c r="ACB48" s="2182"/>
      <c r="ACC48" s="2182"/>
      <c r="ACD48" s="2182"/>
      <c r="ACE48" s="2182"/>
      <c r="ACF48" s="2182"/>
      <c r="ACG48" s="2182"/>
      <c r="ACH48" s="2182"/>
      <c r="ACI48" s="2182"/>
      <c r="ACJ48" s="2182"/>
      <c r="ACK48" s="2182"/>
      <c r="ACL48" s="2182"/>
      <c r="ACM48" s="2182"/>
      <c r="ACN48" s="2182"/>
      <c r="ACO48" s="2182"/>
      <c r="ACP48" s="2182"/>
      <c r="ACQ48" s="2182"/>
      <c r="ACR48" s="2182"/>
      <c r="ACS48" s="2182"/>
      <c r="ACT48" s="2182"/>
      <c r="ACU48" s="2182"/>
      <c r="ACV48" s="2182"/>
      <c r="ACW48" s="2182"/>
      <c r="ACX48" s="2182"/>
      <c r="ACY48" s="2182"/>
      <c r="ACZ48" s="2182"/>
      <c r="ADA48" s="2182"/>
      <c r="ADB48" s="2182"/>
      <c r="ADC48" s="2182"/>
      <c r="ADD48" s="2182"/>
      <c r="ADE48" s="2182"/>
      <c r="ADF48" s="2182"/>
      <c r="ADG48" s="2182"/>
      <c r="ADH48" s="2182"/>
      <c r="ADI48" s="2182"/>
      <c r="ADJ48" s="2182"/>
      <c r="ADK48" s="2182"/>
      <c r="ADL48" s="2182"/>
      <c r="ADM48" s="2182"/>
      <c r="ADN48" s="2182"/>
      <c r="ADO48" s="2182"/>
      <c r="ADP48" s="2182"/>
      <c r="ADQ48" s="2182"/>
      <c r="ADR48" s="2182"/>
      <c r="ADS48" s="2182"/>
      <c r="ADT48" s="2182"/>
      <c r="ADU48" s="2182"/>
      <c r="ADV48" s="2182"/>
      <c r="ADW48" s="2182"/>
      <c r="ADX48" s="2182"/>
      <c r="ADY48" s="2182"/>
      <c r="ADZ48" s="2182"/>
      <c r="AEA48" s="2182"/>
      <c r="AEB48" s="2182"/>
      <c r="AEC48" s="2182"/>
      <c r="AED48" s="2182"/>
      <c r="AEE48" s="2182"/>
      <c r="AEF48" s="2182"/>
      <c r="AEG48" s="2182"/>
      <c r="AEH48" s="2182"/>
      <c r="AEI48" s="2182"/>
      <c r="AEJ48" s="2182"/>
      <c r="AEK48" s="2182"/>
      <c r="AEL48" s="2182"/>
      <c r="AEM48" s="2182"/>
      <c r="AEN48" s="2182"/>
      <c r="AEO48" s="2182"/>
      <c r="AEP48" s="2182"/>
      <c r="AEQ48" s="2182"/>
      <c r="AER48" s="2182"/>
      <c r="AES48" s="2182"/>
      <c r="AET48" s="2182"/>
      <c r="AEU48" s="2182"/>
      <c r="AEV48" s="2182"/>
      <c r="AEW48" s="2182"/>
      <c r="AEX48" s="2182"/>
      <c r="AEY48" s="2182"/>
      <c r="AEZ48" s="2182"/>
      <c r="AFA48" s="2182"/>
      <c r="AFB48" s="2182"/>
      <c r="AFC48" s="2182"/>
      <c r="AFD48" s="2182"/>
      <c r="AFE48" s="2182"/>
      <c r="AFF48" s="2182"/>
      <c r="AFG48" s="2182"/>
      <c r="AFH48" s="2182"/>
      <c r="AFI48" s="2182"/>
      <c r="AFJ48" s="2182"/>
      <c r="AFK48" s="2182"/>
      <c r="AFL48" s="2182"/>
      <c r="AFM48" s="2182"/>
      <c r="AFN48" s="2182"/>
      <c r="AFO48" s="2182"/>
      <c r="AFP48" s="2182"/>
      <c r="AFQ48" s="2182"/>
      <c r="AFR48" s="2182"/>
      <c r="AFS48" s="2182"/>
      <c r="AFT48" s="2182"/>
      <c r="AFU48" s="2182"/>
      <c r="AFV48" s="2182"/>
      <c r="AFW48" s="2182"/>
      <c r="AFX48" s="2182"/>
      <c r="AFY48" s="2182"/>
      <c r="AFZ48" s="2182"/>
      <c r="AGA48" s="2182"/>
      <c r="AGB48" s="2182"/>
      <c r="AGC48" s="2182"/>
      <c r="AGD48" s="2182"/>
      <c r="AGE48" s="2182"/>
      <c r="AGF48" s="2182"/>
      <c r="AGG48" s="2182"/>
      <c r="AGH48" s="2182"/>
      <c r="AGI48" s="2182"/>
      <c r="AGJ48" s="2182"/>
      <c r="AGK48" s="2182"/>
      <c r="AGL48" s="2182"/>
      <c r="AGM48" s="2182"/>
      <c r="AGN48" s="2182"/>
      <c r="AGO48" s="2182"/>
      <c r="AGP48" s="2182"/>
      <c r="AGQ48" s="2182"/>
      <c r="AGR48" s="2182"/>
      <c r="AGS48" s="2182"/>
      <c r="AGT48" s="2182"/>
      <c r="AGU48" s="2182"/>
      <c r="AGV48" s="2182"/>
      <c r="AGW48" s="2182"/>
      <c r="AGX48" s="2182"/>
      <c r="AGY48" s="2182"/>
      <c r="AGZ48" s="2182"/>
      <c r="AHA48" s="2182"/>
      <c r="AHB48" s="2182"/>
      <c r="AHC48" s="2182"/>
      <c r="AHD48" s="2182"/>
      <c r="AHE48" s="2182"/>
      <c r="AHF48" s="2182"/>
      <c r="AHG48" s="2182"/>
      <c r="AHH48" s="2182"/>
      <c r="AHI48" s="2182"/>
      <c r="AHJ48" s="2182"/>
      <c r="AHK48" s="2182"/>
      <c r="AHL48" s="2182"/>
      <c r="AHM48" s="2182"/>
      <c r="AHN48" s="2182"/>
      <c r="AHO48" s="2182"/>
      <c r="AHP48" s="2182"/>
      <c r="AHQ48" s="2182"/>
      <c r="AHR48" s="2182"/>
      <c r="AHS48" s="2182"/>
      <c r="AHT48" s="2182"/>
      <c r="AHU48" s="2182"/>
      <c r="AHV48" s="2182"/>
      <c r="AHW48" s="2182"/>
      <c r="AHX48" s="2182"/>
      <c r="AHY48" s="2182"/>
      <c r="AHZ48" s="2182"/>
      <c r="AIA48" s="2182"/>
      <c r="AIB48" s="2182"/>
      <c r="AIC48" s="2182"/>
      <c r="AID48" s="2182"/>
      <c r="AIE48" s="2182"/>
      <c r="AIF48" s="2182"/>
      <c r="AIG48" s="2182"/>
      <c r="AIH48" s="2182"/>
      <c r="AII48" s="2182"/>
      <c r="AIJ48" s="2182"/>
      <c r="AIK48" s="2182"/>
      <c r="AIL48" s="2182"/>
      <c r="AIM48" s="2182"/>
      <c r="AIN48" s="2182"/>
      <c r="AIO48" s="2182"/>
      <c r="AIP48" s="2182"/>
      <c r="AIQ48" s="2182"/>
      <c r="AIR48" s="2182"/>
      <c r="AIS48" s="2182"/>
      <c r="AIT48" s="2182"/>
      <c r="AIU48" s="2182"/>
      <c r="AIV48" s="2182"/>
      <c r="AIW48" s="2182"/>
      <c r="AIX48" s="2182"/>
      <c r="AIY48" s="2182"/>
      <c r="AIZ48" s="2182"/>
      <c r="AJA48" s="2182"/>
      <c r="AJB48" s="2182"/>
      <c r="AJC48" s="2182"/>
      <c r="AJD48" s="2182"/>
      <c r="AJE48" s="2182"/>
      <c r="AJF48" s="2182"/>
      <c r="AJG48" s="2182"/>
      <c r="AJH48" s="2182"/>
      <c r="AJI48" s="2182"/>
      <c r="AJJ48" s="2182"/>
      <c r="AJK48" s="2182"/>
      <c r="AJL48" s="2182"/>
      <c r="AJM48" s="2182"/>
      <c r="AJN48" s="2182"/>
      <c r="AJO48" s="2182"/>
      <c r="AJP48" s="2182"/>
      <c r="AJQ48" s="2182"/>
      <c r="AJR48" s="2182"/>
      <c r="AJS48" s="2182"/>
      <c r="AJT48" s="2182"/>
      <c r="AJU48" s="2182"/>
      <c r="AJV48" s="2182"/>
      <c r="AJW48" s="2182"/>
      <c r="AJX48" s="2182"/>
      <c r="AJY48" s="2182"/>
      <c r="AJZ48" s="2182"/>
      <c r="AKA48" s="2182"/>
      <c r="AKB48" s="2182"/>
      <c r="AKC48" s="2182"/>
      <c r="AKD48" s="2182"/>
      <c r="AKE48" s="2182"/>
      <c r="AKF48" s="2182"/>
      <c r="AKG48" s="2182"/>
      <c r="AKH48" s="2182"/>
      <c r="AKI48" s="2182"/>
      <c r="AKJ48" s="2182"/>
      <c r="AKK48" s="2182"/>
      <c r="AKL48" s="2182"/>
      <c r="AKM48" s="2182"/>
      <c r="AKN48" s="2182"/>
      <c r="AKO48" s="2182"/>
      <c r="AKP48" s="2182"/>
      <c r="AKQ48" s="2182"/>
      <c r="AKR48" s="2182"/>
      <c r="AKS48" s="2182"/>
      <c r="AKT48" s="2182"/>
      <c r="AKU48" s="2182"/>
      <c r="AKV48" s="2182"/>
      <c r="AKW48" s="2182"/>
      <c r="AKX48" s="2182"/>
      <c r="AKY48" s="2182"/>
      <c r="AKZ48" s="2182"/>
      <c r="ALA48" s="2182"/>
      <c r="ALB48" s="2182"/>
      <c r="ALC48" s="2182"/>
      <c r="ALD48" s="2182"/>
      <c r="ALE48" s="2182"/>
      <c r="ALF48" s="2182"/>
      <c r="ALG48" s="2182"/>
      <c r="ALH48" s="2182"/>
      <c r="ALI48" s="2182"/>
      <c r="ALJ48" s="2182"/>
      <c r="ALK48" s="2182"/>
      <c r="ALL48" s="2182"/>
      <c r="ALM48" s="2182"/>
      <c r="ALN48" s="2182"/>
      <c r="ALO48" s="2182"/>
      <c r="ALP48" s="2182"/>
      <c r="ALQ48" s="2182"/>
      <c r="ALR48" s="2182"/>
      <c r="ALS48" s="2182"/>
      <c r="ALT48" s="2182"/>
      <c r="ALU48" s="2182"/>
      <c r="ALV48" s="2182"/>
      <c r="ALW48" s="2182"/>
      <c r="ALX48" s="2182"/>
      <c r="ALY48" s="2182"/>
      <c r="ALZ48" s="2182"/>
      <c r="AMA48" s="2182"/>
      <c r="AMB48" s="2182"/>
      <c r="AMC48" s="2182"/>
      <c r="AMD48" s="2182"/>
      <c r="AME48" s="2182"/>
      <c r="AMF48" s="2182"/>
      <c r="AMG48" s="2182"/>
      <c r="AMH48" s="2182"/>
      <c r="AMI48" s="2182"/>
      <c r="AMJ48" s="2182"/>
      <c r="AMK48" s="2182"/>
      <c r="AML48" s="2182"/>
      <c r="AMM48" s="2182"/>
      <c r="AMN48" s="2182"/>
      <c r="AMO48" s="2182"/>
      <c r="AMP48" s="2182"/>
      <c r="AMQ48" s="2182"/>
      <c r="AMR48" s="2182"/>
      <c r="AMS48" s="2182"/>
      <c r="AMT48" s="2182"/>
      <c r="AMU48" s="2182"/>
      <c r="AMV48" s="2182"/>
      <c r="AMW48" s="2182"/>
      <c r="AMX48" s="2182"/>
      <c r="AMY48" s="2182"/>
      <c r="AMZ48" s="2182"/>
      <c r="ANA48" s="2182"/>
      <c r="ANB48" s="2182"/>
      <c r="ANC48" s="2182"/>
      <c r="AND48" s="2182"/>
      <c r="ANE48" s="2182"/>
      <c r="ANF48" s="2182"/>
      <c r="ANG48" s="2182"/>
      <c r="ANH48" s="2182"/>
      <c r="ANI48" s="2182"/>
      <c r="ANJ48" s="2182"/>
      <c r="ANK48" s="2182"/>
      <c r="ANL48" s="2182"/>
      <c r="ANM48" s="2182"/>
      <c r="ANN48" s="2182"/>
      <c r="ANO48" s="2182"/>
      <c r="ANP48" s="2182"/>
      <c r="ANQ48" s="2182"/>
      <c r="ANR48" s="2182"/>
      <c r="ANS48" s="2182"/>
      <c r="ANT48" s="2182"/>
      <c r="ANU48" s="2182"/>
      <c r="ANV48" s="2182"/>
      <c r="ANW48" s="2182"/>
      <c r="ANX48" s="2182"/>
      <c r="ANY48" s="2182"/>
      <c r="ANZ48" s="2182"/>
      <c r="AOA48" s="2182"/>
      <c r="AOB48" s="2182"/>
      <c r="AOC48" s="2182"/>
      <c r="AOD48" s="2182"/>
      <c r="AOE48" s="2182"/>
      <c r="AOF48" s="2182"/>
      <c r="AOG48" s="2182"/>
      <c r="AOH48" s="2182"/>
      <c r="AOI48" s="2182"/>
      <c r="AOJ48" s="2182"/>
      <c r="AOK48" s="2182"/>
      <c r="AOL48" s="2182"/>
      <c r="AOM48" s="2182"/>
      <c r="AON48" s="2182"/>
      <c r="AOO48" s="2182"/>
      <c r="AOP48" s="2182"/>
      <c r="AOQ48" s="2182"/>
      <c r="AOR48" s="2182"/>
      <c r="AOS48" s="2182"/>
      <c r="AOT48" s="2182"/>
      <c r="AOU48" s="2182"/>
      <c r="AOV48" s="2182"/>
      <c r="AOW48" s="2182"/>
      <c r="AOX48" s="2182"/>
      <c r="AOY48" s="2182"/>
      <c r="AOZ48" s="2182"/>
      <c r="APA48" s="2182"/>
      <c r="APB48" s="2182"/>
      <c r="APC48" s="2182"/>
      <c r="APD48" s="2182"/>
      <c r="APE48" s="2182"/>
      <c r="APF48" s="2182"/>
      <c r="APG48" s="2182"/>
      <c r="APH48" s="2182"/>
      <c r="API48" s="2182"/>
      <c r="APJ48" s="2182"/>
      <c r="APK48" s="2182"/>
      <c r="APL48" s="2182"/>
      <c r="APM48" s="2182"/>
      <c r="APN48" s="2182"/>
      <c r="APO48" s="2182"/>
      <c r="APP48" s="2182"/>
      <c r="APQ48" s="2182"/>
      <c r="APR48" s="2182"/>
      <c r="APS48" s="2182"/>
      <c r="APT48" s="2182"/>
      <c r="APU48" s="2182"/>
      <c r="APV48" s="2182"/>
      <c r="APW48" s="2182"/>
      <c r="APX48" s="2182"/>
      <c r="APY48" s="2182"/>
      <c r="APZ48" s="2182"/>
      <c r="AQA48" s="2182"/>
      <c r="AQB48" s="2182"/>
      <c r="AQC48" s="2182"/>
      <c r="AQD48" s="2182"/>
      <c r="AQE48" s="2182"/>
      <c r="AQF48" s="2182"/>
      <c r="AQG48" s="2182"/>
      <c r="AQH48" s="2182"/>
      <c r="AQI48" s="2182"/>
      <c r="AQJ48" s="2182"/>
      <c r="AQK48" s="2182"/>
      <c r="AQL48" s="2182"/>
      <c r="AQM48" s="2182"/>
      <c r="AQN48" s="2182"/>
      <c r="AQO48" s="2182"/>
      <c r="AQP48" s="2182"/>
      <c r="AQQ48" s="2182"/>
      <c r="AQR48" s="2182"/>
      <c r="AQS48" s="2182"/>
      <c r="AQT48" s="2182"/>
      <c r="AQU48" s="2182"/>
      <c r="AQV48" s="2182"/>
      <c r="AQW48" s="2182"/>
      <c r="AQX48" s="2182"/>
      <c r="AQY48" s="2182"/>
      <c r="AQZ48" s="2182"/>
      <c r="ARA48" s="2182"/>
      <c r="ARB48" s="2182"/>
      <c r="ARC48" s="2182"/>
      <c r="ARD48" s="2182"/>
      <c r="ARE48" s="2182"/>
      <c r="ARF48" s="2182"/>
      <c r="ARG48" s="2182"/>
      <c r="ARH48" s="2182"/>
      <c r="ARI48" s="2182"/>
      <c r="ARJ48" s="2182"/>
      <c r="ARK48" s="2182"/>
      <c r="ARL48" s="2182"/>
      <c r="ARM48" s="2182"/>
      <c r="ARN48" s="2182"/>
      <c r="ARO48" s="2182"/>
      <c r="ARP48" s="2182"/>
      <c r="ARQ48" s="2182"/>
      <c r="ARR48" s="2182"/>
      <c r="ARS48" s="2182"/>
      <c r="ART48" s="2182"/>
      <c r="ARU48" s="2182"/>
      <c r="ARV48" s="2182"/>
      <c r="ARW48" s="2182"/>
      <c r="ARX48" s="2182"/>
      <c r="ARY48" s="2182"/>
      <c r="ARZ48" s="2182"/>
      <c r="ASA48" s="2182"/>
      <c r="ASB48" s="2182"/>
      <c r="ASC48" s="2182"/>
      <c r="ASD48" s="2182"/>
      <c r="ASE48" s="2182"/>
      <c r="ASF48" s="2182"/>
      <c r="ASG48" s="2182"/>
      <c r="ASH48" s="2182"/>
      <c r="ASI48" s="2182"/>
      <c r="ASJ48" s="2182"/>
      <c r="ASK48" s="2182"/>
      <c r="ASL48" s="2182"/>
      <c r="ASM48" s="2182"/>
      <c r="ASN48" s="2182"/>
      <c r="ASO48" s="2182"/>
      <c r="ASP48" s="2182"/>
      <c r="ASQ48" s="2182"/>
      <c r="ASR48" s="2182"/>
      <c r="ASS48" s="2182"/>
      <c r="AST48" s="2182"/>
      <c r="ASU48" s="2182"/>
      <c r="ASV48" s="2182"/>
      <c r="ASW48" s="2182"/>
      <c r="ASX48" s="2182"/>
      <c r="ASY48" s="2182"/>
      <c r="ASZ48" s="2182"/>
      <c r="ATA48" s="2182"/>
      <c r="ATB48" s="2182"/>
      <c r="ATC48" s="2182"/>
      <c r="ATD48" s="2182"/>
      <c r="ATE48" s="2182"/>
      <c r="ATF48" s="2182"/>
      <c r="ATG48" s="2182"/>
      <c r="ATH48" s="2182"/>
      <c r="ATI48" s="2182"/>
      <c r="ATJ48" s="2182"/>
      <c r="ATK48" s="2182"/>
      <c r="ATL48" s="2182"/>
      <c r="ATM48" s="2182"/>
      <c r="ATN48" s="2182"/>
      <c r="ATO48" s="2182"/>
      <c r="ATP48" s="2182"/>
      <c r="ATQ48" s="2182"/>
      <c r="ATR48" s="2182"/>
      <c r="ATS48" s="2182"/>
      <c r="ATT48" s="2182"/>
      <c r="ATU48" s="2182"/>
      <c r="ATV48" s="2182"/>
      <c r="ATW48" s="2182"/>
      <c r="ATX48" s="2182"/>
      <c r="ATY48" s="2182"/>
      <c r="ATZ48" s="2182"/>
      <c r="AUA48" s="2182"/>
      <c r="AUB48" s="2182"/>
      <c r="AUC48" s="2182"/>
      <c r="AUD48" s="2182"/>
      <c r="AUE48" s="2182"/>
      <c r="AUF48" s="2182"/>
      <c r="AUG48" s="2182"/>
      <c r="AUH48" s="2182"/>
      <c r="AUI48" s="2182"/>
      <c r="AUJ48" s="2182"/>
      <c r="AUK48" s="2182"/>
      <c r="AUL48" s="2182"/>
      <c r="AUM48" s="2182"/>
      <c r="AUN48" s="2182"/>
      <c r="AUO48" s="2182"/>
      <c r="AUP48" s="2182"/>
      <c r="AUQ48" s="2182"/>
      <c r="AUR48" s="2182"/>
      <c r="AUS48" s="2182"/>
      <c r="AUT48" s="2182"/>
      <c r="AUU48" s="2182"/>
      <c r="AUV48" s="2182"/>
      <c r="AUW48" s="2182"/>
      <c r="AUX48" s="2182"/>
      <c r="AUY48" s="2182"/>
      <c r="AUZ48" s="2182"/>
      <c r="AVA48" s="2182"/>
      <c r="AVB48" s="2182"/>
      <c r="AVC48" s="2182"/>
      <c r="AVD48" s="2182"/>
      <c r="AVE48" s="2182"/>
      <c r="AVF48" s="2182"/>
      <c r="AVG48" s="2182"/>
      <c r="AVH48" s="2182"/>
      <c r="AVI48" s="2182"/>
      <c r="AVJ48" s="2182"/>
      <c r="AVK48" s="2182"/>
      <c r="AVL48" s="2182"/>
      <c r="AVM48" s="2182"/>
      <c r="AVN48" s="2182"/>
      <c r="AVO48" s="2182"/>
      <c r="AVP48" s="2182"/>
      <c r="AVQ48" s="2182"/>
      <c r="AVR48" s="2182"/>
      <c r="AVS48" s="2182"/>
      <c r="AVT48" s="2182"/>
      <c r="AVU48" s="2182"/>
      <c r="AVV48" s="2182"/>
      <c r="AVW48" s="2182"/>
      <c r="AVX48" s="2182"/>
      <c r="AVY48" s="2182"/>
      <c r="AVZ48" s="2182"/>
      <c r="AWA48" s="2182"/>
      <c r="AWB48" s="2182"/>
      <c r="AWC48" s="2182"/>
      <c r="AWD48" s="2182"/>
      <c r="AWE48" s="2182"/>
      <c r="AWF48" s="2182"/>
      <c r="AWG48" s="2182"/>
      <c r="AWH48" s="2182"/>
      <c r="AWI48" s="2182"/>
      <c r="AWJ48" s="2182"/>
      <c r="AWK48" s="2182"/>
      <c r="AWL48" s="2182"/>
      <c r="AWM48" s="2182"/>
      <c r="AWN48" s="2182"/>
      <c r="AWO48" s="2182"/>
      <c r="AWP48" s="2182"/>
      <c r="AWQ48" s="2182"/>
      <c r="AWR48" s="2182"/>
      <c r="AWS48" s="2182"/>
      <c r="AWT48" s="2182"/>
      <c r="AWU48" s="2182"/>
      <c r="AWV48" s="2182"/>
      <c r="AWW48" s="2182"/>
      <c r="AWX48" s="2182"/>
      <c r="AWY48" s="2182"/>
      <c r="AWZ48" s="2182"/>
      <c r="AXA48" s="2182"/>
      <c r="AXB48" s="2182"/>
      <c r="AXC48" s="2182"/>
      <c r="AXD48" s="2182"/>
      <c r="AXE48" s="2182"/>
      <c r="AXF48" s="2182"/>
      <c r="AXG48" s="2182"/>
      <c r="AXH48" s="2182"/>
      <c r="AXI48" s="2182"/>
      <c r="AXJ48" s="2182"/>
      <c r="AXK48" s="2182"/>
      <c r="AXL48" s="2182"/>
      <c r="AXM48" s="2182"/>
      <c r="AXN48" s="2182"/>
      <c r="AXO48" s="2182"/>
      <c r="AXP48" s="2182"/>
      <c r="AXQ48" s="2182"/>
      <c r="AXR48" s="2182"/>
      <c r="AXS48" s="2182"/>
      <c r="AXT48" s="2182"/>
      <c r="AXU48" s="2182"/>
      <c r="AXV48" s="2182"/>
      <c r="AXW48" s="2182"/>
      <c r="AXX48" s="2182"/>
      <c r="AXY48" s="2182"/>
      <c r="AXZ48" s="2182"/>
      <c r="AYA48" s="2182"/>
      <c r="AYB48" s="2182"/>
      <c r="AYC48" s="2182"/>
      <c r="AYD48" s="2182"/>
      <c r="AYE48" s="2182"/>
      <c r="AYF48" s="2182"/>
      <c r="AYG48" s="2182"/>
      <c r="AYH48" s="2182"/>
      <c r="AYI48" s="2182"/>
      <c r="AYJ48" s="2182"/>
      <c r="AYK48" s="2182"/>
      <c r="AYL48" s="2182"/>
      <c r="AYM48" s="2182"/>
      <c r="AYN48" s="2182"/>
      <c r="AYO48" s="2182"/>
      <c r="AYP48" s="2182"/>
      <c r="AYQ48" s="2182"/>
      <c r="AYR48" s="2182"/>
      <c r="AYS48" s="2182"/>
      <c r="AYT48" s="2182"/>
      <c r="AYU48" s="2182"/>
      <c r="AYV48" s="2182"/>
      <c r="AYW48" s="2182"/>
      <c r="AYX48" s="2182"/>
      <c r="AYY48" s="2182"/>
      <c r="AYZ48" s="2182"/>
      <c r="AZA48" s="2182"/>
      <c r="AZB48" s="2182"/>
      <c r="AZC48" s="2182"/>
      <c r="AZD48" s="2182"/>
      <c r="AZE48" s="2182"/>
      <c r="AZF48" s="2182"/>
      <c r="AZG48" s="2182"/>
      <c r="AZH48" s="2182"/>
      <c r="AZI48" s="2182"/>
      <c r="AZJ48" s="2182"/>
      <c r="AZK48" s="2182"/>
      <c r="AZL48" s="2182"/>
      <c r="AZM48" s="2182"/>
      <c r="AZN48" s="2182"/>
      <c r="AZO48" s="2182"/>
      <c r="AZP48" s="2182"/>
      <c r="AZQ48" s="2182"/>
      <c r="AZR48" s="2182"/>
      <c r="AZS48" s="2182"/>
      <c r="AZT48" s="2182"/>
      <c r="AZU48" s="2182"/>
      <c r="AZV48" s="2182"/>
      <c r="AZW48" s="2182"/>
      <c r="AZX48" s="2182"/>
      <c r="AZY48" s="2182"/>
      <c r="AZZ48" s="2182"/>
      <c r="BAA48" s="2182"/>
      <c r="BAB48" s="2182"/>
      <c r="BAC48" s="2182"/>
      <c r="BAD48" s="2182"/>
      <c r="BAE48" s="2182"/>
      <c r="BAF48" s="2182"/>
      <c r="BAG48" s="2182"/>
      <c r="BAH48" s="2182"/>
      <c r="BAI48" s="2182"/>
      <c r="BAJ48" s="2182"/>
      <c r="BAK48" s="2182"/>
      <c r="BAL48" s="2182"/>
      <c r="BAM48" s="2182"/>
      <c r="BAN48" s="2182"/>
      <c r="BAO48" s="2182"/>
      <c r="BAP48" s="2182"/>
      <c r="BAQ48" s="2182"/>
      <c r="BAR48" s="2182"/>
      <c r="BAS48" s="2182"/>
      <c r="BAT48" s="2182"/>
      <c r="BAU48" s="2182"/>
      <c r="BAV48" s="2182"/>
      <c r="BAW48" s="2182"/>
      <c r="BAX48" s="2182"/>
      <c r="BAY48" s="2182"/>
      <c r="BAZ48" s="2182"/>
      <c r="BBA48" s="2182"/>
      <c r="BBB48" s="2182"/>
      <c r="BBC48" s="2182"/>
      <c r="BBD48" s="2182"/>
      <c r="BBE48" s="2182"/>
      <c r="BBF48" s="2182"/>
      <c r="BBG48" s="2182"/>
      <c r="BBH48" s="2182"/>
      <c r="BBI48" s="2182"/>
      <c r="BBJ48" s="2182"/>
      <c r="BBK48" s="2182"/>
      <c r="BBL48" s="2182"/>
      <c r="BBM48" s="2182"/>
      <c r="BBN48" s="2182"/>
      <c r="BBO48" s="2182"/>
      <c r="BBP48" s="2182"/>
      <c r="BBQ48" s="2182"/>
      <c r="BBR48" s="2182"/>
      <c r="BBS48" s="2182"/>
      <c r="BBT48" s="2182"/>
      <c r="BBU48" s="2182"/>
      <c r="BBV48" s="2182"/>
      <c r="BBW48" s="2182"/>
      <c r="BBX48" s="2182"/>
      <c r="BBY48" s="2182"/>
      <c r="BBZ48" s="2182"/>
      <c r="BCA48" s="2182"/>
      <c r="BCB48" s="2182"/>
      <c r="BCC48" s="2182"/>
      <c r="BCD48" s="2182"/>
      <c r="BCE48" s="2182"/>
      <c r="BCF48" s="2182"/>
      <c r="BCG48" s="2182"/>
      <c r="BCH48" s="2182"/>
      <c r="BCI48" s="2182"/>
      <c r="BCJ48" s="2182"/>
      <c r="BCK48" s="2182"/>
      <c r="BCL48" s="2182"/>
      <c r="BCM48" s="2182"/>
      <c r="BCN48" s="2182"/>
      <c r="BCO48" s="2182"/>
      <c r="BCP48" s="2182"/>
      <c r="BCQ48" s="2182"/>
      <c r="BCR48" s="2182"/>
      <c r="BCS48" s="2182"/>
      <c r="BCT48" s="2182"/>
      <c r="BCU48" s="2182"/>
      <c r="BCV48" s="2182"/>
      <c r="BCW48" s="2182"/>
      <c r="BCX48" s="2182"/>
      <c r="BCY48" s="2182"/>
      <c r="BCZ48" s="2182"/>
      <c r="BDA48" s="2182"/>
      <c r="BDB48" s="2182"/>
      <c r="BDC48" s="2182"/>
      <c r="BDD48" s="2182"/>
      <c r="BDE48" s="2182"/>
      <c r="BDF48" s="2182"/>
      <c r="BDG48" s="2182"/>
      <c r="BDH48" s="2182"/>
      <c r="BDI48" s="2182"/>
      <c r="BDJ48" s="2182"/>
      <c r="BDK48" s="2182"/>
      <c r="BDL48" s="2182"/>
      <c r="BDM48" s="2182"/>
      <c r="BDN48" s="2182"/>
      <c r="BDO48" s="2182"/>
      <c r="BDP48" s="2182"/>
      <c r="BDQ48" s="2182"/>
      <c r="BDR48" s="2182"/>
      <c r="BDS48" s="2182"/>
      <c r="BDT48" s="2182"/>
      <c r="BDU48" s="2182"/>
      <c r="BDV48" s="2182"/>
      <c r="BDW48" s="2182"/>
      <c r="BDX48" s="2182"/>
      <c r="BDY48" s="2182"/>
      <c r="BDZ48" s="2182"/>
      <c r="BEA48" s="2182"/>
      <c r="BEB48" s="2182"/>
      <c r="BEC48" s="2182"/>
      <c r="BED48" s="2182"/>
      <c r="BEE48" s="2182"/>
      <c r="BEF48" s="2182"/>
      <c r="BEG48" s="2182"/>
      <c r="BEH48" s="2182"/>
      <c r="BEI48" s="2182"/>
      <c r="BEJ48" s="2182"/>
      <c r="BEK48" s="2182"/>
      <c r="BEL48" s="2182"/>
      <c r="BEM48" s="2182"/>
      <c r="BEN48" s="2182"/>
      <c r="BEO48" s="2182"/>
      <c r="BEP48" s="2182"/>
      <c r="BEQ48" s="2182"/>
      <c r="BER48" s="2182"/>
      <c r="BES48" s="2182"/>
      <c r="BET48" s="2182"/>
      <c r="BEU48" s="2182"/>
      <c r="BEV48" s="2182"/>
      <c r="BEW48" s="2182"/>
      <c r="BEX48" s="2182"/>
      <c r="BEY48" s="2182"/>
      <c r="BEZ48" s="2182"/>
      <c r="BFA48" s="2182"/>
      <c r="BFB48" s="2182"/>
      <c r="BFC48" s="2182"/>
      <c r="BFD48" s="2182"/>
      <c r="BFE48" s="2182"/>
      <c r="BFF48" s="2182"/>
      <c r="BFG48" s="2182"/>
      <c r="BFH48" s="2182"/>
      <c r="BFI48" s="2182"/>
      <c r="BFJ48" s="2182"/>
      <c r="BFK48" s="2182"/>
      <c r="BFL48" s="2182"/>
      <c r="BFM48" s="2182"/>
      <c r="BFN48" s="2182"/>
      <c r="BFO48" s="2182"/>
      <c r="BFP48" s="2182"/>
      <c r="BFQ48" s="2182"/>
      <c r="BFR48" s="2182"/>
      <c r="BFS48" s="2182"/>
      <c r="BFT48" s="2182"/>
      <c r="BFU48" s="2182"/>
      <c r="BFV48" s="2182"/>
      <c r="BFW48" s="2182"/>
      <c r="BFX48" s="2182"/>
      <c r="BFY48" s="2182"/>
      <c r="BFZ48" s="2182"/>
      <c r="BGA48" s="2182"/>
      <c r="BGB48" s="2182"/>
      <c r="BGC48" s="2182"/>
      <c r="BGD48" s="2182"/>
      <c r="BGE48" s="2182"/>
      <c r="BGF48" s="2182"/>
      <c r="BGG48" s="2182"/>
      <c r="BGH48" s="2182"/>
      <c r="BGI48" s="2182"/>
      <c r="BGJ48" s="2182"/>
      <c r="BGK48" s="2182"/>
      <c r="BGL48" s="2182"/>
      <c r="BGM48" s="2182"/>
      <c r="BGN48" s="2182"/>
      <c r="BGO48" s="2182"/>
      <c r="BGP48" s="2182"/>
      <c r="BGQ48" s="2182"/>
      <c r="BGR48" s="2182"/>
      <c r="BGS48" s="2182"/>
      <c r="BGT48" s="2182"/>
      <c r="BGU48" s="2182"/>
      <c r="BGV48" s="2182"/>
      <c r="BGW48" s="2182"/>
      <c r="BGX48" s="2182"/>
      <c r="BGY48" s="2182"/>
      <c r="BGZ48" s="2182"/>
      <c r="BHA48" s="2182"/>
      <c r="BHB48" s="2182"/>
      <c r="BHC48" s="2182"/>
      <c r="BHD48" s="2182"/>
      <c r="BHE48" s="2182"/>
      <c r="BHF48" s="2182"/>
      <c r="BHG48" s="2182"/>
      <c r="BHH48" s="2182"/>
      <c r="BHI48" s="2182"/>
      <c r="BHJ48" s="2182"/>
      <c r="BHK48" s="2182"/>
      <c r="BHL48" s="2182"/>
      <c r="BHM48" s="2182"/>
      <c r="BHN48" s="2182"/>
      <c r="BHO48" s="2182"/>
      <c r="BHP48" s="2182"/>
      <c r="BHQ48" s="2182"/>
      <c r="BHR48" s="2182"/>
      <c r="BHS48" s="2182"/>
      <c r="BHT48" s="2182"/>
      <c r="BHU48" s="2182"/>
      <c r="BHV48" s="2182"/>
      <c r="BHW48" s="2182"/>
      <c r="BHX48" s="2182"/>
      <c r="BHY48" s="2182"/>
      <c r="BHZ48" s="2182"/>
      <c r="BIA48" s="2182"/>
      <c r="BIB48" s="2182"/>
      <c r="BIC48" s="2182"/>
      <c r="BID48" s="2182"/>
      <c r="BIE48" s="2182"/>
      <c r="BIF48" s="2182"/>
      <c r="BIG48" s="2182"/>
      <c r="BIH48" s="2182"/>
      <c r="BII48" s="2182"/>
      <c r="BIJ48" s="2182"/>
      <c r="BIK48" s="2182"/>
      <c r="BIL48" s="2182"/>
      <c r="BIM48" s="2182"/>
      <c r="BIN48" s="2182"/>
      <c r="BIO48" s="2182"/>
      <c r="BIP48" s="2182"/>
      <c r="BIQ48" s="2182"/>
      <c r="BIR48" s="2182"/>
      <c r="BIS48" s="2182"/>
      <c r="BIT48" s="2182"/>
      <c r="BIU48" s="2182"/>
      <c r="BIV48" s="2182"/>
      <c r="BIW48" s="2182"/>
      <c r="BIX48" s="2182"/>
      <c r="BIY48" s="2182"/>
      <c r="BIZ48" s="2182"/>
      <c r="BJA48" s="2182"/>
      <c r="BJB48" s="2182"/>
      <c r="BJC48" s="2182"/>
      <c r="BJD48" s="2182"/>
      <c r="BJE48" s="2182"/>
      <c r="BJF48" s="2182"/>
      <c r="BJG48" s="2182"/>
      <c r="BJH48" s="2182"/>
      <c r="BJI48" s="2182"/>
      <c r="BJJ48" s="2182"/>
      <c r="BJK48" s="2182"/>
      <c r="BJL48" s="2182"/>
      <c r="BJM48" s="2182"/>
      <c r="BJN48" s="2182"/>
      <c r="BJO48" s="2182"/>
      <c r="BJP48" s="2182"/>
      <c r="BJQ48" s="2182"/>
      <c r="BJR48" s="2182"/>
      <c r="BJS48" s="2182"/>
      <c r="BJT48" s="2182"/>
      <c r="BJU48" s="2182"/>
      <c r="BJV48" s="2182"/>
      <c r="BJW48" s="2182"/>
      <c r="BJX48" s="2182"/>
      <c r="BJY48" s="2182"/>
      <c r="BJZ48" s="2182"/>
      <c r="BKA48" s="2182"/>
      <c r="BKB48" s="2182"/>
      <c r="BKC48" s="2182"/>
      <c r="BKD48" s="2182"/>
      <c r="BKE48" s="2182"/>
      <c r="BKF48" s="2182"/>
      <c r="BKG48" s="2182"/>
      <c r="BKH48" s="2182"/>
      <c r="BKI48" s="2182"/>
      <c r="BKJ48" s="2182"/>
      <c r="BKK48" s="2182"/>
      <c r="BKL48" s="2182"/>
      <c r="BKM48" s="2182"/>
      <c r="BKN48" s="2182"/>
      <c r="BKO48" s="2182"/>
      <c r="BKP48" s="2182"/>
      <c r="BKQ48" s="2182"/>
      <c r="BKR48" s="2182"/>
      <c r="BKS48" s="2182"/>
      <c r="BKT48" s="2182"/>
      <c r="BKU48" s="2182"/>
      <c r="BKV48" s="2182"/>
      <c r="BKW48" s="2182"/>
      <c r="BKX48" s="2182"/>
      <c r="BKY48" s="2182"/>
      <c r="BKZ48" s="2182"/>
      <c r="BLA48" s="2182"/>
      <c r="BLB48" s="2182"/>
      <c r="BLC48" s="2182"/>
      <c r="BLD48" s="2182"/>
      <c r="BLE48" s="2182"/>
      <c r="BLF48" s="2182"/>
      <c r="BLG48" s="2182"/>
      <c r="BLH48" s="2182"/>
      <c r="BLI48" s="2182"/>
      <c r="BLJ48" s="2182"/>
      <c r="BLK48" s="2182"/>
      <c r="BLL48" s="2182"/>
      <c r="BLM48" s="2182"/>
      <c r="BLN48" s="2182"/>
      <c r="BLO48" s="2182"/>
      <c r="BLP48" s="2182"/>
      <c r="BLQ48" s="2182"/>
      <c r="BLR48" s="2182"/>
      <c r="BLS48" s="2182"/>
      <c r="BLT48" s="2182"/>
      <c r="BLU48" s="2182"/>
      <c r="BLV48" s="2182"/>
      <c r="BLW48" s="2182"/>
      <c r="BLX48" s="2182"/>
      <c r="BLY48" s="2182"/>
      <c r="BLZ48" s="2182"/>
      <c r="BMA48" s="2182"/>
      <c r="BMB48" s="2182"/>
      <c r="BMC48" s="2182"/>
      <c r="BMD48" s="2182"/>
      <c r="BME48" s="2182"/>
      <c r="BMF48" s="2182"/>
      <c r="BMG48" s="2182"/>
      <c r="BMH48" s="2182"/>
      <c r="BMI48" s="2182"/>
      <c r="BMJ48" s="2182"/>
      <c r="BMK48" s="2182"/>
      <c r="BML48" s="2182"/>
      <c r="BMM48" s="2182"/>
      <c r="BMN48" s="2182"/>
      <c r="BMO48" s="2182"/>
      <c r="BMP48" s="2182"/>
      <c r="BMQ48" s="2182"/>
      <c r="BMR48" s="2182"/>
      <c r="BMS48" s="2182"/>
      <c r="BMT48" s="2182"/>
      <c r="BMU48" s="2182"/>
      <c r="BMV48" s="2182"/>
      <c r="BMW48" s="2182"/>
      <c r="BMX48" s="2182"/>
      <c r="BMY48" s="2182"/>
      <c r="BMZ48" s="2182"/>
      <c r="BNA48" s="2182"/>
      <c r="BNB48" s="2182"/>
      <c r="BNC48" s="2182"/>
      <c r="BND48" s="2182"/>
      <c r="BNE48" s="2182"/>
      <c r="BNF48" s="2182"/>
      <c r="BNG48" s="2182"/>
      <c r="BNH48" s="2182"/>
      <c r="BNI48" s="2182"/>
      <c r="BNJ48" s="2182"/>
      <c r="BNK48" s="2182"/>
      <c r="BNL48" s="2182"/>
      <c r="BNM48" s="2182"/>
      <c r="BNN48" s="2182"/>
      <c r="BNO48" s="2182"/>
      <c r="BNP48" s="2182"/>
      <c r="BNQ48" s="2182"/>
      <c r="BNR48" s="2182"/>
      <c r="BNS48" s="2182"/>
      <c r="BNT48" s="2182"/>
      <c r="BNU48" s="2182"/>
      <c r="BNV48" s="2182"/>
      <c r="BNW48" s="2182"/>
      <c r="BNX48" s="2182"/>
      <c r="BNY48" s="2182"/>
      <c r="BNZ48" s="2182"/>
      <c r="BOA48" s="2182"/>
      <c r="BOB48" s="2182"/>
      <c r="BOC48" s="2182"/>
      <c r="BOD48" s="2182"/>
      <c r="BOE48" s="2182"/>
      <c r="BOF48" s="2182"/>
      <c r="BOG48" s="2182"/>
      <c r="BOH48" s="2182"/>
      <c r="BOI48" s="2182"/>
      <c r="BOJ48" s="2182"/>
      <c r="BOK48" s="2182"/>
      <c r="BOL48" s="2182"/>
      <c r="BOM48" s="2182"/>
      <c r="BON48" s="2182"/>
      <c r="BOO48" s="2182"/>
      <c r="BOP48" s="2182"/>
      <c r="BOQ48" s="2182"/>
      <c r="BOR48" s="2182"/>
      <c r="BOS48" s="2182"/>
      <c r="BOT48" s="2182"/>
      <c r="BOU48" s="2182"/>
      <c r="BOV48" s="2182"/>
      <c r="BOW48" s="2182"/>
      <c r="BOX48" s="2182"/>
      <c r="BOY48" s="2182"/>
      <c r="BOZ48" s="2182"/>
      <c r="BPA48" s="2182"/>
      <c r="BPB48" s="2182"/>
      <c r="BPC48" s="2182"/>
      <c r="BPD48" s="2182"/>
      <c r="BPE48" s="2182"/>
      <c r="BPF48" s="2182"/>
      <c r="BPG48" s="2182"/>
      <c r="BPH48" s="2182"/>
      <c r="BPI48" s="2182"/>
      <c r="BPJ48" s="2182"/>
      <c r="BPK48" s="2182"/>
      <c r="BPL48" s="2182"/>
      <c r="BPM48" s="2182"/>
      <c r="BPN48" s="2182"/>
      <c r="BPO48" s="2182"/>
      <c r="BPP48" s="2182"/>
      <c r="BPQ48" s="2182"/>
      <c r="BPR48" s="2182"/>
      <c r="BPS48" s="2182"/>
      <c r="BPT48" s="2182"/>
      <c r="BPU48" s="2182"/>
      <c r="BPV48" s="2182"/>
      <c r="BPW48" s="2182"/>
      <c r="BPX48" s="2182"/>
      <c r="BPY48" s="2182"/>
      <c r="BPZ48" s="2182"/>
      <c r="BQA48" s="2182"/>
      <c r="BQB48" s="2182"/>
      <c r="BQC48" s="2182"/>
      <c r="BQD48" s="2182"/>
      <c r="BQE48" s="2182"/>
      <c r="BQF48" s="2182"/>
      <c r="BQG48" s="2182"/>
      <c r="BQH48" s="2182"/>
      <c r="BQI48" s="2182"/>
      <c r="BQJ48" s="2182"/>
      <c r="BQK48" s="2182"/>
      <c r="BQL48" s="2182"/>
      <c r="BQM48" s="2182"/>
      <c r="BQN48" s="2182"/>
      <c r="BQO48" s="2182"/>
      <c r="BQP48" s="2182"/>
      <c r="BQQ48" s="2182"/>
      <c r="BQR48" s="2182"/>
      <c r="BQS48" s="2182"/>
      <c r="BQT48" s="2182"/>
      <c r="BQU48" s="2182"/>
      <c r="BQV48" s="2182"/>
      <c r="BQW48" s="2182"/>
      <c r="BQX48" s="2182"/>
      <c r="BQY48" s="2182"/>
      <c r="BQZ48" s="2182"/>
      <c r="BRA48" s="2182"/>
      <c r="BRB48" s="2182"/>
      <c r="BRC48" s="2182"/>
      <c r="BRD48" s="2182"/>
      <c r="BRE48" s="2182"/>
      <c r="BRF48" s="2182"/>
      <c r="BRG48" s="2182"/>
      <c r="BRH48" s="2182"/>
      <c r="BRI48" s="2182"/>
      <c r="BRJ48" s="2182"/>
      <c r="BRK48" s="2182"/>
      <c r="BRL48" s="2182"/>
      <c r="BRM48" s="2182"/>
      <c r="BRN48" s="2182"/>
      <c r="BRO48" s="2182"/>
      <c r="BRP48" s="2182"/>
      <c r="BRQ48" s="2182"/>
      <c r="BRR48" s="2182"/>
      <c r="BRS48" s="2182"/>
      <c r="BRT48" s="2182"/>
      <c r="BRU48" s="2182"/>
      <c r="BRV48" s="2182"/>
      <c r="BRW48" s="2182"/>
      <c r="BRX48" s="2182"/>
      <c r="BRY48" s="2182"/>
      <c r="BRZ48" s="2182"/>
      <c r="BSA48" s="2182"/>
      <c r="BSB48" s="2182"/>
      <c r="BSC48" s="2182"/>
      <c r="BSD48" s="2182"/>
      <c r="BSE48" s="2182"/>
      <c r="BSF48" s="2182"/>
      <c r="BSG48" s="2182"/>
      <c r="BSH48" s="2182"/>
      <c r="BSI48" s="2182"/>
      <c r="BSJ48" s="2182"/>
      <c r="BSK48" s="2182"/>
      <c r="BSL48" s="2182"/>
      <c r="BSM48" s="2182"/>
      <c r="BSN48" s="2182"/>
      <c r="BSO48" s="2182"/>
      <c r="BSP48" s="2182"/>
      <c r="BSQ48" s="2182"/>
      <c r="BSR48" s="2182"/>
      <c r="BSS48" s="2182"/>
      <c r="BST48" s="2182"/>
      <c r="BSU48" s="2182"/>
      <c r="BSV48" s="2182"/>
      <c r="BSW48" s="2182"/>
      <c r="BSX48" s="2182"/>
      <c r="BSY48" s="2182"/>
      <c r="BSZ48" s="2182"/>
      <c r="BTA48" s="2182"/>
      <c r="BTB48" s="2182"/>
      <c r="BTC48" s="2182"/>
      <c r="BTD48" s="2182"/>
      <c r="BTE48" s="2182"/>
      <c r="BTF48" s="2182"/>
      <c r="BTG48" s="2182"/>
      <c r="BTH48" s="2182"/>
      <c r="BTI48" s="2182"/>
      <c r="BTJ48" s="2182"/>
      <c r="BTK48" s="2182"/>
      <c r="BTL48" s="2182"/>
      <c r="BTM48" s="2182"/>
      <c r="BTN48" s="2182"/>
      <c r="BTO48" s="2182"/>
      <c r="BTP48" s="2182"/>
      <c r="BTQ48" s="2182"/>
      <c r="BTR48" s="2182"/>
      <c r="BTS48" s="2182"/>
      <c r="BTT48" s="2182"/>
      <c r="BTU48" s="2182"/>
      <c r="BTV48" s="2182"/>
      <c r="BTW48" s="2182"/>
      <c r="BTX48" s="2182"/>
      <c r="BTY48" s="2182"/>
      <c r="BTZ48" s="2182"/>
      <c r="BUA48" s="2182"/>
      <c r="BUB48" s="2182"/>
      <c r="BUC48" s="2182"/>
      <c r="BUD48" s="2182"/>
      <c r="BUE48" s="2182"/>
      <c r="BUF48" s="2182"/>
      <c r="BUG48" s="2182"/>
      <c r="BUH48" s="2182"/>
      <c r="BUI48" s="2182"/>
      <c r="BUJ48" s="2182"/>
      <c r="BUK48" s="2182"/>
      <c r="BUL48" s="2182"/>
      <c r="BUM48" s="2182"/>
      <c r="BUN48" s="2182"/>
      <c r="BUO48" s="2182"/>
      <c r="BUP48" s="2182"/>
      <c r="BUQ48" s="2182"/>
      <c r="BUR48" s="2182"/>
      <c r="BUS48" s="2182"/>
      <c r="BUT48" s="2182"/>
      <c r="BUU48" s="2182"/>
      <c r="BUV48" s="2182"/>
      <c r="BUW48" s="2182"/>
      <c r="BUX48" s="2182"/>
      <c r="BUY48" s="2182"/>
      <c r="BUZ48" s="2182"/>
      <c r="BVA48" s="2182"/>
      <c r="BVB48" s="2182"/>
      <c r="BVC48" s="2182"/>
      <c r="BVD48" s="2182"/>
      <c r="BVE48" s="2182"/>
      <c r="BVF48" s="2182"/>
      <c r="BVG48" s="2182"/>
      <c r="BVH48" s="2182"/>
      <c r="BVI48" s="2182"/>
      <c r="BVJ48" s="2182"/>
      <c r="BVK48" s="2182"/>
      <c r="BVL48" s="2182"/>
      <c r="BVM48" s="2182"/>
      <c r="BVN48" s="2182"/>
      <c r="BVO48" s="2182"/>
      <c r="BVP48" s="2182"/>
      <c r="BVQ48" s="2182"/>
      <c r="BVR48" s="2182"/>
      <c r="BVS48" s="2182"/>
      <c r="BVT48" s="2182"/>
      <c r="BVU48" s="2182"/>
      <c r="BVV48" s="2182"/>
      <c r="BVW48" s="2182"/>
      <c r="BVX48" s="2182"/>
      <c r="BVY48" s="2182"/>
      <c r="BVZ48" s="2182"/>
      <c r="BWA48" s="2182"/>
      <c r="BWB48" s="2182"/>
      <c r="BWC48" s="2182"/>
      <c r="BWD48" s="2182"/>
      <c r="BWE48" s="2182"/>
      <c r="BWF48" s="2182"/>
      <c r="BWG48" s="2182"/>
      <c r="BWH48" s="2182"/>
      <c r="BWI48" s="2182"/>
      <c r="BWJ48" s="2182"/>
      <c r="BWK48" s="2182"/>
      <c r="BWL48" s="2182"/>
      <c r="BWM48" s="2182"/>
      <c r="BWN48" s="2182"/>
      <c r="BWO48" s="2182"/>
      <c r="BWP48" s="2182"/>
      <c r="BWQ48" s="2182"/>
      <c r="BWR48" s="2182"/>
      <c r="BWS48" s="2182"/>
      <c r="BWT48" s="2182"/>
      <c r="BWU48" s="2182"/>
      <c r="BWV48" s="2182"/>
      <c r="BWW48" s="2182"/>
      <c r="BWX48" s="2182"/>
      <c r="BWY48" s="2182"/>
      <c r="BWZ48" s="2182"/>
      <c r="BXA48" s="2182"/>
      <c r="BXB48" s="2182"/>
      <c r="BXC48" s="2182"/>
      <c r="BXD48" s="2182"/>
      <c r="BXE48" s="2182"/>
      <c r="BXF48" s="2182"/>
      <c r="BXG48" s="2182"/>
      <c r="BXH48" s="2182"/>
      <c r="BXI48" s="2182"/>
      <c r="BXJ48" s="2182"/>
      <c r="BXK48" s="2182"/>
      <c r="BXL48" s="2182"/>
      <c r="BXM48" s="2182"/>
      <c r="BXN48" s="2182"/>
      <c r="BXO48" s="2182"/>
      <c r="BXP48" s="2182"/>
      <c r="BXQ48" s="2182"/>
      <c r="BXR48" s="2182"/>
      <c r="BXS48" s="2182"/>
      <c r="BXT48" s="2182"/>
      <c r="BXU48" s="2182"/>
      <c r="BXV48" s="2182"/>
      <c r="BXW48" s="2182"/>
      <c r="BXX48" s="2182"/>
      <c r="BXY48" s="2182"/>
      <c r="BXZ48" s="2182"/>
      <c r="BYA48" s="2182"/>
      <c r="BYB48" s="2182"/>
      <c r="BYC48" s="2182"/>
      <c r="BYD48" s="2182"/>
      <c r="BYE48" s="2182"/>
      <c r="BYF48" s="2182"/>
      <c r="BYG48" s="2182"/>
      <c r="BYH48" s="2182"/>
      <c r="BYI48" s="2182"/>
      <c r="BYJ48" s="2182"/>
      <c r="BYK48" s="2182"/>
      <c r="BYL48" s="2182"/>
      <c r="BYM48" s="2182"/>
      <c r="BYN48" s="2182"/>
      <c r="BYO48" s="2182"/>
      <c r="BYP48" s="2182"/>
      <c r="BYQ48" s="2182"/>
      <c r="BYR48" s="2182"/>
      <c r="BYS48" s="2182"/>
      <c r="BYT48" s="2182"/>
      <c r="BYU48" s="2182"/>
      <c r="BYV48" s="2182"/>
      <c r="BYW48" s="2182"/>
      <c r="BYX48" s="2182"/>
      <c r="BYY48" s="2182"/>
      <c r="BYZ48" s="2182"/>
      <c r="BZA48" s="2182"/>
      <c r="BZB48" s="2182"/>
      <c r="BZC48" s="2182"/>
      <c r="BZD48" s="2182"/>
      <c r="BZE48" s="2182"/>
      <c r="BZF48" s="2182"/>
      <c r="BZG48" s="2182"/>
      <c r="BZH48" s="2182"/>
      <c r="BZI48" s="2182"/>
      <c r="BZJ48" s="2182"/>
      <c r="BZK48" s="2182"/>
      <c r="BZL48" s="2182"/>
      <c r="BZM48" s="2182"/>
      <c r="BZN48" s="2182"/>
      <c r="BZO48" s="2182"/>
      <c r="BZP48" s="2182"/>
      <c r="BZQ48" s="2182"/>
      <c r="BZR48" s="2182"/>
      <c r="BZS48" s="2182"/>
      <c r="BZT48" s="2182"/>
      <c r="BZU48" s="2182"/>
      <c r="BZV48" s="2182"/>
      <c r="BZW48" s="2182"/>
      <c r="BZX48" s="2182"/>
      <c r="BZY48" s="2182"/>
      <c r="BZZ48" s="2182"/>
      <c r="CAA48" s="2182"/>
      <c r="CAB48" s="2182"/>
      <c r="CAC48" s="2182"/>
      <c r="CAD48" s="2182"/>
      <c r="CAE48" s="2182"/>
      <c r="CAF48" s="2182"/>
      <c r="CAG48" s="2182"/>
      <c r="CAH48" s="2182"/>
      <c r="CAI48" s="2182"/>
      <c r="CAJ48" s="2182"/>
      <c r="CAK48" s="2182"/>
      <c r="CAL48" s="2182"/>
      <c r="CAM48" s="2182"/>
      <c r="CAN48" s="2182"/>
      <c r="CAO48" s="2182"/>
      <c r="CAP48" s="2182"/>
      <c r="CAQ48" s="2182"/>
      <c r="CAR48" s="2182"/>
      <c r="CAS48" s="2182"/>
      <c r="CAT48" s="2182"/>
      <c r="CAU48" s="2182"/>
      <c r="CAV48" s="2182"/>
      <c r="CAW48" s="2182"/>
      <c r="CAX48" s="2182"/>
      <c r="CAY48" s="2182"/>
      <c r="CAZ48" s="2182"/>
      <c r="CBA48" s="2182"/>
      <c r="CBB48" s="2182"/>
      <c r="CBC48" s="2182"/>
      <c r="CBD48" s="2182"/>
      <c r="CBE48" s="2182"/>
      <c r="CBF48" s="2182"/>
      <c r="CBG48" s="2182"/>
      <c r="CBH48" s="2182"/>
      <c r="CBI48" s="2182"/>
      <c r="CBJ48" s="2182"/>
      <c r="CBK48" s="2182"/>
      <c r="CBL48" s="2182"/>
      <c r="CBM48" s="2182"/>
      <c r="CBN48" s="2182"/>
      <c r="CBO48" s="2182"/>
      <c r="CBP48" s="2182"/>
      <c r="CBQ48" s="2182"/>
      <c r="CBR48" s="2182"/>
      <c r="CBS48" s="2182"/>
      <c r="CBT48" s="2182"/>
      <c r="CBU48" s="2182"/>
      <c r="CBV48" s="2182"/>
      <c r="CBW48" s="2182"/>
      <c r="CBX48" s="2182"/>
      <c r="CBY48" s="2182"/>
      <c r="CBZ48" s="2182"/>
      <c r="CCA48" s="2182"/>
      <c r="CCB48" s="2182"/>
      <c r="CCC48" s="2182"/>
      <c r="CCD48" s="2182"/>
      <c r="CCE48" s="2182"/>
      <c r="CCF48" s="2182"/>
      <c r="CCG48" s="2182"/>
      <c r="CCH48" s="2182"/>
      <c r="CCI48" s="2182"/>
      <c r="CCJ48" s="2182"/>
      <c r="CCK48" s="2182"/>
      <c r="CCL48" s="2182"/>
      <c r="CCM48" s="2182"/>
      <c r="CCN48" s="2182"/>
      <c r="CCO48" s="2182"/>
      <c r="CCP48" s="2182"/>
      <c r="CCQ48" s="2182"/>
      <c r="CCR48" s="2182"/>
      <c r="CCS48" s="2182"/>
      <c r="CCT48" s="2182"/>
      <c r="CCU48" s="2182"/>
      <c r="CCV48" s="2182"/>
      <c r="CCW48" s="2182"/>
      <c r="CCX48" s="2182"/>
      <c r="CCY48" s="2182"/>
      <c r="CCZ48" s="2182"/>
      <c r="CDA48" s="2182"/>
      <c r="CDB48" s="2182"/>
      <c r="CDC48" s="2182"/>
      <c r="CDD48" s="2182"/>
      <c r="CDE48" s="2182"/>
      <c r="CDF48" s="2182"/>
      <c r="CDG48" s="2182"/>
      <c r="CDH48" s="2182"/>
      <c r="CDI48" s="2182"/>
      <c r="CDJ48" s="2182"/>
      <c r="CDK48" s="2182"/>
      <c r="CDL48" s="2182"/>
      <c r="CDM48" s="2182"/>
      <c r="CDN48" s="2182"/>
      <c r="CDO48" s="2182"/>
      <c r="CDP48" s="2182"/>
      <c r="CDQ48" s="2182"/>
      <c r="CDR48" s="2182"/>
      <c r="CDS48" s="2182"/>
      <c r="CDT48" s="2182"/>
      <c r="CDU48" s="2182"/>
      <c r="CDV48" s="2182"/>
      <c r="CDW48" s="2182"/>
      <c r="CDX48" s="2182"/>
      <c r="CDY48" s="2182"/>
      <c r="CDZ48" s="2182"/>
      <c r="CEA48" s="2182"/>
      <c r="CEB48" s="2182"/>
      <c r="CEC48" s="2182"/>
      <c r="CED48" s="2182"/>
      <c r="CEE48" s="2182"/>
      <c r="CEF48" s="2182"/>
      <c r="CEG48" s="2182"/>
      <c r="CEH48" s="2182"/>
      <c r="CEI48" s="2182"/>
      <c r="CEJ48" s="2182"/>
      <c r="CEK48" s="2182"/>
      <c r="CEL48" s="2182"/>
      <c r="CEM48" s="2182"/>
      <c r="CEN48" s="2182"/>
      <c r="CEO48" s="2182"/>
      <c r="CEP48" s="2182"/>
      <c r="CEQ48" s="2182"/>
      <c r="CER48" s="2182"/>
      <c r="CES48" s="2182"/>
      <c r="CET48" s="2182"/>
      <c r="CEU48" s="2182"/>
      <c r="CEV48" s="2182"/>
      <c r="CEW48" s="2182"/>
      <c r="CEX48" s="2182"/>
      <c r="CEY48" s="2182"/>
      <c r="CEZ48" s="2182"/>
      <c r="CFA48" s="2182"/>
      <c r="CFB48" s="2182"/>
      <c r="CFC48" s="2182"/>
      <c r="CFD48" s="2182"/>
      <c r="CFE48" s="2182"/>
      <c r="CFF48" s="2182"/>
      <c r="CFG48" s="2182"/>
      <c r="CFH48" s="2182"/>
      <c r="CFI48" s="2182"/>
      <c r="CFJ48" s="2182"/>
      <c r="CFK48" s="2182"/>
      <c r="CFL48" s="2182"/>
      <c r="CFM48" s="2182"/>
      <c r="CFN48" s="2182"/>
      <c r="CFO48" s="2182"/>
      <c r="CFP48" s="2182"/>
      <c r="CFQ48" s="2182"/>
      <c r="CFR48" s="2182"/>
      <c r="CFS48" s="2182"/>
      <c r="CFT48" s="2182"/>
      <c r="CFU48" s="2182"/>
      <c r="CFV48" s="2182"/>
      <c r="CFW48" s="2182"/>
      <c r="CFX48" s="2182"/>
      <c r="CFY48" s="2182"/>
      <c r="CFZ48" s="2182"/>
      <c r="CGA48" s="2182"/>
      <c r="CGB48" s="2182"/>
      <c r="CGC48" s="2182"/>
      <c r="CGD48" s="2182"/>
      <c r="CGE48" s="2182"/>
      <c r="CGF48" s="2182"/>
      <c r="CGG48" s="2182"/>
      <c r="CGH48" s="2182"/>
      <c r="CGI48" s="2182"/>
      <c r="CGJ48" s="2182"/>
      <c r="CGK48" s="2182"/>
      <c r="CGL48" s="2182"/>
      <c r="CGM48" s="2182"/>
      <c r="CGN48" s="2182"/>
      <c r="CGO48" s="2182"/>
      <c r="CGP48" s="2182"/>
      <c r="CGQ48" s="2182"/>
      <c r="CGR48" s="2182"/>
      <c r="CGS48" s="2182"/>
      <c r="CGT48" s="2182"/>
      <c r="CGU48" s="2182"/>
      <c r="CGV48" s="2182"/>
      <c r="CGW48" s="2182"/>
      <c r="CGX48" s="2182"/>
      <c r="CGY48" s="2182"/>
      <c r="CGZ48" s="2182"/>
      <c r="CHA48" s="2182"/>
      <c r="CHB48" s="2182"/>
      <c r="CHC48" s="2182"/>
      <c r="CHD48" s="2182"/>
      <c r="CHE48" s="2182"/>
      <c r="CHF48" s="2182"/>
      <c r="CHG48" s="2182"/>
      <c r="CHH48" s="2182"/>
      <c r="CHI48" s="2182"/>
      <c r="CHJ48" s="2182"/>
      <c r="CHK48" s="2182"/>
      <c r="CHL48" s="2182"/>
      <c r="CHM48" s="2182"/>
      <c r="CHN48" s="2182"/>
      <c r="CHO48" s="2182"/>
      <c r="CHP48" s="2182"/>
      <c r="CHQ48" s="2182"/>
      <c r="CHR48" s="2182"/>
      <c r="CHS48" s="2182"/>
      <c r="CHT48" s="2182"/>
      <c r="CHU48" s="2182"/>
      <c r="CHV48" s="2182"/>
      <c r="CHW48" s="2182"/>
      <c r="CHX48" s="2182"/>
      <c r="CHY48" s="2182"/>
      <c r="CHZ48" s="2182"/>
      <c r="CIA48" s="2182"/>
      <c r="CIB48" s="2182"/>
      <c r="CIC48" s="2182"/>
      <c r="CID48" s="2182"/>
      <c r="CIE48" s="2182"/>
      <c r="CIF48" s="2182"/>
      <c r="CIG48" s="2182"/>
      <c r="CIH48" s="2182"/>
      <c r="CII48" s="2182"/>
      <c r="CIJ48" s="2182"/>
      <c r="CIK48" s="2182"/>
      <c r="CIL48" s="2182"/>
      <c r="CIM48" s="2182"/>
      <c r="CIN48" s="2182"/>
      <c r="CIO48" s="2182"/>
      <c r="CIP48" s="2182"/>
      <c r="CIQ48" s="2182"/>
      <c r="CIR48" s="2182"/>
      <c r="CIS48" s="2182"/>
      <c r="CIT48" s="2182"/>
      <c r="CIU48" s="2182"/>
      <c r="CIV48" s="2182"/>
      <c r="CIW48" s="2182"/>
      <c r="CIX48" s="2182"/>
      <c r="CIY48" s="2182"/>
      <c r="CIZ48" s="2182"/>
      <c r="CJA48" s="2182"/>
      <c r="CJB48" s="2182"/>
      <c r="CJC48" s="2182"/>
      <c r="CJD48" s="2182"/>
      <c r="CJE48" s="2182"/>
      <c r="CJF48" s="2182"/>
      <c r="CJG48" s="2182"/>
      <c r="CJH48" s="2182"/>
      <c r="CJI48" s="2182"/>
      <c r="CJJ48" s="2182"/>
      <c r="CJK48" s="2182"/>
      <c r="CJL48" s="2182"/>
      <c r="CJM48" s="2182"/>
      <c r="CJN48" s="2182"/>
      <c r="CJO48" s="2182"/>
      <c r="CJP48" s="2182"/>
      <c r="CJQ48" s="2182"/>
      <c r="CJR48" s="2182"/>
      <c r="CJS48" s="2182"/>
      <c r="CJT48" s="2182"/>
      <c r="CJU48" s="2182"/>
      <c r="CJV48" s="2182"/>
      <c r="CJW48" s="2182"/>
      <c r="CJX48" s="2182"/>
      <c r="CJY48" s="2182"/>
      <c r="CJZ48" s="2182"/>
      <c r="CKA48" s="2182"/>
      <c r="CKB48" s="2182"/>
      <c r="CKC48" s="2182"/>
      <c r="CKD48" s="2182"/>
      <c r="CKE48" s="2182"/>
      <c r="CKF48" s="2182"/>
      <c r="CKG48" s="2182"/>
      <c r="CKH48" s="2182"/>
      <c r="CKI48" s="2182"/>
      <c r="CKJ48" s="2182"/>
      <c r="CKK48" s="2182"/>
      <c r="CKL48" s="2182"/>
      <c r="CKM48" s="2182"/>
      <c r="CKN48" s="2182"/>
      <c r="CKO48" s="2182"/>
      <c r="CKP48" s="2182"/>
      <c r="CKQ48" s="2182"/>
      <c r="CKR48" s="2182"/>
      <c r="CKS48" s="2182"/>
      <c r="CKT48" s="2182"/>
      <c r="CKU48" s="2182"/>
      <c r="CKV48" s="2182"/>
      <c r="CKW48" s="2182"/>
      <c r="CKX48" s="2182"/>
      <c r="CKY48" s="2182"/>
      <c r="CKZ48" s="2182"/>
      <c r="CLA48" s="2182"/>
      <c r="CLB48" s="2182"/>
      <c r="CLC48" s="2182"/>
      <c r="CLD48" s="2182"/>
      <c r="CLE48" s="2182"/>
      <c r="CLF48" s="2182"/>
      <c r="CLG48" s="2182"/>
      <c r="CLH48" s="2182"/>
      <c r="CLI48" s="2182"/>
      <c r="CLJ48" s="2182"/>
      <c r="CLK48" s="2182"/>
      <c r="CLL48" s="2182"/>
      <c r="CLM48" s="2182"/>
      <c r="CLN48" s="2182"/>
      <c r="CLO48" s="2182"/>
      <c r="CLP48" s="2182"/>
      <c r="CLQ48" s="2182"/>
      <c r="CLR48" s="2182"/>
      <c r="CLS48" s="2182"/>
      <c r="CLT48" s="2182"/>
      <c r="CLU48" s="2182"/>
      <c r="CLV48" s="2182"/>
      <c r="CLW48" s="2182"/>
      <c r="CLX48" s="2182"/>
      <c r="CLY48" s="2182"/>
      <c r="CLZ48" s="2182"/>
      <c r="CMA48" s="2182"/>
      <c r="CMB48" s="2182"/>
      <c r="CMC48" s="2182"/>
      <c r="CMD48" s="2182"/>
      <c r="CME48" s="2182"/>
      <c r="CMF48" s="2182"/>
      <c r="CMG48" s="2182"/>
      <c r="CMH48" s="2182"/>
      <c r="CMI48" s="2182"/>
      <c r="CMJ48" s="2182"/>
      <c r="CMK48" s="2182"/>
      <c r="CML48" s="2182"/>
      <c r="CMM48" s="2182"/>
      <c r="CMN48" s="2182"/>
      <c r="CMO48" s="2182"/>
      <c r="CMP48" s="2182"/>
      <c r="CMQ48" s="2182"/>
      <c r="CMR48" s="2182"/>
      <c r="CMS48" s="2182"/>
      <c r="CMT48" s="2182"/>
      <c r="CMU48" s="2182"/>
      <c r="CMV48" s="2182"/>
      <c r="CMW48" s="2182"/>
      <c r="CMX48" s="2182"/>
      <c r="CMY48" s="2182"/>
      <c r="CMZ48" s="2182"/>
      <c r="CNA48" s="2182"/>
      <c r="CNB48" s="2182"/>
      <c r="CNC48" s="2182"/>
      <c r="CND48" s="2182"/>
      <c r="CNE48" s="2182"/>
      <c r="CNF48" s="2182"/>
      <c r="CNG48" s="2182"/>
      <c r="CNH48" s="2182"/>
      <c r="CNI48" s="2182"/>
      <c r="CNJ48" s="2182"/>
      <c r="CNK48" s="2182"/>
      <c r="CNL48" s="2182"/>
      <c r="CNM48" s="2182"/>
      <c r="CNN48" s="2182"/>
      <c r="CNO48" s="2182"/>
      <c r="CNP48" s="2182"/>
      <c r="CNQ48" s="2182"/>
      <c r="CNR48" s="2182"/>
      <c r="CNS48" s="2182"/>
      <c r="CNT48" s="2182"/>
      <c r="CNU48" s="2182"/>
      <c r="CNV48" s="2182"/>
      <c r="CNW48" s="2182"/>
      <c r="CNX48" s="2182"/>
      <c r="CNY48" s="2182"/>
      <c r="CNZ48" s="2182"/>
      <c r="COA48" s="2182"/>
      <c r="COB48" s="2182"/>
      <c r="COC48" s="2182"/>
      <c r="COD48" s="2182"/>
      <c r="COE48" s="2182"/>
      <c r="COF48" s="2182"/>
      <c r="COG48" s="2182"/>
      <c r="COH48" s="2182"/>
      <c r="COI48" s="2182"/>
      <c r="COJ48" s="2182"/>
      <c r="COK48" s="2182"/>
      <c r="COL48" s="2182"/>
      <c r="COM48" s="2182"/>
      <c r="CON48" s="2182"/>
      <c r="COO48" s="2182"/>
      <c r="COP48" s="2182"/>
      <c r="COQ48" s="2182"/>
      <c r="COR48" s="2182"/>
      <c r="COS48" s="2182"/>
      <c r="COT48" s="2182"/>
      <c r="COU48" s="2182"/>
      <c r="COV48" s="2182"/>
      <c r="COW48" s="2182"/>
      <c r="COX48" s="2182"/>
      <c r="COY48" s="2182"/>
      <c r="COZ48" s="2182"/>
      <c r="CPA48" s="2182"/>
      <c r="CPB48" s="2182"/>
      <c r="CPC48" s="2182"/>
      <c r="CPD48" s="2182"/>
      <c r="CPE48" s="2182"/>
      <c r="CPF48" s="2182"/>
      <c r="CPG48" s="2182"/>
      <c r="CPH48" s="2182"/>
      <c r="CPI48" s="2182"/>
      <c r="CPJ48" s="2182"/>
      <c r="CPK48" s="2182"/>
      <c r="CPL48" s="2182"/>
      <c r="CPM48" s="2182"/>
      <c r="CPN48" s="2182"/>
      <c r="CPO48" s="2182"/>
      <c r="CPP48" s="2182"/>
      <c r="CPQ48" s="2182"/>
      <c r="CPR48" s="2182"/>
      <c r="CPS48" s="2182"/>
      <c r="CPT48" s="2182"/>
      <c r="CPU48" s="2182"/>
      <c r="CPV48" s="2182"/>
      <c r="CPW48" s="2182"/>
      <c r="CPX48" s="2182"/>
      <c r="CPY48" s="2182"/>
      <c r="CPZ48" s="2182"/>
      <c r="CQA48" s="2182"/>
      <c r="CQB48" s="2182"/>
      <c r="CQC48" s="2182"/>
      <c r="CQD48" s="2182"/>
      <c r="CQE48" s="2182"/>
      <c r="CQF48" s="2182"/>
      <c r="CQG48" s="2182"/>
      <c r="CQH48" s="2182"/>
      <c r="CQI48" s="2182"/>
      <c r="CQJ48" s="2182"/>
      <c r="CQK48" s="2182"/>
      <c r="CQL48" s="2182"/>
      <c r="CQM48" s="2182"/>
      <c r="CQN48" s="2182"/>
      <c r="CQO48" s="2182"/>
      <c r="CQP48" s="2182"/>
      <c r="CQQ48" s="2182"/>
      <c r="CQR48" s="2182"/>
      <c r="CQS48" s="2182"/>
      <c r="CQT48" s="2182"/>
      <c r="CQU48" s="2182"/>
      <c r="CQV48" s="2182"/>
      <c r="CQW48" s="2182"/>
      <c r="CQX48" s="2182"/>
      <c r="CQY48" s="2182"/>
      <c r="CQZ48" s="2182"/>
      <c r="CRA48" s="2182"/>
      <c r="CRB48" s="2182"/>
      <c r="CRC48" s="2182"/>
      <c r="CRD48" s="2182"/>
      <c r="CRE48" s="2182"/>
      <c r="CRF48" s="2182"/>
      <c r="CRG48" s="2182"/>
      <c r="CRH48" s="2182"/>
      <c r="CRI48" s="2182"/>
      <c r="CRJ48" s="2182"/>
      <c r="CRK48" s="2182"/>
      <c r="CRL48" s="2182"/>
      <c r="CRM48" s="2182"/>
      <c r="CRN48" s="2182"/>
      <c r="CRO48" s="2182"/>
      <c r="CRP48" s="2182"/>
      <c r="CRQ48" s="2182"/>
      <c r="CRR48" s="2182"/>
      <c r="CRS48" s="2182"/>
      <c r="CRT48" s="2182"/>
      <c r="CRU48" s="2182"/>
      <c r="CRV48" s="2182"/>
      <c r="CRW48" s="2182"/>
      <c r="CRX48" s="2182"/>
      <c r="CRY48" s="2182"/>
      <c r="CRZ48" s="2182"/>
      <c r="CSA48" s="2182"/>
      <c r="CSB48" s="2182"/>
      <c r="CSC48" s="2182"/>
      <c r="CSD48" s="2182"/>
      <c r="CSE48" s="2182"/>
      <c r="CSF48" s="2182"/>
      <c r="CSG48" s="2182"/>
      <c r="CSH48" s="2182"/>
      <c r="CSI48" s="2182"/>
      <c r="CSJ48" s="2182"/>
      <c r="CSK48" s="2182"/>
      <c r="CSL48" s="2182"/>
      <c r="CSM48" s="2182"/>
      <c r="CSN48" s="2182"/>
      <c r="CSO48" s="2182"/>
      <c r="CSP48" s="2182"/>
      <c r="CSQ48" s="2182"/>
      <c r="CSR48" s="2182"/>
      <c r="CSS48" s="2182"/>
      <c r="CST48" s="2182"/>
      <c r="CSU48" s="2182"/>
      <c r="CSV48" s="2182"/>
      <c r="CSW48" s="2182"/>
      <c r="CSX48" s="2182"/>
      <c r="CSY48" s="2182"/>
      <c r="CSZ48" s="2182"/>
      <c r="CTA48" s="2182"/>
      <c r="CTB48" s="2182"/>
      <c r="CTC48" s="2182"/>
      <c r="CTD48" s="2182"/>
      <c r="CTE48" s="2182"/>
      <c r="CTF48" s="2182"/>
      <c r="CTG48" s="2182"/>
      <c r="CTH48" s="2182"/>
      <c r="CTI48" s="2182"/>
      <c r="CTJ48" s="2182"/>
      <c r="CTK48" s="2182"/>
      <c r="CTL48" s="2182"/>
      <c r="CTM48" s="2182"/>
      <c r="CTN48" s="2182"/>
      <c r="CTO48" s="2182"/>
      <c r="CTP48" s="2182"/>
      <c r="CTQ48" s="2182"/>
      <c r="CTR48" s="2182"/>
      <c r="CTS48" s="2182"/>
      <c r="CTT48" s="2182"/>
      <c r="CTU48" s="2182"/>
      <c r="CTV48" s="2182"/>
      <c r="CTW48" s="2182"/>
      <c r="CTX48" s="2182"/>
      <c r="CTY48" s="2182"/>
      <c r="CTZ48" s="2182"/>
      <c r="CUA48" s="2182"/>
      <c r="CUB48" s="2182"/>
      <c r="CUC48" s="2182"/>
      <c r="CUD48" s="2182"/>
      <c r="CUE48" s="2182"/>
      <c r="CUF48" s="2182"/>
      <c r="CUG48" s="2182"/>
      <c r="CUH48" s="2182"/>
      <c r="CUI48" s="2182"/>
      <c r="CUJ48" s="2182"/>
      <c r="CUK48" s="2182"/>
      <c r="CUL48" s="2182"/>
      <c r="CUM48" s="2182"/>
      <c r="CUN48" s="2182"/>
      <c r="CUO48" s="2182"/>
      <c r="CUP48" s="2182"/>
      <c r="CUQ48" s="2182"/>
      <c r="CUR48" s="2182"/>
      <c r="CUS48" s="2182"/>
      <c r="CUT48" s="2182"/>
      <c r="CUU48" s="2182"/>
      <c r="CUV48" s="2182"/>
      <c r="CUW48" s="2182"/>
      <c r="CUX48" s="2182"/>
      <c r="CUY48" s="2182"/>
      <c r="CUZ48" s="2182"/>
      <c r="CVA48" s="2182"/>
      <c r="CVB48" s="2182"/>
      <c r="CVC48" s="2182"/>
      <c r="CVD48" s="2182"/>
      <c r="CVE48" s="2182"/>
      <c r="CVF48" s="2182"/>
      <c r="CVG48" s="2182"/>
      <c r="CVH48" s="2182"/>
      <c r="CVI48" s="2182"/>
      <c r="CVJ48" s="2182"/>
      <c r="CVK48" s="2182"/>
      <c r="CVL48" s="2182"/>
      <c r="CVM48" s="2182"/>
      <c r="CVN48" s="2182"/>
      <c r="CVO48" s="2182"/>
      <c r="CVP48" s="2182"/>
      <c r="CVQ48" s="2182"/>
      <c r="CVR48" s="2182"/>
      <c r="CVS48" s="2182"/>
      <c r="CVT48" s="2182"/>
      <c r="CVU48" s="2182"/>
      <c r="CVV48" s="2182"/>
      <c r="CVW48" s="2182"/>
      <c r="CVX48" s="2182"/>
      <c r="CVY48" s="2182"/>
      <c r="CVZ48" s="2182"/>
      <c r="CWA48" s="2182"/>
      <c r="CWB48" s="2182"/>
      <c r="CWC48" s="2182"/>
      <c r="CWD48" s="2182"/>
      <c r="CWE48" s="2182"/>
      <c r="CWF48" s="2182"/>
      <c r="CWG48" s="2182"/>
      <c r="CWH48" s="2182"/>
      <c r="CWI48" s="2182"/>
      <c r="CWJ48" s="2182"/>
      <c r="CWK48" s="2182"/>
      <c r="CWL48" s="2182"/>
      <c r="CWM48" s="2182"/>
      <c r="CWN48" s="2182"/>
      <c r="CWO48" s="2182"/>
      <c r="CWP48" s="2182"/>
      <c r="CWQ48" s="2182"/>
      <c r="CWR48" s="2182"/>
      <c r="CWS48" s="2182"/>
      <c r="CWT48" s="2182"/>
      <c r="CWU48" s="2182"/>
      <c r="CWV48" s="2182"/>
      <c r="CWW48" s="2182"/>
      <c r="CWX48" s="2182"/>
      <c r="CWY48" s="2182"/>
      <c r="CWZ48" s="2182"/>
      <c r="CXA48" s="2182"/>
      <c r="CXB48" s="2182"/>
      <c r="CXC48" s="2182"/>
      <c r="CXD48" s="2182"/>
      <c r="CXE48" s="2182"/>
      <c r="CXF48" s="2182"/>
      <c r="CXG48" s="2182"/>
      <c r="CXH48" s="2182"/>
      <c r="CXI48" s="2182"/>
      <c r="CXJ48" s="2182"/>
      <c r="CXK48" s="2182"/>
      <c r="CXL48" s="2182"/>
      <c r="CXM48" s="2182"/>
      <c r="CXN48" s="2182"/>
      <c r="CXO48" s="2182"/>
      <c r="CXP48" s="2182"/>
      <c r="CXQ48" s="2182"/>
      <c r="CXR48" s="2182"/>
      <c r="CXS48" s="2182"/>
      <c r="CXT48" s="2182"/>
      <c r="CXU48" s="2182"/>
      <c r="CXV48" s="2182"/>
      <c r="CXW48" s="2182"/>
      <c r="CXX48" s="2182"/>
      <c r="CXY48" s="2182"/>
      <c r="CXZ48" s="2182"/>
      <c r="CYA48" s="2182"/>
      <c r="CYB48" s="2182"/>
      <c r="CYC48" s="2182"/>
      <c r="CYD48" s="2182"/>
      <c r="CYE48" s="2182"/>
      <c r="CYF48" s="2182"/>
      <c r="CYG48" s="2182"/>
      <c r="CYH48" s="2182"/>
      <c r="CYI48" s="2182"/>
      <c r="CYJ48" s="2182"/>
      <c r="CYK48" s="2182"/>
      <c r="CYL48" s="2182"/>
      <c r="CYM48" s="2182"/>
      <c r="CYN48" s="2182"/>
      <c r="CYO48" s="2182"/>
      <c r="CYP48" s="2182"/>
      <c r="CYQ48" s="2182"/>
      <c r="CYR48" s="2182"/>
      <c r="CYS48" s="2182"/>
      <c r="CYT48" s="2182"/>
      <c r="CYU48" s="2182"/>
      <c r="CYV48" s="2182"/>
      <c r="CYW48" s="2182"/>
      <c r="CYX48" s="2182"/>
      <c r="CYY48" s="2182"/>
      <c r="CYZ48" s="2182"/>
      <c r="CZA48" s="2182"/>
      <c r="CZB48" s="2182"/>
      <c r="CZC48" s="2182"/>
      <c r="CZD48" s="2182"/>
      <c r="CZE48" s="2182"/>
      <c r="CZF48" s="2182"/>
      <c r="CZG48" s="2182"/>
      <c r="CZH48" s="2182"/>
      <c r="CZI48" s="2182"/>
      <c r="CZJ48" s="2182"/>
      <c r="CZK48" s="2182"/>
      <c r="CZL48" s="2182"/>
      <c r="CZM48" s="2182"/>
      <c r="CZN48" s="2182"/>
      <c r="CZO48" s="2182"/>
      <c r="CZP48" s="2182"/>
      <c r="CZQ48" s="2182"/>
      <c r="CZR48" s="2182"/>
      <c r="CZS48" s="2182"/>
      <c r="CZT48" s="2182"/>
      <c r="CZU48" s="2182"/>
      <c r="CZV48" s="2182"/>
      <c r="CZW48" s="2182"/>
      <c r="CZX48" s="2182"/>
      <c r="CZY48" s="2182"/>
      <c r="CZZ48" s="2182"/>
      <c r="DAA48" s="2182"/>
      <c r="DAB48" s="2182"/>
      <c r="DAC48" s="2182"/>
      <c r="DAD48" s="2182"/>
      <c r="DAE48" s="2182"/>
      <c r="DAF48" s="2182"/>
      <c r="DAG48" s="2182"/>
      <c r="DAH48" s="2182"/>
      <c r="DAI48" s="2182"/>
      <c r="DAJ48" s="2182"/>
      <c r="DAK48" s="2182"/>
      <c r="DAL48" s="2182"/>
      <c r="DAM48" s="2182"/>
      <c r="DAN48" s="2182"/>
      <c r="DAO48" s="2182"/>
      <c r="DAP48" s="2182"/>
      <c r="DAQ48" s="2182"/>
      <c r="DAR48" s="2182"/>
      <c r="DAS48" s="2182"/>
      <c r="DAT48" s="2182"/>
      <c r="DAU48" s="2182"/>
      <c r="DAV48" s="2182"/>
      <c r="DAW48" s="2182"/>
      <c r="DAX48" s="2182"/>
      <c r="DAY48" s="2182"/>
      <c r="DAZ48" s="2182"/>
      <c r="DBA48" s="2182"/>
      <c r="DBB48" s="2182"/>
      <c r="DBC48" s="2182"/>
      <c r="DBD48" s="2182"/>
      <c r="DBE48" s="2182"/>
      <c r="DBF48" s="2182"/>
      <c r="DBG48" s="2182"/>
      <c r="DBH48" s="2182"/>
      <c r="DBI48" s="2182"/>
      <c r="DBJ48" s="2182"/>
      <c r="DBK48" s="2182"/>
      <c r="DBL48" s="2182"/>
      <c r="DBM48" s="2182"/>
      <c r="DBN48" s="2182"/>
      <c r="DBO48" s="2182"/>
      <c r="DBP48" s="2182"/>
      <c r="DBQ48" s="2182"/>
      <c r="DBR48" s="2182"/>
      <c r="DBS48" s="2182"/>
      <c r="DBT48" s="2182"/>
      <c r="DBU48" s="2182"/>
      <c r="DBV48" s="2182"/>
      <c r="DBW48" s="2182"/>
      <c r="DBX48" s="2182"/>
      <c r="DBY48" s="2182"/>
      <c r="DBZ48" s="2182"/>
      <c r="DCA48" s="2182"/>
      <c r="DCB48" s="2182"/>
      <c r="DCC48" s="2182"/>
      <c r="DCD48" s="2182"/>
      <c r="DCE48" s="2182"/>
      <c r="DCF48" s="2182"/>
      <c r="DCG48" s="2182"/>
      <c r="DCH48" s="2182"/>
      <c r="DCI48" s="2182"/>
      <c r="DCJ48" s="2182"/>
      <c r="DCK48" s="2182"/>
      <c r="DCL48" s="2182"/>
      <c r="DCM48" s="2182"/>
      <c r="DCN48" s="2182"/>
      <c r="DCO48" s="2182"/>
      <c r="DCP48" s="2182"/>
      <c r="DCQ48" s="2182"/>
      <c r="DCR48" s="2182"/>
      <c r="DCS48" s="2182"/>
      <c r="DCT48" s="2182"/>
      <c r="DCU48" s="2182"/>
      <c r="DCV48" s="2182"/>
      <c r="DCW48" s="2182"/>
      <c r="DCX48" s="2182"/>
      <c r="DCY48" s="2182"/>
      <c r="DCZ48" s="2182"/>
      <c r="DDA48" s="2182"/>
      <c r="DDB48" s="2182"/>
      <c r="DDC48" s="2182"/>
      <c r="DDD48" s="2182"/>
      <c r="DDE48" s="2182"/>
      <c r="DDF48" s="2182"/>
      <c r="DDG48" s="2182"/>
      <c r="DDH48" s="2182"/>
      <c r="DDI48" s="2182"/>
      <c r="DDJ48" s="2182"/>
      <c r="DDK48" s="2182"/>
      <c r="DDL48" s="2182"/>
      <c r="DDM48" s="2182"/>
      <c r="DDN48" s="2182"/>
      <c r="DDO48" s="2182"/>
      <c r="DDP48" s="2182"/>
      <c r="DDQ48" s="2182"/>
      <c r="DDR48" s="2182"/>
      <c r="DDS48" s="2182"/>
      <c r="DDT48" s="2182"/>
      <c r="DDU48" s="2182"/>
      <c r="DDV48" s="2182"/>
      <c r="DDW48" s="2182"/>
      <c r="DDX48" s="2182"/>
      <c r="DDY48" s="2182"/>
      <c r="DDZ48" s="2182"/>
      <c r="DEA48" s="2182"/>
      <c r="DEB48" s="2182"/>
      <c r="DEC48" s="2182"/>
      <c r="DED48" s="2182"/>
      <c r="DEE48" s="2182"/>
      <c r="DEF48" s="2182"/>
      <c r="DEG48" s="2182"/>
      <c r="DEH48" s="2182"/>
      <c r="DEI48" s="2182"/>
      <c r="DEJ48" s="2182"/>
      <c r="DEK48" s="2182"/>
      <c r="DEL48" s="2182"/>
      <c r="DEM48" s="2182"/>
      <c r="DEN48" s="2182"/>
      <c r="DEO48" s="2182"/>
      <c r="DEP48" s="2182"/>
      <c r="DEQ48" s="2182"/>
      <c r="DER48" s="2182"/>
      <c r="DES48" s="2182"/>
      <c r="DET48" s="2182"/>
      <c r="DEU48" s="2182"/>
      <c r="DEV48" s="2182"/>
      <c r="DEW48" s="2182"/>
      <c r="DEX48" s="2182"/>
      <c r="DEY48" s="2182"/>
      <c r="DEZ48" s="2182"/>
      <c r="DFA48" s="2182"/>
      <c r="DFB48" s="2182"/>
      <c r="DFC48" s="2182"/>
      <c r="DFD48" s="2182"/>
      <c r="DFE48" s="2182"/>
      <c r="DFF48" s="2182"/>
      <c r="DFG48" s="2182"/>
      <c r="DFH48" s="2182"/>
      <c r="DFI48" s="2182"/>
      <c r="DFJ48" s="2182"/>
      <c r="DFK48" s="2182"/>
      <c r="DFL48" s="2182"/>
      <c r="DFM48" s="2182"/>
      <c r="DFN48" s="2182"/>
      <c r="DFO48" s="2182"/>
      <c r="DFP48" s="2182"/>
      <c r="DFQ48" s="2182"/>
      <c r="DFR48" s="2182"/>
      <c r="DFS48" s="2182"/>
      <c r="DFT48" s="2182"/>
      <c r="DFU48" s="2182"/>
      <c r="DFV48" s="2182"/>
      <c r="DFW48" s="2182"/>
      <c r="DFX48" s="2182"/>
      <c r="DFY48" s="2182"/>
      <c r="DFZ48" s="2182"/>
      <c r="DGA48" s="2182"/>
      <c r="DGB48" s="2182"/>
      <c r="DGC48" s="2182"/>
      <c r="DGD48" s="2182"/>
      <c r="DGE48" s="2182"/>
      <c r="DGF48" s="2182"/>
      <c r="DGG48" s="2182"/>
      <c r="DGH48" s="2182"/>
      <c r="DGI48" s="2182"/>
      <c r="DGJ48" s="2182"/>
      <c r="DGK48" s="2182"/>
      <c r="DGL48" s="2182"/>
      <c r="DGM48" s="2182"/>
      <c r="DGN48" s="2182"/>
      <c r="DGO48" s="2182"/>
      <c r="DGP48" s="2182"/>
      <c r="DGQ48" s="2182"/>
      <c r="DGR48" s="2182"/>
      <c r="DGS48" s="2182"/>
      <c r="DGT48" s="2182"/>
      <c r="DGU48" s="2182"/>
      <c r="DGV48" s="2182"/>
      <c r="DGW48" s="2182"/>
      <c r="DGX48" s="2182"/>
      <c r="DGY48" s="2182"/>
      <c r="DGZ48" s="2182"/>
      <c r="DHA48" s="2182"/>
      <c r="DHB48" s="2182"/>
      <c r="DHC48" s="2182"/>
      <c r="DHD48" s="2182"/>
      <c r="DHE48" s="2182"/>
      <c r="DHF48" s="2182"/>
      <c r="DHG48" s="2182"/>
      <c r="DHH48" s="2182"/>
      <c r="DHI48" s="2182"/>
      <c r="DHJ48" s="2182"/>
      <c r="DHK48" s="2182"/>
      <c r="DHL48" s="2182"/>
      <c r="DHM48" s="2182"/>
      <c r="DHN48" s="2182"/>
      <c r="DHO48" s="2182"/>
      <c r="DHP48" s="2182"/>
      <c r="DHQ48" s="2182"/>
      <c r="DHR48" s="2182"/>
      <c r="DHS48" s="2182"/>
      <c r="DHT48" s="2182"/>
      <c r="DHU48" s="2182"/>
      <c r="DHV48" s="2182"/>
      <c r="DHW48" s="2182"/>
      <c r="DHX48" s="2182"/>
      <c r="DHY48" s="2182"/>
      <c r="DHZ48" s="2182"/>
      <c r="DIA48" s="2182"/>
      <c r="DIB48" s="2182"/>
      <c r="DIC48" s="2182"/>
      <c r="DID48" s="2182"/>
      <c r="DIE48" s="2182"/>
      <c r="DIF48" s="2182"/>
      <c r="DIG48" s="2182"/>
      <c r="DIH48" s="2182"/>
      <c r="DII48" s="2182"/>
      <c r="DIJ48" s="2182"/>
      <c r="DIK48" s="2182"/>
      <c r="DIL48" s="2182"/>
      <c r="DIM48" s="2182"/>
      <c r="DIN48" s="2182"/>
      <c r="DIO48" s="2182"/>
      <c r="DIP48" s="2182"/>
      <c r="DIQ48" s="2182"/>
      <c r="DIR48" s="2182"/>
      <c r="DIS48" s="2182"/>
      <c r="DIT48" s="2182"/>
      <c r="DIU48" s="2182"/>
      <c r="DIV48" s="2182"/>
      <c r="DIW48" s="2182"/>
      <c r="DIX48" s="2182"/>
      <c r="DIY48" s="2182"/>
      <c r="DIZ48" s="2182"/>
      <c r="DJA48" s="2182"/>
      <c r="DJB48" s="2182"/>
      <c r="DJC48" s="2182"/>
      <c r="DJD48" s="2182"/>
      <c r="DJE48" s="2182"/>
      <c r="DJF48" s="2182"/>
      <c r="DJG48" s="2182"/>
      <c r="DJH48" s="2182"/>
      <c r="DJI48" s="2182"/>
      <c r="DJJ48" s="2182"/>
      <c r="DJK48" s="2182"/>
      <c r="DJL48" s="2182"/>
      <c r="DJM48" s="2182"/>
      <c r="DJN48" s="2182"/>
      <c r="DJO48" s="2182"/>
      <c r="DJP48" s="2182"/>
      <c r="DJQ48" s="2182"/>
      <c r="DJR48" s="2182"/>
      <c r="DJS48" s="2182"/>
      <c r="DJT48" s="2182"/>
      <c r="DJU48" s="2182"/>
      <c r="DJV48" s="2182"/>
      <c r="DJW48" s="2182"/>
      <c r="DJX48" s="2182"/>
      <c r="DJY48" s="2182"/>
      <c r="DJZ48" s="2182"/>
      <c r="DKA48" s="2182"/>
      <c r="DKB48" s="2182"/>
      <c r="DKC48" s="2182"/>
      <c r="DKD48" s="2182"/>
      <c r="DKE48" s="2182"/>
      <c r="DKF48" s="2182"/>
      <c r="DKG48" s="2182"/>
      <c r="DKH48" s="2182"/>
      <c r="DKI48" s="2182"/>
      <c r="DKJ48" s="2182"/>
      <c r="DKK48" s="2182"/>
      <c r="DKL48" s="2182"/>
      <c r="DKM48" s="2182"/>
      <c r="DKN48" s="2182"/>
      <c r="DKO48" s="2182"/>
      <c r="DKP48" s="2182"/>
      <c r="DKQ48" s="2182"/>
      <c r="DKR48" s="2182"/>
      <c r="DKS48" s="2182"/>
      <c r="DKT48" s="2182"/>
      <c r="DKU48" s="2182"/>
      <c r="DKV48" s="2182"/>
      <c r="DKW48" s="2182"/>
      <c r="DKX48" s="2182"/>
      <c r="DKY48" s="2182"/>
      <c r="DKZ48" s="2182"/>
      <c r="DLA48" s="2182"/>
      <c r="DLB48" s="2182"/>
      <c r="DLC48" s="2182"/>
      <c r="DLD48" s="2182"/>
      <c r="DLE48" s="2182"/>
      <c r="DLF48" s="2182"/>
      <c r="DLG48" s="2182"/>
      <c r="DLH48" s="2182"/>
      <c r="DLI48" s="2182"/>
      <c r="DLJ48" s="2182"/>
      <c r="DLK48" s="2182"/>
      <c r="DLL48" s="2182"/>
      <c r="DLM48" s="2182"/>
      <c r="DLN48" s="2182"/>
      <c r="DLO48" s="2182"/>
      <c r="DLP48" s="2182"/>
      <c r="DLQ48" s="2182"/>
      <c r="DLR48" s="2182"/>
      <c r="DLS48" s="2182"/>
      <c r="DLT48" s="2182"/>
      <c r="DLU48" s="2182"/>
      <c r="DLV48" s="2182"/>
      <c r="DLW48" s="2182"/>
      <c r="DLX48" s="2182"/>
      <c r="DLY48" s="2182"/>
      <c r="DLZ48" s="2182"/>
      <c r="DMA48" s="2182"/>
      <c r="DMB48" s="2182"/>
      <c r="DMC48" s="2182"/>
      <c r="DMD48" s="2182"/>
      <c r="DME48" s="2182"/>
      <c r="DMF48" s="2182"/>
      <c r="DMG48" s="2182"/>
      <c r="DMH48" s="2182"/>
      <c r="DMI48" s="2182"/>
      <c r="DMJ48" s="2182"/>
      <c r="DMK48" s="2182"/>
      <c r="DML48" s="2182"/>
      <c r="DMM48" s="2182"/>
      <c r="DMN48" s="2182"/>
      <c r="DMO48" s="2182"/>
      <c r="DMP48" s="2182"/>
      <c r="DMQ48" s="2182"/>
      <c r="DMR48" s="2182"/>
      <c r="DMS48" s="2182"/>
      <c r="DMT48" s="2182"/>
      <c r="DMU48" s="2182"/>
      <c r="DMV48" s="2182"/>
      <c r="DMW48" s="2182"/>
      <c r="DMX48" s="2182"/>
      <c r="DMY48" s="2182"/>
      <c r="DMZ48" s="2182"/>
      <c r="DNA48" s="2182"/>
      <c r="DNB48" s="2182"/>
      <c r="DNC48" s="2182"/>
      <c r="DND48" s="2182"/>
      <c r="DNE48" s="2182"/>
      <c r="DNF48" s="2182"/>
      <c r="DNG48" s="2182"/>
      <c r="DNH48" s="2182"/>
      <c r="DNI48" s="2182"/>
      <c r="DNJ48" s="2182"/>
      <c r="DNK48" s="2182"/>
      <c r="DNL48" s="2182"/>
      <c r="DNM48" s="2182"/>
      <c r="DNN48" s="2182"/>
      <c r="DNO48" s="2182"/>
      <c r="DNP48" s="2182"/>
      <c r="DNQ48" s="2182"/>
      <c r="DNR48" s="2182"/>
      <c r="DNS48" s="2182"/>
      <c r="DNT48" s="2182"/>
      <c r="DNU48" s="2182"/>
      <c r="DNV48" s="2182"/>
      <c r="DNW48" s="2182"/>
      <c r="DNX48" s="2182"/>
      <c r="DNY48" s="2182"/>
      <c r="DNZ48" s="2182"/>
      <c r="DOA48" s="2182"/>
      <c r="DOB48" s="2182"/>
      <c r="DOC48" s="2182"/>
      <c r="DOD48" s="2182"/>
      <c r="DOE48" s="2182"/>
      <c r="DOF48" s="2182"/>
      <c r="DOG48" s="2182"/>
      <c r="DOH48" s="2182"/>
      <c r="DOI48" s="2182"/>
      <c r="DOJ48" s="2182"/>
      <c r="DOK48" s="2182"/>
      <c r="DOL48" s="2182"/>
      <c r="DOM48" s="2182"/>
      <c r="DON48" s="2182"/>
      <c r="DOO48" s="2182"/>
      <c r="DOP48" s="2182"/>
      <c r="DOQ48" s="2182"/>
      <c r="DOR48" s="2182"/>
      <c r="DOS48" s="2182"/>
      <c r="DOT48" s="2182"/>
      <c r="DOU48" s="2182"/>
      <c r="DOV48" s="2182"/>
      <c r="DOW48" s="2182"/>
      <c r="DOX48" s="2182"/>
      <c r="DOY48" s="2182"/>
      <c r="DOZ48" s="2182"/>
      <c r="DPA48" s="2182"/>
      <c r="DPB48" s="2182"/>
      <c r="DPC48" s="2182"/>
      <c r="DPD48" s="2182"/>
      <c r="DPE48" s="2182"/>
      <c r="DPF48" s="2182"/>
      <c r="DPG48" s="2182"/>
      <c r="DPH48" s="2182"/>
      <c r="DPI48" s="2182"/>
      <c r="DPJ48" s="2182"/>
      <c r="DPK48" s="2182"/>
      <c r="DPL48" s="2182"/>
      <c r="DPM48" s="2182"/>
      <c r="DPN48" s="2182"/>
      <c r="DPO48" s="2182"/>
      <c r="DPP48" s="2182"/>
      <c r="DPQ48" s="2182"/>
      <c r="DPR48" s="2182"/>
      <c r="DPS48" s="2182"/>
      <c r="DPT48" s="2182"/>
      <c r="DPU48" s="2182"/>
      <c r="DPV48" s="2182"/>
      <c r="DPW48" s="2182"/>
      <c r="DPX48" s="2182"/>
      <c r="DPY48" s="2182"/>
      <c r="DPZ48" s="2182"/>
      <c r="DQA48" s="2182"/>
      <c r="DQB48" s="2182"/>
      <c r="DQC48" s="2182"/>
      <c r="DQD48" s="2182"/>
      <c r="DQE48" s="2182"/>
      <c r="DQF48" s="2182"/>
      <c r="DQG48" s="2182"/>
      <c r="DQH48" s="2182"/>
      <c r="DQI48" s="2182"/>
      <c r="DQJ48" s="2182"/>
      <c r="DQK48" s="2182"/>
      <c r="DQL48" s="2182"/>
      <c r="DQM48" s="2182"/>
      <c r="DQN48" s="2182"/>
      <c r="DQO48" s="2182"/>
      <c r="DQP48" s="2182"/>
      <c r="DQQ48" s="2182"/>
      <c r="DQR48" s="2182"/>
      <c r="DQS48" s="2182"/>
      <c r="DQT48" s="2182"/>
      <c r="DQU48" s="2182"/>
      <c r="DQV48" s="2182"/>
      <c r="DQW48" s="2182"/>
      <c r="DQX48" s="2182"/>
      <c r="DQY48" s="2182"/>
      <c r="DQZ48" s="2182"/>
      <c r="DRA48" s="2182"/>
      <c r="DRB48" s="2182"/>
      <c r="DRC48" s="2182"/>
      <c r="DRD48" s="2182"/>
      <c r="DRE48" s="2182"/>
      <c r="DRF48" s="2182"/>
      <c r="DRG48" s="2182"/>
      <c r="DRH48" s="2182"/>
      <c r="DRI48" s="2182"/>
      <c r="DRJ48" s="2182"/>
      <c r="DRK48" s="2182"/>
      <c r="DRL48" s="2182"/>
      <c r="DRM48" s="2182"/>
      <c r="DRN48" s="2182"/>
      <c r="DRO48" s="2182"/>
      <c r="DRP48" s="2182"/>
      <c r="DRQ48" s="2182"/>
      <c r="DRR48" s="2182"/>
      <c r="DRS48" s="2182"/>
      <c r="DRT48" s="2182"/>
      <c r="DRU48" s="2182"/>
      <c r="DRV48" s="2182"/>
      <c r="DRW48" s="2182"/>
      <c r="DRX48" s="2182"/>
      <c r="DRY48" s="2182"/>
      <c r="DRZ48" s="2182"/>
      <c r="DSA48" s="2182"/>
      <c r="DSB48" s="2182"/>
      <c r="DSC48" s="2182"/>
      <c r="DSD48" s="2182"/>
      <c r="DSE48" s="2182"/>
      <c r="DSF48" s="2182"/>
      <c r="DSG48" s="2182"/>
      <c r="DSH48" s="2182"/>
      <c r="DSI48" s="2182"/>
      <c r="DSJ48" s="2182"/>
      <c r="DSK48" s="2182"/>
      <c r="DSL48" s="2182"/>
      <c r="DSM48" s="2182"/>
      <c r="DSN48" s="2182"/>
      <c r="DSO48" s="2182"/>
      <c r="DSP48" s="2182"/>
      <c r="DSQ48" s="2182"/>
      <c r="DSR48" s="2182"/>
      <c r="DSS48" s="2182"/>
      <c r="DST48" s="2182"/>
      <c r="DSU48" s="2182"/>
      <c r="DSV48" s="2182"/>
      <c r="DSW48" s="2182"/>
      <c r="DSX48" s="2182"/>
      <c r="DSY48" s="2182"/>
      <c r="DSZ48" s="2182"/>
      <c r="DTA48" s="2182"/>
      <c r="DTB48" s="2182"/>
      <c r="DTC48" s="2182"/>
      <c r="DTD48" s="2182"/>
      <c r="DTE48" s="2182"/>
      <c r="DTF48" s="2182"/>
      <c r="DTG48" s="2182"/>
      <c r="DTH48" s="2182"/>
      <c r="DTI48" s="2182"/>
      <c r="DTJ48" s="2182"/>
      <c r="DTK48" s="2182"/>
      <c r="DTL48" s="2182"/>
      <c r="DTM48" s="2182"/>
      <c r="DTN48" s="2182"/>
      <c r="DTO48" s="2182"/>
      <c r="DTP48" s="2182"/>
      <c r="DTQ48" s="2182"/>
      <c r="DTR48" s="2182"/>
      <c r="DTS48" s="2182"/>
      <c r="DTT48" s="2182"/>
      <c r="DTU48" s="2182"/>
      <c r="DTV48" s="2182"/>
      <c r="DTW48" s="2182"/>
      <c r="DTX48" s="2182"/>
      <c r="DTY48" s="2182"/>
      <c r="DTZ48" s="2182"/>
      <c r="DUA48" s="2182"/>
      <c r="DUB48" s="2182"/>
      <c r="DUC48" s="2182"/>
      <c r="DUD48" s="2182"/>
      <c r="DUE48" s="2182"/>
      <c r="DUF48" s="2182"/>
      <c r="DUG48" s="2182"/>
      <c r="DUH48" s="2182"/>
      <c r="DUI48" s="2182"/>
      <c r="DUJ48" s="2182"/>
      <c r="DUK48" s="2182"/>
      <c r="DUL48" s="2182"/>
      <c r="DUM48" s="2182"/>
      <c r="DUN48" s="2182"/>
      <c r="DUO48" s="2182"/>
      <c r="DUP48" s="2182"/>
      <c r="DUQ48" s="2182"/>
      <c r="DUR48" s="2182"/>
      <c r="DUS48" s="2182"/>
      <c r="DUT48" s="2182"/>
      <c r="DUU48" s="2182"/>
      <c r="DUV48" s="2182"/>
      <c r="DUW48" s="2182"/>
      <c r="DUX48" s="2182"/>
      <c r="DUY48" s="2182"/>
      <c r="DUZ48" s="2182"/>
      <c r="DVA48" s="2182"/>
      <c r="DVB48" s="2182"/>
      <c r="DVC48" s="2182"/>
      <c r="DVD48" s="2182"/>
      <c r="DVE48" s="2182"/>
      <c r="DVF48" s="2182"/>
      <c r="DVG48" s="2182"/>
      <c r="DVH48" s="2182"/>
      <c r="DVI48" s="2182"/>
      <c r="DVJ48" s="2182"/>
      <c r="DVK48" s="2182"/>
      <c r="DVL48" s="2182"/>
      <c r="DVM48" s="2182"/>
      <c r="DVN48" s="2182"/>
      <c r="DVO48" s="2182"/>
      <c r="DVP48" s="2182"/>
      <c r="DVQ48" s="2182"/>
      <c r="DVR48" s="2182"/>
      <c r="DVS48" s="2182"/>
      <c r="DVT48" s="2182"/>
      <c r="DVU48" s="2182"/>
      <c r="DVV48" s="2182"/>
      <c r="DVW48" s="2182"/>
      <c r="DVX48" s="2182"/>
      <c r="DVY48" s="2182"/>
      <c r="DVZ48" s="2182"/>
      <c r="DWA48" s="2182"/>
      <c r="DWB48" s="2182"/>
      <c r="DWC48" s="2182"/>
      <c r="DWD48" s="2182"/>
      <c r="DWE48" s="2182"/>
      <c r="DWF48" s="2182"/>
      <c r="DWG48" s="2182"/>
      <c r="DWH48" s="2182"/>
      <c r="DWI48" s="2182"/>
      <c r="DWJ48" s="2182"/>
      <c r="DWK48" s="2182"/>
      <c r="DWL48" s="2182"/>
      <c r="DWM48" s="2182"/>
      <c r="DWN48" s="2182"/>
      <c r="DWO48" s="2182"/>
      <c r="DWP48" s="2182"/>
      <c r="DWQ48" s="2182"/>
      <c r="DWR48" s="2182"/>
      <c r="DWS48" s="2182"/>
      <c r="DWT48" s="2182"/>
      <c r="DWU48" s="2182"/>
      <c r="DWV48" s="2182"/>
      <c r="DWW48" s="2182"/>
      <c r="DWX48" s="2182"/>
      <c r="DWY48" s="2182"/>
      <c r="DWZ48" s="2182"/>
      <c r="DXA48" s="2182"/>
      <c r="DXB48" s="2182"/>
      <c r="DXC48" s="2182"/>
      <c r="DXD48" s="2182"/>
      <c r="DXE48" s="2182"/>
      <c r="DXF48" s="2182"/>
      <c r="DXG48" s="2182"/>
      <c r="DXH48" s="2182"/>
      <c r="DXI48" s="2182"/>
      <c r="DXJ48" s="2182"/>
      <c r="DXK48" s="2182"/>
      <c r="DXL48" s="2182"/>
      <c r="DXM48" s="2182"/>
      <c r="DXN48" s="2182"/>
      <c r="DXO48" s="2182"/>
      <c r="DXP48" s="2182"/>
      <c r="DXQ48" s="2182"/>
      <c r="DXR48" s="2182"/>
      <c r="DXS48" s="2182"/>
      <c r="DXT48" s="2182"/>
      <c r="DXU48" s="2182"/>
      <c r="DXV48" s="2182"/>
      <c r="DXW48" s="2182"/>
      <c r="DXX48" s="2182"/>
      <c r="DXY48" s="2182"/>
      <c r="DXZ48" s="2182"/>
      <c r="DYA48" s="2182"/>
      <c r="DYB48" s="2182"/>
      <c r="DYC48" s="2182"/>
      <c r="DYD48" s="2182"/>
      <c r="DYE48" s="2182"/>
      <c r="DYF48" s="2182"/>
      <c r="DYG48" s="2182"/>
      <c r="DYH48" s="2182"/>
      <c r="DYI48" s="2182"/>
      <c r="DYJ48" s="2182"/>
      <c r="DYK48" s="2182"/>
      <c r="DYL48" s="2182"/>
      <c r="DYM48" s="2182"/>
      <c r="DYN48" s="2182"/>
      <c r="DYO48" s="2182"/>
      <c r="DYP48" s="2182"/>
      <c r="DYQ48" s="2182"/>
      <c r="DYR48" s="2182"/>
      <c r="DYS48" s="2182"/>
      <c r="DYT48" s="2182"/>
      <c r="DYU48" s="2182"/>
      <c r="DYV48" s="2182"/>
      <c r="DYW48" s="2182"/>
      <c r="DYX48" s="2182"/>
      <c r="DYY48" s="2182"/>
      <c r="DYZ48" s="2182"/>
      <c r="DZA48" s="2182"/>
      <c r="DZB48" s="2182"/>
      <c r="DZC48" s="2182"/>
      <c r="DZD48" s="2182"/>
      <c r="DZE48" s="2182"/>
      <c r="DZF48" s="2182"/>
      <c r="DZG48" s="2182"/>
      <c r="DZH48" s="2182"/>
      <c r="DZI48" s="2182"/>
      <c r="DZJ48" s="2182"/>
      <c r="DZK48" s="2182"/>
      <c r="DZL48" s="2182"/>
      <c r="DZM48" s="2182"/>
      <c r="DZN48" s="2182"/>
      <c r="DZO48" s="2182"/>
      <c r="DZP48" s="2182"/>
      <c r="DZQ48" s="2182"/>
      <c r="DZR48" s="2182"/>
      <c r="DZS48" s="2182"/>
      <c r="DZT48" s="2182"/>
      <c r="DZU48" s="2182"/>
      <c r="DZV48" s="2182"/>
      <c r="DZW48" s="2182"/>
      <c r="DZX48" s="2182"/>
      <c r="DZY48" s="2182"/>
      <c r="DZZ48" s="2182"/>
      <c r="EAA48" s="2182"/>
      <c r="EAB48" s="2182"/>
      <c r="EAC48" s="2182"/>
      <c r="EAD48" s="2182"/>
      <c r="EAE48" s="2182"/>
      <c r="EAF48" s="2182"/>
      <c r="EAG48" s="2182"/>
      <c r="EAH48" s="2182"/>
      <c r="EAI48" s="2182"/>
      <c r="EAJ48" s="2182"/>
      <c r="EAK48" s="2182"/>
      <c r="EAL48" s="2182"/>
      <c r="EAM48" s="2182"/>
      <c r="EAN48" s="2182"/>
      <c r="EAO48" s="2182"/>
      <c r="EAP48" s="2182"/>
      <c r="EAQ48" s="2182"/>
      <c r="EAR48" s="2182"/>
      <c r="EAS48" s="2182"/>
      <c r="EAT48" s="2182"/>
      <c r="EAU48" s="2182"/>
      <c r="EAV48" s="2182"/>
      <c r="EAW48" s="2182"/>
      <c r="EAX48" s="2182"/>
      <c r="EAY48" s="2182"/>
      <c r="EAZ48" s="2182"/>
      <c r="EBA48" s="2182"/>
      <c r="EBB48" s="2182"/>
      <c r="EBC48" s="2182"/>
      <c r="EBD48" s="2182"/>
      <c r="EBE48" s="2182"/>
      <c r="EBF48" s="2182"/>
      <c r="EBG48" s="2182"/>
      <c r="EBH48" s="2182"/>
      <c r="EBI48" s="2182"/>
      <c r="EBJ48" s="2182"/>
      <c r="EBK48" s="2182"/>
      <c r="EBL48" s="2182"/>
      <c r="EBM48" s="2182"/>
      <c r="EBN48" s="2182"/>
      <c r="EBO48" s="2182"/>
      <c r="EBP48" s="2182"/>
      <c r="EBQ48" s="2182"/>
      <c r="EBR48" s="2182"/>
      <c r="EBS48" s="2182"/>
      <c r="EBT48" s="2182"/>
      <c r="EBU48" s="2182"/>
      <c r="EBV48" s="2182"/>
      <c r="EBW48" s="2182"/>
      <c r="EBX48" s="2182"/>
      <c r="EBY48" s="2182"/>
      <c r="EBZ48" s="2182"/>
      <c r="ECA48" s="2182"/>
      <c r="ECB48" s="2182"/>
      <c r="ECC48" s="2182"/>
      <c r="ECD48" s="2182"/>
      <c r="ECE48" s="2182"/>
      <c r="ECF48" s="2182"/>
      <c r="ECG48" s="2182"/>
      <c r="ECH48" s="2182"/>
      <c r="ECI48" s="2182"/>
      <c r="ECJ48" s="2182"/>
      <c r="ECK48" s="2182"/>
      <c r="ECL48" s="2182"/>
      <c r="ECM48" s="2182"/>
      <c r="ECN48" s="2182"/>
      <c r="ECO48" s="2182"/>
      <c r="ECP48" s="2182"/>
      <c r="ECQ48" s="2182"/>
      <c r="ECR48" s="2182"/>
      <c r="ECS48" s="2182"/>
      <c r="ECT48" s="2182"/>
      <c r="ECU48" s="2182"/>
      <c r="ECV48" s="2182"/>
      <c r="ECW48" s="2182"/>
      <c r="ECX48" s="2182"/>
      <c r="ECY48" s="2182"/>
      <c r="ECZ48" s="2182"/>
      <c r="EDA48" s="2182"/>
      <c r="EDB48" s="2182"/>
      <c r="EDC48" s="2182"/>
      <c r="EDD48" s="2182"/>
      <c r="EDE48" s="2182"/>
      <c r="EDF48" s="2182"/>
      <c r="EDG48" s="2182"/>
      <c r="EDH48" s="2182"/>
      <c r="EDI48" s="2182"/>
      <c r="EDJ48" s="2182"/>
      <c r="EDK48" s="2182"/>
      <c r="EDL48" s="2182"/>
      <c r="EDM48" s="2182"/>
      <c r="EDN48" s="2182"/>
      <c r="EDO48" s="2182"/>
      <c r="EDP48" s="2182"/>
      <c r="EDQ48" s="2182"/>
      <c r="EDR48" s="2182"/>
      <c r="EDS48" s="2182"/>
      <c r="EDT48" s="2182"/>
      <c r="EDU48" s="2182"/>
      <c r="EDV48" s="2182"/>
      <c r="EDW48" s="2182"/>
      <c r="EDX48" s="2182"/>
      <c r="EDY48" s="2182"/>
      <c r="EDZ48" s="2182"/>
      <c r="EEA48" s="2182"/>
      <c r="EEB48" s="2182"/>
      <c r="EEC48" s="2182"/>
      <c r="EED48" s="2182"/>
      <c r="EEE48" s="2182"/>
      <c r="EEF48" s="2182"/>
      <c r="EEG48" s="2182"/>
      <c r="EEH48" s="2182"/>
      <c r="EEI48" s="2182"/>
      <c r="EEJ48" s="2182"/>
      <c r="EEK48" s="2182"/>
      <c r="EEL48" s="2182"/>
      <c r="EEM48" s="2182"/>
      <c r="EEN48" s="2182"/>
      <c r="EEO48" s="2182"/>
      <c r="EEP48" s="2182"/>
      <c r="EEQ48" s="2182"/>
      <c r="EER48" s="2182"/>
      <c r="EES48" s="2182"/>
      <c r="EET48" s="2182"/>
      <c r="EEU48" s="2182"/>
      <c r="EEV48" s="2182"/>
      <c r="EEW48" s="2182"/>
      <c r="EEX48" s="2182"/>
      <c r="EEY48" s="2182"/>
      <c r="EEZ48" s="2182"/>
      <c r="EFA48" s="2182"/>
      <c r="EFB48" s="2182"/>
      <c r="EFC48" s="2182"/>
      <c r="EFD48" s="2182"/>
      <c r="EFE48" s="2182"/>
      <c r="EFF48" s="2182"/>
      <c r="EFG48" s="2182"/>
      <c r="EFH48" s="2182"/>
      <c r="EFI48" s="2182"/>
      <c r="EFJ48" s="2182"/>
      <c r="EFK48" s="2182"/>
      <c r="EFL48" s="2182"/>
      <c r="EFM48" s="2182"/>
      <c r="EFN48" s="2182"/>
      <c r="EFO48" s="2182"/>
      <c r="EFP48" s="2182"/>
      <c r="EFQ48" s="2182"/>
      <c r="EFR48" s="2182"/>
      <c r="EFS48" s="2182"/>
      <c r="EFT48" s="2182"/>
      <c r="EFU48" s="2182"/>
      <c r="EFV48" s="2182"/>
      <c r="EFW48" s="2182"/>
      <c r="EFX48" s="2182"/>
      <c r="EFY48" s="2182"/>
      <c r="EFZ48" s="2182"/>
      <c r="EGA48" s="2182"/>
      <c r="EGB48" s="2182"/>
      <c r="EGC48" s="2182"/>
      <c r="EGD48" s="2182"/>
      <c r="EGE48" s="2182"/>
      <c r="EGF48" s="2182"/>
      <c r="EGG48" s="2182"/>
      <c r="EGH48" s="2182"/>
      <c r="EGI48" s="2182"/>
      <c r="EGJ48" s="2182"/>
      <c r="EGK48" s="2182"/>
      <c r="EGL48" s="2182"/>
      <c r="EGM48" s="2182"/>
      <c r="EGN48" s="2182"/>
      <c r="EGO48" s="2182"/>
      <c r="EGP48" s="2182"/>
      <c r="EGQ48" s="2182"/>
      <c r="EGR48" s="2182"/>
      <c r="EGS48" s="2182"/>
      <c r="EGT48" s="2182"/>
      <c r="EGU48" s="2182"/>
      <c r="EGV48" s="2182"/>
      <c r="EGW48" s="2182"/>
      <c r="EGX48" s="2182"/>
      <c r="EGY48" s="2182"/>
      <c r="EGZ48" s="2182"/>
      <c r="EHA48" s="2182"/>
      <c r="EHB48" s="2182"/>
      <c r="EHC48" s="2182"/>
      <c r="EHD48" s="2182"/>
      <c r="EHE48" s="2182"/>
      <c r="EHF48" s="2182"/>
      <c r="EHG48" s="2182"/>
      <c r="EHH48" s="2182"/>
      <c r="EHI48" s="2182"/>
      <c r="EHJ48" s="2182"/>
      <c r="EHK48" s="2182"/>
      <c r="EHL48" s="2182"/>
      <c r="EHM48" s="2182"/>
      <c r="EHN48" s="2182"/>
      <c r="EHO48" s="2182"/>
      <c r="EHP48" s="2182"/>
      <c r="EHQ48" s="2182"/>
      <c r="EHR48" s="2182"/>
      <c r="EHS48" s="2182"/>
      <c r="EHT48" s="2182"/>
      <c r="EHU48" s="2182"/>
      <c r="EHV48" s="2182"/>
      <c r="EHW48" s="2182"/>
      <c r="EHX48" s="2182"/>
      <c r="EHY48" s="2182"/>
      <c r="EHZ48" s="2182"/>
      <c r="EIA48" s="2182"/>
      <c r="EIB48" s="2182"/>
      <c r="EIC48" s="2182"/>
      <c r="EID48" s="2182"/>
      <c r="EIE48" s="2182"/>
      <c r="EIF48" s="2182"/>
      <c r="EIG48" s="2182"/>
      <c r="EIH48" s="2182"/>
      <c r="EII48" s="2182"/>
      <c r="EIJ48" s="2182"/>
      <c r="EIK48" s="2182"/>
      <c r="EIL48" s="2182"/>
      <c r="EIM48" s="2182"/>
      <c r="EIN48" s="2182"/>
      <c r="EIO48" s="2182"/>
      <c r="EIP48" s="2182"/>
      <c r="EIQ48" s="2182"/>
      <c r="EIR48" s="2182"/>
      <c r="EIS48" s="2182"/>
      <c r="EIT48" s="2182"/>
      <c r="EIU48" s="2182"/>
      <c r="EIV48" s="2182"/>
      <c r="EIW48" s="2182"/>
      <c r="EIX48" s="2182"/>
      <c r="EIY48" s="2182"/>
      <c r="EIZ48" s="2182"/>
      <c r="EJA48" s="2182"/>
      <c r="EJB48" s="2182"/>
      <c r="EJC48" s="2182"/>
      <c r="EJD48" s="2182"/>
      <c r="EJE48" s="2182"/>
      <c r="EJF48" s="2182"/>
      <c r="EJG48" s="2182"/>
      <c r="EJH48" s="2182"/>
      <c r="EJI48" s="2182"/>
      <c r="EJJ48" s="2182"/>
      <c r="EJK48" s="2182"/>
      <c r="EJL48" s="2182"/>
      <c r="EJM48" s="2182"/>
      <c r="EJN48" s="2182"/>
      <c r="EJO48" s="2182"/>
      <c r="EJP48" s="2182"/>
      <c r="EJQ48" s="2182"/>
      <c r="EJR48" s="2182"/>
      <c r="EJS48" s="2182"/>
      <c r="EJT48" s="2182"/>
      <c r="EJU48" s="2182"/>
      <c r="EJV48" s="2182"/>
      <c r="EJW48" s="2182"/>
      <c r="EJX48" s="2182"/>
      <c r="EJY48" s="2182"/>
      <c r="EJZ48" s="2182"/>
      <c r="EKA48" s="2182"/>
      <c r="EKB48" s="2182"/>
      <c r="EKC48" s="2182"/>
      <c r="EKD48" s="2182"/>
      <c r="EKE48" s="2182"/>
      <c r="EKF48" s="2182"/>
      <c r="EKG48" s="2182"/>
      <c r="EKH48" s="2182"/>
      <c r="EKI48" s="2182"/>
      <c r="EKJ48" s="2182"/>
      <c r="EKK48" s="2182"/>
      <c r="EKL48" s="2182"/>
      <c r="EKM48" s="2182"/>
      <c r="EKN48" s="2182"/>
      <c r="EKO48" s="2182"/>
      <c r="EKP48" s="2182"/>
      <c r="EKQ48" s="2182"/>
      <c r="EKR48" s="2182"/>
      <c r="EKS48" s="2182"/>
      <c r="EKT48" s="2182"/>
      <c r="EKU48" s="2182"/>
      <c r="EKV48" s="2182"/>
      <c r="EKW48" s="2182"/>
      <c r="EKX48" s="2182"/>
      <c r="EKY48" s="2182"/>
      <c r="EKZ48" s="2182"/>
      <c r="ELA48" s="2182"/>
      <c r="ELB48" s="2182"/>
      <c r="ELC48" s="2182"/>
      <c r="ELD48" s="2182"/>
      <c r="ELE48" s="2182"/>
      <c r="ELF48" s="2182"/>
      <c r="ELG48" s="2182"/>
      <c r="ELH48" s="2182"/>
      <c r="ELI48" s="2182"/>
      <c r="ELJ48" s="2182"/>
      <c r="ELK48" s="2182"/>
      <c r="ELL48" s="2182"/>
      <c r="ELM48" s="2182"/>
      <c r="ELN48" s="2182"/>
      <c r="ELO48" s="2182"/>
      <c r="ELP48" s="2182"/>
      <c r="ELQ48" s="2182"/>
      <c r="ELR48" s="2182"/>
      <c r="ELS48" s="2182"/>
      <c r="ELT48" s="2182"/>
      <c r="ELU48" s="2182"/>
      <c r="ELV48" s="2182"/>
      <c r="ELW48" s="2182"/>
      <c r="ELX48" s="2182"/>
      <c r="ELY48" s="2182"/>
      <c r="ELZ48" s="2182"/>
      <c r="EMA48" s="2182"/>
      <c r="EMB48" s="2182"/>
      <c r="EMC48" s="2182"/>
      <c r="EMD48" s="2182"/>
      <c r="EME48" s="2182"/>
      <c r="EMF48" s="2182"/>
      <c r="EMG48" s="2182"/>
      <c r="EMH48" s="2182"/>
      <c r="EMI48" s="2182"/>
      <c r="EMJ48" s="2182"/>
      <c r="EMK48" s="2182"/>
      <c r="EML48" s="2182"/>
      <c r="EMM48" s="2182"/>
      <c r="EMN48" s="2182"/>
      <c r="EMO48" s="2182"/>
      <c r="EMP48" s="2182"/>
      <c r="EMQ48" s="2182"/>
      <c r="EMR48" s="2182"/>
      <c r="EMS48" s="2182"/>
      <c r="EMT48" s="2182"/>
      <c r="EMU48" s="2182"/>
      <c r="EMV48" s="2182"/>
      <c r="EMW48" s="2182"/>
      <c r="EMX48" s="2182"/>
      <c r="EMY48" s="2182"/>
      <c r="EMZ48" s="2182"/>
      <c r="ENA48" s="2182"/>
      <c r="ENB48" s="2182"/>
      <c r="ENC48" s="2182"/>
      <c r="END48" s="2182"/>
      <c r="ENE48" s="2182"/>
      <c r="ENF48" s="2182"/>
      <c r="ENG48" s="2182"/>
      <c r="ENH48" s="2182"/>
      <c r="ENI48" s="2182"/>
      <c r="ENJ48" s="2182"/>
      <c r="ENK48" s="2182"/>
      <c r="ENL48" s="2182"/>
      <c r="ENM48" s="2182"/>
      <c r="ENN48" s="2182"/>
      <c r="ENO48" s="2182"/>
      <c r="ENP48" s="2182"/>
      <c r="ENQ48" s="2182"/>
      <c r="ENR48" s="2182"/>
      <c r="ENS48" s="2182"/>
      <c r="ENT48" s="2182"/>
      <c r="ENU48" s="2182"/>
      <c r="ENV48" s="2182"/>
      <c r="ENW48" s="2182"/>
      <c r="ENX48" s="2182"/>
      <c r="ENY48" s="2182"/>
      <c r="ENZ48" s="2182"/>
      <c r="EOA48" s="2182"/>
      <c r="EOB48" s="2182"/>
      <c r="EOC48" s="2182"/>
      <c r="EOD48" s="2182"/>
      <c r="EOE48" s="2182"/>
      <c r="EOF48" s="2182"/>
      <c r="EOG48" s="2182"/>
      <c r="EOH48" s="2182"/>
      <c r="EOI48" s="2182"/>
      <c r="EOJ48" s="2182"/>
      <c r="EOK48" s="2182"/>
      <c r="EOL48" s="2182"/>
      <c r="EOM48" s="2182"/>
      <c r="EON48" s="2182"/>
      <c r="EOO48" s="2182"/>
      <c r="EOP48" s="2182"/>
      <c r="EOQ48" s="2182"/>
      <c r="EOR48" s="2182"/>
      <c r="EOS48" s="2182"/>
      <c r="EOT48" s="2182"/>
      <c r="EOU48" s="2182"/>
      <c r="EOV48" s="2182"/>
      <c r="EOW48" s="2182"/>
      <c r="EOX48" s="2182"/>
      <c r="EOY48" s="2182"/>
      <c r="EOZ48" s="2182"/>
      <c r="EPA48" s="2182"/>
      <c r="EPB48" s="2182"/>
      <c r="EPC48" s="2182"/>
      <c r="EPD48" s="2182"/>
      <c r="EPE48" s="2182"/>
      <c r="EPF48" s="2182"/>
      <c r="EPG48" s="2182"/>
      <c r="EPH48" s="2182"/>
      <c r="EPI48" s="2182"/>
      <c r="EPJ48" s="2182"/>
      <c r="EPK48" s="2182"/>
      <c r="EPL48" s="2182"/>
      <c r="EPM48" s="2182"/>
      <c r="EPN48" s="2182"/>
      <c r="EPO48" s="2182"/>
      <c r="EPP48" s="2182"/>
      <c r="EPQ48" s="2182"/>
      <c r="EPR48" s="2182"/>
      <c r="EPS48" s="2182"/>
      <c r="EPT48" s="2182"/>
      <c r="EPU48" s="2182"/>
      <c r="EPV48" s="2182"/>
      <c r="EPW48" s="2182"/>
      <c r="EPX48" s="2182"/>
      <c r="EPY48" s="2182"/>
      <c r="EPZ48" s="2182"/>
      <c r="EQA48" s="2182"/>
      <c r="EQB48" s="2182"/>
      <c r="EQC48" s="2182"/>
      <c r="EQD48" s="2182"/>
      <c r="EQE48" s="2182"/>
      <c r="EQF48" s="2182"/>
      <c r="EQG48" s="2182"/>
      <c r="EQH48" s="2182"/>
      <c r="EQI48" s="2182"/>
      <c r="EQJ48" s="2182"/>
      <c r="EQK48" s="2182"/>
      <c r="EQL48" s="2182"/>
      <c r="EQM48" s="2182"/>
      <c r="EQN48" s="2182"/>
      <c r="EQO48" s="2182"/>
      <c r="EQP48" s="2182"/>
      <c r="EQQ48" s="2182"/>
      <c r="EQR48" s="2182"/>
      <c r="EQS48" s="2182"/>
      <c r="EQT48" s="2182"/>
      <c r="EQU48" s="2182"/>
      <c r="EQV48" s="2182"/>
      <c r="EQW48" s="2182"/>
      <c r="EQX48" s="2182"/>
      <c r="EQY48" s="2182"/>
      <c r="EQZ48" s="2182"/>
      <c r="ERA48" s="2182"/>
      <c r="ERB48" s="2182"/>
      <c r="ERC48" s="2182"/>
      <c r="ERD48" s="2182"/>
      <c r="ERE48" s="2182"/>
      <c r="ERF48" s="2182"/>
      <c r="ERG48" s="2182"/>
      <c r="ERH48" s="2182"/>
      <c r="ERI48" s="2182"/>
      <c r="ERJ48" s="2182"/>
      <c r="ERK48" s="2182"/>
      <c r="ERL48" s="2182"/>
      <c r="ERM48" s="2182"/>
      <c r="ERN48" s="2182"/>
      <c r="ERO48" s="2182"/>
      <c r="ERP48" s="2182"/>
      <c r="ERQ48" s="2182"/>
      <c r="ERR48" s="2182"/>
      <c r="ERS48" s="2182"/>
      <c r="ERT48" s="2182"/>
      <c r="ERU48" s="2182"/>
      <c r="ERV48" s="2182"/>
      <c r="ERW48" s="2182"/>
      <c r="ERX48" s="2182"/>
      <c r="ERY48" s="2182"/>
      <c r="ERZ48" s="2182"/>
      <c r="ESA48" s="2182"/>
      <c r="ESB48" s="2182"/>
      <c r="ESC48" s="2182"/>
      <c r="ESD48" s="2182"/>
      <c r="ESE48" s="2182"/>
      <c r="ESF48" s="2182"/>
      <c r="ESG48" s="2182"/>
      <c r="ESH48" s="2182"/>
      <c r="ESI48" s="2182"/>
      <c r="ESJ48" s="2182"/>
      <c r="ESK48" s="2182"/>
      <c r="ESL48" s="2182"/>
      <c r="ESM48" s="2182"/>
      <c r="ESN48" s="2182"/>
      <c r="ESO48" s="2182"/>
      <c r="ESP48" s="2182"/>
      <c r="ESQ48" s="2182"/>
      <c r="ESR48" s="2182"/>
      <c r="ESS48" s="2182"/>
      <c r="EST48" s="2182"/>
      <c r="ESU48" s="2182"/>
      <c r="ESV48" s="2182"/>
      <c r="ESW48" s="2182"/>
      <c r="ESX48" s="2182"/>
      <c r="ESY48" s="2182"/>
      <c r="ESZ48" s="2182"/>
      <c r="ETA48" s="2182"/>
      <c r="ETB48" s="2182"/>
      <c r="ETC48" s="2182"/>
      <c r="ETD48" s="2182"/>
      <c r="ETE48" s="2182"/>
      <c r="ETF48" s="2182"/>
      <c r="ETG48" s="2182"/>
      <c r="ETH48" s="2182"/>
      <c r="ETI48" s="2182"/>
      <c r="ETJ48" s="2182"/>
      <c r="ETK48" s="2182"/>
      <c r="ETL48" s="2182"/>
      <c r="ETM48" s="2182"/>
      <c r="ETN48" s="2182"/>
      <c r="ETO48" s="2182"/>
      <c r="ETP48" s="2182"/>
      <c r="ETQ48" s="2182"/>
      <c r="ETR48" s="2182"/>
      <c r="ETS48" s="2182"/>
      <c r="ETT48" s="2182"/>
      <c r="ETU48" s="2182"/>
      <c r="ETV48" s="2182"/>
      <c r="ETW48" s="2182"/>
      <c r="ETX48" s="2182"/>
      <c r="ETY48" s="2182"/>
      <c r="ETZ48" s="2182"/>
      <c r="EUA48" s="2182"/>
      <c r="EUB48" s="2182"/>
      <c r="EUC48" s="2182"/>
      <c r="EUD48" s="2182"/>
      <c r="EUE48" s="2182"/>
      <c r="EUF48" s="2182"/>
      <c r="EUG48" s="2182"/>
      <c r="EUH48" s="2182"/>
      <c r="EUI48" s="2182"/>
      <c r="EUJ48" s="2182"/>
      <c r="EUK48" s="2182"/>
      <c r="EUL48" s="2182"/>
      <c r="EUM48" s="2182"/>
      <c r="EUN48" s="2182"/>
      <c r="EUO48" s="2182"/>
      <c r="EUP48" s="2182"/>
      <c r="EUQ48" s="2182"/>
      <c r="EUR48" s="2182"/>
      <c r="EUS48" s="2182"/>
      <c r="EUT48" s="2182"/>
      <c r="EUU48" s="2182"/>
      <c r="EUV48" s="2182"/>
      <c r="EUW48" s="2182"/>
      <c r="EUX48" s="2182"/>
      <c r="EUY48" s="2182"/>
      <c r="EUZ48" s="2182"/>
      <c r="EVA48" s="2182"/>
      <c r="EVB48" s="2182"/>
      <c r="EVC48" s="2182"/>
      <c r="EVD48" s="2182"/>
      <c r="EVE48" s="2182"/>
      <c r="EVF48" s="2182"/>
      <c r="EVG48" s="2182"/>
      <c r="EVH48" s="2182"/>
      <c r="EVI48" s="2182"/>
      <c r="EVJ48" s="2182"/>
      <c r="EVK48" s="2182"/>
      <c r="EVL48" s="2182"/>
      <c r="EVM48" s="2182"/>
      <c r="EVN48" s="2182"/>
      <c r="EVO48" s="2182"/>
      <c r="EVP48" s="2182"/>
      <c r="EVQ48" s="2182"/>
      <c r="EVR48" s="2182"/>
      <c r="EVS48" s="2182"/>
      <c r="EVT48" s="2182"/>
      <c r="EVU48" s="2182"/>
      <c r="EVV48" s="2182"/>
      <c r="EVW48" s="2182"/>
      <c r="EVX48" s="2182"/>
      <c r="EVY48" s="2182"/>
      <c r="EVZ48" s="2182"/>
      <c r="EWA48" s="2182"/>
      <c r="EWB48" s="2182"/>
      <c r="EWC48" s="2182"/>
      <c r="EWD48" s="2182"/>
      <c r="EWE48" s="2182"/>
      <c r="EWF48" s="2182"/>
      <c r="EWG48" s="2182"/>
      <c r="EWH48" s="2182"/>
      <c r="EWI48" s="2182"/>
      <c r="EWJ48" s="2182"/>
      <c r="EWK48" s="2182"/>
      <c r="EWL48" s="2182"/>
      <c r="EWM48" s="2182"/>
      <c r="EWN48" s="2182"/>
      <c r="EWO48" s="2182"/>
      <c r="EWP48" s="2182"/>
      <c r="EWQ48" s="2182"/>
      <c r="EWR48" s="2182"/>
      <c r="EWS48" s="2182"/>
      <c r="EWT48" s="2182"/>
      <c r="EWU48" s="2182"/>
      <c r="EWV48" s="2182"/>
      <c r="EWW48" s="2182"/>
      <c r="EWX48" s="2182"/>
      <c r="EWY48" s="2182"/>
      <c r="EWZ48" s="2182"/>
      <c r="EXA48" s="2182"/>
      <c r="EXB48" s="2182"/>
      <c r="EXC48" s="2182"/>
      <c r="EXD48" s="2182"/>
      <c r="EXE48" s="2182"/>
      <c r="EXF48" s="2182"/>
      <c r="EXG48" s="2182"/>
      <c r="EXH48" s="2182"/>
      <c r="EXI48" s="2182"/>
      <c r="EXJ48" s="2182"/>
      <c r="EXK48" s="2182"/>
      <c r="EXL48" s="2182"/>
      <c r="EXM48" s="2182"/>
      <c r="EXN48" s="2182"/>
      <c r="EXO48" s="2182"/>
      <c r="EXP48" s="2182"/>
      <c r="EXQ48" s="2182"/>
      <c r="EXR48" s="2182"/>
      <c r="EXS48" s="2182"/>
      <c r="EXT48" s="2182"/>
      <c r="EXU48" s="2182"/>
      <c r="EXV48" s="2182"/>
      <c r="EXW48" s="2182"/>
      <c r="EXX48" s="2182"/>
      <c r="EXY48" s="2182"/>
      <c r="EXZ48" s="2182"/>
      <c r="EYA48" s="2182"/>
      <c r="EYB48" s="2182"/>
      <c r="EYC48" s="2182"/>
      <c r="EYD48" s="2182"/>
      <c r="EYE48" s="2182"/>
      <c r="EYF48" s="2182"/>
      <c r="EYG48" s="2182"/>
      <c r="EYH48" s="2182"/>
      <c r="EYI48" s="2182"/>
      <c r="EYJ48" s="2182"/>
      <c r="EYK48" s="2182"/>
      <c r="EYL48" s="2182"/>
      <c r="EYM48" s="2182"/>
      <c r="EYN48" s="2182"/>
      <c r="EYO48" s="2182"/>
      <c r="EYP48" s="2182"/>
      <c r="EYQ48" s="2182"/>
      <c r="EYR48" s="2182"/>
      <c r="EYS48" s="2182"/>
      <c r="EYT48" s="2182"/>
      <c r="EYU48" s="2182"/>
      <c r="EYV48" s="2182"/>
      <c r="EYW48" s="2182"/>
      <c r="EYX48" s="2182"/>
      <c r="EYY48" s="2182"/>
      <c r="EYZ48" s="2182"/>
      <c r="EZA48" s="2182"/>
      <c r="EZB48" s="2182"/>
      <c r="EZC48" s="2182"/>
      <c r="EZD48" s="2182"/>
      <c r="EZE48" s="2182"/>
      <c r="EZF48" s="2182"/>
      <c r="EZG48" s="2182"/>
      <c r="EZH48" s="2182"/>
      <c r="EZI48" s="2182"/>
      <c r="EZJ48" s="2182"/>
      <c r="EZK48" s="2182"/>
      <c r="EZL48" s="2182"/>
      <c r="EZM48" s="2182"/>
      <c r="EZN48" s="2182"/>
      <c r="EZO48" s="2182"/>
      <c r="EZP48" s="2182"/>
      <c r="EZQ48" s="2182"/>
      <c r="EZR48" s="2182"/>
      <c r="EZS48" s="2182"/>
      <c r="EZT48" s="2182"/>
      <c r="EZU48" s="2182"/>
      <c r="EZV48" s="2182"/>
      <c r="EZW48" s="2182"/>
      <c r="EZX48" s="2182"/>
      <c r="EZY48" s="2182"/>
      <c r="EZZ48" s="2182"/>
      <c r="FAA48" s="2182"/>
      <c r="FAB48" s="2182"/>
      <c r="FAC48" s="2182"/>
      <c r="FAD48" s="2182"/>
      <c r="FAE48" s="2182"/>
      <c r="FAF48" s="2182"/>
      <c r="FAG48" s="2182"/>
      <c r="FAH48" s="2182"/>
      <c r="FAI48" s="2182"/>
      <c r="FAJ48" s="2182"/>
      <c r="FAK48" s="2182"/>
      <c r="FAL48" s="2182"/>
      <c r="FAM48" s="2182"/>
      <c r="FAN48" s="2182"/>
      <c r="FAO48" s="2182"/>
      <c r="FAP48" s="2182"/>
      <c r="FAQ48" s="2182"/>
      <c r="FAR48" s="2182"/>
      <c r="FAS48" s="2182"/>
      <c r="FAT48" s="2182"/>
      <c r="FAU48" s="2182"/>
      <c r="FAV48" s="2182"/>
      <c r="FAW48" s="2182"/>
      <c r="FAX48" s="2182"/>
      <c r="FAY48" s="2182"/>
      <c r="FAZ48" s="2182"/>
      <c r="FBA48" s="2182"/>
      <c r="FBB48" s="2182"/>
      <c r="FBC48" s="2182"/>
      <c r="FBD48" s="2182"/>
      <c r="FBE48" s="2182"/>
      <c r="FBF48" s="2182"/>
      <c r="FBG48" s="2182"/>
      <c r="FBH48" s="2182"/>
      <c r="FBI48" s="2182"/>
      <c r="FBJ48" s="2182"/>
      <c r="FBK48" s="2182"/>
      <c r="FBL48" s="2182"/>
      <c r="FBM48" s="2182"/>
      <c r="FBN48" s="2182"/>
      <c r="FBO48" s="2182"/>
      <c r="FBP48" s="2182"/>
      <c r="FBQ48" s="2182"/>
      <c r="FBR48" s="2182"/>
      <c r="FBS48" s="2182"/>
      <c r="FBT48" s="2182"/>
      <c r="FBU48" s="2182"/>
      <c r="FBV48" s="2182"/>
      <c r="FBW48" s="2182"/>
      <c r="FBX48" s="2182"/>
      <c r="FBY48" s="2182"/>
      <c r="FBZ48" s="2182"/>
      <c r="FCA48" s="2182"/>
      <c r="FCB48" s="2182"/>
      <c r="FCC48" s="2182"/>
      <c r="FCD48" s="2182"/>
      <c r="FCE48" s="2182"/>
      <c r="FCF48" s="2182"/>
      <c r="FCG48" s="2182"/>
      <c r="FCH48" s="2182"/>
      <c r="FCI48" s="2182"/>
      <c r="FCJ48" s="2182"/>
      <c r="FCK48" s="2182"/>
      <c r="FCL48" s="2182"/>
      <c r="FCM48" s="2182"/>
      <c r="FCN48" s="2182"/>
      <c r="FCO48" s="2182"/>
      <c r="FCP48" s="2182"/>
      <c r="FCQ48" s="2182"/>
      <c r="FCR48" s="2182"/>
      <c r="FCS48" s="2182"/>
      <c r="FCT48" s="2182"/>
      <c r="FCU48" s="2182"/>
      <c r="FCV48" s="2182"/>
      <c r="FCW48" s="2182"/>
      <c r="FCX48" s="2182"/>
      <c r="FCY48" s="2182"/>
      <c r="FCZ48" s="2182"/>
      <c r="FDA48" s="2182"/>
      <c r="FDB48" s="2182"/>
      <c r="FDC48" s="2182"/>
      <c r="FDD48" s="2182"/>
      <c r="FDE48" s="2182"/>
      <c r="FDF48" s="2182"/>
      <c r="FDG48" s="2182"/>
      <c r="FDH48" s="2182"/>
      <c r="FDI48" s="2182"/>
      <c r="FDJ48" s="2182"/>
      <c r="FDK48" s="2182"/>
      <c r="FDL48" s="2182"/>
      <c r="FDM48" s="2182"/>
      <c r="FDN48" s="2182"/>
      <c r="FDO48" s="2182"/>
      <c r="FDP48" s="2182"/>
      <c r="FDQ48" s="2182"/>
      <c r="FDR48" s="2182"/>
      <c r="FDS48" s="2182"/>
      <c r="FDT48" s="2182"/>
      <c r="FDU48" s="2182"/>
      <c r="FDV48" s="2182"/>
      <c r="FDW48" s="2182"/>
      <c r="FDX48" s="2182"/>
      <c r="FDY48" s="2182"/>
      <c r="FDZ48" s="2182"/>
      <c r="FEA48" s="2182"/>
      <c r="FEB48" s="2182"/>
      <c r="FEC48" s="2182"/>
      <c r="FED48" s="2182"/>
      <c r="FEE48" s="2182"/>
      <c r="FEF48" s="2182"/>
      <c r="FEG48" s="2182"/>
      <c r="FEH48" s="2182"/>
      <c r="FEI48" s="2182"/>
      <c r="FEJ48" s="2182"/>
      <c r="FEK48" s="2182"/>
      <c r="FEL48" s="2182"/>
      <c r="FEM48" s="2182"/>
      <c r="FEN48" s="2182"/>
      <c r="FEO48" s="2182"/>
      <c r="FEP48" s="2182"/>
      <c r="FEQ48" s="2182"/>
      <c r="FER48" s="2182"/>
      <c r="FES48" s="2182"/>
      <c r="FET48" s="2182"/>
      <c r="FEU48" s="2182"/>
      <c r="FEV48" s="2182"/>
      <c r="FEW48" s="2182"/>
      <c r="FEX48" s="2182"/>
      <c r="FEY48" s="2182"/>
      <c r="FEZ48" s="2182"/>
      <c r="FFA48" s="2182"/>
      <c r="FFB48" s="2182"/>
      <c r="FFC48" s="2182"/>
      <c r="FFD48" s="2182"/>
      <c r="FFE48" s="2182"/>
      <c r="FFF48" s="2182"/>
      <c r="FFG48" s="2182"/>
      <c r="FFH48" s="2182"/>
      <c r="FFI48" s="2182"/>
      <c r="FFJ48" s="2182"/>
      <c r="FFK48" s="2182"/>
      <c r="FFL48" s="2182"/>
      <c r="FFM48" s="2182"/>
      <c r="FFN48" s="2182"/>
      <c r="FFO48" s="2182"/>
      <c r="FFP48" s="2182"/>
      <c r="FFQ48" s="2182"/>
      <c r="FFR48" s="2182"/>
      <c r="FFS48" s="2182"/>
      <c r="FFT48" s="2182"/>
      <c r="FFU48" s="2182"/>
      <c r="FFV48" s="2182"/>
      <c r="FFW48" s="2182"/>
      <c r="FFX48" s="2182"/>
      <c r="FFY48" s="2182"/>
      <c r="FFZ48" s="2182"/>
      <c r="FGA48" s="2182"/>
      <c r="FGB48" s="2182"/>
      <c r="FGC48" s="2182"/>
      <c r="FGD48" s="2182"/>
      <c r="FGE48" s="2182"/>
      <c r="FGF48" s="2182"/>
      <c r="FGG48" s="2182"/>
      <c r="FGH48" s="2182"/>
      <c r="FGI48" s="2182"/>
      <c r="FGJ48" s="2182"/>
      <c r="FGK48" s="2182"/>
      <c r="FGL48" s="2182"/>
      <c r="FGM48" s="2182"/>
      <c r="FGN48" s="2182"/>
      <c r="FGO48" s="2182"/>
      <c r="FGP48" s="2182"/>
      <c r="FGQ48" s="2182"/>
      <c r="FGR48" s="2182"/>
      <c r="FGS48" s="2182"/>
      <c r="FGT48" s="2182"/>
      <c r="FGU48" s="2182"/>
      <c r="FGV48" s="2182"/>
      <c r="FGW48" s="2182"/>
      <c r="FGX48" s="2182"/>
      <c r="FGY48" s="2182"/>
      <c r="FGZ48" s="2182"/>
      <c r="FHA48" s="2182"/>
      <c r="FHB48" s="2182"/>
      <c r="FHC48" s="2182"/>
      <c r="FHD48" s="2182"/>
      <c r="FHE48" s="2182"/>
      <c r="FHF48" s="2182"/>
      <c r="FHG48" s="2182"/>
      <c r="FHH48" s="2182"/>
      <c r="FHI48" s="2182"/>
      <c r="FHJ48" s="2182"/>
      <c r="FHK48" s="2182"/>
      <c r="FHL48" s="2182"/>
      <c r="FHM48" s="2182"/>
      <c r="FHN48" s="2182"/>
      <c r="FHO48" s="2182"/>
      <c r="FHP48" s="2182"/>
      <c r="FHQ48" s="2182"/>
      <c r="FHR48" s="2182"/>
      <c r="FHS48" s="2182"/>
      <c r="FHT48" s="2182"/>
      <c r="FHU48" s="2182"/>
      <c r="FHV48" s="2182"/>
      <c r="FHW48" s="2182"/>
      <c r="FHX48" s="2182"/>
      <c r="FHY48" s="2182"/>
      <c r="FHZ48" s="2182"/>
      <c r="FIA48" s="2182"/>
      <c r="FIB48" s="2182"/>
      <c r="FIC48" s="2182"/>
      <c r="FID48" s="2182"/>
      <c r="FIE48" s="2182"/>
      <c r="FIF48" s="2182"/>
      <c r="FIG48" s="2182"/>
      <c r="FIH48" s="2182"/>
      <c r="FII48" s="2182"/>
      <c r="FIJ48" s="2182"/>
      <c r="FIK48" s="2182"/>
      <c r="FIL48" s="2182"/>
      <c r="FIM48" s="2182"/>
      <c r="FIN48" s="2182"/>
      <c r="FIO48" s="2182"/>
      <c r="FIP48" s="2182"/>
      <c r="FIQ48" s="2182"/>
      <c r="FIR48" s="2182"/>
      <c r="FIS48" s="2182"/>
      <c r="FIT48" s="2182"/>
      <c r="FIU48" s="2182"/>
      <c r="FIV48" s="2182"/>
      <c r="FIW48" s="2182"/>
      <c r="FIX48" s="2182"/>
      <c r="FIY48" s="2182"/>
      <c r="FIZ48" s="2182"/>
      <c r="FJA48" s="2182"/>
      <c r="FJB48" s="2182"/>
      <c r="FJC48" s="2182"/>
      <c r="FJD48" s="2182"/>
      <c r="FJE48" s="2182"/>
      <c r="FJF48" s="2182"/>
      <c r="FJG48" s="2182"/>
      <c r="FJH48" s="2182"/>
      <c r="FJI48" s="2182"/>
      <c r="FJJ48" s="2182"/>
      <c r="FJK48" s="2182"/>
      <c r="FJL48" s="2182"/>
      <c r="FJM48" s="2182"/>
      <c r="FJN48" s="2182"/>
      <c r="FJO48" s="2182"/>
      <c r="FJP48" s="2182"/>
      <c r="FJQ48" s="2182"/>
      <c r="FJR48" s="2182"/>
      <c r="FJS48" s="2182"/>
      <c r="FJT48" s="2182"/>
      <c r="FJU48" s="2182"/>
      <c r="FJV48" s="2182"/>
      <c r="FJW48" s="2182"/>
      <c r="FJX48" s="2182"/>
      <c r="FJY48" s="2182"/>
      <c r="FJZ48" s="2182"/>
      <c r="FKA48" s="2182"/>
      <c r="FKB48" s="2182"/>
      <c r="FKC48" s="2182"/>
      <c r="FKD48" s="2182"/>
      <c r="FKE48" s="2182"/>
      <c r="FKF48" s="2182"/>
      <c r="FKG48" s="2182"/>
      <c r="FKH48" s="2182"/>
      <c r="FKI48" s="2182"/>
      <c r="FKJ48" s="2182"/>
      <c r="FKK48" s="2182"/>
      <c r="FKL48" s="2182"/>
      <c r="FKM48" s="2182"/>
      <c r="FKN48" s="2182"/>
      <c r="FKO48" s="2182"/>
      <c r="FKP48" s="2182"/>
      <c r="FKQ48" s="2182"/>
      <c r="FKR48" s="2182"/>
      <c r="FKS48" s="2182"/>
      <c r="FKT48" s="2182"/>
      <c r="FKU48" s="2182"/>
      <c r="FKV48" s="2182"/>
      <c r="FKW48" s="2182"/>
      <c r="FKX48" s="2182"/>
      <c r="FKY48" s="2182"/>
      <c r="FKZ48" s="2182"/>
      <c r="FLA48" s="2182"/>
      <c r="FLB48" s="2182"/>
      <c r="FLC48" s="2182"/>
      <c r="FLD48" s="2182"/>
      <c r="FLE48" s="2182"/>
      <c r="FLF48" s="2182"/>
      <c r="FLG48" s="2182"/>
      <c r="FLH48" s="2182"/>
      <c r="FLI48" s="2182"/>
      <c r="FLJ48" s="2182"/>
      <c r="FLK48" s="2182"/>
      <c r="FLL48" s="2182"/>
      <c r="FLM48" s="2182"/>
      <c r="FLN48" s="2182"/>
      <c r="FLO48" s="2182"/>
      <c r="FLP48" s="2182"/>
      <c r="FLQ48" s="2182"/>
      <c r="FLR48" s="2182"/>
      <c r="FLS48" s="2182"/>
      <c r="FLT48" s="2182"/>
      <c r="FLU48" s="2182"/>
      <c r="FLV48" s="2182"/>
      <c r="FLW48" s="2182"/>
      <c r="FLX48" s="2182"/>
      <c r="FLY48" s="2182"/>
      <c r="FLZ48" s="2182"/>
      <c r="FMA48" s="2182"/>
      <c r="FMB48" s="2182"/>
      <c r="FMC48" s="2182"/>
      <c r="FMD48" s="2182"/>
      <c r="FME48" s="2182"/>
      <c r="FMF48" s="2182"/>
      <c r="FMG48" s="2182"/>
      <c r="FMH48" s="2182"/>
      <c r="FMI48" s="2182"/>
      <c r="FMJ48" s="2182"/>
      <c r="FMK48" s="2182"/>
      <c r="FML48" s="2182"/>
      <c r="FMM48" s="2182"/>
      <c r="FMN48" s="2182"/>
      <c r="FMO48" s="2182"/>
      <c r="FMP48" s="2182"/>
      <c r="FMQ48" s="2182"/>
      <c r="FMR48" s="2182"/>
      <c r="FMS48" s="2182"/>
      <c r="FMT48" s="2182"/>
      <c r="FMU48" s="2182"/>
      <c r="FMV48" s="2182"/>
      <c r="FMW48" s="2182"/>
      <c r="FMX48" s="2182"/>
      <c r="FMY48" s="2182"/>
      <c r="FMZ48" s="2182"/>
      <c r="FNA48" s="2182"/>
      <c r="FNB48" s="2182"/>
      <c r="FNC48" s="2182"/>
      <c r="FND48" s="2182"/>
      <c r="FNE48" s="2182"/>
      <c r="FNF48" s="2182"/>
      <c r="FNG48" s="2182"/>
      <c r="FNH48" s="2182"/>
      <c r="FNI48" s="2182"/>
      <c r="FNJ48" s="2182"/>
      <c r="FNK48" s="2182"/>
      <c r="FNL48" s="2182"/>
      <c r="FNM48" s="2182"/>
      <c r="FNN48" s="2182"/>
      <c r="FNO48" s="2182"/>
      <c r="FNP48" s="2182"/>
      <c r="FNQ48" s="2182"/>
      <c r="FNR48" s="2182"/>
      <c r="FNS48" s="2182"/>
      <c r="FNT48" s="2182"/>
      <c r="FNU48" s="2182"/>
      <c r="FNV48" s="2182"/>
      <c r="FNW48" s="2182"/>
      <c r="FNX48" s="2182"/>
      <c r="FNY48" s="2182"/>
      <c r="FNZ48" s="2182"/>
      <c r="FOA48" s="2182"/>
      <c r="FOB48" s="2182"/>
      <c r="FOC48" s="2182"/>
      <c r="FOD48" s="2182"/>
      <c r="FOE48" s="2182"/>
      <c r="FOF48" s="2182"/>
      <c r="FOG48" s="2182"/>
      <c r="FOH48" s="2182"/>
      <c r="FOI48" s="2182"/>
      <c r="FOJ48" s="2182"/>
      <c r="FOK48" s="2182"/>
      <c r="FOL48" s="2182"/>
      <c r="FOM48" s="2182"/>
      <c r="FON48" s="2182"/>
      <c r="FOO48" s="2182"/>
      <c r="FOP48" s="2182"/>
      <c r="FOQ48" s="2182"/>
      <c r="FOR48" s="2182"/>
      <c r="FOS48" s="2182"/>
      <c r="FOT48" s="2182"/>
      <c r="FOU48" s="2182"/>
      <c r="FOV48" s="2182"/>
      <c r="FOW48" s="2182"/>
      <c r="FOX48" s="2182"/>
      <c r="FOY48" s="2182"/>
      <c r="FOZ48" s="2182"/>
      <c r="FPA48" s="2182"/>
      <c r="FPB48" s="2182"/>
      <c r="FPC48" s="2182"/>
      <c r="FPD48" s="2182"/>
      <c r="FPE48" s="2182"/>
      <c r="FPF48" s="2182"/>
      <c r="FPG48" s="2182"/>
      <c r="FPH48" s="2182"/>
      <c r="FPI48" s="2182"/>
      <c r="FPJ48" s="2182"/>
      <c r="FPK48" s="2182"/>
      <c r="FPL48" s="2182"/>
      <c r="FPM48" s="2182"/>
      <c r="FPN48" s="2182"/>
      <c r="FPO48" s="2182"/>
      <c r="FPP48" s="2182"/>
      <c r="FPQ48" s="2182"/>
      <c r="FPR48" s="2182"/>
      <c r="FPS48" s="2182"/>
      <c r="FPT48" s="2182"/>
      <c r="FPU48" s="2182"/>
      <c r="FPV48" s="2182"/>
      <c r="FPW48" s="2182"/>
      <c r="FPX48" s="2182"/>
      <c r="FPY48" s="2182"/>
      <c r="FPZ48" s="2182"/>
      <c r="FQA48" s="2182"/>
      <c r="FQB48" s="2182"/>
      <c r="FQC48" s="2182"/>
      <c r="FQD48" s="2182"/>
      <c r="FQE48" s="2182"/>
      <c r="FQF48" s="2182"/>
      <c r="FQG48" s="2182"/>
      <c r="FQH48" s="2182"/>
      <c r="FQI48" s="2182"/>
      <c r="FQJ48" s="2182"/>
      <c r="FQK48" s="2182"/>
      <c r="FQL48" s="2182"/>
      <c r="FQM48" s="2182"/>
      <c r="FQN48" s="2182"/>
      <c r="FQO48" s="2182"/>
      <c r="FQP48" s="2182"/>
      <c r="FQQ48" s="2182"/>
      <c r="FQR48" s="2182"/>
      <c r="FQS48" s="2182"/>
      <c r="FQT48" s="2182"/>
      <c r="FQU48" s="2182"/>
      <c r="FQV48" s="2182"/>
      <c r="FQW48" s="2182"/>
      <c r="FQX48" s="2182"/>
      <c r="FQY48" s="2182"/>
      <c r="FQZ48" s="2182"/>
      <c r="FRA48" s="2182"/>
      <c r="FRB48" s="2182"/>
      <c r="FRC48" s="2182"/>
      <c r="FRD48" s="2182"/>
      <c r="FRE48" s="2182"/>
      <c r="FRF48" s="2182"/>
      <c r="FRG48" s="2182"/>
      <c r="FRH48" s="2182"/>
      <c r="FRI48" s="2182"/>
      <c r="FRJ48" s="2182"/>
      <c r="FRK48" s="2182"/>
      <c r="FRL48" s="2182"/>
      <c r="FRM48" s="2182"/>
      <c r="FRN48" s="2182"/>
      <c r="FRO48" s="2182"/>
      <c r="FRP48" s="2182"/>
      <c r="FRQ48" s="2182"/>
      <c r="FRR48" s="2182"/>
      <c r="FRS48" s="2182"/>
      <c r="FRT48" s="2182"/>
      <c r="FRU48" s="2182"/>
      <c r="FRV48" s="2182"/>
      <c r="FRW48" s="2182"/>
      <c r="FRX48" s="2182"/>
      <c r="FRY48" s="2182"/>
      <c r="FRZ48" s="2182"/>
      <c r="FSA48" s="2182"/>
      <c r="FSB48" s="2182"/>
      <c r="FSC48" s="2182"/>
      <c r="FSD48" s="2182"/>
      <c r="FSE48" s="2182"/>
      <c r="FSF48" s="2182"/>
      <c r="FSG48" s="2182"/>
      <c r="FSH48" s="2182"/>
      <c r="FSI48" s="2182"/>
      <c r="FSJ48" s="2182"/>
      <c r="FSK48" s="2182"/>
      <c r="FSL48" s="2182"/>
      <c r="FSM48" s="2182"/>
      <c r="FSN48" s="2182"/>
      <c r="FSO48" s="2182"/>
      <c r="FSP48" s="2182"/>
      <c r="FSQ48" s="2182"/>
      <c r="FSR48" s="2182"/>
      <c r="FSS48" s="2182"/>
      <c r="FST48" s="2182"/>
      <c r="FSU48" s="2182"/>
      <c r="FSV48" s="2182"/>
      <c r="FSW48" s="2182"/>
      <c r="FSX48" s="2182"/>
      <c r="FSY48" s="2182"/>
      <c r="FSZ48" s="2182"/>
      <c r="FTA48" s="2182"/>
      <c r="FTB48" s="2182"/>
      <c r="FTC48" s="2182"/>
      <c r="FTD48" s="2182"/>
      <c r="FTE48" s="2182"/>
      <c r="FTF48" s="2182"/>
      <c r="FTG48" s="2182"/>
      <c r="FTH48" s="2182"/>
      <c r="FTI48" s="2182"/>
      <c r="FTJ48" s="2182"/>
      <c r="FTK48" s="2182"/>
      <c r="FTL48" s="2182"/>
      <c r="FTM48" s="2182"/>
      <c r="FTN48" s="2182"/>
      <c r="FTO48" s="2182"/>
      <c r="FTP48" s="2182"/>
      <c r="FTQ48" s="2182"/>
      <c r="FTR48" s="2182"/>
      <c r="FTS48" s="2182"/>
      <c r="FTT48" s="2182"/>
      <c r="FTU48" s="2182"/>
      <c r="FTV48" s="2182"/>
      <c r="FTW48" s="2182"/>
      <c r="FTX48" s="2182"/>
      <c r="FTY48" s="2182"/>
      <c r="FTZ48" s="2182"/>
      <c r="FUA48" s="2182"/>
      <c r="FUB48" s="2182"/>
      <c r="FUC48" s="2182"/>
      <c r="FUD48" s="2182"/>
      <c r="FUE48" s="2182"/>
      <c r="FUF48" s="2182"/>
      <c r="FUG48" s="2182"/>
      <c r="FUH48" s="2182"/>
      <c r="FUI48" s="2182"/>
      <c r="FUJ48" s="2182"/>
      <c r="FUK48" s="2182"/>
      <c r="FUL48" s="2182"/>
      <c r="FUM48" s="2182"/>
      <c r="FUN48" s="2182"/>
      <c r="FUO48" s="2182"/>
      <c r="FUP48" s="2182"/>
      <c r="FUQ48" s="2182"/>
      <c r="FUR48" s="2182"/>
      <c r="FUS48" s="2182"/>
      <c r="FUT48" s="2182"/>
      <c r="FUU48" s="2182"/>
      <c r="FUV48" s="2182"/>
      <c r="FUW48" s="2182"/>
      <c r="FUX48" s="2182"/>
      <c r="FUY48" s="2182"/>
      <c r="FUZ48" s="2182"/>
      <c r="FVA48" s="2182"/>
      <c r="FVB48" s="2182"/>
      <c r="FVC48" s="2182"/>
      <c r="FVD48" s="2182"/>
      <c r="FVE48" s="2182"/>
      <c r="FVF48" s="2182"/>
      <c r="FVG48" s="2182"/>
      <c r="FVH48" s="2182"/>
      <c r="FVI48" s="2182"/>
      <c r="FVJ48" s="2182"/>
      <c r="FVK48" s="2182"/>
      <c r="FVL48" s="2182"/>
      <c r="FVM48" s="2182"/>
      <c r="FVN48" s="2182"/>
      <c r="FVO48" s="2182"/>
      <c r="FVP48" s="2182"/>
      <c r="FVQ48" s="2182"/>
      <c r="FVR48" s="2182"/>
      <c r="FVS48" s="2182"/>
      <c r="FVT48" s="2182"/>
      <c r="FVU48" s="2182"/>
      <c r="FVV48" s="2182"/>
      <c r="FVW48" s="2182"/>
      <c r="FVX48" s="2182"/>
      <c r="FVY48" s="2182"/>
      <c r="FVZ48" s="2182"/>
      <c r="FWA48" s="2182"/>
      <c r="FWB48" s="2182"/>
      <c r="FWC48" s="2182"/>
      <c r="FWD48" s="2182"/>
      <c r="FWE48" s="2182"/>
      <c r="FWF48" s="2182"/>
      <c r="FWG48" s="2182"/>
      <c r="FWH48" s="2182"/>
      <c r="FWI48" s="2182"/>
      <c r="FWJ48" s="2182"/>
      <c r="FWK48" s="2182"/>
      <c r="FWL48" s="2182"/>
      <c r="FWM48" s="2182"/>
      <c r="FWN48" s="2182"/>
      <c r="FWO48" s="2182"/>
      <c r="FWP48" s="2182"/>
      <c r="FWQ48" s="2182"/>
      <c r="FWR48" s="2182"/>
      <c r="FWS48" s="2182"/>
      <c r="FWT48" s="2182"/>
      <c r="FWU48" s="2182"/>
      <c r="FWV48" s="2182"/>
      <c r="FWW48" s="2182"/>
      <c r="FWX48" s="2182"/>
      <c r="FWY48" s="2182"/>
      <c r="FWZ48" s="2182"/>
      <c r="FXA48" s="2182"/>
      <c r="FXB48" s="2182"/>
      <c r="FXC48" s="2182"/>
      <c r="FXD48" s="2182"/>
      <c r="FXE48" s="2182"/>
      <c r="FXF48" s="2182"/>
      <c r="FXG48" s="2182"/>
      <c r="FXH48" s="2182"/>
      <c r="FXI48" s="2182"/>
      <c r="FXJ48" s="2182"/>
      <c r="FXK48" s="2182"/>
      <c r="FXL48" s="2182"/>
      <c r="FXM48" s="2182"/>
      <c r="FXN48" s="2182"/>
      <c r="FXO48" s="2182"/>
      <c r="FXP48" s="2182"/>
      <c r="FXQ48" s="2182"/>
      <c r="FXR48" s="2182"/>
      <c r="FXS48" s="2182"/>
      <c r="FXT48" s="2182"/>
      <c r="FXU48" s="2182"/>
      <c r="FXV48" s="2182"/>
      <c r="FXW48" s="2182"/>
      <c r="FXX48" s="2182"/>
      <c r="FXY48" s="2182"/>
      <c r="FXZ48" s="2182"/>
      <c r="FYA48" s="2182"/>
      <c r="FYB48" s="2182"/>
      <c r="FYC48" s="2182"/>
      <c r="FYD48" s="2182"/>
      <c r="FYE48" s="2182"/>
      <c r="FYF48" s="2182"/>
      <c r="FYG48" s="2182"/>
      <c r="FYH48" s="2182"/>
      <c r="FYI48" s="2182"/>
      <c r="FYJ48" s="2182"/>
      <c r="FYK48" s="2182"/>
      <c r="FYL48" s="2182"/>
      <c r="FYM48" s="2182"/>
      <c r="FYN48" s="2182"/>
      <c r="FYO48" s="2182"/>
      <c r="FYP48" s="2182"/>
      <c r="FYQ48" s="2182"/>
      <c r="FYR48" s="2182"/>
      <c r="FYS48" s="2182"/>
      <c r="FYT48" s="2182"/>
      <c r="FYU48" s="2182"/>
      <c r="FYV48" s="2182"/>
      <c r="FYW48" s="2182"/>
      <c r="FYX48" s="2182"/>
      <c r="FYY48" s="2182"/>
      <c r="FYZ48" s="2182"/>
      <c r="FZA48" s="2182"/>
      <c r="FZB48" s="2182"/>
      <c r="FZC48" s="2182"/>
      <c r="FZD48" s="2182"/>
      <c r="FZE48" s="2182"/>
      <c r="FZF48" s="2182"/>
      <c r="FZG48" s="2182"/>
      <c r="FZH48" s="2182"/>
      <c r="FZI48" s="2182"/>
      <c r="FZJ48" s="2182"/>
      <c r="FZK48" s="2182"/>
      <c r="FZL48" s="2182"/>
      <c r="FZM48" s="2182"/>
      <c r="FZN48" s="2182"/>
      <c r="FZO48" s="2182"/>
      <c r="FZP48" s="2182"/>
      <c r="FZQ48" s="2182"/>
      <c r="FZR48" s="2182"/>
      <c r="FZS48" s="2182"/>
      <c r="FZT48" s="2182"/>
      <c r="FZU48" s="2182"/>
      <c r="FZV48" s="2182"/>
      <c r="FZW48" s="2182"/>
      <c r="FZX48" s="2182"/>
      <c r="FZY48" s="2182"/>
      <c r="FZZ48" s="2182"/>
      <c r="GAA48" s="2182"/>
      <c r="GAB48" s="2182"/>
      <c r="GAC48" s="2182"/>
      <c r="GAD48" s="2182"/>
      <c r="GAE48" s="2182"/>
      <c r="GAF48" s="2182"/>
      <c r="GAG48" s="2182"/>
      <c r="GAH48" s="2182"/>
      <c r="GAI48" s="2182"/>
      <c r="GAJ48" s="2182"/>
      <c r="GAK48" s="2182"/>
      <c r="GAL48" s="2182"/>
      <c r="GAM48" s="2182"/>
      <c r="GAN48" s="2182"/>
      <c r="GAO48" s="2182"/>
      <c r="GAP48" s="2182"/>
      <c r="GAQ48" s="2182"/>
      <c r="GAR48" s="2182"/>
      <c r="GAS48" s="2182"/>
      <c r="GAT48" s="2182"/>
      <c r="GAU48" s="2182"/>
      <c r="GAV48" s="2182"/>
      <c r="GAW48" s="2182"/>
      <c r="GAX48" s="2182"/>
      <c r="GAY48" s="2182"/>
      <c r="GAZ48" s="2182"/>
      <c r="GBA48" s="2182"/>
      <c r="GBB48" s="2182"/>
      <c r="GBC48" s="2182"/>
      <c r="GBD48" s="2182"/>
      <c r="GBE48" s="2182"/>
      <c r="GBF48" s="2182"/>
      <c r="GBG48" s="2182"/>
      <c r="GBH48" s="2182"/>
      <c r="GBI48" s="2182"/>
      <c r="GBJ48" s="2182"/>
      <c r="GBK48" s="2182"/>
      <c r="GBL48" s="2182"/>
      <c r="GBM48" s="2182"/>
      <c r="GBN48" s="2182"/>
      <c r="GBO48" s="2182"/>
      <c r="GBP48" s="2182"/>
      <c r="GBQ48" s="2182"/>
      <c r="GBR48" s="2182"/>
      <c r="GBS48" s="2182"/>
      <c r="GBT48" s="2182"/>
      <c r="GBU48" s="2182"/>
      <c r="GBV48" s="2182"/>
      <c r="GBW48" s="2182"/>
      <c r="GBX48" s="2182"/>
      <c r="GBY48" s="2182"/>
      <c r="GBZ48" s="2182"/>
      <c r="GCA48" s="2182"/>
      <c r="GCB48" s="2182"/>
      <c r="GCC48" s="2182"/>
      <c r="GCD48" s="2182"/>
      <c r="GCE48" s="2182"/>
      <c r="GCF48" s="2182"/>
      <c r="GCG48" s="2182"/>
      <c r="GCH48" s="2182"/>
      <c r="GCI48" s="2182"/>
      <c r="GCJ48" s="2182"/>
      <c r="GCK48" s="2182"/>
      <c r="GCL48" s="2182"/>
      <c r="GCM48" s="2182"/>
      <c r="GCN48" s="2182"/>
      <c r="GCO48" s="2182"/>
      <c r="GCP48" s="2182"/>
      <c r="GCQ48" s="2182"/>
      <c r="GCR48" s="2182"/>
      <c r="GCS48" s="2182"/>
      <c r="GCT48" s="2182"/>
      <c r="GCU48" s="2182"/>
      <c r="GCV48" s="2182"/>
      <c r="GCW48" s="2182"/>
      <c r="GCX48" s="2182"/>
      <c r="GCY48" s="2182"/>
      <c r="GCZ48" s="2182"/>
      <c r="GDA48" s="2182"/>
      <c r="GDB48" s="2182"/>
      <c r="GDC48" s="2182"/>
      <c r="GDD48" s="2182"/>
      <c r="GDE48" s="2182"/>
      <c r="GDF48" s="2182"/>
      <c r="GDG48" s="2182"/>
      <c r="GDH48" s="2182"/>
      <c r="GDI48" s="2182"/>
      <c r="GDJ48" s="2182"/>
      <c r="GDK48" s="2182"/>
      <c r="GDL48" s="2182"/>
      <c r="GDM48" s="2182"/>
      <c r="GDN48" s="2182"/>
      <c r="GDO48" s="2182"/>
      <c r="GDP48" s="2182"/>
      <c r="GDQ48" s="2182"/>
      <c r="GDR48" s="2182"/>
      <c r="GDS48" s="2182"/>
      <c r="GDT48" s="2182"/>
      <c r="GDU48" s="2182"/>
      <c r="GDV48" s="2182"/>
      <c r="GDW48" s="2182"/>
      <c r="GDX48" s="2182"/>
      <c r="GDY48" s="2182"/>
      <c r="GDZ48" s="2182"/>
      <c r="GEA48" s="2182"/>
      <c r="GEB48" s="2182"/>
      <c r="GEC48" s="2182"/>
      <c r="GED48" s="2182"/>
      <c r="GEE48" s="2182"/>
      <c r="GEF48" s="2182"/>
      <c r="GEG48" s="2182"/>
      <c r="GEH48" s="2182"/>
      <c r="GEI48" s="2182"/>
      <c r="GEJ48" s="2182"/>
      <c r="GEK48" s="2182"/>
      <c r="GEL48" s="2182"/>
      <c r="GEM48" s="2182"/>
      <c r="GEN48" s="2182"/>
      <c r="GEO48" s="2182"/>
      <c r="GEP48" s="2182"/>
      <c r="GEQ48" s="2182"/>
      <c r="GER48" s="2182"/>
      <c r="GES48" s="2182"/>
      <c r="GET48" s="2182"/>
      <c r="GEU48" s="2182"/>
      <c r="GEV48" s="2182"/>
      <c r="GEW48" s="2182"/>
      <c r="GEX48" s="2182"/>
      <c r="GEY48" s="2182"/>
      <c r="GEZ48" s="2182"/>
      <c r="GFA48" s="2182"/>
      <c r="GFB48" s="2182"/>
      <c r="GFC48" s="2182"/>
      <c r="GFD48" s="2182"/>
      <c r="GFE48" s="2182"/>
      <c r="GFF48" s="2182"/>
      <c r="GFG48" s="2182"/>
      <c r="GFH48" s="2182"/>
      <c r="GFI48" s="2182"/>
      <c r="GFJ48" s="2182"/>
      <c r="GFK48" s="2182"/>
      <c r="GFL48" s="2182"/>
      <c r="GFM48" s="2182"/>
      <c r="GFN48" s="2182"/>
      <c r="GFO48" s="2182"/>
      <c r="GFP48" s="2182"/>
      <c r="GFQ48" s="2182"/>
      <c r="GFR48" s="2182"/>
      <c r="GFS48" s="2182"/>
      <c r="GFT48" s="2182"/>
      <c r="GFU48" s="2182"/>
      <c r="GFV48" s="2182"/>
      <c r="GFW48" s="2182"/>
      <c r="GFX48" s="2182"/>
      <c r="GFY48" s="2182"/>
      <c r="GFZ48" s="2182"/>
      <c r="GGA48" s="2182"/>
      <c r="GGB48" s="2182"/>
      <c r="GGC48" s="2182"/>
      <c r="GGD48" s="2182"/>
      <c r="GGE48" s="2182"/>
      <c r="GGF48" s="2182"/>
      <c r="GGG48" s="2182"/>
      <c r="GGH48" s="2182"/>
      <c r="GGI48" s="2182"/>
      <c r="GGJ48" s="2182"/>
      <c r="GGK48" s="2182"/>
      <c r="GGL48" s="2182"/>
      <c r="GGM48" s="2182"/>
      <c r="GGN48" s="2182"/>
      <c r="GGO48" s="2182"/>
      <c r="GGP48" s="2182"/>
      <c r="GGQ48" s="2182"/>
      <c r="GGR48" s="2182"/>
      <c r="GGS48" s="2182"/>
      <c r="GGT48" s="2182"/>
      <c r="GGU48" s="2182"/>
      <c r="GGV48" s="2182"/>
      <c r="GGW48" s="2182"/>
      <c r="GGX48" s="2182"/>
      <c r="GGY48" s="2182"/>
      <c r="GGZ48" s="2182"/>
      <c r="GHA48" s="2182"/>
      <c r="GHB48" s="2182"/>
      <c r="GHC48" s="2182"/>
      <c r="GHD48" s="2182"/>
      <c r="GHE48" s="2182"/>
      <c r="GHF48" s="2182"/>
      <c r="GHG48" s="2182"/>
      <c r="GHH48" s="2182"/>
      <c r="GHI48" s="2182"/>
      <c r="GHJ48" s="2182"/>
      <c r="GHK48" s="2182"/>
      <c r="GHL48" s="2182"/>
      <c r="GHM48" s="2182"/>
      <c r="GHN48" s="2182"/>
      <c r="GHO48" s="2182"/>
      <c r="GHP48" s="2182"/>
      <c r="GHQ48" s="2182"/>
      <c r="GHR48" s="2182"/>
      <c r="GHS48" s="2182"/>
      <c r="GHT48" s="2182"/>
      <c r="GHU48" s="2182"/>
      <c r="GHV48" s="2182"/>
      <c r="GHW48" s="2182"/>
      <c r="GHX48" s="2182"/>
      <c r="GHY48" s="2182"/>
      <c r="GHZ48" s="2182"/>
      <c r="GIA48" s="2182"/>
      <c r="GIB48" s="2182"/>
      <c r="GIC48" s="2182"/>
      <c r="GID48" s="2182"/>
      <c r="GIE48" s="2182"/>
      <c r="GIF48" s="2182"/>
      <c r="GIG48" s="2182"/>
      <c r="GIH48" s="2182"/>
      <c r="GII48" s="2182"/>
      <c r="GIJ48" s="2182"/>
      <c r="GIK48" s="2182"/>
      <c r="GIL48" s="2182"/>
      <c r="GIM48" s="2182"/>
      <c r="GIN48" s="2182"/>
      <c r="GIO48" s="2182"/>
      <c r="GIP48" s="2182"/>
      <c r="GIQ48" s="2182"/>
      <c r="GIR48" s="2182"/>
      <c r="GIS48" s="2182"/>
      <c r="GIT48" s="2182"/>
      <c r="GIU48" s="2182"/>
      <c r="GIV48" s="2182"/>
      <c r="GIW48" s="2182"/>
      <c r="GIX48" s="2182"/>
      <c r="GIY48" s="2182"/>
      <c r="GIZ48" s="2182"/>
      <c r="GJA48" s="2182"/>
      <c r="GJB48" s="2182"/>
      <c r="GJC48" s="2182"/>
      <c r="GJD48" s="2182"/>
      <c r="GJE48" s="2182"/>
      <c r="GJF48" s="2182"/>
      <c r="GJG48" s="2182"/>
      <c r="GJH48" s="2182"/>
      <c r="GJI48" s="2182"/>
      <c r="GJJ48" s="2182"/>
      <c r="GJK48" s="2182"/>
      <c r="GJL48" s="2182"/>
      <c r="GJM48" s="2182"/>
      <c r="GJN48" s="2182"/>
      <c r="GJO48" s="2182"/>
      <c r="GJP48" s="2182"/>
      <c r="GJQ48" s="2182"/>
      <c r="GJR48" s="2182"/>
      <c r="GJS48" s="2182"/>
      <c r="GJT48" s="2182"/>
      <c r="GJU48" s="2182"/>
      <c r="GJV48" s="2182"/>
      <c r="GJW48" s="2182"/>
      <c r="GJX48" s="2182"/>
      <c r="GJY48" s="2182"/>
      <c r="GJZ48" s="2182"/>
      <c r="GKA48" s="2182"/>
      <c r="GKB48" s="2182"/>
      <c r="GKC48" s="2182"/>
      <c r="GKD48" s="2182"/>
      <c r="GKE48" s="2182"/>
      <c r="GKF48" s="2182"/>
      <c r="GKG48" s="2182"/>
      <c r="GKH48" s="2182"/>
      <c r="GKI48" s="2182"/>
      <c r="GKJ48" s="2182"/>
      <c r="GKK48" s="2182"/>
      <c r="GKL48" s="2182"/>
      <c r="GKM48" s="2182"/>
      <c r="GKN48" s="2182"/>
      <c r="GKO48" s="2182"/>
      <c r="GKP48" s="2182"/>
      <c r="GKQ48" s="2182"/>
      <c r="GKR48" s="2182"/>
      <c r="GKS48" s="2182"/>
      <c r="GKT48" s="2182"/>
      <c r="GKU48" s="2182"/>
      <c r="GKV48" s="2182"/>
      <c r="GKW48" s="2182"/>
      <c r="GKX48" s="2182"/>
      <c r="GKY48" s="2182"/>
      <c r="GKZ48" s="2182"/>
      <c r="GLA48" s="2182"/>
      <c r="GLB48" s="2182"/>
      <c r="GLC48" s="2182"/>
      <c r="GLD48" s="2182"/>
      <c r="GLE48" s="2182"/>
      <c r="GLF48" s="2182"/>
      <c r="GLG48" s="2182"/>
      <c r="GLH48" s="2182"/>
      <c r="GLI48" s="2182"/>
      <c r="GLJ48" s="2182"/>
      <c r="GLK48" s="2182"/>
      <c r="GLL48" s="2182"/>
      <c r="GLM48" s="2182"/>
      <c r="GLN48" s="2182"/>
      <c r="GLO48" s="2182"/>
      <c r="GLP48" s="2182"/>
      <c r="GLQ48" s="2182"/>
      <c r="GLR48" s="2182"/>
      <c r="GLS48" s="2182"/>
      <c r="GLT48" s="2182"/>
      <c r="GLU48" s="2182"/>
      <c r="GLV48" s="2182"/>
      <c r="GLW48" s="2182"/>
      <c r="GLX48" s="2182"/>
      <c r="GLY48" s="2182"/>
      <c r="GLZ48" s="2182"/>
      <c r="GMA48" s="2182"/>
      <c r="GMB48" s="2182"/>
      <c r="GMC48" s="2182"/>
      <c r="GMD48" s="2182"/>
      <c r="GME48" s="2182"/>
      <c r="GMF48" s="2182"/>
      <c r="GMG48" s="2182"/>
      <c r="GMH48" s="2182"/>
      <c r="GMI48" s="2182"/>
      <c r="GMJ48" s="2182"/>
      <c r="GMK48" s="2182"/>
      <c r="GML48" s="2182"/>
      <c r="GMM48" s="2182"/>
      <c r="GMN48" s="2182"/>
      <c r="GMO48" s="2182"/>
      <c r="GMP48" s="2182"/>
      <c r="GMQ48" s="2182"/>
      <c r="GMR48" s="2182"/>
      <c r="GMS48" s="2182"/>
      <c r="GMT48" s="2182"/>
      <c r="GMU48" s="2182"/>
      <c r="GMV48" s="2182"/>
      <c r="GMW48" s="2182"/>
      <c r="GMX48" s="2182"/>
      <c r="GMY48" s="2182"/>
      <c r="GMZ48" s="2182"/>
      <c r="GNA48" s="2182"/>
      <c r="GNB48" s="2182"/>
      <c r="GNC48" s="2182"/>
      <c r="GND48" s="2182"/>
      <c r="GNE48" s="2182"/>
      <c r="GNF48" s="2182"/>
      <c r="GNG48" s="2182"/>
      <c r="GNH48" s="2182"/>
      <c r="GNI48" s="2182"/>
      <c r="GNJ48" s="2182"/>
      <c r="GNK48" s="2182"/>
      <c r="GNL48" s="2182"/>
      <c r="GNM48" s="2182"/>
      <c r="GNN48" s="2182"/>
      <c r="GNO48" s="2182"/>
      <c r="GNP48" s="2182"/>
      <c r="GNQ48" s="2182"/>
      <c r="GNR48" s="2182"/>
      <c r="GNS48" s="2182"/>
      <c r="GNT48" s="2182"/>
      <c r="GNU48" s="2182"/>
      <c r="GNV48" s="2182"/>
      <c r="GNW48" s="2182"/>
      <c r="GNX48" s="2182"/>
      <c r="GNY48" s="2182"/>
      <c r="GNZ48" s="2182"/>
      <c r="GOA48" s="2182"/>
      <c r="GOB48" s="2182"/>
      <c r="GOC48" s="2182"/>
      <c r="GOD48" s="2182"/>
      <c r="GOE48" s="2182"/>
      <c r="GOF48" s="2182"/>
      <c r="GOG48" s="2182"/>
      <c r="GOH48" s="2182"/>
      <c r="GOI48" s="2182"/>
      <c r="GOJ48" s="2182"/>
      <c r="GOK48" s="2182"/>
      <c r="GOL48" s="2182"/>
      <c r="GOM48" s="2182"/>
      <c r="GON48" s="2182"/>
      <c r="GOO48" s="2182"/>
      <c r="GOP48" s="2182"/>
      <c r="GOQ48" s="2182"/>
      <c r="GOR48" s="2182"/>
      <c r="GOS48" s="2182"/>
      <c r="GOT48" s="2182"/>
      <c r="GOU48" s="2182"/>
      <c r="GOV48" s="2182"/>
      <c r="GOW48" s="2182"/>
      <c r="GOX48" s="2182"/>
      <c r="GOY48" s="2182"/>
      <c r="GOZ48" s="2182"/>
      <c r="GPA48" s="2182"/>
      <c r="GPB48" s="2182"/>
      <c r="GPC48" s="2182"/>
      <c r="GPD48" s="2182"/>
      <c r="GPE48" s="2182"/>
      <c r="GPF48" s="2182"/>
      <c r="GPG48" s="2182"/>
      <c r="GPH48" s="2182"/>
      <c r="GPI48" s="2182"/>
      <c r="GPJ48" s="2182"/>
      <c r="GPK48" s="2182"/>
      <c r="GPL48" s="2182"/>
      <c r="GPM48" s="2182"/>
      <c r="GPN48" s="2182"/>
      <c r="GPO48" s="2182"/>
      <c r="GPP48" s="2182"/>
      <c r="GPQ48" s="2182"/>
      <c r="GPR48" s="2182"/>
      <c r="GPS48" s="2182"/>
      <c r="GPT48" s="2182"/>
      <c r="GPU48" s="2182"/>
      <c r="GPV48" s="2182"/>
      <c r="GPW48" s="2182"/>
      <c r="GPX48" s="2182"/>
      <c r="GPY48" s="2182"/>
      <c r="GPZ48" s="2182"/>
      <c r="GQA48" s="2182"/>
      <c r="GQB48" s="2182"/>
      <c r="GQC48" s="2182"/>
      <c r="GQD48" s="2182"/>
      <c r="GQE48" s="2182"/>
      <c r="GQF48" s="2182"/>
      <c r="GQG48" s="2182"/>
      <c r="GQH48" s="2182"/>
      <c r="GQI48" s="2182"/>
      <c r="GQJ48" s="2182"/>
      <c r="GQK48" s="2182"/>
      <c r="GQL48" s="2182"/>
      <c r="GQM48" s="2182"/>
      <c r="GQN48" s="2182"/>
      <c r="GQO48" s="2182"/>
      <c r="GQP48" s="2182"/>
      <c r="GQQ48" s="2182"/>
      <c r="GQR48" s="2182"/>
      <c r="GQS48" s="2182"/>
      <c r="GQT48" s="2182"/>
      <c r="GQU48" s="2182"/>
      <c r="GQV48" s="2182"/>
      <c r="GQW48" s="2182"/>
      <c r="GQX48" s="2182"/>
      <c r="GQY48" s="2182"/>
      <c r="GQZ48" s="2182"/>
      <c r="GRA48" s="2182"/>
      <c r="GRB48" s="2182"/>
      <c r="GRC48" s="2182"/>
      <c r="GRD48" s="2182"/>
      <c r="GRE48" s="2182"/>
      <c r="GRF48" s="2182"/>
      <c r="GRG48" s="2182"/>
      <c r="GRH48" s="2182"/>
      <c r="GRI48" s="2182"/>
      <c r="GRJ48" s="2182"/>
      <c r="GRK48" s="2182"/>
      <c r="GRL48" s="2182"/>
      <c r="GRM48" s="2182"/>
      <c r="GRN48" s="2182"/>
      <c r="GRO48" s="2182"/>
      <c r="GRP48" s="2182"/>
      <c r="GRQ48" s="2182"/>
      <c r="GRR48" s="2182"/>
      <c r="GRS48" s="2182"/>
      <c r="GRT48" s="2182"/>
      <c r="GRU48" s="2182"/>
      <c r="GRV48" s="2182"/>
      <c r="GRW48" s="2182"/>
      <c r="GRX48" s="2182"/>
      <c r="GRY48" s="2182"/>
      <c r="GRZ48" s="2182"/>
      <c r="GSA48" s="2182"/>
      <c r="GSB48" s="2182"/>
      <c r="GSC48" s="2182"/>
      <c r="GSD48" s="2182"/>
      <c r="GSE48" s="2182"/>
      <c r="GSF48" s="2182"/>
      <c r="GSG48" s="2182"/>
      <c r="GSH48" s="2182"/>
      <c r="GSI48" s="2182"/>
      <c r="GSJ48" s="2182"/>
      <c r="GSK48" s="2182"/>
      <c r="GSL48" s="2182"/>
      <c r="GSM48" s="2182"/>
      <c r="GSN48" s="2182"/>
      <c r="GSO48" s="2182"/>
      <c r="GSP48" s="2182"/>
      <c r="GSQ48" s="2182"/>
      <c r="GSR48" s="2182"/>
      <c r="GSS48" s="2182"/>
      <c r="GST48" s="2182"/>
      <c r="GSU48" s="2182"/>
      <c r="GSV48" s="2182"/>
      <c r="GSW48" s="2182"/>
      <c r="GSX48" s="2182"/>
      <c r="GSY48" s="2182"/>
      <c r="GSZ48" s="2182"/>
      <c r="GTA48" s="2182"/>
      <c r="GTB48" s="2182"/>
      <c r="GTC48" s="2182"/>
      <c r="GTD48" s="2182"/>
      <c r="GTE48" s="2182"/>
      <c r="GTF48" s="2182"/>
      <c r="GTG48" s="2182"/>
      <c r="GTH48" s="2182"/>
      <c r="GTI48" s="2182"/>
      <c r="GTJ48" s="2182"/>
      <c r="GTK48" s="2182"/>
      <c r="GTL48" s="2182"/>
      <c r="GTM48" s="2182"/>
      <c r="GTN48" s="2182"/>
      <c r="GTO48" s="2182"/>
      <c r="GTP48" s="2182"/>
      <c r="GTQ48" s="2182"/>
      <c r="GTR48" s="2182"/>
      <c r="GTS48" s="2182"/>
      <c r="GTT48" s="2182"/>
      <c r="GTU48" s="2182"/>
      <c r="GTV48" s="2182"/>
      <c r="GTW48" s="2182"/>
      <c r="GTX48" s="2182"/>
      <c r="GTY48" s="2182"/>
      <c r="GTZ48" s="2182"/>
      <c r="GUA48" s="2182"/>
      <c r="GUB48" s="2182"/>
      <c r="GUC48" s="2182"/>
      <c r="GUD48" s="2182"/>
      <c r="GUE48" s="2182"/>
      <c r="GUF48" s="2182"/>
      <c r="GUG48" s="2182"/>
      <c r="GUH48" s="2182"/>
      <c r="GUI48" s="2182"/>
      <c r="GUJ48" s="2182"/>
      <c r="GUK48" s="2182"/>
      <c r="GUL48" s="2182"/>
      <c r="GUM48" s="2182"/>
      <c r="GUN48" s="2182"/>
      <c r="GUO48" s="2182"/>
      <c r="GUP48" s="2182"/>
      <c r="GUQ48" s="2182"/>
      <c r="GUR48" s="2182"/>
      <c r="GUS48" s="2182"/>
      <c r="GUT48" s="2182"/>
      <c r="GUU48" s="2182"/>
      <c r="GUV48" s="2182"/>
      <c r="GUW48" s="2182"/>
      <c r="GUX48" s="2182"/>
      <c r="GUY48" s="2182"/>
      <c r="GUZ48" s="2182"/>
      <c r="GVA48" s="2182"/>
      <c r="GVB48" s="2182"/>
      <c r="GVC48" s="2182"/>
      <c r="GVD48" s="2182"/>
      <c r="GVE48" s="2182"/>
      <c r="GVF48" s="2182"/>
      <c r="GVG48" s="2182"/>
      <c r="GVH48" s="2182"/>
      <c r="GVI48" s="2182"/>
      <c r="GVJ48" s="2182"/>
      <c r="GVK48" s="2182"/>
      <c r="GVL48" s="2182"/>
      <c r="GVM48" s="2182"/>
      <c r="GVN48" s="2182"/>
      <c r="GVO48" s="2182"/>
      <c r="GVP48" s="2182"/>
      <c r="GVQ48" s="2182"/>
      <c r="GVR48" s="2182"/>
      <c r="GVS48" s="2182"/>
      <c r="GVT48" s="2182"/>
      <c r="GVU48" s="2182"/>
      <c r="GVV48" s="2182"/>
      <c r="GVW48" s="2182"/>
      <c r="GVX48" s="2182"/>
      <c r="GVY48" s="2182"/>
      <c r="GVZ48" s="2182"/>
      <c r="GWA48" s="2182"/>
      <c r="GWB48" s="2182"/>
      <c r="GWC48" s="2182"/>
      <c r="GWD48" s="2182"/>
      <c r="GWE48" s="2182"/>
      <c r="GWF48" s="2182"/>
      <c r="GWG48" s="2182"/>
      <c r="GWH48" s="2182"/>
      <c r="GWI48" s="2182"/>
      <c r="GWJ48" s="2182"/>
      <c r="GWK48" s="2182"/>
      <c r="GWL48" s="2182"/>
      <c r="GWM48" s="2182"/>
      <c r="GWN48" s="2182"/>
      <c r="GWO48" s="2182"/>
      <c r="GWP48" s="2182"/>
      <c r="GWQ48" s="2182"/>
      <c r="GWR48" s="2182"/>
      <c r="GWS48" s="2182"/>
      <c r="GWT48" s="2182"/>
      <c r="GWU48" s="2182"/>
      <c r="GWV48" s="2182"/>
      <c r="GWW48" s="2182"/>
      <c r="GWX48" s="2182"/>
      <c r="GWY48" s="2182"/>
      <c r="GWZ48" s="2182"/>
      <c r="GXA48" s="2182"/>
      <c r="GXB48" s="2182"/>
      <c r="GXC48" s="2182"/>
      <c r="GXD48" s="2182"/>
      <c r="GXE48" s="2182"/>
      <c r="GXF48" s="2182"/>
      <c r="GXG48" s="2182"/>
      <c r="GXH48" s="2182"/>
      <c r="GXI48" s="2182"/>
      <c r="GXJ48" s="2182"/>
      <c r="GXK48" s="2182"/>
      <c r="GXL48" s="2182"/>
      <c r="GXM48" s="2182"/>
      <c r="GXN48" s="2182"/>
      <c r="GXO48" s="2182"/>
      <c r="GXP48" s="2182"/>
      <c r="GXQ48" s="2182"/>
      <c r="GXR48" s="2182"/>
      <c r="GXS48" s="2182"/>
      <c r="GXT48" s="2182"/>
      <c r="GXU48" s="2182"/>
      <c r="GXV48" s="2182"/>
      <c r="GXW48" s="2182"/>
      <c r="GXX48" s="2182"/>
      <c r="GXY48" s="2182"/>
      <c r="GXZ48" s="2182"/>
      <c r="GYA48" s="2182"/>
      <c r="GYB48" s="2182"/>
      <c r="GYC48" s="2182"/>
      <c r="GYD48" s="2182"/>
      <c r="GYE48" s="2182"/>
      <c r="GYF48" s="2182"/>
      <c r="GYG48" s="2182"/>
      <c r="GYH48" s="2182"/>
      <c r="GYI48" s="2182"/>
      <c r="GYJ48" s="2182"/>
      <c r="GYK48" s="2182"/>
      <c r="GYL48" s="2182"/>
      <c r="GYM48" s="2182"/>
      <c r="GYN48" s="2182"/>
      <c r="GYO48" s="2182"/>
      <c r="GYP48" s="2182"/>
      <c r="GYQ48" s="2182"/>
      <c r="GYR48" s="2182"/>
      <c r="GYS48" s="2182"/>
      <c r="GYT48" s="2182"/>
      <c r="GYU48" s="2182"/>
      <c r="GYV48" s="2182"/>
      <c r="GYW48" s="2182"/>
      <c r="GYX48" s="2182"/>
      <c r="GYY48" s="2182"/>
      <c r="GYZ48" s="2182"/>
      <c r="GZA48" s="2182"/>
      <c r="GZB48" s="2182"/>
      <c r="GZC48" s="2182"/>
      <c r="GZD48" s="2182"/>
      <c r="GZE48" s="2182"/>
      <c r="GZF48" s="2182"/>
      <c r="GZG48" s="2182"/>
      <c r="GZH48" s="2182"/>
      <c r="GZI48" s="2182"/>
      <c r="GZJ48" s="2182"/>
      <c r="GZK48" s="2182"/>
      <c r="GZL48" s="2182"/>
      <c r="GZM48" s="2182"/>
      <c r="GZN48" s="2182"/>
      <c r="GZO48" s="2182"/>
      <c r="GZP48" s="2182"/>
      <c r="GZQ48" s="2182"/>
      <c r="GZR48" s="2182"/>
      <c r="GZS48" s="2182"/>
      <c r="GZT48" s="2182"/>
      <c r="GZU48" s="2182"/>
      <c r="GZV48" s="2182"/>
      <c r="GZW48" s="2182"/>
      <c r="GZX48" s="2182"/>
      <c r="GZY48" s="2182"/>
      <c r="GZZ48" s="2182"/>
      <c r="HAA48" s="2182"/>
      <c r="HAB48" s="2182"/>
      <c r="HAC48" s="2182"/>
      <c r="HAD48" s="2182"/>
      <c r="HAE48" s="2182"/>
      <c r="HAF48" s="2182"/>
      <c r="HAG48" s="2182"/>
      <c r="HAH48" s="2182"/>
      <c r="HAI48" s="2182"/>
      <c r="HAJ48" s="2182"/>
      <c r="HAK48" s="2182"/>
      <c r="HAL48" s="2182"/>
      <c r="HAM48" s="2182"/>
      <c r="HAN48" s="2182"/>
      <c r="HAO48" s="2182"/>
      <c r="HAP48" s="2182"/>
      <c r="HAQ48" s="2182"/>
      <c r="HAR48" s="2182"/>
      <c r="HAS48" s="2182"/>
      <c r="HAT48" s="2182"/>
      <c r="HAU48" s="2182"/>
      <c r="HAV48" s="2182"/>
      <c r="HAW48" s="2182"/>
      <c r="HAX48" s="2182"/>
      <c r="HAY48" s="2182"/>
      <c r="HAZ48" s="2182"/>
      <c r="HBA48" s="2182"/>
      <c r="HBB48" s="2182"/>
      <c r="HBC48" s="2182"/>
      <c r="HBD48" s="2182"/>
      <c r="HBE48" s="2182"/>
      <c r="HBF48" s="2182"/>
      <c r="HBG48" s="2182"/>
      <c r="HBH48" s="2182"/>
      <c r="HBI48" s="2182"/>
      <c r="HBJ48" s="2182"/>
      <c r="HBK48" s="2182"/>
      <c r="HBL48" s="2182"/>
      <c r="HBM48" s="2182"/>
      <c r="HBN48" s="2182"/>
      <c r="HBO48" s="2182"/>
      <c r="HBP48" s="2182"/>
      <c r="HBQ48" s="2182"/>
      <c r="HBR48" s="2182"/>
      <c r="HBS48" s="2182"/>
      <c r="HBT48" s="2182"/>
      <c r="HBU48" s="2182"/>
      <c r="HBV48" s="2182"/>
      <c r="HBW48" s="2182"/>
      <c r="HBX48" s="2182"/>
      <c r="HBY48" s="2182"/>
      <c r="HBZ48" s="2182"/>
      <c r="HCA48" s="2182"/>
      <c r="HCB48" s="2182"/>
      <c r="HCC48" s="2182"/>
      <c r="HCD48" s="2182"/>
      <c r="HCE48" s="2182"/>
      <c r="HCF48" s="2182"/>
      <c r="HCG48" s="2182"/>
      <c r="HCH48" s="2182"/>
      <c r="HCI48" s="2182"/>
      <c r="HCJ48" s="2182"/>
      <c r="HCK48" s="2182"/>
      <c r="HCL48" s="2182"/>
      <c r="HCM48" s="2182"/>
      <c r="HCN48" s="2182"/>
      <c r="HCO48" s="2182"/>
      <c r="HCP48" s="2182"/>
      <c r="HCQ48" s="2182"/>
      <c r="HCR48" s="2182"/>
      <c r="HCS48" s="2182"/>
      <c r="HCT48" s="2182"/>
      <c r="HCU48" s="2182"/>
      <c r="HCV48" s="2182"/>
      <c r="HCW48" s="2182"/>
      <c r="HCX48" s="2182"/>
      <c r="HCY48" s="2182"/>
      <c r="HCZ48" s="2182"/>
      <c r="HDA48" s="2182"/>
      <c r="HDB48" s="2182"/>
      <c r="HDC48" s="2182"/>
      <c r="HDD48" s="2182"/>
      <c r="HDE48" s="2182"/>
      <c r="HDF48" s="2182"/>
      <c r="HDG48" s="2182"/>
      <c r="HDH48" s="2182"/>
      <c r="HDI48" s="2182"/>
      <c r="HDJ48" s="2182"/>
      <c r="HDK48" s="2182"/>
      <c r="HDL48" s="2182"/>
      <c r="HDM48" s="2182"/>
      <c r="HDN48" s="2182"/>
      <c r="HDO48" s="2182"/>
      <c r="HDP48" s="2182"/>
      <c r="HDQ48" s="2182"/>
      <c r="HDR48" s="2182"/>
      <c r="HDS48" s="2182"/>
      <c r="HDT48" s="2182"/>
      <c r="HDU48" s="2182"/>
      <c r="HDV48" s="2182"/>
      <c r="HDW48" s="2182"/>
      <c r="HDX48" s="2182"/>
      <c r="HDY48" s="2182"/>
      <c r="HDZ48" s="2182"/>
      <c r="HEA48" s="2182"/>
      <c r="HEB48" s="2182"/>
      <c r="HEC48" s="2182"/>
      <c r="HED48" s="2182"/>
      <c r="HEE48" s="2182"/>
      <c r="HEF48" s="2182"/>
      <c r="HEG48" s="2182"/>
      <c r="HEH48" s="2182"/>
      <c r="HEI48" s="2182"/>
      <c r="HEJ48" s="2182"/>
      <c r="HEK48" s="2182"/>
      <c r="HEL48" s="2182"/>
      <c r="HEM48" s="2182"/>
      <c r="HEN48" s="2182"/>
      <c r="HEO48" s="2182"/>
      <c r="HEP48" s="2182"/>
      <c r="HEQ48" s="2182"/>
      <c r="HER48" s="2182"/>
      <c r="HES48" s="2182"/>
      <c r="HET48" s="2182"/>
      <c r="HEU48" s="2182"/>
      <c r="HEV48" s="2182"/>
      <c r="HEW48" s="2182"/>
      <c r="HEX48" s="2182"/>
      <c r="HEY48" s="2182"/>
      <c r="HEZ48" s="2182"/>
      <c r="HFA48" s="2182"/>
      <c r="HFB48" s="2182"/>
      <c r="HFC48" s="2182"/>
      <c r="HFD48" s="2182"/>
      <c r="HFE48" s="2182"/>
      <c r="HFF48" s="2182"/>
      <c r="HFG48" s="2182"/>
      <c r="HFH48" s="2182"/>
      <c r="HFI48" s="2182"/>
      <c r="HFJ48" s="2182"/>
      <c r="HFK48" s="2182"/>
      <c r="HFL48" s="2182"/>
      <c r="HFM48" s="2182"/>
      <c r="HFN48" s="2182"/>
      <c r="HFO48" s="2182"/>
      <c r="HFP48" s="2182"/>
      <c r="HFQ48" s="2182"/>
      <c r="HFR48" s="2182"/>
      <c r="HFS48" s="2182"/>
      <c r="HFT48" s="2182"/>
      <c r="HFU48" s="2182"/>
      <c r="HFV48" s="2182"/>
      <c r="HFW48" s="2182"/>
      <c r="HFX48" s="2182"/>
      <c r="HFY48" s="2182"/>
      <c r="HFZ48" s="2182"/>
      <c r="HGA48" s="2182"/>
      <c r="HGB48" s="2182"/>
      <c r="HGC48" s="2182"/>
      <c r="HGD48" s="2182"/>
      <c r="HGE48" s="2182"/>
      <c r="HGF48" s="2182"/>
      <c r="HGG48" s="2182"/>
      <c r="HGH48" s="2182"/>
      <c r="HGI48" s="2182"/>
      <c r="HGJ48" s="2182"/>
      <c r="HGK48" s="2182"/>
      <c r="HGL48" s="2182"/>
      <c r="HGM48" s="2182"/>
      <c r="HGN48" s="2182"/>
      <c r="HGO48" s="2182"/>
      <c r="HGP48" s="2182"/>
      <c r="HGQ48" s="2182"/>
      <c r="HGR48" s="2182"/>
      <c r="HGS48" s="2182"/>
      <c r="HGT48" s="2182"/>
      <c r="HGU48" s="2182"/>
      <c r="HGV48" s="2182"/>
      <c r="HGW48" s="2182"/>
      <c r="HGX48" s="2182"/>
      <c r="HGY48" s="2182"/>
      <c r="HGZ48" s="2182"/>
      <c r="HHA48" s="2182"/>
      <c r="HHB48" s="2182"/>
      <c r="HHC48" s="2182"/>
      <c r="HHD48" s="2182"/>
      <c r="HHE48" s="2182"/>
      <c r="HHF48" s="2182"/>
      <c r="HHG48" s="2182"/>
      <c r="HHH48" s="2182"/>
      <c r="HHI48" s="2182"/>
      <c r="HHJ48" s="2182"/>
      <c r="HHK48" s="2182"/>
      <c r="HHL48" s="2182"/>
      <c r="HHM48" s="2182"/>
      <c r="HHN48" s="2182"/>
      <c r="HHO48" s="2182"/>
      <c r="HHP48" s="2182"/>
      <c r="HHQ48" s="2182"/>
      <c r="HHR48" s="2182"/>
      <c r="HHS48" s="2182"/>
      <c r="HHT48" s="2182"/>
      <c r="HHU48" s="2182"/>
      <c r="HHV48" s="2182"/>
      <c r="HHW48" s="2182"/>
      <c r="HHX48" s="2182"/>
      <c r="HHY48" s="2182"/>
      <c r="HHZ48" s="2182"/>
      <c r="HIA48" s="2182"/>
      <c r="HIB48" s="2182"/>
      <c r="HIC48" s="2182"/>
      <c r="HID48" s="2182"/>
      <c r="HIE48" s="2182"/>
      <c r="HIF48" s="2182"/>
      <c r="HIG48" s="2182"/>
      <c r="HIH48" s="2182"/>
      <c r="HII48" s="2182"/>
      <c r="HIJ48" s="2182"/>
      <c r="HIK48" s="2182"/>
      <c r="HIL48" s="2182"/>
      <c r="HIM48" s="2182"/>
      <c r="HIN48" s="2182"/>
      <c r="HIO48" s="2182"/>
      <c r="HIP48" s="2182"/>
      <c r="HIQ48" s="2182"/>
      <c r="HIR48" s="2182"/>
      <c r="HIS48" s="2182"/>
      <c r="HIT48" s="2182"/>
      <c r="HIU48" s="2182"/>
      <c r="HIV48" s="2182"/>
      <c r="HIW48" s="2182"/>
      <c r="HIX48" s="2182"/>
      <c r="HIY48" s="2182"/>
      <c r="HIZ48" s="2182"/>
      <c r="HJA48" s="2182"/>
      <c r="HJB48" s="2182"/>
      <c r="HJC48" s="2182"/>
      <c r="HJD48" s="2182"/>
      <c r="HJE48" s="2182"/>
      <c r="HJF48" s="2182"/>
      <c r="HJG48" s="2182"/>
      <c r="HJH48" s="2182"/>
      <c r="HJI48" s="2182"/>
      <c r="HJJ48" s="2182"/>
      <c r="HJK48" s="2182"/>
      <c r="HJL48" s="2182"/>
      <c r="HJM48" s="2182"/>
      <c r="HJN48" s="2182"/>
      <c r="HJO48" s="2182"/>
      <c r="HJP48" s="2182"/>
      <c r="HJQ48" s="2182"/>
      <c r="HJR48" s="2182"/>
      <c r="HJS48" s="2182"/>
      <c r="HJT48" s="2182"/>
      <c r="HJU48" s="2182"/>
      <c r="HJV48" s="2182"/>
      <c r="HJW48" s="2182"/>
      <c r="HJX48" s="2182"/>
      <c r="HJY48" s="2182"/>
      <c r="HJZ48" s="2182"/>
      <c r="HKA48" s="2182"/>
      <c r="HKB48" s="2182"/>
      <c r="HKC48" s="2182"/>
      <c r="HKD48" s="2182"/>
      <c r="HKE48" s="2182"/>
      <c r="HKF48" s="2182"/>
      <c r="HKG48" s="2182"/>
      <c r="HKH48" s="2182"/>
      <c r="HKI48" s="2182"/>
      <c r="HKJ48" s="2182"/>
      <c r="HKK48" s="2182"/>
      <c r="HKL48" s="2182"/>
      <c r="HKM48" s="2182"/>
      <c r="HKN48" s="2182"/>
      <c r="HKO48" s="2182"/>
      <c r="HKP48" s="2182"/>
      <c r="HKQ48" s="2182"/>
      <c r="HKR48" s="2182"/>
      <c r="HKS48" s="2182"/>
      <c r="HKT48" s="2182"/>
      <c r="HKU48" s="2182"/>
      <c r="HKV48" s="2182"/>
      <c r="HKW48" s="2182"/>
      <c r="HKX48" s="2182"/>
      <c r="HKY48" s="2182"/>
      <c r="HKZ48" s="2182"/>
      <c r="HLA48" s="2182"/>
      <c r="HLB48" s="2182"/>
      <c r="HLC48" s="2182"/>
      <c r="HLD48" s="2182"/>
      <c r="HLE48" s="2182"/>
      <c r="HLF48" s="2182"/>
      <c r="HLG48" s="2182"/>
      <c r="HLH48" s="2182"/>
      <c r="HLI48" s="2182"/>
      <c r="HLJ48" s="2182"/>
      <c r="HLK48" s="2182"/>
      <c r="HLL48" s="2182"/>
      <c r="HLM48" s="2182"/>
      <c r="HLN48" s="2182"/>
      <c r="HLO48" s="2182"/>
      <c r="HLP48" s="2182"/>
      <c r="HLQ48" s="2182"/>
      <c r="HLR48" s="2182"/>
      <c r="HLS48" s="2182"/>
      <c r="HLT48" s="2182"/>
      <c r="HLU48" s="2182"/>
      <c r="HLV48" s="2182"/>
      <c r="HLW48" s="2182"/>
      <c r="HLX48" s="2182"/>
      <c r="HLY48" s="2182"/>
      <c r="HLZ48" s="2182"/>
      <c r="HMA48" s="2182"/>
      <c r="HMB48" s="2182"/>
      <c r="HMC48" s="2182"/>
      <c r="HMD48" s="2182"/>
      <c r="HME48" s="2182"/>
      <c r="HMF48" s="2182"/>
      <c r="HMG48" s="2182"/>
      <c r="HMH48" s="2182"/>
      <c r="HMI48" s="2182"/>
      <c r="HMJ48" s="2182"/>
      <c r="HMK48" s="2182"/>
      <c r="HML48" s="2182"/>
      <c r="HMM48" s="2182"/>
      <c r="HMN48" s="2182"/>
      <c r="HMO48" s="2182"/>
      <c r="HMP48" s="2182"/>
      <c r="HMQ48" s="2182"/>
      <c r="HMR48" s="2182"/>
      <c r="HMS48" s="2182"/>
      <c r="HMT48" s="2182"/>
      <c r="HMU48" s="2182"/>
      <c r="HMV48" s="2182"/>
      <c r="HMW48" s="2182"/>
      <c r="HMX48" s="2182"/>
      <c r="HMY48" s="2182"/>
      <c r="HMZ48" s="2182"/>
      <c r="HNA48" s="2182"/>
      <c r="HNB48" s="2182"/>
      <c r="HNC48" s="2182"/>
      <c r="HND48" s="2182"/>
      <c r="HNE48" s="2182"/>
      <c r="HNF48" s="2182"/>
      <c r="HNG48" s="2182"/>
      <c r="HNH48" s="2182"/>
      <c r="HNI48" s="2182"/>
      <c r="HNJ48" s="2182"/>
      <c r="HNK48" s="2182"/>
      <c r="HNL48" s="2182"/>
      <c r="HNM48" s="2182"/>
      <c r="HNN48" s="2182"/>
      <c r="HNO48" s="2182"/>
      <c r="HNP48" s="2182"/>
      <c r="HNQ48" s="2182"/>
      <c r="HNR48" s="2182"/>
      <c r="HNS48" s="2182"/>
      <c r="HNT48" s="2182"/>
      <c r="HNU48" s="2182"/>
      <c r="HNV48" s="2182"/>
      <c r="HNW48" s="2182"/>
      <c r="HNX48" s="2182"/>
      <c r="HNY48" s="2182"/>
      <c r="HNZ48" s="2182"/>
      <c r="HOA48" s="2182"/>
      <c r="HOB48" s="2182"/>
      <c r="HOC48" s="2182"/>
      <c r="HOD48" s="2182"/>
      <c r="HOE48" s="2182"/>
      <c r="HOF48" s="2182"/>
      <c r="HOG48" s="2182"/>
      <c r="HOH48" s="2182"/>
      <c r="HOI48" s="2182"/>
      <c r="HOJ48" s="2182"/>
      <c r="HOK48" s="2182"/>
      <c r="HOL48" s="2182"/>
      <c r="HOM48" s="2182"/>
      <c r="HON48" s="2182"/>
      <c r="HOO48" s="2182"/>
      <c r="HOP48" s="2182"/>
      <c r="HOQ48" s="2182"/>
      <c r="HOR48" s="2182"/>
      <c r="HOS48" s="2182"/>
      <c r="HOT48" s="2182"/>
      <c r="HOU48" s="2182"/>
      <c r="HOV48" s="2182"/>
      <c r="HOW48" s="2182"/>
      <c r="HOX48" s="2182"/>
      <c r="HOY48" s="2182"/>
      <c r="HOZ48" s="2182"/>
      <c r="HPA48" s="2182"/>
      <c r="HPB48" s="2182"/>
      <c r="HPC48" s="2182"/>
      <c r="HPD48" s="2182"/>
      <c r="HPE48" s="2182"/>
      <c r="HPF48" s="2182"/>
      <c r="HPG48" s="2182"/>
      <c r="HPH48" s="2182"/>
      <c r="HPI48" s="2182"/>
      <c r="HPJ48" s="2182"/>
      <c r="HPK48" s="2182"/>
      <c r="HPL48" s="2182"/>
      <c r="HPM48" s="2182"/>
      <c r="HPN48" s="2182"/>
      <c r="HPO48" s="2182"/>
      <c r="HPP48" s="2182"/>
      <c r="HPQ48" s="2182"/>
      <c r="HPR48" s="2182"/>
      <c r="HPS48" s="2182"/>
      <c r="HPT48" s="2182"/>
      <c r="HPU48" s="2182"/>
      <c r="HPV48" s="2182"/>
      <c r="HPW48" s="2182"/>
      <c r="HPX48" s="2182"/>
      <c r="HPY48" s="2182"/>
      <c r="HPZ48" s="2182"/>
      <c r="HQA48" s="2182"/>
      <c r="HQB48" s="2182"/>
      <c r="HQC48" s="2182"/>
      <c r="HQD48" s="2182"/>
      <c r="HQE48" s="2182"/>
      <c r="HQF48" s="2182"/>
      <c r="HQG48" s="2182"/>
      <c r="HQH48" s="2182"/>
      <c r="HQI48" s="2182"/>
      <c r="HQJ48" s="2182"/>
      <c r="HQK48" s="2182"/>
      <c r="HQL48" s="2182"/>
      <c r="HQM48" s="2182"/>
      <c r="HQN48" s="2182"/>
      <c r="HQO48" s="2182"/>
      <c r="HQP48" s="2182"/>
      <c r="HQQ48" s="2182"/>
      <c r="HQR48" s="2182"/>
      <c r="HQS48" s="2182"/>
      <c r="HQT48" s="2182"/>
      <c r="HQU48" s="2182"/>
      <c r="HQV48" s="2182"/>
      <c r="HQW48" s="2182"/>
      <c r="HQX48" s="2182"/>
      <c r="HQY48" s="2182"/>
      <c r="HQZ48" s="2182"/>
      <c r="HRA48" s="2182"/>
      <c r="HRB48" s="2182"/>
      <c r="HRC48" s="2182"/>
      <c r="HRD48" s="2182"/>
      <c r="HRE48" s="2182"/>
      <c r="HRF48" s="2182"/>
      <c r="HRG48" s="2182"/>
      <c r="HRH48" s="2182"/>
      <c r="HRI48" s="2182"/>
      <c r="HRJ48" s="2182"/>
      <c r="HRK48" s="2182"/>
      <c r="HRL48" s="2182"/>
      <c r="HRM48" s="2182"/>
      <c r="HRN48" s="2182"/>
      <c r="HRO48" s="2182"/>
      <c r="HRP48" s="2182"/>
      <c r="HRQ48" s="2182"/>
      <c r="HRR48" s="2182"/>
      <c r="HRS48" s="2182"/>
      <c r="HRT48" s="2182"/>
      <c r="HRU48" s="2182"/>
      <c r="HRV48" s="2182"/>
      <c r="HRW48" s="2182"/>
      <c r="HRX48" s="2182"/>
      <c r="HRY48" s="2182"/>
      <c r="HRZ48" s="2182"/>
      <c r="HSA48" s="2182"/>
      <c r="HSB48" s="2182"/>
      <c r="HSC48" s="2182"/>
      <c r="HSD48" s="2182"/>
      <c r="HSE48" s="2182"/>
      <c r="HSF48" s="2182"/>
      <c r="HSG48" s="2182"/>
      <c r="HSH48" s="2182"/>
      <c r="HSI48" s="2182"/>
      <c r="HSJ48" s="2182"/>
      <c r="HSK48" s="2182"/>
      <c r="HSL48" s="2182"/>
      <c r="HSM48" s="2182"/>
      <c r="HSN48" s="2182"/>
      <c r="HSO48" s="2182"/>
      <c r="HSP48" s="2182"/>
      <c r="HSQ48" s="2182"/>
      <c r="HSR48" s="2182"/>
      <c r="HSS48" s="2182"/>
      <c r="HST48" s="2182"/>
      <c r="HSU48" s="2182"/>
      <c r="HSV48" s="2182"/>
      <c r="HSW48" s="2182"/>
      <c r="HSX48" s="2182"/>
      <c r="HSY48" s="2182"/>
      <c r="HSZ48" s="2182"/>
      <c r="HTA48" s="2182"/>
      <c r="HTB48" s="2182"/>
      <c r="HTC48" s="2182"/>
      <c r="HTD48" s="2182"/>
      <c r="HTE48" s="2182"/>
      <c r="HTF48" s="2182"/>
      <c r="HTG48" s="2182"/>
      <c r="HTH48" s="2182"/>
      <c r="HTI48" s="2182"/>
      <c r="HTJ48" s="2182"/>
      <c r="HTK48" s="2182"/>
      <c r="HTL48" s="2182"/>
      <c r="HTM48" s="2182"/>
      <c r="HTN48" s="2182"/>
      <c r="HTO48" s="2182"/>
      <c r="HTP48" s="2182"/>
      <c r="HTQ48" s="2182"/>
      <c r="HTR48" s="2182"/>
      <c r="HTS48" s="2182"/>
      <c r="HTT48" s="2182"/>
      <c r="HTU48" s="2182"/>
      <c r="HTV48" s="2182"/>
      <c r="HTW48" s="2182"/>
      <c r="HTX48" s="2182"/>
      <c r="HTY48" s="2182"/>
      <c r="HTZ48" s="2182"/>
      <c r="HUA48" s="2182"/>
      <c r="HUB48" s="2182"/>
      <c r="HUC48" s="2182"/>
      <c r="HUD48" s="2182"/>
      <c r="HUE48" s="2182"/>
      <c r="HUF48" s="2182"/>
      <c r="HUG48" s="2182"/>
      <c r="HUH48" s="2182"/>
      <c r="HUI48" s="2182"/>
      <c r="HUJ48" s="2182"/>
      <c r="HUK48" s="2182"/>
      <c r="HUL48" s="2182"/>
      <c r="HUM48" s="2182"/>
      <c r="HUN48" s="2182"/>
      <c r="HUO48" s="2182"/>
      <c r="HUP48" s="2182"/>
      <c r="HUQ48" s="2182"/>
      <c r="HUR48" s="2182"/>
      <c r="HUS48" s="2182"/>
      <c r="HUT48" s="2182"/>
      <c r="HUU48" s="2182"/>
      <c r="HUV48" s="2182"/>
      <c r="HUW48" s="2182"/>
      <c r="HUX48" s="2182"/>
      <c r="HUY48" s="2182"/>
      <c r="HUZ48" s="2182"/>
      <c r="HVA48" s="2182"/>
      <c r="HVB48" s="2182"/>
      <c r="HVC48" s="2182"/>
      <c r="HVD48" s="2182"/>
      <c r="HVE48" s="2182"/>
      <c r="HVF48" s="2182"/>
      <c r="HVG48" s="2182"/>
      <c r="HVH48" s="2182"/>
      <c r="HVI48" s="2182"/>
      <c r="HVJ48" s="2182"/>
      <c r="HVK48" s="2182"/>
      <c r="HVL48" s="2182"/>
      <c r="HVM48" s="2182"/>
      <c r="HVN48" s="2182"/>
      <c r="HVO48" s="2182"/>
      <c r="HVP48" s="2182"/>
      <c r="HVQ48" s="2182"/>
      <c r="HVR48" s="2182"/>
      <c r="HVS48" s="2182"/>
      <c r="HVT48" s="2182"/>
      <c r="HVU48" s="2182"/>
      <c r="HVV48" s="2182"/>
      <c r="HVW48" s="2182"/>
      <c r="HVX48" s="2182"/>
      <c r="HVY48" s="2182"/>
      <c r="HVZ48" s="2182"/>
      <c r="HWA48" s="2182"/>
      <c r="HWB48" s="2182"/>
      <c r="HWC48" s="2182"/>
      <c r="HWD48" s="2182"/>
      <c r="HWE48" s="2182"/>
      <c r="HWF48" s="2182"/>
      <c r="HWG48" s="2182"/>
      <c r="HWH48" s="2182"/>
      <c r="HWI48" s="2182"/>
      <c r="HWJ48" s="2182"/>
      <c r="HWK48" s="2182"/>
      <c r="HWL48" s="2182"/>
      <c r="HWM48" s="2182"/>
      <c r="HWN48" s="2182"/>
      <c r="HWO48" s="2182"/>
      <c r="HWP48" s="2182"/>
      <c r="HWQ48" s="2182"/>
      <c r="HWR48" s="2182"/>
      <c r="HWS48" s="2182"/>
      <c r="HWT48" s="2182"/>
      <c r="HWU48" s="2182"/>
      <c r="HWV48" s="2182"/>
      <c r="HWW48" s="2182"/>
      <c r="HWX48" s="2182"/>
      <c r="HWY48" s="2182"/>
      <c r="HWZ48" s="2182"/>
      <c r="HXA48" s="2182"/>
      <c r="HXB48" s="2182"/>
      <c r="HXC48" s="2182"/>
      <c r="HXD48" s="2182"/>
      <c r="HXE48" s="2182"/>
      <c r="HXF48" s="2182"/>
      <c r="HXG48" s="2182"/>
      <c r="HXH48" s="2182"/>
      <c r="HXI48" s="2182"/>
      <c r="HXJ48" s="2182"/>
      <c r="HXK48" s="2182"/>
      <c r="HXL48" s="2182"/>
      <c r="HXM48" s="2182"/>
      <c r="HXN48" s="2182"/>
      <c r="HXO48" s="2182"/>
      <c r="HXP48" s="2182"/>
      <c r="HXQ48" s="2182"/>
      <c r="HXR48" s="2182"/>
      <c r="HXS48" s="2182"/>
      <c r="HXT48" s="2182"/>
      <c r="HXU48" s="2182"/>
      <c r="HXV48" s="2182"/>
      <c r="HXW48" s="2182"/>
      <c r="HXX48" s="2182"/>
      <c r="HXY48" s="2182"/>
      <c r="HXZ48" s="2182"/>
      <c r="HYA48" s="2182"/>
      <c r="HYB48" s="2182"/>
      <c r="HYC48" s="2182"/>
      <c r="HYD48" s="2182"/>
      <c r="HYE48" s="2182"/>
      <c r="HYF48" s="2182"/>
      <c r="HYG48" s="2182"/>
      <c r="HYH48" s="2182"/>
      <c r="HYI48" s="2182"/>
      <c r="HYJ48" s="2182"/>
      <c r="HYK48" s="2182"/>
      <c r="HYL48" s="2182"/>
      <c r="HYM48" s="2182"/>
      <c r="HYN48" s="2182"/>
      <c r="HYO48" s="2182"/>
      <c r="HYP48" s="2182"/>
      <c r="HYQ48" s="2182"/>
      <c r="HYR48" s="2182"/>
      <c r="HYS48" s="2182"/>
      <c r="HYT48" s="2182"/>
      <c r="HYU48" s="2182"/>
      <c r="HYV48" s="2182"/>
      <c r="HYW48" s="2182"/>
      <c r="HYX48" s="2182"/>
      <c r="HYY48" s="2182"/>
      <c r="HYZ48" s="2182"/>
      <c r="HZA48" s="2182"/>
      <c r="HZB48" s="2182"/>
      <c r="HZC48" s="2182"/>
      <c r="HZD48" s="2182"/>
      <c r="HZE48" s="2182"/>
      <c r="HZF48" s="2182"/>
      <c r="HZG48" s="2182"/>
      <c r="HZH48" s="2182"/>
      <c r="HZI48" s="2182"/>
      <c r="HZJ48" s="2182"/>
      <c r="HZK48" s="2182"/>
      <c r="HZL48" s="2182"/>
      <c r="HZM48" s="2182"/>
      <c r="HZN48" s="2182"/>
      <c r="HZO48" s="2182"/>
      <c r="HZP48" s="2182"/>
      <c r="HZQ48" s="2182"/>
      <c r="HZR48" s="2182"/>
      <c r="HZS48" s="2182"/>
      <c r="HZT48" s="2182"/>
      <c r="HZU48" s="2182"/>
      <c r="HZV48" s="2182"/>
      <c r="HZW48" s="2182"/>
      <c r="HZX48" s="2182"/>
      <c r="HZY48" s="2182"/>
      <c r="HZZ48" s="2182"/>
      <c r="IAA48" s="2182"/>
      <c r="IAB48" s="2182"/>
      <c r="IAC48" s="2182"/>
      <c r="IAD48" s="2182"/>
      <c r="IAE48" s="2182"/>
      <c r="IAF48" s="2182"/>
      <c r="IAG48" s="2182"/>
      <c r="IAH48" s="2182"/>
      <c r="IAI48" s="2182"/>
      <c r="IAJ48" s="2182"/>
      <c r="IAK48" s="2182"/>
      <c r="IAL48" s="2182"/>
      <c r="IAM48" s="2182"/>
      <c r="IAN48" s="2182"/>
      <c r="IAO48" s="2182"/>
      <c r="IAP48" s="2182"/>
      <c r="IAQ48" s="2182"/>
      <c r="IAR48" s="2182"/>
      <c r="IAS48" s="2182"/>
      <c r="IAT48" s="2182"/>
      <c r="IAU48" s="2182"/>
      <c r="IAV48" s="2182"/>
      <c r="IAW48" s="2182"/>
      <c r="IAX48" s="2182"/>
      <c r="IAY48" s="2182"/>
      <c r="IAZ48" s="2182"/>
      <c r="IBA48" s="2182"/>
      <c r="IBB48" s="2182"/>
      <c r="IBC48" s="2182"/>
      <c r="IBD48" s="2182"/>
      <c r="IBE48" s="2182"/>
      <c r="IBF48" s="2182"/>
      <c r="IBG48" s="2182"/>
      <c r="IBH48" s="2182"/>
      <c r="IBI48" s="2182"/>
      <c r="IBJ48" s="2182"/>
      <c r="IBK48" s="2182"/>
      <c r="IBL48" s="2182"/>
      <c r="IBM48" s="2182"/>
      <c r="IBN48" s="2182"/>
      <c r="IBO48" s="2182"/>
      <c r="IBP48" s="2182"/>
      <c r="IBQ48" s="2182"/>
      <c r="IBR48" s="2182"/>
      <c r="IBS48" s="2182"/>
      <c r="IBT48" s="2182"/>
      <c r="IBU48" s="2182"/>
      <c r="IBV48" s="2182"/>
      <c r="IBW48" s="2182"/>
      <c r="IBX48" s="2182"/>
      <c r="IBY48" s="2182"/>
      <c r="IBZ48" s="2182"/>
      <c r="ICA48" s="2182"/>
      <c r="ICB48" s="2182"/>
      <c r="ICC48" s="2182"/>
      <c r="ICD48" s="2182"/>
      <c r="ICE48" s="2182"/>
      <c r="ICF48" s="2182"/>
      <c r="ICG48" s="2182"/>
      <c r="ICH48" s="2182"/>
      <c r="ICI48" s="2182"/>
      <c r="ICJ48" s="2182"/>
      <c r="ICK48" s="2182"/>
      <c r="ICL48" s="2182"/>
      <c r="ICM48" s="2182"/>
      <c r="ICN48" s="2182"/>
      <c r="ICO48" s="2182"/>
      <c r="ICP48" s="2182"/>
      <c r="ICQ48" s="2182"/>
      <c r="ICR48" s="2182"/>
      <c r="ICS48" s="2182"/>
      <c r="ICT48" s="2182"/>
      <c r="ICU48" s="2182"/>
      <c r="ICV48" s="2182"/>
      <c r="ICW48" s="2182"/>
      <c r="ICX48" s="2182"/>
      <c r="ICY48" s="2182"/>
      <c r="ICZ48" s="2182"/>
      <c r="IDA48" s="2182"/>
      <c r="IDB48" s="2182"/>
      <c r="IDC48" s="2182"/>
      <c r="IDD48" s="2182"/>
      <c r="IDE48" s="2182"/>
      <c r="IDF48" s="2182"/>
      <c r="IDG48" s="2182"/>
      <c r="IDH48" s="2182"/>
      <c r="IDI48" s="2182"/>
      <c r="IDJ48" s="2182"/>
      <c r="IDK48" s="2182"/>
      <c r="IDL48" s="2182"/>
      <c r="IDM48" s="2182"/>
      <c r="IDN48" s="2182"/>
      <c r="IDO48" s="2182"/>
      <c r="IDP48" s="2182"/>
      <c r="IDQ48" s="2182"/>
      <c r="IDR48" s="2182"/>
      <c r="IDS48" s="2182"/>
      <c r="IDT48" s="2182"/>
      <c r="IDU48" s="2182"/>
      <c r="IDV48" s="2182"/>
      <c r="IDW48" s="2182"/>
      <c r="IDX48" s="2182"/>
      <c r="IDY48" s="2182"/>
      <c r="IDZ48" s="2182"/>
      <c r="IEA48" s="2182"/>
      <c r="IEB48" s="2182"/>
      <c r="IEC48" s="2182"/>
      <c r="IED48" s="2182"/>
      <c r="IEE48" s="2182"/>
      <c r="IEF48" s="2182"/>
      <c r="IEG48" s="2182"/>
      <c r="IEH48" s="2182"/>
      <c r="IEI48" s="2182"/>
      <c r="IEJ48" s="2182"/>
      <c r="IEK48" s="2182"/>
      <c r="IEL48" s="2182"/>
      <c r="IEM48" s="2182"/>
      <c r="IEN48" s="2182"/>
      <c r="IEO48" s="2182"/>
      <c r="IEP48" s="2182"/>
      <c r="IEQ48" s="2182"/>
      <c r="IER48" s="2182"/>
      <c r="IES48" s="2182"/>
      <c r="IET48" s="2182"/>
      <c r="IEU48" s="2182"/>
      <c r="IEV48" s="2182"/>
      <c r="IEW48" s="2182"/>
      <c r="IEX48" s="2182"/>
      <c r="IEY48" s="2182"/>
      <c r="IEZ48" s="2182"/>
      <c r="IFA48" s="2182"/>
      <c r="IFB48" s="2182"/>
      <c r="IFC48" s="2182"/>
      <c r="IFD48" s="2182"/>
      <c r="IFE48" s="2182"/>
      <c r="IFF48" s="2182"/>
      <c r="IFG48" s="2182"/>
      <c r="IFH48" s="2182"/>
      <c r="IFI48" s="2182"/>
      <c r="IFJ48" s="2182"/>
      <c r="IFK48" s="2182"/>
      <c r="IFL48" s="2182"/>
      <c r="IFM48" s="2182"/>
      <c r="IFN48" s="2182"/>
      <c r="IFO48" s="2182"/>
      <c r="IFP48" s="2182"/>
      <c r="IFQ48" s="2182"/>
      <c r="IFR48" s="2182"/>
      <c r="IFS48" s="2182"/>
      <c r="IFT48" s="2182"/>
      <c r="IFU48" s="2182"/>
      <c r="IFV48" s="2182"/>
      <c r="IFW48" s="2182"/>
      <c r="IFX48" s="2182"/>
      <c r="IFY48" s="2182"/>
      <c r="IFZ48" s="2182"/>
      <c r="IGA48" s="2182"/>
      <c r="IGB48" s="2182"/>
      <c r="IGC48" s="2182"/>
      <c r="IGD48" s="2182"/>
      <c r="IGE48" s="2182"/>
      <c r="IGF48" s="2182"/>
      <c r="IGG48" s="2182"/>
      <c r="IGH48" s="2182"/>
      <c r="IGI48" s="2182"/>
      <c r="IGJ48" s="2182"/>
      <c r="IGK48" s="2182"/>
      <c r="IGL48" s="2182"/>
      <c r="IGM48" s="2182"/>
      <c r="IGN48" s="2182"/>
      <c r="IGO48" s="2182"/>
      <c r="IGP48" s="2182"/>
      <c r="IGQ48" s="2182"/>
      <c r="IGR48" s="2182"/>
      <c r="IGS48" s="2182"/>
      <c r="IGT48" s="2182"/>
      <c r="IGU48" s="2182"/>
      <c r="IGV48" s="2182"/>
      <c r="IGW48" s="2182"/>
      <c r="IGX48" s="2182"/>
      <c r="IGY48" s="2182"/>
      <c r="IGZ48" s="2182"/>
      <c r="IHA48" s="2182"/>
      <c r="IHB48" s="2182"/>
      <c r="IHC48" s="2182"/>
      <c r="IHD48" s="2182"/>
      <c r="IHE48" s="2182"/>
      <c r="IHF48" s="2182"/>
      <c r="IHG48" s="2182"/>
      <c r="IHH48" s="2182"/>
      <c r="IHI48" s="2182"/>
      <c r="IHJ48" s="2182"/>
      <c r="IHK48" s="2182"/>
      <c r="IHL48" s="2182"/>
      <c r="IHM48" s="2182"/>
      <c r="IHN48" s="2182"/>
      <c r="IHO48" s="2182"/>
      <c r="IHP48" s="2182"/>
      <c r="IHQ48" s="2182"/>
      <c r="IHR48" s="2182"/>
      <c r="IHS48" s="2182"/>
      <c r="IHT48" s="2182"/>
      <c r="IHU48" s="2182"/>
      <c r="IHV48" s="2182"/>
      <c r="IHW48" s="2182"/>
      <c r="IHX48" s="2182"/>
      <c r="IHY48" s="2182"/>
      <c r="IHZ48" s="2182"/>
      <c r="IIA48" s="2182"/>
      <c r="IIB48" s="2182"/>
      <c r="IIC48" s="2182"/>
      <c r="IID48" s="2182"/>
      <c r="IIE48" s="2182"/>
      <c r="IIF48" s="2182"/>
      <c r="IIG48" s="2182"/>
      <c r="IIH48" s="2182"/>
      <c r="III48" s="2182"/>
      <c r="IIJ48" s="2182"/>
      <c r="IIK48" s="2182"/>
      <c r="IIL48" s="2182"/>
      <c r="IIM48" s="2182"/>
      <c r="IIN48" s="2182"/>
      <c r="IIO48" s="2182"/>
      <c r="IIP48" s="2182"/>
      <c r="IIQ48" s="2182"/>
      <c r="IIR48" s="2182"/>
      <c r="IIS48" s="2182"/>
      <c r="IIT48" s="2182"/>
      <c r="IIU48" s="2182"/>
      <c r="IIV48" s="2182"/>
      <c r="IIW48" s="2182"/>
      <c r="IIX48" s="2182"/>
      <c r="IIY48" s="2182"/>
      <c r="IIZ48" s="2182"/>
      <c r="IJA48" s="2182"/>
      <c r="IJB48" s="2182"/>
      <c r="IJC48" s="2182"/>
      <c r="IJD48" s="2182"/>
      <c r="IJE48" s="2182"/>
      <c r="IJF48" s="2182"/>
      <c r="IJG48" s="2182"/>
      <c r="IJH48" s="2182"/>
      <c r="IJI48" s="2182"/>
      <c r="IJJ48" s="2182"/>
      <c r="IJK48" s="2182"/>
      <c r="IJL48" s="2182"/>
      <c r="IJM48" s="2182"/>
      <c r="IJN48" s="2182"/>
      <c r="IJO48" s="2182"/>
      <c r="IJP48" s="2182"/>
      <c r="IJQ48" s="2182"/>
      <c r="IJR48" s="2182"/>
      <c r="IJS48" s="2182"/>
      <c r="IJT48" s="2182"/>
      <c r="IJU48" s="2182"/>
      <c r="IJV48" s="2182"/>
      <c r="IJW48" s="2182"/>
      <c r="IJX48" s="2182"/>
      <c r="IJY48" s="2182"/>
      <c r="IJZ48" s="2182"/>
      <c r="IKA48" s="2182"/>
      <c r="IKB48" s="2182"/>
      <c r="IKC48" s="2182"/>
      <c r="IKD48" s="2182"/>
      <c r="IKE48" s="2182"/>
      <c r="IKF48" s="2182"/>
      <c r="IKG48" s="2182"/>
      <c r="IKH48" s="2182"/>
      <c r="IKI48" s="2182"/>
      <c r="IKJ48" s="2182"/>
      <c r="IKK48" s="2182"/>
      <c r="IKL48" s="2182"/>
      <c r="IKM48" s="2182"/>
      <c r="IKN48" s="2182"/>
      <c r="IKO48" s="2182"/>
      <c r="IKP48" s="2182"/>
      <c r="IKQ48" s="2182"/>
      <c r="IKR48" s="2182"/>
      <c r="IKS48" s="2182"/>
      <c r="IKT48" s="2182"/>
      <c r="IKU48" s="2182"/>
      <c r="IKV48" s="2182"/>
      <c r="IKW48" s="2182"/>
      <c r="IKX48" s="2182"/>
      <c r="IKY48" s="2182"/>
      <c r="IKZ48" s="2182"/>
      <c r="ILA48" s="2182"/>
      <c r="ILB48" s="2182"/>
      <c r="ILC48" s="2182"/>
      <c r="ILD48" s="2182"/>
      <c r="ILE48" s="2182"/>
      <c r="ILF48" s="2182"/>
      <c r="ILG48" s="2182"/>
      <c r="ILH48" s="2182"/>
      <c r="ILI48" s="2182"/>
      <c r="ILJ48" s="2182"/>
      <c r="ILK48" s="2182"/>
      <c r="ILL48" s="2182"/>
      <c r="ILM48" s="2182"/>
      <c r="ILN48" s="2182"/>
      <c r="ILO48" s="2182"/>
      <c r="ILP48" s="2182"/>
      <c r="ILQ48" s="2182"/>
      <c r="ILR48" s="2182"/>
      <c r="ILS48" s="2182"/>
      <c r="ILT48" s="2182"/>
      <c r="ILU48" s="2182"/>
      <c r="ILV48" s="2182"/>
      <c r="ILW48" s="2182"/>
      <c r="ILX48" s="2182"/>
      <c r="ILY48" s="2182"/>
      <c r="ILZ48" s="2182"/>
      <c r="IMA48" s="2182"/>
      <c r="IMB48" s="2182"/>
      <c r="IMC48" s="2182"/>
      <c r="IMD48" s="2182"/>
      <c r="IME48" s="2182"/>
      <c r="IMF48" s="2182"/>
      <c r="IMG48" s="2182"/>
      <c r="IMH48" s="2182"/>
      <c r="IMI48" s="2182"/>
      <c r="IMJ48" s="2182"/>
      <c r="IMK48" s="2182"/>
      <c r="IML48" s="2182"/>
      <c r="IMM48" s="2182"/>
      <c r="IMN48" s="2182"/>
      <c r="IMO48" s="2182"/>
      <c r="IMP48" s="2182"/>
      <c r="IMQ48" s="2182"/>
      <c r="IMR48" s="2182"/>
      <c r="IMS48" s="2182"/>
      <c r="IMT48" s="2182"/>
      <c r="IMU48" s="2182"/>
      <c r="IMV48" s="2182"/>
      <c r="IMW48" s="2182"/>
      <c r="IMX48" s="2182"/>
      <c r="IMY48" s="2182"/>
      <c r="IMZ48" s="2182"/>
      <c r="INA48" s="2182"/>
      <c r="INB48" s="2182"/>
      <c r="INC48" s="2182"/>
      <c r="IND48" s="2182"/>
      <c r="INE48" s="2182"/>
      <c r="INF48" s="2182"/>
      <c r="ING48" s="2182"/>
      <c r="INH48" s="2182"/>
      <c r="INI48" s="2182"/>
      <c r="INJ48" s="2182"/>
      <c r="INK48" s="2182"/>
      <c r="INL48" s="2182"/>
      <c r="INM48" s="2182"/>
      <c r="INN48" s="2182"/>
      <c r="INO48" s="2182"/>
      <c r="INP48" s="2182"/>
      <c r="INQ48" s="2182"/>
      <c r="INR48" s="2182"/>
      <c r="INS48" s="2182"/>
      <c r="INT48" s="2182"/>
      <c r="INU48" s="2182"/>
      <c r="INV48" s="2182"/>
      <c r="INW48" s="2182"/>
      <c r="INX48" s="2182"/>
      <c r="INY48" s="2182"/>
      <c r="INZ48" s="2182"/>
      <c r="IOA48" s="2182"/>
      <c r="IOB48" s="2182"/>
      <c r="IOC48" s="2182"/>
      <c r="IOD48" s="2182"/>
      <c r="IOE48" s="2182"/>
      <c r="IOF48" s="2182"/>
      <c r="IOG48" s="2182"/>
      <c r="IOH48" s="2182"/>
      <c r="IOI48" s="2182"/>
      <c r="IOJ48" s="2182"/>
      <c r="IOK48" s="2182"/>
      <c r="IOL48" s="2182"/>
      <c r="IOM48" s="2182"/>
      <c r="ION48" s="2182"/>
      <c r="IOO48" s="2182"/>
      <c r="IOP48" s="2182"/>
      <c r="IOQ48" s="2182"/>
      <c r="IOR48" s="2182"/>
      <c r="IOS48" s="2182"/>
      <c r="IOT48" s="2182"/>
      <c r="IOU48" s="2182"/>
      <c r="IOV48" s="2182"/>
      <c r="IOW48" s="2182"/>
      <c r="IOX48" s="2182"/>
      <c r="IOY48" s="2182"/>
      <c r="IOZ48" s="2182"/>
      <c r="IPA48" s="2182"/>
      <c r="IPB48" s="2182"/>
      <c r="IPC48" s="2182"/>
      <c r="IPD48" s="2182"/>
      <c r="IPE48" s="2182"/>
      <c r="IPF48" s="2182"/>
      <c r="IPG48" s="2182"/>
      <c r="IPH48" s="2182"/>
      <c r="IPI48" s="2182"/>
      <c r="IPJ48" s="2182"/>
      <c r="IPK48" s="2182"/>
      <c r="IPL48" s="2182"/>
      <c r="IPM48" s="2182"/>
      <c r="IPN48" s="2182"/>
      <c r="IPO48" s="2182"/>
      <c r="IPP48" s="2182"/>
      <c r="IPQ48" s="2182"/>
      <c r="IPR48" s="2182"/>
      <c r="IPS48" s="2182"/>
      <c r="IPT48" s="2182"/>
      <c r="IPU48" s="2182"/>
      <c r="IPV48" s="2182"/>
      <c r="IPW48" s="2182"/>
      <c r="IPX48" s="2182"/>
      <c r="IPY48" s="2182"/>
      <c r="IPZ48" s="2182"/>
      <c r="IQA48" s="2182"/>
      <c r="IQB48" s="2182"/>
      <c r="IQC48" s="2182"/>
      <c r="IQD48" s="2182"/>
      <c r="IQE48" s="2182"/>
      <c r="IQF48" s="2182"/>
      <c r="IQG48" s="2182"/>
      <c r="IQH48" s="2182"/>
      <c r="IQI48" s="2182"/>
      <c r="IQJ48" s="2182"/>
      <c r="IQK48" s="2182"/>
      <c r="IQL48" s="2182"/>
      <c r="IQM48" s="2182"/>
      <c r="IQN48" s="2182"/>
      <c r="IQO48" s="2182"/>
      <c r="IQP48" s="2182"/>
      <c r="IQQ48" s="2182"/>
      <c r="IQR48" s="2182"/>
      <c r="IQS48" s="2182"/>
      <c r="IQT48" s="2182"/>
      <c r="IQU48" s="2182"/>
      <c r="IQV48" s="2182"/>
      <c r="IQW48" s="2182"/>
      <c r="IQX48" s="2182"/>
      <c r="IQY48" s="2182"/>
      <c r="IQZ48" s="2182"/>
      <c r="IRA48" s="2182"/>
      <c r="IRB48" s="2182"/>
      <c r="IRC48" s="2182"/>
      <c r="IRD48" s="2182"/>
      <c r="IRE48" s="2182"/>
      <c r="IRF48" s="2182"/>
      <c r="IRG48" s="2182"/>
      <c r="IRH48" s="2182"/>
      <c r="IRI48" s="2182"/>
      <c r="IRJ48" s="2182"/>
      <c r="IRK48" s="2182"/>
      <c r="IRL48" s="2182"/>
      <c r="IRM48" s="2182"/>
      <c r="IRN48" s="2182"/>
      <c r="IRO48" s="2182"/>
      <c r="IRP48" s="2182"/>
      <c r="IRQ48" s="2182"/>
      <c r="IRR48" s="2182"/>
      <c r="IRS48" s="2182"/>
      <c r="IRT48" s="2182"/>
      <c r="IRU48" s="2182"/>
      <c r="IRV48" s="2182"/>
      <c r="IRW48" s="2182"/>
      <c r="IRX48" s="2182"/>
      <c r="IRY48" s="2182"/>
      <c r="IRZ48" s="2182"/>
      <c r="ISA48" s="2182"/>
      <c r="ISB48" s="2182"/>
      <c r="ISC48" s="2182"/>
      <c r="ISD48" s="2182"/>
      <c r="ISE48" s="2182"/>
      <c r="ISF48" s="2182"/>
      <c r="ISG48" s="2182"/>
      <c r="ISH48" s="2182"/>
      <c r="ISI48" s="2182"/>
      <c r="ISJ48" s="2182"/>
      <c r="ISK48" s="2182"/>
      <c r="ISL48" s="2182"/>
      <c r="ISM48" s="2182"/>
      <c r="ISN48" s="2182"/>
      <c r="ISO48" s="2182"/>
      <c r="ISP48" s="2182"/>
      <c r="ISQ48" s="2182"/>
      <c r="ISR48" s="2182"/>
      <c r="ISS48" s="2182"/>
      <c r="IST48" s="2182"/>
      <c r="ISU48" s="2182"/>
      <c r="ISV48" s="2182"/>
      <c r="ISW48" s="2182"/>
      <c r="ISX48" s="2182"/>
      <c r="ISY48" s="2182"/>
      <c r="ISZ48" s="2182"/>
      <c r="ITA48" s="2182"/>
      <c r="ITB48" s="2182"/>
      <c r="ITC48" s="2182"/>
      <c r="ITD48" s="2182"/>
      <c r="ITE48" s="2182"/>
      <c r="ITF48" s="2182"/>
      <c r="ITG48" s="2182"/>
      <c r="ITH48" s="2182"/>
      <c r="ITI48" s="2182"/>
      <c r="ITJ48" s="2182"/>
      <c r="ITK48" s="2182"/>
      <c r="ITL48" s="2182"/>
      <c r="ITM48" s="2182"/>
      <c r="ITN48" s="2182"/>
      <c r="ITO48" s="2182"/>
      <c r="ITP48" s="2182"/>
      <c r="ITQ48" s="2182"/>
      <c r="ITR48" s="2182"/>
      <c r="ITS48" s="2182"/>
      <c r="ITT48" s="2182"/>
      <c r="ITU48" s="2182"/>
      <c r="ITV48" s="2182"/>
      <c r="ITW48" s="2182"/>
      <c r="ITX48" s="2182"/>
      <c r="ITY48" s="2182"/>
      <c r="ITZ48" s="2182"/>
      <c r="IUA48" s="2182"/>
      <c r="IUB48" s="2182"/>
      <c r="IUC48" s="2182"/>
      <c r="IUD48" s="2182"/>
      <c r="IUE48" s="2182"/>
      <c r="IUF48" s="2182"/>
      <c r="IUG48" s="2182"/>
      <c r="IUH48" s="2182"/>
      <c r="IUI48" s="2182"/>
      <c r="IUJ48" s="2182"/>
      <c r="IUK48" s="2182"/>
      <c r="IUL48" s="2182"/>
      <c r="IUM48" s="2182"/>
      <c r="IUN48" s="2182"/>
      <c r="IUO48" s="2182"/>
      <c r="IUP48" s="2182"/>
      <c r="IUQ48" s="2182"/>
      <c r="IUR48" s="2182"/>
      <c r="IUS48" s="2182"/>
      <c r="IUT48" s="2182"/>
      <c r="IUU48" s="2182"/>
      <c r="IUV48" s="2182"/>
      <c r="IUW48" s="2182"/>
      <c r="IUX48" s="2182"/>
      <c r="IUY48" s="2182"/>
      <c r="IUZ48" s="2182"/>
      <c r="IVA48" s="2182"/>
      <c r="IVB48" s="2182"/>
      <c r="IVC48" s="2182"/>
      <c r="IVD48" s="2182"/>
      <c r="IVE48" s="2182"/>
      <c r="IVF48" s="2182"/>
      <c r="IVG48" s="2182"/>
      <c r="IVH48" s="2182"/>
      <c r="IVI48" s="2182"/>
      <c r="IVJ48" s="2182"/>
      <c r="IVK48" s="2182"/>
      <c r="IVL48" s="2182"/>
      <c r="IVM48" s="2182"/>
      <c r="IVN48" s="2182"/>
      <c r="IVO48" s="2182"/>
      <c r="IVP48" s="2182"/>
      <c r="IVQ48" s="2182"/>
      <c r="IVR48" s="2182"/>
      <c r="IVS48" s="2182"/>
      <c r="IVT48" s="2182"/>
      <c r="IVU48" s="2182"/>
      <c r="IVV48" s="2182"/>
      <c r="IVW48" s="2182"/>
      <c r="IVX48" s="2182"/>
      <c r="IVY48" s="2182"/>
      <c r="IVZ48" s="2182"/>
      <c r="IWA48" s="2182"/>
      <c r="IWB48" s="2182"/>
      <c r="IWC48" s="2182"/>
      <c r="IWD48" s="2182"/>
      <c r="IWE48" s="2182"/>
      <c r="IWF48" s="2182"/>
      <c r="IWG48" s="2182"/>
      <c r="IWH48" s="2182"/>
      <c r="IWI48" s="2182"/>
      <c r="IWJ48" s="2182"/>
      <c r="IWK48" s="2182"/>
      <c r="IWL48" s="2182"/>
      <c r="IWM48" s="2182"/>
      <c r="IWN48" s="2182"/>
      <c r="IWO48" s="2182"/>
      <c r="IWP48" s="2182"/>
      <c r="IWQ48" s="2182"/>
      <c r="IWR48" s="2182"/>
      <c r="IWS48" s="2182"/>
      <c r="IWT48" s="2182"/>
      <c r="IWU48" s="2182"/>
      <c r="IWV48" s="2182"/>
      <c r="IWW48" s="2182"/>
      <c r="IWX48" s="2182"/>
      <c r="IWY48" s="2182"/>
      <c r="IWZ48" s="2182"/>
      <c r="IXA48" s="2182"/>
      <c r="IXB48" s="2182"/>
      <c r="IXC48" s="2182"/>
      <c r="IXD48" s="2182"/>
      <c r="IXE48" s="2182"/>
      <c r="IXF48" s="2182"/>
      <c r="IXG48" s="2182"/>
      <c r="IXH48" s="2182"/>
      <c r="IXI48" s="2182"/>
      <c r="IXJ48" s="2182"/>
      <c r="IXK48" s="2182"/>
      <c r="IXL48" s="2182"/>
      <c r="IXM48" s="2182"/>
      <c r="IXN48" s="2182"/>
      <c r="IXO48" s="2182"/>
      <c r="IXP48" s="2182"/>
      <c r="IXQ48" s="2182"/>
      <c r="IXR48" s="2182"/>
      <c r="IXS48" s="2182"/>
      <c r="IXT48" s="2182"/>
      <c r="IXU48" s="2182"/>
      <c r="IXV48" s="2182"/>
      <c r="IXW48" s="2182"/>
      <c r="IXX48" s="2182"/>
      <c r="IXY48" s="2182"/>
      <c r="IXZ48" s="2182"/>
      <c r="IYA48" s="2182"/>
      <c r="IYB48" s="2182"/>
      <c r="IYC48" s="2182"/>
      <c r="IYD48" s="2182"/>
      <c r="IYE48" s="2182"/>
      <c r="IYF48" s="2182"/>
      <c r="IYG48" s="2182"/>
      <c r="IYH48" s="2182"/>
      <c r="IYI48" s="2182"/>
      <c r="IYJ48" s="2182"/>
      <c r="IYK48" s="2182"/>
      <c r="IYL48" s="2182"/>
      <c r="IYM48" s="2182"/>
      <c r="IYN48" s="2182"/>
      <c r="IYO48" s="2182"/>
      <c r="IYP48" s="2182"/>
      <c r="IYQ48" s="2182"/>
      <c r="IYR48" s="2182"/>
      <c r="IYS48" s="2182"/>
      <c r="IYT48" s="2182"/>
      <c r="IYU48" s="2182"/>
      <c r="IYV48" s="2182"/>
      <c r="IYW48" s="2182"/>
      <c r="IYX48" s="2182"/>
      <c r="IYY48" s="2182"/>
      <c r="IYZ48" s="2182"/>
      <c r="IZA48" s="2182"/>
      <c r="IZB48" s="2182"/>
      <c r="IZC48" s="2182"/>
      <c r="IZD48" s="2182"/>
      <c r="IZE48" s="2182"/>
      <c r="IZF48" s="2182"/>
      <c r="IZG48" s="2182"/>
      <c r="IZH48" s="2182"/>
      <c r="IZI48" s="2182"/>
      <c r="IZJ48" s="2182"/>
      <c r="IZK48" s="2182"/>
      <c r="IZL48" s="2182"/>
      <c r="IZM48" s="2182"/>
      <c r="IZN48" s="2182"/>
      <c r="IZO48" s="2182"/>
      <c r="IZP48" s="2182"/>
      <c r="IZQ48" s="2182"/>
      <c r="IZR48" s="2182"/>
      <c r="IZS48" s="2182"/>
      <c r="IZT48" s="2182"/>
      <c r="IZU48" s="2182"/>
      <c r="IZV48" s="2182"/>
      <c r="IZW48" s="2182"/>
      <c r="IZX48" s="2182"/>
      <c r="IZY48" s="2182"/>
      <c r="IZZ48" s="2182"/>
      <c r="JAA48" s="2182"/>
      <c r="JAB48" s="2182"/>
      <c r="JAC48" s="2182"/>
      <c r="JAD48" s="2182"/>
      <c r="JAE48" s="2182"/>
      <c r="JAF48" s="2182"/>
      <c r="JAG48" s="2182"/>
      <c r="JAH48" s="2182"/>
      <c r="JAI48" s="2182"/>
      <c r="JAJ48" s="2182"/>
      <c r="JAK48" s="2182"/>
      <c r="JAL48" s="2182"/>
      <c r="JAM48" s="2182"/>
      <c r="JAN48" s="2182"/>
      <c r="JAO48" s="2182"/>
      <c r="JAP48" s="2182"/>
      <c r="JAQ48" s="2182"/>
      <c r="JAR48" s="2182"/>
      <c r="JAS48" s="2182"/>
      <c r="JAT48" s="2182"/>
      <c r="JAU48" s="2182"/>
      <c r="JAV48" s="2182"/>
      <c r="JAW48" s="2182"/>
      <c r="JAX48" s="2182"/>
      <c r="JAY48" s="2182"/>
      <c r="JAZ48" s="2182"/>
      <c r="JBA48" s="2182"/>
      <c r="JBB48" s="2182"/>
      <c r="JBC48" s="2182"/>
      <c r="JBD48" s="2182"/>
      <c r="JBE48" s="2182"/>
      <c r="JBF48" s="2182"/>
      <c r="JBG48" s="2182"/>
      <c r="JBH48" s="2182"/>
      <c r="JBI48" s="2182"/>
      <c r="JBJ48" s="2182"/>
      <c r="JBK48" s="2182"/>
      <c r="JBL48" s="2182"/>
      <c r="JBM48" s="2182"/>
      <c r="JBN48" s="2182"/>
      <c r="JBO48" s="2182"/>
      <c r="JBP48" s="2182"/>
      <c r="JBQ48" s="2182"/>
      <c r="JBR48" s="2182"/>
      <c r="JBS48" s="2182"/>
      <c r="JBT48" s="2182"/>
      <c r="JBU48" s="2182"/>
      <c r="JBV48" s="2182"/>
      <c r="JBW48" s="2182"/>
      <c r="JBX48" s="2182"/>
      <c r="JBY48" s="2182"/>
      <c r="JBZ48" s="2182"/>
      <c r="JCA48" s="2182"/>
      <c r="JCB48" s="2182"/>
      <c r="JCC48" s="2182"/>
      <c r="JCD48" s="2182"/>
      <c r="JCE48" s="2182"/>
      <c r="JCF48" s="2182"/>
      <c r="JCG48" s="2182"/>
      <c r="JCH48" s="2182"/>
      <c r="JCI48" s="2182"/>
      <c r="JCJ48" s="2182"/>
      <c r="JCK48" s="2182"/>
      <c r="JCL48" s="2182"/>
      <c r="JCM48" s="2182"/>
      <c r="JCN48" s="2182"/>
      <c r="JCO48" s="2182"/>
      <c r="JCP48" s="2182"/>
      <c r="JCQ48" s="2182"/>
      <c r="JCR48" s="2182"/>
      <c r="JCS48" s="2182"/>
      <c r="JCT48" s="2182"/>
      <c r="JCU48" s="2182"/>
      <c r="JCV48" s="2182"/>
      <c r="JCW48" s="2182"/>
      <c r="JCX48" s="2182"/>
      <c r="JCY48" s="2182"/>
      <c r="JCZ48" s="2182"/>
      <c r="JDA48" s="2182"/>
      <c r="JDB48" s="2182"/>
      <c r="JDC48" s="2182"/>
      <c r="JDD48" s="2182"/>
      <c r="JDE48" s="2182"/>
      <c r="JDF48" s="2182"/>
      <c r="JDG48" s="2182"/>
      <c r="JDH48" s="2182"/>
      <c r="JDI48" s="2182"/>
      <c r="JDJ48" s="2182"/>
      <c r="JDK48" s="2182"/>
      <c r="JDL48" s="2182"/>
      <c r="JDM48" s="2182"/>
      <c r="JDN48" s="2182"/>
      <c r="JDO48" s="2182"/>
      <c r="JDP48" s="2182"/>
      <c r="JDQ48" s="2182"/>
      <c r="JDR48" s="2182"/>
      <c r="JDS48" s="2182"/>
      <c r="JDT48" s="2182"/>
      <c r="JDU48" s="2182"/>
      <c r="JDV48" s="2182"/>
      <c r="JDW48" s="2182"/>
      <c r="JDX48" s="2182"/>
      <c r="JDY48" s="2182"/>
      <c r="JDZ48" s="2182"/>
      <c r="JEA48" s="2182"/>
      <c r="JEB48" s="2182"/>
      <c r="JEC48" s="2182"/>
      <c r="JED48" s="2182"/>
      <c r="JEE48" s="2182"/>
      <c r="JEF48" s="2182"/>
      <c r="JEG48" s="2182"/>
      <c r="JEH48" s="2182"/>
      <c r="JEI48" s="2182"/>
      <c r="JEJ48" s="2182"/>
      <c r="JEK48" s="2182"/>
      <c r="JEL48" s="2182"/>
      <c r="JEM48" s="2182"/>
      <c r="JEN48" s="2182"/>
      <c r="JEO48" s="2182"/>
      <c r="JEP48" s="2182"/>
      <c r="JEQ48" s="2182"/>
      <c r="JER48" s="2182"/>
      <c r="JES48" s="2182"/>
      <c r="JET48" s="2182"/>
      <c r="JEU48" s="2182"/>
      <c r="JEV48" s="2182"/>
      <c r="JEW48" s="2182"/>
      <c r="JEX48" s="2182"/>
      <c r="JEY48" s="2182"/>
      <c r="JEZ48" s="2182"/>
      <c r="JFA48" s="2182"/>
      <c r="JFB48" s="2182"/>
      <c r="JFC48" s="2182"/>
      <c r="JFD48" s="2182"/>
      <c r="JFE48" s="2182"/>
      <c r="JFF48" s="2182"/>
      <c r="JFG48" s="2182"/>
      <c r="JFH48" s="2182"/>
      <c r="JFI48" s="2182"/>
      <c r="JFJ48" s="2182"/>
      <c r="JFK48" s="2182"/>
      <c r="JFL48" s="2182"/>
      <c r="JFM48" s="2182"/>
      <c r="JFN48" s="2182"/>
      <c r="JFO48" s="2182"/>
      <c r="JFP48" s="2182"/>
      <c r="JFQ48" s="2182"/>
      <c r="JFR48" s="2182"/>
      <c r="JFS48" s="2182"/>
      <c r="JFT48" s="2182"/>
      <c r="JFU48" s="2182"/>
      <c r="JFV48" s="2182"/>
      <c r="JFW48" s="2182"/>
      <c r="JFX48" s="2182"/>
      <c r="JFY48" s="2182"/>
      <c r="JFZ48" s="2182"/>
      <c r="JGA48" s="2182"/>
      <c r="JGB48" s="2182"/>
      <c r="JGC48" s="2182"/>
      <c r="JGD48" s="2182"/>
      <c r="JGE48" s="2182"/>
      <c r="JGF48" s="2182"/>
      <c r="JGG48" s="2182"/>
      <c r="JGH48" s="2182"/>
      <c r="JGI48" s="2182"/>
      <c r="JGJ48" s="2182"/>
      <c r="JGK48" s="2182"/>
      <c r="JGL48" s="2182"/>
      <c r="JGM48" s="2182"/>
      <c r="JGN48" s="2182"/>
      <c r="JGO48" s="2182"/>
      <c r="JGP48" s="2182"/>
      <c r="JGQ48" s="2182"/>
      <c r="JGR48" s="2182"/>
      <c r="JGS48" s="2182"/>
      <c r="JGT48" s="2182"/>
      <c r="JGU48" s="2182"/>
      <c r="JGV48" s="2182"/>
      <c r="JGW48" s="2182"/>
      <c r="JGX48" s="2182"/>
      <c r="JGY48" s="2182"/>
      <c r="JGZ48" s="2182"/>
      <c r="JHA48" s="2182"/>
      <c r="JHB48" s="2182"/>
      <c r="JHC48" s="2182"/>
      <c r="JHD48" s="2182"/>
      <c r="JHE48" s="2182"/>
      <c r="JHF48" s="2182"/>
      <c r="JHG48" s="2182"/>
      <c r="JHH48" s="2182"/>
      <c r="JHI48" s="2182"/>
      <c r="JHJ48" s="2182"/>
      <c r="JHK48" s="2182"/>
      <c r="JHL48" s="2182"/>
      <c r="JHM48" s="2182"/>
      <c r="JHN48" s="2182"/>
      <c r="JHO48" s="2182"/>
      <c r="JHP48" s="2182"/>
      <c r="JHQ48" s="2182"/>
      <c r="JHR48" s="2182"/>
      <c r="JHS48" s="2182"/>
      <c r="JHT48" s="2182"/>
      <c r="JHU48" s="2182"/>
      <c r="JHV48" s="2182"/>
      <c r="JHW48" s="2182"/>
      <c r="JHX48" s="2182"/>
      <c r="JHY48" s="2182"/>
      <c r="JHZ48" s="2182"/>
      <c r="JIA48" s="2182"/>
      <c r="JIB48" s="2182"/>
      <c r="JIC48" s="2182"/>
      <c r="JID48" s="2182"/>
      <c r="JIE48" s="2182"/>
      <c r="JIF48" s="2182"/>
      <c r="JIG48" s="2182"/>
      <c r="JIH48" s="2182"/>
      <c r="JII48" s="2182"/>
      <c r="JIJ48" s="2182"/>
      <c r="JIK48" s="2182"/>
      <c r="JIL48" s="2182"/>
      <c r="JIM48" s="2182"/>
      <c r="JIN48" s="2182"/>
      <c r="JIO48" s="2182"/>
      <c r="JIP48" s="2182"/>
      <c r="JIQ48" s="2182"/>
      <c r="JIR48" s="2182"/>
      <c r="JIS48" s="2182"/>
      <c r="JIT48" s="2182"/>
      <c r="JIU48" s="2182"/>
      <c r="JIV48" s="2182"/>
      <c r="JIW48" s="2182"/>
      <c r="JIX48" s="2182"/>
      <c r="JIY48" s="2182"/>
      <c r="JIZ48" s="2182"/>
      <c r="JJA48" s="2182"/>
      <c r="JJB48" s="2182"/>
      <c r="JJC48" s="2182"/>
      <c r="JJD48" s="2182"/>
      <c r="JJE48" s="2182"/>
      <c r="JJF48" s="2182"/>
      <c r="JJG48" s="2182"/>
      <c r="JJH48" s="2182"/>
      <c r="JJI48" s="2182"/>
      <c r="JJJ48" s="2182"/>
      <c r="JJK48" s="2182"/>
      <c r="JJL48" s="2182"/>
      <c r="JJM48" s="2182"/>
      <c r="JJN48" s="2182"/>
      <c r="JJO48" s="2182"/>
      <c r="JJP48" s="2182"/>
      <c r="JJQ48" s="2182"/>
      <c r="JJR48" s="2182"/>
      <c r="JJS48" s="2182"/>
      <c r="JJT48" s="2182"/>
      <c r="JJU48" s="2182"/>
      <c r="JJV48" s="2182"/>
      <c r="JJW48" s="2182"/>
      <c r="JJX48" s="2182"/>
      <c r="JJY48" s="2182"/>
      <c r="JJZ48" s="2182"/>
      <c r="JKA48" s="2182"/>
      <c r="JKB48" s="2182"/>
      <c r="JKC48" s="2182"/>
      <c r="JKD48" s="2182"/>
      <c r="JKE48" s="2182"/>
      <c r="JKF48" s="2182"/>
      <c r="JKG48" s="2182"/>
      <c r="JKH48" s="2182"/>
      <c r="JKI48" s="2182"/>
      <c r="JKJ48" s="2182"/>
      <c r="JKK48" s="2182"/>
      <c r="JKL48" s="2182"/>
      <c r="JKM48" s="2182"/>
      <c r="JKN48" s="2182"/>
      <c r="JKO48" s="2182"/>
      <c r="JKP48" s="2182"/>
      <c r="JKQ48" s="2182"/>
      <c r="JKR48" s="2182"/>
      <c r="JKS48" s="2182"/>
      <c r="JKT48" s="2182"/>
      <c r="JKU48" s="2182"/>
      <c r="JKV48" s="2182"/>
      <c r="JKW48" s="2182"/>
      <c r="JKX48" s="2182"/>
      <c r="JKY48" s="2182"/>
      <c r="JKZ48" s="2182"/>
      <c r="JLA48" s="2182"/>
      <c r="JLB48" s="2182"/>
      <c r="JLC48" s="2182"/>
      <c r="JLD48" s="2182"/>
      <c r="JLE48" s="2182"/>
      <c r="JLF48" s="2182"/>
      <c r="JLG48" s="2182"/>
      <c r="JLH48" s="2182"/>
      <c r="JLI48" s="2182"/>
      <c r="JLJ48" s="2182"/>
      <c r="JLK48" s="2182"/>
      <c r="JLL48" s="2182"/>
      <c r="JLM48" s="2182"/>
      <c r="JLN48" s="2182"/>
      <c r="JLO48" s="2182"/>
      <c r="JLP48" s="2182"/>
      <c r="JLQ48" s="2182"/>
      <c r="JLR48" s="2182"/>
      <c r="JLS48" s="2182"/>
      <c r="JLT48" s="2182"/>
      <c r="JLU48" s="2182"/>
      <c r="JLV48" s="2182"/>
      <c r="JLW48" s="2182"/>
      <c r="JLX48" s="2182"/>
      <c r="JLY48" s="2182"/>
      <c r="JLZ48" s="2182"/>
      <c r="JMA48" s="2182"/>
      <c r="JMB48" s="2182"/>
      <c r="JMC48" s="2182"/>
      <c r="JMD48" s="2182"/>
      <c r="JME48" s="2182"/>
      <c r="JMF48" s="2182"/>
      <c r="JMG48" s="2182"/>
      <c r="JMH48" s="2182"/>
      <c r="JMI48" s="2182"/>
      <c r="JMJ48" s="2182"/>
      <c r="JMK48" s="2182"/>
      <c r="JML48" s="2182"/>
      <c r="JMM48" s="2182"/>
      <c r="JMN48" s="2182"/>
      <c r="JMO48" s="2182"/>
      <c r="JMP48" s="2182"/>
      <c r="JMQ48" s="2182"/>
      <c r="JMR48" s="2182"/>
      <c r="JMS48" s="2182"/>
      <c r="JMT48" s="2182"/>
      <c r="JMU48" s="2182"/>
      <c r="JMV48" s="2182"/>
      <c r="JMW48" s="2182"/>
      <c r="JMX48" s="2182"/>
      <c r="JMY48" s="2182"/>
      <c r="JMZ48" s="2182"/>
      <c r="JNA48" s="2182"/>
      <c r="JNB48" s="2182"/>
      <c r="JNC48" s="2182"/>
      <c r="JND48" s="2182"/>
      <c r="JNE48" s="2182"/>
      <c r="JNF48" s="2182"/>
      <c r="JNG48" s="2182"/>
      <c r="JNH48" s="2182"/>
      <c r="JNI48" s="2182"/>
      <c r="JNJ48" s="2182"/>
      <c r="JNK48" s="2182"/>
      <c r="JNL48" s="2182"/>
      <c r="JNM48" s="2182"/>
      <c r="JNN48" s="2182"/>
      <c r="JNO48" s="2182"/>
      <c r="JNP48" s="2182"/>
      <c r="JNQ48" s="2182"/>
      <c r="JNR48" s="2182"/>
      <c r="JNS48" s="2182"/>
      <c r="JNT48" s="2182"/>
      <c r="JNU48" s="2182"/>
      <c r="JNV48" s="2182"/>
      <c r="JNW48" s="2182"/>
      <c r="JNX48" s="2182"/>
      <c r="JNY48" s="2182"/>
      <c r="JNZ48" s="2182"/>
      <c r="JOA48" s="2182"/>
      <c r="JOB48" s="2182"/>
      <c r="JOC48" s="2182"/>
      <c r="JOD48" s="2182"/>
      <c r="JOE48" s="2182"/>
      <c r="JOF48" s="2182"/>
      <c r="JOG48" s="2182"/>
      <c r="JOH48" s="2182"/>
      <c r="JOI48" s="2182"/>
      <c r="JOJ48" s="2182"/>
      <c r="JOK48" s="2182"/>
      <c r="JOL48" s="2182"/>
      <c r="JOM48" s="2182"/>
      <c r="JON48" s="2182"/>
      <c r="JOO48" s="2182"/>
      <c r="JOP48" s="2182"/>
      <c r="JOQ48" s="2182"/>
      <c r="JOR48" s="2182"/>
      <c r="JOS48" s="2182"/>
      <c r="JOT48" s="2182"/>
      <c r="JOU48" s="2182"/>
      <c r="JOV48" s="2182"/>
      <c r="JOW48" s="2182"/>
      <c r="JOX48" s="2182"/>
      <c r="JOY48" s="2182"/>
      <c r="JOZ48" s="2182"/>
      <c r="JPA48" s="2182"/>
      <c r="JPB48" s="2182"/>
      <c r="JPC48" s="2182"/>
      <c r="JPD48" s="2182"/>
      <c r="JPE48" s="2182"/>
      <c r="JPF48" s="2182"/>
      <c r="JPG48" s="2182"/>
      <c r="JPH48" s="2182"/>
      <c r="JPI48" s="2182"/>
      <c r="JPJ48" s="2182"/>
      <c r="JPK48" s="2182"/>
      <c r="JPL48" s="2182"/>
      <c r="JPM48" s="2182"/>
      <c r="JPN48" s="2182"/>
      <c r="JPO48" s="2182"/>
      <c r="JPP48" s="2182"/>
      <c r="JPQ48" s="2182"/>
      <c r="JPR48" s="2182"/>
      <c r="JPS48" s="2182"/>
      <c r="JPT48" s="2182"/>
      <c r="JPU48" s="2182"/>
      <c r="JPV48" s="2182"/>
      <c r="JPW48" s="2182"/>
      <c r="JPX48" s="2182"/>
      <c r="JPY48" s="2182"/>
      <c r="JPZ48" s="2182"/>
      <c r="JQA48" s="2182"/>
      <c r="JQB48" s="2182"/>
      <c r="JQC48" s="2182"/>
      <c r="JQD48" s="2182"/>
      <c r="JQE48" s="2182"/>
      <c r="JQF48" s="2182"/>
      <c r="JQG48" s="2182"/>
      <c r="JQH48" s="2182"/>
      <c r="JQI48" s="2182"/>
      <c r="JQJ48" s="2182"/>
      <c r="JQK48" s="2182"/>
      <c r="JQL48" s="2182"/>
      <c r="JQM48" s="2182"/>
      <c r="JQN48" s="2182"/>
      <c r="JQO48" s="2182"/>
      <c r="JQP48" s="2182"/>
      <c r="JQQ48" s="2182"/>
      <c r="JQR48" s="2182"/>
      <c r="JQS48" s="2182"/>
      <c r="JQT48" s="2182"/>
      <c r="JQU48" s="2182"/>
      <c r="JQV48" s="2182"/>
      <c r="JQW48" s="2182"/>
      <c r="JQX48" s="2182"/>
      <c r="JQY48" s="2182"/>
      <c r="JQZ48" s="2182"/>
      <c r="JRA48" s="2182"/>
      <c r="JRB48" s="2182"/>
      <c r="JRC48" s="2182"/>
      <c r="JRD48" s="2182"/>
      <c r="JRE48" s="2182"/>
      <c r="JRF48" s="2182"/>
      <c r="JRG48" s="2182"/>
      <c r="JRH48" s="2182"/>
      <c r="JRI48" s="2182"/>
      <c r="JRJ48" s="2182"/>
      <c r="JRK48" s="2182"/>
      <c r="JRL48" s="2182"/>
      <c r="JRM48" s="2182"/>
      <c r="JRN48" s="2182"/>
      <c r="JRO48" s="2182"/>
      <c r="JRP48" s="2182"/>
      <c r="JRQ48" s="2182"/>
      <c r="JRR48" s="2182"/>
      <c r="JRS48" s="2182"/>
      <c r="JRT48" s="2182"/>
      <c r="JRU48" s="2182"/>
      <c r="JRV48" s="2182"/>
      <c r="JRW48" s="2182"/>
      <c r="JRX48" s="2182"/>
      <c r="JRY48" s="2182"/>
      <c r="JRZ48" s="2182"/>
      <c r="JSA48" s="2182"/>
      <c r="JSB48" s="2182"/>
      <c r="JSC48" s="2182"/>
      <c r="JSD48" s="2182"/>
      <c r="JSE48" s="2182"/>
      <c r="JSF48" s="2182"/>
      <c r="JSG48" s="2182"/>
      <c r="JSH48" s="2182"/>
      <c r="JSI48" s="2182"/>
      <c r="JSJ48" s="2182"/>
      <c r="JSK48" s="2182"/>
      <c r="JSL48" s="2182"/>
      <c r="JSM48" s="2182"/>
      <c r="JSN48" s="2182"/>
      <c r="JSO48" s="2182"/>
      <c r="JSP48" s="2182"/>
      <c r="JSQ48" s="2182"/>
      <c r="JSR48" s="2182"/>
      <c r="JSS48" s="2182"/>
      <c r="JST48" s="2182"/>
      <c r="JSU48" s="2182"/>
      <c r="JSV48" s="2182"/>
      <c r="JSW48" s="2182"/>
      <c r="JSX48" s="2182"/>
      <c r="JSY48" s="2182"/>
      <c r="JSZ48" s="2182"/>
      <c r="JTA48" s="2182"/>
      <c r="JTB48" s="2182"/>
      <c r="JTC48" s="2182"/>
      <c r="JTD48" s="2182"/>
      <c r="JTE48" s="2182"/>
      <c r="JTF48" s="2182"/>
      <c r="JTG48" s="2182"/>
      <c r="JTH48" s="2182"/>
      <c r="JTI48" s="2182"/>
      <c r="JTJ48" s="2182"/>
      <c r="JTK48" s="2182"/>
      <c r="JTL48" s="2182"/>
      <c r="JTM48" s="2182"/>
      <c r="JTN48" s="2182"/>
      <c r="JTO48" s="2182"/>
      <c r="JTP48" s="2182"/>
      <c r="JTQ48" s="2182"/>
      <c r="JTR48" s="2182"/>
      <c r="JTS48" s="2182"/>
      <c r="JTT48" s="2182"/>
      <c r="JTU48" s="2182"/>
      <c r="JTV48" s="2182"/>
      <c r="JTW48" s="2182"/>
      <c r="JTX48" s="2182"/>
      <c r="JTY48" s="2182"/>
      <c r="JTZ48" s="2182"/>
      <c r="JUA48" s="2182"/>
      <c r="JUB48" s="2182"/>
      <c r="JUC48" s="2182"/>
      <c r="JUD48" s="2182"/>
      <c r="JUE48" s="2182"/>
      <c r="JUF48" s="2182"/>
      <c r="JUG48" s="2182"/>
      <c r="JUH48" s="2182"/>
      <c r="JUI48" s="2182"/>
      <c r="JUJ48" s="2182"/>
      <c r="JUK48" s="2182"/>
      <c r="JUL48" s="2182"/>
      <c r="JUM48" s="2182"/>
      <c r="JUN48" s="2182"/>
      <c r="JUO48" s="2182"/>
      <c r="JUP48" s="2182"/>
      <c r="JUQ48" s="2182"/>
      <c r="JUR48" s="2182"/>
      <c r="JUS48" s="2182"/>
      <c r="JUT48" s="2182"/>
      <c r="JUU48" s="2182"/>
      <c r="JUV48" s="2182"/>
      <c r="JUW48" s="2182"/>
      <c r="JUX48" s="2182"/>
      <c r="JUY48" s="2182"/>
      <c r="JUZ48" s="2182"/>
      <c r="JVA48" s="2182"/>
      <c r="JVB48" s="2182"/>
      <c r="JVC48" s="2182"/>
      <c r="JVD48" s="2182"/>
      <c r="JVE48" s="2182"/>
      <c r="JVF48" s="2182"/>
      <c r="JVG48" s="2182"/>
      <c r="JVH48" s="2182"/>
      <c r="JVI48" s="2182"/>
      <c r="JVJ48" s="2182"/>
      <c r="JVK48" s="2182"/>
      <c r="JVL48" s="2182"/>
      <c r="JVM48" s="2182"/>
      <c r="JVN48" s="2182"/>
      <c r="JVO48" s="2182"/>
      <c r="JVP48" s="2182"/>
      <c r="JVQ48" s="2182"/>
      <c r="JVR48" s="2182"/>
      <c r="JVS48" s="2182"/>
      <c r="JVT48" s="2182"/>
      <c r="JVU48" s="2182"/>
      <c r="JVV48" s="2182"/>
      <c r="JVW48" s="2182"/>
      <c r="JVX48" s="2182"/>
      <c r="JVY48" s="2182"/>
      <c r="JVZ48" s="2182"/>
      <c r="JWA48" s="2182"/>
      <c r="JWB48" s="2182"/>
      <c r="JWC48" s="2182"/>
      <c r="JWD48" s="2182"/>
      <c r="JWE48" s="2182"/>
      <c r="JWF48" s="2182"/>
      <c r="JWG48" s="2182"/>
      <c r="JWH48" s="2182"/>
      <c r="JWI48" s="2182"/>
      <c r="JWJ48" s="2182"/>
      <c r="JWK48" s="2182"/>
      <c r="JWL48" s="2182"/>
      <c r="JWM48" s="2182"/>
      <c r="JWN48" s="2182"/>
      <c r="JWO48" s="2182"/>
      <c r="JWP48" s="2182"/>
      <c r="JWQ48" s="2182"/>
      <c r="JWR48" s="2182"/>
      <c r="JWS48" s="2182"/>
      <c r="JWT48" s="2182"/>
      <c r="JWU48" s="2182"/>
      <c r="JWV48" s="2182"/>
      <c r="JWW48" s="2182"/>
      <c r="JWX48" s="2182"/>
      <c r="JWY48" s="2182"/>
      <c r="JWZ48" s="2182"/>
      <c r="JXA48" s="2182"/>
      <c r="JXB48" s="2182"/>
      <c r="JXC48" s="2182"/>
      <c r="JXD48" s="2182"/>
      <c r="JXE48" s="2182"/>
      <c r="JXF48" s="2182"/>
      <c r="JXG48" s="2182"/>
      <c r="JXH48" s="2182"/>
      <c r="JXI48" s="2182"/>
      <c r="JXJ48" s="2182"/>
      <c r="JXK48" s="2182"/>
      <c r="JXL48" s="2182"/>
      <c r="JXM48" s="2182"/>
      <c r="JXN48" s="2182"/>
      <c r="JXO48" s="2182"/>
      <c r="JXP48" s="2182"/>
      <c r="JXQ48" s="2182"/>
      <c r="JXR48" s="2182"/>
      <c r="JXS48" s="2182"/>
      <c r="JXT48" s="2182"/>
      <c r="JXU48" s="2182"/>
      <c r="JXV48" s="2182"/>
      <c r="JXW48" s="2182"/>
      <c r="JXX48" s="2182"/>
      <c r="JXY48" s="2182"/>
      <c r="JXZ48" s="2182"/>
      <c r="JYA48" s="2182"/>
      <c r="JYB48" s="2182"/>
      <c r="JYC48" s="2182"/>
      <c r="JYD48" s="2182"/>
      <c r="JYE48" s="2182"/>
      <c r="JYF48" s="2182"/>
      <c r="JYG48" s="2182"/>
      <c r="JYH48" s="2182"/>
      <c r="JYI48" s="2182"/>
      <c r="JYJ48" s="2182"/>
      <c r="JYK48" s="2182"/>
      <c r="JYL48" s="2182"/>
      <c r="JYM48" s="2182"/>
      <c r="JYN48" s="2182"/>
      <c r="JYO48" s="2182"/>
      <c r="JYP48" s="2182"/>
      <c r="JYQ48" s="2182"/>
      <c r="JYR48" s="2182"/>
      <c r="JYS48" s="2182"/>
      <c r="JYT48" s="2182"/>
      <c r="JYU48" s="2182"/>
      <c r="JYV48" s="2182"/>
      <c r="JYW48" s="2182"/>
      <c r="JYX48" s="2182"/>
      <c r="JYY48" s="2182"/>
      <c r="JYZ48" s="2182"/>
      <c r="JZA48" s="2182"/>
      <c r="JZB48" s="2182"/>
      <c r="JZC48" s="2182"/>
      <c r="JZD48" s="2182"/>
      <c r="JZE48" s="2182"/>
      <c r="JZF48" s="2182"/>
      <c r="JZG48" s="2182"/>
      <c r="JZH48" s="2182"/>
      <c r="JZI48" s="2182"/>
      <c r="JZJ48" s="2182"/>
      <c r="JZK48" s="2182"/>
      <c r="JZL48" s="2182"/>
      <c r="JZM48" s="2182"/>
      <c r="JZN48" s="2182"/>
      <c r="JZO48" s="2182"/>
      <c r="JZP48" s="2182"/>
      <c r="JZQ48" s="2182"/>
      <c r="JZR48" s="2182"/>
      <c r="JZS48" s="2182"/>
      <c r="JZT48" s="2182"/>
      <c r="JZU48" s="2182"/>
      <c r="JZV48" s="2182"/>
      <c r="JZW48" s="2182"/>
      <c r="JZX48" s="2182"/>
      <c r="JZY48" s="2182"/>
      <c r="JZZ48" s="2182"/>
      <c r="KAA48" s="2182"/>
      <c r="KAB48" s="2182"/>
      <c r="KAC48" s="2182"/>
      <c r="KAD48" s="2182"/>
      <c r="KAE48" s="2182"/>
      <c r="KAF48" s="2182"/>
      <c r="KAG48" s="2182"/>
      <c r="KAH48" s="2182"/>
      <c r="KAI48" s="2182"/>
      <c r="KAJ48" s="2182"/>
      <c r="KAK48" s="2182"/>
      <c r="KAL48" s="2182"/>
      <c r="KAM48" s="2182"/>
      <c r="KAN48" s="2182"/>
      <c r="KAO48" s="2182"/>
      <c r="KAP48" s="2182"/>
      <c r="KAQ48" s="2182"/>
      <c r="KAR48" s="2182"/>
      <c r="KAS48" s="2182"/>
      <c r="KAT48" s="2182"/>
      <c r="KAU48" s="2182"/>
      <c r="KAV48" s="2182"/>
      <c r="KAW48" s="2182"/>
      <c r="KAX48" s="2182"/>
      <c r="KAY48" s="2182"/>
      <c r="KAZ48" s="2182"/>
      <c r="KBA48" s="2182"/>
      <c r="KBB48" s="2182"/>
      <c r="KBC48" s="2182"/>
      <c r="KBD48" s="2182"/>
      <c r="KBE48" s="2182"/>
      <c r="KBF48" s="2182"/>
      <c r="KBG48" s="2182"/>
      <c r="KBH48" s="2182"/>
      <c r="KBI48" s="2182"/>
      <c r="KBJ48" s="2182"/>
      <c r="KBK48" s="2182"/>
      <c r="KBL48" s="2182"/>
      <c r="KBM48" s="2182"/>
      <c r="KBN48" s="2182"/>
      <c r="KBO48" s="2182"/>
      <c r="KBP48" s="2182"/>
      <c r="KBQ48" s="2182"/>
      <c r="KBR48" s="2182"/>
      <c r="KBS48" s="2182"/>
      <c r="KBT48" s="2182"/>
      <c r="KBU48" s="2182"/>
      <c r="KBV48" s="2182"/>
      <c r="KBW48" s="2182"/>
      <c r="KBX48" s="2182"/>
      <c r="KBY48" s="2182"/>
      <c r="KBZ48" s="2182"/>
      <c r="KCA48" s="2182"/>
      <c r="KCB48" s="2182"/>
      <c r="KCC48" s="2182"/>
      <c r="KCD48" s="2182"/>
      <c r="KCE48" s="2182"/>
      <c r="KCF48" s="2182"/>
      <c r="KCG48" s="2182"/>
      <c r="KCH48" s="2182"/>
      <c r="KCI48" s="2182"/>
      <c r="KCJ48" s="2182"/>
      <c r="KCK48" s="2182"/>
      <c r="KCL48" s="2182"/>
      <c r="KCM48" s="2182"/>
      <c r="KCN48" s="2182"/>
      <c r="KCO48" s="2182"/>
      <c r="KCP48" s="2182"/>
      <c r="KCQ48" s="2182"/>
      <c r="KCR48" s="2182"/>
      <c r="KCS48" s="2182"/>
      <c r="KCT48" s="2182"/>
      <c r="KCU48" s="2182"/>
      <c r="KCV48" s="2182"/>
      <c r="KCW48" s="2182"/>
      <c r="KCX48" s="2182"/>
      <c r="KCY48" s="2182"/>
      <c r="KCZ48" s="2182"/>
      <c r="KDA48" s="2182"/>
      <c r="KDB48" s="2182"/>
      <c r="KDC48" s="2182"/>
      <c r="KDD48" s="2182"/>
      <c r="KDE48" s="2182"/>
      <c r="KDF48" s="2182"/>
      <c r="KDG48" s="2182"/>
      <c r="KDH48" s="2182"/>
      <c r="KDI48" s="2182"/>
      <c r="KDJ48" s="2182"/>
      <c r="KDK48" s="2182"/>
      <c r="KDL48" s="2182"/>
      <c r="KDM48" s="2182"/>
      <c r="KDN48" s="2182"/>
      <c r="KDO48" s="2182"/>
      <c r="KDP48" s="2182"/>
      <c r="KDQ48" s="2182"/>
      <c r="KDR48" s="2182"/>
      <c r="KDS48" s="2182"/>
      <c r="KDT48" s="2182"/>
      <c r="KDU48" s="2182"/>
      <c r="KDV48" s="2182"/>
      <c r="KDW48" s="2182"/>
      <c r="KDX48" s="2182"/>
      <c r="KDY48" s="2182"/>
      <c r="KDZ48" s="2182"/>
      <c r="KEA48" s="2182"/>
      <c r="KEB48" s="2182"/>
      <c r="KEC48" s="2182"/>
      <c r="KED48" s="2182"/>
      <c r="KEE48" s="2182"/>
      <c r="KEF48" s="2182"/>
      <c r="KEG48" s="2182"/>
      <c r="KEH48" s="2182"/>
      <c r="KEI48" s="2182"/>
      <c r="KEJ48" s="2182"/>
      <c r="KEK48" s="2182"/>
      <c r="KEL48" s="2182"/>
      <c r="KEM48" s="2182"/>
      <c r="KEN48" s="2182"/>
      <c r="KEO48" s="2182"/>
      <c r="KEP48" s="2182"/>
      <c r="KEQ48" s="2182"/>
      <c r="KER48" s="2182"/>
      <c r="KES48" s="2182"/>
      <c r="KET48" s="2182"/>
      <c r="KEU48" s="2182"/>
      <c r="KEV48" s="2182"/>
      <c r="KEW48" s="2182"/>
      <c r="KEX48" s="2182"/>
      <c r="KEY48" s="2182"/>
      <c r="KEZ48" s="2182"/>
      <c r="KFA48" s="2182"/>
      <c r="KFB48" s="2182"/>
      <c r="KFC48" s="2182"/>
      <c r="KFD48" s="2182"/>
      <c r="KFE48" s="2182"/>
      <c r="KFF48" s="2182"/>
      <c r="KFG48" s="2182"/>
      <c r="KFH48" s="2182"/>
      <c r="KFI48" s="2182"/>
      <c r="KFJ48" s="2182"/>
      <c r="KFK48" s="2182"/>
      <c r="KFL48" s="2182"/>
      <c r="KFM48" s="2182"/>
      <c r="KFN48" s="2182"/>
      <c r="KFO48" s="2182"/>
      <c r="KFP48" s="2182"/>
      <c r="KFQ48" s="2182"/>
      <c r="KFR48" s="2182"/>
      <c r="KFS48" s="2182"/>
      <c r="KFT48" s="2182"/>
      <c r="KFU48" s="2182"/>
      <c r="KFV48" s="2182"/>
      <c r="KFW48" s="2182"/>
      <c r="KFX48" s="2182"/>
      <c r="KFY48" s="2182"/>
      <c r="KFZ48" s="2182"/>
      <c r="KGA48" s="2182"/>
      <c r="KGB48" s="2182"/>
      <c r="KGC48" s="2182"/>
      <c r="KGD48" s="2182"/>
      <c r="KGE48" s="2182"/>
      <c r="KGF48" s="2182"/>
      <c r="KGG48" s="2182"/>
      <c r="KGH48" s="2182"/>
      <c r="KGI48" s="2182"/>
      <c r="KGJ48" s="2182"/>
      <c r="KGK48" s="2182"/>
      <c r="KGL48" s="2182"/>
      <c r="KGM48" s="2182"/>
      <c r="KGN48" s="2182"/>
      <c r="KGO48" s="2182"/>
      <c r="KGP48" s="2182"/>
      <c r="KGQ48" s="2182"/>
      <c r="KGR48" s="2182"/>
      <c r="KGS48" s="2182"/>
      <c r="KGT48" s="2182"/>
      <c r="KGU48" s="2182"/>
      <c r="KGV48" s="2182"/>
      <c r="KGW48" s="2182"/>
      <c r="KGX48" s="2182"/>
      <c r="KGY48" s="2182"/>
      <c r="KGZ48" s="2182"/>
      <c r="KHA48" s="2182"/>
      <c r="KHB48" s="2182"/>
      <c r="KHC48" s="2182"/>
      <c r="KHD48" s="2182"/>
      <c r="KHE48" s="2182"/>
      <c r="KHF48" s="2182"/>
      <c r="KHG48" s="2182"/>
      <c r="KHH48" s="2182"/>
      <c r="KHI48" s="2182"/>
      <c r="KHJ48" s="2182"/>
      <c r="KHK48" s="2182"/>
      <c r="KHL48" s="2182"/>
      <c r="KHM48" s="2182"/>
      <c r="KHN48" s="2182"/>
      <c r="KHO48" s="2182"/>
      <c r="KHP48" s="2182"/>
      <c r="KHQ48" s="2182"/>
      <c r="KHR48" s="2182"/>
      <c r="KHS48" s="2182"/>
      <c r="KHT48" s="2182"/>
      <c r="KHU48" s="2182"/>
      <c r="KHV48" s="2182"/>
      <c r="KHW48" s="2182"/>
      <c r="KHX48" s="2182"/>
      <c r="KHY48" s="2182"/>
      <c r="KHZ48" s="2182"/>
      <c r="KIA48" s="2182"/>
      <c r="KIB48" s="2182"/>
      <c r="KIC48" s="2182"/>
      <c r="KID48" s="2182"/>
      <c r="KIE48" s="2182"/>
      <c r="KIF48" s="2182"/>
      <c r="KIG48" s="2182"/>
      <c r="KIH48" s="2182"/>
      <c r="KII48" s="2182"/>
      <c r="KIJ48" s="2182"/>
      <c r="KIK48" s="2182"/>
      <c r="KIL48" s="2182"/>
      <c r="KIM48" s="2182"/>
      <c r="KIN48" s="2182"/>
      <c r="KIO48" s="2182"/>
      <c r="KIP48" s="2182"/>
      <c r="KIQ48" s="2182"/>
      <c r="KIR48" s="2182"/>
      <c r="KIS48" s="2182"/>
      <c r="KIT48" s="2182"/>
      <c r="KIU48" s="2182"/>
      <c r="KIV48" s="2182"/>
      <c r="KIW48" s="2182"/>
      <c r="KIX48" s="2182"/>
      <c r="KIY48" s="2182"/>
      <c r="KIZ48" s="2182"/>
      <c r="KJA48" s="2182"/>
      <c r="KJB48" s="2182"/>
      <c r="KJC48" s="2182"/>
      <c r="KJD48" s="2182"/>
      <c r="KJE48" s="2182"/>
      <c r="KJF48" s="2182"/>
      <c r="KJG48" s="2182"/>
      <c r="KJH48" s="2182"/>
      <c r="KJI48" s="2182"/>
      <c r="KJJ48" s="2182"/>
      <c r="KJK48" s="2182"/>
      <c r="KJL48" s="2182"/>
      <c r="KJM48" s="2182"/>
      <c r="KJN48" s="2182"/>
      <c r="KJO48" s="2182"/>
      <c r="KJP48" s="2182"/>
      <c r="KJQ48" s="2182"/>
      <c r="KJR48" s="2182"/>
      <c r="KJS48" s="2182"/>
      <c r="KJT48" s="2182"/>
      <c r="KJU48" s="2182"/>
      <c r="KJV48" s="2182"/>
      <c r="KJW48" s="2182"/>
      <c r="KJX48" s="2182"/>
      <c r="KJY48" s="2182"/>
      <c r="KJZ48" s="2182"/>
      <c r="KKA48" s="2182"/>
      <c r="KKB48" s="2182"/>
      <c r="KKC48" s="2182"/>
      <c r="KKD48" s="2182"/>
      <c r="KKE48" s="2182"/>
      <c r="KKF48" s="2182"/>
      <c r="KKG48" s="2182"/>
      <c r="KKH48" s="2182"/>
      <c r="KKI48" s="2182"/>
      <c r="KKJ48" s="2182"/>
      <c r="KKK48" s="2182"/>
      <c r="KKL48" s="2182"/>
      <c r="KKM48" s="2182"/>
      <c r="KKN48" s="2182"/>
      <c r="KKO48" s="2182"/>
      <c r="KKP48" s="2182"/>
      <c r="KKQ48" s="2182"/>
      <c r="KKR48" s="2182"/>
      <c r="KKS48" s="2182"/>
      <c r="KKT48" s="2182"/>
      <c r="KKU48" s="2182"/>
      <c r="KKV48" s="2182"/>
      <c r="KKW48" s="2182"/>
      <c r="KKX48" s="2182"/>
      <c r="KKY48" s="2182"/>
      <c r="KKZ48" s="2182"/>
      <c r="KLA48" s="2182"/>
      <c r="KLB48" s="2182"/>
      <c r="KLC48" s="2182"/>
      <c r="KLD48" s="2182"/>
      <c r="KLE48" s="2182"/>
      <c r="KLF48" s="2182"/>
      <c r="KLG48" s="2182"/>
      <c r="KLH48" s="2182"/>
      <c r="KLI48" s="2182"/>
      <c r="KLJ48" s="2182"/>
      <c r="KLK48" s="2182"/>
      <c r="KLL48" s="2182"/>
      <c r="KLM48" s="2182"/>
      <c r="KLN48" s="2182"/>
      <c r="KLO48" s="2182"/>
      <c r="KLP48" s="2182"/>
      <c r="KLQ48" s="2182"/>
      <c r="KLR48" s="2182"/>
      <c r="KLS48" s="2182"/>
      <c r="KLT48" s="2182"/>
      <c r="KLU48" s="2182"/>
      <c r="KLV48" s="2182"/>
      <c r="KLW48" s="2182"/>
      <c r="KLX48" s="2182"/>
      <c r="KLY48" s="2182"/>
      <c r="KLZ48" s="2182"/>
      <c r="KMA48" s="2182"/>
      <c r="KMB48" s="2182"/>
      <c r="KMC48" s="2182"/>
      <c r="KMD48" s="2182"/>
      <c r="KME48" s="2182"/>
      <c r="KMF48" s="2182"/>
      <c r="KMG48" s="2182"/>
      <c r="KMH48" s="2182"/>
      <c r="KMI48" s="2182"/>
      <c r="KMJ48" s="2182"/>
      <c r="KMK48" s="2182"/>
      <c r="KML48" s="2182"/>
      <c r="KMM48" s="2182"/>
      <c r="KMN48" s="2182"/>
      <c r="KMO48" s="2182"/>
      <c r="KMP48" s="2182"/>
      <c r="KMQ48" s="2182"/>
      <c r="KMR48" s="2182"/>
      <c r="KMS48" s="2182"/>
      <c r="KMT48" s="2182"/>
      <c r="KMU48" s="2182"/>
      <c r="KMV48" s="2182"/>
      <c r="KMW48" s="2182"/>
      <c r="KMX48" s="2182"/>
      <c r="KMY48" s="2182"/>
      <c r="KMZ48" s="2182"/>
      <c r="KNA48" s="2182"/>
      <c r="KNB48" s="2182"/>
      <c r="KNC48" s="2182"/>
      <c r="KND48" s="2182"/>
      <c r="KNE48" s="2182"/>
      <c r="KNF48" s="2182"/>
      <c r="KNG48" s="2182"/>
      <c r="KNH48" s="2182"/>
      <c r="KNI48" s="2182"/>
      <c r="KNJ48" s="2182"/>
      <c r="KNK48" s="2182"/>
      <c r="KNL48" s="2182"/>
      <c r="KNM48" s="2182"/>
      <c r="KNN48" s="2182"/>
      <c r="KNO48" s="2182"/>
      <c r="KNP48" s="2182"/>
      <c r="KNQ48" s="2182"/>
      <c r="KNR48" s="2182"/>
      <c r="KNS48" s="2182"/>
      <c r="KNT48" s="2182"/>
      <c r="KNU48" s="2182"/>
      <c r="KNV48" s="2182"/>
      <c r="KNW48" s="2182"/>
      <c r="KNX48" s="2182"/>
      <c r="KNY48" s="2182"/>
      <c r="KNZ48" s="2182"/>
      <c r="KOA48" s="2182"/>
      <c r="KOB48" s="2182"/>
      <c r="KOC48" s="2182"/>
      <c r="KOD48" s="2182"/>
      <c r="KOE48" s="2182"/>
      <c r="KOF48" s="2182"/>
      <c r="KOG48" s="2182"/>
      <c r="KOH48" s="2182"/>
      <c r="KOI48" s="2182"/>
      <c r="KOJ48" s="2182"/>
      <c r="KOK48" s="2182"/>
      <c r="KOL48" s="2182"/>
      <c r="KOM48" s="2182"/>
      <c r="KON48" s="2182"/>
      <c r="KOO48" s="2182"/>
      <c r="KOP48" s="2182"/>
      <c r="KOQ48" s="2182"/>
      <c r="KOR48" s="2182"/>
      <c r="KOS48" s="2182"/>
      <c r="KOT48" s="2182"/>
      <c r="KOU48" s="2182"/>
      <c r="KOV48" s="2182"/>
      <c r="KOW48" s="2182"/>
      <c r="KOX48" s="2182"/>
      <c r="KOY48" s="2182"/>
      <c r="KOZ48" s="2182"/>
      <c r="KPA48" s="2182"/>
      <c r="KPB48" s="2182"/>
      <c r="KPC48" s="2182"/>
      <c r="KPD48" s="2182"/>
      <c r="KPE48" s="2182"/>
      <c r="KPF48" s="2182"/>
      <c r="KPG48" s="2182"/>
      <c r="KPH48" s="2182"/>
      <c r="KPI48" s="2182"/>
      <c r="KPJ48" s="2182"/>
      <c r="KPK48" s="2182"/>
      <c r="KPL48" s="2182"/>
      <c r="KPM48" s="2182"/>
      <c r="KPN48" s="2182"/>
      <c r="KPO48" s="2182"/>
      <c r="KPP48" s="2182"/>
      <c r="KPQ48" s="2182"/>
      <c r="KPR48" s="2182"/>
      <c r="KPS48" s="2182"/>
      <c r="KPT48" s="2182"/>
      <c r="KPU48" s="2182"/>
      <c r="KPV48" s="2182"/>
      <c r="KPW48" s="2182"/>
      <c r="KPX48" s="2182"/>
      <c r="KPY48" s="2182"/>
      <c r="KPZ48" s="2182"/>
      <c r="KQA48" s="2182"/>
      <c r="KQB48" s="2182"/>
      <c r="KQC48" s="2182"/>
      <c r="KQD48" s="2182"/>
      <c r="KQE48" s="2182"/>
      <c r="KQF48" s="2182"/>
      <c r="KQG48" s="2182"/>
      <c r="KQH48" s="2182"/>
      <c r="KQI48" s="2182"/>
      <c r="KQJ48" s="2182"/>
      <c r="KQK48" s="2182"/>
      <c r="KQL48" s="2182"/>
      <c r="KQM48" s="2182"/>
      <c r="KQN48" s="2182"/>
      <c r="KQO48" s="2182"/>
      <c r="KQP48" s="2182"/>
      <c r="KQQ48" s="2182"/>
      <c r="KQR48" s="2182"/>
      <c r="KQS48" s="2182"/>
      <c r="KQT48" s="2182"/>
      <c r="KQU48" s="2182"/>
      <c r="KQV48" s="2182"/>
      <c r="KQW48" s="2182"/>
      <c r="KQX48" s="2182"/>
      <c r="KQY48" s="2182"/>
      <c r="KQZ48" s="2182"/>
      <c r="KRA48" s="2182"/>
      <c r="KRB48" s="2182"/>
      <c r="KRC48" s="2182"/>
      <c r="KRD48" s="2182"/>
      <c r="KRE48" s="2182"/>
      <c r="KRF48" s="2182"/>
      <c r="KRG48" s="2182"/>
      <c r="KRH48" s="2182"/>
      <c r="KRI48" s="2182"/>
      <c r="KRJ48" s="2182"/>
      <c r="KRK48" s="2182"/>
      <c r="KRL48" s="2182"/>
      <c r="KRM48" s="2182"/>
      <c r="KRN48" s="2182"/>
      <c r="KRO48" s="2182"/>
      <c r="KRP48" s="2182"/>
      <c r="KRQ48" s="2182"/>
      <c r="KRR48" s="2182"/>
      <c r="KRS48" s="2182"/>
      <c r="KRT48" s="2182"/>
      <c r="KRU48" s="2182"/>
      <c r="KRV48" s="2182"/>
      <c r="KRW48" s="2182"/>
      <c r="KRX48" s="2182"/>
      <c r="KRY48" s="2182"/>
      <c r="KRZ48" s="2182"/>
      <c r="KSA48" s="2182"/>
      <c r="KSB48" s="2182"/>
      <c r="KSC48" s="2182"/>
      <c r="KSD48" s="2182"/>
      <c r="KSE48" s="2182"/>
      <c r="KSF48" s="2182"/>
      <c r="KSG48" s="2182"/>
      <c r="KSH48" s="2182"/>
      <c r="KSI48" s="2182"/>
      <c r="KSJ48" s="2182"/>
      <c r="KSK48" s="2182"/>
      <c r="KSL48" s="2182"/>
      <c r="KSM48" s="2182"/>
      <c r="KSN48" s="2182"/>
      <c r="KSO48" s="2182"/>
      <c r="KSP48" s="2182"/>
      <c r="KSQ48" s="2182"/>
      <c r="KSR48" s="2182"/>
      <c r="KSS48" s="2182"/>
      <c r="KST48" s="2182"/>
      <c r="KSU48" s="2182"/>
      <c r="KSV48" s="2182"/>
      <c r="KSW48" s="2182"/>
      <c r="KSX48" s="2182"/>
      <c r="KSY48" s="2182"/>
      <c r="KSZ48" s="2182"/>
      <c r="KTA48" s="2182"/>
      <c r="KTB48" s="2182"/>
      <c r="KTC48" s="2182"/>
      <c r="KTD48" s="2182"/>
      <c r="KTE48" s="2182"/>
      <c r="KTF48" s="2182"/>
      <c r="KTG48" s="2182"/>
      <c r="KTH48" s="2182"/>
      <c r="KTI48" s="2182"/>
      <c r="KTJ48" s="2182"/>
      <c r="KTK48" s="2182"/>
      <c r="KTL48" s="2182"/>
      <c r="KTM48" s="2182"/>
      <c r="KTN48" s="2182"/>
      <c r="KTO48" s="2182"/>
      <c r="KTP48" s="2182"/>
      <c r="KTQ48" s="2182"/>
      <c r="KTR48" s="2182"/>
      <c r="KTS48" s="2182"/>
      <c r="KTT48" s="2182"/>
      <c r="KTU48" s="2182"/>
      <c r="KTV48" s="2182"/>
      <c r="KTW48" s="2182"/>
      <c r="KTX48" s="2182"/>
      <c r="KTY48" s="2182"/>
      <c r="KTZ48" s="2182"/>
      <c r="KUA48" s="2182"/>
      <c r="KUB48" s="2182"/>
      <c r="KUC48" s="2182"/>
      <c r="KUD48" s="2182"/>
      <c r="KUE48" s="2182"/>
      <c r="KUF48" s="2182"/>
      <c r="KUG48" s="2182"/>
      <c r="KUH48" s="2182"/>
      <c r="KUI48" s="2182"/>
      <c r="KUJ48" s="2182"/>
      <c r="KUK48" s="2182"/>
      <c r="KUL48" s="2182"/>
      <c r="KUM48" s="2182"/>
      <c r="KUN48" s="2182"/>
      <c r="KUO48" s="2182"/>
      <c r="KUP48" s="2182"/>
      <c r="KUQ48" s="2182"/>
      <c r="KUR48" s="2182"/>
      <c r="KUS48" s="2182"/>
      <c r="KUT48" s="2182"/>
      <c r="KUU48" s="2182"/>
      <c r="KUV48" s="2182"/>
      <c r="KUW48" s="2182"/>
      <c r="KUX48" s="2182"/>
      <c r="KUY48" s="2182"/>
      <c r="KUZ48" s="2182"/>
      <c r="KVA48" s="2182"/>
      <c r="KVB48" s="2182"/>
      <c r="KVC48" s="2182"/>
      <c r="KVD48" s="2182"/>
      <c r="KVE48" s="2182"/>
      <c r="KVF48" s="2182"/>
      <c r="KVG48" s="2182"/>
      <c r="KVH48" s="2182"/>
      <c r="KVI48" s="2182"/>
      <c r="KVJ48" s="2182"/>
      <c r="KVK48" s="2182"/>
      <c r="KVL48" s="2182"/>
      <c r="KVM48" s="2182"/>
      <c r="KVN48" s="2182"/>
      <c r="KVO48" s="2182"/>
      <c r="KVP48" s="2182"/>
      <c r="KVQ48" s="2182"/>
      <c r="KVR48" s="2182"/>
      <c r="KVS48" s="2182"/>
      <c r="KVT48" s="2182"/>
      <c r="KVU48" s="2182"/>
      <c r="KVV48" s="2182"/>
      <c r="KVW48" s="2182"/>
      <c r="KVX48" s="2182"/>
      <c r="KVY48" s="2182"/>
      <c r="KVZ48" s="2182"/>
      <c r="KWA48" s="2182"/>
      <c r="KWB48" s="2182"/>
      <c r="KWC48" s="2182"/>
      <c r="KWD48" s="2182"/>
      <c r="KWE48" s="2182"/>
      <c r="KWF48" s="2182"/>
      <c r="KWG48" s="2182"/>
      <c r="KWH48" s="2182"/>
      <c r="KWI48" s="2182"/>
      <c r="KWJ48" s="2182"/>
      <c r="KWK48" s="2182"/>
      <c r="KWL48" s="2182"/>
      <c r="KWM48" s="2182"/>
      <c r="KWN48" s="2182"/>
      <c r="KWO48" s="2182"/>
      <c r="KWP48" s="2182"/>
      <c r="KWQ48" s="2182"/>
      <c r="KWR48" s="2182"/>
      <c r="KWS48" s="2182"/>
      <c r="KWT48" s="2182"/>
      <c r="KWU48" s="2182"/>
      <c r="KWV48" s="2182"/>
      <c r="KWW48" s="2182"/>
      <c r="KWX48" s="2182"/>
      <c r="KWY48" s="2182"/>
      <c r="KWZ48" s="2182"/>
      <c r="KXA48" s="2182"/>
      <c r="KXB48" s="2182"/>
      <c r="KXC48" s="2182"/>
      <c r="KXD48" s="2182"/>
      <c r="KXE48" s="2182"/>
      <c r="KXF48" s="2182"/>
      <c r="KXG48" s="2182"/>
      <c r="KXH48" s="2182"/>
      <c r="KXI48" s="2182"/>
      <c r="KXJ48" s="2182"/>
      <c r="KXK48" s="2182"/>
      <c r="KXL48" s="2182"/>
      <c r="KXM48" s="2182"/>
      <c r="KXN48" s="2182"/>
      <c r="KXO48" s="2182"/>
      <c r="KXP48" s="2182"/>
      <c r="KXQ48" s="2182"/>
      <c r="KXR48" s="2182"/>
      <c r="KXS48" s="2182"/>
      <c r="KXT48" s="2182"/>
      <c r="KXU48" s="2182"/>
      <c r="KXV48" s="2182"/>
      <c r="KXW48" s="2182"/>
      <c r="KXX48" s="2182"/>
      <c r="KXY48" s="2182"/>
      <c r="KXZ48" s="2182"/>
      <c r="KYA48" s="2182"/>
      <c r="KYB48" s="2182"/>
      <c r="KYC48" s="2182"/>
      <c r="KYD48" s="2182"/>
      <c r="KYE48" s="2182"/>
      <c r="KYF48" s="2182"/>
      <c r="KYG48" s="2182"/>
      <c r="KYH48" s="2182"/>
      <c r="KYI48" s="2182"/>
      <c r="KYJ48" s="2182"/>
      <c r="KYK48" s="2182"/>
      <c r="KYL48" s="2182"/>
      <c r="KYM48" s="2182"/>
      <c r="KYN48" s="2182"/>
      <c r="KYO48" s="2182"/>
      <c r="KYP48" s="2182"/>
      <c r="KYQ48" s="2182"/>
      <c r="KYR48" s="2182"/>
      <c r="KYS48" s="2182"/>
      <c r="KYT48" s="2182"/>
      <c r="KYU48" s="2182"/>
      <c r="KYV48" s="2182"/>
      <c r="KYW48" s="2182"/>
      <c r="KYX48" s="2182"/>
      <c r="KYY48" s="2182"/>
      <c r="KYZ48" s="2182"/>
      <c r="KZA48" s="2182"/>
      <c r="KZB48" s="2182"/>
      <c r="KZC48" s="2182"/>
      <c r="KZD48" s="2182"/>
      <c r="KZE48" s="2182"/>
      <c r="KZF48" s="2182"/>
      <c r="KZG48" s="2182"/>
      <c r="KZH48" s="2182"/>
      <c r="KZI48" s="2182"/>
      <c r="KZJ48" s="2182"/>
      <c r="KZK48" s="2182"/>
      <c r="KZL48" s="2182"/>
      <c r="KZM48" s="2182"/>
      <c r="KZN48" s="2182"/>
      <c r="KZO48" s="2182"/>
      <c r="KZP48" s="2182"/>
      <c r="KZQ48" s="2182"/>
      <c r="KZR48" s="2182"/>
      <c r="KZS48" s="2182"/>
      <c r="KZT48" s="2182"/>
      <c r="KZU48" s="2182"/>
      <c r="KZV48" s="2182"/>
      <c r="KZW48" s="2182"/>
      <c r="KZX48" s="2182"/>
      <c r="KZY48" s="2182"/>
      <c r="KZZ48" s="2182"/>
      <c r="LAA48" s="2182"/>
      <c r="LAB48" s="2182"/>
      <c r="LAC48" s="2182"/>
      <c r="LAD48" s="2182"/>
      <c r="LAE48" s="2182"/>
      <c r="LAF48" s="2182"/>
      <c r="LAG48" s="2182"/>
      <c r="LAH48" s="2182"/>
      <c r="LAI48" s="2182"/>
      <c r="LAJ48" s="2182"/>
      <c r="LAK48" s="2182"/>
      <c r="LAL48" s="2182"/>
      <c r="LAM48" s="2182"/>
      <c r="LAN48" s="2182"/>
      <c r="LAO48" s="2182"/>
      <c r="LAP48" s="2182"/>
      <c r="LAQ48" s="2182"/>
      <c r="LAR48" s="2182"/>
      <c r="LAS48" s="2182"/>
      <c r="LAT48" s="2182"/>
      <c r="LAU48" s="2182"/>
      <c r="LAV48" s="2182"/>
      <c r="LAW48" s="2182"/>
      <c r="LAX48" s="2182"/>
      <c r="LAY48" s="2182"/>
      <c r="LAZ48" s="2182"/>
      <c r="LBA48" s="2182"/>
      <c r="LBB48" s="2182"/>
      <c r="LBC48" s="2182"/>
      <c r="LBD48" s="2182"/>
      <c r="LBE48" s="2182"/>
      <c r="LBF48" s="2182"/>
      <c r="LBG48" s="2182"/>
      <c r="LBH48" s="2182"/>
      <c r="LBI48" s="2182"/>
      <c r="LBJ48" s="2182"/>
      <c r="LBK48" s="2182"/>
      <c r="LBL48" s="2182"/>
      <c r="LBM48" s="2182"/>
      <c r="LBN48" s="2182"/>
      <c r="LBO48" s="2182"/>
      <c r="LBP48" s="2182"/>
      <c r="LBQ48" s="2182"/>
      <c r="LBR48" s="2182"/>
      <c r="LBS48" s="2182"/>
      <c r="LBT48" s="2182"/>
      <c r="LBU48" s="2182"/>
      <c r="LBV48" s="2182"/>
      <c r="LBW48" s="2182"/>
      <c r="LBX48" s="2182"/>
      <c r="LBY48" s="2182"/>
      <c r="LBZ48" s="2182"/>
      <c r="LCA48" s="2182"/>
      <c r="LCB48" s="2182"/>
      <c r="LCC48" s="2182"/>
      <c r="LCD48" s="2182"/>
      <c r="LCE48" s="2182"/>
      <c r="LCF48" s="2182"/>
      <c r="LCG48" s="2182"/>
      <c r="LCH48" s="2182"/>
      <c r="LCI48" s="2182"/>
      <c r="LCJ48" s="2182"/>
      <c r="LCK48" s="2182"/>
      <c r="LCL48" s="2182"/>
      <c r="LCM48" s="2182"/>
      <c r="LCN48" s="2182"/>
      <c r="LCO48" s="2182"/>
      <c r="LCP48" s="2182"/>
      <c r="LCQ48" s="2182"/>
      <c r="LCR48" s="2182"/>
      <c r="LCS48" s="2182"/>
      <c r="LCT48" s="2182"/>
      <c r="LCU48" s="2182"/>
      <c r="LCV48" s="2182"/>
      <c r="LCW48" s="2182"/>
      <c r="LCX48" s="2182"/>
      <c r="LCY48" s="2182"/>
      <c r="LCZ48" s="2182"/>
      <c r="LDA48" s="2182"/>
      <c r="LDB48" s="2182"/>
      <c r="LDC48" s="2182"/>
      <c r="LDD48" s="2182"/>
      <c r="LDE48" s="2182"/>
      <c r="LDF48" s="2182"/>
      <c r="LDG48" s="2182"/>
      <c r="LDH48" s="2182"/>
      <c r="LDI48" s="2182"/>
      <c r="LDJ48" s="2182"/>
      <c r="LDK48" s="2182"/>
      <c r="LDL48" s="2182"/>
      <c r="LDM48" s="2182"/>
      <c r="LDN48" s="2182"/>
      <c r="LDO48" s="2182"/>
      <c r="LDP48" s="2182"/>
      <c r="LDQ48" s="2182"/>
      <c r="LDR48" s="2182"/>
      <c r="LDS48" s="2182"/>
      <c r="LDT48" s="2182"/>
      <c r="LDU48" s="2182"/>
      <c r="LDV48" s="2182"/>
      <c r="LDW48" s="2182"/>
      <c r="LDX48" s="2182"/>
      <c r="LDY48" s="2182"/>
      <c r="LDZ48" s="2182"/>
      <c r="LEA48" s="2182"/>
      <c r="LEB48" s="2182"/>
      <c r="LEC48" s="2182"/>
      <c r="LED48" s="2182"/>
      <c r="LEE48" s="2182"/>
      <c r="LEF48" s="2182"/>
      <c r="LEG48" s="2182"/>
      <c r="LEH48" s="2182"/>
      <c r="LEI48" s="2182"/>
      <c r="LEJ48" s="2182"/>
      <c r="LEK48" s="2182"/>
      <c r="LEL48" s="2182"/>
      <c r="LEM48" s="2182"/>
      <c r="LEN48" s="2182"/>
      <c r="LEO48" s="2182"/>
      <c r="LEP48" s="2182"/>
      <c r="LEQ48" s="2182"/>
      <c r="LER48" s="2182"/>
      <c r="LES48" s="2182"/>
      <c r="LET48" s="2182"/>
      <c r="LEU48" s="2182"/>
      <c r="LEV48" s="2182"/>
      <c r="LEW48" s="2182"/>
      <c r="LEX48" s="2182"/>
      <c r="LEY48" s="2182"/>
      <c r="LEZ48" s="2182"/>
      <c r="LFA48" s="2182"/>
      <c r="LFB48" s="2182"/>
      <c r="LFC48" s="2182"/>
      <c r="LFD48" s="2182"/>
      <c r="LFE48" s="2182"/>
      <c r="LFF48" s="2182"/>
      <c r="LFG48" s="2182"/>
      <c r="LFH48" s="2182"/>
      <c r="LFI48" s="2182"/>
      <c r="LFJ48" s="2182"/>
      <c r="LFK48" s="2182"/>
      <c r="LFL48" s="2182"/>
      <c r="LFM48" s="2182"/>
      <c r="LFN48" s="2182"/>
      <c r="LFO48" s="2182"/>
      <c r="LFP48" s="2182"/>
      <c r="LFQ48" s="2182"/>
      <c r="LFR48" s="2182"/>
      <c r="LFS48" s="2182"/>
      <c r="LFT48" s="2182"/>
      <c r="LFU48" s="2182"/>
      <c r="LFV48" s="2182"/>
      <c r="LFW48" s="2182"/>
      <c r="LFX48" s="2182"/>
      <c r="LFY48" s="2182"/>
      <c r="LFZ48" s="2182"/>
      <c r="LGA48" s="2182"/>
      <c r="LGB48" s="2182"/>
      <c r="LGC48" s="2182"/>
      <c r="LGD48" s="2182"/>
      <c r="LGE48" s="2182"/>
      <c r="LGF48" s="2182"/>
      <c r="LGG48" s="2182"/>
      <c r="LGH48" s="2182"/>
      <c r="LGI48" s="2182"/>
      <c r="LGJ48" s="2182"/>
      <c r="LGK48" s="2182"/>
      <c r="LGL48" s="2182"/>
      <c r="LGM48" s="2182"/>
      <c r="LGN48" s="2182"/>
      <c r="LGO48" s="2182"/>
      <c r="LGP48" s="2182"/>
      <c r="LGQ48" s="2182"/>
      <c r="LGR48" s="2182"/>
      <c r="LGS48" s="2182"/>
      <c r="LGT48" s="2182"/>
      <c r="LGU48" s="2182"/>
      <c r="LGV48" s="2182"/>
      <c r="LGW48" s="2182"/>
      <c r="LGX48" s="2182"/>
      <c r="LGY48" s="2182"/>
      <c r="LGZ48" s="2182"/>
      <c r="LHA48" s="2182"/>
      <c r="LHB48" s="2182"/>
      <c r="LHC48" s="2182"/>
      <c r="LHD48" s="2182"/>
      <c r="LHE48" s="2182"/>
      <c r="LHF48" s="2182"/>
      <c r="LHG48" s="2182"/>
      <c r="LHH48" s="2182"/>
      <c r="LHI48" s="2182"/>
      <c r="LHJ48" s="2182"/>
      <c r="LHK48" s="2182"/>
      <c r="LHL48" s="2182"/>
      <c r="LHM48" s="2182"/>
      <c r="LHN48" s="2182"/>
      <c r="LHO48" s="2182"/>
      <c r="LHP48" s="2182"/>
      <c r="LHQ48" s="2182"/>
      <c r="LHR48" s="2182"/>
      <c r="LHS48" s="2182"/>
      <c r="LHT48" s="2182"/>
      <c r="LHU48" s="2182"/>
      <c r="LHV48" s="2182"/>
      <c r="LHW48" s="2182"/>
      <c r="LHX48" s="2182"/>
      <c r="LHY48" s="2182"/>
      <c r="LHZ48" s="2182"/>
      <c r="LIA48" s="2182"/>
      <c r="LIB48" s="2182"/>
      <c r="LIC48" s="2182"/>
      <c r="LID48" s="2182"/>
      <c r="LIE48" s="2182"/>
      <c r="LIF48" s="2182"/>
      <c r="LIG48" s="2182"/>
      <c r="LIH48" s="2182"/>
      <c r="LII48" s="2182"/>
      <c r="LIJ48" s="2182"/>
      <c r="LIK48" s="2182"/>
      <c r="LIL48" s="2182"/>
      <c r="LIM48" s="2182"/>
      <c r="LIN48" s="2182"/>
      <c r="LIO48" s="2182"/>
      <c r="LIP48" s="2182"/>
      <c r="LIQ48" s="2182"/>
      <c r="LIR48" s="2182"/>
      <c r="LIS48" s="2182"/>
      <c r="LIT48" s="2182"/>
      <c r="LIU48" s="2182"/>
      <c r="LIV48" s="2182"/>
      <c r="LIW48" s="2182"/>
      <c r="LIX48" s="2182"/>
      <c r="LIY48" s="2182"/>
      <c r="LIZ48" s="2182"/>
      <c r="LJA48" s="2182"/>
      <c r="LJB48" s="2182"/>
      <c r="LJC48" s="2182"/>
      <c r="LJD48" s="2182"/>
      <c r="LJE48" s="2182"/>
      <c r="LJF48" s="2182"/>
      <c r="LJG48" s="2182"/>
      <c r="LJH48" s="2182"/>
      <c r="LJI48" s="2182"/>
      <c r="LJJ48" s="2182"/>
      <c r="LJK48" s="2182"/>
      <c r="LJL48" s="2182"/>
      <c r="LJM48" s="2182"/>
      <c r="LJN48" s="2182"/>
      <c r="LJO48" s="2182"/>
      <c r="LJP48" s="2182"/>
      <c r="LJQ48" s="2182"/>
      <c r="LJR48" s="2182"/>
      <c r="LJS48" s="2182"/>
      <c r="LJT48" s="2182"/>
      <c r="LJU48" s="2182"/>
      <c r="LJV48" s="2182"/>
      <c r="LJW48" s="2182"/>
      <c r="LJX48" s="2182"/>
      <c r="LJY48" s="2182"/>
      <c r="LJZ48" s="2182"/>
      <c r="LKA48" s="2182"/>
      <c r="LKB48" s="2182"/>
      <c r="LKC48" s="2182"/>
      <c r="LKD48" s="2182"/>
      <c r="LKE48" s="2182"/>
      <c r="LKF48" s="2182"/>
      <c r="LKG48" s="2182"/>
      <c r="LKH48" s="2182"/>
      <c r="LKI48" s="2182"/>
      <c r="LKJ48" s="2182"/>
      <c r="LKK48" s="2182"/>
      <c r="LKL48" s="2182"/>
      <c r="LKM48" s="2182"/>
      <c r="LKN48" s="2182"/>
      <c r="LKO48" s="2182"/>
      <c r="LKP48" s="2182"/>
      <c r="LKQ48" s="2182"/>
      <c r="LKR48" s="2182"/>
      <c r="LKS48" s="2182"/>
      <c r="LKT48" s="2182"/>
      <c r="LKU48" s="2182"/>
      <c r="LKV48" s="2182"/>
      <c r="LKW48" s="2182"/>
      <c r="LKX48" s="2182"/>
      <c r="LKY48" s="2182"/>
      <c r="LKZ48" s="2182"/>
      <c r="LLA48" s="2182"/>
      <c r="LLB48" s="2182"/>
      <c r="LLC48" s="2182"/>
      <c r="LLD48" s="2182"/>
      <c r="LLE48" s="2182"/>
      <c r="LLF48" s="2182"/>
      <c r="LLG48" s="2182"/>
      <c r="LLH48" s="2182"/>
      <c r="LLI48" s="2182"/>
      <c r="LLJ48" s="2182"/>
      <c r="LLK48" s="2182"/>
      <c r="LLL48" s="2182"/>
      <c r="LLM48" s="2182"/>
      <c r="LLN48" s="2182"/>
      <c r="LLO48" s="2182"/>
      <c r="LLP48" s="2182"/>
      <c r="LLQ48" s="2182"/>
      <c r="LLR48" s="2182"/>
      <c r="LLS48" s="2182"/>
      <c r="LLT48" s="2182"/>
      <c r="LLU48" s="2182"/>
      <c r="LLV48" s="2182"/>
      <c r="LLW48" s="2182"/>
      <c r="LLX48" s="2182"/>
      <c r="LLY48" s="2182"/>
      <c r="LLZ48" s="2182"/>
      <c r="LMA48" s="2182"/>
      <c r="LMB48" s="2182"/>
      <c r="LMC48" s="2182"/>
      <c r="LMD48" s="2182"/>
      <c r="LME48" s="2182"/>
      <c r="LMF48" s="2182"/>
      <c r="LMG48" s="2182"/>
      <c r="LMH48" s="2182"/>
      <c r="LMI48" s="2182"/>
      <c r="LMJ48" s="2182"/>
      <c r="LMK48" s="2182"/>
      <c r="LML48" s="2182"/>
      <c r="LMM48" s="2182"/>
      <c r="LMN48" s="2182"/>
      <c r="LMO48" s="2182"/>
      <c r="LMP48" s="2182"/>
      <c r="LMQ48" s="2182"/>
      <c r="LMR48" s="2182"/>
      <c r="LMS48" s="2182"/>
      <c r="LMT48" s="2182"/>
      <c r="LMU48" s="2182"/>
      <c r="LMV48" s="2182"/>
      <c r="LMW48" s="2182"/>
      <c r="LMX48" s="2182"/>
      <c r="LMY48" s="2182"/>
      <c r="LMZ48" s="2182"/>
      <c r="LNA48" s="2182"/>
      <c r="LNB48" s="2182"/>
      <c r="LNC48" s="2182"/>
      <c r="LND48" s="2182"/>
      <c r="LNE48" s="2182"/>
      <c r="LNF48" s="2182"/>
      <c r="LNG48" s="2182"/>
      <c r="LNH48" s="2182"/>
      <c r="LNI48" s="2182"/>
      <c r="LNJ48" s="2182"/>
      <c r="LNK48" s="2182"/>
      <c r="LNL48" s="2182"/>
      <c r="LNM48" s="2182"/>
      <c r="LNN48" s="2182"/>
      <c r="LNO48" s="2182"/>
      <c r="LNP48" s="2182"/>
      <c r="LNQ48" s="2182"/>
      <c r="LNR48" s="2182"/>
      <c r="LNS48" s="2182"/>
      <c r="LNT48" s="2182"/>
      <c r="LNU48" s="2182"/>
      <c r="LNV48" s="2182"/>
      <c r="LNW48" s="2182"/>
      <c r="LNX48" s="2182"/>
      <c r="LNY48" s="2182"/>
      <c r="LNZ48" s="2182"/>
      <c r="LOA48" s="2182"/>
      <c r="LOB48" s="2182"/>
      <c r="LOC48" s="2182"/>
      <c r="LOD48" s="2182"/>
      <c r="LOE48" s="2182"/>
      <c r="LOF48" s="2182"/>
      <c r="LOG48" s="2182"/>
      <c r="LOH48" s="2182"/>
      <c r="LOI48" s="2182"/>
      <c r="LOJ48" s="2182"/>
      <c r="LOK48" s="2182"/>
      <c r="LOL48" s="2182"/>
      <c r="LOM48" s="2182"/>
      <c r="LON48" s="2182"/>
      <c r="LOO48" s="2182"/>
      <c r="LOP48" s="2182"/>
      <c r="LOQ48" s="2182"/>
      <c r="LOR48" s="2182"/>
      <c r="LOS48" s="2182"/>
      <c r="LOT48" s="2182"/>
      <c r="LOU48" s="2182"/>
      <c r="LOV48" s="2182"/>
      <c r="LOW48" s="2182"/>
      <c r="LOX48" s="2182"/>
      <c r="LOY48" s="2182"/>
      <c r="LOZ48" s="2182"/>
      <c r="LPA48" s="2182"/>
      <c r="LPB48" s="2182"/>
      <c r="LPC48" s="2182"/>
      <c r="LPD48" s="2182"/>
      <c r="LPE48" s="2182"/>
      <c r="LPF48" s="2182"/>
      <c r="LPG48" s="2182"/>
      <c r="LPH48" s="2182"/>
      <c r="LPI48" s="2182"/>
      <c r="LPJ48" s="2182"/>
      <c r="LPK48" s="2182"/>
      <c r="LPL48" s="2182"/>
      <c r="LPM48" s="2182"/>
      <c r="LPN48" s="2182"/>
      <c r="LPO48" s="2182"/>
      <c r="LPP48" s="2182"/>
      <c r="LPQ48" s="2182"/>
      <c r="LPR48" s="2182"/>
      <c r="LPS48" s="2182"/>
      <c r="LPT48" s="2182"/>
      <c r="LPU48" s="2182"/>
      <c r="LPV48" s="2182"/>
      <c r="LPW48" s="2182"/>
      <c r="LPX48" s="2182"/>
      <c r="LPY48" s="2182"/>
      <c r="LPZ48" s="2182"/>
      <c r="LQA48" s="2182"/>
      <c r="LQB48" s="2182"/>
      <c r="LQC48" s="2182"/>
      <c r="LQD48" s="2182"/>
      <c r="LQE48" s="2182"/>
      <c r="LQF48" s="2182"/>
      <c r="LQG48" s="2182"/>
      <c r="LQH48" s="2182"/>
      <c r="LQI48" s="2182"/>
      <c r="LQJ48" s="2182"/>
      <c r="LQK48" s="2182"/>
      <c r="LQL48" s="2182"/>
      <c r="LQM48" s="2182"/>
      <c r="LQN48" s="2182"/>
      <c r="LQO48" s="2182"/>
      <c r="LQP48" s="2182"/>
      <c r="LQQ48" s="2182"/>
      <c r="LQR48" s="2182"/>
      <c r="LQS48" s="2182"/>
      <c r="LQT48" s="2182"/>
      <c r="LQU48" s="2182"/>
      <c r="LQV48" s="2182"/>
      <c r="LQW48" s="2182"/>
      <c r="LQX48" s="2182"/>
      <c r="LQY48" s="2182"/>
      <c r="LQZ48" s="2182"/>
      <c r="LRA48" s="2182"/>
      <c r="LRB48" s="2182"/>
      <c r="LRC48" s="2182"/>
      <c r="LRD48" s="2182"/>
      <c r="LRE48" s="2182"/>
      <c r="LRF48" s="2182"/>
      <c r="LRG48" s="2182"/>
      <c r="LRH48" s="2182"/>
      <c r="LRI48" s="2182"/>
      <c r="LRJ48" s="2182"/>
      <c r="LRK48" s="2182"/>
      <c r="LRL48" s="2182"/>
      <c r="LRM48" s="2182"/>
      <c r="LRN48" s="2182"/>
      <c r="LRO48" s="2182"/>
      <c r="LRP48" s="2182"/>
      <c r="LRQ48" s="2182"/>
      <c r="LRR48" s="2182"/>
      <c r="LRS48" s="2182"/>
      <c r="LRT48" s="2182"/>
      <c r="LRU48" s="2182"/>
      <c r="LRV48" s="2182"/>
      <c r="LRW48" s="2182"/>
      <c r="LRX48" s="2182"/>
      <c r="LRY48" s="2182"/>
      <c r="LRZ48" s="2182"/>
      <c r="LSA48" s="2182"/>
      <c r="LSB48" s="2182"/>
      <c r="LSC48" s="2182"/>
      <c r="LSD48" s="2182"/>
      <c r="LSE48" s="2182"/>
      <c r="LSF48" s="2182"/>
      <c r="LSG48" s="2182"/>
      <c r="LSH48" s="2182"/>
      <c r="LSI48" s="2182"/>
      <c r="LSJ48" s="2182"/>
      <c r="LSK48" s="2182"/>
      <c r="LSL48" s="2182"/>
      <c r="LSM48" s="2182"/>
      <c r="LSN48" s="2182"/>
      <c r="LSO48" s="2182"/>
      <c r="LSP48" s="2182"/>
      <c r="LSQ48" s="2182"/>
      <c r="LSR48" s="2182"/>
      <c r="LSS48" s="2182"/>
      <c r="LST48" s="2182"/>
      <c r="LSU48" s="2182"/>
      <c r="LSV48" s="2182"/>
      <c r="LSW48" s="2182"/>
      <c r="LSX48" s="2182"/>
      <c r="LSY48" s="2182"/>
      <c r="LSZ48" s="2182"/>
      <c r="LTA48" s="2182"/>
      <c r="LTB48" s="2182"/>
      <c r="LTC48" s="2182"/>
      <c r="LTD48" s="2182"/>
      <c r="LTE48" s="2182"/>
      <c r="LTF48" s="2182"/>
      <c r="LTG48" s="2182"/>
      <c r="LTH48" s="2182"/>
      <c r="LTI48" s="2182"/>
      <c r="LTJ48" s="2182"/>
      <c r="LTK48" s="2182"/>
      <c r="LTL48" s="2182"/>
      <c r="LTM48" s="2182"/>
      <c r="LTN48" s="2182"/>
      <c r="LTO48" s="2182"/>
      <c r="LTP48" s="2182"/>
      <c r="LTQ48" s="2182"/>
      <c r="LTR48" s="2182"/>
      <c r="LTS48" s="2182"/>
      <c r="LTT48" s="2182"/>
      <c r="LTU48" s="2182"/>
      <c r="LTV48" s="2182"/>
      <c r="LTW48" s="2182"/>
      <c r="LTX48" s="2182"/>
      <c r="LTY48" s="2182"/>
      <c r="LTZ48" s="2182"/>
      <c r="LUA48" s="2182"/>
      <c r="LUB48" s="2182"/>
      <c r="LUC48" s="2182"/>
      <c r="LUD48" s="2182"/>
      <c r="LUE48" s="2182"/>
      <c r="LUF48" s="2182"/>
      <c r="LUG48" s="2182"/>
      <c r="LUH48" s="2182"/>
      <c r="LUI48" s="2182"/>
      <c r="LUJ48" s="2182"/>
      <c r="LUK48" s="2182"/>
      <c r="LUL48" s="2182"/>
      <c r="LUM48" s="2182"/>
      <c r="LUN48" s="2182"/>
      <c r="LUO48" s="2182"/>
      <c r="LUP48" s="2182"/>
      <c r="LUQ48" s="2182"/>
      <c r="LUR48" s="2182"/>
      <c r="LUS48" s="2182"/>
      <c r="LUT48" s="2182"/>
      <c r="LUU48" s="2182"/>
      <c r="LUV48" s="2182"/>
      <c r="LUW48" s="2182"/>
      <c r="LUX48" s="2182"/>
      <c r="LUY48" s="2182"/>
      <c r="LUZ48" s="2182"/>
      <c r="LVA48" s="2182"/>
      <c r="LVB48" s="2182"/>
      <c r="LVC48" s="2182"/>
      <c r="LVD48" s="2182"/>
      <c r="LVE48" s="2182"/>
      <c r="LVF48" s="2182"/>
      <c r="LVG48" s="2182"/>
      <c r="LVH48" s="2182"/>
      <c r="LVI48" s="2182"/>
      <c r="LVJ48" s="2182"/>
      <c r="LVK48" s="2182"/>
      <c r="LVL48" s="2182"/>
      <c r="LVM48" s="2182"/>
      <c r="LVN48" s="2182"/>
      <c r="LVO48" s="2182"/>
      <c r="LVP48" s="2182"/>
      <c r="LVQ48" s="2182"/>
      <c r="LVR48" s="2182"/>
      <c r="LVS48" s="2182"/>
      <c r="LVT48" s="2182"/>
      <c r="LVU48" s="2182"/>
      <c r="LVV48" s="2182"/>
      <c r="LVW48" s="2182"/>
      <c r="LVX48" s="2182"/>
      <c r="LVY48" s="2182"/>
      <c r="LVZ48" s="2182"/>
      <c r="LWA48" s="2182"/>
      <c r="LWB48" s="2182"/>
      <c r="LWC48" s="2182"/>
      <c r="LWD48" s="2182"/>
      <c r="LWE48" s="2182"/>
      <c r="LWF48" s="2182"/>
      <c r="LWG48" s="2182"/>
      <c r="LWH48" s="2182"/>
      <c r="LWI48" s="2182"/>
      <c r="LWJ48" s="2182"/>
      <c r="LWK48" s="2182"/>
      <c r="LWL48" s="2182"/>
      <c r="LWM48" s="2182"/>
      <c r="LWN48" s="2182"/>
      <c r="LWO48" s="2182"/>
      <c r="LWP48" s="2182"/>
      <c r="LWQ48" s="2182"/>
      <c r="LWR48" s="2182"/>
      <c r="LWS48" s="2182"/>
      <c r="LWT48" s="2182"/>
      <c r="LWU48" s="2182"/>
      <c r="LWV48" s="2182"/>
      <c r="LWW48" s="2182"/>
      <c r="LWX48" s="2182"/>
      <c r="LWY48" s="2182"/>
      <c r="LWZ48" s="2182"/>
      <c r="LXA48" s="2182"/>
      <c r="LXB48" s="2182"/>
      <c r="LXC48" s="2182"/>
      <c r="LXD48" s="2182"/>
      <c r="LXE48" s="2182"/>
      <c r="LXF48" s="2182"/>
      <c r="LXG48" s="2182"/>
      <c r="LXH48" s="2182"/>
      <c r="LXI48" s="2182"/>
      <c r="LXJ48" s="2182"/>
      <c r="LXK48" s="2182"/>
      <c r="LXL48" s="2182"/>
      <c r="LXM48" s="2182"/>
      <c r="LXN48" s="2182"/>
      <c r="LXO48" s="2182"/>
      <c r="LXP48" s="2182"/>
      <c r="LXQ48" s="2182"/>
      <c r="LXR48" s="2182"/>
      <c r="LXS48" s="2182"/>
      <c r="LXT48" s="2182"/>
      <c r="LXU48" s="2182"/>
      <c r="LXV48" s="2182"/>
      <c r="LXW48" s="2182"/>
      <c r="LXX48" s="2182"/>
      <c r="LXY48" s="2182"/>
      <c r="LXZ48" s="2182"/>
      <c r="LYA48" s="2182"/>
      <c r="LYB48" s="2182"/>
      <c r="LYC48" s="2182"/>
      <c r="LYD48" s="2182"/>
      <c r="LYE48" s="2182"/>
      <c r="LYF48" s="2182"/>
      <c r="LYG48" s="2182"/>
      <c r="LYH48" s="2182"/>
      <c r="LYI48" s="2182"/>
      <c r="LYJ48" s="2182"/>
      <c r="LYK48" s="2182"/>
      <c r="LYL48" s="2182"/>
      <c r="LYM48" s="2182"/>
      <c r="LYN48" s="2182"/>
      <c r="LYO48" s="2182"/>
      <c r="LYP48" s="2182"/>
      <c r="LYQ48" s="2182"/>
      <c r="LYR48" s="2182"/>
      <c r="LYS48" s="2182"/>
      <c r="LYT48" s="2182"/>
      <c r="LYU48" s="2182"/>
      <c r="LYV48" s="2182"/>
      <c r="LYW48" s="2182"/>
      <c r="LYX48" s="2182"/>
      <c r="LYY48" s="2182"/>
      <c r="LYZ48" s="2182"/>
      <c r="LZA48" s="2182"/>
      <c r="LZB48" s="2182"/>
      <c r="LZC48" s="2182"/>
      <c r="LZD48" s="2182"/>
      <c r="LZE48" s="2182"/>
      <c r="LZF48" s="2182"/>
      <c r="LZG48" s="2182"/>
      <c r="LZH48" s="2182"/>
      <c r="LZI48" s="2182"/>
      <c r="LZJ48" s="2182"/>
      <c r="LZK48" s="2182"/>
      <c r="LZL48" s="2182"/>
      <c r="LZM48" s="2182"/>
      <c r="LZN48" s="2182"/>
      <c r="LZO48" s="2182"/>
      <c r="LZP48" s="2182"/>
      <c r="LZQ48" s="2182"/>
      <c r="LZR48" s="2182"/>
      <c r="LZS48" s="2182"/>
      <c r="LZT48" s="2182"/>
      <c r="LZU48" s="2182"/>
      <c r="LZV48" s="2182"/>
      <c r="LZW48" s="2182"/>
      <c r="LZX48" s="2182"/>
      <c r="LZY48" s="2182"/>
      <c r="LZZ48" s="2182"/>
      <c r="MAA48" s="2182"/>
      <c r="MAB48" s="2182"/>
      <c r="MAC48" s="2182"/>
      <c r="MAD48" s="2182"/>
      <c r="MAE48" s="2182"/>
      <c r="MAF48" s="2182"/>
      <c r="MAG48" s="2182"/>
      <c r="MAH48" s="2182"/>
      <c r="MAI48" s="2182"/>
      <c r="MAJ48" s="2182"/>
      <c r="MAK48" s="2182"/>
      <c r="MAL48" s="2182"/>
      <c r="MAM48" s="2182"/>
      <c r="MAN48" s="2182"/>
      <c r="MAO48" s="2182"/>
      <c r="MAP48" s="2182"/>
      <c r="MAQ48" s="2182"/>
      <c r="MAR48" s="2182"/>
      <c r="MAS48" s="2182"/>
      <c r="MAT48" s="2182"/>
      <c r="MAU48" s="2182"/>
      <c r="MAV48" s="2182"/>
      <c r="MAW48" s="2182"/>
      <c r="MAX48" s="2182"/>
      <c r="MAY48" s="2182"/>
      <c r="MAZ48" s="2182"/>
      <c r="MBA48" s="2182"/>
      <c r="MBB48" s="2182"/>
      <c r="MBC48" s="2182"/>
      <c r="MBD48" s="2182"/>
      <c r="MBE48" s="2182"/>
      <c r="MBF48" s="2182"/>
      <c r="MBG48" s="2182"/>
      <c r="MBH48" s="2182"/>
      <c r="MBI48" s="2182"/>
      <c r="MBJ48" s="2182"/>
      <c r="MBK48" s="2182"/>
      <c r="MBL48" s="2182"/>
      <c r="MBM48" s="2182"/>
      <c r="MBN48" s="2182"/>
      <c r="MBO48" s="2182"/>
      <c r="MBP48" s="2182"/>
      <c r="MBQ48" s="2182"/>
      <c r="MBR48" s="2182"/>
      <c r="MBS48" s="2182"/>
      <c r="MBT48" s="2182"/>
      <c r="MBU48" s="2182"/>
      <c r="MBV48" s="2182"/>
      <c r="MBW48" s="2182"/>
      <c r="MBX48" s="2182"/>
      <c r="MBY48" s="2182"/>
      <c r="MBZ48" s="2182"/>
      <c r="MCA48" s="2182"/>
      <c r="MCB48" s="2182"/>
      <c r="MCC48" s="2182"/>
      <c r="MCD48" s="2182"/>
      <c r="MCE48" s="2182"/>
      <c r="MCF48" s="2182"/>
      <c r="MCG48" s="2182"/>
      <c r="MCH48" s="2182"/>
      <c r="MCI48" s="2182"/>
      <c r="MCJ48" s="2182"/>
      <c r="MCK48" s="2182"/>
      <c r="MCL48" s="2182"/>
      <c r="MCM48" s="2182"/>
      <c r="MCN48" s="2182"/>
      <c r="MCO48" s="2182"/>
      <c r="MCP48" s="2182"/>
      <c r="MCQ48" s="2182"/>
      <c r="MCR48" s="2182"/>
      <c r="MCS48" s="2182"/>
      <c r="MCT48" s="2182"/>
      <c r="MCU48" s="2182"/>
      <c r="MCV48" s="2182"/>
      <c r="MCW48" s="2182"/>
      <c r="MCX48" s="2182"/>
      <c r="MCY48" s="2182"/>
      <c r="MCZ48" s="2182"/>
      <c r="MDA48" s="2182"/>
      <c r="MDB48" s="2182"/>
      <c r="MDC48" s="2182"/>
      <c r="MDD48" s="2182"/>
      <c r="MDE48" s="2182"/>
      <c r="MDF48" s="2182"/>
      <c r="MDG48" s="2182"/>
      <c r="MDH48" s="2182"/>
      <c r="MDI48" s="2182"/>
      <c r="MDJ48" s="2182"/>
      <c r="MDK48" s="2182"/>
      <c r="MDL48" s="2182"/>
      <c r="MDM48" s="2182"/>
      <c r="MDN48" s="2182"/>
      <c r="MDO48" s="2182"/>
      <c r="MDP48" s="2182"/>
      <c r="MDQ48" s="2182"/>
      <c r="MDR48" s="2182"/>
      <c r="MDS48" s="2182"/>
      <c r="MDT48" s="2182"/>
      <c r="MDU48" s="2182"/>
      <c r="MDV48" s="2182"/>
      <c r="MDW48" s="2182"/>
      <c r="MDX48" s="2182"/>
      <c r="MDY48" s="2182"/>
      <c r="MDZ48" s="2182"/>
      <c r="MEA48" s="2182"/>
      <c r="MEB48" s="2182"/>
      <c r="MEC48" s="2182"/>
      <c r="MED48" s="2182"/>
      <c r="MEE48" s="2182"/>
      <c r="MEF48" s="2182"/>
      <c r="MEG48" s="2182"/>
      <c r="MEH48" s="2182"/>
      <c r="MEI48" s="2182"/>
      <c r="MEJ48" s="2182"/>
      <c r="MEK48" s="2182"/>
      <c r="MEL48" s="2182"/>
      <c r="MEM48" s="2182"/>
      <c r="MEN48" s="2182"/>
      <c r="MEO48" s="2182"/>
      <c r="MEP48" s="2182"/>
      <c r="MEQ48" s="2182"/>
      <c r="MER48" s="2182"/>
      <c r="MES48" s="2182"/>
      <c r="MET48" s="2182"/>
      <c r="MEU48" s="2182"/>
      <c r="MEV48" s="2182"/>
      <c r="MEW48" s="2182"/>
      <c r="MEX48" s="2182"/>
      <c r="MEY48" s="2182"/>
      <c r="MEZ48" s="2182"/>
      <c r="MFA48" s="2182"/>
      <c r="MFB48" s="2182"/>
      <c r="MFC48" s="2182"/>
      <c r="MFD48" s="2182"/>
      <c r="MFE48" s="2182"/>
      <c r="MFF48" s="2182"/>
      <c r="MFG48" s="2182"/>
      <c r="MFH48" s="2182"/>
      <c r="MFI48" s="2182"/>
      <c r="MFJ48" s="2182"/>
      <c r="MFK48" s="2182"/>
      <c r="MFL48" s="2182"/>
      <c r="MFM48" s="2182"/>
      <c r="MFN48" s="2182"/>
      <c r="MFO48" s="2182"/>
      <c r="MFP48" s="2182"/>
      <c r="MFQ48" s="2182"/>
      <c r="MFR48" s="2182"/>
      <c r="MFS48" s="2182"/>
      <c r="MFT48" s="2182"/>
      <c r="MFU48" s="2182"/>
      <c r="MFV48" s="2182"/>
      <c r="MFW48" s="2182"/>
      <c r="MFX48" s="2182"/>
      <c r="MFY48" s="2182"/>
      <c r="MFZ48" s="2182"/>
      <c r="MGA48" s="2182"/>
      <c r="MGB48" s="2182"/>
      <c r="MGC48" s="2182"/>
      <c r="MGD48" s="2182"/>
      <c r="MGE48" s="2182"/>
      <c r="MGF48" s="2182"/>
      <c r="MGG48" s="2182"/>
      <c r="MGH48" s="2182"/>
      <c r="MGI48" s="2182"/>
      <c r="MGJ48" s="2182"/>
      <c r="MGK48" s="2182"/>
      <c r="MGL48" s="2182"/>
      <c r="MGM48" s="2182"/>
      <c r="MGN48" s="2182"/>
      <c r="MGO48" s="2182"/>
      <c r="MGP48" s="2182"/>
      <c r="MGQ48" s="2182"/>
      <c r="MGR48" s="2182"/>
      <c r="MGS48" s="2182"/>
      <c r="MGT48" s="2182"/>
      <c r="MGU48" s="2182"/>
      <c r="MGV48" s="2182"/>
      <c r="MGW48" s="2182"/>
      <c r="MGX48" s="2182"/>
      <c r="MGY48" s="2182"/>
      <c r="MGZ48" s="2182"/>
      <c r="MHA48" s="2182"/>
      <c r="MHB48" s="2182"/>
      <c r="MHC48" s="2182"/>
      <c r="MHD48" s="2182"/>
      <c r="MHE48" s="2182"/>
      <c r="MHF48" s="2182"/>
      <c r="MHG48" s="2182"/>
      <c r="MHH48" s="2182"/>
      <c r="MHI48" s="2182"/>
      <c r="MHJ48" s="2182"/>
      <c r="MHK48" s="2182"/>
      <c r="MHL48" s="2182"/>
      <c r="MHM48" s="2182"/>
      <c r="MHN48" s="2182"/>
      <c r="MHO48" s="2182"/>
      <c r="MHP48" s="2182"/>
      <c r="MHQ48" s="2182"/>
      <c r="MHR48" s="2182"/>
      <c r="MHS48" s="2182"/>
      <c r="MHT48" s="2182"/>
      <c r="MHU48" s="2182"/>
      <c r="MHV48" s="2182"/>
      <c r="MHW48" s="2182"/>
      <c r="MHX48" s="2182"/>
      <c r="MHY48" s="2182"/>
      <c r="MHZ48" s="2182"/>
      <c r="MIA48" s="2182"/>
      <c r="MIB48" s="2182"/>
      <c r="MIC48" s="2182"/>
      <c r="MID48" s="2182"/>
      <c r="MIE48" s="2182"/>
      <c r="MIF48" s="2182"/>
      <c r="MIG48" s="2182"/>
      <c r="MIH48" s="2182"/>
      <c r="MII48" s="2182"/>
      <c r="MIJ48" s="2182"/>
      <c r="MIK48" s="2182"/>
      <c r="MIL48" s="2182"/>
      <c r="MIM48" s="2182"/>
      <c r="MIN48" s="2182"/>
      <c r="MIO48" s="2182"/>
      <c r="MIP48" s="2182"/>
      <c r="MIQ48" s="2182"/>
      <c r="MIR48" s="2182"/>
      <c r="MIS48" s="2182"/>
      <c r="MIT48" s="2182"/>
      <c r="MIU48" s="2182"/>
      <c r="MIV48" s="2182"/>
      <c r="MIW48" s="2182"/>
      <c r="MIX48" s="2182"/>
      <c r="MIY48" s="2182"/>
      <c r="MIZ48" s="2182"/>
      <c r="MJA48" s="2182"/>
      <c r="MJB48" s="2182"/>
      <c r="MJC48" s="2182"/>
      <c r="MJD48" s="2182"/>
      <c r="MJE48" s="2182"/>
      <c r="MJF48" s="2182"/>
      <c r="MJG48" s="2182"/>
      <c r="MJH48" s="2182"/>
      <c r="MJI48" s="2182"/>
      <c r="MJJ48" s="2182"/>
      <c r="MJK48" s="2182"/>
      <c r="MJL48" s="2182"/>
      <c r="MJM48" s="2182"/>
      <c r="MJN48" s="2182"/>
      <c r="MJO48" s="2182"/>
      <c r="MJP48" s="2182"/>
      <c r="MJQ48" s="2182"/>
      <c r="MJR48" s="2182"/>
      <c r="MJS48" s="2182"/>
      <c r="MJT48" s="2182"/>
      <c r="MJU48" s="2182"/>
      <c r="MJV48" s="2182"/>
      <c r="MJW48" s="2182"/>
      <c r="MJX48" s="2182"/>
      <c r="MJY48" s="2182"/>
      <c r="MJZ48" s="2182"/>
      <c r="MKA48" s="2182"/>
      <c r="MKB48" s="2182"/>
      <c r="MKC48" s="2182"/>
      <c r="MKD48" s="2182"/>
      <c r="MKE48" s="2182"/>
      <c r="MKF48" s="2182"/>
      <c r="MKG48" s="2182"/>
      <c r="MKH48" s="2182"/>
      <c r="MKI48" s="2182"/>
      <c r="MKJ48" s="2182"/>
      <c r="MKK48" s="2182"/>
      <c r="MKL48" s="2182"/>
      <c r="MKM48" s="2182"/>
      <c r="MKN48" s="2182"/>
      <c r="MKO48" s="2182"/>
      <c r="MKP48" s="2182"/>
      <c r="MKQ48" s="2182"/>
      <c r="MKR48" s="2182"/>
      <c r="MKS48" s="2182"/>
      <c r="MKT48" s="2182"/>
      <c r="MKU48" s="2182"/>
      <c r="MKV48" s="2182"/>
      <c r="MKW48" s="2182"/>
      <c r="MKX48" s="2182"/>
      <c r="MKY48" s="2182"/>
      <c r="MKZ48" s="2182"/>
      <c r="MLA48" s="2182"/>
      <c r="MLB48" s="2182"/>
      <c r="MLC48" s="2182"/>
      <c r="MLD48" s="2182"/>
      <c r="MLE48" s="2182"/>
      <c r="MLF48" s="2182"/>
      <c r="MLG48" s="2182"/>
      <c r="MLH48" s="2182"/>
      <c r="MLI48" s="2182"/>
      <c r="MLJ48" s="2182"/>
      <c r="MLK48" s="2182"/>
      <c r="MLL48" s="2182"/>
      <c r="MLM48" s="2182"/>
      <c r="MLN48" s="2182"/>
      <c r="MLO48" s="2182"/>
      <c r="MLP48" s="2182"/>
      <c r="MLQ48" s="2182"/>
      <c r="MLR48" s="2182"/>
      <c r="MLS48" s="2182"/>
      <c r="MLT48" s="2182"/>
      <c r="MLU48" s="2182"/>
      <c r="MLV48" s="2182"/>
      <c r="MLW48" s="2182"/>
      <c r="MLX48" s="2182"/>
      <c r="MLY48" s="2182"/>
      <c r="MLZ48" s="2182"/>
      <c r="MMA48" s="2182"/>
      <c r="MMB48" s="2182"/>
      <c r="MMC48" s="2182"/>
      <c r="MMD48" s="2182"/>
      <c r="MME48" s="2182"/>
      <c r="MMF48" s="2182"/>
      <c r="MMG48" s="2182"/>
      <c r="MMH48" s="2182"/>
      <c r="MMI48" s="2182"/>
      <c r="MMJ48" s="2182"/>
      <c r="MMK48" s="2182"/>
      <c r="MML48" s="2182"/>
      <c r="MMM48" s="2182"/>
      <c r="MMN48" s="2182"/>
      <c r="MMO48" s="2182"/>
      <c r="MMP48" s="2182"/>
      <c r="MMQ48" s="2182"/>
      <c r="MMR48" s="2182"/>
      <c r="MMS48" s="2182"/>
      <c r="MMT48" s="2182"/>
      <c r="MMU48" s="2182"/>
      <c r="MMV48" s="2182"/>
      <c r="MMW48" s="2182"/>
      <c r="MMX48" s="2182"/>
      <c r="MMY48" s="2182"/>
      <c r="MMZ48" s="2182"/>
      <c r="MNA48" s="2182"/>
      <c r="MNB48" s="2182"/>
      <c r="MNC48" s="2182"/>
      <c r="MND48" s="2182"/>
      <c r="MNE48" s="2182"/>
      <c r="MNF48" s="2182"/>
      <c r="MNG48" s="2182"/>
      <c r="MNH48" s="2182"/>
      <c r="MNI48" s="2182"/>
      <c r="MNJ48" s="2182"/>
      <c r="MNK48" s="2182"/>
      <c r="MNL48" s="2182"/>
      <c r="MNM48" s="2182"/>
      <c r="MNN48" s="2182"/>
      <c r="MNO48" s="2182"/>
      <c r="MNP48" s="2182"/>
      <c r="MNQ48" s="2182"/>
      <c r="MNR48" s="2182"/>
      <c r="MNS48" s="2182"/>
      <c r="MNT48" s="2182"/>
      <c r="MNU48" s="2182"/>
      <c r="MNV48" s="2182"/>
      <c r="MNW48" s="2182"/>
      <c r="MNX48" s="2182"/>
      <c r="MNY48" s="2182"/>
      <c r="MNZ48" s="2182"/>
      <c r="MOA48" s="2182"/>
      <c r="MOB48" s="2182"/>
      <c r="MOC48" s="2182"/>
      <c r="MOD48" s="2182"/>
      <c r="MOE48" s="2182"/>
      <c r="MOF48" s="2182"/>
      <c r="MOG48" s="2182"/>
      <c r="MOH48" s="2182"/>
      <c r="MOI48" s="2182"/>
      <c r="MOJ48" s="2182"/>
      <c r="MOK48" s="2182"/>
      <c r="MOL48" s="2182"/>
      <c r="MOM48" s="2182"/>
      <c r="MON48" s="2182"/>
      <c r="MOO48" s="2182"/>
      <c r="MOP48" s="2182"/>
      <c r="MOQ48" s="2182"/>
      <c r="MOR48" s="2182"/>
      <c r="MOS48" s="2182"/>
      <c r="MOT48" s="2182"/>
      <c r="MOU48" s="2182"/>
      <c r="MOV48" s="2182"/>
      <c r="MOW48" s="2182"/>
      <c r="MOX48" s="2182"/>
      <c r="MOY48" s="2182"/>
      <c r="MOZ48" s="2182"/>
      <c r="MPA48" s="2182"/>
      <c r="MPB48" s="2182"/>
      <c r="MPC48" s="2182"/>
      <c r="MPD48" s="2182"/>
      <c r="MPE48" s="2182"/>
      <c r="MPF48" s="2182"/>
      <c r="MPG48" s="2182"/>
      <c r="MPH48" s="2182"/>
      <c r="MPI48" s="2182"/>
      <c r="MPJ48" s="2182"/>
      <c r="MPK48" s="2182"/>
      <c r="MPL48" s="2182"/>
      <c r="MPM48" s="2182"/>
      <c r="MPN48" s="2182"/>
      <c r="MPO48" s="2182"/>
      <c r="MPP48" s="2182"/>
      <c r="MPQ48" s="2182"/>
      <c r="MPR48" s="2182"/>
      <c r="MPS48" s="2182"/>
      <c r="MPT48" s="2182"/>
      <c r="MPU48" s="2182"/>
      <c r="MPV48" s="2182"/>
      <c r="MPW48" s="2182"/>
      <c r="MPX48" s="2182"/>
      <c r="MPY48" s="2182"/>
      <c r="MPZ48" s="2182"/>
      <c r="MQA48" s="2182"/>
      <c r="MQB48" s="2182"/>
      <c r="MQC48" s="2182"/>
      <c r="MQD48" s="2182"/>
      <c r="MQE48" s="2182"/>
      <c r="MQF48" s="2182"/>
      <c r="MQG48" s="2182"/>
      <c r="MQH48" s="2182"/>
      <c r="MQI48" s="2182"/>
      <c r="MQJ48" s="2182"/>
      <c r="MQK48" s="2182"/>
      <c r="MQL48" s="2182"/>
      <c r="MQM48" s="2182"/>
      <c r="MQN48" s="2182"/>
      <c r="MQO48" s="2182"/>
      <c r="MQP48" s="2182"/>
      <c r="MQQ48" s="2182"/>
      <c r="MQR48" s="2182"/>
      <c r="MQS48" s="2182"/>
      <c r="MQT48" s="2182"/>
      <c r="MQU48" s="2182"/>
      <c r="MQV48" s="2182"/>
      <c r="MQW48" s="2182"/>
      <c r="MQX48" s="2182"/>
      <c r="MQY48" s="2182"/>
      <c r="MQZ48" s="2182"/>
      <c r="MRA48" s="2182"/>
      <c r="MRB48" s="2182"/>
      <c r="MRC48" s="2182"/>
      <c r="MRD48" s="2182"/>
      <c r="MRE48" s="2182"/>
      <c r="MRF48" s="2182"/>
      <c r="MRG48" s="2182"/>
      <c r="MRH48" s="2182"/>
      <c r="MRI48" s="2182"/>
      <c r="MRJ48" s="2182"/>
      <c r="MRK48" s="2182"/>
      <c r="MRL48" s="2182"/>
      <c r="MRM48" s="2182"/>
      <c r="MRN48" s="2182"/>
      <c r="MRO48" s="2182"/>
      <c r="MRP48" s="2182"/>
      <c r="MRQ48" s="2182"/>
      <c r="MRR48" s="2182"/>
      <c r="MRS48" s="2182"/>
      <c r="MRT48" s="2182"/>
      <c r="MRU48" s="2182"/>
      <c r="MRV48" s="2182"/>
      <c r="MRW48" s="2182"/>
      <c r="MRX48" s="2182"/>
      <c r="MRY48" s="2182"/>
      <c r="MRZ48" s="2182"/>
      <c r="MSA48" s="2182"/>
      <c r="MSB48" s="2182"/>
      <c r="MSC48" s="2182"/>
      <c r="MSD48" s="2182"/>
      <c r="MSE48" s="2182"/>
      <c r="MSF48" s="2182"/>
      <c r="MSG48" s="2182"/>
      <c r="MSH48" s="2182"/>
      <c r="MSI48" s="2182"/>
      <c r="MSJ48" s="2182"/>
      <c r="MSK48" s="2182"/>
      <c r="MSL48" s="2182"/>
      <c r="MSM48" s="2182"/>
      <c r="MSN48" s="2182"/>
      <c r="MSO48" s="2182"/>
      <c r="MSP48" s="2182"/>
      <c r="MSQ48" s="2182"/>
      <c r="MSR48" s="2182"/>
      <c r="MSS48" s="2182"/>
      <c r="MST48" s="2182"/>
      <c r="MSU48" s="2182"/>
      <c r="MSV48" s="2182"/>
      <c r="MSW48" s="2182"/>
      <c r="MSX48" s="2182"/>
      <c r="MSY48" s="2182"/>
      <c r="MSZ48" s="2182"/>
      <c r="MTA48" s="2182"/>
      <c r="MTB48" s="2182"/>
      <c r="MTC48" s="2182"/>
      <c r="MTD48" s="2182"/>
      <c r="MTE48" s="2182"/>
      <c r="MTF48" s="2182"/>
      <c r="MTG48" s="2182"/>
      <c r="MTH48" s="2182"/>
      <c r="MTI48" s="2182"/>
      <c r="MTJ48" s="2182"/>
      <c r="MTK48" s="2182"/>
      <c r="MTL48" s="2182"/>
      <c r="MTM48" s="2182"/>
      <c r="MTN48" s="2182"/>
      <c r="MTO48" s="2182"/>
      <c r="MTP48" s="2182"/>
      <c r="MTQ48" s="2182"/>
      <c r="MTR48" s="2182"/>
      <c r="MTS48" s="2182"/>
      <c r="MTT48" s="2182"/>
      <c r="MTU48" s="2182"/>
      <c r="MTV48" s="2182"/>
      <c r="MTW48" s="2182"/>
      <c r="MTX48" s="2182"/>
      <c r="MTY48" s="2182"/>
      <c r="MTZ48" s="2182"/>
      <c r="MUA48" s="2182"/>
      <c r="MUB48" s="2182"/>
      <c r="MUC48" s="2182"/>
      <c r="MUD48" s="2182"/>
      <c r="MUE48" s="2182"/>
      <c r="MUF48" s="2182"/>
      <c r="MUG48" s="2182"/>
      <c r="MUH48" s="2182"/>
      <c r="MUI48" s="2182"/>
      <c r="MUJ48" s="2182"/>
      <c r="MUK48" s="2182"/>
      <c r="MUL48" s="2182"/>
      <c r="MUM48" s="2182"/>
      <c r="MUN48" s="2182"/>
      <c r="MUO48" s="2182"/>
      <c r="MUP48" s="2182"/>
      <c r="MUQ48" s="2182"/>
      <c r="MUR48" s="2182"/>
      <c r="MUS48" s="2182"/>
      <c r="MUT48" s="2182"/>
      <c r="MUU48" s="2182"/>
      <c r="MUV48" s="2182"/>
      <c r="MUW48" s="2182"/>
      <c r="MUX48" s="2182"/>
      <c r="MUY48" s="2182"/>
      <c r="MUZ48" s="2182"/>
      <c r="MVA48" s="2182"/>
      <c r="MVB48" s="2182"/>
      <c r="MVC48" s="2182"/>
      <c r="MVD48" s="2182"/>
      <c r="MVE48" s="2182"/>
      <c r="MVF48" s="2182"/>
      <c r="MVG48" s="2182"/>
      <c r="MVH48" s="2182"/>
      <c r="MVI48" s="2182"/>
      <c r="MVJ48" s="2182"/>
      <c r="MVK48" s="2182"/>
      <c r="MVL48" s="2182"/>
      <c r="MVM48" s="2182"/>
      <c r="MVN48" s="2182"/>
      <c r="MVO48" s="2182"/>
      <c r="MVP48" s="2182"/>
      <c r="MVQ48" s="2182"/>
      <c r="MVR48" s="2182"/>
      <c r="MVS48" s="2182"/>
      <c r="MVT48" s="2182"/>
      <c r="MVU48" s="2182"/>
      <c r="MVV48" s="2182"/>
      <c r="MVW48" s="2182"/>
      <c r="MVX48" s="2182"/>
      <c r="MVY48" s="2182"/>
      <c r="MVZ48" s="2182"/>
      <c r="MWA48" s="2182"/>
      <c r="MWB48" s="2182"/>
      <c r="MWC48" s="2182"/>
      <c r="MWD48" s="2182"/>
      <c r="MWE48" s="2182"/>
      <c r="MWF48" s="2182"/>
      <c r="MWG48" s="2182"/>
      <c r="MWH48" s="2182"/>
      <c r="MWI48" s="2182"/>
      <c r="MWJ48" s="2182"/>
      <c r="MWK48" s="2182"/>
      <c r="MWL48" s="2182"/>
      <c r="MWM48" s="2182"/>
      <c r="MWN48" s="2182"/>
      <c r="MWO48" s="2182"/>
      <c r="MWP48" s="2182"/>
      <c r="MWQ48" s="2182"/>
      <c r="MWR48" s="2182"/>
      <c r="MWS48" s="2182"/>
      <c r="MWT48" s="2182"/>
      <c r="MWU48" s="2182"/>
      <c r="MWV48" s="2182"/>
      <c r="MWW48" s="2182"/>
      <c r="MWX48" s="2182"/>
      <c r="MWY48" s="2182"/>
      <c r="MWZ48" s="2182"/>
      <c r="MXA48" s="2182"/>
      <c r="MXB48" s="2182"/>
      <c r="MXC48" s="2182"/>
      <c r="MXD48" s="2182"/>
      <c r="MXE48" s="2182"/>
      <c r="MXF48" s="2182"/>
      <c r="MXG48" s="2182"/>
      <c r="MXH48" s="2182"/>
      <c r="MXI48" s="2182"/>
      <c r="MXJ48" s="2182"/>
      <c r="MXK48" s="2182"/>
      <c r="MXL48" s="2182"/>
      <c r="MXM48" s="2182"/>
      <c r="MXN48" s="2182"/>
      <c r="MXO48" s="2182"/>
      <c r="MXP48" s="2182"/>
      <c r="MXQ48" s="2182"/>
      <c r="MXR48" s="2182"/>
      <c r="MXS48" s="2182"/>
      <c r="MXT48" s="2182"/>
      <c r="MXU48" s="2182"/>
      <c r="MXV48" s="2182"/>
      <c r="MXW48" s="2182"/>
      <c r="MXX48" s="2182"/>
      <c r="MXY48" s="2182"/>
      <c r="MXZ48" s="2182"/>
      <c r="MYA48" s="2182"/>
      <c r="MYB48" s="2182"/>
      <c r="MYC48" s="2182"/>
      <c r="MYD48" s="2182"/>
      <c r="MYE48" s="2182"/>
      <c r="MYF48" s="2182"/>
      <c r="MYG48" s="2182"/>
      <c r="MYH48" s="2182"/>
      <c r="MYI48" s="2182"/>
      <c r="MYJ48" s="2182"/>
      <c r="MYK48" s="2182"/>
      <c r="MYL48" s="2182"/>
      <c r="MYM48" s="2182"/>
      <c r="MYN48" s="2182"/>
      <c r="MYO48" s="2182"/>
      <c r="MYP48" s="2182"/>
      <c r="MYQ48" s="2182"/>
      <c r="MYR48" s="2182"/>
      <c r="MYS48" s="2182"/>
      <c r="MYT48" s="2182"/>
      <c r="MYU48" s="2182"/>
      <c r="MYV48" s="2182"/>
      <c r="MYW48" s="2182"/>
      <c r="MYX48" s="2182"/>
      <c r="MYY48" s="2182"/>
      <c r="MYZ48" s="2182"/>
      <c r="MZA48" s="2182"/>
      <c r="MZB48" s="2182"/>
      <c r="MZC48" s="2182"/>
      <c r="MZD48" s="2182"/>
      <c r="MZE48" s="2182"/>
      <c r="MZF48" s="2182"/>
      <c r="MZG48" s="2182"/>
      <c r="MZH48" s="2182"/>
      <c r="MZI48" s="2182"/>
      <c r="MZJ48" s="2182"/>
      <c r="MZK48" s="2182"/>
      <c r="MZL48" s="2182"/>
      <c r="MZM48" s="2182"/>
      <c r="MZN48" s="2182"/>
      <c r="MZO48" s="2182"/>
      <c r="MZP48" s="2182"/>
      <c r="MZQ48" s="2182"/>
      <c r="MZR48" s="2182"/>
      <c r="MZS48" s="2182"/>
      <c r="MZT48" s="2182"/>
      <c r="MZU48" s="2182"/>
      <c r="MZV48" s="2182"/>
      <c r="MZW48" s="2182"/>
      <c r="MZX48" s="2182"/>
      <c r="MZY48" s="2182"/>
      <c r="MZZ48" s="2182"/>
      <c r="NAA48" s="2182"/>
      <c r="NAB48" s="2182"/>
      <c r="NAC48" s="2182"/>
      <c r="NAD48" s="2182"/>
      <c r="NAE48" s="2182"/>
      <c r="NAF48" s="2182"/>
      <c r="NAG48" s="2182"/>
      <c r="NAH48" s="2182"/>
      <c r="NAI48" s="2182"/>
      <c r="NAJ48" s="2182"/>
      <c r="NAK48" s="2182"/>
      <c r="NAL48" s="2182"/>
      <c r="NAM48" s="2182"/>
      <c r="NAN48" s="2182"/>
      <c r="NAO48" s="2182"/>
      <c r="NAP48" s="2182"/>
      <c r="NAQ48" s="2182"/>
      <c r="NAR48" s="2182"/>
      <c r="NAS48" s="2182"/>
      <c r="NAT48" s="2182"/>
      <c r="NAU48" s="2182"/>
      <c r="NAV48" s="2182"/>
      <c r="NAW48" s="2182"/>
      <c r="NAX48" s="2182"/>
      <c r="NAY48" s="2182"/>
      <c r="NAZ48" s="2182"/>
      <c r="NBA48" s="2182"/>
      <c r="NBB48" s="2182"/>
      <c r="NBC48" s="2182"/>
      <c r="NBD48" s="2182"/>
      <c r="NBE48" s="2182"/>
      <c r="NBF48" s="2182"/>
      <c r="NBG48" s="2182"/>
      <c r="NBH48" s="2182"/>
      <c r="NBI48" s="2182"/>
      <c r="NBJ48" s="2182"/>
      <c r="NBK48" s="2182"/>
      <c r="NBL48" s="2182"/>
      <c r="NBM48" s="2182"/>
      <c r="NBN48" s="2182"/>
      <c r="NBO48" s="2182"/>
      <c r="NBP48" s="2182"/>
      <c r="NBQ48" s="2182"/>
      <c r="NBR48" s="2182"/>
      <c r="NBS48" s="2182"/>
      <c r="NBT48" s="2182"/>
      <c r="NBU48" s="2182"/>
      <c r="NBV48" s="2182"/>
      <c r="NBW48" s="2182"/>
      <c r="NBX48" s="2182"/>
      <c r="NBY48" s="2182"/>
      <c r="NBZ48" s="2182"/>
      <c r="NCA48" s="2182"/>
      <c r="NCB48" s="2182"/>
      <c r="NCC48" s="2182"/>
      <c r="NCD48" s="2182"/>
      <c r="NCE48" s="2182"/>
      <c r="NCF48" s="2182"/>
      <c r="NCG48" s="2182"/>
      <c r="NCH48" s="2182"/>
      <c r="NCI48" s="2182"/>
      <c r="NCJ48" s="2182"/>
      <c r="NCK48" s="2182"/>
      <c r="NCL48" s="2182"/>
      <c r="NCM48" s="2182"/>
      <c r="NCN48" s="2182"/>
      <c r="NCO48" s="2182"/>
      <c r="NCP48" s="2182"/>
      <c r="NCQ48" s="2182"/>
      <c r="NCR48" s="2182"/>
      <c r="NCS48" s="2182"/>
      <c r="NCT48" s="2182"/>
      <c r="NCU48" s="2182"/>
      <c r="NCV48" s="2182"/>
      <c r="NCW48" s="2182"/>
      <c r="NCX48" s="2182"/>
      <c r="NCY48" s="2182"/>
      <c r="NCZ48" s="2182"/>
      <c r="NDA48" s="2182"/>
      <c r="NDB48" s="2182"/>
      <c r="NDC48" s="2182"/>
      <c r="NDD48" s="2182"/>
      <c r="NDE48" s="2182"/>
      <c r="NDF48" s="2182"/>
      <c r="NDG48" s="2182"/>
      <c r="NDH48" s="2182"/>
      <c r="NDI48" s="2182"/>
      <c r="NDJ48" s="2182"/>
      <c r="NDK48" s="2182"/>
      <c r="NDL48" s="2182"/>
      <c r="NDM48" s="2182"/>
      <c r="NDN48" s="2182"/>
      <c r="NDO48" s="2182"/>
      <c r="NDP48" s="2182"/>
      <c r="NDQ48" s="2182"/>
      <c r="NDR48" s="2182"/>
      <c r="NDS48" s="2182"/>
      <c r="NDT48" s="2182"/>
      <c r="NDU48" s="2182"/>
      <c r="NDV48" s="2182"/>
      <c r="NDW48" s="2182"/>
      <c r="NDX48" s="2182"/>
      <c r="NDY48" s="2182"/>
      <c r="NDZ48" s="2182"/>
      <c r="NEA48" s="2182"/>
      <c r="NEB48" s="2182"/>
      <c r="NEC48" s="2182"/>
      <c r="NED48" s="2182"/>
      <c r="NEE48" s="2182"/>
      <c r="NEF48" s="2182"/>
      <c r="NEG48" s="2182"/>
      <c r="NEH48" s="2182"/>
      <c r="NEI48" s="2182"/>
      <c r="NEJ48" s="2182"/>
      <c r="NEK48" s="2182"/>
      <c r="NEL48" s="2182"/>
      <c r="NEM48" s="2182"/>
      <c r="NEN48" s="2182"/>
      <c r="NEO48" s="2182"/>
      <c r="NEP48" s="2182"/>
      <c r="NEQ48" s="2182"/>
      <c r="NER48" s="2182"/>
      <c r="NES48" s="2182"/>
      <c r="NET48" s="2182"/>
      <c r="NEU48" s="2182"/>
      <c r="NEV48" s="2182"/>
      <c r="NEW48" s="2182"/>
      <c r="NEX48" s="2182"/>
      <c r="NEY48" s="2182"/>
      <c r="NEZ48" s="2182"/>
      <c r="NFA48" s="2182"/>
      <c r="NFB48" s="2182"/>
      <c r="NFC48" s="2182"/>
      <c r="NFD48" s="2182"/>
      <c r="NFE48" s="2182"/>
      <c r="NFF48" s="2182"/>
      <c r="NFG48" s="2182"/>
      <c r="NFH48" s="2182"/>
      <c r="NFI48" s="2182"/>
      <c r="NFJ48" s="2182"/>
      <c r="NFK48" s="2182"/>
      <c r="NFL48" s="2182"/>
      <c r="NFM48" s="2182"/>
      <c r="NFN48" s="2182"/>
      <c r="NFO48" s="2182"/>
      <c r="NFP48" s="2182"/>
      <c r="NFQ48" s="2182"/>
      <c r="NFR48" s="2182"/>
      <c r="NFS48" s="2182"/>
      <c r="NFT48" s="2182"/>
      <c r="NFU48" s="2182"/>
      <c r="NFV48" s="2182"/>
      <c r="NFW48" s="2182"/>
      <c r="NFX48" s="2182"/>
      <c r="NFY48" s="2182"/>
      <c r="NFZ48" s="2182"/>
      <c r="NGA48" s="2182"/>
      <c r="NGB48" s="2182"/>
      <c r="NGC48" s="2182"/>
      <c r="NGD48" s="2182"/>
      <c r="NGE48" s="2182"/>
      <c r="NGF48" s="2182"/>
      <c r="NGG48" s="2182"/>
      <c r="NGH48" s="2182"/>
      <c r="NGI48" s="2182"/>
      <c r="NGJ48" s="2182"/>
      <c r="NGK48" s="2182"/>
      <c r="NGL48" s="2182"/>
      <c r="NGM48" s="2182"/>
      <c r="NGN48" s="2182"/>
      <c r="NGO48" s="2182"/>
      <c r="NGP48" s="2182"/>
      <c r="NGQ48" s="2182"/>
      <c r="NGR48" s="2182"/>
      <c r="NGS48" s="2182"/>
      <c r="NGT48" s="2182"/>
      <c r="NGU48" s="2182"/>
      <c r="NGV48" s="2182"/>
      <c r="NGW48" s="2182"/>
      <c r="NGX48" s="2182"/>
      <c r="NGY48" s="2182"/>
      <c r="NGZ48" s="2182"/>
      <c r="NHA48" s="2182"/>
      <c r="NHB48" s="2182"/>
      <c r="NHC48" s="2182"/>
      <c r="NHD48" s="2182"/>
      <c r="NHE48" s="2182"/>
      <c r="NHF48" s="2182"/>
      <c r="NHG48" s="2182"/>
      <c r="NHH48" s="2182"/>
      <c r="NHI48" s="2182"/>
      <c r="NHJ48" s="2182"/>
      <c r="NHK48" s="2182"/>
      <c r="NHL48" s="2182"/>
      <c r="NHM48" s="2182"/>
      <c r="NHN48" s="2182"/>
      <c r="NHO48" s="2182"/>
      <c r="NHP48" s="2182"/>
      <c r="NHQ48" s="2182"/>
      <c r="NHR48" s="2182"/>
      <c r="NHS48" s="2182"/>
      <c r="NHT48" s="2182"/>
      <c r="NHU48" s="2182"/>
      <c r="NHV48" s="2182"/>
      <c r="NHW48" s="2182"/>
      <c r="NHX48" s="2182"/>
      <c r="NHY48" s="2182"/>
      <c r="NHZ48" s="2182"/>
      <c r="NIA48" s="2182"/>
      <c r="NIB48" s="2182"/>
      <c r="NIC48" s="2182"/>
      <c r="NID48" s="2182"/>
      <c r="NIE48" s="2182"/>
      <c r="NIF48" s="2182"/>
      <c r="NIG48" s="2182"/>
      <c r="NIH48" s="2182"/>
      <c r="NII48" s="2182"/>
      <c r="NIJ48" s="2182"/>
      <c r="NIK48" s="2182"/>
      <c r="NIL48" s="2182"/>
      <c r="NIM48" s="2182"/>
      <c r="NIN48" s="2182"/>
      <c r="NIO48" s="2182"/>
      <c r="NIP48" s="2182"/>
      <c r="NIQ48" s="2182"/>
      <c r="NIR48" s="2182"/>
      <c r="NIS48" s="2182"/>
      <c r="NIT48" s="2182"/>
      <c r="NIU48" s="2182"/>
      <c r="NIV48" s="2182"/>
      <c r="NIW48" s="2182"/>
      <c r="NIX48" s="2182"/>
      <c r="NIY48" s="2182"/>
      <c r="NIZ48" s="2182"/>
      <c r="NJA48" s="2182"/>
      <c r="NJB48" s="2182"/>
      <c r="NJC48" s="2182"/>
      <c r="NJD48" s="2182"/>
      <c r="NJE48" s="2182"/>
      <c r="NJF48" s="2182"/>
      <c r="NJG48" s="2182"/>
      <c r="NJH48" s="2182"/>
      <c r="NJI48" s="2182"/>
      <c r="NJJ48" s="2182"/>
      <c r="NJK48" s="2182"/>
      <c r="NJL48" s="2182"/>
      <c r="NJM48" s="2182"/>
      <c r="NJN48" s="2182"/>
      <c r="NJO48" s="2182"/>
      <c r="NJP48" s="2182"/>
      <c r="NJQ48" s="2182"/>
      <c r="NJR48" s="2182"/>
      <c r="NJS48" s="2182"/>
      <c r="NJT48" s="2182"/>
      <c r="NJU48" s="2182"/>
      <c r="NJV48" s="2182"/>
      <c r="NJW48" s="2182"/>
      <c r="NJX48" s="2182"/>
      <c r="NJY48" s="2182"/>
      <c r="NJZ48" s="2182"/>
      <c r="NKA48" s="2182"/>
      <c r="NKB48" s="2182"/>
      <c r="NKC48" s="2182"/>
      <c r="NKD48" s="2182"/>
      <c r="NKE48" s="2182"/>
      <c r="NKF48" s="2182"/>
      <c r="NKG48" s="2182"/>
      <c r="NKH48" s="2182"/>
      <c r="NKI48" s="2182"/>
      <c r="NKJ48" s="2182"/>
      <c r="NKK48" s="2182"/>
      <c r="NKL48" s="2182"/>
      <c r="NKM48" s="2182"/>
      <c r="NKN48" s="2182"/>
      <c r="NKO48" s="2182"/>
      <c r="NKP48" s="2182"/>
      <c r="NKQ48" s="2182"/>
      <c r="NKR48" s="2182"/>
      <c r="NKS48" s="2182"/>
      <c r="NKT48" s="2182"/>
      <c r="NKU48" s="2182"/>
      <c r="NKV48" s="2182"/>
      <c r="NKW48" s="2182"/>
      <c r="NKX48" s="2182"/>
      <c r="NKY48" s="2182"/>
      <c r="NKZ48" s="2182"/>
      <c r="NLA48" s="2182"/>
      <c r="NLB48" s="2182"/>
      <c r="NLC48" s="2182"/>
      <c r="NLD48" s="2182"/>
      <c r="NLE48" s="2182"/>
      <c r="NLF48" s="2182"/>
      <c r="NLG48" s="2182"/>
      <c r="NLH48" s="2182"/>
      <c r="NLI48" s="2182"/>
      <c r="NLJ48" s="2182"/>
      <c r="NLK48" s="2182"/>
      <c r="NLL48" s="2182"/>
      <c r="NLM48" s="2182"/>
      <c r="NLN48" s="2182"/>
      <c r="NLO48" s="2182"/>
      <c r="NLP48" s="2182"/>
      <c r="NLQ48" s="2182"/>
      <c r="NLR48" s="2182"/>
      <c r="NLS48" s="2182"/>
      <c r="NLT48" s="2182"/>
      <c r="NLU48" s="2182"/>
      <c r="NLV48" s="2182"/>
      <c r="NLW48" s="2182"/>
      <c r="NLX48" s="2182"/>
      <c r="NLY48" s="2182"/>
      <c r="NLZ48" s="2182"/>
      <c r="NMA48" s="2182"/>
      <c r="NMB48" s="2182"/>
      <c r="NMC48" s="2182"/>
      <c r="NMD48" s="2182"/>
      <c r="NME48" s="2182"/>
      <c r="NMF48" s="2182"/>
      <c r="NMG48" s="2182"/>
      <c r="NMH48" s="2182"/>
      <c r="NMI48" s="2182"/>
      <c r="NMJ48" s="2182"/>
      <c r="NMK48" s="2182"/>
      <c r="NML48" s="2182"/>
      <c r="NMM48" s="2182"/>
      <c r="NMN48" s="2182"/>
      <c r="NMO48" s="2182"/>
      <c r="NMP48" s="2182"/>
      <c r="NMQ48" s="2182"/>
      <c r="NMR48" s="2182"/>
      <c r="NMS48" s="2182"/>
      <c r="NMT48" s="2182"/>
      <c r="NMU48" s="2182"/>
      <c r="NMV48" s="2182"/>
      <c r="NMW48" s="2182"/>
      <c r="NMX48" s="2182"/>
      <c r="NMY48" s="2182"/>
      <c r="NMZ48" s="2182"/>
      <c r="NNA48" s="2182"/>
      <c r="NNB48" s="2182"/>
      <c r="NNC48" s="2182"/>
      <c r="NND48" s="2182"/>
      <c r="NNE48" s="2182"/>
      <c r="NNF48" s="2182"/>
      <c r="NNG48" s="2182"/>
      <c r="NNH48" s="2182"/>
      <c r="NNI48" s="2182"/>
      <c r="NNJ48" s="2182"/>
      <c r="NNK48" s="2182"/>
      <c r="NNL48" s="2182"/>
      <c r="NNM48" s="2182"/>
      <c r="NNN48" s="2182"/>
      <c r="NNO48" s="2182"/>
      <c r="NNP48" s="2182"/>
      <c r="NNQ48" s="2182"/>
      <c r="NNR48" s="2182"/>
      <c r="NNS48" s="2182"/>
      <c r="NNT48" s="2182"/>
      <c r="NNU48" s="2182"/>
      <c r="NNV48" s="2182"/>
      <c r="NNW48" s="2182"/>
      <c r="NNX48" s="2182"/>
      <c r="NNY48" s="2182"/>
      <c r="NNZ48" s="2182"/>
      <c r="NOA48" s="2182"/>
      <c r="NOB48" s="2182"/>
      <c r="NOC48" s="2182"/>
      <c r="NOD48" s="2182"/>
      <c r="NOE48" s="2182"/>
      <c r="NOF48" s="2182"/>
      <c r="NOG48" s="2182"/>
      <c r="NOH48" s="2182"/>
      <c r="NOI48" s="2182"/>
      <c r="NOJ48" s="2182"/>
      <c r="NOK48" s="2182"/>
      <c r="NOL48" s="2182"/>
      <c r="NOM48" s="2182"/>
      <c r="NON48" s="2182"/>
      <c r="NOO48" s="2182"/>
      <c r="NOP48" s="2182"/>
      <c r="NOQ48" s="2182"/>
      <c r="NOR48" s="2182"/>
      <c r="NOS48" s="2182"/>
      <c r="NOT48" s="2182"/>
      <c r="NOU48" s="2182"/>
      <c r="NOV48" s="2182"/>
      <c r="NOW48" s="2182"/>
      <c r="NOX48" s="2182"/>
      <c r="NOY48" s="2182"/>
      <c r="NOZ48" s="2182"/>
      <c r="NPA48" s="2182"/>
      <c r="NPB48" s="2182"/>
      <c r="NPC48" s="2182"/>
      <c r="NPD48" s="2182"/>
      <c r="NPE48" s="2182"/>
      <c r="NPF48" s="2182"/>
      <c r="NPG48" s="2182"/>
      <c r="NPH48" s="2182"/>
      <c r="NPI48" s="2182"/>
      <c r="NPJ48" s="2182"/>
      <c r="NPK48" s="2182"/>
      <c r="NPL48" s="2182"/>
      <c r="NPM48" s="2182"/>
      <c r="NPN48" s="2182"/>
      <c r="NPO48" s="2182"/>
      <c r="NPP48" s="2182"/>
      <c r="NPQ48" s="2182"/>
      <c r="NPR48" s="2182"/>
      <c r="NPS48" s="2182"/>
      <c r="NPT48" s="2182"/>
      <c r="NPU48" s="2182"/>
      <c r="NPV48" s="2182"/>
      <c r="NPW48" s="2182"/>
      <c r="NPX48" s="2182"/>
      <c r="NPY48" s="2182"/>
      <c r="NPZ48" s="2182"/>
      <c r="NQA48" s="2182"/>
      <c r="NQB48" s="2182"/>
      <c r="NQC48" s="2182"/>
      <c r="NQD48" s="2182"/>
      <c r="NQE48" s="2182"/>
      <c r="NQF48" s="2182"/>
      <c r="NQG48" s="2182"/>
      <c r="NQH48" s="2182"/>
      <c r="NQI48" s="2182"/>
      <c r="NQJ48" s="2182"/>
      <c r="NQK48" s="2182"/>
      <c r="NQL48" s="2182"/>
      <c r="NQM48" s="2182"/>
      <c r="NQN48" s="2182"/>
      <c r="NQO48" s="2182"/>
      <c r="NQP48" s="2182"/>
      <c r="NQQ48" s="2182"/>
      <c r="NQR48" s="2182"/>
      <c r="NQS48" s="2182"/>
      <c r="NQT48" s="2182"/>
      <c r="NQU48" s="2182"/>
      <c r="NQV48" s="2182"/>
      <c r="NQW48" s="2182"/>
      <c r="NQX48" s="2182"/>
      <c r="NQY48" s="2182"/>
      <c r="NQZ48" s="2182"/>
      <c r="NRA48" s="2182"/>
      <c r="NRB48" s="2182"/>
      <c r="NRC48" s="2182"/>
      <c r="NRD48" s="2182"/>
      <c r="NRE48" s="2182"/>
      <c r="NRF48" s="2182"/>
      <c r="NRG48" s="2182"/>
      <c r="NRH48" s="2182"/>
      <c r="NRI48" s="2182"/>
      <c r="NRJ48" s="2182"/>
      <c r="NRK48" s="2182"/>
      <c r="NRL48" s="2182"/>
      <c r="NRM48" s="2182"/>
      <c r="NRN48" s="2182"/>
      <c r="NRO48" s="2182"/>
      <c r="NRP48" s="2182"/>
      <c r="NRQ48" s="2182"/>
      <c r="NRR48" s="2182"/>
      <c r="NRS48" s="2182"/>
      <c r="NRT48" s="2182"/>
      <c r="NRU48" s="2182"/>
      <c r="NRV48" s="2182"/>
      <c r="NRW48" s="2182"/>
      <c r="NRX48" s="2182"/>
      <c r="NRY48" s="2182"/>
      <c r="NRZ48" s="2182"/>
      <c r="NSA48" s="2182"/>
      <c r="NSB48" s="2182"/>
      <c r="NSC48" s="2182"/>
      <c r="NSD48" s="2182"/>
      <c r="NSE48" s="2182"/>
      <c r="NSF48" s="2182"/>
      <c r="NSG48" s="2182"/>
      <c r="NSH48" s="2182"/>
      <c r="NSI48" s="2182"/>
      <c r="NSJ48" s="2182"/>
      <c r="NSK48" s="2182"/>
      <c r="NSL48" s="2182"/>
      <c r="NSM48" s="2182"/>
      <c r="NSN48" s="2182"/>
      <c r="NSO48" s="2182"/>
      <c r="NSP48" s="2182"/>
      <c r="NSQ48" s="2182"/>
      <c r="NSR48" s="2182"/>
      <c r="NSS48" s="2182"/>
      <c r="NST48" s="2182"/>
      <c r="NSU48" s="2182"/>
      <c r="NSV48" s="2182"/>
      <c r="NSW48" s="2182"/>
      <c r="NSX48" s="2182"/>
      <c r="NSY48" s="2182"/>
      <c r="NSZ48" s="2182"/>
      <c r="NTA48" s="2182"/>
      <c r="NTB48" s="2182"/>
      <c r="NTC48" s="2182"/>
      <c r="NTD48" s="2182"/>
      <c r="NTE48" s="2182"/>
      <c r="NTF48" s="2182"/>
      <c r="NTG48" s="2182"/>
      <c r="NTH48" s="2182"/>
      <c r="NTI48" s="2182"/>
      <c r="NTJ48" s="2182"/>
      <c r="NTK48" s="2182"/>
      <c r="NTL48" s="2182"/>
      <c r="NTM48" s="2182"/>
      <c r="NTN48" s="2182"/>
      <c r="NTO48" s="2182"/>
      <c r="NTP48" s="2182"/>
      <c r="NTQ48" s="2182"/>
      <c r="NTR48" s="2182"/>
      <c r="NTS48" s="2182"/>
      <c r="NTT48" s="2182"/>
      <c r="NTU48" s="2182"/>
      <c r="NTV48" s="2182"/>
      <c r="NTW48" s="2182"/>
      <c r="NTX48" s="2182"/>
      <c r="NTY48" s="2182"/>
      <c r="NTZ48" s="2182"/>
      <c r="NUA48" s="2182"/>
      <c r="NUB48" s="2182"/>
      <c r="NUC48" s="2182"/>
      <c r="NUD48" s="2182"/>
      <c r="NUE48" s="2182"/>
      <c r="NUF48" s="2182"/>
      <c r="NUG48" s="2182"/>
      <c r="NUH48" s="2182"/>
      <c r="NUI48" s="2182"/>
      <c r="NUJ48" s="2182"/>
      <c r="NUK48" s="2182"/>
      <c r="NUL48" s="2182"/>
      <c r="NUM48" s="2182"/>
      <c r="NUN48" s="2182"/>
      <c r="NUO48" s="2182"/>
      <c r="NUP48" s="2182"/>
      <c r="NUQ48" s="2182"/>
      <c r="NUR48" s="2182"/>
      <c r="NUS48" s="2182"/>
      <c r="NUT48" s="2182"/>
      <c r="NUU48" s="2182"/>
      <c r="NUV48" s="2182"/>
      <c r="NUW48" s="2182"/>
      <c r="NUX48" s="2182"/>
      <c r="NUY48" s="2182"/>
      <c r="NUZ48" s="2182"/>
      <c r="NVA48" s="2182"/>
      <c r="NVB48" s="2182"/>
      <c r="NVC48" s="2182"/>
      <c r="NVD48" s="2182"/>
      <c r="NVE48" s="2182"/>
      <c r="NVF48" s="2182"/>
      <c r="NVG48" s="2182"/>
      <c r="NVH48" s="2182"/>
      <c r="NVI48" s="2182"/>
      <c r="NVJ48" s="2182"/>
      <c r="NVK48" s="2182"/>
      <c r="NVL48" s="2182"/>
      <c r="NVM48" s="2182"/>
      <c r="NVN48" s="2182"/>
      <c r="NVO48" s="2182"/>
      <c r="NVP48" s="2182"/>
      <c r="NVQ48" s="2182"/>
      <c r="NVR48" s="2182"/>
      <c r="NVS48" s="2182"/>
      <c r="NVT48" s="2182"/>
      <c r="NVU48" s="2182"/>
      <c r="NVV48" s="2182"/>
      <c r="NVW48" s="2182"/>
      <c r="NVX48" s="2182"/>
      <c r="NVY48" s="2182"/>
      <c r="NVZ48" s="2182"/>
      <c r="NWA48" s="2182"/>
      <c r="NWB48" s="2182"/>
      <c r="NWC48" s="2182"/>
      <c r="NWD48" s="2182"/>
      <c r="NWE48" s="2182"/>
      <c r="NWF48" s="2182"/>
      <c r="NWG48" s="2182"/>
      <c r="NWH48" s="2182"/>
      <c r="NWI48" s="2182"/>
      <c r="NWJ48" s="2182"/>
      <c r="NWK48" s="2182"/>
      <c r="NWL48" s="2182"/>
      <c r="NWM48" s="2182"/>
      <c r="NWN48" s="2182"/>
      <c r="NWO48" s="2182"/>
      <c r="NWP48" s="2182"/>
      <c r="NWQ48" s="2182"/>
      <c r="NWR48" s="2182"/>
      <c r="NWS48" s="2182"/>
      <c r="NWT48" s="2182"/>
      <c r="NWU48" s="2182"/>
      <c r="NWV48" s="2182"/>
      <c r="NWW48" s="2182"/>
      <c r="NWX48" s="2182"/>
      <c r="NWY48" s="2182"/>
      <c r="NWZ48" s="2182"/>
      <c r="NXA48" s="2182"/>
      <c r="NXB48" s="2182"/>
      <c r="NXC48" s="2182"/>
      <c r="NXD48" s="2182"/>
      <c r="NXE48" s="2182"/>
      <c r="NXF48" s="2182"/>
      <c r="NXG48" s="2182"/>
      <c r="NXH48" s="2182"/>
      <c r="NXI48" s="2182"/>
      <c r="NXJ48" s="2182"/>
      <c r="NXK48" s="2182"/>
      <c r="NXL48" s="2182"/>
      <c r="NXM48" s="2182"/>
      <c r="NXN48" s="2182"/>
      <c r="NXO48" s="2182"/>
      <c r="NXP48" s="2182"/>
      <c r="NXQ48" s="2182"/>
      <c r="NXR48" s="2182"/>
      <c r="NXS48" s="2182"/>
      <c r="NXT48" s="2182"/>
      <c r="NXU48" s="2182"/>
      <c r="NXV48" s="2182"/>
      <c r="NXW48" s="2182"/>
      <c r="NXX48" s="2182"/>
      <c r="NXY48" s="2182"/>
      <c r="NXZ48" s="2182"/>
      <c r="NYA48" s="2182"/>
      <c r="NYB48" s="2182"/>
      <c r="NYC48" s="2182"/>
      <c r="NYD48" s="2182"/>
      <c r="NYE48" s="2182"/>
      <c r="NYF48" s="2182"/>
      <c r="NYG48" s="2182"/>
      <c r="NYH48" s="2182"/>
      <c r="NYI48" s="2182"/>
      <c r="NYJ48" s="2182"/>
      <c r="NYK48" s="2182"/>
      <c r="NYL48" s="2182"/>
      <c r="NYM48" s="2182"/>
      <c r="NYN48" s="2182"/>
      <c r="NYO48" s="2182"/>
      <c r="NYP48" s="2182"/>
      <c r="NYQ48" s="2182"/>
      <c r="NYR48" s="2182"/>
      <c r="NYS48" s="2182"/>
      <c r="NYT48" s="2182"/>
      <c r="NYU48" s="2182"/>
      <c r="NYV48" s="2182"/>
      <c r="NYW48" s="2182"/>
      <c r="NYX48" s="2182"/>
      <c r="NYY48" s="2182"/>
      <c r="NYZ48" s="2182"/>
      <c r="NZA48" s="2182"/>
      <c r="NZB48" s="2182"/>
      <c r="NZC48" s="2182"/>
      <c r="NZD48" s="2182"/>
      <c r="NZE48" s="2182"/>
      <c r="NZF48" s="2182"/>
      <c r="NZG48" s="2182"/>
      <c r="NZH48" s="2182"/>
      <c r="NZI48" s="2182"/>
      <c r="NZJ48" s="2182"/>
      <c r="NZK48" s="2182"/>
      <c r="NZL48" s="2182"/>
      <c r="NZM48" s="2182"/>
      <c r="NZN48" s="2182"/>
      <c r="NZO48" s="2182"/>
      <c r="NZP48" s="2182"/>
      <c r="NZQ48" s="2182"/>
      <c r="NZR48" s="2182"/>
      <c r="NZS48" s="2182"/>
      <c r="NZT48" s="2182"/>
      <c r="NZU48" s="2182"/>
      <c r="NZV48" s="2182"/>
      <c r="NZW48" s="2182"/>
      <c r="NZX48" s="2182"/>
      <c r="NZY48" s="2182"/>
      <c r="NZZ48" s="2182"/>
      <c r="OAA48" s="2182"/>
      <c r="OAB48" s="2182"/>
      <c r="OAC48" s="2182"/>
      <c r="OAD48" s="2182"/>
      <c r="OAE48" s="2182"/>
      <c r="OAF48" s="2182"/>
      <c r="OAG48" s="2182"/>
      <c r="OAH48" s="2182"/>
      <c r="OAI48" s="2182"/>
      <c r="OAJ48" s="2182"/>
      <c r="OAK48" s="2182"/>
      <c r="OAL48" s="2182"/>
      <c r="OAM48" s="2182"/>
      <c r="OAN48" s="2182"/>
      <c r="OAO48" s="2182"/>
      <c r="OAP48" s="2182"/>
      <c r="OAQ48" s="2182"/>
      <c r="OAR48" s="2182"/>
      <c r="OAS48" s="2182"/>
      <c r="OAT48" s="2182"/>
      <c r="OAU48" s="2182"/>
      <c r="OAV48" s="2182"/>
      <c r="OAW48" s="2182"/>
      <c r="OAX48" s="2182"/>
      <c r="OAY48" s="2182"/>
      <c r="OAZ48" s="2182"/>
      <c r="OBA48" s="2182"/>
      <c r="OBB48" s="2182"/>
      <c r="OBC48" s="2182"/>
      <c r="OBD48" s="2182"/>
      <c r="OBE48" s="2182"/>
      <c r="OBF48" s="2182"/>
      <c r="OBG48" s="2182"/>
      <c r="OBH48" s="2182"/>
      <c r="OBI48" s="2182"/>
      <c r="OBJ48" s="2182"/>
      <c r="OBK48" s="2182"/>
      <c r="OBL48" s="2182"/>
      <c r="OBM48" s="2182"/>
      <c r="OBN48" s="2182"/>
      <c r="OBO48" s="2182"/>
      <c r="OBP48" s="2182"/>
      <c r="OBQ48" s="2182"/>
      <c r="OBR48" s="2182"/>
      <c r="OBS48" s="2182"/>
      <c r="OBT48" s="2182"/>
      <c r="OBU48" s="2182"/>
      <c r="OBV48" s="2182"/>
      <c r="OBW48" s="2182"/>
      <c r="OBX48" s="2182"/>
      <c r="OBY48" s="2182"/>
      <c r="OBZ48" s="2182"/>
      <c r="OCA48" s="2182"/>
      <c r="OCB48" s="2182"/>
      <c r="OCC48" s="2182"/>
      <c r="OCD48" s="2182"/>
      <c r="OCE48" s="2182"/>
      <c r="OCF48" s="2182"/>
      <c r="OCG48" s="2182"/>
      <c r="OCH48" s="2182"/>
      <c r="OCI48" s="2182"/>
      <c r="OCJ48" s="2182"/>
      <c r="OCK48" s="2182"/>
      <c r="OCL48" s="2182"/>
      <c r="OCM48" s="2182"/>
      <c r="OCN48" s="2182"/>
      <c r="OCO48" s="2182"/>
      <c r="OCP48" s="2182"/>
      <c r="OCQ48" s="2182"/>
      <c r="OCR48" s="2182"/>
      <c r="OCS48" s="2182"/>
      <c r="OCT48" s="2182"/>
      <c r="OCU48" s="2182"/>
      <c r="OCV48" s="2182"/>
      <c r="OCW48" s="2182"/>
      <c r="OCX48" s="2182"/>
      <c r="OCY48" s="2182"/>
      <c r="OCZ48" s="2182"/>
      <c r="ODA48" s="2182"/>
      <c r="ODB48" s="2182"/>
      <c r="ODC48" s="2182"/>
      <c r="ODD48" s="2182"/>
      <c r="ODE48" s="2182"/>
      <c r="ODF48" s="2182"/>
      <c r="ODG48" s="2182"/>
      <c r="ODH48" s="2182"/>
      <c r="ODI48" s="2182"/>
      <c r="ODJ48" s="2182"/>
      <c r="ODK48" s="2182"/>
      <c r="ODL48" s="2182"/>
      <c r="ODM48" s="2182"/>
      <c r="ODN48" s="2182"/>
      <c r="ODO48" s="2182"/>
      <c r="ODP48" s="2182"/>
      <c r="ODQ48" s="2182"/>
      <c r="ODR48" s="2182"/>
      <c r="ODS48" s="2182"/>
      <c r="ODT48" s="2182"/>
      <c r="ODU48" s="2182"/>
      <c r="ODV48" s="2182"/>
      <c r="ODW48" s="2182"/>
      <c r="ODX48" s="2182"/>
      <c r="ODY48" s="2182"/>
      <c r="ODZ48" s="2182"/>
      <c r="OEA48" s="2182"/>
      <c r="OEB48" s="2182"/>
      <c r="OEC48" s="2182"/>
      <c r="OED48" s="2182"/>
      <c r="OEE48" s="2182"/>
      <c r="OEF48" s="2182"/>
      <c r="OEG48" s="2182"/>
      <c r="OEH48" s="2182"/>
      <c r="OEI48" s="2182"/>
      <c r="OEJ48" s="2182"/>
      <c r="OEK48" s="2182"/>
      <c r="OEL48" s="2182"/>
      <c r="OEM48" s="2182"/>
      <c r="OEN48" s="2182"/>
      <c r="OEO48" s="2182"/>
      <c r="OEP48" s="2182"/>
      <c r="OEQ48" s="2182"/>
      <c r="OER48" s="2182"/>
      <c r="OES48" s="2182"/>
      <c r="OET48" s="2182"/>
      <c r="OEU48" s="2182"/>
      <c r="OEV48" s="2182"/>
      <c r="OEW48" s="2182"/>
      <c r="OEX48" s="2182"/>
      <c r="OEY48" s="2182"/>
      <c r="OEZ48" s="2182"/>
      <c r="OFA48" s="2182"/>
      <c r="OFB48" s="2182"/>
      <c r="OFC48" s="2182"/>
      <c r="OFD48" s="2182"/>
      <c r="OFE48" s="2182"/>
      <c r="OFF48" s="2182"/>
      <c r="OFG48" s="2182"/>
      <c r="OFH48" s="2182"/>
      <c r="OFI48" s="2182"/>
      <c r="OFJ48" s="2182"/>
      <c r="OFK48" s="2182"/>
      <c r="OFL48" s="2182"/>
      <c r="OFM48" s="2182"/>
      <c r="OFN48" s="2182"/>
      <c r="OFO48" s="2182"/>
      <c r="OFP48" s="2182"/>
      <c r="OFQ48" s="2182"/>
      <c r="OFR48" s="2182"/>
      <c r="OFS48" s="2182"/>
      <c r="OFT48" s="2182"/>
      <c r="OFU48" s="2182"/>
      <c r="OFV48" s="2182"/>
      <c r="OFW48" s="2182"/>
      <c r="OFX48" s="2182"/>
      <c r="OFY48" s="2182"/>
      <c r="OFZ48" s="2182"/>
      <c r="OGA48" s="2182"/>
      <c r="OGB48" s="2182"/>
      <c r="OGC48" s="2182"/>
      <c r="OGD48" s="2182"/>
      <c r="OGE48" s="2182"/>
      <c r="OGF48" s="2182"/>
      <c r="OGG48" s="2182"/>
      <c r="OGH48" s="2182"/>
      <c r="OGI48" s="2182"/>
      <c r="OGJ48" s="2182"/>
      <c r="OGK48" s="2182"/>
      <c r="OGL48" s="2182"/>
      <c r="OGM48" s="2182"/>
      <c r="OGN48" s="2182"/>
      <c r="OGO48" s="2182"/>
      <c r="OGP48" s="2182"/>
      <c r="OGQ48" s="2182"/>
      <c r="OGR48" s="2182"/>
      <c r="OGS48" s="2182"/>
      <c r="OGT48" s="2182"/>
      <c r="OGU48" s="2182"/>
      <c r="OGV48" s="2182"/>
      <c r="OGW48" s="2182"/>
      <c r="OGX48" s="2182"/>
      <c r="OGY48" s="2182"/>
      <c r="OGZ48" s="2182"/>
      <c r="OHA48" s="2182"/>
      <c r="OHB48" s="2182"/>
      <c r="OHC48" s="2182"/>
      <c r="OHD48" s="2182"/>
      <c r="OHE48" s="2182"/>
      <c r="OHF48" s="2182"/>
      <c r="OHG48" s="2182"/>
      <c r="OHH48" s="2182"/>
      <c r="OHI48" s="2182"/>
      <c r="OHJ48" s="2182"/>
      <c r="OHK48" s="2182"/>
      <c r="OHL48" s="2182"/>
      <c r="OHM48" s="2182"/>
      <c r="OHN48" s="2182"/>
      <c r="OHO48" s="2182"/>
      <c r="OHP48" s="2182"/>
      <c r="OHQ48" s="2182"/>
      <c r="OHR48" s="2182"/>
      <c r="OHS48" s="2182"/>
      <c r="OHT48" s="2182"/>
      <c r="OHU48" s="2182"/>
      <c r="OHV48" s="2182"/>
      <c r="OHW48" s="2182"/>
      <c r="OHX48" s="2182"/>
      <c r="OHY48" s="2182"/>
      <c r="OHZ48" s="2182"/>
      <c r="OIA48" s="2182"/>
      <c r="OIB48" s="2182"/>
      <c r="OIC48" s="2182"/>
      <c r="OID48" s="2182"/>
      <c r="OIE48" s="2182"/>
      <c r="OIF48" s="2182"/>
      <c r="OIG48" s="2182"/>
      <c r="OIH48" s="2182"/>
      <c r="OII48" s="2182"/>
      <c r="OIJ48" s="2182"/>
      <c r="OIK48" s="2182"/>
      <c r="OIL48" s="2182"/>
      <c r="OIM48" s="2182"/>
      <c r="OIN48" s="2182"/>
      <c r="OIO48" s="2182"/>
      <c r="OIP48" s="2182"/>
      <c r="OIQ48" s="2182"/>
      <c r="OIR48" s="2182"/>
      <c r="OIS48" s="2182"/>
      <c r="OIT48" s="2182"/>
      <c r="OIU48" s="2182"/>
      <c r="OIV48" s="2182"/>
      <c r="OIW48" s="2182"/>
      <c r="OIX48" s="2182"/>
      <c r="OIY48" s="2182"/>
      <c r="OIZ48" s="2182"/>
      <c r="OJA48" s="2182"/>
      <c r="OJB48" s="2182"/>
      <c r="OJC48" s="2182"/>
      <c r="OJD48" s="2182"/>
      <c r="OJE48" s="2182"/>
      <c r="OJF48" s="2182"/>
      <c r="OJG48" s="2182"/>
      <c r="OJH48" s="2182"/>
      <c r="OJI48" s="2182"/>
      <c r="OJJ48" s="2182"/>
      <c r="OJK48" s="2182"/>
      <c r="OJL48" s="2182"/>
      <c r="OJM48" s="2182"/>
      <c r="OJN48" s="2182"/>
      <c r="OJO48" s="2182"/>
      <c r="OJP48" s="2182"/>
      <c r="OJQ48" s="2182"/>
      <c r="OJR48" s="2182"/>
      <c r="OJS48" s="2182"/>
      <c r="OJT48" s="2182"/>
      <c r="OJU48" s="2182"/>
      <c r="OJV48" s="2182"/>
      <c r="OJW48" s="2182"/>
      <c r="OJX48" s="2182"/>
      <c r="OJY48" s="2182"/>
      <c r="OJZ48" s="2182"/>
      <c r="OKA48" s="2182"/>
      <c r="OKB48" s="2182"/>
      <c r="OKC48" s="2182"/>
      <c r="OKD48" s="2182"/>
      <c r="OKE48" s="2182"/>
      <c r="OKF48" s="2182"/>
      <c r="OKG48" s="2182"/>
      <c r="OKH48" s="2182"/>
      <c r="OKI48" s="2182"/>
      <c r="OKJ48" s="2182"/>
      <c r="OKK48" s="2182"/>
      <c r="OKL48" s="2182"/>
      <c r="OKM48" s="2182"/>
      <c r="OKN48" s="2182"/>
      <c r="OKO48" s="2182"/>
      <c r="OKP48" s="2182"/>
      <c r="OKQ48" s="2182"/>
      <c r="OKR48" s="2182"/>
      <c r="OKS48" s="2182"/>
      <c r="OKT48" s="2182"/>
      <c r="OKU48" s="2182"/>
      <c r="OKV48" s="2182"/>
      <c r="OKW48" s="2182"/>
      <c r="OKX48" s="2182"/>
      <c r="OKY48" s="2182"/>
      <c r="OKZ48" s="2182"/>
      <c r="OLA48" s="2182"/>
      <c r="OLB48" s="2182"/>
      <c r="OLC48" s="2182"/>
      <c r="OLD48" s="2182"/>
      <c r="OLE48" s="2182"/>
      <c r="OLF48" s="2182"/>
      <c r="OLG48" s="2182"/>
      <c r="OLH48" s="2182"/>
      <c r="OLI48" s="2182"/>
      <c r="OLJ48" s="2182"/>
      <c r="OLK48" s="2182"/>
      <c r="OLL48" s="2182"/>
      <c r="OLM48" s="2182"/>
      <c r="OLN48" s="2182"/>
      <c r="OLO48" s="2182"/>
      <c r="OLP48" s="2182"/>
      <c r="OLQ48" s="2182"/>
      <c r="OLR48" s="2182"/>
      <c r="OLS48" s="2182"/>
      <c r="OLT48" s="2182"/>
      <c r="OLU48" s="2182"/>
      <c r="OLV48" s="2182"/>
      <c r="OLW48" s="2182"/>
      <c r="OLX48" s="2182"/>
      <c r="OLY48" s="2182"/>
      <c r="OLZ48" s="2182"/>
      <c r="OMA48" s="2182"/>
      <c r="OMB48" s="2182"/>
      <c r="OMC48" s="2182"/>
      <c r="OMD48" s="2182"/>
      <c r="OME48" s="2182"/>
      <c r="OMF48" s="2182"/>
      <c r="OMG48" s="2182"/>
      <c r="OMH48" s="2182"/>
      <c r="OMI48" s="2182"/>
      <c r="OMJ48" s="2182"/>
      <c r="OMK48" s="2182"/>
      <c r="OML48" s="2182"/>
      <c r="OMM48" s="2182"/>
      <c r="OMN48" s="2182"/>
      <c r="OMO48" s="2182"/>
      <c r="OMP48" s="2182"/>
      <c r="OMQ48" s="2182"/>
      <c r="OMR48" s="2182"/>
      <c r="OMS48" s="2182"/>
      <c r="OMT48" s="2182"/>
      <c r="OMU48" s="2182"/>
      <c r="OMV48" s="2182"/>
      <c r="OMW48" s="2182"/>
      <c r="OMX48" s="2182"/>
      <c r="OMY48" s="2182"/>
      <c r="OMZ48" s="2182"/>
      <c r="ONA48" s="2182"/>
      <c r="ONB48" s="2182"/>
      <c r="ONC48" s="2182"/>
      <c r="OND48" s="2182"/>
      <c r="ONE48" s="2182"/>
      <c r="ONF48" s="2182"/>
      <c r="ONG48" s="2182"/>
      <c r="ONH48" s="2182"/>
      <c r="ONI48" s="2182"/>
      <c r="ONJ48" s="2182"/>
      <c r="ONK48" s="2182"/>
      <c r="ONL48" s="2182"/>
      <c r="ONM48" s="2182"/>
      <c r="ONN48" s="2182"/>
      <c r="ONO48" s="2182"/>
      <c r="ONP48" s="2182"/>
      <c r="ONQ48" s="2182"/>
      <c r="ONR48" s="2182"/>
      <c r="ONS48" s="2182"/>
      <c r="ONT48" s="2182"/>
      <c r="ONU48" s="2182"/>
      <c r="ONV48" s="2182"/>
      <c r="ONW48" s="2182"/>
      <c r="ONX48" s="2182"/>
      <c r="ONY48" s="2182"/>
      <c r="ONZ48" s="2182"/>
      <c r="OOA48" s="2182"/>
      <c r="OOB48" s="2182"/>
      <c r="OOC48" s="2182"/>
      <c r="OOD48" s="2182"/>
      <c r="OOE48" s="2182"/>
      <c r="OOF48" s="2182"/>
      <c r="OOG48" s="2182"/>
      <c r="OOH48" s="2182"/>
      <c r="OOI48" s="2182"/>
      <c r="OOJ48" s="2182"/>
      <c r="OOK48" s="2182"/>
      <c r="OOL48" s="2182"/>
      <c r="OOM48" s="2182"/>
      <c r="OON48" s="2182"/>
      <c r="OOO48" s="2182"/>
      <c r="OOP48" s="2182"/>
      <c r="OOQ48" s="2182"/>
      <c r="OOR48" s="2182"/>
      <c r="OOS48" s="2182"/>
      <c r="OOT48" s="2182"/>
      <c r="OOU48" s="2182"/>
      <c r="OOV48" s="2182"/>
      <c r="OOW48" s="2182"/>
      <c r="OOX48" s="2182"/>
      <c r="OOY48" s="2182"/>
      <c r="OOZ48" s="2182"/>
      <c r="OPA48" s="2182"/>
      <c r="OPB48" s="2182"/>
      <c r="OPC48" s="2182"/>
      <c r="OPD48" s="2182"/>
      <c r="OPE48" s="2182"/>
      <c r="OPF48" s="2182"/>
      <c r="OPG48" s="2182"/>
      <c r="OPH48" s="2182"/>
      <c r="OPI48" s="2182"/>
      <c r="OPJ48" s="2182"/>
      <c r="OPK48" s="2182"/>
      <c r="OPL48" s="2182"/>
      <c r="OPM48" s="2182"/>
      <c r="OPN48" s="2182"/>
      <c r="OPO48" s="2182"/>
      <c r="OPP48" s="2182"/>
      <c r="OPQ48" s="2182"/>
      <c r="OPR48" s="2182"/>
      <c r="OPS48" s="2182"/>
      <c r="OPT48" s="2182"/>
      <c r="OPU48" s="2182"/>
      <c r="OPV48" s="2182"/>
      <c r="OPW48" s="2182"/>
      <c r="OPX48" s="2182"/>
      <c r="OPY48" s="2182"/>
      <c r="OPZ48" s="2182"/>
      <c r="OQA48" s="2182"/>
      <c r="OQB48" s="2182"/>
      <c r="OQC48" s="2182"/>
      <c r="OQD48" s="2182"/>
      <c r="OQE48" s="2182"/>
      <c r="OQF48" s="2182"/>
      <c r="OQG48" s="2182"/>
      <c r="OQH48" s="2182"/>
      <c r="OQI48" s="2182"/>
      <c r="OQJ48" s="2182"/>
      <c r="OQK48" s="2182"/>
      <c r="OQL48" s="2182"/>
      <c r="OQM48" s="2182"/>
      <c r="OQN48" s="2182"/>
      <c r="OQO48" s="2182"/>
      <c r="OQP48" s="2182"/>
      <c r="OQQ48" s="2182"/>
      <c r="OQR48" s="2182"/>
      <c r="OQS48" s="2182"/>
      <c r="OQT48" s="2182"/>
      <c r="OQU48" s="2182"/>
      <c r="OQV48" s="2182"/>
      <c r="OQW48" s="2182"/>
      <c r="OQX48" s="2182"/>
      <c r="OQY48" s="2182"/>
      <c r="OQZ48" s="2182"/>
      <c r="ORA48" s="2182"/>
      <c r="ORB48" s="2182"/>
      <c r="ORC48" s="2182"/>
      <c r="ORD48" s="2182"/>
      <c r="ORE48" s="2182"/>
      <c r="ORF48" s="2182"/>
      <c r="ORG48" s="2182"/>
      <c r="ORH48" s="2182"/>
      <c r="ORI48" s="2182"/>
      <c r="ORJ48" s="2182"/>
      <c r="ORK48" s="2182"/>
      <c r="ORL48" s="2182"/>
      <c r="ORM48" s="2182"/>
      <c r="ORN48" s="2182"/>
      <c r="ORO48" s="2182"/>
      <c r="ORP48" s="2182"/>
      <c r="ORQ48" s="2182"/>
      <c r="ORR48" s="2182"/>
      <c r="ORS48" s="2182"/>
      <c r="ORT48" s="2182"/>
      <c r="ORU48" s="2182"/>
      <c r="ORV48" s="2182"/>
      <c r="ORW48" s="2182"/>
      <c r="ORX48" s="2182"/>
      <c r="ORY48" s="2182"/>
      <c r="ORZ48" s="2182"/>
      <c r="OSA48" s="2182"/>
      <c r="OSB48" s="2182"/>
      <c r="OSC48" s="2182"/>
      <c r="OSD48" s="2182"/>
      <c r="OSE48" s="2182"/>
      <c r="OSF48" s="2182"/>
      <c r="OSG48" s="2182"/>
      <c r="OSH48" s="2182"/>
      <c r="OSI48" s="2182"/>
      <c r="OSJ48" s="2182"/>
      <c r="OSK48" s="2182"/>
      <c r="OSL48" s="2182"/>
      <c r="OSM48" s="2182"/>
      <c r="OSN48" s="2182"/>
      <c r="OSO48" s="2182"/>
      <c r="OSP48" s="2182"/>
      <c r="OSQ48" s="2182"/>
      <c r="OSR48" s="2182"/>
      <c r="OSS48" s="2182"/>
      <c r="OST48" s="2182"/>
      <c r="OSU48" s="2182"/>
      <c r="OSV48" s="2182"/>
      <c r="OSW48" s="2182"/>
      <c r="OSX48" s="2182"/>
      <c r="OSY48" s="2182"/>
      <c r="OSZ48" s="2182"/>
      <c r="OTA48" s="2182"/>
      <c r="OTB48" s="2182"/>
      <c r="OTC48" s="2182"/>
      <c r="OTD48" s="2182"/>
      <c r="OTE48" s="2182"/>
      <c r="OTF48" s="2182"/>
      <c r="OTG48" s="2182"/>
      <c r="OTH48" s="2182"/>
      <c r="OTI48" s="2182"/>
      <c r="OTJ48" s="2182"/>
      <c r="OTK48" s="2182"/>
      <c r="OTL48" s="2182"/>
      <c r="OTM48" s="2182"/>
      <c r="OTN48" s="2182"/>
      <c r="OTO48" s="2182"/>
      <c r="OTP48" s="2182"/>
      <c r="OTQ48" s="2182"/>
      <c r="OTR48" s="2182"/>
      <c r="OTS48" s="2182"/>
      <c r="OTT48" s="2182"/>
      <c r="OTU48" s="2182"/>
      <c r="OTV48" s="2182"/>
      <c r="OTW48" s="2182"/>
      <c r="OTX48" s="2182"/>
      <c r="OTY48" s="2182"/>
      <c r="OTZ48" s="2182"/>
      <c r="OUA48" s="2182"/>
      <c r="OUB48" s="2182"/>
      <c r="OUC48" s="2182"/>
      <c r="OUD48" s="2182"/>
      <c r="OUE48" s="2182"/>
      <c r="OUF48" s="2182"/>
      <c r="OUG48" s="2182"/>
      <c r="OUH48" s="2182"/>
      <c r="OUI48" s="2182"/>
      <c r="OUJ48" s="2182"/>
      <c r="OUK48" s="2182"/>
      <c r="OUL48" s="2182"/>
      <c r="OUM48" s="2182"/>
      <c r="OUN48" s="2182"/>
      <c r="OUO48" s="2182"/>
      <c r="OUP48" s="2182"/>
      <c r="OUQ48" s="2182"/>
      <c r="OUR48" s="2182"/>
      <c r="OUS48" s="2182"/>
      <c r="OUT48" s="2182"/>
      <c r="OUU48" s="2182"/>
      <c r="OUV48" s="2182"/>
      <c r="OUW48" s="2182"/>
      <c r="OUX48" s="2182"/>
      <c r="OUY48" s="2182"/>
      <c r="OUZ48" s="2182"/>
      <c r="OVA48" s="2182"/>
      <c r="OVB48" s="2182"/>
      <c r="OVC48" s="2182"/>
      <c r="OVD48" s="2182"/>
      <c r="OVE48" s="2182"/>
      <c r="OVF48" s="2182"/>
      <c r="OVG48" s="2182"/>
      <c r="OVH48" s="2182"/>
      <c r="OVI48" s="2182"/>
      <c r="OVJ48" s="2182"/>
      <c r="OVK48" s="2182"/>
      <c r="OVL48" s="2182"/>
      <c r="OVM48" s="2182"/>
      <c r="OVN48" s="2182"/>
      <c r="OVO48" s="2182"/>
      <c r="OVP48" s="2182"/>
      <c r="OVQ48" s="2182"/>
      <c r="OVR48" s="2182"/>
      <c r="OVS48" s="2182"/>
      <c r="OVT48" s="2182"/>
      <c r="OVU48" s="2182"/>
      <c r="OVV48" s="2182"/>
      <c r="OVW48" s="2182"/>
      <c r="OVX48" s="2182"/>
      <c r="OVY48" s="2182"/>
      <c r="OVZ48" s="2182"/>
      <c r="OWA48" s="2182"/>
      <c r="OWB48" s="2182"/>
      <c r="OWC48" s="2182"/>
      <c r="OWD48" s="2182"/>
      <c r="OWE48" s="2182"/>
      <c r="OWF48" s="2182"/>
      <c r="OWG48" s="2182"/>
      <c r="OWH48" s="2182"/>
      <c r="OWI48" s="2182"/>
      <c r="OWJ48" s="2182"/>
      <c r="OWK48" s="2182"/>
      <c r="OWL48" s="2182"/>
      <c r="OWM48" s="2182"/>
      <c r="OWN48" s="2182"/>
      <c r="OWO48" s="2182"/>
      <c r="OWP48" s="2182"/>
      <c r="OWQ48" s="2182"/>
      <c r="OWR48" s="2182"/>
      <c r="OWS48" s="2182"/>
      <c r="OWT48" s="2182"/>
      <c r="OWU48" s="2182"/>
      <c r="OWV48" s="2182"/>
      <c r="OWW48" s="2182"/>
      <c r="OWX48" s="2182"/>
      <c r="OWY48" s="2182"/>
      <c r="OWZ48" s="2182"/>
      <c r="OXA48" s="2182"/>
      <c r="OXB48" s="2182"/>
      <c r="OXC48" s="2182"/>
      <c r="OXD48" s="2182"/>
      <c r="OXE48" s="2182"/>
      <c r="OXF48" s="2182"/>
      <c r="OXG48" s="2182"/>
      <c r="OXH48" s="2182"/>
      <c r="OXI48" s="2182"/>
      <c r="OXJ48" s="2182"/>
      <c r="OXK48" s="2182"/>
      <c r="OXL48" s="2182"/>
      <c r="OXM48" s="2182"/>
      <c r="OXN48" s="2182"/>
      <c r="OXO48" s="2182"/>
      <c r="OXP48" s="2182"/>
      <c r="OXQ48" s="2182"/>
      <c r="OXR48" s="2182"/>
      <c r="OXS48" s="2182"/>
      <c r="OXT48" s="2182"/>
      <c r="OXU48" s="2182"/>
      <c r="OXV48" s="2182"/>
      <c r="OXW48" s="2182"/>
      <c r="OXX48" s="2182"/>
      <c r="OXY48" s="2182"/>
      <c r="OXZ48" s="2182"/>
      <c r="OYA48" s="2182"/>
      <c r="OYB48" s="2182"/>
      <c r="OYC48" s="2182"/>
      <c r="OYD48" s="2182"/>
      <c r="OYE48" s="2182"/>
      <c r="OYF48" s="2182"/>
      <c r="OYG48" s="2182"/>
      <c r="OYH48" s="2182"/>
      <c r="OYI48" s="2182"/>
      <c r="OYJ48" s="2182"/>
      <c r="OYK48" s="2182"/>
      <c r="OYL48" s="2182"/>
      <c r="OYM48" s="2182"/>
      <c r="OYN48" s="2182"/>
      <c r="OYO48" s="2182"/>
      <c r="OYP48" s="2182"/>
      <c r="OYQ48" s="2182"/>
      <c r="OYR48" s="2182"/>
      <c r="OYS48" s="2182"/>
      <c r="OYT48" s="2182"/>
      <c r="OYU48" s="2182"/>
      <c r="OYV48" s="2182"/>
      <c r="OYW48" s="2182"/>
      <c r="OYX48" s="2182"/>
      <c r="OYY48" s="2182"/>
      <c r="OYZ48" s="2182"/>
      <c r="OZA48" s="2182"/>
      <c r="OZB48" s="2182"/>
      <c r="OZC48" s="2182"/>
      <c r="OZD48" s="2182"/>
      <c r="OZE48" s="2182"/>
      <c r="OZF48" s="2182"/>
      <c r="OZG48" s="2182"/>
      <c r="OZH48" s="2182"/>
      <c r="OZI48" s="2182"/>
      <c r="OZJ48" s="2182"/>
      <c r="OZK48" s="2182"/>
      <c r="OZL48" s="2182"/>
      <c r="OZM48" s="2182"/>
      <c r="OZN48" s="2182"/>
      <c r="OZO48" s="2182"/>
      <c r="OZP48" s="2182"/>
      <c r="OZQ48" s="2182"/>
      <c r="OZR48" s="2182"/>
      <c r="OZS48" s="2182"/>
      <c r="OZT48" s="2182"/>
      <c r="OZU48" s="2182"/>
      <c r="OZV48" s="2182"/>
      <c r="OZW48" s="2182"/>
      <c r="OZX48" s="2182"/>
      <c r="OZY48" s="2182"/>
      <c r="OZZ48" s="2182"/>
      <c r="PAA48" s="2182"/>
      <c r="PAB48" s="2182"/>
      <c r="PAC48" s="2182"/>
      <c r="PAD48" s="2182"/>
      <c r="PAE48" s="2182"/>
      <c r="PAF48" s="2182"/>
      <c r="PAG48" s="2182"/>
      <c r="PAH48" s="2182"/>
      <c r="PAI48" s="2182"/>
      <c r="PAJ48" s="2182"/>
      <c r="PAK48" s="2182"/>
      <c r="PAL48" s="2182"/>
      <c r="PAM48" s="2182"/>
      <c r="PAN48" s="2182"/>
      <c r="PAO48" s="2182"/>
      <c r="PAP48" s="2182"/>
      <c r="PAQ48" s="2182"/>
      <c r="PAR48" s="2182"/>
      <c r="PAS48" s="2182"/>
      <c r="PAT48" s="2182"/>
      <c r="PAU48" s="2182"/>
      <c r="PAV48" s="2182"/>
      <c r="PAW48" s="2182"/>
      <c r="PAX48" s="2182"/>
      <c r="PAY48" s="2182"/>
      <c r="PAZ48" s="2182"/>
      <c r="PBA48" s="2182"/>
      <c r="PBB48" s="2182"/>
      <c r="PBC48" s="2182"/>
      <c r="PBD48" s="2182"/>
      <c r="PBE48" s="2182"/>
      <c r="PBF48" s="2182"/>
      <c r="PBG48" s="2182"/>
      <c r="PBH48" s="2182"/>
      <c r="PBI48" s="2182"/>
      <c r="PBJ48" s="2182"/>
      <c r="PBK48" s="2182"/>
      <c r="PBL48" s="2182"/>
      <c r="PBM48" s="2182"/>
      <c r="PBN48" s="2182"/>
      <c r="PBO48" s="2182"/>
      <c r="PBP48" s="2182"/>
      <c r="PBQ48" s="2182"/>
      <c r="PBR48" s="2182"/>
      <c r="PBS48" s="2182"/>
      <c r="PBT48" s="2182"/>
      <c r="PBU48" s="2182"/>
      <c r="PBV48" s="2182"/>
      <c r="PBW48" s="2182"/>
      <c r="PBX48" s="2182"/>
      <c r="PBY48" s="2182"/>
      <c r="PBZ48" s="2182"/>
      <c r="PCA48" s="2182"/>
      <c r="PCB48" s="2182"/>
      <c r="PCC48" s="2182"/>
      <c r="PCD48" s="2182"/>
      <c r="PCE48" s="2182"/>
      <c r="PCF48" s="2182"/>
      <c r="PCG48" s="2182"/>
      <c r="PCH48" s="2182"/>
      <c r="PCI48" s="2182"/>
      <c r="PCJ48" s="2182"/>
      <c r="PCK48" s="2182"/>
      <c r="PCL48" s="2182"/>
      <c r="PCM48" s="2182"/>
      <c r="PCN48" s="2182"/>
      <c r="PCO48" s="2182"/>
      <c r="PCP48" s="2182"/>
      <c r="PCQ48" s="2182"/>
      <c r="PCR48" s="2182"/>
      <c r="PCS48" s="2182"/>
      <c r="PCT48" s="2182"/>
      <c r="PCU48" s="2182"/>
      <c r="PCV48" s="2182"/>
      <c r="PCW48" s="2182"/>
      <c r="PCX48" s="2182"/>
      <c r="PCY48" s="2182"/>
      <c r="PCZ48" s="2182"/>
      <c r="PDA48" s="2182"/>
      <c r="PDB48" s="2182"/>
      <c r="PDC48" s="2182"/>
      <c r="PDD48" s="2182"/>
      <c r="PDE48" s="2182"/>
      <c r="PDF48" s="2182"/>
      <c r="PDG48" s="2182"/>
      <c r="PDH48" s="2182"/>
      <c r="PDI48" s="2182"/>
      <c r="PDJ48" s="2182"/>
      <c r="PDK48" s="2182"/>
      <c r="PDL48" s="2182"/>
      <c r="PDM48" s="2182"/>
      <c r="PDN48" s="2182"/>
      <c r="PDO48" s="2182"/>
      <c r="PDP48" s="2182"/>
      <c r="PDQ48" s="2182"/>
      <c r="PDR48" s="2182"/>
      <c r="PDS48" s="2182"/>
      <c r="PDT48" s="2182"/>
      <c r="PDU48" s="2182"/>
      <c r="PDV48" s="2182"/>
      <c r="PDW48" s="2182"/>
      <c r="PDX48" s="2182"/>
      <c r="PDY48" s="2182"/>
      <c r="PDZ48" s="2182"/>
      <c r="PEA48" s="2182"/>
      <c r="PEB48" s="2182"/>
      <c r="PEC48" s="2182"/>
      <c r="PED48" s="2182"/>
      <c r="PEE48" s="2182"/>
      <c r="PEF48" s="2182"/>
      <c r="PEG48" s="2182"/>
      <c r="PEH48" s="2182"/>
      <c r="PEI48" s="2182"/>
      <c r="PEJ48" s="2182"/>
      <c r="PEK48" s="2182"/>
      <c r="PEL48" s="2182"/>
      <c r="PEM48" s="2182"/>
      <c r="PEN48" s="2182"/>
      <c r="PEO48" s="2182"/>
      <c r="PEP48" s="2182"/>
      <c r="PEQ48" s="2182"/>
      <c r="PER48" s="2182"/>
      <c r="PES48" s="2182"/>
      <c r="PET48" s="2182"/>
      <c r="PEU48" s="2182"/>
      <c r="PEV48" s="2182"/>
      <c r="PEW48" s="2182"/>
      <c r="PEX48" s="2182"/>
      <c r="PEY48" s="2182"/>
      <c r="PEZ48" s="2182"/>
      <c r="PFA48" s="2182"/>
      <c r="PFB48" s="2182"/>
      <c r="PFC48" s="2182"/>
      <c r="PFD48" s="2182"/>
      <c r="PFE48" s="2182"/>
      <c r="PFF48" s="2182"/>
      <c r="PFG48" s="2182"/>
      <c r="PFH48" s="2182"/>
      <c r="PFI48" s="2182"/>
      <c r="PFJ48" s="2182"/>
      <c r="PFK48" s="2182"/>
      <c r="PFL48" s="2182"/>
      <c r="PFM48" s="2182"/>
      <c r="PFN48" s="2182"/>
      <c r="PFO48" s="2182"/>
      <c r="PFP48" s="2182"/>
      <c r="PFQ48" s="2182"/>
      <c r="PFR48" s="2182"/>
      <c r="PFS48" s="2182"/>
      <c r="PFT48" s="2182"/>
      <c r="PFU48" s="2182"/>
      <c r="PFV48" s="2182"/>
      <c r="PFW48" s="2182"/>
      <c r="PFX48" s="2182"/>
      <c r="PFY48" s="2182"/>
      <c r="PFZ48" s="2182"/>
      <c r="PGA48" s="2182"/>
      <c r="PGB48" s="2182"/>
      <c r="PGC48" s="2182"/>
      <c r="PGD48" s="2182"/>
      <c r="PGE48" s="2182"/>
      <c r="PGF48" s="2182"/>
      <c r="PGG48" s="2182"/>
      <c r="PGH48" s="2182"/>
      <c r="PGI48" s="2182"/>
      <c r="PGJ48" s="2182"/>
      <c r="PGK48" s="2182"/>
      <c r="PGL48" s="2182"/>
      <c r="PGM48" s="2182"/>
      <c r="PGN48" s="2182"/>
      <c r="PGO48" s="2182"/>
      <c r="PGP48" s="2182"/>
      <c r="PGQ48" s="2182"/>
      <c r="PGR48" s="2182"/>
      <c r="PGS48" s="2182"/>
      <c r="PGT48" s="2182"/>
      <c r="PGU48" s="2182"/>
      <c r="PGV48" s="2182"/>
      <c r="PGW48" s="2182"/>
      <c r="PGX48" s="2182"/>
      <c r="PGY48" s="2182"/>
      <c r="PGZ48" s="2182"/>
      <c r="PHA48" s="2182"/>
      <c r="PHB48" s="2182"/>
      <c r="PHC48" s="2182"/>
      <c r="PHD48" s="2182"/>
      <c r="PHE48" s="2182"/>
      <c r="PHF48" s="2182"/>
      <c r="PHG48" s="2182"/>
      <c r="PHH48" s="2182"/>
      <c r="PHI48" s="2182"/>
      <c r="PHJ48" s="2182"/>
      <c r="PHK48" s="2182"/>
      <c r="PHL48" s="2182"/>
      <c r="PHM48" s="2182"/>
      <c r="PHN48" s="2182"/>
      <c r="PHO48" s="2182"/>
      <c r="PHP48" s="2182"/>
      <c r="PHQ48" s="2182"/>
      <c r="PHR48" s="2182"/>
      <c r="PHS48" s="2182"/>
      <c r="PHT48" s="2182"/>
      <c r="PHU48" s="2182"/>
      <c r="PHV48" s="2182"/>
      <c r="PHW48" s="2182"/>
      <c r="PHX48" s="2182"/>
      <c r="PHY48" s="2182"/>
      <c r="PHZ48" s="2182"/>
      <c r="PIA48" s="2182"/>
      <c r="PIB48" s="2182"/>
      <c r="PIC48" s="2182"/>
      <c r="PID48" s="2182"/>
      <c r="PIE48" s="2182"/>
      <c r="PIF48" s="2182"/>
      <c r="PIG48" s="2182"/>
      <c r="PIH48" s="2182"/>
      <c r="PII48" s="2182"/>
      <c r="PIJ48" s="2182"/>
      <c r="PIK48" s="2182"/>
      <c r="PIL48" s="2182"/>
      <c r="PIM48" s="2182"/>
      <c r="PIN48" s="2182"/>
      <c r="PIO48" s="2182"/>
      <c r="PIP48" s="2182"/>
      <c r="PIQ48" s="2182"/>
      <c r="PIR48" s="2182"/>
      <c r="PIS48" s="2182"/>
      <c r="PIT48" s="2182"/>
      <c r="PIU48" s="2182"/>
      <c r="PIV48" s="2182"/>
      <c r="PIW48" s="2182"/>
      <c r="PIX48" s="2182"/>
      <c r="PIY48" s="2182"/>
      <c r="PIZ48" s="2182"/>
      <c r="PJA48" s="2182"/>
      <c r="PJB48" s="2182"/>
      <c r="PJC48" s="2182"/>
      <c r="PJD48" s="2182"/>
      <c r="PJE48" s="2182"/>
      <c r="PJF48" s="2182"/>
      <c r="PJG48" s="2182"/>
      <c r="PJH48" s="2182"/>
      <c r="PJI48" s="2182"/>
      <c r="PJJ48" s="2182"/>
      <c r="PJK48" s="2182"/>
      <c r="PJL48" s="2182"/>
      <c r="PJM48" s="2182"/>
      <c r="PJN48" s="2182"/>
      <c r="PJO48" s="2182"/>
      <c r="PJP48" s="2182"/>
      <c r="PJQ48" s="2182"/>
      <c r="PJR48" s="2182"/>
      <c r="PJS48" s="2182"/>
      <c r="PJT48" s="2182"/>
      <c r="PJU48" s="2182"/>
      <c r="PJV48" s="2182"/>
      <c r="PJW48" s="2182"/>
      <c r="PJX48" s="2182"/>
      <c r="PJY48" s="2182"/>
      <c r="PJZ48" s="2182"/>
      <c r="PKA48" s="2182"/>
      <c r="PKB48" s="2182"/>
      <c r="PKC48" s="2182"/>
      <c r="PKD48" s="2182"/>
      <c r="PKE48" s="2182"/>
      <c r="PKF48" s="2182"/>
      <c r="PKG48" s="2182"/>
      <c r="PKH48" s="2182"/>
      <c r="PKI48" s="2182"/>
      <c r="PKJ48" s="2182"/>
      <c r="PKK48" s="2182"/>
      <c r="PKL48" s="2182"/>
      <c r="PKM48" s="2182"/>
      <c r="PKN48" s="2182"/>
      <c r="PKO48" s="2182"/>
      <c r="PKP48" s="2182"/>
      <c r="PKQ48" s="2182"/>
      <c r="PKR48" s="2182"/>
      <c r="PKS48" s="2182"/>
      <c r="PKT48" s="2182"/>
      <c r="PKU48" s="2182"/>
      <c r="PKV48" s="2182"/>
      <c r="PKW48" s="2182"/>
      <c r="PKX48" s="2182"/>
      <c r="PKY48" s="2182"/>
      <c r="PKZ48" s="2182"/>
      <c r="PLA48" s="2182"/>
      <c r="PLB48" s="2182"/>
      <c r="PLC48" s="2182"/>
      <c r="PLD48" s="2182"/>
      <c r="PLE48" s="2182"/>
      <c r="PLF48" s="2182"/>
      <c r="PLG48" s="2182"/>
      <c r="PLH48" s="2182"/>
      <c r="PLI48" s="2182"/>
      <c r="PLJ48" s="2182"/>
      <c r="PLK48" s="2182"/>
      <c r="PLL48" s="2182"/>
      <c r="PLM48" s="2182"/>
      <c r="PLN48" s="2182"/>
      <c r="PLO48" s="2182"/>
      <c r="PLP48" s="2182"/>
      <c r="PLQ48" s="2182"/>
      <c r="PLR48" s="2182"/>
      <c r="PLS48" s="2182"/>
      <c r="PLT48" s="2182"/>
      <c r="PLU48" s="2182"/>
      <c r="PLV48" s="2182"/>
      <c r="PLW48" s="2182"/>
      <c r="PLX48" s="2182"/>
      <c r="PLY48" s="2182"/>
      <c r="PLZ48" s="2182"/>
      <c r="PMA48" s="2182"/>
      <c r="PMB48" s="2182"/>
      <c r="PMC48" s="2182"/>
      <c r="PMD48" s="2182"/>
      <c r="PME48" s="2182"/>
      <c r="PMF48" s="2182"/>
      <c r="PMG48" s="2182"/>
      <c r="PMH48" s="2182"/>
      <c r="PMI48" s="2182"/>
      <c r="PMJ48" s="2182"/>
      <c r="PMK48" s="2182"/>
      <c r="PML48" s="2182"/>
      <c r="PMM48" s="2182"/>
      <c r="PMN48" s="2182"/>
      <c r="PMO48" s="2182"/>
      <c r="PMP48" s="2182"/>
      <c r="PMQ48" s="2182"/>
      <c r="PMR48" s="2182"/>
      <c r="PMS48" s="2182"/>
      <c r="PMT48" s="2182"/>
      <c r="PMU48" s="2182"/>
      <c r="PMV48" s="2182"/>
      <c r="PMW48" s="2182"/>
      <c r="PMX48" s="2182"/>
      <c r="PMY48" s="2182"/>
      <c r="PMZ48" s="2182"/>
      <c r="PNA48" s="2182"/>
      <c r="PNB48" s="2182"/>
      <c r="PNC48" s="2182"/>
      <c r="PND48" s="2182"/>
      <c r="PNE48" s="2182"/>
      <c r="PNF48" s="2182"/>
      <c r="PNG48" s="2182"/>
      <c r="PNH48" s="2182"/>
      <c r="PNI48" s="2182"/>
      <c r="PNJ48" s="2182"/>
      <c r="PNK48" s="2182"/>
      <c r="PNL48" s="2182"/>
      <c r="PNM48" s="2182"/>
      <c r="PNN48" s="2182"/>
      <c r="PNO48" s="2182"/>
      <c r="PNP48" s="2182"/>
      <c r="PNQ48" s="2182"/>
      <c r="PNR48" s="2182"/>
      <c r="PNS48" s="2182"/>
      <c r="PNT48" s="2182"/>
      <c r="PNU48" s="2182"/>
      <c r="PNV48" s="2182"/>
      <c r="PNW48" s="2182"/>
      <c r="PNX48" s="2182"/>
      <c r="PNY48" s="2182"/>
      <c r="PNZ48" s="2182"/>
      <c r="POA48" s="2182"/>
      <c r="POB48" s="2182"/>
      <c r="POC48" s="2182"/>
      <c r="POD48" s="2182"/>
      <c r="POE48" s="2182"/>
      <c r="POF48" s="2182"/>
      <c r="POG48" s="2182"/>
      <c r="POH48" s="2182"/>
      <c r="POI48" s="2182"/>
      <c r="POJ48" s="2182"/>
      <c r="POK48" s="2182"/>
      <c r="POL48" s="2182"/>
      <c r="POM48" s="2182"/>
      <c r="PON48" s="2182"/>
      <c r="POO48" s="2182"/>
      <c r="POP48" s="2182"/>
      <c r="POQ48" s="2182"/>
      <c r="POR48" s="2182"/>
      <c r="POS48" s="2182"/>
      <c r="POT48" s="2182"/>
      <c r="POU48" s="2182"/>
      <c r="POV48" s="2182"/>
      <c r="POW48" s="2182"/>
      <c r="POX48" s="2182"/>
      <c r="POY48" s="2182"/>
      <c r="POZ48" s="2182"/>
      <c r="PPA48" s="2182"/>
      <c r="PPB48" s="2182"/>
      <c r="PPC48" s="2182"/>
      <c r="PPD48" s="2182"/>
      <c r="PPE48" s="2182"/>
      <c r="PPF48" s="2182"/>
      <c r="PPG48" s="2182"/>
      <c r="PPH48" s="2182"/>
      <c r="PPI48" s="2182"/>
      <c r="PPJ48" s="2182"/>
      <c r="PPK48" s="2182"/>
      <c r="PPL48" s="2182"/>
      <c r="PPM48" s="2182"/>
      <c r="PPN48" s="2182"/>
      <c r="PPO48" s="2182"/>
      <c r="PPP48" s="2182"/>
      <c r="PPQ48" s="2182"/>
      <c r="PPR48" s="2182"/>
      <c r="PPS48" s="2182"/>
      <c r="PPT48" s="2182"/>
      <c r="PPU48" s="2182"/>
      <c r="PPV48" s="2182"/>
      <c r="PPW48" s="2182"/>
      <c r="PPX48" s="2182"/>
      <c r="PPY48" s="2182"/>
      <c r="PPZ48" s="2182"/>
      <c r="PQA48" s="2182"/>
      <c r="PQB48" s="2182"/>
      <c r="PQC48" s="2182"/>
      <c r="PQD48" s="2182"/>
      <c r="PQE48" s="2182"/>
      <c r="PQF48" s="2182"/>
      <c r="PQG48" s="2182"/>
      <c r="PQH48" s="2182"/>
      <c r="PQI48" s="2182"/>
      <c r="PQJ48" s="2182"/>
      <c r="PQK48" s="2182"/>
      <c r="PQL48" s="2182"/>
      <c r="PQM48" s="2182"/>
      <c r="PQN48" s="2182"/>
      <c r="PQO48" s="2182"/>
      <c r="PQP48" s="2182"/>
      <c r="PQQ48" s="2182"/>
      <c r="PQR48" s="2182"/>
      <c r="PQS48" s="2182"/>
      <c r="PQT48" s="2182"/>
      <c r="PQU48" s="2182"/>
      <c r="PQV48" s="2182"/>
      <c r="PQW48" s="2182"/>
      <c r="PQX48" s="2182"/>
      <c r="PQY48" s="2182"/>
      <c r="PQZ48" s="2182"/>
      <c r="PRA48" s="2182"/>
      <c r="PRB48" s="2182"/>
      <c r="PRC48" s="2182"/>
      <c r="PRD48" s="2182"/>
      <c r="PRE48" s="2182"/>
      <c r="PRF48" s="2182"/>
      <c r="PRG48" s="2182"/>
      <c r="PRH48" s="2182"/>
      <c r="PRI48" s="2182"/>
      <c r="PRJ48" s="2182"/>
      <c r="PRK48" s="2182"/>
      <c r="PRL48" s="2182"/>
      <c r="PRM48" s="2182"/>
      <c r="PRN48" s="2182"/>
      <c r="PRO48" s="2182"/>
      <c r="PRP48" s="2182"/>
      <c r="PRQ48" s="2182"/>
      <c r="PRR48" s="2182"/>
      <c r="PRS48" s="2182"/>
      <c r="PRT48" s="2182"/>
      <c r="PRU48" s="2182"/>
      <c r="PRV48" s="2182"/>
      <c r="PRW48" s="2182"/>
      <c r="PRX48" s="2182"/>
      <c r="PRY48" s="2182"/>
      <c r="PRZ48" s="2182"/>
      <c r="PSA48" s="2182"/>
      <c r="PSB48" s="2182"/>
      <c r="PSC48" s="2182"/>
      <c r="PSD48" s="2182"/>
      <c r="PSE48" s="2182"/>
      <c r="PSF48" s="2182"/>
      <c r="PSG48" s="2182"/>
      <c r="PSH48" s="2182"/>
      <c r="PSI48" s="2182"/>
      <c r="PSJ48" s="2182"/>
      <c r="PSK48" s="2182"/>
      <c r="PSL48" s="2182"/>
      <c r="PSM48" s="2182"/>
      <c r="PSN48" s="2182"/>
      <c r="PSO48" s="2182"/>
      <c r="PSP48" s="2182"/>
      <c r="PSQ48" s="2182"/>
      <c r="PSR48" s="2182"/>
      <c r="PSS48" s="2182"/>
      <c r="PST48" s="2182"/>
      <c r="PSU48" s="2182"/>
      <c r="PSV48" s="2182"/>
      <c r="PSW48" s="2182"/>
      <c r="PSX48" s="2182"/>
      <c r="PSY48" s="2182"/>
      <c r="PSZ48" s="2182"/>
      <c r="PTA48" s="2182"/>
      <c r="PTB48" s="2182"/>
      <c r="PTC48" s="2182"/>
      <c r="PTD48" s="2182"/>
      <c r="PTE48" s="2182"/>
      <c r="PTF48" s="2182"/>
      <c r="PTG48" s="2182"/>
      <c r="PTH48" s="2182"/>
      <c r="PTI48" s="2182"/>
      <c r="PTJ48" s="2182"/>
      <c r="PTK48" s="2182"/>
      <c r="PTL48" s="2182"/>
      <c r="PTM48" s="2182"/>
      <c r="PTN48" s="2182"/>
      <c r="PTO48" s="2182"/>
      <c r="PTP48" s="2182"/>
      <c r="PTQ48" s="2182"/>
      <c r="PTR48" s="2182"/>
      <c r="PTS48" s="2182"/>
      <c r="PTT48" s="2182"/>
      <c r="PTU48" s="2182"/>
      <c r="PTV48" s="2182"/>
      <c r="PTW48" s="2182"/>
      <c r="PTX48" s="2182"/>
      <c r="PTY48" s="2182"/>
      <c r="PTZ48" s="2182"/>
      <c r="PUA48" s="2182"/>
      <c r="PUB48" s="2182"/>
      <c r="PUC48" s="2182"/>
      <c r="PUD48" s="2182"/>
      <c r="PUE48" s="2182"/>
      <c r="PUF48" s="2182"/>
      <c r="PUG48" s="2182"/>
      <c r="PUH48" s="2182"/>
      <c r="PUI48" s="2182"/>
      <c r="PUJ48" s="2182"/>
      <c r="PUK48" s="2182"/>
      <c r="PUL48" s="2182"/>
      <c r="PUM48" s="2182"/>
      <c r="PUN48" s="2182"/>
      <c r="PUO48" s="2182"/>
      <c r="PUP48" s="2182"/>
      <c r="PUQ48" s="2182"/>
      <c r="PUR48" s="2182"/>
      <c r="PUS48" s="2182"/>
      <c r="PUT48" s="2182"/>
      <c r="PUU48" s="2182"/>
      <c r="PUV48" s="2182"/>
      <c r="PUW48" s="2182"/>
      <c r="PUX48" s="2182"/>
      <c r="PUY48" s="2182"/>
      <c r="PUZ48" s="2182"/>
      <c r="PVA48" s="2182"/>
      <c r="PVB48" s="2182"/>
      <c r="PVC48" s="2182"/>
      <c r="PVD48" s="2182"/>
      <c r="PVE48" s="2182"/>
      <c r="PVF48" s="2182"/>
      <c r="PVG48" s="2182"/>
      <c r="PVH48" s="2182"/>
      <c r="PVI48" s="2182"/>
      <c r="PVJ48" s="2182"/>
      <c r="PVK48" s="2182"/>
      <c r="PVL48" s="2182"/>
      <c r="PVM48" s="2182"/>
      <c r="PVN48" s="2182"/>
      <c r="PVO48" s="2182"/>
      <c r="PVP48" s="2182"/>
      <c r="PVQ48" s="2182"/>
      <c r="PVR48" s="2182"/>
      <c r="PVS48" s="2182"/>
      <c r="PVT48" s="2182"/>
      <c r="PVU48" s="2182"/>
      <c r="PVV48" s="2182"/>
      <c r="PVW48" s="2182"/>
      <c r="PVX48" s="2182"/>
      <c r="PVY48" s="2182"/>
      <c r="PVZ48" s="2182"/>
      <c r="PWA48" s="2182"/>
      <c r="PWB48" s="2182"/>
      <c r="PWC48" s="2182"/>
      <c r="PWD48" s="2182"/>
      <c r="PWE48" s="2182"/>
      <c r="PWF48" s="2182"/>
      <c r="PWG48" s="2182"/>
      <c r="PWH48" s="2182"/>
      <c r="PWI48" s="2182"/>
      <c r="PWJ48" s="2182"/>
      <c r="PWK48" s="2182"/>
      <c r="PWL48" s="2182"/>
      <c r="PWM48" s="2182"/>
      <c r="PWN48" s="2182"/>
      <c r="PWO48" s="2182"/>
      <c r="PWP48" s="2182"/>
      <c r="PWQ48" s="2182"/>
      <c r="PWR48" s="2182"/>
      <c r="PWS48" s="2182"/>
      <c r="PWT48" s="2182"/>
      <c r="PWU48" s="2182"/>
      <c r="PWV48" s="2182"/>
      <c r="PWW48" s="2182"/>
      <c r="PWX48" s="2182"/>
      <c r="PWY48" s="2182"/>
      <c r="PWZ48" s="2182"/>
      <c r="PXA48" s="2182"/>
      <c r="PXB48" s="2182"/>
      <c r="PXC48" s="2182"/>
      <c r="PXD48" s="2182"/>
      <c r="PXE48" s="2182"/>
      <c r="PXF48" s="2182"/>
      <c r="PXG48" s="2182"/>
      <c r="PXH48" s="2182"/>
      <c r="PXI48" s="2182"/>
      <c r="PXJ48" s="2182"/>
      <c r="PXK48" s="2182"/>
      <c r="PXL48" s="2182"/>
      <c r="PXM48" s="2182"/>
      <c r="PXN48" s="2182"/>
      <c r="PXO48" s="2182"/>
      <c r="PXP48" s="2182"/>
      <c r="PXQ48" s="2182"/>
      <c r="PXR48" s="2182"/>
      <c r="PXS48" s="2182"/>
      <c r="PXT48" s="2182"/>
      <c r="PXU48" s="2182"/>
      <c r="PXV48" s="2182"/>
      <c r="PXW48" s="2182"/>
      <c r="PXX48" s="2182"/>
      <c r="PXY48" s="2182"/>
      <c r="PXZ48" s="2182"/>
      <c r="PYA48" s="2182"/>
      <c r="PYB48" s="2182"/>
      <c r="PYC48" s="2182"/>
      <c r="PYD48" s="2182"/>
      <c r="PYE48" s="2182"/>
      <c r="PYF48" s="2182"/>
      <c r="PYG48" s="2182"/>
      <c r="PYH48" s="2182"/>
      <c r="PYI48" s="2182"/>
      <c r="PYJ48" s="2182"/>
      <c r="PYK48" s="2182"/>
      <c r="PYL48" s="2182"/>
      <c r="PYM48" s="2182"/>
      <c r="PYN48" s="2182"/>
      <c r="PYO48" s="2182"/>
      <c r="PYP48" s="2182"/>
      <c r="PYQ48" s="2182"/>
      <c r="PYR48" s="2182"/>
      <c r="PYS48" s="2182"/>
      <c r="PYT48" s="2182"/>
      <c r="PYU48" s="2182"/>
      <c r="PYV48" s="2182"/>
      <c r="PYW48" s="2182"/>
      <c r="PYX48" s="2182"/>
      <c r="PYY48" s="2182"/>
      <c r="PYZ48" s="2182"/>
      <c r="PZA48" s="2182"/>
      <c r="PZB48" s="2182"/>
      <c r="PZC48" s="2182"/>
      <c r="PZD48" s="2182"/>
      <c r="PZE48" s="2182"/>
      <c r="PZF48" s="2182"/>
      <c r="PZG48" s="2182"/>
      <c r="PZH48" s="2182"/>
      <c r="PZI48" s="2182"/>
      <c r="PZJ48" s="2182"/>
      <c r="PZK48" s="2182"/>
      <c r="PZL48" s="2182"/>
      <c r="PZM48" s="2182"/>
      <c r="PZN48" s="2182"/>
      <c r="PZO48" s="2182"/>
      <c r="PZP48" s="2182"/>
      <c r="PZQ48" s="2182"/>
      <c r="PZR48" s="2182"/>
      <c r="PZS48" s="2182"/>
      <c r="PZT48" s="2182"/>
      <c r="PZU48" s="2182"/>
      <c r="PZV48" s="2182"/>
      <c r="PZW48" s="2182"/>
      <c r="PZX48" s="2182"/>
      <c r="PZY48" s="2182"/>
      <c r="PZZ48" s="2182"/>
      <c r="QAA48" s="2182"/>
      <c r="QAB48" s="2182"/>
      <c r="QAC48" s="2182"/>
      <c r="QAD48" s="2182"/>
      <c r="QAE48" s="2182"/>
      <c r="QAF48" s="2182"/>
      <c r="QAG48" s="2182"/>
      <c r="QAH48" s="2182"/>
      <c r="QAI48" s="2182"/>
      <c r="QAJ48" s="2182"/>
      <c r="QAK48" s="2182"/>
      <c r="QAL48" s="2182"/>
      <c r="QAM48" s="2182"/>
      <c r="QAN48" s="2182"/>
      <c r="QAO48" s="2182"/>
      <c r="QAP48" s="2182"/>
      <c r="QAQ48" s="2182"/>
      <c r="QAR48" s="2182"/>
      <c r="QAS48" s="2182"/>
      <c r="QAT48" s="2182"/>
      <c r="QAU48" s="2182"/>
      <c r="QAV48" s="2182"/>
      <c r="QAW48" s="2182"/>
      <c r="QAX48" s="2182"/>
      <c r="QAY48" s="2182"/>
      <c r="QAZ48" s="2182"/>
      <c r="QBA48" s="2182"/>
      <c r="QBB48" s="2182"/>
      <c r="QBC48" s="2182"/>
      <c r="QBD48" s="2182"/>
      <c r="QBE48" s="2182"/>
      <c r="QBF48" s="2182"/>
      <c r="QBG48" s="2182"/>
      <c r="QBH48" s="2182"/>
      <c r="QBI48" s="2182"/>
      <c r="QBJ48" s="2182"/>
      <c r="QBK48" s="2182"/>
      <c r="QBL48" s="2182"/>
      <c r="QBM48" s="2182"/>
      <c r="QBN48" s="2182"/>
      <c r="QBO48" s="2182"/>
      <c r="QBP48" s="2182"/>
      <c r="QBQ48" s="2182"/>
      <c r="QBR48" s="2182"/>
      <c r="QBS48" s="2182"/>
      <c r="QBT48" s="2182"/>
      <c r="QBU48" s="2182"/>
      <c r="QBV48" s="2182"/>
      <c r="QBW48" s="2182"/>
      <c r="QBX48" s="2182"/>
      <c r="QBY48" s="2182"/>
      <c r="QBZ48" s="2182"/>
      <c r="QCA48" s="2182"/>
      <c r="QCB48" s="2182"/>
      <c r="QCC48" s="2182"/>
      <c r="QCD48" s="2182"/>
      <c r="QCE48" s="2182"/>
      <c r="QCF48" s="2182"/>
      <c r="QCG48" s="2182"/>
      <c r="QCH48" s="2182"/>
      <c r="QCI48" s="2182"/>
      <c r="QCJ48" s="2182"/>
      <c r="QCK48" s="2182"/>
      <c r="QCL48" s="2182"/>
      <c r="QCM48" s="2182"/>
      <c r="QCN48" s="2182"/>
      <c r="QCO48" s="2182"/>
      <c r="QCP48" s="2182"/>
      <c r="QCQ48" s="2182"/>
      <c r="QCR48" s="2182"/>
      <c r="QCS48" s="2182"/>
      <c r="QCT48" s="2182"/>
      <c r="QCU48" s="2182"/>
      <c r="QCV48" s="2182"/>
      <c r="QCW48" s="2182"/>
      <c r="QCX48" s="2182"/>
      <c r="QCY48" s="2182"/>
      <c r="QCZ48" s="2182"/>
      <c r="QDA48" s="2182"/>
      <c r="QDB48" s="2182"/>
      <c r="QDC48" s="2182"/>
      <c r="QDD48" s="2182"/>
      <c r="QDE48" s="2182"/>
      <c r="QDF48" s="2182"/>
      <c r="QDG48" s="2182"/>
      <c r="QDH48" s="2182"/>
      <c r="QDI48" s="2182"/>
      <c r="QDJ48" s="2182"/>
      <c r="QDK48" s="2182"/>
      <c r="QDL48" s="2182"/>
      <c r="QDM48" s="2182"/>
      <c r="QDN48" s="2182"/>
      <c r="QDO48" s="2182"/>
      <c r="QDP48" s="2182"/>
      <c r="QDQ48" s="2182"/>
      <c r="QDR48" s="2182"/>
      <c r="QDS48" s="2182"/>
      <c r="QDT48" s="2182"/>
      <c r="QDU48" s="2182"/>
      <c r="QDV48" s="2182"/>
      <c r="QDW48" s="2182"/>
      <c r="QDX48" s="2182"/>
      <c r="QDY48" s="2182"/>
      <c r="QDZ48" s="2182"/>
      <c r="QEA48" s="2182"/>
      <c r="QEB48" s="2182"/>
      <c r="QEC48" s="2182"/>
      <c r="QED48" s="2182"/>
      <c r="QEE48" s="2182"/>
      <c r="QEF48" s="2182"/>
      <c r="QEG48" s="2182"/>
      <c r="QEH48" s="2182"/>
      <c r="QEI48" s="2182"/>
      <c r="QEJ48" s="2182"/>
      <c r="QEK48" s="2182"/>
      <c r="QEL48" s="2182"/>
      <c r="QEM48" s="2182"/>
      <c r="QEN48" s="2182"/>
      <c r="QEO48" s="2182"/>
      <c r="QEP48" s="2182"/>
      <c r="QEQ48" s="2182"/>
      <c r="QER48" s="2182"/>
      <c r="QES48" s="2182"/>
      <c r="QET48" s="2182"/>
      <c r="QEU48" s="2182"/>
      <c r="QEV48" s="2182"/>
      <c r="QEW48" s="2182"/>
      <c r="QEX48" s="2182"/>
      <c r="QEY48" s="2182"/>
      <c r="QEZ48" s="2182"/>
      <c r="QFA48" s="2182"/>
      <c r="QFB48" s="2182"/>
      <c r="QFC48" s="2182"/>
      <c r="QFD48" s="2182"/>
      <c r="QFE48" s="2182"/>
      <c r="QFF48" s="2182"/>
      <c r="QFG48" s="2182"/>
      <c r="QFH48" s="2182"/>
      <c r="QFI48" s="2182"/>
      <c r="QFJ48" s="2182"/>
      <c r="QFK48" s="2182"/>
      <c r="QFL48" s="2182"/>
      <c r="QFM48" s="2182"/>
      <c r="QFN48" s="2182"/>
      <c r="QFO48" s="2182"/>
      <c r="QFP48" s="2182"/>
      <c r="QFQ48" s="2182"/>
      <c r="QFR48" s="2182"/>
      <c r="QFS48" s="2182"/>
      <c r="QFT48" s="2182"/>
      <c r="QFU48" s="2182"/>
      <c r="QFV48" s="2182"/>
      <c r="QFW48" s="2182"/>
      <c r="QFX48" s="2182"/>
      <c r="QFY48" s="2182"/>
      <c r="QFZ48" s="2182"/>
      <c r="QGA48" s="2182"/>
      <c r="QGB48" s="2182"/>
      <c r="QGC48" s="2182"/>
      <c r="QGD48" s="2182"/>
      <c r="QGE48" s="2182"/>
      <c r="QGF48" s="2182"/>
      <c r="QGG48" s="2182"/>
      <c r="QGH48" s="2182"/>
      <c r="QGI48" s="2182"/>
      <c r="QGJ48" s="2182"/>
      <c r="QGK48" s="2182"/>
      <c r="QGL48" s="2182"/>
      <c r="QGM48" s="2182"/>
      <c r="QGN48" s="2182"/>
      <c r="QGO48" s="2182"/>
      <c r="QGP48" s="2182"/>
      <c r="QGQ48" s="2182"/>
      <c r="QGR48" s="2182"/>
      <c r="QGS48" s="2182"/>
      <c r="QGT48" s="2182"/>
      <c r="QGU48" s="2182"/>
      <c r="QGV48" s="2182"/>
      <c r="QGW48" s="2182"/>
      <c r="QGX48" s="2182"/>
      <c r="QGY48" s="2182"/>
      <c r="QGZ48" s="2182"/>
      <c r="QHA48" s="2182"/>
      <c r="QHB48" s="2182"/>
      <c r="QHC48" s="2182"/>
      <c r="QHD48" s="2182"/>
      <c r="QHE48" s="2182"/>
      <c r="QHF48" s="2182"/>
      <c r="QHG48" s="2182"/>
      <c r="QHH48" s="2182"/>
      <c r="QHI48" s="2182"/>
      <c r="QHJ48" s="2182"/>
      <c r="QHK48" s="2182"/>
      <c r="QHL48" s="2182"/>
      <c r="QHM48" s="2182"/>
      <c r="QHN48" s="2182"/>
      <c r="QHO48" s="2182"/>
      <c r="QHP48" s="2182"/>
      <c r="QHQ48" s="2182"/>
      <c r="QHR48" s="2182"/>
      <c r="QHS48" s="2182"/>
      <c r="QHT48" s="2182"/>
      <c r="QHU48" s="2182"/>
      <c r="QHV48" s="2182"/>
      <c r="QHW48" s="2182"/>
      <c r="QHX48" s="2182"/>
      <c r="QHY48" s="2182"/>
      <c r="QHZ48" s="2182"/>
      <c r="QIA48" s="2182"/>
      <c r="QIB48" s="2182"/>
      <c r="QIC48" s="2182"/>
      <c r="QID48" s="2182"/>
      <c r="QIE48" s="2182"/>
      <c r="QIF48" s="2182"/>
      <c r="QIG48" s="2182"/>
      <c r="QIH48" s="2182"/>
      <c r="QII48" s="2182"/>
      <c r="QIJ48" s="2182"/>
      <c r="QIK48" s="2182"/>
      <c r="QIL48" s="2182"/>
      <c r="QIM48" s="2182"/>
      <c r="QIN48" s="2182"/>
      <c r="QIO48" s="2182"/>
      <c r="QIP48" s="2182"/>
      <c r="QIQ48" s="2182"/>
      <c r="QIR48" s="2182"/>
      <c r="QIS48" s="2182"/>
      <c r="QIT48" s="2182"/>
      <c r="QIU48" s="2182"/>
      <c r="QIV48" s="2182"/>
      <c r="QIW48" s="2182"/>
      <c r="QIX48" s="2182"/>
      <c r="QIY48" s="2182"/>
      <c r="QIZ48" s="2182"/>
      <c r="QJA48" s="2182"/>
      <c r="QJB48" s="2182"/>
      <c r="QJC48" s="2182"/>
      <c r="QJD48" s="2182"/>
      <c r="QJE48" s="2182"/>
      <c r="QJF48" s="2182"/>
      <c r="QJG48" s="2182"/>
      <c r="QJH48" s="2182"/>
      <c r="QJI48" s="2182"/>
      <c r="QJJ48" s="2182"/>
      <c r="QJK48" s="2182"/>
      <c r="QJL48" s="2182"/>
      <c r="QJM48" s="2182"/>
      <c r="QJN48" s="2182"/>
      <c r="QJO48" s="2182"/>
      <c r="QJP48" s="2182"/>
      <c r="QJQ48" s="2182"/>
      <c r="QJR48" s="2182"/>
      <c r="QJS48" s="2182"/>
      <c r="QJT48" s="2182"/>
      <c r="QJU48" s="2182"/>
      <c r="QJV48" s="2182"/>
      <c r="QJW48" s="2182"/>
      <c r="QJX48" s="2182"/>
      <c r="QJY48" s="2182"/>
      <c r="QJZ48" s="2182"/>
      <c r="QKA48" s="2182"/>
      <c r="QKB48" s="2182"/>
      <c r="QKC48" s="2182"/>
      <c r="QKD48" s="2182"/>
      <c r="QKE48" s="2182"/>
      <c r="QKF48" s="2182"/>
      <c r="QKG48" s="2182"/>
      <c r="QKH48" s="2182"/>
      <c r="QKI48" s="2182"/>
      <c r="QKJ48" s="2182"/>
      <c r="QKK48" s="2182"/>
      <c r="QKL48" s="2182"/>
      <c r="QKM48" s="2182"/>
      <c r="QKN48" s="2182"/>
      <c r="QKO48" s="2182"/>
      <c r="QKP48" s="2182"/>
      <c r="QKQ48" s="2182"/>
      <c r="QKR48" s="2182"/>
      <c r="QKS48" s="2182"/>
      <c r="QKT48" s="2182"/>
      <c r="QKU48" s="2182"/>
      <c r="QKV48" s="2182"/>
      <c r="QKW48" s="2182"/>
      <c r="QKX48" s="2182"/>
      <c r="QKY48" s="2182"/>
      <c r="QKZ48" s="2182"/>
      <c r="QLA48" s="2182"/>
      <c r="QLB48" s="2182"/>
      <c r="QLC48" s="2182"/>
      <c r="QLD48" s="2182"/>
      <c r="QLE48" s="2182"/>
      <c r="QLF48" s="2182"/>
      <c r="QLG48" s="2182"/>
      <c r="QLH48" s="2182"/>
      <c r="QLI48" s="2182"/>
      <c r="QLJ48" s="2182"/>
      <c r="QLK48" s="2182"/>
      <c r="QLL48" s="2182"/>
      <c r="QLM48" s="2182"/>
      <c r="QLN48" s="2182"/>
      <c r="QLO48" s="2182"/>
      <c r="QLP48" s="2182"/>
      <c r="QLQ48" s="2182"/>
      <c r="QLR48" s="2182"/>
      <c r="QLS48" s="2182"/>
      <c r="QLT48" s="2182"/>
      <c r="QLU48" s="2182"/>
      <c r="QLV48" s="2182"/>
      <c r="QLW48" s="2182"/>
      <c r="QLX48" s="2182"/>
      <c r="QLY48" s="2182"/>
      <c r="QLZ48" s="2182"/>
      <c r="QMA48" s="2182"/>
      <c r="QMB48" s="2182"/>
      <c r="QMC48" s="2182"/>
      <c r="QMD48" s="2182"/>
      <c r="QME48" s="2182"/>
      <c r="QMF48" s="2182"/>
      <c r="QMG48" s="2182"/>
      <c r="QMH48" s="2182"/>
      <c r="QMI48" s="2182"/>
      <c r="QMJ48" s="2182"/>
      <c r="QMK48" s="2182"/>
      <c r="QML48" s="2182"/>
      <c r="QMM48" s="2182"/>
      <c r="QMN48" s="2182"/>
      <c r="QMO48" s="2182"/>
      <c r="QMP48" s="2182"/>
      <c r="QMQ48" s="2182"/>
      <c r="QMR48" s="2182"/>
      <c r="QMS48" s="2182"/>
      <c r="QMT48" s="2182"/>
      <c r="QMU48" s="2182"/>
      <c r="QMV48" s="2182"/>
      <c r="QMW48" s="2182"/>
      <c r="QMX48" s="2182"/>
      <c r="QMY48" s="2182"/>
      <c r="QMZ48" s="2182"/>
      <c r="QNA48" s="2182"/>
      <c r="QNB48" s="2182"/>
      <c r="QNC48" s="2182"/>
      <c r="QND48" s="2182"/>
      <c r="QNE48" s="2182"/>
      <c r="QNF48" s="2182"/>
      <c r="QNG48" s="2182"/>
      <c r="QNH48" s="2182"/>
      <c r="QNI48" s="2182"/>
      <c r="QNJ48" s="2182"/>
      <c r="QNK48" s="2182"/>
      <c r="QNL48" s="2182"/>
      <c r="QNM48" s="2182"/>
      <c r="QNN48" s="2182"/>
      <c r="QNO48" s="2182"/>
      <c r="QNP48" s="2182"/>
      <c r="QNQ48" s="2182"/>
      <c r="QNR48" s="2182"/>
      <c r="QNS48" s="2182"/>
      <c r="QNT48" s="2182"/>
      <c r="QNU48" s="2182"/>
      <c r="QNV48" s="2182"/>
      <c r="QNW48" s="2182"/>
      <c r="QNX48" s="2182"/>
      <c r="QNY48" s="2182"/>
      <c r="QNZ48" s="2182"/>
      <c r="QOA48" s="2182"/>
      <c r="QOB48" s="2182"/>
      <c r="QOC48" s="2182"/>
      <c r="QOD48" s="2182"/>
      <c r="QOE48" s="2182"/>
      <c r="QOF48" s="2182"/>
      <c r="QOG48" s="2182"/>
      <c r="QOH48" s="2182"/>
      <c r="QOI48" s="2182"/>
      <c r="QOJ48" s="2182"/>
      <c r="QOK48" s="2182"/>
      <c r="QOL48" s="2182"/>
      <c r="QOM48" s="2182"/>
      <c r="QON48" s="2182"/>
      <c r="QOO48" s="2182"/>
      <c r="QOP48" s="2182"/>
      <c r="QOQ48" s="2182"/>
      <c r="QOR48" s="2182"/>
      <c r="QOS48" s="2182"/>
      <c r="QOT48" s="2182"/>
      <c r="QOU48" s="2182"/>
      <c r="QOV48" s="2182"/>
      <c r="QOW48" s="2182"/>
      <c r="QOX48" s="2182"/>
      <c r="QOY48" s="2182"/>
      <c r="QOZ48" s="2182"/>
      <c r="QPA48" s="2182"/>
      <c r="QPB48" s="2182"/>
      <c r="QPC48" s="2182"/>
      <c r="QPD48" s="2182"/>
      <c r="QPE48" s="2182"/>
      <c r="QPF48" s="2182"/>
      <c r="QPG48" s="2182"/>
      <c r="QPH48" s="2182"/>
      <c r="QPI48" s="2182"/>
      <c r="QPJ48" s="2182"/>
      <c r="QPK48" s="2182"/>
      <c r="QPL48" s="2182"/>
      <c r="QPM48" s="2182"/>
      <c r="QPN48" s="2182"/>
      <c r="QPO48" s="2182"/>
      <c r="QPP48" s="2182"/>
      <c r="QPQ48" s="2182"/>
      <c r="QPR48" s="2182"/>
      <c r="QPS48" s="2182"/>
      <c r="QPT48" s="2182"/>
      <c r="QPU48" s="2182"/>
      <c r="QPV48" s="2182"/>
      <c r="QPW48" s="2182"/>
      <c r="QPX48" s="2182"/>
      <c r="QPY48" s="2182"/>
      <c r="QPZ48" s="2182"/>
      <c r="QQA48" s="2182"/>
      <c r="QQB48" s="2182"/>
      <c r="QQC48" s="2182"/>
      <c r="QQD48" s="2182"/>
      <c r="QQE48" s="2182"/>
      <c r="QQF48" s="2182"/>
      <c r="QQG48" s="2182"/>
      <c r="QQH48" s="2182"/>
      <c r="QQI48" s="2182"/>
      <c r="QQJ48" s="2182"/>
      <c r="QQK48" s="2182"/>
      <c r="QQL48" s="2182"/>
      <c r="QQM48" s="2182"/>
      <c r="QQN48" s="2182"/>
      <c r="QQO48" s="2182"/>
      <c r="QQP48" s="2182"/>
      <c r="QQQ48" s="2182"/>
      <c r="QQR48" s="2182"/>
      <c r="QQS48" s="2182"/>
      <c r="QQT48" s="2182"/>
      <c r="QQU48" s="2182"/>
      <c r="QQV48" s="2182"/>
      <c r="QQW48" s="2182"/>
      <c r="QQX48" s="2182"/>
      <c r="QQY48" s="2182"/>
      <c r="QQZ48" s="2182"/>
      <c r="QRA48" s="2182"/>
      <c r="QRB48" s="2182"/>
      <c r="QRC48" s="2182"/>
      <c r="QRD48" s="2182"/>
      <c r="QRE48" s="2182"/>
      <c r="QRF48" s="2182"/>
      <c r="QRG48" s="2182"/>
      <c r="QRH48" s="2182"/>
      <c r="QRI48" s="2182"/>
      <c r="QRJ48" s="2182"/>
      <c r="QRK48" s="2182"/>
      <c r="QRL48" s="2182"/>
      <c r="QRM48" s="2182"/>
      <c r="QRN48" s="2182"/>
      <c r="QRO48" s="2182"/>
      <c r="QRP48" s="2182"/>
      <c r="QRQ48" s="2182"/>
      <c r="QRR48" s="2182"/>
      <c r="QRS48" s="2182"/>
      <c r="QRT48" s="2182"/>
      <c r="QRU48" s="2182"/>
      <c r="QRV48" s="2182"/>
      <c r="QRW48" s="2182"/>
      <c r="QRX48" s="2182"/>
      <c r="QRY48" s="2182"/>
      <c r="QRZ48" s="2182"/>
      <c r="QSA48" s="2182"/>
      <c r="QSB48" s="2182"/>
      <c r="QSC48" s="2182"/>
      <c r="QSD48" s="2182"/>
      <c r="QSE48" s="2182"/>
      <c r="QSF48" s="2182"/>
      <c r="QSG48" s="2182"/>
      <c r="QSH48" s="2182"/>
      <c r="QSI48" s="2182"/>
      <c r="QSJ48" s="2182"/>
      <c r="QSK48" s="2182"/>
      <c r="QSL48" s="2182"/>
      <c r="QSM48" s="2182"/>
      <c r="QSN48" s="2182"/>
      <c r="QSO48" s="2182"/>
      <c r="QSP48" s="2182"/>
      <c r="QSQ48" s="2182"/>
      <c r="QSR48" s="2182"/>
      <c r="QSS48" s="2182"/>
      <c r="QST48" s="2182"/>
      <c r="QSU48" s="2182"/>
      <c r="QSV48" s="2182"/>
      <c r="QSW48" s="2182"/>
      <c r="QSX48" s="2182"/>
      <c r="QSY48" s="2182"/>
      <c r="QSZ48" s="2182"/>
      <c r="QTA48" s="2182"/>
      <c r="QTB48" s="2182"/>
      <c r="QTC48" s="2182"/>
      <c r="QTD48" s="2182"/>
      <c r="QTE48" s="2182"/>
      <c r="QTF48" s="2182"/>
      <c r="QTG48" s="2182"/>
      <c r="QTH48" s="2182"/>
      <c r="QTI48" s="2182"/>
      <c r="QTJ48" s="2182"/>
      <c r="QTK48" s="2182"/>
      <c r="QTL48" s="2182"/>
      <c r="QTM48" s="2182"/>
      <c r="QTN48" s="2182"/>
      <c r="QTO48" s="2182"/>
      <c r="QTP48" s="2182"/>
      <c r="QTQ48" s="2182"/>
      <c r="QTR48" s="2182"/>
      <c r="QTS48" s="2182"/>
      <c r="QTT48" s="2182"/>
      <c r="QTU48" s="2182"/>
      <c r="QTV48" s="2182"/>
      <c r="QTW48" s="2182"/>
      <c r="QTX48" s="2182"/>
      <c r="QTY48" s="2182"/>
      <c r="QTZ48" s="2182"/>
      <c r="QUA48" s="2182"/>
      <c r="QUB48" s="2182"/>
      <c r="QUC48" s="2182"/>
      <c r="QUD48" s="2182"/>
      <c r="QUE48" s="2182"/>
      <c r="QUF48" s="2182"/>
      <c r="QUG48" s="2182"/>
      <c r="QUH48" s="2182"/>
      <c r="QUI48" s="2182"/>
      <c r="QUJ48" s="2182"/>
      <c r="QUK48" s="2182"/>
      <c r="QUL48" s="2182"/>
      <c r="QUM48" s="2182"/>
      <c r="QUN48" s="2182"/>
      <c r="QUO48" s="2182"/>
      <c r="QUP48" s="2182"/>
      <c r="QUQ48" s="2182"/>
      <c r="QUR48" s="2182"/>
      <c r="QUS48" s="2182"/>
      <c r="QUT48" s="2182"/>
      <c r="QUU48" s="2182"/>
      <c r="QUV48" s="2182"/>
      <c r="QUW48" s="2182"/>
      <c r="QUX48" s="2182"/>
      <c r="QUY48" s="2182"/>
      <c r="QUZ48" s="2182"/>
      <c r="QVA48" s="2182"/>
      <c r="QVB48" s="2182"/>
      <c r="QVC48" s="2182"/>
      <c r="QVD48" s="2182"/>
      <c r="QVE48" s="2182"/>
      <c r="QVF48" s="2182"/>
      <c r="QVG48" s="2182"/>
      <c r="QVH48" s="2182"/>
      <c r="QVI48" s="2182"/>
      <c r="QVJ48" s="2182"/>
      <c r="QVK48" s="2182"/>
      <c r="QVL48" s="2182"/>
      <c r="QVM48" s="2182"/>
      <c r="QVN48" s="2182"/>
      <c r="QVO48" s="2182"/>
      <c r="QVP48" s="2182"/>
      <c r="QVQ48" s="2182"/>
      <c r="QVR48" s="2182"/>
      <c r="QVS48" s="2182"/>
      <c r="QVT48" s="2182"/>
      <c r="QVU48" s="2182"/>
      <c r="QVV48" s="2182"/>
      <c r="QVW48" s="2182"/>
      <c r="QVX48" s="2182"/>
      <c r="QVY48" s="2182"/>
      <c r="QVZ48" s="2182"/>
      <c r="QWA48" s="2182"/>
      <c r="QWB48" s="2182"/>
      <c r="QWC48" s="2182"/>
      <c r="QWD48" s="2182"/>
      <c r="QWE48" s="2182"/>
      <c r="QWF48" s="2182"/>
      <c r="QWG48" s="2182"/>
      <c r="QWH48" s="2182"/>
      <c r="QWI48" s="2182"/>
      <c r="QWJ48" s="2182"/>
      <c r="QWK48" s="2182"/>
      <c r="QWL48" s="2182"/>
      <c r="QWM48" s="2182"/>
      <c r="QWN48" s="2182"/>
      <c r="QWO48" s="2182"/>
      <c r="QWP48" s="2182"/>
      <c r="QWQ48" s="2182"/>
      <c r="QWR48" s="2182"/>
      <c r="QWS48" s="2182"/>
      <c r="QWT48" s="2182"/>
      <c r="QWU48" s="2182"/>
      <c r="QWV48" s="2182"/>
      <c r="QWW48" s="2182"/>
      <c r="QWX48" s="2182"/>
      <c r="QWY48" s="2182"/>
      <c r="QWZ48" s="2182"/>
      <c r="QXA48" s="2182"/>
      <c r="QXB48" s="2182"/>
      <c r="QXC48" s="2182"/>
      <c r="QXD48" s="2182"/>
      <c r="QXE48" s="2182"/>
      <c r="QXF48" s="2182"/>
      <c r="QXG48" s="2182"/>
      <c r="QXH48" s="2182"/>
      <c r="QXI48" s="2182"/>
      <c r="QXJ48" s="2182"/>
      <c r="QXK48" s="2182"/>
      <c r="QXL48" s="2182"/>
      <c r="QXM48" s="2182"/>
      <c r="QXN48" s="2182"/>
      <c r="QXO48" s="2182"/>
      <c r="QXP48" s="2182"/>
      <c r="QXQ48" s="2182"/>
      <c r="QXR48" s="2182"/>
      <c r="QXS48" s="2182"/>
      <c r="QXT48" s="2182"/>
      <c r="QXU48" s="2182"/>
      <c r="QXV48" s="2182"/>
      <c r="QXW48" s="2182"/>
      <c r="QXX48" s="2182"/>
      <c r="QXY48" s="2182"/>
      <c r="QXZ48" s="2182"/>
      <c r="QYA48" s="2182"/>
      <c r="QYB48" s="2182"/>
      <c r="QYC48" s="2182"/>
      <c r="QYD48" s="2182"/>
      <c r="QYE48" s="2182"/>
      <c r="QYF48" s="2182"/>
      <c r="QYG48" s="2182"/>
      <c r="QYH48" s="2182"/>
      <c r="QYI48" s="2182"/>
      <c r="QYJ48" s="2182"/>
      <c r="QYK48" s="2182"/>
      <c r="QYL48" s="2182"/>
      <c r="QYM48" s="2182"/>
      <c r="QYN48" s="2182"/>
      <c r="QYO48" s="2182"/>
      <c r="QYP48" s="2182"/>
      <c r="QYQ48" s="2182"/>
      <c r="QYR48" s="2182"/>
      <c r="QYS48" s="2182"/>
      <c r="QYT48" s="2182"/>
      <c r="QYU48" s="2182"/>
      <c r="QYV48" s="2182"/>
      <c r="QYW48" s="2182"/>
      <c r="QYX48" s="2182"/>
      <c r="QYY48" s="2182"/>
      <c r="QYZ48" s="2182"/>
      <c r="QZA48" s="2182"/>
      <c r="QZB48" s="2182"/>
      <c r="QZC48" s="2182"/>
      <c r="QZD48" s="2182"/>
      <c r="QZE48" s="2182"/>
      <c r="QZF48" s="2182"/>
      <c r="QZG48" s="2182"/>
      <c r="QZH48" s="2182"/>
      <c r="QZI48" s="2182"/>
      <c r="QZJ48" s="2182"/>
      <c r="QZK48" s="2182"/>
      <c r="QZL48" s="2182"/>
      <c r="QZM48" s="2182"/>
      <c r="QZN48" s="2182"/>
      <c r="QZO48" s="2182"/>
      <c r="QZP48" s="2182"/>
      <c r="QZQ48" s="2182"/>
      <c r="QZR48" s="2182"/>
      <c r="QZS48" s="2182"/>
      <c r="QZT48" s="2182"/>
      <c r="QZU48" s="2182"/>
      <c r="QZV48" s="2182"/>
      <c r="QZW48" s="2182"/>
      <c r="QZX48" s="2182"/>
      <c r="QZY48" s="2182"/>
      <c r="QZZ48" s="2182"/>
      <c r="RAA48" s="2182"/>
      <c r="RAB48" s="2182"/>
      <c r="RAC48" s="2182"/>
      <c r="RAD48" s="2182"/>
      <c r="RAE48" s="2182"/>
      <c r="RAF48" s="2182"/>
      <c r="RAG48" s="2182"/>
      <c r="RAH48" s="2182"/>
      <c r="RAI48" s="2182"/>
      <c r="RAJ48" s="2182"/>
      <c r="RAK48" s="2182"/>
      <c r="RAL48" s="2182"/>
      <c r="RAM48" s="2182"/>
      <c r="RAN48" s="2182"/>
      <c r="RAO48" s="2182"/>
      <c r="RAP48" s="2182"/>
      <c r="RAQ48" s="2182"/>
      <c r="RAR48" s="2182"/>
      <c r="RAS48" s="2182"/>
      <c r="RAT48" s="2182"/>
      <c r="RAU48" s="2182"/>
      <c r="RAV48" s="2182"/>
      <c r="RAW48" s="2182"/>
      <c r="RAX48" s="2182"/>
      <c r="RAY48" s="2182"/>
      <c r="RAZ48" s="2182"/>
      <c r="RBA48" s="2182"/>
      <c r="RBB48" s="2182"/>
      <c r="RBC48" s="2182"/>
      <c r="RBD48" s="2182"/>
      <c r="RBE48" s="2182"/>
      <c r="RBF48" s="2182"/>
      <c r="RBG48" s="2182"/>
      <c r="RBH48" s="2182"/>
      <c r="RBI48" s="2182"/>
      <c r="RBJ48" s="2182"/>
      <c r="RBK48" s="2182"/>
      <c r="RBL48" s="2182"/>
      <c r="RBM48" s="2182"/>
      <c r="RBN48" s="2182"/>
      <c r="RBO48" s="2182"/>
      <c r="RBP48" s="2182"/>
      <c r="RBQ48" s="2182"/>
      <c r="RBR48" s="2182"/>
      <c r="RBS48" s="2182"/>
      <c r="RBT48" s="2182"/>
      <c r="RBU48" s="2182"/>
      <c r="RBV48" s="2182"/>
      <c r="RBW48" s="2182"/>
      <c r="RBX48" s="2182"/>
      <c r="RBY48" s="2182"/>
      <c r="RBZ48" s="2182"/>
      <c r="RCA48" s="2182"/>
      <c r="RCB48" s="2182"/>
      <c r="RCC48" s="2182"/>
      <c r="RCD48" s="2182"/>
      <c r="RCE48" s="2182"/>
      <c r="RCF48" s="2182"/>
      <c r="RCG48" s="2182"/>
      <c r="RCH48" s="2182"/>
      <c r="RCI48" s="2182"/>
      <c r="RCJ48" s="2182"/>
      <c r="RCK48" s="2182"/>
      <c r="RCL48" s="2182"/>
      <c r="RCM48" s="2182"/>
      <c r="RCN48" s="2182"/>
      <c r="RCO48" s="2182"/>
      <c r="RCP48" s="2182"/>
      <c r="RCQ48" s="2182"/>
      <c r="RCR48" s="2182"/>
      <c r="RCS48" s="2182"/>
      <c r="RCT48" s="2182"/>
      <c r="RCU48" s="2182"/>
      <c r="RCV48" s="2182"/>
      <c r="RCW48" s="2182"/>
      <c r="RCX48" s="2182"/>
      <c r="RCY48" s="2182"/>
      <c r="RCZ48" s="2182"/>
      <c r="RDA48" s="2182"/>
      <c r="RDB48" s="2182"/>
      <c r="RDC48" s="2182"/>
      <c r="RDD48" s="2182"/>
      <c r="RDE48" s="2182"/>
      <c r="RDF48" s="2182"/>
      <c r="RDG48" s="2182"/>
      <c r="RDH48" s="2182"/>
      <c r="RDI48" s="2182"/>
      <c r="RDJ48" s="2182"/>
      <c r="RDK48" s="2182"/>
      <c r="RDL48" s="2182"/>
      <c r="RDM48" s="2182"/>
      <c r="RDN48" s="2182"/>
      <c r="RDO48" s="2182"/>
      <c r="RDP48" s="2182"/>
      <c r="RDQ48" s="2182"/>
      <c r="RDR48" s="2182"/>
      <c r="RDS48" s="2182"/>
      <c r="RDT48" s="2182"/>
      <c r="RDU48" s="2182"/>
      <c r="RDV48" s="2182"/>
      <c r="RDW48" s="2182"/>
      <c r="RDX48" s="2182"/>
      <c r="RDY48" s="2182"/>
      <c r="RDZ48" s="2182"/>
      <c r="REA48" s="2182"/>
      <c r="REB48" s="2182"/>
      <c r="REC48" s="2182"/>
      <c r="RED48" s="2182"/>
      <c r="REE48" s="2182"/>
      <c r="REF48" s="2182"/>
      <c r="REG48" s="2182"/>
      <c r="REH48" s="2182"/>
      <c r="REI48" s="2182"/>
      <c r="REJ48" s="2182"/>
      <c r="REK48" s="2182"/>
      <c r="REL48" s="2182"/>
      <c r="REM48" s="2182"/>
      <c r="REN48" s="2182"/>
      <c r="REO48" s="2182"/>
      <c r="REP48" s="2182"/>
      <c r="REQ48" s="2182"/>
      <c r="RER48" s="2182"/>
      <c r="RES48" s="2182"/>
      <c r="RET48" s="2182"/>
      <c r="REU48" s="2182"/>
      <c r="REV48" s="2182"/>
      <c r="REW48" s="2182"/>
      <c r="REX48" s="2182"/>
      <c r="REY48" s="2182"/>
      <c r="REZ48" s="2182"/>
      <c r="RFA48" s="2182"/>
      <c r="RFB48" s="2182"/>
      <c r="RFC48" s="2182"/>
      <c r="RFD48" s="2182"/>
      <c r="RFE48" s="2182"/>
      <c r="RFF48" s="2182"/>
      <c r="RFG48" s="2182"/>
      <c r="RFH48" s="2182"/>
      <c r="RFI48" s="2182"/>
      <c r="RFJ48" s="2182"/>
      <c r="RFK48" s="2182"/>
      <c r="RFL48" s="2182"/>
      <c r="RFM48" s="2182"/>
      <c r="RFN48" s="2182"/>
      <c r="RFO48" s="2182"/>
      <c r="RFP48" s="2182"/>
      <c r="RFQ48" s="2182"/>
      <c r="RFR48" s="2182"/>
      <c r="RFS48" s="2182"/>
      <c r="RFT48" s="2182"/>
      <c r="RFU48" s="2182"/>
      <c r="RFV48" s="2182"/>
      <c r="RFW48" s="2182"/>
      <c r="RFX48" s="2182"/>
      <c r="RFY48" s="2182"/>
      <c r="RFZ48" s="2182"/>
      <c r="RGA48" s="2182"/>
      <c r="RGB48" s="2182"/>
      <c r="RGC48" s="2182"/>
      <c r="RGD48" s="2182"/>
      <c r="RGE48" s="2182"/>
      <c r="RGF48" s="2182"/>
      <c r="RGG48" s="2182"/>
      <c r="RGH48" s="2182"/>
      <c r="RGI48" s="2182"/>
      <c r="RGJ48" s="2182"/>
      <c r="RGK48" s="2182"/>
      <c r="RGL48" s="2182"/>
      <c r="RGM48" s="2182"/>
      <c r="RGN48" s="2182"/>
      <c r="RGO48" s="2182"/>
      <c r="RGP48" s="2182"/>
      <c r="RGQ48" s="2182"/>
      <c r="RGR48" s="2182"/>
      <c r="RGS48" s="2182"/>
      <c r="RGT48" s="2182"/>
      <c r="RGU48" s="2182"/>
      <c r="RGV48" s="2182"/>
      <c r="RGW48" s="2182"/>
      <c r="RGX48" s="2182"/>
      <c r="RGY48" s="2182"/>
      <c r="RGZ48" s="2182"/>
      <c r="RHA48" s="2182"/>
      <c r="RHB48" s="2182"/>
      <c r="RHC48" s="2182"/>
      <c r="RHD48" s="2182"/>
      <c r="RHE48" s="2182"/>
      <c r="RHF48" s="2182"/>
      <c r="RHG48" s="2182"/>
      <c r="RHH48" s="2182"/>
      <c r="RHI48" s="2182"/>
      <c r="RHJ48" s="2182"/>
      <c r="RHK48" s="2182"/>
      <c r="RHL48" s="2182"/>
      <c r="RHM48" s="2182"/>
      <c r="RHN48" s="2182"/>
      <c r="RHO48" s="2182"/>
      <c r="RHP48" s="2182"/>
      <c r="RHQ48" s="2182"/>
      <c r="RHR48" s="2182"/>
      <c r="RHS48" s="2182"/>
      <c r="RHT48" s="2182"/>
      <c r="RHU48" s="2182"/>
      <c r="RHV48" s="2182"/>
      <c r="RHW48" s="2182"/>
      <c r="RHX48" s="2182"/>
      <c r="RHY48" s="2182"/>
      <c r="RHZ48" s="2182"/>
      <c r="RIA48" s="2182"/>
      <c r="RIB48" s="2182"/>
      <c r="RIC48" s="2182"/>
      <c r="RID48" s="2182"/>
      <c r="RIE48" s="2182"/>
      <c r="RIF48" s="2182"/>
      <c r="RIG48" s="2182"/>
      <c r="RIH48" s="2182"/>
      <c r="RII48" s="2182"/>
      <c r="RIJ48" s="2182"/>
      <c r="RIK48" s="2182"/>
      <c r="RIL48" s="2182"/>
      <c r="RIM48" s="2182"/>
      <c r="RIN48" s="2182"/>
      <c r="RIO48" s="2182"/>
      <c r="RIP48" s="2182"/>
      <c r="RIQ48" s="2182"/>
      <c r="RIR48" s="2182"/>
      <c r="RIS48" s="2182"/>
      <c r="RIT48" s="2182"/>
      <c r="RIU48" s="2182"/>
      <c r="RIV48" s="2182"/>
      <c r="RIW48" s="2182"/>
      <c r="RIX48" s="2182"/>
      <c r="RIY48" s="2182"/>
      <c r="RIZ48" s="2182"/>
      <c r="RJA48" s="2182"/>
      <c r="RJB48" s="2182"/>
      <c r="RJC48" s="2182"/>
      <c r="RJD48" s="2182"/>
      <c r="RJE48" s="2182"/>
      <c r="RJF48" s="2182"/>
      <c r="RJG48" s="2182"/>
      <c r="RJH48" s="2182"/>
      <c r="RJI48" s="2182"/>
      <c r="RJJ48" s="2182"/>
      <c r="RJK48" s="2182"/>
      <c r="RJL48" s="2182"/>
      <c r="RJM48" s="2182"/>
      <c r="RJN48" s="2182"/>
      <c r="RJO48" s="2182"/>
      <c r="RJP48" s="2182"/>
      <c r="RJQ48" s="2182"/>
      <c r="RJR48" s="2182"/>
      <c r="RJS48" s="2182"/>
      <c r="RJT48" s="2182"/>
      <c r="RJU48" s="2182"/>
      <c r="RJV48" s="2182"/>
      <c r="RJW48" s="2182"/>
      <c r="RJX48" s="2182"/>
      <c r="RJY48" s="2182"/>
      <c r="RJZ48" s="2182"/>
      <c r="RKA48" s="2182"/>
      <c r="RKB48" s="2182"/>
      <c r="RKC48" s="2182"/>
      <c r="RKD48" s="2182"/>
      <c r="RKE48" s="2182"/>
      <c r="RKF48" s="2182"/>
      <c r="RKG48" s="2182"/>
      <c r="RKH48" s="2182"/>
      <c r="RKI48" s="2182"/>
      <c r="RKJ48" s="2182"/>
      <c r="RKK48" s="2182"/>
      <c r="RKL48" s="2182"/>
      <c r="RKM48" s="2182"/>
      <c r="RKN48" s="2182"/>
      <c r="RKO48" s="2182"/>
      <c r="RKP48" s="2182"/>
      <c r="RKQ48" s="2182"/>
      <c r="RKR48" s="2182"/>
      <c r="RKS48" s="2182"/>
      <c r="RKT48" s="2182"/>
      <c r="RKU48" s="2182"/>
      <c r="RKV48" s="2182"/>
      <c r="RKW48" s="2182"/>
      <c r="RKX48" s="2182"/>
      <c r="RKY48" s="2182"/>
      <c r="RKZ48" s="2182"/>
      <c r="RLA48" s="2182"/>
      <c r="RLB48" s="2182"/>
      <c r="RLC48" s="2182"/>
      <c r="RLD48" s="2182"/>
      <c r="RLE48" s="2182"/>
      <c r="RLF48" s="2182"/>
      <c r="RLG48" s="2182"/>
      <c r="RLH48" s="2182"/>
      <c r="RLI48" s="2182"/>
      <c r="RLJ48" s="2182"/>
      <c r="RLK48" s="2182"/>
      <c r="RLL48" s="2182"/>
      <c r="RLM48" s="2182"/>
      <c r="RLN48" s="2182"/>
      <c r="RLO48" s="2182"/>
      <c r="RLP48" s="2182"/>
      <c r="RLQ48" s="2182"/>
      <c r="RLR48" s="2182"/>
      <c r="RLS48" s="2182"/>
      <c r="RLT48" s="2182"/>
      <c r="RLU48" s="2182"/>
      <c r="RLV48" s="2182"/>
      <c r="RLW48" s="2182"/>
      <c r="RLX48" s="2182"/>
      <c r="RLY48" s="2182"/>
      <c r="RLZ48" s="2182"/>
      <c r="RMA48" s="2182"/>
      <c r="RMB48" s="2182"/>
      <c r="RMC48" s="2182"/>
      <c r="RMD48" s="2182"/>
      <c r="RME48" s="2182"/>
      <c r="RMF48" s="2182"/>
      <c r="RMG48" s="2182"/>
      <c r="RMH48" s="2182"/>
      <c r="RMI48" s="2182"/>
      <c r="RMJ48" s="2182"/>
      <c r="RMK48" s="2182"/>
      <c r="RML48" s="2182"/>
      <c r="RMM48" s="2182"/>
      <c r="RMN48" s="2182"/>
      <c r="RMO48" s="2182"/>
      <c r="RMP48" s="2182"/>
      <c r="RMQ48" s="2182"/>
      <c r="RMR48" s="2182"/>
      <c r="RMS48" s="2182"/>
      <c r="RMT48" s="2182"/>
      <c r="RMU48" s="2182"/>
      <c r="RMV48" s="2182"/>
      <c r="RMW48" s="2182"/>
      <c r="RMX48" s="2182"/>
      <c r="RMY48" s="2182"/>
      <c r="RMZ48" s="2182"/>
      <c r="RNA48" s="2182"/>
      <c r="RNB48" s="2182"/>
      <c r="RNC48" s="2182"/>
      <c r="RND48" s="2182"/>
      <c r="RNE48" s="2182"/>
      <c r="RNF48" s="2182"/>
      <c r="RNG48" s="2182"/>
      <c r="RNH48" s="2182"/>
      <c r="RNI48" s="2182"/>
      <c r="RNJ48" s="2182"/>
      <c r="RNK48" s="2182"/>
      <c r="RNL48" s="2182"/>
      <c r="RNM48" s="2182"/>
      <c r="RNN48" s="2182"/>
      <c r="RNO48" s="2182"/>
      <c r="RNP48" s="2182"/>
      <c r="RNQ48" s="2182"/>
      <c r="RNR48" s="2182"/>
      <c r="RNS48" s="2182"/>
      <c r="RNT48" s="2182"/>
      <c r="RNU48" s="2182"/>
      <c r="RNV48" s="2182"/>
      <c r="RNW48" s="2182"/>
      <c r="RNX48" s="2182"/>
      <c r="RNY48" s="2182"/>
      <c r="RNZ48" s="2182"/>
      <c r="ROA48" s="2182"/>
      <c r="ROB48" s="2182"/>
      <c r="ROC48" s="2182"/>
      <c r="ROD48" s="2182"/>
      <c r="ROE48" s="2182"/>
      <c r="ROF48" s="2182"/>
      <c r="ROG48" s="2182"/>
      <c r="ROH48" s="2182"/>
      <c r="ROI48" s="2182"/>
      <c r="ROJ48" s="2182"/>
      <c r="ROK48" s="2182"/>
      <c r="ROL48" s="2182"/>
      <c r="ROM48" s="2182"/>
      <c r="RON48" s="2182"/>
      <c r="ROO48" s="2182"/>
      <c r="ROP48" s="2182"/>
      <c r="ROQ48" s="2182"/>
      <c r="ROR48" s="2182"/>
      <c r="ROS48" s="2182"/>
      <c r="ROT48" s="2182"/>
      <c r="ROU48" s="2182"/>
      <c r="ROV48" s="2182"/>
      <c r="ROW48" s="2182"/>
      <c r="ROX48" s="2182"/>
      <c r="ROY48" s="2182"/>
      <c r="ROZ48" s="2182"/>
      <c r="RPA48" s="2182"/>
      <c r="RPB48" s="2182"/>
      <c r="RPC48" s="2182"/>
      <c r="RPD48" s="2182"/>
      <c r="RPE48" s="2182"/>
      <c r="RPF48" s="2182"/>
      <c r="RPG48" s="2182"/>
      <c r="RPH48" s="2182"/>
      <c r="RPI48" s="2182"/>
      <c r="RPJ48" s="2182"/>
      <c r="RPK48" s="2182"/>
      <c r="RPL48" s="2182"/>
      <c r="RPM48" s="2182"/>
      <c r="RPN48" s="2182"/>
      <c r="RPO48" s="2182"/>
      <c r="RPP48" s="2182"/>
      <c r="RPQ48" s="2182"/>
      <c r="RPR48" s="2182"/>
      <c r="RPS48" s="2182"/>
      <c r="RPT48" s="2182"/>
      <c r="RPU48" s="2182"/>
      <c r="RPV48" s="2182"/>
      <c r="RPW48" s="2182"/>
      <c r="RPX48" s="2182"/>
      <c r="RPY48" s="2182"/>
      <c r="RPZ48" s="2182"/>
      <c r="RQA48" s="2182"/>
      <c r="RQB48" s="2182"/>
      <c r="RQC48" s="2182"/>
      <c r="RQD48" s="2182"/>
      <c r="RQE48" s="2182"/>
      <c r="RQF48" s="2182"/>
      <c r="RQG48" s="2182"/>
      <c r="RQH48" s="2182"/>
      <c r="RQI48" s="2182"/>
      <c r="RQJ48" s="2182"/>
      <c r="RQK48" s="2182"/>
      <c r="RQL48" s="2182"/>
      <c r="RQM48" s="2182"/>
      <c r="RQN48" s="2182"/>
      <c r="RQO48" s="2182"/>
      <c r="RQP48" s="2182"/>
      <c r="RQQ48" s="2182"/>
      <c r="RQR48" s="2182"/>
      <c r="RQS48" s="2182"/>
      <c r="RQT48" s="2182"/>
      <c r="RQU48" s="2182"/>
      <c r="RQV48" s="2182"/>
      <c r="RQW48" s="2182"/>
      <c r="RQX48" s="2182"/>
      <c r="RQY48" s="2182"/>
      <c r="RQZ48" s="2182"/>
      <c r="RRA48" s="2182"/>
      <c r="RRB48" s="2182"/>
      <c r="RRC48" s="2182"/>
      <c r="RRD48" s="2182"/>
      <c r="RRE48" s="2182"/>
      <c r="RRF48" s="2182"/>
      <c r="RRG48" s="2182"/>
      <c r="RRH48" s="2182"/>
      <c r="RRI48" s="2182"/>
      <c r="RRJ48" s="2182"/>
      <c r="RRK48" s="2182"/>
      <c r="RRL48" s="2182"/>
      <c r="RRM48" s="2182"/>
      <c r="RRN48" s="2182"/>
      <c r="RRO48" s="2182"/>
      <c r="RRP48" s="2182"/>
      <c r="RRQ48" s="2182"/>
      <c r="RRR48" s="2182"/>
      <c r="RRS48" s="2182"/>
      <c r="RRT48" s="2182"/>
      <c r="RRU48" s="2182"/>
      <c r="RRV48" s="2182"/>
      <c r="RRW48" s="2182"/>
      <c r="RRX48" s="2182"/>
      <c r="RRY48" s="2182"/>
      <c r="RRZ48" s="2182"/>
      <c r="RSA48" s="2182"/>
      <c r="RSB48" s="2182"/>
      <c r="RSC48" s="2182"/>
      <c r="RSD48" s="2182"/>
      <c r="RSE48" s="2182"/>
      <c r="RSF48" s="2182"/>
      <c r="RSG48" s="2182"/>
      <c r="RSH48" s="2182"/>
      <c r="RSI48" s="2182"/>
      <c r="RSJ48" s="2182"/>
      <c r="RSK48" s="2182"/>
      <c r="RSL48" s="2182"/>
      <c r="RSM48" s="2182"/>
      <c r="RSN48" s="2182"/>
      <c r="RSO48" s="2182"/>
      <c r="RSP48" s="2182"/>
      <c r="RSQ48" s="2182"/>
      <c r="RSR48" s="2182"/>
      <c r="RSS48" s="2182"/>
      <c r="RST48" s="2182"/>
      <c r="RSU48" s="2182"/>
      <c r="RSV48" s="2182"/>
      <c r="RSW48" s="2182"/>
      <c r="RSX48" s="2182"/>
      <c r="RSY48" s="2182"/>
      <c r="RSZ48" s="2182"/>
      <c r="RTA48" s="2182"/>
      <c r="RTB48" s="2182"/>
      <c r="RTC48" s="2182"/>
      <c r="RTD48" s="2182"/>
      <c r="RTE48" s="2182"/>
      <c r="RTF48" s="2182"/>
      <c r="RTG48" s="2182"/>
      <c r="RTH48" s="2182"/>
      <c r="RTI48" s="2182"/>
      <c r="RTJ48" s="2182"/>
      <c r="RTK48" s="2182"/>
      <c r="RTL48" s="2182"/>
      <c r="RTM48" s="2182"/>
      <c r="RTN48" s="2182"/>
      <c r="RTO48" s="2182"/>
      <c r="RTP48" s="2182"/>
      <c r="RTQ48" s="2182"/>
      <c r="RTR48" s="2182"/>
      <c r="RTS48" s="2182"/>
      <c r="RTT48" s="2182"/>
      <c r="RTU48" s="2182"/>
      <c r="RTV48" s="2182"/>
      <c r="RTW48" s="2182"/>
      <c r="RTX48" s="2182"/>
      <c r="RTY48" s="2182"/>
      <c r="RTZ48" s="2182"/>
      <c r="RUA48" s="2182"/>
      <c r="RUB48" s="2182"/>
      <c r="RUC48" s="2182"/>
      <c r="RUD48" s="2182"/>
      <c r="RUE48" s="2182"/>
      <c r="RUF48" s="2182"/>
      <c r="RUG48" s="2182"/>
      <c r="RUH48" s="2182"/>
      <c r="RUI48" s="2182"/>
      <c r="RUJ48" s="2182"/>
      <c r="RUK48" s="2182"/>
      <c r="RUL48" s="2182"/>
      <c r="RUM48" s="2182"/>
      <c r="RUN48" s="2182"/>
      <c r="RUO48" s="2182"/>
      <c r="RUP48" s="2182"/>
      <c r="RUQ48" s="2182"/>
      <c r="RUR48" s="2182"/>
      <c r="RUS48" s="2182"/>
      <c r="RUT48" s="2182"/>
      <c r="RUU48" s="2182"/>
      <c r="RUV48" s="2182"/>
      <c r="RUW48" s="2182"/>
      <c r="RUX48" s="2182"/>
      <c r="RUY48" s="2182"/>
      <c r="RUZ48" s="2182"/>
      <c r="RVA48" s="2182"/>
      <c r="RVB48" s="2182"/>
      <c r="RVC48" s="2182"/>
      <c r="RVD48" s="2182"/>
      <c r="RVE48" s="2182"/>
      <c r="RVF48" s="2182"/>
      <c r="RVG48" s="2182"/>
      <c r="RVH48" s="2182"/>
      <c r="RVI48" s="2182"/>
      <c r="RVJ48" s="2182"/>
      <c r="RVK48" s="2182"/>
      <c r="RVL48" s="2182"/>
      <c r="RVM48" s="2182"/>
      <c r="RVN48" s="2182"/>
      <c r="RVO48" s="2182"/>
      <c r="RVP48" s="2182"/>
      <c r="RVQ48" s="2182"/>
      <c r="RVR48" s="2182"/>
      <c r="RVS48" s="2182"/>
      <c r="RVT48" s="2182"/>
      <c r="RVU48" s="2182"/>
      <c r="RVV48" s="2182"/>
      <c r="RVW48" s="2182"/>
      <c r="RVX48" s="2182"/>
      <c r="RVY48" s="2182"/>
      <c r="RVZ48" s="2182"/>
      <c r="RWA48" s="2182"/>
      <c r="RWB48" s="2182"/>
      <c r="RWC48" s="2182"/>
      <c r="RWD48" s="2182"/>
      <c r="RWE48" s="2182"/>
      <c r="RWF48" s="2182"/>
      <c r="RWG48" s="2182"/>
      <c r="RWH48" s="2182"/>
      <c r="RWI48" s="2182"/>
      <c r="RWJ48" s="2182"/>
      <c r="RWK48" s="2182"/>
      <c r="RWL48" s="2182"/>
      <c r="RWM48" s="2182"/>
      <c r="RWN48" s="2182"/>
      <c r="RWO48" s="2182"/>
      <c r="RWP48" s="2182"/>
      <c r="RWQ48" s="2182"/>
      <c r="RWR48" s="2182"/>
      <c r="RWS48" s="2182"/>
      <c r="RWT48" s="2182"/>
      <c r="RWU48" s="2182"/>
      <c r="RWV48" s="2182"/>
      <c r="RWW48" s="2182"/>
      <c r="RWX48" s="2182"/>
      <c r="RWY48" s="2182"/>
      <c r="RWZ48" s="2182"/>
      <c r="RXA48" s="2182"/>
      <c r="RXB48" s="2182"/>
      <c r="RXC48" s="2182"/>
      <c r="RXD48" s="2182"/>
      <c r="RXE48" s="2182"/>
      <c r="RXF48" s="2182"/>
      <c r="RXG48" s="2182"/>
      <c r="RXH48" s="2182"/>
      <c r="RXI48" s="2182"/>
      <c r="RXJ48" s="2182"/>
      <c r="RXK48" s="2182"/>
      <c r="RXL48" s="2182"/>
      <c r="RXM48" s="2182"/>
      <c r="RXN48" s="2182"/>
      <c r="RXO48" s="2182"/>
      <c r="RXP48" s="2182"/>
      <c r="RXQ48" s="2182"/>
      <c r="RXR48" s="2182"/>
      <c r="RXS48" s="2182"/>
      <c r="RXT48" s="2182"/>
      <c r="RXU48" s="2182"/>
      <c r="RXV48" s="2182"/>
      <c r="RXW48" s="2182"/>
      <c r="RXX48" s="2182"/>
      <c r="RXY48" s="2182"/>
      <c r="RXZ48" s="2182"/>
      <c r="RYA48" s="2182"/>
      <c r="RYB48" s="2182"/>
      <c r="RYC48" s="2182"/>
      <c r="RYD48" s="2182"/>
      <c r="RYE48" s="2182"/>
      <c r="RYF48" s="2182"/>
      <c r="RYG48" s="2182"/>
      <c r="RYH48" s="2182"/>
      <c r="RYI48" s="2182"/>
      <c r="RYJ48" s="2182"/>
      <c r="RYK48" s="2182"/>
      <c r="RYL48" s="2182"/>
      <c r="RYM48" s="2182"/>
      <c r="RYN48" s="2182"/>
      <c r="RYO48" s="2182"/>
      <c r="RYP48" s="2182"/>
      <c r="RYQ48" s="2182"/>
      <c r="RYR48" s="2182"/>
      <c r="RYS48" s="2182"/>
      <c r="RYT48" s="2182"/>
      <c r="RYU48" s="2182"/>
      <c r="RYV48" s="2182"/>
      <c r="RYW48" s="2182"/>
      <c r="RYX48" s="2182"/>
      <c r="RYY48" s="2182"/>
      <c r="RYZ48" s="2182"/>
      <c r="RZA48" s="2182"/>
      <c r="RZB48" s="2182"/>
      <c r="RZC48" s="2182"/>
      <c r="RZD48" s="2182"/>
      <c r="RZE48" s="2182"/>
      <c r="RZF48" s="2182"/>
      <c r="RZG48" s="2182"/>
      <c r="RZH48" s="2182"/>
      <c r="RZI48" s="2182"/>
      <c r="RZJ48" s="2182"/>
      <c r="RZK48" s="2182"/>
      <c r="RZL48" s="2182"/>
      <c r="RZM48" s="2182"/>
      <c r="RZN48" s="2182"/>
      <c r="RZO48" s="2182"/>
      <c r="RZP48" s="2182"/>
      <c r="RZQ48" s="2182"/>
      <c r="RZR48" s="2182"/>
      <c r="RZS48" s="2182"/>
      <c r="RZT48" s="2182"/>
      <c r="RZU48" s="2182"/>
      <c r="RZV48" s="2182"/>
      <c r="RZW48" s="2182"/>
      <c r="RZX48" s="2182"/>
      <c r="RZY48" s="2182"/>
      <c r="RZZ48" s="2182"/>
      <c r="SAA48" s="2182"/>
      <c r="SAB48" s="2182"/>
      <c r="SAC48" s="2182"/>
      <c r="SAD48" s="2182"/>
      <c r="SAE48" s="2182"/>
      <c r="SAF48" s="2182"/>
      <c r="SAG48" s="2182"/>
      <c r="SAH48" s="2182"/>
      <c r="SAI48" s="2182"/>
      <c r="SAJ48" s="2182"/>
      <c r="SAK48" s="2182"/>
      <c r="SAL48" s="2182"/>
      <c r="SAM48" s="2182"/>
      <c r="SAN48" s="2182"/>
      <c r="SAO48" s="2182"/>
      <c r="SAP48" s="2182"/>
      <c r="SAQ48" s="2182"/>
      <c r="SAR48" s="2182"/>
      <c r="SAS48" s="2182"/>
      <c r="SAT48" s="2182"/>
      <c r="SAU48" s="2182"/>
      <c r="SAV48" s="2182"/>
      <c r="SAW48" s="2182"/>
      <c r="SAX48" s="2182"/>
      <c r="SAY48" s="2182"/>
      <c r="SAZ48" s="2182"/>
      <c r="SBA48" s="2182"/>
      <c r="SBB48" s="2182"/>
      <c r="SBC48" s="2182"/>
      <c r="SBD48" s="2182"/>
      <c r="SBE48" s="2182"/>
      <c r="SBF48" s="2182"/>
      <c r="SBG48" s="2182"/>
      <c r="SBH48" s="2182"/>
      <c r="SBI48" s="2182"/>
      <c r="SBJ48" s="2182"/>
      <c r="SBK48" s="2182"/>
      <c r="SBL48" s="2182"/>
      <c r="SBM48" s="2182"/>
      <c r="SBN48" s="2182"/>
      <c r="SBO48" s="2182"/>
      <c r="SBP48" s="2182"/>
      <c r="SBQ48" s="2182"/>
      <c r="SBR48" s="2182"/>
      <c r="SBS48" s="2182"/>
      <c r="SBT48" s="2182"/>
      <c r="SBU48" s="2182"/>
      <c r="SBV48" s="2182"/>
      <c r="SBW48" s="2182"/>
      <c r="SBX48" s="2182"/>
      <c r="SBY48" s="2182"/>
      <c r="SBZ48" s="2182"/>
      <c r="SCA48" s="2182"/>
      <c r="SCB48" s="2182"/>
      <c r="SCC48" s="2182"/>
      <c r="SCD48" s="2182"/>
      <c r="SCE48" s="2182"/>
      <c r="SCF48" s="2182"/>
      <c r="SCG48" s="2182"/>
      <c r="SCH48" s="2182"/>
      <c r="SCI48" s="2182"/>
      <c r="SCJ48" s="2182"/>
      <c r="SCK48" s="2182"/>
      <c r="SCL48" s="2182"/>
      <c r="SCM48" s="2182"/>
      <c r="SCN48" s="2182"/>
      <c r="SCO48" s="2182"/>
      <c r="SCP48" s="2182"/>
      <c r="SCQ48" s="2182"/>
      <c r="SCR48" s="2182"/>
      <c r="SCS48" s="2182"/>
      <c r="SCT48" s="2182"/>
      <c r="SCU48" s="2182"/>
      <c r="SCV48" s="2182"/>
      <c r="SCW48" s="2182"/>
      <c r="SCX48" s="2182"/>
      <c r="SCY48" s="2182"/>
      <c r="SCZ48" s="2182"/>
      <c r="SDA48" s="2182"/>
      <c r="SDB48" s="2182"/>
      <c r="SDC48" s="2182"/>
      <c r="SDD48" s="2182"/>
      <c r="SDE48" s="2182"/>
      <c r="SDF48" s="2182"/>
      <c r="SDG48" s="2182"/>
      <c r="SDH48" s="2182"/>
      <c r="SDI48" s="2182"/>
      <c r="SDJ48" s="2182"/>
      <c r="SDK48" s="2182"/>
      <c r="SDL48" s="2182"/>
      <c r="SDM48" s="2182"/>
      <c r="SDN48" s="2182"/>
      <c r="SDO48" s="2182"/>
      <c r="SDP48" s="2182"/>
      <c r="SDQ48" s="2182"/>
      <c r="SDR48" s="2182"/>
      <c r="SDS48" s="2182"/>
      <c r="SDT48" s="2182"/>
      <c r="SDU48" s="2182"/>
      <c r="SDV48" s="2182"/>
      <c r="SDW48" s="2182"/>
      <c r="SDX48" s="2182"/>
      <c r="SDY48" s="2182"/>
      <c r="SDZ48" s="2182"/>
      <c r="SEA48" s="2182"/>
      <c r="SEB48" s="2182"/>
      <c r="SEC48" s="2182"/>
      <c r="SED48" s="2182"/>
      <c r="SEE48" s="2182"/>
      <c r="SEF48" s="2182"/>
      <c r="SEG48" s="2182"/>
      <c r="SEH48" s="2182"/>
      <c r="SEI48" s="2182"/>
      <c r="SEJ48" s="2182"/>
      <c r="SEK48" s="2182"/>
      <c r="SEL48" s="2182"/>
      <c r="SEM48" s="2182"/>
      <c r="SEN48" s="2182"/>
      <c r="SEO48" s="2182"/>
      <c r="SEP48" s="2182"/>
      <c r="SEQ48" s="2182"/>
      <c r="SER48" s="2182"/>
      <c r="SES48" s="2182"/>
      <c r="SET48" s="2182"/>
      <c r="SEU48" s="2182"/>
      <c r="SEV48" s="2182"/>
      <c r="SEW48" s="2182"/>
      <c r="SEX48" s="2182"/>
      <c r="SEY48" s="2182"/>
      <c r="SEZ48" s="2182"/>
      <c r="SFA48" s="2182"/>
      <c r="SFB48" s="2182"/>
      <c r="SFC48" s="2182"/>
      <c r="SFD48" s="2182"/>
      <c r="SFE48" s="2182"/>
      <c r="SFF48" s="2182"/>
      <c r="SFG48" s="2182"/>
      <c r="SFH48" s="2182"/>
      <c r="SFI48" s="2182"/>
      <c r="SFJ48" s="2182"/>
      <c r="SFK48" s="2182"/>
      <c r="SFL48" s="2182"/>
      <c r="SFM48" s="2182"/>
      <c r="SFN48" s="2182"/>
      <c r="SFO48" s="2182"/>
      <c r="SFP48" s="2182"/>
      <c r="SFQ48" s="2182"/>
      <c r="SFR48" s="2182"/>
      <c r="SFS48" s="2182"/>
      <c r="SFT48" s="2182"/>
      <c r="SFU48" s="2182"/>
      <c r="SFV48" s="2182"/>
      <c r="SFW48" s="2182"/>
      <c r="SFX48" s="2182"/>
      <c r="SFY48" s="2182"/>
      <c r="SFZ48" s="2182"/>
      <c r="SGA48" s="2182"/>
      <c r="SGB48" s="2182"/>
      <c r="SGC48" s="2182"/>
      <c r="SGD48" s="2182"/>
      <c r="SGE48" s="2182"/>
      <c r="SGF48" s="2182"/>
      <c r="SGG48" s="2182"/>
      <c r="SGH48" s="2182"/>
      <c r="SGI48" s="2182"/>
      <c r="SGJ48" s="2182"/>
      <c r="SGK48" s="2182"/>
      <c r="SGL48" s="2182"/>
      <c r="SGM48" s="2182"/>
      <c r="SGN48" s="2182"/>
      <c r="SGO48" s="2182"/>
      <c r="SGP48" s="2182"/>
      <c r="SGQ48" s="2182"/>
      <c r="SGR48" s="2182"/>
      <c r="SGS48" s="2182"/>
      <c r="SGT48" s="2182"/>
      <c r="SGU48" s="2182"/>
      <c r="SGV48" s="2182"/>
      <c r="SGW48" s="2182"/>
      <c r="SGX48" s="2182"/>
      <c r="SGY48" s="2182"/>
      <c r="SGZ48" s="2182"/>
      <c r="SHA48" s="2182"/>
      <c r="SHB48" s="2182"/>
      <c r="SHC48" s="2182"/>
      <c r="SHD48" s="2182"/>
      <c r="SHE48" s="2182"/>
      <c r="SHF48" s="2182"/>
      <c r="SHG48" s="2182"/>
      <c r="SHH48" s="2182"/>
      <c r="SHI48" s="2182"/>
      <c r="SHJ48" s="2182"/>
      <c r="SHK48" s="2182"/>
      <c r="SHL48" s="2182"/>
      <c r="SHM48" s="2182"/>
      <c r="SHN48" s="2182"/>
      <c r="SHO48" s="2182"/>
      <c r="SHP48" s="2182"/>
      <c r="SHQ48" s="2182"/>
      <c r="SHR48" s="2182"/>
      <c r="SHS48" s="2182"/>
      <c r="SHT48" s="2182"/>
      <c r="SHU48" s="2182"/>
      <c r="SHV48" s="2182"/>
      <c r="SHW48" s="2182"/>
      <c r="SHX48" s="2182"/>
      <c r="SHY48" s="2182"/>
      <c r="SHZ48" s="2182"/>
      <c r="SIA48" s="2182"/>
      <c r="SIB48" s="2182"/>
      <c r="SIC48" s="2182"/>
      <c r="SID48" s="2182"/>
      <c r="SIE48" s="2182"/>
      <c r="SIF48" s="2182"/>
      <c r="SIG48" s="2182"/>
      <c r="SIH48" s="2182"/>
      <c r="SII48" s="2182"/>
      <c r="SIJ48" s="2182"/>
      <c r="SIK48" s="2182"/>
      <c r="SIL48" s="2182"/>
      <c r="SIM48" s="2182"/>
      <c r="SIN48" s="2182"/>
      <c r="SIO48" s="2182"/>
      <c r="SIP48" s="2182"/>
      <c r="SIQ48" s="2182"/>
      <c r="SIR48" s="2182"/>
      <c r="SIS48" s="2182"/>
      <c r="SIT48" s="2182"/>
      <c r="SIU48" s="2182"/>
      <c r="SIV48" s="2182"/>
      <c r="SIW48" s="2182"/>
      <c r="SIX48" s="2182"/>
      <c r="SIY48" s="2182"/>
      <c r="SIZ48" s="2182"/>
      <c r="SJA48" s="2182"/>
      <c r="SJB48" s="2182"/>
      <c r="SJC48" s="2182"/>
      <c r="SJD48" s="2182"/>
      <c r="SJE48" s="2182"/>
      <c r="SJF48" s="2182"/>
      <c r="SJG48" s="2182"/>
      <c r="SJH48" s="2182"/>
      <c r="SJI48" s="2182"/>
      <c r="SJJ48" s="2182"/>
      <c r="SJK48" s="2182"/>
      <c r="SJL48" s="2182"/>
      <c r="SJM48" s="2182"/>
      <c r="SJN48" s="2182"/>
      <c r="SJO48" s="2182"/>
      <c r="SJP48" s="2182"/>
      <c r="SJQ48" s="2182"/>
      <c r="SJR48" s="2182"/>
      <c r="SJS48" s="2182"/>
      <c r="SJT48" s="2182"/>
      <c r="SJU48" s="2182"/>
      <c r="SJV48" s="2182"/>
      <c r="SJW48" s="2182"/>
      <c r="SJX48" s="2182"/>
      <c r="SJY48" s="2182"/>
      <c r="SJZ48" s="2182"/>
      <c r="SKA48" s="2182"/>
      <c r="SKB48" s="2182"/>
      <c r="SKC48" s="2182"/>
      <c r="SKD48" s="2182"/>
      <c r="SKE48" s="2182"/>
      <c r="SKF48" s="2182"/>
      <c r="SKG48" s="2182"/>
      <c r="SKH48" s="2182"/>
      <c r="SKI48" s="2182"/>
      <c r="SKJ48" s="2182"/>
      <c r="SKK48" s="2182"/>
      <c r="SKL48" s="2182"/>
      <c r="SKM48" s="2182"/>
      <c r="SKN48" s="2182"/>
      <c r="SKO48" s="2182"/>
      <c r="SKP48" s="2182"/>
      <c r="SKQ48" s="2182"/>
      <c r="SKR48" s="2182"/>
      <c r="SKS48" s="2182"/>
      <c r="SKT48" s="2182"/>
      <c r="SKU48" s="2182"/>
      <c r="SKV48" s="2182"/>
      <c r="SKW48" s="2182"/>
      <c r="SKX48" s="2182"/>
      <c r="SKY48" s="2182"/>
      <c r="SKZ48" s="2182"/>
      <c r="SLA48" s="2182"/>
      <c r="SLB48" s="2182"/>
      <c r="SLC48" s="2182"/>
      <c r="SLD48" s="2182"/>
      <c r="SLE48" s="2182"/>
      <c r="SLF48" s="2182"/>
      <c r="SLG48" s="2182"/>
      <c r="SLH48" s="2182"/>
      <c r="SLI48" s="2182"/>
      <c r="SLJ48" s="2182"/>
      <c r="SLK48" s="2182"/>
      <c r="SLL48" s="2182"/>
      <c r="SLM48" s="2182"/>
      <c r="SLN48" s="2182"/>
      <c r="SLO48" s="2182"/>
      <c r="SLP48" s="2182"/>
      <c r="SLQ48" s="2182"/>
      <c r="SLR48" s="2182"/>
      <c r="SLS48" s="2182"/>
      <c r="SLT48" s="2182"/>
      <c r="SLU48" s="2182"/>
      <c r="SLV48" s="2182"/>
      <c r="SLW48" s="2182"/>
      <c r="SLX48" s="2182"/>
      <c r="SLY48" s="2182"/>
      <c r="SLZ48" s="2182"/>
      <c r="SMA48" s="2182"/>
      <c r="SMB48" s="2182"/>
      <c r="SMC48" s="2182"/>
      <c r="SMD48" s="2182"/>
      <c r="SME48" s="2182"/>
      <c r="SMF48" s="2182"/>
      <c r="SMG48" s="2182"/>
      <c r="SMH48" s="2182"/>
      <c r="SMI48" s="2182"/>
      <c r="SMJ48" s="2182"/>
      <c r="SMK48" s="2182"/>
      <c r="SML48" s="2182"/>
      <c r="SMM48" s="2182"/>
      <c r="SMN48" s="2182"/>
      <c r="SMO48" s="2182"/>
      <c r="SMP48" s="2182"/>
      <c r="SMQ48" s="2182"/>
      <c r="SMR48" s="2182"/>
      <c r="SMS48" s="2182"/>
      <c r="SMT48" s="2182"/>
      <c r="SMU48" s="2182"/>
      <c r="SMV48" s="2182"/>
      <c r="SMW48" s="2182"/>
      <c r="SMX48" s="2182"/>
      <c r="SMY48" s="2182"/>
      <c r="SMZ48" s="2182"/>
      <c r="SNA48" s="2182"/>
      <c r="SNB48" s="2182"/>
      <c r="SNC48" s="2182"/>
      <c r="SND48" s="2182"/>
      <c r="SNE48" s="2182"/>
      <c r="SNF48" s="2182"/>
      <c r="SNG48" s="2182"/>
      <c r="SNH48" s="2182"/>
      <c r="SNI48" s="2182"/>
      <c r="SNJ48" s="2182"/>
      <c r="SNK48" s="2182"/>
      <c r="SNL48" s="2182"/>
      <c r="SNM48" s="2182"/>
      <c r="SNN48" s="2182"/>
      <c r="SNO48" s="2182"/>
      <c r="SNP48" s="2182"/>
      <c r="SNQ48" s="2182"/>
      <c r="SNR48" s="2182"/>
      <c r="SNS48" s="2182"/>
      <c r="SNT48" s="2182"/>
      <c r="SNU48" s="2182"/>
      <c r="SNV48" s="2182"/>
      <c r="SNW48" s="2182"/>
      <c r="SNX48" s="2182"/>
      <c r="SNY48" s="2182"/>
      <c r="SNZ48" s="2182"/>
      <c r="SOA48" s="2182"/>
      <c r="SOB48" s="2182"/>
      <c r="SOC48" s="2182"/>
      <c r="SOD48" s="2182"/>
      <c r="SOE48" s="2182"/>
      <c r="SOF48" s="2182"/>
      <c r="SOG48" s="2182"/>
      <c r="SOH48" s="2182"/>
      <c r="SOI48" s="2182"/>
      <c r="SOJ48" s="2182"/>
      <c r="SOK48" s="2182"/>
      <c r="SOL48" s="2182"/>
      <c r="SOM48" s="2182"/>
      <c r="SON48" s="2182"/>
      <c r="SOO48" s="2182"/>
      <c r="SOP48" s="2182"/>
      <c r="SOQ48" s="2182"/>
      <c r="SOR48" s="2182"/>
      <c r="SOS48" s="2182"/>
      <c r="SOT48" s="2182"/>
      <c r="SOU48" s="2182"/>
      <c r="SOV48" s="2182"/>
      <c r="SOW48" s="2182"/>
      <c r="SOX48" s="2182"/>
      <c r="SOY48" s="2182"/>
      <c r="SOZ48" s="2182"/>
      <c r="SPA48" s="2182"/>
      <c r="SPB48" s="2182"/>
      <c r="SPC48" s="2182"/>
      <c r="SPD48" s="2182"/>
      <c r="SPE48" s="2182"/>
      <c r="SPF48" s="2182"/>
      <c r="SPG48" s="2182"/>
      <c r="SPH48" s="2182"/>
      <c r="SPI48" s="2182"/>
      <c r="SPJ48" s="2182"/>
      <c r="SPK48" s="2182"/>
      <c r="SPL48" s="2182"/>
      <c r="SPM48" s="2182"/>
      <c r="SPN48" s="2182"/>
      <c r="SPO48" s="2182"/>
      <c r="SPP48" s="2182"/>
      <c r="SPQ48" s="2182"/>
      <c r="SPR48" s="2182"/>
      <c r="SPS48" s="2182"/>
      <c r="SPT48" s="2182"/>
      <c r="SPU48" s="2182"/>
      <c r="SPV48" s="2182"/>
      <c r="SPW48" s="2182"/>
      <c r="SPX48" s="2182"/>
      <c r="SPY48" s="2182"/>
      <c r="SPZ48" s="2182"/>
      <c r="SQA48" s="2182"/>
      <c r="SQB48" s="2182"/>
      <c r="SQC48" s="2182"/>
      <c r="SQD48" s="2182"/>
      <c r="SQE48" s="2182"/>
      <c r="SQF48" s="2182"/>
      <c r="SQG48" s="2182"/>
      <c r="SQH48" s="2182"/>
      <c r="SQI48" s="2182"/>
      <c r="SQJ48" s="2182"/>
      <c r="SQK48" s="2182"/>
      <c r="SQL48" s="2182"/>
      <c r="SQM48" s="2182"/>
      <c r="SQN48" s="2182"/>
      <c r="SQO48" s="2182"/>
      <c r="SQP48" s="2182"/>
      <c r="SQQ48" s="2182"/>
      <c r="SQR48" s="2182"/>
      <c r="SQS48" s="2182"/>
      <c r="SQT48" s="2182"/>
      <c r="SQU48" s="2182"/>
      <c r="SQV48" s="2182"/>
      <c r="SQW48" s="2182"/>
      <c r="SQX48" s="2182"/>
      <c r="SQY48" s="2182"/>
      <c r="SQZ48" s="2182"/>
      <c r="SRA48" s="2182"/>
      <c r="SRB48" s="2182"/>
      <c r="SRC48" s="2182"/>
      <c r="SRD48" s="2182"/>
      <c r="SRE48" s="2182"/>
      <c r="SRF48" s="2182"/>
      <c r="SRG48" s="2182"/>
      <c r="SRH48" s="2182"/>
      <c r="SRI48" s="2182"/>
      <c r="SRJ48" s="2182"/>
      <c r="SRK48" s="2182"/>
      <c r="SRL48" s="2182"/>
      <c r="SRM48" s="2182"/>
      <c r="SRN48" s="2182"/>
      <c r="SRO48" s="2182"/>
      <c r="SRP48" s="2182"/>
      <c r="SRQ48" s="2182"/>
      <c r="SRR48" s="2182"/>
      <c r="SRS48" s="2182"/>
      <c r="SRT48" s="2182"/>
      <c r="SRU48" s="2182"/>
      <c r="SRV48" s="2182"/>
      <c r="SRW48" s="2182"/>
      <c r="SRX48" s="2182"/>
      <c r="SRY48" s="2182"/>
      <c r="SRZ48" s="2182"/>
      <c r="SSA48" s="2182"/>
      <c r="SSB48" s="2182"/>
      <c r="SSC48" s="2182"/>
      <c r="SSD48" s="2182"/>
      <c r="SSE48" s="2182"/>
      <c r="SSF48" s="2182"/>
      <c r="SSG48" s="2182"/>
      <c r="SSH48" s="2182"/>
      <c r="SSI48" s="2182"/>
      <c r="SSJ48" s="2182"/>
      <c r="SSK48" s="2182"/>
      <c r="SSL48" s="2182"/>
      <c r="SSM48" s="2182"/>
      <c r="SSN48" s="2182"/>
      <c r="SSO48" s="2182"/>
      <c r="SSP48" s="2182"/>
      <c r="SSQ48" s="2182"/>
      <c r="SSR48" s="2182"/>
      <c r="SSS48" s="2182"/>
      <c r="SST48" s="2182"/>
      <c r="SSU48" s="2182"/>
      <c r="SSV48" s="2182"/>
      <c r="SSW48" s="2182"/>
      <c r="SSX48" s="2182"/>
      <c r="SSY48" s="2182"/>
      <c r="SSZ48" s="2182"/>
      <c r="STA48" s="2182"/>
      <c r="STB48" s="2182"/>
      <c r="STC48" s="2182"/>
      <c r="STD48" s="2182"/>
      <c r="STE48" s="2182"/>
      <c r="STF48" s="2182"/>
      <c r="STG48" s="2182"/>
      <c r="STH48" s="2182"/>
      <c r="STI48" s="2182"/>
      <c r="STJ48" s="2182"/>
      <c r="STK48" s="2182"/>
      <c r="STL48" s="2182"/>
      <c r="STM48" s="2182"/>
      <c r="STN48" s="2182"/>
      <c r="STO48" s="2182"/>
      <c r="STP48" s="2182"/>
      <c r="STQ48" s="2182"/>
      <c r="STR48" s="2182"/>
      <c r="STS48" s="2182"/>
      <c r="STT48" s="2182"/>
      <c r="STU48" s="2182"/>
      <c r="STV48" s="2182"/>
      <c r="STW48" s="2182"/>
      <c r="STX48" s="2182"/>
      <c r="STY48" s="2182"/>
      <c r="STZ48" s="2182"/>
      <c r="SUA48" s="2182"/>
      <c r="SUB48" s="2182"/>
      <c r="SUC48" s="2182"/>
      <c r="SUD48" s="2182"/>
      <c r="SUE48" s="2182"/>
      <c r="SUF48" s="2182"/>
      <c r="SUG48" s="2182"/>
      <c r="SUH48" s="2182"/>
      <c r="SUI48" s="2182"/>
      <c r="SUJ48" s="2182"/>
      <c r="SUK48" s="2182"/>
      <c r="SUL48" s="2182"/>
      <c r="SUM48" s="2182"/>
      <c r="SUN48" s="2182"/>
      <c r="SUO48" s="2182"/>
      <c r="SUP48" s="2182"/>
      <c r="SUQ48" s="2182"/>
      <c r="SUR48" s="2182"/>
      <c r="SUS48" s="2182"/>
      <c r="SUT48" s="2182"/>
      <c r="SUU48" s="2182"/>
      <c r="SUV48" s="2182"/>
      <c r="SUW48" s="2182"/>
      <c r="SUX48" s="2182"/>
      <c r="SUY48" s="2182"/>
      <c r="SUZ48" s="2182"/>
      <c r="SVA48" s="2182"/>
      <c r="SVB48" s="2182"/>
      <c r="SVC48" s="2182"/>
      <c r="SVD48" s="2182"/>
      <c r="SVE48" s="2182"/>
      <c r="SVF48" s="2182"/>
      <c r="SVG48" s="2182"/>
      <c r="SVH48" s="2182"/>
      <c r="SVI48" s="2182"/>
      <c r="SVJ48" s="2182"/>
      <c r="SVK48" s="2182"/>
      <c r="SVL48" s="2182"/>
      <c r="SVM48" s="2182"/>
      <c r="SVN48" s="2182"/>
      <c r="SVO48" s="2182"/>
      <c r="SVP48" s="2182"/>
      <c r="SVQ48" s="2182"/>
      <c r="SVR48" s="2182"/>
      <c r="SVS48" s="2182"/>
      <c r="SVT48" s="2182"/>
      <c r="SVU48" s="2182"/>
      <c r="SVV48" s="2182"/>
      <c r="SVW48" s="2182"/>
      <c r="SVX48" s="2182"/>
      <c r="SVY48" s="2182"/>
      <c r="SVZ48" s="2182"/>
      <c r="SWA48" s="2182"/>
      <c r="SWB48" s="2182"/>
      <c r="SWC48" s="2182"/>
      <c r="SWD48" s="2182"/>
      <c r="SWE48" s="2182"/>
      <c r="SWF48" s="2182"/>
      <c r="SWG48" s="2182"/>
      <c r="SWH48" s="2182"/>
      <c r="SWI48" s="2182"/>
      <c r="SWJ48" s="2182"/>
      <c r="SWK48" s="2182"/>
      <c r="SWL48" s="2182"/>
      <c r="SWM48" s="2182"/>
      <c r="SWN48" s="2182"/>
      <c r="SWO48" s="2182"/>
      <c r="SWP48" s="2182"/>
      <c r="SWQ48" s="2182"/>
      <c r="SWR48" s="2182"/>
      <c r="SWS48" s="2182"/>
      <c r="SWT48" s="2182"/>
      <c r="SWU48" s="2182"/>
      <c r="SWV48" s="2182"/>
      <c r="SWW48" s="2182"/>
      <c r="SWX48" s="2182"/>
      <c r="SWY48" s="2182"/>
      <c r="SWZ48" s="2182"/>
      <c r="SXA48" s="2182"/>
      <c r="SXB48" s="2182"/>
      <c r="SXC48" s="2182"/>
      <c r="SXD48" s="2182"/>
      <c r="SXE48" s="2182"/>
      <c r="SXF48" s="2182"/>
      <c r="SXG48" s="2182"/>
      <c r="SXH48" s="2182"/>
      <c r="SXI48" s="2182"/>
      <c r="SXJ48" s="2182"/>
      <c r="SXK48" s="2182"/>
      <c r="SXL48" s="2182"/>
      <c r="SXM48" s="2182"/>
      <c r="SXN48" s="2182"/>
      <c r="SXO48" s="2182"/>
      <c r="SXP48" s="2182"/>
      <c r="SXQ48" s="2182"/>
      <c r="SXR48" s="2182"/>
      <c r="SXS48" s="2182"/>
      <c r="SXT48" s="2182"/>
      <c r="SXU48" s="2182"/>
      <c r="SXV48" s="2182"/>
      <c r="SXW48" s="2182"/>
      <c r="SXX48" s="2182"/>
      <c r="SXY48" s="2182"/>
      <c r="SXZ48" s="2182"/>
      <c r="SYA48" s="2182"/>
      <c r="SYB48" s="2182"/>
      <c r="SYC48" s="2182"/>
      <c r="SYD48" s="2182"/>
      <c r="SYE48" s="2182"/>
      <c r="SYF48" s="2182"/>
      <c r="SYG48" s="2182"/>
      <c r="SYH48" s="2182"/>
      <c r="SYI48" s="2182"/>
      <c r="SYJ48" s="2182"/>
      <c r="SYK48" s="2182"/>
      <c r="SYL48" s="2182"/>
      <c r="SYM48" s="2182"/>
      <c r="SYN48" s="2182"/>
      <c r="SYO48" s="2182"/>
      <c r="SYP48" s="2182"/>
      <c r="SYQ48" s="2182"/>
      <c r="SYR48" s="2182"/>
      <c r="SYS48" s="2182"/>
      <c r="SYT48" s="2182"/>
      <c r="SYU48" s="2182"/>
      <c r="SYV48" s="2182"/>
      <c r="SYW48" s="2182"/>
      <c r="SYX48" s="2182"/>
      <c r="SYY48" s="2182"/>
      <c r="SYZ48" s="2182"/>
      <c r="SZA48" s="2182"/>
      <c r="SZB48" s="2182"/>
      <c r="SZC48" s="2182"/>
      <c r="SZD48" s="2182"/>
      <c r="SZE48" s="2182"/>
      <c r="SZF48" s="2182"/>
      <c r="SZG48" s="2182"/>
      <c r="SZH48" s="2182"/>
      <c r="SZI48" s="2182"/>
      <c r="SZJ48" s="2182"/>
      <c r="SZK48" s="2182"/>
      <c r="SZL48" s="2182"/>
      <c r="SZM48" s="2182"/>
      <c r="SZN48" s="2182"/>
      <c r="SZO48" s="2182"/>
      <c r="SZP48" s="2182"/>
      <c r="SZQ48" s="2182"/>
      <c r="SZR48" s="2182"/>
      <c r="SZS48" s="2182"/>
      <c r="SZT48" s="2182"/>
      <c r="SZU48" s="2182"/>
      <c r="SZV48" s="2182"/>
      <c r="SZW48" s="2182"/>
      <c r="SZX48" s="2182"/>
      <c r="SZY48" s="2182"/>
      <c r="SZZ48" s="2182"/>
      <c r="TAA48" s="2182"/>
      <c r="TAB48" s="2182"/>
      <c r="TAC48" s="2182"/>
      <c r="TAD48" s="2182"/>
      <c r="TAE48" s="2182"/>
      <c r="TAF48" s="2182"/>
      <c r="TAG48" s="2182"/>
      <c r="TAH48" s="2182"/>
      <c r="TAI48" s="2182"/>
      <c r="TAJ48" s="2182"/>
      <c r="TAK48" s="2182"/>
      <c r="TAL48" s="2182"/>
      <c r="TAM48" s="2182"/>
      <c r="TAN48" s="2182"/>
      <c r="TAO48" s="2182"/>
      <c r="TAP48" s="2182"/>
      <c r="TAQ48" s="2182"/>
      <c r="TAR48" s="2182"/>
      <c r="TAS48" s="2182"/>
      <c r="TAT48" s="2182"/>
      <c r="TAU48" s="2182"/>
      <c r="TAV48" s="2182"/>
      <c r="TAW48" s="2182"/>
      <c r="TAX48" s="2182"/>
      <c r="TAY48" s="2182"/>
      <c r="TAZ48" s="2182"/>
      <c r="TBA48" s="2182"/>
      <c r="TBB48" s="2182"/>
      <c r="TBC48" s="2182"/>
      <c r="TBD48" s="2182"/>
      <c r="TBE48" s="2182"/>
      <c r="TBF48" s="2182"/>
      <c r="TBG48" s="2182"/>
      <c r="TBH48" s="2182"/>
      <c r="TBI48" s="2182"/>
      <c r="TBJ48" s="2182"/>
      <c r="TBK48" s="2182"/>
      <c r="TBL48" s="2182"/>
      <c r="TBM48" s="2182"/>
      <c r="TBN48" s="2182"/>
      <c r="TBO48" s="2182"/>
      <c r="TBP48" s="2182"/>
      <c r="TBQ48" s="2182"/>
      <c r="TBR48" s="2182"/>
      <c r="TBS48" s="2182"/>
      <c r="TBT48" s="2182"/>
      <c r="TBU48" s="2182"/>
      <c r="TBV48" s="2182"/>
      <c r="TBW48" s="2182"/>
      <c r="TBX48" s="2182"/>
      <c r="TBY48" s="2182"/>
      <c r="TBZ48" s="2182"/>
      <c r="TCA48" s="2182"/>
      <c r="TCB48" s="2182"/>
      <c r="TCC48" s="2182"/>
      <c r="TCD48" s="2182"/>
      <c r="TCE48" s="2182"/>
      <c r="TCF48" s="2182"/>
      <c r="TCG48" s="2182"/>
      <c r="TCH48" s="2182"/>
      <c r="TCI48" s="2182"/>
      <c r="TCJ48" s="2182"/>
      <c r="TCK48" s="2182"/>
      <c r="TCL48" s="2182"/>
      <c r="TCM48" s="2182"/>
      <c r="TCN48" s="2182"/>
      <c r="TCO48" s="2182"/>
      <c r="TCP48" s="2182"/>
      <c r="TCQ48" s="2182"/>
      <c r="TCR48" s="2182"/>
      <c r="TCS48" s="2182"/>
      <c r="TCT48" s="2182"/>
      <c r="TCU48" s="2182"/>
      <c r="TCV48" s="2182"/>
      <c r="TCW48" s="2182"/>
      <c r="TCX48" s="2182"/>
      <c r="TCY48" s="2182"/>
      <c r="TCZ48" s="2182"/>
      <c r="TDA48" s="2182"/>
      <c r="TDB48" s="2182"/>
      <c r="TDC48" s="2182"/>
      <c r="TDD48" s="2182"/>
      <c r="TDE48" s="2182"/>
      <c r="TDF48" s="2182"/>
      <c r="TDG48" s="2182"/>
      <c r="TDH48" s="2182"/>
      <c r="TDI48" s="2182"/>
      <c r="TDJ48" s="2182"/>
      <c r="TDK48" s="2182"/>
      <c r="TDL48" s="2182"/>
      <c r="TDM48" s="2182"/>
      <c r="TDN48" s="2182"/>
      <c r="TDO48" s="2182"/>
      <c r="TDP48" s="2182"/>
      <c r="TDQ48" s="2182"/>
      <c r="TDR48" s="2182"/>
      <c r="TDS48" s="2182"/>
      <c r="TDT48" s="2182"/>
      <c r="TDU48" s="2182"/>
      <c r="TDV48" s="2182"/>
      <c r="TDW48" s="2182"/>
      <c r="TDX48" s="2182"/>
      <c r="TDY48" s="2182"/>
      <c r="TDZ48" s="2182"/>
      <c r="TEA48" s="2182"/>
      <c r="TEB48" s="2182"/>
      <c r="TEC48" s="2182"/>
      <c r="TED48" s="2182"/>
      <c r="TEE48" s="2182"/>
      <c r="TEF48" s="2182"/>
      <c r="TEG48" s="2182"/>
      <c r="TEH48" s="2182"/>
      <c r="TEI48" s="2182"/>
      <c r="TEJ48" s="2182"/>
      <c r="TEK48" s="2182"/>
      <c r="TEL48" s="2182"/>
      <c r="TEM48" s="2182"/>
      <c r="TEN48" s="2182"/>
      <c r="TEO48" s="2182"/>
      <c r="TEP48" s="2182"/>
      <c r="TEQ48" s="2182"/>
      <c r="TER48" s="2182"/>
      <c r="TES48" s="2182"/>
      <c r="TET48" s="2182"/>
      <c r="TEU48" s="2182"/>
      <c r="TEV48" s="2182"/>
      <c r="TEW48" s="2182"/>
      <c r="TEX48" s="2182"/>
      <c r="TEY48" s="2182"/>
      <c r="TEZ48" s="2182"/>
      <c r="TFA48" s="2182"/>
      <c r="TFB48" s="2182"/>
      <c r="TFC48" s="2182"/>
      <c r="TFD48" s="2182"/>
      <c r="TFE48" s="2182"/>
      <c r="TFF48" s="2182"/>
      <c r="TFG48" s="2182"/>
      <c r="TFH48" s="2182"/>
      <c r="TFI48" s="2182"/>
      <c r="TFJ48" s="2182"/>
      <c r="TFK48" s="2182"/>
      <c r="TFL48" s="2182"/>
      <c r="TFM48" s="2182"/>
      <c r="TFN48" s="2182"/>
      <c r="TFO48" s="2182"/>
      <c r="TFP48" s="2182"/>
      <c r="TFQ48" s="2182"/>
      <c r="TFR48" s="2182"/>
      <c r="TFS48" s="2182"/>
      <c r="TFT48" s="2182"/>
      <c r="TFU48" s="2182"/>
      <c r="TFV48" s="2182"/>
      <c r="TFW48" s="2182"/>
      <c r="TFX48" s="2182"/>
      <c r="TFY48" s="2182"/>
      <c r="TFZ48" s="2182"/>
      <c r="TGA48" s="2182"/>
      <c r="TGB48" s="2182"/>
      <c r="TGC48" s="2182"/>
      <c r="TGD48" s="2182"/>
      <c r="TGE48" s="2182"/>
      <c r="TGF48" s="2182"/>
      <c r="TGG48" s="2182"/>
      <c r="TGH48" s="2182"/>
      <c r="TGI48" s="2182"/>
      <c r="TGJ48" s="2182"/>
      <c r="TGK48" s="2182"/>
      <c r="TGL48" s="2182"/>
      <c r="TGM48" s="2182"/>
      <c r="TGN48" s="2182"/>
      <c r="TGO48" s="2182"/>
      <c r="TGP48" s="2182"/>
      <c r="TGQ48" s="2182"/>
      <c r="TGR48" s="2182"/>
      <c r="TGS48" s="2182"/>
      <c r="TGT48" s="2182"/>
      <c r="TGU48" s="2182"/>
      <c r="TGV48" s="2182"/>
      <c r="TGW48" s="2182"/>
      <c r="TGX48" s="2182"/>
      <c r="TGY48" s="2182"/>
      <c r="TGZ48" s="2182"/>
      <c r="THA48" s="2182"/>
      <c r="THB48" s="2182"/>
      <c r="THC48" s="2182"/>
      <c r="THD48" s="2182"/>
      <c r="THE48" s="2182"/>
      <c r="THF48" s="2182"/>
      <c r="THG48" s="2182"/>
      <c r="THH48" s="2182"/>
      <c r="THI48" s="2182"/>
      <c r="THJ48" s="2182"/>
      <c r="THK48" s="2182"/>
      <c r="THL48" s="2182"/>
      <c r="THM48" s="2182"/>
      <c r="THN48" s="2182"/>
      <c r="THO48" s="2182"/>
      <c r="THP48" s="2182"/>
      <c r="THQ48" s="2182"/>
      <c r="THR48" s="2182"/>
      <c r="THS48" s="2182"/>
      <c r="THT48" s="2182"/>
      <c r="THU48" s="2182"/>
      <c r="THV48" s="2182"/>
      <c r="THW48" s="2182"/>
      <c r="THX48" s="2182"/>
      <c r="THY48" s="2182"/>
      <c r="THZ48" s="2182"/>
      <c r="TIA48" s="2182"/>
      <c r="TIB48" s="2182"/>
      <c r="TIC48" s="2182"/>
      <c r="TID48" s="2182"/>
      <c r="TIE48" s="2182"/>
      <c r="TIF48" s="2182"/>
      <c r="TIG48" s="2182"/>
      <c r="TIH48" s="2182"/>
      <c r="TII48" s="2182"/>
      <c r="TIJ48" s="2182"/>
      <c r="TIK48" s="2182"/>
      <c r="TIL48" s="2182"/>
      <c r="TIM48" s="2182"/>
      <c r="TIN48" s="2182"/>
      <c r="TIO48" s="2182"/>
      <c r="TIP48" s="2182"/>
      <c r="TIQ48" s="2182"/>
      <c r="TIR48" s="2182"/>
      <c r="TIS48" s="2182"/>
      <c r="TIT48" s="2182"/>
      <c r="TIU48" s="2182"/>
      <c r="TIV48" s="2182"/>
      <c r="TIW48" s="2182"/>
      <c r="TIX48" s="2182"/>
      <c r="TIY48" s="2182"/>
      <c r="TIZ48" s="2182"/>
      <c r="TJA48" s="2182"/>
      <c r="TJB48" s="2182"/>
      <c r="TJC48" s="2182"/>
      <c r="TJD48" s="2182"/>
      <c r="TJE48" s="2182"/>
      <c r="TJF48" s="2182"/>
      <c r="TJG48" s="2182"/>
      <c r="TJH48" s="2182"/>
      <c r="TJI48" s="2182"/>
      <c r="TJJ48" s="2182"/>
      <c r="TJK48" s="2182"/>
      <c r="TJL48" s="2182"/>
      <c r="TJM48" s="2182"/>
      <c r="TJN48" s="2182"/>
      <c r="TJO48" s="2182"/>
      <c r="TJP48" s="2182"/>
      <c r="TJQ48" s="2182"/>
      <c r="TJR48" s="2182"/>
      <c r="TJS48" s="2182"/>
      <c r="TJT48" s="2182"/>
      <c r="TJU48" s="2182"/>
      <c r="TJV48" s="2182"/>
      <c r="TJW48" s="2182"/>
      <c r="TJX48" s="2182"/>
      <c r="TJY48" s="2182"/>
      <c r="TJZ48" s="2182"/>
      <c r="TKA48" s="2182"/>
      <c r="TKB48" s="2182"/>
      <c r="TKC48" s="2182"/>
      <c r="TKD48" s="2182"/>
      <c r="TKE48" s="2182"/>
      <c r="TKF48" s="2182"/>
      <c r="TKG48" s="2182"/>
      <c r="TKH48" s="2182"/>
      <c r="TKI48" s="2182"/>
      <c r="TKJ48" s="2182"/>
      <c r="TKK48" s="2182"/>
      <c r="TKL48" s="2182"/>
      <c r="TKM48" s="2182"/>
      <c r="TKN48" s="2182"/>
      <c r="TKO48" s="2182"/>
      <c r="TKP48" s="2182"/>
      <c r="TKQ48" s="2182"/>
      <c r="TKR48" s="2182"/>
      <c r="TKS48" s="2182"/>
      <c r="TKT48" s="2182"/>
      <c r="TKU48" s="2182"/>
      <c r="TKV48" s="2182"/>
      <c r="TKW48" s="2182"/>
      <c r="TKX48" s="2182"/>
      <c r="TKY48" s="2182"/>
      <c r="TKZ48" s="2182"/>
      <c r="TLA48" s="2182"/>
      <c r="TLB48" s="2182"/>
      <c r="TLC48" s="2182"/>
      <c r="TLD48" s="2182"/>
      <c r="TLE48" s="2182"/>
      <c r="TLF48" s="2182"/>
      <c r="TLG48" s="2182"/>
      <c r="TLH48" s="2182"/>
      <c r="TLI48" s="2182"/>
      <c r="TLJ48" s="2182"/>
      <c r="TLK48" s="2182"/>
      <c r="TLL48" s="2182"/>
      <c r="TLM48" s="2182"/>
      <c r="TLN48" s="2182"/>
      <c r="TLO48" s="2182"/>
      <c r="TLP48" s="2182"/>
      <c r="TLQ48" s="2182"/>
      <c r="TLR48" s="2182"/>
      <c r="TLS48" s="2182"/>
      <c r="TLT48" s="2182"/>
      <c r="TLU48" s="2182"/>
      <c r="TLV48" s="2182"/>
      <c r="TLW48" s="2182"/>
      <c r="TLX48" s="2182"/>
      <c r="TLY48" s="2182"/>
      <c r="TLZ48" s="2182"/>
      <c r="TMA48" s="2182"/>
      <c r="TMB48" s="2182"/>
      <c r="TMC48" s="2182"/>
      <c r="TMD48" s="2182"/>
      <c r="TME48" s="2182"/>
      <c r="TMF48" s="2182"/>
      <c r="TMG48" s="2182"/>
      <c r="TMH48" s="2182"/>
      <c r="TMI48" s="2182"/>
      <c r="TMJ48" s="2182"/>
      <c r="TMK48" s="2182"/>
      <c r="TML48" s="2182"/>
      <c r="TMM48" s="2182"/>
      <c r="TMN48" s="2182"/>
      <c r="TMO48" s="2182"/>
      <c r="TMP48" s="2182"/>
      <c r="TMQ48" s="2182"/>
      <c r="TMR48" s="2182"/>
      <c r="TMS48" s="2182"/>
      <c r="TMT48" s="2182"/>
      <c r="TMU48" s="2182"/>
      <c r="TMV48" s="2182"/>
      <c r="TMW48" s="2182"/>
      <c r="TMX48" s="2182"/>
      <c r="TMY48" s="2182"/>
      <c r="TMZ48" s="2182"/>
      <c r="TNA48" s="2182"/>
      <c r="TNB48" s="2182"/>
      <c r="TNC48" s="2182"/>
      <c r="TND48" s="2182"/>
      <c r="TNE48" s="2182"/>
      <c r="TNF48" s="2182"/>
      <c r="TNG48" s="2182"/>
      <c r="TNH48" s="2182"/>
      <c r="TNI48" s="2182"/>
      <c r="TNJ48" s="2182"/>
      <c r="TNK48" s="2182"/>
      <c r="TNL48" s="2182"/>
      <c r="TNM48" s="2182"/>
      <c r="TNN48" s="2182"/>
      <c r="TNO48" s="2182"/>
      <c r="TNP48" s="2182"/>
      <c r="TNQ48" s="2182"/>
      <c r="TNR48" s="2182"/>
      <c r="TNS48" s="2182"/>
      <c r="TNT48" s="2182"/>
      <c r="TNU48" s="2182"/>
      <c r="TNV48" s="2182"/>
      <c r="TNW48" s="2182"/>
      <c r="TNX48" s="2182"/>
      <c r="TNY48" s="2182"/>
      <c r="TNZ48" s="2182"/>
      <c r="TOA48" s="2182"/>
      <c r="TOB48" s="2182"/>
      <c r="TOC48" s="2182"/>
      <c r="TOD48" s="2182"/>
      <c r="TOE48" s="2182"/>
      <c r="TOF48" s="2182"/>
      <c r="TOG48" s="2182"/>
      <c r="TOH48" s="2182"/>
      <c r="TOI48" s="2182"/>
      <c r="TOJ48" s="2182"/>
      <c r="TOK48" s="2182"/>
      <c r="TOL48" s="2182"/>
      <c r="TOM48" s="2182"/>
      <c r="TON48" s="2182"/>
      <c r="TOO48" s="2182"/>
      <c r="TOP48" s="2182"/>
      <c r="TOQ48" s="2182"/>
      <c r="TOR48" s="2182"/>
      <c r="TOS48" s="2182"/>
      <c r="TOT48" s="2182"/>
      <c r="TOU48" s="2182"/>
      <c r="TOV48" s="2182"/>
      <c r="TOW48" s="2182"/>
      <c r="TOX48" s="2182"/>
      <c r="TOY48" s="2182"/>
      <c r="TOZ48" s="2182"/>
      <c r="TPA48" s="2182"/>
      <c r="TPB48" s="2182"/>
      <c r="TPC48" s="2182"/>
      <c r="TPD48" s="2182"/>
      <c r="TPE48" s="2182"/>
      <c r="TPF48" s="2182"/>
      <c r="TPG48" s="2182"/>
      <c r="TPH48" s="2182"/>
      <c r="TPI48" s="2182"/>
      <c r="TPJ48" s="2182"/>
      <c r="TPK48" s="2182"/>
      <c r="TPL48" s="2182"/>
      <c r="TPM48" s="2182"/>
      <c r="TPN48" s="2182"/>
      <c r="TPO48" s="2182"/>
      <c r="TPP48" s="2182"/>
      <c r="TPQ48" s="2182"/>
      <c r="TPR48" s="2182"/>
      <c r="TPS48" s="2182"/>
      <c r="TPT48" s="2182"/>
      <c r="TPU48" s="2182"/>
      <c r="TPV48" s="2182"/>
      <c r="TPW48" s="2182"/>
      <c r="TPX48" s="2182"/>
      <c r="TPY48" s="2182"/>
      <c r="TPZ48" s="2182"/>
      <c r="TQA48" s="2182"/>
      <c r="TQB48" s="2182"/>
      <c r="TQC48" s="2182"/>
      <c r="TQD48" s="2182"/>
      <c r="TQE48" s="2182"/>
      <c r="TQF48" s="2182"/>
      <c r="TQG48" s="2182"/>
      <c r="TQH48" s="2182"/>
      <c r="TQI48" s="2182"/>
      <c r="TQJ48" s="2182"/>
      <c r="TQK48" s="2182"/>
      <c r="TQL48" s="2182"/>
      <c r="TQM48" s="2182"/>
      <c r="TQN48" s="2182"/>
      <c r="TQO48" s="2182"/>
      <c r="TQP48" s="2182"/>
      <c r="TQQ48" s="2182"/>
      <c r="TQR48" s="2182"/>
      <c r="TQS48" s="2182"/>
      <c r="TQT48" s="2182"/>
      <c r="TQU48" s="2182"/>
      <c r="TQV48" s="2182"/>
      <c r="TQW48" s="2182"/>
      <c r="TQX48" s="2182"/>
      <c r="TQY48" s="2182"/>
      <c r="TQZ48" s="2182"/>
      <c r="TRA48" s="2182"/>
      <c r="TRB48" s="2182"/>
      <c r="TRC48" s="2182"/>
      <c r="TRD48" s="2182"/>
      <c r="TRE48" s="2182"/>
      <c r="TRF48" s="2182"/>
      <c r="TRG48" s="2182"/>
      <c r="TRH48" s="2182"/>
      <c r="TRI48" s="2182"/>
      <c r="TRJ48" s="2182"/>
      <c r="TRK48" s="2182"/>
      <c r="TRL48" s="2182"/>
      <c r="TRM48" s="2182"/>
      <c r="TRN48" s="2182"/>
      <c r="TRO48" s="2182"/>
      <c r="TRP48" s="2182"/>
      <c r="TRQ48" s="2182"/>
      <c r="TRR48" s="2182"/>
      <c r="TRS48" s="2182"/>
      <c r="TRT48" s="2182"/>
      <c r="TRU48" s="2182"/>
      <c r="TRV48" s="2182"/>
      <c r="TRW48" s="2182"/>
      <c r="TRX48" s="2182"/>
      <c r="TRY48" s="2182"/>
      <c r="TRZ48" s="2182"/>
      <c r="TSA48" s="2182"/>
      <c r="TSB48" s="2182"/>
      <c r="TSC48" s="2182"/>
      <c r="TSD48" s="2182"/>
      <c r="TSE48" s="2182"/>
      <c r="TSF48" s="2182"/>
      <c r="TSG48" s="2182"/>
      <c r="TSH48" s="2182"/>
      <c r="TSI48" s="2182"/>
      <c r="TSJ48" s="2182"/>
      <c r="TSK48" s="2182"/>
      <c r="TSL48" s="2182"/>
      <c r="TSM48" s="2182"/>
      <c r="TSN48" s="2182"/>
      <c r="TSO48" s="2182"/>
      <c r="TSP48" s="2182"/>
      <c r="TSQ48" s="2182"/>
      <c r="TSR48" s="2182"/>
      <c r="TSS48" s="2182"/>
      <c r="TST48" s="2182"/>
      <c r="TSU48" s="2182"/>
      <c r="TSV48" s="2182"/>
      <c r="TSW48" s="2182"/>
      <c r="TSX48" s="2182"/>
      <c r="TSY48" s="2182"/>
      <c r="TSZ48" s="2182"/>
      <c r="TTA48" s="2182"/>
      <c r="TTB48" s="2182"/>
      <c r="TTC48" s="2182"/>
      <c r="TTD48" s="2182"/>
      <c r="TTE48" s="2182"/>
      <c r="TTF48" s="2182"/>
      <c r="TTG48" s="2182"/>
      <c r="TTH48" s="2182"/>
      <c r="TTI48" s="2182"/>
      <c r="TTJ48" s="2182"/>
      <c r="TTK48" s="2182"/>
      <c r="TTL48" s="2182"/>
      <c r="TTM48" s="2182"/>
      <c r="TTN48" s="2182"/>
      <c r="TTO48" s="2182"/>
      <c r="TTP48" s="2182"/>
      <c r="TTQ48" s="2182"/>
      <c r="TTR48" s="2182"/>
      <c r="TTS48" s="2182"/>
      <c r="TTT48" s="2182"/>
      <c r="TTU48" s="2182"/>
      <c r="TTV48" s="2182"/>
      <c r="TTW48" s="2182"/>
      <c r="TTX48" s="2182"/>
      <c r="TTY48" s="2182"/>
      <c r="TTZ48" s="2182"/>
      <c r="TUA48" s="2182"/>
      <c r="TUB48" s="2182"/>
      <c r="TUC48" s="2182"/>
      <c r="TUD48" s="2182"/>
      <c r="TUE48" s="2182"/>
      <c r="TUF48" s="2182"/>
      <c r="TUG48" s="2182"/>
      <c r="TUH48" s="2182"/>
      <c r="TUI48" s="2182"/>
      <c r="TUJ48" s="2182"/>
      <c r="TUK48" s="2182"/>
      <c r="TUL48" s="2182"/>
      <c r="TUM48" s="2182"/>
      <c r="TUN48" s="2182"/>
      <c r="TUO48" s="2182"/>
      <c r="TUP48" s="2182"/>
      <c r="TUQ48" s="2182"/>
      <c r="TUR48" s="2182"/>
      <c r="TUS48" s="2182"/>
      <c r="TUT48" s="2182"/>
      <c r="TUU48" s="2182"/>
      <c r="TUV48" s="2182"/>
      <c r="TUW48" s="2182"/>
      <c r="TUX48" s="2182"/>
      <c r="TUY48" s="2182"/>
      <c r="TUZ48" s="2182"/>
      <c r="TVA48" s="2182"/>
      <c r="TVB48" s="2182"/>
      <c r="TVC48" s="2182"/>
      <c r="TVD48" s="2182"/>
      <c r="TVE48" s="2182"/>
      <c r="TVF48" s="2182"/>
      <c r="TVG48" s="2182"/>
      <c r="TVH48" s="2182"/>
      <c r="TVI48" s="2182"/>
      <c r="TVJ48" s="2182"/>
      <c r="TVK48" s="2182"/>
      <c r="TVL48" s="2182"/>
      <c r="TVM48" s="2182"/>
      <c r="TVN48" s="2182"/>
      <c r="TVO48" s="2182"/>
      <c r="TVP48" s="2182"/>
      <c r="TVQ48" s="2182"/>
      <c r="TVR48" s="2182"/>
      <c r="TVS48" s="2182"/>
      <c r="TVT48" s="2182"/>
      <c r="TVU48" s="2182"/>
      <c r="TVV48" s="2182"/>
      <c r="TVW48" s="2182"/>
      <c r="TVX48" s="2182"/>
      <c r="TVY48" s="2182"/>
      <c r="TVZ48" s="2182"/>
      <c r="TWA48" s="2182"/>
      <c r="TWB48" s="2182"/>
      <c r="TWC48" s="2182"/>
      <c r="TWD48" s="2182"/>
      <c r="TWE48" s="2182"/>
      <c r="TWF48" s="2182"/>
      <c r="TWG48" s="2182"/>
      <c r="TWH48" s="2182"/>
      <c r="TWI48" s="2182"/>
      <c r="TWJ48" s="2182"/>
      <c r="TWK48" s="2182"/>
      <c r="TWL48" s="2182"/>
      <c r="TWM48" s="2182"/>
      <c r="TWN48" s="2182"/>
      <c r="TWO48" s="2182"/>
      <c r="TWP48" s="2182"/>
      <c r="TWQ48" s="2182"/>
      <c r="TWR48" s="2182"/>
      <c r="TWS48" s="2182"/>
      <c r="TWT48" s="2182"/>
      <c r="TWU48" s="2182"/>
      <c r="TWV48" s="2182"/>
      <c r="TWW48" s="2182"/>
      <c r="TWX48" s="2182"/>
      <c r="TWY48" s="2182"/>
      <c r="TWZ48" s="2182"/>
      <c r="TXA48" s="2182"/>
      <c r="TXB48" s="2182"/>
      <c r="TXC48" s="2182"/>
      <c r="TXD48" s="2182"/>
      <c r="TXE48" s="2182"/>
      <c r="TXF48" s="2182"/>
      <c r="TXG48" s="2182"/>
      <c r="TXH48" s="2182"/>
      <c r="TXI48" s="2182"/>
      <c r="TXJ48" s="2182"/>
      <c r="TXK48" s="2182"/>
      <c r="TXL48" s="2182"/>
      <c r="TXM48" s="2182"/>
      <c r="TXN48" s="2182"/>
      <c r="TXO48" s="2182"/>
      <c r="TXP48" s="2182"/>
      <c r="TXQ48" s="2182"/>
      <c r="TXR48" s="2182"/>
      <c r="TXS48" s="2182"/>
      <c r="TXT48" s="2182"/>
      <c r="TXU48" s="2182"/>
      <c r="TXV48" s="2182"/>
      <c r="TXW48" s="2182"/>
      <c r="TXX48" s="2182"/>
      <c r="TXY48" s="2182"/>
      <c r="TXZ48" s="2182"/>
      <c r="TYA48" s="2182"/>
      <c r="TYB48" s="2182"/>
      <c r="TYC48" s="2182"/>
      <c r="TYD48" s="2182"/>
      <c r="TYE48" s="2182"/>
      <c r="TYF48" s="2182"/>
      <c r="TYG48" s="2182"/>
      <c r="TYH48" s="2182"/>
      <c r="TYI48" s="2182"/>
      <c r="TYJ48" s="2182"/>
      <c r="TYK48" s="2182"/>
      <c r="TYL48" s="2182"/>
      <c r="TYM48" s="2182"/>
      <c r="TYN48" s="2182"/>
      <c r="TYO48" s="2182"/>
      <c r="TYP48" s="2182"/>
      <c r="TYQ48" s="2182"/>
      <c r="TYR48" s="2182"/>
      <c r="TYS48" s="2182"/>
      <c r="TYT48" s="2182"/>
      <c r="TYU48" s="2182"/>
      <c r="TYV48" s="2182"/>
      <c r="TYW48" s="2182"/>
      <c r="TYX48" s="2182"/>
      <c r="TYY48" s="2182"/>
      <c r="TYZ48" s="2182"/>
      <c r="TZA48" s="2182"/>
      <c r="TZB48" s="2182"/>
      <c r="TZC48" s="2182"/>
      <c r="TZD48" s="2182"/>
      <c r="TZE48" s="2182"/>
      <c r="TZF48" s="2182"/>
      <c r="TZG48" s="2182"/>
      <c r="TZH48" s="2182"/>
      <c r="TZI48" s="2182"/>
      <c r="TZJ48" s="2182"/>
      <c r="TZK48" s="2182"/>
      <c r="TZL48" s="2182"/>
      <c r="TZM48" s="2182"/>
      <c r="TZN48" s="2182"/>
      <c r="TZO48" s="2182"/>
      <c r="TZP48" s="2182"/>
      <c r="TZQ48" s="2182"/>
      <c r="TZR48" s="2182"/>
      <c r="TZS48" s="2182"/>
      <c r="TZT48" s="2182"/>
      <c r="TZU48" s="2182"/>
      <c r="TZV48" s="2182"/>
      <c r="TZW48" s="2182"/>
      <c r="TZX48" s="2182"/>
      <c r="TZY48" s="2182"/>
      <c r="TZZ48" s="2182"/>
      <c r="UAA48" s="2182"/>
      <c r="UAB48" s="2182"/>
      <c r="UAC48" s="2182"/>
      <c r="UAD48" s="2182"/>
      <c r="UAE48" s="2182"/>
      <c r="UAF48" s="2182"/>
      <c r="UAG48" s="2182"/>
      <c r="UAH48" s="2182"/>
      <c r="UAI48" s="2182"/>
      <c r="UAJ48" s="2182"/>
      <c r="UAK48" s="2182"/>
      <c r="UAL48" s="2182"/>
      <c r="UAM48" s="2182"/>
      <c r="UAN48" s="2182"/>
      <c r="UAO48" s="2182"/>
      <c r="UAP48" s="2182"/>
      <c r="UAQ48" s="2182"/>
      <c r="UAR48" s="2182"/>
      <c r="UAS48" s="2182"/>
      <c r="UAT48" s="2182"/>
      <c r="UAU48" s="2182"/>
      <c r="UAV48" s="2182"/>
      <c r="UAW48" s="2182"/>
      <c r="UAX48" s="2182"/>
      <c r="UAY48" s="2182"/>
      <c r="UAZ48" s="2182"/>
      <c r="UBA48" s="2182"/>
      <c r="UBB48" s="2182"/>
      <c r="UBC48" s="2182"/>
      <c r="UBD48" s="2182"/>
      <c r="UBE48" s="2182"/>
      <c r="UBF48" s="2182"/>
      <c r="UBG48" s="2182"/>
      <c r="UBH48" s="2182"/>
      <c r="UBI48" s="2182"/>
      <c r="UBJ48" s="2182"/>
      <c r="UBK48" s="2182"/>
      <c r="UBL48" s="2182"/>
      <c r="UBM48" s="2182"/>
      <c r="UBN48" s="2182"/>
      <c r="UBO48" s="2182"/>
      <c r="UBP48" s="2182"/>
      <c r="UBQ48" s="2182"/>
      <c r="UBR48" s="2182"/>
      <c r="UBS48" s="2182"/>
      <c r="UBT48" s="2182"/>
      <c r="UBU48" s="2182"/>
      <c r="UBV48" s="2182"/>
      <c r="UBW48" s="2182"/>
      <c r="UBX48" s="2182"/>
      <c r="UBY48" s="2182"/>
      <c r="UBZ48" s="2182"/>
      <c r="UCA48" s="2182"/>
      <c r="UCB48" s="2182"/>
      <c r="UCC48" s="2182"/>
      <c r="UCD48" s="2182"/>
      <c r="UCE48" s="2182"/>
      <c r="UCF48" s="2182"/>
      <c r="UCG48" s="2182"/>
      <c r="UCH48" s="2182"/>
      <c r="UCI48" s="2182"/>
      <c r="UCJ48" s="2182"/>
      <c r="UCK48" s="2182"/>
      <c r="UCL48" s="2182"/>
      <c r="UCM48" s="2182"/>
      <c r="UCN48" s="2182"/>
      <c r="UCO48" s="2182"/>
      <c r="UCP48" s="2182"/>
      <c r="UCQ48" s="2182"/>
      <c r="UCR48" s="2182"/>
      <c r="UCS48" s="2182"/>
      <c r="UCT48" s="2182"/>
      <c r="UCU48" s="2182"/>
      <c r="UCV48" s="2182"/>
      <c r="UCW48" s="2182"/>
      <c r="UCX48" s="2182"/>
      <c r="UCY48" s="2182"/>
      <c r="UCZ48" s="2182"/>
      <c r="UDA48" s="2182"/>
      <c r="UDB48" s="2182"/>
      <c r="UDC48" s="2182"/>
      <c r="UDD48" s="2182"/>
      <c r="UDE48" s="2182"/>
      <c r="UDF48" s="2182"/>
      <c r="UDG48" s="2182"/>
      <c r="UDH48" s="2182"/>
      <c r="UDI48" s="2182"/>
      <c r="UDJ48" s="2182"/>
      <c r="UDK48" s="2182"/>
      <c r="UDL48" s="2182"/>
      <c r="UDM48" s="2182"/>
      <c r="UDN48" s="2182"/>
      <c r="UDO48" s="2182"/>
      <c r="UDP48" s="2182"/>
      <c r="UDQ48" s="2182"/>
      <c r="UDR48" s="2182"/>
      <c r="UDS48" s="2182"/>
      <c r="UDT48" s="2182"/>
      <c r="UDU48" s="2182"/>
      <c r="UDV48" s="2182"/>
      <c r="UDW48" s="2182"/>
      <c r="UDX48" s="2182"/>
      <c r="UDY48" s="2182"/>
      <c r="UDZ48" s="2182"/>
      <c r="UEA48" s="2182"/>
      <c r="UEB48" s="2182"/>
      <c r="UEC48" s="2182"/>
      <c r="UED48" s="2182"/>
      <c r="UEE48" s="2182"/>
      <c r="UEF48" s="2182"/>
      <c r="UEG48" s="2182"/>
      <c r="UEH48" s="2182"/>
      <c r="UEI48" s="2182"/>
      <c r="UEJ48" s="2182"/>
      <c r="UEK48" s="2182"/>
      <c r="UEL48" s="2182"/>
      <c r="UEM48" s="2182"/>
      <c r="UEN48" s="2182"/>
      <c r="UEO48" s="2182"/>
      <c r="UEP48" s="2182"/>
      <c r="UEQ48" s="2182"/>
      <c r="UER48" s="2182"/>
      <c r="UES48" s="2182"/>
      <c r="UET48" s="2182"/>
      <c r="UEU48" s="2182"/>
      <c r="UEV48" s="2182"/>
      <c r="UEW48" s="2182"/>
      <c r="UEX48" s="2182"/>
      <c r="UEY48" s="2182"/>
      <c r="UEZ48" s="2182"/>
      <c r="UFA48" s="2182"/>
      <c r="UFB48" s="2182"/>
      <c r="UFC48" s="2182"/>
      <c r="UFD48" s="2182"/>
      <c r="UFE48" s="2182"/>
      <c r="UFF48" s="2182"/>
      <c r="UFG48" s="2182"/>
      <c r="UFH48" s="2182"/>
      <c r="UFI48" s="2182"/>
      <c r="UFJ48" s="2182"/>
      <c r="UFK48" s="2182"/>
      <c r="UFL48" s="2182"/>
      <c r="UFM48" s="2182"/>
      <c r="UFN48" s="2182"/>
      <c r="UFO48" s="2182"/>
      <c r="UFP48" s="2182"/>
      <c r="UFQ48" s="2182"/>
      <c r="UFR48" s="2182"/>
      <c r="UFS48" s="2182"/>
      <c r="UFT48" s="2182"/>
      <c r="UFU48" s="2182"/>
      <c r="UFV48" s="2182"/>
      <c r="UFW48" s="2182"/>
      <c r="UFX48" s="2182"/>
      <c r="UFY48" s="2182"/>
      <c r="UFZ48" s="2182"/>
      <c r="UGA48" s="2182"/>
      <c r="UGB48" s="2182"/>
      <c r="UGC48" s="2182"/>
      <c r="UGD48" s="2182"/>
      <c r="UGE48" s="2182"/>
      <c r="UGF48" s="2182"/>
      <c r="UGG48" s="2182"/>
      <c r="UGH48" s="2182"/>
      <c r="UGI48" s="2182"/>
      <c r="UGJ48" s="2182"/>
      <c r="UGK48" s="2182"/>
      <c r="UGL48" s="2182"/>
      <c r="UGM48" s="2182"/>
      <c r="UGN48" s="2182"/>
      <c r="UGO48" s="2182"/>
      <c r="UGP48" s="2182"/>
      <c r="UGQ48" s="2182"/>
      <c r="UGR48" s="2182"/>
      <c r="UGS48" s="2182"/>
      <c r="UGT48" s="2182"/>
      <c r="UGU48" s="2182"/>
      <c r="UGV48" s="2182"/>
      <c r="UGW48" s="2182"/>
      <c r="UGX48" s="2182"/>
      <c r="UGY48" s="2182"/>
      <c r="UGZ48" s="2182"/>
      <c r="UHA48" s="2182"/>
      <c r="UHB48" s="2182"/>
      <c r="UHC48" s="2182"/>
      <c r="UHD48" s="2182"/>
      <c r="UHE48" s="2182"/>
      <c r="UHF48" s="2182"/>
      <c r="UHG48" s="2182"/>
      <c r="UHH48" s="2182"/>
      <c r="UHI48" s="2182"/>
      <c r="UHJ48" s="2182"/>
      <c r="UHK48" s="2182"/>
      <c r="UHL48" s="2182"/>
      <c r="UHM48" s="2182"/>
      <c r="UHN48" s="2182"/>
      <c r="UHO48" s="2182"/>
      <c r="UHP48" s="2182"/>
      <c r="UHQ48" s="2182"/>
      <c r="UHR48" s="2182"/>
      <c r="UHS48" s="2182"/>
      <c r="UHT48" s="2182"/>
      <c r="UHU48" s="2182"/>
      <c r="UHV48" s="2182"/>
      <c r="UHW48" s="2182"/>
      <c r="UHX48" s="2182"/>
      <c r="UHY48" s="2182"/>
      <c r="UHZ48" s="2182"/>
      <c r="UIA48" s="2182"/>
      <c r="UIB48" s="2182"/>
      <c r="UIC48" s="2182"/>
      <c r="UID48" s="2182"/>
      <c r="UIE48" s="2182"/>
      <c r="UIF48" s="2182"/>
      <c r="UIG48" s="2182"/>
      <c r="UIH48" s="2182"/>
      <c r="UII48" s="2182"/>
      <c r="UIJ48" s="2182"/>
      <c r="UIK48" s="2182"/>
      <c r="UIL48" s="2182"/>
      <c r="UIM48" s="2182"/>
      <c r="UIN48" s="2182"/>
      <c r="UIO48" s="2182"/>
      <c r="UIP48" s="2182"/>
      <c r="UIQ48" s="2182"/>
      <c r="UIR48" s="2182"/>
      <c r="UIS48" s="2182"/>
      <c r="UIT48" s="2182"/>
      <c r="UIU48" s="2182"/>
      <c r="UIV48" s="2182"/>
      <c r="UIW48" s="2182"/>
      <c r="UIX48" s="2182"/>
      <c r="UIY48" s="2182"/>
      <c r="UIZ48" s="2182"/>
      <c r="UJA48" s="2182"/>
      <c r="UJB48" s="2182"/>
      <c r="UJC48" s="2182"/>
      <c r="UJD48" s="2182"/>
      <c r="UJE48" s="2182"/>
      <c r="UJF48" s="2182"/>
      <c r="UJG48" s="2182"/>
      <c r="UJH48" s="2182"/>
      <c r="UJI48" s="2182"/>
      <c r="UJJ48" s="2182"/>
      <c r="UJK48" s="2182"/>
      <c r="UJL48" s="2182"/>
      <c r="UJM48" s="2182"/>
      <c r="UJN48" s="2182"/>
      <c r="UJO48" s="2182"/>
      <c r="UJP48" s="2182"/>
      <c r="UJQ48" s="2182"/>
      <c r="UJR48" s="2182"/>
      <c r="UJS48" s="2182"/>
      <c r="UJT48" s="2182"/>
      <c r="UJU48" s="2182"/>
      <c r="UJV48" s="2182"/>
      <c r="UJW48" s="2182"/>
      <c r="UJX48" s="2182"/>
      <c r="UJY48" s="2182"/>
      <c r="UJZ48" s="2182"/>
      <c r="UKA48" s="2182"/>
      <c r="UKB48" s="2182"/>
      <c r="UKC48" s="2182"/>
      <c r="UKD48" s="2182"/>
      <c r="UKE48" s="2182"/>
      <c r="UKF48" s="2182"/>
      <c r="UKG48" s="2182"/>
      <c r="UKH48" s="2182"/>
      <c r="UKI48" s="2182"/>
      <c r="UKJ48" s="2182"/>
      <c r="UKK48" s="2182"/>
      <c r="UKL48" s="2182"/>
      <c r="UKM48" s="2182"/>
      <c r="UKN48" s="2182"/>
      <c r="UKO48" s="2182"/>
      <c r="UKP48" s="2182"/>
      <c r="UKQ48" s="2182"/>
      <c r="UKR48" s="2182"/>
      <c r="UKS48" s="2182"/>
      <c r="UKT48" s="2182"/>
      <c r="UKU48" s="2182"/>
      <c r="UKV48" s="2182"/>
      <c r="UKW48" s="2182"/>
      <c r="UKX48" s="2182"/>
      <c r="UKY48" s="2182"/>
      <c r="UKZ48" s="2182"/>
      <c r="ULA48" s="2182"/>
      <c r="ULB48" s="2182"/>
      <c r="ULC48" s="2182"/>
      <c r="ULD48" s="2182"/>
      <c r="ULE48" s="2182"/>
      <c r="ULF48" s="2182"/>
      <c r="ULG48" s="2182"/>
      <c r="ULH48" s="2182"/>
      <c r="ULI48" s="2182"/>
      <c r="ULJ48" s="2182"/>
      <c r="ULK48" s="2182"/>
      <c r="ULL48" s="2182"/>
      <c r="ULM48" s="2182"/>
      <c r="ULN48" s="2182"/>
      <c r="ULO48" s="2182"/>
      <c r="ULP48" s="2182"/>
      <c r="ULQ48" s="2182"/>
      <c r="ULR48" s="2182"/>
      <c r="ULS48" s="2182"/>
      <c r="ULT48" s="2182"/>
      <c r="ULU48" s="2182"/>
      <c r="ULV48" s="2182"/>
      <c r="ULW48" s="2182"/>
      <c r="ULX48" s="2182"/>
      <c r="ULY48" s="2182"/>
      <c r="ULZ48" s="2182"/>
      <c r="UMA48" s="2182"/>
      <c r="UMB48" s="2182"/>
      <c r="UMC48" s="2182"/>
      <c r="UMD48" s="2182"/>
      <c r="UME48" s="2182"/>
      <c r="UMF48" s="2182"/>
      <c r="UMG48" s="2182"/>
      <c r="UMH48" s="2182"/>
      <c r="UMI48" s="2182"/>
      <c r="UMJ48" s="2182"/>
      <c r="UMK48" s="2182"/>
      <c r="UML48" s="2182"/>
      <c r="UMM48" s="2182"/>
      <c r="UMN48" s="2182"/>
      <c r="UMO48" s="2182"/>
      <c r="UMP48" s="2182"/>
      <c r="UMQ48" s="2182"/>
      <c r="UMR48" s="2182"/>
      <c r="UMS48" s="2182"/>
      <c r="UMT48" s="2182"/>
      <c r="UMU48" s="2182"/>
      <c r="UMV48" s="2182"/>
      <c r="UMW48" s="2182"/>
      <c r="UMX48" s="2182"/>
      <c r="UMY48" s="2182"/>
      <c r="UMZ48" s="2182"/>
      <c r="UNA48" s="2182"/>
      <c r="UNB48" s="2182"/>
      <c r="UNC48" s="2182"/>
      <c r="UND48" s="2182"/>
      <c r="UNE48" s="2182"/>
      <c r="UNF48" s="2182"/>
      <c r="UNG48" s="2182"/>
      <c r="UNH48" s="2182"/>
      <c r="UNI48" s="2182"/>
      <c r="UNJ48" s="2182"/>
      <c r="UNK48" s="2182"/>
      <c r="UNL48" s="2182"/>
      <c r="UNM48" s="2182"/>
      <c r="UNN48" s="2182"/>
      <c r="UNO48" s="2182"/>
      <c r="UNP48" s="2182"/>
      <c r="UNQ48" s="2182"/>
      <c r="UNR48" s="2182"/>
      <c r="UNS48" s="2182"/>
      <c r="UNT48" s="2182"/>
      <c r="UNU48" s="2182"/>
      <c r="UNV48" s="2182"/>
      <c r="UNW48" s="2182"/>
      <c r="UNX48" s="2182"/>
      <c r="UNY48" s="2182"/>
      <c r="UNZ48" s="2182"/>
      <c r="UOA48" s="2182"/>
      <c r="UOB48" s="2182"/>
      <c r="UOC48" s="2182"/>
      <c r="UOD48" s="2182"/>
      <c r="UOE48" s="2182"/>
      <c r="UOF48" s="2182"/>
      <c r="UOG48" s="2182"/>
      <c r="UOH48" s="2182"/>
      <c r="UOI48" s="2182"/>
      <c r="UOJ48" s="2182"/>
      <c r="UOK48" s="2182"/>
      <c r="UOL48" s="2182"/>
      <c r="UOM48" s="2182"/>
      <c r="UON48" s="2182"/>
      <c r="UOO48" s="2182"/>
      <c r="UOP48" s="2182"/>
      <c r="UOQ48" s="2182"/>
      <c r="UOR48" s="2182"/>
      <c r="UOS48" s="2182"/>
      <c r="UOT48" s="2182"/>
      <c r="UOU48" s="2182"/>
      <c r="UOV48" s="2182"/>
      <c r="UOW48" s="2182"/>
      <c r="UOX48" s="2182"/>
      <c r="UOY48" s="2182"/>
      <c r="UOZ48" s="2182"/>
      <c r="UPA48" s="2182"/>
      <c r="UPB48" s="2182"/>
      <c r="UPC48" s="2182"/>
      <c r="UPD48" s="2182"/>
      <c r="UPE48" s="2182"/>
      <c r="UPF48" s="2182"/>
      <c r="UPG48" s="2182"/>
      <c r="UPH48" s="2182"/>
      <c r="UPI48" s="2182"/>
      <c r="UPJ48" s="2182"/>
      <c r="UPK48" s="2182"/>
      <c r="UPL48" s="2182"/>
      <c r="UPM48" s="2182"/>
      <c r="UPN48" s="2182"/>
      <c r="UPO48" s="2182"/>
      <c r="UPP48" s="2182"/>
      <c r="UPQ48" s="2182"/>
      <c r="UPR48" s="2182"/>
      <c r="UPS48" s="2182"/>
      <c r="UPT48" s="2182"/>
      <c r="UPU48" s="2182"/>
      <c r="UPV48" s="2182"/>
      <c r="UPW48" s="2182"/>
      <c r="UPX48" s="2182"/>
      <c r="UPY48" s="2182"/>
      <c r="UPZ48" s="2182"/>
      <c r="UQA48" s="2182"/>
      <c r="UQB48" s="2182"/>
      <c r="UQC48" s="2182"/>
      <c r="UQD48" s="2182"/>
      <c r="UQE48" s="2182"/>
      <c r="UQF48" s="2182"/>
      <c r="UQG48" s="2182"/>
      <c r="UQH48" s="2182"/>
      <c r="UQI48" s="2182"/>
      <c r="UQJ48" s="2182"/>
      <c r="UQK48" s="2182"/>
      <c r="UQL48" s="2182"/>
      <c r="UQM48" s="2182"/>
      <c r="UQN48" s="2182"/>
      <c r="UQO48" s="2182"/>
      <c r="UQP48" s="2182"/>
      <c r="UQQ48" s="2182"/>
      <c r="UQR48" s="2182"/>
      <c r="UQS48" s="2182"/>
      <c r="UQT48" s="2182"/>
      <c r="UQU48" s="2182"/>
      <c r="UQV48" s="2182"/>
      <c r="UQW48" s="2182"/>
      <c r="UQX48" s="2182"/>
      <c r="UQY48" s="2182"/>
      <c r="UQZ48" s="2182"/>
      <c r="URA48" s="2182"/>
      <c r="URB48" s="2182"/>
      <c r="URC48" s="2182"/>
      <c r="URD48" s="2182"/>
      <c r="URE48" s="2182"/>
      <c r="URF48" s="2182"/>
      <c r="URG48" s="2182"/>
      <c r="URH48" s="2182"/>
      <c r="URI48" s="2182"/>
      <c r="URJ48" s="2182"/>
      <c r="URK48" s="2182"/>
      <c r="URL48" s="2182"/>
      <c r="URM48" s="2182"/>
      <c r="URN48" s="2182"/>
      <c r="URO48" s="2182"/>
      <c r="URP48" s="2182"/>
      <c r="URQ48" s="2182"/>
      <c r="URR48" s="2182"/>
      <c r="URS48" s="2182"/>
      <c r="URT48" s="2182"/>
      <c r="URU48" s="2182"/>
      <c r="URV48" s="2182"/>
      <c r="URW48" s="2182"/>
      <c r="URX48" s="2182"/>
      <c r="URY48" s="2182"/>
      <c r="URZ48" s="2182"/>
      <c r="USA48" s="2182"/>
      <c r="USB48" s="2182"/>
      <c r="USC48" s="2182"/>
      <c r="USD48" s="2182"/>
      <c r="USE48" s="2182"/>
      <c r="USF48" s="2182"/>
      <c r="USG48" s="2182"/>
      <c r="USH48" s="2182"/>
      <c r="USI48" s="2182"/>
      <c r="USJ48" s="2182"/>
      <c r="USK48" s="2182"/>
      <c r="USL48" s="2182"/>
      <c r="USM48" s="2182"/>
      <c r="USN48" s="2182"/>
      <c r="USO48" s="2182"/>
      <c r="USP48" s="2182"/>
      <c r="USQ48" s="2182"/>
      <c r="USR48" s="2182"/>
      <c r="USS48" s="2182"/>
      <c r="UST48" s="2182"/>
      <c r="USU48" s="2182"/>
      <c r="USV48" s="2182"/>
      <c r="USW48" s="2182"/>
      <c r="USX48" s="2182"/>
      <c r="USY48" s="2182"/>
      <c r="USZ48" s="2182"/>
      <c r="UTA48" s="2182"/>
      <c r="UTB48" s="2182"/>
      <c r="UTC48" s="2182"/>
      <c r="UTD48" s="2182"/>
      <c r="UTE48" s="2182"/>
      <c r="UTF48" s="2182"/>
      <c r="UTG48" s="2182"/>
      <c r="UTH48" s="2182"/>
      <c r="UTI48" s="2182"/>
      <c r="UTJ48" s="2182"/>
      <c r="UTK48" s="2182"/>
      <c r="UTL48" s="2182"/>
      <c r="UTM48" s="2182"/>
      <c r="UTN48" s="2182"/>
      <c r="UTO48" s="2182"/>
      <c r="UTP48" s="2182"/>
      <c r="UTQ48" s="2182"/>
      <c r="UTR48" s="2182"/>
      <c r="UTS48" s="2182"/>
      <c r="UTT48" s="2182"/>
      <c r="UTU48" s="2182"/>
      <c r="UTV48" s="2182"/>
      <c r="UTW48" s="2182"/>
      <c r="UTX48" s="2182"/>
      <c r="UTY48" s="2182"/>
      <c r="UTZ48" s="2182"/>
      <c r="UUA48" s="2182"/>
      <c r="UUB48" s="2182"/>
      <c r="UUC48" s="2182"/>
      <c r="UUD48" s="2182"/>
      <c r="UUE48" s="2182"/>
      <c r="UUF48" s="2182"/>
      <c r="UUG48" s="2182"/>
      <c r="UUH48" s="2182"/>
      <c r="UUI48" s="2182"/>
      <c r="UUJ48" s="2182"/>
      <c r="UUK48" s="2182"/>
      <c r="UUL48" s="2182"/>
      <c r="UUM48" s="2182"/>
      <c r="UUN48" s="2182"/>
      <c r="UUO48" s="2182"/>
      <c r="UUP48" s="2182"/>
      <c r="UUQ48" s="2182"/>
      <c r="UUR48" s="2182"/>
      <c r="UUS48" s="2182"/>
      <c r="UUT48" s="2182"/>
      <c r="UUU48" s="2182"/>
      <c r="UUV48" s="2182"/>
      <c r="UUW48" s="2182"/>
      <c r="UUX48" s="2182"/>
      <c r="UUY48" s="2182"/>
      <c r="UUZ48" s="2182"/>
      <c r="UVA48" s="2182"/>
      <c r="UVB48" s="2182"/>
      <c r="UVC48" s="2182"/>
      <c r="UVD48" s="2182"/>
      <c r="UVE48" s="2182"/>
      <c r="UVF48" s="2182"/>
      <c r="UVG48" s="2182"/>
      <c r="UVH48" s="2182"/>
      <c r="UVI48" s="2182"/>
      <c r="UVJ48" s="2182"/>
      <c r="UVK48" s="2182"/>
      <c r="UVL48" s="2182"/>
      <c r="UVM48" s="2182"/>
      <c r="UVN48" s="2182"/>
      <c r="UVO48" s="2182"/>
      <c r="UVP48" s="2182"/>
      <c r="UVQ48" s="2182"/>
      <c r="UVR48" s="2182"/>
      <c r="UVS48" s="2182"/>
      <c r="UVT48" s="2182"/>
      <c r="UVU48" s="2182"/>
      <c r="UVV48" s="2182"/>
      <c r="UVW48" s="2182"/>
      <c r="UVX48" s="2182"/>
      <c r="UVY48" s="2182"/>
      <c r="UVZ48" s="2182"/>
      <c r="UWA48" s="2182"/>
      <c r="UWB48" s="2182"/>
      <c r="UWC48" s="2182"/>
      <c r="UWD48" s="2182"/>
      <c r="UWE48" s="2182"/>
      <c r="UWF48" s="2182"/>
      <c r="UWG48" s="2182"/>
      <c r="UWH48" s="2182"/>
      <c r="UWI48" s="2182"/>
      <c r="UWJ48" s="2182"/>
      <c r="UWK48" s="2182"/>
      <c r="UWL48" s="2182"/>
      <c r="UWM48" s="2182"/>
      <c r="UWN48" s="2182"/>
      <c r="UWO48" s="2182"/>
      <c r="UWP48" s="2182"/>
      <c r="UWQ48" s="2182"/>
      <c r="UWR48" s="2182"/>
      <c r="UWS48" s="2182"/>
      <c r="UWT48" s="2182"/>
      <c r="UWU48" s="2182"/>
      <c r="UWV48" s="2182"/>
      <c r="UWW48" s="2182"/>
      <c r="UWX48" s="2182"/>
      <c r="UWY48" s="2182"/>
      <c r="UWZ48" s="2182"/>
      <c r="UXA48" s="2182"/>
      <c r="UXB48" s="2182"/>
      <c r="UXC48" s="2182"/>
      <c r="UXD48" s="2182"/>
      <c r="UXE48" s="2182"/>
      <c r="UXF48" s="2182"/>
      <c r="UXG48" s="2182"/>
      <c r="UXH48" s="2182"/>
      <c r="UXI48" s="2182"/>
      <c r="UXJ48" s="2182"/>
      <c r="UXK48" s="2182"/>
      <c r="UXL48" s="2182"/>
      <c r="UXM48" s="2182"/>
      <c r="UXN48" s="2182"/>
      <c r="UXO48" s="2182"/>
      <c r="UXP48" s="2182"/>
      <c r="UXQ48" s="2182"/>
      <c r="UXR48" s="2182"/>
      <c r="UXS48" s="2182"/>
      <c r="UXT48" s="2182"/>
      <c r="UXU48" s="2182"/>
      <c r="UXV48" s="2182"/>
      <c r="UXW48" s="2182"/>
      <c r="UXX48" s="2182"/>
      <c r="UXY48" s="2182"/>
      <c r="UXZ48" s="2182"/>
      <c r="UYA48" s="2182"/>
      <c r="UYB48" s="2182"/>
      <c r="UYC48" s="2182"/>
      <c r="UYD48" s="2182"/>
      <c r="UYE48" s="2182"/>
      <c r="UYF48" s="2182"/>
      <c r="UYG48" s="2182"/>
      <c r="UYH48" s="2182"/>
      <c r="UYI48" s="2182"/>
      <c r="UYJ48" s="2182"/>
      <c r="UYK48" s="2182"/>
      <c r="UYL48" s="2182"/>
      <c r="UYM48" s="2182"/>
      <c r="UYN48" s="2182"/>
      <c r="UYO48" s="2182"/>
      <c r="UYP48" s="2182"/>
      <c r="UYQ48" s="2182"/>
      <c r="UYR48" s="2182"/>
      <c r="UYS48" s="2182"/>
      <c r="UYT48" s="2182"/>
      <c r="UYU48" s="2182"/>
      <c r="UYV48" s="2182"/>
      <c r="UYW48" s="2182"/>
      <c r="UYX48" s="2182"/>
      <c r="UYY48" s="2182"/>
      <c r="UYZ48" s="2182"/>
      <c r="UZA48" s="2182"/>
      <c r="UZB48" s="2182"/>
      <c r="UZC48" s="2182"/>
      <c r="UZD48" s="2182"/>
      <c r="UZE48" s="2182"/>
      <c r="UZF48" s="2182"/>
      <c r="UZG48" s="2182"/>
      <c r="UZH48" s="2182"/>
      <c r="UZI48" s="2182"/>
      <c r="UZJ48" s="2182"/>
      <c r="UZK48" s="2182"/>
      <c r="UZL48" s="2182"/>
      <c r="UZM48" s="2182"/>
      <c r="UZN48" s="2182"/>
      <c r="UZO48" s="2182"/>
      <c r="UZP48" s="2182"/>
      <c r="UZQ48" s="2182"/>
      <c r="UZR48" s="2182"/>
      <c r="UZS48" s="2182"/>
      <c r="UZT48" s="2182"/>
      <c r="UZU48" s="2182"/>
      <c r="UZV48" s="2182"/>
      <c r="UZW48" s="2182"/>
      <c r="UZX48" s="2182"/>
      <c r="UZY48" s="2182"/>
      <c r="UZZ48" s="2182"/>
      <c r="VAA48" s="2182"/>
      <c r="VAB48" s="2182"/>
      <c r="VAC48" s="2182"/>
      <c r="VAD48" s="2182"/>
      <c r="VAE48" s="2182"/>
      <c r="VAF48" s="2182"/>
      <c r="VAG48" s="2182"/>
      <c r="VAH48" s="2182"/>
      <c r="VAI48" s="2182"/>
      <c r="VAJ48" s="2182"/>
      <c r="VAK48" s="2182"/>
      <c r="VAL48" s="2182"/>
      <c r="VAM48" s="2182"/>
      <c r="VAN48" s="2182"/>
      <c r="VAO48" s="2182"/>
      <c r="VAP48" s="2182"/>
      <c r="VAQ48" s="2182"/>
      <c r="VAR48" s="2182"/>
      <c r="VAS48" s="2182"/>
      <c r="VAT48" s="2182"/>
      <c r="VAU48" s="2182"/>
      <c r="VAV48" s="2182"/>
      <c r="VAW48" s="2182"/>
      <c r="VAX48" s="2182"/>
      <c r="VAY48" s="2182"/>
      <c r="VAZ48" s="2182"/>
      <c r="VBA48" s="2182"/>
      <c r="VBB48" s="2182"/>
      <c r="VBC48" s="2182"/>
      <c r="VBD48" s="2182"/>
      <c r="VBE48" s="2182"/>
      <c r="VBF48" s="2182"/>
      <c r="VBG48" s="2182"/>
      <c r="VBH48" s="2182"/>
      <c r="VBI48" s="2182"/>
      <c r="VBJ48" s="2182"/>
      <c r="VBK48" s="2182"/>
      <c r="VBL48" s="2182"/>
      <c r="VBM48" s="2182"/>
      <c r="VBN48" s="2182"/>
      <c r="VBO48" s="2182"/>
      <c r="VBP48" s="2182"/>
      <c r="VBQ48" s="2182"/>
      <c r="VBR48" s="2182"/>
      <c r="VBS48" s="2182"/>
      <c r="VBT48" s="2182"/>
      <c r="VBU48" s="2182"/>
      <c r="VBV48" s="2182"/>
      <c r="VBW48" s="2182"/>
      <c r="VBX48" s="2182"/>
      <c r="VBY48" s="2182"/>
      <c r="VBZ48" s="2182"/>
      <c r="VCA48" s="2182"/>
      <c r="VCB48" s="2182"/>
      <c r="VCC48" s="2182"/>
      <c r="VCD48" s="2182"/>
      <c r="VCE48" s="2182"/>
      <c r="VCF48" s="2182"/>
      <c r="VCG48" s="2182"/>
      <c r="VCH48" s="2182"/>
      <c r="VCI48" s="2182"/>
      <c r="VCJ48" s="2182"/>
      <c r="VCK48" s="2182"/>
      <c r="VCL48" s="2182"/>
      <c r="VCM48" s="2182"/>
      <c r="VCN48" s="2182"/>
      <c r="VCO48" s="2182"/>
      <c r="VCP48" s="2182"/>
      <c r="VCQ48" s="2182"/>
      <c r="VCR48" s="2182"/>
      <c r="VCS48" s="2182"/>
      <c r="VCT48" s="2182"/>
      <c r="VCU48" s="2182"/>
      <c r="VCV48" s="2182"/>
      <c r="VCW48" s="2182"/>
      <c r="VCX48" s="2182"/>
      <c r="VCY48" s="2182"/>
      <c r="VCZ48" s="2182"/>
      <c r="VDA48" s="2182"/>
      <c r="VDB48" s="2182"/>
      <c r="VDC48" s="2182"/>
      <c r="VDD48" s="2182"/>
      <c r="VDE48" s="2182"/>
      <c r="VDF48" s="2182"/>
      <c r="VDG48" s="2182"/>
      <c r="VDH48" s="2182"/>
      <c r="VDI48" s="2182"/>
      <c r="VDJ48" s="2182"/>
      <c r="VDK48" s="2182"/>
      <c r="VDL48" s="2182"/>
      <c r="VDM48" s="2182"/>
      <c r="VDN48" s="2182"/>
      <c r="VDO48" s="2182"/>
      <c r="VDP48" s="2182"/>
      <c r="VDQ48" s="2182"/>
      <c r="VDR48" s="2182"/>
      <c r="VDS48" s="2182"/>
      <c r="VDT48" s="2182"/>
      <c r="VDU48" s="2182"/>
      <c r="VDV48" s="2182"/>
      <c r="VDW48" s="2182"/>
      <c r="VDX48" s="2182"/>
      <c r="VDY48" s="2182"/>
      <c r="VDZ48" s="2182"/>
      <c r="VEA48" s="2182"/>
      <c r="VEB48" s="2182"/>
      <c r="VEC48" s="2182"/>
      <c r="VED48" s="2182"/>
      <c r="VEE48" s="2182"/>
      <c r="VEF48" s="2182"/>
      <c r="VEG48" s="2182"/>
      <c r="VEH48" s="2182"/>
      <c r="VEI48" s="2182"/>
      <c r="VEJ48" s="2182"/>
      <c r="VEK48" s="2182"/>
      <c r="VEL48" s="2182"/>
      <c r="VEM48" s="2182"/>
      <c r="VEN48" s="2182"/>
      <c r="VEO48" s="2182"/>
      <c r="VEP48" s="2182"/>
      <c r="VEQ48" s="2182"/>
      <c r="VER48" s="2182"/>
      <c r="VES48" s="2182"/>
      <c r="VET48" s="2182"/>
      <c r="VEU48" s="2182"/>
      <c r="VEV48" s="2182"/>
      <c r="VEW48" s="2182"/>
      <c r="VEX48" s="2182"/>
      <c r="VEY48" s="2182"/>
      <c r="VEZ48" s="2182"/>
      <c r="VFA48" s="2182"/>
      <c r="VFB48" s="2182"/>
      <c r="VFC48" s="2182"/>
      <c r="VFD48" s="2182"/>
      <c r="VFE48" s="2182"/>
      <c r="VFF48" s="2182"/>
      <c r="VFG48" s="2182"/>
      <c r="VFH48" s="2182"/>
      <c r="VFI48" s="2182"/>
      <c r="VFJ48" s="2182"/>
      <c r="VFK48" s="2182"/>
      <c r="VFL48" s="2182"/>
      <c r="VFM48" s="2182"/>
      <c r="VFN48" s="2182"/>
      <c r="VFO48" s="2182"/>
      <c r="VFP48" s="2182"/>
      <c r="VFQ48" s="2182"/>
      <c r="VFR48" s="2182"/>
      <c r="VFS48" s="2182"/>
      <c r="VFT48" s="2182"/>
      <c r="VFU48" s="2182"/>
      <c r="VFV48" s="2182"/>
      <c r="VFW48" s="2182"/>
      <c r="VFX48" s="2182"/>
      <c r="VFY48" s="2182"/>
      <c r="VFZ48" s="2182"/>
      <c r="VGA48" s="2182"/>
      <c r="VGB48" s="2182"/>
      <c r="VGC48" s="2182"/>
      <c r="VGD48" s="2182"/>
      <c r="VGE48" s="2182"/>
      <c r="VGF48" s="2182"/>
      <c r="VGG48" s="2182"/>
      <c r="VGH48" s="2182"/>
      <c r="VGI48" s="2182"/>
      <c r="VGJ48" s="2182"/>
      <c r="VGK48" s="2182"/>
      <c r="VGL48" s="2182"/>
      <c r="VGM48" s="2182"/>
      <c r="VGN48" s="2182"/>
      <c r="VGO48" s="2182"/>
      <c r="VGP48" s="2182"/>
      <c r="VGQ48" s="2182"/>
      <c r="VGR48" s="2182"/>
      <c r="VGS48" s="2182"/>
      <c r="VGT48" s="2182"/>
      <c r="VGU48" s="2182"/>
      <c r="VGV48" s="2182"/>
      <c r="VGW48" s="2182"/>
      <c r="VGX48" s="2182"/>
      <c r="VGY48" s="2182"/>
      <c r="VGZ48" s="2182"/>
      <c r="VHA48" s="2182"/>
      <c r="VHB48" s="2182"/>
      <c r="VHC48" s="2182"/>
      <c r="VHD48" s="2182"/>
      <c r="VHE48" s="2182"/>
      <c r="VHF48" s="2182"/>
      <c r="VHG48" s="2182"/>
      <c r="VHH48" s="2182"/>
      <c r="VHI48" s="2182"/>
      <c r="VHJ48" s="2182"/>
      <c r="VHK48" s="2182"/>
      <c r="VHL48" s="2182"/>
      <c r="VHM48" s="2182"/>
      <c r="VHN48" s="2182"/>
      <c r="VHO48" s="2182"/>
      <c r="VHP48" s="2182"/>
      <c r="VHQ48" s="2182"/>
      <c r="VHR48" s="2182"/>
      <c r="VHS48" s="2182"/>
      <c r="VHT48" s="2182"/>
      <c r="VHU48" s="2182"/>
      <c r="VHV48" s="2182"/>
      <c r="VHW48" s="2182"/>
      <c r="VHX48" s="2182"/>
      <c r="VHY48" s="2182"/>
      <c r="VHZ48" s="2182"/>
      <c r="VIA48" s="2182"/>
      <c r="VIB48" s="2182"/>
      <c r="VIC48" s="2182"/>
      <c r="VID48" s="2182"/>
      <c r="VIE48" s="2182"/>
      <c r="VIF48" s="2182"/>
      <c r="VIG48" s="2182"/>
      <c r="VIH48" s="2182"/>
      <c r="VII48" s="2182"/>
      <c r="VIJ48" s="2182"/>
      <c r="VIK48" s="2182"/>
      <c r="VIL48" s="2182"/>
      <c r="VIM48" s="2182"/>
      <c r="VIN48" s="2182"/>
      <c r="VIO48" s="2182"/>
      <c r="VIP48" s="2182"/>
      <c r="VIQ48" s="2182"/>
      <c r="VIR48" s="2182"/>
      <c r="VIS48" s="2182"/>
      <c r="VIT48" s="2182"/>
      <c r="VIU48" s="2182"/>
      <c r="VIV48" s="2182"/>
      <c r="VIW48" s="2182"/>
      <c r="VIX48" s="2182"/>
      <c r="VIY48" s="2182"/>
      <c r="VIZ48" s="2182"/>
      <c r="VJA48" s="2182"/>
      <c r="VJB48" s="2182"/>
      <c r="VJC48" s="2182"/>
      <c r="VJD48" s="2182"/>
      <c r="VJE48" s="2182"/>
      <c r="VJF48" s="2182"/>
      <c r="VJG48" s="2182"/>
      <c r="VJH48" s="2182"/>
      <c r="VJI48" s="2182"/>
      <c r="VJJ48" s="2182"/>
      <c r="VJK48" s="2182"/>
      <c r="VJL48" s="2182"/>
      <c r="VJM48" s="2182"/>
      <c r="VJN48" s="2182"/>
      <c r="VJO48" s="2182"/>
      <c r="VJP48" s="2182"/>
      <c r="VJQ48" s="2182"/>
      <c r="VJR48" s="2182"/>
      <c r="VJS48" s="2182"/>
      <c r="VJT48" s="2182"/>
      <c r="VJU48" s="2182"/>
      <c r="VJV48" s="2182"/>
      <c r="VJW48" s="2182"/>
      <c r="VJX48" s="2182"/>
      <c r="VJY48" s="2182"/>
      <c r="VJZ48" s="2182"/>
      <c r="VKA48" s="2182"/>
      <c r="VKB48" s="2182"/>
      <c r="VKC48" s="2182"/>
      <c r="VKD48" s="2182"/>
      <c r="VKE48" s="2182"/>
      <c r="VKF48" s="2182"/>
      <c r="VKG48" s="2182"/>
      <c r="VKH48" s="2182"/>
      <c r="VKI48" s="2182"/>
      <c r="VKJ48" s="2182"/>
      <c r="VKK48" s="2182"/>
      <c r="VKL48" s="2182"/>
      <c r="VKM48" s="2182"/>
      <c r="VKN48" s="2182"/>
      <c r="VKO48" s="2182"/>
      <c r="VKP48" s="2182"/>
      <c r="VKQ48" s="2182"/>
      <c r="VKR48" s="2182"/>
      <c r="VKS48" s="2182"/>
      <c r="VKT48" s="2182"/>
      <c r="VKU48" s="2182"/>
      <c r="VKV48" s="2182"/>
      <c r="VKW48" s="2182"/>
      <c r="VKX48" s="2182"/>
      <c r="VKY48" s="2182"/>
      <c r="VKZ48" s="2182"/>
      <c r="VLA48" s="2182"/>
      <c r="VLB48" s="2182"/>
      <c r="VLC48" s="2182"/>
      <c r="VLD48" s="2182"/>
      <c r="VLE48" s="2182"/>
      <c r="VLF48" s="2182"/>
      <c r="VLG48" s="2182"/>
      <c r="VLH48" s="2182"/>
      <c r="VLI48" s="2182"/>
      <c r="VLJ48" s="2182"/>
      <c r="VLK48" s="2182"/>
      <c r="VLL48" s="2182"/>
      <c r="VLM48" s="2182"/>
      <c r="VLN48" s="2182"/>
      <c r="VLO48" s="2182"/>
      <c r="VLP48" s="2182"/>
      <c r="VLQ48" s="2182"/>
      <c r="VLR48" s="2182"/>
      <c r="VLS48" s="2182"/>
      <c r="VLT48" s="2182"/>
      <c r="VLU48" s="2182"/>
      <c r="VLV48" s="2182"/>
      <c r="VLW48" s="2182"/>
      <c r="VLX48" s="2182"/>
      <c r="VLY48" s="2182"/>
      <c r="VLZ48" s="2182"/>
      <c r="VMA48" s="2182"/>
      <c r="VMB48" s="2182"/>
      <c r="VMC48" s="2182"/>
      <c r="VMD48" s="2182"/>
      <c r="VME48" s="2182"/>
      <c r="VMF48" s="2182"/>
      <c r="VMG48" s="2182"/>
      <c r="VMH48" s="2182"/>
      <c r="VMI48" s="2182"/>
      <c r="VMJ48" s="2182"/>
      <c r="VMK48" s="2182"/>
      <c r="VML48" s="2182"/>
      <c r="VMM48" s="2182"/>
      <c r="VMN48" s="2182"/>
      <c r="VMO48" s="2182"/>
      <c r="VMP48" s="2182"/>
      <c r="VMQ48" s="2182"/>
      <c r="VMR48" s="2182"/>
      <c r="VMS48" s="2182"/>
      <c r="VMT48" s="2182"/>
      <c r="VMU48" s="2182"/>
      <c r="VMV48" s="2182"/>
      <c r="VMW48" s="2182"/>
      <c r="VMX48" s="2182"/>
      <c r="VMY48" s="2182"/>
      <c r="VMZ48" s="2182"/>
      <c r="VNA48" s="2182"/>
      <c r="VNB48" s="2182"/>
      <c r="VNC48" s="2182"/>
      <c r="VND48" s="2182"/>
      <c r="VNE48" s="2182"/>
      <c r="VNF48" s="2182"/>
      <c r="VNG48" s="2182"/>
      <c r="VNH48" s="2182"/>
      <c r="VNI48" s="2182"/>
      <c r="VNJ48" s="2182"/>
      <c r="VNK48" s="2182"/>
      <c r="VNL48" s="2182"/>
      <c r="VNM48" s="2182"/>
      <c r="VNN48" s="2182"/>
      <c r="VNO48" s="2182"/>
      <c r="VNP48" s="2182"/>
      <c r="VNQ48" s="2182"/>
      <c r="VNR48" s="2182"/>
      <c r="VNS48" s="2182"/>
      <c r="VNT48" s="2182"/>
      <c r="VNU48" s="2182"/>
      <c r="VNV48" s="2182"/>
      <c r="VNW48" s="2182"/>
      <c r="VNX48" s="2182"/>
      <c r="VNY48" s="2182"/>
      <c r="VNZ48" s="2182"/>
      <c r="VOA48" s="2182"/>
      <c r="VOB48" s="2182"/>
      <c r="VOC48" s="2182"/>
      <c r="VOD48" s="2182"/>
      <c r="VOE48" s="2182"/>
      <c r="VOF48" s="2182"/>
      <c r="VOG48" s="2182"/>
      <c r="VOH48" s="2182"/>
      <c r="VOI48" s="2182"/>
      <c r="VOJ48" s="2182"/>
      <c r="VOK48" s="2182"/>
      <c r="VOL48" s="2182"/>
      <c r="VOM48" s="2182"/>
      <c r="VON48" s="2182"/>
      <c r="VOO48" s="2182"/>
      <c r="VOP48" s="2182"/>
      <c r="VOQ48" s="2182"/>
      <c r="VOR48" s="2182"/>
      <c r="VOS48" s="2182"/>
      <c r="VOT48" s="2182"/>
      <c r="VOU48" s="2182"/>
      <c r="VOV48" s="2182"/>
      <c r="VOW48" s="2182"/>
      <c r="VOX48" s="2182"/>
      <c r="VOY48" s="2182"/>
      <c r="VOZ48" s="2182"/>
      <c r="VPA48" s="2182"/>
      <c r="VPB48" s="2182"/>
      <c r="VPC48" s="2182"/>
      <c r="VPD48" s="2182"/>
      <c r="VPE48" s="2182"/>
      <c r="VPF48" s="2182"/>
      <c r="VPG48" s="2182"/>
      <c r="VPH48" s="2182"/>
      <c r="VPI48" s="2182"/>
      <c r="VPJ48" s="2182"/>
      <c r="VPK48" s="2182"/>
      <c r="VPL48" s="2182"/>
      <c r="VPM48" s="2182"/>
      <c r="VPN48" s="2182"/>
      <c r="VPO48" s="2182"/>
      <c r="VPP48" s="2182"/>
      <c r="VPQ48" s="2182"/>
      <c r="VPR48" s="2182"/>
      <c r="VPS48" s="2182"/>
      <c r="VPT48" s="2182"/>
      <c r="VPU48" s="2182"/>
      <c r="VPV48" s="2182"/>
      <c r="VPW48" s="2182"/>
      <c r="VPX48" s="2182"/>
      <c r="VPY48" s="2182"/>
      <c r="VPZ48" s="2182"/>
      <c r="VQA48" s="2182"/>
      <c r="VQB48" s="2182"/>
      <c r="VQC48" s="2182"/>
      <c r="VQD48" s="2182"/>
      <c r="VQE48" s="2182"/>
      <c r="VQF48" s="2182"/>
      <c r="VQG48" s="2182"/>
      <c r="VQH48" s="2182"/>
      <c r="VQI48" s="2182"/>
      <c r="VQJ48" s="2182"/>
      <c r="VQK48" s="2182"/>
      <c r="VQL48" s="2182"/>
      <c r="VQM48" s="2182"/>
      <c r="VQN48" s="2182"/>
      <c r="VQO48" s="2182"/>
      <c r="VQP48" s="2182"/>
      <c r="VQQ48" s="2182"/>
      <c r="VQR48" s="2182"/>
      <c r="VQS48" s="2182"/>
      <c r="VQT48" s="2182"/>
      <c r="VQU48" s="2182"/>
      <c r="VQV48" s="2182"/>
      <c r="VQW48" s="2182"/>
      <c r="VQX48" s="2182"/>
      <c r="VQY48" s="2182"/>
      <c r="VQZ48" s="2182"/>
      <c r="VRA48" s="2182"/>
      <c r="VRB48" s="2182"/>
      <c r="VRC48" s="2182"/>
      <c r="VRD48" s="2182"/>
      <c r="VRE48" s="2182"/>
      <c r="VRF48" s="2182"/>
      <c r="VRG48" s="2182"/>
      <c r="VRH48" s="2182"/>
      <c r="VRI48" s="2182"/>
      <c r="VRJ48" s="2182"/>
      <c r="VRK48" s="2182"/>
      <c r="VRL48" s="2182"/>
      <c r="VRM48" s="2182"/>
      <c r="VRN48" s="2182"/>
      <c r="VRO48" s="2182"/>
      <c r="VRP48" s="2182"/>
      <c r="VRQ48" s="2182"/>
      <c r="VRR48" s="2182"/>
      <c r="VRS48" s="2182"/>
      <c r="VRT48" s="2182"/>
      <c r="VRU48" s="2182"/>
      <c r="VRV48" s="2182"/>
      <c r="VRW48" s="2182"/>
      <c r="VRX48" s="2182"/>
      <c r="VRY48" s="2182"/>
      <c r="VRZ48" s="2182"/>
      <c r="VSA48" s="2182"/>
      <c r="VSB48" s="2182"/>
      <c r="VSC48" s="2182"/>
      <c r="VSD48" s="2182"/>
      <c r="VSE48" s="2182"/>
      <c r="VSF48" s="2182"/>
      <c r="VSG48" s="2182"/>
      <c r="VSH48" s="2182"/>
      <c r="VSI48" s="2182"/>
      <c r="VSJ48" s="2182"/>
      <c r="VSK48" s="2182"/>
      <c r="VSL48" s="2182"/>
      <c r="VSM48" s="2182"/>
      <c r="VSN48" s="2182"/>
      <c r="VSO48" s="2182"/>
      <c r="VSP48" s="2182"/>
      <c r="VSQ48" s="2182"/>
      <c r="VSR48" s="2182"/>
      <c r="VSS48" s="2182"/>
      <c r="VST48" s="2182"/>
      <c r="VSU48" s="2182"/>
      <c r="VSV48" s="2182"/>
      <c r="VSW48" s="2182"/>
      <c r="VSX48" s="2182"/>
      <c r="VSY48" s="2182"/>
      <c r="VSZ48" s="2182"/>
      <c r="VTA48" s="2182"/>
      <c r="VTB48" s="2182"/>
      <c r="VTC48" s="2182"/>
      <c r="VTD48" s="2182"/>
      <c r="VTE48" s="2182"/>
      <c r="VTF48" s="2182"/>
      <c r="VTG48" s="2182"/>
      <c r="VTH48" s="2182"/>
      <c r="VTI48" s="2182"/>
      <c r="VTJ48" s="2182"/>
      <c r="VTK48" s="2182"/>
      <c r="VTL48" s="2182"/>
      <c r="VTM48" s="2182"/>
      <c r="VTN48" s="2182"/>
      <c r="VTO48" s="2182"/>
      <c r="VTP48" s="2182"/>
      <c r="VTQ48" s="2182"/>
      <c r="VTR48" s="2182"/>
      <c r="VTS48" s="2182"/>
      <c r="VTT48" s="2182"/>
      <c r="VTU48" s="2182"/>
      <c r="VTV48" s="2182"/>
      <c r="VTW48" s="2182"/>
      <c r="VTX48" s="2182"/>
      <c r="VTY48" s="2182"/>
      <c r="VTZ48" s="2182"/>
      <c r="VUA48" s="2182"/>
      <c r="VUB48" s="2182"/>
      <c r="VUC48" s="2182"/>
      <c r="VUD48" s="2182"/>
      <c r="VUE48" s="2182"/>
      <c r="VUF48" s="2182"/>
      <c r="VUG48" s="2182"/>
      <c r="VUH48" s="2182"/>
      <c r="VUI48" s="2182"/>
      <c r="VUJ48" s="2182"/>
      <c r="VUK48" s="2182"/>
      <c r="VUL48" s="2182"/>
      <c r="VUM48" s="2182"/>
      <c r="VUN48" s="2182"/>
      <c r="VUO48" s="2182"/>
      <c r="VUP48" s="2182"/>
      <c r="VUQ48" s="2182"/>
      <c r="VUR48" s="2182"/>
      <c r="VUS48" s="2182"/>
      <c r="VUT48" s="2182"/>
      <c r="VUU48" s="2182"/>
      <c r="VUV48" s="2182"/>
      <c r="VUW48" s="2182"/>
      <c r="VUX48" s="2182"/>
      <c r="VUY48" s="2182"/>
      <c r="VUZ48" s="2182"/>
      <c r="VVA48" s="2182"/>
      <c r="VVB48" s="2182"/>
      <c r="VVC48" s="2182"/>
      <c r="VVD48" s="2182"/>
      <c r="VVE48" s="2182"/>
      <c r="VVF48" s="2182"/>
      <c r="VVG48" s="2182"/>
      <c r="VVH48" s="2182"/>
      <c r="VVI48" s="2182"/>
      <c r="VVJ48" s="2182"/>
      <c r="VVK48" s="2182"/>
      <c r="VVL48" s="2182"/>
      <c r="VVM48" s="2182"/>
      <c r="VVN48" s="2182"/>
      <c r="VVO48" s="2182"/>
      <c r="VVP48" s="2182"/>
      <c r="VVQ48" s="2182"/>
      <c r="VVR48" s="2182"/>
      <c r="VVS48" s="2182"/>
      <c r="VVT48" s="2182"/>
      <c r="VVU48" s="2182"/>
      <c r="VVV48" s="2182"/>
      <c r="VVW48" s="2182"/>
      <c r="VVX48" s="2182"/>
      <c r="VVY48" s="2182"/>
      <c r="VVZ48" s="2182"/>
      <c r="VWA48" s="2182"/>
      <c r="VWB48" s="2182"/>
      <c r="VWC48" s="2182"/>
      <c r="VWD48" s="2182"/>
      <c r="VWE48" s="2182"/>
      <c r="VWF48" s="2182"/>
      <c r="VWG48" s="2182"/>
      <c r="VWH48" s="2182"/>
      <c r="VWI48" s="2182"/>
      <c r="VWJ48" s="2182"/>
      <c r="VWK48" s="2182"/>
      <c r="VWL48" s="2182"/>
      <c r="VWM48" s="2182"/>
      <c r="VWN48" s="2182"/>
      <c r="VWO48" s="2182"/>
      <c r="VWP48" s="2182"/>
      <c r="VWQ48" s="2182"/>
      <c r="VWR48" s="2182"/>
      <c r="VWS48" s="2182"/>
      <c r="VWT48" s="2182"/>
      <c r="VWU48" s="2182"/>
      <c r="VWV48" s="2182"/>
      <c r="VWW48" s="2182"/>
      <c r="VWX48" s="2182"/>
      <c r="VWY48" s="2182"/>
      <c r="VWZ48" s="2182"/>
      <c r="VXA48" s="2182"/>
      <c r="VXB48" s="2182"/>
      <c r="VXC48" s="2182"/>
      <c r="VXD48" s="2182"/>
      <c r="VXE48" s="2182"/>
      <c r="VXF48" s="2182"/>
      <c r="VXG48" s="2182"/>
      <c r="VXH48" s="2182"/>
      <c r="VXI48" s="2182"/>
      <c r="VXJ48" s="2182"/>
      <c r="VXK48" s="2182"/>
      <c r="VXL48" s="2182"/>
      <c r="VXM48" s="2182"/>
      <c r="VXN48" s="2182"/>
      <c r="VXO48" s="2182"/>
      <c r="VXP48" s="2182"/>
      <c r="VXQ48" s="2182"/>
      <c r="VXR48" s="2182"/>
      <c r="VXS48" s="2182"/>
      <c r="VXT48" s="2182"/>
      <c r="VXU48" s="2182"/>
      <c r="VXV48" s="2182"/>
      <c r="VXW48" s="2182"/>
      <c r="VXX48" s="2182"/>
      <c r="VXY48" s="2182"/>
      <c r="VXZ48" s="2182"/>
      <c r="VYA48" s="2182"/>
      <c r="VYB48" s="2182"/>
      <c r="VYC48" s="2182"/>
      <c r="VYD48" s="2182"/>
      <c r="VYE48" s="2182"/>
      <c r="VYF48" s="2182"/>
      <c r="VYG48" s="2182"/>
      <c r="VYH48" s="2182"/>
      <c r="VYI48" s="2182"/>
      <c r="VYJ48" s="2182"/>
      <c r="VYK48" s="2182"/>
      <c r="VYL48" s="2182"/>
      <c r="VYM48" s="2182"/>
      <c r="VYN48" s="2182"/>
      <c r="VYO48" s="2182"/>
      <c r="VYP48" s="2182"/>
      <c r="VYQ48" s="2182"/>
      <c r="VYR48" s="2182"/>
      <c r="VYS48" s="2182"/>
      <c r="VYT48" s="2182"/>
      <c r="VYU48" s="2182"/>
      <c r="VYV48" s="2182"/>
      <c r="VYW48" s="2182"/>
      <c r="VYX48" s="2182"/>
      <c r="VYY48" s="2182"/>
      <c r="VYZ48" s="2182"/>
      <c r="VZA48" s="2182"/>
      <c r="VZB48" s="2182"/>
      <c r="VZC48" s="2182"/>
      <c r="VZD48" s="2182"/>
      <c r="VZE48" s="2182"/>
      <c r="VZF48" s="2182"/>
      <c r="VZG48" s="2182"/>
      <c r="VZH48" s="2182"/>
      <c r="VZI48" s="2182"/>
      <c r="VZJ48" s="2182"/>
      <c r="VZK48" s="2182"/>
      <c r="VZL48" s="2182"/>
      <c r="VZM48" s="2182"/>
      <c r="VZN48" s="2182"/>
      <c r="VZO48" s="2182"/>
      <c r="VZP48" s="2182"/>
      <c r="VZQ48" s="2182"/>
      <c r="VZR48" s="2182"/>
      <c r="VZS48" s="2182"/>
      <c r="VZT48" s="2182"/>
      <c r="VZU48" s="2182"/>
      <c r="VZV48" s="2182"/>
      <c r="VZW48" s="2182"/>
      <c r="VZX48" s="2182"/>
      <c r="VZY48" s="2182"/>
      <c r="VZZ48" s="2182"/>
      <c r="WAA48" s="2182"/>
      <c r="WAB48" s="2182"/>
      <c r="WAC48" s="2182"/>
      <c r="WAD48" s="2182"/>
      <c r="WAE48" s="2182"/>
      <c r="WAF48" s="2182"/>
      <c r="WAG48" s="2182"/>
      <c r="WAH48" s="2182"/>
      <c r="WAI48" s="2182"/>
      <c r="WAJ48" s="2182"/>
      <c r="WAK48" s="2182"/>
      <c r="WAL48" s="2182"/>
      <c r="WAM48" s="2182"/>
      <c r="WAN48" s="2182"/>
      <c r="WAO48" s="2182"/>
      <c r="WAP48" s="2182"/>
      <c r="WAQ48" s="2182"/>
      <c r="WAR48" s="2182"/>
      <c r="WAS48" s="2182"/>
      <c r="WAT48" s="2182"/>
      <c r="WAU48" s="2182"/>
      <c r="WAV48" s="2182"/>
      <c r="WAW48" s="2182"/>
      <c r="WAX48" s="2182"/>
      <c r="WAY48" s="2182"/>
      <c r="WAZ48" s="2182"/>
      <c r="WBA48" s="2182"/>
      <c r="WBB48" s="2182"/>
      <c r="WBC48" s="2182"/>
      <c r="WBD48" s="2182"/>
      <c r="WBE48" s="2182"/>
      <c r="WBF48" s="2182"/>
      <c r="WBG48" s="2182"/>
      <c r="WBH48" s="2182"/>
      <c r="WBI48" s="2182"/>
      <c r="WBJ48" s="2182"/>
      <c r="WBK48" s="2182"/>
      <c r="WBL48" s="2182"/>
      <c r="WBM48" s="2182"/>
      <c r="WBN48" s="2182"/>
      <c r="WBO48" s="2182"/>
      <c r="WBP48" s="2182"/>
      <c r="WBQ48" s="2182"/>
      <c r="WBR48" s="2182"/>
      <c r="WBS48" s="2182"/>
      <c r="WBT48" s="2182"/>
      <c r="WBU48" s="2182"/>
      <c r="WBV48" s="2182"/>
      <c r="WBW48" s="2182"/>
      <c r="WBX48" s="2182"/>
      <c r="WBY48" s="2182"/>
      <c r="WBZ48" s="2182"/>
      <c r="WCA48" s="2182"/>
      <c r="WCB48" s="2182"/>
      <c r="WCC48" s="2182"/>
      <c r="WCD48" s="2182"/>
      <c r="WCE48" s="2182"/>
      <c r="WCF48" s="2182"/>
      <c r="WCG48" s="2182"/>
      <c r="WCH48" s="2182"/>
      <c r="WCI48" s="2182"/>
      <c r="WCJ48" s="2182"/>
      <c r="WCK48" s="2182"/>
      <c r="WCL48" s="2182"/>
      <c r="WCM48" s="2182"/>
      <c r="WCN48" s="2182"/>
      <c r="WCO48" s="2182"/>
      <c r="WCP48" s="2182"/>
      <c r="WCQ48" s="2182"/>
      <c r="WCR48" s="2182"/>
      <c r="WCS48" s="2182"/>
      <c r="WCT48" s="2182"/>
      <c r="WCU48" s="2182"/>
      <c r="WCV48" s="2182"/>
      <c r="WCW48" s="2182"/>
      <c r="WCX48" s="2182"/>
      <c r="WCY48" s="2182"/>
      <c r="WCZ48" s="2182"/>
      <c r="WDA48" s="2182"/>
      <c r="WDB48" s="2182"/>
      <c r="WDC48" s="2182"/>
      <c r="WDD48" s="2182"/>
      <c r="WDE48" s="2182"/>
      <c r="WDF48" s="2182"/>
      <c r="WDG48" s="2182"/>
      <c r="WDH48" s="2182"/>
      <c r="WDI48" s="2182"/>
      <c r="WDJ48" s="2182"/>
      <c r="WDK48" s="2182"/>
      <c r="WDL48" s="2182"/>
      <c r="WDM48" s="2182"/>
      <c r="WDN48" s="2182"/>
      <c r="WDO48" s="2182"/>
      <c r="WDP48" s="2182"/>
      <c r="WDQ48" s="2182"/>
      <c r="WDR48" s="2182"/>
      <c r="WDS48" s="2182"/>
      <c r="WDT48" s="2182"/>
      <c r="WDU48" s="2182"/>
      <c r="WDV48" s="2182"/>
      <c r="WDW48" s="2182"/>
      <c r="WDX48" s="2182"/>
      <c r="WDY48" s="2182"/>
      <c r="WDZ48" s="2182"/>
      <c r="WEA48" s="2182"/>
      <c r="WEB48" s="2182"/>
      <c r="WEC48" s="2182"/>
      <c r="WED48" s="2182"/>
      <c r="WEE48" s="2182"/>
      <c r="WEF48" s="2182"/>
      <c r="WEG48" s="2182"/>
      <c r="WEH48" s="2182"/>
      <c r="WEI48" s="2182"/>
      <c r="WEJ48" s="2182"/>
      <c r="WEK48" s="2182"/>
      <c r="WEL48" s="2182"/>
      <c r="WEM48" s="2182"/>
      <c r="WEN48" s="2182"/>
      <c r="WEO48" s="2182"/>
      <c r="WEP48" s="2182"/>
      <c r="WEQ48" s="2182"/>
      <c r="WER48" s="2182"/>
      <c r="WES48" s="2182"/>
      <c r="WET48" s="2182"/>
      <c r="WEU48" s="2182"/>
      <c r="WEV48" s="2182"/>
      <c r="WEW48" s="2182"/>
      <c r="WEX48" s="2182"/>
      <c r="WEY48" s="2182"/>
      <c r="WEZ48" s="2182"/>
      <c r="WFA48" s="2182"/>
      <c r="WFB48" s="2182"/>
      <c r="WFC48" s="2182"/>
      <c r="WFD48" s="2182"/>
      <c r="WFE48" s="2182"/>
      <c r="WFF48" s="2182"/>
      <c r="WFG48" s="2182"/>
      <c r="WFH48" s="2182"/>
      <c r="WFI48" s="2182"/>
      <c r="WFJ48" s="2182"/>
      <c r="WFK48" s="2182"/>
      <c r="WFL48" s="2182"/>
      <c r="WFM48" s="2182"/>
      <c r="WFN48" s="2182"/>
      <c r="WFO48" s="2182"/>
      <c r="WFP48" s="2182"/>
      <c r="WFQ48" s="2182"/>
      <c r="WFR48" s="2182"/>
      <c r="WFS48" s="2182"/>
      <c r="WFT48" s="2182"/>
      <c r="WFU48" s="2182"/>
      <c r="WFV48" s="2182"/>
      <c r="WFW48" s="2182"/>
      <c r="WFX48" s="2182"/>
      <c r="WFY48" s="2182"/>
      <c r="WFZ48" s="2182"/>
      <c r="WGA48" s="2182"/>
      <c r="WGB48" s="2182"/>
      <c r="WGC48" s="2182"/>
      <c r="WGD48" s="2182"/>
      <c r="WGE48" s="2182"/>
      <c r="WGF48" s="2182"/>
      <c r="WGG48" s="2182"/>
      <c r="WGH48" s="2182"/>
      <c r="WGI48" s="2182"/>
      <c r="WGJ48" s="2182"/>
      <c r="WGK48" s="2182"/>
      <c r="WGL48" s="2182"/>
      <c r="WGM48" s="2182"/>
      <c r="WGN48" s="2182"/>
      <c r="WGO48" s="2182"/>
      <c r="WGP48" s="2182"/>
      <c r="WGQ48" s="2182"/>
      <c r="WGR48" s="2182"/>
      <c r="WGS48" s="2182"/>
      <c r="WGT48" s="2182"/>
      <c r="WGU48" s="2182"/>
      <c r="WGV48" s="2182"/>
      <c r="WGW48" s="2182"/>
      <c r="WGX48" s="2182"/>
      <c r="WGY48" s="2182"/>
      <c r="WGZ48" s="2182"/>
      <c r="WHA48" s="2182"/>
      <c r="WHB48" s="2182"/>
      <c r="WHC48" s="2182"/>
      <c r="WHD48" s="2182"/>
      <c r="WHE48" s="2182"/>
      <c r="WHF48" s="2182"/>
      <c r="WHG48" s="2182"/>
      <c r="WHH48" s="2182"/>
      <c r="WHI48" s="2182"/>
      <c r="WHJ48" s="2182"/>
      <c r="WHK48" s="2182"/>
      <c r="WHL48" s="2182"/>
      <c r="WHM48" s="2182"/>
      <c r="WHN48" s="2182"/>
      <c r="WHO48" s="2182"/>
      <c r="WHP48" s="2182"/>
      <c r="WHQ48" s="2182"/>
      <c r="WHR48" s="2182"/>
      <c r="WHS48" s="2182"/>
      <c r="WHT48" s="2182"/>
      <c r="WHU48" s="2182"/>
      <c r="WHV48" s="2182"/>
      <c r="WHW48" s="2182"/>
      <c r="WHX48" s="2182"/>
      <c r="WHY48" s="2182"/>
      <c r="WHZ48" s="2182"/>
      <c r="WIA48" s="2182"/>
      <c r="WIB48" s="2182"/>
      <c r="WIC48" s="2182"/>
      <c r="WID48" s="2182"/>
      <c r="WIE48" s="2182"/>
      <c r="WIF48" s="2182"/>
      <c r="WIG48" s="2182"/>
      <c r="WIH48" s="2182"/>
      <c r="WII48" s="2182"/>
      <c r="WIJ48" s="2182"/>
      <c r="WIK48" s="2182"/>
      <c r="WIL48" s="2182"/>
      <c r="WIM48" s="2182"/>
      <c r="WIN48" s="2182"/>
      <c r="WIO48" s="2182"/>
      <c r="WIP48" s="2182"/>
      <c r="WIQ48" s="2182"/>
      <c r="WIR48" s="2182"/>
      <c r="WIS48" s="2182"/>
      <c r="WIT48" s="2182"/>
      <c r="WIU48" s="2182"/>
      <c r="WIV48" s="2182"/>
      <c r="WIW48" s="2182"/>
      <c r="WIX48" s="2182"/>
      <c r="WIY48" s="2182"/>
      <c r="WIZ48" s="2182"/>
      <c r="WJA48" s="2182"/>
      <c r="WJB48" s="2182"/>
      <c r="WJC48" s="2182"/>
      <c r="WJD48" s="2182"/>
      <c r="WJE48" s="2182"/>
      <c r="WJF48" s="2182"/>
      <c r="WJG48" s="2182"/>
      <c r="WJH48" s="2182"/>
      <c r="WJI48" s="2182"/>
      <c r="WJJ48" s="2182"/>
      <c r="WJK48" s="2182"/>
      <c r="WJL48" s="2182"/>
      <c r="WJM48" s="2182"/>
      <c r="WJN48" s="2182"/>
      <c r="WJO48" s="2182"/>
      <c r="WJP48" s="2182"/>
      <c r="WJQ48" s="2182"/>
      <c r="WJR48" s="2182"/>
      <c r="WJS48" s="2182"/>
      <c r="WJT48" s="2182"/>
      <c r="WJU48" s="2182"/>
      <c r="WJV48" s="2182"/>
      <c r="WJW48" s="2182"/>
      <c r="WJX48" s="2182"/>
      <c r="WJY48" s="2182"/>
      <c r="WJZ48" s="2182"/>
      <c r="WKA48" s="2182"/>
      <c r="WKB48" s="2182"/>
      <c r="WKC48" s="2182"/>
      <c r="WKD48" s="2182"/>
      <c r="WKE48" s="2182"/>
      <c r="WKF48" s="2182"/>
      <c r="WKG48" s="2182"/>
      <c r="WKH48" s="2182"/>
      <c r="WKI48" s="2182"/>
      <c r="WKJ48" s="2182"/>
      <c r="WKK48" s="2182"/>
      <c r="WKL48" s="2182"/>
      <c r="WKM48" s="2182"/>
      <c r="WKN48" s="2182"/>
      <c r="WKO48" s="2182"/>
      <c r="WKP48" s="2182"/>
      <c r="WKQ48" s="2182"/>
      <c r="WKR48" s="2182"/>
      <c r="WKS48" s="2182"/>
      <c r="WKT48" s="2182"/>
      <c r="WKU48" s="2182"/>
      <c r="WKV48" s="2182"/>
      <c r="WKW48" s="2182"/>
      <c r="WKX48" s="2182"/>
      <c r="WKY48" s="2182"/>
      <c r="WKZ48" s="2182"/>
      <c r="WLA48" s="2182"/>
      <c r="WLB48" s="2182"/>
      <c r="WLC48" s="2182"/>
      <c r="WLD48" s="2182"/>
      <c r="WLE48" s="2182"/>
      <c r="WLF48" s="2182"/>
      <c r="WLG48" s="2182"/>
      <c r="WLH48" s="2182"/>
      <c r="WLI48" s="2182"/>
      <c r="WLJ48" s="2182"/>
      <c r="WLK48" s="2182"/>
      <c r="WLL48" s="2182"/>
      <c r="WLM48" s="2182"/>
      <c r="WLN48" s="2182"/>
      <c r="WLO48" s="2182"/>
      <c r="WLP48" s="2182"/>
      <c r="WLQ48" s="2182"/>
      <c r="WLR48" s="2182"/>
      <c r="WLS48" s="2182"/>
      <c r="WLT48" s="2182"/>
      <c r="WLU48" s="2182"/>
      <c r="WLV48" s="2182"/>
      <c r="WLW48" s="2182"/>
      <c r="WLX48" s="2182"/>
      <c r="WLY48" s="2182"/>
      <c r="WLZ48" s="2182"/>
      <c r="WMA48" s="2182"/>
      <c r="WMB48" s="2182"/>
      <c r="WMC48" s="2182"/>
      <c r="WMD48" s="2182"/>
      <c r="WME48" s="2182"/>
      <c r="WMF48" s="2182"/>
      <c r="WMG48" s="2182"/>
      <c r="WMH48" s="2182"/>
      <c r="WMI48" s="2182"/>
      <c r="WMJ48" s="2182"/>
      <c r="WMK48" s="2182"/>
      <c r="WML48" s="2182"/>
      <c r="WMM48" s="2182"/>
      <c r="WMN48" s="2182"/>
      <c r="WMO48" s="2182"/>
      <c r="WMP48" s="2182"/>
      <c r="WMQ48" s="2182"/>
      <c r="WMR48" s="2182"/>
      <c r="WMS48" s="2182"/>
      <c r="WMT48" s="2182"/>
      <c r="WMU48" s="2182"/>
      <c r="WMV48" s="2182"/>
      <c r="WMW48" s="2182"/>
      <c r="WMX48" s="2182"/>
      <c r="WMY48" s="2182"/>
      <c r="WMZ48" s="2182"/>
      <c r="WNA48" s="2182"/>
      <c r="WNB48" s="2182"/>
      <c r="WNC48" s="2182"/>
      <c r="WND48" s="2182"/>
      <c r="WNE48" s="2182"/>
      <c r="WNF48" s="2182"/>
      <c r="WNG48" s="2182"/>
      <c r="WNH48" s="2182"/>
      <c r="WNI48" s="2182"/>
      <c r="WNJ48" s="2182"/>
      <c r="WNK48" s="2182"/>
      <c r="WNL48" s="2182"/>
      <c r="WNM48" s="2182"/>
      <c r="WNN48" s="2182"/>
      <c r="WNO48" s="2182"/>
      <c r="WNP48" s="2182"/>
      <c r="WNQ48" s="2182"/>
      <c r="WNR48" s="2182"/>
      <c r="WNS48" s="2182"/>
      <c r="WNT48" s="2182"/>
      <c r="WNU48" s="2182"/>
      <c r="WNV48" s="2182"/>
      <c r="WNW48" s="2182"/>
      <c r="WNX48" s="2182"/>
      <c r="WNY48" s="2182"/>
      <c r="WNZ48" s="2182"/>
      <c r="WOA48" s="2182"/>
      <c r="WOB48" s="2182"/>
      <c r="WOC48" s="2182"/>
      <c r="WOD48" s="2182"/>
      <c r="WOE48" s="2182"/>
      <c r="WOF48" s="2182"/>
      <c r="WOG48" s="2182"/>
      <c r="WOH48" s="2182"/>
      <c r="WOI48" s="2182"/>
      <c r="WOJ48" s="2182"/>
      <c r="WOK48" s="2182"/>
      <c r="WOL48" s="2182"/>
      <c r="WOM48" s="2182"/>
      <c r="WON48" s="2182"/>
      <c r="WOO48" s="2182"/>
      <c r="WOP48" s="2182"/>
      <c r="WOQ48" s="2182"/>
      <c r="WOR48" s="2182"/>
      <c r="WOS48" s="2182"/>
      <c r="WOT48" s="2182"/>
      <c r="WOU48" s="2182"/>
      <c r="WOV48" s="2182"/>
      <c r="WOW48" s="2182"/>
      <c r="WOX48" s="2182"/>
      <c r="WOY48" s="2182"/>
      <c r="WOZ48" s="2182"/>
      <c r="WPA48" s="2182"/>
      <c r="WPB48" s="2182"/>
      <c r="WPC48" s="2182"/>
      <c r="WPD48" s="2182"/>
      <c r="WPE48" s="2182"/>
      <c r="WPF48" s="2182"/>
      <c r="WPG48" s="2182"/>
      <c r="WPH48" s="2182"/>
      <c r="WPI48" s="2182"/>
      <c r="WPJ48" s="2182"/>
      <c r="WPK48" s="2182"/>
      <c r="WPL48" s="2182"/>
      <c r="WPM48" s="2182"/>
      <c r="WPN48" s="2182"/>
      <c r="WPO48" s="2182"/>
      <c r="WPP48" s="2182"/>
      <c r="WPQ48" s="2182"/>
      <c r="WPR48" s="2182"/>
      <c r="WPS48" s="2182"/>
      <c r="WPT48" s="2182"/>
      <c r="WPU48" s="2182"/>
      <c r="WPV48" s="2182"/>
      <c r="WPW48" s="2182"/>
      <c r="WPX48" s="2182"/>
      <c r="WPY48" s="2182"/>
      <c r="WPZ48" s="2182"/>
      <c r="WQA48" s="2182"/>
      <c r="WQB48" s="2182"/>
      <c r="WQC48" s="2182"/>
      <c r="WQD48" s="2182"/>
      <c r="WQE48" s="2182"/>
      <c r="WQF48" s="2182"/>
      <c r="WQG48" s="2182"/>
      <c r="WQH48" s="2182"/>
      <c r="WQI48" s="2182"/>
      <c r="WQJ48" s="2182"/>
      <c r="WQK48" s="2182"/>
      <c r="WQL48" s="2182"/>
      <c r="WQM48" s="2182"/>
      <c r="WQN48" s="2182"/>
      <c r="WQO48" s="2182"/>
      <c r="WQP48" s="2182"/>
      <c r="WQQ48" s="2182"/>
      <c r="WQR48" s="2182"/>
      <c r="WQS48" s="2182"/>
      <c r="WQT48" s="2182"/>
      <c r="WQU48" s="2182"/>
      <c r="WQV48" s="2182"/>
      <c r="WQW48" s="2182"/>
      <c r="WQX48" s="2182"/>
      <c r="WQY48" s="2182"/>
      <c r="WQZ48" s="2182"/>
      <c r="WRA48" s="2182"/>
      <c r="WRB48" s="2182"/>
      <c r="WRC48" s="2182"/>
      <c r="WRD48" s="2182"/>
      <c r="WRE48" s="2182"/>
      <c r="WRF48" s="2182"/>
      <c r="WRG48" s="2182"/>
      <c r="WRH48" s="2182"/>
      <c r="WRI48" s="2182"/>
      <c r="WRJ48" s="2182"/>
      <c r="WRK48" s="2182"/>
      <c r="WRL48" s="2182"/>
      <c r="WRM48" s="2182"/>
      <c r="WRN48" s="2182"/>
      <c r="WRO48" s="2182"/>
      <c r="WRP48" s="2182"/>
      <c r="WRQ48" s="2182"/>
      <c r="WRR48" s="2182"/>
      <c r="WRS48" s="2182"/>
      <c r="WRT48" s="2182"/>
      <c r="WRU48" s="2182"/>
      <c r="WRV48" s="2182"/>
      <c r="WRW48" s="2182"/>
      <c r="WRX48" s="2182"/>
      <c r="WRY48" s="2182"/>
      <c r="WRZ48" s="2182"/>
      <c r="WSA48" s="2182"/>
      <c r="WSB48" s="2182"/>
      <c r="WSC48" s="2182"/>
      <c r="WSD48" s="2182"/>
      <c r="WSE48" s="2182"/>
      <c r="WSF48" s="2182"/>
      <c r="WSG48" s="2182"/>
      <c r="WSH48" s="2182"/>
      <c r="WSI48" s="2182"/>
      <c r="WSJ48" s="2182"/>
      <c r="WSK48" s="2182"/>
      <c r="WSL48" s="2182"/>
      <c r="WSM48" s="2182"/>
      <c r="WSN48" s="2182"/>
      <c r="WSO48" s="2182"/>
      <c r="WSP48" s="2182"/>
      <c r="WSQ48" s="2182"/>
      <c r="WSR48" s="2182"/>
      <c r="WSS48" s="2182"/>
      <c r="WST48" s="2182"/>
      <c r="WSU48" s="2182"/>
      <c r="WSV48" s="2182"/>
      <c r="WSW48" s="2182"/>
      <c r="WSX48" s="2182"/>
      <c r="WSY48" s="2182"/>
      <c r="WSZ48" s="2182"/>
      <c r="WTA48" s="2182"/>
      <c r="WTB48" s="2182"/>
      <c r="WTC48" s="2182"/>
      <c r="WTD48" s="2182"/>
      <c r="WTE48" s="2182"/>
      <c r="WTF48" s="2182"/>
      <c r="WTG48" s="2182"/>
      <c r="WTH48" s="2182"/>
      <c r="WTI48" s="2182"/>
      <c r="WTJ48" s="2182"/>
      <c r="WTK48" s="2182"/>
      <c r="WTL48" s="2182"/>
      <c r="WTM48" s="2182"/>
      <c r="WTN48" s="2182"/>
      <c r="WTO48" s="2182"/>
      <c r="WTP48" s="2182"/>
      <c r="WTQ48" s="2182"/>
      <c r="WTR48" s="2182"/>
      <c r="WTS48" s="2182"/>
      <c r="WTT48" s="2182"/>
      <c r="WTU48" s="2182"/>
      <c r="WTV48" s="2182"/>
      <c r="WTW48" s="2182"/>
      <c r="WTX48" s="2182"/>
      <c r="WTY48" s="2182"/>
      <c r="WTZ48" s="2182"/>
      <c r="WUA48" s="2182"/>
      <c r="WUB48" s="2182"/>
      <c r="WUC48" s="2182"/>
      <c r="WUD48" s="2182"/>
      <c r="WUE48" s="2182"/>
      <c r="WUF48" s="2182"/>
      <c r="WUG48" s="2182"/>
      <c r="WUH48" s="2182"/>
      <c r="WUI48" s="2182"/>
      <c r="WUJ48" s="2182"/>
      <c r="WUK48" s="2182"/>
      <c r="WUL48" s="2182"/>
      <c r="WUM48" s="2182"/>
      <c r="WUN48" s="2182"/>
      <c r="WUO48" s="2182"/>
      <c r="WUP48" s="2182"/>
      <c r="WUQ48" s="2182"/>
      <c r="WUR48" s="2182"/>
      <c r="WUS48" s="2182"/>
      <c r="WUT48" s="2182"/>
      <c r="WUU48" s="2182"/>
      <c r="WUV48" s="2182"/>
      <c r="WUW48" s="2182"/>
      <c r="WUX48" s="2182"/>
      <c r="WUY48" s="2182"/>
      <c r="WUZ48" s="2182"/>
      <c r="WVA48" s="2182"/>
      <c r="WVB48" s="2182"/>
      <c r="WVC48" s="2182"/>
      <c r="WVD48" s="2182"/>
      <c r="WVE48" s="2182"/>
      <c r="WVF48" s="2182"/>
      <c r="WVG48" s="2182"/>
      <c r="WVH48" s="2182"/>
      <c r="WVI48" s="2182"/>
      <c r="WVJ48" s="2182"/>
      <c r="WVK48" s="2182"/>
      <c r="WVL48" s="2182"/>
      <c r="WVM48" s="2182"/>
      <c r="WVN48" s="2182"/>
      <c r="WVO48" s="2182"/>
      <c r="WVP48" s="2182"/>
      <c r="WVQ48" s="2182"/>
      <c r="WVR48" s="2182"/>
      <c r="WVS48" s="2182"/>
    </row>
    <row r="49" spans="1:16139">
      <c r="A49" s="2179"/>
      <c r="B49" s="2179"/>
      <c r="C49" s="2179"/>
      <c r="D49" s="2179"/>
      <c r="E49" s="2180"/>
      <c r="F49" s="7875"/>
      <c r="G49" s="7875"/>
      <c r="H49" s="7875"/>
      <c r="I49" s="2181" t="s">
        <v>5318</v>
      </c>
      <c r="J49" s="2179"/>
      <c r="K49" s="2182"/>
      <c r="L49" s="2182"/>
      <c r="M49" s="2182"/>
      <c r="N49" s="2182"/>
      <c r="O49" s="2182"/>
      <c r="P49" s="2182"/>
      <c r="Q49" s="2182"/>
      <c r="R49" s="2182"/>
      <c r="S49" s="2182"/>
      <c r="T49" s="2182"/>
      <c r="U49" s="2182"/>
      <c r="V49" s="2182"/>
      <c r="W49" s="2182"/>
      <c r="X49" s="2182"/>
      <c r="Y49" s="2182"/>
      <c r="Z49" s="2182"/>
      <c r="AA49" s="2182"/>
      <c r="AB49" s="2182"/>
      <c r="AC49" s="2182"/>
      <c r="AD49" s="2182"/>
      <c r="AE49" s="2182"/>
      <c r="AF49" s="2182"/>
      <c r="AG49" s="2182"/>
      <c r="AH49" s="2182"/>
      <c r="AI49" s="2182"/>
      <c r="AJ49" s="2182"/>
      <c r="AK49" s="2182"/>
      <c r="AL49" s="2182"/>
      <c r="AM49" s="2182"/>
      <c r="AN49" s="2182"/>
      <c r="AO49" s="2182"/>
      <c r="AP49" s="2182"/>
      <c r="AQ49" s="2182"/>
      <c r="AR49" s="2182"/>
      <c r="AS49" s="2182"/>
      <c r="AT49" s="2182"/>
      <c r="AU49" s="2182"/>
      <c r="AV49" s="2182"/>
      <c r="AW49" s="2182"/>
      <c r="AX49" s="2182"/>
      <c r="AY49" s="2182"/>
      <c r="AZ49" s="2182"/>
      <c r="BA49" s="2182"/>
      <c r="BB49" s="2182"/>
      <c r="BC49" s="2182"/>
      <c r="BD49" s="2182"/>
      <c r="BE49" s="2182"/>
      <c r="BF49" s="2182"/>
      <c r="BG49" s="2182"/>
      <c r="BH49" s="2182"/>
      <c r="BI49" s="2182"/>
      <c r="BJ49" s="2182"/>
      <c r="BK49" s="2182"/>
      <c r="BL49" s="2182"/>
      <c r="BM49" s="2182"/>
      <c r="BN49" s="2182"/>
      <c r="BO49" s="2182"/>
      <c r="BP49" s="2182"/>
      <c r="BQ49" s="2182"/>
      <c r="BR49" s="2182"/>
      <c r="BS49" s="2182"/>
      <c r="BT49" s="2182"/>
      <c r="BU49" s="2182"/>
      <c r="BV49" s="2182"/>
      <c r="BW49" s="2182"/>
      <c r="BX49" s="2182"/>
      <c r="BY49" s="2182"/>
      <c r="BZ49" s="2182"/>
      <c r="CA49" s="2182"/>
      <c r="CB49" s="2182"/>
      <c r="CC49" s="2182"/>
      <c r="CD49" s="2182"/>
      <c r="CE49" s="2182"/>
      <c r="CF49" s="2182"/>
      <c r="CG49" s="2182"/>
      <c r="CH49" s="2182"/>
      <c r="CI49" s="2182"/>
      <c r="CJ49" s="2182"/>
      <c r="CK49" s="2182"/>
      <c r="CL49" s="2182"/>
      <c r="CM49" s="2182"/>
      <c r="CN49" s="2182"/>
      <c r="CO49" s="2182"/>
      <c r="CP49" s="2182"/>
      <c r="CQ49" s="2182"/>
      <c r="CR49" s="2182"/>
      <c r="CS49" s="2182"/>
      <c r="CT49" s="2182"/>
      <c r="CU49" s="2182"/>
      <c r="CV49" s="2182"/>
      <c r="CW49" s="2182"/>
      <c r="CX49" s="2182"/>
      <c r="CY49" s="2182"/>
      <c r="CZ49" s="2182"/>
      <c r="DA49" s="2182"/>
      <c r="DB49" s="2182"/>
      <c r="DC49" s="2182"/>
      <c r="DD49" s="2182"/>
      <c r="DE49" s="2182"/>
      <c r="DF49" s="2182"/>
      <c r="DG49" s="2182"/>
      <c r="DH49" s="2182"/>
      <c r="DI49" s="2182"/>
      <c r="DJ49" s="2182"/>
      <c r="DK49" s="2182"/>
      <c r="DL49" s="2182"/>
      <c r="DM49" s="2182"/>
      <c r="DN49" s="2182"/>
      <c r="DO49" s="2182"/>
      <c r="DP49" s="2182"/>
      <c r="DQ49" s="2182"/>
      <c r="DR49" s="2182"/>
      <c r="DS49" s="2182"/>
      <c r="DT49" s="2182"/>
      <c r="DU49" s="2182"/>
      <c r="DV49" s="2182"/>
      <c r="DW49" s="2182"/>
      <c r="DX49" s="2182"/>
      <c r="DY49" s="2182"/>
      <c r="DZ49" s="2182"/>
      <c r="EA49" s="2182"/>
      <c r="EB49" s="2182"/>
      <c r="EC49" s="2182"/>
      <c r="ED49" s="2182"/>
      <c r="EE49" s="2182"/>
      <c r="EF49" s="2182"/>
      <c r="EG49" s="2182"/>
      <c r="EH49" s="2182"/>
      <c r="EI49" s="2182"/>
      <c r="EJ49" s="2182"/>
      <c r="EK49" s="2182"/>
      <c r="EL49" s="2182"/>
      <c r="EM49" s="2182"/>
      <c r="EN49" s="2182"/>
      <c r="EO49" s="2182"/>
      <c r="EP49" s="2182"/>
      <c r="EQ49" s="2182"/>
      <c r="ER49" s="2182"/>
      <c r="ES49" s="2182"/>
      <c r="ET49" s="2182"/>
      <c r="EU49" s="2182"/>
      <c r="EV49" s="2182"/>
      <c r="EW49" s="2182"/>
      <c r="EX49" s="2182"/>
      <c r="EY49" s="2182"/>
      <c r="EZ49" s="2182"/>
      <c r="FA49" s="2182"/>
      <c r="FB49" s="2182"/>
      <c r="FC49" s="2182"/>
      <c r="FD49" s="2182"/>
      <c r="FE49" s="2182"/>
      <c r="FF49" s="2182"/>
      <c r="FG49" s="2182"/>
      <c r="FH49" s="2182"/>
      <c r="FI49" s="2182"/>
      <c r="FJ49" s="2182"/>
      <c r="FK49" s="2182"/>
      <c r="FL49" s="2182"/>
      <c r="FM49" s="2182"/>
      <c r="FN49" s="2182"/>
      <c r="FO49" s="2182"/>
      <c r="FP49" s="2182"/>
      <c r="FQ49" s="2182"/>
      <c r="FR49" s="2182"/>
      <c r="FS49" s="2182"/>
      <c r="FT49" s="2182"/>
      <c r="FU49" s="2182"/>
      <c r="FV49" s="2182"/>
      <c r="FW49" s="2182"/>
      <c r="FX49" s="2182"/>
      <c r="FY49" s="2182"/>
      <c r="FZ49" s="2182"/>
      <c r="GA49" s="2182"/>
      <c r="GB49" s="2182"/>
      <c r="GC49" s="2182"/>
      <c r="GD49" s="2182"/>
      <c r="GE49" s="2182"/>
      <c r="GF49" s="2182"/>
      <c r="GG49" s="2182"/>
      <c r="GH49" s="2182"/>
      <c r="GI49" s="2182"/>
      <c r="GJ49" s="2182"/>
      <c r="GK49" s="2182"/>
      <c r="GL49" s="2182"/>
      <c r="GM49" s="2182"/>
      <c r="GN49" s="2182"/>
      <c r="GO49" s="2182"/>
      <c r="GP49" s="2182"/>
      <c r="GQ49" s="2182"/>
      <c r="GR49" s="2182"/>
      <c r="GS49" s="2182"/>
      <c r="GT49" s="2182"/>
      <c r="GU49" s="2182"/>
      <c r="GV49" s="2182"/>
      <c r="GW49" s="2182"/>
      <c r="GX49" s="2182"/>
      <c r="GY49" s="2182"/>
      <c r="GZ49" s="2182"/>
      <c r="HA49" s="2182"/>
      <c r="HB49" s="2182"/>
      <c r="HC49" s="2182"/>
      <c r="HD49" s="2182"/>
      <c r="HE49" s="2182"/>
      <c r="HF49" s="2182"/>
      <c r="HG49" s="2182"/>
      <c r="HH49" s="2182"/>
      <c r="HI49" s="2182"/>
      <c r="HJ49" s="2182"/>
      <c r="HK49" s="2182"/>
      <c r="HL49" s="2182"/>
      <c r="HM49" s="2182"/>
      <c r="HN49" s="2182"/>
      <c r="HO49" s="2182"/>
      <c r="HP49" s="2182"/>
      <c r="HQ49" s="2182"/>
      <c r="HR49" s="2182"/>
      <c r="HS49" s="2182"/>
      <c r="HT49" s="2182"/>
      <c r="HU49" s="2182"/>
      <c r="HV49" s="2182"/>
      <c r="HW49" s="2182"/>
      <c r="HX49" s="2182"/>
      <c r="HY49" s="2182"/>
      <c r="HZ49" s="2182"/>
      <c r="IA49" s="2182"/>
      <c r="IB49" s="2182"/>
      <c r="IC49" s="2182"/>
      <c r="ID49" s="2182"/>
      <c r="IE49" s="2182"/>
      <c r="IF49" s="2182"/>
      <c r="IG49" s="2182"/>
      <c r="IH49" s="2182"/>
      <c r="II49" s="2182"/>
      <c r="IJ49" s="2182"/>
      <c r="IK49" s="2182"/>
      <c r="IL49" s="2182"/>
      <c r="IM49" s="2182"/>
      <c r="IN49" s="2182"/>
      <c r="IO49" s="2182"/>
      <c r="IP49" s="2182"/>
      <c r="IQ49" s="2182"/>
      <c r="IR49" s="2182"/>
      <c r="IS49" s="2182"/>
      <c r="IT49" s="2182"/>
      <c r="IU49" s="2182"/>
      <c r="IV49" s="2182"/>
      <c r="IW49" s="2182"/>
      <c r="IX49" s="2182"/>
      <c r="IY49" s="2182"/>
      <c r="IZ49" s="2182"/>
      <c r="JA49" s="2182"/>
      <c r="JB49" s="2182"/>
      <c r="JC49" s="2182"/>
      <c r="JD49" s="2182"/>
      <c r="JE49" s="2182"/>
      <c r="JF49" s="2182"/>
      <c r="JG49" s="2182"/>
      <c r="JH49" s="2182"/>
      <c r="JI49" s="2182"/>
      <c r="JJ49" s="2182"/>
      <c r="JK49" s="2182"/>
      <c r="JL49" s="2182"/>
      <c r="JM49" s="2182"/>
      <c r="JN49" s="2182"/>
      <c r="JO49" s="2182"/>
      <c r="JP49" s="2182"/>
      <c r="JQ49" s="2182"/>
      <c r="JR49" s="2182"/>
      <c r="JS49" s="2182"/>
      <c r="JT49" s="2182"/>
      <c r="JU49" s="2182"/>
      <c r="JV49" s="2182"/>
      <c r="JW49" s="2182"/>
      <c r="JX49" s="2182"/>
      <c r="JY49" s="2182"/>
      <c r="JZ49" s="2182"/>
      <c r="KA49" s="2182"/>
      <c r="KB49" s="2182"/>
      <c r="KC49" s="2182"/>
      <c r="KD49" s="2182"/>
      <c r="KE49" s="2182"/>
      <c r="KF49" s="2182"/>
      <c r="KG49" s="2182"/>
      <c r="KH49" s="2182"/>
      <c r="KI49" s="2182"/>
      <c r="KJ49" s="2182"/>
      <c r="KK49" s="2182"/>
      <c r="KL49" s="2182"/>
      <c r="KM49" s="2182"/>
      <c r="KN49" s="2182"/>
      <c r="KO49" s="2182"/>
      <c r="KP49" s="2182"/>
      <c r="KQ49" s="2182"/>
      <c r="KR49" s="2182"/>
      <c r="KS49" s="2182"/>
      <c r="KT49" s="2182"/>
      <c r="KU49" s="2182"/>
      <c r="KV49" s="2182"/>
      <c r="KW49" s="2182"/>
      <c r="KX49" s="2182"/>
      <c r="KY49" s="2182"/>
      <c r="KZ49" s="2182"/>
      <c r="LA49" s="2182"/>
      <c r="LB49" s="2182"/>
      <c r="LC49" s="2182"/>
      <c r="LD49" s="2182"/>
      <c r="LE49" s="2182"/>
      <c r="LF49" s="2182"/>
      <c r="LG49" s="2182"/>
      <c r="LH49" s="2182"/>
      <c r="LI49" s="2182"/>
      <c r="LJ49" s="2182"/>
      <c r="LK49" s="2182"/>
      <c r="LL49" s="2182"/>
      <c r="LM49" s="2182"/>
      <c r="LN49" s="2182"/>
      <c r="LO49" s="2182"/>
      <c r="LP49" s="2182"/>
      <c r="LQ49" s="2182"/>
      <c r="LR49" s="2182"/>
      <c r="LS49" s="2182"/>
      <c r="LT49" s="2182"/>
      <c r="LU49" s="2182"/>
      <c r="LV49" s="2182"/>
      <c r="LW49" s="2182"/>
      <c r="LX49" s="2182"/>
      <c r="LY49" s="2182"/>
      <c r="LZ49" s="2182"/>
      <c r="MA49" s="2182"/>
      <c r="MB49" s="2182"/>
      <c r="MC49" s="2182"/>
      <c r="MD49" s="2182"/>
      <c r="ME49" s="2182"/>
      <c r="MF49" s="2182"/>
      <c r="MG49" s="2182"/>
      <c r="MH49" s="2182"/>
      <c r="MI49" s="2182"/>
      <c r="MJ49" s="2182"/>
      <c r="MK49" s="2182"/>
      <c r="ML49" s="2182"/>
      <c r="MM49" s="2182"/>
      <c r="MN49" s="2182"/>
      <c r="MO49" s="2182"/>
      <c r="MP49" s="2182"/>
      <c r="MQ49" s="2182"/>
      <c r="MR49" s="2182"/>
      <c r="MS49" s="2182"/>
      <c r="MT49" s="2182"/>
      <c r="MU49" s="2182"/>
      <c r="MV49" s="2182"/>
      <c r="MW49" s="2182"/>
      <c r="MX49" s="2182"/>
      <c r="MY49" s="2182"/>
      <c r="MZ49" s="2182"/>
      <c r="NA49" s="2182"/>
      <c r="NB49" s="2182"/>
      <c r="NC49" s="2182"/>
      <c r="ND49" s="2182"/>
      <c r="NE49" s="2182"/>
      <c r="NF49" s="2182"/>
      <c r="NG49" s="2182"/>
      <c r="NH49" s="2182"/>
      <c r="NI49" s="2182"/>
      <c r="NJ49" s="2182"/>
      <c r="NK49" s="2182"/>
      <c r="NL49" s="2182"/>
      <c r="NM49" s="2182"/>
      <c r="NN49" s="2182"/>
      <c r="NO49" s="2182"/>
      <c r="NP49" s="2182"/>
      <c r="NQ49" s="2182"/>
      <c r="NR49" s="2182"/>
      <c r="NS49" s="2182"/>
      <c r="NT49" s="2182"/>
      <c r="NU49" s="2182"/>
      <c r="NV49" s="2182"/>
      <c r="NW49" s="2182"/>
      <c r="NX49" s="2182"/>
      <c r="NY49" s="2182"/>
      <c r="NZ49" s="2182"/>
      <c r="OA49" s="2182"/>
      <c r="OB49" s="2182"/>
      <c r="OC49" s="2182"/>
      <c r="OD49" s="2182"/>
      <c r="OE49" s="2182"/>
      <c r="OF49" s="2182"/>
      <c r="OG49" s="2182"/>
      <c r="OH49" s="2182"/>
      <c r="OI49" s="2182"/>
      <c r="OJ49" s="2182"/>
      <c r="OK49" s="2182"/>
      <c r="OL49" s="2182"/>
      <c r="OM49" s="2182"/>
      <c r="ON49" s="2182"/>
      <c r="OO49" s="2182"/>
      <c r="OP49" s="2182"/>
      <c r="OQ49" s="2182"/>
      <c r="OR49" s="2182"/>
      <c r="OS49" s="2182"/>
      <c r="OT49" s="2182"/>
      <c r="OU49" s="2182"/>
      <c r="OV49" s="2182"/>
      <c r="OW49" s="2182"/>
      <c r="OX49" s="2182"/>
      <c r="OY49" s="2182"/>
      <c r="OZ49" s="2182"/>
      <c r="PA49" s="2182"/>
      <c r="PB49" s="2182"/>
      <c r="PC49" s="2182"/>
      <c r="PD49" s="2182"/>
      <c r="PE49" s="2182"/>
      <c r="PF49" s="2182"/>
      <c r="PG49" s="2182"/>
      <c r="PH49" s="2182"/>
      <c r="PI49" s="2182"/>
      <c r="PJ49" s="2182"/>
      <c r="PK49" s="2182"/>
      <c r="PL49" s="2182"/>
      <c r="PM49" s="2182"/>
      <c r="PN49" s="2182"/>
      <c r="PO49" s="2182"/>
      <c r="PP49" s="2182"/>
      <c r="PQ49" s="2182"/>
      <c r="PR49" s="2182"/>
      <c r="PS49" s="2182"/>
      <c r="PT49" s="2182"/>
      <c r="PU49" s="2182"/>
      <c r="PV49" s="2182"/>
      <c r="PW49" s="2182"/>
      <c r="PX49" s="2182"/>
      <c r="PY49" s="2182"/>
      <c r="PZ49" s="2182"/>
      <c r="QA49" s="2182"/>
      <c r="QB49" s="2182"/>
      <c r="QC49" s="2182"/>
      <c r="QD49" s="2182"/>
      <c r="QE49" s="2182"/>
      <c r="QF49" s="2182"/>
      <c r="QG49" s="2182"/>
      <c r="QH49" s="2182"/>
      <c r="QI49" s="2182"/>
      <c r="QJ49" s="2182"/>
      <c r="QK49" s="2182"/>
      <c r="QL49" s="2182"/>
      <c r="QM49" s="2182"/>
      <c r="QN49" s="2182"/>
      <c r="QO49" s="2182"/>
      <c r="QP49" s="2182"/>
      <c r="QQ49" s="2182"/>
      <c r="QR49" s="2182"/>
      <c r="QS49" s="2182"/>
      <c r="QT49" s="2182"/>
      <c r="QU49" s="2182"/>
      <c r="QV49" s="2182"/>
      <c r="QW49" s="2182"/>
      <c r="QX49" s="2182"/>
      <c r="QY49" s="2182"/>
      <c r="QZ49" s="2182"/>
      <c r="RA49" s="2182"/>
      <c r="RB49" s="2182"/>
      <c r="RC49" s="2182"/>
      <c r="RD49" s="2182"/>
      <c r="RE49" s="2182"/>
      <c r="RF49" s="2182"/>
      <c r="RG49" s="2182"/>
      <c r="RH49" s="2182"/>
      <c r="RI49" s="2182"/>
      <c r="RJ49" s="2182"/>
      <c r="RK49" s="2182"/>
      <c r="RL49" s="2182"/>
      <c r="RM49" s="2182"/>
      <c r="RN49" s="2182"/>
      <c r="RO49" s="2182"/>
      <c r="RP49" s="2182"/>
      <c r="RQ49" s="2182"/>
      <c r="RR49" s="2182"/>
      <c r="RS49" s="2182"/>
      <c r="RT49" s="2182"/>
      <c r="RU49" s="2182"/>
      <c r="RV49" s="2182"/>
      <c r="RW49" s="2182"/>
      <c r="RX49" s="2182"/>
      <c r="RY49" s="2182"/>
      <c r="RZ49" s="2182"/>
      <c r="SA49" s="2182"/>
      <c r="SB49" s="2182"/>
      <c r="SC49" s="2182"/>
      <c r="SD49" s="2182"/>
      <c r="SE49" s="2182"/>
      <c r="SF49" s="2182"/>
      <c r="SG49" s="2182"/>
      <c r="SH49" s="2182"/>
      <c r="SI49" s="2182"/>
      <c r="SJ49" s="2182"/>
      <c r="SK49" s="2182"/>
      <c r="SL49" s="2182"/>
      <c r="SM49" s="2182"/>
      <c r="SN49" s="2182"/>
      <c r="SO49" s="2182"/>
      <c r="SP49" s="2182"/>
      <c r="SQ49" s="2182"/>
      <c r="SR49" s="2182"/>
      <c r="SS49" s="2182"/>
      <c r="ST49" s="2182"/>
      <c r="SU49" s="2182"/>
      <c r="SV49" s="2182"/>
      <c r="SW49" s="2182"/>
      <c r="SX49" s="2182"/>
      <c r="SY49" s="2182"/>
      <c r="SZ49" s="2182"/>
      <c r="TA49" s="2182"/>
      <c r="TB49" s="2182"/>
      <c r="TC49" s="2182"/>
      <c r="TD49" s="2182"/>
      <c r="TE49" s="2182"/>
      <c r="TF49" s="2182"/>
      <c r="TG49" s="2182"/>
      <c r="TH49" s="2182"/>
      <c r="TI49" s="2182"/>
      <c r="TJ49" s="2182"/>
      <c r="TK49" s="2182"/>
      <c r="TL49" s="2182"/>
      <c r="TM49" s="2182"/>
      <c r="TN49" s="2182"/>
      <c r="TO49" s="2182"/>
      <c r="TP49" s="2182"/>
      <c r="TQ49" s="2182"/>
      <c r="TR49" s="2182"/>
      <c r="TS49" s="2182"/>
      <c r="TT49" s="2182"/>
      <c r="TU49" s="2182"/>
      <c r="TV49" s="2182"/>
      <c r="TW49" s="2182"/>
      <c r="TX49" s="2182"/>
      <c r="TY49" s="2182"/>
      <c r="TZ49" s="2182"/>
      <c r="UA49" s="2182"/>
      <c r="UB49" s="2182"/>
      <c r="UC49" s="2182"/>
      <c r="UD49" s="2182"/>
      <c r="UE49" s="2182"/>
      <c r="UF49" s="2182"/>
      <c r="UG49" s="2182"/>
      <c r="UH49" s="2182"/>
      <c r="UI49" s="2182"/>
      <c r="UJ49" s="2182"/>
      <c r="UK49" s="2182"/>
      <c r="UL49" s="2182"/>
      <c r="UM49" s="2182"/>
      <c r="UN49" s="2182"/>
      <c r="UO49" s="2182"/>
      <c r="UP49" s="2182"/>
      <c r="UQ49" s="2182"/>
      <c r="UR49" s="2182"/>
      <c r="US49" s="2182"/>
      <c r="UT49" s="2182"/>
      <c r="UU49" s="2182"/>
      <c r="UV49" s="2182"/>
      <c r="UW49" s="2182"/>
      <c r="UX49" s="2182"/>
      <c r="UY49" s="2182"/>
      <c r="UZ49" s="2182"/>
      <c r="VA49" s="2182"/>
      <c r="VB49" s="2182"/>
      <c r="VC49" s="2182"/>
      <c r="VD49" s="2182"/>
      <c r="VE49" s="2182"/>
      <c r="VF49" s="2182"/>
      <c r="VG49" s="2182"/>
      <c r="VH49" s="2182"/>
      <c r="VI49" s="2182"/>
      <c r="VJ49" s="2182"/>
      <c r="VK49" s="2182"/>
      <c r="VL49" s="2182"/>
      <c r="VM49" s="2182"/>
      <c r="VN49" s="2182"/>
      <c r="VO49" s="2182"/>
      <c r="VP49" s="2182"/>
      <c r="VQ49" s="2182"/>
      <c r="VR49" s="2182"/>
      <c r="VS49" s="2182"/>
      <c r="VT49" s="2182"/>
      <c r="VU49" s="2182"/>
      <c r="VV49" s="2182"/>
      <c r="VW49" s="2182"/>
      <c r="VX49" s="2182"/>
      <c r="VY49" s="2182"/>
      <c r="VZ49" s="2182"/>
      <c r="WA49" s="2182"/>
      <c r="WB49" s="2182"/>
      <c r="WC49" s="2182"/>
      <c r="WD49" s="2182"/>
      <c r="WE49" s="2182"/>
      <c r="WF49" s="2182"/>
      <c r="WG49" s="2182"/>
      <c r="WH49" s="2182"/>
      <c r="WI49" s="2182"/>
      <c r="WJ49" s="2182"/>
      <c r="WK49" s="2182"/>
      <c r="WL49" s="2182"/>
      <c r="WM49" s="2182"/>
      <c r="WN49" s="2182"/>
      <c r="WO49" s="2182"/>
      <c r="WP49" s="2182"/>
      <c r="WQ49" s="2182"/>
      <c r="WR49" s="2182"/>
      <c r="WS49" s="2182"/>
      <c r="WT49" s="2182"/>
      <c r="WU49" s="2182"/>
      <c r="WV49" s="2182"/>
      <c r="WW49" s="2182"/>
      <c r="WX49" s="2182"/>
      <c r="WY49" s="2182"/>
      <c r="WZ49" s="2182"/>
      <c r="XA49" s="2182"/>
      <c r="XB49" s="2182"/>
      <c r="XC49" s="2182"/>
      <c r="XD49" s="2182"/>
      <c r="XE49" s="2182"/>
      <c r="XF49" s="2182"/>
      <c r="XG49" s="2182"/>
      <c r="XH49" s="2182"/>
      <c r="XI49" s="2182"/>
      <c r="XJ49" s="2182"/>
      <c r="XK49" s="2182"/>
      <c r="XL49" s="2182"/>
      <c r="XM49" s="2182"/>
      <c r="XN49" s="2182"/>
      <c r="XO49" s="2182"/>
      <c r="XP49" s="2182"/>
      <c r="XQ49" s="2182"/>
      <c r="XR49" s="2182"/>
      <c r="XS49" s="2182"/>
      <c r="XT49" s="2182"/>
      <c r="XU49" s="2182"/>
      <c r="XV49" s="2182"/>
      <c r="XW49" s="2182"/>
      <c r="XX49" s="2182"/>
      <c r="XY49" s="2182"/>
      <c r="XZ49" s="2182"/>
      <c r="YA49" s="2182"/>
      <c r="YB49" s="2182"/>
      <c r="YC49" s="2182"/>
      <c r="YD49" s="2182"/>
      <c r="YE49" s="2182"/>
      <c r="YF49" s="2182"/>
      <c r="YG49" s="2182"/>
      <c r="YH49" s="2182"/>
      <c r="YI49" s="2182"/>
      <c r="YJ49" s="2182"/>
      <c r="YK49" s="2182"/>
      <c r="YL49" s="2182"/>
      <c r="YM49" s="2182"/>
      <c r="YN49" s="2182"/>
      <c r="YO49" s="2182"/>
      <c r="YP49" s="2182"/>
      <c r="YQ49" s="2182"/>
      <c r="YR49" s="2182"/>
      <c r="YS49" s="2182"/>
      <c r="YT49" s="2182"/>
      <c r="YU49" s="2182"/>
      <c r="YV49" s="2182"/>
      <c r="YW49" s="2182"/>
      <c r="YX49" s="2182"/>
      <c r="YY49" s="2182"/>
      <c r="YZ49" s="2182"/>
      <c r="ZA49" s="2182"/>
      <c r="ZB49" s="2182"/>
      <c r="ZC49" s="2182"/>
      <c r="ZD49" s="2182"/>
      <c r="ZE49" s="2182"/>
      <c r="ZF49" s="2182"/>
      <c r="ZG49" s="2182"/>
      <c r="ZH49" s="2182"/>
      <c r="ZI49" s="2182"/>
      <c r="ZJ49" s="2182"/>
      <c r="ZK49" s="2182"/>
      <c r="ZL49" s="2182"/>
      <c r="ZM49" s="2182"/>
      <c r="ZN49" s="2182"/>
      <c r="ZO49" s="2182"/>
      <c r="ZP49" s="2182"/>
      <c r="ZQ49" s="2182"/>
      <c r="ZR49" s="2182"/>
      <c r="ZS49" s="2182"/>
      <c r="ZT49" s="2182"/>
      <c r="ZU49" s="2182"/>
      <c r="ZV49" s="2182"/>
      <c r="ZW49" s="2182"/>
      <c r="ZX49" s="2182"/>
      <c r="ZY49" s="2182"/>
      <c r="ZZ49" s="2182"/>
      <c r="AAA49" s="2182"/>
      <c r="AAB49" s="2182"/>
      <c r="AAC49" s="2182"/>
      <c r="AAD49" s="2182"/>
      <c r="AAE49" s="2182"/>
      <c r="AAF49" s="2182"/>
      <c r="AAG49" s="2182"/>
      <c r="AAH49" s="2182"/>
      <c r="AAI49" s="2182"/>
      <c r="AAJ49" s="2182"/>
      <c r="AAK49" s="2182"/>
      <c r="AAL49" s="2182"/>
      <c r="AAM49" s="2182"/>
      <c r="AAN49" s="2182"/>
      <c r="AAO49" s="2182"/>
      <c r="AAP49" s="2182"/>
      <c r="AAQ49" s="2182"/>
      <c r="AAR49" s="2182"/>
      <c r="AAS49" s="2182"/>
      <c r="AAT49" s="2182"/>
      <c r="AAU49" s="2182"/>
      <c r="AAV49" s="2182"/>
      <c r="AAW49" s="2182"/>
      <c r="AAX49" s="2182"/>
      <c r="AAY49" s="2182"/>
      <c r="AAZ49" s="2182"/>
      <c r="ABA49" s="2182"/>
      <c r="ABB49" s="2182"/>
      <c r="ABC49" s="2182"/>
      <c r="ABD49" s="2182"/>
      <c r="ABE49" s="2182"/>
      <c r="ABF49" s="2182"/>
      <c r="ABG49" s="2182"/>
      <c r="ABH49" s="2182"/>
      <c r="ABI49" s="2182"/>
      <c r="ABJ49" s="2182"/>
      <c r="ABK49" s="2182"/>
      <c r="ABL49" s="2182"/>
      <c r="ABM49" s="2182"/>
      <c r="ABN49" s="2182"/>
      <c r="ABO49" s="2182"/>
      <c r="ABP49" s="2182"/>
      <c r="ABQ49" s="2182"/>
      <c r="ABR49" s="2182"/>
      <c r="ABS49" s="2182"/>
      <c r="ABT49" s="2182"/>
      <c r="ABU49" s="2182"/>
      <c r="ABV49" s="2182"/>
      <c r="ABW49" s="2182"/>
      <c r="ABX49" s="2182"/>
      <c r="ABY49" s="2182"/>
      <c r="ABZ49" s="2182"/>
      <c r="ACA49" s="2182"/>
      <c r="ACB49" s="2182"/>
      <c r="ACC49" s="2182"/>
      <c r="ACD49" s="2182"/>
      <c r="ACE49" s="2182"/>
      <c r="ACF49" s="2182"/>
      <c r="ACG49" s="2182"/>
      <c r="ACH49" s="2182"/>
      <c r="ACI49" s="2182"/>
      <c r="ACJ49" s="2182"/>
      <c r="ACK49" s="2182"/>
      <c r="ACL49" s="2182"/>
      <c r="ACM49" s="2182"/>
      <c r="ACN49" s="2182"/>
      <c r="ACO49" s="2182"/>
      <c r="ACP49" s="2182"/>
      <c r="ACQ49" s="2182"/>
      <c r="ACR49" s="2182"/>
      <c r="ACS49" s="2182"/>
      <c r="ACT49" s="2182"/>
      <c r="ACU49" s="2182"/>
      <c r="ACV49" s="2182"/>
      <c r="ACW49" s="2182"/>
      <c r="ACX49" s="2182"/>
      <c r="ACY49" s="2182"/>
      <c r="ACZ49" s="2182"/>
      <c r="ADA49" s="2182"/>
      <c r="ADB49" s="2182"/>
      <c r="ADC49" s="2182"/>
      <c r="ADD49" s="2182"/>
      <c r="ADE49" s="2182"/>
      <c r="ADF49" s="2182"/>
      <c r="ADG49" s="2182"/>
      <c r="ADH49" s="2182"/>
      <c r="ADI49" s="2182"/>
      <c r="ADJ49" s="2182"/>
      <c r="ADK49" s="2182"/>
      <c r="ADL49" s="2182"/>
      <c r="ADM49" s="2182"/>
      <c r="ADN49" s="2182"/>
      <c r="ADO49" s="2182"/>
      <c r="ADP49" s="2182"/>
      <c r="ADQ49" s="2182"/>
      <c r="ADR49" s="2182"/>
      <c r="ADS49" s="2182"/>
      <c r="ADT49" s="2182"/>
      <c r="ADU49" s="2182"/>
      <c r="ADV49" s="2182"/>
      <c r="ADW49" s="2182"/>
      <c r="ADX49" s="2182"/>
      <c r="ADY49" s="2182"/>
      <c r="ADZ49" s="2182"/>
      <c r="AEA49" s="2182"/>
      <c r="AEB49" s="2182"/>
      <c r="AEC49" s="2182"/>
      <c r="AED49" s="2182"/>
      <c r="AEE49" s="2182"/>
      <c r="AEF49" s="2182"/>
      <c r="AEG49" s="2182"/>
      <c r="AEH49" s="2182"/>
      <c r="AEI49" s="2182"/>
      <c r="AEJ49" s="2182"/>
      <c r="AEK49" s="2182"/>
      <c r="AEL49" s="2182"/>
      <c r="AEM49" s="2182"/>
      <c r="AEN49" s="2182"/>
      <c r="AEO49" s="2182"/>
      <c r="AEP49" s="2182"/>
      <c r="AEQ49" s="2182"/>
      <c r="AER49" s="2182"/>
      <c r="AES49" s="2182"/>
      <c r="AET49" s="2182"/>
      <c r="AEU49" s="2182"/>
      <c r="AEV49" s="2182"/>
      <c r="AEW49" s="2182"/>
      <c r="AEX49" s="2182"/>
      <c r="AEY49" s="2182"/>
      <c r="AEZ49" s="2182"/>
      <c r="AFA49" s="2182"/>
      <c r="AFB49" s="2182"/>
      <c r="AFC49" s="2182"/>
      <c r="AFD49" s="2182"/>
      <c r="AFE49" s="2182"/>
      <c r="AFF49" s="2182"/>
      <c r="AFG49" s="2182"/>
      <c r="AFH49" s="2182"/>
      <c r="AFI49" s="2182"/>
      <c r="AFJ49" s="2182"/>
      <c r="AFK49" s="2182"/>
      <c r="AFL49" s="2182"/>
      <c r="AFM49" s="2182"/>
      <c r="AFN49" s="2182"/>
      <c r="AFO49" s="2182"/>
      <c r="AFP49" s="2182"/>
      <c r="AFQ49" s="2182"/>
      <c r="AFR49" s="2182"/>
      <c r="AFS49" s="2182"/>
      <c r="AFT49" s="2182"/>
      <c r="AFU49" s="2182"/>
      <c r="AFV49" s="2182"/>
      <c r="AFW49" s="2182"/>
      <c r="AFX49" s="2182"/>
      <c r="AFY49" s="2182"/>
      <c r="AFZ49" s="2182"/>
      <c r="AGA49" s="2182"/>
      <c r="AGB49" s="2182"/>
      <c r="AGC49" s="2182"/>
      <c r="AGD49" s="2182"/>
      <c r="AGE49" s="2182"/>
      <c r="AGF49" s="2182"/>
      <c r="AGG49" s="2182"/>
      <c r="AGH49" s="2182"/>
      <c r="AGI49" s="2182"/>
      <c r="AGJ49" s="2182"/>
      <c r="AGK49" s="2182"/>
      <c r="AGL49" s="2182"/>
      <c r="AGM49" s="2182"/>
      <c r="AGN49" s="2182"/>
      <c r="AGO49" s="2182"/>
      <c r="AGP49" s="2182"/>
      <c r="AGQ49" s="2182"/>
      <c r="AGR49" s="2182"/>
      <c r="AGS49" s="2182"/>
      <c r="AGT49" s="2182"/>
      <c r="AGU49" s="2182"/>
      <c r="AGV49" s="2182"/>
      <c r="AGW49" s="2182"/>
      <c r="AGX49" s="2182"/>
      <c r="AGY49" s="2182"/>
      <c r="AGZ49" s="2182"/>
      <c r="AHA49" s="2182"/>
      <c r="AHB49" s="2182"/>
      <c r="AHC49" s="2182"/>
      <c r="AHD49" s="2182"/>
      <c r="AHE49" s="2182"/>
      <c r="AHF49" s="2182"/>
      <c r="AHG49" s="2182"/>
      <c r="AHH49" s="2182"/>
      <c r="AHI49" s="2182"/>
      <c r="AHJ49" s="2182"/>
      <c r="AHK49" s="2182"/>
      <c r="AHL49" s="2182"/>
      <c r="AHM49" s="2182"/>
      <c r="AHN49" s="2182"/>
      <c r="AHO49" s="2182"/>
      <c r="AHP49" s="2182"/>
      <c r="AHQ49" s="2182"/>
      <c r="AHR49" s="2182"/>
      <c r="AHS49" s="2182"/>
      <c r="AHT49" s="2182"/>
      <c r="AHU49" s="2182"/>
      <c r="AHV49" s="2182"/>
      <c r="AHW49" s="2182"/>
      <c r="AHX49" s="2182"/>
      <c r="AHY49" s="2182"/>
      <c r="AHZ49" s="2182"/>
      <c r="AIA49" s="2182"/>
      <c r="AIB49" s="2182"/>
      <c r="AIC49" s="2182"/>
      <c r="AID49" s="2182"/>
      <c r="AIE49" s="2182"/>
      <c r="AIF49" s="2182"/>
      <c r="AIG49" s="2182"/>
      <c r="AIH49" s="2182"/>
      <c r="AII49" s="2182"/>
      <c r="AIJ49" s="2182"/>
      <c r="AIK49" s="2182"/>
      <c r="AIL49" s="2182"/>
      <c r="AIM49" s="2182"/>
      <c r="AIN49" s="2182"/>
      <c r="AIO49" s="2182"/>
      <c r="AIP49" s="2182"/>
      <c r="AIQ49" s="2182"/>
      <c r="AIR49" s="2182"/>
      <c r="AIS49" s="2182"/>
      <c r="AIT49" s="2182"/>
      <c r="AIU49" s="2182"/>
      <c r="AIV49" s="2182"/>
      <c r="AIW49" s="2182"/>
      <c r="AIX49" s="2182"/>
      <c r="AIY49" s="2182"/>
      <c r="AIZ49" s="2182"/>
      <c r="AJA49" s="2182"/>
      <c r="AJB49" s="2182"/>
      <c r="AJC49" s="2182"/>
      <c r="AJD49" s="2182"/>
      <c r="AJE49" s="2182"/>
      <c r="AJF49" s="2182"/>
      <c r="AJG49" s="2182"/>
      <c r="AJH49" s="2182"/>
      <c r="AJI49" s="2182"/>
      <c r="AJJ49" s="2182"/>
      <c r="AJK49" s="2182"/>
      <c r="AJL49" s="2182"/>
      <c r="AJM49" s="2182"/>
      <c r="AJN49" s="2182"/>
      <c r="AJO49" s="2182"/>
      <c r="AJP49" s="2182"/>
      <c r="AJQ49" s="2182"/>
      <c r="AJR49" s="2182"/>
      <c r="AJS49" s="2182"/>
      <c r="AJT49" s="2182"/>
      <c r="AJU49" s="2182"/>
      <c r="AJV49" s="2182"/>
      <c r="AJW49" s="2182"/>
      <c r="AJX49" s="2182"/>
      <c r="AJY49" s="2182"/>
      <c r="AJZ49" s="2182"/>
      <c r="AKA49" s="2182"/>
      <c r="AKB49" s="2182"/>
      <c r="AKC49" s="2182"/>
      <c r="AKD49" s="2182"/>
      <c r="AKE49" s="2182"/>
      <c r="AKF49" s="2182"/>
      <c r="AKG49" s="2182"/>
      <c r="AKH49" s="2182"/>
      <c r="AKI49" s="2182"/>
      <c r="AKJ49" s="2182"/>
      <c r="AKK49" s="2182"/>
      <c r="AKL49" s="2182"/>
      <c r="AKM49" s="2182"/>
      <c r="AKN49" s="2182"/>
      <c r="AKO49" s="2182"/>
      <c r="AKP49" s="2182"/>
      <c r="AKQ49" s="2182"/>
      <c r="AKR49" s="2182"/>
      <c r="AKS49" s="2182"/>
      <c r="AKT49" s="2182"/>
      <c r="AKU49" s="2182"/>
      <c r="AKV49" s="2182"/>
      <c r="AKW49" s="2182"/>
      <c r="AKX49" s="2182"/>
      <c r="AKY49" s="2182"/>
      <c r="AKZ49" s="2182"/>
      <c r="ALA49" s="2182"/>
      <c r="ALB49" s="2182"/>
      <c r="ALC49" s="2182"/>
      <c r="ALD49" s="2182"/>
      <c r="ALE49" s="2182"/>
      <c r="ALF49" s="2182"/>
      <c r="ALG49" s="2182"/>
      <c r="ALH49" s="2182"/>
      <c r="ALI49" s="2182"/>
      <c r="ALJ49" s="2182"/>
      <c r="ALK49" s="2182"/>
      <c r="ALL49" s="2182"/>
      <c r="ALM49" s="2182"/>
      <c r="ALN49" s="2182"/>
      <c r="ALO49" s="2182"/>
      <c r="ALP49" s="2182"/>
      <c r="ALQ49" s="2182"/>
      <c r="ALR49" s="2182"/>
      <c r="ALS49" s="2182"/>
      <c r="ALT49" s="2182"/>
      <c r="ALU49" s="2182"/>
      <c r="ALV49" s="2182"/>
      <c r="ALW49" s="2182"/>
      <c r="ALX49" s="2182"/>
      <c r="ALY49" s="2182"/>
      <c r="ALZ49" s="2182"/>
      <c r="AMA49" s="2182"/>
      <c r="AMB49" s="2182"/>
      <c r="AMC49" s="2182"/>
      <c r="AMD49" s="2182"/>
      <c r="AME49" s="2182"/>
      <c r="AMF49" s="2182"/>
      <c r="AMG49" s="2182"/>
      <c r="AMH49" s="2182"/>
      <c r="AMI49" s="2182"/>
      <c r="AMJ49" s="2182"/>
      <c r="AMK49" s="2182"/>
      <c r="AML49" s="2182"/>
      <c r="AMM49" s="2182"/>
      <c r="AMN49" s="2182"/>
      <c r="AMO49" s="2182"/>
      <c r="AMP49" s="2182"/>
      <c r="AMQ49" s="2182"/>
      <c r="AMR49" s="2182"/>
      <c r="AMS49" s="2182"/>
      <c r="AMT49" s="2182"/>
      <c r="AMU49" s="2182"/>
      <c r="AMV49" s="2182"/>
      <c r="AMW49" s="2182"/>
      <c r="AMX49" s="2182"/>
      <c r="AMY49" s="2182"/>
      <c r="AMZ49" s="2182"/>
      <c r="ANA49" s="2182"/>
      <c r="ANB49" s="2182"/>
      <c r="ANC49" s="2182"/>
      <c r="AND49" s="2182"/>
      <c r="ANE49" s="2182"/>
      <c r="ANF49" s="2182"/>
      <c r="ANG49" s="2182"/>
      <c r="ANH49" s="2182"/>
      <c r="ANI49" s="2182"/>
      <c r="ANJ49" s="2182"/>
      <c r="ANK49" s="2182"/>
      <c r="ANL49" s="2182"/>
      <c r="ANM49" s="2182"/>
      <c r="ANN49" s="2182"/>
      <c r="ANO49" s="2182"/>
      <c r="ANP49" s="2182"/>
      <c r="ANQ49" s="2182"/>
      <c r="ANR49" s="2182"/>
      <c r="ANS49" s="2182"/>
      <c r="ANT49" s="2182"/>
      <c r="ANU49" s="2182"/>
      <c r="ANV49" s="2182"/>
      <c r="ANW49" s="2182"/>
      <c r="ANX49" s="2182"/>
      <c r="ANY49" s="2182"/>
      <c r="ANZ49" s="2182"/>
      <c r="AOA49" s="2182"/>
      <c r="AOB49" s="2182"/>
      <c r="AOC49" s="2182"/>
      <c r="AOD49" s="2182"/>
      <c r="AOE49" s="2182"/>
      <c r="AOF49" s="2182"/>
      <c r="AOG49" s="2182"/>
      <c r="AOH49" s="2182"/>
      <c r="AOI49" s="2182"/>
      <c r="AOJ49" s="2182"/>
      <c r="AOK49" s="2182"/>
      <c r="AOL49" s="2182"/>
      <c r="AOM49" s="2182"/>
      <c r="AON49" s="2182"/>
      <c r="AOO49" s="2182"/>
      <c r="AOP49" s="2182"/>
      <c r="AOQ49" s="2182"/>
      <c r="AOR49" s="2182"/>
      <c r="AOS49" s="2182"/>
      <c r="AOT49" s="2182"/>
      <c r="AOU49" s="2182"/>
      <c r="AOV49" s="2182"/>
      <c r="AOW49" s="2182"/>
      <c r="AOX49" s="2182"/>
      <c r="AOY49" s="2182"/>
      <c r="AOZ49" s="2182"/>
      <c r="APA49" s="2182"/>
      <c r="APB49" s="2182"/>
      <c r="APC49" s="2182"/>
      <c r="APD49" s="2182"/>
      <c r="APE49" s="2182"/>
      <c r="APF49" s="2182"/>
      <c r="APG49" s="2182"/>
      <c r="APH49" s="2182"/>
      <c r="API49" s="2182"/>
      <c r="APJ49" s="2182"/>
      <c r="APK49" s="2182"/>
      <c r="APL49" s="2182"/>
      <c r="APM49" s="2182"/>
      <c r="APN49" s="2182"/>
      <c r="APO49" s="2182"/>
      <c r="APP49" s="2182"/>
      <c r="APQ49" s="2182"/>
      <c r="APR49" s="2182"/>
      <c r="APS49" s="2182"/>
      <c r="APT49" s="2182"/>
      <c r="APU49" s="2182"/>
      <c r="APV49" s="2182"/>
      <c r="APW49" s="2182"/>
      <c r="APX49" s="2182"/>
      <c r="APY49" s="2182"/>
      <c r="APZ49" s="2182"/>
      <c r="AQA49" s="2182"/>
      <c r="AQB49" s="2182"/>
      <c r="AQC49" s="2182"/>
      <c r="AQD49" s="2182"/>
      <c r="AQE49" s="2182"/>
      <c r="AQF49" s="2182"/>
      <c r="AQG49" s="2182"/>
      <c r="AQH49" s="2182"/>
      <c r="AQI49" s="2182"/>
      <c r="AQJ49" s="2182"/>
      <c r="AQK49" s="2182"/>
      <c r="AQL49" s="2182"/>
      <c r="AQM49" s="2182"/>
      <c r="AQN49" s="2182"/>
      <c r="AQO49" s="2182"/>
      <c r="AQP49" s="2182"/>
      <c r="AQQ49" s="2182"/>
      <c r="AQR49" s="2182"/>
      <c r="AQS49" s="2182"/>
      <c r="AQT49" s="2182"/>
      <c r="AQU49" s="2182"/>
      <c r="AQV49" s="2182"/>
      <c r="AQW49" s="2182"/>
      <c r="AQX49" s="2182"/>
      <c r="AQY49" s="2182"/>
      <c r="AQZ49" s="2182"/>
      <c r="ARA49" s="2182"/>
      <c r="ARB49" s="2182"/>
      <c r="ARC49" s="2182"/>
      <c r="ARD49" s="2182"/>
      <c r="ARE49" s="2182"/>
      <c r="ARF49" s="2182"/>
      <c r="ARG49" s="2182"/>
      <c r="ARH49" s="2182"/>
      <c r="ARI49" s="2182"/>
      <c r="ARJ49" s="2182"/>
      <c r="ARK49" s="2182"/>
      <c r="ARL49" s="2182"/>
      <c r="ARM49" s="2182"/>
      <c r="ARN49" s="2182"/>
      <c r="ARO49" s="2182"/>
      <c r="ARP49" s="2182"/>
      <c r="ARQ49" s="2182"/>
      <c r="ARR49" s="2182"/>
      <c r="ARS49" s="2182"/>
      <c r="ART49" s="2182"/>
      <c r="ARU49" s="2182"/>
      <c r="ARV49" s="2182"/>
      <c r="ARW49" s="2182"/>
      <c r="ARX49" s="2182"/>
      <c r="ARY49" s="2182"/>
      <c r="ARZ49" s="2182"/>
      <c r="ASA49" s="2182"/>
      <c r="ASB49" s="2182"/>
      <c r="ASC49" s="2182"/>
      <c r="ASD49" s="2182"/>
      <c r="ASE49" s="2182"/>
      <c r="ASF49" s="2182"/>
      <c r="ASG49" s="2182"/>
      <c r="ASH49" s="2182"/>
      <c r="ASI49" s="2182"/>
      <c r="ASJ49" s="2182"/>
      <c r="ASK49" s="2182"/>
      <c r="ASL49" s="2182"/>
      <c r="ASM49" s="2182"/>
      <c r="ASN49" s="2182"/>
      <c r="ASO49" s="2182"/>
      <c r="ASP49" s="2182"/>
      <c r="ASQ49" s="2182"/>
      <c r="ASR49" s="2182"/>
      <c r="ASS49" s="2182"/>
      <c r="AST49" s="2182"/>
      <c r="ASU49" s="2182"/>
      <c r="ASV49" s="2182"/>
      <c r="ASW49" s="2182"/>
      <c r="ASX49" s="2182"/>
      <c r="ASY49" s="2182"/>
      <c r="ASZ49" s="2182"/>
      <c r="ATA49" s="2182"/>
      <c r="ATB49" s="2182"/>
      <c r="ATC49" s="2182"/>
      <c r="ATD49" s="2182"/>
      <c r="ATE49" s="2182"/>
      <c r="ATF49" s="2182"/>
      <c r="ATG49" s="2182"/>
      <c r="ATH49" s="2182"/>
      <c r="ATI49" s="2182"/>
      <c r="ATJ49" s="2182"/>
      <c r="ATK49" s="2182"/>
      <c r="ATL49" s="2182"/>
      <c r="ATM49" s="2182"/>
      <c r="ATN49" s="2182"/>
      <c r="ATO49" s="2182"/>
      <c r="ATP49" s="2182"/>
      <c r="ATQ49" s="2182"/>
      <c r="ATR49" s="2182"/>
      <c r="ATS49" s="2182"/>
      <c r="ATT49" s="2182"/>
      <c r="ATU49" s="2182"/>
      <c r="ATV49" s="2182"/>
      <c r="ATW49" s="2182"/>
      <c r="ATX49" s="2182"/>
      <c r="ATY49" s="2182"/>
      <c r="ATZ49" s="2182"/>
      <c r="AUA49" s="2182"/>
      <c r="AUB49" s="2182"/>
      <c r="AUC49" s="2182"/>
      <c r="AUD49" s="2182"/>
      <c r="AUE49" s="2182"/>
      <c r="AUF49" s="2182"/>
      <c r="AUG49" s="2182"/>
      <c r="AUH49" s="2182"/>
      <c r="AUI49" s="2182"/>
      <c r="AUJ49" s="2182"/>
      <c r="AUK49" s="2182"/>
      <c r="AUL49" s="2182"/>
      <c r="AUM49" s="2182"/>
      <c r="AUN49" s="2182"/>
      <c r="AUO49" s="2182"/>
      <c r="AUP49" s="2182"/>
      <c r="AUQ49" s="2182"/>
      <c r="AUR49" s="2182"/>
      <c r="AUS49" s="2182"/>
      <c r="AUT49" s="2182"/>
      <c r="AUU49" s="2182"/>
      <c r="AUV49" s="2182"/>
      <c r="AUW49" s="2182"/>
      <c r="AUX49" s="2182"/>
      <c r="AUY49" s="2182"/>
      <c r="AUZ49" s="2182"/>
      <c r="AVA49" s="2182"/>
      <c r="AVB49" s="2182"/>
      <c r="AVC49" s="2182"/>
      <c r="AVD49" s="2182"/>
      <c r="AVE49" s="2182"/>
      <c r="AVF49" s="2182"/>
      <c r="AVG49" s="2182"/>
      <c r="AVH49" s="2182"/>
      <c r="AVI49" s="2182"/>
      <c r="AVJ49" s="2182"/>
      <c r="AVK49" s="2182"/>
      <c r="AVL49" s="2182"/>
      <c r="AVM49" s="2182"/>
      <c r="AVN49" s="2182"/>
      <c r="AVO49" s="2182"/>
      <c r="AVP49" s="2182"/>
      <c r="AVQ49" s="2182"/>
      <c r="AVR49" s="2182"/>
      <c r="AVS49" s="2182"/>
      <c r="AVT49" s="2182"/>
      <c r="AVU49" s="2182"/>
      <c r="AVV49" s="2182"/>
      <c r="AVW49" s="2182"/>
      <c r="AVX49" s="2182"/>
      <c r="AVY49" s="2182"/>
      <c r="AVZ49" s="2182"/>
      <c r="AWA49" s="2182"/>
      <c r="AWB49" s="2182"/>
      <c r="AWC49" s="2182"/>
      <c r="AWD49" s="2182"/>
      <c r="AWE49" s="2182"/>
      <c r="AWF49" s="2182"/>
      <c r="AWG49" s="2182"/>
      <c r="AWH49" s="2182"/>
      <c r="AWI49" s="2182"/>
      <c r="AWJ49" s="2182"/>
      <c r="AWK49" s="2182"/>
      <c r="AWL49" s="2182"/>
      <c r="AWM49" s="2182"/>
      <c r="AWN49" s="2182"/>
      <c r="AWO49" s="2182"/>
      <c r="AWP49" s="2182"/>
      <c r="AWQ49" s="2182"/>
      <c r="AWR49" s="2182"/>
      <c r="AWS49" s="2182"/>
      <c r="AWT49" s="2182"/>
      <c r="AWU49" s="2182"/>
      <c r="AWV49" s="2182"/>
      <c r="AWW49" s="2182"/>
      <c r="AWX49" s="2182"/>
      <c r="AWY49" s="2182"/>
      <c r="AWZ49" s="2182"/>
      <c r="AXA49" s="2182"/>
      <c r="AXB49" s="2182"/>
      <c r="AXC49" s="2182"/>
      <c r="AXD49" s="2182"/>
      <c r="AXE49" s="2182"/>
      <c r="AXF49" s="2182"/>
      <c r="AXG49" s="2182"/>
      <c r="AXH49" s="2182"/>
      <c r="AXI49" s="2182"/>
      <c r="AXJ49" s="2182"/>
      <c r="AXK49" s="2182"/>
      <c r="AXL49" s="2182"/>
      <c r="AXM49" s="2182"/>
      <c r="AXN49" s="2182"/>
      <c r="AXO49" s="2182"/>
      <c r="AXP49" s="2182"/>
      <c r="AXQ49" s="2182"/>
      <c r="AXR49" s="2182"/>
      <c r="AXS49" s="2182"/>
      <c r="AXT49" s="2182"/>
      <c r="AXU49" s="2182"/>
      <c r="AXV49" s="2182"/>
      <c r="AXW49" s="2182"/>
      <c r="AXX49" s="2182"/>
      <c r="AXY49" s="2182"/>
      <c r="AXZ49" s="2182"/>
      <c r="AYA49" s="2182"/>
      <c r="AYB49" s="2182"/>
      <c r="AYC49" s="2182"/>
      <c r="AYD49" s="2182"/>
      <c r="AYE49" s="2182"/>
      <c r="AYF49" s="2182"/>
      <c r="AYG49" s="2182"/>
      <c r="AYH49" s="2182"/>
      <c r="AYI49" s="2182"/>
      <c r="AYJ49" s="2182"/>
      <c r="AYK49" s="2182"/>
      <c r="AYL49" s="2182"/>
      <c r="AYM49" s="2182"/>
      <c r="AYN49" s="2182"/>
      <c r="AYO49" s="2182"/>
      <c r="AYP49" s="2182"/>
      <c r="AYQ49" s="2182"/>
      <c r="AYR49" s="2182"/>
      <c r="AYS49" s="2182"/>
      <c r="AYT49" s="2182"/>
      <c r="AYU49" s="2182"/>
      <c r="AYV49" s="2182"/>
      <c r="AYW49" s="2182"/>
      <c r="AYX49" s="2182"/>
      <c r="AYY49" s="2182"/>
      <c r="AYZ49" s="2182"/>
      <c r="AZA49" s="2182"/>
      <c r="AZB49" s="2182"/>
      <c r="AZC49" s="2182"/>
      <c r="AZD49" s="2182"/>
      <c r="AZE49" s="2182"/>
      <c r="AZF49" s="2182"/>
      <c r="AZG49" s="2182"/>
      <c r="AZH49" s="2182"/>
      <c r="AZI49" s="2182"/>
      <c r="AZJ49" s="2182"/>
      <c r="AZK49" s="2182"/>
      <c r="AZL49" s="2182"/>
      <c r="AZM49" s="2182"/>
      <c r="AZN49" s="2182"/>
      <c r="AZO49" s="2182"/>
      <c r="AZP49" s="2182"/>
      <c r="AZQ49" s="2182"/>
      <c r="AZR49" s="2182"/>
      <c r="AZS49" s="2182"/>
      <c r="AZT49" s="2182"/>
      <c r="AZU49" s="2182"/>
      <c r="AZV49" s="2182"/>
      <c r="AZW49" s="2182"/>
      <c r="AZX49" s="2182"/>
      <c r="AZY49" s="2182"/>
      <c r="AZZ49" s="2182"/>
      <c r="BAA49" s="2182"/>
      <c r="BAB49" s="2182"/>
      <c r="BAC49" s="2182"/>
      <c r="BAD49" s="2182"/>
      <c r="BAE49" s="2182"/>
      <c r="BAF49" s="2182"/>
      <c r="BAG49" s="2182"/>
      <c r="BAH49" s="2182"/>
      <c r="BAI49" s="2182"/>
      <c r="BAJ49" s="2182"/>
      <c r="BAK49" s="2182"/>
      <c r="BAL49" s="2182"/>
      <c r="BAM49" s="2182"/>
      <c r="BAN49" s="2182"/>
      <c r="BAO49" s="2182"/>
      <c r="BAP49" s="2182"/>
      <c r="BAQ49" s="2182"/>
      <c r="BAR49" s="2182"/>
      <c r="BAS49" s="2182"/>
      <c r="BAT49" s="2182"/>
      <c r="BAU49" s="2182"/>
      <c r="BAV49" s="2182"/>
      <c r="BAW49" s="2182"/>
      <c r="BAX49" s="2182"/>
      <c r="BAY49" s="2182"/>
      <c r="BAZ49" s="2182"/>
      <c r="BBA49" s="2182"/>
      <c r="BBB49" s="2182"/>
      <c r="BBC49" s="2182"/>
      <c r="BBD49" s="2182"/>
      <c r="BBE49" s="2182"/>
      <c r="BBF49" s="2182"/>
      <c r="BBG49" s="2182"/>
      <c r="BBH49" s="2182"/>
      <c r="BBI49" s="2182"/>
      <c r="BBJ49" s="2182"/>
      <c r="BBK49" s="2182"/>
      <c r="BBL49" s="2182"/>
      <c r="BBM49" s="2182"/>
      <c r="BBN49" s="2182"/>
      <c r="BBO49" s="2182"/>
      <c r="BBP49" s="2182"/>
      <c r="BBQ49" s="2182"/>
      <c r="BBR49" s="2182"/>
      <c r="BBS49" s="2182"/>
      <c r="BBT49" s="2182"/>
      <c r="BBU49" s="2182"/>
      <c r="BBV49" s="2182"/>
      <c r="BBW49" s="2182"/>
      <c r="BBX49" s="2182"/>
      <c r="BBY49" s="2182"/>
      <c r="BBZ49" s="2182"/>
      <c r="BCA49" s="2182"/>
      <c r="BCB49" s="2182"/>
      <c r="BCC49" s="2182"/>
      <c r="BCD49" s="2182"/>
      <c r="BCE49" s="2182"/>
      <c r="BCF49" s="2182"/>
      <c r="BCG49" s="2182"/>
      <c r="BCH49" s="2182"/>
      <c r="BCI49" s="2182"/>
      <c r="BCJ49" s="2182"/>
      <c r="BCK49" s="2182"/>
      <c r="BCL49" s="2182"/>
      <c r="BCM49" s="2182"/>
      <c r="BCN49" s="2182"/>
      <c r="BCO49" s="2182"/>
      <c r="BCP49" s="2182"/>
      <c r="BCQ49" s="2182"/>
      <c r="BCR49" s="2182"/>
      <c r="BCS49" s="2182"/>
      <c r="BCT49" s="2182"/>
      <c r="BCU49" s="2182"/>
      <c r="BCV49" s="2182"/>
      <c r="BCW49" s="2182"/>
      <c r="BCX49" s="2182"/>
      <c r="BCY49" s="2182"/>
      <c r="BCZ49" s="2182"/>
      <c r="BDA49" s="2182"/>
      <c r="BDB49" s="2182"/>
      <c r="BDC49" s="2182"/>
      <c r="BDD49" s="2182"/>
      <c r="BDE49" s="2182"/>
      <c r="BDF49" s="2182"/>
      <c r="BDG49" s="2182"/>
      <c r="BDH49" s="2182"/>
      <c r="BDI49" s="2182"/>
      <c r="BDJ49" s="2182"/>
      <c r="BDK49" s="2182"/>
      <c r="BDL49" s="2182"/>
      <c r="BDM49" s="2182"/>
      <c r="BDN49" s="2182"/>
      <c r="BDO49" s="2182"/>
      <c r="BDP49" s="2182"/>
      <c r="BDQ49" s="2182"/>
      <c r="BDR49" s="2182"/>
      <c r="BDS49" s="2182"/>
      <c r="BDT49" s="2182"/>
      <c r="BDU49" s="2182"/>
      <c r="BDV49" s="2182"/>
      <c r="BDW49" s="2182"/>
      <c r="BDX49" s="2182"/>
      <c r="BDY49" s="2182"/>
      <c r="BDZ49" s="2182"/>
      <c r="BEA49" s="2182"/>
      <c r="BEB49" s="2182"/>
      <c r="BEC49" s="2182"/>
      <c r="BED49" s="2182"/>
      <c r="BEE49" s="2182"/>
      <c r="BEF49" s="2182"/>
      <c r="BEG49" s="2182"/>
      <c r="BEH49" s="2182"/>
      <c r="BEI49" s="2182"/>
      <c r="BEJ49" s="2182"/>
      <c r="BEK49" s="2182"/>
      <c r="BEL49" s="2182"/>
      <c r="BEM49" s="2182"/>
      <c r="BEN49" s="2182"/>
      <c r="BEO49" s="2182"/>
      <c r="BEP49" s="2182"/>
      <c r="BEQ49" s="2182"/>
      <c r="BER49" s="2182"/>
      <c r="BES49" s="2182"/>
      <c r="BET49" s="2182"/>
      <c r="BEU49" s="2182"/>
      <c r="BEV49" s="2182"/>
      <c r="BEW49" s="2182"/>
      <c r="BEX49" s="2182"/>
      <c r="BEY49" s="2182"/>
      <c r="BEZ49" s="2182"/>
      <c r="BFA49" s="2182"/>
      <c r="BFB49" s="2182"/>
      <c r="BFC49" s="2182"/>
      <c r="BFD49" s="2182"/>
      <c r="BFE49" s="2182"/>
      <c r="BFF49" s="2182"/>
      <c r="BFG49" s="2182"/>
      <c r="BFH49" s="2182"/>
      <c r="BFI49" s="2182"/>
      <c r="BFJ49" s="2182"/>
      <c r="BFK49" s="2182"/>
      <c r="BFL49" s="2182"/>
      <c r="BFM49" s="2182"/>
      <c r="BFN49" s="2182"/>
      <c r="BFO49" s="2182"/>
      <c r="BFP49" s="2182"/>
      <c r="BFQ49" s="2182"/>
      <c r="BFR49" s="2182"/>
      <c r="BFS49" s="2182"/>
      <c r="BFT49" s="2182"/>
      <c r="BFU49" s="2182"/>
      <c r="BFV49" s="2182"/>
      <c r="BFW49" s="2182"/>
      <c r="BFX49" s="2182"/>
      <c r="BFY49" s="2182"/>
      <c r="BFZ49" s="2182"/>
      <c r="BGA49" s="2182"/>
      <c r="BGB49" s="2182"/>
      <c r="BGC49" s="2182"/>
      <c r="BGD49" s="2182"/>
      <c r="BGE49" s="2182"/>
      <c r="BGF49" s="2182"/>
      <c r="BGG49" s="2182"/>
      <c r="BGH49" s="2182"/>
      <c r="BGI49" s="2182"/>
      <c r="BGJ49" s="2182"/>
      <c r="BGK49" s="2182"/>
      <c r="BGL49" s="2182"/>
      <c r="BGM49" s="2182"/>
      <c r="BGN49" s="2182"/>
      <c r="BGO49" s="2182"/>
      <c r="BGP49" s="2182"/>
      <c r="BGQ49" s="2182"/>
      <c r="BGR49" s="2182"/>
      <c r="BGS49" s="2182"/>
      <c r="BGT49" s="2182"/>
      <c r="BGU49" s="2182"/>
      <c r="BGV49" s="2182"/>
      <c r="BGW49" s="2182"/>
      <c r="BGX49" s="2182"/>
      <c r="BGY49" s="2182"/>
      <c r="BGZ49" s="2182"/>
      <c r="BHA49" s="2182"/>
      <c r="BHB49" s="2182"/>
      <c r="BHC49" s="2182"/>
      <c r="BHD49" s="2182"/>
      <c r="BHE49" s="2182"/>
      <c r="BHF49" s="2182"/>
      <c r="BHG49" s="2182"/>
      <c r="BHH49" s="2182"/>
      <c r="BHI49" s="2182"/>
      <c r="BHJ49" s="2182"/>
      <c r="BHK49" s="2182"/>
      <c r="BHL49" s="2182"/>
      <c r="BHM49" s="2182"/>
      <c r="BHN49" s="2182"/>
      <c r="BHO49" s="2182"/>
      <c r="BHP49" s="2182"/>
      <c r="BHQ49" s="2182"/>
      <c r="BHR49" s="2182"/>
      <c r="BHS49" s="2182"/>
      <c r="BHT49" s="2182"/>
      <c r="BHU49" s="2182"/>
      <c r="BHV49" s="2182"/>
      <c r="BHW49" s="2182"/>
      <c r="BHX49" s="2182"/>
      <c r="BHY49" s="2182"/>
      <c r="BHZ49" s="2182"/>
      <c r="BIA49" s="2182"/>
      <c r="BIB49" s="2182"/>
      <c r="BIC49" s="2182"/>
      <c r="BID49" s="2182"/>
      <c r="BIE49" s="2182"/>
      <c r="BIF49" s="2182"/>
      <c r="BIG49" s="2182"/>
      <c r="BIH49" s="2182"/>
      <c r="BII49" s="2182"/>
      <c r="BIJ49" s="2182"/>
      <c r="BIK49" s="2182"/>
      <c r="BIL49" s="2182"/>
      <c r="BIM49" s="2182"/>
      <c r="BIN49" s="2182"/>
      <c r="BIO49" s="2182"/>
      <c r="BIP49" s="2182"/>
      <c r="BIQ49" s="2182"/>
      <c r="BIR49" s="2182"/>
      <c r="BIS49" s="2182"/>
      <c r="BIT49" s="2182"/>
      <c r="BIU49" s="2182"/>
      <c r="BIV49" s="2182"/>
      <c r="BIW49" s="2182"/>
      <c r="BIX49" s="2182"/>
      <c r="BIY49" s="2182"/>
      <c r="BIZ49" s="2182"/>
      <c r="BJA49" s="2182"/>
      <c r="BJB49" s="2182"/>
      <c r="BJC49" s="2182"/>
      <c r="BJD49" s="2182"/>
      <c r="BJE49" s="2182"/>
      <c r="BJF49" s="2182"/>
      <c r="BJG49" s="2182"/>
      <c r="BJH49" s="2182"/>
      <c r="BJI49" s="2182"/>
      <c r="BJJ49" s="2182"/>
      <c r="BJK49" s="2182"/>
      <c r="BJL49" s="2182"/>
      <c r="BJM49" s="2182"/>
      <c r="BJN49" s="2182"/>
      <c r="BJO49" s="2182"/>
      <c r="BJP49" s="2182"/>
      <c r="BJQ49" s="2182"/>
      <c r="BJR49" s="2182"/>
      <c r="BJS49" s="2182"/>
      <c r="BJT49" s="2182"/>
      <c r="BJU49" s="2182"/>
      <c r="BJV49" s="2182"/>
      <c r="BJW49" s="2182"/>
      <c r="BJX49" s="2182"/>
      <c r="BJY49" s="2182"/>
      <c r="BJZ49" s="2182"/>
      <c r="BKA49" s="2182"/>
      <c r="BKB49" s="2182"/>
      <c r="BKC49" s="2182"/>
      <c r="BKD49" s="2182"/>
      <c r="BKE49" s="2182"/>
      <c r="BKF49" s="2182"/>
      <c r="BKG49" s="2182"/>
      <c r="BKH49" s="2182"/>
      <c r="BKI49" s="2182"/>
      <c r="BKJ49" s="2182"/>
      <c r="BKK49" s="2182"/>
      <c r="BKL49" s="2182"/>
      <c r="BKM49" s="2182"/>
      <c r="BKN49" s="2182"/>
      <c r="BKO49" s="2182"/>
      <c r="BKP49" s="2182"/>
      <c r="BKQ49" s="2182"/>
      <c r="BKR49" s="2182"/>
      <c r="BKS49" s="2182"/>
      <c r="BKT49" s="2182"/>
      <c r="BKU49" s="2182"/>
      <c r="BKV49" s="2182"/>
      <c r="BKW49" s="2182"/>
      <c r="BKX49" s="2182"/>
      <c r="BKY49" s="2182"/>
      <c r="BKZ49" s="2182"/>
      <c r="BLA49" s="2182"/>
      <c r="BLB49" s="2182"/>
      <c r="BLC49" s="2182"/>
      <c r="BLD49" s="2182"/>
      <c r="BLE49" s="2182"/>
      <c r="BLF49" s="2182"/>
      <c r="BLG49" s="2182"/>
      <c r="BLH49" s="2182"/>
      <c r="BLI49" s="2182"/>
      <c r="BLJ49" s="2182"/>
      <c r="BLK49" s="2182"/>
      <c r="BLL49" s="2182"/>
      <c r="BLM49" s="2182"/>
      <c r="BLN49" s="2182"/>
      <c r="BLO49" s="2182"/>
      <c r="BLP49" s="2182"/>
      <c r="BLQ49" s="2182"/>
      <c r="BLR49" s="2182"/>
      <c r="BLS49" s="2182"/>
      <c r="BLT49" s="2182"/>
      <c r="BLU49" s="2182"/>
      <c r="BLV49" s="2182"/>
      <c r="BLW49" s="2182"/>
      <c r="BLX49" s="2182"/>
      <c r="BLY49" s="2182"/>
      <c r="BLZ49" s="2182"/>
      <c r="BMA49" s="2182"/>
      <c r="BMB49" s="2182"/>
      <c r="BMC49" s="2182"/>
      <c r="BMD49" s="2182"/>
      <c r="BME49" s="2182"/>
      <c r="BMF49" s="2182"/>
      <c r="BMG49" s="2182"/>
      <c r="BMH49" s="2182"/>
      <c r="BMI49" s="2182"/>
      <c r="BMJ49" s="2182"/>
      <c r="BMK49" s="2182"/>
      <c r="BML49" s="2182"/>
      <c r="BMM49" s="2182"/>
      <c r="BMN49" s="2182"/>
      <c r="BMO49" s="2182"/>
      <c r="BMP49" s="2182"/>
      <c r="BMQ49" s="2182"/>
      <c r="BMR49" s="2182"/>
      <c r="BMS49" s="2182"/>
      <c r="BMT49" s="2182"/>
      <c r="BMU49" s="2182"/>
      <c r="BMV49" s="2182"/>
      <c r="BMW49" s="2182"/>
      <c r="BMX49" s="2182"/>
      <c r="BMY49" s="2182"/>
      <c r="BMZ49" s="2182"/>
      <c r="BNA49" s="2182"/>
      <c r="BNB49" s="2182"/>
      <c r="BNC49" s="2182"/>
      <c r="BND49" s="2182"/>
      <c r="BNE49" s="2182"/>
      <c r="BNF49" s="2182"/>
      <c r="BNG49" s="2182"/>
      <c r="BNH49" s="2182"/>
      <c r="BNI49" s="2182"/>
      <c r="BNJ49" s="2182"/>
      <c r="BNK49" s="2182"/>
      <c r="BNL49" s="2182"/>
      <c r="BNM49" s="2182"/>
      <c r="BNN49" s="2182"/>
      <c r="BNO49" s="2182"/>
      <c r="BNP49" s="2182"/>
      <c r="BNQ49" s="2182"/>
      <c r="BNR49" s="2182"/>
      <c r="BNS49" s="2182"/>
      <c r="BNT49" s="2182"/>
      <c r="BNU49" s="2182"/>
      <c r="BNV49" s="2182"/>
      <c r="BNW49" s="2182"/>
      <c r="BNX49" s="2182"/>
      <c r="BNY49" s="2182"/>
      <c r="BNZ49" s="2182"/>
      <c r="BOA49" s="2182"/>
      <c r="BOB49" s="2182"/>
      <c r="BOC49" s="2182"/>
      <c r="BOD49" s="2182"/>
      <c r="BOE49" s="2182"/>
      <c r="BOF49" s="2182"/>
      <c r="BOG49" s="2182"/>
      <c r="BOH49" s="2182"/>
      <c r="BOI49" s="2182"/>
      <c r="BOJ49" s="2182"/>
      <c r="BOK49" s="2182"/>
      <c r="BOL49" s="2182"/>
      <c r="BOM49" s="2182"/>
      <c r="BON49" s="2182"/>
      <c r="BOO49" s="2182"/>
      <c r="BOP49" s="2182"/>
      <c r="BOQ49" s="2182"/>
      <c r="BOR49" s="2182"/>
      <c r="BOS49" s="2182"/>
      <c r="BOT49" s="2182"/>
      <c r="BOU49" s="2182"/>
      <c r="BOV49" s="2182"/>
      <c r="BOW49" s="2182"/>
      <c r="BOX49" s="2182"/>
      <c r="BOY49" s="2182"/>
      <c r="BOZ49" s="2182"/>
      <c r="BPA49" s="2182"/>
      <c r="BPB49" s="2182"/>
      <c r="BPC49" s="2182"/>
      <c r="BPD49" s="2182"/>
      <c r="BPE49" s="2182"/>
      <c r="BPF49" s="2182"/>
      <c r="BPG49" s="2182"/>
      <c r="BPH49" s="2182"/>
      <c r="BPI49" s="2182"/>
      <c r="BPJ49" s="2182"/>
      <c r="BPK49" s="2182"/>
      <c r="BPL49" s="2182"/>
      <c r="BPM49" s="2182"/>
      <c r="BPN49" s="2182"/>
      <c r="BPO49" s="2182"/>
      <c r="BPP49" s="2182"/>
      <c r="BPQ49" s="2182"/>
      <c r="BPR49" s="2182"/>
      <c r="BPS49" s="2182"/>
      <c r="BPT49" s="2182"/>
      <c r="BPU49" s="2182"/>
      <c r="BPV49" s="2182"/>
      <c r="BPW49" s="2182"/>
      <c r="BPX49" s="2182"/>
      <c r="BPY49" s="2182"/>
      <c r="BPZ49" s="2182"/>
      <c r="BQA49" s="2182"/>
      <c r="BQB49" s="2182"/>
      <c r="BQC49" s="2182"/>
      <c r="BQD49" s="2182"/>
      <c r="BQE49" s="2182"/>
      <c r="BQF49" s="2182"/>
      <c r="BQG49" s="2182"/>
      <c r="BQH49" s="2182"/>
      <c r="BQI49" s="2182"/>
      <c r="BQJ49" s="2182"/>
      <c r="BQK49" s="2182"/>
      <c r="BQL49" s="2182"/>
      <c r="BQM49" s="2182"/>
      <c r="BQN49" s="2182"/>
      <c r="BQO49" s="2182"/>
      <c r="BQP49" s="2182"/>
      <c r="BQQ49" s="2182"/>
      <c r="BQR49" s="2182"/>
      <c r="BQS49" s="2182"/>
      <c r="BQT49" s="2182"/>
      <c r="BQU49" s="2182"/>
      <c r="BQV49" s="2182"/>
      <c r="BQW49" s="2182"/>
      <c r="BQX49" s="2182"/>
      <c r="BQY49" s="2182"/>
      <c r="BQZ49" s="2182"/>
      <c r="BRA49" s="2182"/>
      <c r="BRB49" s="2182"/>
      <c r="BRC49" s="2182"/>
      <c r="BRD49" s="2182"/>
      <c r="BRE49" s="2182"/>
      <c r="BRF49" s="2182"/>
      <c r="BRG49" s="2182"/>
      <c r="BRH49" s="2182"/>
      <c r="BRI49" s="2182"/>
      <c r="BRJ49" s="2182"/>
      <c r="BRK49" s="2182"/>
      <c r="BRL49" s="2182"/>
      <c r="BRM49" s="2182"/>
      <c r="BRN49" s="2182"/>
      <c r="BRO49" s="2182"/>
      <c r="BRP49" s="2182"/>
      <c r="BRQ49" s="2182"/>
      <c r="BRR49" s="2182"/>
      <c r="BRS49" s="2182"/>
      <c r="BRT49" s="2182"/>
      <c r="BRU49" s="2182"/>
      <c r="BRV49" s="2182"/>
      <c r="BRW49" s="2182"/>
      <c r="BRX49" s="2182"/>
      <c r="BRY49" s="2182"/>
      <c r="BRZ49" s="2182"/>
      <c r="BSA49" s="2182"/>
      <c r="BSB49" s="2182"/>
      <c r="BSC49" s="2182"/>
      <c r="BSD49" s="2182"/>
      <c r="BSE49" s="2182"/>
      <c r="BSF49" s="2182"/>
      <c r="BSG49" s="2182"/>
      <c r="BSH49" s="2182"/>
      <c r="BSI49" s="2182"/>
      <c r="BSJ49" s="2182"/>
      <c r="BSK49" s="2182"/>
      <c r="BSL49" s="2182"/>
      <c r="BSM49" s="2182"/>
      <c r="BSN49" s="2182"/>
      <c r="BSO49" s="2182"/>
      <c r="BSP49" s="2182"/>
      <c r="BSQ49" s="2182"/>
      <c r="BSR49" s="2182"/>
      <c r="BSS49" s="2182"/>
      <c r="BST49" s="2182"/>
      <c r="BSU49" s="2182"/>
      <c r="BSV49" s="2182"/>
      <c r="BSW49" s="2182"/>
      <c r="BSX49" s="2182"/>
      <c r="BSY49" s="2182"/>
      <c r="BSZ49" s="2182"/>
      <c r="BTA49" s="2182"/>
      <c r="BTB49" s="2182"/>
      <c r="BTC49" s="2182"/>
      <c r="BTD49" s="2182"/>
      <c r="BTE49" s="2182"/>
      <c r="BTF49" s="2182"/>
      <c r="BTG49" s="2182"/>
      <c r="BTH49" s="2182"/>
      <c r="BTI49" s="2182"/>
      <c r="BTJ49" s="2182"/>
      <c r="BTK49" s="2182"/>
      <c r="BTL49" s="2182"/>
      <c r="BTM49" s="2182"/>
      <c r="BTN49" s="2182"/>
      <c r="BTO49" s="2182"/>
      <c r="BTP49" s="2182"/>
      <c r="BTQ49" s="2182"/>
      <c r="BTR49" s="2182"/>
      <c r="BTS49" s="2182"/>
      <c r="BTT49" s="2182"/>
      <c r="BTU49" s="2182"/>
      <c r="BTV49" s="2182"/>
      <c r="BTW49" s="2182"/>
      <c r="BTX49" s="2182"/>
      <c r="BTY49" s="2182"/>
      <c r="BTZ49" s="2182"/>
      <c r="BUA49" s="2182"/>
      <c r="BUB49" s="2182"/>
      <c r="BUC49" s="2182"/>
      <c r="BUD49" s="2182"/>
      <c r="BUE49" s="2182"/>
      <c r="BUF49" s="2182"/>
      <c r="BUG49" s="2182"/>
      <c r="BUH49" s="2182"/>
      <c r="BUI49" s="2182"/>
      <c r="BUJ49" s="2182"/>
      <c r="BUK49" s="2182"/>
      <c r="BUL49" s="2182"/>
      <c r="BUM49" s="2182"/>
      <c r="BUN49" s="2182"/>
      <c r="BUO49" s="2182"/>
      <c r="BUP49" s="2182"/>
      <c r="BUQ49" s="2182"/>
      <c r="BUR49" s="2182"/>
      <c r="BUS49" s="2182"/>
      <c r="BUT49" s="2182"/>
      <c r="BUU49" s="2182"/>
      <c r="BUV49" s="2182"/>
      <c r="BUW49" s="2182"/>
      <c r="BUX49" s="2182"/>
      <c r="BUY49" s="2182"/>
      <c r="BUZ49" s="2182"/>
      <c r="BVA49" s="2182"/>
      <c r="BVB49" s="2182"/>
      <c r="BVC49" s="2182"/>
      <c r="BVD49" s="2182"/>
      <c r="BVE49" s="2182"/>
      <c r="BVF49" s="2182"/>
      <c r="BVG49" s="2182"/>
      <c r="BVH49" s="2182"/>
      <c r="BVI49" s="2182"/>
      <c r="BVJ49" s="2182"/>
      <c r="BVK49" s="2182"/>
      <c r="BVL49" s="2182"/>
      <c r="BVM49" s="2182"/>
      <c r="BVN49" s="2182"/>
      <c r="BVO49" s="2182"/>
      <c r="BVP49" s="2182"/>
      <c r="BVQ49" s="2182"/>
      <c r="BVR49" s="2182"/>
      <c r="BVS49" s="2182"/>
      <c r="BVT49" s="2182"/>
      <c r="BVU49" s="2182"/>
      <c r="BVV49" s="2182"/>
      <c r="BVW49" s="2182"/>
      <c r="BVX49" s="2182"/>
      <c r="BVY49" s="2182"/>
      <c r="BVZ49" s="2182"/>
      <c r="BWA49" s="2182"/>
      <c r="BWB49" s="2182"/>
      <c r="BWC49" s="2182"/>
      <c r="BWD49" s="2182"/>
      <c r="BWE49" s="2182"/>
      <c r="BWF49" s="2182"/>
      <c r="BWG49" s="2182"/>
      <c r="BWH49" s="2182"/>
      <c r="BWI49" s="2182"/>
      <c r="BWJ49" s="2182"/>
      <c r="BWK49" s="2182"/>
      <c r="BWL49" s="2182"/>
      <c r="BWM49" s="2182"/>
      <c r="BWN49" s="2182"/>
      <c r="BWO49" s="2182"/>
      <c r="BWP49" s="2182"/>
      <c r="BWQ49" s="2182"/>
      <c r="BWR49" s="2182"/>
      <c r="BWS49" s="2182"/>
      <c r="BWT49" s="2182"/>
      <c r="BWU49" s="2182"/>
      <c r="BWV49" s="2182"/>
      <c r="BWW49" s="2182"/>
      <c r="BWX49" s="2182"/>
      <c r="BWY49" s="2182"/>
      <c r="BWZ49" s="2182"/>
      <c r="BXA49" s="2182"/>
      <c r="BXB49" s="2182"/>
      <c r="BXC49" s="2182"/>
      <c r="BXD49" s="2182"/>
      <c r="BXE49" s="2182"/>
      <c r="BXF49" s="2182"/>
      <c r="BXG49" s="2182"/>
      <c r="BXH49" s="2182"/>
      <c r="BXI49" s="2182"/>
      <c r="BXJ49" s="2182"/>
      <c r="BXK49" s="2182"/>
      <c r="BXL49" s="2182"/>
      <c r="BXM49" s="2182"/>
      <c r="BXN49" s="2182"/>
      <c r="BXO49" s="2182"/>
      <c r="BXP49" s="2182"/>
      <c r="BXQ49" s="2182"/>
      <c r="BXR49" s="2182"/>
      <c r="BXS49" s="2182"/>
      <c r="BXT49" s="2182"/>
      <c r="BXU49" s="2182"/>
      <c r="BXV49" s="2182"/>
      <c r="BXW49" s="2182"/>
      <c r="BXX49" s="2182"/>
      <c r="BXY49" s="2182"/>
      <c r="BXZ49" s="2182"/>
      <c r="BYA49" s="2182"/>
      <c r="BYB49" s="2182"/>
      <c r="BYC49" s="2182"/>
      <c r="BYD49" s="2182"/>
      <c r="BYE49" s="2182"/>
      <c r="BYF49" s="2182"/>
      <c r="BYG49" s="2182"/>
      <c r="BYH49" s="2182"/>
      <c r="BYI49" s="2182"/>
      <c r="BYJ49" s="2182"/>
      <c r="BYK49" s="2182"/>
      <c r="BYL49" s="2182"/>
      <c r="BYM49" s="2182"/>
      <c r="BYN49" s="2182"/>
      <c r="BYO49" s="2182"/>
      <c r="BYP49" s="2182"/>
      <c r="BYQ49" s="2182"/>
      <c r="BYR49" s="2182"/>
      <c r="BYS49" s="2182"/>
      <c r="BYT49" s="2182"/>
      <c r="BYU49" s="2182"/>
      <c r="BYV49" s="2182"/>
      <c r="BYW49" s="2182"/>
      <c r="BYX49" s="2182"/>
      <c r="BYY49" s="2182"/>
      <c r="BYZ49" s="2182"/>
      <c r="BZA49" s="2182"/>
      <c r="BZB49" s="2182"/>
      <c r="BZC49" s="2182"/>
      <c r="BZD49" s="2182"/>
      <c r="BZE49" s="2182"/>
      <c r="BZF49" s="2182"/>
      <c r="BZG49" s="2182"/>
      <c r="BZH49" s="2182"/>
      <c r="BZI49" s="2182"/>
      <c r="BZJ49" s="2182"/>
      <c r="BZK49" s="2182"/>
      <c r="BZL49" s="2182"/>
      <c r="BZM49" s="2182"/>
      <c r="BZN49" s="2182"/>
      <c r="BZO49" s="2182"/>
      <c r="BZP49" s="2182"/>
      <c r="BZQ49" s="2182"/>
      <c r="BZR49" s="2182"/>
      <c r="BZS49" s="2182"/>
      <c r="BZT49" s="2182"/>
      <c r="BZU49" s="2182"/>
      <c r="BZV49" s="2182"/>
      <c r="BZW49" s="2182"/>
      <c r="BZX49" s="2182"/>
      <c r="BZY49" s="2182"/>
      <c r="BZZ49" s="2182"/>
      <c r="CAA49" s="2182"/>
      <c r="CAB49" s="2182"/>
      <c r="CAC49" s="2182"/>
      <c r="CAD49" s="2182"/>
      <c r="CAE49" s="2182"/>
      <c r="CAF49" s="2182"/>
      <c r="CAG49" s="2182"/>
      <c r="CAH49" s="2182"/>
      <c r="CAI49" s="2182"/>
      <c r="CAJ49" s="2182"/>
      <c r="CAK49" s="2182"/>
      <c r="CAL49" s="2182"/>
      <c r="CAM49" s="2182"/>
      <c r="CAN49" s="2182"/>
      <c r="CAO49" s="2182"/>
      <c r="CAP49" s="2182"/>
      <c r="CAQ49" s="2182"/>
      <c r="CAR49" s="2182"/>
      <c r="CAS49" s="2182"/>
      <c r="CAT49" s="2182"/>
      <c r="CAU49" s="2182"/>
      <c r="CAV49" s="2182"/>
      <c r="CAW49" s="2182"/>
      <c r="CAX49" s="2182"/>
      <c r="CAY49" s="2182"/>
      <c r="CAZ49" s="2182"/>
      <c r="CBA49" s="2182"/>
      <c r="CBB49" s="2182"/>
      <c r="CBC49" s="2182"/>
      <c r="CBD49" s="2182"/>
      <c r="CBE49" s="2182"/>
      <c r="CBF49" s="2182"/>
      <c r="CBG49" s="2182"/>
      <c r="CBH49" s="2182"/>
      <c r="CBI49" s="2182"/>
      <c r="CBJ49" s="2182"/>
      <c r="CBK49" s="2182"/>
      <c r="CBL49" s="2182"/>
      <c r="CBM49" s="2182"/>
      <c r="CBN49" s="2182"/>
      <c r="CBO49" s="2182"/>
      <c r="CBP49" s="2182"/>
      <c r="CBQ49" s="2182"/>
      <c r="CBR49" s="2182"/>
      <c r="CBS49" s="2182"/>
      <c r="CBT49" s="2182"/>
      <c r="CBU49" s="2182"/>
      <c r="CBV49" s="2182"/>
      <c r="CBW49" s="2182"/>
      <c r="CBX49" s="2182"/>
      <c r="CBY49" s="2182"/>
      <c r="CBZ49" s="2182"/>
      <c r="CCA49" s="2182"/>
      <c r="CCB49" s="2182"/>
      <c r="CCC49" s="2182"/>
      <c r="CCD49" s="2182"/>
      <c r="CCE49" s="2182"/>
      <c r="CCF49" s="2182"/>
      <c r="CCG49" s="2182"/>
      <c r="CCH49" s="2182"/>
      <c r="CCI49" s="2182"/>
      <c r="CCJ49" s="2182"/>
      <c r="CCK49" s="2182"/>
      <c r="CCL49" s="2182"/>
      <c r="CCM49" s="2182"/>
      <c r="CCN49" s="2182"/>
      <c r="CCO49" s="2182"/>
      <c r="CCP49" s="2182"/>
      <c r="CCQ49" s="2182"/>
      <c r="CCR49" s="2182"/>
      <c r="CCS49" s="2182"/>
      <c r="CCT49" s="2182"/>
      <c r="CCU49" s="2182"/>
      <c r="CCV49" s="2182"/>
      <c r="CCW49" s="2182"/>
      <c r="CCX49" s="2182"/>
      <c r="CCY49" s="2182"/>
      <c r="CCZ49" s="2182"/>
      <c r="CDA49" s="2182"/>
      <c r="CDB49" s="2182"/>
      <c r="CDC49" s="2182"/>
      <c r="CDD49" s="2182"/>
      <c r="CDE49" s="2182"/>
      <c r="CDF49" s="2182"/>
      <c r="CDG49" s="2182"/>
      <c r="CDH49" s="2182"/>
      <c r="CDI49" s="2182"/>
      <c r="CDJ49" s="2182"/>
      <c r="CDK49" s="2182"/>
      <c r="CDL49" s="2182"/>
      <c r="CDM49" s="2182"/>
      <c r="CDN49" s="2182"/>
      <c r="CDO49" s="2182"/>
      <c r="CDP49" s="2182"/>
      <c r="CDQ49" s="2182"/>
      <c r="CDR49" s="2182"/>
      <c r="CDS49" s="2182"/>
      <c r="CDT49" s="2182"/>
      <c r="CDU49" s="2182"/>
      <c r="CDV49" s="2182"/>
      <c r="CDW49" s="2182"/>
      <c r="CDX49" s="2182"/>
      <c r="CDY49" s="2182"/>
      <c r="CDZ49" s="2182"/>
      <c r="CEA49" s="2182"/>
      <c r="CEB49" s="2182"/>
      <c r="CEC49" s="2182"/>
      <c r="CED49" s="2182"/>
      <c r="CEE49" s="2182"/>
      <c r="CEF49" s="2182"/>
      <c r="CEG49" s="2182"/>
      <c r="CEH49" s="2182"/>
      <c r="CEI49" s="2182"/>
      <c r="CEJ49" s="2182"/>
      <c r="CEK49" s="2182"/>
      <c r="CEL49" s="2182"/>
      <c r="CEM49" s="2182"/>
      <c r="CEN49" s="2182"/>
      <c r="CEO49" s="2182"/>
      <c r="CEP49" s="2182"/>
      <c r="CEQ49" s="2182"/>
      <c r="CER49" s="2182"/>
      <c r="CES49" s="2182"/>
      <c r="CET49" s="2182"/>
      <c r="CEU49" s="2182"/>
      <c r="CEV49" s="2182"/>
      <c r="CEW49" s="2182"/>
      <c r="CEX49" s="2182"/>
      <c r="CEY49" s="2182"/>
      <c r="CEZ49" s="2182"/>
      <c r="CFA49" s="2182"/>
      <c r="CFB49" s="2182"/>
      <c r="CFC49" s="2182"/>
      <c r="CFD49" s="2182"/>
      <c r="CFE49" s="2182"/>
      <c r="CFF49" s="2182"/>
      <c r="CFG49" s="2182"/>
      <c r="CFH49" s="2182"/>
      <c r="CFI49" s="2182"/>
      <c r="CFJ49" s="2182"/>
      <c r="CFK49" s="2182"/>
      <c r="CFL49" s="2182"/>
      <c r="CFM49" s="2182"/>
      <c r="CFN49" s="2182"/>
      <c r="CFO49" s="2182"/>
      <c r="CFP49" s="2182"/>
      <c r="CFQ49" s="2182"/>
      <c r="CFR49" s="2182"/>
      <c r="CFS49" s="2182"/>
      <c r="CFT49" s="2182"/>
      <c r="CFU49" s="2182"/>
      <c r="CFV49" s="2182"/>
      <c r="CFW49" s="2182"/>
      <c r="CFX49" s="2182"/>
      <c r="CFY49" s="2182"/>
      <c r="CFZ49" s="2182"/>
      <c r="CGA49" s="2182"/>
      <c r="CGB49" s="2182"/>
      <c r="CGC49" s="2182"/>
      <c r="CGD49" s="2182"/>
      <c r="CGE49" s="2182"/>
      <c r="CGF49" s="2182"/>
      <c r="CGG49" s="2182"/>
      <c r="CGH49" s="2182"/>
      <c r="CGI49" s="2182"/>
      <c r="CGJ49" s="2182"/>
      <c r="CGK49" s="2182"/>
      <c r="CGL49" s="2182"/>
      <c r="CGM49" s="2182"/>
      <c r="CGN49" s="2182"/>
      <c r="CGO49" s="2182"/>
      <c r="CGP49" s="2182"/>
      <c r="CGQ49" s="2182"/>
      <c r="CGR49" s="2182"/>
      <c r="CGS49" s="2182"/>
      <c r="CGT49" s="2182"/>
      <c r="CGU49" s="2182"/>
      <c r="CGV49" s="2182"/>
      <c r="CGW49" s="2182"/>
      <c r="CGX49" s="2182"/>
      <c r="CGY49" s="2182"/>
      <c r="CGZ49" s="2182"/>
      <c r="CHA49" s="2182"/>
      <c r="CHB49" s="2182"/>
      <c r="CHC49" s="2182"/>
      <c r="CHD49" s="2182"/>
      <c r="CHE49" s="2182"/>
      <c r="CHF49" s="2182"/>
      <c r="CHG49" s="2182"/>
      <c r="CHH49" s="2182"/>
      <c r="CHI49" s="2182"/>
      <c r="CHJ49" s="2182"/>
      <c r="CHK49" s="2182"/>
      <c r="CHL49" s="2182"/>
      <c r="CHM49" s="2182"/>
      <c r="CHN49" s="2182"/>
      <c r="CHO49" s="2182"/>
      <c r="CHP49" s="2182"/>
      <c r="CHQ49" s="2182"/>
      <c r="CHR49" s="2182"/>
      <c r="CHS49" s="2182"/>
      <c r="CHT49" s="2182"/>
      <c r="CHU49" s="2182"/>
      <c r="CHV49" s="2182"/>
      <c r="CHW49" s="2182"/>
      <c r="CHX49" s="2182"/>
      <c r="CHY49" s="2182"/>
      <c r="CHZ49" s="2182"/>
      <c r="CIA49" s="2182"/>
      <c r="CIB49" s="2182"/>
      <c r="CIC49" s="2182"/>
      <c r="CID49" s="2182"/>
      <c r="CIE49" s="2182"/>
      <c r="CIF49" s="2182"/>
      <c r="CIG49" s="2182"/>
      <c r="CIH49" s="2182"/>
      <c r="CII49" s="2182"/>
      <c r="CIJ49" s="2182"/>
      <c r="CIK49" s="2182"/>
      <c r="CIL49" s="2182"/>
      <c r="CIM49" s="2182"/>
      <c r="CIN49" s="2182"/>
      <c r="CIO49" s="2182"/>
      <c r="CIP49" s="2182"/>
      <c r="CIQ49" s="2182"/>
      <c r="CIR49" s="2182"/>
      <c r="CIS49" s="2182"/>
      <c r="CIT49" s="2182"/>
      <c r="CIU49" s="2182"/>
      <c r="CIV49" s="2182"/>
      <c r="CIW49" s="2182"/>
      <c r="CIX49" s="2182"/>
      <c r="CIY49" s="2182"/>
      <c r="CIZ49" s="2182"/>
      <c r="CJA49" s="2182"/>
      <c r="CJB49" s="2182"/>
      <c r="CJC49" s="2182"/>
      <c r="CJD49" s="2182"/>
      <c r="CJE49" s="2182"/>
      <c r="CJF49" s="2182"/>
      <c r="CJG49" s="2182"/>
      <c r="CJH49" s="2182"/>
      <c r="CJI49" s="2182"/>
      <c r="CJJ49" s="2182"/>
      <c r="CJK49" s="2182"/>
      <c r="CJL49" s="2182"/>
      <c r="CJM49" s="2182"/>
      <c r="CJN49" s="2182"/>
      <c r="CJO49" s="2182"/>
      <c r="CJP49" s="2182"/>
      <c r="CJQ49" s="2182"/>
      <c r="CJR49" s="2182"/>
      <c r="CJS49" s="2182"/>
      <c r="CJT49" s="2182"/>
      <c r="CJU49" s="2182"/>
      <c r="CJV49" s="2182"/>
      <c r="CJW49" s="2182"/>
      <c r="CJX49" s="2182"/>
      <c r="CJY49" s="2182"/>
      <c r="CJZ49" s="2182"/>
      <c r="CKA49" s="2182"/>
      <c r="CKB49" s="2182"/>
      <c r="CKC49" s="2182"/>
      <c r="CKD49" s="2182"/>
      <c r="CKE49" s="2182"/>
      <c r="CKF49" s="2182"/>
      <c r="CKG49" s="2182"/>
      <c r="CKH49" s="2182"/>
      <c r="CKI49" s="2182"/>
      <c r="CKJ49" s="2182"/>
      <c r="CKK49" s="2182"/>
      <c r="CKL49" s="2182"/>
      <c r="CKM49" s="2182"/>
      <c r="CKN49" s="2182"/>
      <c r="CKO49" s="2182"/>
      <c r="CKP49" s="2182"/>
      <c r="CKQ49" s="2182"/>
      <c r="CKR49" s="2182"/>
      <c r="CKS49" s="2182"/>
      <c r="CKT49" s="2182"/>
      <c r="CKU49" s="2182"/>
      <c r="CKV49" s="2182"/>
      <c r="CKW49" s="2182"/>
      <c r="CKX49" s="2182"/>
      <c r="CKY49" s="2182"/>
      <c r="CKZ49" s="2182"/>
      <c r="CLA49" s="2182"/>
      <c r="CLB49" s="2182"/>
      <c r="CLC49" s="2182"/>
      <c r="CLD49" s="2182"/>
      <c r="CLE49" s="2182"/>
      <c r="CLF49" s="2182"/>
      <c r="CLG49" s="2182"/>
      <c r="CLH49" s="2182"/>
      <c r="CLI49" s="2182"/>
      <c r="CLJ49" s="2182"/>
      <c r="CLK49" s="2182"/>
      <c r="CLL49" s="2182"/>
      <c r="CLM49" s="2182"/>
      <c r="CLN49" s="2182"/>
      <c r="CLO49" s="2182"/>
      <c r="CLP49" s="2182"/>
      <c r="CLQ49" s="2182"/>
      <c r="CLR49" s="2182"/>
      <c r="CLS49" s="2182"/>
      <c r="CLT49" s="2182"/>
      <c r="CLU49" s="2182"/>
      <c r="CLV49" s="2182"/>
      <c r="CLW49" s="2182"/>
      <c r="CLX49" s="2182"/>
      <c r="CLY49" s="2182"/>
      <c r="CLZ49" s="2182"/>
      <c r="CMA49" s="2182"/>
      <c r="CMB49" s="2182"/>
      <c r="CMC49" s="2182"/>
      <c r="CMD49" s="2182"/>
      <c r="CME49" s="2182"/>
      <c r="CMF49" s="2182"/>
      <c r="CMG49" s="2182"/>
      <c r="CMH49" s="2182"/>
      <c r="CMI49" s="2182"/>
      <c r="CMJ49" s="2182"/>
      <c r="CMK49" s="2182"/>
      <c r="CML49" s="2182"/>
      <c r="CMM49" s="2182"/>
      <c r="CMN49" s="2182"/>
      <c r="CMO49" s="2182"/>
      <c r="CMP49" s="2182"/>
      <c r="CMQ49" s="2182"/>
      <c r="CMR49" s="2182"/>
      <c r="CMS49" s="2182"/>
      <c r="CMT49" s="2182"/>
      <c r="CMU49" s="2182"/>
      <c r="CMV49" s="2182"/>
      <c r="CMW49" s="2182"/>
      <c r="CMX49" s="2182"/>
      <c r="CMY49" s="2182"/>
      <c r="CMZ49" s="2182"/>
      <c r="CNA49" s="2182"/>
      <c r="CNB49" s="2182"/>
      <c r="CNC49" s="2182"/>
      <c r="CND49" s="2182"/>
      <c r="CNE49" s="2182"/>
      <c r="CNF49" s="2182"/>
      <c r="CNG49" s="2182"/>
      <c r="CNH49" s="2182"/>
      <c r="CNI49" s="2182"/>
      <c r="CNJ49" s="2182"/>
      <c r="CNK49" s="2182"/>
      <c r="CNL49" s="2182"/>
      <c r="CNM49" s="2182"/>
      <c r="CNN49" s="2182"/>
      <c r="CNO49" s="2182"/>
      <c r="CNP49" s="2182"/>
      <c r="CNQ49" s="2182"/>
      <c r="CNR49" s="2182"/>
      <c r="CNS49" s="2182"/>
      <c r="CNT49" s="2182"/>
      <c r="CNU49" s="2182"/>
      <c r="CNV49" s="2182"/>
      <c r="CNW49" s="2182"/>
      <c r="CNX49" s="2182"/>
      <c r="CNY49" s="2182"/>
      <c r="CNZ49" s="2182"/>
      <c r="COA49" s="2182"/>
      <c r="COB49" s="2182"/>
      <c r="COC49" s="2182"/>
      <c r="COD49" s="2182"/>
      <c r="COE49" s="2182"/>
      <c r="COF49" s="2182"/>
      <c r="COG49" s="2182"/>
      <c r="COH49" s="2182"/>
      <c r="COI49" s="2182"/>
      <c r="COJ49" s="2182"/>
      <c r="COK49" s="2182"/>
      <c r="COL49" s="2182"/>
      <c r="COM49" s="2182"/>
      <c r="CON49" s="2182"/>
      <c r="COO49" s="2182"/>
      <c r="COP49" s="2182"/>
      <c r="COQ49" s="2182"/>
      <c r="COR49" s="2182"/>
      <c r="COS49" s="2182"/>
      <c r="COT49" s="2182"/>
      <c r="COU49" s="2182"/>
      <c r="COV49" s="2182"/>
      <c r="COW49" s="2182"/>
      <c r="COX49" s="2182"/>
      <c r="COY49" s="2182"/>
      <c r="COZ49" s="2182"/>
      <c r="CPA49" s="2182"/>
      <c r="CPB49" s="2182"/>
      <c r="CPC49" s="2182"/>
      <c r="CPD49" s="2182"/>
      <c r="CPE49" s="2182"/>
      <c r="CPF49" s="2182"/>
      <c r="CPG49" s="2182"/>
      <c r="CPH49" s="2182"/>
      <c r="CPI49" s="2182"/>
      <c r="CPJ49" s="2182"/>
      <c r="CPK49" s="2182"/>
      <c r="CPL49" s="2182"/>
      <c r="CPM49" s="2182"/>
      <c r="CPN49" s="2182"/>
      <c r="CPO49" s="2182"/>
      <c r="CPP49" s="2182"/>
      <c r="CPQ49" s="2182"/>
      <c r="CPR49" s="2182"/>
      <c r="CPS49" s="2182"/>
      <c r="CPT49" s="2182"/>
      <c r="CPU49" s="2182"/>
      <c r="CPV49" s="2182"/>
      <c r="CPW49" s="2182"/>
      <c r="CPX49" s="2182"/>
      <c r="CPY49" s="2182"/>
      <c r="CPZ49" s="2182"/>
      <c r="CQA49" s="2182"/>
      <c r="CQB49" s="2182"/>
      <c r="CQC49" s="2182"/>
      <c r="CQD49" s="2182"/>
      <c r="CQE49" s="2182"/>
      <c r="CQF49" s="2182"/>
      <c r="CQG49" s="2182"/>
      <c r="CQH49" s="2182"/>
      <c r="CQI49" s="2182"/>
      <c r="CQJ49" s="2182"/>
      <c r="CQK49" s="2182"/>
      <c r="CQL49" s="2182"/>
      <c r="CQM49" s="2182"/>
      <c r="CQN49" s="2182"/>
      <c r="CQO49" s="2182"/>
      <c r="CQP49" s="2182"/>
      <c r="CQQ49" s="2182"/>
      <c r="CQR49" s="2182"/>
      <c r="CQS49" s="2182"/>
      <c r="CQT49" s="2182"/>
      <c r="CQU49" s="2182"/>
      <c r="CQV49" s="2182"/>
      <c r="CQW49" s="2182"/>
      <c r="CQX49" s="2182"/>
      <c r="CQY49" s="2182"/>
      <c r="CQZ49" s="2182"/>
      <c r="CRA49" s="2182"/>
      <c r="CRB49" s="2182"/>
      <c r="CRC49" s="2182"/>
      <c r="CRD49" s="2182"/>
      <c r="CRE49" s="2182"/>
      <c r="CRF49" s="2182"/>
      <c r="CRG49" s="2182"/>
      <c r="CRH49" s="2182"/>
      <c r="CRI49" s="2182"/>
      <c r="CRJ49" s="2182"/>
      <c r="CRK49" s="2182"/>
      <c r="CRL49" s="2182"/>
      <c r="CRM49" s="2182"/>
      <c r="CRN49" s="2182"/>
      <c r="CRO49" s="2182"/>
      <c r="CRP49" s="2182"/>
      <c r="CRQ49" s="2182"/>
      <c r="CRR49" s="2182"/>
      <c r="CRS49" s="2182"/>
      <c r="CRT49" s="2182"/>
      <c r="CRU49" s="2182"/>
      <c r="CRV49" s="2182"/>
      <c r="CRW49" s="2182"/>
      <c r="CRX49" s="2182"/>
      <c r="CRY49" s="2182"/>
      <c r="CRZ49" s="2182"/>
      <c r="CSA49" s="2182"/>
      <c r="CSB49" s="2182"/>
      <c r="CSC49" s="2182"/>
      <c r="CSD49" s="2182"/>
      <c r="CSE49" s="2182"/>
      <c r="CSF49" s="2182"/>
      <c r="CSG49" s="2182"/>
      <c r="CSH49" s="2182"/>
      <c r="CSI49" s="2182"/>
      <c r="CSJ49" s="2182"/>
      <c r="CSK49" s="2182"/>
      <c r="CSL49" s="2182"/>
      <c r="CSM49" s="2182"/>
      <c r="CSN49" s="2182"/>
      <c r="CSO49" s="2182"/>
      <c r="CSP49" s="2182"/>
      <c r="CSQ49" s="2182"/>
      <c r="CSR49" s="2182"/>
      <c r="CSS49" s="2182"/>
      <c r="CST49" s="2182"/>
      <c r="CSU49" s="2182"/>
      <c r="CSV49" s="2182"/>
      <c r="CSW49" s="2182"/>
      <c r="CSX49" s="2182"/>
      <c r="CSY49" s="2182"/>
      <c r="CSZ49" s="2182"/>
      <c r="CTA49" s="2182"/>
      <c r="CTB49" s="2182"/>
      <c r="CTC49" s="2182"/>
      <c r="CTD49" s="2182"/>
      <c r="CTE49" s="2182"/>
      <c r="CTF49" s="2182"/>
      <c r="CTG49" s="2182"/>
      <c r="CTH49" s="2182"/>
      <c r="CTI49" s="2182"/>
      <c r="CTJ49" s="2182"/>
      <c r="CTK49" s="2182"/>
      <c r="CTL49" s="2182"/>
      <c r="CTM49" s="2182"/>
      <c r="CTN49" s="2182"/>
      <c r="CTO49" s="2182"/>
      <c r="CTP49" s="2182"/>
      <c r="CTQ49" s="2182"/>
      <c r="CTR49" s="2182"/>
      <c r="CTS49" s="2182"/>
      <c r="CTT49" s="2182"/>
      <c r="CTU49" s="2182"/>
      <c r="CTV49" s="2182"/>
      <c r="CTW49" s="2182"/>
      <c r="CTX49" s="2182"/>
      <c r="CTY49" s="2182"/>
      <c r="CTZ49" s="2182"/>
      <c r="CUA49" s="2182"/>
      <c r="CUB49" s="2182"/>
      <c r="CUC49" s="2182"/>
      <c r="CUD49" s="2182"/>
      <c r="CUE49" s="2182"/>
      <c r="CUF49" s="2182"/>
      <c r="CUG49" s="2182"/>
      <c r="CUH49" s="2182"/>
      <c r="CUI49" s="2182"/>
      <c r="CUJ49" s="2182"/>
      <c r="CUK49" s="2182"/>
      <c r="CUL49" s="2182"/>
      <c r="CUM49" s="2182"/>
      <c r="CUN49" s="2182"/>
      <c r="CUO49" s="2182"/>
      <c r="CUP49" s="2182"/>
      <c r="CUQ49" s="2182"/>
      <c r="CUR49" s="2182"/>
      <c r="CUS49" s="2182"/>
      <c r="CUT49" s="2182"/>
      <c r="CUU49" s="2182"/>
      <c r="CUV49" s="2182"/>
      <c r="CUW49" s="2182"/>
      <c r="CUX49" s="2182"/>
      <c r="CUY49" s="2182"/>
      <c r="CUZ49" s="2182"/>
      <c r="CVA49" s="2182"/>
      <c r="CVB49" s="2182"/>
      <c r="CVC49" s="2182"/>
      <c r="CVD49" s="2182"/>
      <c r="CVE49" s="2182"/>
      <c r="CVF49" s="2182"/>
      <c r="CVG49" s="2182"/>
      <c r="CVH49" s="2182"/>
      <c r="CVI49" s="2182"/>
      <c r="CVJ49" s="2182"/>
      <c r="CVK49" s="2182"/>
      <c r="CVL49" s="2182"/>
      <c r="CVM49" s="2182"/>
      <c r="CVN49" s="2182"/>
      <c r="CVO49" s="2182"/>
      <c r="CVP49" s="2182"/>
      <c r="CVQ49" s="2182"/>
      <c r="CVR49" s="2182"/>
      <c r="CVS49" s="2182"/>
      <c r="CVT49" s="2182"/>
      <c r="CVU49" s="2182"/>
      <c r="CVV49" s="2182"/>
      <c r="CVW49" s="2182"/>
      <c r="CVX49" s="2182"/>
      <c r="CVY49" s="2182"/>
      <c r="CVZ49" s="2182"/>
      <c r="CWA49" s="2182"/>
      <c r="CWB49" s="2182"/>
      <c r="CWC49" s="2182"/>
      <c r="CWD49" s="2182"/>
      <c r="CWE49" s="2182"/>
      <c r="CWF49" s="2182"/>
      <c r="CWG49" s="2182"/>
      <c r="CWH49" s="2182"/>
      <c r="CWI49" s="2182"/>
      <c r="CWJ49" s="2182"/>
      <c r="CWK49" s="2182"/>
      <c r="CWL49" s="2182"/>
      <c r="CWM49" s="2182"/>
      <c r="CWN49" s="2182"/>
      <c r="CWO49" s="2182"/>
      <c r="CWP49" s="2182"/>
      <c r="CWQ49" s="2182"/>
      <c r="CWR49" s="2182"/>
      <c r="CWS49" s="2182"/>
      <c r="CWT49" s="2182"/>
      <c r="CWU49" s="2182"/>
      <c r="CWV49" s="2182"/>
      <c r="CWW49" s="2182"/>
      <c r="CWX49" s="2182"/>
      <c r="CWY49" s="2182"/>
      <c r="CWZ49" s="2182"/>
      <c r="CXA49" s="2182"/>
      <c r="CXB49" s="2182"/>
      <c r="CXC49" s="2182"/>
      <c r="CXD49" s="2182"/>
      <c r="CXE49" s="2182"/>
      <c r="CXF49" s="2182"/>
      <c r="CXG49" s="2182"/>
      <c r="CXH49" s="2182"/>
      <c r="CXI49" s="2182"/>
      <c r="CXJ49" s="2182"/>
      <c r="CXK49" s="2182"/>
      <c r="CXL49" s="2182"/>
      <c r="CXM49" s="2182"/>
      <c r="CXN49" s="2182"/>
      <c r="CXO49" s="2182"/>
      <c r="CXP49" s="2182"/>
      <c r="CXQ49" s="2182"/>
      <c r="CXR49" s="2182"/>
      <c r="CXS49" s="2182"/>
      <c r="CXT49" s="2182"/>
      <c r="CXU49" s="2182"/>
      <c r="CXV49" s="2182"/>
      <c r="CXW49" s="2182"/>
      <c r="CXX49" s="2182"/>
      <c r="CXY49" s="2182"/>
      <c r="CXZ49" s="2182"/>
      <c r="CYA49" s="2182"/>
      <c r="CYB49" s="2182"/>
      <c r="CYC49" s="2182"/>
      <c r="CYD49" s="2182"/>
      <c r="CYE49" s="2182"/>
      <c r="CYF49" s="2182"/>
      <c r="CYG49" s="2182"/>
      <c r="CYH49" s="2182"/>
      <c r="CYI49" s="2182"/>
      <c r="CYJ49" s="2182"/>
      <c r="CYK49" s="2182"/>
      <c r="CYL49" s="2182"/>
      <c r="CYM49" s="2182"/>
      <c r="CYN49" s="2182"/>
      <c r="CYO49" s="2182"/>
      <c r="CYP49" s="2182"/>
      <c r="CYQ49" s="2182"/>
      <c r="CYR49" s="2182"/>
      <c r="CYS49" s="2182"/>
      <c r="CYT49" s="2182"/>
      <c r="CYU49" s="2182"/>
      <c r="CYV49" s="2182"/>
      <c r="CYW49" s="2182"/>
      <c r="CYX49" s="2182"/>
      <c r="CYY49" s="2182"/>
      <c r="CYZ49" s="2182"/>
      <c r="CZA49" s="2182"/>
      <c r="CZB49" s="2182"/>
      <c r="CZC49" s="2182"/>
      <c r="CZD49" s="2182"/>
      <c r="CZE49" s="2182"/>
      <c r="CZF49" s="2182"/>
      <c r="CZG49" s="2182"/>
      <c r="CZH49" s="2182"/>
      <c r="CZI49" s="2182"/>
      <c r="CZJ49" s="2182"/>
      <c r="CZK49" s="2182"/>
      <c r="CZL49" s="2182"/>
      <c r="CZM49" s="2182"/>
      <c r="CZN49" s="2182"/>
      <c r="CZO49" s="2182"/>
      <c r="CZP49" s="2182"/>
      <c r="CZQ49" s="2182"/>
      <c r="CZR49" s="2182"/>
      <c r="CZS49" s="2182"/>
      <c r="CZT49" s="2182"/>
      <c r="CZU49" s="2182"/>
      <c r="CZV49" s="2182"/>
      <c r="CZW49" s="2182"/>
      <c r="CZX49" s="2182"/>
      <c r="CZY49" s="2182"/>
      <c r="CZZ49" s="2182"/>
      <c r="DAA49" s="2182"/>
      <c r="DAB49" s="2182"/>
      <c r="DAC49" s="2182"/>
      <c r="DAD49" s="2182"/>
      <c r="DAE49" s="2182"/>
      <c r="DAF49" s="2182"/>
      <c r="DAG49" s="2182"/>
      <c r="DAH49" s="2182"/>
      <c r="DAI49" s="2182"/>
      <c r="DAJ49" s="2182"/>
      <c r="DAK49" s="2182"/>
      <c r="DAL49" s="2182"/>
      <c r="DAM49" s="2182"/>
      <c r="DAN49" s="2182"/>
      <c r="DAO49" s="2182"/>
      <c r="DAP49" s="2182"/>
      <c r="DAQ49" s="2182"/>
      <c r="DAR49" s="2182"/>
      <c r="DAS49" s="2182"/>
      <c r="DAT49" s="2182"/>
      <c r="DAU49" s="2182"/>
      <c r="DAV49" s="2182"/>
      <c r="DAW49" s="2182"/>
      <c r="DAX49" s="2182"/>
      <c r="DAY49" s="2182"/>
      <c r="DAZ49" s="2182"/>
      <c r="DBA49" s="2182"/>
      <c r="DBB49" s="2182"/>
      <c r="DBC49" s="2182"/>
      <c r="DBD49" s="2182"/>
      <c r="DBE49" s="2182"/>
      <c r="DBF49" s="2182"/>
      <c r="DBG49" s="2182"/>
      <c r="DBH49" s="2182"/>
      <c r="DBI49" s="2182"/>
      <c r="DBJ49" s="2182"/>
      <c r="DBK49" s="2182"/>
      <c r="DBL49" s="2182"/>
      <c r="DBM49" s="2182"/>
      <c r="DBN49" s="2182"/>
      <c r="DBO49" s="2182"/>
      <c r="DBP49" s="2182"/>
      <c r="DBQ49" s="2182"/>
      <c r="DBR49" s="2182"/>
      <c r="DBS49" s="2182"/>
      <c r="DBT49" s="2182"/>
      <c r="DBU49" s="2182"/>
      <c r="DBV49" s="2182"/>
      <c r="DBW49" s="2182"/>
      <c r="DBX49" s="2182"/>
      <c r="DBY49" s="2182"/>
      <c r="DBZ49" s="2182"/>
      <c r="DCA49" s="2182"/>
      <c r="DCB49" s="2182"/>
      <c r="DCC49" s="2182"/>
      <c r="DCD49" s="2182"/>
      <c r="DCE49" s="2182"/>
      <c r="DCF49" s="2182"/>
      <c r="DCG49" s="2182"/>
      <c r="DCH49" s="2182"/>
      <c r="DCI49" s="2182"/>
      <c r="DCJ49" s="2182"/>
      <c r="DCK49" s="2182"/>
      <c r="DCL49" s="2182"/>
      <c r="DCM49" s="2182"/>
      <c r="DCN49" s="2182"/>
      <c r="DCO49" s="2182"/>
      <c r="DCP49" s="2182"/>
      <c r="DCQ49" s="2182"/>
      <c r="DCR49" s="2182"/>
      <c r="DCS49" s="2182"/>
      <c r="DCT49" s="2182"/>
      <c r="DCU49" s="2182"/>
      <c r="DCV49" s="2182"/>
      <c r="DCW49" s="2182"/>
      <c r="DCX49" s="2182"/>
      <c r="DCY49" s="2182"/>
      <c r="DCZ49" s="2182"/>
      <c r="DDA49" s="2182"/>
      <c r="DDB49" s="2182"/>
      <c r="DDC49" s="2182"/>
      <c r="DDD49" s="2182"/>
      <c r="DDE49" s="2182"/>
      <c r="DDF49" s="2182"/>
      <c r="DDG49" s="2182"/>
      <c r="DDH49" s="2182"/>
      <c r="DDI49" s="2182"/>
      <c r="DDJ49" s="2182"/>
      <c r="DDK49" s="2182"/>
      <c r="DDL49" s="2182"/>
      <c r="DDM49" s="2182"/>
      <c r="DDN49" s="2182"/>
      <c r="DDO49" s="2182"/>
      <c r="DDP49" s="2182"/>
      <c r="DDQ49" s="2182"/>
      <c r="DDR49" s="2182"/>
      <c r="DDS49" s="2182"/>
      <c r="DDT49" s="2182"/>
      <c r="DDU49" s="2182"/>
      <c r="DDV49" s="2182"/>
      <c r="DDW49" s="2182"/>
      <c r="DDX49" s="2182"/>
      <c r="DDY49" s="2182"/>
      <c r="DDZ49" s="2182"/>
      <c r="DEA49" s="2182"/>
      <c r="DEB49" s="2182"/>
      <c r="DEC49" s="2182"/>
      <c r="DED49" s="2182"/>
      <c r="DEE49" s="2182"/>
      <c r="DEF49" s="2182"/>
      <c r="DEG49" s="2182"/>
      <c r="DEH49" s="2182"/>
      <c r="DEI49" s="2182"/>
      <c r="DEJ49" s="2182"/>
      <c r="DEK49" s="2182"/>
      <c r="DEL49" s="2182"/>
      <c r="DEM49" s="2182"/>
      <c r="DEN49" s="2182"/>
      <c r="DEO49" s="2182"/>
      <c r="DEP49" s="2182"/>
      <c r="DEQ49" s="2182"/>
      <c r="DER49" s="2182"/>
      <c r="DES49" s="2182"/>
      <c r="DET49" s="2182"/>
      <c r="DEU49" s="2182"/>
      <c r="DEV49" s="2182"/>
      <c r="DEW49" s="2182"/>
      <c r="DEX49" s="2182"/>
      <c r="DEY49" s="2182"/>
      <c r="DEZ49" s="2182"/>
      <c r="DFA49" s="2182"/>
      <c r="DFB49" s="2182"/>
      <c r="DFC49" s="2182"/>
      <c r="DFD49" s="2182"/>
      <c r="DFE49" s="2182"/>
      <c r="DFF49" s="2182"/>
      <c r="DFG49" s="2182"/>
      <c r="DFH49" s="2182"/>
      <c r="DFI49" s="2182"/>
      <c r="DFJ49" s="2182"/>
      <c r="DFK49" s="2182"/>
      <c r="DFL49" s="2182"/>
      <c r="DFM49" s="2182"/>
      <c r="DFN49" s="2182"/>
      <c r="DFO49" s="2182"/>
      <c r="DFP49" s="2182"/>
      <c r="DFQ49" s="2182"/>
      <c r="DFR49" s="2182"/>
      <c r="DFS49" s="2182"/>
      <c r="DFT49" s="2182"/>
      <c r="DFU49" s="2182"/>
      <c r="DFV49" s="2182"/>
      <c r="DFW49" s="2182"/>
      <c r="DFX49" s="2182"/>
      <c r="DFY49" s="2182"/>
      <c r="DFZ49" s="2182"/>
      <c r="DGA49" s="2182"/>
      <c r="DGB49" s="2182"/>
      <c r="DGC49" s="2182"/>
      <c r="DGD49" s="2182"/>
      <c r="DGE49" s="2182"/>
      <c r="DGF49" s="2182"/>
      <c r="DGG49" s="2182"/>
      <c r="DGH49" s="2182"/>
      <c r="DGI49" s="2182"/>
      <c r="DGJ49" s="2182"/>
      <c r="DGK49" s="2182"/>
      <c r="DGL49" s="2182"/>
      <c r="DGM49" s="2182"/>
      <c r="DGN49" s="2182"/>
      <c r="DGO49" s="2182"/>
      <c r="DGP49" s="2182"/>
      <c r="DGQ49" s="2182"/>
      <c r="DGR49" s="2182"/>
      <c r="DGS49" s="2182"/>
      <c r="DGT49" s="2182"/>
      <c r="DGU49" s="2182"/>
      <c r="DGV49" s="2182"/>
      <c r="DGW49" s="2182"/>
      <c r="DGX49" s="2182"/>
      <c r="DGY49" s="2182"/>
      <c r="DGZ49" s="2182"/>
      <c r="DHA49" s="2182"/>
      <c r="DHB49" s="2182"/>
      <c r="DHC49" s="2182"/>
      <c r="DHD49" s="2182"/>
      <c r="DHE49" s="2182"/>
      <c r="DHF49" s="2182"/>
      <c r="DHG49" s="2182"/>
      <c r="DHH49" s="2182"/>
      <c r="DHI49" s="2182"/>
      <c r="DHJ49" s="2182"/>
      <c r="DHK49" s="2182"/>
      <c r="DHL49" s="2182"/>
      <c r="DHM49" s="2182"/>
      <c r="DHN49" s="2182"/>
      <c r="DHO49" s="2182"/>
      <c r="DHP49" s="2182"/>
      <c r="DHQ49" s="2182"/>
      <c r="DHR49" s="2182"/>
      <c r="DHS49" s="2182"/>
      <c r="DHT49" s="2182"/>
      <c r="DHU49" s="2182"/>
      <c r="DHV49" s="2182"/>
      <c r="DHW49" s="2182"/>
      <c r="DHX49" s="2182"/>
      <c r="DHY49" s="2182"/>
      <c r="DHZ49" s="2182"/>
      <c r="DIA49" s="2182"/>
      <c r="DIB49" s="2182"/>
      <c r="DIC49" s="2182"/>
      <c r="DID49" s="2182"/>
      <c r="DIE49" s="2182"/>
      <c r="DIF49" s="2182"/>
      <c r="DIG49" s="2182"/>
      <c r="DIH49" s="2182"/>
      <c r="DII49" s="2182"/>
      <c r="DIJ49" s="2182"/>
      <c r="DIK49" s="2182"/>
      <c r="DIL49" s="2182"/>
      <c r="DIM49" s="2182"/>
      <c r="DIN49" s="2182"/>
      <c r="DIO49" s="2182"/>
      <c r="DIP49" s="2182"/>
      <c r="DIQ49" s="2182"/>
      <c r="DIR49" s="2182"/>
      <c r="DIS49" s="2182"/>
      <c r="DIT49" s="2182"/>
      <c r="DIU49" s="2182"/>
      <c r="DIV49" s="2182"/>
      <c r="DIW49" s="2182"/>
      <c r="DIX49" s="2182"/>
      <c r="DIY49" s="2182"/>
      <c r="DIZ49" s="2182"/>
      <c r="DJA49" s="2182"/>
      <c r="DJB49" s="2182"/>
      <c r="DJC49" s="2182"/>
      <c r="DJD49" s="2182"/>
      <c r="DJE49" s="2182"/>
      <c r="DJF49" s="2182"/>
      <c r="DJG49" s="2182"/>
      <c r="DJH49" s="2182"/>
      <c r="DJI49" s="2182"/>
      <c r="DJJ49" s="2182"/>
      <c r="DJK49" s="2182"/>
      <c r="DJL49" s="2182"/>
      <c r="DJM49" s="2182"/>
      <c r="DJN49" s="2182"/>
      <c r="DJO49" s="2182"/>
      <c r="DJP49" s="2182"/>
      <c r="DJQ49" s="2182"/>
      <c r="DJR49" s="2182"/>
      <c r="DJS49" s="2182"/>
      <c r="DJT49" s="2182"/>
      <c r="DJU49" s="2182"/>
      <c r="DJV49" s="2182"/>
      <c r="DJW49" s="2182"/>
      <c r="DJX49" s="2182"/>
      <c r="DJY49" s="2182"/>
      <c r="DJZ49" s="2182"/>
      <c r="DKA49" s="2182"/>
      <c r="DKB49" s="2182"/>
      <c r="DKC49" s="2182"/>
      <c r="DKD49" s="2182"/>
      <c r="DKE49" s="2182"/>
      <c r="DKF49" s="2182"/>
      <c r="DKG49" s="2182"/>
      <c r="DKH49" s="2182"/>
      <c r="DKI49" s="2182"/>
      <c r="DKJ49" s="2182"/>
      <c r="DKK49" s="2182"/>
      <c r="DKL49" s="2182"/>
      <c r="DKM49" s="2182"/>
      <c r="DKN49" s="2182"/>
      <c r="DKO49" s="2182"/>
      <c r="DKP49" s="2182"/>
      <c r="DKQ49" s="2182"/>
      <c r="DKR49" s="2182"/>
      <c r="DKS49" s="2182"/>
      <c r="DKT49" s="2182"/>
      <c r="DKU49" s="2182"/>
      <c r="DKV49" s="2182"/>
      <c r="DKW49" s="2182"/>
      <c r="DKX49" s="2182"/>
      <c r="DKY49" s="2182"/>
      <c r="DKZ49" s="2182"/>
      <c r="DLA49" s="2182"/>
      <c r="DLB49" s="2182"/>
      <c r="DLC49" s="2182"/>
      <c r="DLD49" s="2182"/>
      <c r="DLE49" s="2182"/>
      <c r="DLF49" s="2182"/>
      <c r="DLG49" s="2182"/>
      <c r="DLH49" s="2182"/>
      <c r="DLI49" s="2182"/>
      <c r="DLJ49" s="2182"/>
      <c r="DLK49" s="2182"/>
      <c r="DLL49" s="2182"/>
      <c r="DLM49" s="2182"/>
      <c r="DLN49" s="2182"/>
      <c r="DLO49" s="2182"/>
      <c r="DLP49" s="2182"/>
      <c r="DLQ49" s="2182"/>
      <c r="DLR49" s="2182"/>
      <c r="DLS49" s="2182"/>
      <c r="DLT49" s="2182"/>
      <c r="DLU49" s="2182"/>
      <c r="DLV49" s="2182"/>
      <c r="DLW49" s="2182"/>
      <c r="DLX49" s="2182"/>
      <c r="DLY49" s="2182"/>
      <c r="DLZ49" s="2182"/>
      <c r="DMA49" s="2182"/>
      <c r="DMB49" s="2182"/>
      <c r="DMC49" s="2182"/>
      <c r="DMD49" s="2182"/>
      <c r="DME49" s="2182"/>
      <c r="DMF49" s="2182"/>
      <c r="DMG49" s="2182"/>
      <c r="DMH49" s="2182"/>
      <c r="DMI49" s="2182"/>
      <c r="DMJ49" s="2182"/>
      <c r="DMK49" s="2182"/>
      <c r="DML49" s="2182"/>
      <c r="DMM49" s="2182"/>
      <c r="DMN49" s="2182"/>
      <c r="DMO49" s="2182"/>
      <c r="DMP49" s="2182"/>
      <c r="DMQ49" s="2182"/>
      <c r="DMR49" s="2182"/>
      <c r="DMS49" s="2182"/>
      <c r="DMT49" s="2182"/>
      <c r="DMU49" s="2182"/>
      <c r="DMV49" s="2182"/>
      <c r="DMW49" s="2182"/>
      <c r="DMX49" s="2182"/>
      <c r="DMY49" s="2182"/>
      <c r="DMZ49" s="2182"/>
      <c r="DNA49" s="2182"/>
      <c r="DNB49" s="2182"/>
      <c r="DNC49" s="2182"/>
      <c r="DND49" s="2182"/>
      <c r="DNE49" s="2182"/>
      <c r="DNF49" s="2182"/>
      <c r="DNG49" s="2182"/>
      <c r="DNH49" s="2182"/>
      <c r="DNI49" s="2182"/>
      <c r="DNJ49" s="2182"/>
      <c r="DNK49" s="2182"/>
      <c r="DNL49" s="2182"/>
      <c r="DNM49" s="2182"/>
      <c r="DNN49" s="2182"/>
      <c r="DNO49" s="2182"/>
      <c r="DNP49" s="2182"/>
      <c r="DNQ49" s="2182"/>
      <c r="DNR49" s="2182"/>
      <c r="DNS49" s="2182"/>
      <c r="DNT49" s="2182"/>
      <c r="DNU49" s="2182"/>
      <c r="DNV49" s="2182"/>
      <c r="DNW49" s="2182"/>
      <c r="DNX49" s="2182"/>
      <c r="DNY49" s="2182"/>
      <c r="DNZ49" s="2182"/>
      <c r="DOA49" s="2182"/>
      <c r="DOB49" s="2182"/>
      <c r="DOC49" s="2182"/>
      <c r="DOD49" s="2182"/>
      <c r="DOE49" s="2182"/>
      <c r="DOF49" s="2182"/>
      <c r="DOG49" s="2182"/>
      <c r="DOH49" s="2182"/>
      <c r="DOI49" s="2182"/>
      <c r="DOJ49" s="2182"/>
      <c r="DOK49" s="2182"/>
      <c r="DOL49" s="2182"/>
      <c r="DOM49" s="2182"/>
      <c r="DON49" s="2182"/>
      <c r="DOO49" s="2182"/>
      <c r="DOP49" s="2182"/>
      <c r="DOQ49" s="2182"/>
      <c r="DOR49" s="2182"/>
      <c r="DOS49" s="2182"/>
      <c r="DOT49" s="2182"/>
      <c r="DOU49" s="2182"/>
      <c r="DOV49" s="2182"/>
      <c r="DOW49" s="2182"/>
      <c r="DOX49" s="2182"/>
      <c r="DOY49" s="2182"/>
      <c r="DOZ49" s="2182"/>
      <c r="DPA49" s="2182"/>
      <c r="DPB49" s="2182"/>
      <c r="DPC49" s="2182"/>
      <c r="DPD49" s="2182"/>
      <c r="DPE49" s="2182"/>
      <c r="DPF49" s="2182"/>
      <c r="DPG49" s="2182"/>
      <c r="DPH49" s="2182"/>
      <c r="DPI49" s="2182"/>
      <c r="DPJ49" s="2182"/>
      <c r="DPK49" s="2182"/>
      <c r="DPL49" s="2182"/>
      <c r="DPM49" s="2182"/>
      <c r="DPN49" s="2182"/>
      <c r="DPO49" s="2182"/>
      <c r="DPP49" s="2182"/>
      <c r="DPQ49" s="2182"/>
      <c r="DPR49" s="2182"/>
      <c r="DPS49" s="2182"/>
      <c r="DPT49" s="2182"/>
      <c r="DPU49" s="2182"/>
      <c r="DPV49" s="2182"/>
      <c r="DPW49" s="2182"/>
      <c r="DPX49" s="2182"/>
      <c r="DPY49" s="2182"/>
      <c r="DPZ49" s="2182"/>
      <c r="DQA49" s="2182"/>
      <c r="DQB49" s="2182"/>
      <c r="DQC49" s="2182"/>
      <c r="DQD49" s="2182"/>
      <c r="DQE49" s="2182"/>
      <c r="DQF49" s="2182"/>
      <c r="DQG49" s="2182"/>
      <c r="DQH49" s="2182"/>
      <c r="DQI49" s="2182"/>
      <c r="DQJ49" s="2182"/>
      <c r="DQK49" s="2182"/>
      <c r="DQL49" s="2182"/>
      <c r="DQM49" s="2182"/>
      <c r="DQN49" s="2182"/>
      <c r="DQO49" s="2182"/>
      <c r="DQP49" s="2182"/>
      <c r="DQQ49" s="2182"/>
      <c r="DQR49" s="2182"/>
      <c r="DQS49" s="2182"/>
      <c r="DQT49" s="2182"/>
      <c r="DQU49" s="2182"/>
      <c r="DQV49" s="2182"/>
      <c r="DQW49" s="2182"/>
      <c r="DQX49" s="2182"/>
      <c r="DQY49" s="2182"/>
      <c r="DQZ49" s="2182"/>
      <c r="DRA49" s="2182"/>
      <c r="DRB49" s="2182"/>
      <c r="DRC49" s="2182"/>
      <c r="DRD49" s="2182"/>
      <c r="DRE49" s="2182"/>
      <c r="DRF49" s="2182"/>
      <c r="DRG49" s="2182"/>
      <c r="DRH49" s="2182"/>
      <c r="DRI49" s="2182"/>
      <c r="DRJ49" s="2182"/>
      <c r="DRK49" s="2182"/>
      <c r="DRL49" s="2182"/>
      <c r="DRM49" s="2182"/>
      <c r="DRN49" s="2182"/>
      <c r="DRO49" s="2182"/>
      <c r="DRP49" s="2182"/>
      <c r="DRQ49" s="2182"/>
      <c r="DRR49" s="2182"/>
      <c r="DRS49" s="2182"/>
      <c r="DRT49" s="2182"/>
      <c r="DRU49" s="2182"/>
      <c r="DRV49" s="2182"/>
      <c r="DRW49" s="2182"/>
      <c r="DRX49" s="2182"/>
      <c r="DRY49" s="2182"/>
      <c r="DRZ49" s="2182"/>
      <c r="DSA49" s="2182"/>
      <c r="DSB49" s="2182"/>
      <c r="DSC49" s="2182"/>
      <c r="DSD49" s="2182"/>
      <c r="DSE49" s="2182"/>
      <c r="DSF49" s="2182"/>
      <c r="DSG49" s="2182"/>
      <c r="DSH49" s="2182"/>
      <c r="DSI49" s="2182"/>
      <c r="DSJ49" s="2182"/>
      <c r="DSK49" s="2182"/>
      <c r="DSL49" s="2182"/>
      <c r="DSM49" s="2182"/>
      <c r="DSN49" s="2182"/>
      <c r="DSO49" s="2182"/>
      <c r="DSP49" s="2182"/>
      <c r="DSQ49" s="2182"/>
      <c r="DSR49" s="2182"/>
      <c r="DSS49" s="2182"/>
      <c r="DST49" s="2182"/>
      <c r="DSU49" s="2182"/>
      <c r="DSV49" s="2182"/>
      <c r="DSW49" s="2182"/>
      <c r="DSX49" s="2182"/>
      <c r="DSY49" s="2182"/>
      <c r="DSZ49" s="2182"/>
      <c r="DTA49" s="2182"/>
      <c r="DTB49" s="2182"/>
      <c r="DTC49" s="2182"/>
      <c r="DTD49" s="2182"/>
      <c r="DTE49" s="2182"/>
      <c r="DTF49" s="2182"/>
      <c r="DTG49" s="2182"/>
      <c r="DTH49" s="2182"/>
      <c r="DTI49" s="2182"/>
      <c r="DTJ49" s="2182"/>
      <c r="DTK49" s="2182"/>
      <c r="DTL49" s="2182"/>
      <c r="DTM49" s="2182"/>
      <c r="DTN49" s="2182"/>
      <c r="DTO49" s="2182"/>
      <c r="DTP49" s="2182"/>
      <c r="DTQ49" s="2182"/>
      <c r="DTR49" s="2182"/>
      <c r="DTS49" s="2182"/>
      <c r="DTT49" s="2182"/>
      <c r="DTU49" s="2182"/>
      <c r="DTV49" s="2182"/>
      <c r="DTW49" s="2182"/>
      <c r="DTX49" s="2182"/>
      <c r="DTY49" s="2182"/>
      <c r="DTZ49" s="2182"/>
      <c r="DUA49" s="2182"/>
      <c r="DUB49" s="2182"/>
      <c r="DUC49" s="2182"/>
      <c r="DUD49" s="2182"/>
      <c r="DUE49" s="2182"/>
      <c r="DUF49" s="2182"/>
      <c r="DUG49" s="2182"/>
      <c r="DUH49" s="2182"/>
      <c r="DUI49" s="2182"/>
      <c r="DUJ49" s="2182"/>
      <c r="DUK49" s="2182"/>
      <c r="DUL49" s="2182"/>
      <c r="DUM49" s="2182"/>
      <c r="DUN49" s="2182"/>
      <c r="DUO49" s="2182"/>
      <c r="DUP49" s="2182"/>
      <c r="DUQ49" s="2182"/>
      <c r="DUR49" s="2182"/>
      <c r="DUS49" s="2182"/>
      <c r="DUT49" s="2182"/>
      <c r="DUU49" s="2182"/>
      <c r="DUV49" s="2182"/>
      <c r="DUW49" s="2182"/>
      <c r="DUX49" s="2182"/>
      <c r="DUY49" s="2182"/>
      <c r="DUZ49" s="2182"/>
      <c r="DVA49" s="2182"/>
      <c r="DVB49" s="2182"/>
      <c r="DVC49" s="2182"/>
      <c r="DVD49" s="2182"/>
      <c r="DVE49" s="2182"/>
      <c r="DVF49" s="2182"/>
      <c r="DVG49" s="2182"/>
      <c r="DVH49" s="2182"/>
      <c r="DVI49" s="2182"/>
      <c r="DVJ49" s="2182"/>
      <c r="DVK49" s="2182"/>
      <c r="DVL49" s="2182"/>
      <c r="DVM49" s="2182"/>
      <c r="DVN49" s="2182"/>
      <c r="DVO49" s="2182"/>
      <c r="DVP49" s="2182"/>
      <c r="DVQ49" s="2182"/>
      <c r="DVR49" s="2182"/>
      <c r="DVS49" s="2182"/>
      <c r="DVT49" s="2182"/>
      <c r="DVU49" s="2182"/>
      <c r="DVV49" s="2182"/>
      <c r="DVW49" s="2182"/>
      <c r="DVX49" s="2182"/>
      <c r="DVY49" s="2182"/>
      <c r="DVZ49" s="2182"/>
      <c r="DWA49" s="2182"/>
      <c r="DWB49" s="2182"/>
      <c r="DWC49" s="2182"/>
      <c r="DWD49" s="2182"/>
      <c r="DWE49" s="2182"/>
      <c r="DWF49" s="2182"/>
      <c r="DWG49" s="2182"/>
      <c r="DWH49" s="2182"/>
      <c r="DWI49" s="2182"/>
      <c r="DWJ49" s="2182"/>
      <c r="DWK49" s="2182"/>
      <c r="DWL49" s="2182"/>
      <c r="DWM49" s="2182"/>
      <c r="DWN49" s="2182"/>
      <c r="DWO49" s="2182"/>
      <c r="DWP49" s="2182"/>
      <c r="DWQ49" s="2182"/>
      <c r="DWR49" s="2182"/>
      <c r="DWS49" s="2182"/>
      <c r="DWT49" s="2182"/>
      <c r="DWU49" s="2182"/>
      <c r="DWV49" s="2182"/>
      <c r="DWW49" s="2182"/>
      <c r="DWX49" s="2182"/>
      <c r="DWY49" s="2182"/>
      <c r="DWZ49" s="2182"/>
      <c r="DXA49" s="2182"/>
      <c r="DXB49" s="2182"/>
      <c r="DXC49" s="2182"/>
      <c r="DXD49" s="2182"/>
      <c r="DXE49" s="2182"/>
      <c r="DXF49" s="2182"/>
      <c r="DXG49" s="2182"/>
      <c r="DXH49" s="2182"/>
      <c r="DXI49" s="2182"/>
      <c r="DXJ49" s="2182"/>
      <c r="DXK49" s="2182"/>
      <c r="DXL49" s="2182"/>
      <c r="DXM49" s="2182"/>
      <c r="DXN49" s="2182"/>
      <c r="DXO49" s="2182"/>
      <c r="DXP49" s="2182"/>
      <c r="DXQ49" s="2182"/>
      <c r="DXR49" s="2182"/>
      <c r="DXS49" s="2182"/>
      <c r="DXT49" s="2182"/>
      <c r="DXU49" s="2182"/>
      <c r="DXV49" s="2182"/>
      <c r="DXW49" s="2182"/>
      <c r="DXX49" s="2182"/>
      <c r="DXY49" s="2182"/>
      <c r="DXZ49" s="2182"/>
      <c r="DYA49" s="2182"/>
      <c r="DYB49" s="2182"/>
      <c r="DYC49" s="2182"/>
      <c r="DYD49" s="2182"/>
      <c r="DYE49" s="2182"/>
      <c r="DYF49" s="2182"/>
      <c r="DYG49" s="2182"/>
      <c r="DYH49" s="2182"/>
      <c r="DYI49" s="2182"/>
      <c r="DYJ49" s="2182"/>
      <c r="DYK49" s="2182"/>
      <c r="DYL49" s="2182"/>
      <c r="DYM49" s="2182"/>
      <c r="DYN49" s="2182"/>
      <c r="DYO49" s="2182"/>
      <c r="DYP49" s="2182"/>
      <c r="DYQ49" s="2182"/>
      <c r="DYR49" s="2182"/>
      <c r="DYS49" s="2182"/>
      <c r="DYT49" s="2182"/>
      <c r="DYU49" s="2182"/>
      <c r="DYV49" s="2182"/>
      <c r="DYW49" s="2182"/>
      <c r="DYX49" s="2182"/>
      <c r="DYY49" s="2182"/>
      <c r="DYZ49" s="2182"/>
      <c r="DZA49" s="2182"/>
      <c r="DZB49" s="2182"/>
      <c r="DZC49" s="2182"/>
      <c r="DZD49" s="2182"/>
      <c r="DZE49" s="2182"/>
      <c r="DZF49" s="2182"/>
      <c r="DZG49" s="2182"/>
      <c r="DZH49" s="2182"/>
      <c r="DZI49" s="2182"/>
      <c r="DZJ49" s="2182"/>
      <c r="DZK49" s="2182"/>
      <c r="DZL49" s="2182"/>
      <c r="DZM49" s="2182"/>
      <c r="DZN49" s="2182"/>
      <c r="DZO49" s="2182"/>
      <c r="DZP49" s="2182"/>
      <c r="DZQ49" s="2182"/>
      <c r="DZR49" s="2182"/>
      <c r="DZS49" s="2182"/>
      <c r="DZT49" s="2182"/>
      <c r="DZU49" s="2182"/>
      <c r="DZV49" s="2182"/>
      <c r="DZW49" s="2182"/>
      <c r="DZX49" s="2182"/>
      <c r="DZY49" s="2182"/>
      <c r="DZZ49" s="2182"/>
      <c r="EAA49" s="2182"/>
      <c r="EAB49" s="2182"/>
      <c r="EAC49" s="2182"/>
      <c r="EAD49" s="2182"/>
      <c r="EAE49" s="2182"/>
      <c r="EAF49" s="2182"/>
      <c r="EAG49" s="2182"/>
      <c r="EAH49" s="2182"/>
      <c r="EAI49" s="2182"/>
      <c r="EAJ49" s="2182"/>
      <c r="EAK49" s="2182"/>
      <c r="EAL49" s="2182"/>
      <c r="EAM49" s="2182"/>
      <c r="EAN49" s="2182"/>
      <c r="EAO49" s="2182"/>
      <c r="EAP49" s="2182"/>
      <c r="EAQ49" s="2182"/>
      <c r="EAR49" s="2182"/>
      <c r="EAS49" s="2182"/>
      <c r="EAT49" s="2182"/>
      <c r="EAU49" s="2182"/>
      <c r="EAV49" s="2182"/>
      <c r="EAW49" s="2182"/>
      <c r="EAX49" s="2182"/>
      <c r="EAY49" s="2182"/>
      <c r="EAZ49" s="2182"/>
      <c r="EBA49" s="2182"/>
      <c r="EBB49" s="2182"/>
      <c r="EBC49" s="2182"/>
      <c r="EBD49" s="2182"/>
      <c r="EBE49" s="2182"/>
      <c r="EBF49" s="2182"/>
      <c r="EBG49" s="2182"/>
      <c r="EBH49" s="2182"/>
      <c r="EBI49" s="2182"/>
      <c r="EBJ49" s="2182"/>
      <c r="EBK49" s="2182"/>
      <c r="EBL49" s="2182"/>
      <c r="EBM49" s="2182"/>
      <c r="EBN49" s="2182"/>
      <c r="EBO49" s="2182"/>
      <c r="EBP49" s="2182"/>
      <c r="EBQ49" s="2182"/>
      <c r="EBR49" s="2182"/>
      <c r="EBS49" s="2182"/>
      <c r="EBT49" s="2182"/>
      <c r="EBU49" s="2182"/>
      <c r="EBV49" s="2182"/>
      <c r="EBW49" s="2182"/>
      <c r="EBX49" s="2182"/>
      <c r="EBY49" s="2182"/>
      <c r="EBZ49" s="2182"/>
      <c r="ECA49" s="2182"/>
      <c r="ECB49" s="2182"/>
      <c r="ECC49" s="2182"/>
      <c r="ECD49" s="2182"/>
      <c r="ECE49" s="2182"/>
      <c r="ECF49" s="2182"/>
      <c r="ECG49" s="2182"/>
      <c r="ECH49" s="2182"/>
      <c r="ECI49" s="2182"/>
      <c r="ECJ49" s="2182"/>
      <c r="ECK49" s="2182"/>
      <c r="ECL49" s="2182"/>
      <c r="ECM49" s="2182"/>
      <c r="ECN49" s="2182"/>
      <c r="ECO49" s="2182"/>
      <c r="ECP49" s="2182"/>
      <c r="ECQ49" s="2182"/>
      <c r="ECR49" s="2182"/>
      <c r="ECS49" s="2182"/>
      <c r="ECT49" s="2182"/>
      <c r="ECU49" s="2182"/>
      <c r="ECV49" s="2182"/>
      <c r="ECW49" s="2182"/>
      <c r="ECX49" s="2182"/>
      <c r="ECY49" s="2182"/>
      <c r="ECZ49" s="2182"/>
      <c r="EDA49" s="2182"/>
      <c r="EDB49" s="2182"/>
      <c r="EDC49" s="2182"/>
      <c r="EDD49" s="2182"/>
      <c r="EDE49" s="2182"/>
      <c r="EDF49" s="2182"/>
      <c r="EDG49" s="2182"/>
      <c r="EDH49" s="2182"/>
      <c r="EDI49" s="2182"/>
      <c r="EDJ49" s="2182"/>
      <c r="EDK49" s="2182"/>
      <c r="EDL49" s="2182"/>
      <c r="EDM49" s="2182"/>
      <c r="EDN49" s="2182"/>
      <c r="EDO49" s="2182"/>
      <c r="EDP49" s="2182"/>
      <c r="EDQ49" s="2182"/>
      <c r="EDR49" s="2182"/>
      <c r="EDS49" s="2182"/>
      <c r="EDT49" s="2182"/>
      <c r="EDU49" s="2182"/>
      <c r="EDV49" s="2182"/>
      <c r="EDW49" s="2182"/>
      <c r="EDX49" s="2182"/>
      <c r="EDY49" s="2182"/>
      <c r="EDZ49" s="2182"/>
      <c r="EEA49" s="2182"/>
      <c r="EEB49" s="2182"/>
      <c r="EEC49" s="2182"/>
      <c r="EED49" s="2182"/>
      <c r="EEE49" s="2182"/>
      <c r="EEF49" s="2182"/>
      <c r="EEG49" s="2182"/>
      <c r="EEH49" s="2182"/>
      <c r="EEI49" s="2182"/>
      <c r="EEJ49" s="2182"/>
      <c r="EEK49" s="2182"/>
      <c r="EEL49" s="2182"/>
      <c r="EEM49" s="2182"/>
      <c r="EEN49" s="2182"/>
      <c r="EEO49" s="2182"/>
      <c r="EEP49" s="2182"/>
      <c r="EEQ49" s="2182"/>
      <c r="EER49" s="2182"/>
      <c r="EES49" s="2182"/>
      <c r="EET49" s="2182"/>
      <c r="EEU49" s="2182"/>
      <c r="EEV49" s="2182"/>
      <c r="EEW49" s="2182"/>
      <c r="EEX49" s="2182"/>
      <c r="EEY49" s="2182"/>
      <c r="EEZ49" s="2182"/>
      <c r="EFA49" s="2182"/>
      <c r="EFB49" s="2182"/>
      <c r="EFC49" s="2182"/>
      <c r="EFD49" s="2182"/>
      <c r="EFE49" s="2182"/>
      <c r="EFF49" s="2182"/>
      <c r="EFG49" s="2182"/>
      <c r="EFH49" s="2182"/>
      <c r="EFI49" s="2182"/>
      <c r="EFJ49" s="2182"/>
      <c r="EFK49" s="2182"/>
      <c r="EFL49" s="2182"/>
      <c r="EFM49" s="2182"/>
      <c r="EFN49" s="2182"/>
      <c r="EFO49" s="2182"/>
      <c r="EFP49" s="2182"/>
      <c r="EFQ49" s="2182"/>
      <c r="EFR49" s="2182"/>
      <c r="EFS49" s="2182"/>
      <c r="EFT49" s="2182"/>
      <c r="EFU49" s="2182"/>
      <c r="EFV49" s="2182"/>
      <c r="EFW49" s="2182"/>
      <c r="EFX49" s="2182"/>
      <c r="EFY49" s="2182"/>
      <c r="EFZ49" s="2182"/>
      <c r="EGA49" s="2182"/>
      <c r="EGB49" s="2182"/>
      <c r="EGC49" s="2182"/>
      <c r="EGD49" s="2182"/>
      <c r="EGE49" s="2182"/>
      <c r="EGF49" s="2182"/>
      <c r="EGG49" s="2182"/>
      <c r="EGH49" s="2182"/>
      <c r="EGI49" s="2182"/>
      <c r="EGJ49" s="2182"/>
      <c r="EGK49" s="2182"/>
      <c r="EGL49" s="2182"/>
      <c r="EGM49" s="2182"/>
      <c r="EGN49" s="2182"/>
      <c r="EGO49" s="2182"/>
      <c r="EGP49" s="2182"/>
      <c r="EGQ49" s="2182"/>
      <c r="EGR49" s="2182"/>
      <c r="EGS49" s="2182"/>
      <c r="EGT49" s="2182"/>
      <c r="EGU49" s="2182"/>
      <c r="EGV49" s="2182"/>
      <c r="EGW49" s="2182"/>
      <c r="EGX49" s="2182"/>
      <c r="EGY49" s="2182"/>
      <c r="EGZ49" s="2182"/>
      <c r="EHA49" s="2182"/>
      <c r="EHB49" s="2182"/>
      <c r="EHC49" s="2182"/>
      <c r="EHD49" s="2182"/>
      <c r="EHE49" s="2182"/>
      <c r="EHF49" s="2182"/>
      <c r="EHG49" s="2182"/>
      <c r="EHH49" s="2182"/>
      <c r="EHI49" s="2182"/>
      <c r="EHJ49" s="2182"/>
      <c r="EHK49" s="2182"/>
      <c r="EHL49" s="2182"/>
      <c r="EHM49" s="2182"/>
      <c r="EHN49" s="2182"/>
      <c r="EHO49" s="2182"/>
      <c r="EHP49" s="2182"/>
      <c r="EHQ49" s="2182"/>
      <c r="EHR49" s="2182"/>
      <c r="EHS49" s="2182"/>
      <c r="EHT49" s="2182"/>
      <c r="EHU49" s="2182"/>
      <c r="EHV49" s="2182"/>
      <c r="EHW49" s="2182"/>
      <c r="EHX49" s="2182"/>
      <c r="EHY49" s="2182"/>
      <c r="EHZ49" s="2182"/>
      <c r="EIA49" s="2182"/>
      <c r="EIB49" s="2182"/>
      <c r="EIC49" s="2182"/>
      <c r="EID49" s="2182"/>
      <c r="EIE49" s="2182"/>
      <c r="EIF49" s="2182"/>
      <c r="EIG49" s="2182"/>
      <c r="EIH49" s="2182"/>
      <c r="EII49" s="2182"/>
      <c r="EIJ49" s="2182"/>
      <c r="EIK49" s="2182"/>
      <c r="EIL49" s="2182"/>
      <c r="EIM49" s="2182"/>
      <c r="EIN49" s="2182"/>
      <c r="EIO49" s="2182"/>
      <c r="EIP49" s="2182"/>
      <c r="EIQ49" s="2182"/>
      <c r="EIR49" s="2182"/>
      <c r="EIS49" s="2182"/>
      <c r="EIT49" s="2182"/>
      <c r="EIU49" s="2182"/>
      <c r="EIV49" s="2182"/>
      <c r="EIW49" s="2182"/>
      <c r="EIX49" s="2182"/>
      <c r="EIY49" s="2182"/>
      <c r="EIZ49" s="2182"/>
      <c r="EJA49" s="2182"/>
      <c r="EJB49" s="2182"/>
      <c r="EJC49" s="2182"/>
      <c r="EJD49" s="2182"/>
      <c r="EJE49" s="2182"/>
      <c r="EJF49" s="2182"/>
      <c r="EJG49" s="2182"/>
      <c r="EJH49" s="2182"/>
      <c r="EJI49" s="2182"/>
      <c r="EJJ49" s="2182"/>
      <c r="EJK49" s="2182"/>
      <c r="EJL49" s="2182"/>
      <c r="EJM49" s="2182"/>
      <c r="EJN49" s="2182"/>
      <c r="EJO49" s="2182"/>
      <c r="EJP49" s="2182"/>
      <c r="EJQ49" s="2182"/>
      <c r="EJR49" s="2182"/>
      <c r="EJS49" s="2182"/>
      <c r="EJT49" s="2182"/>
      <c r="EJU49" s="2182"/>
      <c r="EJV49" s="2182"/>
      <c r="EJW49" s="2182"/>
      <c r="EJX49" s="2182"/>
      <c r="EJY49" s="2182"/>
      <c r="EJZ49" s="2182"/>
      <c r="EKA49" s="2182"/>
      <c r="EKB49" s="2182"/>
      <c r="EKC49" s="2182"/>
      <c r="EKD49" s="2182"/>
      <c r="EKE49" s="2182"/>
      <c r="EKF49" s="2182"/>
      <c r="EKG49" s="2182"/>
      <c r="EKH49" s="2182"/>
      <c r="EKI49" s="2182"/>
      <c r="EKJ49" s="2182"/>
      <c r="EKK49" s="2182"/>
      <c r="EKL49" s="2182"/>
      <c r="EKM49" s="2182"/>
      <c r="EKN49" s="2182"/>
      <c r="EKO49" s="2182"/>
      <c r="EKP49" s="2182"/>
      <c r="EKQ49" s="2182"/>
      <c r="EKR49" s="2182"/>
      <c r="EKS49" s="2182"/>
      <c r="EKT49" s="2182"/>
      <c r="EKU49" s="2182"/>
      <c r="EKV49" s="2182"/>
      <c r="EKW49" s="2182"/>
      <c r="EKX49" s="2182"/>
      <c r="EKY49" s="2182"/>
      <c r="EKZ49" s="2182"/>
      <c r="ELA49" s="2182"/>
      <c r="ELB49" s="2182"/>
      <c r="ELC49" s="2182"/>
      <c r="ELD49" s="2182"/>
      <c r="ELE49" s="2182"/>
      <c r="ELF49" s="2182"/>
      <c r="ELG49" s="2182"/>
      <c r="ELH49" s="2182"/>
      <c r="ELI49" s="2182"/>
      <c r="ELJ49" s="2182"/>
      <c r="ELK49" s="2182"/>
      <c r="ELL49" s="2182"/>
      <c r="ELM49" s="2182"/>
      <c r="ELN49" s="2182"/>
      <c r="ELO49" s="2182"/>
      <c r="ELP49" s="2182"/>
      <c r="ELQ49" s="2182"/>
      <c r="ELR49" s="2182"/>
      <c r="ELS49" s="2182"/>
      <c r="ELT49" s="2182"/>
      <c r="ELU49" s="2182"/>
      <c r="ELV49" s="2182"/>
      <c r="ELW49" s="2182"/>
      <c r="ELX49" s="2182"/>
      <c r="ELY49" s="2182"/>
      <c r="ELZ49" s="2182"/>
      <c r="EMA49" s="2182"/>
      <c r="EMB49" s="2182"/>
      <c r="EMC49" s="2182"/>
      <c r="EMD49" s="2182"/>
      <c r="EME49" s="2182"/>
      <c r="EMF49" s="2182"/>
      <c r="EMG49" s="2182"/>
      <c r="EMH49" s="2182"/>
      <c r="EMI49" s="2182"/>
      <c r="EMJ49" s="2182"/>
      <c r="EMK49" s="2182"/>
      <c r="EML49" s="2182"/>
      <c r="EMM49" s="2182"/>
      <c r="EMN49" s="2182"/>
      <c r="EMO49" s="2182"/>
      <c r="EMP49" s="2182"/>
      <c r="EMQ49" s="2182"/>
      <c r="EMR49" s="2182"/>
      <c r="EMS49" s="2182"/>
      <c r="EMT49" s="2182"/>
      <c r="EMU49" s="2182"/>
      <c r="EMV49" s="2182"/>
      <c r="EMW49" s="2182"/>
      <c r="EMX49" s="2182"/>
      <c r="EMY49" s="2182"/>
      <c r="EMZ49" s="2182"/>
      <c r="ENA49" s="2182"/>
      <c r="ENB49" s="2182"/>
      <c r="ENC49" s="2182"/>
      <c r="END49" s="2182"/>
      <c r="ENE49" s="2182"/>
      <c r="ENF49" s="2182"/>
      <c r="ENG49" s="2182"/>
      <c r="ENH49" s="2182"/>
      <c r="ENI49" s="2182"/>
      <c r="ENJ49" s="2182"/>
      <c r="ENK49" s="2182"/>
      <c r="ENL49" s="2182"/>
      <c r="ENM49" s="2182"/>
      <c r="ENN49" s="2182"/>
      <c r="ENO49" s="2182"/>
      <c r="ENP49" s="2182"/>
      <c r="ENQ49" s="2182"/>
      <c r="ENR49" s="2182"/>
      <c r="ENS49" s="2182"/>
      <c r="ENT49" s="2182"/>
      <c r="ENU49" s="2182"/>
      <c r="ENV49" s="2182"/>
      <c r="ENW49" s="2182"/>
      <c r="ENX49" s="2182"/>
      <c r="ENY49" s="2182"/>
      <c r="ENZ49" s="2182"/>
      <c r="EOA49" s="2182"/>
      <c r="EOB49" s="2182"/>
      <c r="EOC49" s="2182"/>
      <c r="EOD49" s="2182"/>
      <c r="EOE49" s="2182"/>
      <c r="EOF49" s="2182"/>
      <c r="EOG49" s="2182"/>
      <c r="EOH49" s="2182"/>
      <c r="EOI49" s="2182"/>
      <c r="EOJ49" s="2182"/>
      <c r="EOK49" s="2182"/>
      <c r="EOL49" s="2182"/>
      <c r="EOM49" s="2182"/>
      <c r="EON49" s="2182"/>
      <c r="EOO49" s="2182"/>
      <c r="EOP49" s="2182"/>
      <c r="EOQ49" s="2182"/>
      <c r="EOR49" s="2182"/>
      <c r="EOS49" s="2182"/>
      <c r="EOT49" s="2182"/>
      <c r="EOU49" s="2182"/>
      <c r="EOV49" s="2182"/>
      <c r="EOW49" s="2182"/>
      <c r="EOX49" s="2182"/>
      <c r="EOY49" s="2182"/>
      <c r="EOZ49" s="2182"/>
      <c r="EPA49" s="2182"/>
      <c r="EPB49" s="2182"/>
      <c r="EPC49" s="2182"/>
      <c r="EPD49" s="2182"/>
      <c r="EPE49" s="2182"/>
      <c r="EPF49" s="2182"/>
      <c r="EPG49" s="2182"/>
      <c r="EPH49" s="2182"/>
      <c r="EPI49" s="2182"/>
      <c r="EPJ49" s="2182"/>
      <c r="EPK49" s="2182"/>
      <c r="EPL49" s="2182"/>
      <c r="EPM49" s="2182"/>
      <c r="EPN49" s="2182"/>
      <c r="EPO49" s="2182"/>
      <c r="EPP49" s="2182"/>
      <c r="EPQ49" s="2182"/>
      <c r="EPR49" s="2182"/>
      <c r="EPS49" s="2182"/>
      <c r="EPT49" s="2182"/>
      <c r="EPU49" s="2182"/>
      <c r="EPV49" s="2182"/>
      <c r="EPW49" s="2182"/>
      <c r="EPX49" s="2182"/>
      <c r="EPY49" s="2182"/>
      <c r="EPZ49" s="2182"/>
      <c r="EQA49" s="2182"/>
      <c r="EQB49" s="2182"/>
      <c r="EQC49" s="2182"/>
      <c r="EQD49" s="2182"/>
      <c r="EQE49" s="2182"/>
      <c r="EQF49" s="2182"/>
      <c r="EQG49" s="2182"/>
      <c r="EQH49" s="2182"/>
      <c r="EQI49" s="2182"/>
      <c r="EQJ49" s="2182"/>
      <c r="EQK49" s="2182"/>
      <c r="EQL49" s="2182"/>
      <c r="EQM49" s="2182"/>
      <c r="EQN49" s="2182"/>
      <c r="EQO49" s="2182"/>
      <c r="EQP49" s="2182"/>
      <c r="EQQ49" s="2182"/>
      <c r="EQR49" s="2182"/>
      <c r="EQS49" s="2182"/>
      <c r="EQT49" s="2182"/>
      <c r="EQU49" s="2182"/>
      <c r="EQV49" s="2182"/>
      <c r="EQW49" s="2182"/>
      <c r="EQX49" s="2182"/>
      <c r="EQY49" s="2182"/>
      <c r="EQZ49" s="2182"/>
      <c r="ERA49" s="2182"/>
      <c r="ERB49" s="2182"/>
      <c r="ERC49" s="2182"/>
      <c r="ERD49" s="2182"/>
      <c r="ERE49" s="2182"/>
      <c r="ERF49" s="2182"/>
      <c r="ERG49" s="2182"/>
      <c r="ERH49" s="2182"/>
      <c r="ERI49" s="2182"/>
      <c r="ERJ49" s="2182"/>
      <c r="ERK49" s="2182"/>
      <c r="ERL49" s="2182"/>
      <c r="ERM49" s="2182"/>
      <c r="ERN49" s="2182"/>
      <c r="ERO49" s="2182"/>
      <c r="ERP49" s="2182"/>
      <c r="ERQ49" s="2182"/>
      <c r="ERR49" s="2182"/>
      <c r="ERS49" s="2182"/>
      <c r="ERT49" s="2182"/>
      <c r="ERU49" s="2182"/>
      <c r="ERV49" s="2182"/>
      <c r="ERW49" s="2182"/>
      <c r="ERX49" s="2182"/>
      <c r="ERY49" s="2182"/>
      <c r="ERZ49" s="2182"/>
      <c r="ESA49" s="2182"/>
      <c r="ESB49" s="2182"/>
      <c r="ESC49" s="2182"/>
      <c r="ESD49" s="2182"/>
      <c r="ESE49" s="2182"/>
      <c r="ESF49" s="2182"/>
      <c r="ESG49" s="2182"/>
      <c r="ESH49" s="2182"/>
      <c r="ESI49" s="2182"/>
      <c r="ESJ49" s="2182"/>
      <c r="ESK49" s="2182"/>
      <c r="ESL49" s="2182"/>
      <c r="ESM49" s="2182"/>
      <c r="ESN49" s="2182"/>
      <c r="ESO49" s="2182"/>
      <c r="ESP49" s="2182"/>
      <c r="ESQ49" s="2182"/>
      <c r="ESR49" s="2182"/>
      <c r="ESS49" s="2182"/>
      <c r="EST49" s="2182"/>
      <c r="ESU49" s="2182"/>
      <c r="ESV49" s="2182"/>
      <c r="ESW49" s="2182"/>
      <c r="ESX49" s="2182"/>
      <c r="ESY49" s="2182"/>
      <c r="ESZ49" s="2182"/>
      <c r="ETA49" s="2182"/>
      <c r="ETB49" s="2182"/>
      <c r="ETC49" s="2182"/>
      <c r="ETD49" s="2182"/>
      <c r="ETE49" s="2182"/>
      <c r="ETF49" s="2182"/>
      <c r="ETG49" s="2182"/>
      <c r="ETH49" s="2182"/>
      <c r="ETI49" s="2182"/>
      <c r="ETJ49" s="2182"/>
      <c r="ETK49" s="2182"/>
      <c r="ETL49" s="2182"/>
      <c r="ETM49" s="2182"/>
      <c r="ETN49" s="2182"/>
      <c r="ETO49" s="2182"/>
      <c r="ETP49" s="2182"/>
      <c r="ETQ49" s="2182"/>
      <c r="ETR49" s="2182"/>
      <c r="ETS49" s="2182"/>
      <c r="ETT49" s="2182"/>
      <c r="ETU49" s="2182"/>
      <c r="ETV49" s="2182"/>
      <c r="ETW49" s="2182"/>
      <c r="ETX49" s="2182"/>
      <c r="ETY49" s="2182"/>
      <c r="ETZ49" s="2182"/>
      <c r="EUA49" s="2182"/>
      <c r="EUB49" s="2182"/>
      <c r="EUC49" s="2182"/>
      <c r="EUD49" s="2182"/>
      <c r="EUE49" s="2182"/>
      <c r="EUF49" s="2182"/>
      <c r="EUG49" s="2182"/>
      <c r="EUH49" s="2182"/>
      <c r="EUI49" s="2182"/>
      <c r="EUJ49" s="2182"/>
      <c r="EUK49" s="2182"/>
      <c r="EUL49" s="2182"/>
      <c r="EUM49" s="2182"/>
      <c r="EUN49" s="2182"/>
      <c r="EUO49" s="2182"/>
      <c r="EUP49" s="2182"/>
      <c r="EUQ49" s="2182"/>
      <c r="EUR49" s="2182"/>
      <c r="EUS49" s="2182"/>
      <c r="EUT49" s="2182"/>
      <c r="EUU49" s="2182"/>
      <c r="EUV49" s="2182"/>
      <c r="EUW49" s="2182"/>
      <c r="EUX49" s="2182"/>
      <c r="EUY49" s="2182"/>
      <c r="EUZ49" s="2182"/>
      <c r="EVA49" s="2182"/>
      <c r="EVB49" s="2182"/>
      <c r="EVC49" s="2182"/>
      <c r="EVD49" s="2182"/>
      <c r="EVE49" s="2182"/>
      <c r="EVF49" s="2182"/>
      <c r="EVG49" s="2182"/>
      <c r="EVH49" s="2182"/>
      <c r="EVI49" s="2182"/>
      <c r="EVJ49" s="2182"/>
      <c r="EVK49" s="2182"/>
      <c r="EVL49" s="2182"/>
      <c r="EVM49" s="2182"/>
      <c r="EVN49" s="2182"/>
      <c r="EVO49" s="2182"/>
      <c r="EVP49" s="2182"/>
      <c r="EVQ49" s="2182"/>
      <c r="EVR49" s="2182"/>
      <c r="EVS49" s="2182"/>
      <c r="EVT49" s="2182"/>
      <c r="EVU49" s="2182"/>
      <c r="EVV49" s="2182"/>
      <c r="EVW49" s="2182"/>
      <c r="EVX49" s="2182"/>
      <c r="EVY49" s="2182"/>
      <c r="EVZ49" s="2182"/>
      <c r="EWA49" s="2182"/>
      <c r="EWB49" s="2182"/>
      <c r="EWC49" s="2182"/>
      <c r="EWD49" s="2182"/>
      <c r="EWE49" s="2182"/>
      <c r="EWF49" s="2182"/>
      <c r="EWG49" s="2182"/>
      <c r="EWH49" s="2182"/>
      <c r="EWI49" s="2182"/>
      <c r="EWJ49" s="2182"/>
      <c r="EWK49" s="2182"/>
      <c r="EWL49" s="2182"/>
      <c r="EWM49" s="2182"/>
      <c r="EWN49" s="2182"/>
      <c r="EWO49" s="2182"/>
      <c r="EWP49" s="2182"/>
      <c r="EWQ49" s="2182"/>
      <c r="EWR49" s="2182"/>
      <c r="EWS49" s="2182"/>
      <c r="EWT49" s="2182"/>
      <c r="EWU49" s="2182"/>
      <c r="EWV49" s="2182"/>
      <c r="EWW49" s="2182"/>
      <c r="EWX49" s="2182"/>
      <c r="EWY49" s="2182"/>
      <c r="EWZ49" s="2182"/>
      <c r="EXA49" s="2182"/>
      <c r="EXB49" s="2182"/>
      <c r="EXC49" s="2182"/>
      <c r="EXD49" s="2182"/>
      <c r="EXE49" s="2182"/>
      <c r="EXF49" s="2182"/>
      <c r="EXG49" s="2182"/>
      <c r="EXH49" s="2182"/>
      <c r="EXI49" s="2182"/>
      <c r="EXJ49" s="2182"/>
      <c r="EXK49" s="2182"/>
      <c r="EXL49" s="2182"/>
      <c r="EXM49" s="2182"/>
      <c r="EXN49" s="2182"/>
      <c r="EXO49" s="2182"/>
      <c r="EXP49" s="2182"/>
      <c r="EXQ49" s="2182"/>
      <c r="EXR49" s="2182"/>
      <c r="EXS49" s="2182"/>
      <c r="EXT49" s="2182"/>
      <c r="EXU49" s="2182"/>
      <c r="EXV49" s="2182"/>
      <c r="EXW49" s="2182"/>
      <c r="EXX49" s="2182"/>
      <c r="EXY49" s="2182"/>
      <c r="EXZ49" s="2182"/>
      <c r="EYA49" s="2182"/>
      <c r="EYB49" s="2182"/>
      <c r="EYC49" s="2182"/>
      <c r="EYD49" s="2182"/>
      <c r="EYE49" s="2182"/>
      <c r="EYF49" s="2182"/>
      <c r="EYG49" s="2182"/>
      <c r="EYH49" s="2182"/>
      <c r="EYI49" s="2182"/>
      <c r="EYJ49" s="2182"/>
      <c r="EYK49" s="2182"/>
      <c r="EYL49" s="2182"/>
      <c r="EYM49" s="2182"/>
      <c r="EYN49" s="2182"/>
      <c r="EYO49" s="2182"/>
      <c r="EYP49" s="2182"/>
      <c r="EYQ49" s="2182"/>
      <c r="EYR49" s="2182"/>
      <c r="EYS49" s="2182"/>
      <c r="EYT49" s="2182"/>
      <c r="EYU49" s="2182"/>
      <c r="EYV49" s="2182"/>
      <c r="EYW49" s="2182"/>
      <c r="EYX49" s="2182"/>
      <c r="EYY49" s="2182"/>
      <c r="EYZ49" s="2182"/>
      <c r="EZA49" s="2182"/>
      <c r="EZB49" s="2182"/>
      <c r="EZC49" s="2182"/>
      <c r="EZD49" s="2182"/>
      <c r="EZE49" s="2182"/>
      <c r="EZF49" s="2182"/>
      <c r="EZG49" s="2182"/>
      <c r="EZH49" s="2182"/>
      <c r="EZI49" s="2182"/>
      <c r="EZJ49" s="2182"/>
      <c r="EZK49" s="2182"/>
      <c r="EZL49" s="2182"/>
      <c r="EZM49" s="2182"/>
      <c r="EZN49" s="2182"/>
      <c r="EZO49" s="2182"/>
      <c r="EZP49" s="2182"/>
      <c r="EZQ49" s="2182"/>
      <c r="EZR49" s="2182"/>
      <c r="EZS49" s="2182"/>
      <c r="EZT49" s="2182"/>
      <c r="EZU49" s="2182"/>
      <c r="EZV49" s="2182"/>
      <c r="EZW49" s="2182"/>
      <c r="EZX49" s="2182"/>
      <c r="EZY49" s="2182"/>
      <c r="EZZ49" s="2182"/>
      <c r="FAA49" s="2182"/>
      <c r="FAB49" s="2182"/>
      <c r="FAC49" s="2182"/>
      <c r="FAD49" s="2182"/>
      <c r="FAE49" s="2182"/>
      <c r="FAF49" s="2182"/>
      <c r="FAG49" s="2182"/>
      <c r="FAH49" s="2182"/>
      <c r="FAI49" s="2182"/>
      <c r="FAJ49" s="2182"/>
      <c r="FAK49" s="2182"/>
      <c r="FAL49" s="2182"/>
      <c r="FAM49" s="2182"/>
      <c r="FAN49" s="2182"/>
      <c r="FAO49" s="2182"/>
      <c r="FAP49" s="2182"/>
      <c r="FAQ49" s="2182"/>
      <c r="FAR49" s="2182"/>
      <c r="FAS49" s="2182"/>
      <c r="FAT49" s="2182"/>
      <c r="FAU49" s="2182"/>
      <c r="FAV49" s="2182"/>
      <c r="FAW49" s="2182"/>
      <c r="FAX49" s="2182"/>
      <c r="FAY49" s="2182"/>
      <c r="FAZ49" s="2182"/>
      <c r="FBA49" s="2182"/>
      <c r="FBB49" s="2182"/>
      <c r="FBC49" s="2182"/>
      <c r="FBD49" s="2182"/>
      <c r="FBE49" s="2182"/>
      <c r="FBF49" s="2182"/>
      <c r="FBG49" s="2182"/>
      <c r="FBH49" s="2182"/>
      <c r="FBI49" s="2182"/>
      <c r="FBJ49" s="2182"/>
      <c r="FBK49" s="2182"/>
      <c r="FBL49" s="2182"/>
      <c r="FBM49" s="2182"/>
      <c r="FBN49" s="2182"/>
      <c r="FBO49" s="2182"/>
      <c r="FBP49" s="2182"/>
      <c r="FBQ49" s="2182"/>
      <c r="FBR49" s="2182"/>
      <c r="FBS49" s="2182"/>
      <c r="FBT49" s="2182"/>
      <c r="FBU49" s="2182"/>
      <c r="FBV49" s="2182"/>
      <c r="FBW49" s="2182"/>
      <c r="FBX49" s="2182"/>
      <c r="FBY49" s="2182"/>
      <c r="FBZ49" s="2182"/>
      <c r="FCA49" s="2182"/>
      <c r="FCB49" s="2182"/>
      <c r="FCC49" s="2182"/>
      <c r="FCD49" s="2182"/>
      <c r="FCE49" s="2182"/>
      <c r="FCF49" s="2182"/>
      <c r="FCG49" s="2182"/>
      <c r="FCH49" s="2182"/>
      <c r="FCI49" s="2182"/>
      <c r="FCJ49" s="2182"/>
      <c r="FCK49" s="2182"/>
      <c r="FCL49" s="2182"/>
      <c r="FCM49" s="2182"/>
      <c r="FCN49" s="2182"/>
      <c r="FCO49" s="2182"/>
      <c r="FCP49" s="2182"/>
      <c r="FCQ49" s="2182"/>
      <c r="FCR49" s="2182"/>
      <c r="FCS49" s="2182"/>
      <c r="FCT49" s="2182"/>
      <c r="FCU49" s="2182"/>
      <c r="FCV49" s="2182"/>
      <c r="FCW49" s="2182"/>
      <c r="FCX49" s="2182"/>
      <c r="FCY49" s="2182"/>
      <c r="FCZ49" s="2182"/>
      <c r="FDA49" s="2182"/>
      <c r="FDB49" s="2182"/>
      <c r="FDC49" s="2182"/>
      <c r="FDD49" s="2182"/>
      <c r="FDE49" s="2182"/>
      <c r="FDF49" s="2182"/>
      <c r="FDG49" s="2182"/>
      <c r="FDH49" s="2182"/>
      <c r="FDI49" s="2182"/>
      <c r="FDJ49" s="2182"/>
      <c r="FDK49" s="2182"/>
      <c r="FDL49" s="2182"/>
      <c r="FDM49" s="2182"/>
      <c r="FDN49" s="2182"/>
      <c r="FDO49" s="2182"/>
      <c r="FDP49" s="2182"/>
      <c r="FDQ49" s="2182"/>
      <c r="FDR49" s="2182"/>
      <c r="FDS49" s="2182"/>
      <c r="FDT49" s="2182"/>
      <c r="FDU49" s="2182"/>
      <c r="FDV49" s="2182"/>
      <c r="FDW49" s="2182"/>
      <c r="FDX49" s="2182"/>
      <c r="FDY49" s="2182"/>
      <c r="FDZ49" s="2182"/>
      <c r="FEA49" s="2182"/>
      <c r="FEB49" s="2182"/>
      <c r="FEC49" s="2182"/>
      <c r="FED49" s="2182"/>
      <c r="FEE49" s="2182"/>
      <c r="FEF49" s="2182"/>
      <c r="FEG49" s="2182"/>
      <c r="FEH49" s="2182"/>
      <c r="FEI49" s="2182"/>
      <c r="FEJ49" s="2182"/>
      <c r="FEK49" s="2182"/>
      <c r="FEL49" s="2182"/>
      <c r="FEM49" s="2182"/>
      <c r="FEN49" s="2182"/>
      <c r="FEO49" s="2182"/>
      <c r="FEP49" s="2182"/>
      <c r="FEQ49" s="2182"/>
      <c r="FER49" s="2182"/>
      <c r="FES49" s="2182"/>
      <c r="FET49" s="2182"/>
      <c r="FEU49" s="2182"/>
      <c r="FEV49" s="2182"/>
      <c r="FEW49" s="2182"/>
      <c r="FEX49" s="2182"/>
      <c r="FEY49" s="2182"/>
      <c r="FEZ49" s="2182"/>
      <c r="FFA49" s="2182"/>
      <c r="FFB49" s="2182"/>
      <c r="FFC49" s="2182"/>
      <c r="FFD49" s="2182"/>
      <c r="FFE49" s="2182"/>
      <c r="FFF49" s="2182"/>
      <c r="FFG49" s="2182"/>
      <c r="FFH49" s="2182"/>
      <c r="FFI49" s="2182"/>
      <c r="FFJ49" s="2182"/>
      <c r="FFK49" s="2182"/>
      <c r="FFL49" s="2182"/>
      <c r="FFM49" s="2182"/>
      <c r="FFN49" s="2182"/>
      <c r="FFO49" s="2182"/>
      <c r="FFP49" s="2182"/>
      <c r="FFQ49" s="2182"/>
      <c r="FFR49" s="2182"/>
      <c r="FFS49" s="2182"/>
      <c r="FFT49" s="2182"/>
      <c r="FFU49" s="2182"/>
      <c r="FFV49" s="2182"/>
      <c r="FFW49" s="2182"/>
      <c r="FFX49" s="2182"/>
      <c r="FFY49" s="2182"/>
      <c r="FFZ49" s="2182"/>
      <c r="FGA49" s="2182"/>
      <c r="FGB49" s="2182"/>
      <c r="FGC49" s="2182"/>
      <c r="FGD49" s="2182"/>
      <c r="FGE49" s="2182"/>
      <c r="FGF49" s="2182"/>
      <c r="FGG49" s="2182"/>
      <c r="FGH49" s="2182"/>
      <c r="FGI49" s="2182"/>
      <c r="FGJ49" s="2182"/>
      <c r="FGK49" s="2182"/>
      <c r="FGL49" s="2182"/>
      <c r="FGM49" s="2182"/>
      <c r="FGN49" s="2182"/>
      <c r="FGO49" s="2182"/>
      <c r="FGP49" s="2182"/>
      <c r="FGQ49" s="2182"/>
      <c r="FGR49" s="2182"/>
      <c r="FGS49" s="2182"/>
      <c r="FGT49" s="2182"/>
      <c r="FGU49" s="2182"/>
      <c r="FGV49" s="2182"/>
      <c r="FGW49" s="2182"/>
      <c r="FGX49" s="2182"/>
      <c r="FGY49" s="2182"/>
      <c r="FGZ49" s="2182"/>
      <c r="FHA49" s="2182"/>
      <c r="FHB49" s="2182"/>
      <c r="FHC49" s="2182"/>
      <c r="FHD49" s="2182"/>
      <c r="FHE49" s="2182"/>
      <c r="FHF49" s="2182"/>
      <c r="FHG49" s="2182"/>
      <c r="FHH49" s="2182"/>
      <c r="FHI49" s="2182"/>
      <c r="FHJ49" s="2182"/>
      <c r="FHK49" s="2182"/>
      <c r="FHL49" s="2182"/>
      <c r="FHM49" s="2182"/>
      <c r="FHN49" s="2182"/>
      <c r="FHO49" s="2182"/>
      <c r="FHP49" s="2182"/>
      <c r="FHQ49" s="2182"/>
      <c r="FHR49" s="2182"/>
      <c r="FHS49" s="2182"/>
      <c r="FHT49" s="2182"/>
      <c r="FHU49" s="2182"/>
      <c r="FHV49" s="2182"/>
      <c r="FHW49" s="2182"/>
      <c r="FHX49" s="2182"/>
      <c r="FHY49" s="2182"/>
      <c r="FHZ49" s="2182"/>
      <c r="FIA49" s="2182"/>
      <c r="FIB49" s="2182"/>
      <c r="FIC49" s="2182"/>
      <c r="FID49" s="2182"/>
      <c r="FIE49" s="2182"/>
      <c r="FIF49" s="2182"/>
      <c r="FIG49" s="2182"/>
      <c r="FIH49" s="2182"/>
      <c r="FII49" s="2182"/>
      <c r="FIJ49" s="2182"/>
      <c r="FIK49" s="2182"/>
      <c r="FIL49" s="2182"/>
      <c r="FIM49" s="2182"/>
      <c r="FIN49" s="2182"/>
      <c r="FIO49" s="2182"/>
      <c r="FIP49" s="2182"/>
      <c r="FIQ49" s="2182"/>
      <c r="FIR49" s="2182"/>
      <c r="FIS49" s="2182"/>
      <c r="FIT49" s="2182"/>
      <c r="FIU49" s="2182"/>
      <c r="FIV49" s="2182"/>
      <c r="FIW49" s="2182"/>
      <c r="FIX49" s="2182"/>
      <c r="FIY49" s="2182"/>
      <c r="FIZ49" s="2182"/>
      <c r="FJA49" s="2182"/>
      <c r="FJB49" s="2182"/>
      <c r="FJC49" s="2182"/>
      <c r="FJD49" s="2182"/>
      <c r="FJE49" s="2182"/>
      <c r="FJF49" s="2182"/>
      <c r="FJG49" s="2182"/>
      <c r="FJH49" s="2182"/>
      <c r="FJI49" s="2182"/>
      <c r="FJJ49" s="2182"/>
      <c r="FJK49" s="2182"/>
      <c r="FJL49" s="2182"/>
      <c r="FJM49" s="2182"/>
      <c r="FJN49" s="2182"/>
      <c r="FJO49" s="2182"/>
      <c r="FJP49" s="2182"/>
      <c r="FJQ49" s="2182"/>
      <c r="FJR49" s="2182"/>
      <c r="FJS49" s="2182"/>
      <c r="FJT49" s="2182"/>
      <c r="FJU49" s="2182"/>
      <c r="FJV49" s="2182"/>
      <c r="FJW49" s="2182"/>
      <c r="FJX49" s="2182"/>
      <c r="FJY49" s="2182"/>
      <c r="FJZ49" s="2182"/>
      <c r="FKA49" s="2182"/>
      <c r="FKB49" s="2182"/>
      <c r="FKC49" s="2182"/>
      <c r="FKD49" s="2182"/>
      <c r="FKE49" s="2182"/>
      <c r="FKF49" s="2182"/>
      <c r="FKG49" s="2182"/>
      <c r="FKH49" s="2182"/>
      <c r="FKI49" s="2182"/>
      <c r="FKJ49" s="2182"/>
      <c r="FKK49" s="2182"/>
      <c r="FKL49" s="2182"/>
      <c r="FKM49" s="2182"/>
      <c r="FKN49" s="2182"/>
      <c r="FKO49" s="2182"/>
      <c r="FKP49" s="2182"/>
      <c r="FKQ49" s="2182"/>
      <c r="FKR49" s="2182"/>
      <c r="FKS49" s="2182"/>
      <c r="FKT49" s="2182"/>
      <c r="FKU49" s="2182"/>
      <c r="FKV49" s="2182"/>
      <c r="FKW49" s="2182"/>
      <c r="FKX49" s="2182"/>
      <c r="FKY49" s="2182"/>
      <c r="FKZ49" s="2182"/>
      <c r="FLA49" s="2182"/>
      <c r="FLB49" s="2182"/>
      <c r="FLC49" s="2182"/>
      <c r="FLD49" s="2182"/>
      <c r="FLE49" s="2182"/>
      <c r="FLF49" s="2182"/>
      <c r="FLG49" s="2182"/>
      <c r="FLH49" s="2182"/>
      <c r="FLI49" s="2182"/>
      <c r="FLJ49" s="2182"/>
      <c r="FLK49" s="2182"/>
      <c r="FLL49" s="2182"/>
      <c r="FLM49" s="2182"/>
      <c r="FLN49" s="2182"/>
      <c r="FLO49" s="2182"/>
      <c r="FLP49" s="2182"/>
      <c r="FLQ49" s="2182"/>
      <c r="FLR49" s="2182"/>
      <c r="FLS49" s="2182"/>
      <c r="FLT49" s="2182"/>
      <c r="FLU49" s="2182"/>
      <c r="FLV49" s="2182"/>
      <c r="FLW49" s="2182"/>
      <c r="FLX49" s="2182"/>
      <c r="FLY49" s="2182"/>
      <c r="FLZ49" s="2182"/>
      <c r="FMA49" s="2182"/>
      <c r="FMB49" s="2182"/>
      <c r="FMC49" s="2182"/>
      <c r="FMD49" s="2182"/>
      <c r="FME49" s="2182"/>
      <c r="FMF49" s="2182"/>
      <c r="FMG49" s="2182"/>
      <c r="FMH49" s="2182"/>
      <c r="FMI49" s="2182"/>
      <c r="FMJ49" s="2182"/>
      <c r="FMK49" s="2182"/>
      <c r="FML49" s="2182"/>
      <c r="FMM49" s="2182"/>
      <c r="FMN49" s="2182"/>
      <c r="FMO49" s="2182"/>
      <c r="FMP49" s="2182"/>
      <c r="FMQ49" s="2182"/>
      <c r="FMR49" s="2182"/>
      <c r="FMS49" s="2182"/>
      <c r="FMT49" s="2182"/>
      <c r="FMU49" s="2182"/>
      <c r="FMV49" s="2182"/>
      <c r="FMW49" s="2182"/>
      <c r="FMX49" s="2182"/>
      <c r="FMY49" s="2182"/>
      <c r="FMZ49" s="2182"/>
      <c r="FNA49" s="2182"/>
      <c r="FNB49" s="2182"/>
      <c r="FNC49" s="2182"/>
      <c r="FND49" s="2182"/>
      <c r="FNE49" s="2182"/>
      <c r="FNF49" s="2182"/>
      <c r="FNG49" s="2182"/>
      <c r="FNH49" s="2182"/>
      <c r="FNI49" s="2182"/>
      <c r="FNJ49" s="2182"/>
      <c r="FNK49" s="2182"/>
      <c r="FNL49" s="2182"/>
      <c r="FNM49" s="2182"/>
      <c r="FNN49" s="2182"/>
      <c r="FNO49" s="2182"/>
      <c r="FNP49" s="2182"/>
      <c r="FNQ49" s="2182"/>
      <c r="FNR49" s="2182"/>
      <c r="FNS49" s="2182"/>
      <c r="FNT49" s="2182"/>
      <c r="FNU49" s="2182"/>
      <c r="FNV49" s="2182"/>
      <c r="FNW49" s="2182"/>
      <c r="FNX49" s="2182"/>
      <c r="FNY49" s="2182"/>
      <c r="FNZ49" s="2182"/>
      <c r="FOA49" s="2182"/>
      <c r="FOB49" s="2182"/>
      <c r="FOC49" s="2182"/>
      <c r="FOD49" s="2182"/>
      <c r="FOE49" s="2182"/>
      <c r="FOF49" s="2182"/>
      <c r="FOG49" s="2182"/>
      <c r="FOH49" s="2182"/>
      <c r="FOI49" s="2182"/>
      <c r="FOJ49" s="2182"/>
      <c r="FOK49" s="2182"/>
      <c r="FOL49" s="2182"/>
      <c r="FOM49" s="2182"/>
      <c r="FON49" s="2182"/>
      <c r="FOO49" s="2182"/>
      <c r="FOP49" s="2182"/>
      <c r="FOQ49" s="2182"/>
      <c r="FOR49" s="2182"/>
      <c r="FOS49" s="2182"/>
      <c r="FOT49" s="2182"/>
      <c r="FOU49" s="2182"/>
      <c r="FOV49" s="2182"/>
      <c r="FOW49" s="2182"/>
      <c r="FOX49" s="2182"/>
      <c r="FOY49" s="2182"/>
      <c r="FOZ49" s="2182"/>
      <c r="FPA49" s="2182"/>
      <c r="FPB49" s="2182"/>
      <c r="FPC49" s="2182"/>
      <c r="FPD49" s="2182"/>
      <c r="FPE49" s="2182"/>
      <c r="FPF49" s="2182"/>
      <c r="FPG49" s="2182"/>
      <c r="FPH49" s="2182"/>
      <c r="FPI49" s="2182"/>
      <c r="FPJ49" s="2182"/>
      <c r="FPK49" s="2182"/>
      <c r="FPL49" s="2182"/>
      <c r="FPM49" s="2182"/>
      <c r="FPN49" s="2182"/>
      <c r="FPO49" s="2182"/>
      <c r="FPP49" s="2182"/>
      <c r="FPQ49" s="2182"/>
      <c r="FPR49" s="2182"/>
      <c r="FPS49" s="2182"/>
      <c r="FPT49" s="2182"/>
      <c r="FPU49" s="2182"/>
      <c r="FPV49" s="2182"/>
      <c r="FPW49" s="2182"/>
      <c r="FPX49" s="2182"/>
      <c r="FPY49" s="2182"/>
      <c r="FPZ49" s="2182"/>
      <c r="FQA49" s="2182"/>
      <c r="FQB49" s="2182"/>
      <c r="FQC49" s="2182"/>
      <c r="FQD49" s="2182"/>
      <c r="FQE49" s="2182"/>
      <c r="FQF49" s="2182"/>
      <c r="FQG49" s="2182"/>
      <c r="FQH49" s="2182"/>
      <c r="FQI49" s="2182"/>
      <c r="FQJ49" s="2182"/>
      <c r="FQK49" s="2182"/>
      <c r="FQL49" s="2182"/>
      <c r="FQM49" s="2182"/>
      <c r="FQN49" s="2182"/>
      <c r="FQO49" s="2182"/>
      <c r="FQP49" s="2182"/>
      <c r="FQQ49" s="2182"/>
      <c r="FQR49" s="2182"/>
      <c r="FQS49" s="2182"/>
      <c r="FQT49" s="2182"/>
      <c r="FQU49" s="2182"/>
      <c r="FQV49" s="2182"/>
      <c r="FQW49" s="2182"/>
      <c r="FQX49" s="2182"/>
      <c r="FQY49" s="2182"/>
      <c r="FQZ49" s="2182"/>
      <c r="FRA49" s="2182"/>
      <c r="FRB49" s="2182"/>
      <c r="FRC49" s="2182"/>
      <c r="FRD49" s="2182"/>
      <c r="FRE49" s="2182"/>
      <c r="FRF49" s="2182"/>
      <c r="FRG49" s="2182"/>
      <c r="FRH49" s="2182"/>
      <c r="FRI49" s="2182"/>
      <c r="FRJ49" s="2182"/>
      <c r="FRK49" s="2182"/>
      <c r="FRL49" s="2182"/>
      <c r="FRM49" s="2182"/>
      <c r="FRN49" s="2182"/>
      <c r="FRO49" s="2182"/>
      <c r="FRP49" s="2182"/>
      <c r="FRQ49" s="2182"/>
      <c r="FRR49" s="2182"/>
      <c r="FRS49" s="2182"/>
      <c r="FRT49" s="2182"/>
      <c r="FRU49" s="2182"/>
      <c r="FRV49" s="2182"/>
      <c r="FRW49" s="2182"/>
      <c r="FRX49" s="2182"/>
      <c r="FRY49" s="2182"/>
      <c r="FRZ49" s="2182"/>
      <c r="FSA49" s="2182"/>
      <c r="FSB49" s="2182"/>
      <c r="FSC49" s="2182"/>
      <c r="FSD49" s="2182"/>
      <c r="FSE49" s="2182"/>
      <c r="FSF49" s="2182"/>
      <c r="FSG49" s="2182"/>
      <c r="FSH49" s="2182"/>
      <c r="FSI49" s="2182"/>
      <c r="FSJ49" s="2182"/>
      <c r="FSK49" s="2182"/>
      <c r="FSL49" s="2182"/>
      <c r="FSM49" s="2182"/>
      <c r="FSN49" s="2182"/>
      <c r="FSO49" s="2182"/>
      <c r="FSP49" s="2182"/>
      <c r="FSQ49" s="2182"/>
      <c r="FSR49" s="2182"/>
      <c r="FSS49" s="2182"/>
      <c r="FST49" s="2182"/>
      <c r="FSU49" s="2182"/>
      <c r="FSV49" s="2182"/>
      <c r="FSW49" s="2182"/>
      <c r="FSX49" s="2182"/>
      <c r="FSY49" s="2182"/>
      <c r="FSZ49" s="2182"/>
      <c r="FTA49" s="2182"/>
      <c r="FTB49" s="2182"/>
      <c r="FTC49" s="2182"/>
      <c r="FTD49" s="2182"/>
      <c r="FTE49" s="2182"/>
      <c r="FTF49" s="2182"/>
      <c r="FTG49" s="2182"/>
      <c r="FTH49" s="2182"/>
      <c r="FTI49" s="2182"/>
      <c r="FTJ49" s="2182"/>
      <c r="FTK49" s="2182"/>
      <c r="FTL49" s="2182"/>
      <c r="FTM49" s="2182"/>
      <c r="FTN49" s="2182"/>
      <c r="FTO49" s="2182"/>
      <c r="FTP49" s="2182"/>
      <c r="FTQ49" s="2182"/>
      <c r="FTR49" s="2182"/>
      <c r="FTS49" s="2182"/>
      <c r="FTT49" s="2182"/>
      <c r="FTU49" s="2182"/>
      <c r="FTV49" s="2182"/>
      <c r="FTW49" s="2182"/>
      <c r="FTX49" s="2182"/>
      <c r="FTY49" s="2182"/>
      <c r="FTZ49" s="2182"/>
      <c r="FUA49" s="2182"/>
      <c r="FUB49" s="2182"/>
      <c r="FUC49" s="2182"/>
      <c r="FUD49" s="2182"/>
      <c r="FUE49" s="2182"/>
      <c r="FUF49" s="2182"/>
      <c r="FUG49" s="2182"/>
      <c r="FUH49" s="2182"/>
      <c r="FUI49" s="2182"/>
      <c r="FUJ49" s="2182"/>
      <c r="FUK49" s="2182"/>
      <c r="FUL49" s="2182"/>
      <c r="FUM49" s="2182"/>
      <c r="FUN49" s="2182"/>
      <c r="FUO49" s="2182"/>
      <c r="FUP49" s="2182"/>
      <c r="FUQ49" s="2182"/>
      <c r="FUR49" s="2182"/>
      <c r="FUS49" s="2182"/>
      <c r="FUT49" s="2182"/>
      <c r="FUU49" s="2182"/>
      <c r="FUV49" s="2182"/>
      <c r="FUW49" s="2182"/>
      <c r="FUX49" s="2182"/>
      <c r="FUY49" s="2182"/>
      <c r="FUZ49" s="2182"/>
      <c r="FVA49" s="2182"/>
      <c r="FVB49" s="2182"/>
      <c r="FVC49" s="2182"/>
      <c r="FVD49" s="2182"/>
      <c r="FVE49" s="2182"/>
      <c r="FVF49" s="2182"/>
      <c r="FVG49" s="2182"/>
      <c r="FVH49" s="2182"/>
      <c r="FVI49" s="2182"/>
      <c r="FVJ49" s="2182"/>
      <c r="FVK49" s="2182"/>
      <c r="FVL49" s="2182"/>
      <c r="FVM49" s="2182"/>
      <c r="FVN49" s="2182"/>
      <c r="FVO49" s="2182"/>
      <c r="FVP49" s="2182"/>
      <c r="FVQ49" s="2182"/>
      <c r="FVR49" s="2182"/>
      <c r="FVS49" s="2182"/>
      <c r="FVT49" s="2182"/>
      <c r="FVU49" s="2182"/>
      <c r="FVV49" s="2182"/>
      <c r="FVW49" s="2182"/>
      <c r="FVX49" s="2182"/>
      <c r="FVY49" s="2182"/>
      <c r="FVZ49" s="2182"/>
      <c r="FWA49" s="2182"/>
      <c r="FWB49" s="2182"/>
      <c r="FWC49" s="2182"/>
      <c r="FWD49" s="2182"/>
      <c r="FWE49" s="2182"/>
      <c r="FWF49" s="2182"/>
      <c r="FWG49" s="2182"/>
      <c r="FWH49" s="2182"/>
      <c r="FWI49" s="2182"/>
      <c r="FWJ49" s="2182"/>
      <c r="FWK49" s="2182"/>
      <c r="FWL49" s="2182"/>
      <c r="FWM49" s="2182"/>
      <c r="FWN49" s="2182"/>
      <c r="FWO49" s="2182"/>
      <c r="FWP49" s="2182"/>
      <c r="FWQ49" s="2182"/>
      <c r="FWR49" s="2182"/>
      <c r="FWS49" s="2182"/>
      <c r="FWT49" s="2182"/>
      <c r="FWU49" s="2182"/>
      <c r="FWV49" s="2182"/>
      <c r="FWW49" s="2182"/>
      <c r="FWX49" s="2182"/>
      <c r="FWY49" s="2182"/>
      <c r="FWZ49" s="2182"/>
      <c r="FXA49" s="2182"/>
      <c r="FXB49" s="2182"/>
      <c r="FXC49" s="2182"/>
      <c r="FXD49" s="2182"/>
      <c r="FXE49" s="2182"/>
      <c r="FXF49" s="2182"/>
      <c r="FXG49" s="2182"/>
      <c r="FXH49" s="2182"/>
      <c r="FXI49" s="2182"/>
      <c r="FXJ49" s="2182"/>
      <c r="FXK49" s="2182"/>
      <c r="FXL49" s="2182"/>
      <c r="FXM49" s="2182"/>
      <c r="FXN49" s="2182"/>
      <c r="FXO49" s="2182"/>
      <c r="FXP49" s="2182"/>
      <c r="FXQ49" s="2182"/>
      <c r="FXR49" s="2182"/>
      <c r="FXS49" s="2182"/>
      <c r="FXT49" s="2182"/>
      <c r="FXU49" s="2182"/>
      <c r="FXV49" s="2182"/>
      <c r="FXW49" s="2182"/>
      <c r="FXX49" s="2182"/>
      <c r="FXY49" s="2182"/>
      <c r="FXZ49" s="2182"/>
      <c r="FYA49" s="2182"/>
      <c r="FYB49" s="2182"/>
      <c r="FYC49" s="2182"/>
      <c r="FYD49" s="2182"/>
      <c r="FYE49" s="2182"/>
      <c r="FYF49" s="2182"/>
      <c r="FYG49" s="2182"/>
      <c r="FYH49" s="2182"/>
      <c r="FYI49" s="2182"/>
      <c r="FYJ49" s="2182"/>
      <c r="FYK49" s="2182"/>
      <c r="FYL49" s="2182"/>
      <c r="FYM49" s="2182"/>
      <c r="FYN49" s="2182"/>
      <c r="FYO49" s="2182"/>
      <c r="FYP49" s="2182"/>
      <c r="FYQ49" s="2182"/>
      <c r="FYR49" s="2182"/>
      <c r="FYS49" s="2182"/>
      <c r="FYT49" s="2182"/>
      <c r="FYU49" s="2182"/>
      <c r="FYV49" s="2182"/>
      <c r="FYW49" s="2182"/>
      <c r="FYX49" s="2182"/>
      <c r="FYY49" s="2182"/>
      <c r="FYZ49" s="2182"/>
      <c r="FZA49" s="2182"/>
      <c r="FZB49" s="2182"/>
      <c r="FZC49" s="2182"/>
      <c r="FZD49" s="2182"/>
      <c r="FZE49" s="2182"/>
      <c r="FZF49" s="2182"/>
      <c r="FZG49" s="2182"/>
      <c r="FZH49" s="2182"/>
      <c r="FZI49" s="2182"/>
      <c r="FZJ49" s="2182"/>
      <c r="FZK49" s="2182"/>
      <c r="FZL49" s="2182"/>
      <c r="FZM49" s="2182"/>
      <c r="FZN49" s="2182"/>
      <c r="FZO49" s="2182"/>
      <c r="FZP49" s="2182"/>
      <c r="FZQ49" s="2182"/>
      <c r="FZR49" s="2182"/>
      <c r="FZS49" s="2182"/>
      <c r="FZT49" s="2182"/>
      <c r="FZU49" s="2182"/>
      <c r="FZV49" s="2182"/>
      <c r="FZW49" s="2182"/>
      <c r="FZX49" s="2182"/>
      <c r="FZY49" s="2182"/>
      <c r="FZZ49" s="2182"/>
      <c r="GAA49" s="2182"/>
      <c r="GAB49" s="2182"/>
      <c r="GAC49" s="2182"/>
      <c r="GAD49" s="2182"/>
      <c r="GAE49" s="2182"/>
      <c r="GAF49" s="2182"/>
      <c r="GAG49" s="2182"/>
      <c r="GAH49" s="2182"/>
      <c r="GAI49" s="2182"/>
      <c r="GAJ49" s="2182"/>
      <c r="GAK49" s="2182"/>
      <c r="GAL49" s="2182"/>
      <c r="GAM49" s="2182"/>
      <c r="GAN49" s="2182"/>
      <c r="GAO49" s="2182"/>
      <c r="GAP49" s="2182"/>
      <c r="GAQ49" s="2182"/>
      <c r="GAR49" s="2182"/>
      <c r="GAS49" s="2182"/>
      <c r="GAT49" s="2182"/>
      <c r="GAU49" s="2182"/>
      <c r="GAV49" s="2182"/>
      <c r="GAW49" s="2182"/>
      <c r="GAX49" s="2182"/>
      <c r="GAY49" s="2182"/>
      <c r="GAZ49" s="2182"/>
      <c r="GBA49" s="2182"/>
      <c r="GBB49" s="2182"/>
      <c r="GBC49" s="2182"/>
      <c r="GBD49" s="2182"/>
      <c r="GBE49" s="2182"/>
      <c r="GBF49" s="2182"/>
      <c r="GBG49" s="2182"/>
      <c r="GBH49" s="2182"/>
      <c r="GBI49" s="2182"/>
      <c r="GBJ49" s="2182"/>
      <c r="GBK49" s="2182"/>
      <c r="GBL49" s="2182"/>
      <c r="GBM49" s="2182"/>
      <c r="GBN49" s="2182"/>
      <c r="GBO49" s="2182"/>
      <c r="GBP49" s="2182"/>
      <c r="GBQ49" s="2182"/>
      <c r="GBR49" s="2182"/>
      <c r="GBS49" s="2182"/>
      <c r="GBT49" s="2182"/>
      <c r="GBU49" s="2182"/>
      <c r="GBV49" s="2182"/>
      <c r="GBW49" s="2182"/>
      <c r="GBX49" s="2182"/>
      <c r="GBY49" s="2182"/>
      <c r="GBZ49" s="2182"/>
      <c r="GCA49" s="2182"/>
      <c r="GCB49" s="2182"/>
      <c r="GCC49" s="2182"/>
      <c r="GCD49" s="2182"/>
      <c r="GCE49" s="2182"/>
      <c r="GCF49" s="2182"/>
      <c r="GCG49" s="2182"/>
      <c r="GCH49" s="2182"/>
      <c r="GCI49" s="2182"/>
      <c r="GCJ49" s="2182"/>
      <c r="GCK49" s="2182"/>
      <c r="GCL49" s="2182"/>
      <c r="GCM49" s="2182"/>
      <c r="GCN49" s="2182"/>
      <c r="GCO49" s="2182"/>
      <c r="GCP49" s="2182"/>
      <c r="GCQ49" s="2182"/>
      <c r="GCR49" s="2182"/>
      <c r="GCS49" s="2182"/>
      <c r="GCT49" s="2182"/>
      <c r="GCU49" s="2182"/>
      <c r="GCV49" s="2182"/>
      <c r="GCW49" s="2182"/>
      <c r="GCX49" s="2182"/>
      <c r="GCY49" s="2182"/>
      <c r="GCZ49" s="2182"/>
      <c r="GDA49" s="2182"/>
      <c r="GDB49" s="2182"/>
      <c r="GDC49" s="2182"/>
      <c r="GDD49" s="2182"/>
      <c r="GDE49" s="2182"/>
      <c r="GDF49" s="2182"/>
      <c r="GDG49" s="2182"/>
      <c r="GDH49" s="2182"/>
      <c r="GDI49" s="2182"/>
      <c r="GDJ49" s="2182"/>
      <c r="GDK49" s="2182"/>
      <c r="GDL49" s="2182"/>
      <c r="GDM49" s="2182"/>
      <c r="GDN49" s="2182"/>
      <c r="GDO49" s="2182"/>
      <c r="GDP49" s="2182"/>
      <c r="GDQ49" s="2182"/>
      <c r="GDR49" s="2182"/>
      <c r="GDS49" s="2182"/>
      <c r="GDT49" s="2182"/>
      <c r="GDU49" s="2182"/>
      <c r="GDV49" s="2182"/>
      <c r="GDW49" s="2182"/>
      <c r="GDX49" s="2182"/>
      <c r="GDY49" s="2182"/>
      <c r="GDZ49" s="2182"/>
      <c r="GEA49" s="2182"/>
      <c r="GEB49" s="2182"/>
      <c r="GEC49" s="2182"/>
      <c r="GED49" s="2182"/>
      <c r="GEE49" s="2182"/>
      <c r="GEF49" s="2182"/>
      <c r="GEG49" s="2182"/>
      <c r="GEH49" s="2182"/>
      <c r="GEI49" s="2182"/>
      <c r="GEJ49" s="2182"/>
      <c r="GEK49" s="2182"/>
      <c r="GEL49" s="2182"/>
      <c r="GEM49" s="2182"/>
      <c r="GEN49" s="2182"/>
      <c r="GEO49" s="2182"/>
      <c r="GEP49" s="2182"/>
      <c r="GEQ49" s="2182"/>
      <c r="GER49" s="2182"/>
      <c r="GES49" s="2182"/>
      <c r="GET49" s="2182"/>
      <c r="GEU49" s="2182"/>
      <c r="GEV49" s="2182"/>
      <c r="GEW49" s="2182"/>
      <c r="GEX49" s="2182"/>
      <c r="GEY49" s="2182"/>
      <c r="GEZ49" s="2182"/>
      <c r="GFA49" s="2182"/>
      <c r="GFB49" s="2182"/>
      <c r="GFC49" s="2182"/>
      <c r="GFD49" s="2182"/>
      <c r="GFE49" s="2182"/>
      <c r="GFF49" s="2182"/>
      <c r="GFG49" s="2182"/>
      <c r="GFH49" s="2182"/>
      <c r="GFI49" s="2182"/>
      <c r="GFJ49" s="2182"/>
      <c r="GFK49" s="2182"/>
      <c r="GFL49" s="2182"/>
      <c r="GFM49" s="2182"/>
      <c r="GFN49" s="2182"/>
      <c r="GFO49" s="2182"/>
      <c r="GFP49" s="2182"/>
      <c r="GFQ49" s="2182"/>
      <c r="GFR49" s="2182"/>
      <c r="GFS49" s="2182"/>
      <c r="GFT49" s="2182"/>
      <c r="GFU49" s="2182"/>
      <c r="GFV49" s="2182"/>
      <c r="GFW49" s="2182"/>
      <c r="GFX49" s="2182"/>
      <c r="GFY49" s="2182"/>
      <c r="GFZ49" s="2182"/>
      <c r="GGA49" s="2182"/>
      <c r="GGB49" s="2182"/>
      <c r="GGC49" s="2182"/>
      <c r="GGD49" s="2182"/>
      <c r="GGE49" s="2182"/>
      <c r="GGF49" s="2182"/>
      <c r="GGG49" s="2182"/>
      <c r="GGH49" s="2182"/>
      <c r="GGI49" s="2182"/>
      <c r="GGJ49" s="2182"/>
      <c r="GGK49" s="2182"/>
      <c r="GGL49" s="2182"/>
      <c r="GGM49" s="2182"/>
      <c r="GGN49" s="2182"/>
      <c r="GGO49" s="2182"/>
      <c r="GGP49" s="2182"/>
      <c r="GGQ49" s="2182"/>
      <c r="GGR49" s="2182"/>
      <c r="GGS49" s="2182"/>
      <c r="GGT49" s="2182"/>
      <c r="GGU49" s="2182"/>
      <c r="GGV49" s="2182"/>
      <c r="GGW49" s="2182"/>
      <c r="GGX49" s="2182"/>
      <c r="GGY49" s="2182"/>
      <c r="GGZ49" s="2182"/>
      <c r="GHA49" s="2182"/>
      <c r="GHB49" s="2182"/>
      <c r="GHC49" s="2182"/>
      <c r="GHD49" s="2182"/>
      <c r="GHE49" s="2182"/>
      <c r="GHF49" s="2182"/>
      <c r="GHG49" s="2182"/>
      <c r="GHH49" s="2182"/>
      <c r="GHI49" s="2182"/>
      <c r="GHJ49" s="2182"/>
      <c r="GHK49" s="2182"/>
      <c r="GHL49" s="2182"/>
      <c r="GHM49" s="2182"/>
      <c r="GHN49" s="2182"/>
      <c r="GHO49" s="2182"/>
      <c r="GHP49" s="2182"/>
      <c r="GHQ49" s="2182"/>
      <c r="GHR49" s="2182"/>
      <c r="GHS49" s="2182"/>
      <c r="GHT49" s="2182"/>
      <c r="GHU49" s="2182"/>
      <c r="GHV49" s="2182"/>
      <c r="GHW49" s="2182"/>
      <c r="GHX49" s="2182"/>
      <c r="GHY49" s="2182"/>
      <c r="GHZ49" s="2182"/>
      <c r="GIA49" s="2182"/>
      <c r="GIB49" s="2182"/>
      <c r="GIC49" s="2182"/>
      <c r="GID49" s="2182"/>
      <c r="GIE49" s="2182"/>
      <c r="GIF49" s="2182"/>
      <c r="GIG49" s="2182"/>
      <c r="GIH49" s="2182"/>
      <c r="GII49" s="2182"/>
      <c r="GIJ49" s="2182"/>
      <c r="GIK49" s="2182"/>
      <c r="GIL49" s="2182"/>
      <c r="GIM49" s="2182"/>
      <c r="GIN49" s="2182"/>
      <c r="GIO49" s="2182"/>
      <c r="GIP49" s="2182"/>
      <c r="GIQ49" s="2182"/>
      <c r="GIR49" s="2182"/>
      <c r="GIS49" s="2182"/>
      <c r="GIT49" s="2182"/>
      <c r="GIU49" s="2182"/>
      <c r="GIV49" s="2182"/>
      <c r="GIW49" s="2182"/>
      <c r="GIX49" s="2182"/>
      <c r="GIY49" s="2182"/>
      <c r="GIZ49" s="2182"/>
      <c r="GJA49" s="2182"/>
      <c r="GJB49" s="2182"/>
      <c r="GJC49" s="2182"/>
      <c r="GJD49" s="2182"/>
      <c r="GJE49" s="2182"/>
      <c r="GJF49" s="2182"/>
      <c r="GJG49" s="2182"/>
      <c r="GJH49" s="2182"/>
      <c r="GJI49" s="2182"/>
      <c r="GJJ49" s="2182"/>
      <c r="GJK49" s="2182"/>
      <c r="GJL49" s="2182"/>
      <c r="GJM49" s="2182"/>
      <c r="GJN49" s="2182"/>
      <c r="GJO49" s="2182"/>
      <c r="GJP49" s="2182"/>
      <c r="GJQ49" s="2182"/>
      <c r="GJR49" s="2182"/>
      <c r="GJS49" s="2182"/>
      <c r="GJT49" s="2182"/>
      <c r="GJU49" s="2182"/>
      <c r="GJV49" s="2182"/>
      <c r="GJW49" s="2182"/>
      <c r="GJX49" s="2182"/>
      <c r="GJY49" s="2182"/>
      <c r="GJZ49" s="2182"/>
      <c r="GKA49" s="2182"/>
      <c r="GKB49" s="2182"/>
      <c r="GKC49" s="2182"/>
      <c r="GKD49" s="2182"/>
      <c r="GKE49" s="2182"/>
      <c r="GKF49" s="2182"/>
      <c r="GKG49" s="2182"/>
      <c r="GKH49" s="2182"/>
      <c r="GKI49" s="2182"/>
      <c r="GKJ49" s="2182"/>
      <c r="GKK49" s="2182"/>
      <c r="GKL49" s="2182"/>
      <c r="GKM49" s="2182"/>
      <c r="GKN49" s="2182"/>
      <c r="GKO49" s="2182"/>
      <c r="GKP49" s="2182"/>
      <c r="GKQ49" s="2182"/>
      <c r="GKR49" s="2182"/>
      <c r="GKS49" s="2182"/>
      <c r="GKT49" s="2182"/>
      <c r="GKU49" s="2182"/>
      <c r="GKV49" s="2182"/>
      <c r="GKW49" s="2182"/>
      <c r="GKX49" s="2182"/>
      <c r="GKY49" s="2182"/>
      <c r="GKZ49" s="2182"/>
      <c r="GLA49" s="2182"/>
      <c r="GLB49" s="2182"/>
      <c r="GLC49" s="2182"/>
      <c r="GLD49" s="2182"/>
      <c r="GLE49" s="2182"/>
      <c r="GLF49" s="2182"/>
      <c r="GLG49" s="2182"/>
      <c r="GLH49" s="2182"/>
      <c r="GLI49" s="2182"/>
      <c r="GLJ49" s="2182"/>
      <c r="GLK49" s="2182"/>
      <c r="GLL49" s="2182"/>
      <c r="GLM49" s="2182"/>
      <c r="GLN49" s="2182"/>
      <c r="GLO49" s="2182"/>
      <c r="GLP49" s="2182"/>
      <c r="GLQ49" s="2182"/>
      <c r="GLR49" s="2182"/>
      <c r="GLS49" s="2182"/>
      <c r="GLT49" s="2182"/>
      <c r="GLU49" s="2182"/>
      <c r="GLV49" s="2182"/>
      <c r="GLW49" s="2182"/>
      <c r="GLX49" s="2182"/>
      <c r="GLY49" s="2182"/>
      <c r="GLZ49" s="2182"/>
      <c r="GMA49" s="2182"/>
      <c r="GMB49" s="2182"/>
      <c r="GMC49" s="2182"/>
      <c r="GMD49" s="2182"/>
      <c r="GME49" s="2182"/>
      <c r="GMF49" s="2182"/>
      <c r="GMG49" s="2182"/>
      <c r="GMH49" s="2182"/>
      <c r="GMI49" s="2182"/>
      <c r="GMJ49" s="2182"/>
      <c r="GMK49" s="2182"/>
      <c r="GML49" s="2182"/>
      <c r="GMM49" s="2182"/>
      <c r="GMN49" s="2182"/>
      <c r="GMO49" s="2182"/>
      <c r="GMP49" s="2182"/>
      <c r="GMQ49" s="2182"/>
      <c r="GMR49" s="2182"/>
      <c r="GMS49" s="2182"/>
      <c r="GMT49" s="2182"/>
      <c r="GMU49" s="2182"/>
      <c r="GMV49" s="2182"/>
      <c r="GMW49" s="2182"/>
      <c r="GMX49" s="2182"/>
      <c r="GMY49" s="2182"/>
      <c r="GMZ49" s="2182"/>
      <c r="GNA49" s="2182"/>
      <c r="GNB49" s="2182"/>
      <c r="GNC49" s="2182"/>
      <c r="GND49" s="2182"/>
      <c r="GNE49" s="2182"/>
      <c r="GNF49" s="2182"/>
      <c r="GNG49" s="2182"/>
      <c r="GNH49" s="2182"/>
      <c r="GNI49" s="2182"/>
      <c r="GNJ49" s="2182"/>
      <c r="GNK49" s="2182"/>
      <c r="GNL49" s="2182"/>
      <c r="GNM49" s="2182"/>
      <c r="GNN49" s="2182"/>
      <c r="GNO49" s="2182"/>
      <c r="GNP49" s="2182"/>
      <c r="GNQ49" s="2182"/>
      <c r="GNR49" s="2182"/>
      <c r="GNS49" s="2182"/>
      <c r="GNT49" s="2182"/>
      <c r="GNU49" s="2182"/>
      <c r="GNV49" s="2182"/>
      <c r="GNW49" s="2182"/>
      <c r="GNX49" s="2182"/>
      <c r="GNY49" s="2182"/>
      <c r="GNZ49" s="2182"/>
      <c r="GOA49" s="2182"/>
      <c r="GOB49" s="2182"/>
      <c r="GOC49" s="2182"/>
      <c r="GOD49" s="2182"/>
      <c r="GOE49" s="2182"/>
      <c r="GOF49" s="2182"/>
      <c r="GOG49" s="2182"/>
      <c r="GOH49" s="2182"/>
      <c r="GOI49" s="2182"/>
      <c r="GOJ49" s="2182"/>
      <c r="GOK49" s="2182"/>
      <c r="GOL49" s="2182"/>
      <c r="GOM49" s="2182"/>
      <c r="GON49" s="2182"/>
      <c r="GOO49" s="2182"/>
      <c r="GOP49" s="2182"/>
      <c r="GOQ49" s="2182"/>
      <c r="GOR49" s="2182"/>
      <c r="GOS49" s="2182"/>
      <c r="GOT49" s="2182"/>
      <c r="GOU49" s="2182"/>
      <c r="GOV49" s="2182"/>
      <c r="GOW49" s="2182"/>
      <c r="GOX49" s="2182"/>
      <c r="GOY49" s="2182"/>
      <c r="GOZ49" s="2182"/>
      <c r="GPA49" s="2182"/>
      <c r="GPB49" s="2182"/>
      <c r="GPC49" s="2182"/>
      <c r="GPD49" s="2182"/>
      <c r="GPE49" s="2182"/>
      <c r="GPF49" s="2182"/>
      <c r="GPG49" s="2182"/>
      <c r="GPH49" s="2182"/>
      <c r="GPI49" s="2182"/>
      <c r="GPJ49" s="2182"/>
      <c r="GPK49" s="2182"/>
      <c r="GPL49" s="2182"/>
      <c r="GPM49" s="2182"/>
      <c r="GPN49" s="2182"/>
      <c r="GPO49" s="2182"/>
      <c r="GPP49" s="2182"/>
      <c r="GPQ49" s="2182"/>
      <c r="GPR49" s="2182"/>
      <c r="GPS49" s="2182"/>
      <c r="GPT49" s="2182"/>
      <c r="GPU49" s="2182"/>
      <c r="GPV49" s="2182"/>
      <c r="GPW49" s="2182"/>
      <c r="GPX49" s="2182"/>
      <c r="GPY49" s="2182"/>
      <c r="GPZ49" s="2182"/>
      <c r="GQA49" s="2182"/>
      <c r="GQB49" s="2182"/>
      <c r="GQC49" s="2182"/>
      <c r="GQD49" s="2182"/>
      <c r="GQE49" s="2182"/>
      <c r="GQF49" s="2182"/>
      <c r="GQG49" s="2182"/>
      <c r="GQH49" s="2182"/>
      <c r="GQI49" s="2182"/>
      <c r="GQJ49" s="2182"/>
      <c r="GQK49" s="2182"/>
      <c r="GQL49" s="2182"/>
      <c r="GQM49" s="2182"/>
      <c r="GQN49" s="2182"/>
      <c r="GQO49" s="2182"/>
      <c r="GQP49" s="2182"/>
      <c r="GQQ49" s="2182"/>
      <c r="GQR49" s="2182"/>
      <c r="GQS49" s="2182"/>
      <c r="GQT49" s="2182"/>
      <c r="GQU49" s="2182"/>
      <c r="GQV49" s="2182"/>
      <c r="GQW49" s="2182"/>
      <c r="GQX49" s="2182"/>
      <c r="GQY49" s="2182"/>
      <c r="GQZ49" s="2182"/>
      <c r="GRA49" s="2182"/>
      <c r="GRB49" s="2182"/>
      <c r="GRC49" s="2182"/>
      <c r="GRD49" s="2182"/>
      <c r="GRE49" s="2182"/>
      <c r="GRF49" s="2182"/>
      <c r="GRG49" s="2182"/>
      <c r="GRH49" s="2182"/>
      <c r="GRI49" s="2182"/>
      <c r="GRJ49" s="2182"/>
      <c r="GRK49" s="2182"/>
      <c r="GRL49" s="2182"/>
      <c r="GRM49" s="2182"/>
      <c r="GRN49" s="2182"/>
      <c r="GRO49" s="2182"/>
      <c r="GRP49" s="2182"/>
      <c r="GRQ49" s="2182"/>
      <c r="GRR49" s="2182"/>
      <c r="GRS49" s="2182"/>
      <c r="GRT49" s="2182"/>
      <c r="GRU49" s="2182"/>
      <c r="GRV49" s="2182"/>
      <c r="GRW49" s="2182"/>
      <c r="GRX49" s="2182"/>
      <c r="GRY49" s="2182"/>
      <c r="GRZ49" s="2182"/>
      <c r="GSA49" s="2182"/>
      <c r="GSB49" s="2182"/>
      <c r="GSC49" s="2182"/>
      <c r="GSD49" s="2182"/>
      <c r="GSE49" s="2182"/>
      <c r="GSF49" s="2182"/>
      <c r="GSG49" s="2182"/>
      <c r="GSH49" s="2182"/>
      <c r="GSI49" s="2182"/>
      <c r="GSJ49" s="2182"/>
      <c r="GSK49" s="2182"/>
      <c r="GSL49" s="2182"/>
      <c r="GSM49" s="2182"/>
      <c r="GSN49" s="2182"/>
      <c r="GSO49" s="2182"/>
      <c r="GSP49" s="2182"/>
      <c r="GSQ49" s="2182"/>
      <c r="GSR49" s="2182"/>
      <c r="GSS49" s="2182"/>
      <c r="GST49" s="2182"/>
      <c r="GSU49" s="2182"/>
      <c r="GSV49" s="2182"/>
      <c r="GSW49" s="2182"/>
      <c r="GSX49" s="2182"/>
      <c r="GSY49" s="2182"/>
      <c r="GSZ49" s="2182"/>
      <c r="GTA49" s="2182"/>
      <c r="GTB49" s="2182"/>
      <c r="GTC49" s="2182"/>
      <c r="GTD49" s="2182"/>
      <c r="GTE49" s="2182"/>
      <c r="GTF49" s="2182"/>
      <c r="GTG49" s="2182"/>
      <c r="GTH49" s="2182"/>
      <c r="GTI49" s="2182"/>
      <c r="GTJ49" s="2182"/>
      <c r="GTK49" s="2182"/>
      <c r="GTL49" s="2182"/>
      <c r="GTM49" s="2182"/>
      <c r="GTN49" s="2182"/>
      <c r="GTO49" s="2182"/>
      <c r="GTP49" s="2182"/>
      <c r="GTQ49" s="2182"/>
      <c r="GTR49" s="2182"/>
      <c r="GTS49" s="2182"/>
      <c r="GTT49" s="2182"/>
      <c r="GTU49" s="2182"/>
      <c r="GTV49" s="2182"/>
      <c r="GTW49" s="2182"/>
      <c r="GTX49" s="2182"/>
      <c r="GTY49" s="2182"/>
      <c r="GTZ49" s="2182"/>
      <c r="GUA49" s="2182"/>
      <c r="GUB49" s="2182"/>
      <c r="GUC49" s="2182"/>
      <c r="GUD49" s="2182"/>
      <c r="GUE49" s="2182"/>
      <c r="GUF49" s="2182"/>
      <c r="GUG49" s="2182"/>
      <c r="GUH49" s="2182"/>
      <c r="GUI49" s="2182"/>
      <c r="GUJ49" s="2182"/>
      <c r="GUK49" s="2182"/>
      <c r="GUL49" s="2182"/>
      <c r="GUM49" s="2182"/>
      <c r="GUN49" s="2182"/>
      <c r="GUO49" s="2182"/>
      <c r="GUP49" s="2182"/>
      <c r="GUQ49" s="2182"/>
      <c r="GUR49" s="2182"/>
      <c r="GUS49" s="2182"/>
      <c r="GUT49" s="2182"/>
      <c r="GUU49" s="2182"/>
      <c r="GUV49" s="2182"/>
      <c r="GUW49" s="2182"/>
      <c r="GUX49" s="2182"/>
      <c r="GUY49" s="2182"/>
      <c r="GUZ49" s="2182"/>
      <c r="GVA49" s="2182"/>
      <c r="GVB49" s="2182"/>
      <c r="GVC49" s="2182"/>
      <c r="GVD49" s="2182"/>
      <c r="GVE49" s="2182"/>
      <c r="GVF49" s="2182"/>
      <c r="GVG49" s="2182"/>
      <c r="GVH49" s="2182"/>
      <c r="GVI49" s="2182"/>
      <c r="GVJ49" s="2182"/>
      <c r="GVK49" s="2182"/>
      <c r="GVL49" s="2182"/>
      <c r="GVM49" s="2182"/>
      <c r="GVN49" s="2182"/>
      <c r="GVO49" s="2182"/>
      <c r="GVP49" s="2182"/>
      <c r="GVQ49" s="2182"/>
      <c r="GVR49" s="2182"/>
      <c r="GVS49" s="2182"/>
      <c r="GVT49" s="2182"/>
      <c r="GVU49" s="2182"/>
      <c r="GVV49" s="2182"/>
      <c r="GVW49" s="2182"/>
      <c r="GVX49" s="2182"/>
      <c r="GVY49" s="2182"/>
      <c r="GVZ49" s="2182"/>
      <c r="GWA49" s="2182"/>
      <c r="GWB49" s="2182"/>
      <c r="GWC49" s="2182"/>
      <c r="GWD49" s="2182"/>
      <c r="GWE49" s="2182"/>
      <c r="GWF49" s="2182"/>
      <c r="GWG49" s="2182"/>
      <c r="GWH49" s="2182"/>
      <c r="GWI49" s="2182"/>
      <c r="GWJ49" s="2182"/>
      <c r="GWK49" s="2182"/>
      <c r="GWL49" s="2182"/>
      <c r="GWM49" s="2182"/>
      <c r="GWN49" s="2182"/>
      <c r="GWO49" s="2182"/>
      <c r="GWP49" s="2182"/>
      <c r="GWQ49" s="2182"/>
      <c r="GWR49" s="2182"/>
      <c r="GWS49" s="2182"/>
      <c r="GWT49" s="2182"/>
      <c r="GWU49" s="2182"/>
      <c r="GWV49" s="2182"/>
      <c r="GWW49" s="2182"/>
      <c r="GWX49" s="2182"/>
      <c r="GWY49" s="2182"/>
      <c r="GWZ49" s="2182"/>
      <c r="GXA49" s="2182"/>
      <c r="GXB49" s="2182"/>
      <c r="GXC49" s="2182"/>
      <c r="GXD49" s="2182"/>
      <c r="GXE49" s="2182"/>
      <c r="GXF49" s="2182"/>
      <c r="GXG49" s="2182"/>
      <c r="GXH49" s="2182"/>
      <c r="GXI49" s="2182"/>
      <c r="GXJ49" s="2182"/>
      <c r="GXK49" s="2182"/>
      <c r="GXL49" s="2182"/>
      <c r="GXM49" s="2182"/>
      <c r="GXN49" s="2182"/>
      <c r="GXO49" s="2182"/>
      <c r="GXP49" s="2182"/>
      <c r="GXQ49" s="2182"/>
      <c r="GXR49" s="2182"/>
      <c r="GXS49" s="2182"/>
      <c r="GXT49" s="2182"/>
      <c r="GXU49" s="2182"/>
      <c r="GXV49" s="2182"/>
      <c r="GXW49" s="2182"/>
      <c r="GXX49" s="2182"/>
      <c r="GXY49" s="2182"/>
      <c r="GXZ49" s="2182"/>
      <c r="GYA49" s="2182"/>
      <c r="GYB49" s="2182"/>
      <c r="GYC49" s="2182"/>
      <c r="GYD49" s="2182"/>
      <c r="GYE49" s="2182"/>
      <c r="GYF49" s="2182"/>
      <c r="GYG49" s="2182"/>
      <c r="GYH49" s="2182"/>
      <c r="GYI49" s="2182"/>
      <c r="GYJ49" s="2182"/>
      <c r="GYK49" s="2182"/>
      <c r="GYL49" s="2182"/>
      <c r="GYM49" s="2182"/>
      <c r="GYN49" s="2182"/>
      <c r="GYO49" s="2182"/>
      <c r="GYP49" s="2182"/>
      <c r="GYQ49" s="2182"/>
      <c r="GYR49" s="2182"/>
      <c r="GYS49" s="2182"/>
      <c r="GYT49" s="2182"/>
      <c r="GYU49" s="2182"/>
      <c r="GYV49" s="2182"/>
      <c r="GYW49" s="2182"/>
      <c r="GYX49" s="2182"/>
      <c r="GYY49" s="2182"/>
      <c r="GYZ49" s="2182"/>
      <c r="GZA49" s="2182"/>
      <c r="GZB49" s="2182"/>
      <c r="GZC49" s="2182"/>
      <c r="GZD49" s="2182"/>
      <c r="GZE49" s="2182"/>
      <c r="GZF49" s="2182"/>
      <c r="GZG49" s="2182"/>
      <c r="GZH49" s="2182"/>
      <c r="GZI49" s="2182"/>
      <c r="GZJ49" s="2182"/>
      <c r="GZK49" s="2182"/>
      <c r="GZL49" s="2182"/>
      <c r="GZM49" s="2182"/>
      <c r="GZN49" s="2182"/>
      <c r="GZO49" s="2182"/>
      <c r="GZP49" s="2182"/>
      <c r="GZQ49" s="2182"/>
      <c r="GZR49" s="2182"/>
      <c r="GZS49" s="2182"/>
      <c r="GZT49" s="2182"/>
      <c r="GZU49" s="2182"/>
      <c r="GZV49" s="2182"/>
      <c r="GZW49" s="2182"/>
      <c r="GZX49" s="2182"/>
      <c r="GZY49" s="2182"/>
      <c r="GZZ49" s="2182"/>
      <c r="HAA49" s="2182"/>
      <c r="HAB49" s="2182"/>
      <c r="HAC49" s="2182"/>
      <c r="HAD49" s="2182"/>
      <c r="HAE49" s="2182"/>
      <c r="HAF49" s="2182"/>
      <c r="HAG49" s="2182"/>
      <c r="HAH49" s="2182"/>
      <c r="HAI49" s="2182"/>
      <c r="HAJ49" s="2182"/>
      <c r="HAK49" s="2182"/>
      <c r="HAL49" s="2182"/>
      <c r="HAM49" s="2182"/>
      <c r="HAN49" s="2182"/>
      <c r="HAO49" s="2182"/>
      <c r="HAP49" s="2182"/>
      <c r="HAQ49" s="2182"/>
      <c r="HAR49" s="2182"/>
      <c r="HAS49" s="2182"/>
      <c r="HAT49" s="2182"/>
      <c r="HAU49" s="2182"/>
      <c r="HAV49" s="2182"/>
      <c r="HAW49" s="2182"/>
      <c r="HAX49" s="2182"/>
      <c r="HAY49" s="2182"/>
      <c r="HAZ49" s="2182"/>
      <c r="HBA49" s="2182"/>
      <c r="HBB49" s="2182"/>
      <c r="HBC49" s="2182"/>
      <c r="HBD49" s="2182"/>
      <c r="HBE49" s="2182"/>
      <c r="HBF49" s="2182"/>
      <c r="HBG49" s="2182"/>
      <c r="HBH49" s="2182"/>
      <c r="HBI49" s="2182"/>
      <c r="HBJ49" s="2182"/>
      <c r="HBK49" s="2182"/>
      <c r="HBL49" s="2182"/>
      <c r="HBM49" s="2182"/>
      <c r="HBN49" s="2182"/>
      <c r="HBO49" s="2182"/>
      <c r="HBP49" s="2182"/>
      <c r="HBQ49" s="2182"/>
      <c r="HBR49" s="2182"/>
      <c r="HBS49" s="2182"/>
      <c r="HBT49" s="2182"/>
      <c r="HBU49" s="2182"/>
      <c r="HBV49" s="2182"/>
      <c r="HBW49" s="2182"/>
      <c r="HBX49" s="2182"/>
      <c r="HBY49" s="2182"/>
      <c r="HBZ49" s="2182"/>
      <c r="HCA49" s="2182"/>
      <c r="HCB49" s="2182"/>
      <c r="HCC49" s="2182"/>
      <c r="HCD49" s="2182"/>
      <c r="HCE49" s="2182"/>
      <c r="HCF49" s="2182"/>
      <c r="HCG49" s="2182"/>
      <c r="HCH49" s="2182"/>
      <c r="HCI49" s="2182"/>
      <c r="HCJ49" s="2182"/>
      <c r="HCK49" s="2182"/>
      <c r="HCL49" s="2182"/>
      <c r="HCM49" s="2182"/>
      <c r="HCN49" s="2182"/>
      <c r="HCO49" s="2182"/>
      <c r="HCP49" s="2182"/>
      <c r="HCQ49" s="2182"/>
      <c r="HCR49" s="2182"/>
      <c r="HCS49" s="2182"/>
      <c r="HCT49" s="2182"/>
      <c r="HCU49" s="2182"/>
      <c r="HCV49" s="2182"/>
      <c r="HCW49" s="2182"/>
      <c r="HCX49" s="2182"/>
      <c r="HCY49" s="2182"/>
      <c r="HCZ49" s="2182"/>
      <c r="HDA49" s="2182"/>
      <c r="HDB49" s="2182"/>
      <c r="HDC49" s="2182"/>
      <c r="HDD49" s="2182"/>
      <c r="HDE49" s="2182"/>
      <c r="HDF49" s="2182"/>
      <c r="HDG49" s="2182"/>
      <c r="HDH49" s="2182"/>
      <c r="HDI49" s="2182"/>
      <c r="HDJ49" s="2182"/>
      <c r="HDK49" s="2182"/>
      <c r="HDL49" s="2182"/>
      <c r="HDM49" s="2182"/>
      <c r="HDN49" s="2182"/>
      <c r="HDO49" s="2182"/>
      <c r="HDP49" s="2182"/>
      <c r="HDQ49" s="2182"/>
      <c r="HDR49" s="2182"/>
      <c r="HDS49" s="2182"/>
      <c r="HDT49" s="2182"/>
      <c r="HDU49" s="2182"/>
      <c r="HDV49" s="2182"/>
      <c r="HDW49" s="2182"/>
      <c r="HDX49" s="2182"/>
      <c r="HDY49" s="2182"/>
      <c r="HDZ49" s="2182"/>
      <c r="HEA49" s="2182"/>
      <c r="HEB49" s="2182"/>
      <c r="HEC49" s="2182"/>
      <c r="HED49" s="2182"/>
      <c r="HEE49" s="2182"/>
      <c r="HEF49" s="2182"/>
      <c r="HEG49" s="2182"/>
      <c r="HEH49" s="2182"/>
      <c r="HEI49" s="2182"/>
      <c r="HEJ49" s="2182"/>
      <c r="HEK49" s="2182"/>
      <c r="HEL49" s="2182"/>
      <c r="HEM49" s="2182"/>
      <c r="HEN49" s="2182"/>
      <c r="HEO49" s="2182"/>
      <c r="HEP49" s="2182"/>
      <c r="HEQ49" s="2182"/>
      <c r="HER49" s="2182"/>
      <c r="HES49" s="2182"/>
      <c r="HET49" s="2182"/>
      <c r="HEU49" s="2182"/>
      <c r="HEV49" s="2182"/>
      <c r="HEW49" s="2182"/>
      <c r="HEX49" s="2182"/>
      <c r="HEY49" s="2182"/>
      <c r="HEZ49" s="2182"/>
      <c r="HFA49" s="2182"/>
      <c r="HFB49" s="2182"/>
      <c r="HFC49" s="2182"/>
      <c r="HFD49" s="2182"/>
      <c r="HFE49" s="2182"/>
      <c r="HFF49" s="2182"/>
      <c r="HFG49" s="2182"/>
      <c r="HFH49" s="2182"/>
      <c r="HFI49" s="2182"/>
      <c r="HFJ49" s="2182"/>
      <c r="HFK49" s="2182"/>
      <c r="HFL49" s="2182"/>
      <c r="HFM49" s="2182"/>
      <c r="HFN49" s="2182"/>
      <c r="HFO49" s="2182"/>
      <c r="HFP49" s="2182"/>
      <c r="HFQ49" s="2182"/>
      <c r="HFR49" s="2182"/>
      <c r="HFS49" s="2182"/>
      <c r="HFT49" s="2182"/>
      <c r="HFU49" s="2182"/>
      <c r="HFV49" s="2182"/>
      <c r="HFW49" s="2182"/>
      <c r="HFX49" s="2182"/>
      <c r="HFY49" s="2182"/>
      <c r="HFZ49" s="2182"/>
      <c r="HGA49" s="2182"/>
      <c r="HGB49" s="2182"/>
      <c r="HGC49" s="2182"/>
      <c r="HGD49" s="2182"/>
      <c r="HGE49" s="2182"/>
      <c r="HGF49" s="2182"/>
      <c r="HGG49" s="2182"/>
      <c r="HGH49" s="2182"/>
      <c r="HGI49" s="2182"/>
      <c r="HGJ49" s="2182"/>
      <c r="HGK49" s="2182"/>
      <c r="HGL49" s="2182"/>
      <c r="HGM49" s="2182"/>
      <c r="HGN49" s="2182"/>
      <c r="HGO49" s="2182"/>
      <c r="HGP49" s="2182"/>
      <c r="HGQ49" s="2182"/>
      <c r="HGR49" s="2182"/>
      <c r="HGS49" s="2182"/>
      <c r="HGT49" s="2182"/>
      <c r="HGU49" s="2182"/>
      <c r="HGV49" s="2182"/>
      <c r="HGW49" s="2182"/>
      <c r="HGX49" s="2182"/>
      <c r="HGY49" s="2182"/>
      <c r="HGZ49" s="2182"/>
      <c r="HHA49" s="2182"/>
      <c r="HHB49" s="2182"/>
      <c r="HHC49" s="2182"/>
      <c r="HHD49" s="2182"/>
      <c r="HHE49" s="2182"/>
      <c r="HHF49" s="2182"/>
      <c r="HHG49" s="2182"/>
      <c r="HHH49" s="2182"/>
      <c r="HHI49" s="2182"/>
      <c r="HHJ49" s="2182"/>
      <c r="HHK49" s="2182"/>
      <c r="HHL49" s="2182"/>
      <c r="HHM49" s="2182"/>
      <c r="HHN49" s="2182"/>
      <c r="HHO49" s="2182"/>
      <c r="HHP49" s="2182"/>
      <c r="HHQ49" s="2182"/>
      <c r="HHR49" s="2182"/>
      <c r="HHS49" s="2182"/>
      <c r="HHT49" s="2182"/>
      <c r="HHU49" s="2182"/>
      <c r="HHV49" s="2182"/>
      <c r="HHW49" s="2182"/>
      <c r="HHX49" s="2182"/>
      <c r="HHY49" s="2182"/>
      <c r="HHZ49" s="2182"/>
      <c r="HIA49" s="2182"/>
      <c r="HIB49" s="2182"/>
      <c r="HIC49" s="2182"/>
      <c r="HID49" s="2182"/>
      <c r="HIE49" s="2182"/>
      <c r="HIF49" s="2182"/>
      <c r="HIG49" s="2182"/>
      <c r="HIH49" s="2182"/>
      <c r="HII49" s="2182"/>
      <c r="HIJ49" s="2182"/>
      <c r="HIK49" s="2182"/>
      <c r="HIL49" s="2182"/>
      <c r="HIM49" s="2182"/>
      <c r="HIN49" s="2182"/>
      <c r="HIO49" s="2182"/>
      <c r="HIP49" s="2182"/>
      <c r="HIQ49" s="2182"/>
      <c r="HIR49" s="2182"/>
      <c r="HIS49" s="2182"/>
      <c r="HIT49" s="2182"/>
      <c r="HIU49" s="2182"/>
      <c r="HIV49" s="2182"/>
      <c r="HIW49" s="2182"/>
      <c r="HIX49" s="2182"/>
      <c r="HIY49" s="2182"/>
      <c r="HIZ49" s="2182"/>
      <c r="HJA49" s="2182"/>
      <c r="HJB49" s="2182"/>
      <c r="HJC49" s="2182"/>
      <c r="HJD49" s="2182"/>
      <c r="HJE49" s="2182"/>
      <c r="HJF49" s="2182"/>
      <c r="HJG49" s="2182"/>
      <c r="HJH49" s="2182"/>
      <c r="HJI49" s="2182"/>
      <c r="HJJ49" s="2182"/>
      <c r="HJK49" s="2182"/>
      <c r="HJL49" s="2182"/>
      <c r="HJM49" s="2182"/>
      <c r="HJN49" s="2182"/>
      <c r="HJO49" s="2182"/>
      <c r="HJP49" s="2182"/>
      <c r="HJQ49" s="2182"/>
      <c r="HJR49" s="2182"/>
      <c r="HJS49" s="2182"/>
      <c r="HJT49" s="2182"/>
      <c r="HJU49" s="2182"/>
      <c r="HJV49" s="2182"/>
      <c r="HJW49" s="2182"/>
      <c r="HJX49" s="2182"/>
      <c r="HJY49" s="2182"/>
      <c r="HJZ49" s="2182"/>
      <c r="HKA49" s="2182"/>
      <c r="HKB49" s="2182"/>
      <c r="HKC49" s="2182"/>
      <c r="HKD49" s="2182"/>
      <c r="HKE49" s="2182"/>
      <c r="HKF49" s="2182"/>
      <c r="HKG49" s="2182"/>
      <c r="HKH49" s="2182"/>
      <c r="HKI49" s="2182"/>
      <c r="HKJ49" s="2182"/>
      <c r="HKK49" s="2182"/>
      <c r="HKL49" s="2182"/>
      <c r="HKM49" s="2182"/>
      <c r="HKN49" s="2182"/>
      <c r="HKO49" s="2182"/>
      <c r="HKP49" s="2182"/>
      <c r="HKQ49" s="2182"/>
      <c r="HKR49" s="2182"/>
      <c r="HKS49" s="2182"/>
      <c r="HKT49" s="2182"/>
      <c r="HKU49" s="2182"/>
      <c r="HKV49" s="2182"/>
      <c r="HKW49" s="2182"/>
      <c r="HKX49" s="2182"/>
      <c r="HKY49" s="2182"/>
      <c r="HKZ49" s="2182"/>
      <c r="HLA49" s="2182"/>
      <c r="HLB49" s="2182"/>
      <c r="HLC49" s="2182"/>
      <c r="HLD49" s="2182"/>
      <c r="HLE49" s="2182"/>
      <c r="HLF49" s="2182"/>
      <c r="HLG49" s="2182"/>
      <c r="HLH49" s="2182"/>
      <c r="HLI49" s="2182"/>
      <c r="HLJ49" s="2182"/>
      <c r="HLK49" s="2182"/>
      <c r="HLL49" s="2182"/>
      <c r="HLM49" s="2182"/>
      <c r="HLN49" s="2182"/>
      <c r="HLO49" s="2182"/>
      <c r="HLP49" s="2182"/>
      <c r="HLQ49" s="2182"/>
      <c r="HLR49" s="2182"/>
      <c r="HLS49" s="2182"/>
      <c r="HLT49" s="2182"/>
      <c r="HLU49" s="2182"/>
      <c r="HLV49" s="2182"/>
      <c r="HLW49" s="2182"/>
      <c r="HLX49" s="2182"/>
      <c r="HLY49" s="2182"/>
      <c r="HLZ49" s="2182"/>
      <c r="HMA49" s="2182"/>
      <c r="HMB49" s="2182"/>
      <c r="HMC49" s="2182"/>
      <c r="HMD49" s="2182"/>
      <c r="HME49" s="2182"/>
      <c r="HMF49" s="2182"/>
      <c r="HMG49" s="2182"/>
      <c r="HMH49" s="2182"/>
      <c r="HMI49" s="2182"/>
      <c r="HMJ49" s="2182"/>
      <c r="HMK49" s="2182"/>
      <c r="HML49" s="2182"/>
      <c r="HMM49" s="2182"/>
      <c r="HMN49" s="2182"/>
      <c r="HMO49" s="2182"/>
      <c r="HMP49" s="2182"/>
      <c r="HMQ49" s="2182"/>
      <c r="HMR49" s="2182"/>
      <c r="HMS49" s="2182"/>
      <c r="HMT49" s="2182"/>
      <c r="HMU49" s="2182"/>
      <c r="HMV49" s="2182"/>
      <c r="HMW49" s="2182"/>
      <c r="HMX49" s="2182"/>
      <c r="HMY49" s="2182"/>
      <c r="HMZ49" s="2182"/>
      <c r="HNA49" s="2182"/>
      <c r="HNB49" s="2182"/>
      <c r="HNC49" s="2182"/>
      <c r="HND49" s="2182"/>
      <c r="HNE49" s="2182"/>
      <c r="HNF49" s="2182"/>
      <c r="HNG49" s="2182"/>
      <c r="HNH49" s="2182"/>
      <c r="HNI49" s="2182"/>
      <c r="HNJ49" s="2182"/>
      <c r="HNK49" s="2182"/>
      <c r="HNL49" s="2182"/>
      <c r="HNM49" s="2182"/>
      <c r="HNN49" s="2182"/>
      <c r="HNO49" s="2182"/>
      <c r="HNP49" s="2182"/>
      <c r="HNQ49" s="2182"/>
      <c r="HNR49" s="2182"/>
      <c r="HNS49" s="2182"/>
      <c r="HNT49" s="2182"/>
      <c r="HNU49" s="2182"/>
      <c r="HNV49" s="2182"/>
      <c r="HNW49" s="2182"/>
      <c r="HNX49" s="2182"/>
      <c r="HNY49" s="2182"/>
      <c r="HNZ49" s="2182"/>
      <c r="HOA49" s="2182"/>
      <c r="HOB49" s="2182"/>
      <c r="HOC49" s="2182"/>
      <c r="HOD49" s="2182"/>
      <c r="HOE49" s="2182"/>
      <c r="HOF49" s="2182"/>
      <c r="HOG49" s="2182"/>
      <c r="HOH49" s="2182"/>
      <c r="HOI49" s="2182"/>
      <c r="HOJ49" s="2182"/>
      <c r="HOK49" s="2182"/>
      <c r="HOL49" s="2182"/>
      <c r="HOM49" s="2182"/>
      <c r="HON49" s="2182"/>
      <c r="HOO49" s="2182"/>
      <c r="HOP49" s="2182"/>
      <c r="HOQ49" s="2182"/>
      <c r="HOR49" s="2182"/>
      <c r="HOS49" s="2182"/>
      <c r="HOT49" s="2182"/>
      <c r="HOU49" s="2182"/>
      <c r="HOV49" s="2182"/>
      <c r="HOW49" s="2182"/>
      <c r="HOX49" s="2182"/>
      <c r="HOY49" s="2182"/>
      <c r="HOZ49" s="2182"/>
      <c r="HPA49" s="2182"/>
      <c r="HPB49" s="2182"/>
      <c r="HPC49" s="2182"/>
      <c r="HPD49" s="2182"/>
      <c r="HPE49" s="2182"/>
      <c r="HPF49" s="2182"/>
      <c r="HPG49" s="2182"/>
      <c r="HPH49" s="2182"/>
      <c r="HPI49" s="2182"/>
      <c r="HPJ49" s="2182"/>
      <c r="HPK49" s="2182"/>
      <c r="HPL49" s="2182"/>
      <c r="HPM49" s="2182"/>
      <c r="HPN49" s="2182"/>
      <c r="HPO49" s="2182"/>
      <c r="HPP49" s="2182"/>
      <c r="HPQ49" s="2182"/>
      <c r="HPR49" s="2182"/>
      <c r="HPS49" s="2182"/>
      <c r="HPT49" s="2182"/>
      <c r="HPU49" s="2182"/>
      <c r="HPV49" s="2182"/>
      <c r="HPW49" s="2182"/>
      <c r="HPX49" s="2182"/>
      <c r="HPY49" s="2182"/>
      <c r="HPZ49" s="2182"/>
      <c r="HQA49" s="2182"/>
      <c r="HQB49" s="2182"/>
      <c r="HQC49" s="2182"/>
      <c r="HQD49" s="2182"/>
      <c r="HQE49" s="2182"/>
      <c r="HQF49" s="2182"/>
      <c r="HQG49" s="2182"/>
      <c r="HQH49" s="2182"/>
      <c r="HQI49" s="2182"/>
      <c r="HQJ49" s="2182"/>
      <c r="HQK49" s="2182"/>
      <c r="HQL49" s="2182"/>
      <c r="HQM49" s="2182"/>
      <c r="HQN49" s="2182"/>
      <c r="HQO49" s="2182"/>
      <c r="HQP49" s="2182"/>
      <c r="HQQ49" s="2182"/>
      <c r="HQR49" s="2182"/>
      <c r="HQS49" s="2182"/>
      <c r="HQT49" s="2182"/>
      <c r="HQU49" s="2182"/>
      <c r="HQV49" s="2182"/>
      <c r="HQW49" s="2182"/>
      <c r="HQX49" s="2182"/>
      <c r="HQY49" s="2182"/>
      <c r="HQZ49" s="2182"/>
      <c r="HRA49" s="2182"/>
      <c r="HRB49" s="2182"/>
      <c r="HRC49" s="2182"/>
      <c r="HRD49" s="2182"/>
      <c r="HRE49" s="2182"/>
      <c r="HRF49" s="2182"/>
      <c r="HRG49" s="2182"/>
      <c r="HRH49" s="2182"/>
      <c r="HRI49" s="2182"/>
      <c r="HRJ49" s="2182"/>
      <c r="HRK49" s="2182"/>
      <c r="HRL49" s="2182"/>
      <c r="HRM49" s="2182"/>
      <c r="HRN49" s="2182"/>
      <c r="HRO49" s="2182"/>
      <c r="HRP49" s="2182"/>
      <c r="HRQ49" s="2182"/>
      <c r="HRR49" s="2182"/>
      <c r="HRS49" s="2182"/>
      <c r="HRT49" s="2182"/>
      <c r="HRU49" s="2182"/>
      <c r="HRV49" s="2182"/>
      <c r="HRW49" s="2182"/>
      <c r="HRX49" s="2182"/>
      <c r="HRY49" s="2182"/>
      <c r="HRZ49" s="2182"/>
      <c r="HSA49" s="2182"/>
      <c r="HSB49" s="2182"/>
      <c r="HSC49" s="2182"/>
      <c r="HSD49" s="2182"/>
      <c r="HSE49" s="2182"/>
      <c r="HSF49" s="2182"/>
      <c r="HSG49" s="2182"/>
      <c r="HSH49" s="2182"/>
      <c r="HSI49" s="2182"/>
      <c r="HSJ49" s="2182"/>
      <c r="HSK49" s="2182"/>
      <c r="HSL49" s="2182"/>
      <c r="HSM49" s="2182"/>
      <c r="HSN49" s="2182"/>
      <c r="HSO49" s="2182"/>
      <c r="HSP49" s="2182"/>
      <c r="HSQ49" s="2182"/>
      <c r="HSR49" s="2182"/>
      <c r="HSS49" s="2182"/>
      <c r="HST49" s="2182"/>
      <c r="HSU49" s="2182"/>
      <c r="HSV49" s="2182"/>
      <c r="HSW49" s="2182"/>
      <c r="HSX49" s="2182"/>
      <c r="HSY49" s="2182"/>
      <c r="HSZ49" s="2182"/>
      <c r="HTA49" s="2182"/>
      <c r="HTB49" s="2182"/>
      <c r="HTC49" s="2182"/>
      <c r="HTD49" s="2182"/>
      <c r="HTE49" s="2182"/>
      <c r="HTF49" s="2182"/>
      <c r="HTG49" s="2182"/>
      <c r="HTH49" s="2182"/>
      <c r="HTI49" s="2182"/>
      <c r="HTJ49" s="2182"/>
      <c r="HTK49" s="2182"/>
      <c r="HTL49" s="2182"/>
      <c r="HTM49" s="2182"/>
      <c r="HTN49" s="2182"/>
      <c r="HTO49" s="2182"/>
      <c r="HTP49" s="2182"/>
      <c r="HTQ49" s="2182"/>
      <c r="HTR49" s="2182"/>
      <c r="HTS49" s="2182"/>
      <c r="HTT49" s="2182"/>
      <c r="HTU49" s="2182"/>
      <c r="HTV49" s="2182"/>
      <c r="HTW49" s="2182"/>
      <c r="HTX49" s="2182"/>
      <c r="HTY49" s="2182"/>
      <c r="HTZ49" s="2182"/>
      <c r="HUA49" s="2182"/>
      <c r="HUB49" s="2182"/>
      <c r="HUC49" s="2182"/>
      <c r="HUD49" s="2182"/>
      <c r="HUE49" s="2182"/>
      <c r="HUF49" s="2182"/>
      <c r="HUG49" s="2182"/>
      <c r="HUH49" s="2182"/>
      <c r="HUI49" s="2182"/>
      <c r="HUJ49" s="2182"/>
      <c r="HUK49" s="2182"/>
      <c r="HUL49" s="2182"/>
      <c r="HUM49" s="2182"/>
      <c r="HUN49" s="2182"/>
      <c r="HUO49" s="2182"/>
      <c r="HUP49" s="2182"/>
      <c r="HUQ49" s="2182"/>
      <c r="HUR49" s="2182"/>
      <c r="HUS49" s="2182"/>
      <c r="HUT49" s="2182"/>
      <c r="HUU49" s="2182"/>
      <c r="HUV49" s="2182"/>
      <c r="HUW49" s="2182"/>
      <c r="HUX49" s="2182"/>
      <c r="HUY49" s="2182"/>
      <c r="HUZ49" s="2182"/>
      <c r="HVA49" s="2182"/>
      <c r="HVB49" s="2182"/>
      <c r="HVC49" s="2182"/>
      <c r="HVD49" s="2182"/>
      <c r="HVE49" s="2182"/>
      <c r="HVF49" s="2182"/>
      <c r="HVG49" s="2182"/>
      <c r="HVH49" s="2182"/>
      <c r="HVI49" s="2182"/>
      <c r="HVJ49" s="2182"/>
      <c r="HVK49" s="2182"/>
      <c r="HVL49" s="2182"/>
      <c r="HVM49" s="2182"/>
      <c r="HVN49" s="2182"/>
      <c r="HVO49" s="2182"/>
      <c r="HVP49" s="2182"/>
      <c r="HVQ49" s="2182"/>
      <c r="HVR49" s="2182"/>
      <c r="HVS49" s="2182"/>
      <c r="HVT49" s="2182"/>
      <c r="HVU49" s="2182"/>
      <c r="HVV49" s="2182"/>
      <c r="HVW49" s="2182"/>
      <c r="HVX49" s="2182"/>
      <c r="HVY49" s="2182"/>
      <c r="HVZ49" s="2182"/>
      <c r="HWA49" s="2182"/>
      <c r="HWB49" s="2182"/>
      <c r="HWC49" s="2182"/>
      <c r="HWD49" s="2182"/>
      <c r="HWE49" s="2182"/>
      <c r="HWF49" s="2182"/>
      <c r="HWG49" s="2182"/>
      <c r="HWH49" s="2182"/>
      <c r="HWI49" s="2182"/>
      <c r="HWJ49" s="2182"/>
      <c r="HWK49" s="2182"/>
      <c r="HWL49" s="2182"/>
      <c r="HWM49" s="2182"/>
      <c r="HWN49" s="2182"/>
      <c r="HWO49" s="2182"/>
      <c r="HWP49" s="2182"/>
      <c r="HWQ49" s="2182"/>
      <c r="HWR49" s="2182"/>
      <c r="HWS49" s="2182"/>
      <c r="HWT49" s="2182"/>
      <c r="HWU49" s="2182"/>
      <c r="HWV49" s="2182"/>
      <c r="HWW49" s="2182"/>
      <c r="HWX49" s="2182"/>
      <c r="HWY49" s="2182"/>
      <c r="HWZ49" s="2182"/>
      <c r="HXA49" s="2182"/>
      <c r="HXB49" s="2182"/>
      <c r="HXC49" s="2182"/>
      <c r="HXD49" s="2182"/>
      <c r="HXE49" s="2182"/>
      <c r="HXF49" s="2182"/>
      <c r="HXG49" s="2182"/>
      <c r="HXH49" s="2182"/>
      <c r="HXI49" s="2182"/>
      <c r="HXJ49" s="2182"/>
      <c r="HXK49" s="2182"/>
      <c r="HXL49" s="2182"/>
      <c r="HXM49" s="2182"/>
      <c r="HXN49" s="2182"/>
      <c r="HXO49" s="2182"/>
      <c r="HXP49" s="2182"/>
      <c r="HXQ49" s="2182"/>
      <c r="HXR49" s="2182"/>
      <c r="HXS49" s="2182"/>
      <c r="HXT49" s="2182"/>
      <c r="HXU49" s="2182"/>
      <c r="HXV49" s="2182"/>
      <c r="HXW49" s="2182"/>
      <c r="HXX49" s="2182"/>
      <c r="HXY49" s="2182"/>
      <c r="HXZ49" s="2182"/>
      <c r="HYA49" s="2182"/>
      <c r="HYB49" s="2182"/>
      <c r="HYC49" s="2182"/>
      <c r="HYD49" s="2182"/>
      <c r="HYE49" s="2182"/>
      <c r="HYF49" s="2182"/>
      <c r="HYG49" s="2182"/>
      <c r="HYH49" s="2182"/>
      <c r="HYI49" s="2182"/>
      <c r="HYJ49" s="2182"/>
      <c r="HYK49" s="2182"/>
      <c r="HYL49" s="2182"/>
      <c r="HYM49" s="2182"/>
      <c r="HYN49" s="2182"/>
      <c r="HYO49" s="2182"/>
      <c r="HYP49" s="2182"/>
      <c r="HYQ49" s="2182"/>
      <c r="HYR49" s="2182"/>
      <c r="HYS49" s="2182"/>
      <c r="HYT49" s="2182"/>
      <c r="HYU49" s="2182"/>
      <c r="HYV49" s="2182"/>
      <c r="HYW49" s="2182"/>
      <c r="HYX49" s="2182"/>
      <c r="HYY49" s="2182"/>
      <c r="HYZ49" s="2182"/>
      <c r="HZA49" s="2182"/>
      <c r="HZB49" s="2182"/>
      <c r="HZC49" s="2182"/>
      <c r="HZD49" s="2182"/>
      <c r="HZE49" s="2182"/>
      <c r="HZF49" s="2182"/>
      <c r="HZG49" s="2182"/>
      <c r="HZH49" s="2182"/>
      <c r="HZI49" s="2182"/>
      <c r="HZJ49" s="2182"/>
      <c r="HZK49" s="2182"/>
      <c r="HZL49" s="2182"/>
      <c r="HZM49" s="2182"/>
      <c r="HZN49" s="2182"/>
      <c r="HZO49" s="2182"/>
      <c r="HZP49" s="2182"/>
      <c r="HZQ49" s="2182"/>
      <c r="HZR49" s="2182"/>
      <c r="HZS49" s="2182"/>
      <c r="HZT49" s="2182"/>
      <c r="HZU49" s="2182"/>
      <c r="HZV49" s="2182"/>
      <c r="HZW49" s="2182"/>
      <c r="HZX49" s="2182"/>
      <c r="HZY49" s="2182"/>
      <c r="HZZ49" s="2182"/>
      <c r="IAA49" s="2182"/>
      <c r="IAB49" s="2182"/>
      <c r="IAC49" s="2182"/>
      <c r="IAD49" s="2182"/>
      <c r="IAE49" s="2182"/>
      <c r="IAF49" s="2182"/>
      <c r="IAG49" s="2182"/>
      <c r="IAH49" s="2182"/>
      <c r="IAI49" s="2182"/>
      <c r="IAJ49" s="2182"/>
      <c r="IAK49" s="2182"/>
      <c r="IAL49" s="2182"/>
      <c r="IAM49" s="2182"/>
      <c r="IAN49" s="2182"/>
      <c r="IAO49" s="2182"/>
      <c r="IAP49" s="2182"/>
      <c r="IAQ49" s="2182"/>
      <c r="IAR49" s="2182"/>
      <c r="IAS49" s="2182"/>
      <c r="IAT49" s="2182"/>
      <c r="IAU49" s="2182"/>
      <c r="IAV49" s="2182"/>
      <c r="IAW49" s="2182"/>
      <c r="IAX49" s="2182"/>
      <c r="IAY49" s="2182"/>
      <c r="IAZ49" s="2182"/>
      <c r="IBA49" s="2182"/>
      <c r="IBB49" s="2182"/>
      <c r="IBC49" s="2182"/>
      <c r="IBD49" s="2182"/>
      <c r="IBE49" s="2182"/>
      <c r="IBF49" s="2182"/>
      <c r="IBG49" s="2182"/>
      <c r="IBH49" s="2182"/>
      <c r="IBI49" s="2182"/>
      <c r="IBJ49" s="2182"/>
      <c r="IBK49" s="2182"/>
      <c r="IBL49" s="2182"/>
      <c r="IBM49" s="2182"/>
      <c r="IBN49" s="2182"/>
      <c r="IBO49" s="2182"/>
      <c r="IBP49" s="2182"/>
      <c r="IBQ49" s="2182"/>
      <c r="IBR49" s="2182"/>
      <c r="IBS49" s="2182"/>
      <c r="IBT49" s="2182"/>
      <c r="IBU49" s="2182"/>
      <c r="IBV49" s="2182"/>
      <c r="IBW49" s="2182"/>
      <c r="IBX49" s="2182"/>
      <c r="IBY49" s="2182"/>
      <c r="IBZ49" s="2182"/>
      <c r="ICA49" s="2182"/>
      <c r="ICB49" s="2182"/>
      <c r="ICC49" s="2182"/>
      <c r="ICD49" s="2182"/>
      <c r="ICE49" s="2182"/>
      <c r="ICF49" s="2182"/>
      <c r="ICG49" s="2182"/>
      <c r="ICH49" s="2182"/>
      <c r="ICI49" s="2182"/>
      <c r="ICJ49" s="2182"/>
      <c r="ICK49" s="2182"/>
      <c r="ICL49" s="2182"/>
      <c r="ICM49" s="2182"/>
      <c r="ICN49" s="2182"/>
      <c r="ICO49" s="2182"/>
      <c r="ICP49" s="2182"/>
      <c r="ICQ49" s="2182"/>
      <c r="ICR49" s="2182"/>
      <c r="ICS49" s="2182"/>
      <c r="ICT49" s="2182"/>
      <c r="ICU49" s="2182"/>
      <c r="ICV49" s="2182"/>
      <c r="ICW49" s="2182"/>
      <c r="ICX49" s="2182"/>
      <c r="ICY49" s="2182"/>
      <c r="ICZ49" s="2182"/>
      <c r="IDA49" s="2182"/>
      <c r="IDB49" s="2182"/>
      <c r="IDC49" s="2182"/>
      <c r="IDD49" s="2182"/>
      <c r="IDE49" s="2182"/>
      <c r="IDF49" s="2182"/>
      <c r="IDG49" s="2182"/>
      <c r="IDH49" s="2182"/>
      <c r="IDI49" s="2182"/>
      <c r="IDJ49" s="2182"/>
      <c r="IDK49" s="2182"/>
      <c r="IDL49" s="2182"/>
      <c r="IDM49" s="2182"/>
      <c r="IDN49" s="2182"/>
      <c r="IDO49" s="2182"/>
      <c r="IDP49" s="2182"/>
      <c r="IDQ49" s="2182"/>
      <c r="IDR49" s="2182"/>
      <c r="IDS49" s="2182"/>
      <c r="IDT49" s="2182"/>
      <c r="IDU49" s="2182"/>
      <c r="IDV49" s="2182"/>
      <c r="IDW49" s="2182"/>
      <c r="IDX49" s="2182"/>
      <c r="IDY49" s="2182"/>
      <c r="IDZ49" s="2182"/>
      <c r="IEA49" s="2182"/>
      <c r="IEB49" s="2182"/>
      <c r="IEC49" s="2182"/>
      <c r="IED49" s="2182"/>
      <c r="IEE49" s="2182"/>
      <c r="IEF49" s="2182"/>
      <c r="IEG49" s="2182"/>
      <c r="IEH49" s="2182"/>
      <c r="IEI49" s="2182"/>
      <c r="IEJ49" s="2182"/>
      <c r="IEK49" s="2182"/>
      <c r="IEL49" s="2182"/>
      <c r="IEM49" s="2182"/>
      <c r="IEN49" s="2182"/>
      <c r="IEO49" s="2182"/>
      <c r="IEP49" s="2182"/>
      <c r="IEQ49" s="2182"/>
      <c r="IER49" s="2182"/>
      <c r="IES49" s="2182"/>
      <c r="IET49" s="2182"/>
      <c r="IEU49" s="2182"/>
      <c r="IEV49" s="2182"/>
      <c r="IEW49" s="2182"/>
      <c r="IEX49" s="2182"/>
      <c r="IEY49" s="2182"/>
      <c r="IEZ49" s="2182"/>
      <c r="IFA49" s="2182"/>
      <c r="IFB49" s="2182"/>
      <c r="IFC49" s="2182"/>
      <c r="IFD49" s="2182"/>
      <c r="IFE49" s="2182"/>
      <c r="IFF49" s="2182"/>
      <c r="IFG49" s="2182"/>
      <c r="IFH49" s="2182"/>
      <c r="IFI49" s="2182"/>
      <c r="IFJ49" s="2182"/>
      <c r="IFK49" s="2182"/>
      <c r="IFL49" s="2182"/>
      <c r="IFM49" s="2182"/>
      <c r="IFN49" s="2182"/>
      <c r="IFO49" s="2182"/>
      <c r="IFP49" s="2182"/>
      <c r="IFQ49" s="2182"/>
      <c r="IFR49" s="2182"/>
      <c r="IFS49" s="2182"/>
      <c r="IFT49" s="2182"/>
      <c r="IFU49" s="2182"/>
      <c r="IFV49" s="2182"/>
      <c r="IFW49" s="2182"/>
      <c r="IFX49" s="2182"/>
      <c r="IFY49" s="2182"/>
      <c r="IFZ49" s="2182"/>
      <c r="IGA49" s="2182"/>
      <c r="IGB49" s="2182"/>
      <c r="IGC49" s="2182"/>
      <c r="IGD49" s="2182"/>
      <c r="IGE49" s="2182"/>
      <c r="IGF49" s="2182"/>
      <c r="IGG49" s="2182"/>
      <c r="IGH49" s="2182"/>
      <c r="IGI49" s="2182"/>
      <c r="IGJ49" s="2182"/>
      <c r="IGK49" s="2182"/>
      <c r="IGL49" s="2182"/>
      <c r="IGM49" s="2182"/>
      <c r="IGN49" s="2182"/>
      <c r="IGO49" s="2182"/>
      <c r="IGP49" s="2182"/>
      <c r="IGQ49" s="2182"/>
      <c r="IGR49" s="2182"/>
      <c r="IGS49" s="2182"/>
      <c r="IGT49" s="2182"/>
      <c r="IGU49" s="2182"/>
      <c r="IGV49" s="2182"/>
      <c r="IGW49" s="2182"/>
      <c r="IGX49" s="2182"/>
      <c r="IGY49" s="2182"/>
      <c r="IGZ49" s="2182"/>
      <c r="IHA49" s="2182"/>
      <c r="IHB49" s="2182"/>
      <c r="IHC49" s="2182"/>
      <c r="IHD49" s="2182"/>
      <c r="IHE49" s="2182"/>
      <c r="IHF49" s="2182"/>
      <c r="IHG49" s="2182"/>
      <c r="IHH49" s="2182"/>
      <c r="IHI49" s="2182"/>
      <c r="IHJ49" s="2182"/>
      <c r="IHK49" s="2182"/>
      <c r="IHL49" s="2182"/>
      <c r="IHM49" s="2182"/>
      <c r="IHN49" s="2182"/>
      <c r="IHO49" s="2182"/>
      <c r="IHP49" s="2182"/>
      <c r="IHQ49" s="2182"/>
      <c r="IHR49" s="2182"/>
      <c r="IHS49" s="2182"/>
      <c r="IHT49" s="2182"/>
      <c r="IHU49" s="2182"/>
      <c r="IHV49" s="2182"/>
      <c r="IHW49" s="2182"/>
      <c r="IHX49" s="2182"/>
      <c r="IHY49" s="2182"/>
      <c r="IHZ49" s="2182"/>
      <c r="IIA49" s="2182"/>
      <c r="IIB49" s="2182"/>
      <c r="IIC49" s="2182"/>
      <c r="IID49" s="2182"/>
      <c r="IIE49" s="2182"/>
      <c r="IIF49" s="2182"/>
      <c r="IIG49" s="2182"/>
      <c r="IIH49" s="2182"/>
      <c r="III49" s="2182"/>
      <c r="IIJ49" s="2182"/>
      <c r="IIK49" s="2182"/>
      <c r="IIL49" s="2182"/>
      <c r="IIM49" s="2182"/>
      <c r="IIN49" s="2182"/>
      <c r="IIO49" s="2182"/>
      <c r="IIP49" s="2182"/>
      <c r="IIQ49" s="2182"/>
      <c r="IIR49" s="2182"/>
      <c r="IIS49" s="2182"/>
      <c r="IIT49" s="2182"/>
      <c r="IIU49" s="2182"/>
      <c r="IIV49" s="2182"/>
      <c r="IIW49" s="2182"/>
      <c r="IIX49" s="2182"/>
      <c r="IIY49" s="2182"/>
      <c r="IIZ49" s="2182"/>
      <c r="IJA49" s="2182"/>
      <c r="IJB49" s="2182"/>
      <c r="IJC49" s="2182"/>
      <c r="IJD49" s="2182"/>
      <c r="IJE49" s="2182"/>
      <c r="IJF49" s="2182"/>
      <c r="IJG49" s="2182"/>
      <c r="IJH49" s="2182"/>
      <c r="IJI49" s="2182"/>
      <c r="IJJ49" s="2182"/>
      <c r="IJK49" s="2182"/>
      <c r="IJL49" s="2182"/>
      <c r="IJM49" s="2182"/>
      <c r="IJN49" s="2182"/>
      <c r="IJO49" s="2182"/>
      <c r="IJP49" s="2182"/>
      <c r="IJQ49" s="2182"/>
      <c r="IJR49" s="2182"/>
      <c r="IJS49" s="2182"/>
      <c r="IJT49" s="2182"/>
      <c r="IJU49" s="2182"/>
      <c r="IJV49" s="2182"/>
      <c r="IJW49" s="2182"/>
      <c r="IJX49" s="2182"/>
      <c r="IJY49" s="2182"/>
      <c r="IJZ49" s="2182"/>
      <c r="IKA49" s="2182"/>
      <c r="IKB49" s="2182"/>
      <c r="IKC49" s="2182"/>
      <c r="IKD49" s="2182"/>
      <c r="IKE49" s="2182"/>
      <c r="IKF49" s="2182"/>
      <c r="IKG49" s="2182"/>
      <c r="IKH49" s="2182"/>
      <c r="IKI49" s="2182"/>
      <c r="IKJ49" s="2182"/>
      <c r="IKK49" s="2182"/>
      <c r="IKL49" s="2182"/>
      <c r="IKM49" s="2182"/>
      <c r="IKN49" s="2182"/>
      <c r="IKO49" s="2182"/>
      <c r="IKP49" s="2182"/>
      <c r="IKQ49" s="2182"/>
      <c r="IKR49" s="2182"/>
      <c r="IKS49" s="2182"/>
      <c r="IKT49" s="2182"/>
      <c r="IKU49" s="2182"/>
      <c r="IKV49" s="2182"/>
      <c r="IKW49" s="2182"/>
      <c r="IKX49" s="2182"/>
      <c r="IKY49" s="2182"/>
      <c r="IKZ49" s="2182"/>
      <c r="ILA49" s="2182"/>
      <c r="ILB49" s="2182"/>
      <c r="ILC49" s="2182"/>
      <c r="ILD49" s="2182"/>
      <c r="ILE49" s="2182"/>
      <c r="ILF49" s="2182"/>
      <c r="ILG49" s="2182"/>
      <c r="ILH49" s="2182"/>
      <c r="ILI49" s="2182"/>
      <c r="ILJ49" s="2182"/>
      <c r="ILK49" s="2182"/>
      <c r="ILL49" s="2182"/>
      <c r="ILM49" s="2182"/>
      <c r="ILN49" s="2182"/>
      <c r="ILO49" s="2182"/>
      <c r="ILP49" s="2182"/>
      <c r="ILQ49" s="2182"/>
      <c r="ILR49" s="2182"/>
      <c r="ILS49" s="2182"/>
      <c r="ILT49" s="2182"/>
      <c r="ILU49" s="2182"/>
      <c r="ILV49" s="2182"/>
      <c r="ILW49" s="2182"/>
      <c r="ILX49" s="2182"/>
      <c r="ILY49" s="2182"/>
      <c r="ILZ49" s="2182"/>
      <c r="IMA49" s="2182"/>
      <c r="IMB49" s="2182"/>
      <c r="IMC49" s="2182"/>
      <c r="IMD49" s="2182"/>
      <c r="IME49" s="2182"/>
      <c r="IMF49" s="2182"/>
      <c r="IMG49" s="2182"/>
      <c r="IMH49" s="2182"/>
      <c r="IMI49" s="2182"/>
      <c r="IMJ49" s="2182"/>
      <c r="IMK49" s="2182"/>
      <c r="IML49" s="2182"/>
      <c r="IMM49" s="2182"/>
      <c r="IMN49" s="2182"/>
      <c r="IMO49" s="2182"/>
      <c r="IMP49" s="2182"/>
      <c r="IMQ49" s="2182"/>
      <c r="IMR49" s="2182"/>
      <c r="IMS49" s="2182"/>
      <c r="IMT49" s="2182"/>
      <c r="IMU49" s="2182"/>
      <c r="IMV49" s="2182"/>
      <c r="IMW49" s="2182"/>
      <c r="IMX49" s="2182"/>
      <c r="IMY49" s="2182"/>
      <c r="IMZ49" s="2182"/>
      <c r="INA49" s="2182"/>
      <c r="INB49" s="2182"/>
      <c r="INC49" s="2182"/>
      <c r="IND49" s="2182"/>
      <c r="INE49" s="2182"/>
      <c r="INF49" s="2182"/>
      <c r="ING49" s="2182"/>
      <c r="INH49" s="2182"/>
      <c r="INI49" s="2182"/>
      <c r="INJ49" s="2182"/>
      <c r="INK49" s="2182"/>
      <c r="INL49" s="2182"/>
      <c r="INM49" s="2182"/>
      <c r="INN49" s="2182"/>
      <c r="INO49" s="2182"/>
      <c r="INP49" s="2182"/>
      <c r="INQ49" s="2182"/>
      <c r="INR49" s="2182"/>
      <c r="INS49" s="2182"/>
      <c r="INT49" s="2182"/>
      <c r="INU49" s="2182"/>
      <c r="INV49" s="2182"/>
      <c r="INW49" s="2182"/>
      <c r="INX49" s="2182"/>
      <c r="INY49" s="2182"/>
      <c r="INZ49" s="2182"/>
      <c r="IOA49" s="2182"/>
      <c r="IOB49" s="2182"/>
      <c r="IOC49" s="2182"/>
      <c r="IOD49" s="2182"/>
      <c r="IOE49" s="2182"/>
      <c r="IOF49" s="2182"/>
      <c r="IOG49" s="2182"/>
      <c r="IOH49" s="2182"/>
      <c r="IOI49" s="2182"/>
      <c r="IOJ49" s="2182"/>
      <c r="IOK49" s="2182"/>
      <c r="IOL49" s="2182"/>
      <c r="IOM49" s="2182"/>
      <c r="ION49" s="2182"/>
      <c r="IOO49" s="2182"/>
      <c r="IOP49" s="2182"/>
      <c r="IOQ49" s="2182"/>
      <c r="IOR49" s="2182"/>
      <c r="IOS49" s="2182"/>
      <c r="IOT49" s="2182"/>
      <c r="IOU49" s="2182"/>
      <c r="IOV49" s="2182"/>
      <c r="IOW49" s="2182"/>
      <c r="IOX49" s="2182"/>
      <c r="IOY49" s="2182"/>
      <c r="IOZ49" s="2182"/>
      <c r="IPA49" s="2182"/>
      <c r="IPB49" s="2182"/>
      <c r="IPC49" s="2182"/>
      <c r="IPD49" s="2182"/>
      <c r="IPE49" s="2182"/>
      <c r="IPF49" s="2182"/>
      <c r="IPG49" s="2182"/>
      <c r="IPH49" s="2182"/>
      <c r="IPI49" s="2182"/>
      <c r="IPJ49" s="2182"/>
      <c r="IPK49" s="2182"/>
      <c r="IPL49" s="2182"/>
      <c r="IPM49" s="2182"/>
      <c r="IPN49" s="2182"/>
      <c r="IPO49" s="2182"/>
      <c r="IPP49" s="2182"/>
      <c r="IPQ49" s="2182"/>
      <c r="IPR49" s="2182"/>
      <c r="IPS49" s="2182"/>
      <c r="IPT49" s="2182"/>
      <c r="IPU49" s="2182"/>
      <c r="IPV49" s="2182"/>
      <c r="IPW49" s="2182"/>
      <c r="IPX49" s="2182"/>
      <c r="IPY49" s="2182"/>
      <c r="IPZ49" s="2182"/>
      <c r="IQA49" s="2182"/>
      <c r="IQB49" s="2182"/>
      <c r="IQC49" s="2182"/>
      <c r="IQD49" s="2182"/>
      <c r="IQE49" s="2182"/>
      <c r="IQF49" s="2182"/>
      <c r="IQG49" s="2182"/>
      <c r="IQH49" s="2182"/>
      <c r="IQI49" s="2182"/>
      <c r="IQJ49" s="2182"/>
      <c r="IQK49" s="2182"/>
      <c r="IQL49" s="2182"/>
      <c r="IQM49" s="2182"/>
      <c r="IQN49" s="2182"/>
      <c r="IQO49" s="2182"/>
      <c r="IQP49" s="2182"/>
      <c r="IQQ49" s="2182"/>
      <c r="IQR49" s="2182"/>
      <c r="IQS49" s="2182"/>
      <c r="IQT49" s="2182"/>
      <c r="IQU49" s="2182"/>
      <c r="IQV49" s="2182"/>
      <c r="IQW49" s="2182"/>
      <c r="IQX49" s="2182"/>
      <c r="IQY49" s="2182"/>
      <c r="IQZ49" s="2182"/>
      <c r="IRA49" s="2182"/>
      <c r="IRB49" s="2182"/>
      <c r="IRC49" s="2182"/>
      <c r="IRD49" s="2182"/>
      <c r="IRE49" s="2182"/>
      <c r="IRF49" s="2182"/>
      <c r="IRG49" s="2182"/>
      <c r="IRH49" s="2182"/>
      <c r="IRI49" s="2182"/>
      <c r="IRJ49" s="2182"/>
      <c r="IRK49" s="2182"/>
      <c r="IRL49" s="2182"/>
      <c r="IRM49" s="2182"/>
      <c r="IRN49" s="2182"/>
      <c r="IRO49" s="2182"/>
      <c r="IRP49" s="2182"/>
      <c r="IRQ49" s="2182"/>
      <c r="IRR49" s="2182"/>
      <c r="IRS49" s="2182"/>
      <c r="IRT49" s="2182"/>
      <c r="IRU49" s="2182"/>
      <c r="IRV49" s="2182"/>
      <c r="IRW49" s="2182"/>
      <c r="IRX49" s="2182"/>
      <c r="IRY49" s="2182"/>
      <c r="IRZ49" s="2182"/>
      <c r="ISA49" s="2182"/>
      <c r="ISB49" s="2182"/>
      <c r="ISC49" s="2182"/>
      <c r="ISD49" s="2182"/>
      <c r="ISE49" s="2182"/>
      <c r="ISF49" s="2182"/>
      <c r="ISG49" s="2182"/>
      <c r="ISH49" s="2182"/>
      <c r="ISI49" s="2182"/>
      <c r="ISJ49" s="2182"/>
      <c r="ISK49" s="2182"/>
      <c r="ISL49" s="2182"/>
      <c r="ISM49" s="2182"/>
      <c r="ISN49" s="2182"/>
      <c r="ISO49" s="2182"/>
      <c r="ISP49" s="2182"/>
      <c r="ISQ49" s="2182"/>
      <c r="ISR49" s="2182"/>
      <c r="ISS49" s="2182"/>
      <c r="IST49" s="2182"/>
      <c r="ISU49" s="2182"/>
      <c r="ISV49" s="2182"/>
      <c r="ISW49" s="2182"/>
      <c r="ISX49" s="2182"/>
      <c r="ISY49" s="2182"/>
      <c r="ISZ49" s="2182"/>
      <c r="ITA49" s="2182"/>
      <c r="ITB49" s="2182"/>
      <c r="ITC49" s="2182"/>
      <c r="ITD49" s="2182"/>
      <c r="ITE49" s="2182"/>
      <c r="ITF49" s="2182"/>
      <c r="ITG49" s="2182"/>
      <c r="ITH49" s="2182"/>
      <c r="ITI49" s="2182"/>
      <c r="ITJ49" s="2182"/>
      <c r="ITK49" s="2182"/>
      <c r="ITL49" s="2182"/>
      <c r="ITM49" s="2182"/>
      <c r="ITN49" s="2182"/>
      <c r="ITO49" s="2182"/>
      <c r="ITP49" s="2182"/>
      <c r="ITQ49" s="2182"/>
      <c r="ITR49" s="2182"/>
      <c r="ITS49" s="2182"/>
      <c r="ITT49" s="2182"/>
      <c r="ITU49" s="2182"/>
      <c r="ITV49" s="2182"/>
      <c r="ITW49" s="2182"/>
      <c r="ITX49" s="2182"/>
      <c r="ITY49" s="2182"/>
      <c r="ITZ49" s="2182"/>
      <c r="IUA49" s="2182"/>
      <c r="IUB49" s="2182"/>
      <c r="IUC49" s="2182"/>
      <c r="IUD49" s="2182"/>
      <c r="IUE49" s="2182"/>
      <c r="IUF49" s="2182"/>
      <c r="IUG49" s="2182"/>
      <c r="IUH49" s="2182"/>
      <c r="IUI49" s="2182"/>
      <c r="IUJ49" s="2182"/>
      <c r="IUK49" s="2182"/>
      <c r="IUL49" s="2182"/>
      <c r="IUM49" s="2182"/>
      <c r="IUN49" s="2182"/>
      <c r="IUO49" s="2182"/>
      <c r="IUP49" s="2182"/>
      <c r="IUQ49" s="2182"/>
      <c r="IUR49" s="2182"/>
      <c r="IUS49" s="2182"/>
      <c r="IUT49" s="2182"/>
      <c r="IUU49" s="2182"/>
      <c r="IUV49" s="2182"/>
      <c r="IUW49" s="2182"/>
      <c r="IUX49" s="2182"/>
      <c r="IUY49" s="2182"/>
      <c r="IUZ49" s="2182"/>
      <c r="IVA49" s="2182"/>
      <c r="IVB49" s="2182"/>
      <c r="IVC49" s="2182"/>
      <c r="IVD49" s="2182"/>
      <c r="IVE49" s="2182"/>
      <c r="IVF49" s="2182"/>
      <c r="IVG49" s="2182"/>
      <c r="IVH49" s="2182"/>
      <c r="IVI49" s="2182"/>
      <c r="IVJ49" s="2182"/>
      <c r="IVK49" s="2182"/>
      <c r="IVL49" s="2182"/>
      <c r="IVM49" s="2182"/>
      <c r="IVN49" s="2182"/>
      <c r="IVO49" s="2182"/>
      <c r="IVP49" s="2182"/>
      <c r="IVQ49" s="2182"/>
      <c r="IVR49" s="2182"/>
      <c r="IVS49" s="2182"/>
      <c r="IVT49" s="2182"/>
      <c r="IVU49" s="2182"/>
      <c r="IVV49" s="2182"/>
      <c r="IVW49" s="2182"/>
      <c r="IVX49" s="2182"/>
      <c r="IVY49" s="2182"/>
      <c r="IVZ49" s="2182"/>
      <c r="IWA49" s="2182"/>
      <c r="IWB49" s="2182"/>
      <c r="IWC49" s="2182"/>
      <c r="IWD49" s="2182"/>
      <c r="IWE49" s="2182"/>
      <c r="IWF49" s="2182"/>
      <c r="IWG49" s="2182"/>
      <c r="IWH49" s="2182"/>
      <c r="IWI49" s="2182"/>
      <c r="IWJ49" s="2182"/>
      <c r="IWK49" s="2182"/>
      <c r="IWL49" s="2182"/>
      <c r="IWM49" s="2182"/>
      <c r="IWN49" s="2182"/>
      <c r="IWO49" s="2182"/>
      <c r="IWP49" s="2182"/>
      <c r="IWQ49" s="2182"/>
      <c r="IWR49" s="2182"/>
      <c r="IWS49" s="2182"/>
      <c r="IWT49" s="2182"/>
      <c r="IWU49" s="2182"/>
      <c r="IWV49" s="2182"/>
      <c r="IWW49" s="2182"/>
      <c r="IWX49" s="2182"/>
      <c r="IWY49" s="2182"/>
      <c r="IWZ49" s="2182"/>
      <c r="IXA49" s="2182"/>
      <c r="IXB49" s="2182"/>
      <c r="IXC49" s="2182"/>
      <c r="IXD49" s="2182"/>
      <c r="IXE49" s="2182"/>
      <c r="IXF49" s="2182"/>
      <c r="IXG49" s="2182"/>
      <c r="IXH49" s="2182"/>
      <c r="IXI49" s="2182"/>
      <c r="IXJ49" s="2182"/>
      <c r="IXK49" s="2182"/>
      <c r="IXL49" s="2182"/>
      <c r="IXM49" s="2182"/>
      <c r="IXN49" s="2182"/>
      <c r="IXO49" s="2182"/>
      <c r="IXP49" s="2182"/>
      <c r="IXQ49" s="2182"/>
      <c r="IXR49" s="2182"/>
      <c r="IXS49" s="2182"/>
      <c r="IXT49" s="2182"/>
      <c r="IXU49" s="2182"/>
      <c r="IXV49" s="2182"/>
      <c r="IXW49" s="2182"/>
      <c r="IXX49" s="2182"/>
      <c r="IXY49" s="2182"/>
      <c r="IXZ49" s="2182"/>
      <c r="IYA49" s="2182"/>
      <c r="IYB49" s="2182"/>
      <c r="IYC49" s="2182"/>
      <c r="IYD49" s="2182"/>
      <c r="IYE49" s="2182"/>
      <c r="IYF49" s="2182"/>
      <c r="IYG49" s="2182"/>
      <c r="IYH49" s="2182"/>
      <c r="IYI49" s="2182"/>
      <c r="IYJ49" s="2182"/>
      <c r="IYK49" s="2182"/>
      <c r="IYL49" s="2182"/>
      <c r="IYM49" s="2182"/>
      <c r="IYN49" s="2182"/>
      <c r="IYO49" s="2182"/>
      <c r="IYP49" s="2182"/>
      <c r="IYQ49" s="2182"/>
      <c r="IYR49" s="2182"/>
      <c r="IYS49" s="2182"/>
      <c r="IYT49" s="2182"/>
      <c r="IYU49" s="2182"/>
      <c r="IYV49" s="2182"/>
      <c r="IYW49" s="2182"/>
      <c r="IYX49" s="2182"/>
      <c r="IYY49" s="2182"/>
      <c r="IYZ49" s="2182"/>
      <c r="IZA49" s="2182"/>
      <c r="IZB49" s="2182"/>
      <c r="IZC49" s="2182"/>
      <c r="IZD49" s="2182"/>
      <c r="IZE49" s="2182"/>
      <c r="IZF49" s="2182"/>
      <c r="IZG49" s="2182"/>
      <c r="IZH49" s="2182"/>
      <c r="IZI49" s="2182"/>
      <c r="IZJ49" s="2182"/>
      <c r="IZK49" s="2182"/>
      <c r="IZL49" s="2182"/>
      <c r="IZM49" s="2182"/>
      <c r="IZN49" s="2182"/>
      <c r="IZO49" s="2182"/>
      <c r="IZP49" s="2182"/>
      <c r="IZQ49" s="2182"/>
      <c r="IZR49" s="2182"/>
      <c r="IZS49" s="2182"/>
      <c r="IZT49" s="2182"/>
      <c r="IZU49" s="2182"/>
      <c r="IZV49" s="2182"/>
      <c r="IZW49" s="2182"/>
      <c r="IZX49" s="2182"/>
      <c r="IZY49" s="2182"/>
      <c r="IZZ49" s="2182"/>
      <c r="JAA49" s="2182"/>
      <c r="JAB49" s="2182"/>
      <c r="JAC49" s="2182"/>
      <c r="JAD49" s="2182"/>
      <c r="JAE49" s="2182"/>
      <c r="JAF49" s="2182"/>
      <c r="JAG49" s="2182"/>
      <c r="JAH49" s="2182"/>
      <c r="JAI49" s="2182"/>
      <c r="JAJ49" s="2182"/>
      <c r="JAK49" s="2182"/>
      <c r="JAL49" s="2182"/>
      <c r="JAM49" s="2182"/>
      <c r="JAN49" s="2182"/>
      <c r="JAO49" s="2182"/>
      <c r="JAP49" s="2182"/>
      <c r="JAQ49" s="2182"/>
      <c r="JAR49" s="2182"/>
      <c r="JAS49" s="2182"/>
      <c r="JAT49" s="2182"/>
      <c r="JAU49" s="2182"/>
      <c r="JAV49" s="2182"/>
      <c r="JAW49" s="2182"/>
      <c r="JAX49" s="2182"/>
      <c r="JAY49" s="2182"/>
      <c r="JAZ49" s="2182"/>
      <c r="JBA49" s="2182"/>
      <c r="JBB49" s="2182"/>
      <c r="JBC49" s="2182"/>
      <c r="JBD49" s="2182"/>
      <c r="JBE49" s="2182"/>
      <c r="JBF49" s="2182"/>
      <c r="JBG49" s="2182"/>
      <c r="JBH49" s="2182"/>
      <c r="JBI49" s="2182"/>
      <c r="JBJ49" s="2182"/>
      <c r="JBK49" s="2182"/>
      <c r="JBL49" s="2182"/>
      <c r="JBM49" s="2182"/>
      <c r="JBN49" s="2182"/>
      <c r="JBO49" s="2182"/>
      <c r="JBP49" s="2182"/>
      <c r="JBQ49" s="2182"/>
      <c r="JBR49" s="2182"/>
      <c r="JBS49" s="2182"/>
      <c r="JBT49" s="2182"/>
      <c r="JBU49" s="2182"/>
      <c r="JBV49" s="2182"/>
      <c r="JBW49" s="2182"/>
      <c r="JBX49" s="2182"/>
      <c r="JBY49" s="2182"/>
      <c r="JBZ49" s="2182"/>
      <c r="JCA49" s="2182"/>
      <c r="JCB49" s="2182"/>
      <c r="JCC49" s="2182"/>
      <c r="JCD49" s="2182"/>
      <c r="JCE49" s="2182"/>
      <c r="JCF49" s="2182"/>
      <c r="JCG49" s="2182"/>
      <c r="JCH49" s="2182"/>
      <c r="JCI49" s="2182"/>
      <c r="JCJ49" s="2182"/>
      <c r="JCK49" s="2182"/>
      <c r="JCL49" s="2182"/>
      <c r="JCM49" s="2182"/>
      <c r="JCN49" s="2182"/>
      <c r="JCO49" s="2182"/>
      <c r="JCP49" s="2182"/>
      <c r="JCQ49" s="2182"/>
      <c r="JCR49" s="2182"/>
      <c r="JCS49" s="2182"/>
      <c r="JCT49" s="2182"/>
      <c r="JCU49" s="2182"/>
      <c r="JCV49" s="2182"/>
      <c r="JCW49" s="2182"/>
      <c r="JCX49" s="2182"/>
      <c r="JCY49" s="2182"/>
      <c r="JCZ49" s="2182"/>
      <c r="JDA49" s="2182"/>
      <c r="JDB49" s="2182"/>
      <c r="JDC49" s="2182"/>
      <c r="JDD49" s="2182"/>
      <c r="JDE49" s="2182"/>
      <c r="JDF49" s="2182"/>
      <c r="JDG49" s="2182"/>
      <c r="JDH49" s="2182"/>
      <c r="JDI49" s="2182"/>
      <c r="JDJ49" s="2182"/>
      <c r="JDK49" s="2182"/>
      <c r="JDL49" s="2182"/>
      <c r="JDM49" s="2182"/>
      <c r="JDN49" s="2182"/>
      <c r="JDO49" s="2182"/>
      <c r="JDP49" s="2182"/>
      <c r="JDQ49" s="2182"/>
      <c r="JDR49" s="2182"/>
      <c r="JDS49" s="2182"/>
      <c r="JDT49" s="2182"/>
      <c r="JDU49" s="2182"/>
      <c r="JDV49" s="2182"/>
      <c r="JDW49" s="2182"/>
      <c r="JDX49" s="2182"/>
      <c r="JDY49" s="2182"/>
      <c r="JDZ49" s="2182"/>
      <c r="JEA49" s="2182"/>
      <c r="JEB49" s="2182"/>
      <c r="JEC49" s="2182"/>
      <c r="JED49" s="2182"/>
      <c r="JEE49" s="2182"/>
      <c r="JEF49" s="2182"/>
      <c r="JEG49" s="2182"/>
      <c r="JEH49" s="2182"/>
      <c r="JEI49" s="2182"/>
      <c r="JEJ49" s="2182"/>
      <c r="JEK49" s="2182"/>
      <c r="JEL49" s="2182"/>
      <c r="JEM49" s="2182"/>
      <c r="JEN49" s="2182"/>
      <c r="JEO49" s="2182"/>
      <c r="JEP49" s="2182"/>
      <c r="JEQ49" s="2182"/>
      <c r="JER49" s="2182"/>
      <c r="JES49" s="2182"/>
      <c r="JET49" s="2182"/>
      <c r="JEU49" s="2182"/>
      <c r="JEV49" s="2182"/>
      <c r="JEW49" s="2182"/>
      <c r="JEX49" s="2182"/>
      <c r="JEY49" s="2182"/>
      <c r="JEZ49" s="2182"/>
      <c r="JFA49" s="2182"/>
      <c r="JFB49" s="2182"/>
      <c r="JFC49" s="2182"/>
      <c r="JFD49" s="2182"/>
      <c r="JFE49" s="2182"/>
      <c r="JFF49" s="2182"/>
      <c r="JFG49" s="2182"/>
      <c r="JFH49" s="2182"/>
      <c r="JFI49" s="2182"/>
      <c r="JFJ49" s="2182"/>
      <c r="JFK49" s="2182"/>
      <c r="JFL49" s="2182"/>
      <c r="JFM49" s="2182"/>
      <c r="JFN49" s="2182"/>
      <c r="JFO49" s="2182"/>
      <c r="JFP49" s="2182"/>
      <c r="JFQ49" s="2182"/>
      <c r="JFR49" s="2182"/>
      <c r="JFS49" s="2182"/>
      <c r="JFT49" s="2182"/>
      <c r="JFU49" s="2182"/>
      <c r="JFV49" s="2182"/>
      <c r="JFW49" s="2182"/>
      <c r="JFX49" s="2182"/>
      <c r="JFY49" s="2182"/>
      <c r="JFZ49" s="2182"/>
      <c r="JGA49" s="2182"/>
      <c r="JGB49" s="2182"/>
      <c r="JGC49" s="2182"/>
      <c r="JGD49" s="2182"/>
      <c r="JGE49" s="2182"/>
      <c r="JGF49" s="2182"/>
      <c r="JGG49" s="2182"/>
      <c r="JGH49" s="2182"/>
      <c r="JGI49" s="2182"/>
      <c r="JGJ49" s="2182"/>
      <c r="JGK49" s="2182"/>
      <c r="JGL49" s="2182"/>
      <c r="JGM49" s="2182"/>
      <c r="JGN49" s="2182"/>
      <c r="JGO49" s="2182"/>
      <c r="JGP49" s="2182"/>
      <c r="JGQ49" s="2182"/>
      <c r="JGR49" s="2182"/>
      <c r="JGS49" s="2182"/>
      <c r="JGT49" s="2182"/>
      <c r="JGU49" s="2182"/>
      <c r="JGV49" s="2182"/>
      <c r="JGW49" s="2182"/>
      <c r="JGX49" s="2182"/>
      <c r="JGY49" s="2182"/>
      <c r="JGZ49" s="2182"/>
      <c r="JHA49" s="2182"/>
      <c r="JHB49" s="2182"/>
      <c r="JHC49" s="2182"/>
      <c r="JHD49" s="2182"/>
      <c r="JHE49" s="2182"/>
      <c r="JHF49" s="2182"/>
      <c r="JHG49" s="2182"/>
      <c r="JHH49" s="2182"/>
      <c r="JHI49" s="2182"/>
      <c r="JHJ49" s="2182"/>
      <c r="JHK49" s="2182"/>
      <c r="JHL49" s="2182"/>
      <c r="JHM49" s="2182"/>
      <c r="JHN49" s="2182"/>
      <c r="JHO49" s="2182"/>
      <c r="JHP49" s="2182"/>
      <c r="JHQ49" s="2182"/>
      <c r="JHR49" s="2182"/>
      <c r="JHS49" s="2182"/>
      <c r="JHT49" s="2182"/>
      <c r="JHU49" s="2182"/>
      <c r="JHV49" s="2182"/>
      <c r="JHW49" s="2182"/>
      <c r="JHX49" s="2182"/>
      <c r="JHY49" s="2182"/>
      <c r="JHZ49" s="2182"/>
      <c r="JIA49" s="2182"/>
      <c r="JIB49" s="2182"/>
      <c r="JIC49" s="2182"/>
      <c r="JID49" s="2182"/>
      <c r="JIE49" s="2182"/>
      <c r="JIF49" s="2182"/>
      <c r="JIG49" s="2182"/>
      <c r="JIH49" s="2182"/>
      <c r="JII49" s="2182"/>
      <c r="JIJ49" s="2182"/>
      <c r="JIK49" s="2182"/>
      <c r="JIL49" s="2182"/>
      <c r="JIM49" s="2182"/>
      <c r="JIN49" s="2182"/>
      <c r="JIO49" s="2182"/>
      <c r="JIP49" s="2182"/>
      <c r="JIQ49" s="2182"/>
      <c r="JIR49" s="2182"/>
      <c r="JIS49" s="2182"/>
      <c r="JIT49" s="2182"/>
      <c r="JIU49" s="2182"/>
      <c r="JIV49" s="2182"/>
      <c r="JIW49" s="2182"/>
      <c r="JIX49" s="2182"/>
      <c r="JIY49" s="2182"/>
      <c r="JIZ49" s="2182"/>
      <c r="JJA49" s="2182"/>
      <c r="JJB49" s="2182"/>
      <c r="JJC49" s="2182"/>
      <c r="JJD49" s="2182"/>
      <c r="JJE49" s="2182"/>
      <c r="JJF49" s="2182"/>
      <c r="JJG49" s="2182"/>
      <c r="JJH49" s="2182"/>
      <c r="JJI49" s="2182"/>
      <c r="JJJ49" s="2182"/>
      <c r="JJK49" s="2182"/>
      <c r="JJL49" s="2182"/>
      <c r="JJM49" s="2182"/>
      <c r="JJN49" s="2182"/>
      <c r="JJO49" s="2182"/>
      <c r="JJP49" s="2182"/>
      <c r="JJQ49" s="2182"/>
      <c r="JJR49" s="2182"/>
      <c r="JJS49" s="2182"/>
      <c r="JJT49" s="2182"/>
      <c r="JJU49" s="2182"/>
      <c r="JJV49" s="2182"/>
      <c r="JJW49" s="2182"/>
      <c r="JJX49" s="2182"/>
      <c r="JJY49" s="2182"/>
      <c r="JJZ49" s="2182"/>
      <c r="JKA49" s="2182"/>
      <c r="JKB49" s="2182"/>
      <c r="JKC49" s="2182"/>
      <c r="JKD49" s="2182"/>
      <c r="JKE49" s="2182"/>
      <c r="JKF49" s="2182"/>
      <c r="JKG49" s="2182"/>
      <c r="JKH49" s="2182"/>
      <c r="JKI49" s="2182"/>
      <c r="JKJ49" s="2182"/>
      <c r="JKK49" s="2182"/>
      <c r="JKL49" s="2182"/>
      <c r="JKM49" s="2182"/>
      <c r="JKN49" s="2182"/>
      <c r="JKO49" s="2182"/>
      <c r="JKP49" s="2182"/>
      <c r="JKQ49" s="2182"/>
      <c r="JKR49" s="2182"/>
      <c r="JKS49" s="2182"/>
      <c r="JKT49" s="2182"/>
      <c r="JKU49" s="2182"/>
      <c r="JKV49" s="2182"/>
      <c r="JKW49" s="2182"/>
      <c r="JKX49" s="2182"/>
      <c r="JKY49" s="2182"/>
      <c r="JKZ49" s="2182"/>
      <c r="JLA49" s="2182"/>
      <c r="JLB49" s="2182"/>
      <c r="JLC49" s="2182"/>
      <c r="JLD49" s="2182"/>
      <c r="JLE49" s="2182"/>
      <c r="JLF49" s="2182"/>
      <c r="JLG49" s="2182"/>
      <c r="JLH49" s="2182"/>
      <c r="JLI49" s="2182"/>
      <c r="JLJ49" s="2182"/>
      <c r="JLK49" s="2182"/>
      <c r="JLL49" s="2182"/>
      <c r="JLM49" s="2182"/>
      <c r="JLN49" s="2182"/>
      <c r="JLO49" s="2182"/>
      <c r="JLP49" s="2182"/>
      <c r="JLQ49" s="2182"/>
      <c r="JLR49" s="2182"/>
      <c r="JLS49" s="2182"/>
      <c r="JLT49" s="2182"/>
      <c r="JLU49" s="2182"/>
      <c r="JLV49" s="2182"/>
      <c r="JLW49" s="2182"/>
      <c r="JLX49" s="2182"/>
      <c r="JLY49" s="2182"/>
      <c r="JLZ49" s="2182"/>
      <c r="JMA49" s="2182"/>
      <c r="JMB49" s="2182"/>
      <c r="JMC49" s="2182"/>
      <c r="JMD49" s="2182"/>
      <c r="JME49" s="2182"/>
      <c r="JMF49" s="2182"/>
      <c r="JMG49" s="2182"/>
      <c r="JMH49" s="2182"/>
      <c r="JMI49" s="2182"/>
      <c r="JMJ49" s="2182"/>
      <c r="JMK49" s="2182"/>
      <c r="JML49" s="2182"/>
      <c r="JMM49" s="2182"/>
      <c r="JMN49" s="2182"/>
      <c r="JMO49" s="2182"/>
      <c r="JMP49" s="2182"/>
      <c r="JMQ49" s="2182"/>
      <c r="JMR49" s="2182"/>
      <c r="JMS49" s="2182"/>
      <c r="JMT49" s="2182"/>
      <c r="JMU49" s="2182"/>
      <c r="JMV49" s="2182"/>
      <c r="JMW49" s="2182"/>
      <c r="JMX49" s="2182"/>
      <c r="JMY49" s="2182"/>
      <c r="JMZ49" s="2182"/>
      <c r="JNA49" s="2182"/>
      <c r="JNB49" s="2182"/>
      <c r="JNC49" s="2182"/>
      <c r="JND49" s="2182"/>
      <c r="JNE49" s="2182"/>
      <c r="JNF49" s="2182"/>
      <c r="JNG49" s="2182"/>
      <c r="JNH49" s="2182"/>
      <c r="JNI49" s="2182"/>
      <c r="JNJ49" s="2182"/>
      <c r="JNK49" s="2182"/>
      <c r="JNL49" s="2182"/>
      <c r="JNM49" s="2182"/>
      <c r="JNN49" s="2182"/>
      <c r="JNO49" s="2182"/>
      <c r="JNP49" s="2182"/>
      <c r="JNQ49" s="2182"/>
      <c r="JNR49" s="2182"/>
      <c r="JNS49" s="2182"/>
      <c r="JNT49" s="2182"/>
      <c r="JNU49" s="2182"/>
      <c r="JNV49" s="2182"/>
      <c r="JNW49" s="2182"/>
      <c r="JNX49" s="2182"/>
      <c r="JNY49" s="2182"/>
      <c r="JNZ49" s="2182"/>
      <c r="JOA49" s="2182"/>
      <c r="JOB49" s="2182"/>
      <c r="JOC49" s="2182"/>
      <c r="JOD49" s="2182"/>
      <c r="JOE49" s="2182"/>
      <c r="JOF49" s="2182"/>
      <c r="JOG49" s="2182"/>
      <c r="JOH49" s="2182"/>
      <c r="JOI49" s="2182"/>
      <c r="JOJ49" s="2182"/>
      <c r="JOK49" s="2182"/>
      <c r="JOL49" s="2182"/>
      <c r="JOM49" s="2182"/>
      <c r="JON49" s="2182"/>
      <c r="JOO49" s="2182"/>
      <c r="JOP49" s="2182"/>
      <c r="JOQ49" s="2182"/>
      <c r="JOR49" s="2182"/>
      <c r="JOS49" s="2182"/>
      <c r="JOT49" s="2182"/>
      <c r="JOU49" s="2182"/>
      <c r="JOV49" s="2182"/>
      <c r="JOW49" s="2182"/>
      <c r="JOX49" s="2182"/>
      <c r="JOY49" s="2182"/>
      <c r="JOZ49" s="2182"/>
      <c r="JPA49" s="2182"/>
      <c r="JPB49" s="2182"/>
      <c r="JPC49" s="2182"/>
      <c r="JPD49" s="2182"/>
      <c r="JPE49" s="2182"/>
      <c r="JPF49" s="2182"/>
      <c r="JPG49" s="2182"/>
      <c r="JPH49" s="2182"/>
      <c r="JPI49" s="2182"/>
      <c r="JPJ49" s="2182"/>
      <c r="JPK49" s="2182"/>
      <c r="JPL49" s="2182"/>
      <c r="JPM49" s="2182"/>
      <c r="JPN49" s="2182"/>
      <c r="JPO49" s="2182"/>
      <c r="JPP49" s="2182"/>
      <c r="JPQ49" s="2182"/>
      <c r="JPR49" s="2182"/>
      <c r="JPS49" s="2182"/>
      <c r="JPT49" s="2182"/>
      <c r="JPU49" s="2182"/>
      <c r="JPV49" s="2182"/>
      <c r="JPW49" s="2182"/>
      <c r="JPX49" s="2182"/>
      <c r="JPY49" s="2182"/>
      <c r="JPZ49" s="2182"/>
      <c r="JQA49" s="2182"/>
      <c r="JQB49" s="2182"/>
      <c r="JQC49" s="2182"/>
      <c r="JQD49" s="2182"/>
      <c r="JQE49" s="2182"/>
      <c r="JQF49" s="2182"/>
      <c r="JQG49" s="2182"/>
      <c r="JQH49" s="2182"/>
      <c r="JQI49" s="2182"/>
      <c r="JQJ49" s="2182"/>
      <c r="JQK49" s="2182"/>
      <c r="JQL49" s="2182"/>
      <c r="JQM49" s="2182"/>
      <c r="JQN49" s="2182"/>
      <c r="JQO49" s="2182"/>
      <c r="JQP49" s="2182"/>
      <c r="JQQ49" s="2182"/>
      <c r="JQR49" s="2182"/>
      <c r="JQS49" s="2182"/>
      <c r="JQT49" s="2182"/>
      <c r="JQU49" s="2182"/>
      <c r="JQV49" s="2182"/>
      <c r="JQW49" s="2182"/>
      <c r="JQX49" s="2182"/>
      <c r="JQY49" s="2182"/>
      <c r="JQZ49" s="2182"/>
      <c r="JRA49" s="2182"/>
      <c r="JRB49" s="2182"/>
      <c r="JRC49" s="2182"/>
      <c r="JRD49" s="2182"/>
      <c r="JRE49" s="2182"/>
      <c r="JRF49" s="2182"/>
      <c r="JRG49" s="2182"/>
      <c r="JRH49" s="2182"/>
      <c r="JRI49" s="2182"/>
      <c r="JRJ49" s="2182"/>
      <c r="JRK49" s="2182"/>
      <c r="JRL49" s="2182"/>
      <c r="JRM49" s="2182"/>
      <c r="JRN49" s="2182"/>
      <c r="JRO49" s="2182"/>
      <c r="JRP49" s="2182"/>
      <c r="JRQ49" s="2182"/>
      <c r="JRR49" s="2182"/>
      <c r="JRS49" s="2182"/>
      <c r="JRT49" s="2182"/>
      <c r="JRU49" s="2182"/>
      <c r="JRV49" s="2182"/>
      <c r="JRW49" s="2182"/>
      <c r="JRX49" s="2182"/>
      <c r="JRY49" s="2182"/>
      <c r="JRZ49" s="2182"/>
      <c r="JSA49" s="2182"/>
      <c r="JSB49" s="2182"/>
      <c r="JSC49" s="2182"/>
      <c r="JSD49" s="2182"/>
      <c r="JSE49" s="2182"/>
      <c r="JSF49" s="2182"/>
      <c r="JSG49" s="2182"/>
      <c r="JSH49" s="2182"/>
      <c r="JSI49" s="2182"/>
      <c r="JSJ49" s="2182"/>
      <c r="JSK49" s="2182"/>
      <c r="JSL49" s="2182"/>
      <c r="JSM49" s="2182"/>
      <c r="JSN49" s="2182"/>
      <c r="JSO49" s="2182"/>
      <c r="JSP49" s="2182"/>
      <c r="JSQ49" s="2182"/>
      <c r="JSR49" s="2182"/>
      <c r="JSS49" s="2182"/>
      <c r="JST49" s="2182"/>
      <c r="JSU49" s="2182"/>
      <c r="JSV49" s="2182"/>
      <c r="JSW49" s="2182"/>
      <c r="JSX49" s="2182"/>
      <c r="JSY49" s="2182"/>
      <c r="JSZ49" s="2182"/>
      <c r="JTA49" s="2182"/>
      <c r="JTB49" s="2182"/>
      <c r="JTC49" s="2182"/>
      <c r="JTD49" s="2182"/>
      <c r="JTE49" s="2182"/>
      <c r="JTF49" s="2182"/>
      <c r="JTG49" s="2182"/>
      <c r="JTH49" s="2182"/>
      <c r="JTI49" s="2182"/>
      <c r="JTJ49" s="2182"/>
      <c r="JTK49" s="2182"/>
      <c r="JTL49" s="2182"/>
      <c r="JTM49" s="2182"/>
      <c r="JTN49" s="2182"/>
      <c r="JTO49" s="2182"/>
      <c r="JTP49" s="2182"/>
      <c r="JTQ49" s="2182"/>
      <c r="JTR49" s="2182"/>
      <c r="JTS49" s="2182"/>
      <c r="JTT49" s="2182"/>
      <c r="JTU49" s="2182"/>
      <c r="JTV49" s="2182"/>
      <c r="JTW49" s="2182"/>
      <c r="JTX49" s="2182"/>
      <c r="JTY49" s="2182"/>
      <c r="JTZ49" s="2182"/>
      <c r="JUA49" s="2182"/>
      <c r="JUB49" s="2182"/>
      <c r="JUC49" s="2182"/>
      <c r="JUD49" s="2182"/>
      <c r="JUE49" s="2182"/>
      <c r="JUF49" s="2182"/>
      <c r="JUG49" s="2182"/>
      <c r="JUH49" s="2182"/>
      <c r="JUI49" s="2182"/>
      <c r="JUJ49" s="2182"/>
      <c r="JUK49" s="2182"/>
      <c r="JUL49" s="2182"/>
      <c r="JUM49" s="2182"/>
      <c r="JUN49" s="2182"/>
      <c r="JUO49" s="2182"/>
      <c r="JUP49" s="2182"/>
      <c r="JUQ49" s="2182"/>
      <c r="JUR49" s="2182"/>
      <c r="JUS49" s="2182"/>
      <c r="JUT49" s="2182"/>
      <c r="JUU49" s="2182"/>
      <c r="JUV49" s="2182"/>
      <c r="JUW49" s="2182"/>
      <c r="JUX49" s="2182"/>
      <c r="JUY49" s="2182"/>
      <c r="JUZ49" s="2182"/>
      <c r="JVA49" s="2182"/>
      <c r="JVB49" s="2182"/>
      <c r="JVC49" s="2182"/>
      <c r="JVD49" s="2182"/>
      <c r="JVE49" s="2182"/>
      <c r="JVF49" s="2182"/>
      <c r="JVG49" s="2182"/>
      <c r="JVH49" s="2182"/>
      <c r="JVI49" s="2182"/>
      <c r="JVJ49" s="2182"/>
      <c r="JVK49" s="2182"/>
      <c r="JVL49" s="2182"/>
      <c r="JVM49" s="2182"/>
      <c r="JVN49" s="2182"/>
      <c r="JVO49" s="2182"/>
      <c r="JVP49" s="2182"/>
      <c r="JVQ49" s="2182"/>
      <c r="JVR49" s="2182"/>
      <c r="JVS49" s="2182"/>
      <c r="JVT49" s="2182"/>
      <c r="JVU49" s="2182"/>
      <c r="JVV49" s="2182"/>
      <c r="JVW49" s="2182"/>
      <c r="JVX49" s="2182"/>
      <c r="JVY49" s="2182"/>
      <c r="JVZ49" s="2182"/>
      <c r="JWA49" s="2182"/>
      <c r="JWB49" s="2182"/>
      <c r="JWC49" s="2182"/>
      <c r="JWD49" s="2182"/>
      <c r="JWE49" s="2182"/>
      <c r="JWF49" s="2182"/>
      <c r="JWG49" s="2182"/>
      <c r="JWH49" s="2182"/>
      <c r="JWI49" s="2182"/>
      <c r="JWJ49" s="2182"/>
      <c r="JWK49" s="2182"/>
      <c r="JWL49" s="2182"/>
      <c r="JWM49" s="2182"/>
      <c r="JWN49" s="2182"/>
      <c r="JWO49" s="2182"/>
      <c r="JWP49" s="2182"/>
      <c r="JWQ49" s="2182"/>
      <c r="JWR49" s="2182"/>
      <c r="JWS49" s="2182"/>
      <c r="JWT49" s="2182"/>
      <c r="JWU49" s="2182"/>
      <c r="JWV49" s="2182"/>
      <c r="JWW49" s="2182"/>
      <c r="JWX49" s="2182"/>
      <c r="JWY49" s="2182"/>
      <c r="JWZ49" s="2182"/>
      <c r="JXA49" s="2182"/>
      <c r="JXB49" s="2182"/>
      <c r="JXC49" s="2182"/>
      <c r="JXD49" s="2182"/>
      <c r="JXE49" s="2182"/>
      <c r="JXF49" s="2182"/>
      <c r="JXG49" s="2182"/>
      <c r="JXH49" s="2182"/>
      <c r="JXI49" s="2182"/>
      <c r="JXJ49" s="2182"/>
      <c r="JXK49" s="2182"/>
      <c r="JXL49" s="2182"/>
      <c r="JXM49" s="2182"/>
      <c r="JXN49" s="2182"/>
      <c r="JXO49" s="2182"/>
      <c r="JXP49" s="2182"/>
      <c r="JXQ49" s="2182"/>
      <c r="JXR49" s="2182"/>
      <c r="JXS49" s="2182"/>
      <c r="JXT49" s="2182"/>
      <c r="JXU49" s="2182"/>
      <c r="JXV49" s="2182"/>
      <c r="JXW49" s="2182"/>
      <c r="JXX49" s="2182"/>
      <c r="JXY49" s="2182"/>
      <c r="JXZ49" s="2182"/>
      <c r="JYA49" s="2182"/>
      <c r="JYB49" s="2182"/>
      <c r="JYC49" s="2182"/>
      <c r="JYD49" s="2182"/>
      <c r="JYE49" s="2182"/>
      <c r="JYF49" s="2182"/>
      <c r="JYG49" s="2182"/>
      <c r="JYH49" s="2182"/>
      <c r="JYI49" s="2182"/>
      <c r="JYJ49" s="2182"/>
      <c r="JYK49" s="2182"/>
      <c r="JYL49" s="2182"/>
      <c r="JYM49" s="2182"/>
      <c r="JYN49" s="2182"/>
      <c r="JYO49" s="2182"/>
      <c r="JYP49" s="2182"/>
      <c r="JYQ49" s="2182"/>
      <c r="JYR49" s="2182"/>
      <c r="JYS49" s="2182"/>
      <c r="JYT49" s="2182"/>
      <c r="JYU49" s="2182"/>
      <c r="JYV49" s="2182"/>
      <c r="JYW49" s="2182"/>
      <c r="JYX49" s="2182"/>
      <c r="JYY49" s="2182"/>
      <c r="JYZ49" s="2182"/>
      <c r="JZA49" s="2182"/>
      <c r="JZB49" s="2182"/>
      <c r="JZC49" s="2182"/>
      <c r="JZD49" s="2182"/>
      <c r="JZE49" s="2182"/>
      <c r="JZF49" s="2182"/>
      <c r="JZG49" s="2182"/>
      <c r="JZH49" s="2182"/>
      <c r="JZI49" s="2182"/>
      <c r="JZJ49" s="2182"/>
      <c r="JZK49" s="2182"/>
      <c r="JZL49" s="2182"/>
      <c r="JZM49" s="2182"/>
      <c r="JZN49" s="2182"/>
      <c r="JZO49" s="2182"/>
      <c r="JZP49" s="2182"/>
      <c r="JZQ49" s="2182"/>
      <c r="JZR49" s="2182"/>
      <c r="JZS49" s="2182"/>
      <c r="JZT49" s="2182"/>
      <c r="JZU49" s="2182"/>
      <c r="JZV49" s="2182"/>
      <c r="JZW49" s="2182"/>
      <c r="JZX49" s="2182"/>
      <c r="JZY49" s="2182"/>
      <c r="JZZ49" s="2182"/>
      <c r="KAA49" s="2182"/>
      <c r="KAB49" s="2182"/>
      <c r="KAC49" s="2182"/>
      <c r="KAD49" s="2182"/>
      <c r="KAE49" s="2182"/>
      <c r="KAF49" s="2182"/>
      <c r="KAG49" s="2182"/>
      <c r="KAH49" s="2182"/>
      <c r="KAI49" s="2182"/>
      <c r="KAJ49" s="2182"/>
      <c r="KAK49" s="2182"/>
      <c r="KAL49" s="2182"/>
      <c r="KAM49" s="2182"/>
      <c r="KAN49" s="2182"/>
      <c r="KAO49" s="2182"/>
      <c r="KAP49" s="2182"/>
      <c r="KAQ49" s="2182"/>
      <c r="KAR49" s="2182"/>
      <c r="KAS49" s="2182"/>
      <c r="KAT49" s="2182"/>
      <c r="KAU49" s="2182"/>
      <c r="KAV49" s="2182"/>
      <c r="KAW49" s="2182"/>
      <c r="KAX49" s="2182"/>
      <c r="KAY49" s="2182"/>
      <c r="KAZ49" s="2182"/>
      <c r="KBA49" s="2182"/>
      <c r="KBB49" s="2182"/>
      <c r="KBC49" s="2182"/>
      <c r="KBD49" s="2182"/>
      <c r="KBE49" s="2182"/>
      <c r="KBF49" s="2182"/>
      <c r="KBG49" s="2182"/>
      <c r="KBH49" s="2182"/>
      <c r="KBI49" s="2182"/>
      <c r="KBJ49" s="2182"/>
      <c r="KBK49" s="2182"/>
      <c r="KBL49" s="2182"/>
      <c r="KBM49" s="2182"/>
      <c r="KBN49" s="2182"/>
      <c r="KBO49" s="2182"/>
      <c r="KBP49" s="2182"/>
      <c r="KBQ49" s="2182"/>
      <c r="KBR49" s="2182"/>
      <c r="KBS49" s="2182"/>
      <c r="KBT49" s="2182"/>
      <c r="KBU49" s="2182"/>
      <c r="KBV49" s="2182"/>
      <c r="KBW49" s="2182"/>
      <c r="KBX49" s="2182"/>
      <c r="KBY49" s="2182"/>
      <c r="KBZ49" s="2182"/>
      <c r="KCA49" s="2182"/>
      <c r="KCB49" s="2182"/>
      <c r="KCC49" s="2182"/>
      <c r="KCD49" s="2182"/>
      <c r="KCE49" s="2182"/>
      <c r="KCF49" s="2182"/>
      <c r="KCG49" s="2182"/>
      <c r="KCH49" s="2182"/>
      <c r="KCI49" s="2182"/>
      <c r="KCJ49" s="2182"/>
      <c r="KCK49" s="2182"/>
      <c r="KCL49" s="2182"/>
      <c r="KCM49" s="2182"/>
      <c r="KCN49" s="2182"/>
      <c r="KCO49" s="2182"/>
      <c r="KCP49" s="2182"/>
      <c r="KCQ49" s="2182"/>
      <c r="KCR49" s="2182"/>
      <c r="KCS49" s="2182"/>
      <c r="KCT49" s="2182"/>
      <c r="KCU49" s="2182"/>
      <c r="KCV49" s="2182"/>
      <c r="KCW49" s="2182"/>
      <c r="KCX49" s="2182"/>
      <c r="KCY49" s="2182"/>
      <c r="KCZ49" s="2182"/>
      <c r="KDA49" s="2182"/>
      <c r="KDB49" s="2182"/>
      <c r="KDC49" s="2182"/>
      <c r="KDD49" s="2182"/>
      <c r="KDE49" s="2182"/>
      <c r="KDF49" s="2182"/>
      <c r="KDG49" s="2182"/>
      <c r="KDH49" s="2182"/>
      <c r="KDI49" s="2182"/>
      <c r="KDJ49" s="2182"/>
      <c r="KDK49" s="2182"/>
      <c r="KDL49" s="2182"/>
      <c r="KDM49" s="2182"/>
      <c r="KDN49" s="2182"/>
      <c r="KDO49" s="2182"/>
      <c r="KDP49" s="2182"/>
      <c r="KDQ49" s="2182"/>
      <c r="KDR49" s="2182"/>
      <c r="KDS49" s="2182"/>
      <c r="KDT49" s="2182"/>
      <c r="KDU49" s="2182"/>
      <c r="KDV49" s="2182"/>
      <c r="KDW49" s="2182"/>
      <c r="KDX49" s="2182"/>
      <c r="KDY49" s="2182"/>
      <c r="KDZ49" s="2182"/>
      <c r="KEA49" s="2182"/>
      <c r="KEB49" s="2182"/>
      <c r="KEC49" s="2182"/>
      <c r="KED49" s="2182"/>
      <c r="KEE49" s="2182"/>
      <c r="KEF49" s="2182"/>
      <c r="KEG49" s="2182"/>
      <c r="KEH49" s="2182"/>
      <c r="KEI49" s="2182"/>
      <c r="KEJ49" s="2182"/>
      <c r="KEK49" s="2182"/>
      <c r="KEL49" s="2182"/>
      <c r="KEM49" s="2182"/>
      <c r="KEN49" s="2182"/>
      <c r="KEO49" s="2182"/>
      <c r="KEP49" s="2182"/>
      <c r="KEQ49" s="2182"/>
      <c r="KER49" s="2182"/>
      <c r="KES49" s="2182"/>
      <c r="KET49" s="2182"/>
      <c r="KEU49" s="2182"/>
      <c r="KEV49" s="2182"/>
      <c r="KEW49" s="2182"/>
      <c r="KEX49" s="2182"/>
      <c r="KEY49" s="2182"/>
      <c r="KEZ49" s="2182"/>
      <c r="KFA49" s="2182"/>
      <c r="KFB49" s="2182"/>
      <c r="KFC49" s="2182"/>
      <c r="KFD49" s="2182"/>
      <c r="KFE49" s="2182"/>
      <c r="KFF49" s="2182"/>
      <c r="KFG49" s="2182"/>
      <c r="KFH49" s="2182"/>
      <c r="KFI49" s="2182"/>
      <c r="KFJ49" s="2182"/>
      <c r="KFK49" s="2182"/>
      <c r="KFL49" s="2182"/>
      <c r="KFM49" s="2182"/>
      <c r="KFN49" s="2182"/>
      <c r="KFO49" s="2182"/>
      <c r="KFP49" s="2182"/>
      <c r="KFQ49" s="2182"/>
      <c r="KFR49" s="2182"/>
      <c r="KFS49" s="2182"/>
      <c r="KFT49" s="2182"/>
      <c r="KFU49" s="2182"/>
      <c r="KFV49" s="2182"/>
      <c r="KFW49" s="2182"/>
      <c r="KFX49" s="2182"/>
      <c r="KFY49" s="2182"/>
      <c r="KFZ49" s="2182"/>
      <c r="KGA49" s="2182"/>
      <c r="KGB49" s="2182"/>
      <c r="KGC49" s="2182"/>
      <c r="KGD49" s="2182"/>
      <c r="KGE49" s="2182"/>
      <c r="KGF49" s="2182"/>
      <c r="KGG49" s="2182"/>
      <c r="KGH49" s="2182"/>
      <c r="KGI49" s="2182"/>
      <c r="KGJ49" s="2182"/>
      <c r="KGK49" s="2182"/>
      <c r="KGL49" s="2182"/>
      <c r="KGM49" s="2182"/>
      <c r="KGN49" s="2182"/>
      <c r="KGO49" s="2182"/>
      <c r="KGP49" s="2182"/>
      <c r="KGQ49" s="2182"/>
      <c r="KGR49" s="2182"/>
      <c r="KGS49" s="2182"/>
      <c r="KGT49" s="2182"/>
      <c r="KGU49" s="2182"/>
      <c r="KGV49" s="2182"/>
      <c r="KGW49" s="2182"/>
      <c r="KGX49" s="2182"/>
      <c r="KGY49" s="2182"/>
      <c r="KGZ49" s="2182"/>
      <c r="KHA49" s="2182"/>
      <c r="KHB49" s="2182"/>
      <c r="KHC49" s="2182"/>
      <c r="KHD49" s="2182"/>
      <c r="KHE49" s="2182"/>
      <c r="KHF49" s="2182"/>
      <c r="KHG49" s="2182"/>
      <c r="KHH49" s="2182"/>
      <c r="KHI49" s="2182"/>
      <c r="KHJ49" s="2182"/>
      <c r="KHK49" s="2182"/>
      <c r="KHL49" s="2182"/>
      <c r="KHM49" s="2182"/>
      <c r="KHN49" s="2182"/>
      <c r="KHO49" s="2182"/>
      <c r="KHP49" s="2182"/>
      <c r="KHQ49" s="2182"/>
      <c r="KHR49" s="2182"/>
      <c r="KHS49" s="2182"/>
      <c r="KHT49" s="2182"/>
      <c r="KHU49" s="2182"/>
      <c r="KHV49" s="2182"/>
      <c r="KHW49" s="2182"/>
      <c r="KHX49" s="2182"/>
      <c r="KHY49" s="2182"/>
      <c r="KHZ49" s="2182"/>
      <c r="KIA49" s="2182"/>
      <c r="KIB49" s="2182"/>
      <c r="KIC49" s="2182"/>
      <c r="KID49" s="2182"/>
      <c r="KIE49" s="2182"/>
      <c r="KIF49" s="2182"/>
      <c r="KIG49" s="2182"/>
      <c r="KIH49" s="2182"/>
      <c r="KII49" s="2182"/>
      <c r="KIJ49" s="2182"/>
      <c r="KIK49" s="2182"/>
      <c r="KIL49" s="2182"/>
      <c r="KIM49" s="2182"/>
      <c r="KIN49" s="2182"/>
      <c r="KIO49" s="2182"/>
      <c r="KIP49" s="2182"/>
      <c r="KIQ49" s="2182"/>
      <c r="KIR49" s="2182"/>
      <c r="KIS49" s="2182"/>
      <c r="KIT49" s="2182"/>
      <c r="KIU49" s="2182"/>
      <c r="KIV49" s="2182"/>
      <c r="KIW49" s="2182"/>
      <c r="KIX49" s="2182"/>
      <c r="KIY49" s="2182"/>
      <c r="KIZ49" s="2182"/>
      <c r="KJA49" s="2182"/>
      <c r="KJB49" s="2182"/>
      <c r="KJC49" s="2182"/>
      <c r="KJD49" s="2182"/>
      <c r="KJE49" s="2182"/>
      <c r="KJF49" s="2182"/>
      <c r="KJG49" s="2182"/>
      <c r="KJH49" s="2182"/>
      <c r="KJI49" s="2182"/>
      <c r="KJJ49" s="2182"/>
      <c r="KJK49" s="2182"/>
      <c r="KJL49" s="2182"/>
      <c r="KJM49" s="2182"/>
      <c r="KJN49" s="2182"/>
      <c r="KJO49" s="2182"/>
      <c r="KJP49" s="2182"/>
      <c r="KJQ49" s="2182"/>
      <c r="KJR49" s="2182"/>
      <c r="KJS49" s="2182"/>
      <c r="KJT49" s="2182"/>
      <c r="KJU49" s="2182"/>
      <c r="KJV49" s="2182"/>
      <c r="KJW49" s="2182"/>
      <c r="KJX49" s="2182"/>
      <c r="KJY49" s="2182"/>
      <c r="KJZ49" s="2182"/>
      <c r="KKA49" s="2182"/>
      <c r="KKB49" s="2182"/>
      <c r="KKC49" s="2182"/>
      <c r="KKD49" s="2182"/>
      <c r="KKE49" s="2182"/>
      <c r="KKF49" s="2182"/>
      <c r="KKG49" s="2182"/>
      <c r="KKH49" s="2182"/>
      <c r="KKI49" s="2182"/>
      <c r="KKJ49" s="2182"/>
      <c r="KKK49" s="2182"/>
      <c r="KKL49" s="2182"/>
      <c r="KKM49" s="2182"/>
      <c r="KKN49" s="2182"/>
      <c r="KKO49" s="2182"/>
      <c r="KKP49" s="2182"/>
      <c r="KKQ49" s="2182"/>
      <c r="KKR49" s="2182"/>
      <c r="KKS49" s="2182"/>
      <c r="KKT49" s="2182"/>
      <c r="KKU49" s="2182"/>
      <c r="KKV49" s="2182"/>
      <c r="KKW49" s="2182"/>
      <c r="KKX49" s="2182"/>
      <c r="KKY49" s="2182"/>
      <c r="KKZ49" s="2182"/>
      <c r="KLA49" s="2182"/>
      <c r="KLB49" s="2182"/>
      <c r="KLC49" s="2182"/>
      <c r="KLD49" s="2182"/>
      <c r="KLE49" s="2182"/>
      <c r="KLF49" s="2182"/>
      <c r="KLG49" s="2182"/>
      <c r="KLH49" s="2182"/>
      <c r="KLI49" s="2182"/>
      <c r="KLJ49" s="2182"/>
      <c r="KLK49" s="2182"/>
      <c r="KLL49" s="2182"/>
      <c r="KLM49" s="2182"/>
      <c r="KLN49" s="2182"/>
      <c r="KLO49" s="2182"/>
      <c r="KLP49" s="2182"/>
      <c r="KLQ49" s="2182"/>
      <c r="KLR49" s="2182"/>
      <c r="KLS49" s="2182"/>
      <c r="KLT49" s="2182"/>
      <c r="KLU49" s="2182"/>
      <c r="KLV49" s="2182"/>
      <c r="KLW49" s="2182"/>
      <c r="KLX49" s="2182"/>
      <c r="KLY49" s="2182"/>
      <c r="KLZ49" s="2182"/>
      <c r="KMA49" s="2182"/>
      <c r="KMB49" s="2182"/>
      <c r="KMC49" s="2182"/>
      <c r="KMD49" s="2182"/>
      <c r="KME49" s="2182"/>
      <c r="KMF49" s="2182"/>
      <c r="KMG49" s="2182"/>
      <c r="KMH49" s="2182"/>
      <c r="KMI49" s="2182"/>
      <c r="KMJ49" s="2182"/>
      <c r="KMK49" s="2182"/>
      <c r="KML49" s="2182"/>
      <c r="KMM49" s="2182"/>
      <c r="KMN49" s="2182"/>
      <c r="KMO49" s="2182"/>
      <c r="KMP49" s="2182"/>
      <c r="KMQ49" s="2182"/>
      <c r="KMR49" s="2182"/>
      <c r="KMS49" s="2182"/>
      <c r="KMT49" s="2182"/>
      <c r="KMU49" s="2182"/>
      <c r="KMV49" s="2182"/>
      <c r="KMW49" s="2182"/>
      <c r="KMX49" s="2182"/>
      <c r="KMY49" s="2182"/>
      <c r="KMZ49" s="2182"/>
      <c r="KNA49" s="2182"/>
      <c r="KNB49" s="2182"/>
      <c r="KNC49" s="2182"/>
      <c r="KND49" s="2182"/>
      <c r="KNE49" s="2182"/>
      <c r="KNF49" s="2182"/>
      <c r="KNG49" s="2182"/>
      <c r="KNH49" s="2182"/>
      <c r="KNI49" s="2182"/>
      <c r="KNJ49" s="2182"/>
      <c r="KNK49" s="2182"/>
      <c r="KNL49" s="2182"/>
      <c r="KNM49" s="2182"/>
      <c r="KNN49" s="2182"/>
      <c r="KNO49" s="2182"/>
      <c r="KNP49" s="2182"/>
      <c r="KNQ49" s="2182"/>
      <c r="KNR49" s="2182"/>
      <c r="KNS49" s="2182"/>
      <c r="KNT49" s="2182"/>
      <c r="KNU49" s="2182"/>
      <c r="KNV49" s="2182"/>
      <c r="KNW49" s="2182"/>
      <c r="KNX49" s="2182"/>
      <c r="KNY49" s="2182"/>
      <c r="KNZ49" s="2182"/>
      <c r="KOA49" s="2182"/>
      <c r="KOB49" s="2182"/>
      <c r="KOC49" s="2182"/>
      <c r="KOD49" s="2182"/>
      <c r="KOE49" s="2182"/>
      <c r="KOF49" s="2182"/>
      <c r="KOG49" s="2182"/>
      <c r="KOH49" s="2182"/>
      <c r="KOI49" s="2182"/>
      <c r="KOJ49" s="2182"/>
      <c r="KOK49" s="2182"/>
      <c r="KOL49" s="2182"/>
      <c r="KOM49" s="2182"/>
      <c r="KON49" s="2182"/>
      <c r="KOO49" s="2182"/>
      <c r="KOP49" s="2182"/>
      <c r="KOQ49" s="2182"/>
      <c r="KOR49" s="2182"/>
      <c r="KOS49" s="2182"/>
      <c r="KOT49" s="2182"/>
      <c r="KOU49" s="2182"/>
      <c r="KOV49" s="2182"/>
      <c r="KOW49" s="2182"/>
      <c r="KOX49" s="2182"/>
      <c r="KOY49" s="2182"/>
      <c r="KOZ49" s="2182"/>
      <c r="KPA49" s="2182"/>
      <c r="KPB49" s="2182"/>
      <c r="KPC49" s="2182"/>
      <c r="KPD49" s="2182"/>
      <c r="KPE49" s="2182"/>
      <c r="KPF49" s="2182"/>
      <c r="KPG49" s="2182"/>
      <c r="KPH49" s="2182"/>
      <c r="KPI49" s="2182"/>
      <c r="KPJ49" s="2182"/>
      <c r="KPK49" s="2182"/>
      <c r="KPL49" s="2182"/>
      <c r="KPM49" s="2182"/>
      <c r="KPN49" s="2182"/>
      <c r="KPO49" s="2182"/>
      <c r="KPP49" s="2182"/>
      <c r="KPQ49" s="2182"/>
      <c r="KPR49" s="2182"/>
      <c r="KPS49" s="2182"/>
      <c r="KPT49" s="2182"/>
      <c r="KPU49" s="2182"/>
      <c r="KPV49" s="2182"/>
      <c r="KPW49" s="2182"/>
      <c r="KPX49" s="2182"/>
      <c r="KPY49" s="2182"/>
      <c r="KPZ49" s="2182"/>
      <c r="KQA49" s="2182"/>
      <c r="KQB49" s="2182"/>
      <c r="KQC49" s="2182"/>
      <c r="KQD49" s="2182"/>
      <c r="KQE49" s="2182"/>
      <c r="KQF49" s="2182"/>
      <c r="KQG49" s="2182"/>
      <c r="KQH49" s="2182"/>
      <c r="KQI49" s="2182"/>
      <c r="KQJ49" s="2182"/>
      <c r="KQK49" s="2182"/>
      <c r="KQL49" s="2182"/>
      <c r="KQM49" s="2182"/>
      <c r="KQN49" s="2182"/>
      <c r="KQO49" s="2182"/>
      <c r="KQP49" s="2182"/>
      <c r="KQQ49" s="2182"/>
      <c r="KQR49" s="2182"/>
      <c r="KQS49" s="2182"/>
      <c r="KQT49" s="2182"/>
      <c r="KQU49" s="2182"/>
      <c r="KQV49" s="2182"/>
      <c r="KQW49" s="2182"/>
      <c r="KQX49" s="2182"/>
      <c r="KQY49" s="2182"/>
      <c r="KQZ49" s="2182"/>
      <c r="KRA49" s="2182"/>
      <c r="KRB49" s="2182"/>
      <c r="KRC49" s="2182"/>
      <c r="KRD49" s="2182"/>
      <c r="KRE49" s="2182"/>
      <c r="KRF49" s="2182"/>
      <c r="KRG49" s="2182"/>
      <c r="KRH49" s="2182"/>
      <c r="KRI49" s="2182"/>
      <c r="KRJ49" s="2182"/>
      <c r="KRK49" s="2182"/>
      <c r="KRL49" s="2182"/>
      <c r="KRM49" s="2182"/>
      <c r="KRN49" s="2182"/>
      <c r="KRO49" s="2182"/>
      <c r="KRP49" s="2182"/>
      <c r="KRQ49" s="2182"/>
      <c r="KRR49" s="2182"/>
      <c r="KRS49" s="2182"/>
      <c r="KRT49" s="2182"/>
      <c r="KRU49" s="2182"/>
      <c r="KRV49" s="2182"/>
      <c r="KRW49" s="2182"/>
      <c r="KRX49" s="2182"/>
      <c r="KRY49" s="2182"/>
      <c r="KRZ49" s="2182"/>
      <c r="KSA49" s="2182"/>
      <c r="KSB49" s="2182"/>
      <c r="KSC49" s="2182"/>
      <c r="KSD49" s="2182"/>
      <c r="KSE49" s="2182"/>
      <c r="KSF49" s="2182"/>
      <c r="KSG49" s="2182"/>
      <c r="KSH49" s="2182"/>
      <c r="KSI49" s="2182"/>
      <c r="KSJ49" s="2182"/>
      <c r="KSK49" s="2182"/>
      <c r="KSL49" s="2182"/>
      <c r="KSM49" s="2182"/>
      <c r="KSN49" s="2182"/>
      <c r="KSO49" s="2182"/>
      <c r="KSP49" s="2182"/>
      <c r="KSQ49" s="2182"/>
      <c r="KSR49" s="2182"/>
      <c r="KSS49" s="2182"/>
      <c r="KST49" s="2182"/>
      <c r="KSU49" s="2182"/>
      <c r="KSV49" s="2182"/>
      <c r="KSW49" s="2182"/>
      <c r="KSX49" s="2182"/>
      <c r="KSY49" s="2182"/>
      <c r="KSZ49" s="2182"/>
      <c r="KTA49" s="2182"/>
      <c r="KTB49" s="2182"/>
      <c r="KTC49" s="2182"/>
      <c r="KTD49" s="2182"/>
      <c r="KTE49" s="2182"/>
      <c r="KTF49" s="2182"/>
      <c r="KTG49" s="2182"/>
      <c r="KTH49" s="2182"/>
      <c r="KTI49" s="2182"/>
      <c r="KTJ49" s="2182"/>
      <c r="KTK49" s="2182"/>
      <c r="KTL49" s="2182"/>
      <c r="KTM49" s="2182"/>
      <c r="KTN49" s="2182"/>
      <c r="KTO49" s="2182"/>
      <c r="KTP49" s="2182"/>
      <c r="KTQ49" s="2182"/>
      <c r="KTR49" s="2182"/>
      <c r="KTS49" s="2182"/>
      <c r="KTT49" s="2182"/>
      <c r="KTU49" s="2182"/>
      <c r="KTV49" s="2182"/>
      <c r="KTW49" s="2182"/>
      <c r="KTX49" s="2182"/>
      <c r="KTY49" s="2182"/>
      <c r="KTZ49" s="2182"/>
      <c r="KUA49" s="2182"/>
      <c r="KUB49" s="2182"/>
      <c r="KUC49" s="2182"/>
      <c r="KUD49" s="2182"/>
      <c r="KUE49" s="2182"/>
      <c r="KUF49" s="2182"/>
      <c r="KUG49" s="2182"/>
      <c r="KUH49" s="2182"/>
      <c r="KUI49" s="2182"/>
      <c r="KUJ49" s="2182"/>
      <c r="KUK49" s="2182"/>
      <c r="KUL49" s="2182"/>
      <c r="KUM49" s="2182"/>
      <c r="KUN49" s="2182"/>
      <c r="KUO49" s="2182"/>
      <c r="KUP49" s="2182"/>
      <c r="KUQ49" s="2182"/>
      <c r="KUR49" s="2182"/>
      <c r="KUS49" s="2182"/>
      <c r="KUT49" s="2182"/>
      <c r="KUU49" s="2182"/>
      <c r="KUV49" s="2182"/>
      <c r="KUW49" s="2182"/>
      <c r="KUX49" s="2182"/>
      <c r="KUY49" s="2182"/>
      <c r="KUZ49" s="2182"/>
      <c r="KVA49" s="2182"/>
      <c r="KVB49" s="2182"/>
      <c r="KVC49" s="2182"/>
      <c r="KVD49" s="2182"/>
      <c r="KVE49" s="2182"/>
      <c r="KVF49" s="2182"/>
      <c r="KVG49" s="2182"/>
      <c r="KVH49" s="2182"/>
      <c r="KVI49" s="2182"/>
      <c r="KVJ49" s="2182"/>
      <c r="KVK49" s="2182"/>
      <c r="KVL49" s="2182"/>
      <c r="KVM49" s="2182"/>
      <c r="KVN49" s="2182"/>
      <c r="KVO49" s="2182"/>
      <c r="KVP49" s="2182"/>
      <c r="KVQ49" s="2182"/>
      <c r="KVR49" s="2182"/>
      <c r="KVS49" s="2182"/>
      <c r="KVT49" s="2182"/>
      <c r="KVU49" s="2182"/>
      <c r="KVV49" s="2182"/>
      <c r="KVW49" s="2182"/>
      <c r="KVX49" s="2182"/>
      <c r="KVY49" s="2182"/>
      <c r="KVZ49" s="2182"/>
      <c r="KWA49" s="2182"/>
      <c r="KWB49" s="2182"/>
      <c r="KWC49" s="2182"/>
      <c r="KWD49" s="2182"/>
      <c r="KWE49" s="2182"/>
      <c r="KWF49" s="2182"/>
      <c r="KWG49" s="2182"/>
      <c r="KWH49" s="2182"/>
      <c r="KWI49" s="2182"/>
      <c r="KWJ49" s="2182"/>
      <c r="KWK49" s="2182"/>
      <c r="KWL49" s="2182"/>
      <c r="KWM49" s="2182"/>
      <c r="KWN49" s="2182"/>
      <c r="KWO49" s="2182"/>
      <c r="KWP49" s="2182"/>
      <c r="KWQ49" s="2182"/>
      <c r="KWR49" s="2182"/>
      <c r="KWS49" s="2182"/>
      <c r="KWT49" s="2182"/>
      <c r="KWU49" s="2182"/>
      <c r="KWV49" s="2182"/>
      <c r="KWW49" s="2182"/>
      <c r="KWX49" s="2182"/>
      <c r="KWY49" s="2182"/>
      <c r="KWZ49" s="2182"/>
      <c r="KXA49" s="2182"/>
      <c r="KXB49" s="2182"/>
      <c r="KXC49" s="2182"/>
      <c r="KXD49" s="2182"/>
      <c r="KXE49" s="2182"/>
      <c r="KXF49" s="2182"/>
      <c r="KXG49" s="2182"/>
      <c r="KXH49" s="2182"/>
      <c r="KXI49" s="2182"/>
      <c r="KXJ49" s="2182"/>
      <c r="KXK49" s="2182"/>
      <c r="KXL49" s="2182"/>
      <c r="KXM49" s="2182"/>
      <c r="KXN49" s="2182"/>
      <c r="KXO49" s="2182"/>
      <c r="KXP49" s="2182"/>
      <c r="KXQ49" s="2182"/>
      <c r="KXR49" s="2182"/>
      <c r="KXS49" s="2182"/>
      <c r="KXT49" s="2182"/>
      <c r="KXU49" s="2182"/>
      <c r="KXV49" s="2182"/>
      <c r="KXW49" s="2182"/>
      <c r="KXX49" s="2182"/>
      <c r="KXY49" s="2182"/>
      <c r="KXZ49" s="2182"/>
      <c r="KYA49" s="2182"/>
      <c r="KYB49" s="2182"/>
      <c r="KYC49" s="2182"/>
      <c r="KYD49" s="2182"/>
      <c r="KYE49" s="2182"/>
      <c r="KYF49" s="2182"/>
      <c r="KYG49" s="2182"/>
      <c r="KYH49" s="2182"/>
      <c r="KYI49" s="2182"/>
      <c r="KYJ49" s="2182"/>
      <c r="KYK49" s="2182"/>
      <c r="KYL49" s="2182"/>
      <c r="KYM49" s="2182"/>
      <c r="KYN49" s="2182"/>
      <c r="KYO49" s="2182"/>
      <c r="KYP49" s="2182"/>
      <c r="KYQ49" s="2182"/>
      <c r="KYR49" s="2182"/>
      <c r="KYS49" s="2182"/>
      <c r="KYT49" s="2182"/>
      <c r="KYU49" s="2182"/>
      <c r="KYV49" s="2182"/>
      <c r="KYW49" s="2182"/>
      <c r="KYX49" s="2182"/>
      <c r="KYY49" s="2182"/>
      <c r="KYZ49" s="2182"/>
      <c r="KZA49" s="2182"/>
      <c r="KZB49" s="2182"/>
      <c r="KZC49" s="2182"/>
      <c r="KZD49" s="2182"/>
      <c r="KZE49" s="2182"/>
      <c r="KZF49" s="2182"/>
      <c r="KZG49" s="2182"/>
      <c r="KZH49" s="2182"/>
      <c r="KZI49" s="2182"/>
      <c r="KZJ49" s="2182"/>
      <c r="KZK49" s="2182"/>
      <c r="KZL49" s="2182"/>
      <c r="KZM49" s="2182"/>
      <c r="KZN49" s="2182"/>
      <c r="KZO49" s="2182"/>
      <c r="KZP49" s="2182"/>
      <c r="KZQ49" s="2182"/>
      <c r="KZR49" s="2182"/>
      <c r="KZS49" s="2182"/>
      <c r="KZT49" s="2182"/>
      <c r="KZU49" s="2182"/>
      <c r="KZV49" s="2182"/>
      <c r="KZW49" s="2182"/>
      <c r="KZX49" s="2182"/>
      <c r="KZY49" s="2182"/>
      <c r="KZZ49" s="2182"/>
      <c r="LAA49" s="2182"/>
      <c r="LAB49" s="2182"/>
      <c r="LAC49" s="2182"/>
      <c r="LAD49" s="2182"/>
      <c r="LAE49" s="2182"/>
      <c r="LAF49" s="2182"/>
      <c r="LAG49" s="2182"/>
      <c r="LAH49" s="2182"/>
      <c r="LAI49" s="2182"/>
      <c r="LAJ49" s="2182"/>
      <c r="LAK49" s="2182"/>
      <c r="LAL49" s="2182"/>
      <c r="LAM49" s="2182"/>
      <c r="LAN49" s="2182"/>
      <c r="LAO49" s="2182"/>
      <c r="LAP49" s="2182"/>
      <c r="LAQ49" s="2182"/>
      <c r="LAR49" s="2182"/>
      <c r="LAS49" s="2182"/>
      <c r="LAT49" s="2182"/>
      <c r="LAU49" s="2182"/>
      <c r="LAV49" s="2182"/>
      <c r="LAW49" s="2182"/>
      <c r="LAX49" s="2182"/>
      <c r="LAY49" s="2182"/>
      <c r="LAZ49" s="2182"/>
      <c r="LBA49" s="2182"/>
      <c r="LBB49" s="2182"/>
      <c r="LBC49" s="2182"/>
      <c r="LBD49" s="2182"/>
      <c r="LBE49" s="2182"/>
      <c r="LBF49" s="2182"/>
      <c r="LBG49" s="2182"/>
      <c r="LBH49" s="2182"/>
      <c r="LBI49" s="2182"/>
      <c r="LBJ49" s="2182"/>
      <c r="LBK49" s="2182"/>
      <c r="LBL49" s="2182"/>
      <c r="LBM49" s="2182"/>
      <c r="LBN49" s="2182"/>
      <c r="LBO49" s="2182"/>
      <c r="LBP49" s="2182"/>
      <c r="LBQ49" s="2182"/>
      <c r="LBR49" s="2182"/>
      <c r="LBS49" s="2182"/>
      <c r="LBT49" s="2182"/>
      <c r="LBU49" s="2182"/>
      <c r="LBV49" s="2182"/>
      <c r="LBW49" s="2182"/>
      <c r="LBX49" s="2182"/>
      <c r="LBY49" s="2182"/>
      <c r="LBZ49" s="2182"/>
      <c r="LCA49" s="2182"/>
      <c r="LCB49" s="2182"/>
      <c r="LCC49" s="2182"/>
      <c r="LCD49" s="2182"/>
      <c r="LCE49" s="2182"/>
      <c r="LCF49" s="2182"/>
      <c r="LCG49" s="2182"/>
      <c r="LCH49" s="2182"/>
      <c r="LCI49" s="2182"/>
      <c r="LCJ49" s="2182"/>
      <c r="LCK49" s="2182"/>
      <c r="LCL49" s="2182"/>
      <c r="LCM49" s="2182"/>
      <c r="LCN49" s="2182"/>
      <c r="LCO49" s="2182"/>
      <c r="LCP49" s="2182"/>
      <c r="LCQ49" s="2182"/>
      <c r="LCR49" s="2182"/>
      <c r="LCS49" s="2182"/>
      <c r="LCT49" s="2182"/>
      <c r="LCU49" s="2182"/>
      <c r="LCV49" s="2182"/>
      <c r="LCW49" s="2182"/>
      <c r="LCX49" s="2182"/>
      <c r="LCY49" s="2182"/>
      <c r="LCZ49" s="2182"/>
      <c r="LDA49" s="2182"/>
      <c r="LDB49" s="2182"/>
      <c r="LDC49" s="2182"/>
      <c r="LDD49" s="2182"/>
      <c r="LDE49" s="2182"/>
      <c r="LDF49" s="2182"/>
      <c r="LDG49" s="2182"/>
      <c r="LDH49" s="2182"/>
      <c r="LDI49" s="2182"/>
      <c r="LDJ49" s="2182"/>
      <c r="LDK49" s="2182"/>
      <c r="LDL49" s="2182"/>
      <c r="LDM49" s="2182"/>
      <c r="LDN49" s="2182"/>
      <c r="LDO49" s="2182"/>
      <c r="LDP49" s="2182"/>
      <c r="LDQ49" s="2182"/>
      <c r="LDR49" s="2182"/>
      <c r="LDS49" s="2182"/>
      <c r="LDT49" s="2182"/>
      <c r="LDU49" s="2182"/>
      <c r="LDV49" s="2182"/>
      <c r="LDW49" s="2182"/>
      <c r="LDX49" s="2182"/>
      <c r="LDY49" s="2182"/>
      <c r="LDZ49" s="2182"/>
      <c r="LEA49" s="2182"/>
      <c r="LEB49" s="2182"/>
      <c r="LEC49" s="2182"/>
      <c r="LED49" s="2182"/>
      <c r="LEE49" s="2182"/>
      <c r="LEF49" s="2182"/>
      <c r="LEG49" s="2182"/>
      <c r="LEH49" s="2182"/>
      <c r="LEI49" s="2182"/>
      <c r="LEJ49" s="2182"/>
      <c r="LEK49" s="2182"/>
      <c r="LEL49" s="2182"/>
      <c r="LEM49" s="2182"/>
      <c r="LEN49" s="2182"/>
      <c r="LEO49" s="2182"/>
      <c r="LEP49" s="2182"/>
      <c r="LEQ49" s="2182"/>
      <c r="LER49" s="2182"/>
      <c r="LES49" s="2182"/>
      <c r="LET49" s="2182"/>
      <c r="LEU49" s="2182"/>
      <c r="LEV49" s="2182"/>
      <c r="LEW49" s="2182"/>
      <c r="LEX49" s="2182"/>
      <c r="LEY49" s="2182"/>
      <c r="LEZ49" s="2182"/>
      <c r="LFA49" s="2182"/>
      <c r="LFB49" s="2182"/>
      <c r="LFC49" s="2182"/>
      <c r="LFD49" s="2182"/>
      <c r="LFE49" s="2182"/>
      <c r="LFF49" s="2182"/>
      <c r="LFG49" s="2182"/>
      <c r="LFH49" s="2182"/>
      <c r="LFI49" s="2182"/>
      <c r="LFJ49" s="2182"/>
      <c r="LFK49" s="2182"/>
      <c r="LFL49" s="2182"/>
      <c r="LFM49" s="2182"/>
      <c r="LFN49" s="2182"/>
      <c r="LFO49" s="2182"/>
      <c r="LFP49" s="2182"/>
      <c r="LFQ49" s="2182"/>
      <c r="LFR49" s="2182"/>
      <c r="LFS49" s="2182"/>
      <c r="LFT49" s="2182"/>
      <c r="LFU49" s="2182"/>
      <c r="LFV49" s="2182"/>
      <c r="LFW49" s="2182"/>
      <c r="LFX49" s="2182"/>
      <c r="LFY49" s="2182"/>
      <c r="LFZ49" s="2182"/>
      <c r="LGA49" s="2182"/>
      <c r="LGB49" s="2182"/>
      <c r="LGC49" s="2182"/>
      <c r="LGD49" s="2182"/>
      <c r="LGE49" s="2182"/>
      <c r="LGF49" s="2182"/>
      <c r="LGG49" s="2182"/>
      <c r="LGH49" s="2182"/>
      <c r="LGI49" s="2182"/>
      <c r="LGJ49" s="2182"/>
      <c r="LGK49" s="2182"/>
      <c r="LGL49" s="2182"/>
      <c r="LGM49" s="2182"/>
      <c r="LGN49" s="2182"/>
      <c r="LGO49" s="2182"/>
      <c r="LGP49" s="2182"/>
      <c r="LGQ49" s="2182"/>
      <c r="LGR49" s="2182"/>
      <c r="LGS49" s="2182"/>
      <c r="LGT49" s="2182"/>
      <c r="LGU49" s="2182"/>
      <c r="LGV49" s="2182"/>
      <c r="LGW49" s="2182"/>
      <c r="LGX49" s="2182"/>
      <c r="LGY49" s="2182"/>
      <c r="LGZ49" s="2182"/>
      <c r="LHA49" s="2182"/>
      <c r="LHB49" s="2182"/>
      <c r="LHC49" s="2182"/>
      <c r="LHD49" s="2182"/>
      <c r="LHE49" s="2182"/>
      <c r="LHF49" s="2182"/>
      <c r="LHG49" s="2182"/>
      <c r="LHH49" s="2182"/>
      <c r="LHI49" s="2182"/>
      <c r="LHJ49" s="2182"/>
      <c r="LHK49" s="2182"/>
      <c r="LHL49" s="2182"/>
      <c r="LHM49" s="2182"/>
      <c r="LHN49" s="2182"/>
      <c r="LHO49" s="2182"/>
      <c r="LHP49" s="2182"/>
      <c r="LHQ49" s="2182"/>
      <c r="LHR49" s="2182"/>
      <c r="LHS49" s="2182"/>
      <c r="LHT49" s="2182"/>
      <c r="LHU49" s="2182"/>
      <c r="LHV49" s="2182"/>
      <c r="LHW49" s="2182"/>
      <c r="LHX49" s="2182"/>
      <c r="LHY49" s="2182"/>
      <c r="LHZ49" s="2182"/>
      <c r="LIA49" s="2182"/>
      <c r="LIB49" s="2182"/>
      <c r="LIC49" s="2182"/>
      <c r="LID49" s="2182"/>
      <c r="LIE49" s="2182"/>
      <c r="LIF49" s="2182"/>
      <c r="LIG49" s="2182"/>
      <c r="LIH49" s="2182"/>
      <c r="LII49" s="2182"/>
      <c r="LIJ49" s="2182"/>
      <c r="LIK49" s="2182"/>
      <c r="LIL49" s="2182"/>
      <c r="LIM49" s="2182"/>
      <c r="LIN49" s="2182"/>
      <c r="LIO49" s="2182"/>
      <c r="LIP49" s="2182"/>
      <c r="LIQ49" s="2182"/>
      <c r="LIR49" s="2182"/>
      <c r="LIS49" s="2182"/>
      <c r="LIT49" s="2182"/>
      <c r="LIU49" s="2182"/>
      <c r="LIV49" s="2182"/>
      <c r="LIW49" s="2182"/>
      <c r="LIX49" s="2182"/>
      <c r="LIY49" s="2182"/>
      <c r="LIZ49" s="2182"/>
      <c r="LJA49" s="2182"/>
      <c r="LJB49" s="2182"/>
      <c r="LJC49" s="2182"/>
      <c r="LJD49" s="2182"/>
      <c r="LJE49" s="2182"/>
      <c r="LJF49" s="2182"/>
      <c r="LJG49" s="2182"/>
      <c r="LJH49" s="2182"/>
      <c r="LJI49" s="2182"/>
      <c r="LJJ49" s="2182"/>
      <c r="LJK49" s="2182"/>
      <c r="LJL49" s="2182"/>
      <c r="LJM49" s="2182"/>
      <c r="LJN49" s="2182"/>
      <c r="LJO49" s="2182"/>
      <c r="LJP49" s="2182"/>
      <c r="LJQ49" s="2182"/>
      <c r="LJR49" s="2182"/>
      <c r="LJS49" s="2182"/>
      <c r="LJT49" s="2182"/>
      <c r="LJU49" s="2182"/>
      <c r="LJV49" s="2182"/>
      <c r="LJW49" s="2182"/>
      <c r="LJX49" s="2182"/>
      <c r="LJY49" s="2182"/>
      <c r="LJZ49" s="2182"/>
      <c r="LKA49" s="2182"/>
      <c r="LKB49" s="2182"/>
      <c r="LKC49" s="2182"/>
      <c r="LKD49" s="2182"/>
      <c r="LKE49" s="2182"/>
      <c r="LKF49" s="2182"/>
      <c r="LKG49" s="2182"/>
      <c r="LKH49" s="2182"/>
      <c r="LKI49" s="2182"/>
      <c r="LKJ49" s="2182"/>
      <c r="LKK49" s="2182"/>
      <c r="LKL49" s="2182"/>
      <c r="LKM49" s="2182"/>
      <c r="LKN49" s="2182"/>
      <c r="LKO49" s="2182"/>
      <c r="LKP49" s="2182"/>
      <c r="LKQ49" s="2182"/>
      <c r="LKR49" s="2182"/>
      <c r="LKS49" s="2182"/>
      <c r="LKT49" s="2182"/>
      <c r="LKU49" s="2182"/>
      <c r="LKV49" s="2182"/>
      <c r="LKW49" s="2182"/>
      <c r="LKX49" s="2182"/>
      <c r="LKY49" s="2182"/>
      <c r="LKZ49" s="2182"/>
      <c r="LLA49" s="2182"/>
      <c r="LLB49" s="2182"/>
      <c r="LLC49" s="2182"/>
      <c r="LLD49" s="2182"/>
      <c r="LLE49" s="2182"/>
      <c r="LLF49" s="2182"/>
      <c r="LLG49" s="2182"/>
      <c r="LLH49" s="2182"/>
      <c r="LLI49" s="2182"/>
      <c r="LLJ49" s="2182"/>
      <c r="LLK49" s="2182"/>
      <c r="LLL49" s="2182"/>
      <c r="LLM49" s="2182"/>
      <c r="LLN49" s="2182"/>
      <c r="LLO49" s="2182"/>
      <c r="LLP49" s="2182"/>
      <c r="LLQ49" s="2182"/>
      <c r="LLR49" s="2182"/>
      <c r="LLS49" s="2182"/>
      <c r="LLT49" s="2182"/>
      <c r="LLU49" s="2182"/>
      <c r="LLV49" s="2182"/>
      <c r="LLW49" s="2182"/>
      <c r="LLX49" s="2182"/>
      <c r="LLY49" s="2182"/>
      <c r="LLZ49" s="2182"/>
      <c r="LMA49" s="2182"/>
      <c r="LMB49" s="2182"/>
      <c r="LMC49" s="2182"/>
      <c r="LMD49" s="2182"/>
      <c r="LME49" s="2182"/>
      <c r="LMF49" s="2182"/>
      <c r="LMG49" s="2182"/>
      <c r="LMH49" s="2182"/>
      <c r="LMI49" s="2182"/>
      <c r="LMJ49" s="2182"/>
      <c r="LMK49" s="2182"/>
      <c r="LML49" s="2182"/>
      <c r="LMM49" s="2182"/>
      <c r="LMN49" s="2182"/>
      <c r="LMO49" s="2182"/>
      <c r="LMP49" s="2182"/>
      <c r="LMQ49" s="2182"/>
      <c r="LMR49" s="2182"/>
      <c r="LMS49" s="2182"/>
      <c r="LMT49" s="2182"/>
      <c r="LMU49" s="2182"/>
      <c r="LMV49" s="2182"/>
      <c r="LMW49" s="2182"/>
      <c r="LMX49" s="2182"/>
      <c r="LMY49" s="2182"/>
      <c r="LMZ49" s="2182"/>
      <c r="LNA49" s="2182"/>
      <c r="LNB49" s="2182"/>
      <c r="LNC49" s="2182"/>
      <c r="LND49" s="2182"/>
      <c r="LNE49" s="2182"/>
      <c r="LNF49" s="2182"/>
      <c r="LNG49" s="2182"/>
      <c r="LNH49" s="2182"/>
      <c r="LNI49" s="2182"/>
      <c r="LNJ49" s="2182"/>
      <c r="LNK49" s="2182"/>
      <c r="LNL49" s="2182"/>
      <c r="LNM49" s="2182"/>
      <c r="LNN49" s="2182"/>
      <c r="LNO49" s="2182"/>
      <c r="LNP49" s="2182"/>
      <c r="LNQ49" s="2182"/>
      <c r="LNR49" s="2182"/>
      <c r="LNS49" s="2182"/>
      <c r="LNT49" s="2182"/>
      <c r="LNU49" s="2182"/>
      <c r="LNV49" s="2182"/>
      <c r="LNW49" s="2182"/>
      <c r="LNX49" s="2182"/>
      <c r="LNY49" s="2182"/>
      <c r="LNZ49" s="2182"/>
      <c r="LOA49" s="2182"/>
      <c r="LOB49" s="2182"/>
      <c r="LOC49" s="2182"/>
      <c r="LOD49" s="2182"/>
      <c r="LOE49" s="2182"/>
      <c r="LOF49" s="2182"/>
      <c r="LOG49" s="2182"/>
      <c r="LOH49" s="2182"/>
      <c r="LOI49" s="2182"/>
      <c r="LOJ49" s="2182"/>
      <c r="LOK49" s="2182"/>
      <c r="LOL49" s="2182"/>
      <c r="LOM49" s="2182"/>
      <c r="LON49" s="2182"/>
      <c r="LOO49" s="2182"/>
      <c r="LOP49" s="2182"/>
      <c r="LOQ49" s="2182"/>
      <c r="LOR49" s="2182"/>
      <c r="LOS49" s="2182"/>
      <c r="LOT49" s="2182"/>
      <c r="LOU49" s="2182"/>
      <c r="LOV49" s="2182"/>
      <c r="LOW49" s="2182"/>
      <c r="LOX49" s="2182"/>
      <c r="LOY49" s="2182"/>
      <c r="LOZ49" s="2182"/>
      <c r="LPA49" s="2182"/>
      <c r="LPB49" s="2182"/>
      <c r="LPC49" s="2182"/>
      <c r="LPD49" s="2182"/>
      <c r="LPE49" s="2182"/>
      <c r="LPF49" s="2182"/>
      <c r="LPG49" s="2182"/>
      <c r="LPH49" s="2182"/>
      <c r="LPI49" s="2182"/>
      <c r="LPJ49" s="2182"/>
      <c r="LPK49" s="2182"/>
      <c r="LPL49" s="2182"/>
      <c r="LPM49" s="2182"/>
      <c r="LPN49" s="2182"/>
      <c r="LPO49" s="2182"/>
      <c r="LPP49" s="2182"/>
      <c r="LPQ49" s="2182"/>
      <c r="LPR49" s="2182"/>
      <c r="LPS49" s="2182"/>
      <c r="LPT49" s="2182"/>
      <c r="LPU49" s="2182"/>
      <c r="LPV49" s="2182"/>
      <c r="LPW49" s="2182"/>
      <c r="LPX49" s="2182"/>
      <c r="LPY49" s="2182"/>
      <c r="LPZ49" s="2182"/>
      <c r="LQA49" s="2182"/>
      <c r="LQB49" s="2182"/>
      <c r="LQC49" s="2182"/>
      <c r="LQD49" s="2182"/>
      <c r="LQE49" s="2182"/>
      <c r="LQF49" s="2182"/>
      <c r="LQG49" s="2182"/>
      <c r="LQH49" s="2182"/>
      <c r="LQI49" s="2182"/>
      <c r="LQJ49" s="2182"/>
      <c r="LQK49" s="2182"/>
      <c r="LQL49" s="2182"/>
      <c r="LQM49" s="2182"/>
      <c r="LQN49" s="2182"/>
      <c r="LQO49" s="2182"/>
      <c r="LQP49" s="2182"/>
      <c r="LQQ49" s="2182"/>
      <c r="LQR49" s="2182"/>
      <c r="LQS49" s="2182"/>
      <c r="LQT49" s="2182"/>
      <c r="LQU49" s="2182"/>
      <c r="LQV49" s="2182"/>
      <c r="LQW49" s="2182"/>
      <c r="LQX49" s="2182"/>
      <c r="LQY49" s="2182"/>
      <c r="LQZ49" s="2182"/>
      <c r="LRA49" s="2182"/>
      <c r="LRB49" s="2182"/>
      <c r="LRC49" s="2182"/>
      <c r="LRD49" s="2182"/>
      <c r="LRE49" s="2182"/>
      <c r="LRF49" s="2182"/>
      <c r="LRG49" s="2182"/>
      <c r="LRH49" s="2182"/>
      <c r="LRI49" s="2182"/>
      <c r="LRJ49" s="2182"/>
      <c r="LRK49" s="2182"/>
      <c r="LRL49" s="2182"/>
      <c r="LRM49" s="2182"/>
      <c r="LRN49" s="2182"/>
      <c r="LRO49" s="2182"/>
      <c r="LRP49" s="2182"/>
      <c r="LRQ49" s="2182"/>
      <c r="LRR49" s="2182"/>
      <c r="LRS49" s="2182"/>
      <c r="LRT49" s="2182"/>
      <c r="LRU49" s="2182"/>
      <c r="LRV49" s="2182"/>
      <c r="LRW49" s="2182"/>
      <c r="LRX49" s="2182"/>
      <c r="LRY49" s="2182"/>
      <c r="LRZ49" s="2182"/>
      <c r="LSA49" s="2182"/>
      <c r="LSB49" s="2182"/>
      <c r="LSC49" s="2182"/>
      <c r="LSD49" s="2182"/>
      <c r="LSE49" s="2182"/>
      <c r="LSF49" s="2182"/>
      <c r="LSG49" s="2182"/>
      <c r="LSH49" s="2182"/>
      <c r="LSI49" s="2182"/>
      <c r="LSJ49" s="2182"/>
      <c r="LSK49" s="2182"/>
      <c r="LSL49" s="2182"/>
      <c r="LSM49" s="2182"/>
      <c r="LSN49" s="2182"/>
      <c r="LSO49" s="2182"/>
      <c r="LSP49" s="2182"/>
      <c r="LSQ49" s="2182"/>
      <c r="LSR49" s="2182"/>
      <c r="LSS49" s="2182"/>
      <c r="LST49" s="2182"/>
      <c r="LSU49" s="2182"/>
      <c r="LSV49" s="2182"/>
      <c r="LSW49" s="2182"/>
      <c r="LSX49" s="2182"/>
      <c r="LSY49" s="2182"/>
      <c r="LSZ49" s="2182"/>
      <c r="LTA49" s="2182"/>
      <c r="LTB49" s="2182"/>
      <c r="LTC49" s="2182"/>
      <c r="LTD49" s="2182"/>
      <c r="LTE49" s="2182"/>
      <c r="LTF49" s="2182"/>
      <c r="LTG49" s="2182"/>
      <c r="LTH49" s="2182"/>
      <c r="LTI49" s="2182"/>
      <c r="LTJ49" s="2182"/>
      <c r="LTK49" s="2182"/>
      <c r="LTL49" s="2182"/>
      <c r="LTM49" s="2182"/>
      <c r="LTN49" s="2182"/>
      <c r="LTO49" s="2182"/>
      <c r="LTP49" s="2182"/>
      <c r="LTQ49" s="2182"/>
      <c r="LTR49" s="2182"/>
      <c r="LTS49" s="2182"/>
      <c r="LTT49" s="2182"/>
      <c r="LTU49" s="2182"/>
      <c r="LTV49" s="2182"/>
      <c r="LTW49" s="2182"/>
      <c r="LTX49" s="2182"/>
      <c r="LTY49" s="2182"/>
      <c r="LTZ49" s="2182"/>
      <c r="LUA49" s="2182"/>
      <c r="LUB49" s="2182"/>
      <c r="LUC49" s="2182"/>
      <c r="LUD49" s="2182"/>
      <c r="LUE49" s="2182"/>
      <c r="LUF49" s="2182"/>
      <c r="LUG49" s="2182"/>
      <c r="LUH49" s="2182"/>
      <c r="LUI49" s="2182"/>
      <c r="LUJ49" s="2182"/>
      <c r="LUK49" s="2182"/>
      <c r="LUL49" s="2182"/>
      <c r="LUM49" s="2182"/>
      <c r="LUN49" s="2182"/>
      <c r="LUO49" s="2182"/>
      <c r="LUP49" s="2182"/>
      <c r="LUQ49" s="2182"/>
      <c r="LUR49" s="2182"/>
      <c r="LUS49" s="2182"/>
      <c r="LUT49" s="2182"/>
      <c r="LUU49" s="2182"/>
      <c r="LUV49" s="2182"/>
      <c r="LUW49" s="2182"/>
      <c r="LUX49" s="2182"/>
      <c r="LUY49" s="2182"/>
      <c r="LUZ49" s="2182"/>
      <c r="LVA49" s="2182"/>
      <c r="LVB49" s="2182"/>
      <c r="LVC49" s="2182"/>
      <c r="LVD49" s="2182"/>
      <c r="LVE49" s="2182"/>
      <c r="LVF49" s="2182"/>
      <c r="LVG49" s="2182"/>
      <c r="LVH49" s="2182"/>
      <c r="LVI49" s="2182"/>
      <c r="LVJ49" s="2182"/>
      <c r="LVK49" s="2182"/>
      <c r="LVL49" s="2182"/>
      <c r="LVM49" s="2182"/>
      <c r="LVN49" s="2182"/>
      <c r="LVO49" s="2182"/>
      <c r="LVP49" s="2182"/>
      <c r="LVQ49" s="2182"/>
      <c r="LVR49" s="2182"/>
      <c r="LVS49" s="2182"/>
      <c r="LVT49" s="2182"/>
      <c r="LVU49" s="2182"/>
      <c r="LVV49" s="2182"/>
      <c r="LVW49" s="2182"/>
      <c r="LVX49" s="2182"/>
      <c r="LVY49" s="2182"/>
      <c r="LVZ49" s="2182"/>
      <c r="LWA49" s="2182"/>
      <c r="LWB49" s="2182"/>
      <c r="LWC49" s="2182"/>
      <c r="LWD49" s="2182"/>
      <c r="LWE49" s="2182"/>
      <c r="LWF49" s="2182"/>
      <c r="LWG49" s="2182"/>
      <c r="LWH49" s="2182"/>
      <c r="LWI49" s="2182"/>
      <c r="LWJ49" s="2182"/>
      <c r="LWK49" s="2182"/>
      <c r="LWL49" s="2182"/>
      <c r="LWM49" s="2182"/>
      <c r="LWN49" s="2182"/>
      <c r="LWO49" s="2182"/>
      <c r="LWP49" s="2182"/>
      <c r="LWQ49" s="2182"/>
      <c r="LWR49" s="2182"/>
      <c r="LWS49" s="2182"/>
      <c r="LWT49" s="2182"/>
      <c r="LWU49" s="2182"/>
      <c r="LWV49" s="2182"/>
      <c r="LWW49" s="2182"/>
      <c r="LWX49" s="2182"/>
      <c r="LWY49" s="2182"/>
      <c r="LWZ49" s="2182"/>
      <c r="LXA49" s="2182"/>
      <c r="LXB49" s="2182"/>
      <c r="LXC49" s="2182"/>
      <c r="LXD49" s="2182"/>
      <c r="LXE49" s="2182"/>
      <c r="LXF49" s="2182"/>
      <c r="LXG49" s="2182"/>
      <c r="LXH49" s="2182"/>
      <c r="LXI49" s="2182"/>
      <c r="LXJ49" s="2182"/>
      <c r="LXK49" s="2182"/>
      <c r="LXL49" s="2182"/>
      <c r="LXM49" s="2182"/>
      <c r="LXN49" s="2182"/>
      <c r="LXO49" s="2182"/>
      <c r="LXP49" s="2182"/>
      <c r="LXQ49" s="2182"/>
      <c r="LXR49" s="2182"/>
      <c r="LXS49" s="2182"/>
      <c r="LXT49" s="2182"/>
      <c r="LXU49" s="2182"/>
      <c r="LXV49" s="2182"/>
      <c r="LXW49" s="2182"/>
      <c r="LXX49" s="2182"/>
      <c r="LXY49" s="2182"/>
      <c r="LXZ49" s="2182"/>
      <c r="LYA49" s="2182"/>
      <c r="LYB49" s="2182"/>
      <c r="LYC49" s="2182"/>
      <c r="LYD49" s="2182"/>
      <c r="LYE49" s="2182"/>
      <c r="LYF49" s="2182"/>
      <c r="LYG49" s="2182"/>
      <c r="LYH49" s="2182"/>
      <c r="LYI49" s="2182"/>
      <c r="LYJ49" s="2182"/>
      <c r="LYK49" s="2182"/>
      <c r="LYL49" s="2182"/>
      <c r="LYM49" s="2182"/>
      <c r="LYN49" s="2182"/>
      <c r="LYO49" s="2182"/>
      <c r="LYP49" s="2182"/>
      <c r="LYQ49" s="2182"/>
      <c r="LYR49" s="2182"/>
      <c r="LYS49" s="2182"/>
      <c r="LYT49" s="2182"/>
      <c r="LYU49" s="2182"/>
      <c r="LYV49" s="2182"/>
      <c r="LYW49" s="2182"/>
      <c r="LYX49" s="2182"/>
      <c r="LYY49" s="2182"/>
      <c r="LYZ49" s="2182"/>
      <c r="LZA49" s="2182"/>
      <c r="LZB49" s="2182"/>
      <c r="LZC49" s="2182"/>
      <c r="LZD49" s="2182"/>
      <c r="LZE49" s="2182"/>
      <c r="LZF49" s="2182"/>
      <c r="LZG49" s="2182"/>
      <c r="LZH49" s="2182"/>
      <c r="LZI49" s="2182"/>
      <c r="LZJ49" s="2182"/>
      <c r="LZK49" s="2182"/>
      <c r="LZL49" s="2182"/>
      <c r="LZM49" s="2182"/>
      <c r="LZN49" s="2182"/>
      <c r="LZO49" s="2182"/>
      <c r="LZP49" s="2182"/>
      <c r="LZQ49" s="2182"/>
      <c r="LZR49" s="2182"/>
      <c r="LZS49" s="2182"/>
      <c r="LZT49" s="2182"/>
      <c r="LZU49" s="2182"/>
      <c r="LZV49" s="2182"/>
      <c r="LZW49" s="2182"/>
      <c r="LZX49" s="2182"/>
      <c r="LZY49" s="2182"/>
      <c r="LZZ49" s="2182"/>
      <c r="MAA49" s="2182"/>
      <c r="MAB49" s="2182"/>
      <c r="MAC49" s="2182"/>
      <c r="MAD49" s="2182"/>
      <c r="MAE49" s="2182"/>
      <c r="MAF49" s="2182"/>
      <c r="MAG49" s="2182"/>
      <c r="MAH49" s="2182"/>
      <c r="MAI49" s="2182"/>
      <c r="MAJ49" s="2182"/>
      <c r="MAK49" s="2182"/>
      <c r="MAL49" s="2182"/>
      <c r="MAM49" s="2182"/>
      <c r="MAN49" s="2182"/>
      <c r="MAO49" s="2182"/>
      <c r="MAP49" s="2182"/>
      <c r="MAQ49" s="2182"/>
      <c r="MAR49" s="2182"/>
      <c r="MAS49" s="2182"/>
      <c r="MAT49" s="2182"/>
      <c r="MAU49" s="2182"/>
      <c r="MAV49" s="2182"/>
      <c r="MAW49" s="2182"/>
      <c r="MAX49" s="2182"/>
      <c r="MAY49" s="2182"/>
      <c r="MAZ49" s="2182"/>
      <c r="MBA49" s="2182"/>
      <c r="MBB49" s="2182"/>
      <c r="MBC49" s="2182"/>
      <c r="MBD49" s="2182"/>
      <c r="MBE49" s="2182"/>
      <c r="MBF49" s="2182"/>
      <c r="MBG49" s="2182"/>
      <c r="MBH49" s="2182"/>
      <c r="MBI49" s="2182"/>
      <c r="MBJ49" s="2182"/>
      <c r="MBK49" s="2182"/>
      <c r="MBL49" s="2182"/>
      <c r="MBM49" s="2182"/>
      <c r="MBN49" s="2182"/>
      <c r="MBO49" s="2182"/>
      <c r="MBP49" s="2182"/>
      <c r="MBQ49" s="2182"/>
      <c r="MBR49" s="2182"/>
      <c r="MBS49" s="2182"/>
      <c r="MBT49" s="2182"/>
      <c r="MBU49" s="2182"/>
      <c r="MBV49" s="2182"/>
      <c r="MBW49" s="2182"/>
      <c r="MBX49" s="2182"/>
      <c r="MBY49" s="2182"/>
      <c r="MBZ49" s="2182"/>
      <c r="MCA49" s="2182"/>
      <c r="MCB49" s="2182"/>
      <c r="MCC49" s="2182"/>
      <c r="MCD49" s="2182"/>
      <c r="MCE49" s="2182"/>
      <c r="MCF49" s="2182"/>
      <c r="MCG49" s="2182"/>
      <c r="MCH49" s="2182"/>
      <c r="MCI49" s="2182"/>
      <c r="MCJ49" s="2182"/>
      <c r="MCK49" s="2182"/>
      <c r="MCL49" s="2182"/>
      <c r="MCM49" s="2182"/>
      <c r="MCN49" s="2182"/>
      <c r="MCO49" s="2182"/>
      <c r="MCP49" s="2182"/>
      <c r="MCQ49" s="2182"/>
      <c r="MCR49" s="2182"/>
      <c r="MCS49" s="2182"/>
      <c r="MCT49" s="2182"/>
      <c r="MCU49" s="2182"/>
      <c r="MCV49" s="2182"/>
      <c r="MCW49" s="2182"/>
      <c r="MCX49" s="2182"/>
      <c r="MCY49" s="2182"/>
      <c r="MCZ49" s="2182"/>
      <c r="MDA49" s="2182"/>
      <c r="MDB49" s="2182"/>
      <c r="MDC49" s="2182"/>
      <c r="MDD49" s="2182"/>
      <c r="MDE49" s="2182"/>
      <c r="MDF49" s="2182"/>
      <c r="MDG49" s="2182"/>
      <c r="MDH49" s="2182"/>
      <c r="MDI49" s="2182"/>
      <c r="MDJ49" s="2182"/>
      <c r="MDK49" s="2182"/>
      <c r="MDL49" s="2182"/>
      <c r="MDM49" s="2182"/>
      <c r="MDN49" s="2182"/>
      <c r="MDO49" s="2182"/>
      <c r="MDP49" s="2182"/>
      <c r="MDQ49" s="2182"/>
      <c r="MDR49" s="2182"/>
      <c r="MDS49" s="2182"/>
      <c r="MDT49" s="2182"/>
      <c r="MDU49" s="2182"/>
      <c r="MDV49" s="2182"/>
      <c r="MDW49" s="2182"/>
      <c r="MDX49" s="2182"/>
      <c r="MDY49" s="2182"/>
      <c r="MDZ49" s="2182"/>
      <c r="MEA49" s="2182"/>
      <c r="MEB49" s="2182"/>
      <c r="MEC49" s="2182"/>
      <c r="MED49" s="2182"/>
      <c r="MEE49" s="2182"/>
      <c r="MEF49" s="2182"/>
      <c r="MEG49" s="2182"/>
      <c r="MEH49" s="2182"/>
      <c r="MEI49" s="2182"/>
      <c r="MEJ49" s="2182"/>
      <c r="MEK49" s="2182"/>
      <c r="MEL49" s="2182"/>
      <c r="MEM49" s="2182"/>
      <c r="MEN49" s="2182"/>
      <c r="MEO49" s="2182"/>
      <c r="MEP49" s="2182"/>
      <c r="MEQ49" s="2182"/>
      <c r="MER49" s="2182"/>
      <c r="MES49" s="2182"/>
      <c r="MET49" s="2182"/>
      <c r="MEU49" s="2182"/>
      <c r="MEV49" s="2182"/>
      <c r="MEW49" s="2182"/>
      <c r="MEX49" s="2182"/>
      <c r="MEY49" s="2182"/>
      <c r="MEZ49" s="2182"/>
      <c r="MFA49" s="2182"/>
      <c r="MFB49" s="2182"/>
      <c r="MFC49" s="2182"/>
      <c r="MFD49" s="2182"/>
      <c r="MFE49" s="2182"/>
      <c r="MFF49" s="2182"/>
      <c r="MFG49" s="2182"/>
      <c r="MFH49" s="2182"/>
      <c r="MFI49" s="2182"/>
      <c r="MFJ49" s="2182"/>
      <c r="MFK49" s="2182"/>
      <c r="MFL49" s="2182"/>
      <c r="MFM49" s="2182"/>
      <c r="MFN49" s="2182"/>
      <c r="MFO49" s="2182"/>
      <c r="MFP49" s="2182"/>
      <c r="MFQ49" s="2182"/>
      <c r="MFR49" s="2182"/>
      <c r="MFS49" s="2182"/>
      <c r="MFT49" s="2182"/>
      <c r="MFU49" s="2182"/>
      <c r="MFV49" s="2182"/>
      <c r="MFW49" s="2182"/>
      <c r="MFX49" s="2182"/>
      <c r="MFY49" s="2182"/>
      <c r="MFZ49" s="2182"/>
      <c r="MGA49" s="2182"/>
      <c r="MGB49" s="2182"/>
      <c r="MGC49" s="2182"/>
      <c r="MGD49" s="2182"/>
      <c r="MGE49" s="2182"/>
      <c r="MGF49" s="2182"/>
      <c r="MGG49" s="2182"/>
      <c r="MGH49" s="2182"/>
      <c r="MGI49" s="2182"/>
      <c r="MGJ49" s="2182"/>
      <c r="MGK49" s="2182"/>
      <c r="MGL49" s="2182"/>
      <c r="MGM49" s="2182"/>
      <c r="MGN49" s="2182"/>
      <c r="MGO49" s="2182"/>
      <c r="MGP49" s="2182"/>
      <c r="MGQ49" s="2182"/>
      <c r="MGR49" s="2182"/>
      <c r="MGS49" s="2182"/>
      <c r="MGT49" s="2182"/>
      <c r="MGU49" s="2182"/>
      <c r="MGV49" s="2182"/>
      <c r="MGW49" s="2182"/>
      <c r="MGX49" s="2182"/>
      <c r="MGY49" s="2182"/>
      <c r="MGZ49" s="2182"/>
      <c r="MHA49" s="2182"/>
      <c r="MHB49" s="2182"/>
      <c r="MHC49" s="2182"/>
      <c r="MHD49" s="2182"/>
      <c r="MHE49" s="2182"/>
      <c r="MHF49" s="2182"/>
      <c r="MHG49" s="2182"/>
      <c r="MHH49" s="2182"/>
      <c r="MHI49" s="2182"/>
      <c r="MHJ49" s="2182"/>
      <c r="MHK49" s="2182"/>
      <c r="MHL49" s="2182"/>
      <c r="MHM49" s="2182"/>
      <c r="MHN49" s="2182"/>
      <c r="MHO49" s="2182"/>
      <c r="MHP49" s="2182"/>
      <c r="MHQ49" s="2182"/>
      <c r="MHR49" s="2182"/>
      <c r="MHS49" s="2182"/>
      <c r="MHT49" s="2182"/>
      <c r="MHU49" s="2182"/>
      <c r="MHV49" s="2182"/>
      <c r="MHW49" s="2182"/>
      <c r="MHX49" s="2182"/>
      <c r="MHY49" s="2182"/>
      <c r="MHZ49" s="2182"/>
      <c r="MIA49" s="2182"/>
      <c r="MIB49" s="2182"/>
      <c r="MIC49" s="2182"/>
      <c r="MID49" s="2182"/>
      <c r="MIE49" s="2182"/>
      <c r="MIF49" s="2182"/>
      <c r="MIG49" s="2182"/>
      <c r="MIH49" s="2182"/>
      <c r="MII49" s="2182"/>
      <c r="MIJ49" s="2182"/>
      <c r="MIK49" s="2182"/>
      <c r="MIL49" s="2182"/>
      <c r="MIM49" s="2182"/>
      <c r="MIN49" s="2182"/>
      <c r="MIO49" s="2182"/>
      <c r="MIP49" s="2182"/>
      <c r="MIQ49" s="2182"/>
      <c r="MIR49" s="2182"/>
      <c r="MIS49" s="2182"/>
      <c r="MIT49" s="2182"/>
      <c r="MIU49" s="2182"/>
      <c r="MIV49" s="2182"/>
      <c r="MIW49" s="2182"/>
      <c r="MIX49" s="2182"/>
      <c r="MIY49" s="2182"/>
      <c r="MIZ49" s="2182"/>
      <c r="MJA49" s="2182"/>
      <c r="MJB49" s="2182"/>
      <c r="MJC49" s="2182"/>
      <c r="MJD49" s="2182"/>
      <c r="MJE49" s="2182"/>
      <c r="MJF49" s="2182"/>
      <c r="MJG49" s="2182"/>
      <c r="MJH49" s="2182"/>
      <c r="MJI49" s="2182"/>
      <c r="MJJ49" s="2182"/>
      <c r="MJK49" s="2182"/>
      <c r="MJL49" s="2182"/>
      <c r="MJM49" s="2182"/>
      <c r="MJN49" s="2182"/>
      <c r="MJO49" s="2182"/>
      <c r="MJP49" s="2182"/>
      <c r="MJQ49" s="2182"/>
      <c r="MJR49" s="2182"/>
      <c r="MJS49" s="2182"/>
      <c r="MJT49" s="2182"/>
      <c r="MJU49" s="2182"/>
      <c r="MJV49" s="2182"/>
      <c r="MJW49" s="2182"/>
      <c r="MJX49" s="2182"/>
      <c r="MJY49" s="2182"/>
      <c r="MJZ49" s="2182"/>
      <c r="MKA49" s="2182"/>
      <c r="MKB49" s="2182"/>
      <c r="MKC49" s="2182"/>
      <c r="MKD49" s="2182"/>
      <c r="MKE49" s="2182"/>
      <c r="MKF49" s="2182"/>
      <c r="MKG49" s="2182"/>
      <c r="MKH49" s="2182"/>
      <c r="MKI49" s="2182"/>
      <c r="MKJ49" s="2182"/>
      <c r="MKK49" s="2182"/>
      <c r="MKL49" s="2182"/>
      <c r="MKM49" s="2182"/>
      <c r="MKN49" s="2182"/>
      <c r="MKO49" s="2182"/>
      <c r="MKP49" s="2182"/>
      <c r="MKQ49" s="2182"/>
      <c r="MKR49" s="2182"/>
      <c r="MKS49" s="2182"/>
      <c r="MKT49" s="2182"/>
      <c r="MKU49" s="2182"/>
      <c r="MKV49" s="2182"/>
      <c r="MKW49" s="2182"/>
      <c r="MKX49" s="2182"/>
      <c r="MKY49" s="2182"/>
      <c r="MKZ49" s="2182"/>
      <c r="MLA49" s="2182"/>
      <c r="MLB49" s="2182"/>
      <c r="MLC49" s="2182"/>
      <c r="MLD49" s="2182"/>
      <c r="MLE49" s="2182"/>
      <c r="MLF49" s="2182"/>
      <c r="MLG49" s="2182"/>
      <c r="MLH49" s="2182"/>
      <c r="MLI49" s="2182"/>
      <c r="MLJ49" s="2182"/>
      <c r="MLK49" s="2182"/>
      <c r="MLL49" s="2182"/>
      <c r="MLM49" s="2182"/>
      <c r="MLN49" s="2182"/>
      <c r="MLO49" s="2182"/>
      <c r="MLP49" s="2182"/>
      <c r="MLQ49" s="2182"/>
      <c r="MLR49" s="2182"/>
      <c r="MLS49" s="2182"/>
      <c r="MLT49" s="2182"/>
      <c r="MLU49" s="2182"/>
      <c r="MLV49" s="2182"/>
      <c r="MLW49" s="2182"/>
      <c r="MLX49" s="2182"/>
      <c r="MLY49" s="2182"/>
      <c r="MLZ49" s="2182"/>
      <c r="MMA49" s="2182"/>
      <c r="MMB49" s="2182"/>
      <c r="MMC49" s="2182"/>
      <c r="MMD49" s="2182"/>
      <c r="MME49" s="2182"/>
      <c r="MMF49" s="2182"/>
      <c r="MMG49" s="2182"/>
      <c r="MMH49" s="2182"/>
      <c r="MMI49" s="2182"/>
      <c r="MMJ49" s="2182"/>
      <c r="MMK49" s="2182"/>
      <c r="MML49" s="2182"/>
      <c r="MMM49" s="2182"/>
      <c r="MMN49" s="2182"/>
      <c r="MMO49" s="2182"/>
      <c r="MMP49" s="2182"/>
      <c r="MMQ49" s="2182"/>
      <c r="MMR49" s="2182"/>
      <c r="MMS49" s="2182"/>
      <c r="MMT49" s="2182"/>
      <c r="MMU49" s="2182"/>
      <c r="MMV49" s="2182"/>
      <c r="MMW49" s="2182"/>
      <c r="MMX49" s="2182"/>
      <c r="MMY49" s="2182"/>
      <c r="MMZ49" s="2182"/>
      <c r="MNA49" s="2182"/>
      <c r="MNB49" s="2182"/>
      <c r="MNC49" s="2182"/>
      <c r="MND49" s="2182"/>
      <c r="MNE49" s="2182"/>
      <c r="MNF49" s="2182"/>
      <c r="MNG49" s="2182"/>
      <c r="MNH49" s="2182"/>
      <c r="MNI49" s="2182"/>
      <c r="MNJ49" s="2182"/>
      <c r="MNK49" s="2182"/>
      <c r="MNL49" s="2182"/>
      <c r="MNM49" s="2182"/>
      <c r="MNN49" s="2182"/>
      <c r="MNO49" s="2182"/>
      <c r="MNP49" s="2182"/>
      <c r="MNQ49" s="2182"/>
      <c r="MNR49" s="2182"/>
      <c r="MNS49" s="2182"/>
      <c r="MNT49" s="2182"/>
      <c r="MNU49" s="2182"/>
      <c r="MNV49" s="2182"/>
      <c r="MNW49" s="2182"/>
      <c r="MNX49" s="2182"/>
      <c r="MNY49" s="2182"/>
      <c r="MNZ49" s="2182"/>
      <c r="MOA49" s="2182"/>
      <c r="MOB49" s="2182"/>
      <c r="MOC49" s="2182"/>
      <c r="MOD49" s="2182"/>
      <c r="MOE49" s="2182"/>
      <c r="MOF49" s="2182"/>
      <c r="MOG49" s="2182"/>
      <c r="MOH49" s="2182"/>
      <c r="MOI49" s="2182"/>
      <c r="MOJ49" s="2182"/>
      <c r="MOK49" s="2182"/>
      <c r="MOL49" s="2182"/>
      <c r="MOM49" s="2182"/>
      <c r="MON49" s="2182"/>
      <c r="MOO49" s="2182"/>
      <c r="MOP49" s="2182"/>
      <c r="MOQ49" s="2182"/>
      <c r="MOR49" s="2182"/>
      <c r="MOS49" s="2182"/>
      <c r="MOT49" s="2182"/>
      <c r="MOU49" s="2182"/>
      <c r="MOV49" s="2182"/>
      <c r="MOW49" s="2182"/>
      <c r="MOX49" s="2182"/>
      <c r="MOY49" s="2182"/>
      <c r="MOZ49" s="2182"/>
      <c r="MPA49" s="2182"/>
      <c r="MPB49" s="2182"/>
      <c r="MPC49" s="2182"/>
      <c r="MPD49" s="2182"/>
      <c r="MPE49" s="2182"/>
      <c r="MPF49" s="2182"/>
      <c r="MPG49" s="2182"/>
      <c r="MPH49" s="2182"/>
      <c r="MPI49" s="2182"/>
      <c r="MPJ49" s="2182"/>
      <c r="MPK49" s="2182"/>
      <c r="MPL49" s="2182"/>
      <c r="MPM49" s="2182"/>
      <c r="MPN49" s="2182"/>
      <c r="MPO49" s="2182"/>
      <c r="MPP49" s="2182"/>
      <c r="MPQ49" s="2182"/>
      <c r="MPR49" s="2182"/>
      <c r="MPS49" s="2182"/>
      <c r="MPT49" s="2182"/>
      <c r="MPU49" s="2182"/>
      <c r="MPV49" s="2182"/>
      <c r="MPW49" s="2182"/>
      <c r="MPX49" s="2182"/>
      <c r="MPY49" s="2182"/>
      <c r="MPZ49" s="2182"/>
      <c r="MQA49" s="2182"/>
      <c r="MQB49" s="2182"/>
      <c r="MQC49" s="2182"/>
      <c r="MQD49" s="2182"/>
      <c r="MQE49" s="2182"/>
      <c r="MQF49" s="2182"/>
      <c r="MQG49" s="2182"/>
      <c r="MQH49" s="2182"/>
      <c r="MQI49" s="2182"/>
      <c r="MQJ49" s="2182"/>
      <c r="MQK49" s="2182"/>
      <c r="MQL49" s="2182"/>
      <c r="MQM49" s="2182"/>
      <c r="MQN49" s="2182"/>
      <c r="MQO49" s="2182"/>
      <c r="MQP49" s="2182"/>
      <c r="MQQ49" s="2182"/>
      <c r="MQR49" s="2182"/>
      <c r="MQS49" s="2182"/>
      <c r="MQT49" s="2182"/>
      <c r="MQU49" s="2182"/>
      <c r="MQV49" s="2182"/>
      <c r="MQW49" s="2182"/>
      <c r="MQX49" s="2182"/>
      <c r="MQY49" s="2182"/>
      <c r="MQZ49" s="2182"/>
      <c r="MRA49" s="2182"/>
      <c r="MRB49" s="2182"/>
      <c r="MRC49" s="2182"/>
      <c r="MRD49" s="2182"/>
      <c r="MRE49" s="2182"/>
      <c r="MRF49" s="2182"/>
      <c r="MRG49" s="2182"/>
      <c r="MRH49" s="2182"/>
      <c r="MRI49" s="2182"/>
      <c r="MRJ49" s="2182"/>
      <c r="MRK49" s="2182"/>
      <c r="MRL49" s="2182"/>
      <c r="MRM49" s="2182"/>
      <c r="MRN49" s="2182"/>
      <c r="MRO49" s="2182"/>
      <c r="MRP49" s="2182"/>
      <c r="MRQ49" s="2182"/>
      <c r="MRR49" s="2182"/>
      <c r="MRS49" s="2182"/>
      <c r="MRT49" s="2182"/>
      <c r="MRU49" s="2182"/>
      <c r="MRV49" s="2182"/>
      <c r="MRW49" s="2182"/>
      <c r="MRX49" s="2182"/>
      <c r="MRY49" s="2182"/>
      <c r="MRZ49" s="2182"/>
      <c r="MSA49" s="2182"/>
      <c r="MSB49" s="2182"/>
      <c r="MSC49" s="2182"/>
      <c r="MSD49" s="2182"/>
      <c r="MSE49" s="2182"/>
      <c r="MSF49" s="2182"/>
      <c r="MSG49" s="2182"/>
      <c r="MSH49" s="2182"/>
      <c r="MSI49" s="2182"/>
      <c r="MSJ49" s="2182"/>
      <c r="MSK49" s="2182"/>
      <c r="MSL49" s="2182"/>
      <c r="MSM49" s="2182"/>
      <c r="MSN49" s="2182"/>
      <c r="MSO49" s="2182"/>
      <c r="MSP49" s="2182"/>
      <c r="MSQ49" s="2182"/>
      <c r="MSR49" s="2182"/>
      <c r="MSS49" s="2182"/>
      <c r="MST49" s="2182"/>
      <c r="MSU49" s="2182"/>
      <c r="MSV49" s="2182"/>
      <c r="MSW49" s="2182"/>
      <c r="MSX49" s="2182"/>
      <c r="MSY49" s="2182"/>
      <c r="MSZ49" s="2182"/>
      <c r="MTA49" s="2182"/>
      <c r="MTB49" s="2182"/>
      <c r="MTC49" s="2182"/>
      <c r="MTD49" s="2182"/>
      <c r="MTE49" s="2182"/>
      <c r="MTF49" s="2182"/>
      <c r="MTG49" s="2182"/>
      <c r="MTH49" s="2182"/>
      <c r="MTI49" s="2182"/>
      <c r="MTJ49" s="2182"/>
      <c r="MTK49" s="2182"/>
      <c r="MTL49" s="2182"/>
      <c r="MTM49" s="2182"/>
      <c r="MTN49" s="2182"/>
      <c r="MTO49" s="2182"/>
      <c r="MTP49" s="2182"/>
      <c r="MTQ49" s="2182"/>
      <c r="MTR49" s="2182"/>
      <c r="MTS49" s="2182"/>
      <c r="MTT49" s="2182"/>
      <c r="MTU49" s="2182"/>
      <c r="MTV49" s="2182"/>
      <c r="MTW49" s="2182"/>
      <c r="MTX49" s="2182"/>
      <c r="MTY49" s="2182"/>
      <c r="MTZ49" s="2182"/>
      <c r="MUA49" s="2182"/>
      <c r="MUB49" s="2182"/>
      <c r="MUC49" s="2182"/>
      <c r="MUD49" s="2182"/>
      <c r="MUE49" s="2182"/>
      <c r="MUF49" s="2182"/>
      <c r="MUG49" s="2182"/>
      <c r="MUH49" s="2182"/>
      <c r="MUI49" s="2182"/>
      <c r="MUJ49" s="2182"/>
      <c r="MUK49" s="2182"/>
      <c r="MUL49" s="2182"/>
      <c r="MUM49" s="2182"/>
      <c r="MUN49" s="2182"/>
      <c r="MUO49" s="2182"/>
      <c r="MUP49" s="2182"/>
      <c r="MUQ49" s="2182"/>
      <c r="MUR49" s="2182"/>
      <c r="MUS49" s="2182"/>
      <c r="MUT49" s="2182"/>
      <c r="MUU49" s="2182"/>
      <c r="MUV49" s="2182"/>
      <c r="MUW49" s="2182"/>
      <c r="MUX49" s="2182"/>
      <c r="MUY49" s="2182"/>
      <c r="MUZ49" s="2182"/>
      <c r="MVA49" s="2182"/>
      <c r="MVB49" s="2182"/>
      <c r="MVC49" s="2182"/>
      <c r="MVD49" s="2182"/>
      <c r="MVE49" s="2182"/>
      <c r="MVF49" s="2182"/>
      <c r="MVG49" s="2182"/>
      <c r="MVH49" s="2182"/>
      <c r="MVI49" s="2182"/>
      <c r="MVJ49" s="2182"/>
      <c r="MVK49" s="2182"/>
      <c r="MVL49" s="2182"/>
      <c r="MVM49" s="2182"/>
      <c r="MVN49" s="2182"/>
      <c r="MVO49" s="2182"/>
      <c r="MVP49" s="2182"/>
      <c r="MVQ49" s="2182"/>
      <c r="MVR49" s="2182"/>
      <c r="MVS49" s="2182"/>
      <c r="MVT49" s="2182"/>
      <c r="MVU49" s="2182"/>
      <c r="MVV49" s="2182"/>
      <c r="MVW49" s="2182"/>
      <c r="MVX49" s="2182"/>
      <c r="MVY49" s="2182"/>
      <c r="MVZ49" s="2182"/>
      <c r="MWA49" s="2182"/>
      <c r="MWB49" s="2182"/>
      <c r="MWC49" s="2182"/>
      <c r="MWD49" s="2182"/>
      <c r="MWE49" s="2182"/>
      <c r="MWF49" s="2182"/>
      <c r="MWG49" s="2182"/>
      <c r="MWH49" s="2182"/>
      <c r="MWI49" s="2182"/>
      <c r="MWJ49" s="2182"/>
      <c r="MWK49" s="2182"/>
      <c r="MWL49" s="2182"/>
      <c r="MWM49" s="2182"/>
      <c r="MWN49" s="2182"/>
      <c r="MWO49" s="2182"/>
      <c r="MWP49" s="2182"/>
      <c r="MWQ49" s="2182"/>
      <c r="MWR49" s="2182"/>
      <c r="MWS49" s="2182"/>
      <c r="MWT49" s="2182"/>
      <c r="MWU49" s="2182"/>
      <c r="MWV49" s="2182"/>
      <c r="MWW49" s="2182"/>
      <c r="MWX49" s="2182"/>
      <c r="MWY49" s="2182"/>
      <c r="MWZ49" s="2182"/>
      <c r="MXA49" s="2182"/>
      <c r="MXB49" s="2182"/>
      <c r="MXC49" s="2182"/>
      <c r="MXD49" s="2182"/>
      <c r="MXE49" s="2182"/>
      <c r="MXF49" s="2182"/>
      <c r="MXG49" s="2182"/>
      <c r="MXH49" s="2182"/>
      <c r="MXI49" s="2182"/>
      <c r="MXJ49" s="2182"/>
      <c r="MXK49" s="2182"/>
      <c r="MXL49" s="2182"/>
      <c r="MXM49" s="2182"/>
      <c r="MXN49" s="2182"/>
      <c r="MXO49" s="2182"/>
      <c r="MXP49" s="2182"/>
      <c r="MXQ49" s="2182"/>
      <c r="MXR49" s="2182"/>
      <c r="MXS49" s="2182"/>
      <c r="MXT49" s="2182"/>
      <c r="MXU49" s="2182"/>
      <c r="MXV49" s="2182"/>
      <c r="MXW49" s="2182"/>
      <c r="MXX49" s="2182"/>
      <c r="MXY49" s="2182"/>
      <c r="MXZ49" s="2182"/>
      <c r="MYA49" s="2182"/>
      <c r="MYB49" s="2182"/>
      <c r="MYC49" s="2182"/>
      <c r="MYD49" s="2182"/>
      <c r="MYE49" s="2182"/>
      <c r="MYF49" s="2182"/>
      <c r="MYG49" s="2182"/>
      <c r="MYH49" s="2182"/>
      <c r="MYI49" s="2182"/>
      <c r="MYJ49" s="2182"/>
      <c r="MYK49" s="2182"/>
      <c r="MYL49" s="2182"/>
      <c r="MYM49" s="2182"/>
      <c r="MYN49" s="2182"/>
      <c r="MYO49" s="2182"/>
      <c r="MYP49" s="2182"/>
      <c r="MYQ49" s="2182"/>
      <c r="MYR49" s="2182"/>
      <c r="MYS49" s="2182"/>
      <c r="MYT49" s="2182"/>
      <c r="MYU49" s="2182"/>
      <c r="MYV49" s="2182"/>
      <c r="MYW49" s="2182"/>
      <c r="MYX49" s="2182"/>
      <c r="MYY49" s="2182"/>
      <c r="MYZ49" s="2182"/>
      <c r="MZA49" s="2182"/>
      <c r="MZB49" s="2182"/>
      <c r="MZC49" s="2182"/>
      <c r="MZD49" s="2182"/>
      <c r="MZE49" s="2182"/>
      <c r="MZF49" s="2182"/>
      <c r="MZG49" s="2182"/>
      <c r="MZH49" s="2182"/>
      <c r="MZI49" s="2182"/>
      <c r="MZJ49" s="2182"/>
      <c r="MZK49" s="2182"/>
      <c r="MZL49" s="2182"/>
      <c r="MZM49" s="2182"/>
      <c r="MZN49" s="2182"/>
      <c r="MZO49" s="2182"/>
      <c r="MZP49" s="2182"/>
      <c r="MZQ49" s="2182"/>
      <c r="MZR49" s="2182"/>
      <c r="MZS49" s="2182"/>
      <c r="MZT49" s="2182"/>
      <c r="MZU49" s="2182"/>
      <c r="MZV49" s="2182"/>
      <c r="MZW49" s="2182"/>
      <c r="MZX49" s="2182"/>
      <c r="MZY49" s="2182"/>
      <c r="MZZ49" s="2182"/>
      <c r="NAA49" s="2182"/>
      <c r="NAB49" s="2182"/>
      <c r="NAC49" s="2182"/>
      <c r="NAD49" s="2182"/>
      <c r="NAE49" s="2182"/>
      <c r="NAF49" s="2182"/>
      <c r="NAG49" s="2182"/>
      <c r="NAH49" s="2182"/>
      <c r="NAI49" s="2182"/>
      <c r="NAJ49" s="2182"/>
      <c r="NAK49" s="2182"/>
      <c r="NAL49" s="2182"/>
      <c r="NAM49" s="2182"/>
      <c r="NAN49" s="2182"/>
      <c r="NAO49" s="2182"/>
      <c r="NAP49" s="2182"/>
      <c r="NAQ49" s="2182"/>
      <c r="NAR49" s="2182"/>
      <c r="NAS49" s="2182"/>
      <c r="NAT49" s="2182"/>
      <c r="NAU49" s="2182"/>
      <c r="NAV49" s="2182"/>
      <c r="NAW49" s="2182"/>
      <c r="NAX49" s="2182"/>
      <c r="NAY49" s="2182"/>
      <c r="NAZ49" s="2182"/>
      <c r="NBA49" s="2182"/>
      <c r="NBB49" s="2182"/>
      <c r="NBC49" s="2182"/>
      <c r="NBD49" s="2182"/>
      <c r="NBE49" s="2182"/>
      <c r="NBF49" s="2182"/>
      <c r="NBG49" s="2182"/>
      <c r="NBH49" s="2182"/>
      <c r="NBI49" s="2182"/>
      <c r="NBJ49" s="2182"/>
      <c r="NBK49" s="2182"/>
      <c r="NBL49" s="2182"/>
      <c r="NBM49" s="2182"/>
      <c r="NBN49" s="2182"/>
      <c r="NBO49" s="2182"/>
      <c r="NBP49" s="2182"/>
      <c r="NBQ49" s="2182"/>
      <c r="NBR49" s="2182"/>
      <c r="NBS49" s="2182"/>
      <c r="NBT49" s="2182"/>
      <c r="NBU49" s="2182"/>
      <c r="NBV49" s="2182"/>
      <c r="NBW49" s="2182"/>
      <c r="NBX49" s="2182"/>
      <c r="NBY49" s="2182"/>
      <c r="NBZ49" s="2182"/>
      <c r="NCA49" s="2182"/>
      <c r="NCB49" s="2182"/>
      <c r="NCC49" s="2182"/>
      <c r="NCD49" s="2182"/>
      <c r="NCE49" s="2182"/>
      <c r="NCF49" s="2182"/>
      <c r="NCG49" s="2182"/>
      <c r="NCH49" s="2182"/>
      <c r="NCI49" s="2182"/>
      <c r="NCJ49" s="2182"/>
      <c r="NCK49" s="2182"/>
      <c r="NCL49" s="2182"/>
      <c r="NCM49" s="2182"/>
      <c r="NCN49" s="2182"/>
      <c r="NCO49" s="2182"/>
      <c r="NCP49" s="2182"/>
      <c r="NCQ49" s="2182"/>
      <c r="NCR49" s="2182"/>
      <c r="NCS49" s="2182"/>
      <c r="NCT49" s="2182"/>
      <c r="NCU49" s="2182"/>
      <c r="NCV49" s="2182"/>
      <c r="NCW49" s="2182"/>
      <c r="NCX49" s="2182"/>
      <c r="NCY49" s="2182"/>
      <c r="NCZ49" s="2182"/>
      <c r="NDA49" s="2182"/>
      <c r="NDB49" s="2182"/>
      <c r="NDC49" s="2182"/>
      <c r="NDD49" s="2182"/>
      <c r="NDE49" s="2182"/>
      <c r="NDF49" s="2182"/>
      <c r="NDG49" s="2182"/>
      <c r="NDH49" s="2182"/>
      <c r="NDI49" s="2182"/>
      <c r="NDJ49" s="2182"/>
      <c r="NDK49" s="2182"/>
      <c r="NDL49" s="2182"/>
      <c r="NDM49" s="2182"/>
      <c r="NDN49" s="2182"/>
      <c r="NDO49" s="2182"/>
      <c r="NDP49" s="2182"/>
      <c r="NDQ49" s="2182"/>
      <c r="NDR49" s="2182"/>
      <c r="NDS49" s="2182"/>
      <c r="NDT49" s="2182"/>
      <c r="NDU49" s="2182"/>
      <c r="NDV49" s="2182"/>
      <c r="NDW49" s="2182"/>
      <c r="NDX49" s="2182"/>
      <c r="NDY49" s="2182"/>
      <c r="NDZ49" s="2182"/>
      <c r="NEA49" s="2182"/>
      <c r="NEB49" s="2182"/>
      <c r="NEC49" s="2182"/>
      <c r="NED49" s="2182"/>
      <c r="NEE49" s="2182"/>
      <c r="NEF49" s="2182"/>
      <c r="NEG49" s="2182"/>
      <c r="NEH49" s="2182"/>
      <c r="NEI49" s="2182"/>
      <c r="NEJ49" s="2182"/>
      <c r="NEK49" s="2182"/>
      <c r="NEL49" s="2182"/>
      <c r="NEM49" s="2182"/>
      <c r="NEN49" s="2182"/>
      <c r="NEO49" s="2182"/>
      <c r="NEP49" s="2182"/>
      <c r="NEQ49" s="2182"/>
      <c r="NER49" s="2182"/>
      <c r="NES49" s="2182"/>
      <c r="NET49" s="2182"/>
      <c r="NEU49" s="2182"/>
      <c r="NEV49" s="2182"/>
      <c r="NEW49" s="2182"/>
      <c r="NEX49" s="2182"/>
      <c r="NEY49" s="2182"/>
      <c r="NEZ49" s="2182"/>
      <c r="NFA49" s="2182"/>
      <c r="NFB49" s="2182"/>
      <c r="NFC49" s="2182"/>
      <c r="NFD49" s="2182"/>
      <c r="NFE49" s="2182"/>
      <c r="NFF49" s="2182"/>
      <c r="NFG49" s="2182"/>
      <c r="NFH49" s="2182"/>
      <c r="NFI49" s="2182"/>
      <c r="NFJ49" s="2182"/>
      <c r="NFK49" s="2182"/>
      <c r="NFL49" s="2182"/>
      <c r="NFM49" s="2182"/>
      <c r="NFN49" s="2182"/>
      <c r="NFO49" s="2182"/>
      <c r="NFP49" s="2182"/>
      <c r="NFQ49" s="2182"/>
      <c r="NFR49" s="2182"/>
      <c r="NFS49" s="2182"/>
      <c r="NFT49" s="2182"/>
      <c r="NFU49" s="2182"/>
      <c r="NFV49" s="2182"/>
      <c r="NFW49" s="2182"/>
      <c r="NFX49" s="2182"/>
      <c r="NFY49" s="2182"/>
      <c r="NFZ49" s="2182"/>
      <c r="NGA49" s="2182"/>
      <c r="NGB49" s="2182"/>
      <c r="NGC49" s="2182"/>
      <c r="NGD49" s="2182"/>
      <c r="NGE49" s="2182"/>
      <c r="NGF49" s="2182"/>
      <c r="NGG49" s="2182"/>
      <c r="NGH49" s="2182"/>
      <c r="NGI49" s="2182"/>
      <c r="NGJ49" s="2182"/>
      <c r="NGK49" s="2182"/>
      <c r="NGL49" s="2182"/>
      <c r="NGM49" s="2182"/>
      <c r="NGN49" s="2182"/>
      <c r="NGO49" s="2182"/>
      <c r="NGP49" s="2182"/>
      <c r="NGQ49" s="2182"/>
      <c r="NGR49" s="2182"/>
      <c r="NGS49" s="2182"/>
      <c r="NGT49" s="2182"/>
      <c r="NGU49" s="2182"/>
      <c r="NGV49" s="2182"/>
      <c r="NGW49" s="2182"/>
      <c r="NGX49" s="2182"/>
      <c r="NGY49" s="2182"/>
      <c r="NGZ49" s="2182"/>
      <c r="NHA49" s="2182"/>
      <c r="NHB49" s="2182"/>
      <c r="NHC49" s="2182"/>
      <c r="NHD49" s="2182"/>
      <c r="NHE49" s="2182"/>
      <c r="NHF49" s="2182"/>
      <c r="NHG49" s="2182"/>
      <c r="NHH49" s="2182"/>
      <c r="NHI49" s="2182"/>
      <c r="NHJ49" s="2182"/>
      <c r="NHK49" s="2182"/>
      <c r="NHL49" s="2182"/>
      <c r="NHM49" s="2182"/>
      <c r="NHN49" s="2182"/>
      <c r="NHO49" s="2182"/>
      <c r="NHP49" s="2182"/>
      <c r="NHQ49" s="2182"/>
      <c r="NHR49" s="2182"/>
      <c r="NHS49" s="2182"/>
      <c r="NHT49" s="2182"/>
      <c r="NHU49" s="2182"/>
      <c r="NHV49" s="2182"/>
      <c r="NHW49" s="2182"/>
      <c r="NHX49" s="2182"/>
      <c r="NHY49" s="2182"/>
      <c r="NHZ49" s="2182"/>
      <c r="NIA49" s="2182"/>
      <c r="NIB49" s="2182"/>
      <c r="NIC49" s="2182"/>
      <c r="NID49" s="2182"/>
      <c r="NIE49" s="2182"/>
      <c r="NIF49" s="2182"/>
      <c r="NIG49" s="2182"/>
      <c r="NIH49" s="2182"/>
      <c r="NII49" s="2182"/>
      <c r="NIJ49" s="2182"/>
      <c r="NIK49" s="2182"/>
      <c r="NIL49" s="2182"/>
      <c r="NIM49" s="2182"/>
      <c r="NIN49" s="2182"/>
      <c r="NIO49" s="2182"/>
      <c r="NIP49" s="2182"/>
      <c r="NIQ49" s="2182"/>
      <c r="NIR49" s="2182"/>
      <c r="NIS49" s="2182"/>
      <c r="NIT49" s="2182"/>
      <c r="NIU49" s="2182"/>
      <c r="NIV49" s="2182"/>
      <c r="NIW49" s="2182"/>
      <c r="NIX49" s="2182"/>
      <c r="NIY49" s="2182"/>
      <c r="NIZ49" s="2182"/>
      <c r="NJA49" s="2182"/>
      <c r="NJB49" s="2182"/>
      <c r="NJC49" s="2182"/>
      <c r="NJD49" s="2182"/>
      <c r="NJE49" s="2182"/>
      <c r="NJF49" s="2182"/>
      <c r="NJG49" s="2182"/>
      <c r="NJH49" s="2182"/>
      <c r="NJI49" s="2182"/>
      <c r="NJJ49" s="2182"/>
      <c r="NJK49" s="2182"/>
      <c r="NJL49" s="2182"/>
      <c r="NJM49" s="2182"/>
      <c r="NJN49" s="2182"/>
      <c r="NJO49" s="2182"/>
      <c r="NJP49" s="2182"/>
      <c r="NJQ49" s="2182"/>
      <c r="NJR49" s="2182"/>
      <c r="NJS49" s="2182"/>
      <c r="NJT49" s="2182"/>
      <c r="NJU49" s="2182"/>
      <c r="NJV49" s="2182"/>
      <c r="NJW49" s="2182"/>
      <c r="NJX49" s="2182"/>
      <c r="NJY49" s="2182"/>
      <c r="NJZ49" s="2182"/>
      <c r="NKA49" s="2182"/>
      <c r="NKB49" s="2182"/>
      <c r="NKC49" s="2182"/>
      <c r="NKD49" s="2182"/>
      <c r="NKE49" s="2182"/>
      <c r="NKF49" s="2182"/>
      <c r="NKG49" s="2182"/>
      <c r="NKH49" s="2182"/>
      <c r="NKI49" s="2182"/>
      <c r="NKJ49" s="2182"/>
      <c r="NKK49" s="2182"/>
      <c r="NKL49" s="2182"/>
      <c r="NKM49" s="2182"/>
      <c r="NKN49" s="2182"/>
      <c r="NKO49" s="2182"/>
      <c r="NKP49" s="2182"/>
      <c r="NKQ49" s="2182"/>
      <c r="NKR49" s="2182"/>
      <c r="NKS49" s="2182"/>
      <c r="NKT49" s="2182"/>
      <c r="NKU49" s="2182"/>
      <c r="NKV49" s="2182"/>
      <c r="NKW49" s="2182"/>
      <c r="NKX49" s="2182"/>
      <c r="NKY49" s="2182"/>
      <c r="NKZ49" s="2182"/>
      <c r="NLA49" s="2182"/>
      <c r="NLB49" s="2182"/>
      <c r="NLC49" s="2182"/>
      <c r="NLD49" s="2182"/>
      <c r="NLE49" s="2182"/>
      <c r="NLF49" s="2182"/>
      <c r="NLG49" s="2182"/>
      <c r="NLH49" s="2182"/>
      <c r="NLI49" s="2182"/>
      <c r="NLJ49" s="2182"/>
      <c r="NLK49" s="2182"/>
      <c r="NLL49" s="2182"/>
      <c r="NLM49" s="2182"/>
      <c r="NLN49" s="2182"/>
      <c r="NLO49" s="2182"/>
      <c r="NLP49" s="2182"/>
      <c r="NLQ49" s="2182"/>
      <c r="NLR49" s="2182"/>
      <c r="NLS49" s="2182"/>
      <c r="NLT49" s="2182"/>
      <c r="NLU49" s="2182"/>
      <c r="NLV49" s="2182"/>
      <c r="NLW49" s="2182"/>
      <c r="NLX49" s="2182"/>
      <c r="NLY49" s="2182"/>
      <c r="NLZ49" s="2182"/>
      <c r="NMA49" s="2182"/>
      <c r="NMB49" s="2182"/>
      <c r="NMC49" s="2182"/>
      <c r="NMD49" s="2182"/>
      <c r="NME49" s="2182"/>
      <c r="NMF49" s="2182"/>
      <c r="NMG49" s="2182"/>
      <c r="NMH49" s="2182"/>
      <c r="NMI49" s="2182"/>
      <c r="NMJ49" s="2182"/>
      <c r="NMK49" s="2182"/>
      <c r="NML49" s="2182"/>
      <c r="NMM49" s="2182"/>
      <c r="NMN49" s="2182"/>
      <c r="NMO49" s="2182"/>
      <c r="NMP49" s="2182"/>
      <c r="NMQ49" s="2182"/>
      <c r="NMR49" s="2182"/>
      <c r="NMS49" s="2182"/>
      <c r="NMT49" s="2182"/>
      <c r="NMU49" s="2182"/>
      <c r="NMV49" s="2182"/>
      <c r="NMW49" s="2182"/>
      <c r="NMX49" s="2182"/>
      <c r="NMY49" s="2182"/>
      <c r="NMZ49" s="2182"/>
      <c r="NNA49" s="2182"/>
      <c r="NNB49" s="2182"/>
      <c r="NNC49" s="2182"/>
      <c r="NND49" s="2182"/>
      <c r="NNE49" s="2182"/>
      <c r="NNF49" s="2182"/>
      <c r="NNG49" s="2182"/>
      <c r="NNH49" s="2182"/>
      <c r="NNI49" s="2182"/>
      <c r="NNJ49" s="2182"/>
      <c r="NNK49" s="2182"/>
      <c r="NNL49" s="2182"/>
      <c r="NNM49" s="2182"/>
      <c r="NNN49" s="2182"/>
      <c r="NNO49" s="2182"/>
      <c r="NNP49" s="2182"/>
      <c r="NNQ49" s="2182"/>
      <c r="NNR49" s="2182"/>
      <c r="NNS49" s="2182"/>
      <c r="NNT49" s="2182"/>
      <c r="NNU49" s="2182"/>
      <c r="NNV49" s="2182"/>
      <c r="NNW49" s="2182"/>
      <c r="NNX49" s="2182"/>
      <c r="NNY49" s="2182"/>
      <c r="NNZ49" s="2182"/>
      <c r="NOA49" s="2182"/>
      <c r="NOB49" s="2182"/>
      <c r="NOC49" s="2182"/>
      <c r="NOD49" s="2182"/>
      <c r="NOE49" s="2182"/>
      <c r="NOF49" s="2182"/>
      <c r="NOG49" s="2182"/>
      <c r="NOH49" s="2182"/>
      <c r="NOI49" s="2182"/>
      <c r="NOJ49" s="2182"/>
      <c r="NOK49" s="2182"/>
      <c r="NOL49" s="2182"/>
      <c r="NOM49" s="2182"/>
      <c r="NON49" s="2182"/>
      <c r="NOO49" s="2182"/>
      <c r="NOP49" s="2182"/>
      <c r="NOQ49" s="2182"/>
      <c r="NOR49" s="2182"/>
      <c r="NOS49" s="2182"/>
      <c r="NOT49" s="2182"/>
      <c r="NOU49" s="2182"/>
      <c r="NOV49" s="2182"/>
      <c r="NOW49" s="2182"/>
      <c r="NOX49" s="2182"/>
      <c r="NOY49" s="2182"/>
      <c r="NOZ49" s="2182"/>
      <c r="NPA49" s="2182"/>
      <c r="NPB49" s="2182"/>
      <c r="NPC49" s="2182"/>
      <c r="NPD49" s="2182"/>
      <c r="NPE49" s="2182"/>
      <c r="NPF49" s="2182"/>
      <c r="NPG49" s="2182"/>
      <c r="NPH49" s="2182"/>
      <c r="NPI49" s="2182"/>
      <c r="NPJ49" s="2182"/>
      <c r="NPK49" s="2182"/>
      <c r="NPL49" s="2182"/>
      <c r="NPM49" s="2182"/>
      <c r="NPN49" s="2182"/>
      <c r="NPO49" s="2182"/>
      <c r="NPP49" s="2182"/>
      <c r="NPQ49" s="2182"/>
      <c r="NPR49" s="2182"/>
      <c r="NPS49" s="2182"/>
      <c r="NPT49" s="2182"/>
      <c r="NPU49" s="2182"/>
      <c r="NPV49" s="2182"/>
      <c r="NPW49" s="2182"/>
      <c r="NPX49" s="2182"/>
      <c r="NPY49" s="2182"/>
      <c r="NPZ49" s="2182"/>
      <c r="NQA49" s="2182"/>
      <c r="NQB49" s="2182"/>
      <c r="NQC49" s="2182"/>
      <c r="NQD49" s="2182"/>
      <c r="NQE49" s="2182"/>
      <c r="NQF49" s="2182"/>
      <c r="NQG49" s="2182"/>
      <c r="NQH49" s="2182"/>
      <c r="NQI49" s="2182"/>
      <c r="NQJ49" s="2182"/>
      <c r="NQK49" s="2182"/>
      <c r="NQL49" s="2182"/>
      <c r="NQM49" s="2182"/>
      <c r="NQN49" s="2182"/>
      <c r="NQO49" s="2182"/>
      <c r="NQP49" s="2182"/>
      <c r="NQQ49" s="2182"/>
      <c r="NQR49" s="2182"/>
      <c r="NQS49" s="2182"/>
      <c r="NQT49" s="2182"/>
      <c r="NQU49" s="2182"/>
      <c r="NQV49" s="2182"/>
      <c r="NQW49" s="2182"/>
      <c r="NQX49" s="2182"/>
      <c r="NQY49" s="2182"/>
      <c r="NQZ49" s="2182"/>
      <c r="NRA49" s="2182"/>
      <c r="NRB49" s="2182"/>
      <c r="NRC49" s="2182"/>
      <c r="NRD49" s="2182"/>
      <c r="NRE49" s="2182"/>
      <c r="NRF49" s="2182"/>
      <c r="NRG49" s="2182"/>
      <c r="NRH49" s="2182"/>
      <c r="NRI49" s="2182"/>
      <c r="NRJ49" s="2182"/>
      <c r="NRK49" s="2182"/>
      <c r="NRL49" s="2182"/>
      <c r="NRM49" s="2182"/>
      <c r="NRN49" s="2182"/>
      <c r="NRO49" s="2182"/>
      <c r="NRP49" s="2182"/>
      <c r="NRQ49" s="2182"/>
      <c r="NRR49" s="2182"/>
      <c r="NRS49" s="2182"/>
      <c r="NRT49" s="2182"/>
      <c r="NRU49" s="2182"/>
      <c r="NRV49" s="2182"/>
      <c r="NRW49" s="2182"/>
      <c r="NRX49" s="2182"/>
      <c r="NRY49" s="2182"/>
      <c r="NRZ49" s="2182"/>
      <c r="NSA49" s="2182"/>
      <c r="NSB49" s="2182"/>
      <c r="NSC49" s="2182"/>
      <c r="NSD49" s="2182"/>
      <c r="NSE49" s="2182"/>
      <c r="NSF49" s="2182"/>
      <c r="NSG49" s="2182"/>
      <c r="NSH49" s="2182"/>
      <c r="NSI49" s="2182"/>
      <c r="NSJ49" s="2182"/>
      <c r="NSK49" s="2182"/>
      <c r="NSL49" s="2182"/>
      <c r="NSM49" s="2182"/>
      <c r="NSN49" s="2182"/>
      <c r="NSO49" s="2182"/>
      <c r="NSP49" s="2182"/>
      <c r="NSQ49" s="2182"/>
      <c r="NSR49" s="2182"/>
      <c r="NSS49" s="2182"/>
      <c r="NST49" s="2182"/>
      <c r="NSU49" s="2182"/>
      <c r="NSV49" s="2182"/>
      <c r="NSW49" s="2182"/>
      <c r="NSX49" s="2182"/>
      <c r="NSY49" s="2182"/>
      <c r="NSZ49" s="2182"/>
      <c r="NTA49" s="2182"/>
      <c r="NTB49" s="2182"/>
      <c r="NTC49" s="2182"/>
      <c r="NTD49" s="2182"/>
      <c r="NTE49" s="2182"/>
      <c r="NTF49" s="2182"/>
      <c r="NTG49" s="2182"/>
      <c r="NTH49" s="2182"/>
      <c r="NTI49" s="2182"/>
      <c r="NTJ49" s="2182"/>
      <c r="NTK49" s="2182"/>
      <c r="NTL49" s="2182"/>
      <c r="NTM49" s="2182"/>
      <c r="NTN49" s="2182"/>
      <c r="NTO49" s="2182"/>
      <c r="NTP49" s="2182"/>
      <c r="NTQ49" s="2182"/>
      <c r="NTR49" s="2182"/>
      <c r="NTS49" s="2182"/>
      <c r="NTT49" s="2182"/>
      <c r="NTU49" s="2182"/>
      <c r="NTV49" s="2182"/>
      <c r="NTW49" s="2182"/>
      <c r="NTX49" s="2182"/>
      <c r="NTY49" s="2182"/>
      <c r="NTZ49" s="2182"/>
      <c r="NUA49" s="2182"/>
      <c r="NUB49" s="2182"/>
      <c r="NUC49" s="2182"/>
      <c r="NUD49" s="2182"/>
      <c r="NUE49" s="2182"/>
      <c r="NUF49" s="2182"/>
      <c r="NUG49" s="2182"/>
      <c r="NUH49" s="2182"/>
      <c r="NUI49" s="2182"/>
      <c r="NUJ49" s="2182"/>
      <c r="NUK49" s="2182"/>
      <c r="NUL49" s="2182"/>
      <c r="NUM49" s="2182"/>
      <c r="NUN49" s="2182"/>
      <c r="NUO49" s="2182"/>
      <c r="NUP49" s="2182"/>
      <c r="NUQ49" s="2182"/>
      <c r="NUR49" s="2182"/>
      <c r="NUS49" s="2182"/>
      <c r="NUT49" s="2182"/>
      <c r="NUU49" s="2182"/>
      <c r="NUV49" s="2182"/>
      <c r="NUW49" s="2182"/>
      <c r="NUX49" s="2182"/>
      <c r="NUY49" s="2182"/>
      <c r="NUZ49" s="2182"/>
      <c r="NVA49" s="2182"/>
      <c r="NVB49" s="2182"/>
      <c r="NVC49" s="2182"/>
      <c r="NVD49" s="2182"/>
      <c r="NVE49" s="2182"/>
      <c r="NVF49" s="2182"/>
      <c r="NVG49" s="2182"/>
      <c r="NVH49" s="2182"/>
      <c r="NVI49" s="2182"/>
      <c r="NVJ49" s="2182"/>
      <c r="NVK49" s="2182"/>
      <c r="NVL49" s="2182"/>
      <c r="NVM49" s="2182"/>
      <c r="NVN49" s="2182"/>
      <c r="NVO49" s="2182"/>
      <c r="NVP49" s="2182"/>
      <c r="NVQ49" s="2182"/>
      <c r="NVR49" s="2182"/>
      <c r="NVS49" s="2182"/>
      <c r="NVT49" s="2182"/>
      <c r="NVU49" s="2182"/>
      <c r="NVV49" s="2182"/>
      <c r="NVW49" s="2182"/>
      <c r="NVX49" s="2182"/>
      <c r="NVY49" s="2182"/>
      <c r="NVZ49" s="2182"/>
      <c r="NWA49" s="2182"/>
      <c r="NWB49" s="2182"/>
      <c r="NWC49" s="2182"/>
      <c r="NWD49" s="2182"/>
      <c r="NWE49" s="2182"/>
      <c r="NWF49" s="2182"/>
      <c r="NWG49" s="2182"/>
      <c r="NWH49" s="2182"/>
      <c r="NWI49" s="2182"/>
      <c r="NWJ49" s="2182"/>
      <c r="NWK49" s="2182"/>
      <c r="NWL49" s="2182"/>
      <c r="NWM49" s="2182"/>
      <c r="NWN49" s="2182"/>
      <c r="NWO49" s="2182"/>
      <c r="NWP49" s="2182"/>
      <c r="NWQ49" s="2182"/>
      <c r="NWR49" s="2182"/>
      <c r="NWS49" s="2182"/>
      <c r="NWT49" s="2182"/>
      <c r="NWU49" s="2182"/>
      <c r="NWV49" s="2182"/>
      <c r="NWW49" s="2182"/>
      <c r="NWX49" s="2182"/>
      <c r="NWY49" s="2182"/>
      <c r="NWZ49" s="2182"/>
      <c r="NXA49" s="2182"/>
      <c r="NXB49" s="2182"/>
      <c r="NXC49" s="2182"/>
      <c r="NXD49" s="2182"/>
      <c r="NXE49" s="2182"/>
      <c r="NXF49" s="2182"/>
      <c r="NXG49" s="2182"/>
      <c r="NXH49" s="2182"/>
      <c r="NXI49" s="2182"/>
      <c r="NXJ49" s="2182"/>
      <c r="NXK49" s="2182"/>
      <c r="NXL49" s="2182"/>
      <c r="NXM49" s="2182"/>
      <c r="NXN49" s="2182"/>
      <c r="NXO49" s="2182"/>
      <c r="NXP49" s="2182"/>
      <c r="NXQ49" s="2182"/>
      <c r="NXR49" s="2182"/>
      <c r="NXS49" s="2182"/>
      <c r="NXT49" s="2182"/>
      <c r="NXU49" s="2182"/>
      <c r="NXV49" s="2182"/>
      <c r="NXW49" s="2182"/>
      <c r="NXX49" s="2182"/>
      <c r="NXY49" s="2182"/>
      <c r="NXZ49" s="2182"/>
      <c r="NYA49" s="2182"/>
      <c r="NYB49" s="2182"/>
      <c r="NYC49" s="2182"/>
      <c r="NYD49" s="2182"/>
      <c r="NYE49" s="2182"/>
      <c r="NYF49" s="2182"/>
      <c r="NYG49" s="2182"/>
      <c r="NYH49" s="2182"/>
      <c r="NYI49" s="2182"/>
      <c r="NYJ49" s="2182"/>
      <c r="NYK49" s="2182"/>
      <c r="NYL49" s="2182"/>
      <c r="NYM49" s="2182"/>
      <c r="NYN49" s="2182"/>
      <c r="NYO49" s="2182"/>
      <c r="NYP49" s="2182"/>
      <c r="NYQ49" s="2182"/>
      <c r="NYR49" s="2182"/>
      <c r="NYS49" s="2182"/>
      <c r="NYT49" s="2182"/>
      <c r="NYU49" s="2182"/>
      <c r="NYV49" s="2182"/>
      <c r="NYW49" s="2182"/>
      <c r="NYX49" s="2182"/>
      <c r="NYY49" s="2182"/>
      <c r="NYZ49" s="2182"/>
      <c r="NZA49" s="2182"/>
      <c r="NZB49" s="2182"/>
      <c r="NZC49" s="2182"/>
      <c r="NZD49" s="2182"/>
      <c r="NZE49" s="2182"/>
      <c r="NZF49" s="2182"/>
      <c r="NZG49" s="2182"/>
      <c r="NZH49" s="2182"/>
      <c r="NZI49" s="2182"/>
      <c r="NZJ49" s="2182"/>
      <c r="NZK49" s="2182"/>
      <c r="NZL49" s="2182"/>
      <c r="NZM49" s="2182"/>
      <c r="NZN49" s="2182"/>
      <c r="NZO49" s="2182"/>
      <c r="NZP49" s="2182"/>
      <c r="NZQ49" s="2182"/>
      <c r="NZR49" s="2182"/>
      <c r="NZS49" s="2182"/>
      <c r="NZT49" s="2182"/>
      <c r="NZU49" s="2182"/>
      <c r="NZV49" s="2182"/>
      <c r="NZW49" s="2182"/>
      <c r="NZX49" s="2182"/>
      <c r="NZY49" s="2182"/>
      <c r="NZZ49" s="2182"/>
      <c r="OAA49" s="2182"/>
      <c r="OAB49" s="2182"/>
      <c r="OAC49" s="2182"/>
      <c r="OAD49" s="2182"/>
      <c r="OAE49" s="2182"/>
      <c r="OAF49" s="2182"/>
      <c r="OAG49" s="2182"/>
      <c r="OAH49" s="2182"/>
      <c r="OAI49" s="2182"/>
      <c r="OAJ49" s="2182"/>
      <c r="OAK49" s="2182"/>
      <c r="OAL49" s="2182"/>
      <c r="OAM49" s="2182"/>
      <c r="OAN49" s="2182"/>
      <c r="OAO49" s="2182"/>
      <c r="OAP49" s="2182"/>
      <c r="OAQ49" s="2182"/>
      <c r="OAR49" s="2182"/>
      <c r="OAS49" s="2182"/>
      <c r="OAT49" s="2182"/>
      <c r="OAU49" s="2182"/>
      <c r="OAV49" s="2182"/>
      <c r="OAW49" s="2182"/>
      <c r="OAX49" s="2182"/>
      <c r="OAY49" s="2182"/>
      <c r="OAZ49" s="2182"/>
      <c r="OBA49" s="2182"/>
      <c r="OBB49" s="2182"/>
      <c r="OBC49" s="2182"/>
      <c r="OBD49" s="2182"/>
      <c r="OBE49" s="2182"/>
      <c r="OBF49" s="2182"/>
      <c r="OBG49" s="2182"/>
      <c r="OBH49" s="2182"/>
      <c r="OBI49" s="2182"/>
      <c r="OBJ49" s="2182"/>
      <c r="OBK49" s="2182"/>
      <c r="OBL49" s="2182"/>
      <c r="OBM49" s="2182"/>
      <c r="OBN49" s="2182"/>
      <c r="OBO49" s="2182"/>
      <c r="OBP49" s="2182"/>
      <c r="OBQ49" s="2182"/>
      <c r="OBR49" s="2182"/>
      <c r="OBS49" s="2182"/>
      <c r="OBT49" s="2182"/>
      <c r="OBU49" s="2182"/>
      <c r="OBV49" s="2182"/>
      <c r="OBW49" s="2182"/>
      <c r="OBX49" s="2182"/>
      <c r="OBY49" s="2182"/>
      <c r="OBZ49" s="2182"/>
      <c r="OCA49" s="2182"/>
      <c r="OCB49" s="2182"/>
      <c r="OCC49" s="2182"/>
      <c r="OCD49" s="2182"/>
      <c r="OCE49" s="2182"/>
      <c r="OCF49" s="2182"/>
      <c r="OCG49" s="2182"/>
      <c r="OCH49" s="2182"/>
      <c r="OCI49" s="2182"/>
      <c r="OCJ49" s="2182"/>
      <c r="OCK49" s="2182"/>
      <c r="OCL49" s="2182"/>
      <c r="OCM49" s="2182"/>
      <c r="OCN49" s="2182"/>
      <c r="OCO49" s="2182"/>
      <c r="OCP49" s="2182"/>
      <c r="OCQ49" s="2182"/>
      <c r="OCR49" s="2182"/>
      <c r="OCS49" s="2182"/>
      <c r="OCT49" s="2182"/>
      <c r="OCU49" s="2182"/>
      <c r="OCV49" s="2182"/>
      <c r="OCW49" s="2182"/>
      <c r="OCX49" s="2182"/>
      <c r="OCY49" s="2182"/>
      <c r="OCZ49" s="2182"/>
      <c r="ODA49" s="2182"/>
      <c r="ODB49" s="2182"/>
      <c r="ODC49" s="2182"/>
      <c r="ODD49" s="2182"/>
      <c r="ODE49" s="2182"/>
      <c r="ODF49" s="2182"/>
      <c r="ODG49" s="2182"/>
      <c r="ODH49" s="2182"/>
      <c r="ODI49" s="2182"/>
      <c r="ODJ49" s="2182"/>
      <c r="ODK49" s="2182"/>
      <c r="ODL49" s="2182"/>
      <c r="ODM49" s="2182"/>
      <c r="ODN49" s="2182"/>
      <c r="ODO49" s="2182"/>
      <c r="ODP49" s="2182"/>
      <c r="ODQ49" s="2182"/>
      <c r="ODR49" s="2182"/>
      <c r="ODS49" s="2182"/>
      <c r="ODT49" s="2182"/>
      <c r="ODU49" s="2182"/>
      <c r="ODV49" s="2182"/>
      <c r="ODW49" s="2182"/>
      <c r="ODX49" s="2182"/>
      <c r="ODY49" s="2182"/>
      <c r="ODZ49" s="2182"/>
      <c r="OEA49" s="2182"/>
      <c r="OEB49" s="2182"/>
      <c r="OEC49" s="2182"/>
      <c r="OED49" s="2182"/>
      <c r="OEE49" s="2182"/>
      <c r="OEF49" s="2182"/>
      <c r="OEG49" s="2182"/>
      <c r="OEH49" s="2182"/>
      <c r="OEI49" s="2182"/>
      <c r="OEJ49" s="2182"/>
      <c r="OEK49" s="2182"/>
      <c r="OEL49" s="2182"/>
      <c r="OEM49" s="2182"/>
      <c r="OEN49" s="2182"/>
      <c r="OEO49" s="2182"/>
      <c r="OEP49" s="2182"/>
      <c r="OEQ49" s="2182"/>
      <c r="OER49" s="2182"/>
      <c r="OES49" s="2182"/>
      <c r="OET49" s="2182"/>
      <c r="OEU49" s="2182"/>
      <c r="OEV49" s="2182"/>
      <c r="OEW49" s="2182"/>
      <c r="OEX49" s="2182"/>
      <c r="OEY49" s="2182"/>
      <c r="OEZ49" s="2182"/>
      <c r="OFA49" s="2182"/>
      <c r="OFB49" s="2182"/>
      <c r="OFC49" s="2182"/>
      <c r="OFD49" s="2182"/>
      <c r="OFE49" s="2182"/>
      <c r="OFF49" s="2182"/>
      <c r="OFG49" s="2182"/>
      <c r="OFH49" s="2182"/>
      <c r="OFI49" s="2182"/>
      <c r="OFJ49" s="2182"/>
      <c r="OFK49" s="2182"/>
      <c r="OFL49" s="2182"/>
      <c r="OFM49" s="2182"/>
      <c r="OFN49" s="2182"/>
      <c r="OFO49" s="2182"/>
      <c r="OFP49" s="2182"/>
      <c r="OFQ49" s="2182"/>
      <c r="OFR49" s="2182"/>
      <c r="OFS49" s="2182"/>
      <c r="OFT49" s="2182"/>
      <c r="OFU49" s="2182"/>
      <c r="OFV49" s="2182"/>
      <c r="OFW49" s="2182"/>
      <c r="OFX49" s="2182"/>
      <c r="OFY49" s="2182"/>
      <c r="OFZ49" s="2182"/>
      <c r="OGA49" s="2182"/>
      <c r="OGB49" s="2182"/>
      <c r="OGC49" s="2182"/>
      <c r="OGD49" s="2182"/>
      <c r="OGE49" s="2182"/>
      <c r="OGF49" s="2182"/>
      <c r="OGG49" s="2182"/>
      <c r="OGH49" s="2182"/>
      <c r="OGI49" s="2182"/>
      <c r="OGJ49" s="2182"/>
      <c r="OGK49" s="2182"/>
      <c r="OGL49" s="2182"/>
      <c r="OGM49" s="2182"/>
      <c r="OGN49" s="2182"/>
      <c r="OGO49" s="2182"/>
      <c r="OGP49" s="2182"/>
      <c r="OGQ49" s="2182"/>
      <c r="OGR49" s="2182"/>
      <c r="OGS49" s="2182"/>
      <c r="OGT49" s="2182"/>
      <c r="OGU49" s="2182"/>
      <c r="OGV49" s="2182"/>
      <c r="OGW49" s="2182"/>
      <c r="OGX49" s="2182"/>
      <c r="OGY49" s="2182"/>
      <c r="OGZ49" s="2182"/>
      <c r="OHA49" s="2182"/>
      <c r="OHB49" s="2182"/>
      <c r="OHC49" s="2182"/>
      <c r="OHD49" s="2182"/>
      <c r="OHE49" s="2182"/>
      <c r="OHF49" s="2182"/>
      <c r="OHG49" s="2182"/>
      <c r="OHH49" s="2182"/>
      <c r="OHI49" s="2182"/>
      <c r="OHJ49" s="2182"/>
      <c r="OHK49" s="2182"/>
      <c r="OHL49" s="2182"/>
      <c r="OHM49" s="2182"/>
      <c r="OHN49" s="2182"/>
      <c r="OHO49" s="2182"/>
      <c r="OHP49" s="2182"/>
      <c r="OHQ49" s="2182"/>
      <c r="OHR49" s="2182"/>
      <c r="OHS49" s="2182"/>
      <c r="OHT49" s="2182"/>
      <c r="OHU49" s="2182"/>
      <c r="OHV49" s="2182"/>
      <c r="OHW49" s="2182"/>
      <c r="OHX49" s="2182"/>
      <c r="OHY49" s="2182"/>
      <c r="OHZ49" s="2182"/>
      <c r="OIA49" s="2182"/>
      <c r="OIB49" s="2182"/>
      <c r="OIC49" s="2182"/>
      <c r="OID49" s="2182"/>
      <c r="OIE49" s="2182"/>
      <c r="OIF49" s="2182"/>
      <c r="OIG49" s="2182"/>
      <c r="OIH49" s="2182"/>
      <c r="OII49" s="2182"/>
      <c r="OIJ49" s="2182"/>
      <c r="OIK49" s="2182"/>
      <c r="OIL49" s="2182"/>
      <c r="OIM49" s="2182"/>
      <c r="OIN49" s="2182"/>
      <c r="OIO49" s="2182"/>
      <c r="OIP49" s="2182"/>
      <c r="OIQ49" s="2182"/>
      <c r="OIR49" s="2182"/>
      <c r="OIS49" s="2182"/>
      <c r="OIT49" s="2182"/>
      <c r="OIU49" s="2182"/>
      <c r="OIV49" s="2182"/>
      <c r="OIW49" s="2182"/>
      <c r="OIX49" s="2182"/>
      <c r="OIY49" s="2182"/>
      <c r="OIZ49" s="2182"/>
      <c r="OJA49" s="2182"/>
      <c r="OJB49" s="2182"/>
      <c r="OJC49" s="2182"/>
      <c r="OJD49" s="2182"/>
      <c r="OJE49" s="2182"/>
      <c r="OJF49" s="2182"/>
      <c r="OJG49" s="2182"/>
      <c r="OJH49" s="2182"/>
      <c r="OJI49" s="2182"/>
      <c r="OJJ49" s="2182"/>
      <c r="OJK49" s="2182"/>
      <c r="OJL49" s="2182"/>
      <c r="OJM49" s="2182"/>
      <c r="OJN49" s="2182"/>
      <c r="OJO49" s="2182"/>
      <c r="OJP49" s="2182"/>
      <c r="OJQ49" s="2182"/>
      <c r="OJR49" s="2182"/>
      <c r="OJS49" s="2182"/>
      <c r="OJT49" s="2182"/>
      <c r="OJU49" s="2182"/>
      <c r="OJV49" s="2182"/>
      <c r="OJW49" s="2182"/>
      <c r="OJX49" s="2182"/>
      <c r="OJY49" s="2182"/>
      <c r="OJZ49" s="2182"/>
      <c r="OKA49" s="2182"/>
      <c r="OKB49" s="2182"/>
      <c r="OKC49" s="2182"/>
      <c r="OKD49" s="2182"/>
      <c r="OKE49" s="2182"/>
      <c r="OKF49" s="2182"/>
      <c r="OKG49" s="2182"/>
      <c r="OKH49" s="2182"/>
      <c r="OKI49" s="2182"/>
      <c r="OKJ49" s="2182"/>
      <c r="OKK49" s="2182"/>
      <c r="OKL49" s="2182"/>
      <c r="OKM49" s="2182"/>
      <c r="OKN49" s="2182"/>
      <c r="OKO49" s="2182"/>
      <c r="OKP49" s="2182"/>
      <c r="OKQ49" s="2182"/>
      <c r="OKR49" s="2182"/>
      <c r="OKS49" s="2182"/>
      <c r="OKT49" s="2182"/>
      <c r="OKU49" s="2182"/>
      <c r="OKV49" s="2182"/>
      <c r="OKW49" s="2182"/>
      <c r="OKX49" s="2182"/>
      <c r="OKY49" s="2182"/>
      <c r="OKZ49" s="2182"/>
      <c r="OLA49" s="2182"/>
      <c r="OLB49" s="2182"/>
      <c r="OLC49" s="2182"/>
      <c r="OLD49" s="2182"/>
      <c r="OLE49" s="2182"/>
      <c r="OLF49" s="2182"/>
      <c r="OLG49" s="2182"/>
      <c r="OLH49" s="2182"/>
      <c r="OLI49" s="2182"/>
      <c r="OLJ49" s="2182"/>
      <c r="OLK49" s="2182"/>
      <c r="OLL49" s="2182"/>
      <c r="OLM49" s="2182"/>
      <c r="OLN49" s="2182"/>
      <c r="OLO49" s="2182"/>
      <c r="OLP49" s="2182"/>
      <c r="OLQ49" s="2182"/>
      <c r="OLR49" s="2182"/>
      <c r="OLS49" s="2182"/>
      <c r="OLT49" s="2182"/>
      <c r="OLU49" s="2182"/>
      <c r="OLV49" s="2182"/>
      <c r="OLW49" s="2182"/>
      <c r="OLX49" s="2182"/>
      <c r="OLY49" s="2182"/>
      <c r="OLZ49" s="2182"/>
      <c r="OMA49" s="2182"/>
      <c r="OMB49" s="2182"/>
      <c r="OMC49" s="2182"/>
      <c r="OMD49" s="2182"/>
      <c r="OME49" s="2182"/>
      <c r="OMF49" s="2182"/>
      <c r="OMG49" s="2182"/>
      <c r="OMH49" s="2182"/>
      <c r="OMI49" s="2182"/>
      <c r="OMJ49" s="2182"/>
      <c r="OMK49" s="2182"/>
      <c r="OML49" s="2182"/>
      <c r="OMM49" s="2182"/>
      <c r="OMN49" s="2182"/>
      <c r="OMO49" s="2182"/>
      <c r="OMP49" s="2182"/>
      <c r="OMQ49" s="2182"/>
      <c r="OMR49" s="2182"/>
      <c r="OMS49" s="2182"/>
      <c r="OMT49" s="2182"/>
      <c r="OMU49" s="2182"/>
      <c r="OMV49" s="2182"/>
      <c r="OMW49" s="2182"/>
      <c r="OMX49" s="2182"/>
      <c r="OMY49" s="2182"/>
      <c r="OMZ49" s="2182"/>
      <c r="ONA49" s="2182"/>
      <c r="ONB49" s="2182"/>
      <c r="ONC49" s="2182"/>
      <c r="OND49" s="2182"/>
      <c r="ONE49" s="2182"/>
      <c r="ONF49" s="2182"/>
      <c r="ONG49" s="2182"/>
      <c r="ONH49" s="2182"/>
      <c r="ONI49" s="2182"/>
      <c r="ONJ49" s="2182"/>
      <c r="ONK49" s="2182"/>
      <c r="ONL49" s="2182"/>
      <c r="ONM49" s="2182"/>
      <c r="ONN49" s="2182"/>
      <c r="ONO49" s="2182"/>
      <c r="ONP49" s="2182"/>
      <c r="ONQ49" s="2182"/>
      <c r="ONR49" s="2182"/>
      <c r="ONS49" s="2182"/>
      <c r="ONT49" s="2182"/>
      <c r="ONU49" s="2182"/>
      <c r="ONV49" s="2182"/>
      <c r="ONW49" s="2182"/>
      <c r="ONX49" s="2182"/>
      <c r="ONY49" s="2182"/>
      <c r="ONZ49" s="2182"/>
      <c r="OOA49" s="2182"/>
      <c r="OOB49" s="2182"/>
      <c r="OOC49" s="2182"/>
      <c r="OOD49" s="2182"/>
      <c r="OOE49" s="2182"/>
      <c r="OOF49" s="2182"/>
      <c r="OOG49" s="2182"/>
      <c r="OOH49" s="2182"/>
      <c r="OOI49" s="2182"/>
      <c r="OOJ49" s="2182"/>
      <c r="OOK49" s="2182"/>
      <c r="OOL49" s="2182"/>
      <c r="OOM49" s="2182"/>
      <c r="OON49" s="2182"/>
      <c r="OOO49" s="2182"/>
      <c r="OOP49" s="2182"/>
      <c r="OOQ49" s="2182"/>
      <c r="OOR49" s="2182"/>
      <c r="OOS49" s="2182"/>
      <c r="OOT49" s="2182"/>
      <c r="OOU49" s="2182"/>
      <c r="OOV49" s="2182"/>
      <c r="OOW49" s="2182"/>
      <c r="OOX49" s="2182"/>
      <c r="OOY49" s="2182"/>
      <c r="OOZ49" s="2182"/>
      <c r="OPA49" s="2182"/>
      <c r="OPB49" s="2182"/>
      <c r="OPC49" s="2182"/>
      <c r="OPD49" s="2182"/>
      <c r="OPE49" s="2182"/>
      <c r="OPF49" s="2182"/>
      <c r="OPG49" s="2182"/>
      <c r="OPH49" s="2182"/>
      <c r="OPI49" s="2182"/>
      <c r="OPJ49" s="2182"/>
      <c r="OPK49" s="2182"/>
      <c r="OPL49" s="2182"/>
      <c r="OPM49" s="2182"/>
      <c r="OPN49" s="2182"/>
      <c r="OPO49" s="2182"/>
      <c r="OPP49" s="2182"/>
      <c r="OPQ49" s="2182"/>
      <c r="OPR49" s="2182"/>
      <c r="OPS49" s="2182"/>
      <c r="OPT49" s="2182"/>
      <c r="OPU49" s="2182"/>
      <c r="OPV49" s="2182"/>
      <c r="OPW49" s="2182"/>
      <c r="OPX49" s="2182"/>
      <c r="OPY49" s="2182"/>
      <c r="OPZ49" s="2182"/>
      <c r="OQA49" s="2182"/>
      <c r="OQB49" s="2182"/>
      <c r="OQC49" s="2182"/>
      <c r="OQD49" s="2182"/>
      <c r="OQE49" s="2182"/>
      <c r="OQF49" s="2182"/>
      <c r="OQG49" s="2182"/>
      <c r="OQH49" s="2182"/>
      <c r="OQI49" s="2182"/>
      <c r="OQJ49" s="2182"/>
      <c r="OQK49" s="2182"/>
      <c r="OQL49" s="2182"/>
      <c r="OQM49" s="2182"/>
      <c r="OQN49" s="2182"/>
      <c r="OQO49" s="2182"/>
      <c r="OQP49" s="2182"/>
      <c r="OQQ49" s="2182"/>
      <c r="OQR49" s="2182"/>
      <c r="OQS49" s="2182"/>
      <c r="OQT49" s="2182"/>
      <c r="OQU49" s="2182"/>
      <c r="OQV49" s="2182"/>
      <c r="OQW49" s="2182"/>
      <c r="OQX49" s="2182"/>
      <c r="OQY49" s="2182"/>
      <c r="OQZ49" s="2182"/>
      <c r="ORA49" s="2182"/>
      <c r="ORB49" s="2182"/>
      <c r="ORC49" s="2182"/>
      <c r="ORD49" s="2182"/>
      <c r="ORE49" s="2182"/>
      <c r="ORF49" s="2182"/>
      <c r="ORG49" s="2182"/>
      <c r="ORH49" s="2182"/>
      <c r="ORI49" s="2182"/>
      <c r="ORJ49" s="2182"/>
      <c r="ORK49" s="2182"/>
      <c r="ORL49" s="2182"/>
      <c r="ORM49" s="2182"/>
      <c r="ORN49" s="2182"/>
      <c r="ORO49" s="2182"/>
      <c r="ORP49" s="2182"/>
      <c r="ORQ49" s="2182"/>
      <c r="ORR49" s="2182"/>
      <c r="ORS49" s="2182"/>
      <c r="ORT49" s="2182"/>
      <c r="ORU49" s="2182"/>
      <c r="ORV49" s="2182"/>
      <c r="ORW49" s="2182"/>
      <c r="ORX49" s="2182"/>
      <c r="ORY49" s="2182"/>
      <c r="ORZ49" s="2182"/>
      <c r="OSA49" s="2182"/>
      <c r="OSB49" s="2182"/>
      <c r="OSC49" s="2182"/>
      <c r="OSD49" s="2182"/>
      <c r="OSE49" s="2182"/>
      <c r="OSF49" s="2182"/>
      <c r="OSG49" s="2182"/>
      <c r="OSH49" s="2182"/>
      <c r="OSI49" s="2182"/>
      <c r="OSJ49" s="2182"/>
      <c r="OSK49" s="2182"/>
      <c r="OSL49" s="2182"/>
      <c r="OSM49" s="2182"/>
      <c r="OSN49" s="2182"/>
      <c r="OSO49" s="2182"/>
      <c r="OSP49" s="2182"/>
      <c r="OSQ49" s="2182"/>
      <c r="OSR49" s="2182"/>
      <c r="OSS49" s="2182"/>
      <c r="OST49" s="2182"/>
      <c r="OSU49" s="2182"/>
      <c r="OSV49" s="2182"/>
      <c r="OSW49" s="2182"/>
      <c r="OSX49" s="2182"/>
      <c r="OSY49" s="2182"/>
      <c r="OSZ49" s="2182"/>
      <c r="OTA49" s="2182"/>
      <c r="OTB49" s="2182"/>
      <c r="OTC49" s="2182"/>
      <c r="OTD49" s="2182"/>
      <c r="OTE49" s="2182"/>
      <c r="OTF49" s="2182"/>
      <c r="OTG49" s="2182"/>
      <c r="OTH49" s="2182"/>
      <c r="OTI49" s="2182"/>
      <c r="OTJ49" s="2182"/>
      <c r="OTK49" s="2182"/>
      <c r="OTL49" s="2182"/>
      <c r="OTM49" s="2182"/>
      <c r="OTN49" s="2182"/>
      <c r="OTO49" s="2182"/>
      <c r="OTP49" s="2182"/>
      <c r="OTQ49" s="2182"/>
      <c r="OTR49" s="2182"/>
      <c r="OTS49" s="2182"/>
      <c r="OTT49" s="2182"/>
      <c r="OTU49" s="2182"/>
      <c r="OTV49" s="2182"/>
      <c r="OTW49" s="2182"/>
      <c r="OTX49" s="2182"/>
      <c r="OTY49" s="2182"/>
      <c r="OTZ49" s="2182"/>
      <c r="OUA49" s="2182"/>
      <c r="OUB49" s="2182"/>
      <c r="OUC49" s="2182"/>
      <c r="OUD49" s="2182"/>
      <c r="OUE49" s="2182"/>
      <c r="OUF49" s="2182"/>
      <c r="OUG49" s="2182"/>
      <c r="OUH49" s="2182"/>
      <c r="OUI49" s="2182"/>
      <c r="OUJ49" s="2182"/>
      <c r="OUK49" s="2182"/>
      <c r="OUL49" s="2182"/>
      <c r="OUM49" s="2182"/>
      <c r="OUN49" s="2182"/>
      <c r="OUO49" s="2182"/>
      <c r="OUP49" s="2182"/>
      <c r="OUQ49" s="2182"/>
      <c r="OUR49" s="2182"/>
      <c r="OUS49" s="2182"/>
      <c r="OUT49" s="2182"/>
      <c r="OUU49" s="2182"/>
      <c r="OUV49" s="2182"/>
      <c r="OUW49" s="2182"/>
      <c r="OUX49" s="2182"/>
      <c r="OUY49" s="2182"/>
      <c r="OUZ49" s="2182"/>
      <c r="OVA49" s="2182"/>
      <c r="OVB49" s="2182"/>
      <c r="OVC49" s="2182"/>
      <c r="OVD49" s="2182"/>
      <c r="OVE49" s="2182"/>
      <c r="OVF49" s="2182"/>
      <c r="OVG49" s="2182"/>
      <c r="OVH49" s="2182"/>
      <c r="OVI49" s="2182"/>
      <c r="OVJ49" s="2182"/>
      <c r="OVK49" s="2182"/>
      <c r="OVL49" s="2182"/>
      <c r="OVM49" s="2182"/>
      <c r="OVN49" s="2182"/>
      <c r="OVO49" s="2182"/>
      <c r="OVP49" s="2182"/>
      <c r="OVQ49" s="2182"/>
      <c r="OVR49" s="2182"/>
      <c r="OVS49" s="2182"/>
      <c r="OVT49" s="2182"/>
      <c r="OVU49" s="2182"/>
      <c r="OVV49" s="2182"/>
      <c r="OVW49" s="2182"/>
      <c r="OVX49" s="2182"/>
      <c r="OVY49" s="2182"/>
      <c r="OVZ49" s="2182"/>
      <c r="OWA49" s="2182"/>
      <c r="OWB49" s="2182"/>
      <c r="OWC49" s="2182"/>
      <c r="OWD49" s="2182"/>
      <c r="OWE49" s="2182"/>
      <c r="OWF49" s="2182"/>
      <c r="OWG49" s="2182"/>
      <c r="OWH49" s="2182"/>
      <c r="OWI49" s="2182"/>
      <c r="OWJ49" s="2182"/>
      <c r="OWK49" s="2182"/>
      <c r="OWL49" s="2182"/>
      <c r="OWM49" s="2182"/>
      <c r="OWN49" s="2182"/>
      <c r="OWO49" s="2182"/>
      <c r="OWP49" s="2182"/>
      <c r="OWQ49" s="2182"/>
      <c r="OWR49" s="2182"/>
      <c r="OWS49" s="2182"/>
      <c r="OWT49" s="2182"/>
      <c r="OWU49" s="2182"/>
      <c r="OWV49" s="2182"/>
      <c r="OWW49" s="2182"/>
      <c r="OWX49" s="2182"/>
      <c r="OWY49" s="2182"/>
      <c r="OWZ49" s="2182"/>
      <c r="OXA49" s="2182"/>
      <c r="OXB49" s="2182"/>
      <c r="OXC49" s="2182"/>
      <c r="OXD49" s="2182"/>
      <c r="OXE49" s="2182"/>
      <c r="OXF49" s="2182"/>
      <c r="OXG49" s="2182"/>
      <c r="OXH49" s="2182"/>
      <c r="OXI49" s="2182"/>
      <c r="OXJ49" s="2182"/>
      <c r="OXK49" s="2182"/>
      <c r="OXL49" s="2182"/>
      <c r="OXM49" s="2182"/>
      <c r="OXN49" s="2182"/>
      <c r="OXO49" s="2182"/>
      <c r="OXP49" s="2182"/>
      <c r="OXQ49" s="2182"/>
      <c r="OXR49" s="2182"/>
      <c r="OXS49" s="2182"/>
      <c r="OXT49" s="2182"/>
      <c r="OXU49" s="2182"/>
      <c r="OXV49" s="2182"/>
      <c r="OXW49" s="2182"/>
      <c r="OXX49" s="2182"/>
      <c r="OXY49" s="2182"/>
      <c r="OXZ49" s="2182"/>
      <c r="OYA49" s="2182"/>
      <c r="OYB49" s="2182"/>
      <c r="OYC49" s="2182"/>
      <c r="OYD49" s="2182"/>
      <c r="OYE49" s="2182"/>
      <c r="OYF49" s="2182"/>
      <c r="OYG49" s="2182"/>
      <c r="OYH49" s="2182"/>
      <c r="OYI49" s="2182"/>
      <c r="OYJ49" s="2182"/>
      <c r="OYK49" s="2182"/>
      <c r="OYL49" s="2182"/>
      <c r="OYM49" s="2182"/>
      <c r="OYN49" s="2182"/>
      <c r="OYO49" s="2182"/>
      <c r="OYP49" s="2182"/>
      <c r="OYQ49" s="2182"/>
      <c r="OYR49" s="2182"/>
      <c r="OYS49" s="2182"/>
      <c r="OYT49" s="2182"/>
      <c r="OYU49" s="2182"/>
      <c r="OYV49" s="2182"/>
      <c r="OYW49" s="2182"/>
      <c r="OYX49" s="2182"/>
      <c r="OYY49" s="2182"/>
      <c r="OYZ49" s="2182"/>
      <c r="OZA49" s="2182"/>
      <c r="OZB49" s="2182"/>
      <c r="OZC49" s="2182"/>
      <c r="OZD49" s="2182"/>
      <c r="OZE49" s="2182"/>
      <c r="OZF49" s="2182"/>
      <c r="OZG49" s="2182"/>
      <c r="OZH49" s="2182"/>
      <c r="OZI49" s="2182"/>
      <c r="OZJ49" s="2182"/>
      <c r="OZK49" s="2182"/>
      <c r="OZL49" s="2182"/>
      <c r="OZM49" s="2182"/>
      <c r="OZN49" s="2182"/>
      <c r="OZO49" s="2182"/>
      <c r="OZP49" s="2182"/>
      <c r="OZQ49" s="2182"/>
      <c r="OZR49" s="2182"/>
      <c r="OZS49" s="2182"/>
      <c r="OZT49" s="2182"/>
      <c r="OZU49" s="2182"/>
      <c r="OZV49" s="2182"/>
      <c r="OZW49" s="2182"/>
      <c r="OZX49" s="2182"/>
      <c r="OZY49" s="2182"/>
      <c r="OZZ49" s="2182"/>
      <c r="PAA49" s="2182"/>
      <c r="PAB49" s="2182"/>
      <c r="PAC49" s="2182"/>
      <c r="PAD49" s="2182"/>
      <c r="PAE49" s="2182"/>
      <c r="PAF49" s="2182"/>
      <c r="PAG49" s="2182"/>
      <c r="PAH49" s="2182"/>
      <c r="PAI49" s="2182"/>
      <c r="PAJ49" s="2182"/>
      <c r="PAK49" s="2182"/>
      <c r="PAL49" s="2182"/>
      <c r="PAM49" s="2182"/>
      <c r="PAN49" s="2182"/>
      <c r="PAO49" s="2182"/>
      <c r="PAP49" s="2182"/>
      <c r="PAQ49" s="2182"/>
      <c r="PAR49" s="2182"/>
      <c r="PAS49" s="2182"/>
      <c r="PAT49" s="2182"/>
      <c r="PAU49" s="2182"/>
      <c r="PAV49" s="2182"/>
      <c r="PAW49" s="2182"/>
      <c r="PAX49" s="2182"/>
      <c r="PAY49" s="2182"/>
      <c r="PAZ49" s="2182"/>
      <c r="PBA49" s="2182"/>
      <c r="PBB49" s="2182"/>
      <c r="PBC49" s="2182"/>
      <c r="PBD49" s="2182"/>
      <c r="PBE49" s="2182"/>
      <c r="PBF49" s="2182"/>
      <c r="PBG49" s="2182"/>
      <c r="PBH49" s="2182"/>
      <c r="PBI49" s="2182"/>
      <c r="PBJ49" s="2182"/>
      <c r="PBK49" s="2182"/>
      <c r="PBL49" s="2182"/>
      <c r="PBM49" s="2182"/>
      <c r="PBN49" s="2182"/>
      <c r="PBO49" s="2182"/>
      <c r="PBP49" s="2182"/>
      <c r="PBQ49" s="2182"/>
      <c r="PBR49" s="2182"/>
      <c r="PBS49" s="2182"/>
      <c r="PBT49" s="2182"/>
      <c r="PBU49" s="2182"/>
      <c r="PBV49" s="2182"/>
      <c r="PBW49" s="2182"/>
      <c r="PBX49" s="2182"/>
      <c r="PBY49" s="2182"/>
      <c r="PBZ49" s="2182"/>
      <c r="PCA49" s="2182"/>
      <c r="PCB49" s="2182"/>
      <c r="PCC49" s="2182"/>
      <c r="PCD49" s="2182"/>
      <c r="PCE49" s="2182"/>
      <c r="PCF49" s="2182"/>
      <c r="PCG49" s="2182"/>
      <c r="PCH49" s="2182"/>
      <c r="PCI49" s="2182"/>
      <c r="PCJ49" s="2182"/>
      <c r="PCK49" s="2182"/>
      <c r="PCL49" s="2182"/>
      <c r="PCM49" s="2182"/>
      <c r="PCN49" s="2182"/>
      <c r="PCO49" s="2182"/>
      <c r="PCP49" s="2182"/>
      <c r="PCQ49" s="2182"/>
      <c r="PCR49" s="2182"/>
      <c r="PCS49" s="2182"/>
      <c r="PCT49" s="2182"/>
      <c r="PCU49" s="2182"/>
      <c r="PCV49" s="2182"/>
      <c r="PCW49" s="2182"/>
      <c r="PCX49" s="2182"/>
      <c r="PCY49" s="2182"/>
      <c r="PCZ49" s="2182"/>
      <c r="PDA49" s="2182"/>
      <c r="PDB49" s="2182"/>
      <c r="PDC49" s="2182"/>
      <c r="PDD49" s="2182"/>
      <c r="PDE49" s="2182"/>
      <c r="PDF49" s="2182"/>
      <c r="PDG49" s="2182"/>
      <c r="PDH49" s="2182"/>
      <c r="PDI49" s="2182"/>
      <c r="PDJ49" s="2182"/>
      <c r="PDK49" s="2182"/>
      <c r="PDL49" s="2182"/>
      <c r="PDM49" s="2182"/>
      <c r="PDN49" s="2182"/>
      <c r="PDO49" s="2182"/>
      <c r="PDP49" s="2182"/>
      <c r="PDQ49" s="2182"/>
      <c r="PDR49" s="2182"/>
      <c r="PDS49" s="2182"/>
      <c r="PDT49" s="2182"/>
      <c r="PDU49" s="2182"/>
      <c r="PDV49" s="2182"/>
      <c r="PDW49" s="2182"/>
      <c r="PDX49" s="2182"/>
      <c r="PDY49" s="2182"/>
      <c r="PDZ49" s="2182"/>
      <c r="PEA49" s="2182"/>
      <c r="PEB49" s="2182"/>
      <c r="PEC49" s="2182"/>
      <c r="PED49" s="2182"/>
      <c r="PEE49" s="2182"/>
      <c r="PEF49" s="2182"/>
      <c r="PEG49" s="2182"/>
      <c r="PEH49" s="2182"/>
      <c r="PEI49" s="2182"/>
      <c r="PEJ49" s="2182"/>
      <c r="PEK49" s="2182"/>
      <c r="PEL49" s="2182"/>
      <c r="PEM49" s="2182"/>
      <c r="PEN49" s="2182"/>
      <c r="PEO49" s="2182"/>
      <c r="PEP49" s="2182"/>
      <c r="PEQ49" s="2182"/>
      <c r="PER49" s="2182"/>
      <c r="PES49" s="2182"/>
      <c r="PET49" s="2182"/>
      <c r="PEU49" s="2182"/>
      <c r="PEV49" s="2182"/>
      <c r="PEW49" s="2182"/>
      <c r="PEX49" s="2182"/>
      <c r="PEY49" s="2182"/>
      <c r="PEZ49" s="2182"/>
      <c r="PFA49" s="2182"/>
      <c r="PFB49" s="2182"/>
      <c r="PFC49" s="2182"/>
      <c r="PFD49" s="2182"/>
      <c r="PFE49" s="2182"/>
      <c r="PFF49" s="2182"/>
      <c r="PFG49" s="2182"/>
      <c r="PFH49" s="2182"/>
      <c r="PFI49" s="2182"/>
      <c r="PFJ49" s="2182"/>
      <c r="PFK49" s="2182"/>
      <c r="PFL49" s="2182"/>
      <c r="PFM49" s="2182"/>
      <c r="PFN49" s="2182"/>
      <c r="PFO49" s="2182"/>
      <c r="PFP49" s="2182"/>
      <c r="PFQ49" s="2182"/>
      <c r="PFR49" s="2182"/>
      <c r="PFS49" s="2182"/>
      <c r="PFT49" s="2182"/>
      <c r="PFU49" s="2182"/>
      <c r="PFV49" s="2182"/>
      <c r="PFW49" s="2182"/>
      <c r="PFX49" s="2182"/>
      <c r="PFY49" s="2182"/>
      <c r="PFZ49" s="2182"/>
      <c r="PGA49" s="2182"/>
      <c r="PGB49" s="2182"/>
      <c r="PGC49" s="2182"/>
      <c r="PGD49" s="2182"/>
      <c r="PGE49" s="2182"/>
      <c r="PGF49" s="2182"/>
      <c r="PGG49" s="2182"/>
      <c r="PGH49" s="2182"/>
      <c r="PGI49" s="2182"/>
      <c r="PGJ49" s="2182"/>
      <c r="PGK49" s="2182"/>
      <c r="PGL49" s="2182"/>
      <c r="PGM49" s="2182"/>
      <c r="PGN49" s="2182"/>
      <c r="PGO49" s="2182"/>
      <c r="PGP49" s="2182"/>
      <c r="PGQ49" s="2182"/>
      <c r="PGR49" s="2182"/>
      <c r="PGS49" s="2182"/>
      <c r="PGT49" s="2182"/>
      <c r="PGU49" s="2182"/>
      <c r="PGV49" s="2182"/>
      <c r="PGW49" s="2182"/>
      <c r="PGX49" s="2182"/>
      <c r="PGY49" s="2182"/>
      <c r="PGZ49" s="2182"/>
      <c r="PHA49" s="2182"/>
      <c r="PHB49" s="2182"/>
      <c r="PHC49" s="2182"/>
      <c r="PHD49" s="2182"/>
      <c r="PHE49" s="2182"/>
      <c r="PHF49" s="2182"/>
      <c r="PHG49" s="2182"/>
      <c r="PHH49" s="2182"/>
      <c r="PHI49" s="2182"/>
      <c r="PHJ49" s="2182"/>
      <c r="PHK49" s="2182"/>
      <c r="PHL49" s="2182"/>
      <c r="PHM49" s="2182"/>
      <c r="PHN49" s="2182"/>
      <c r="PHO49" s="2182"/>
      <c r="PHP49" s="2182"/>
      <c r="PHQ49" s="2182"/>
      <c r="PHR49" s="2182"/>
      <c r="PHS49" s="2182"/>
      <c r="PHT49" s="2182"/>
      <c r="PHU49" s="2182"/>
      <c r="PHV49" s="2182"/>
      <c r="PHW49" s="2182"/>
      <c r="PHX49" s="2182"/>
      <c r="PHY49" s="2182"/>
      <c r="PHZ49" s="2182"/>
      <c r="PIA49" s="2182"/>
      <c r="PIB49" s="2182"/>
      <c r="PIC49" s="2182"/>
      <c r="PID49" s="2182"/>
      <c r="PIE49" s="2182"/>
      <c r="PIF49" s="2182"/>
      <c r="PIG49" s="2182"/>
      <c r="PIH49" s="2182"/>
      <c r="PII49" s="2182"/>
      <c r="PIJ49" s="2182"/>
      <c r="PIK49" s="2182"/>
      <c r="PIL49" s="2182"/>
      <c r="PIM49" s="2182"/>
      <c r="PIN49" s="2182"/>
      <c r="PIO49" s="2182"/>
      <c r="PIP49" s="2182"/>
      <c r="PIQ49" s="2182"/>
      <c r="PIR49" s="2182"/>
      <c r="PIS49" s="2182"/>
      <c r="PIT49" s="2182"/>
      <c r="PIU49" s="2182"/>
      <c r="PIV49" s="2182"/>
      <c r="PIW49" s="2182"/>
      <c r="PIX49" s="2182"/>
      <c r="PIY49" s="2182"/>
      <c r="PIZ49" s="2182"/>
      <c r="PJA49" s="2182"/>
      <c r="PJB49" s="2182"/>
      <c r="PJC49" s="2182"/>
      <c r="PJD49" s="2182"/>
      <c r="PJE49" s="2182"/>
      <c r="PJF49" s="2182"/>
      <c r="PJG49" s="2182"/>
      <c r="PJH49" s="2182"/>
      <c r="PJI49" s="2182"/>
      <c r="PJJ49" s="2182"/>
      <c r="PJK49" s="2182"/>
      <c r="PJL49" s="2182"/>
      <c r="PJM49" s="2182"/>
      <c r="PJN49" s="2182"/>
      <c r="PJO49" s="2182"/>
      <c r="PJP49" s="2182"/>
      <c r="PJQ49" s="2182"/>
      <c r="PJR49" s="2182"/>
      <c r="PJS49" s="2182"/>
      <c r="PJT49" s="2182"/>
      <c r="PJU49" s="2182"/>
      <c r="PJV49" s="2182"/>
      <c r="PJW49" s="2182"/>
      <c r="PJX49" s="2182"/>
      <c r="PJY49" s="2182"/>
      <c r="PJZ49" s="2182"/>
      <c r="PKA49" s="2182"/>
      <c r="PKB49" s="2182"/>
      <c r="PKC49" s="2182"/>
      <c r="PKD49" s="2182"/>
      <c r="PKE49" s="2182"/>
      <c r="PKF49" s="2182"/>
      <c r="PKG49" s="2182"/>
      <c r="PKH49" s="2182"/>
      <c r="PKI49" s="2182"/>
      <c r="PKJ49" s="2182"/>
      <c r="PKK49" s="2182"/>
      <c r="PKL49" s="2182"/>
      <c r="PKM49" s="2182"/>
      <c r="PKN49" s="2182"/>
      <c r="PKO49" s="2182"/>
      <c r="PKP49" s="2182"/>
      <c r="PKQ49" s="2182"/>
      <c r="PKR49" s="2182"/>
      <c r="PKS49" s="2182"/>
      <c r="PKT49" s="2182"/>
      <c r="PKU49" s="2182"/>
      <c r="PKV49" s="2182"/>
      <c r="PKW49" s="2182"/>
      <c r="PKX49" s="2182"/>
      <c r="PKY49" s="2182"/>
      <c r="PKZ49" s="2182"/>
      <c r="PLA49" s="2182"/>
      <c r="PLB49" s="2182"/>
      <c r="PLC49" s="2182"/>
      <c r="PLD49" s="2182"/>
      <c r="PLE49" s="2182"/>
      <c r="PLF49" s="2182"/>
      <c r="PLG49" s="2182"/>
      <c r="PLH49" s="2182"/>
      <c r="PLI49" s="2182"/>
      <c r="PLJ49" s="2182"/>
      <c r="PLK49" s="2182"/>
      <c r="PLL49" s="2182"/>
      <c r="PLM49" s="2182"/>
      <c r="PLN49" s="2182"/>
      <c r="PLO49" s="2182"/>
      <c r="PLP49" s="2182"/>
      <c r="PLQ49" s="2182"/>
      <c r="PLR49" s="2182"/>
      <c r="PLS49" s="2182"/>
      <c r="PLT49" s="2182"/>
      <c r="PLU49" s="2182"/>
      <c r="PLV49" s="2182"/>
      <c r="PLW49" s="2182"/>
      <c r="PLX49" s="2182"/>
      <c r="PLY49" s="2182"/>
      <c r="PLZ49" s="2182"/>
      <c r="PMA49" s="2182"/>
      <c r="PMB49" s="2182"/>
      <c r="PMC49" s="2182"/>
      <c r="PMD49" s="2182"/>
      <c r="PME49" s="2182"/>
      <c r="PMF49" s="2182"/>
      <c r="PMG49" s="2182"/>
      <c r="PMH49" s="2182"/>
      <c r="PMI49" s="2182"/>
      <c r="PMJ49" s="2182"/>
      <c r="PMK49" s="2182"/>
      <c r="PML49" s="2182"/>
      <c r="PMM49" s="2182"/>
      <c r="PMN49" s="2182"/>
      <c r="PMO49" s="2182"/>
      <c r="PMP49" s="2182"/>
      <c r="PMQ49" s="2182"/>
      <c r="PMR49" s="2182"/>
      <c r="PMS49" s="2182"/>
      <c r="PMT49" s="2182"/>
      <c r="PMU49" s="2182"/>
      <c r="PMV49" s="2182"/>
      <c r="PMW49" s="2182"/>
      <c r="PMX49" s="2182"/>
      <c r="PMY49" s="2182"/>
      <c r="PMZ49" s="2182"/>
      <c r="PNA49" s="2182"/>
      <c r="PNB49" s="2182"/>
      <c r="PNC49" s="2182"/>
      <c r="PND49" s="2182"/>
      <c r="PNE49" s="2182"/>
      <c r="PNF49" s="2182"/>
      <c r="PNG49" s="2182"/>
      <c r="PNH49" s="2182"/>
      <c r="PNI49" s="2182"/>
      <c r="PNJ49" s="2182"/>
      <c r="PNK49" s="2182"/>
      <c r="PNL49" s="2182"/>
      <c r="PNM49" s="2182"/>
      <c r="PNN49" s="2182"/>
      <c r="PNO49" s="2182"/>
      <c r="PNP49" s="2182"/>
      <c r="PNQ49" s="2182"/>
      <c r="PNR49" s="2182"/>
      <c r="PNS49" s="2182"/>
      <c r="PNT49" s="2182"/>
      <c r="PNU49" s="2182"/>
      <c r="PNV49" s="2182"/>
      <c r="PNW49" s="2182"/>
      <c r="PNX49" s="2182"/>
      <c r="PNY49" s="2182"/>
      <c r="PNZ49" s="2182"/>
      <c r="POA49" s="2182"/>
      <c r="POB49" s="2182"/>
      <c r="POC49" s="2182"/>
      <c r="POD49" s="2182"/>
      <c r="POE49" s="2182"/>
      <c r="POF49" s="2182"/>
      <c r="POG49" s="2182"/>
      <c r="POH49" s="2182"/>
      <c r="POI49" s="2182"/>
      <c r="POJ49" s="2182"/>
      <c r="POK49" s="2182"/>
      <c r="POL49" s="2182"/>
      <c r="POM49" s="2182"/>
      <c r="PON49" s="2182"/>
      <c r="POO49" s="2182"/>
      <c r="POP49" s="2182"/>
      <c r="POQ49" s="2182"/>
      <c r="POR49" s="2182"/>
      <c r="POS49" s="2182"/>
      <c r="POT49" s="2182"/>
      <c r="POU49" s="2182"/>
      <c r="POV49" s="2182"/>
      <c r="POW49" s="2182"/>
      <c r="POX49" s="2182"/>
      <c r="POY49" s="2182"/>
      <c r="POZ49" s="2182"/>
      <c r="PPA49" s="2182"/>
      <c r="PPB49" s="2182"/>
      <c r="PPC49" s="2182"/>
      <c r="PPD49" s="2182"/>
      <c r="PPE49" s="2182"/>
      <c r="PPF49" s="2182"/>
      <c r="PPG49" s="2182"/>
      <c r="PPH49" s="2182"/>
      <c r="PPI49" s="2182"/>
      <c r="PPJ49" s="2182"/>
      <c r="PPK49" s="2182"/>
      <c r="PPL49" s="2182"/>
      <c r="PPM49" s="2182"/>
      <c r="PPN49" s="2182"/>
      <c r="PPO49" s="2182"/>
      <c r="PPP49" s="2182"/>
      <c r="PPQ49" s="2182"/>
      <c r="PPR49" s="2182"/>
      <c r="PPS49" s="2182"/>
      <c r="PPT49" s="2182"/>
      <c r="PPU49" s="2182"/>
      <c r="PPV49" s="2182"/>
      <c r="PPW49" s="2182"/>
      <c r="PPX49" s="2182"/>
      <c r="PPY49" s="2182"/>
      <c r="PPZ49" s="2182"/>
      <c r="PQA49" s="2182"/>
      <c r="PQB49" s="2182"/>
      <c r="PQC49" s="2182"/>
      <c r="PQD49" s="2182"/>
      <c r="PQE49" s="2182"/>
      <c r="PQF49" s="2182"/>
      <c r="PQG49" s="2182"/>
      <c r="PQH49" s="2182"/>
      <c r="PQI49" s="2182"/>
      <c r="PQJ49" s="2182"/>
      <c r="PQK49" s="2182"/>
      <c r="PQL49" s="2182"/>
      <c r="PQM49" s="2182"/>
      <c r="PQN49" s="2182"/>
      <c r="PQO49" s="2182"/>
      <c r="PQP49" s="2182"/>
      <c r="PQQ49" s="2182"/>
      <c r="PQR49" s="2182"/>
      <c r="PQS49" s="2182"/>
      <c r="PQT49" s="2182"/>
      <c r="PQU49" s="2182"/>
      <c r="PQV49" s="2182"/>
      <c r="PQW49" s="2182"/>
      <c r="PQX49" s="2182"/>
      <c r="PQY49" s="2182"/>
      <c r="PQZ49" s="2182"/>
      <c r="PRA49" s="2182"/>
      <c r="PRB49" s="2182"/>
      <c r="PRC49" s="2182"/>
      <c r="PRD49" s="2182"/>
      <c r="PRE49" s="2182"/>
      <c r="PRF49" s="2182"/>
      <c r="PRG49" s="2182"/>
      <c r="PRH49" s="2182"/>
      <c r="PRI49" s="2182"/>
      <c r="PRJ49" s="2182"/>
      <c r="PRK49" s="2182"/>
      <c r="PRL49" s="2182"/>
      <c r="PRM49" s="2182"/>
      <c r="PRN49" s="2182"/>
      <c r="PRO49" s="2182"/>
      <c r="PRP49" s="2182"/>
      <c r="PRQ49" s="2182"/>
      <c r="PRR49" s="2182"/>
      <c r="PRS49" s="2182"/>
      <c r="PRT49" s="2182"/>
      <c r="PRU49" s="2182"/>
      <c r="PRV49" s="2182"/>
      <c r="PRW49" s="2182"/>
      <c r="PRX49" s="2182"/>
      <c r="PRY49" s="2182"/>
      <c r="PRZ49" s="2182"/>
      <c r="PSA49" s="2182"/>
      <c r="PSB49" s="2182"/>
      <c r="PSC49" s="2182"/>
      <c r="PSD49" s="2182"/>
      <c r="PSE49" s="2182"/>
      <c r="PSF49" s="2182"/>
      <c r="PSG49" s="2182"/>
      <c r="PSH49" s="2182"/>
      <c r="PSI49" s="2182"/>
      <c r="PSJ49" s="2182"/>
      <c r="PSK49" s="2182"/>
      <c r="PSL49" s="2182"/>
      <c r="PSM49" s="2182"/>
      <c r="PSN49" s="2182"/>
      <c r="PSO49" s="2182"/>
      <c r="PSP49" s="2182"/>
      <c r="PSQ49" s="2182"/>
      <c r="PSR49" s="2182"/>
      <c r="PSS49" s="2182"/>
      <c r="PST49" s="2182"/>
      <c r="PSU49" s="2182"/>
      <c r="PSV49" s="2182"/>
      <c r="PSW49" s="2182"/>
      <c r="PSX49" s="2182"/>
      <c r="PSY49" s="2182"/>
      <c r="PSZ49" s="2182"/>
      <c r="PTA49" s="2182"/>
      <c r="PTB49" s="2182"/>
      <c r="PTC49" s="2182"/>
      <c r="PTD49" s="2182"/>
      <c r="PTE49" s="2182"/>
      <c r="PTF49" s="2182"/>
      <c r="PTG49" s="2182"/>
      <c r="PTH49" s="2182"/>
      <c r="PTI49" s="2182"/>
      <c r="PTJ49" s="2182"/>
      <c r="PTK49" s="2182"/>
      <c r="PTL49" s="2182"/>
      <c r="PTM49" s="2182"/>
      <c r="PTN49" s="2182"/>
      <c r="PTO49" s="2182"/>
      <c r="PTP49" s="2182"/>
      <c r="PTQ49" s="2182"/>
      <c r="PTR49" s="2182"/>
      <c r="PTS49" s="2182"/>
      <c r="PTT49" s="2182"/>
      <c r="PTU49" s="2182"/>
      <c r="PTV49" s="2182"/>
      <c r="PTW49" s="2182"/>
      <c r="PTX49" s="2182"/>
      <c r="PTY49" s="2182"/>
      <c r="PTZ49" s="2182"/>
      <c r="PUA49" s="2182"/>
      <c r="PUB49" s="2182"/>
      <c r="PUC49" s="2182"/>
      <c r="PUD49" s="2182"/>
      <c r="PUE49" s="2182"/>
      <c r="PUF49" s="2182"/>
      <c r="PUG49" s="2182"/>
      <c r="PUH49" s="2182"/>
      <c r="PUI49" s="2182"/>
      <c r="PUJ49" s="2182"/>
      <c r="PUK49" s="2182"/>
      <c r="PUL49" s="2182"/>
      <c r="PUM49" s="2182"/>
      <c r="PUN49" s="2182"/>
      <c r="PUO49" s="2182"/>
      <c r="PUP49" s="2182"/>
      <c r="PUQ49" s="2182"/>
      <c r="PUR49" s="2182"/>
      <c r="PUS49" s="2182"/>
      <c r="PUT49" s="2182"/>
      <c r="PUU49" s="2182"/>
      <c r="PUV49" s="2182"/>
      <c r="PUW49" s="2182"/>
      <c r="PUX49" s="2182"/>
      <c r="PUY49" s="2182"/>
      <c r="PUZ49" s="2182"/>
      <c r="PVA49" s="2182"/>
      <c r="PVB49" s="2182"/>
      <c r="PVC49" s="2182"/>
      <c r="PVD49" s="2182"/>
      <c r="PVE49" s="2182"/>
      <c r="PVF49" s="2182"/>
      <c r="PVG49" s="2182"/>
      <c r="PVH49" s="2182"/>
      <c r="PVI49" s="2182"/>
      <c r="PVJ49" s="2182"/>
      <c r="PVK49" s="2182"/>
      <c r="PVL49" s="2182"/>
      <c r="PVM49" s="2182"/>
      <c r="PVN49" s="2182"/>
      <c r="PVO49" s="2182"/>
      <c r="PVP49" s="2182"/>
      <c r="PVQ49" s="2182"/>
      <c r="PVR49" s="2182"/>
      <c r="PVS49" s="2182"/>
      <c r="PVT49" s="2182"/>
      <c r="PVU49" s="2182"/>
      <c r="PVV49" s="2182"/>
      <c r="PVW49" s="2182"/>
      <c r="PVX49" s="2182"/>
      <c r="PVY49" s="2182"/>
      <c r="PVZ49" s="2182"/>
      <c r="PWA49" s="2182"/>
      <c r="PWB49" s="2182"/>
      <c r="PWC49" s="2182"/>
      <c r="PWD49" s="2182"/>
      <c r="PWE49" s="2182"/>
      <c r="PWF49" s="2182"/>
      <c r="PWG49" s="2182"/>
      <c r="PWH49" s="2182"/>
      <c r="PWI49" s="2182"/>
      <c r="PWJ49" s="2182"/>
      <c r="PWK49" s="2182"/>
      <c r="PWL49" s="2182"/>
      <c r="PWM49" s="2182"/>
      <c r="PWN49" s="2182"/>
      <c r="PWO49" s="2182"/>
      <c r="PWP49" s="2182"/>
      <c r="PWQ49" s="2182"/>
      <c r="PWR49" s="2182"/>
      <c r="PWS49" s="2182"/>
      <c r="PWT49" s="2182"/>
      <c r="PWU49" s="2182"/>
      <c r="PWV49" s="2182"/>
      <c r="PWW49" s="2182"/>
      <c r="PWX49" s="2182"/>
      <c r="PWY49" s="2182"/>
      <c r="PWZ49" s="2182"/>
      <c r="PXA49" s="2182"/>
      <c r="PXB49" s="2182"/>
      <c r="PXC49" s="2182"/>
      <c r="PXD49" s="2182"/>
      <c r="PXE49" s="2182"/>
      <c r="PXF49" s="2182"/>
      <c r="PXG49" s="2182"/>
      <c r="PXH49" s="2182"/>
      <c r="PXI49" s="2182"/>
      <c r="PXJ49" s="2182"/>
      <c r="PXK49" s="2182"/>
      <c r="PXL49" s="2182"/>
      <c r="PXM49" s="2182"/>
      <c r="PXN49" s="2182"/>
      <c r="PXO49" s="2182"/>
      <c r="PXP49" s="2182"/>
      <c r="PXQ49" s="2182"/>
      <c r="PXR49" s="2182"/>
      <c r="PXS49" s="2182"/>
      <c r="PXT49" s="2182"/>
      <c r="PXU49" s="2182"/>
      <c r="PXV49" s="2182"/>
      <c r="PXW49" s="2182"/>
      <c r="PXX49" s="2182"/>
      <c r="PXY49" s="2182"/>
      <c r="PXZ49" s="2182"/>
      <c r="PYA49" s="2182"/>
      <c r="PYB49" s="2182"/>
      <c r="PYC49" s="2182"/>
      <c r="PYD49" s="2182"/>
      <c r="PYE49" s="2182"/>
      <c r="PYF49" s="2182"/>
      <c r="PYG49" s="2182"/>
      <c r="PYH49" s="2182"/>
      <c r="PYI49" s="2182"/>
      <c r="PYJ49" s="2182"/>
      <c r="PYK49" s="2182"/>
      <c r="PYL49" s="2182"/>
      <c r="PYM49" s="2182"/>
      <c r="PYN49" s="2182"/>
      <c r="PYO49" s="2182"/>
      <c r="PYP49" s="2182"/>
      <c r="PYQ49" s="2182"/>
      <c r="PYR49" s="2182"/>
      <c r="PYS49" s="2182"/>
      <c r="PYT49" s="2182"/>
      <c r="PYU49" s="2182"/>
      <c r="PYV49" s="2182"/>
      <c r="PYW49" s="2182"/>
      <c r="PYX49" s="2182"/>
      <c r="PYY49" s="2182"/>
      <c r="PYZ49" s="2182"/>
      <c r="PZA49" s="2182"/>
      <c r="PZB49" s="2182"/>
      <c r="PZC49" s="2182"/>
      <c r="PZD49" s="2182"/>
      <c r="PZE49" s="2182"/>
      <c r="PZF49" s="2182"/>
      <c r="PZG49" s="2182"/>
      <c r="PZH49" s="2182"/>
      <c r="PZI49" s="2182"/>
      <c r="PZJ49" s="2182"/>
      <c r="PZK49" s="2182"/>
      <c r="PZL49" s="2182"/>
      <c r="PZM49" s="2182"/>
      <c r="PZN49" s="2182"/>
      <c r="PZO49" s="2182"/>
      <c r="PZP49" s="2182"/>
      <c r="PZQ49" s="2182"/>
      <c r="PZR49" s="2182"/>
      <c r="PZS49" s="2182"/>
      <c r="PZT49" s="2182"/>
      <c r="PZU49" s="2182"/>
      <c r="PZV49" s="2182"/>
      <c r="PZW49" s="2182"/>
      <c r="PZX49" s="2182"/>
      <c r="PZY49" s="2182"/>
      <c r="PZZ49" s="2182"/>
      <c r="QAA49" s="2182"/>
      <c r="QAB49" s="2182"/>
      <c r="QAC49" s="2182"/>
      <c r="QAD49" s="2182"/>
      <c r="QAE49" s="2182"/>
      <c r="QAF49" s="2182"/>
      <c r="QAG49" s="2182"/>
      <c r="QAH49" s="2182"/>
      <c r="QAI49" s="2182"/>
      <c r="QAJ49" s="2182"/>
      <c r="QAK49" s="2182"/>
      <c r="QAL49" s="2182"/>
      <c r="QAM49" s="2182"/>
      <c r="QAN49" s="2182"/>
      <c r="QAO49" s="2182"/>
      <c r="QAP49" s="2182"/>
      <c r="QAQ49" s="2182"/>
      <c r="QAR49" s="2182"/>
      <c r="QAS49" s="2182"/>
      <c r="QAT49" s="2182"/>
      <c r="QAU49" s="2182"/>
      <c r="QAV49" s="2182"/>
      <c r="QAW49" s="2182"/>
      <c r="QAX49" s="2182"/>
      <c r="QAY49" s="2182"/>
      <c r="QAZ49" s="2182"/>
      <c r="QBA49" s="2182"/>
      <c r="QBB49" s="2182"/>
      <c r="QBC49" s="2182"/>
      <c r="QBD49" s="2182"/>
      <c r="QBE49" s="2182"/>
      <c r="QBF49" s="2182"/>
      <c r="QBG49" s="2182"/>
      <c r="QBH49" s="2182"/>
      <c r="QBI49" s="2182"/>
      <c r="QBJ49" s="2182"/>
      <c r="QBK49" s="2182"/>
      <c r="QBL49" s="2182"/>
      <c r="QBM49" s="2182"/>
      <c r="QBN49" s="2182"/>
      <c r="QBO49" s="2182"/>
      <c r="QBP49" s="2182"/>
      <c r="QBQ49" s="2182"/>
      <c r="QBR49" s="2182"/>
      <c r="QBS49" s="2182"/>
      <c r="QBT49" s="2182"/>
      <c r="QBU49" s="2182"/>
      <c r="QBV49" s="2182"/>
      <c r="QBW49" s="2182"/>
      <c r="QBX49" s="2182"/>
      <c r="QBY49" s="2182"/>
      <c r="QBZ49" s="2182"/>
      <c r="QCA49" s="2182"/>
      <c r="QCB49" s="2182"/>
      <c r="QCC49" s="2182"/>
      <c r="QCD49" s="2182"/>
      <c r="QCE49" s="2182"/>
      <c r="QCF49" s="2182"/>
      <c r="QCG49" s="2182"/>
      <c r="QCH49" s="2182"/>
      <c r="QCI49" s="2182"/>
      <c r="QCJ49" s="2182"/>
      <c r="QCK49" s="2182"/>
      <c r="QCL49" s="2182"/>
      <c r="QCM49" s="2182"/>
      <c r="QCN49" s="2182"/>
      <c r="QCO49" s="2182"/>
      <c r="QCP49" s="2182"/>
      <c r="QCQ49" s="2182"/>
      <c r="QCR49" s="2182"/>
      <c r="QCS49" s="2182"/>
      <c r="QCT49" s="2182"/>
      <c r="QCU49" s="2182"/>
      <c r="QCV49" s="2182"/>
      <c r="QCW49" s="2182"/>
      <c r="QCX49" s="2182"/>
      <c r="QCY49" s="2182"/>
      <c r="QCZ49" s="2182"/>
      <c r="QDA49" s="2182"/>
      <c r="QDB49" s="2182"/>
      <c r="QDC49" s="2182"/>
      <c r="QDD49" s="2182"/>
      <c r="QDE49" s="2182"/>
      <c r="QDF49" s="2182"/>
      <c r="QDG49" s="2182"/>
      <c r="QDH49" s="2182"/>
      <c r="QDI49" s="2182"/>
      <c r="QDJ49" s="2182"/>
      <c r="QDK49" s="2182"/>
      <c r="QDL49" s="2182"/>
      <c r="QDM49" s="2182"/>
      <c r="QDN49" s="2182"/>
      <c r="QDO49" s="2182"/>
      <c r="QDP49" s="2182"/>
      <c r="QDQ49" s="2182"/>
      <c r="QDR49" s="2182"/>
      <c r="QDS49" s="2182"/>
      <c r="QDT49" s="2182"/>
      <c r="QDU49" s="2182"/>
      <c r="QDV49" s="2182"/>
      <c r="QDW49" s="2182"/>
      <c r="QDX49" s="2182"/>
      <c r="QDY49" s="2182"/>
      <c r="QDZ49" s="2182"/>
      <c r="QEA49" s="2182"/>
      <c r="QEB49" s="2182"/>
      <c r="QEC49" s="2182"/>
      <c r="QED49" s="2182"/>
      <c r="QEE49" s="2182"/>
      <c r="QEF49" s="2182"/>
      <c r="QEG49" s="2182"/>
      <c r="QEH49" s="2182"/>
      <c r="QEI49" s="2182"/>
      <c r="QEJ49" s="2182"/>
      <c r="QEK49" s="2182"/>
      <c r="QEL49" s="2182"/>
      <c r="QEM49" s="2182"/>
      <c r="QEN49" s="2182"/>
      <c r="QEO49" s="2182"/>
      <c r="QEP49" s="2182"/>
      <c r="QEQ49" s="2182"/>
      <c r="QER49" s="2182"/>
      <c r="QES49" s="2182"/>
      <c r="QET49" s="2182"/>
      <c r="QEU49" s="2182"/>
      <c r="QEV49" s="2182"/>
      <c r="QEW49" s="2182"/>
      <c r="QEX49" s="2182"/>
      <c r="QEY49" s="2182"/>
      <c r="QEZ49" s="2182"/>
      <c r="QFA49" s="2182"/>
      <c r="QFB49" s="2182"/>
      <c r="QFC49" s="2182"/>
      <c r="QFD49" s="2182"/>
      <c r="QFE49" s="2182"/>
      <c r="QFF49" s="2182"/>
      <c r="QFG49" s="2182"/>
      <c r="QFH49" s="2182"/>
      <c r="QFI49" s="2182"/>
      <c r="QFJ49" s="2182"/>
      <c r="QFK49" s="2182"/>
      <c r="QFL49" s="2182"/>
      <c r="QFM49" s="2182"/>
      <c r="QFN49" s="2182"/>
      <c r="QFO49" s="2182"/>
      <c r="QFP49" s="2182"/>
      <c r="QFQ49" s="2182"/>
      <c r="QFR49" s="2182"/>
      <c r="QFS49" s="2182"/>
      <c r="QFT49" s="2182"/>
      <c r="QFU49" s="2182"/>
      <c r="QFV49" s="2182"/>
      <c r="QFW49" s="2182"/>
      <c r="QFX49" s="2182"/>
      <c r="QFY49" s="2182"/>
      <c r="QFZ49" s="2182"/>
      <c r="QGA49" s="2182"/>
      <c r="QGB49" s="2182"/>
      <c r="QGC49" s="2182"/>
      <c r="QGD49" s="2182"/>
      <c r="QGE49" s="2182"/>
      <c r="QGF49" s="2182"/>
      <c r="QGG49" s="2182"/>
      <c r="QGH49" s="2182"/>
      <c r="QGI49" s="2182"/>
      <c r="QGJ49" s="2182"/>
      <c r="QGK49" s="2182"/>
      <c r="QGL49" s="2182"/>
      <c r="QGM49" s="2182"/>
      <c r="QGN49" s="2182"/>
      <c r="QGO49" s="2182"/>
      <c r="QGP49" s="2182"/>
      <c r="QGQ49" s="2182"/>
      <c r="QGR49" s="2182"/>
      <c r="QGS49" s="2182"/>
      <c r="QGT49" s="2182"/>
      <c r="QGU49" s="2182"/>
      <c r="QGV49" s="2182"/>
      <c r="QGW49" s="2182"/>
      <c r="QGX49" s="2182"/>
      <c r="QGY49" s="2182"/>
      <c r="QGZ49" s="2182"/>
      <c r="QHA49" s="2182"/>
      <c r="QHB49" s="2182"/>
      <c r="QHC49" s="2182"/>
      <c r="QHD49" s="2182"/>
      <c r="QHE49" s="2182"/>
      <c r="QHF49" s="2182"/>
      <c r="QHG49" s="2182"/>
      <c r="QHH49" s="2182"/>
      <c r="QHI49" s="2182"/>
      <c r="QHJ49" s="2182"/>
      <c r="QHK49" s="2182"/>
      <c r="QHL49" s="2182"/>
      <c r="QHM49" s="2182"/>
      <c r="QHN49" s="2182"/>
      <c r="QHO49" s="2182"/>
      <c r="QHP49" s="2182"/>
      <c r="QHQ49" s="2182"/>
      <c r="QHR49" s="2182"/>
      <c r="QHS49" s="2182"/>
      <c r="QHT49" s="2182"/>
      <c r="QHU49" s="2182"/>
      <c r="QHV49" s="2182"/>
      <c r="QHW49" s="2182"/>
      <c r="QHX49" s="2182"/>
      <c r="QHY49" s="2182"/>
      <c r="QHZ49" s="2182"/>
      <c r="QIA49" s="2182"/>
      <c r="QIB49" s="2182"/>
      <c r="QIC49" s="2182"/>
      <c r="QID49" s="2182"/>
      <c r="QIE49" s="2182"/>
      <c r="QIF49" s="2182"/>
      <c r="QIG49" s="2182"/>
      <c r="QIH49" s="2182"/>
      <c r="QII49" s="2182"/>
      <c r="QIJ49" s="2182"/>
      <c r="QIK49" s="2182"/>
      <c r="QIL49" s="2182"/>
      <c r="QIM49" s="2182"/>
      <c r="QIN49" s="2182"/>
      <c r="QIO49" s="2182"/>
      <c r="QIP49" s="2182"/>
      <c r="QIQ49" s="2182"/>
      <c r="QIR49" s="2182"/>
      <c r="QIS49" s="2182"/>
      <c r="QIT49" s="2182"/>
      <c r="QIU49" s="2182"/>
      <c r="QIV49" s="2182"/>
      <c r="QIW49" s="2182"/>
      <c r="QIX49" s="2182"/>
      <c r="QIY49" s="2182"/>
      <c r="QIZ49" s="2182"/>
      <c r="QJA49" s="2182"/>
      <c r="QJB49" s="2182"/>
      <c r="QJC49" s="2182"/>
      <c r="QJD49" s="2182"/>
      <c r="QJE49" s="2182"/>
      <c r="QJF49" s="2182"/>
      <c r="QJG49" s="2182"/>
      <c r="QJH49" s="2182"/>
      <c r="QJI49" s="2182"/>
      <c r="QJJ49" s="2182"/>
      <c r="QJK49" s="2182"/>
      <c r="QJL49" s="2182"/>
      <c r="QJM49" s="2182"/>
      <c r="QJN49" s="2182"/>
      <c r="QJO49" s="2182"/>
      <c r="QJP49" s="2182"/>
      <c r="QJQ49" s="2182"/>
      <c r="QJR49" s="2182"/>
      <c r="QJS49" s="2182"/>
      <c r="QJT49" s="2182"/>
      <c r="QJU49" s="2182"/>
      <c r="QJV49" s="2182"/>
      <c r="QJW49" s="2182"/>
      <c r="QJX49" s="2182"/>
      <c r="QJY49" s="2182"/>
      <c r="QJZ49" s="2182"/>
      <c r="QKA49" s="2182"/>
      <c r="QKB49" s="2182"/>
      <c r="QKC49" s="2182"/>
      <c r="QKD49" s="2182"/>
      <c r="QKE49" s="2182"/>
      <c r="QKF49" s="2182"/>
      <c r="QKG49" s="2182"/>
      <c r="QKH49" s="2182"/>
      <c r="QKI49" s="2182"/>
      <c r="QKJ49" s="2182"/>
      <c r="QKK49" s="2182"/>
      <c r="QKL49" s="2182"/>
      <c r="QKM49" s="2182"/>
      <c r="QKN49" s="2182"/>
      <c r="QKO49" s="2182"/>
      <c r="QKP49" s="2182"/>
      <c r="QKQ49" s="2182"/>
      <c r="QKR49" s="2182"/>
      <c r="QKS49" s="2182"/>
      <c r="QKT49" s="2182"/>
      <c r="QKU49" s="2182"/>
      <c r="QKV49" s="2182"/>
      <c r="QKW49" s="2182"/>
      <c r="QKX49" s="2182"/>
      <c r="QKY49" s="2182"/>
      <c r="QKZ49" s="2182"/>
      <c r="QLA49" s="2182"/>
      <c r="QLB49" s="2182"/>
      <c r="QLC49" s="2182"/>
      <c r="QLD49" s="2182"/>
      <c r="QLE49" s="2182"/>
      <c r="QLF49" s="2182"/>
      <c r="QLG49" s="2182"/>
      <c r="QLH49" s="2182"/>
      <c r="QLI49" s="2182"/>
      <c r="QLJ49" s="2182"/>
      <c r="QLK49" s="2182"/>
      <c r="QLL49" s="2182"/>
      <c r="QLM49" s="2182"/>
      <c r="QLN49" s="2182"/>
      <c r="QLO49" s="2182"/>
      <c r="QLP49" s="2182"/>
      <c r="QLQ49" s="2182"/>
      <c r="QLR49" s="2182"/>
      <c r="QLS49" s="2182"/>
      <c r="QLT49" s="2182"/>
      <c r="QLU49" s="2182"/>
      <c r="QLV49" s="2182"/>
      <c r="QLW49" s="2182"/>
      <c r="QLX49" s="2182"/>
      <c r="QLY49" s="2182"/>
      <c r="QLZ49" s="2182"/>
      <c r="QMA49" s="2182"/>
      <c r="QMB49" s="2182"/>
      <c r="QMC49" s="2182"/>
      <c r="QMD49" s="2182"/>
      <c r="QME49" s="2182"/>
      <c r="QMF49" s="2182"/>
      <c r="QMG49" s="2182"/>
      <c r="QMH49" s="2182"/>
      <c r="QMI49" s="2182"/>
      <c r="QMJ49" s="2182"/>
      <c r="QMK49" s="2182"/>
      <c r="QML49" s="2182"/>
      <c r="QMM49" s="2182"/>
      <c r="QMN49" s="2182"/>
      <c r="QMO49" s="2182"/>
      <c r="QMP49" s="2182"/>
      <c r="QMQ49" s="2182"/>
      <c r="QMR49" s="2182"/>
      <c r="QMS49" s="2182"/>
      <c r="QMT49" s="2182"/>
      <c r="QMU49" s="2182"/>
      <c r="QMV49" s="2182"/>
      <c r="QMW49" s="2182"/>
      <c r="QMX49" s="2182"/>
      <c r="QMY49" s="2182"/>
      <c r="QMZ49" s="2182"/>
      <c r="QNA49" s="2182"/>
      <c r="QNB49" s="2182"/>
      <c r="QNC49" s="2182"/>
      <c r="QND49" s="2182"/>
      <c r="QNE49" s="2182"/>
      <c r="QNF49" s="2182"/>
      <c r="QNG49" s="2182"/>
      <c r="QNH49" s="2182"/>
      <c r="QNI49" s="2182"/>
      <c r="QNJ49" s="2182"/>
      <c r="QNK49" s="2182"/>
      <c r="QNL49" s="2182"/>
      <c r="QNM49" s="2182"/>
      <c r="QNN49" s="2182"/>
      <c r="QNO49" s="2182"/>
      <c r="QNP49" s="2182"/>
      <c r="QNQ49" s="2182"/>
      <c r="QNR49" s="2182"/>
      <c r="QNS49" s="2182"/>
      <c r="QNT49" s="2182"/>
      <c r="QNU49" s="2182"/>
      <c r="QNV49" s="2182"/>
      <c r="QNW49" s="2182"/>
      <c r="QNX49" s="2182"/>
      <c r="QNY49" s="2182"/>
      <c r="QNZ49" s="2182"/>
      <c r="QOA49" s="2182"/>
      <c r="QOB49" s="2182"/>
      <c r="QOC49" s="2182"/>
      <c r="QOD49" s="2182"/>
      <c r="QOE49" s="2182"/>
      <c r="QOF49" s="2182"/>
      <c r="QOG49" s="2182"/>
      <c r="QOH49" s="2182"/>
      <c r="QOI49" s="2182"/>
      <c r="QOJ49" s="2182"/>
      <c r="QOK49" s="2182"/>
      <c r="QOL49" s="2182"/>
      <c r="QOM49" s="2182"/>
      <c r="QON49" s="2182"/>
      <c r="QOO49" s="2182"/>
      <c r="QOP49" s="2182"/>
      <c r="QOQ49" s="2182"/>
      <c r="QOR49" s="2182"/>
      <c r="QOS49" s="2182"/>
      <c r="QOT49" s="2182"/>
      <c r="QOU49" s="2182"/>
      <c r="QOV49" s="2182"/>
      <c r="QOW49" s="2182"/>
      <c r="QOX49" s="2182"/>
      <c r="QOY49" s="2182"/>
      <c r="QOZ49" s="2182"/>
      <c r="QPA49" s="2182"/>
      <c r="QPB49" s="2182"/>
      <c r="QPC49" s="2182"/>
      <c r="QPD49" s="2182"/>
      <c r="QPE49" s="2182"/>
      <c r="QPF49" s="2182"/>
      <c r="QPG49" s="2182"/>
      <c r="QPH49" s="2182"/>
      <c r="QPI49" s="2182"/>
      <c r="QPJ49" s="2182"/>
      <c r="QPK49" s="2182"/>
      <c r="QPL49" s="2182"/>
      <c r="QPM49" s="2182"/>
      <c r="QPN49" s="2182"/>
      <c r="QPO49" s="2182"/>
      <c r="QPP49" s="2182"/>
      <c r="QPQ49" s="2182"/>
      <c r="QPR49" s="2182"/>
      <c r="QPS49" s="2182"/>
      <c r="QPT49" s="2182"/>
      <c r="QPU49" s="2182"/>
      <c r="QPV49" s="2182"/>
      <c r="QPW49" s="2182"/>
      <c r="QPX49" s="2182"/>
      <c r="QPY49" s="2182"/>
      <c r="QPZ49" s="2182"/>
      <c r="QQA49" s="2182"/>
      <c r="QQB49" s="2182"/>
      <c r="QQC49" s="2182"/>
      <c r="QQD49" s="2182"/>
      <c r="QQE49" s="2182"/>
      <c r="QQF49" s="2182"/>
      <c r="QQG49" s="2182"/>
      <c r="QQH49" s="2182"/>
      <c r="QQI49" s="2182"/>
      <c r="QQJ49" s="2182"/>
      <c r="QQK49" s="2182"/>
      <c r="QQL49" s="2182"/>
      <c r="QQM49" s="2182"/>
      <c r="QQN49" s="2182"/>
      <c r="QQO49" s="2182"/>
      <c r="QQP49" s="2182"/>
      <c r="QQQ49" s="2182"/>
      <c r="QQR49" s="2182"/>
      <c r="QQS49" s="2182"/>
      <c r="QQT49" s="2182"/>
      <c r="QQU49" s="2182"/>
      <c r="QQV49" s="2182"/>
      <c r="QQW49" s="2182"/>
      <c r="QQX49" s="2182"/>
      <c r="QQY49" s="2182"/>
      <c r="QQZ49" s="2182"/>
      <c r="QRA49" s="2182"/>
      <c r="QRB49" s="2182"/>
      <c r="QRC49" s="2182"/>
      <c r="QRD49" s="2182"/>
      <c r="QRE49" s="2182"/>
      <c r="QRF49" s="2182"/>
      <c r="QRG49" s="2182"/>
      <c r="QRH49" s="2182"/>
      <c r="QRI49" s="2182"/>
      <c r="QRJ49" s="2182"/>
      <c r="QRK49" s="2182"/>
      <c r="QRL49" s="2182"/>
      <c r="QRM49" s="2182"/>
      <c r="QRN49" s="2182"/>
      <c r="QRO49" s="2182"/>
      <c r="QRP49" s="2182"/>
      <c r="QRQ49" s="2182"/>
      <c r="QRR49" s="2182"/>
      <c r="QRS49" s="2182"/>
      <c r="QRT49" s="2182"/>
      <c r="QRU49" s="2182"/>
      <c r="QRV49" s="2182"/>
      <c r="QRW49" s="2182"/>
      <c r="QRX49" s="2182"/>
      <c r="QRY49" s="2182"/>
      <c r="QRZ49" s="2182"/>
      <c r="QSA49" s="2182"/>
      <c r="QSB49" s="2182"/>
      <c r="QSC49" s="2182"/>
      <c r="QSD49" s="2182"/>
      <c r="QSE49" s="2182"/>
      <c r="QSF49" s="2182"/>
      <c r="QSG49" s="2182"/>
      <c r="QSH49" s="2182"/>
      <c r="QSI49" s="2182"/>
      <c r="QSJ49" s="2182"/>
      <c r="QSK49" s="2182"/>
      <c r="QSL49" s="2182"/>
      <c r="QSM49" s="2182"/>
      <c r="QSN49" s="2182"/>
      <c r="QSO49" s="2182"/>
      <c r="QSP49" s="2182"/>
      <c r="QSQ49" s="2182"/>
      <c r="QSR49" s="2182"/>
      <c r="QSS49" s="2182"/>
      <c r="QST49" s="2182"/>
      <c r="QSU49" s="2182"/>
      <c r="QSV49" s="2182"/>
      <c r="QSW49" s="2182"/>
      <c r="QSX49" s="2182"/>
      <c r="QSY49" s="2182"/>
      <c r="QSZ49" s="2182"/>
      <c r="QTA49" s="2182"/>
      <c r="QTB49" s="2182"/>
      <c r="QTC49" s="2182"/>
      <c r="QTD49" s="2182"/>
      <c r="QTE49" s="2182"/>
      <c r="QTF49" s="2182"/>
      <c r="QTG49" s="2182"/>
      <c r="QTH49" s="2182"/>
      <c r="QTI49" s="2182"/>
      <c r="QTJ49" s="2182"/>
      <c r="QTK49" s="2182"/>
      <c r="QTL49" s="2182"/>
      <c r="QTM49" s="2182"/>
      <c r="QTN49" s="2182"/>
      <c r="QTO49" s="2182"/>
      <c r="QTP49" s="2182"/>
      <c r="QTQ49" s="2182"/>
      <c r="QTR49" s="2182"/>
      <c r="QTS49" s="2182"/>
      <c r="QTT49" s="2182"/>
      <c r="QTU49" s="2182"/>
      <c r="QTV49" s="2182"/>
      <c r="QTW49" s="2182"/>
      <c r="QTX49" s="2182"/>
      <c r="QTY49" s="2182"/>
      <c r="QTZ49" s="2182"/>
      <c r="QUA49" s="2182"/>
      <c r="QUB49" s="2182"/>
      <c r="QUC49" s="2182"/>
      <c r="QUD49" s="2182"/>
      <c r="QUE49" s="2182"/>
      <c r="QUF49" s="2182"/>
      <c r="QUG49" s="2182"/>
      <c r="QUH49" s="2182"/>
      <c r="QUI49" s="2182"/>
      <c r="QUJ49" s="2182"/>
      <c r="QUK49" s="2182"/>
      <c r="QUL49" s="2182"/>
      <c r="QUM49" s="2182"/>
      <c r="QUN49" s="2182"/>
      <c r="QUO49" s="2182"/>
      <c r="QUP49" s="2182"/>
      <c r="QUQ49" s="2182"/>
      <c r="QUR49" s="2182"/>
      <c r="QUS49" s="2182"/>
      <c r="QUT49" s="2182"/>
      <c r="QUU49" s="2182"/>
      <c r="QUV49" s="2182"/>
      <c r="QUW49" s="2182"/>
      <c r="QUX49" s="2182"/>
      <c r="QUY49" s="2182"/>
      <c r="QUZ49" s="2182"/>
      <c r="QVA49" s="2182"/>
      <c r="QVB49" s="2182"/>
      <c r="QVC49" s="2182"/>
      <c r="QVD49" s="2182"/>
      <c r="QVE49" s="2182"/>
      <c r="QVF49" s="2182"/>
      <c r="QVG49" s="2182"/>
      <c r="QVH49" s="2182"/>
      <c r="QVI49" s="2182"/>
      <c r="QVJ49" s="2182"/>
      <c r="QVK49" s="2182"/>
      <c r="QVL49" s="2182"/>
      <c r="QVM49" s="2182"/>
      <c r="QVN49" s="2182"/>
      <c r="QVO49" s="2182"/>
      <c r="QVP49" s="2182"/>
      <c r="QVQ49" s="2182"/>
      <c r="QVR49" s="2182"/>
      <c r="QVS49" s="2182"/>
      <c r="QVT49" s="2182"/>
      <c r="QVU49" s="2182"/>
      <c r="QVV49" s="2182"/>
      <c r="QVW49" s="2182"/>
      <c r="QVX49" s="2182"/>
      <c r="QVY49" s="2182"/>
      <c r="QVZ49" s="2182"/>
      <c r="QWA49" s="2182"/>
      <c r="QWB49" s="2182"/>
      <c r="QWC49" s="2182"/>
      <c r="QWD49" s="2182"/>
      <c r="QWE49" s="2182"/>
      <c r="QWF49" s="2182"/>
      <c r="QWG49" s="2182"/>
      <c r="QWH49" s="2182"/>
      <c r="QWI49" s="2182"/>
      <c r="QWJ49" s="2182"/>
      <c r="QWK49" s="2182"/>
      <c r="QWL49" s="2182"/>
      <c r="QWM49" s="2182"/>
      <c r="QWN49" s="2182"/>
      <c r="QWO49" s="2182"/>
      <c r="QWP49" s="2182"/>
      <c r="QWQ49" s="2182"/>
      <c r="QWR49" s="2182"/>
      <c r="QWS49" s="2182"/>
      <c r="QWT49" s="2182"/>
      <c r="QWU49" s="2182"/>
      <c r="QWV49" s="2182"/>
      <c r="QWW49" s="2182"/>
      <c r="QWX49" s="2182"/>
      <c r="QWY49" s="2182"/>
      <c r="QWZ49" s="2182"/>
      <c r="QXA49" s="2182"/>
      <c r="QXB49" s="2182"/>
      <c r="QXC49" s="2182"/>
      <c r="QXD49" s="2182"/>
      <c r="QXE49" s="2182"/>
      <c r="QXF49" s="2182"/>
      <c r="QXG49" s="2182"/>
      <c r="QXH49" s="2182"/>
      <c r="QXI49" s="2182"/>
      <c r="QXJ49" s="2182"/>
      <c r="QXK49" s="2182"/>
      <c r="QXL49" s="2182"/>
      <c r="QXM49" s="2182"/>
      <c r="QXN49" s="2182"/>
      <c r="QXO49" s="2182"/>
      <c r="QXP49" s="2182"/>
      <c r="QXQ49" s="2182"/>
      <c r="QXR49" s="2182"/>
      <c r="QXS49" s="2182"/>
      <c r="QXT49" s="2182"/>
      <c r="QXU49" s="2182"/>
      <c r="QXV49" s="2182"/>
      <c r="QXW49" s="2182"/>
      <c r="QXX49" s="2182"/>
      <c r="QXY49" s="2182"/>
      <c r="QXZ49" s="2182"/>
      <c r="QYA49" s="2182"/>
      <c r="QYB49" s="2182"/>
      <c r="QYC49" s="2182"/>
      <c r="QYD49" s="2182"/>
      <c r="QYE49" s="2182"/>
      <c r="QYF49" s="2182"/>
      <c r="QYG49" s="2182"/>
      <c r="QYH49" s="2182"/>
      <c r="QYI49" s="2182"/>
      <c r="QYJ49" s="2182"/>
      <c r="QYK49" s="2182"/>
      <c r="QYL49" s="2182"/>
      <c r="QYM49" s="2182"/>
      <c r="QYN49" s="2182"/>
      <c r="QYO49" s="2182"/>
      <c r="QYP49" s="2182"/>
      <c r="QYQ49" s="2182"/>
      <c r="QYR49" s="2182"/>
      <c r="QYS49" s="2182"/>
      <c r="QYT49" s="2182"/>
      <c r="QYU49" s="2182"/>
      <c r="QYV49" s="2182"/>
      <c r="QYW49" s="2182"/>
      <c r="QYX49" s="2182"/>
      <c r="QYY49" s="2182"/>
      <c r="QYZ49" s="2182"/>
      <c r="QZA49" s="2182"/>
      <c r="QZB49" s="2182"/>
      <c r="QZC49" s="2182"/>
      <c r="QZD49" s="2182"/>
      <c r="QZE49" s="2182"/>
      <c r="QZF49" s="2182"/>
      <c r="QZG49" s="2182"/>
      <c r="QZH49" s="2182"/>
      <c r="QZI49" s="2182"/>
      <c r="QZJ49" s="2182"/>
      <c r="QZK49" s="2182"/>
      <c r="QZL49" s="2182"/>
      <c r="QZM49" s="2182"/>
      <c r="QZN49" s="2182"/>
      <c r="QZO49" s="2182"/>
      <c r="QZP49" s="2182"/>
      <c r="QZQ49" s="2182"/>
      <c r="QZR49" s="2182"/>
      <c r="QZS49" s="2182"/>
      <c r="QZT49" s="2182"/>
      <c r="QZU49" s="2182"/>
      <c r="QZV49" s="2182"/>
      <c r="QZW49" s="2182"/>
      <c r="QZX49" s="2182"/>
      <c r="QZY49" s="2182"/>
      <c r="QZZ49" s="2182"/>
      <c r="RAA49" s="2182"/>
      <c r="RAB49" s="2182"/>
      <c r="RAC49" s="2182"/>
      <c r="RAD49" s="2182"/>
      <c r="RAE49" s="2182"/>
      <c r="RAF49" s="2182"/>
      <c r="RAG49" s="2182"/>
      <c r="RAH49" s="2182"/>
      <c r="RAI49" s="2182"/>
      <c r="RAJ49" s="2182"/>
      <c r="RAK49" s="2182"/>
      <c r="RAL49" s="2182"/>
      <c r="RAM49" s="2182"/>
      <c r="RAN49" s="2182"/>
      <c r="RAO49" s="2182"/>
      <c r="RAP49" s="2182"/>
      <c r="RAQ49" s="2182"/>
      <c r="RAR49" s="2182"/>
      <c r="RAS49" s="2182"/>
      <c r="RAT49" s="2182"/>
      <c r="RAU49" s="2182"/>
      <c r="RAV49" s="2182"/>
      <c r="RAW49" s="2182"/>
      <c r="RAX49" s="2182"/>
      <c r="RAY49" s="2182"/>
      <c r="RAZ49" s="2182"/>
      <c r="RBA49" s="2182"/>
      <c r="RBB49" s="2182"/>
      <c r="RBC49" s="2182"/>
      <c r="RBD49" s="2182"/>
      <c r="RBE49" s="2182"/>
      <c r="RBF49" s="2182"/>
      <c r="RBG49" s="2182"/>
      <c r="RBH49" s="2182"/>
      <c r="RBI49" s="2182"/>
      <c r="RBJ49" s="2182"/>
      <c r="RBK49" s="2182"/>
      <c r="RBL49" s="2182"/>
      <c r="RBM49" s="2182"/>
      <c r="RBN49" s="2182"/>
      <c r="RBO49" s="2182"/>
      <c r="RBP49" s="2182"/>
      <c r="RBQ49" s="2182"/>
      <c r="RBR49" s="2182"/>
      <c r="RBS49" s="2182"/>
      <c r="RBT49" s="2182"/>
      <c r="RBU49" s="2182"/>
      <c r="RBV49" s="2182"/>
      <c r="RBW49" s="2182"/>
      <c r="RBX49" s="2182"/>
      <c r="RBY49" s="2182"/>
      <c r="RBZ49" s="2182"/>
      <c r="RCA49" s="2182"/>
      <c r="RCB49" s="2182"/>
      <c r="RCC49" s="2182"/>
      <c r="RCD49" s="2182"/>
      <c r="RCE49" s="2182"/>
      <c r="RCF49" s="2182"/>
      <c r="RCG49" s="2182"/>
      <c r="RCH49" s="2182"/>
      <c r="RCI49" s="2182"/>
      <c r="RCJ49" s="2182"/>
      <c r="RCK49" s="2182"/>
      <c r="RCL49" s="2182"/>
      <c r="RCM49" s="2182"/>
      <c r="RCN49" s="2182"/>
      <c r="RCO49" s="2182"/>
      <c r="RCP49" s="2182"/>
      <c r="RCQ49" s="2182"/>
      <c r="RCR49" s="2182"/>
      <c r="RCS49" s="2182"/>
      <c r="RCT49" s="2182"/>
      <c r="RCU49" s="2182"/>
      <c r="RCV49" s="2182"/>
      <c r="RCW49" s="2182"/>
      <c r="RCX49" s="2182"/>
      <c r="RCY49" s="2182"/>
      <c r="RCZ49" s="2182"/>
      <c r="RDA49" s="2182"/>
      <c r="RDB49" s="2182"/>
      <c r="RDC49" s="2182"/>
      <c r="RDD49" s="2182"/>
      <c r="RDE49" s="2182"/>
      <c r="RDF49" s="2182"/>
      <c r="RDG49" s="2182"/>
      <c r="RDH49" s="2182"/>
      <c r="RDI49" s="2182"/>
      <c r="RDJ49" s="2182"/>
      <c r="RDK49" s="2182"/>
      <c r="RDL49" s="2182"/>
      <c r="RDM49" s="2182"/>
      <c r="RDN49" s="2182"/>
      <c r="RDO49" s="2182"/>
      <c r="RDP49" s="2182"/>
      <c r="RDQ49" s="2182"/>
      <c r="RDR49" s="2182"/>
      <c r="RDS49" s="2182"/>
      <c r="RDT49" s="2182"/>
      <c r="RDU49" s="2182"/>
      <c r="RDV49" s="2182"/>
      <c r="RDW49" s="2182"/>
      <c r="RDX49" s="2182"/>
      <c r="RDY49" s="2182"/>
      <c r="RDZ49" s="2182"/>
      <c r="REA49" s="2182"/>
      <c r="REB49" s="2182"/>
      <c r="REC49" s="2182"/>
      <c r="RED49" s="2182"/>
      <c r="REE49" s="2182"/>
      <c r="REF49" s="2182"/>
      <c r="REG49" s="2182"/>
      <c r="REH49" s="2182"/>
      <c r="REI49" s="2182"/>
      <c r="REJ49" s="2182"/>
      <c r="REK49" s="2182"/>
      <c r="REL49" s="2182"/>
      <c r="REM49" s="2182"/>
      <c r="REN49" s="2182"/>
      <c r="REO49" s="2182"/>
      <c r="REP49" s="2182"/>
      <c r="REQ49" s="2182"/>
      <c r="RER49" s="2182"/>
      <c r="RES49" s="2182"/>
      <c r="RET49" s="2182"/>
      <c r="REU49" s="2182"/>
      <c r="REV49" s="2182"/>
      <c r="REW49" s="2182"/>
      <c r="REX49" s="2182"/>
      <c r="REY49" s="2182"/>
      <c r="REZ49" s="2182"/>
      <c r="RFA49" s="2182"/>
      <c r="RFB49" s="2182"/>
      <c r="RFC49" s="2182"/>
      <c r="RFD49" s="2182"/>
      <c r="RFE49" s="2182"/>
      <c r="RFF49" s="2182"/>
      <c r="RFG49" s="2182"/>
      <c r="RFH49" s="2182"/>
      <c r="RFI49" s="2182"/>
      <c r="RFJ49" s="2182"/>
      <c r="RFK49" s="2182"/>
      <c r="RFL49" s="2182"/>
      <c r="RFM49" s="2182"/>
      <c r="RFN49" s="2182"/>
      <c r="RFO49" s="2182"/>
      <c r="RFP49" s="2182"/>
      <c r="RFQ49" s="2182"/>
      <c r="RFR49" s="2182"/>
      <c r="RFS49" s="2182"/>
      <c r="RFT49" s="2182"/>
      <c r="RFU49" s="2182"/>
      <c r="RFV49" s="2182"/>
      <c r="RFW49" s="2182"/>
      <c r="RFX49" s="2182"/>
      <c r="RFY49" s="2182"/>
      <c r="RFZ49" s="2182"/>
      <c r="RGA49" s="2182"/>
      <c r="RGB49" s="2182"/>
      <c r="RGC49" s="2182"/>
      <c r="RGD49" s="2182"/>
      <c r="RGE49" s="2182"/>
      <c r="RGF49" s="2182"/>
      <c r="RGG49" s="2182"/>
      <c r="RGH49" s="2182"/>
      <c r="RGI49" s="2182"/>
      <c r="RGJ49" s="2182"/>
      <c r="RGK49" s="2182"/>
      <c r="RGL49" s="2182"/>
      <c r="RGM49" s="2182"/>
      <c r="RGN49" s="2182"/>
      <c r="RGO49" s="2182"/>
      <c r="RGP49" s="2182"/>
      <c r="RGQ49" s="2182"/>
      <c r="RGR49" s="2182"/>
      <c r="RGS49" s="2182"/>
      <c r="RGT49" s="2182"/>
      <c r="RGU49" s="2182"/>
      <c r="RGV49" s="2182"/>
      <c r="RGW49" s="2182"/>
      <c r="RGX49" s="2182"/>
      <c r="RGY49" s="2182"/>
      <c r="RGZ49" s="2182"/>
      <c r="RHA49" s="2182"/>
      <c r="RHB49" s="2182"/>
      <c r="RHC49" s="2182"/>
      <c r="RHD49" s="2182"/>
      <c r="RHE49" s="2182"/>
      <c r="RHF49" s="2182"/>
      <c r="RHG49" s="2182"/>
      <c r="RHH49" s="2182"/>
      <c r="RHI49" s="2182"/>
      <c r="RHJ49" s="2182"/>
      <c r="RHK49" s="2182"/>
      <c r="RHL49" s="2182"/>
      <c r="RHM49" s="2182"/>
      <c r="RHN49" s="2182"/>
      <c r="RHO49" s="2182"/>
      <c r="RHP49" s="2182"/>
      <c r="RHQ49" s="2182"/>
      <c r="RHR49" s="2182"/>
      <c r="RHS49" s="2182"/>
      <c r="RHT49" s="2182"/>
      <c r="RHU49" s="2182"/>
      <c r="RHV49" s="2182"/>
      <c r="RHW49" s="2182"/>
      <c r="RHX49" s="2182"/>
      <c r="RHY49" s="2182"/>
      <c r="RHZ49" s="2182"/>
      <c r="RIA49" s="2182"/>
      <c r="RIB49" s="2182"/>
      <c r="RIC49" s="2182"/>
      <c r="RID49" s="2182"/>
      <c r="RIE49" s="2182"/>
      <c r="RIF49" s="2182"/>
      <c r="RIG49" s="2182"/>
      <c r="RIH49" s="2182"/>
      <c r="RII49" s="2182"/>
      <c r="RIJ49" s="2182"/>
      <c r="RIK49" s="2182"/>
      <c r="RIL49" s="2182"/>
      <c r="RIM49" s="2182"/>
      <c r="RIN49" s="2182"/>
      <c r="RIO49" s="2182"/>
      <c r="RIP49" s="2182"/>
      <c r="RIQ49" s="2182"/>
      <c r="RIR49" s="2182"/>
      <c r="RIS49" s="2182"/>
      <c r="RIT49" s="2182"/>
      <c r="RIU49" s="2182"/>
      <c r="RIV49" s="2182"/>
      <c r="RIW49" s="2182"/>
      <c r="RIX49" s="2182"/>
      <c r="RIY49" s="2182"/>
      <c r="RIZ49" s="2182"/>
      <c r="RJA49" s="2182"/>
      <c r="RJB49" s="2182"/>
      <c r="RJC49" s="2182"/>
      <c r="RJD49" s="2182"/>
      <c r="RJE49" s="2182"/>
      <c r="RJF49" s="2182"/>
      <c r="RJG49" s="2182"/>
      <c r="RJH49" s="2182"/>
      <c r="RJI49" s="2182"/>
      <c r="RJJ49" s="2182"/>
      <c r="RJK49" s="2182"/>
      <c r="RJL49" s="2182"/>
      <c r="RJM49" s="2182"/>
      <c r="RJN49" s="2182"/>
      <c r="RJO49" s="2182"/>
      <c r="RJP49" s="2182"/>
      <c r="RJQ49" s="2182"/>
      <c r="RJR49" s="2182"/>
      <c r="RJS49" s="2182"/>
      <c r="RJT49" s="2182"/>
      <c r="RJU49" s="2182"/>
      <c r="RJV49" s="2182"/>
      <c r="RJW49" s="2182"/>
      <c r="RJX49" s="2182"/>
      <c r="RJY49" s="2182"/>
      <c r="RJZ49" s="2182"/>
      <c r="RKA49" s="2182"/>
      <c r="RKB49" s="2182"/>
      <c r="RKC49" s="2182"/>
      <c r="RKD49" s="2182"/>
      <c r="RKE49" s="2182"/>
      <c r="RKF49" s="2182"/>
      <c r="RKG49" s="2182"/>
      <c r="RKH49" s="2182"/>
      <c r="RKI49" s="2182"/>
      <c r="RKJ49" s="2182"/>
      <c r="RKK49" s="2182"/>
      <c r="RKL49" s="2182"/>
      <c r="RKM49" s="2182"/>
      <c r="RKN49" s="2182"/>
      <c r="RKO49" s="2182"/>
      <c r="RKP49" s="2182"/>
      <c r="RKQ49" s="2182"/>
      <c r="RKR49" s="2182"/>
      <c r="RKS49" s="2182"/>
      <c r="RKT49" s="2182"/>
      <c r="RKU49" s="2182"/>
      <c r="RKV49" s="2182"/>
      <c r="RKW49" s="2182"/>
      <c r="RKX49" s="2182"/>
      <c r="RKY49" s="2182"/>
      <c r="RKZ49" s="2182"/>
      <c r="RLA49" s="2182"/>
      <c r="RLB49" s="2182"/>
      <c r="RLC49" s="2182"/>
      <c r="RLD49" s="2182"/>
      <c r="RLE49" s="2182"/>
      <c r="RLF49" s="2182"/>
      <c r="RLG49" s="2182"/>
      <c r="RLH49" s="2182"/>
      <c r="RLI49" s="2182"/>
      <c r="RLJ49" s="2182"/>
      <c r="RLK49" s="2182"/>
      <c r="RLL49" s="2182"/>
      <c r="RLM49" s="2182"/>
      <c r="RLN49" s="2182"/>
      <c r="RLO49" s="2182"/>
      <c r="RLP49" s="2182"/>
      <c r="RLQ49" s="2182"/>
      <c r="RLR49" s="2182"/>
      <c r="RLS49" s="2182"/>
      <c r="RLT49" s="2182"/>
      <c r="RLU49" s="2182"/>
      <c r="RLV49" s="2182"/>
      <c r="RLW49" s="2182"/>
      <c r="RLX49" s="2182"/>
      <c r="RLY49" s="2182"/>
      <c r="RLZ49" s="2182"/>
      <c r="RMA49" s="2182"/>
      <c r="RMB49" s="2182"/>
      <c r="RMC49" s="2182"/>
      <c r="RMD49" s="2182"/>
      <c r="RME49" s="2182"/>
      <c r="RMF49" s="2182"/>
      <c r="RMG49" s="2182"/>
      <c r="RMH49" s="2182"/>
      <c r="RMI49" s="2182"/>
      <c r="RMJ49" s="2182"/>
      <c r="RMK49" s="2182"/>
      <c r="RML49" s="2182"/>
      <c r="RMM49" s="2182"/>
      <c r="RMN49" s="2182"/>
      <c r="RMO49" s="2182"/>
      <c r="RMP49" s="2182"/>
      <c r="RMQ49" s="2182"/>
      <c r="RMR49" s="2182"/>
      <c r="RMS49" s="2182"/>
      <c r="RMT49" s="2182"/>
      <c r="RMU49" s="2182"/>
      <c r="RMV49" s="2182"/>
      <c r="RMW49" s="2182"/>
      <c r="RMX49" s="2182"/>
      <c r="RMY49" s="2182"/>
      <c r="RMZ49" s="2182"/>
      <c r="RNA49" s="2182"/>
      <c r="RNB49" s="2182"/>
      <c r="RNC49" s="2182"/>
      <c r="RND49" s="2182"/>
      <c r="RNE49" s="2182"/>
      <c r="RNF49" s="2182"/>
      <c r="RNG49" s="2182"/>
      <c r="RNH49" s="2182"/>
      <c r="RNI49" s="2182"/>
      <c r="RNJ49" s="2182"/>
      <c r="RNK49" s="2182"/>
      <c r="RNL49" s="2182"/>
      <c r="RNM49" s="2182"/>
      <c r="RNN49" s="2182"/>
      <c r="RNO49" s="2182"/>
      <c r="RNP49" s="2182"/>
      <c r="RNQ49" s="2182"/>
      <c r="RNR49" s="2182"/>
      <c r="RNS49" s="2182"/>
      <c r="RNT49" s="2182"/>
      <c r="RNU49" s="2182"/>
      <c r="RNV49" s="2182"/>
      <c r="RNW49" s="2182"/>
      <c r="RNX49" s="2182"/>
      <c r="RNY49" s="2182"/>
      <c r="RNZ49" s="2182"/>
      <c r="ROA49" s="2182"/>
      <c r="ROB49" s="2182"/>
      <c r="ROC49" s="2182"/>
      <c r="ROD49" s="2182"/>
      <c r="ROE49" s="2182"/>
      <c r="ROF49" s="2182"/>
      <c r="ROG49" s="2182"/>
      <c r="ROH49" s="2182"/>
      <c r="ROI49" s="2182"/>
      <c r="ROJ49" s="2182"/>
      <c r="ROK49" s="2182"/>
      <c r="ROL49" s="2182"/>
      <c r="ROM49" s="2182"/>
      <c r="RON49" s="2182"/>
      <c r="ROO49" s="2182"/>
      <c r="ROP49" s="2182"/>
      <c r="ROQ49" s="2182"/>
      <c r="ROR49" s="2182"/>
      <c r="ROS49" s="2182"/>
      <c r="ROT49" s="2182"/>
      <c r="ROU49" s="2182"/>
      <c r="ROV49" s="2182"/>
      <c r="ROW49" s="2182"/>
      <c r="ROX49" s="2182"/>
      <c r="ROY49" s="2182"/>
      <c r="ROZ49" s="2182"/>
      <c r="RPA49" s="2182"/>
      <c r="RPB49" s="2182"/>
      <c r="RPC49" s="2182"/>
      <c r="RPD49" s="2182"/>
      <c r="RPE49" s="2182"/>
      <c r="RPF49" s="2182"/>
      <c r="RPG49" s="2182"/>
      <c r="RPH49" s="2182"/>
      <c r="RPI49" s="2182"/>
      <c r="RPJ49" s="2182"/>
      <c r="RPK49" s="2182"/>
      <c r="RPL49" s="2182"/>
      <c r="RPM49" s="2182"/>
      <c r="RPN49" s="2182"/>
      <c r="RPO49" s="2182"/>
      <c r="RPP49" s="2182"/>
      <c r="RPQ49" s="2182"/>
      <c r="RPR49" s="2182"/>
      <c r="RPS49" s="2182"/>
      <c r="RPT49" s="2182"/>
      <c r="RPU49" s="2182"/>
      <c r="RPV49" s="2182"/>
      <c r="RPW49" s="2182"/>
      <c r="RPX49" s="2182"/>
      <c r="RPY49" s="2182"/>
      <c r="RPZ49" s="2182"/>
      <c r="RQA49" s="2182"/>
      <c r="RQB49" s="2182"/>
      <c r="RQC49" s="2182"/>
      <c r="RQD49" s="2182"/>
      <c r="RQE49" s="2182"/>
      <c r="RQF49" s="2182"/>
      <c r="RQG49" s="2182"/>
      <c r="RQH49" s="2182"/>
      <c r="RQI49" s="2182"/>
      <c r="RQJ49" s="2182"/>
      <c r="RQK49" s="2182"/>
      <c r="RQL49" s="2182"/>
      <c r="RQM49" s="2182"/>
      <c r="RQN49" s="2182"/>
      <c r="RQO49" s="2182"/>
      <c r="RQP49" s="2182"/>
      <c r="RQQ49" s="2182"/>
      <c r="RQR49" s="2182"/>
      <c r="RQS49" s="2182"/>
      <c r="RQT49" s="2182"/>
      <c r="RQU49" s="2182"/>
      <c r="RQV49" s="2182"/>
      <c r="RQW49" s="2182"/>
      <c r="RQX49" s="2182"/>
      <c r="RQY49" s="2182"/>
      <c r="RQZ49" s="2182"/>
      <c r="RRA49" s="2182"/>
      <c r="RRB49" s="2182"/>
      <c r="RRC49" s="2182"/>
      <c r="RRD49" s="2182"/>
      <c r="RRE49" s="2182"/>
      <c r="RRF49" s="2182"/>
      <c r="RRG49" s="2182"/>
      <c r="RRH49" s="2182"/>
      <c r="RRI49" s="2182"/>
      <c r="RRJ49" s="2182"/>
      <c r="RRK49" s="2182"/>
      <c r="RRL49" s="2182"/>
      <c r="RRM49" s="2182"/>
      <c r="RRN49" s="2182"/>
      <c r="RRO49" s="2182"/>
      <c r="RRP49" s="2182"/>
      <c r="RRQ49" s="2182"/>
      <c r="RRR49" s="2182"/>
      <c r="RRS49" s="2182"/>
      <c r="RRT49" s="2182"/>
      <c r="RRU49" s="2182"/>
      <c r="RRV49" s="2182"/>
      <c r="RRW49" s="2182"/>
      <c r="RRX49" s="2182"/>
      <c r="RRY49" s="2182"/>
      <c r="RRZ49" s="2182"/>
      <c r="RSA49" s="2182"/>
      <c r="RSB49" s="2182"/>
      <c r="RSC49" s="2182"/>
      <c r="RSD49" s="2182"/>
      <c r="RSE49" s="2182"/>
      <c r="RSF49" s="2182"/>
      <c r="RSG49" s="2182"/>
      <c r="RSH49" s="2182"/>
      <c r="RSI49" s="2182"/>
      <c r="RSJ49" s="2182"/>
      <c r="RSK49" s="2182"/>
      <c r="RSL49" s="2182"/>
      <c r="RSM49" s="2182"/>
      <c r="RSN49" s="2182"/>
      <c r="RSO49" s="2182"/>
      <c r="RSP49" s="2182"/>
      <c r="RSQ49" s="2182"/>
      <c r="RSR49" s="2182"/>
      <c r="RSS49" s="2182"/>
      <c r="RST49" s="2182"/>
      <c r="RSU49" s="2182"/>
      <c r="RSV49" s="2182"/>
      <c r="RSW49" s="2182"/>
      <c r="RSX49" s="2182"/>
      <c r="RSY49" s="2182"/>
      <c r="RSZ49" s="2182"/>
      <c r="RTA49" s="2182"/>
      <c r="RTB49" s="2182"/>
      <c r="RTC49" s="2182"/>
      <c r="RTD49" s="2182"/>
      <c r="RTE49" s="2182"/>
      <c r="RTF49" s="2182"/>
      <c r="RTG49" s="2182"/>
      <c r="RTH49" s="2182"/>
      <c r="RTI49" s="2182"/>
      <c r="RTJ49" s="2182"/>
      <c r="RTK49" s="2182"/>
      <c r="RTL49" s="2182"/>
      <c r="RTM49" s="2182"/>
      <c r="RTN49" s="2182"/>
      <c r="RTO49" s="2182"/>
      <c r="RTP49" s="2182"/>
      <c r="RTQ49" s="2182"/>
      <c r="RTR49" s="2182"/>
      <c r="RTS49" s="2182"/>
      <c r="RTT49" s="2182"/>
      <c r="RTU49" s="2182"/>
      <c r="RTV49" s="2182"/>
      <c r="RTW49" s="2182"/>
      <c r="RTX49" s="2182"/>
      <c r="RTY49" s="2182"/>
      <c r="RTZ49" s="2182"/>
      <c r="RUA49" s="2182"/>
      <c r="RUB49" s="2182"/>
      <c r="RUC49" s="2182"/>
      <c r="RUD49" s="2182"/>
      <c r="RUE49" s="2182"/>
      <c r="RUF49" s="2182"/>
      <c r="RUG49" s="2182"/>
      <c r="RUH49" s="2182"/>
      <c r="RUI49" s="2182"/>
      <c r="RUJ49" s="2182"/>
      <c r="RUK49" s="2182"/>
      <c r="RUL49" s="2182"/>
      <c r="RUM49" s="2182"/>
      <c r="RUN49" s="2182"/>
      <c r="RUO49" s="2182"/>
      <c r="RUP49" s="2182"/>
      <c r="RUQ49" s="2182"/>
      <c r="RUR49" s="2182"/>
      <c r="RUS49" s="2182"/>
      <c r="RUT49" s="2182"/>
      <c r="RUU49" s="2182"/>
      <c r="RUV49" s="2182"/>
      <c r="RUW49" s="2182"/>
      <c r="RUX49" s="2182"/>
      <c r="RUY49" s="2182"/>
      <c r="RUZ49" s="2182"/>
      <c r="RVA49" s="2182"/>
      <c r="RVB49" s="2182"/>
      <c r="RVC49" s="2182"/>
      <c r="RVD49" s="2182"/>
      <c r="RVE49" s="2182"/>
      <c r="RVF49" s="2182"/>
      <c r="RVG49" s="2182"/>
      <c r="RVH49" s="2182"/>
      <c r="RVI49" s="2182"/>
      <c r="RVJ49" s="2182"/>
      <c r="RVK49" s="2182"/>
      <c r="RVL49" s="2182"/>
      <c r="RVM49" s="2182"/>
      <c r="RVN49" s="2182"/>
      <c r="RVO49" s="2182"/>
      <c r="RVP49" s="2182"/>
      <c r="RVQ49" s="2182"/>
      <c r="RVR49" s="2182"/>
      <c r="RVS49" s="2182"/>
      <c r="RVT49" s="2182"/>
      <c r="RVU49" s="2182"/>
      <c r="RVV49" s="2182"/>
      <c r="RVW49" s="2182"/>
      <c r="RVX49" s="2182"/>
      <c r="RVY49" s="2182"/>
      <c r="RVZ49" s="2182"/>
      <c r="RWA49" s="2182"/>
      <c r="RWB49" s="2182"/>
      <c r="RWC49" s="2182"/>
      <c r="RWD49" s="2182"/>
      <c r="RWE49" s="2182"/>
      <c r="RWF49" s="2182"/>
      <c r="RWG49" s="2182"/>
      <c r="RWH49" s="2182"/>
      <c r="RWI49" s="2182"/>
      <c r="RWJ49" s="2182"/>
      <c r="RWK49" s="2182"/>
      <c r="RWL49" s="2182"/>
      <c r="RWM49" s="2182"/>
      <c r="RWN49" s="2182"/>
      <c r="RWO49" s="2182"/>
      <c r="RWP49" s="2182"/>
      <c r="RWQ49" s="2182"/>
      <c r="RWR49" s="2182"/>
      <c r="RWS49" s="2182"/>
      <c r="RWT49" s="2182"/>
      <c r="RWU49" s="2182"/>
      <c r="RWV49" s="2182"/>
      <c r="RWW49" s="2182"/>
      <c r="RWX49" s="2182"/>
      <c r="RWY49" s="2182"/>
      <c r="RWZ49" s="2182"/>
      <c r="RXA49" s="2182"/>
      <c r="RXB49" s="2182"/>
      <c r="RXC49" s="2182"/>
      <c r="RXD49" s="2182"/>
      <c r="RXE49" s="2182"/>
      <c r="RXF49" s="2182"/>
      <c r="RXG49" s="2182"/>
      <c r="RXH49" s="2182"/>
      <c r="RXI49" s="2182"/>
      <c r="RXJ49" s="2182"/>
      <c r="RXK49" s="2182"/>
      <c r="RXL49" s="2182"/>
      <c r="RXM49" s="2182"/>
      <c r="RXN49" s="2182"/>
      <c r="RXO49" s="2182"/>
      <c r="RXP49" s="2182"/>
      <c r="RXQ49" s="2182"/>
      <c r="RXR49" s="2182"/>
      <c r="RXS49" s="2182"/>
      <c r="RXT49" s="2182"/>
      <c r="RXU49" s="2182"/>
      <c r="RXV49" s="2182"/>
      <c r="RXW49" s="2182"/>
      <c r="RXX49" s="2182"/>
      <c r="RXY49" s="2182"/>
      <c r="RXZ49" s="2182"/>
      <c r="RYA49" s="2182"/>
      <c r="RYB49" s="2182"/>
      <c r="RYC49" s="2182"/>
      <c r="RYD49" s="2182"/>
      <c r="RYE49" s="2182"/>
      <c r="RYF49" s="2182"/>
      <c r="RYG49" s="2182"/>
      <c r="RYH49" s="2182"/>
      <c r="RYI49" s="2182"/>
      <c r="RYJ49" s="2182"/>
      <c r="RYK49" s="2182"/>
      <c r="RYL49" s="2182"/>
      <c r="RYM49" s="2182"/>
      <c r="RYN49" s="2182"/>
      <c r="RYO49" s="2182"/>
      <c r="RYP49" s="2182"/>
      <c r="RYQ49" s="2182"/>
      <c r="RYR49" s="2182"/>
      <c r="RYS49" s="2182"/>
      <c r="RYT49" s="2182"/>
      <c r="RYU49" s="2182"/>
      <c r="RYV49" s="2182"/>
      <c r="RYW49" s="2182"/>
      <c r="RYX49" s="2182"/>
      <c r="RYY49" s="2182"/>
      <c r="RYZ49" s="2182"/>
      <c r="RZA49" s="2182"/>
      <c r="RZB49" s="2182"/>
      <c r="RZC49" s="2182"/>
      <c r="RZD49" s="2182"/>
      <c r="RZE49" s="2182"/>
      <c r="RZF49" s="2182"/>
      <c r="RZG49" s="2182"/>
      <c r="RZH49" s="2182"/>
      <c r="RZI49" s="2182"/>
      <c r="RZJ49" s="2182"/>
      <c r="RZK49" s="2182"/>
      <c r="RZL49" s="2182"/>
      <c r="RZM49" s="2182"/>
      <c r="RZN49" s="2182"/>
      <c r="RZO49" s="2182"/>
      <c r="RZP49" s="2182"/>
      <c r="RZQ49" s="2182"/>
      <c r="RZR49" s="2182"/>
      <c r="RZS49" s="2182"/>
      <c r="RZT49" s="2182"/>
      <c r="RZU49" s="2182"/>
      <c r="RZV49" s="2182"/>
      <c r="RZW49" s="2182"/>
      <c r="RZX49" s="2182"/>
      <c r="RZY49" s="2182"/>
      <c r="RZZ49" s="2182"/>
      <c r="SAA49" s="2182"/>
      <c r="SAB49" s="2182"/>
      <c r="SAC49" s="2182"/>
      <c r="SAD49" s="2182"/>
      <c r="SAE49" s="2182"/>
      <c r="SAF49" s="2182"/>
      <c r="SAG49" s="2182"/>
      <c r="SAH49" s="2182"/>
      <c r="SAI49" s="2182"/>
      <c r="SAJ49" s="2182"/>
      <c r="SAK49" s="2182"/>
      <c r="SAL49" s="2182"/>
      <c r="SAM49" s="2182"/>
      <c r="SAN49" s="2182"/>
      <c r="SAO49" s="2182"/>
      <c r="SAP49" s="2182"/>
      <c r="SAQ49" s="2182"/>
      <c r="SAR49" s="2182"/>
      <c r="SAS49" s="2182"/>
      <c r="SAT49" s="2182"/>
      <c r="SAU49" s="2182"/>
      <c r="SAV49" s="2182"/>
      <c r="SAW49" s="2182"/>
      <c r="SAX49" s="2182"/>
      <c r="SAY49" s="2182"/>
      <c r="SAZ49" s="2182"/>
      <c r="SBA49" s="2182"/>
      <c r="SBB49" s="2182"/>
      <c r="SBC49" s="2182"/>
      <c r="SBD49" s="2182"/>
      <c r="SBE49" s="2182"/>
      <c r="SBF49" s="2182"/>
      <c r="SBG49" s="2182"/>
      <c r="SBH49" s="2182"/>
      <c r="SBI49" s="2182"/>
      <c r="SBJ49" s="2182"/>
      <c r="SBK49" s="2182"/>
      <c r="SBL49" s="2182"/>
      <c r="SBM49" s="2182"/>
      <c r="SBN49" s="2182"/>
      <c r="SBO49" s="2182"/>
      <c r="SBP49" s="2182"/>
      <c r="SBQ49" s="2182"/>
      <c r="SBR49" s="2182"/>
      <c r="SBS49" s="2182"/>
      <c r="SBT49" s="2182"/>
      <c r="SBU49" s="2182"/>
      <c r="SBV49" s="2182"/>
      <c r="SBW49" s="2182"/>
      <c r="SBX49" s="2182"/>
      <c r="SBY49" s="2182"/>
      <c r="SBZ49" s="2182"/>
      <c r="SCA49" s="2182"/>
      <c r="SCB49" s="2182"/>
      <c r="SCC49" s="2182"/>
      <c r="SCD49" s="2182"/>
      <c r="SCE49" s="2182"/>
      <c r="SCF49" s="2182"/>
      <c r="SCG49" s="2182"/>
      <c r="SCH49" s="2182"/>
      <c r="SCI49" s="2182"/>
      <c r="SCJ49" s="2182"/>
      <c r="SCK49" s="2182"/>
      <c r="SCL49" s="2182"/>
      <c r="SCM49" s="2182"/>
      <c r="SCN49" s="2182"/>
      <c r="SCO49" s="2182"/>
      <c r="SCP49" s="2182"/>
      <c r="SCQ49" s="2182"/>
      <c r="SCR49" s="2182"/>
      <c r="SCS49" s="2182"/>
      <c r="SCT49" s="2182"/>
      <c r="SCU49" s="2182"/>
      <c r="SCV49" s="2182"/>
      <c r="SCW49" s="2182"/>
      <c r="SCX49" s="2182"/>
      <c r="SCY49" s="2182"/>
      <c r="SCZ49" s="2182"/>
      <c r="SDA49" s="2182"/>
      <c r="SDB49" s="2182"/>
      <c r="SDC49" s="2182"/>
      <c r="SDD49" s="2182"/>
      <c r="SDE49" s="2182"/>
      <c r="SDF49" s="2182"/>
      <c r="SDG49" s="2182"/>
      <c r="SDH49" s="2182"/>
      <c r="SDI49" s="2182"/>
      <c r="SDJ49" s="2182"/>
      <c r="SDK49" s="2182"/>
      <c r="SDL49" s="2182"/>
      <c r="SDM49" s="2182"/>
      <c r="SDN49" s="2182"/>
      <c r="SDO49" s="2182"/>
      <c r="SDP49" s="2182"/>
      <c r="SDQ49" s="2182"/>
      <c r="SDR49" s="2182"/>
      <c r="SDS49" s="2182"/>
      <c r="SDT49" s="2182"/>
      <c r="SDU49" s="2182"/>
      <c r="SDV49" s="2182"/>
      <c r="SDW49" s="2182"/>
      <c r="SDX49" s="2182"/>
      <c r="SDY49" s="2182"/>
      <c r="SDZ49" s="2182"/>
      <c r="SEA49" s="2182"/>
      <c r="SEB49" s="2182"/>
      <c r="SEC49" s="2182"/>
      <c r="SED49" s="2182"/>
      <c r="SEE49" s="2182"/>
      <c r="SEF49" s="2182"/>
      <c r="SEG49" s="2182"/>
      <c r="SEH49" s="2182"/>
      <c r="SEI49" s="2182"/>
      <c r="SEJ49" s="2182"/>
      <c r="SEK49" s="2182"/>
      <c r="SEL49" s="2182"/>
      <c r="SEM49" s="2182"/>
      <c r="SEN49" s="2182"/>
      <c r="SEO49" s="2182"/>
      <c r="SEP49" s="2182"/>
      <c r="SEQ49" s="2182"/>
      <c r="SER49" s="2182"/>
      <c r="SES49" s="2182"/>
      <c r="SET49" s="2182"/>
      <c r="SEU49" s="2182"/>
      <c r="SEV49" s="2182"/>
      <c r="SEW49" s="2182"/>
      <c r="SEX49" s="2182"/>
      <c r="SEY49" s="2182"/>
      <c r="SEZ49" s="2182"/>
      <c r="SFA49" s="2182"/>
      <c r="SFB49" s="2182"/>
      <c r="SFC49" s="2182"/>
      <c r="SFD49" s="2182"/>
      <c r="SFE49" s="2182"/>
      <c r="SFF49" s="2182"/>
      <c r="SFG49" s="2182"/>
      <c r="SFH49" s="2182"/>
      <c r="SFI49" s="2182"/>
      <c r="SFJ49" s="2182"/>
      <c r="SFK49" s="2182"/>
      <c r="SFL49" s="2182"/>
      <c r="SFM49" s="2182"/>
      <c r="SFN49" s="2182"/>
      <c r="SFO49" s="2182"/>
      <c r="SFP49" s="2182"/>
      <c r="SFQ49" s="2182"/>
      <c r="SFR49" s="2182"/>
      <c r="SFS49" s="2182"/>
      <c r="SFT49" s="2182"/>
      <c r="SFU49" s="2182"/>
      <c r="SFV49" s="2182"/>
      <c r="SFW49" s="2182"/>
      <c r="SFX49" s="2182"/>
      <c r="SFY49" s="2182"/>
      <c r="SFZ49" s="2182"/>
      <c r="SGA49" s="2182"/>
      <c r="SGB49" s="2182"/>
      <c r="SGC49" s="2182"/>
      <c r="SGD49" s="2182"/>
      <c r="SGE49" s="2182"/>
      <c r="SGF49" s="2182"/>
      <c r="SGG49" s="2182"/>
      <c r="SGH49" s="2182"/>
      <c r="SGI49" s="2182"/>
      <c r="SGJ49" s="2182"/>
      <c r="SGK49" s="2182"/>
      <c r="SGL49" s="2182"/>
      <c r="SGM49" s="2182"/>
      <c r="SGN49" s="2182"/>
      <c r="SGO49" s="2182"/>
      <c r="SGP49" s="2182"/>
      <c r="SGQ49" s="2182"/>
      <c r="SGR49" s="2182"/>
      <c r="SGS49" s="2182"/>
      <c r="SGT49" s="2182"/>
      <c r="SGU49" s="2182"/>
      <c r="SGV49" s="2182"/>
      <c r="SGW49" s="2182"/>
      <c r="SGX49" s="2182"/>
      <c r="SGY49" s="2182"/>
      <c r="SGZ49" s="2182"/>
      <c r="SHA49" s="2182"/>
      <c r="SHB49" s="2182"/>
      <c r="SHC49" s="2182"/>
      <c r="SHD49" s="2182"/>
      <c r="SHE49" s="2182"/>
      <c r="SHF49" s="2182"/>
      <c r="SHG49" s="2182"/>
      <c r="SHH49" s="2182"/>
      <c r="SHI49" s="2182"/>
      <c r="SHJ49" s="2182"/>
      <c r="SHK49" s="2182"/>
      <c r="SHL49" s="2182"/>
      <c r="SHM49" s="2182"/>
      <c r="SHN49" s="2182"/>
      <c r="SHO49" s="2182"/>
      <c r="SHP49" s="2182"/>
      <c r="SHQ49" s="2182"/>
      <c r="SHR49" s="2182"/>
      <c r="SHS49" s="2182"/>
      <c r="SHT49" s="2182"/>
      <c r="SHU49" s="2182"/>
      <c r="SHV49" s="2182"/>
      <c r="SHW49" s="2182"/>
      <c r="SHX49" s="2182"/>
      <c r="SHY49" s="2182"/>
      <c r="SHZ49" s="2182"/>
      <c r="SIA49" s="2182"/>
      <c r="SIB49" s="2182"/>
      <c r="SIC49" s="2182"/>
      <c r="SID49" s="2182"/>
      <c r="SIE49" s="2182"/>
      <c r="SIF49" s="2182"/>
      <c r="SIG49" s="2182"/>
      <c r="SIH49" s="2182"/>
      <c r="SII49" s="2182"/>
      <c r="SIJ49" s="2182"/>
      <c r="SIK49" s="2182"/>
      <c r="SIL49" s="2182"/>
      <c r="SIM49" s="2182"/>
      <c r="SIN49" s="2182"/>
      <c r="SIO49" s="2182"/>
      <c r="SIP49" s="2182"/>
      <c r="SIQ49" s="2182"/>
      <c r="SIR49" s="2182"/>
      <c r="SIS49" s="2182"/>
      <c r="SIT49" s="2182"/>
      <c r="SIU49" s="2182"/>
      <c r="SIV49" s="2182"/>
      <c r="SIW49" s="2182"/>
      <c r="SIX49" s="2182"/>
      <c r="SIY49" s="2182"/>
      <c r="SIZ49" s="2182"/>
      <c r="SJA49" s="2182"/>
      <c r="SJB49" s="2182"/>
      <c r="SJC49" s="2182"/>
      <c r="SJD49" s="2182"/>
      <c r="SJE49" s="2182"/>
      <c r="SJF49" s="2182"/>
      <c r="SJG49" s="2182"/>
      <c r="SJH49" s="2182"/>
      <c r="SJI49" s="2182"/>
      <c r="SJJ49" s="2182"/>
      <c r="SJK49" s="2182"/>
      <c r="SJL49" s="2182"/>
      <c r="SJM49" s="2182"/>
      <c r="SJN49" s="2182"/>
      <c r="SJO49" s="2182"/>
      <c r="SJP49" s="2182"/>
      <c r="SJQ49" s="2182"/>
      <c r="SJR49" s="2182"/>
      <c r="SJS49" s="2182"/>
      <c r="SJT49" s="2182"/>
      <c r="SJU49" s="2182"/>
      <c r="SJV49" s="2182"/>
      <c r="SJW49" s="2182"/>
      <c r="SJX49" s="2182"/>
      <c r="SJY49" s="2182"/>
      <c r="SJZ49" s="2182"/>
      <c r="SKA49" s="2182"/>
      <c r="SKB49" s="2182"/>
      <c r="SKC49" s="2182"/>
      <c r="SKD49" s="2182"/>
      <c r="SKE49" s="2182"/>
      <c r="SKF49" s="2182"/>
      <c r="SKG49" s="2182"/>
      <c r="SKH49" s="2182"/>
      <c r="SKI49" s="2182"/>
      <c r="SKJ49" s="2182"/>
      <c r="SKK49" s="2182"/>
      <c r="SKL49" s="2182"/>
      <c r="SKM49" s="2182"/>
      <c r="SKN49" s="2182"/>
      <c r="SKO49" s="2182"/>
      <c r="SKP49" s="2182"/>
      <c r="SKQ49" s="2182"/>
      <c r="SKR49" s="2182"/>
      <c r="SKS49" s="2182"/>
      <c r="SKT49" s="2182"/>
      <c r="SKU49" s="2182"/>
      <c r="SKV49" s="2182"/>
      <c r="SKW49" s="2182"/>
      <c r="SKX49" s="2182"/>
      <c r="SKY49" s="2182"/>
      <c r="SKZ49" s="2182"/>
      <c r="SLA49" s="2182"/>
      <c r="SLB49" s="2182"/>
      <c r="SLC49" s="2182"/>
      <c r="SLD49" s="2182"/>
      <c r="SLE49" s="2182"/>
      <c r="SLF49" s="2182"/>
      <c r="SLG49" s="2182"/>
      <c r="SLH49" s="2182"/>
      <c r="SLI49" s="2182"/>
      <c r="SLJ49" s="2182"/>
      <c r="SLK49" s="2182"/>
      <c r="SLL49" s="2182"/>
      <c r="SLM49" s="2182"/>
      <c r="SLN49" s="2182"/>
      <c r="SLO49" s="2182"/>
      <c r="SLP49" s="2182"/>
      <c r="SLQ49" s="2182"/>
      <c r="SLR49" s="2182"/>
      <c r="SLS49" s="2182"/>
      <c r="SLT49" s="2182"/>
      <c r="SLU49" s="2182"/>
      <c r="SLV49" s="2182"/>
      <c r="SLW49" s="2182"/>
      <c r="SLX49" s="2182"/>
      <c r="SLY49" s="2182"/>
      <c r="SLZ49" s="2182"/>
      <c r="SMA49" s="2182"/>
      <c r="SMB49" s="2182"/>
      <c r="SMC49" s="2182"/>
      <c r="SMD49" s="2182"/>
      <c r="SME49" s="2182"/>
      <c r="SMF49" s="2182"/>
      <c r="SMG49" s="2182"/>
      <c r="SMH49" s="2182"/>
      <c r="SMI49" s="2182"/>
      <c r="SMJ49" s="2182"/>
      <c r="SMK49" s="2182"/>
      <c r="SML49" s="2182"/>
      <c r="SMM49" s="2182"/>
      <c r="SMN49" s="2182"/>
      <c r="SMO49" s="2182"/>
      <c r="SMP49" s="2182"/>
      <c r="SMQ49" s="2182"/>
      <c r="SMR49" s="2182"/>
      <c r="SMS49" s="2182"/>
      <c r="SMT49" s="2182"/>
      <c r="SMU49" s="2182"/>
      <c r="SMV49" s="2182"/>
      <c r="SMW49" s="2182"/>
      <c r="SMX49" s="2182"/>
      <c r="SMY49" s="2182"/>
      <c r="SMZ49" s="2182"/>
      <c r="SNA49" s="2182"/>
      <c r="SNB49" s="2182"/>
      <c r="SNC49" s="2182"/>
      <c r="SND49" s="2182"/>
      <c r="SNE49" s="2182"/>
      <c r="SNF49" s="2182"/>
      <c r="SNG49" s="2182"/>
      <c r="SNH49" s="2182"/>
      <c r="SNI49" s="2182"/>
      <c r="SNJ49" s="2182"/>
      <c r="SNK49" s="2182"/>
      <c r="SNL49" s="2182"/>
      <c r="SNM49" s="2182"/>
      <c r="SNN49" s="2182"/>
      <c r="SNO49" s="2182"/>
      <c r="SNP49" s="2182"/>
      <c r="SNQ49" s="2182"/>
      <c r="SNR49" s="2182"/>
      <c r="SNS49" s="2182"/>
      <c r="SNT49" s="2182"/>
      <c r="SNU49" s="2182"/>
      <c r="SNV49" s="2182"/>
      <c r="SNW49" s="2182"/>
      <c r="SNX49" s="2182"/>
      <c r="SNY49" s="2182"/>
      <c r="SNZ49" s="2182"/>
      <c r="SOA49" s="2182"/>
      <c r="SOB49" s="2182"/>
      <c r="SOC49" s="2182"/>
      <c r="SOD49" s="2182"/>
      <c r="SOE49" s="2182"/>
      <c r="SOF49" s="2182"/>
      <c r="SOG49" s="2182"/>
      <c r="SOH49" s="2182"/>
      <c r="SOI49" s="2182"/>
      <c r="SOJ49" s="2182"/>
      <c r="SOK49" s="2182"/>
      <c r="SOL49" s="2182"/>
      <c r="SOM49" s="2182"/>
      <c r="SON49" s="2182"/>
      <c r="SOO49" s="2182"/>
      <c r="SOP49" s="2182"/>
      <c r="SOQ49" s="2182"/>
      <c r="SOR49" s="2182"/>
      <c r="SOS49" s="2182"/>
      <c r="SOT49" s="2182"/>
      <c r="SOU49" s="2182"/>
      <c r="SOV49" s="2182"/>
      <c r="SOW49" s="2182"/>
      <c r="SOX49" s="2182"/>
      <c r="SOY49" s="2182"/>
      <c r="SOZ49" s="2182"/>
      <c r="SPA49" s="2182"/>
      <c r="SPB49" s="2182"/>
      <c r="SPC49" s="2182"/>
      <c r="SPD49" s="2182"/>
      <c r="SPE49" s="2182"/>
      <c r="SPF49" s="2182"/>
      <c r="SPG49" s="2182"/>
      <c r="SPH49" s="2182"/>
      <c r="SPI49" s="2182"/>
      <c r="SPJ49" s="2182"/>
      <c r="SPK49" s="2182"/>
      <c r="SPL49" s="2182"/>
      <c r="SPM49" s="2182"/>
      <c r="SPN49" s="2182"/>
      <c r="SPO49" s="2182"/>
      <c r="SPP49" s="2182"/>
      <c r="SPQ49" s="2182"/>
      <c r="SPR49" s="2182"/>
      <c r="SPS49" s="2182"/>
      <c r="SPT49" s="2182"/>
      <c r="SPU49" s="2182"/>
      <c r="SPV49" s="2182"/>
      <c r="SPW49" s="2182"/>
      <c r="SPX49" s="2182"/>
      <c r="SPY49" s="2182"/>
      <c r="SPZ49" s="2182"/>
      <c r="SQA49" s="2182"/>
      <c r="SQB49" s="2182"/>
      <c r="SQC49" s="2182"/>
      <c r="SQD49" s="2182"/>
      <c r="SQE49" s="2182"/>
      <c r="SQF49" s="2182"/>
      <c r="SQG49" s="2182"/>
      <c r="SQH49" s="2182"/>
      <c r="SQI49" s="2182"/>
      <c r="SQJ49" s="2182"/>
      <c r="SQK49" s="2182"/>
      <c r="SQL49" s="2182"/>
      <c r="SQM49" s="2182"/>
      <c r="SQN49" s="2182"/>
      <c r="SQO49" s="2182"/>
      <c r="SQP49" s="2182"/>
      <c r="SQQ49" s="2182"/>
      <c r="SQR49" s="2182"/>
      <c r="SQS49" s="2182"/>
      <c r="SQT49" s="2182"/>
      <c r="SQU49" s="2182"/>
      <c r="SQV49" s="2182"/>
      <c r="SQW49" s="2182"/>
      <c r="SQX49" s="2182"/>
      <c r="SQY49" s="2182"/>
      <c r="SQZ49" s="2182"/>
      <c r="SRA49" s="2182"/>
      <c r="SRB49" s="2182"/>
      <c r="SRC49" s="2182"/>
      <c r="SRD49" s="2182"/>
      <c r="SRE49" s="2182"/>
      <c r="SRF49" s="2182"/>
      <c r="SRG49" s="2182"/>
      <c r="SRH49" s="2182"/>
      <c r="SRI49" s="2182"/>
      <c r="SRJ49" s="2182"/>
      <c r="SRK49" s="2182"/>
      <c r="SRL49" s="2182"/>
      <c r="SRM49" s="2182"/>
      <c r="SRN49" s="2182"/>
      <c r="SRO49" s="2182"/>
      <c r="SRP49" s="2182"/>
      <c r="SRQ49" s="2182"/>
      <c r="SRR49" s="2182"/>
      <c r="SRS49" s="2182"/>
      <c r="SRT49" s="2182"/>
      <c r="SRU49" s="2182"/>
      <c r="SRV49" s="2182"/>
      <c r="SRW49" s="2182"/>
      <c r="SRX49" s="2182"/>
      <c r="SRY49" s="2182"/>
      <c r="SRZ49" s="2182"/>
      <c r="SSA49" s="2182"/>
      <c r="SSB49" s="2182"/>
      <c r="SSC49" s="2182"/>
      <c r="SSD49" s="2182"/>
      <c r="SSE49" s="2182"/>
      <c r="SSF49" s="2182"/>
      <c r="SSG49" s="2182"/>
      <c r="SSH49" s="2182"/>
      <c r="SSI49" s="2182"/>
      <c r="SSJ49" s="2182"/>
      <c r="SSK49" s="2182"/>
      <c r="SSL49" s="2182"/>
      <c r="SSM49" s="2182"/>
      <c r="SSN49" s="2182"/>
      <c r="SSO49" s="2182"/>
      <c r="SSP49" s="2182"/>
      <c r="SSQ49" s="2182"/>
      <c r="SSR49" s="2182"/>
      <c r="SSS49" s="2182"/>
      <c r="SST49" s="2182"/>
      <c r="SSU49" s="2182"/>
      <c r="SSV49" s="2182"/>
      <c r="SSW49" s="2182"/>
      <c r="SSX49" s="2182"/>
      <c r="SSY49" s="2182"/>
      <c r="SSZ49" s="2182"/>
      <c r="STA49" s="2182"/>
      <c r="STB49" s="2182"/>
      <c r="STC49" s="2182"/>
      <c r="STD49" s="2182"/>
      <c r="STE49" s="2182"/>
      <c r="STF49" s="2182"/>
      <c r="STG49" s="2182"/>
      <c r="STH49" s="2182"/>
      <c r="STI49" s="2182"/>
      <c r="STJ49" s="2182"/>
      <c r="STK49" s="2182"/>
      <c r="STL49" s="2182"/>
      <c r="STM49" s="2182"/>
      <c r="STN49" s="2182"/>
      <c r="STO49" s="2182"/>
      <c r="STP49" s="2182"/>
      <c r="STQ49" s="2182"/>
      <c r="STR49" s="2182"/>
      <c r="STS49" s="2182"/>
      <c r="STT49" s="2182"/>
      <c r="STU49" s="2182"/>
      <c r="STV49" s="2182"/>
      <c r="STW49" s="2182"/>
      <c r="STX49" s="2182"/>
      <c r="STY49" s="2182"/>
      <c r="STZ49" s="2182"/>
      <c r="SUA49" s="2182"/>
      <c r="SUB49" s="2182"/>
      <c r="SUC49" s="2182"/>
      <c r="SUD49" s="2182"/>
      <c r="SUE49" s="2182"/>
      <c r="SUF49" s="2182"/>
      <c r="SUG49" s="2182"/>
      <c r="SUH49" s="2182"/>
      <c r="SUI49" s="2182"/>
      <c r="SUJ49" s="2182"/>
      <c r="SUK49" s="2182"/>
      <c r="SUL49" s="2182"/>
      <c r="SUM49" s="2182"/>
      <c r="SUN49" s="2182"/>
      <c r="SUO49" s="2182"/>
      <c r="SUP49" s="2182"/>
      <c r="SUQ49" s="2182"/>
      <c r="SUR49" s="2182"/>
      <c r="SUS49" s="2182"/>
      <c r="SUT49" s="2182"/>
      <c r="SUU49" s="2182"/>
      <c r="SUV49" s="2182"/>
      <c r="SUW49" s="2182"/>
      <c r="SUX49" s="2182"/>
      <c r="SUY49" s="2182"/>
      <c r="SUZ49" s="2182"/>
      <c r="SVA49" s="2182"/>
      <c r="SVB49" s="2182"/>
      <c r="SVC49" s="2182"/>
      <c r="SVD49" s="2182"/>
      <c r="SVE49" s="2182"/>
      <c r="SVF49" s="2182"/>
      <c r="SVG49" s="2182"/>
      <c r="SVH49" s="2182"/>
      <c r="SVI49" s="2182"/>
      <c r="SVJ49" s="2182"/>
      <c r="SVK49" s="2182"/>
      <c r="SVL49" s="2182"/>
      <c r="SVM49" s="2182"/>
      <c r="SVN49" s="2182"/>
      <c r="SVO49" s="2182"/>
      <c r="SVP49" s="2182"/>
      <c r="SVQ49" s="2182"/>
      <c r="SVR49" s="2182"/>
      <c r="SVS49" s="2182"/>
      <c r="SVT49" s="2182"/>
      <c r="SVU49" s="2182"/>
      <c r="SVV49" s="2182"/>
      <c r="SVW49" s="2182"/>
      <c r="SVX49" s="2182"/>
      <c r="SVY49" s="2182"/>
      <c r="SVZ49" s="2182"/>
      <c r="SWA49" s="2182"/>
      <c r="SWB49" s="2182"/>
      <c r="SWC49" s="2182"/>
      <c r="SWD49" s="2182"/>
      <c r="SWE49" s="2182"/>
      <c r="SWF49" s="2182"/>
      <c r="SWG49" s="2182"/>
      <c r="SWH49" s="2182"/>
      <c r="SWI49" s="2182"/>
      <c r="SWJ49" s="2182"/>
      <c r="SWK49" s="2182"/>
      <c r="SWL49" s="2182"/>
      <c r="SWM49" s="2182"/>
      <c r="SWN49" s="2182"/>
      <c r="SWO49" s="2182"/>
      <c r="SWP49" s="2182"/>
      <c r="SWQ49" s="2182"/>
      <c r="SWR49" s="2182"/>
      <c r="SWS49" s="2182"/>
      <c r="SWT49" s="2182"/>
      <c r="SWU49" s="2182"/>
      <c r="SWV49" s="2182"/>
      <c r="SWW49" s="2182"/>
      <c r="SWX49" s="2182"/>
      <c r="SWY49" s="2182"/>
      <c r="SWZ49" s="2182"/>
      <c r="SXA49" s="2182"/>
      <c r="SXB49" s="2182"/>
      <c r="SXC49" s="2182"/>
      <c r="SXD49" s="2182"/>
      <c r="SXE49" s="2182"/>
      <c r="SXF49" s="2182"/>
      <c r="SXG49" s="2182"/>
      <c r="SXH49" s="2182"/>
      <c r="SXI49" s="2182"/>
      <c r="SXJ49" s="2182"/>
      <c r="SXK49" s="2182"/>
      <c r="SXL49" s="2182"/>
      <c r="SXM49" s="2182"/>
      <c r="SXN49" s="2182"/>
      <c r="SXO49" s="2182"/>
      <c r="SXP49" s="2182"/>
      <c r="SXQ49" s="2182"/>
      <c r="SXR49" s="2182"/>
      <c r="SXS49" s="2182"/>
      <c r="SXT49" s="2182"/>
      <c r="SXU49" s="2182"/>
      <c r="SXV49" s="2182"/>
      <c r="SXW49" s="2182"/>
      <c r="SXX49" s="2182"/>
      <c r="SXY49" s="2182"/>
      <c r="SXZ49" s="2182"/>
      <c r="SYA49" s="2182"/>
      <c r="SYB49" s="2182"/>
      <c r="SYC49" s="2182"/>
      <c r="SYD49" s="2182"/>
      <c r="SYE49" s="2182"/>
      <c r="SYF49" s="2182"/>
      <c r="SYG49" s="2182"/>
      <c r="SYH49" s="2182"/>
      <c r="SYI49" s="2182"/>
      <c r="SYJ49" s="2182"/>
      <c r="SYK49" s="2182"/>
      <c r="SYL49" s="2182"/>
      <c r="SYM49" s="2182"/>
      <c r="SYN49" s="2182"/>
      <c r="SYO49" s="2182"/>
      <c r="SYP49" s="2182"/>
      <c r="SYQ49" s="2182"/>
      <c r="SYR49" s="2182"/>
      <c r="SYS49" s="2182"/>
      <c r="SYT49" s="2182"/>
      <c r="SYU49" s="2182"/>
      <c r="SYV49" s="2182"/>
      <c r="SYW49" s="2182"/>
      <c r="SYX49" s="2182"/>
      <c r="SYY49" s="2182"/>
      <c r="SYZ49" s="2182"/>
      <c r="SZA49" s="2182"/>
      <c r="SZB49" s="2182"/>
      <c r="SZC49" s="2182"/>
      <c r="SZD49" s="2182"/>
      <c r="SZE49" s="2182"/>
      <c r="SZF49" s="2182"/>
      <c r="SZG49" s="2182"/>
      <c r="SZH49" s="2182"/>
      <c r="SZI49" s="2182"/>
      <c r="SZJ49" s="2182"/>
      <c r="SZK49" s="2182"/>
      <c r="SZL49" s="2182"/>
      <c r="SZM49" s="2182"/>
      <c r="SZN49" s="2182"/>
      <c r="SZO49" s="2182"/>
      <c r="SZP49" s="2182"/>
      <c r="SZQ49" s="2182"/>
      <c r="SZR49" s="2182"/>
      <c r="SZS49" s="2182"/>
      <c r="SZT49" s="2182"/>
      <c r="SZU49" s="2182"/>
      <c r="SZV49" s="2182"/>
      <c r="SZW49" s="2182"/>
      <c r="SZX49" s="2182"/>
      <c r="SZY49" s="2182"/>
      <c r="SZZ49" s="2182"/>
      <c r="TAA49" s="2182"/>
      <c r="TAB49" s="2182"/>
      <c r="TAC49" s="2182"/>
      <c r="TAD49" s="2182"/>
      <c r="TAE49" s="2182"/>
      <c r="TAF49" s="2182"/>
      <c r="TAG49" s="2182"/>
      <c r="TAH49" s="2182"/>
      <c r="TAI49" s="2182"/>
      <c r="TAJ49" s="2182"/>
      <c r="TAK49" s="2182"/>
      <c r="TAL49" s="2182"/>
      <c r="TAM49" s="2182"/>
      <c r="TAN49" s="2182"/>
      <c r="TAO49" s="2182"/>
      <c r="TAP49" s="2182"/>
      <c r="TAQ49" s="2182"/>
      <c r="TAR49" s="2182"/>
      <c r="TAS49" s="2182"/>
      <c r="TAT49" s="2182"/>
      <c r="TAU49" s="2182"/>
      <c r="TAV49" s="2182"/>
      <c r="TAW49" s="2182"/>
      <c r="TAX49" s="2182"/>
      <c r="TAY49" s="2182"/>
      <c r="TAZ49" s="2182"/>
      <c r="TBA49" s="2182"/>
      <c r="TBB49" s="2182"/>
      <c r="TBC49" s="2182"/>
      <c r="TBD49" s="2182"/>
      <c r="TBE49" s="2182"/>
      <c r="TBF49" s="2182"/>
      <c r="TBG49" s="2182"/>
      <c r="TBH49" s="2182"/>
      <c r="TBI49" s="2182"/>
      <c r="TBJ49" s="2182"/>
      <c r="TBK49" s="2182"/>
      <c r="TBL49" s="2182"/>
      <c r="TBM49" s="2182"/>
      <c r="TBN49" s="2182"/>
      <c r="TBO49" s="2182"/>
      <c r="TBP49" s="2182"/>
      <c r="TBQ49" s="2182"/>
      <c r="TBR49" s="2182"/>
      <c r="TBS49" s="2182"/>
      <c r="TBT49" s="2182"/>
      <c r="TBU49" s="2182"/>
      <c r="TBV49" s="2182"/>
      <c r="TBW49" s="2182"/>
      <c r="TBX49" s="2182"/>
      <c r="TBY49" s="2182"/>
      <c r="TBZ49" s="2182"/>
      <c r="TCA49" s="2182"/>
      <c r="TCB49" s="2182"/>
      <c r="TCC49" s="2182"/>
      <c r="TCD49" s="2182"/>
      <c r="TCE49" s="2182"/>
      <c r="TCF49" s="2182"/>
      <c r="TCG49" s="2182"/>
      <c r="TCH49" s="2182"/>
      <c r="TCI49" s="2182"/>
      <c r="TCJ49" s="2182"/>
      <c r="TCK49" s="2182"/>
      <c r="TCL49" s="2182"/>
      <c r="TCM49" s="2182"/>
      <c r="TCN49" s="2182"/>
      <c r="TCO49" s="2182"/>
      <c r="TCP49" s="2182"/>
      <c r="TCQ49" s="2182"/>
      <c r="TCR49" s="2182"/>
      <c r="TCS49" s="2182"/>
      <c r="TCT49" s="2182"/>
      <c r="TCU49" s="2182"/>
      <c r="TCV49" s="2182"/>
      <c r="TCW49" s="2182"/>
      <c r="TCX49" s="2182"/>
      <c r="TCY49" s="2182"/>
      <c r="TCZ49" s="2182"/>
      <c r="TDA49" s="2182"/>
      <c r="TDB49" s="2182"/>
      <c r="TDC49" s="2182"/>
      <c r="TDD49" s="2182"/>
      <c r="TDE49" s="2182"/>
      <c r="TDF49" s="2182"/>
      <c r="TDG49" s="2182"/>
      <c r="TDH49" s="2182"/>
      <c r="TDI49" s="2182"/>
      <c r="TDJ49" s="2182"/>
      <c r="TDK49" s="2182"/>
      <c r="TDL49" s="2182"/>
      <c r="TDM49" s="2182"/>
      <c r="TDN49" s="2182"/>
      <c r="TDO49" s="2182"/>
      <c r="TDP49" s="2182"/>
      <c r="TDQ49" s="2182"/>
      <c r="TDR49" s="2182"/>
      <c r="TDS49" s="2182"/>
      <c r="TDT49" s="2182"/>
      <c r="TDU49" s="2182"/>
      <c r="TDV49" s="2182"/>
      <c r="TDW49" s="2182"/>
      <c r="TDX49" s="2182"/>
      <c r="TDY49" s="2182"/>
      <c r="TDZ49" s="2182"/>
      <c r="TEA49" s="2182"/>
      <c r="TEB49" s="2182"/>
      <c r="TEC49" s="2182"/>
      <c r="TED49" s="2182"/>
      <c r="TEE49" s="2182"/>
      <c r="TEF49" s="2182"/>
      <c r="TEG49" s="2182"/>
      <c r="TEH49" s="2182"/>
      <c r="TEI49" s="2182"/>
      <c r="TEJ49" s="2182"/>
      <c r="TEK49" s="2182"/>
      <c r="TEL49" s="2182"/>
      <c r="TEM49" s="2182"/>
      <c r="TEN49" s="2182"/>
      <c r="TEO49" s="2182"/>
      <c r="TEP49" s="2182"/>
      <c r="TEQ49" s="2182"/>
      <c r="TER49" s="2182"/>
      <c r="TES49" s="2182"/>
      <c r="TET49" s="2182"/>
      <c r="TEU49" s="2182"/>
      <c r="TEV49" s="2182"/>
      <c r="TEW49" s="2182"/>
      <c r="TEX49" s="2182"/>
      <c r="TEY49" s="2182"/>
      <c r="TEZ49" s="2182"/>
      <c r="TFA49" s="2182"/>
      <c r="TFB49" s="2182"/>
      <c r="TFC49" s="2182"/>
      <c r="TFD49" s="2182"/>
      <c r="TFE49" s="2182"/>
      <c r="TFF49" s="2182"/>
      <c r="TFG49" s="2182"/>
      <c r="TFH49" s="2182"/>
      <c r="TFI49" s="2182"/>
      <c r="TFJ49" s="2182"/>
      <c r="TFK49" s="2182"/>
      <c r="TFL49" s="2182"/>
      <c r="TFM49" s="2182"/>
      <c r="TFN49" s="2182"/>
      <c r="TFO49" s="2182"/>
      <c r="TFP49" s="2182"/>
      <c r="TFQ49" s="2182"/>
      <c r="TFR49" s="2182"/>
      <c r="TFS49" s="2182"/>
      <c r="TFT49" s="2182"/>
      <c r="TFU49" s="2182"/>
      <c r="TFV49" s="2182"/>
      <c r="TFW49" s="2182"/>
      <c r="TFX49" s="2182"/>
      <c r="TFY49" s="2182"/>
      <c r="TFZ49" s="2182"/>
      <c r="TGA49" s="2182"/>
      <c r="TGB49" s="2182"/>
      <c r="TGC49" s="2182"/>
      <c r="TGD49" s="2182"/>
      <c r="TGE49" s="2182"/>
      <c r="TGF49" s="2182"/>
      <c r="TGG49" s="2182"/>
      <c r="TGH49" s="2182"/>
      <c r="TGI49" s="2182"/>
      <c r="TGJ49" s="2182"/>
      <c r="TGK49" s="2182"/>
      <c r="TGL49" s="2182"/>
      <c r="TGM49" s="2182"/>
      <c r="TGN49" s="2182"/>
      <c r="TGO49" s="2182"/>
      <c r="TGP49" s="2182"/>
      <c r="TGQ49" s="2182"/>
      <c r="TGR49" s="2182"/>
      <c r="TGS49" s="2182"/>
      <c r="TGT49" s="2182"/>
      <c r="TGU49" s="2182"/>
      <c r="TGV49" s="2182"/>
      <c r="TGW49" s="2182"/>
      <c r="TGX49" s="2182"/>
      <c r="TGY49" s="2182"/>
      <c r="TGZ49" s="2182"/>
      <c r="THA49" s="2182"/>
      <c r="THB49" s="2182"/>
      <c r="THC49" s="2182"/>
      <c r="THD49" s="2182"/>
      <c r="THE49" s="2182"/>
      <c r="THF49" s="2182"/>
      <c r="THG49" s="2182"/>
      <c r="THH49" s="2182"/>
      <c r="THI49" s="2182"/>
      <c r="THJ49" s="2182"/>
      <c r="THK49" s="2182"/>
      <c r="THL49" s="2182"/>
      <c r="THM49" s="2182"/>
      <c r="THN49" s="2182"/>
      <c r="THO49" s="2182"/>
      <c r="THP49" s="2182"/>
      <c r="THQ49" s="2182"/>
      <c r="THR49" s="2182"/>
      <c r="THS49" s="2182"/>
      <c r="THT49" s="2182"/>
      <c r="THU49" s="2182"/>
      <c r="THV49" s="2182"/>
      <c r="THW49" s="2182"/>
      <c r="THX49" s="2182"/>
      <c r="THY49" s="2182"/>
      <c r="THZ49" s="2182"/>
      <c r="TIA49" s="2182"/>
      <c r="TIB49" s="2182"/>
      <c r="TIC49" s="2182"/>
      <c r="TID49" s="2182"/>
      <c r="TIE49" s="2182"/>
      <c r="TIF49" s="2182"/>
      <c r="TIG49" s="2182"/>
      <c r="TIH49" s="2182"/>
      <c r="TII49" s="2182"/>
      <c r="TIJ49" s="2182"/>
      <c r="TIK49" s="2182"/>
      <c r="TIL49" s="2182"/>
      <c r="TIM49" s="2182"/>
      <c r="TIN49" s="2182"/>
      <c r="TIO49" s="2182"/>
      <c r="TIP49" s="2182"/>
      <c r="TIQ49" s="2182"/>
      <c r="TIR49" s="2182"/>
      <c r="TIS49" s="2182"/>
      <c r="TIT49" s="2182"/>
      <c r="TIU49" s="2182"/>
      <c r="TIV49" s="2182"/>
      <c r="TIW49" s="2182"/>
      <c r="TIX49" s="2182"/>
      <c r="TIY49" s="2182"/>
      <c r="TIZ49" s="2182"/>
      <c r="TJA49" s="2182"/>
      <c r="TJB49" s="2182"/>
      <c r="TJC49" s="2182"/>
      <c r="TJD49" s="2182"/>
      <c r="TJE49" s="2182"/>
      <c r="TJF49" s="2182"/>
      <c r="TJG49" s="2182"/>
      <c r="TJH49" s="2182"/>
      <c r="TJI49" s="2182"/>
      <c r="TJJ49" s="2182"/>
      <c r="TJK49" s="2182"/>
      <c r="TJL49" s="2182"/>
      <c r="TJM49" s="2182"/>
      <c r="TJN49" s="2182"/>
      <c r="TJO49" s="2182"/>
      <c r="TJP49" s="2182"/>
      <c r="TJQ49" s="2182"/>
      <c r="TJR49" s="2182"/>
      <c r="TJS49" s="2182"/>
      <c r="TJT49" s="2182"/>
      <c r="TJU49" s="2182"/>
      <c r="TJV49" s="2182"/>
      <c r="TJW49" s="2182"/>
      <c r="TJX49" s="2182"/>
      <c r="TJY49" s="2182"/>
      <c r="TJZ49" s="2182"/>
      <c r="TKA49" s="2182"/>
      <c r="TKB49" s="2182"/>
      <c r="TKC49" s="2182"/>
      <c r="TKD49" s="2182"/>
      <c r="TKE49" s="2182"/>
      <c r="TKF49" s="2182"/>
      <c r="TKG49" s="2182"/>
      <c r="TKH49" s="2182"/>
      <c r="TKI49" s="2182"/>
      <c r="TKJ49" s="2182"/>
      <c r="TKK49" s="2182"/>
      <c r="TKL49" s="2182"/>
      <c r="TKM49" s="2182"/>
      <c r="TKN49" s="2182"/>
      <c r="TKO49" s="2182"/>
      <c r="TKP49" s="2182"/>
      <c r="TKQ49" s="2182"/>
      <c r="TKR49" s="2182"/>
      <c r="TKS49" s="2182"/>
      <c r="TKT49" s="2182"/>
      <c r="TKU49" s="2182"/>
      <c r="TKV49" s="2182"/>
      <c r="TKW49" s="2182"/>
      <c r="TKX49" s="2182"/>
      <c r="TKY49" s="2182"/>
      <c r="TKZ49" s="2182"/>
      <c r="TLA49" s="2182"/>
      <c r="TLB49" s="2182"/>
      <c r="TLC49" s="2182"/>
      <c r="TLD49" s="2182"/>
      <c r="TLE49" s="2182"/>
      <c r="TLF49" s="2182"/>
      <c r="TLG49" s="2182"/>
      <c r="TLH49" s="2182"/>
      <c r="TLI49" s="2182"/>
      <c r="TLJ49" s="2182"/>
      <c r="TLK49" s="2182"/>
      <c r="TLL49" s="2182"/>
      <c r="TLM49" s="2182"/>
      <c r="TLN49" s="2182"/>
      <c r="TLO49" s="2182"/>
      <c r="TLP49" s="2182"/>
      <c r="TLQ49" s="2182"/>
      <c r="TLR49" s="2182"/>
      <c r="TLS49" s="2182"/>
      <c r="TLT49" s="2182"/>
      <c r="TLU49" s="2182"/>
      <c r="TLV49" s="2182"/>
      <c r="TLW49" s="2182"/>
      <c r="TLX49" s="2182"/>
      <c r="TLY49" s="2182"/>
      <c r="TLZ49" s="2182"/>
      <c r="TMA49" s="2182"/>
      <c r="TMB49" s="2182"/>
      <c r="TMC49" s="2182"/>
      <c r="TMD49" s="2182"/>
      <c r="TME49" s="2182"/>
      <c r="TMF49" s="2182"/>
      <c r="TMG49" s="2182"/>
      <c r="TMH49" s="2182"/>
      <c r="TMI49" s="2182"/>
      <c r="TMJ49" s="2182"/>
      <c r="TMK49" s="2182"/>
      <c r="TML49" s="2182"/>
      <c r="TMM49" s="2182"/>
      <c r="TMN49" s="2182"/>
      <c r="TMO49" s="2182"/>
      <c r="TMP49" s="2182"/>
      <c r="TMQ49" s="2182"/>
      <c r="TMR49" s="2182"/>
      <c r="TMS49" s="2182"/>
      <c r="TMT49" s="2182"/>
      <c r="TMU49" s="2182"/>
      <c r="TMV49" s="2182"/>
      <c r="TMW49" s="2182"/>
      <c r="TMX49" s="2182"/>
      <c r="TMY49" s="2182"/>
      <c r="TMZ49" s="2182"/>
      <c r="TNA49" s="2182"/>
      <c r="TNB49" s="2182"/>
      <c r="TNC49" s="2182"/>
      <c r="TND49" s="2182"/>
      <c r="TNE49" s="2182"/>
      <c r="TNF49" s="2182"/>
      <c r="TNG49" s="2182"/>
      <c r="TNH49" s="2182"/>
      <c r="TNI49" s="2182"/>
      <c r="TNJ49" s="2182"/>
      <c r="TNK49" s="2182"/>
      <c r="TNL49" s="2182"/>
      <c r="TNM49" s="2182"/>
      <c r="TNN49" s="2182"/>
      <c r="TNO49" s="2182"/>
      <c r="TNP49" s="2182"/>
      <c r="TNQ49" s="2182"/>
      <c r="TNR49" s="2182"/>
      <c r="TNS49" s="2182"/>
      <c r="TNT49" s="2182"/>
      <c r="TNU49" s="2182"/>
      <c r="TNV49" s="2182"/>
      <c r="TNW49" s="2182"/>
      <c r="TNX49" s="2182"/>
      <c r="TNY49" s="2182"/>
      <c r="TNZ49" s="2182"/>
      <c r="TOA49" s="2182"/>
      <c r="TOB49" s="2182"/>
      <c r="TOC49" s="2182"/>
      <c r="TOD49" s="2182"/>
      <c r="TOE49" s="2182"/>
      <c r="TOF49" s="2182"/>
      <c r="TOG49" s="2182"/>
      <c r="TOH49" s="2182"/>
      <c r="TOI49" s="2182"/>
      <c r="TOJ49" s="2182"/>
      <c r="TOK49" s="2182"/>
      <c r="TOL49" s="2182"/>
      <c r="TOM49" s="2182"/>
      <c r="TON49" s="2182"/>
      <c r="TOO49" s="2182"/>
      <c r="TOP49" s="2182"/>
      <c r="TOQ49" s="2182"/>
      <c r="TOR49" s="2182"/>
      <c r="TOS49" s="2182"/>
      <c r="TOT49" s="2182"/>
      <c r="TOU49" s="2182"/>
      <c r="TOV49" s="2182"/>
      <c r="TOW49" s="2182"/>
      <c r="TOX49" s="2182"/>
      <c r="TOY49" s="2182"/>
      <c r="TOZ49" s="2182"/>
      <c r="TPA49" s="2182"/>
      <c r="TPB49" s="2182"/>
      <c r="TPC49" s="2182"/>
      <c r="TPD49" s="2182"/>
      <c r="TPE49" s="2182"/>
      <c r="TPF49" s="2182"/>
      <c r="TPG49" s="2182"/>
      <c r="TPH49" s="2182"/>
      <c r="TPI49" s="2182"/>
      <c r="TPJ49" s="2182"/>
      <c r="TPK49" s="2182"/>
      <c r="TPL49" s="2182"/>
      <c r="TPM49" s="2182"/>
      <c r="TPN49" s="2182"/>
      <c r="TPO49" s="2182"/>
      <c r="TPP49" s="2182"/>
      <c r="TPQ49" s="2182"/>
      <c r="TPR49" s="2182"/>
      <c r="TPS49" s="2182"/>
      <c r="TPT49" s="2182"/>
      <c r="TPU49" s="2182"/>
      <c r="TPV49" s="2182"/>
      <c r="TPW49" s="2182"/>
      <c r="TPX49" s="2182"/>
      <c r="TPY49" s="2182"/>
      <c r="TPZ49" s="2182"/>
      <c r="TQA49" s="2182"/>
      <c r="TQB49" s="2182"/>
      <c r="TQC49" s="2182"/>
      <c r="TQD49" s="2182"/>
      <c r="TQE49" s="2182"/>
      <c r="TQF49" s="2182"/>
      <c r="TQG49" s="2182"/>
      <c r="TQH49" s="2182"/>
      <c r="TQI49" s="2182"/>
      <c r="TQJ49" s="2182"/>
      <c r="TQK49" s="2182"/>
      <c r="TQL49" s="2182"/>
      <c r="TQM49" s="2182"/>
      <c r="TQN49" s="2182"/>
      <c r="TQO49" s="2182"/>
      <c r="TQP49" s="2182"/>
      <c r="TQQ49" s="2182"/>
      <c r="TQR49" s="2182"/>
      <c r="TQS49" s="2182"/>
      <c r="TQT49" s="2182"/>
      <c r="TQU49" s="2182"/>
      <c r="TQV49" s="2182"/>
      <c r="TQW49" s="2182"/>
      <c r="TQX49" s="2182"/>
      <c r="TQY49" s="2182"/>
      <c r="TQZ49" s="2182"/>
      <c r="TRA49" s="2182"/>
      <c r="TRB49" s="2182"/>
      <c r="TRC49" s="2182"/>
      <c r="TRD49" s="2182"/>
      <c r="TRE49" s="2182"/>
      <c r="TRF49" s="2182"/>
      <c r="TRG49" s="2182"/>
      <c r="TRH49" s="2182"/>
      <c r="TRI49" s="2182"/>
      <c r="TRJ49" s="2182"/>
      <c r="TRK49" s="2182"/>
      <c r="TRL49" s="2182"/>
      <c r="TRM49" s="2182"/>
      <c r="TRN49" s="2182"/>
      <c r="TRO49" s="2182"/>
      <c r="TRP49" s="2182"/>
      <c r="TRQ49" s="2182"/>
      <c r="TRR49" s="2182"/>
      <c r="TRS49" s="2182"/>
      <c r="TRT49" s="2182"/>
      <c r="TRU49" s="2182"/>
      <c r="TRV49" s="2182"/>
      <c r="TRW49" s="2182"/>
      <c r="TRX49" s="2182"/>
      <c r="TRY49" s="2182"/>
      <c r="TRZ49" s="2182"/>
      <c r="TSA49" s="2182"/>
      <c r="TSB49" s="2182"/>
      <c r="TSC49" s="2182"/>
      <c r="TSD49" s="2182"/>
      <c r="TSE49" s="2182"/>
      <c r="TSF49" s="2182"/>
      <c r="TSG49" s="2182"/>
      <c r="TSH49" s="2182"/>
      <c r="TSI49" s="2182"/>
      <c r="TSJ49" s="2182"/>
      <c r="TSK49" s="2182"/>
      <c r="TSL49" s="2182"/>
      <c r="TSM49" s="2182"/>
      <c r="TSN49" s="2182"/>
      <c r="TSO49" s="2182"/>
      <c r="TSP49" s="2182"/>
      <c r="TSQ49" s="2182"/>
      <c r="TSR49" s="2182"/>
      <c r="TSS49" s="2182"/>
      <c r="TST49" s="2182"/>
      <c r="TSU49" s="2182"/>
      <c r="TSV49" s="2182"/>
      <c r="TSW49" s="2182"/>
      <c r="TSX49" s="2182"/>
      <c r="TSY49" s="2182"/>
      <c r="TSZ49" s="2182"/>
      <c r="TTA49" s="2182"/>
      <c r="TTB49" s="2182"/>
      <c r="TTC49" s="2182"/>
      <c r="TTD49" s="2182"/>
      <c r="TTE49" s="2182"/>
      <c r="TTF49" s="2182"/>
      <c r="TTG49" s="2182"/>
      <c r="TTH49" s="2182"/>
      <c r="TTI49" s="2182"/>
      <c r="TTJ49" s="2182"/>
      <c r="TTK49" s="2182"/>
      <c r="TTL49" s="2182"/>
      <c r="TTM49" s="2182"/>
      <c r="TTN49" s="2182"/>
      <c r="TTO49" s="2182"/>
      <c r="TTP49" s="2182"/>
      <c r="TTQ49" s="2182"/>
      <c r="TTR49" s="2182"/>
      <c r="TTS49" s="2182"/>
      <c r="TTT49" s="2182"/>
      <c r="TTU49" s="2182"/>
      <c r="TTV49" s="2182"/>
      <c r="TTW49" s="2182"/>
      <c r="TTX49" s="2182"/>
      <c r="TTY49" s="2182"/>
      <c r="TTZ49" s="2182"/>
      <c r="TUA49" s="2182"/>
      <c r="TUB49" s="2182"/>
      <c r="TUC49" s="2182"/>
      <c r="TUD49" s="2182"/>
      <c r="TUE49" s="2182"/>
      <c r="TUF49" s="2182"/>
      <c r="TUG49" s="2182"/>
      <c r="TUH49" s="2182"/>
      <c r="TUI49" s="2182"/>
      <c r="TUJ49" s="2182"/>
      <c r="TUK49" s="2182"/>
      <c r="TUL49" s="2182"/>
      <c r="TUM49" s="2182"/>
      <c r="TUN49" s="2182"/>
      <c r="TUO49" s="2182"/>
      <c r="TUP49" s="2182"/>
      <c r="TUQ49" s="2182"/>
      <c r="TUR49" s="2182"/>
      <c r="TUS49" s="2182"/>
      <c r="TUT49" s="2182"/>
      <c r="TUU49" s="2182"/>
      <c r="TUV49" s="2182"/>
      <c r="TUW49" s="2182"/>
      <c r="TUX49" s="2182"/>
      <c r="TUY49" s="2182"/>
      <c r="TUZ49" s="2182"/>
      <c r="TVA49" s="2182"/>
      <c r="TVB49" s="2182"/>
      <c r="TVC49" s="2182"/>
      <c r="TVD49" s="2182"/>
      <c r="TVE49" s="2182"/>
      <c r="TVF49" s="2182"/>
      <c r="TVG49" s="2182"/>
      <c r="TVH49" s="2182"/>
      <c r="TVI49" s="2182"/>
      <c r="TVJ49" s="2182"/>
      <c r="TVK49" s="2182"/>
      <c r="TVL49" s="2182"/>
      <c r="TVM49" s="2182"/>
      <c r="TVN49" s="2182"/>
      <c r="TVO49" s="2182"/>
      <c r="TVP49" s="2182"/>
      <c r="TVQ49" s="2182"/>
      <c r="TVR49" s="2182"/>
      <c r="TVS49" s="2182"/>
      <c r="TVT49" s="2182"/>
      <c r="TVU49" s="2182"/>
      <c r="TVV49" s="2182"/>
      <c r="TVW49" s="2182"/>
      <c r="TVX49" s="2182"/>
      <c r="TVY49" s="2182"/>
      <c r="TVZ49" s="2182"/>
      <c r="TWA49" s="2182"/>
      <c r="TWB49" s="2182"/>
      <c r="TWC49" s="2182"/>
      <c r="TWD49" s="2182"/>
      <c r="TWE49" s="2182"/>
      <c r="TWF49" s="2182"/>
      <c r="TWG49" s="2182"/>
      <c r="TWH49" s="2182"/>
      <c r="TWI49" s="2182"/>
      <c r="TWJ49" s="2182"/>
      <c r="TWK49" s="2182"/>
      <c r="TWL49" s="2182"/>
      <c r="TWM49" s="2182"/>
      <c r="TWN49" s="2182"/>
      <c r="TWO49" s="2182"/>
      <c r="TWP49" s="2182"/>
      <c r="TWQ49" s="2182"/>
      <c r="TWR49" s="2182"/>
      <c r="TWS49" s="2182"/>
      <c r="TWT49" s="2182"/>
      <c r="TWU49" s="2182"/>
      <c r="TWV49" s="2182"/>
      <c r="TWW49" s="2182"/>
      <c r="TWX49" s="2182"/>
      <c r="TWY49" s="2182"/>
      <c r="TWZ49" s="2182"/>
      <c r="TXA49" s="2182"/>
      <c r="TXB49" s="2182"/>
      <c r="TXC49" s="2182"/>
      <c r="TXD49" s="2182"/>
      <c r="TXE49" s="2182"/>
      <c r="TXF49" s="2182"/>
      <c r="TXG49" s="2182"/>
      <c r="TXH49" s="2182"/>
      <c r="TXI49" s="2182"/>
      <c r="TXJ49" s="2182"/>
      <c r="TXK49" s="2182"/>
      <c r="TXL49" s="2182"/>
      <c r="TXM49" s="2182"/>
      <c r="TXN49" s="2182"/>
      <c r="TXO49" s="2182"/>
      <c r="TXP49" s="2182"/>
      <c r="TXQ49" s="2182"/>
      <c r="TXR49" s="2182"/>
      <c r="TXS49" s="2182"/>
      <c r="TXT49" s="2182"/>
      <c r="TXU49" s="2182"/>
      <c r="TXV49" s="2182"/>
      <c r="TXW49" s="2182"/>
      <c r="TXX49" s="2182"/>
      <c r="TXY49" s="2182"/>
      <c r="TXZ49" s="2182"/>
      <c r="TYA49" s="2182"/>
      <c r="TYB49" s="2182"/>
      <c r="TYC49" s="2182"/>
      <c r="TYD49" s="2182"/>
      <c r="TYE49" s="2182"/>
      <c r="TYF49" s="2182"/>
      <c r="TYG49" s="2182"/>
      <c r="TYH49" s="2182"/>
      <c r="TYI49" s="2182"/>
      <c r="TYJ49" s="2182"/>
      <c r="TYK49" s="2182"/>
      <c r="TYL49" s="2182"/>
      <c r="TYM49" s="2182"/>
      <c r="TYN49" s="2182"/>
      <c r="TYO49" s="2182"/>
      <c r="TYP49" s="2182"/>
      <c r="TYQ49" s="2182"/>
      <c r="TYR49" s="2182"/>
      <c r="TYS49" s="2182"/>
      <c r="TYT49" s="2182"/>
      <c r="TYU49" s="2182"/>
      <c r="TYV49" s="2182"/>
      <c r="TYW49" s="2182"/>
      <c r="TYX49" s="2182"/>
      <c r="TYY49" s="2182"/>
      <c r="TYZ49" s="2182"/>
      <c r="TZA49" s="2182"/>
      <c r="TZB49" s="2182"/>
      <c r="TZC49" s="2182"/>
      <c r="TZD49" s="2182"/>
      <c r="TZE49" s="2182"/>
      <c r="TZF49" s="2182"/>
      <c r="TZG49" s="2182"/>
      <c r="TZH49" s="2182"/>
      <c r="TZI49" s="2182"/>
      <c r="TZJ49" s="2182"/>
      <c r="TZK49" s="2182"/>
      <c r="TZL49" s="2182"/>
      <c r="TZM49" s="2182"/>
      <c r="TZN49" s="2182"/>
      <c r="TZO49" s="2182"/>
      <c r="TZP49" s="2182"/>
      <c r="TZQ49" s="2182"/>
      <c r="TZR49" s="2182"/>
      <c r="TZS49" s="2182"/>
      <c r="TZT49" s="2182"/>
      <c r="TZU49" s="2182"/>
      <c r="TZV49" s="2182"/>
      <c r="TZW49" s="2182"/>
      <c r="TZX49" s="2182"/>
      <c r="TZY49" s="2182"/>
      <c r="TZZ49" s="2182"/>
      <c r="UAA49" s="2182"/>
      <c r="UAB49" s="2182"/>
      <c r="UAC49" s="2182"/>
      <c r="UAD49" s="2182"/>
      <c r="UAE49" s="2182"/>
      <c r="UAF49" s="2182"/>
      <c r="UAG49" s="2182"/>
      <c r="UAH49" s="2182"/>
      <c r="UAI49" s="2182"/>
      <c r="UAJ49" s="2182"/>
      <c r="UAK49" s="2182"/>
      <c r="UAL49" s="2182"/>
      <c r="UAM49" s="2182"/>
      <c r="UAN49" s="2182"/>
      <c r="UAO49" s="2182"/>
      <c r="UAP49" s="2182"/>
      <c r="UAQ49" s="2182"/>
      <c r="UAR49" s="2182"/>
      <c r="UAS49" s="2182"/>
      <c r="UAT49" s="2182"/>
      <c r="UAU49" s="2182"/>
      <c r="UAV49" s="2182"/>
      <c r="UAW49" s="2182"/>
      <c r="UAX49" s="2182"/>
      <c r="UAY49" s="2182"/>
      <c r="UAZ49" s="2182"/>
      <c r="UBA49" s="2182"/>
      <c r="UBB49" s="2182"/>
      <c r="UBC49" s="2182"/>
      <c r="UBD49" s="2182"/>
      <c r="UBE49" s="2182"/>
      <c r="UBF49" s="2182"/>
      <c r="UBG49" s="2182"/>
      <c r="UBH49" s="2182"/>
      <c r="UBI49" s="2182"/>
      <c r="UBJ49" s="2182"/>
      <c r="UBK49" s="2182"/>
      <c r="UBL49" s="2182"/>
      <c r="UBM49" s="2182"/>
      <c r="UBN49" s="2182"/>
      <c r="UBO49" s="2182"/>
      <c r="UBP49" s="2182"/>
      <c r="UBQ49" s="2182"/>
      <c r="UBR49" s="2182"/>
      <c r="UBS49" s="2182"/>
      <c r="UBT49" s="2182"/>
      <c r="UBU49" s="2182"/>
      <c r="UBV49" s="2182"/>
      <c r="UBW49" s="2182"/>
      <c r="UBX49" s="2182"/>
      <c r="UBY49" s="2182"/>
      <c r="UBZ49" s="2182"/>
      <c r="UCA49" s="2182"/>
      <c r="UCB49" s="2182"/>
      <c r="UCC49" s="2182"/>
      <c r="UCD49" s="2182"/>
      <c r="UCE49" s="2182"/>
      <c r="UCF49" s="2182"/>
      <c r="UCG49" s="2182"/>
      <c r="UCH49" s="2182"/>
      <c r="UCI49" s="2182"/>
      <c r="UCJ49" s="2182"/>
      <c r="UCK49" s="2182"/>
      <c r="UCL49" s="2182"/>
      <c r="UCM49" s="2182"/>
      <c r="UCN49" s="2182"/>
      <c r="UCO49" s="2182"/>
      <c r="UCP49" s="2182"/>
      <c r="UCQ49" s="2182"/>
      <c r="UCR49" s="2182"/>
      <c r="UCS49" s="2182"/>
      <c r="UCT49" s="2182"/>
      <c r="UCU49" s="2182"/>
      <c r="UCV49" s="2182"/>
      <c r="UCW49" s="2182"/>
      <c r="UCX49" s="2182"/>
      <c r="UCY49" s="2182"/>
      <c r="UCZ49" s="2182"/>
      <c r="UDA49" s="2182"/>
      <c r="UDB49" s="2182"/>
      <c r="UDC49" s="2182"/>
      <c r="UDD49" s="2182"/>
      <c r="UDE49" s="2182"/>
      <c r="UDF49" s="2182"/>
      <c r="UDG49" s="2182"/>
      <c r="UDH49" s="2182"/>
      <c r="UDI49" s="2182"/>
      <c r="UDJ49" s="2182"/>
      <c r="UDK49" s="2182"/>
      <c r="UDL49" s="2182"/>
      <c r="UDM49" s="2182"/>
      <c r="UDN49" s="2182"/>
      <c r="UDO49" s="2182"/>
      <c r="UDP49" s="2182"/>
      <c r="UDQ49" s="2182"/>
      <c r="UDR49" s="2182"/>
      <c r="UDS49" s="2182"/>
      <c r="UDT49" s="2182"/>
      <c r="UDU49" s="2182"/>
      <c r="UDV49" s="2182"/>
      <c r="UDW49" s="2182"/>
      <c r="UDX49" s="2182"/>
      <c r="UDY49" s="2182"/>
      <c r="UDZ49" s="2182"/>
      <c r="UEA49" s="2182"/>
      <c r="UEB49" s="2182"/>
      <c r="UEC49" s="2182"/>
      <c r="UED49" s="2182"/>
      <c r="UEE49" s="2182"/>
      <c r="UEF49" s="2182"/>
      <c r="UEG49" s="2182"/>
      <c r="UEH49" s="2182"/>
      <c r="UEI49" s="2182"/>
      <c r="UEJ49" s="2182"/>
      <c r="UEK49" s="2182"/>
      <c r="UEL49" s="2182"/>
      <c r="UEM49" s="2182"/>
      <c r="UEN49" s="2182"/>
      <c r="UEO49" s="2182"/>
      <c r="UEP49" s="2182"/>
      <c r="UEQ49" s="2182"/>
      <c r="UER49" s="2182"/>
      <c r="UES49" s="2182"/>
      <c r="UET49" s="2182"/>
      <c r="UEU49" s="2182"/>
      <c r="UEV49" s="2182"/>
      <c r="UEW49" s="2182"/>
      <c r="UEX49" s="2182"/>
      <c r="UEY49" s="2182"/>
      <c r="UEZ49" s="2182"/>
      <c r="UFA49" s="2182"/>
      <c r="UFB49" s="2182"/>
      <c r="UFC49" s="2182"/>
      <c r="UFD49" s="2182"/>
      <c r="UFE49" s="2182"/>
      <c r="UFF49" s="2182"/>
      <c r="UFG49" s="2182"/>
      <c r="UFH49" s="2182"/>
      <c r="UFI49" s="2182"/>
      <c r="UFJ49" s="2182"/>
      <c r="UFK49" s="2182"/>
      <c r="UFL49" s="2182"/>
      <c r="UFM49" s="2182"/>
      <c r="UFN49" s="2182"/>
      <c r="UFO49" s="2182"/>
      <c r="UFP49" s="2182"/>
      <c r="UFQ49" s="2182"/>
      <c r="UFR49" s="2182"/>
      <c r="UFS49" s="2182"/>
      <c r="UFT49" s="2182"/>
      <c r="UFU49" s="2182"/>
      <c r="UFV49" s="2182"/>
      <c r="UFW49" s="2182"/>
      <c r="UFX49" s="2182"/>
      <c r="UFY49" s="2182"/>
      <c r="UFZ49" s="2182"/>
      <c r="UGA49" s="2182"/>
      <c r="UGB49" s="2182"/>
      <c r="UGC49" s="2182"/>
      <c r="UGD49" s="2182"/>
      <c r="UGE49" s="2182"/>
      <c r="UGF49" s="2182"/>
      <c r="UGG49" s="2182"/>
      <c r="UGH49" s="2182"/>
      <c r="UGI49" s="2182"/>
      <c r="UGJ49" s="2182"/>
      <c r="UGK49" s="2182"/>
      <c r="UGL49" s="2182"/>
      <c r="UGM49" s="2182"/>
      <c r="UGN49" s="2182"/>
      <c r="UGO49" s="2182"/>
      <c r="UGP49" s="2182"/>
      <c r="UGQ49" s="2182"/>
      <c r="UGR49" s="2182"/>
      <c r="UGS49" s="2182"/>
      <c r="UGT49" s="2182"/>
      <c r="UGU49" s="2182"/>
      <c r="UGV49" s="2182"/>
      <c r="UGW49" s="2182"/>
      <c r="UGX49" s="2182"/>
      <c r="UGY49" s="2182"/>
      <c r="UGZ49" s="2182"/>
      <c r="UHA49" s="2182"/>
      <c r="UHB49" s="2182"/>
      <c r="UHC49" s="2182"/>
      <c r="UHD49" s="2182"/>
      <c r="UHE49" s="2182"/>
      <c r="UHF49" s="2182"/>
      <c r="UHG49" s="2182"/>
      <c r="UHH49" s="2182"/>
      <c r="UHI49" s="2182"/>
      <c r="UHJ49" s="2182"/>
      <c r="UHK49" s="2182"/>
      <c r="UHL49" s="2182"/>
      <c r="UHM49" s="2182"/>
      <c r="UHN49" s="2182"/>
      <c r="UHO49" s="2182"/>
      <c r="UHP49" s="2182"/>
      <c r="UHQ49" s="2182"/>
      <c r="UHR49" s="2182"/>
      <c r="UHS49" s="2182"/>
      <c r="UHT49" s="2182"/>
      <c r="UHU49" s="2182"/>
      <c r="UHV49" s="2182"/>
      <c r="UHW49" s="2182"/>
      <c r="UHX49" s="2182"/>
      <c r="UHY49" s="2182"/>
      <c r="UHZ49" s="2182"/>
      <c r="UIA49" s="2182"/>
      <c r="UIB49" s="2182"/>
      <c r="UIC49" s="2182"/>
      <c r="UID49" s="2182"/>
      <c r="UIE49" s="2182"/>
      <c r="UIF49" s="2182"/>
      <c r="UIG49" s="2182"/>
      <c r="UIH49" s="2182"/>
      <c r="UII49" s="2182"/>
      <c r="UIJ49" s="2182"/>
      <c r="UIK49" s="2182"/>
      <c r="UIL49" s="2182"/>
      <c r="UIM49" s="2182"/>
      <c r="UIN49" s="2182"/>
      <c r="UIO49" s="2182"/>
      <c r="UIP49" s="2182"/>
      <c r="UIQ49" s="2182"/>
      <c r="UIR49" s="2182"/>
      <c r="UIS49" s="2182"/>
      <c r="UIT49" s="2182"/>
      <c r="UIU49" s="2182"/>
      <c r="UIV49" s="2182"/>
      <c r="UIW49" s="2182"/>
      <c r="UIX49" s="2182"/>
      <c r="UIY49" s="2182"/>
      <c r="UIZ49" s="2182"/>
      <c r="UJA49" s="2182"/>
      <c r="UJB49" s="2182"/>
      <c r="UJC49" s="2182"/>
      <c r="UJD49" s="2182"/>
      <c r="UJE49" s="2182"/>
      <c r="UJF49" s="2182"/>
      <c r="UJG49" s="2182"/>
      <c r="UJH49" s="2182"/>
      <c r="UJI49" s="2182"/>
      <c r="UJJ49" s="2182"/>
      <c r="UJK49" s="2182"/>
      <c r="UJL49" s="2182"/>
      <c r="UJM49" s="2182"/>
      <c r="UJN49" s="2182"/>
      <c r="UJO49" s="2182"/>
      <c r="UJP49" s="2182"/>
      <c r="UJQ49" s="2182"/>
      <c r="UJR49" s="2182"/>
      <c r="UJS49" s="2182"/>
      <c r="UJT49" s="2182"/>
      <c r="UJU49" s="2182"/>
      <c r="UJV49" s="2182"/>
      <c r="UJW49" s="2182"/>
      <c r="UJX49" s="2182"/>
      <c r="UJY49" s="2182"/>
      <c r="UJZ49" s="2182"/>
      <c r="UKA49" s="2182"/>
      <c r="UKB49" s="2182"/>
      <c r="UKC49" s="2182"/>
      <c r="UKD49" s="2182"/>
      <c r="UKE49" s="2182"/>
      <c r="UKF49" s="2182"/>
      <c r="UKG49" s="2182"/>
      <c r="UKH49" s="2182"/>
      <c r="UKI49" s="2182"/>
      <c r="UKJ49" s="2182"/>
      <c r="UKK49" s="2182"/>
      <c r="UKL49" s="2182"/>
      <c r="UKM49" s="2182"/>
      <c r="UKN49" s="2182"/>
      <c r="UKO49" s="2182"/>
      <c r="UKP49" s="2182"/>
      <c r="UKQ49" s="2182"/>
      <c r="UKR49" s="2182"/>
      <c r="UKS49" s="2182"/>
      <c r="UKT49" s="2182"/>
      <c r="UKU49" s="2182"/>
      <c r="UKV49" s="2182"/>
      <c r="UKW49" s="2182"/>
      <c r="UKX49" s="2182"/>
      <c r="UKY49" s="2182"/>
      <c r="UKZ49" s="2182"/>
      <c r="ULA49" s="2182"/>
      <c r="ULB49" s="2182"/>
      <c r="ULC49" s="2182"/>
      <c r="ULD49" s="2182"/>
      <c r="ULE49" s="2182"/>
      <c r="ULF49" s="2182"/>
      <c r="ULG49" s="2182"/>
      <c r="ULH49" s="2182"/>
      <c r="ULI49" s="2182"/>
      <c r="ULJ49" s="2182"/>
      <c r="ULK49" s="2182"/>
      <c r="ULL49" s="2182"/>
      <c r="ULM49" s="2182"/>
      <c r="ULN49" s="2182"/>
      <c r="ULO49" s="2182"/>
      <c r="ULP49" s="2182"/>
      <c r="ULQ49" s="2182"/>
      <c r="ULR49" s="2182"/>
      <c r="ULS49" s="2182"/>
      <c r="ULT49" s="2182"/>
      <c r="ULU49" s="2182"/>
      <c r="ULV49" s="2182"/>
      <c r="ULW49" s="2182"/>
      <c r="ULX49" s="2182"/>
      <c r="ULY49" s="2182"/>
      <c r="ULZ49" s="2182"/>
      <c r="UMA49" s="2182"/>
      <c r="UMB49" s="2182"/>
      <c r="UMC49" s="2182"/>
      <c r="UMD49" s="2182"/>
      <c r="UME49" s="2182"/>
      <c r="UMF49" s="2182"/>
      <c r="UMG49" s="2182"/>
      <c r="UMH49" s="2182"/>
      <c r="UMI49" s="2182"/>
      <c r="UMJ49" s="2182"/>
      <c r="UMK49" s="2182"/>
      <c r="UML49" s="2182"/>
      <c r="UMM49" s="2182"/>
      <c r="UMN49" s="2182"/>
      <c r="UMO49" s="2182"/>
      <c r="UMP49" s="2182"/>
      <c r="UMQ49" s="2182"/>
      <c r="UMR49" s="2182"/>
      <c r="UMS49" s="2182"/>
      <c r="UMT49" s="2182"/>
      <c r="UMU49" s="2182"/>
      <c r="UMV49" s="2182"/>
      <c r="UMW49" s="2182"/>
      <c r="UMX49" s="2182"/>
      <c r="UMY49" s="2182"/>
      <c r="UMZ49" s="2182"/>
      <c r="UNA49" s="2182"/>
      <c r="UNB49" s="2182"/>
      <c r="UNC49" s="2182"/>
      <c r="UND49" s="2182"/>
      <c r="UNE49" s="2182"/>
      <c r="UNF49" s="2182"/>
      <c r="UNG49" s="2182"/>
      <c r="UNH49" s="2182"/>
      <c r="UNI49" s="2182"/>
      <c r="UNJ49" s="2182"/>
      <c r="UNK49" s="2182"/>
      <c r="UNL49" s="2182"/>
      <c r="UNM49" s="2182"/>
      <c r="UNN49" s="2182"/>
      <c r="UNO49" s="2182"/>
      <c r="UNP49" s="2182"/>
      <c r="UNQ49" s="2182"/>
      <c r="UNR49" s="2182"/>
      <c r="UNS49" s="2182"/>
      <c r="UNT49" s="2182"/>
      <c r="UNU49" s="2182"/>
      <c r="UNV49" s="2182"/>
      <c r="UNW49" s="2182"/>
      <c r="UNX49" s="2182"/>
      <c r="UNY49" s="2182"/>
      <c r="UNZ49" s="2182"/>
      <c r="UOA49" s="2182"/>
      <c r="UOB49" s="2182"/>
      <c r="UOC49" s="2182"/>
      <c r="UOD49" s="2182"/>
      <c r="UOE49" s="2182"/>
      <c r="UOF49" s="2182"/>
      <c r="UOG49" s="2182"/>
      <c r="UOH49" s="2182"/>
      <c r="UOI49" s="2182"/>
      <c r="UOJ49" s="2182"/>
      <c r="UOK49" s="2182"/>
      <c r="UOL49" s="2182"/>
      <c r="UOM49" s="2182"/>
      <c r="UON49" s="2182"/>
      <c r="UOO49" s="2182"/>
      <c r="UOP49" s="2182"/>
      <c r="UOQ49" s="2182"/>
      <c r="UOR49" s="2182"/>
      <c r="UOS49" s="2182"/>
      <c r="UOT49" s="2182"/>
      <c r="UOU49" s="2182"/>
      <c r="UOV49" s="2182"/>
      <c r="UOW49" s="2182"/>
      <c r="UOX49" s="2182"/>
      <c r="UOY49" s="2182"/>
      <c r="UOZ49" s="2182"/>
      <c r="UPA49" s="2182"/>
      <c r="UPB49" s="2182"/>
      <c r="UPC49" s="2182"/>
      <c r="UPD49" s="2182"/>
      <c r="UPE49" s="2182"/>
      <c r="UPF49" s="2182"/>
      <c r="UPG49" s="2182"/>
      <c r="UPH49" s="2182"/>
      <c r="UPI49" s="2182"/>
      <c r="UPJ49" s="2182"/>
      <c r="UPK49" s="2182"/>
      <c r="UPL49" s="2182"/>
      <c r="UPM49" s="2182"/>
      <c r="UPN49" s="2182"/>
      <c r="UPO49" s="2182"/>
      <c r="UPP49" s="2182"/>
      <c r="UPQ49" s="2182"/>
      <c r="UPR49" s="2182"/>
      <c r="UPS49" s="2182"/>
      <c r="UPT49" s="2182"/>
      <c r="UPU49" s="2182"/>
      <c r="UPV49" s="2182"/>
      <c r="UPW49" s="2182"/>
      <c r="UPX49" s="2182"/>
      <c r="UPY49" s="2182"/>
      <c r="UPZ49" s="2182"/>
      <c r="UQA49" s="2182"/>
      <c r="UQB49" s="2182"/>
      <c r="UQC49" s="2182"/>
      <c r="UQD49" s="2182"/>
      <c r="UQE49" s="2182"/>
      <c r="UQF49" s="2182"/>
      <c r="UQG49" s="2182"/>
      <c r="UQH49" s="2182"/>
      <c r="UQI49" s="2182"/>
      <c r="UQJ49" s="2182"/>
      <c r="UQK49" s="2182"/>
      <c r="UQL49" s="2182"/>
      <c r="UQM49" s="2182"/>
      <c r="UQN49" s="2182"/>
      <c r="UQO49" s="2182"/>
      <c r="UQP49" s="2182"/>
      <c r="UQQ49" s="2182"/>
      <c r="UQR49" s="2182"/>
      <c r="UQS49" s="2182"/>
      <c r="UQT49" s="2182"/>
      <c r="UQU49" s="2182"/>
      <c r="UQV49" s="2182"/>
      <c r="UQW49" s="2182"/>
      <c r="UQX49" s="2182"/>
      <c r="UQY49" s="2182"/>
      <c r="UQZ49" s="2182"/>
      <c r="URA49" s="2182"/>
      <c r="URB49" s="2182"/>
      <c r="URC49" s="2182"/>
      <c r="URD49" s="2182"/>
      <c r="URE49" s="2182"/>
      <c r="URF49" s="2182"/>
      <c r="URG49" s="2182"/>
      <c r="URH49" s="2182"/>
      <c r="URI49" s="2182"/>
      <c r="URJ49" s="2182"/>
      <c r="URK49" s="2182"/>
      <c r="URL49" s="2182"/>
      <c r="URM49" s="2182"/>
      <c r="URN49" s="2182"/>
      <c r="URO49" s="2182"/>
      <c r="URP49" s="2182"/>
      <c r="URQ49" s="2182"/>
      <c r="URR49" s="2182"/>
      <c r="URS49" s="2182"/>
      <c r="URT49" s="2182"/>
      <c r="URU49" s="2182"/>
      <c r="URV49" s="2182"/>
      <c r="URW49" s="2182"/>
      <c r="URX49" s="2182"/>
      <c r="URY49" s="2182"/>
      <c r="URZ49" s="2182"/>
      <c r="USA49" s="2182"/>
      <c r="USB49" s="2182"/>
      <c r="USC49" s="2182"/>
      <c r="USD49" s="2182"/>
      <c r="USE49" s="2182"/>
      <c r="USF49" s="2182"/>
      <c r="USG49" s="2182"/>
      <c r="USH49" s="2182"/>
      <c r="USI49" s="2182"/>
      <c r="USJ49" s="2182"/>
      <c r="USK49" s="2182"/>
      <c r="USL49" s="2182"/>
      <c r="USM49" s="2182"/>
      <c r="USN49" s="2182"/>
      <c r="USO49" s="2182"/>
      <c r="USP49" s="2182"/>
      <c r="USQ49" s="2182"/>
      <c r="USR49" s="2182"/>
      <c r="USS49" s="2182"/>
      <c r="UST49" s="2182"/>
      <c r="USU49" s="2182"/>
      <c r="USV49" s="2182"/>
      <c r="USW49" s="2182"/>
      <c r="USX49" s="2182"/>
      <c r="USY49" s="2182"/>
      <c r="USZ49" s="2182"/>
      <c r="UTA49" s="2182"/>
      <c r="UTB49" s="2182"/>
      <c r="UTC49" s="2182"/>
      <c r="UTD49" s="2182"/>
      <c r="UTE49" s="2182"/>
      <c r="UTF49" s="2182"/>
      <c r="UTG49" s="2182"/>
      <c r="UTH49" s="2182"/>
      <c r="UTI49" s="2182"/>
      <c r="UTJ49" s="2182"/>
      <c r="UTK49" s="2182"/>
      <c r="UTL49" s="2182"/>
      <c r="UTM49" s="2182"/>
      <c r="UTN49" s="2182"/>
      <c r="UTO49" s="2182"/>
      <c r="UTP49" s="2182"/>
      <c r="UTQ49" s="2182"/>
      <c r="UTR49" s="2182"/>
      <c r="UTS49" s="2182"/>
      <c r="UTT49" s="2182"/>
      <c r="UTU49" s="2182"/>
      <c r="UTV49" s="2182"/>
      <c r="UTW49" s="2182"/>
      <c r="UTX49" s="2182"/>
      <c r="UTY49" s="2182"/>
      <c r="UTZ49" s="2182"/>
      <c r="UUA49" s="2182"/>
      <c r="UUB49" s="2182"/>
      <c r="UUC49" s="2182"/>
      <c r="UUD49" s="2182"/>
      <c r="UUE49" s="2182"/>
      <c r="UUF49" s="2182"/>
      <c r="UUG49" s="2182"/>
      <c r="UUH49" s="2182"/>
      <c r="UUI49" s="2182"/>
      <c r="UUJ49" s="2182"/>
      <c r="UUK49" s="2182"/>
      <c r="UUL49" s="2182"/>
      <c r="UUM49" s="2182"/>
      <c r="UUN49" s="2182"/>
      <c r="UUO49" s="2182"/>
      <c r="UUP49" s="2182"/>
      <c r="UUQ49" s="2182"/>
      <c r="UUR49" s="2182"/>
      <c r="UUS49" s="2182"/>
      <c r="UUT49" s="2182"/>
      <c r="UUU49" s="2182"/>
      <c r="UUV49" s="2182"/>
      <c r="UUW49" s="2182"/>
      <c r="UUX49" s="2182"/>
      <c r="UUY49" s="2182"/>
      <c r="UUZ49" s="2182"/>
      <c r="UVA49" s="2182"/>
      <c r="UVB49" s="2182"/>
      <c r="UVC49" s="2182"/>
      <c r="UVD49" s="2182"/>
      <c r="UVE49" s="2182"/>
      <c r="UVF49" s="2182"/>
      <c r="UVG49" s="2182"/>
      <c r="UVH49" s="2182"/>
      <c r="UVI49" s="2182"/>
      <c r="UVJ49" s="2182"/>
      <c r="UVK49" s="2182"/>
      <c r="UVL49" s="2182"/>
      <c r="UVM49" s="2182"/>
      <c r="UVN49" s="2182"/>
      <c r="UVO49" s="2182"/>
      <c r="UVP49" s="2182"/>
      <c r="UVQ49" s="2182"/>
      <c r="UVR49" s="2182"/>
      <c r="UVS49" s="2182"/>
      <c r="UVT49" s="2182"/>
      <c r="UVU49" s="2182"/>
      <c r="UVV49" s="2182"/>
      <c r="UVW49" s="2182"/>
      <c r="UVX49" s="2182"/>
      <c r="UVY49" s="2182"/>
      <c r="UVZ49" s="2182"/>
      <c r="UWA49" s="2182"/>
      <c r="UWB49" s="2182"/>
      <c r="UWC49" s="2182"/>
      <c r="UWD49" s="2182"/>
      <c r="UWE49" s="2182"/>
      <c r="UWF49" s="2182"/>
      <c r="UWG49" s="2182"/>
      <c r="UWH49" s="2182"/>
      <c r="UWI49" s="2182"/>
      <c r="UWJ49" s="2182"/>
      <c r="UWK49" s="2182"/>
      <c r="UWL49" s="2182"/>
      <c r="UWM49" s="2182"/>
      <c r="UWN49" s="2182"/>
      <c r="UWO49" s="2182"/>
      <c r="UWP49" s="2182"/>
      <c r="UWQ49" s="2182"/>
      <c r="UWR49" s="2182"/>
      <c r="UWS49" s="2182"/>
      <c r="UWT49" s="2182"/>
      <c r="UWU49" s="2182"/>
      <c r="UWV49" s="2182"/>
      <c r="UWW49" s="2182"/>
      <c r="UWX49" s="2182"/>
      <c r="UWY49" s="2182"/>
      <c r="UWZ49" s="2182"/>
      <c r="UXA49" s="2182"/>
      <c r="UXB49" s="2182"/>
      <c r="UXC49" s="2182"/>
      <c r="UXD49" s="2182"/>
      <c r="UXE49" s="2182"/>
      <c r="UXF49" s="2182"/>
      <c r="UXG49" s="2182"/>
      <c r="UXH49" s="2182"/>
      <c r="UXI49" s="2182"/>
      <c r="UXJ49" s="2182"/>
      <c r="UXK49" s="2182"/>
      <c r="UXL49" s="2182"/>
      <c r="UXM49" s="2182"/>
      <c r="UXN49" s="2182"/>
      <c r="UXO49" s="2182"/>
      <c r="UXP49" s="2182"/>
      <c r="UXQ49" s="2182"/>
      <c r="UXR49" s="2182"/>
      <c r="UXS49" s="2182"/>
      <c r="UXT49" s="2182"/>
      <c r="UXU49" s="2182"/>
      <c r="UXV49" s="2182"/>
      <c r="UXW49" s="2182"/>
      <c r="UXX49" s="2182"/>
      <c r="UXY49" s="2182"/>
      <c r="UXZ49" s="2182"/>
      <c r="UYA49" s="2182"/>
      <c r="UYB49" s="2182"/>
      <c r="UYC49" s="2182"/>
      <c r="UYD49" s="2182"/>
      <c r="UYE49" s="2182"/>
      <c r="UYF49" s="2182"/>
      <c r="UYG49" s="2182"/>
      <c r="UYH49" s="2182"/>
      <c r="UYI49" s="2182"/>
      <c r="UYJ49" s="2182"/>
      <c r="UYK49" s="2182"/>
      <c r="UYL49" s="2182"/>
      <c r="UYM49" s="2182"/>
      <c r="UYN49" s="2182"/>
      <c r="UYO49" s="2182"/>
      <c r="UYP49" s="2182"/>
      <c r="UYQ49" s="2182"/>
      <c r="UYR49" s="2182"/>
      <c r="UYS49" s="2182"/>
      <c r="UYT49" s="2182"/>
      <c r="UYU49" s="2182"/>
      <c r="UYV49" s="2182"/>
      <c r="UYW49" s="2182"/>
      <c r="UYX49" s="2182"/>
      <c r="UYY49" s="2182"/>
      <c r="UYZ49" s="2182"/>
      <c r="UZA49" s="2182"/>
      <c r="UZB49" s="2182"/>
      <c r="UZC49" s="2182"/>
      <c r="UZD49" s="2182"/>
      <c r="UZE49" s="2182"/>
      <c r="UZF49" s="2182"/>
      <c r="UZG49" s="2182"/>
      <c r="UZH49" s="2182"/>
      <c r="UZI49" s="2182"/>
      <c r="UZJ49" s="2182"/>
      <c r="UZK49" s="2182"/>
      <c r="UZL49" s="2182"/>
      <c r="UZM49" s="2182"/>
      <c r="UZN49" s="2182"/>
      <c r="UZO49" s="2182"/>
      <c r="UZP49" s="2182"/>
      <c r="UZQ49" s="2182"/>
      <c r="UZR49" s="2182"/>
      <c r="UZS49" s="2182"/>
      <c r="UZT49" s="2182"/>
      <c r="UZU49" s="2182"/>
      <c r="UZV49" s="2182"/>
      <c r="UZW49" s="2182"/>
      <c r="UZX49" s="2182"/>
      <c r="UZY49" s="2182"/>
      <c r="UZZ49" s="2182"/>
      <c r="VAA49" s="2182"/>
      <c r="VAB49" s="2182"/>
      <c r="VAC49" s="2182"/>
      <c r="VAD49" s="2182"/>
      <c r="VAE49" s="2182"/>
      <c r="VAF49" s="2182"/>
      <c r="VAG49" s="2182"/>
      <c r="VAH49" s="2182"/>
      <c r="VAI49" s="2182"/>
      <c r="VAJ49" s="2182"/>
      <c r="VAK49" s="2182"/>
      <c r="VAL49" s="2182"/>
      <c r="VAM49" s="2182"/>
      <c r="VAN49" s="2182"/>
      <c r="VAO49" s="2182"/>
      <c r="VAP49" s="2182"/>
      <c r="VAQ49" s="2182"/>
      <c r="VAR49" s="2182"/>
      <c r="VAS49" s="2182"/>
      <c r="VAT49" s="2182"/>
      <c r="VAU49" s="2182"/>
      <c r="VAV49" s="2182"/>
      <c r="VAW49" s="2182"/>
      <c r="VAX49" s="2182"/>
      <c r="VAY49" s="2182"/>
      <c r="VAZ49" s="2182"/>
      <c r="VBA49" s="2182"/>
      <c r="VBB49" s="2182"/>
      <c r="VBC49" s="2182"/>
      <c r="VBD49" s="2182"/>
      <c r="VBE49" s="2182"/>
      <c r="VBF49" s="2182"/>
      <c r="VBG49" s="2182"/>
      <c r="VBH49" s="2182"/>
      <c r="VBI49" s="2182"/>
      <c r="VBJ49" s="2182"/>
      <c r="VBK49" s="2182"/>
      <c r="VBL49" s="2182"/>
      <c r="VBM49" s="2182"/>
      <c r="VBN49" s="2182"/>
      <c r="VBO49" s="2182"/>
      <c r="VBP49" s="2182"/>
      <c r="VBQ49" s="2182"/>
      <c r="VBR49" s="2182"/>
      <c r="VBS49" s="2182"/>
      <c r="VBT49" s="2182"/>
      <c r="VBU49" s="2182"/>
      <c r="VBV49" s="2182"/>
      <c r="VBW49" s="2182"/>
      <c r="VBX49" s="2182"/>
      <c r="VBY49" s="2182"/>
      <c r="VBZ49" s="2182"/>
      <c r="VCA49" s="2182"/>
      <c r="VCB49" s="2182"/>
      <c r="VCC49" s="2182"/>
      <c r="VCD49" s="2182"/>
      <c r="VCE49" s="2182"/>
      <c r="VCF49" s="2182"/>
      <c r="VCG49" s="2182"/>
      <c r="VCH49" s="2182"/>
      <c r="VCI49" s="2182"/>
      <c r="VCJ49" s="2182"/>
      <c r="VCK49" s="2182"/>
      <c r="VCL49" s="2182"/>
      <c r="VCM49" s="2182"/>
      <c r="VCN49" s="2182"/>
      <c r="VCO49" s="2182"/>
      <c r="VCP49" s="2182"/>
      <c r="VCQ49" s="2182"/>
      <c r="VCR49" s="2182"/>
      <c r="VCS49" s="2182"/>
      <c r="VCT49" s="2182"/>
      <c r="VCU49" s="2182"/>
      <c r="VCV49" s="2182"/>
      <c r="VCW49" s="2182"/>
      <c r="VCX49" s="2182"/>
      <c r="VCY49" s="2182"/>
      <c r="VCZ49" s="2182"/>
      <c r="VDA49" s="2182"/>
      <c r="VDB49" s="2182"/>
      <c r="VDC49" s="2182"/>
      <c r="VDD49" s="2182"/>
      <c r="VDE49" s="2182"/>
      <c r="VDF49" s="2182"/>
      <c r="VDG49" s="2182"/>
      <c r="VDH49" s="2182"/>
      <c r="VDI49" s="2182"/>
      <c r="VDJ49" s="2182"/>
      <c r="VDK49" s="2182"/>
      <c r="VDL49" s="2182"/>
      <c r="VDM49" s="2182"/>
      <c r="VDN49" s="2182"/>
      <c r="VDO49" s="2182"/>
      <c r="VDP49" s="2182"/>
      <c r="VDQ49" s="2182"/>
      <c r="VDR49" s="2182"/>
      <c r="VDS49" s="2182"/>
      <c r="VDT49" s="2182"/>
      <c r="VDU49" s="2182"/>
      <c r="VDV49" s="2182"/>
      <c r="VDW49" s="2182"/>
      <c r="VDX49" s="2182"/>
      <c r="VDY49" s="2182"/>
      <c r="VDZ49" s="2182"/>
      <c r="VEA49" s="2182"/>
      <c r="VEB49" s="2182"/>
      <c r="VEC49" s="2182"/>
      <c r="VED49" s="2182"/>
      <c r="VEE49" s="2182"/>
      <c r="VEF49" s="2182"/>
      <c r="VEG49" s="2182"/>
      <c r="VEH49" s="2182"/>
      <c r="VEI49" s="2182"/>
      <c r="VEJ49" s="2182"/>
      <c r="VEK49" s="2182"/>
      <c r="VEL49" s="2182"/>
      <c r="VEM49" s="2182"/>
      <c r="VEN49" s="2182"/>
      <c r="VEO49" s="2182"/>
      <c r="VEP49" s="2182"/>
      <c r="VEQ49" s="2182"/>
      <c r="VER49" s="2182"/>
      <c r="VES49" s="2182"/>
      <c r="VET49" s="2182"/>
      <c r="VEU49" s="2182"/>
      <c r="VEV49" s="2182"/>
      <c r="VEW49" s="2182"/>
      <c r="VEX49" s="2182"/>
      <c r="VEY49" s="2182"/>
      <c r="VEZ49" s="2182"/>
      <c r="VFA49" s="2182"/>
      <c r="VFB49" s="2182"/>
      <c r="VFC49" s="2182"/>
      <c r="VFD49" s="2182"/>
      <c r="VFE49" s="2182"/>
      <c r="VFF49" s="2182"/>
      <c r="VFG49" s="2182"/>
      <c r="VFH49" s="2182"/>
      <c r="VFI49" s="2182"/>
      <c r="VFJ49" s="2182"/>
      <c r="VFK49" s="2182"/>
      <c r="VFL49" s="2182"/>
      <c r="VFM49" s="2182"/>
      <c r="VFN49" s="2182"/>
      <c r="VFO49" s="2182"/>
      <c r="VFP49" s="2182"/>
      <c r="VFQ49" s="2182"/>
      <c r="VFR49" s="2182"/>
      <c r="VFS49" s="2182"/>
      <c r="VFT49" s="2182"/>
      <c r="VFU49" s="2182"/>
      <c r="VFV49" s="2182"/>
      <c r="VFW49" s="2182"/>
      <c r="VFX49" s="2182"/>
      <c r="VFY49" s="2182"/>
      <c r="VFZ49" s="2182"/>
      <c r="VGA49" s="2182"/>
      <c r="VGB49" s="2182"/>
      <c r="VGC49" s="2182"/>
      <c r="VGD49" s="2182"/>
      <c r="VGE49" s="2182"/>
      <c r="VGF49" s="2182"/>
      <c r="VGG49" s="2182"/>
      <c r="VGH49" s="2182"/>
      <c r="VGI49" s="2182"/>
      <c r="VGJ49" s="2182"/>
      <c r="VGK49" s="2182"/>
      <c r="VGL49" s="2182"/>
      <c r="VGM49" s="2182"/>
      <c r="VGN49" s="2182"/>
      <c r="VGO49" s="2182"/>
      <c r="VGP49" s="2182"/>
      <c r="VGQ49" s="2182"/>
      <c r="VGR49" s="2182"/>
      <c r="VGS49" s="2182"/>
      <c r="VGT49" s="2182"/>
      <c r="VGU49" s="2182"/>
      <c r="VGV49" s="2182"/>
      <c r="VGW49" s="2182"/>
      <c r="VGX49" s="2182"/>
      <c r="VGY49" s="2182"/>
      <c r="VGZ49" s="2182"/>
      <c r="VHA49" s="2182"/>
      <c r="VHB49" s="2182"/>
      <c r="VHC49" s="2182"/>
      <c r="VHD49" s="2182"/>
      <c r="VHE49" s="2182"/>
      <c r="VHF49" s="2182"/>
      <c r="VHG49" s="2182"/>
      <c r="VHH49" s="2182"/>
      <c r="VHI49" s="2182"/>
      <c r="VHJ49" s="2182"/>
      <c r="VHK49" s="2182"/>
      <c r="VHL49" s="2182"/>
      <c r="VHM49" s="2182"/>
      <c r="VHN49" s="2182"/>
      <c r="VHO49" s="2182"/>
      <c r="VHP49" s="2182"/>
      <c r="VHQ49" s="2182"/>
      <c r="VHR49" s="2182"/>
      <c r="VHS49" s="2182"/>
      <c r="VHT49" s="2182"/>
      <c r="VHU49" s="2182"/>
      <c r="VHV49" s="2182"/>
      <c r="VHW49" s="2182"/>
      <c r="VHX49" s="2182"/>
      <c r="VHY49" s="2182"/>
      <c r="VHZ49" s="2182"/>
      <c r="VIA49" s="2182"/>
      <c r="VIB49" s="2182"/>
      <c r="VIC49" s="2182"/>
      <c r="VID49" s="2182"/>
      <c r="VIE49" s="2182"/>
      <c r="VIF49" s="2182"/>
      <c r="VIG49" s="2182"/>
      <c r="VIH49" s="2182"/>
      <c r="VII49" s="2182"/>
      <c r="VIJ49" s="2182"/>
      <c r="VIK49" s="2182"/>
      <c r="VIL49" s="2182"/>
      <c r="VIM49" s="2182"/>
      <c r="VIN49" s="2182"/>
      <c r="VIO49" s="2182"/>
      <c r="VIP49" s="2182"/>
      <c r="VIQ49" s="2182"/>
      <c r="VIR49" s="2182"/>
      <c r="VIS49" s="2182"/>
      <c r="VIT49" s="2182"/>
      <c r="VIU49" s="2182"/>
      <c r="VIV49" s="2182"/>
      <c r="VIW49" s="2182"/>
      <c r="VIX49" s="2182"/>
      <c r="VIY49" s="2182"/>
      <c r="VIZ49" s="2182"/>
      <c r="VJA49" s="2182"/>
      <c r="VJB49" s="2182"/>
      <c r="VJC49" s="2182"/>
      <c r="VJD49" s="2182"/>
      <c r="VJE49" s="2182"/>
      <c r="VJF49" s="2182"/>
      <c r="VJG49" s="2182"/>
      <c r="VJH49" s="2182"/>
      <c r="VJI49" s="2182"/>
      <c r="VJJ49" s="2182"/>
      <c r="VJK49" s="2182"/>
      <c r="VJL49" s="2182"/>
      <c r="VJM49" s="2182"/>
      <c r="VJN49" s="2182"/>
      <c r="VJO49" s="2182"/>
      <c r="VJP49" s="2182"/>
      <c r="VJQ49" s="2182"/>
      <c r="VJR49" s="2182"/>
      <c r="VJS49" s="2182"/>
      <c r="VJT49" s="2182"/>
      <c r="VJU49" s="2182"/>
      <c r="VJV49" s="2182"/>
      <c r="VJW49" s="2182"/>
      <c r="VJX49" s="2182"/>
      <c r="VJY49" s="2182"/>
      <c r="VJZ49" s="2182"/>
      <c r="VKA49" s="2182"/>
      <c r="VKB49" s="2182"/>
      <c r="VKC49" s="2182"/>
      <c r="VKD49" s="2182"/>
      <c r="VKE49" s="2182"/>
      <c r="VKF49" s="2182"/>
      <c r="VKG49" s="2182"/>
      <c r="VKH49" s="2182"/>
      <c r="VKI49" s="2182"/>
      <c r="VKJ49" s="2182"/>
      <c r="VKK49" s="2182"/>
      <c r="VKL49" s="2182"/>
      <c r="VKM49" s="2182"/>
      <c r="VKN49" s="2182"/>
      <c r="VKO49" s="2182"/>
      <c r="VKP49" s="2182"/>
      <c r="VKQ49" s="2182"/>
      <c r="VKR49" s="2182"/>
      <c r="VKS49" s="2182"/>
      <c r="VKT49" s="2182"/>
      <c r="VKU49" s="2182"/>
      <c r="VKV49" s="2182"/>
      <c r="VKW49" s="2182"/>
      <c r="VKX49" s="2182"/>
      <c r="VKY49" s="2182"/>
      <c r="VKZ49" s="2182"/>
      <c r="VLA49" s="2182"/>
      <c r="VLB49" s="2182"/>
      <c r="VLC49" s="2182"/>
      <c r="VLD49" s="2182"/>
      <c r="VLE49" s="2182"/>
      <c r="VLF49" s="2182"/>
      <c r="VLG49" s="2182"/>
      <c r="VLH49" s="2182"/>
      <c r="VLI49" s="2182"/>
      <c r="VLJ49" s="2182"/>
      <c r="VLK49" s="2182"/>
      <c r="VLL49" s="2182"/>
      <c r="VLM49" s="2182"/>
      <c r="VLN49" s="2182"/>
      <c r="VLO49" s="2182"/>
      <c r="VLP49" s="2182"/>
      <c r="VLQ49" s="2182"/>
      <c r="VLR49" s="2182"/>
      <c r="VLS49" s="2182"/>
      <c r="VLT49" s="2182"/>
      <c r="VLU49" s="2182"/>
      <c r="VLV49" s="2182"/>
      <c r="VLW49" s="2182"/>
      <c r="VLX49" s="2182"/>
      <c r="VLY49" s="2182"/>
      <c r="VLZ49" s="2182"/>
      <c r="VMA49" s="2182"/>
      <c r="VMB49" s="2182"/>
      <c r="VMC49" s="2182"/>
      <c r="VMD49" s="2182"/>
      <c r="VME49" s="2182"/>
      <c r="VMF49" s="2182"/>
      <c r="VMG49" s="2182"/>
      <c r="VMH49" s="2182"/>
      <c r="VMI49" s="2182"/>
      <c r="VMJ49" s="2182"/>
      <c r="VMK49" s="2182"/>
      <c r="VML49" s="2182"/>
      <c r="VMM49" s="2182"/>
      <c r="VMN49" s="2182"/>
      <c r="VMO49" s="2182"/>
      <c r="VMP49" s="2182"/>
      <c r="VMQ49" s="2182"/>
      <c r="VMR49" s="2182"/>
      <c r="VMS49" s="2182"/>
      <c r="VMT49" s="2182"/>
      <c r="VMU49" s="2182"/>
      <c r="VMV49" s="2182"/>
      <c r="VMW49" s="2182"/>
      <c r="VMX49" s="2182"/>
      <c r="VMY49" s="2182"/>
      <c r="VMZ49" s="2182"/>
      <c r="VNA49" s="2182"/>
      <c r="VNB49" s="2182"/>
      <c r="VNC49" s="2182"/>
      <c r="VND49" s="2182"/>
      <c r="VNE49" s="2182"/>
      <c r="VNF49" s="2182"/>
      <c r="VNG49" s="2182"/>
      <c r="VNH49" s="2182"/>
      <c r="VNI49" s="2182"/>
      <c r="VNJ49" s="2182"/>
      <c r="VNK49" s="2182"/>
      <c r="VNL49" s="2182"/>
      <c r="VNM49" s="2182"/>
      <c r="VNN49" s="2182"/>
      <c r="VNO49" s="2182"/>
      <c r="VNP49" s="2182"/>
      <c r="VNQ49" s="2182"/>
      <c r="VNR49" s="2182"/>
      <c r="VNS49" s="2182"/>
      <c r="VNT49" s="2182"/>
      <c r="VNU49" s="2182"/>
      <c r="VNV49" s="2182"/>
      <c r="VNW49" s="2182"/>
      <c r="VNX49" s="2182"/>
      <c r="VNY49" s="2182"/>
      <c r="VNZ49" s="2182"/>
      <c r="VOA49" s="2182"/>
      <c r="VOB49" s="2182"/>
      <c r="VOC49" s="2182"/>
      <c r="VOD49" s="2182"/>
      <c r="VOE49" s="2182"/>
      <c r="VOF49" s="2182"/>
      <c r="VOG49" s="2182"/>
      <c r="VOH49" s="2182"/>
      <c r="VOI49" s="2182"/>
      <c r="VOJ49" s="2182"/>
      <c r="VOK49" s="2182"/>
      <c r="VOL49" s="2182"/>
      <c r="VOM49" s="2182"/>
      <c r="VON49" s="2182"/>
      <c r="VOO49" s="2182"/>
      <c r="VOP49" s="2182"/>
      <c r="VOQ49" s="2182"/>
      <c r="VOR49" s="2182"/>
      <c r="VOS49" s="2182"/>
      <c r="VOT49" s="2182"/>
      <c r="VOU49" s="2182"/>
      <c r="VOV49" s="2182"/>
      <c r="VOW49" s="2182"/>
      <c r="VOX49" s="2182"/>
      <c r="VOY49" s="2182"/>
      <c r="VOZ49" s="2182"/>
      <c r="VPA49" s="2182"/>
      <c r="VPB49" s="2182"/>
      <c r="VPC49" s="2182"/>
      <c r="VPD49" s="2182"/>
      <c r="VPE49" s="2182"/>
      <c r="VPF49" s="2182"/>
      <c r="VPG49" s="2182"/>
      <c r="VPH49" s="2182"/>
      <c r="VPI49" s="2182"/>
      <c r="VPJ49" s="2182"/>
      <c r="VPK49" s="2182"/>
      <c r="VPL49" s="2182"/>
      <c r="VPM49" s="2182"/>
      <c r="VPN49" s="2182"/>
      <c r="VPO49" s="2182"/>
      <c r="VPP49" s="2182"/>
      <c r="VPQ49" s="2182"/>
      <c r="VPR49" s="2182"/>
      <c r="VPS49" s="2182"/>
      <c r="VPT49" s="2182"/>
      <c r="VPU49" s="2182"/>
      <c r="VPV49" s="2182"/>
      <c r="VPW49" s="2182"/>
      <c r="VPX49" s="2182"/>
      <c r="VPY49" s="2182"/>
      <c r="VPZ49" s="2182"/>
      <c r="VQA49" s="2182"/>
      <c r="VQB49" s="2182"/>
      <c r="VQC49" s="2182"/>
      <c r="VQD49" s="2182"/>
      <c r="VQE49" s="2182"/>
      <c r="VQF49" s="2182"/>
      <c r="VQG49" s="2182"/>
      <c r="VQH49" s="2182"/>
      <c r="VQI49" s="2182"/>
      <c r="VQJ49" s="2182"/>
      <c r="VQK49" s="2182"/>
      <c r="VQL49" s="2182"/>
      <c r="VQM49" s="2182"/>
      <c r="VQN49" s="2182"/>
      <c r="VQO49" s="2182"/>
      <c r="VQP49" s="2182"/>
      <c r="VQQ49" s="2182"/>
      <c r="VQR49" s="2182"/>
      <c r="VQS49" s="2182"/>
      <c r="VQT49" s="2182"/>
      <c r="VQU49" s="2182"/>
      <c r="VQV49" s="2182"/>
      <c r="VQW49" s="2182"/>
      <c r="VQX49" s="2182"/>
      <c r="VQY49" s="2182"/>
      <c r="VQZ49" s="2182"/>
      <c r="VRA49" s="2182"/>
      <c r="VRB49" s="2182"/>
      <c r="VRC49" s="2182"/>
      <c r="VRD49" s="2182"/>
      <c r="VRE49" s="2182"/>
      <c r="VRF49" s="2182"/>
      <c r="VRG49" s="2182"/>
      <c r="VRH49" s="2182"/>
      <c r="VRI49" s="2182"/>
      <c r="VRJ49" s="2182"/>
      <c r="VRK49" s="2182"/>
      <c r="VRL49" s="2182"/>
      <c r="VRM49" s="2182"/>
      <c r="VRN49" s="2182"/>
      <c r="VRO49" s="2182"/>
      <c r="VRP49" s="2182"/>
      <c r="VRQ49" s="2182"/>
      <c r="VRR49" s="2182"/>
      <c r="VRS49" s="2182"/>
      <c r="VRT49" s="2182"/>
      <c r="VRU49" s="2182"/>
      <c r="VRV49" s="2182"/>
      <c r="VRW49" s="2182"/>
      <c r="VRX49" s="2182"/>
      <c r="VRY49" s="2182"/>
      <c r="VRZ49" s="2182"/>
      <c r="VSA49" s="2182"/>
      <c r="VSB49" s="2182"/>
      <c r="VSC49" s="2182"/>
      <c r="VSD49" s="2182"/>
      <c r="VSE49" s="2182"/>
      <c r="VSF49" s="2182"/>
      <c r="VSG49" s="2182"/>
      <c r="VSH49" s="2182"/>
      <c r="VSI49" s="2182"/>
      <c r="VSJ49" s="2182"/>
      <c r="VSK49" s="2182"/>
      <c r="VSL49" s="2182"/>
      <c r="VSM49" s="2182"/>
      <c r="VSN49" s="2182"/>
      <c r="VSO49" s="2182"/>
      <c r="VSP49" s="2182"/>
      <c r="VSQ49" s="2182"/>
      <c r="VSR49" s="2182"/>
      <c r="VSS49" s="2182"/>
      <c r="VST49" s="2182"/>
      <c r="VSU49" s="2182"/>
      <c r="VSV49" s="2182"/>
      <c r="VSW49" s="2182"/>
      <c r="VSX49" s="2182"/>
      <c r="VSY49" s="2182"/>
      <c r="VSZ49" s="2182"/>
      <c r="VTA49" s="2182"/>
      <c r="VTB49" s="2182"/>
      <c r="VTC49" s="2182"/>
      <c r="VTD49" s="2182"/>
      <c r="VTE49" s="2182"/>
      <c r="VTF49" s="2182"/>
      <c r="VTG49" s="2182"/>
      <c r="VTH49" s="2182"/>
      <c r="VTI49" s="2182"/>
      <c r="VTJ49" s="2182"/>
      <c r="VTK49" s="2182"/>
      <c r="VTL49" s="2182"/>
      <c r="VTM49" s="2182"/>
      <c r="VTN49" s="2182"/>
      <c r="VTO49" s="2182"/>
      <c r="VTP49" s="2182"/>
      <c r="VTQ49" s="2182"/>
      <c r="VTR49" s="2182"/>
      <c r="VTS49" s="2182"/>
      <c r="VTT49" s="2182"/>
      <c r="VTU49" s="2182"/>
      <c r="VTV49" s="2182"/>
      <c r="VTW49" s="2182"/>
      <c r="VTX49" s="2182"/>
      <c r="VTY49" s="2182"/>
      <c r="VTZ49" s="2182"/>
      <c r="VUA49" s="2182"/>
      <c r="VUB49" s="2182"/>
      <c r="VUC49" s="2182"/>
      <c r="VUD49" s="2182"/>
      <c r="VUE49" s="2182"/>
      <c r="VUF49" s="2182"/>
      <c r="VUG49" s="2182"/>
      <c r="VUH49" s="2182"/>
      <c r="VUI49" s="2182"/>
      <c r="VUJ49" s="2182"/>
      <c r="VUK49" s="2182"/>
      <c r="VUL49" s="2182"/>
      <c r="VUM49" s="2182"/>
      <c r="VUN49" s="2182"/>
      <c r="VUO49" s="2182"/>
      <c r="VUP49" s="2182"/>
      <c r="VUQ49" s="2182"/>
      <c r="VUR49" s="2182"/>
      <c r="VUS49" s="2182"/>
      <c r="VUT49" s="2182"/>
      <c r="VUU49" s="2182"/>
      <c r="VUV49" s="2182"/>
      <c r="VUW49" s="2182"/>
      <c r="VUX49" s="2182"/>
      <c r="VUY49" s="2182"/>
      <c r="VUZ49" s="2182"/>
      <c r="VVA49" s="2182"/>
      <c r="VVB49" s="2182"/>
      <c r="VVC49" s="2182"/>
      <c r="VVD49" s="2182"/>
      <c r="VVE49" s="2182"/>
      <c r="VVF49" s="2182"/>
      <c r="VVG49" s="2182"/>
      <c r="VVH49" s="2182"/>
      <c r="VVI49" s="2182"/>
      <c r="VVJ49" s="2182"/>
      <c r="VVK49" s="2182"/>
      <c r="VVL49" s="2182"/>
      <c r="VVM49" s="2182"/>
      <c r="VVN49" s="2182"/>
      <c r="VVO49" s="2182"/>
      <c r="VVP49" s="2182"/>
      <c r="VVQ49" s="2182"/>
      <c r="VVR49" s="2182"/>
      <c r="VVS49" s="2182"/>
      <c r="VVT49" s="2182"/>
      <c r="VVU49" s="2182"/>
      <c r="VVV49" s="2182"/>
      <c r="VVW49" s="2182"/>
      <c r="VVX49" s="2182"/>
      <c r="VVY49" s="2182"/>
      <c r="VVZ49" s="2182"/>
      <c r="VWA49" s="2182"/>
      <c r="VWB49" s="2182"/>
      <c r="VWC49" s="2182"/>
      <c r="VWD49" s="2182"/>
      <c r="VWE49" s="2182"/>
      <c r="VWF49" s="2182"/>
      <c r="VWG49" s="2182"/>
      <c r="VWH49" s="2182"/>
      <c r="VWI49" s="2182"/>
      <c r="VWJ49" s="2182"/>
      <c r="VWK49" s="2182"/>
      <c r="VWL49" s="2182"/>
      <c r="VWM49" s="2182"/>
      <c r="VWN49" s="2182"/>
      <c r="VWO49" s="2182"/>
      <c r="VWP49" s="2182"/>
      <c r="VWQ49" s="2182"/>
      <c r="VWR49" s="2182"/>
      <c r="VWS49" s="2182"/>
      <c r="VWT49" s="2182"/>
      <c r="VWU49" s="2182"/>
      <c r="VWV49" s="2182"/>
      <c r="VWW49" s="2182"/>
      <c r="VWX49" s="2182"/>
      <c r="VWY49" s="2182"/>
      <c r="VWZ49" s="2182"/>
      <c r="VXA49" s="2182"/>
      <c r="VXB49" s="2182"/>
      <c r="VXC49" s="2182"/>
      <c r="VXD49" s="2182"/>
      <c r="VXE49" s="2182"/>
      <c r="VXF49" s="2182"/>
      <c r="VXG49" s="2182"/>
      <c r="VXH49" s="2182"/>
      <c r="VXI49" s="2182"/>
      <c r="VXJ49" s="2182"/>
      <c r="VXK49" s="2182"/>
      <c r="VXL49" s="2182"/>
      <c r="VXM49" s="2182"/>
      <c r="VXN49" s="2182"/>
      <c r="VXO49" s="2182"/>
      <c r="VXP49" s="2182"/>
      <c r="VXQ49" s="2182"/>
      <c r="VXR49" s="2182"/>
      <c r="VXS49" s="2182"/>
      <c r="VXT49" s="2182"/>
      <c r="VXU49" s="2182"/>
      <c r="VXV49" s="2182"/>
      <c r="VXW49" s="2182"/>
      <c r="VXX49" s="2182"/>
      <c r="VXY49" s="2182"/>
      <c r="VXZ49" s="2182"/>
      <c r="VYA49" s="2182"/>
      <c r="VYB49" s="2182"/>
      <c r="VYC49" s="2182"/>
      <c r="VYD49" s="2182"/>
      <c r="VYE49" s="2182"/>
      <c r="VYF49" s="2182"/>
      <c r="VYG49" s="2182"/>
      <c r="VYH49" s="2182"/>
      <c r="VYI49" s="2182"/>
      <c r="VYJ49" s="2182"/>
      <c r="VYK49" s="2182"/>
      <c r="VYL49" s="2182"/>
      <c r="VYM49" s="2182"/>
      <c r="VYN49" s="2182"/>
      <c r="VYO49" s="2182"/>
      <c r="VYP49" s="2182"/>
      <c r="VYQ49" s="2182"/>
      <c r="VYR49" s="2182"/>
      <c r="VYS49" s="2182"/>
      <c r="VYT49" s="2182"/>
      <c r="VYU49" s="2182"/>
      <c r="VYV49" s="2182"/>
      <c r="VYW49" s="2182"/>
      <c r="VYX49" s="2182"/>
      <c r="VYY49" s="2182"/>
      <c r="VYZ49" s="2182"/>
      <c r="VZA49" s="2182"/>
      <c r="VZB49" s="2182"/>
      <c r="VZC49" s="2182"/>
      <c r="VZD49" s="2182"/>
      <c r="VZE49" s="2182"/>
      <c r="VZF49" s="2182"/>
      <c r="VZG49" s="2182"/>
      <c r="VZH49" s="2182"/>
      <c r="VZI49" s="2182"/>
      <c r="VZJ49" s="2182"/>
      <c r="VZK49" s="2182"/>
      <c r="VZL49" s="2182"/>
      <c r="VZM49" s="2182"/>
      <c r="VZN49" s="2182"/>
      <c r="VZO49" s="2182"/>
      <c r="VZP49" s="2182"/>
      <c r="VZQ49" s="2182"/>
      <c r="VZR49" s="2182"/>
      <c r="VZS49" s="2182"/>
      <c r="VZT49" s="2182"/>
      <c r="VZU49" s="2182"/>
      <c r="VZV49" s="2182"/>
      <c r="VZW49" s="2182"/>
      <c r="VZX49" s="2182"/>
      <c r="VZY49" s="2182"/>
      <c r="VZZ49" s="2182"/>
      <c r="WAA49" s="2182"/>
      <c r="WAB49" s="2182"/>
      <c r="WAC49" s="2182"/>
      <c r="WAD49" s="2182"/>
      <c r="WAE49" s="2182"/>
      <c r="WAF49" s="2182"/>
      <c r="WAG49" s="2182"/>
      <c r="WAH49" s="2182"/>
      <c r="WAI49" s="2182"/>
      <c r="WAJ49" s="2182"/>
      <c r="WAK49" s="2182"/>
      <c r="WAL49" s="2182"/>
      <c r="WAM49" s="2182"/>
      <c r="WAN49" s="2182"/>
      <c r="WAO49" s="2182"/>
      <c r="WAP49" s="2182"/>
      <c r="WAQ49" s="2182"/>
      <c r="WAR49" s="2182"/>
      <c r="WAS49" s="2182"/>
      <c r="WAT49" s="2182"/>
      <c r="WAU49" s="2182"/>
      <c r="WAV49" s="2182"/>
      <c r="WAW49" s="2182"/>
      <c r="WAX49" s="2182"/>
      <c r="WAY49" s="2182"/>
      <c r="WAZ49" s="2182"/>
      <c r="WBA49" s="2182"/>
      <c r="WBB49" s="2182"/>
      <c r="WBC49" s="2182"/>
      <c r="WBD49" s="2182"/>
      <c r="WBE49" s="2182"/>
      <c r="WBF49" s="2182"/>
      <c r="WBG49" s="2182"/>
      <c r="WBH49" s="2182"/>
      <c r="WBI49" s="2182"/>
      <c r="WBJ49" s="2182"/>
      <c r="WBK49" s="2182"/>
      <c r="WBL49" s="2182"/>
      <c r="WBM49" s="2182"/>
      <c r="WBN49" s="2182"/>
      <c r="WBO49" s="2182"/>
      <c r="WBP49" s="2182"/>
      <c r="WBQ49" s="2182"/>
      <c r="WBR49" s="2182"/>
      <c r="WBS49" s="2182"/>
      <c r="WBT49" s="2182"/>
      <c r="WBU49" s="2182"/>
      <c r="WBV49" s="2182"/>
      <c r="WBW49" s="2182"/>
      <c r="WBX49" s="2182"/>
      <c r="WBY49" s="2182"/>
      <c r="WBZ49" s="2182"/>
      <c r="WCA49" s="2182"/>
      <c r="WCB49" s="2182"/>
      <c r="WCC49" s="2182"/>
      <c r="WCD49" s="2182"/>
      <c r="WCE49" s="2182"/>
      <c r="WCF49" s="2182"/>
      <c r="WCG49" s="2182"/>
      <c r="WCH49" s="2182"/>
      <c r="WCI49" s="2182"/>
      <c r="WCJ49" s="2182"/>
      <c r="WCK49" s="2182"/>
      <c r="WCL49" s="2182"/>
      <c r="WCM49" s="2182"/>
      <c r="WCN49" s="2182"/>
      <c r="WCO49" s="2182"/>
      <c r="WCP49" s="2182"/>
      <c r="WCQ49" s="2182"/>
      <c r="WCR49" s="2182"/>
      <c r="WCS49" s="2182"/>
      <c r="WCT49" s="2182"/>
      <c r="WCU49" s="2182"/>
      <c r="WCV49" s="2182"/>
      <c r="WCW49" s="2182"/>
      <c r="WCX49" s="2182"/>
      <c r="WCY49" s="2182"/>
      <c r="WCZ49" s="2182"/>
      <c r="WDA49" s="2182"/>
      <c r="WDB49" s="2182"/>
      <c r="WDC49" s="2182"/>
      <c r="WDD49" s="2182"/>
      <c r="WDE49" s="2182"/>
      <c r="WDF49" s="2182"/>
      <c r="WDG49" s="2182"/>
      <c r="WDH49" s="2182"/>
      <c r="WDI49" s="2182"/>
      <c r="WDJ49" s="2182"/>
      <c r="WDK49" s="2182"/>
      <c r="WDL49" s="2182"/>
      <c r="WDM49" s="2182"/>
      <c r="WDN49" s="2182"/>
      <c r="WDO49" s="2182"/>
      <c r="WDP49" s="2182"/>
      <c r="WDQ49" s="2182"/>
      <c r="WDR49" s="2182"/>
      <c r="WDS49" s="2182"/>
      <c r="WDT49" s="2182"/>
      <c r="WDU49" s="2182"/>
      <c r="WDV49" s="2182"/>
      <c r="WDW49" s="2182"/>
      <c r="WDX49" s="2182"/>
      <c r="WDY49" s="2182"/>
      <c r="WDZ49" s="2182"/>
      <c r="WEA49" s="2182"/>
      <c r="WEB49" s="2182"/>
      <c r="WEC49" s="2182"/>
      <c r="WED49" s="2182"/>
      <c r="WEE49" s="2182"/>
      <c r="WEF49" s="2182"/>
      <c r="WEG49" s="2182"/>
      <c r="WEH49" s="2182"/>
      <c r="WEI49" s="2182"/>
      <c r="WEJ49" s="2182"/>
      <c r="WEK49" s="2182"/>
      <c r="WEL49" s="2182"/>
      <c r="WEM49" s="2182"/>
      <c r="WEN49" s="2182"/>
      <c r="WEO49" s="2182"/>
      <c r="WEP49" s="2182"/>
      <c r="WEQ49" s="2182"/>
      <c r="WER49" s="2182"/>
      <c r="WES49" s="2182"/>
      <c r="WET49" s="2182"/>
      <c r="WEU49" s="2182"/>
      <c r="WEV49" s="2182"/>
      <c r="WEW49" s="2182"/>
      <c r="WEX49" s="2182"/>
      <c r="WEY49" s="2182"/>
      <c r="WEZ49" s="2182"/>
      <c r="WFA49" s="2182"/>
      <c r="WFB49" s="2182"/>
      <c r="WFC49" s="2182"/>
      <c r="WFD49" s="2182"/>
      <c r="WFE49" s="2182"/>
      <c r="WFF49" s="2182"/>
      <c r="WFG49" s="2182"/>
      <c r="WFH49" s="2182"/>
      <c r="WFI49" s="2182"/>
      <c r="WFJ49" s="2182"/>
      <c r="WFK49" s="2182"/>
      <c r="WFL49" s="2182"/>
      <c r="WFM49" s="2182"/>
      <c r="WFN49" s="2182"/>
      <c r="WFO49" s="2182"/>
      <c r="WFP49" s="2182"/>
      <c r="WFQ49" s="2182"/>
      <c r="WFR49" s="2182"/>
      <c r="WFS49" s="2182"/>
      <c r="WFT49" s="2182"/>
      <c r="WFU49" s="2182"/>
      <c r="WFV49" s="2182"/>
      <c r="WFW49" s="2182"/>
      <c r="WFX49" s="2182"/>
      <c r="WFY49" s="2182"/>
      <c r="WFZ49" s="2182"/>
      <c r="WGA49" s="2182"/>
      <c r="WGB49" s="2182"/>
      <c r="WGC49" s="2182"/>
      <c r="WGD49" s="2182"/>
      <c r="WGE49" s="2182"/>
      <c r="WGF49" s="2182"/>
      <c r="WGG49" s="2182"/>
      <c r="WGH49" s="2182"/>
      <c r="WGI49" s="2182"/>
      <c r="WGJ49" s="2182"/>
      <c r="WGK49" s="2182"/>
      <c r="WGL49" s="2182"/>
      <c r="WGM49" s="2182"/>
      <c r="WGN49" s="2182"/>
      <c r="WGO49" s="2182"/>
      <c r="WGP49" s="2182"/>
      <c r="WGQ49" s="2182"/>
      <c r="WGR49" s="2182"/>
      <c r="WGS49" s="2182"/>
      <c r="WGT49" s="2182"/>
      <c r="WGU49" s="2182"/>
      <c r="WGV49" s="2182"/>
      <c r="WGW49" s="2182"/>
      <c r="WGX49" s="2182"/>
      <c r="WGY49" s="2182"/>
      <c r="WGZ49" s="2182"/>
      <c r="WHA49" s="2182"/>
      <c r="WHB49" s="2182"/>
      <c r="WHC49" s="2182"/>
      <c r="WHD49" s="2182"/>
      <c r="WHE49" s="2182"/>
      <c r="WHF49" s="2182"/>
      <c r="WHG49" s="2182"/>
      <c r="WHH49" s="2182"/>
      <c r="WHI49" s="2182"/>
      <c r="WHJ49" s="2182"/>
      <c r="WHK49" s="2182"/>
      <c r="WHL49" s="2182"/>
      <c r="WHM49" s="2182"/>
      <c r="WHN49" s="2182"/>
      <c r="WHO49" s="2182"/>
      <c r="WHP49" s="2182"/>
      <c r="WHQ49" s="2182"/>
      <c r="WHR49" s="2182"/>
      <c r="WHS49" s="2182"/>
      <c r="WHT49" s="2182"/>
      <c r="WHU49" s="2182"/>
      <c r="WHV49" s="2182"/>
      <c r="WHW49" s="2182"/>
      <c r="WHX49" s="2182"/>
      <c r="WHY49" s="2182"/>
      <c r="WHZ49" s="2182"/>
      <c r="WIA49" s="2182"/>
      <c r="WIB49" s="2182"/>
      <c r="WIC49" s="2182"/>
      <c r="WID49" s="2182"/>
      <c r="WIE49" s="2182"/>
      <c r="WIF49" s="2182"/>
      <c r="WIG49" s="2182"/>
      <c r="WIH49" s="2182"/>
      <c r="WII49" s="2182"/>
      <c r="WIJ49" s="2182"/>
      <c r="WIK49" s="2182"/>
      <c r="WIL49" s="2182"/>
      <c r="WIM49" s="2182"/>
      <c r="WIN49" s="2182"/>
      <c r="WIO49" s="2182"/>
      <c r="WIP49" s="2182"/>
      <c r="WIQ49" s="2182"/>
      <c r="WIR49" s="2182"/>
      <c r="WIS49" s="2182"/>
      <c r="WIT49" s="2182"/>
      <c r="WIU49" s="2182"/>
      <c r="WIV49" s="2182"/>
      <c r="WIW49" s="2182"/>
      <c r="WIX49" s="2182"/>
      <c r="WIY49" s="2182"/>
      <c r="WIZ49" s="2182"/>
      <c r="WJA49" s="2182"/>
      <c r="WJB49" s="2182"/>
      <c r="WJC49" s="2182"/>
      <c r="WJD49" s="2182"/>
      <c r="WJE49" s="2182"/>
      <c r="WJF49" s="2182"/>
      <c r="WJG49" s="2182"/>
      <c r="WJH49" s="2182"/>
      <c r="WJI49" s="2182"/>
      <c r="WJJ49" s="2182"/>
      <c r="WJK49" s="2182"/>
      <c r="WJL49" s="2182"/>
      <c r="WJM49" s="2182"/>
      <c r="WJN49" s="2182"/>
      <c r="WJO49" s="2182"/>
      <c r="WJP49" s="2182"/>
      <c r="WJQ49" s="2182"/>
      <c r="WJR49" s="2182"/>
      <c r="WJS49" s="2182"/>
      <c r="WJT49" s="2182"/>
      <c r="WJU49" s="2182"/>
      <c r="WJV49" s="2182"/>
      <c r="WJW49" s="2182"/>
      <c r="WJX49" s="2182"/>
      <c r="WJY49" s="2182"/>
      <c r="WJZ49" s="2182"/>
      <c r="WKA49" s="2182"/>
      <c r="WKB49" s="2182"/>
      <c r="WKC49" s="2182"/>
      <c r="WKD49" s="2182"/>
      <c r="WKE49" s="2182"/>
      <c r="WKF49" s="2182"/>
      <c r="WKG49" s="2182"/>
      <c r="WKH49" s="2182"/>
      <c r="WKI49" s="2182"/>
      <c r="WKJ49" s="2182"/>
      <c r="WKK49" s="2182"/>
      <c r="WKL49" s="2182"/>
      <c r="WKM49" s="2182"/>
      <c r="WKN49" s="2182"/>
      <c r="WKO49" s="2182"/>
      <c r="WKP49" s="2182"/>
      <c r="WKQ49" s="2182"/>
      <c r="WKR49" s="2182"/>
      <c r="WKS49" s="2182"/>
      <c r="WKT49" s="2182"/>
      <c r="WKU49" s="2182"/>
      <c r="WKV49" s="2182"/>
      <c r="WKW49" s="2182"/>
      <c r="WKX49" s="2182"/>
      <c r="WKY49" s="2182"/>
      <c r="WKZ49" s="2182"/>
      <c r="WLA49" s="2182"/>
      <c r="WLB49" s="2182"/>
      <c r="WLC49" s="2182"/>
      <c r="WLD49" s="2182"/>
      <c r="WLE49" s="2182"/>
      <c r="WLF49" s="2182"/>
      <c r="WLG49" s="2182"/>
      <c r="WLH49" s="2182"/>
      <c r="WLI49" s="2182"/>
      <c r="WLJ49" s="2182"/>
      <c r="WLK49" s="2182"/>
      <c r="WLL49" s="2182"/>
      <c r="WLM49" s="2182"/>
      <c r="WLN49" s="2182"/>
      <c r="WLO49" s="2182"/>
      <c r="WLP49" s="2182"/>
      <c r="WLQ49" s="2182"/>
      <c r="WLR49" s="2182"/>
      <c r="WLS49" s="2182"/>
      <c r="WLT49" s="2182"/>
      <c r="WLU49" s="2182"/>
      <c r="WLV49" s="2182"/>
      <c r="WLW49" s="2182"/>
      <c r="WLX49" s="2182"/>
      <c r="WLY49" s="2182"/>
      <c r="WLZ49" s="2182"/>
      <c r="WMA49" s="2182"/>
      <c r="WMB49" s="2182"/>
      <c r="WMC49" s="2182"/>
      <c r="WMD49" s="2182"/>
      <c r="WME49" s="2182"/>
      <c r="WMF49" s="2182"/>
      <c r="WMG49" s="2182"/>
      <c r="WMH49" s="2182"/>
      <c r="WMI49" s="2182"/>
      <c r="WMJ49" s="2182"/>
      <c r="WMK49" s="2182"/>
      <c r="WML49" s="2182"/>
      <c r="WMM49" s="2182"/>
      <c r="WMN49" s="2182"/>
      <c r="WMO49" s="2182"/>
      <c r="WMP49" s="2182"/>
      <c r="WMQ49" s="2182"/>
      <c r="WMR49" s="2182"/>
      <c r="WMS49" s="2182"/>
      <c r="WMT49" s="2182"/>
      <c r="WMU49" s="2182"/>
      <c r="WMV49" s="2182"/>
      <c r="WMW49" s="2182"/>
      <c r="WMX49" s="2182"/>
      <c r="WMY49" s="2182"/>
      <c r="WMZ49" s="2182"/>
      <c r="WNA49" s="2182"/>
      <c r="WNB49" s="2182"/>
      <c r="WNC49" s="2182"/>
      <c r="WND49" s="2182"/>
      <c r="WNE49" s="2182"/>
      <c r="WNF49" s="2182"/>
      <c r="WNG49" s="2182"/>
      <c r="WNH49" s="2182"/>
      <c r="WNI49" s="2182"/>
      <c r="WNJ49" s="2182"/>
      <c r="WNK49" s="2182"/>
      <c r="WNL49" s="2182"/>
      <c r="WNM49" s="2182"/>
      <c r="WNN49" s="2182"/>
      <c r="WNO49" s="2182"/>
      <c r="WNP49" s="2182"/>
      <c r="WNQ49" s="2182"/>
      <c r="WNR49" s="2182"/>
      <c r="WNS49" s="2182"/>
      <c r="WNT49" s="2182"/>
      <c r="WNU49" s="2182"/>
      <c r="WNV49" s="2182"/>
      <c r="WNW49" s="2182"/>
      <c r="WNX49" s="2182"/>
      <c r="WNY49" s="2182"/>
      <c r="WNZ49" s="2182"/>
      <c r="WOA49" s="2182"/>
      <c r="WOB49" s="2182"/>
      <c r="WOC49" s="2182"/>
      <c r="WOD49" s="2182"/>
      <c r="WOE49" s="2182"/>
      <c r="WOF49" s="2182"/>
      <c r="WOG49" s="2182"/>
      <c r="WOH49" s="2182"/>
      <c r="WOI49" s="2182"/>
      <c r="WOJ49" s="2182"/>
      <c r="WOK49" s="2182"/>
      <c r="WOL49" s="2182"/>
      <c r="WOM49" s="2182"/>
      <c r="WON49" s="2182"/>
      <c r="WOO49" s="2182"/>
      <c r="WOP49" s="2182"/>
      <c r="WOQ49" s="2182"/>
      <c r="WOR49" s="2182"/>
      <c r="WOS49" s="2182"/>
      <c r="WOT49" s="2182"/>
      <c r="WOU49" s="2182"/>
      <c r="WOV49" s="2182"/>
      <c r="WOW49" s="2182"/>
      <c r="WOX49" s="2182"/>
      <c r="WOY49" s="2182"/>
      <c r="WOZ49" s="2182"/>
      <c r="WPA49" s="2182"/>
      <c r="WPB49" s="2182"/>
      <c r="WPC49" s="2182"/>
      <c r="WPD49" s="2182"/>
      <c r="WPE49" s="2182"/>
      <c r="WPF49" s="2182"/>
      <c r="WPG49" s="2182"/>
      <c r="WPH49" s="2182"/>
      <c r="WPI49" s="2182"/>
      <c r="WPJ49" s="2182"/>
      <c r="WPK49" s="2182"/>
      <c r="WPL49" s="2182"/>
      <c r="WPM49" s="2182"/>
      <c r="WPN49" s="2182"/>
      <c r="WPO49" s="2182"/>
      <c r="WPP49" s="2182"/>
      <c r="WPQ49" s="2182"/>
      <c r="WPR49" s="2182"/>
      <c r="WPS49" s="2182"/>
      <c r="WPT49" s="2182"/>
      <c r="WPU49" s="2182"/>
      <c r="WPV49" s="2182"/>
      <c r="WPW49" s="2182"/>
      <c r="WPX49" s="2182"/>
      <c r="WPY49" s="2182"/>
      <c r="WPZ49" s="2182"/>
      <c r="WQA49" s="2182"/>
      <c r="WQB49" s="2182"/>
      <c r="WQC49" s="2182"/>
      <c r="WQD49" s="2182"/>
      <c r="WQE49" s="2182"/>
      <c r="WQF49" s="2182"/>
      <c r="WQG49" s="2182"/>
      <c r="WQH49" s="2182"/>
      <c r="WQI49" s="2182"/>
      <c r="WQJ49" s="2182"/>
      <c r="WQK49" s="2182"/>
      <c r="WQL49" s="2182"/>
      <c r="WQM49" s="2182"/>
      <c r="WQN49" s="2182"/>
      <c r="WQO49" s="2182"/>
      <c r="WQP49" s="2182"/>
      <c r="WQQ49" s="2182"/>
      <c r="WQR49" s="2182"/>
      <c r="WQS49" s="2182"/>
      <c r="WQT49" s="2182"/>
      <c r="WQU49" s="2182"/>
      <c r="WQV49" s="2182"/>
      <c r="WQW49" s="2182"/>
      <c r="WQX49" s="2182"/>
      <c r="WQY49" s="2182"/>
      <c r="WQZ49" s="2182"/>
      <c r="WRA49" s="2182"/>
      <c r="WRB49" s="2182"/>
      <c r="WRC49" s="2182"/>
      <c r="WRD49" s="2182"/>
      <c r="WRE49" s="2182"/>
      <c r="WRF49" s="2182"/>
      <c r="WRG49" s="2182"/>
      <c r="WRH49" s="2182"/>
      <c r="WRI49" s="2182"/>
      <c r="WRJ49" s="2182"/>
      <c r="WRK49" s="2182"/>
      <c r="WRL49" s="2182"/>
      <c r="WRM49" s="2182"/>
      <c r="WRN49" s="2182"/>
      <c r="WRO49" s="2182"/>
      <c r="WRP49" s="2182"/>
      <c r="WRQ49" s="2182"/>
      <c r="WRR49" s="2182"/>
      <c r="WRS49" s="2182"/>
      <c r="WRT49" s="2182"/>
      <c r="WRU49" s="2182"/>
      <c r="WRV49" s="2182"/>
      <c r="WRW49" s="2182"/>
      <c r="WRX49" s="2182"/>
      <c r="WRY49" s="2182"/>
      <c r="WRZ49" s="2182"/>
      <c r="WSA49" s="2182"/>
      <c r="WSB49" s="2182"/>
      <c r="WSC49" s="2182"/>
      <c r="WSD49" s="2182"/>
      <c r="WSE49" s="2182"/>
      <c r="WSF49" s="2182"/>
      <c r="WSG49" s="2182"/>
      <c r="WSH49" s="2182"/>
      <c r="WSI49" s="2182"/>
      <c r="WSJ49" s="2182"/>
      <c r="WSK49" s="2182"/>
      <c r="WSL49" s="2182"/>
      <c r="WSM49" s="2182"/>
      <c r="WSN49" s="2182"/>
      <c r="WSO49" s="2182"/>
      <c r="WSP49" s="2182"/>
      <c r="WSQ49" s="2182"/>
      <c r="WSR49" s="2182"/>
      <c r="WSS49" s="2182"/>
      <c r="WST49" s="2182"/>
      <c r="WSU49" s="2182"/>
      <c r="WSV49" s="2182"/>
      <c r="WSW49" s="2182"/>
      <c r="WSX49" s="2182"/>
      <c r="WSY49" s="2182"/>
      <c r="WSZ49" s="2182"/>
      <c r="WTA49" s="2182"/>
      <c r="WTB49" s="2182"/>
      <c r="WTC49" s="2182"/>
      <c r="WTD49" s="2182"/>
      <c r="WTE49" s="2182"/>
      <c r="WTF49" s="2182"/>
      <c r="WTG49" s="2182"/>
      <c r="WTH49" s="2182"/>
      <c r="WTI49" s="2182"/>
      <c r="WTJ49" s="2182"/>
      <c r="WTK49" s="2182"/>
      <c r="WTL49" s="2182"/>
      <c r="WTM49" s="2182"/>
      <c r="WTN49" s="2182"/>
      <c r="WTO49" s="2182"/>
      <c r="WTP49" s="2182"/>
      <c r="WTQ49" s="2182"/>
      <c r="WTR49" s="2182"/>
      <c r="WTS49" s="2182"/>
      <c r="WTT49" s="2182"/>
      <c r="WTU49" s="2182"/>
      <c r="WTV49" s="2182"/>
      <c r="WTW49" s="2182"/>
      <c r="WTX49" s="2182"/>
      <c r="WTY49" s="2182"/>
      <c r="WTZ49" s="2182"/>
      <c r="WUA49" s="2182"/>
      <c r="WUB49" s="2182"/>
      <c r="WUC49" s="2182"/>
      <c r="WUD49" s="2182"/>
      <c r="WUE49" s="2182"/>
      <c r="WUF49" s="2182"/>
      <c r="WUG49" s="2182"/>
      <c r="WUH49" s="2182"/>
      <c r="WUI49" s="2182"/>
      <c r="WUJ49" s="2182"/>
      <c r="WUK49" s="2182"/>
      <c r="WUL49" s="2182"/>
      <c r="WUM49" s="2182"/>
      <c r="WUN49" s="2182"/>
      <c r="WUO49" s="2182"/>
      <c r="WUP49" s="2182"/>
      <c r="WUQ49" s="2182"/>
      <c r="WUR49" s="2182"/>
      <c r="WUS49" s="2182"/>
      <c r="WUT49" s="2182"/>
      <c r="WUU49" s="2182"/>
      <c r="WUV49" s="2182"/>
      <c r="WUW49" s="2182"/>
      <c r="WUX49" s="2182"/>
      <c r="WUY49" s="2182"/>
      <c r="WUZ49" s="2182"/>
      <c r="WVA49" s="2182"/>
      <c r="WVB49" s="2182"/>
      <c r="WVC49" s="2182"/>
      <c r="WVD49" s="2182"/>
      <c r="WVE49" s="2182"/>
      <c r="WVF49" s="2182"/>
      <c r="WVG49" s="2182"/>
      <c r="WVH49" s="2182"/>
      <c r="WVI49" s="2182"/>
      <c r="WVJ49" s="2182"/>
      <c r="WVK49" s="2182"/>
      <c r="WVL49" s="2182"/>
      <c r="WVM49" s="2182"/>
      <c r="WVN49" s="2182"/>
      <c r="WVO49" s="2182"/>
      <c r="WVP49" s="2182"/>
      <c r="WVQ49" s="2182"/>
      <c r="WVR49" s="2182"/>
      <c r="WVS49" s="2182"/>
    </row>
    <row r="50" spans="1:16139">
      <c r="A50" s="1260"/>
      <c r="B50" s="1260"/>
      <c r="C50" s="1260"/>
      <c r="D50" s="1260"/>
      <c r="E50" s="1263"/>
      <c r="F50" s="1263"/>
      <c r="G50" s="1263"/>
      <c r="H50" s="1263"/>
      <c r="I50" s="1265"/>
      <c r="J50" s="1260"/>
    </row>
    <row r="51" spans="1:16139">
      <c r="A51" s="1260"/>
      <c r="B51" s="1260"/>
      <c r="C51" s="1260"/>
      <c r="D51" s="1260"/>
      <c r="E51" s="1263"/>
      <c r="F51" s="1263"/>
      <c r="G51" s="1263"/>
      <c r="H51" s="1263"/>
      <c r="I51" s="1265"/>
      <c r="J51" s="1260"/>
    </row>
    <row r="52" spans="1:16139">
      <c r="A52" s="1260"/>
      <c r="B52" s="1260"/>
      <c r="C52" s="1260"/>
      <c r="D52" s="1260"/>
      <c r="E52" s="1263"/>
      <c r="F52" s="7873"/>
      <c r="G52" s="7873"/>
      <c r="H52" s="7873"/>
      <c r="I52" s="1265" t="s">
        <v>5319</v>
      </c>
      <c r="J52" s="1260"/>
    </row>
    <row r="53" spans="1:16139" ht="12.75" customHeight="1">
      <c r="A53" s="1260"/>
      <c r="B53" s="1260"/>
      <c r="C53" s="1260"/>
      <c r="D53" s="1260"/>
      <c r="E53" s="1263"/>
      <c r="F53" s="1263"/>
      <c r="G53" s="1263"/>
      <c r="H53" s="1263"/>
      <c r="I53" s="1265"/>
      <c r="J53" s="1260"/>
    </row>
    <row r="54" spans="1:16139">
      <c r="A54" s="1260"/>
      <c r="B54" s="1260"/>
      <c r="C54" s="1260"/>
      <c r="D54" s="1260"/>
      <c r="E54" s="1263"/>
      <c r="F54" s="1263"/>
      <c r="G54" s="1263"/>
      <c r="H54" s="1263"/>
      <c r="I54" s="1265"/>
      <c r="J54" s="1260"/>
    </row>
    <row r="55" spans="1:16139">
      <c r="A55" s="1260"/>
      <c r="B55" s="1260"/>
      <c r="C55" s="1260"/>
      <c r="D55" s="1260"/>
      <c r="E55" s="1263"/>
      <c r="F55" s="7873"/>
      <c r="G55" s="7873"/>
      <c r="H55" s="7873"/>
      <c r="I55" s="1265" t="s">
        <v>5320</v>
      </c>
      <c r="J55" s="1260"/>
    </row>
    <row r="56" spans="1:16139">
      <c r="A56" s="1260"/>
      <c r="B56" s="1260"/>
      <c r="C56" s="1260"/>
      <c r="D56" s="1260"/>
      <c r="E56" s="1263"/>
      <c r="F56" s="1263"/>
      <c r="G56" s="1263"/>
      <c r="H56" s="1263"/>
      <c r="I56" s="1265"/>
      <c r="J56" s="1260"/>
    </row>
    <row r="57" spans="1:16139">
      <c r="A57" s="1260"/>
      <c r="B57" s="1260"/>
      <c r="C57" s="1260"/>
      <c r="D57" s="1260"/>
      <c r="E57" s="1263"/>
      <c r="F57" s="1263"/>
      <c r="G57" s="1263"/>
      <c r="H57" s="1263"/>
      <c r="I57" s="1265"/>
      <c r="J57" s="1260"/>
    </row>
    <row r="58" spans="1:16139">
      <c r="A58" s="1260"/>
      <c r="B58" s="1260"/>
      <c r="C58" s="1260"/>
      <c r="D58" s="1260"/>
      <c r="E58" s="1263"/>
      <c r="F58" s="7873"/>
      <c r="G58" s="7873"/>
      <c r="H58" s="7873"/>
      <c r="I58" s="1265" t="s">
        <v>5321</v>
      </c>
      <c r="J58" s="1260"/>
    </row>
    <row r="59" spans="1:16139" ht="15" customHeight="1">
      <c r="A59" s="2179"/>
      <c r="B59" s="2179"/>
      <c r="C59" s="2179"/>
      <c r="D59" s="2179"/>
      <c r="E59" s="2180"/>
      <c r="F59" s="2180"/>
      <c r="G59" s="2180"/>
      <c r="H59" s="2180"/>
      <c r="I59" s="2181"/>
      <c r="J59" s="2179"/>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2"/>
      <c r="AX59" s="2182"/>
      <c r="AY59" s="2182"/>
      <c r="AZ59" s="2182"/>
      <c r="BA59" s="2182"/>
      <c r="BB59" s="2182"/>
      <c r="BC59" s="2182"/>
      <c r="BD59" s="2182"/>
      <c r="BE59" s="2182"/>
      <c r="BF59" s="2182"/>
      <c r="BG59" s="2182"/>
      <c r="BH59" s="2182"/>
      <c r="BI59" s="2182"/>
      <c r="BJ59" s="2182"/>
      <c r="BK59" s="2182"/>
      <c r="BL59" s="2182"/>
      <c r="BM59" s="2182"/>
      <c r="BN59" s="2182"/>
      <c r="BO59" s="2182"/>
      <c r="BP59" s="2182"/>
      <c r="BQ59" s="2182"/>
      <c r="BR59" s="2182"/>
      <c r="BS59" s="2182"/>
      <c r="BT59" s="2182"/>
      <c r="BU59" s="2182"/>
      <c r="BV59" s="2182"/>
      <c r="BW59" s="2182"/>
      <c r="BX59" s="2182"/>
      <c r="BY59" s="2182"/>
      <c r="BZ59" s="2182"/>
      <c r="CA59" s="2182"/>
      <c r="CB59" s="2182"/>
      <c r="CC59" s="2182"/>
      <c r="CD59" s="2182"/>
      <c r="CE59" s="2182"/>
      <c r="CF59" s="2182"/>
      <c r="CG59" s="2182"/>
      <c r="CH59" s="2182"/>
      <c r="CI59" s="2182"/>
      <c r="CJ59" s="2182"/>
      <c r="CK59" s="2182"/>
      <c r="CL59" s="2182"/>
      <c r="CM59" s="2182"/>
      <c r="CN59" s="2182"/>
      <c r="CO59" s="2182"/>
      <c r="CP59" s="2182"/>
      <c r="CQ59" s="2182"/>
      <c r="CR59" s="2182"/>
      <c r="CS59" s="2182"/>
      <c r="CT59" s="2182"/>
      <c r="CU59" s="2182"/>
      <c r="CV59" s="2182"/>
      <c r="CW59" s="2182"/>
      <c r="CX59" s="2182"/>
      <c r="CY59" s="2182"/>
      <c r="CZ59" s="2182"/>
      <c r="DA59" s="2182"/>
      <c r="DB59" s="2182"/>
      <c r="DC59" s="2182"/>
      <c r="DD59" s="2182"/>
      <c r="DE59" s="2182"/>
      <c r="DF59" s="2182"/>
      <c r="DG59" s="2182"/>
      <c r="DH59" s="2182"/>
      <c r="DI59" s="2182"/>
      <c r="DJ59" s="2182"/>
      <c r="DK59" s="2182"/>
      <c r="DL59" s="2182"/>
      <c r="DM59" s="2182"/>
      <c r="DN59" s="2182"/>
      <c r="DO59" s="2182"/>
      <c r="DP59" s="2182"/>
      <c r="DQ59" s="2182"/>
      <c r="DR59" s="2182"/>
      <c r="DS59" s="2182"/>
      <c r="DT59" s="2182"/>
      <c r="DU59" s="2182"/>
      <c r="DV59" s="2182"/>
      <c r="DW59" s="2182"/>
      <c r="DX59" s="2182"/>
      <c r="DY59" s="2182"/>
      <c r="DZ59" s="2182"/>
      <c r="EA59" s="2182"/>
      <c r="EB59" s="2182"/>
      <c r="EC59" s="2182"/>
      <c r="ED59" s="2182"/>
      <c r="EE59" s="2182"/>
      <c r="EF59" s="2182"/>
      <c r="EG59" s="2182"/>
      <c r="EH59" s="2182"/>
      <c r="EI59" s="2182"/>
      <c r="EJ59" s="2182"/>
      <c r="EK59" s="2182"/>
      <c r="EL59" s="2182"/>
      <c r="EM59" s="2182"/>
      <c r="EN59" s="2182"/>
      <c r="EO59" s="2182"/>
      <c r="EP59" s="2182"/>
      <c r="EQ59" s="2182"/>
      <c r="ER59" s="2182"/>
      <c r="ES59" s="2182"/>
      <c r="ET59" s="2182"/>
      <c r="EU59" s="2182"/>
      <c r="EV59" s="2182"/>
      <c r="EW59" s="2182"/>
      <c r="EX59" s="2182"/>
      <c r="EY59" s="2182"/>
      <c r="EZ59" s="2182"/>
      <c r="FA59" s="2182"/>
      <c r="FB59" s="2182"/>
      <c r="FC59" s="2182"/>
      <c r="FD59" s="2182"/>
      <c r="FE59" s="2182"/>
      <c r="FF59" s="2182"/>
      <c r="FG59" s="2182"/>
      <c r="FH59" s="2182"/>
      <c r="FI59" s="2182"/>
      <c r="FJ59" s="2182"/>
      <c r="FK59" s="2182"/>
      <c r="FL59" s="2182"/>
      <c r="FM59" s="2182"/>
      <c r="FN59" s="2182"/>
      <c r="FO59" s="2182"/>
      <c r="FP59" s="2182"/>
      <c r="FQ59" s="2182"/>
      <c r="FR59" s="2182"/>
      <c r="FS59" s="2182"/>
      <c r="FT59" s="2182"/>
      <c r="FU59" s="2182"/>
      <c r="FV59" s="2182"/>
      <c r="FW59" s="2182"/>
      <c r="FX59" s="2182"/>
      <c r="FY59" s="2182"/>
      <c r="FZ59" s="2182"/>
      <c r="GA59" s="2182"/>
      <c r="GB59" s="2182"/>
      <c r="GC59" s="2182"/>
      <c r="GD59" s="2182"/>
      <c r="GE59" s="2182"/>
      <c r="GF59" s="2182"/>
      <c r="GG59" s="2182"/>
      <c r="GH59" s="2182"/>
      <c r="GI59" s="2182"/>
      <c r="GJ59" s="2182"/>
      <c r="GK59" s="2182"/>
      <c r="GL59" s="2182"/>
      <c r="GM59" s="2182"/>
      <c r="GN59" s="2182"/>
      <c r="GO59" s="2182"/>
      <c r="GP59" s="2182"/>
      <c r="GQ59" s="2182"/>
      <c r="GR59" s="2182"/>
      <c r="GS59" s="2182"/>
      <c r="GT59" s="2182"/>
      <c r="GU59" s="2182"/>
      <c r="GV59" s="2182"/>
      <c r="GW59" s="2182"/>
      <c r="GX59" s="2182"/>
      <c r="GY59" s="2182"/>
      <c r="GZ59" s="2182"/>
      <c r="HA59" s="2182"/>
      <c r="HB59" s="2182"/>
      <c r="HC59" s="2182"/>
      <c r="HD59" s="2182"/>
      <c r="HE59" s="2182"/>
      <c r="HF59" s="2182"/>
      <c r="HG59" s="2182"/>
      <c r="HH59" s="2182"/>
      <c r="HI59" s="2182"/>
      <c r="HJ59" s="2182"/>
      <c r="HK59" s="2182"/>
      <c r="HL59" s="2182"/>
      <c r="HM59" s="2182"/>
      <c r="HN59" s="2182"/>
      <c r="HO59" s="2182"/>
      <c r="HP59" s="2182"/>
      <c r="HQ59" s="2182"/>
      <c r="HR59" s="2182"/>
      <c r="HS59" s="2182"/>
      <c r="HT59" s="2182"/>
      <c r="HU59" s="2182"/>
      <c r="HV59" s="2182"/>
      <c r="HW59" s="2182"/>
      <c r="HX59" s="2182"/>
      <c r="HY59" s="2182"/>
      <c r="HZ59" s="2182"/>
      <c r="IA59" s="2182"/>
      <c r="IB59" s="2182"/>
      <c r="IC59" s="2182"/>
      <c r="ID59" s="2182"/>
      <c r="IE59" s="2182"/>
      <c r="IF59" s="2182"/>
      <c r="IG59" s="2182"/>
      <c r="IH59" s="2182"/>
      <c r="II59" s="2182"/>
      <c r="IJ59" s="2182"/>
      <c r="IK59" s="2182"/>
      <c r="IL59" s="2182"/>
      <c r="IM59" s="2182"/>
      <c r="IN59" s="2182"/>
      <c r="IO59" s="2182"/>
      <c r="IP59" s="2182"/>
      <c r="IQ59" s="2182"/>
      <c r="IR59" s="2182"/>
      <c r="IS59" s="2182"/>
      <c r="IT59" s="2182"/>
      <c r="IU59" s="2182"/>
      <c r="IV59" s="2182"/>
      <c r="IW59" s="2182"/>
      <c r="IX59" s="2182"/>
      <c r="IY59" s="2182"/>
      <c r="IZ59" s="2182"/>
      <c r="JA59" s="2182"/>
      <c r="JB59" s="2182"/>
      <c r="JC59" s="2182"/>
      <c r="JD59" s="2182"/>
      <c r="JE59" s="2182"/>
      <c r="JF59" s="2182"/>
      <c r="JG59" s="2182"/>
      <c r="JH59" s="2182"/>
      <c r="JI59" s="2182"/>
      <c r="JJ59" s="2182"/>
      <c r="JK59" s="2182"/>
      <c r="JL59" s="2182"/>
      <c r="JM59" s="2182"/>
      <c r="JN59" s="2182"/>
      <c r="JO59" s="2182"/>
      <c r="JP59" s="2182"/>
      <c r="JQ59" s="2182"/>
      <c r="JR59" s="2182"/>
      <c r="JS59" s="2182"/>
      <c r="JT59" s="2182"/>
      <c r="JU59" s="2182"/>
      <c r="JV59" s="2182"/>
      <c r="JW59" s="2182"/>
      <c r="JX59" s="2182"/>
      <c r="JY59" s="2182"/>
      <c r="JZ59" s="2182"/>
      <c r="KA59" s="2182"/>
      <c r="KB59" s="2182"/>
      <c r="KC59" s="2182"/>
      <c r="KD59" s="2182"/>
      <c r="KE59" s="2182"/>
      <c r="KF59" s="2182"/>
      <c r="KG59" s="2182"/>
      <c r="KH59" s="2182"/>
      <c r="KI59" s="2182"/>
      <c r="KJ59" s="2182"/>
      <c r="KK59" s="2182"/>
      <c r="KL59" s="2182"/>
      <c r="KM59" s="2182"/>
      <c r="KN59" s="2182"/>
      <c r="KO59" s="2182"/>
      <c r="KP59" s="2182"/>
      <c r="KQ59" s="2182"/>
      <c r="KR59" s="2182"/>
      <c r="KS59" s="2182"/>
      <c r="KT59" s="2182"/>
      <c r="KU59" s="2182"/>
      <c r="KV59" s="2182"/>
      <c r="KW59" s="2182"/>
      <c r="KX59" s="2182"/>
      <c r="KY59" s="2182"/>
      <c r="KZ59" s="2182"/>
      <c r="LA59" s="2182"/>
      <c r="LB59" s="2182"/>
      <c r="LC59" s="2182"/>
      <c r="LD59" s="2182"/>
      <c r="LE59" s="2182"/>
      <c r="LF59" s="2182"/>
      <c r="LG59" s="2182"/>
      <c r="LH59" s="2182"/>
      <c r="LI59" s="2182"/>
      <c r="LJ59" s="2182"/>
      <c r="LK59" s="2182"/>
      <c r="LL59" s="2182"/>
      <c r="LM59" s="2182"/>
      <c r="LN59" s="2182"/>
      <c r="LO59" s="2182"/>
      <c r="LP59" s="2182"/>
      <c r="LQ59" s="2182"/>
      <c r="LR59" s="2182"/>
      <c r="LS59" s="2182"/>
      <c r="LT59" s="2182"/>
      <c r="LU59" s="2182"/>
      <c r="LV59" s="2182"/>
      <c r="LW59" s="2182"/>
      <c r="LX59" s="2182"/>
      <c r="LY59" s="2182"/>
      <c r="LZ59" s="2182"/>
      <c r="MA59" s="2182"/>
      <c r="MB59" s="2182"/>
      <c r="MC59" s="2182"/>
      <c r="MD59" s="2182"/>
      <c r="ME59" s="2182"/>
      <c r="MF59" s="2182"/>
      <c r="MG59" s="2182"/>
      <c r="MH59" s="2182"/>
      <c r="MI59" s="2182"/>
      <c r="MJ59" s="2182"/>
      <c r="MK59" s="2182"/>
      <c r="ML59" s="2182"/>
      <c r="MM59" s="2182"/>
      <c r="MN59" s="2182"/>
      <c r="MO59" s="2182"/>
      <c r="MP59" s="2182"/>
      <c r="MQ59" s="2182"/>
      <c r="MR59" s="2182"/>
      <c r="MS59" s="2182"/>
      <c r="MT59" s="2182"/>
      <c r="MU59" s="2182"/>
      <c r="MV59" s="2182"/>
      <c r="MW59" s="2182"/>
      <c r="MX59" s="2182"/>
      <c r="MY59" s="2182"/>
      <c r="MZ59" s="2182"/>
      <c r="NA59" s="2182"/>
      <c r="NB59" s="2182"/>
      <c r="NC59" s="2182"/>
      <c r="ND59" s="2182"/>
      <c r="NE59" s="2182"/>
      <c r="NF59" s="2182"/>
      <c r="NG59" s="2182"/>
      <c r="NH59" s="2182"/>
      <c r="NI59" s="2182"/>
      <c r="NJ59" s="2182"/>
      <c r="NK59" s="2182"/>
      <c r="NL59" s="2182"/>
      <c r="NM59" s="2182"/>
      <c r="NN59" s="2182"/>
      <c r="NO59" s="2182"/>
      <c r="NP59" s="2182"/>
      <c r="NQ59" s="2182"/>
      <c r="NR59" s="2182"/>
      <c r="NS59" s="2182"/>
      <c r="NT59" s="2182"/>
      <c r="NU59" s="2182"/>
      <c r="NV59" s="2182"/>
      <c r="NW59" s="2182"/>
      <c r="NX59" s="2182"/>
      <c r="NY59" s="2182"/>
      <c r="NZ59" s="2182"/>
      <c r="OA59" s="2182"/>
      <c r="OB59" s="2182"/>
      <c r="OC59" s="2182"/>
      <c r="OD59" s="2182"/>
      <c r="OE59" s="2182"/>
      <c r="OF59" s="2182"/>
      <c r="OG59" s="2182"/>
      <c r="OH59" s="2182"/>
      <c r="OI59" s="2182"/>
      <c r="OJ59" s="2182"/>
      <c r="OK59" s="2182"/>
      <c r="OL59" s="2182"/>
      <c r="OM59" s="2182"/>
      <c r="ON59" s="2182"/>
      <c r="OO59" s="2182"/>
      <c r="OP59" s="2182"/>
      <c r="OQ59" s="2182"/>
      <c r="OR59" s="2182"/>
      <c r="OS59" s="2182"/>
      <c r="OT59" s="2182"/>
      <c r="OU59" s="2182"/>
      <c r="OV59" s="2182"/>
      <c r="OW59" s="2182"/>
      <c r="OX59" s="2182"/>
      <c r="OY59" s="2182"/>
      <c r="OZ59" s="2182"/>
      <c r="PA59" s="2182"/>
      <c r="PB59" s="2182"/>
      <c r="PC59" s="2182"/>
      <c r="PD59" s="2182"/>
      <c r="PE59" s="2182"/>
      <c r="PF59" s="2182"/>
      <c r="PG59" s="2182"/>
      <c r="PH59" s="2182"/>
      <c r="PI59" s="2182"/>
      <c r="PJ59" s="2182"/>
      <c r="PK59" s="2182"/>
      <c r="PL59" s="2182"/>
      <c r="PM59" s="2182"/>
      <c r="PN59" s="2182"/>
      <c r="PO59" s="2182"/>
      <c r="PP59" s="2182"/>
      <c r="PQ59" s="2182"/>
      <c r="PR59" s="2182"/>
      <c r="PS59" s="2182"/>
      <c r="PT59" s="2182"/>
      <c r="PU59" s="2182"/>
      <c r="PV59" s="2182"/>
      <c r="PW59" s="2182"/>
      <c r="PX59" s="2182"/>
      <c r="PY59" s="2182"/>
      <c r="PZ59" s="2182"/>
      <c r="QA59" s="2182"/>
      <c r="QB59" s="2182"/>
      <c r="QC59" s="2182"/>
      <c r="QD59" s="2182"/>
      <c r="QE59" s="2182"/>
      <c r="QF59" s="2182"/>
      <c r="QG59" s="2182"/>
      <c r="QH59" s="2182"/>
      <c r="QI59" s="2182"/>
      <c r="QJ59" s="2182"/>
      <c r="QK59" s="2182"/>
      <c r="QL59" s="2182"/>
      <c r="QM59" s="2182"/>
      <c r="QN59" s="2182"/>
      <c r="QO59" s="2182"/>
      <c r="QP59" s="2182"/>
      <c r="QQ59" s="2182"/>
      <c r="QR59" s="2182"/>
      <c r="QS59" s="2182"/>
      <c r="QT59" s="2182"/>
      <c r="QU59" s="2182"/>
      <c r="QV59" s="2182"/>
      <c r="QW59" s="2182"/>
      <c r="QX59" s="2182"/>
      <c r="QY59" s="2182"/>
      <c r="QZ59" s="2182"/>
      <c r="RA59" s="2182"/>
      <c r="RB59" s="2182"/>
      <c r="RC59" s="2182"/>
      <c r="RD59" s="2182"/>
      <c r="RE59" s="2182"/>
      <c r="RF59" s="2182"/>
      <c r="RG59" s="2182"/>
      <c r="RH59" s="2182"/>
      <c r="RI59" s="2182"/>
      <c r="RJ59" s="2182"/>
      <c r="RK59" s="2182"/>
      <c r="RL59" s="2182"/>
      <c r="RM59" s="2182"/>
      <c r="RN59" s="2182"/>
      <c r="RO59" s="2182"/>
      <c r="RP59" s="2182"/>
      <c r="RQ59" s="2182"/>
      <c r="RR59" s="2182"/>
      <c r="RS59" s="2182"/>
      <c r="RT59" s="2182"/>
      <c r="RU59" s="2182"/>
      <c r="RV59" s="2182"/>
      <c r="RW59" s="2182"/>
      <c r="RX59" s="2182"/>
      <c r="RY59" s="2182"/>
      <c r="RZ59" s="2182"/>
      <c r="SA59" s="2182"/>
      <c r="SB59" s="2182"/>
      <c r="SC59" s="2182"/>
      <c r="SD59" s="2182"/>
      <c r="SE59" s="2182"/>
      <c r="SF59" s="2182"/>
      <c r="SG59" s="2182"/>
      <c r="SH59" s="2182"/>
      <c r="SI59" s="2182"/>
      <c r="SJ59" s="2182"/>
      <c r="SK59" s="2182"/>
      <c r="SL59" s="2182"/>
      <c r="SM59" s="2182"/>
      <c r="SN59" s="2182"/>
      <c r="SO59" s="2182"/>
      <c r="SP59" s="2182"/>
      <c r="SQ59" s="2182"/>
      <c r="SR59" s="2182"/>
      <c r="SS59" s="2182"/>
      <c r="ST59" s="2182"/>
      <c r="SU59" s="2182"/>
      <c r="SV59" s="2182"/>
      <c r="SW59" s="2182"/>
      <c r="SX59" s="2182"/>
      <c r="SY59" s="2182"/>
      <c r="SZ59" s="2182"/>
      <c r="TA59" s="2182"/>
      <c r="TB59" s="2182"/>
      <c r="TC59" s="2182"/>
      <c r="TD59" s="2182"/>
      <c r="TE59" s="2182"/>
      <c r="TF59" s="2182"/>
      <c r="TG59" s="2182"/>
      <c r="TH59" s="2182"/>
      <c r="TI59" s="2182"/>
      <c r="TJ59" s="2182"/>
      <c r="TK59" s="2182"/>
      <c r="TL59" s="2182"/>
      <c r="TM59" s="2182"/>
      <c r="TN59" s="2182"/>
      <c r="TO59" s="2182"/>
      <c r="TP59" s="2182"/>
      <c r="TQ59" s="2182"/>
      <c r="TR59" s="2182"/>
      <c r="TS59" s="2182"/>
      <c r="TT59" s="2182"/>
      <c r="TU59" s="2182"/>
      <c r="TV59" s="2182"/>
      <c r="TW59" s="2182"/>
      <c r="TX59" s="2182"/>
      <c r="TY59" s="2182"/>
      <c r="TZ59" s="2182"/>
      <c r="UA59" s="2182"/>
      <c r="UB59" s="2182"/>
      <c r="UC59" s="2182"/>
      <c r="UD59" s="2182"/>
      <c r="UE59" s="2182"/>
      <c r="UF59" s="2182"/>
      <c r="UG59" s="2182"/>
      <c r="UH59" s="2182"/>
      <c r="UI59" s="2182"/>
      <c r="UJ59" s="2182"/>
      <c r="UK59" s="2182"/>
      <c r="UL59" s="2182"/>
      <c r="UM59" s="2182"/>
      <c r="UN59" s="2182"/>
      <c r="UO59" s="2182"/>
      <c r="UP59" s="2182"/>
      <c r="UQ59" s="2182"/>
      <c r="UR59" s="2182"/>
      <c r="US59" s="2182"/>
      <c r="UT59" s="2182"/>
      <c r="UU59" s="2182"/>
      <c r="UV59" s="2182"/>
      <c r="UW59" s="2182"/>
      <c r="UX59" s="2182"/>
      <c r="UY59" s="2182"/>
      <c r="UZ59" s="2182"/>
      <c r="VA59" s="2182"/>
      <c r="VB59" s="2182"/>
      <c r="VC59" s="2182"/>
      <c r="VD59" s="2182"/>
      <c r="VE59" s="2182"/>
      <c r="VF59" s="2182"/>
      <c r="VG59" s="2182"/>
      <c r="VH59" s="2182"/>
      <c r="VI59" s="2182"/>
      <c r="VJ59" s="2182"/>
      <c r="VK59" s="2182"/>
      <c r="VL59" s="2182"/>
      <c r="VM59" s="2182"/>
      <c r="VN59" s="2182"/>
      <c r="VO59" s="2182"/>
      <c r="VP59" s="2182"/>
      <c r="VQ59" s="2182"/>
      <c r="VR59" s="2182"/>
      <c r="VS59" s="2182"/>
      <c r="VT59" s="2182"/>
      <c r="VU59" s="2182"/>
      <c r="VV59" s="2182"/>
      <c r="VW59" s="2182"/>
      <c r="VX59" s="2182"/>
      <c r="VY59" s="2182"/>
      <c r="VZ59" s="2182"/>
      <c r="WA59" s="2182"/>
      <c r="WB59" s="2182"/>
      <c r="WC59" s="2182"/>
      <c r="WD59" s="2182"/>
      <c r="WE59" s="2182"/>
      <c r="WF59" s="2182"/>
      <c r="WG59" s="2182"/>
      <c r="WH59" s="2182"/>
      <c r="WI59" s="2182"/>
      <c r="WJ59" s="2182"/>
      <c r="WK59" s="2182"/>
      <c r="WL59" s="2182"/>
      <c r="WM59" s="2182"/>
      <c r="WN59" s="2182"/>
      <c r="WO59" s="2182"/>
      <c r="WP59" s="2182"/>
      <c r="WQ59" s="2182"/>
      <c r="WR59" s="2182"/>
      <c r="WS59" s="2182"/>
      <c r="WT59" s="2182"/>
      <c r="WU59" s="2182"/>
      <c r="WV59" s="2182"/>
      <c r="WW59" s="2182"/>
      <c r="WX59" s="2182"/>
      <c r="WY59" s="2182"/>
      <c r="WZ59" s="2182"/>
      <c r="XA59" s="2182"/>
      <c r="XB59" s="2182"/>
      <c r="XC59" s="2182"/>
      <c r="XD59" s="2182"/>
      <c r="XE59" s="2182"/>
      <c r="XF59" s="2182"/>
      <c r="XG59" s="2182"/>
      <c r="XH59" s="2182"/>
      <c r="XI59" s="2182"/>
      <c r="XJ59" s="2182"/>
      <c r="XK59" s="2182"/>
      <c r="XL59" s="2182"/>
      <c r="XM59" s="2182"/>
      <c r="XN59" s="2182"/>
      <c r="XO59" s="2182"/>
      <c r="XP59" s="2182"/>
      <c r="XQ59" s="2182"/>
      <c r="XR59" s="2182"/>
      <c r="XS59" s="2182"/>
      <c r="XT59" s="2182"/>
      <c r="XU59" s="2182"/>
      <c r="XV59" s="2182"/>
      <c r="XW59" s="2182"/>
      <c r="XX59" s="2182"/>
      <c r="XY59" s="2182"/>
      <c r="XZ59" s="2182"/>
      <c r="YA59" s="2182"/>
      <c r="YB59" s="2182"/>
      <c r="YC59" s="2182"/>
      <c r="YD59" s="2182"/>
      <c r="YE59" s="2182"/>
      <c r="YF59" s="2182"/>
      <c r="YG59" s="2182"/>
      <c r="YH59" s="2182"/>
      <c r="YI59" s="2182"/>
      <c r="YJ59" s="2182"/>
      <c r="YK59" s="2182"/>
      <c r="YL59" s="2182"/>
      <c r="YM59" s="2182"/>
      <c r="YN59" s="2182"/>
      <c r="YO59" s="2182"/>
      <c r="YP59" s="2182"/>
      <c r="YQ59" s="2182"/>
      <c r="YR59" s="2182"/>
      <c r="YS59" s="2182"/>
      <c r="YT59" s="2182"/>
      <c r="YU59" s="2182"/>
      <c r="YV59" s="2182"/>
      <c r="YW59" s="2182"/>
      <c r="YX59" s="2182"/>
      <c r="YY59" s="2182"/>
      <c r="YZ59" s="2182"/>
      <c r="ZA59" s="2182"/>
      <c r="ZB59" s="2182"/>
      <c r="ZC59" s="2182"/>
      <c r="ZD59" s="2182"/>
      <c r="ZE59" s="2182"/>
      <c r="ZF59" s="2182"/>
      <c r="ZG59" s="2182"/>
      <c r="ZH59" s="2182"/>
      <c r="ZI59" s="2182"/>
      <c r="ZJ59" s="2182"/>
      <c r="ZK59" s="2182"/>
      <c r="ZL59" s="2182"/>
      <c r="ZM59" s="2182"/>
      <c r="ZN59" s="2182"/>
      <c r="ZO59" s="2182"/>
      <c r="ZP59" s="2182"/>
      <c r="ZQ59" s="2182"/>
      <c r="ZR59" s="2182"/>
      <c r="ZS59" s="2182"/>
      <c r="ZT59" s="2182"/>
      <c r="ZU59" s="2182"/>
      <c r="ZV59" s="2182"/>
      <c r="ZW59" s="2182"/>
      <c r="ZX59" s="2182"/>
      <c r="ZY59" s="2182"/>
      <c r="ZZ59" s="2182"/>
      <c r="AAA59" s="2182"/>
      <c r="AAB59" s="2182"/>
      <c r="AAC59" s="2182"/>
      <c r="AAD59" s="2182"/>
      <c r="AAE59" s="2182"/>
      <c r="AAF59" s="2182"/>
      <c r="AAG59" s="2182"/>
      <c r="AAH59" s="2182"/>
      <c r="AAI59" s="2182"/>
      <c r="AAJ59" s="2182"/>
      <c r="AAK59" s="2182"/>
      <c r="AAL59" s="2182"/>
      <c r="AAM59" s="2182"/>
      <c r="AAN59" s="2182"/>
      <c r="AAO59" s="2182"/>
      <c r="AAP59" s="2182"/>
      <c r="AAQ59" s="2182"/>
      <c r="AAR59" s="2182"/>
      <c r="AAS59" s="2182"/>
      <c r="AAT59" s="2182"/>
      <c r="AAU59" s="2182"/>
      <c r="AAV59" s="2182"/>
      <c r="AAW59" s="2182"/>
      <c r="AAX59" s="2182"/>
      <c r="AAY59" s="2182"/>
      <c r="AAZ59" s="2182"/>
      <c r="ABA59" s="2182"/>
      <c r="ABB59" s="2182"/>
      <c r="ABC59" s="2182"/>
      <c r="ABD59" s="2182"/>
      <c r="ABE59" s="2182"/>
      <c r="ABF59" s="2182"/>
      <c r="ABG59" s="2182"/>
      <c r="ABH59" s="2182"/>
      <c r="ABI59" s="2182"/>
      <c r="ABJ59" s="2182"/>
      <c r="ABK59" s="2182"/>
      <c r="ABL59" s="2182"/>
      <c r="ABM59" s="2182"/>
      <c r="ABN59" s="2182"/>
      <c r="ABO59" s="2182"/>
      <c r="ABP59" s="2182"/>
      <c r="ABQ59" s="2182"/>
      <c r="ABR59" s="2182"/>
      <c r="ABS59" s="2182"/>
      <c r="ABT59" s="2182"/>
      <c r="ABU59" s="2182"/>
      <c r="ABV59" s="2182"/>
      <c r="ABW59" s="2182"/>
      <c r="ABX59" s="2182"/>
      <c r="ABY59" s="2182"/>
      <c r="ABZ59" s="2182"/>
      <c r="ACA59" s="2182"/>
      <c r="ACB59" s="2182"/>
      <c r="ACC59" s="2182"/>
      <c r="ACD59" s="2182"/>
      <c r="ACE59" s="2182"/>
      <c r="ACF59" s="2182"/>
      <c r="ACG59" s="2182"/>
      <c r="ACH59" s="2182"/>
      <c r="ACI59" s="2182"/>
      <c r="ACJ59" s="2182"/>
      <c r="ACK59" s="2182"/>
      <c r="ACL59" s="2182"/>
      <c r="ACM59" s="2182"/>
      <c r="ACN59" s="2182"/>
      <c r="ACO59" s="2182"/>
      <c r="ACP59" s="2182"/>
      <c r="ACQ59" s="2182"/>
      <c r="ACR59" s="2182"/>
      <c r="ACS59" s="2182"/>
      <c r="ACT59" s="2182"/>
      <c r="ACU59" s="2182"/>
      <c r="ACV59" s="2182"/>
      <c r="ACW59" s="2182"/>
      <c r="ACX59" s="2182"/>
      <c r="ACY59" s="2182"/>
      <c r="ACZ59" s="2182"/>
      <c r="ADA59" s="2182"/>
      <c r="ADB59" s="2182"/>
      <c r="ADC59" s="2182"/>
      <c r="ADD59" s="2182"/>
      <c r="ADE59" s="2182"/>
      <c r="ADF59" s="2182"/>
      <c r="ADG59" s="2182"/>
      <c r="ADH59" s="2182"/>
      <c r="ADI59" s="2182"/>
      <c r="ADJ59" s="2182"/>
      <c r="ADK59" s="2182"/>
      <c r="ADL59" s="2182"/>
      <c r="ADM59" s="2182"/>
      <c r="ADN59" s="2182"/>
      <c r="ADO59" s="2182"/>
      <c r="ADP59" s="2182"/>
      <c r="ADQ59" s="2182"/>
      <c r="ADR59" s="2182"/>
      <c r="ADS59" s="2182"/>
      <c r="ADT59" s="2182"/>
      <c r="ADU59" s="2182"/>
      <c r="ADV59" s="2182"/>
      <c r="ADW59" s="2182"/>
      <c r="ADX59" s="2182"/>
      <c r="ADY59" s="2182"/>
      <c r="ADZ59" s="2182"/>
      <c r="AEA59" s="2182"/>
      <c r="AEB59" s="2182"/>
      <c r="AEC59" s="2182"/>
      <c r="AED59" s="2182"/>
      <c r="AEE59" s="2182"/>
      <c r="AEF59" s="2182"/>
      <c r="AEG59" s="2182"/>
      <c r="AEH59" s="2182"/>
      <c r="AEI59" s="2182"/>
      <c r="AEJ59" s="2182"/>
      <c r="AEK59" s="2182"/>
      <c r="AEL59" s="2182"/>
      <c r="AEM59" s="2182"/>
      <c r="AEN59" s="2182"/>
      <c r="AEO59" s="2182"/>
      <c r="AEP59" s="2182"/>
      <c r="AEQ59" s="2182"/>
      <c r="AER59" s="2182"/>
      <c r="AES59" s="2182"/>
      <c r="AET59" s="2182"/>
      <c r="AEU59" s="2182"/>
      <c r="AEV59" s="2182"/>
      <c r="AEW59" s="2182"/>
      <c r="AEX59" s="2182"/>
      <c r="AEY59" s="2182"/>
      <c r="AEZ59" s="2182"/>
      <c r="AFA59" s="2182"/>
      <c r="AFB59" s="2182"/>
      <c r="AFC59" s="2182"/>
      <c r="AFD59" s="2182"/>
      <c r="AFE59" s="2182"/>
      <c r="AFF59" s="2182"/>
      <c r="AFG59" s="2182"/>
      <c r="AFH59" s="2182"/>
      <c r="AFI59" s="2182"/>
      <c r="AFJ59" s="2182"/>
      <c r="AFK59" s="2182"/>
      <c r="AFL59" s="2182"/>
      <c r="AFM59" s="2182"/>
      <c r="AFN59" s="2182"/>
      <c r="AFO59" s="2182"/>
      <c r="AFP59" s="2182"/>
      <c r="AFQ59" s="2182"/>
      <c r="AFR59" s="2182"/>
      <c r="AFS59" s="2182"/>
      <c r="AFT59" s="2182"/>
      <c r="AFU59" s="2182"/>
      <c r="AFV59" s="2182"/>
      <c r="AFW59" s="2182"/>
      <c r="AFX59" s="2182"/>
      <c r="AFY59" s="2182"/>
      <c r="AFZ59" s="2182"/>
      <c r="AGA59" s="2182"/>
      <c r="AGB59" s="2182"/>
      <c r="AGC59" s="2182"/>
      <c r="AGD59" s="2182"/>
      <c r="AGE59" s="2182"/>
      <c r="AGF59" s="2182"/>
      <c r="AGG59" s="2182"/>
      <c r="AGH59" s="2182"/>
      <c r="AGI59" s="2182"/>
      <c r="AGJ59" s="2182"/>
      <c r="AGK59" s="2182"/>
      <c r="AGL59" s="2182"/>
      <c r="AGM59" s="2182"/>
      <c r="AGN59" s="2182"/>
      <c r="AGO59" s="2182"/>
      <c r="AGP59" s="2182"/>
      <c r="AGQ59" s="2182"/>
      <c r="AGR59" s="2182"/>
      <c r="AGS59" s="2182"/>
      <c r="AGT59" s="2182"/>
      <c r="AGU59" s="2182"/>
      <c r="AGV59" s="2182"/>
      <c r="AGW59" s="2182"/>
      <c r="AGX59" s="2182"/>
      <c r="AGY59" s="2182"/>
      <c r="AGZ59" s="2182"/>
      <c r="AHA59" s="2182"/>
      <c r="AHB59" s="2182"/>
      <c r="AHC59" s="2182"/>
      <c r="AHD59" s="2182"/>
      <c r="AHE59" s="2182"/>
      <c r="AHF59" s="2182"/>
      <c r="AHG59" s="2182"/>
      <c r="AHH59" s="2182"/>
      <c r="AHI59" s="2182"/>
      <c r="AHJ59" s="2182"/>
      <c r="AHK59" s="2182"/>
      <c r="AHL59" s="2182"/>
      <c r="AHM59" s="2182"/>
      <c r="AHN59" s="2182"/>
      <c r="AHO59" s="2182"/>
      <c r="AHP59" s="2182"/>
      <c r="AHQ59" s="2182"/>
      <c r="AHR59" s="2182"/>
      <c r="AHS59" s="2182"/>
      <c r="AHT59" s="2182"/>
      <c r="AHU59" s="2182"/>
      <c r="AHV59" s="2182"/>
      <c r="AHW59" s="2182"/>
      <c r="AHX59" s="2182"/>
      <c r="AHY59" s="2182"/>
      <c r="AHZ59" s="2182"/>
      <c r="AIA59" s="2182"/>
      <c r="AIB59" s="2182"/>
      <c r="AIC59" s="2182"/>
      <c r="AID59" s="2182"/>
      <c r="AIE59" s="2182"/>
      <c r="AIF59" s="2182"/>
      <c r="AIG59" s="2182"/>
      <c r="AIH59" s="2182"/>
      <c r="AII59" s="2182"/>
      <c r="AIJ59" s="2182"/>
      <c r="AIK59" s="2182"/>
      <c r="AIL59" s="2182"/>
      <c r="AIM59" s="2182"/>
      <c r="AIN59" s="2182"/>
      <c r="AIO59" s="2182"/>
      <c r="AIP59" s="2182"/>
      <c r="AIQ59" s="2182"/>
      <c r="AIR59" s="2182"/>
      <c r="AIS59" s="2182"/>
      <c r="AIT59" s="2182"/>
      <c r="AIU59" s="2182"/>
      <c r="AIV59" s="2182"/>
      <c r="AIW59" s="2182"/>
      <c r="AIX59" s="2182"/>
      <c r="AIY59" s="2182"/>
      <c r="AIZ59" s="2182"/>
      <c r="AJA59" s="2182"/>
      <c r="AJB59" s="2182"/>
      <c r="AJC59" s="2182"/>
      <c r="AJD59" s="2182"/>
      <c r="AJE59" s="2182"/>
      <c r="AJF59" s="2182"/>
      <c r="AJG59" s="2182"/>
      <c r="AJH59" s="2182"/>
      <c r="AJI59" s="2182"/>
      <c r="AJJ59" s="2182"/>
      <c r="AJK59" s="2182"/>
      <c r="AJL59" s="2182"/>
      <c r="AJM59" s="2182"/>
      <c r="AJN59" s="2182"/>
      <c r="AJO59" s="2182"/>
      <c r="AJP59" s="2182"/>
      <c r="AJQ59" s="2182"/>
      <c r="AJR59" s="2182"/>
      <c r="AJS59" s="2182"/>
      <c r="AJT59" s="2182"/>
      <c r="AJU59" s="2182"/>
      <c r="AJV59" s="2182"/>
      <c r="AJW59" s="2182"/>
      <c r="AJX59" s="2182"/>
      <c r="AJY59" s="2182"/>
      <c r="AJZ59" s="2182"/>
      <c r="AKA59" s="2182"/>
      <c r="AKB59" s="2182"/>
      <c r="AKC59" s="2182"/>
      <c r="AKD59" s="2182"/>
      <c r="AKE59" s="2182"/>
      <c r="AKF59" s="2182"/>
      <c r="AKG59" s="2182"/>
      <c r="AKH59" s="2182"/>
      <c r="AKI59" s="2182"/>
      <c r="AKJ59" s="2182"/>
      <c r="AKK59" s="2182"/>
      <c r="AKL59" s="2182"/>
      <c r="AKM59" s="2182"/>
      <c r="AKN59" s="2182"/>
      <c r="AKO59" s="2182"/>
      <c r="AKP59" s="2182"/>
      <c r="AKQ59" s="2182"/>
      <c r="AKR59" s="2182"/>
      <c r="AKS59" s="2182"/>
      <c r="AKT59" s="2182"/>
      <c r="AKU59" s="2182"/>
      <c r="AKV59" s="2182"/>
      <c r="AKW59" s="2182"/>
      <c r="AKX59" s="2182"/>
      <c r="AKY59" s="2182"/>
      <c r="AKZ59" s="2182"/>
      <c r="ALA59" s="2182"/>
      <c r="ALB59" s="2182"/>
      <c r="ALC59" s="2182"/>
      <c r="ALD59" s="2182"/>
      <c r="ALE59" s="2182"/>
      <c r="ALF59" s="2182"/>
      <c r="ALG59" s="2182"/>
      <c r="ALH59" s="2182"/>
      <c r="ALI59" s="2182"/>
      <c r="ALJ59" s="2182"/>
      <c r="ALK59" s="2182"/>
      <c r="ALL59" s="2182"/>
      <c r="ALM59" s="2182"/>
      <c r="ALN59" s="2182"/>
      <c r="ALO59" s="2182"/>
      <c r="ALP59" s="2182"/>
      <c r="ALQ59" s="2182"/>
      <c r="ALR59" s="2182"/>
      <c r="ALS59" s="2182"/>
      <c r="ALT59" s="2182"/>
      <c r="ALU59" s="2182"/>
      <c r="ALV59" s="2182"/>
      <c r="ALW59" s="2182"/>
      <c r="ALX59" s="2182"/>
      <c r="ALY59" s="2182"/>
      <c r="ALZ59" s="2182"/>
      <c r="AMA59" s="2182"/>
      <c r="AMB59" s="2182"/>
      <c r="AMC59" s="2182"/>
      <c r="AMD59" s="2182"/>
      <c r="AME59" s="2182"/>
      <c r="AMF59" s="2182"/>
      <c r="AMG59" s="2182"/>
      <c r="AMH59" s="2182"/>
      <c r="AMI59" s="2182"/>
      <c r="AMJ59" s="2182"/>
      <c r="AMK59" s="2182"/>
      <c r="AML59" s="2182"/>
      <c r="AMM59" s="2182"/>
      <c r="AMN59" s="2182"/>
      <c r="AMO59" s="2182"/>
      <c r="AMP59" s="2182"/>
      <c r="AMQ59" s="2182"/>
      <c r="AMR59" s="2182"/>
      <c r="AMS59" s="2182"/>
      <c r="AMT59" s="2182"/>
      <c r="AMU59" s="2182"/>
      <c r="AMV59" s="2182"/>
      <c r="AMW59" s="2182"/>
      <c r="AMX59" s="2182"/>
      <c r="AMY59" s="2182"/>
      <c r="AMZ59" s="2182"/>
      <c r="ANA59" s="2182"/>
      <c r="ANB59" s="2182"/>
      <c r="ANC59" s="2182"/>
      <c r="AND59" s="2182"/>
      <c r="ANE59" s="2182"/>
      <c r="ANF59" s="2182"/>
      <c r="ANG59" s="2182"/>
      <c r="ANH59" s="2182"/>
      <c r="ANI59" s="2182"/>
      <c r="ANJ59" s="2182"/>
      <c r="ANK59" s="2182"/>
      <c r="ANL59" s="2182"/>
      <c r="ANM59" s="2182"/>
      <c r="ANN59" s="2182"/>
      <c r="ANO59" s="2182"/>
      <c r="ANP59" s="2182"/>
      <c r="ANQ59" s="2182"/>
      <c r="ANR59" s="2182"/>
      <c r="ANS59" s="2182"/>
      <c r="ANT59" s="2182"/>
      <c r="ANU59" s="2182"/>
      <c r="ANV59" s="2182"/>
      <c r="ANW59" s="2182"/>
      <c r="ANX59" s="2182"/>
      <c r="ANY59" s="2182"/>
      <c r="ANZ59" s="2182"/>
      <c r="AOA59" s="2182"/>
      <c r="AOB59" s="2182"/>
      <c r="AOC59" s="2182"/>
      <c r="AOD59" s="2182"/>
      <c r="AOE59" s="2182"/>
      <c r="AOF59" s="2182"/>
      <c r="AOG59" s="2182"/>
      <c r="AOH59" s="2182"/>
      <c r="AOI59" s="2182"/>
      <c r="AOJ59" s="2182"/>
      <c r="AOK59" s="2182"/>
      <c r="AOL59" s="2182"/>
      <c r="AOM59" s="2182"/>
      <c r="AON59" s="2182"/>
      <c r="AOO59" s="2182"/>
      <c r="AOP59" s="2182"/>
      <c r="AOQ59" s="2182"/>
      <c r="AOR59" s="2182"/>
      <c r="AOS59" s="2182"/>
      <c r="AOT59" s="2182"/>
      <c r="AOU59" s="2182"/>
      <c r="AOV59" s="2182"/>
      <c r="AOW59" s="2182"/>
      <c r="AOX59" s="2182"/>
      <c r="AOY59" s="2182"/>
      <c r="AOZ59" s="2182"/>
      <c r="APA59" s="2182"/>
      <c r="APB59" s="2182"/>
      <c r="APC59" s="2182"/>
      <c r="APD59" s="2182"/>
      <c r="APE59" s="2182"/>
      <c r="APF59" s="2182"/>
      <c r="APG59" s="2182"/>
      <c r="APH59" s="2182"/>
      <c r="API59" s="2182"/>
      <c r="APJ59" s="2182"/>
      <c r="APK59" s="2182"/>
      <c r="APL59" s="2182"/>
      <c r="APM59" s="2182"/>
      <c r="APN59" s="2182"/>
      <c r="APO59" s="2182"/>
      <c r="APP59" s="2182"/>
      <c r="APQ59" s="2182"/>
      <c r="APR59" s="2182"/>
      <c r="APS59" s="2182"/>
      <c r="APT59" s="2182"/>
      <c r="APU59" s="2182"/>
      <c r="APV59" s="2182"/>
      <c r="APW59" s="2182"/>
      <c r="APX59" s="2182"/>
      <c r="APY59" s="2182"/>
      <c r="APZ59" s="2182"/>
      <c r="AQA59" s="2182"/>
      <c r="AQB59" s="2182"/>
      <c r="AQC59" s="2182"/>
      <c r="AQD59" s="2182"/>
      <c r="AQE59" s="2182"/>
      <c r="AQF59" s="2182"/>
      <c r="AQG59" s="2182"/>
      <c r="AQH59" s="2182"/>
      <c r="AQI59" s="2182"/>
      <c r="AQJ59" s="2182"/>
      <c r="AQK59" s="2182"/>
      <c r="AQL59" s="2182"/>
      <c r="AQM59" s="2182"/>
      <c r="AQN59" s="2182"/>
      <c r="AQO59" s="2182"/>
      <c r="AQP59" s="2182"/>
      <c r="AQQ59" s="2182"/>
      <c r="AQR59" s="2182"/>
      <c r="AQS59" s="2182"/>
      <c r="AQT59" s="2182"/>
      <c r="AQU59" s="2182"/>
      <c r="AQV59" s="2182"/>
      <c r="AQW59" s="2182"/>
      <c r="AQX59" s="2182"/>
      <c r="AQY59" s="2182"/>
      <c r="AQZ59" s="2182"/>
      <c r="ARA59" s="2182"/>
      <c r="ARB59" s="2182"/>
      <c r="ARC59" s="2182"/>
      <c r="ARD59" s="2182"/>
      <c r="ARE59" s="2182"/>
      <c r="ARF59" s="2182"/>
      <c r="ARG59" s="2182"/>
      <c r="ARH59" s="2182"/>
      <c r="ARI59" s="2182"/>
      <c r="ARJ59" s="2182"/>
      <c r="ARK59" s="2182"/>
      <c r="ARL59" s="2182"/>
      <c r="ARM59" s="2182"/>
      <c r="ARN59" s="2182"/>
      <c r="ARO59" s="2182"/>
      <c r="ARP59" s="2182"/>
      <c r="ARQ59" s="2182"/>
      <c r="ARR59" s="2182"/>
      <c r="ARS59" s="2182"/>
      <c r="ART59" s="2182"/>
      <c r="ARU59" s="2182"/>
      <c r="ARV59" s="2182"/>
      <c r="ARW59" s="2182"/>
      <c r="ARX59" s="2182"/>
      <c r="ARY59" s="2182"/>
      <c r="ARZ59" s="2182"/>
      <c r="ASA59" s="2182"/>
      <c r="ASB59" s="2182"/>
      <c r="ASC59" s="2182"/>
      <c r="ASD59" s="2182"/>
      <c r="ASE59" s="2182"/>
      <c r="ASF59" s="2182"/>
      <c r="ASG59" s="2182"/>
      <c r="ASH59" s="2182"/>
      <c r="ASI59" s="2182"/>
      <c r="ASJ59" s="2182"/>
      <c r="ASK59" s="2182"/>
      <c r="ASL59" s="2182"/>
      <c r="ASM59" s="2182"/>
      <c r="ASN59" s="2182"/>
      <c r="ASO59" s="2182"/>
      <c r="ASP59" s="2182"/>
      <c r="ASQ59" s="2182"/>
      <c r="ASR59" s="2182"/>
      <c r="ASS59" s="2182"/>
      <c r="AST59" s="2182"/>
      <c r="ASU59" s="2182"/>
      <c r="ASV59" s="2182"/>
      <c r="ASW59" s="2182"/>
      <c r="ASX59" s="2182"/>
      <c r="ASY59" s="2182"/>
      <c r="ASZ59" s="2182"/>
      <c r="ATA59" s="2182"/>
      <c r="ATB59" s="2182"/>
      <c r="ATC59" s="2182"/>
      <c r="ATD59" s="2182"/>
      <c r="ATE59" s="2182"/>
      <c r="ATF59" s="2182"/>
      <c r="ATG59" s="2182"/>
      <c r="ATH59" s="2182"/>
      <c r="ATI59" s="2182"/>
      <c r="ATJ59" s="2182"/>
      <c r="ATK59" s="2182"/>
      <c r="ATL59" s="2182"/>
      <c r="ATM59" s="2182"/>
      <c r="ATN59" s="2182"/>
      <c r="ATO59" s="2182"/>
      <c r="ATP59" s="2182"/>
      <c r="ATQ59" s="2182"/>
      <c r="ATR59" s="2182"/>
      <c r="ATS59" s="2182"/>
      <c r="ATT59" s="2182"/>
      <c r="ATU59" s="2182"/>
      <c r="ATV59" s="2182"/>
      <c r="ATW59" s="2182"/>
      <c r="ATX59" s="2182"/>
      <c r="ATY59" s="2182"/>
      <c r="ATZ59" s="2182"/>
      <c r="AUA59" s="2182"/>
      <c r="AUB59" s="2182"/>
      <c r="AUC59" s="2182"/>
      <c r="AUD59" s="2182"/>
      <c r="AUE59" s="2182"/>
      <c r="AUF59" s="2182"/>
      <c r="AUG59" s="2182"/>
      <c r="AUH59" s="2182"/>
      <c r="AUI59" s="2182"/>
      <c r="AUJ59" s="2182"/>
      <c r="AUK59" s="2182"/>
      <c r="AUL59" s="2182"/>
      <c r="AUM59" s="2182"/>
      <c r="AUN59" s="2182"/>
      <c r="AUO59" s="2182"/>
      <c r="AUP59" s="2182"/>
      <c r="AUQ59" s="2182"/>
      <c r="AUR59" s="2182"/>
      <c r="AUS59" s="2182"/>
      <c r="AUT59" s="2182"/>
      <c r="AUU59" s="2182"/>
      <c r="AUV59" s="2182"/>
      <c r="AUW59" s="2182"/>
      <c r="AUX59" s="2182"/>
      <c r="AUY59" s="2182"/>
      <c r="AUZ59" s="2182"/>
      <c r="AVA59" s="2182"/>
      <c r="AVB59" s="2182"/>
      <c r="AVC59" s="2182"/>
      <c r="AVD59" s="2182"/>
      <c r="AVE59" s="2182"/>
      <c r="AVF59" s="2182"/>
      <c r="AVG59" s="2182"/>
      <c r="AVH59" s="2182"/>
      <c r="AVI59" s="2182"/>
      <c r="AVJ59" s="2182"/>
      <c r="AVK59" s="2182"/>
      <c r="AVL59" s="2182"/>
      <c r="AVM59" s="2182"/>
      <c r="AVN59" s="2182"/>
      <c r="AVO59" s="2182"/>
      <c r="AVP59" s="2182"/>
      <c r="AVQ59" s="2182"/>
      <c r="AVR59" s="2182"/>
      <c r="AVS59" s="2182"/>
      <c r="AVT59" s="2182"/>
      <c r="AVU59" s="2182"/>
      <c r="AVV59" s="2182"/>
      <c r="AVW59" s="2182"/>
      <c r="AVX59" s="2182"/>
      <c r="AVY59" s="2182"/>
      <c r="AVZ59" s="2182"/>
      <c r="AWA59" s="2182"/>
      <c r="AWB59" s="2182"/>
      <c r="AWC59" s="2182"/>
      <c r="AWD59" s="2182"/>
      <c r="AWE59" s="2182"/>
      <c r="AWF59" s="2182"/>
      <c r="AWG59" s="2182"/>
      <c r="AWH59" s="2182"/>
      <c r="AWI59" s="2182"/>
      <c r="AWJ59" s="2182"/>
      <c r="AWK59" s="2182"/>
      <c r="AWL59" s="2182"/>
      <c r="AWM59" s="2182"/>
      <c r="AWN59" s="2182"/>
      <c r="AWO59" s="2182"/>
      <c r="AWP59" s="2182"/>
      <c r="AWQ59" s="2182"/>
      <c r="AWR59" s="2182"/>
      <c r="AWS59" s="2182"/>
      <c r="AWT59" s="2182"/>
      <c r="AWU59" s="2182"/>
      <c r="AWV59" s="2182"/>
      <c r="AWW59" s="2182"/>
      <c r="AWX59" s="2182"/>
      <c r="AWY59" s="2182"/>
      <c r="AWZ59" s="2182"/>
      <c r="AXA59" s="2182"/>
      <c r="AXB59" s="2182"/>
      <c r="AXC59" s="2182"/>
      <c r="AXD59" s="2182"/>
      <c r="AXE59" s="2182"/>
      <c r="AXF59" s="2182"/>
      <c r="AXG59" s="2182"/>
      <c r="AXH59" s="2182"/>
      <c r="AXI59" s="2182"/>
      <c r="AXJ59" s="2182"/>
      <c r="AXK59" s="2182"/>
      <c r="AXL59" s="2182"/>
      <c r="AXM59" s="2182"/>
      <c r="AXN59" s="2182"/>
      <c r="AXO59" s="2182"/>
      <c r="AXP59" s="2182"/>
      <c r="AXQ59" s="2182"/>
      <c r="AXR59" s="2182"/>
      <c r="AXS59" s="2182"/>
      <c r="AXT59" s="2182"/>
      <c r="AXU59" s="2182"/>
      <c r="AXV59" s="2182"/>
      <c r="AXW59" s="2182"/>
      <c r="AXX59" s="2182"/>
      <c r="AXY59" s="2182"/>
      <c r="AXZ59" s="2182"/>
      <c r="AYA59" s="2182"/>
      <c r="AYB59" s="2182"/>
      <c r="AYC59" s="2182"/>
      <c r="AYD59" s="2182"/>
      <c r="AYE59" s="2182"/>
      <c r="AYF59" s="2182"/>
      <c r="AYG59" s="2182"/>
      <c r="AYH59" s="2182"/>
      <c r="AYI59" s="2182"/>
      <c r="AYJ59" s="2182"/>
      <c r="AYK59" s="2182"/>
      <c r="AYL59" s="2182"/>
      <c r="AYM59" s="2182"/>
      <c r="AYN59" s="2182"/>
      <c r="AYO59" s="2182"/>
      <c r="AYP59" s="2182"/>
      <c r="AYQ59" s="2182"/>
      <c r="AYR59" s="2182"/>
      <c r="AYS59" s="2182"/>
      <c r="AYT59" s="2182"/>
      <c r="AYU59" s="2182"/>
      <c r="AYV59" s="2182"/>
      <c r="AYW59" s="2182"/>
      <c r="AYX59" s="2182"/>
      <c r="AYY59" s="2182"/>
      <c r="AYZ59" s="2182"/>
      <c r="AZA59" s="2182"/>
      <c r="AZB59" s="2182"/>
      <c r="AZC59" s="2182"/>
      <c r="AZD59" s="2182"/>
      <c r="AZE59" s="2182"/>
      <c r="AZF59" s="2182"/>
      <c r="AZG59" s="2182"/>
      <c r="AZH59" s="2182"/>
      <c r="AZI59" s="2182"/>
      <c r="AZJ59" s="2182"/>
      <c r="AZK59" s="2182"/>
      <c r="AZL59" s="2182"/>
      <c r="AZM59" s="2182"/>
      <c r="AZN59" s="2182"/>
      <c r="AZO59" s="2182"/>
      <c r="AZP59" s="2182"/>
      <c r="AZQ59" s="2182"/>
      <c r="AZR59" s="2182"/>
      <c r="AZS59" s="2182"/>
      <c r="AZT59" s="2182"/>
      <c r="AZU59" s="2182"/>
      <c r="AZV59" s="2182"/>
      <c r="AZW59" s="2182"/>
      <c r="AZX59" s="2182"/>
      <c r="AZY59" s="2182"/>
      <c r="AZZ59" s="2182"/>
      <c r="BAA59" s="2182"/>
      <c r="BAB59" s="2182"/>
      <c r="BAC59" s="2182"/>
      <c r="BAD59" s="2182"/>
      <c r="BAE59" s="2182"/>
      <c r="BAF59" s="2182"/>
      <c r="BAG59" s="2182"/>
      <c r="BAH59" s="2182"/>
      <c r="BAI59" s="2182"/>
      <c r="BAJ59" s="2182"/>
      <c r="BAK59" s="2182"/>
      <c r="BAL59" s="2182"/>
      <c r="BAM59" s="2182"/>
      <c r="BAN59" s="2182"/>
      <c r="BAO59" s="2182"/>
      <c r="BAP59" s="2182"/>
      <c r="BAQ59" s="2182"/>
      <c r="BAR59" s="2182"/>
      <c r="BAS59" s="2182"/>
      <c r="BAT59" s="2182"/>
      <c r="BAU59" s="2182"/>
      <c r="BAV59" s="2182"/>
      <c r="BAW59" s="2182"/>
      <c r="BAX59" s="2182"/>
      <c r="BAY59" s="2182"/>
      <c r="BAZ59" s="2182"/>
      <c r="BBA59" s="2182"/>
      <c r="BBB59" s="2182"/>
      <c r="BBC59" s="2182"/>
      <c r="BBD59" s="2182"/>
      <c r="BBE59" s="2182"/>
      <c r="BBF59" s="2182"/>
      <c r="BBG59" s="2182"/>
      <c r="BBH59" s="2182"/>
      <c r="BBI59" s="2182"/>
      <c r="BBJ59" s="2182"/>
      <c r="BBK59" s="2182"/>
      <c r="BBL59" s="2182"/>
      <c r="BBM59" s="2182"/>
      <c r="BBN59" s="2182"/>
      <c r="BBO59" s="2182"/>
      <c r="BBP59" s="2182"/>
      <c r="BBQ59" s="2182"/>
      <c r="BBR59" s="2182"/>
      <c r="BBS59" s="2182"/>
      <c r="BBT59" s="2182"/>
      <c r="BBU59" s="2182"/>
      <c r="BBV59" s="2182"/>
      <c r="BBW59" s="2182"/>
      <c r="BBX59" s="2182"/>
      <c r="BBY59" s="2182"/>
      <c r="BBZ59" s="2182"/>
      <c r="BCA59" s="2182"/>
      <c r="BCB59" s="2182"/>
      <c r="BCC59" s="2182"/>
      <c r="BCD59" s="2182"/>
      <c r="BCE59" s="2182"/>
      <c r="BCF59" s="2182"/>
      <c r="BCG59" s="2182"/>
      <c r="BCH59" s="2182"/>
      <c r="BCI59" s="2182"/>
      <c r="BCJ59" s="2182"/>
      <c r="BCK59" s="2182"/>
      <c r="BCL59" s="2182"/>
      <c r="BCM59" s="2182"/>
      <c r="BCN59" s="2182"/>
      <c r="BCO59" s="2182"/>
      <c r="BCP59" s="2182"/>
      <c r="BCQ59" s="2182"/>
      <c r="BCR59" s="2182"/>
      <c r="BCS59" s="2182"/>
      <c r="BCT59" s="2182"/>
      <c r="BCU59" s="2182"/>
      <c r="BCV59" s="2182"/>
      <c r="BCW59" s="2182"/>
      <c r="BCX59" s="2182"/>
      <c r="BCY59" s="2182"/>
      <c r="BCZ59" s="2182"/>
      <c r="BDA59" s="2182"/>
      <c r="BDB59" s="2182"/>
      <c r="BDC59" s="2182"/>
      <c r="BDD59" s="2182"/>
      <c r="BDE59" s="2182"/>
      <c r="BDF59" s="2182"/>
      <c r="BDG59" s="2182"/>
      <c r="BDH59" s="2182"/>
      <c r="BDI59" s="2182"/>
      <c r="BDJ59" s="2182"/>
      <c r="BDK59" s="2182"/>
      <c r="BDL59" s="2182"/>
      <c r="BDM59" s="2182"/>
      <c r="BDN59" s="2182"/>
      <c r="BDO59" s="2182"/>
      <c r="BDP59" s="2182"/>
      <c r="BDQ59" s="2182"/>
      <c r="BDR59" s="2182"/>
      <c r="BDS59" s="2182"/>
      <c r="BDT59" s="2182"/>
      <c r="BDU59" s="2182"/>
      <c r="BDV59" s="2182"/>
      <c r="BDW59" s="2182"/>
      <c r="BDX59" s="2182"/>
      <c r="BDY59" s="2182"/>
      <c r="BDZ59" s="2182"/>
      <c r="BEA59" s="2182"/>
      <c r="BEB59" s="2182"/>
      <c r="BEC59" s="2182"/>
      <c r="BED59" s="2182"/>
      <c r="BEE59" s="2182"/>
      <c r="BEF59" s="2182"/>
      <c r="BEG59" s="2182"/>
      <c r="BEH59" s="2182"/>
      <c r="BEI59" s="2182"/>
      <c r="BEJ59" s="2182"/>
      <c r="BEK59" s="2182"/>
      <c r="BEL59" s="2182"/>
      <c r="BEM59" s="2182"/>
      <c r="BEN59" s="2182"/>
      <c r="BEO59" s="2182"/>
      <c r="BEP59" s="2182"/>
      <c r="BEQ59" s="2182"/>
      <c r="BER59" s="2182"/>
      <c r="BES59" s="2182"/>
      <c r="BET59" s="2182"/>
      <c r="BEU59" s="2182"/>
      <c r="BEV59" s="2182"/>
      <c r="BEW59" s="2182"/>
      <c r="BEX59" s="2182"/>
      <c r="BEY59" s="2182"/>
      <c r="BEZ59" s="2182"/>
      <c r="BFA59" s="2182"/>
      <c r="BFB59" s="2182"/>
      <c r="BFC59" s="2182"/>
      <c r="BFD59" s="2182"/>
      <c r="BFE59" s="2182"/>
      <c r="BFF59" s="2182"/>
      <c r="BFG59" s="2182"/>
      <c r="BFH59" s="2182"/>
      <c r="BFI59" s="2182"/>
      <c r="BFJ59" s="2182"/>
      <c r="BFK59" s="2182"/>
      <c r="BFL59" s="2182"/>
      <c r="BFM59" s="2182"/>
      <c r="BFN59" s="2182"/>
      <c r="BFO59" s="2182"/>
      <c r="BFP59" s="2182"/>
      <c r="BFQ59" s="2182"/>
      <c r="BFR59" s="2182"/>
      <c r="BFS59" s="2182"/>
      <c r="BFT59" s="2182"/>
      <c r="BFU59" s="2182"/>
      <c r="BFV59" s="2182"/>
      <c r="BFW59" s="2182"/>
      <c r="BFX59" s="2182"/>
      <c r="BFY59" s="2182"/>
      <c r="BFZ59" s="2182"/>
      <c r="BGA59" s="2182"/>
      <c r="BGB59" s="2182"/>
      <c r="BGC59" s="2182"/>
      <c r="BGD59" s="2182"/>
      <c r="BGE59" s="2182"/>
      <c r="BGF59" s="2182"/>
      <c r="BGG59" s="2182"/>
      <c r="BGH59" s="2182"/>
      <c r="BGI59" s="2182"/>
      <c r="BGJ59" s="2182"/>
      <c r="BGK59" s="2182"/>
      <c r="BGL59" s="2182"/>
      <c r="BGM59" s="2182"/>
      <c r="BGN59" s="2182"/>
      <c r="BGO59" s="2182"/>
      <c r="BGP59" s="2182"/>
      <c r="BGQ59" s="2182"/>
      <c r="BGR59" s="2182"/>
      <c r="BGS59" s="2182"/>
      <c r="BGT59" s="2182"/>
      <c r="BGU59" s="2182"/>
      <c r="BGV59" s="2182"/>
      <c r="BGW59" s="2182"/>
      <c r="BGX59" s="2182"/>
      <c r="BGY59" s="2182"/>
      <c r="BGZ59" s="2182"/>
      <c r="BHA59" s="2182"/>
      <c r="BHB59" s="2182"/>
      <c r="BHC59" s="2182"/>
      <c r="BHD59" s="2182"/>
      <c r="BHE59" s="2182"/>
      <c r="BHF59" s="2182"/>
      <c r="BHG59" s="2182"/>
      <c r="BHH59" s="2182"/>
      <c r="BHI59" s="2182"/>
      <c r="BHJ59" s="2182"/>
      <c r="BHK59" s="2182"/>
      <c r="BHL59" s="2182"/>
      <c r="BHM59" s="2182"/>
      <c r="BHN59" s="2182"/>
      <c r="BHO59" s="2182"/>
      <c r="BHP59" s="2182"/>
      <c r="BHQ59" s="2182"/>
      <c r="BHR59" s="2182"/>
      <c r="BHS59" s="2182"/>
      <c r="BHT59" s="2182"/>
      <c r="BHU59" s="2182"/>
      <c r="BHV59" s="2182"/>
      <c r="BHW59" s="2182"/>
      <c r="BHX59" s="2182"/>
      <c r="BHY59" s="2182"/>
      <c r="BHZ59" s="2182"/>
      <c r="BIA59" s="2182"/>
      <c r="BIB59" s="2182"/>
      <c r="BIC59" s="2182"/>
      <c r="BID59" s="2182"/>
      <c r="BIE59" s="2182"/>
      <c r="BIF59" s="2182"/>
      <c r="BIG59" s="2182"/>
      <c r="BIH59" s="2182"/>
      <c r="BII59" s="2182"/>
      <c r="BIJ59" s="2182"/>
      <c r="BIK59" s="2182"/>
      <c r="BIL59" s="2182"/>
      <c r="BIM59" s="2182"/>
      <c r="BIN59" s="2182"/>
      <c r="BIO59" s="2182"/>
      <c r="BIP59" s="2182"/>
      <c r="BIQ59" s="2182"/>
      <c r="BIR59" s="2182"/>
      <c r="BIS59" s="2182"/>
      <c r="BIT59" s="2182"/>
      <c r="BIU59" s="2182"/>
      <c r="BIV59" s="2182"/>
      <c r="BIW59" s="2182"/>
      <c r="BIX59" s="2182"/>
      <c r="BIY59" s="2182"/>
      <c r="BIZ59" s="2182"/>
      <c r="BJA59" s="2182"/>
      <c r="BJB59" s="2182"/>
      <c r="BJC59" s="2182"/>
      <c r="BJD59" s="2182"/>
      <c r="BJE59" s="2182"/>
      <c r="BJF59" s="2182"/>
      <c r="BJG59" s="2182"/>
      <c r="BJH59" s="2182"/>
      <c r="BJI59" s="2182"/>
      <c r="BJJ59" s="2182"/>
      <c r="BJK59" s="2182"/>
      <c r="BJL59" s="2182"/>
      <c r="BJM59" s="2182"/>
      <c r="BJN59" s="2182"/>
      <c r="BJO59" s="2182"/>
      <c r="BJP59" s="2182"/>
      <c r="BJQ59" s="2182"/>
      <c r="BJR59" s="2182"/>
      <c r="BJS59" s="2182"/>
      <c r="BJT59" s="2182"/>
      <c r="BJU59" s="2182"/>
      <c r="BJV59" s="2182"/>
      <c r="BJW59" s="2182"/>
      <c r="BJX59" s="2182"/>
      <c r="BJY59" s="2182"/>
      <c r="BJZ59" s="2182"/>
      <c r="BKA59" s="2182"/>
      <c r="BKB59" s="2182"/>
      <c r="BKC59" s="2182"/>
      <c r="BKD59" s="2182"/>
      <c r="BKE59" s="2182"/>
      <c r="BKF59" s="2182"/>
      <c r="BKG59" s="2182"/>
      <c r="BKH59" s="2182"/>
      <c r="BKI59" s="2182"/>
      <c r="BKJ59" s="2182"/>
      <c r="BKK59" s="2182"/>
      <c r="BKL59" s="2182"/>
      <c r="BKM59" s="2182"/>
      <c r="BKN59" s="2182"/>
      <c r="BKO59" s="2182"/>
      <c r="BKP59" s="2182"/>
      <c r="BKQ59" s="2182"/>
      <c r="BKR59" s="2182"/>
      <c r="BKS59" s="2182"/>
      <c r="BKT59" s="2182"/>
      <c r="BKU59" s="2182"/>
      <c r="BKV59" s="2182"/>
      <c r="BKW59" s="2182"/>
      <c r="BKX59" s="2182"/>
      <c r="BKY59" s="2182"/>
      <c r="BKZ59" s="2182"/>
      <c r="BLA59" s="2182"/>
      <c r="BLB59" s="2182"/>
      <c r="BLC59" s="2182"/>
      <c r="BLD59" s="2182"/>
      <c r="BLE59" s="2182"/>
      <c r="BLF59" s="2182"/>
      <c r="BLG59" s="2182"/>
      <c r="BLH59" s="2182"/>
      <c r="BLI59" s="2182"/>
      <c r="BLJ59" s="2182"/>
      <c r="BLK59" s="2182"/>
      <c r="BLL59" s="2182"/>
      <c r="BLM59" s="2182"/>
      <c r="BLN59" s="2182"/>
      <c r="BLO59" s="2182"/>
      <c r="BLP59" s="2182"/>
      <c r="BLQ59" s="2182"/>
      <c r="BLR59" s="2182"/>
      <c r="BLS59" s="2182"/>
      <c r="BLT59" s="2182"/>
      <c r="BLU59" s="2182"/>
      <c r="BLV59" s="2182"/>
      <c r="BLW59" s="2182"/>
      <c r="BLX59" s="2182"/>
      <c r="BLY59" s="2182"/>
      <c r="BLZ59" s="2182"/>
      <c r="BMA59" s="2182"/>
      <c r="BMB59" s="2182"/>
      <c r="BMC59" s="2182"/>
      <c r="BMD59" s="2182"/>
      <c r="BME59" s="2182"/>
      <c r="BMF59" s="2182"/>
      <c r="BMG59" s="2182"/>
      <c r="BMH59" s="2182"/>
      <c r="BMI59" s="2182"/>
      <c r="BMJ59" s="2182"/>
      <c r="BMK59" s="2182"/>
      <c r="BML59" s="2182"/>
      <c r="BMM59" s="2182"/>
      <c r="BMN59" s="2182"/>
      <c r="BMO59" s="2182"/>
      <c r="BMP59" s="2182"/>
      <c r="BMQ59" s="2182"/>
      <c r="BMR59" s="2182"/>
      <c r="BMS59" s="2182"/>
      <c r="BMT59" s="2182"/>
      <c r="BMU59" s="2182"/>
      <c r="BMV59" s="2182"/>
      <c r="BMW59" s="2182"/>
      <c r="BMX59" s="2182"/>
      <c r="BMY59" s="2182"/>
      <c r="BMZ59" s="2182"/>
      <c r="BNA59" s="2182"/>
      <c r="BNB59" s="2182"/>
      <c r="BNC59" s="2182"/>
      <c r="BND59" s="2182"/>
      <c r="BNE59" s="2182"/>
      <c r="BNF59" s="2182"/>
      <c r="BNG59" s="2182"/>
      <c r="BNH59" s="2182"/>
      <c r="BNI59" s="2182"/>
      <c r="BNJ59" s="2182"/>
      <c r="BNK59" s="2182"/>
      <c r="BNL59" s="2182"/>
      <c r="BNM59" s="2182"/>
      <c r="BNN59" s="2182"/>
      <c r="BNO59" s="2182"/>
      <c r="BNP59" s="2182"/>
      <c r="BNQ59" s="2182"/>
      <c r="BNR59" s="2182"/>
      <c r="BNS59" s="2182"/>
      <c r="BNT59" s="2182"/>
      <c r="BNU59" s="2182"/>
      <c r="BNV59" s="2182"/>
      <c r="BNW59" s="2182"/>
      <c r="BNX59" s="2182"/>
      <c r="BNY59" s="2182"/>
      <c r="BNZ59" s="2182"/>
      <c r="BOA59" s="2182"/>
      <c r="BOB59" s="2182"/>
      <c r="BOC59" s="2182"/>
      <c r="BOD59" s="2182"/>
      <c r="BOE59" s="2182"/>
      <c r="BOF59" s="2182"/>
      <c r="BOG59" s="2182"/>
      <c r="BOH59" s="2182"/>
      <c r="BOI59" s="2182"/>
      <c r="BOJ59" s="2182"/>
      <c r="BOK59" s="2182"/>
      <c r="BOL59" s="2182"/>
      <c r="BOM59" s="2182"/>
      <c r="BON59" s="2182"/>
      <c r="BOO59" s="2182"/>
      <c r="BOP59" s="2182"/>
      <c r="BOQ59" s="2182"/>
      <c r="BOR59" s="2182"/>
      <c r="BOS59" s="2182"/>
      <c r="BOT59" s="2182"/>
      <c r="BOU59" s="2182"/>
      <c r="BOV59" s="2182"/>
      <c r="BOW59" s="2182"/>
      <c r="BOX59" s="2182"/>
      <c r="BOY59" s="2182"/>
      <c r="BOZ59" s="2182"/>
      <c r="BPA59" s="2182"/>
      <c r="BPB59" s="2182"/>
      <c r="BPC59" s="2182"/>
      <c r="BPD59" s="2182"/>
      <c r="BPE59" s="2182"/>
      <c r="BPF59" s="2182"/>
      <c r="BPG59" s="2182"/>
      <c r="BPH59" s="2182"/>
      <c r="BPI59" s="2182"/>
      <c r="BPJ59" s="2182"/>
      <c r="BPK59" s="2182"/>
      <c r="BPL59" s="2182"/>
      <c r="BPM59" s="2182"/>
      <c r="BPN59" s="2182"/>
      <c r="BPO59" s="2182"/>
      <c r="BPP59" s="2182"/>
      <c r="BPQ59" s="2182"/>
      <c r="BPR59" s="2182"/>
      <c r="BPS59" s="2182"/>
      <c r="BPT59" s="2182"/>
      <c r="BPU59" s="2182"/>
      <c r="BPV59" s="2182"/>
      <c r="BPW59" s="2182"/>
      <c r="BPX59" s="2182"/>
      <c r="BPY59" s="2182"/>
      <c r="BPZ59" s="2182"/>
      <c r="BQA59" s="2182"/>
      <c r="BQB59" s="2182"/>
      <c r="BQC59" s="2182"/>
      <c r="BQD59" s="2182"/>
      <c r="BQE59" s="2182"/>
      <c r="BQF59" s="2182"/>
      <c r="BQG59" s="2182"/>
      <c r="BQH59" s="2182"/>
      <c r="BQI59" s="2182"/>
      <c r="BQJ59" s="2182"/>
      <c r="BQK59" s="2182"/>
      <c r="BQL59" s="2182"/>
      <c r="BQM59" s="2182"/>
      <c r="BQN59" s="2182"/>
      <c r="BQO59" s="2182"/>
      <c r="BQP59" s="2182"/>
      <c r="BQQ59" s="2182"/>
      <c r="BQR59" s="2182"/>
      <c r="BQS59" s="2182"/>
      <c r="BQT59" s="2182"/>
      <c r="BQU59" s="2182"/>
      <c r="BQV59" s="2182"/>
      <c r="BQW59" s="2182"/>
      <c r="BQX59" s="2182"/>
      <c r="BQY59" s="2182"/>
      <c r="BQZ59" s="2182"/>
      <c r="BRA59" s="2182"/>
      <c r="BRB59" s="2182"/>
      <c r="BRC59" s="2182"/>
      <c r="BRD59" s="2182"/>
      <c r="BRE59" s="2182"/>
      <c r="BRF59" s="2182"/>
      <c r="BRG59" s="2182"/>
      <c r="BRH59" s="2182"/>
      <c r="BRI59" s="2182"/>
      <c r="BRJ59" s="2182"/>
      <c r="BRK59" s="2182"/>
      <c r="BRL59" s="2182"/>
      <c r="BRM59" s="2182"/>
      <c r="BRN59" s="2182"/>
      <c r="BRO59" s="2182"/>
      <c r="BRP59" s="2182"/>
      <c r="BRQ59" s="2182"/>
      <c r="BRR59" s="2182"/>
      <c r="BRS59" s="2182"/>
      <c r="BRT59" s="2182"/>
      <c r="BRU59" s="2182"/>
      <c r="BRV59" s="2182"/>
      <c r="BRW59" s="2182"/>
      <c r="BRX59" s="2182"/>
      <c r="BRY59" s="2182"/>
      <c r="BRZ59" s="2182"/>
      <c r="BSA59" s="2182"/>
      <c r="BSB59" s="2182"/>
      <c r="BSC59" s="2182"/>
      <c r="BSD59" s="2182"/>
      <c r="BSE59" s="2182"/>
      <c r="BSF59" s="2182"/>
      <c r="BSG59" s="2182"/>
      <c r="BSH59" s="2182"/>
      <c r="BSI59" s="2182"/>
      <c r="BSJ59" s="2182"/>
      <c r="BSK59" s="2182"/>
      <c r="BSL59" s="2182"/>
      <c r="BSM59" s="2182"/>
      <c r="BSN59" s="2182"/>
      <c r="BSO59" s="2182"/>
      <c r="BSP59" s="2182"/>
      <c r="BSQ59" s="2182"/>
      <c r="BSR59" s="2182"/>
      <c r="BSS59" s="2182"/>
      <c r="BST59" s="2182"/>
      <c r="BSU59" s="2182"/>
      <c r="BSV59" s="2182"/>
      <c r="BSW59" s="2182"/>
      <c r="BSX59" s="2182"/>
      <c r="BSY59" s="2182"/>
      <c r="BSZ59" s="2182"/>
      <c r="BTA59" s="2182"/>
      <c r="BTB59" s="2182"/>
      <c r="BTC59" s="2182"/>
      <c r="BTD59" s="2182"/>
      <c r="BTE59" s="2182"/>
      <c r="BTF59" s="2182"/>
      <c r="BTG59" s="2182"/>
      <c r="BTH59" s="2182"/>
      <c r="BTI59" s="2182"/>
      <c r="BTJ59" s="2182"/>
      <c r="BTK59" s="2182"/>
      <c r="BTL59" s="2182"/>
      <c r="BTM59" s="2182"/>
      <c r="BTN59" s="2182"/>
      <c r="BTO59" s="2182"/>
      <c r="BTP59" s="2182"/>
      <c r="BTQ59" s="2182"/>
      <c r="BTR59" s="2182"/>
      <c r="BTS59" s="2182"/>
      <c r="BTT59" s="2182"/>
      <c r="BTU59" s="2182"/>
      <c r="BTV59" s="2182"/>
      <c r="BTW59" s="2182"/>
      <c r="BTX59" s="2182"/>
      <c r="BTY59" s="2182"/>
      <c r="BTZ59" s="2182"/>
      <c r="BUA59" s="2182"/>
      <c r="BUB59" s="2182"/>
      <c r="BUC59" s="2182"/>
      <c r="BUD59" s="2182"/>
      <c r="BUE59" s="2182"/>
      <c r="BUF59" s="2182"/>
      <c r="BUG59" s="2182"/>
      <c r="BUH59" s="2182"/>
      <c r="BUI59" s="2182"/>
      <c r="BUJ59" s="2182"/>
      <c r="BUK59" s="2182"/>
      <c r="BUL59" s="2182"/>
      <c r="BUM59" s="2182"/>
      <c r="BUN59" s="2182"/>
      <c r="BUO59" s="2182"/>
      <c r="BUP59" s="2182"/>
      <c r="BUQ59" s="2182"/>
      <c r="BUR59" s="2182"/>
      <c r="BUS59" s="2182"/>
      <c r="BUT59" s="2182"/>
      <c r="BUU59" s="2182"/>
      <c r="BUV59" s="2182"/>
      <c r="BUW59" s="2182"/>
      <c r="BUX59" s="2182"/>
      <c r="BUY59" s="2182"/>
      <c r="BUZ59" s="2182"/>
      <c r="BVA59" s="2182"/>
      <c r="BVB59" s="2182"/>
      <c r="BVC59" s="2182"/>
      <c r="BVD59" s="2182"/>
      <c r="BVE59" s="2182"/>
      <c r="BVF59" s="2182"/>
      <c r="BVG59" s="2182"/>
      <c r="BVH59" s="2182"/>
      <c r="BVI59" s="2182"/>
      <c r="BVJ59" s="2182"/>
      <c r="BVK59" s="2182"/>
      <c r="BVL59" s="2182"/>
      <c r="BVM59" s="2182"/>
      <c r="BVN59" s="2182"/>
      <c r="BVO59" s="2182"/>
      <c r="BVP59" s="2182"/>
      <c r="BVQ59" s="2182"/>
      <c r="BVR59" s="2182"/>
      <c r="BVS59" s="2182"/>
      <c r="BVT59" s="2182"/>
      <c r="BVU59" s="2182"/>
      <c r="BVV59" s="2182"/>
      <c r="BVW59" s="2182"/>
      <c r="BVX59" s="2182"/>
      <c r="BVY59" s="2182"/>
      <c r="BVZ59" s="2182"/>
      <c r="BWA59" s="2182"/>
      <c r="BWB59" s="2182"/>
      <c r="BWC59" s="2182"/>
      <c r="BWD59" s="2182"/>
      <c r="BWE59" s="2182"/>
      <c r="BWF59" s="2182"/>
      <c r="BWG59" s="2182"/>
      <c r="BWH59" s="2182"/>
      <c r="BWI59" s="2182"/>
      <c r="BWJ59" s="2182"/>
      <c r="BWK59" s="2182"/>
      <c r="BWL59" s="2182"/>
      <c r="BWM59" s="2182"/>
      <c r="BWN59" s="2182"/>
      <c r="BWO59" s="2182"/>
      <c r="BWP59" s="2182"/>
      <c r="BWQ59" s="2182"/>
      <c r="BWR59" s="2182"/>
      <c r="BWS59" s="2182"/>
      <c r="BWT59" s="2182"/>
      <c r="BWU59" s="2182"/>
      <c r="BWV59" s="2182"/>
      <c r="BWW59" s="2182"/>
      <c r="BWX59" s="2182"/>
      <c r="BWY59" s="2182"/>
      <c r="BWZ59" s="2182"/>
      <c r="BXA59" s="2182"/>
      <c r="BXB59" s="2182"/>
      <c r="BXC59" s="2182"/>
      <c r="BXD59" s="2182"/>
      <c r="BXE59" s="2182"/>
      <c r="BXF59" s="2182"/>
      <c r="BXG59" s="2182"/>
      <c r="BXH59" s="2182"/>
      <c r="BXI59" s="2182"/>
      <c r="BXJ59" s="2182"/>
      <c r="BXK59" s="2182"/>
      <c r="BXL59" s="2182"/>
      <c r="BXM59" s="2182"/>
      <c r="BXN59" s="2182"/>
      <c r="BXO59" s="2182"/>
      <c r="BXP59" s="2182"/>
      <c r="BXQ59" s="2182"/>
      <c r="BXR59" s="2182"/>
      <c r="BXS59" s="2182"/>
      <c r="BXT59" s="2182"/>
      <c r="BXU59" s="2182"/>
      <c r="BXV59" s="2182"/>
      <c r="BXW59" s="2182"/>
      <c r="BXX59" s="2182"/>
      <c r="BXY59" s="2182"/>
      <c r="BXZ59" s="2182"/>
      <c r="BYA59" s="2182"/>
      <c r="BYB59" s="2182"/>
      <c r="BYC59" s="2182"/>
      <c r="BYD59" s="2182"/>
      <c r="BYE59" s="2182"/>
      <c r="BYF59" s="2182"/>
      <c r="BYG59" s="2182"/>
      <c r="BYH59" s="2182"/>
      <c r="BYI59" s="2182"/>
      <c r="BYJ59" s="2182"/>
      <c r="BYK59" s="2182"/>
      <c r="BYL59" s="2182"/>
      <c r="BYM59" s="2182"/>
      <c r="BYN59" s="2182"/>
      <c r="BYO59" s="2182"/>
      <c r="BYP59" s="2182"/>
      <c r="BYQ59" s="2182"/>
      <c r="BYR59" s="2182"/>
      <c r="BYS59" s="2182"/>
      <c r="BYT59" s="2182"/>
      <c r="BYU59" s="2182"/>
      <c r="BYV59" s="2182"/>
      <c r="BYW59" s="2182"/>
      <c r="BYX59" s="2182"/>
      <c r="BYY59" s="2182"/>
      <c r="BYZ59" s="2182"/>
      <c r="BZA59" s="2182"/>
      <c r="BZB59" s="2182"/>
      <c r="BZC59" s="2182"/>
      <c r="BZD59" s="2182"/>
      <c r="BZE59" s="2182"/>
      <c r="BZF59" s="2182"/>
      <c r="BZG59" s="2182"/>
      <c r="BZH59" s="2182"/>
      <c r="BZI59" s="2182"/>
      <c r="BZJ59" s="2182"/>
      <c r="BZK59" s="2182"/>
      <c r="BZL59" s="2182"/>
      <c r="BZM59" s="2182"/>
      <c r="BZN59" s="2182"/>
      <c r="BZO59" s="2182"/>
      <c r="BZP59" s="2182"/>
      <c r="BZQ59" s="2182"/>
      <c r="BZR59" s="2182"/>
      <c r="BZS59" s="2182"/>
      <c r="BZT59" s="2182"/>
      <c r="BZU59" s="2182"/>
      <c r="BZV59" s="2182"/>
      <c r="BZW59" s="2182"/>
      <c r="BZX59" s="2182"/>
      <c r="BZY59" s="2182"/>
      <c r="BZZ59" s="2182"/>
      <c r="CAA59" s="2182"/>
      <c r="CAB59" s="2182"/>
      <c r="CAC59" s="2182"/>
      <c r="CAD59" s="2182"/>
      <c r="CAE59" s="2182"/>
      <c r="CAF59" s="2182"/>
      <c r="CAG59" s="2182"/>
      <c r="CAH59" s="2182"/>
      <c r="CAI59" s="2182"/>
      <c r="CAJ59" s="2182"/>
      <c r="CAK59" s="2182"/>
      <c r="CAL59" s="2182"/>
      <c r="CAM59" s="2182"/>
      <c r="CAN59" s="2182"/>
      <c r="CAO59" s="2182"/>
      <c r="CAP59" s="2182"/>
      <c r="CAQ59" s="2182"/>
      <c r="CAR59" s="2182"/>
      <c r="CAS59" s="2182"/>
      <c r="CAT59" s="2182"/>
      <c r="CAU59" s="2182"/>
      <c r="CAV59" s="2182"/>
      <c r="CAW59" s="2182"/>
      <c r="CAX59" s="2182"/>
      <c r="CAY59" s="2182"/>
      <c r="CAZ59" s="2182"/>
      <c r="CBA59" s="2182"/>
      <c r="CBB59" s="2182"/>
      <c r="CBC59" s="2182"/>
      <c r="CBD59" s="2182"/>
      <c r="CBE59" s="2182"/>
      <c r="CBF59" s="2182"/>
      <c r="CBG59" s="2182"/>
      <c r="CBH59" s="2182"/>
      <c r="CBI59" s="2182"/>
      <c r="CBJ59" s="2182"/>
      <c r="CBK59" s="2182"/>
      <c r="CBL59" s="2182"/>
      <c r="CBM59" s="2182"/>
      <c r="CBN59" s="2182"/>
      <c r="CBO59" s="2182"/>
      <c r="CBP59" s="2182"/>
      <c r="CBQ59" s="2182"/>
      <c r="CBR59" s="2182"/>
      <c r="CBS59" s="2182"/>
      <c r="CBT59" s="2182"/>
      <c r="CBU59" s="2182"/>
      <c r="CBV59" s="2182"/>
      <c r="CBW59" s="2182"/>
      <c r="CBX59" s="2182"/>
      <c r="CBY59" s="2182"/>
      <c r="CBZ59" s="2182"/>
      <c r="CCA59" s="2182"/>
      <c r="CCB59" s="2182"/>
      <c r="CCC59" s="2182"/>
      <c r="CCD59" s="2182"/>
      <c r="CCE59" s="2182"/>
      <c r="CCF59" s="2182"/>
      <c r="CCG59" s="2182"/>
      <c r="CCH59" s="2182"/>
      <c r="CCI59" s="2182"/>
      <c r="CCJ59" s="2182"/>
      <c r="CCK59" s="2182"/>
      <c r="CCL59" s="2182"/>
      <c r="CCM59" s="2182"/>
      <c r="CCN59" s="2182"/>
      <c r="CCO59" s="2182"/>
      <c r="CCP59" s="2182"/>
      <c r="CCQ59" s="2182"/>
      <c r="CCR59" s="2182"/>
      <c r="CCS59" s="2182"/>
      <c r="CCT59" s="2182"/>
      <c r="CCU59" s="2182"/>
      <c r="CCV59" s="2182"/>
      <c r="CCW59" s="2182"/>
      <c r="CCX59" s="2182"/>
      <c r="CCY59" s="2182"/>
      <c r="CCZ59" s="2182"/>
      <c r="CDA59" s="2182"/>
      <c r="CDB59" s="2182"/>
      <c r="CDC59" s="2182"/>
      <c r="CDD59" s="2182"/>
      <c r="CDE59" s="2182"/>
      <c r="CDF59" s="2182"/>
      <c r="CDG59" s="2182"/>
      <c r="CDH59" s="2182"/>
      <c r="CDI59" s="2182"/>
      <c r="CDJ59" s="2182"/>
      <c r="CDK59" s="2182"/>
      <c r="CDL59" s="2182"/>
      <c r="CDM59" s="2182"/>
      <c r="CDN59" s="2182"/>
      <c r="CDO59" s="2182"/>
      <c r="CDP59" s="2182"/>
      <c r="CDQ59" s="2182"/>
      <c r="CDR59" s="2182"/>
      <c r="CDS59" s="2182"/>
      <c r="CDT59" s="2182"/>
      <c r="CDU59" s="2182"/>
      <c r="CDV59" s="2182"/>
      <c r="CDW59" s="2182"/>
      <c r="CDX59" s="2182"/>
      <c r="CDY59" s="2182"/>
      <c r="CDZ59" s="2182"/>
      <c r="CEA59" s="2182"/>
      <c r="CEB59" s="2182"/>
      <c r="CEC59" s="2182"/>
      <c r="CED59" s="2182"/>
      <c r="CEE59" s="2182"/>
      <c r="CEF59" s="2182"/>
      <c r="CEG59" s="2182"/>
      <c r="CEH59" s="2182"/>
      <c r="CEI59" s="2182"/>
      <c r="CEJ59" s="2182"/>
      <c r="CEK59" s="2182"/>
      <c r="CEL59" s="2182"/>
      <c r="CEM59" s="2182"/>
      <c r="CEN59" s="2182"/>
      <c r="CEO59" s="2182"/>
      <c r="CEP59" s="2182"/>
      <c r="CEQ59" s="2182"/>
      <c r="CER59" s="2182"/>
      <c r="CES59" s="2182"/>
      <c r="CET59" s="2182"/>
      <c r="CEU59" s="2182"/>
      <c r="CEV59" s="2182"/>
      <c r="CEW59" s="2182"/>
      <c r="CEX59" s="2182"/>
      <c r="CEY59" s="2182"/>
      <c r="CEZ59" s="2182"/>
      <c r="CFA59" s="2182"/>
      <c r="CFB59" s="2182"/>
      <c r="CFC59" s="2182"/>
      <c r="CFD59" s="2182"/>
      <c r="CFE59" s="2182"/>
      <c r="CFF59" s="2182"/>
      <c r="CFG59" s="2182"/>
      <c r="CFH59" s="2182"/>
      <c r="CFI59" s="2182"/>
      <c r="CFJ59" s="2182"/>
      <c r="CFK59" s="2182"/>
      <c r="CFL59" s="2182"/>
      <c r="CFM59" s="2182"/>
      <c r="CFN59" s="2182"/>
      <c r="CFO59" s="2182"/>
      <c r="CFP59" s="2182"/>
      <c r="CFQ59" s="2182"/>
      <c r="CFR59" s="2182"/>
      <c r="CFS59" s="2182"/>
      <c r="CFT59" s="2182"/>
      <c r="CFU59" s="2182"/>
      <c r="CFV59" s="2182"/>
      <c r="CFW59" s="2182"/>
      <c r="CFX59" s="2182"/>
      <c r="CFY59" s="2182"/>
      <c r="CFZ59" s="2182"/>
      <c r="CGA59" s="2182"/>
      <c r="CGB59" s="2182"/>
      <c r="CGC59" s="2182"/>
      <c r="CGD59" s="2182"/>
      <c r="CGE59" s="2182"/>
      <c r="CGF59" s="2182"/>
      <c r="CGG59" s="2182"/>
      <c r="CGH59" s="2182"/>
      <c r="CGI59" s="2182"/>
      <c r="CGJ59" s="2182"/>
      <c r="CGK59" s="2182"/>
      <c r="CGL59" s="2182"/>
      <c r="CGM59" s="2182"/>
      <c r="CGN59" s="2182"/>
      <c r="CGO59" s="2182"/>
      <c r="CGP59" s="2182"/>
      <c r="CGQ59" s="2182"/>
      <c r="CGR59" s="2182"/>
      <c r="CGS59" s="2182"/>
      <c r="CGT59" s="2182"/>
      <c r="CGU59" s="2182"/>
      <c r="CGV59" s="2182"/>
      <c r="CGW59" s="2182"/>
      <c r="CGX59" s="2182"/>
      <c r="CGY59" s="2182"/>
      <c r="CGZ59" s="2182"/>
      <c r="CHA59" s="2182"/>
      <c r="CHB59" s="2182"/>
      <c r="CHC59" s="2182"/>
      <c r="CHD59" s="2182"/>
      <c r="CHE59" s="2182"/>
      <c r="CHF59" s="2182"/>
      <c r="CHG59" s="2182"/>
      <c r="CHH59" s="2182"/>
      <c r="CHI59" s="2182"/>
      <c r="CHJ59" s="2182"/>
      <c r="CHK59" s="2182"/>
      <c r="CHL59" s="2182"/>
      <c r="CHM59" s="2182"/>
      <c r="CHN59" s="2182"/>
      <c r="CHO59" s="2182"/>
      <c r="CHP59" s="2182"/>
      <c r="CHQ59" s="2182"/>
      <c r="CHR59" s="2182"/>
      <c r="CHS59" s="2182"/>
      <c r="CHT59" s="2182"/>
      <c r="CHU59" s="2182"/>
      <c r="CHV59" s="2182"/>
      <c r="CHW59" s="2182"/>
      <c r="CHX59" s="2182"/>
      <c r="CHY59" s="2182"/>
      <c r="CHZ59" s="2182"/>
      <c r="CIA59" s="2182"/>
      <c r="CIB59" s="2182"/>
      <c r="CIC59" s="2182"/>
      <c r="CID59" s="2182"/>
      <c r="CIE59" s="2182"/>
      <c r="CIF59" s="2182"/>
      <c r="CIG59" s="2182"/>
      <c r="CIH59" s="2182"/>
      <c r="CII59" s="2182"/>
      <c r="CIJ59" s="2182"/>
      <c r="CIK59" s="2182"/>
      <c r="CIL59" s="2182"/>
      <c r="CIM59" s="2182"/>
      <c r="CIN59" s="2182"/>
      <c r="CIO59" s="2182"/>
      <c r="CIP59" s="2182"/>
      <c r="CIQ59" s="2182"/>
      <c r="CIR59" s="2182"/>
      <c r="CIS59" s="2182"/>
      <c r="CIT59" s="2182"/>
      <c r="CIU59" s="2182"/>
      <c r="CIV59" s="2182"/>
      <c r="CIW59" s="2182"/>
      <c r="CIX59" s="2182"/>
      <c r="CIY59" s="2182"/>
      <c r="CIZ59" s="2182"/>
      <c r="CJA59" s="2182"/>
      <c r="CJB59" s="2182"/>
      <c r="CJC59" s="2182"/>
      <c r="CJD59" s="2182"/>
      <c r="CJE59" s="2182"/>
      <c r="CJF59" s="2182"/>
      <c r="CJG59" s="2182"/>
      <c r="CJH59" s="2182"/>
      <c r="CJI59" s="2182"/>
      <c r="CJJ59" s="2182"/>
      <c r="CJK59" s="2182"/>
      <c r="CJL59" s="2182"/>
      <c r="CJM59" s="2182"/>
      <c r="CJN59" s="2182"/>
      <c r="CJO59" s="2182"/>
      <c r="CJP59" s="2182"/>
      <c r="CJQ59" s="2182"/>
      <c r="CJR59" s="2182"/>
      <c r="CJS59" s="2182"/>
      <c r="CJT59" s="2182"/>
      <c r="CJU59" s="2182"/>
      <c r="CJV59" s="2182"/>
      <c r="CJW59" s="2182"/>
      <c r="CJX59" s="2182"/>
      <c r="CJY59" s="2182"/>
      <c r="CJZ59" s="2182"/>
      <c r="CKA59" s="2182"/>
      <c r="CKB59" s="2182"/>
      <c r="CKC59" s="2182"/>
      <c r="CKD59" s="2182"/>
      <c r="CKE59" s="2182"/>
      <c r="CKF59" s="2182"/>
      <c r="CKG59" s="2182"/>
      <c r="CKH59" s="2182"/>
      <c r="CKI59" s="2182"/>
      <c r="CKJ59" s="2182"/>
      <c r="CKK59" s="2182"/>
      <c r="CKL59" s="2182"/>
      <c r="CKM59" s="2182"/>
      <c r="CKN59" s="2182"/>
      <c r="CKO59" s="2182"/>
      <c r="CKP59" s="2182"/>
      <c r="CKQ59" s="2182"/>
      <c r="CKR59" s="2182"/>
      <c r="CKS59" s="2182"/>
      <c r="CKT59" s="2182"/>
      <c r="CKU59" s="2182"/>
      <c r="CKV59" s="2182"/>
      <c r="CKW59" s="2182"/>
      <c r="CKX59" s="2182"/>
      <c r="CKY59" s="2182"/>
      <c r="CKZ59" s="2182"/>
      <c r="CLA59" s="2182"/>
      <c r="CLB59" s="2182"/>
      <c r="CLC59" s="2182"/>
      <c r="CLD59" s="2182"/>
      <c r="CLE59" s="2182"/>
      <c r="CLF59" s="2182"/>
      <c r="CLG59" s="2182"/>
      <c r="CLH59" s="2182"/>
      <c r="CLI59" s="2182"/>
      <c r="CLJ59" s="2182"/>
      <c r="CLK59" s="2182"/>
      <c r="CLL59" s="2182"/>
      <c r="CLM59" s="2182"/>
      <c r="CLN59" s="2182"/>
      <c r="CLO59" s="2182"/>
      <c r="CLP59" s="2182"/>
      <c r="CLQ59" s="2182"/>
      <c r="CLR59" s="2182"/>
      <c r="CLS59" s="2182"/>
      <c r="CLT59" s="2182"/>
      <c r="CLU59" s="2182"/>
      <c r="CLV59" s="2182"/>
      <c r="CLW59" s="2182"/>
      <c r="CLX59" s="2182"/>
      <c r="CLY59" s="2182"/>
      <c r="CLZ59" s="2182"/>
      <c r="CMA59" s="2182"/>
      <c r="CMB59" s="2182"/>
      <c r="CMC59" s="2182"/>
      <c r="CMD59" s="2182"/>
      <c r="CME59" s="2182"/>
      <c r="CMF59" s="2182"/>
      <c r="CMG59" s="2182"/>
      <c r="CMH59" s="2182"/>
      <c r="CMI59" s="2182"/>
      <c r="CMJ59" s="2182"/>
      <c r="CMK59" s="2182"/>
      <c r="CML59" s="2182"/>
      <c r="CMM59" s="2182"/>
      <c r="CMN59" s="2182"/>
      <c r="CMO59" s="2182"/>
      <c r="CMP59" s="2182"/>
      <c r="CMQ59" s="2182"/>
      <c r="CMR59" s="2182"/>
      <c r="CMS59" s="2182"/>
      <c r="CMT59" s="2182"/>
      <c r="CMU59" s="2182"/>
      <c r="CMV59" s="2182"/>
      <c r="CMW59" s="2182"/>
      <c r="CMX59" s="2182"/>
      <c r="CMY59" s="2182"/>
      <c r="CMZ59" s="2182"/>
      <c r="CNA59" s="2182"/>
      <c r="CNB59" s="2182"/>
      <c r="CNC59" s="2182"/>
      <c r="CND59" s="2182"/>
      <c r="CNE59" s="2182"/>
      <c r="CNF59" s="2182"/>
      <c r="CNG59" s="2182"/>
      <c r="CNH59" s="2182"/>
      <c r="CNI59" s="2182"/>
      <c r="CNJ59" s="2182"/>
      <c r="CNK59" s="2182"/>
      <c r="CNL59" s="2182"/>
      <c r="CNM59" s="2182"/>
      <c r="CNN59" s="2182"/>
      <c r="CNO59" s="2182"/>
      <c r="CNP59" s="2182"/>
      <c r="CNQ59" s="2182"/>
      <c r="CNR59" s="2182"/>
      <c r="CNS59" s="2182"/>
      <c r="CNT59" s="2182"/>
      <c r="CNU59" s="2182"/>
      <c r="CNV59" s="2182"/>
      <c r="CNW59" s="2182"/>
      <c r="CNX59" s="2182"/>
      <c r="CNY59" s="2182"/>
      <c r="CNZ59" s="2182"/>
      <c r="COA59" s="2182"/>
      <c r="COB59" s="2182"/>
      <c r="COC59" s="2182"/>
      <c r="COD59" s="2182"/>
      <c r="COE59" s="2182"/>
      <c r="COF59" s="2182"/>
      <c r="COG59" s="2182"/>
      <c r="COH59" s="2182"/>
      <c r="COI59" s="2182"/>
      <c r="COJ59" s="2182"/>
      <c r="COK59" s="2182"/>
      <c r="COL59" s="2182"/>
      <c r="COM59" s="2182"/>
      <c r="CON59" s="2182"/>
      <c r="COO59" s="2182"/>
      <c r="COP59" s="2182"/>
      <c r="COQ59" s="2182"/>
      <c r="COR59" s="2182"/>
      <c r="COS59" s="2182"/>
      <c r="COT59" s="2182"/>
      <c r="COU59" s="2182"/>
      <c r="COV59" s="2182"/>
      <c r="COW59" s="2182"/>
      <c r="COX59" s="2182"/>
      <c r="COY59" s="2182"/>
      <c r="COZ59" s="2182"/>
      <c r="CPA59" s="2182"/>
      <c r="CPB59" s="2182"/>
      <c r="CPC59" s="2182"/>
      <c r="CPD59" s="2182"/>
      <c r="CPE59" s="2182"/>
      <c r="CPF59" s="2182"/>
      <c r="CPG59" s="2182"/>
      <c r="CPH59" s="2182"/>
      <c r="CPI59" s="2182"/>
      <c r="CPJ59" s="2182"/>
      <c r="CPK59" s="2182"/>
      <c r="CPL59" s="2182"/>
      <c r="CPM59" s="2182"/>
      <c r="CPN59" s="2182"/>
      <c r="CPO59" s="2182"/>
      <c r="CPP59" s="2182"/>
      <c r="CPQ59" s="2182"/>
      <c r="CPR59" s="2182"/>
      <c r="CPS59" s="2182"/>
      <c r="CPT59" s="2182"/>
      <c r="CPU59" s="2182"/>
      <c r="CPV59" s="2182"/>
      <c r="CPW59" s="2182"/>
      <c r="CPX59" s="2182"/>
      <c r="CPY59" s="2182"/>
      <c r="CPZ59" s="2182"/>
      <c r="CQA59" s="2182"/>
      <c r="CQB59" s="2182"/>
      <c r="CQC59" s="2182"/>
      <c r="CQD59" s="2182"/>
      <c r="CQE59" s="2182"/>
      <c r="CQF59" s="2182"/>
      <c r="CQG59" s="2182"/>
      <c r="CQH59" s="2182"/>
      <c r="CQI59" s="2182"/>
      <c r="CQJ59" s="2182"/>
      <c r="CQK59" s="2182"/>
      <c r="CQL59" s="2182"/>
      <c r="CQM59" s="2182"/>
      <c r="CQN59" s="2182"/>
      <c r="CQO59" s="2182"/>
      <c r="CQP59" s="2182"/>
      <c r="CQQ59" s="2182"/>
      <c r="CQR59" s="2182"/>
      <c r="CQS59" s="2182"/>
      <c r="CQT59" s="2182"/>
      <c r="CQU59" s="2182"/>
      <c r="CQV59" s="2182"/>
      <c r="CQW59" s="2182"/>
      <c r="CQX59" s="2182"/>
      <c r="CQY59" s="2182"/>
      <c r="CQZ59" s="2182"/>
      <c r="CRA59" s="2182"/>
      <c r="CRB59" s="2182"/>
      <c r="CRC59" s="2182"/>
      <c r="CRD59" s="2182"/>
      <c r="CRE59" s="2182"/>
      <c r="CRF59" s="2182"/>
      <c r="CRG59" s="2182"/>
      <c r="CRH59" s="2182"/>
      <c r="CRI59" s="2182"/>
      <c r="CRJ59" s="2182"/>
      <c r="CRK59" s="2182"/>
      <c r="CRL59" s="2182"/>
      <c r="CRM59" s="2182"/>
      <c r="CRN59" s="2182"/>
      <c r="CRO59" s="2182"/>
      <c r="CRP59" s="2182"/>
      <c r="CRQ59" s="2182"/>
      <c r="CRR59" s="2182"/>
      <c r="CRS59" s="2182"/>
      <c r="CRT59" s="2182"/>
      <c r="CRU59" s="2182"/>
      <c r="CRV59" s="2182"/>
      <c r="CRW59" s="2182"/>
      <c r="CRX59" s="2182"/>
      <c r="CRY59" s="2182"/>
      <c r="CRZ59" s="2182"/>
      <c r="CSA59" s="2182"/>
      <c r="CSB59" s="2182"/>
      <c r="CSC59" s="2182"/>
      <c r="CSD59" s="2182"/>
      <c r="CSE59" s="2182"/>
      <c r="CSF59" s="2182"/>
      <c r="CSG59" s="2182"/>
      <c r="CSH59" s="2182"/>
      <c r="CSI59" s="2182"/>
      <c r="CSJ59" s="2182"/>
      <c r="CSK59" s="2182"/>
      <c r="CSL59" s="2182"/>
      <c r="CSM59" s="2182"/>
      <c r="CSN59" s="2182"/>
      <c r="CSO59" s="2182"/>
      <c r="CSP59" s="2182"/>
      <c r="CSQ59" s="2182"/>
      <c r="CSR59" s="2182"/>
      <c r="CSS59" s="2182"/>
      <c r="CST59" s="2182"/>
      <c r="CSU59" s="2182"/>
      <c r="CSV59" s="2182"/>
      <c r="CSW59" s="2182"/>
      <c r="CSX59" s="2182"/>
      <c r="CSY59" s="2182"/>
      <c r="CSZ59" s="2182"/>
      <c r="CTA59" s="2182"/>
      <c r="CTB59" s="2182"/>
      <c r="CTC59" s="2182"/>
      <c r="CTD59" s="2182"/>
      <c r="CTE59" s="2182"/>
      <c r="CTF59" s="2182"/>
      <c r="CTG59" s="2182"/>
      <c r="CTH59" s="2182"/>
      <c r="CTI59" s="2182"/>
      <c r="CTJ59" s="2182"/>
      <c r="CTK59" s="2182"/>
      <c r="CTL59" s="2182"/>
      <c r="CTM59" s="2182"/>
      <c r="CTN59" s="2182"/>
      <c r="CTO59" s="2182"/>
      <c r="CTP59" s="2182"/>
      <c r="CTQ59" s="2182"/>
      <c r="CTR59" s="2182"/>
      <c r="CTS59" s="2182"/>
      <c r="CTT59" s="2182"/>
      <c r="CTU59" s="2182"/>
      <c r="CTV59" s="2182"/>
      <c r="CTW59" s="2182"/>
      <c r="CTX59" s="2182"/>
      <c r="CTY59" s="2182"/>
      <c r="CTZ59" s="2182"/>
      <c r="CUA59" s="2182"/>
      <c r="CUB59" s="2182"/>
      <c r="CUC59" s="2182"/>
      <c r="CUD59" s="2182"/>
      <c r="CUE59" s="2182"/>
      <c r="CUF59" s="2182"/>
      <c r="CUG59" s="2182"/>
      <c r="CUH59" s="2182"/>
      <c r="CUI59" s="2182"/>
      <c r="CUJ59" s="2182"/>
      <c r="CUK59" s="2182"/>
      <c r="CUL59" s="2182"/>
      <c r="CUM59" s="2182"/>
      <c r="CUN59" s="2182"/>
      <c r="CUO59" s="2182"/>
      <c r="CUP59" s="2182"/>
      <c r="CUQ59" s="2182"/>
      <c r="CUR59" s="2182"/>
      <c r="CUS59" s="2182"/>
      <c r="CUT59" s="2182"/>
      <c r="CUU59" s="2182"/>
      <c r="CUV59" s="2182"/>
      <c r="CUW59" s="2182"/>
      <c r="CUX59" s="2182"/>
      <c r="CUY59" s="2182"/>
      <c r="CUZ59" s="2182"/>
      <c r="CVA59" s="2182"/>
      <c r="CVB59" s="2182"/>
      <c r="CVC59" s="2182"/>
      <c r="CVD59" s="2182"/>
      <c r="CVE59" s="2182"/>
      <c r="CVF59" s="2182"/>
      <c r="CVG59" s="2182"/>
      <c r="CVH59" s="2182"/>
      <c r="CVI59" s="2182"/>
      <c r="CVJ59" s="2182"/>
      <c r="CVK59" s="2182"/>
      <c r="CVL59" s="2182"/>
      <c r="CVM59" s="2182"/>
      <c r="CVN59" s="2182"/>
      <c r="CVO59" s="2182"/>
      <c r="CVP59" s="2182"/>
      <c r="CVQ59" s="2182"/>
      <c r="CVR59" s="2182"/>
      <c r="CVS59" s="2182"/>
      <c r="CVT59" s="2182"/>
      <c r="CVU59" s="2182"/>
      <c r="CVV59" s="2182"/>
      <c r="CVW59" s="2182"/>
      <c r="CVX59" s="2182"/>
      <c r="CVY59" s="2182"/>
      <c r="CVZ59" s="2182"/>
      <c r="CWA59" s="2182"/>
      <c r="CWB59" s="2182"/>
      <c r="CWC59" s="2182"/>
      <c r="CWD59" s="2182"/>
      <c r="CWE59" s="2182"/>
      <c r="CWF59" s="2182"/>
      <c r="CWG59" s="2182"/>
      <c r="CWH59" s="2182"/>
      <c r="CWI59" s="2182"/>
      <c r="CWJ59" s="2182"/>
      <c r="CWK59" s="2182"/>
      <c r="CWL59" s="2182"/>
      <c r="CWM59" s="2182"/>
      <c r="CWN59" s="2182"/>
      <c r="CWO59" s="2182"/>
      <c r="CWP59" s="2182"/>
      <c r="CWQ59" s="2182"/>
      <c r="CWR59" s="2182"/>
      <c r="CWS59" s="2182"/>
      <c r="CWT59" s="2182"/>
      <c r="CWU59" s="2182"/>
      <c r="CWV59" s="2182"/>
      <c r="CWW59" s="2182"/>
      <c r="CWX59" s="2182"/>
      <c r="CWY59" s="2182"/>
      <c r="CWZ59" s="2182"/>
      <c r="CXA59" s="2182"/>
      <c r="CXB59" s="2182"/>
      <c r="CXC59" s="2182"/>
      <c r="CXD59" s="2182"/>
      <c r="CXE59" s="2182"/>
      <c r="CXF59" s="2182"/>
      <c r="CXG59" s="2182"/>
      <c r="CXH59" s="2182"/>
      <c r="CXI59" s="2182"/>
      <c r="CXJ59" s="2182"/>
      <c r="CXK59" s="2182"/>
      <c r="CXL59" s="2182"/>
      <c r="CXM59" s="2182"/>
      <c r="CXN59" s="2182"/>
      <c r="CXO59" s="2182"/>
      <c r="CXP59" s="2182"/>
      <c r="CXQ59" s="2182"/>
      <c r="CXR59" s="2182"/>
      <c r="CXS59" s="2182"/>
      <c r="CXT59" s="2182"/>
      <c r="CXU59" s="2182"/>
      <c r="CXV59" s="2182"/>
      <c r="CXW59" s="2182"/>
      <c r="CXX59" s="2182"/>
      <c r="CXY59" s="2182"/>
      <c r="CXZ59" s="2182"/>
      <c r="CYA59" s="2182"/>
      <c r="CYB59" s="2182"/>
      <c r="CYC59" s="2182"/>
      <c r="CYD59" s="2182"/>
      <c r="CYE59" s="2182"/>
      <c r="CYF59" s="2182"/>
      <c r="CYG59" s="2182"/>
      <c r="CYH59" s="2182"/>
      <c r="CYI59" s="2182"/>
      <c r="CYJ59" s="2182"/>
      <c r="CYK59" s="2182"/>
      <c r="CYL59" s="2182"/>
      <c r="CYM59" s="2182"/>
      <c r="CYN59" s="2182"/>
      <c r="CYO59" s="2182"/>
      <c r="CYP59" s="2182"/>
      <c r="CYQ59" s="2182"/>
      <c r="CYR59" s="2182"/>
      <c r="CYS59" s="2182"/>
      <c r="CYT59" s="2182"/>
      <c r="CYU59" s="2182"/>
      <c r="CYV59" s="2182"/>
      <c r="CYW59" s="2182"/>
      <c r="CYX59" s="2182"/>
      <c r="CYY59" s="2182"/>
      <c r="CYZ59" s="2182"/>
      <c r="CZA59" s="2182"/>
      <c r="CZB59" s="2182"/>
      <c r="CZC59" s="2182"/>
      <c r="CZD59" s="2182"/>
      <c r="CZE59" s="2182"/>
      <c r="CZF59" s="2182"/>
      <c r="CZG59" s="2182"/>
      <c r="CZH59" s="2182"/>
      <c r="CZI59" s="2182"/>
      <c r="CZJ59" s="2182"/>
      <c r="CZK59" s="2182"/>
      <c r="CZL59" s="2182"/>
      <c r="CZM59" s="2182"/>
      <c r="CZN59" s="2182"/>
      <c r="CZO59" s="2182"/>
      <c r="CZP59" s="2182"/>
      <c r="CZQ59" s="2182"/>
      <c r="CZR59" s="2182"/>
      <c r="CZS59" s="2182"/>
      <c r="CZT59" s="2182"/>
      <c r="CZU59" s="2182"/>
      <c r="CZV59" s="2182"/>
      <c r="CZW59" s="2182"/>
      <c r="CZX59" s="2182"/>
      <c r="CZY59" s="2182"/>
      <c r="CZZ59" s="2182"/>
      <c r="DAA59" s="2182"/>
      <c r="DAB59" s="2182"/>
      <c r="DAC59" s="2182"/>
      <c r="DAD59" s="2182"/>
      <c r="DAE59" s="2182"/>
      <c r="DAF59" s="2182"/>
      <c r="DAG59" s="2182"/>
      <c r="DAH59" s="2182"/>
      <c r="DAI59" s="2182"/>
      <c r="DAJ59" s="2182"/>
      <c r="DAK59" s="2182"/>
      <c r="DAL59" s="2182"/>
      <c r="DAM59" s="2182"/>
      <c r="DAN59" s="2182"/>
      <c r="DAO59" s="2182"/>
      <c r="DAP59" s="2182"/>
      <c r="DAQ59" s="2182"/>
      <c r="DAR59" s="2182"/>
      <c r="DAS59" s="2182"/>
      <c r="DAT59" s="2182"/>
      <c r="DAU59" s="2182"/>
      <c r="DAV59" s="2182"/>
      <c r="DAW59" s="2182"/>
      <c r="DAX59" s="2182"/>
      <c r="DAY59" s="2182"/>
      <c r="DAZ59" s="2182"/>
      <c r="DBA59" s="2182"/>
      <c r="DBB59" s="2182"/>
      <c r="DBC59" s="2182"/>
      <c r="DBD59" s="2182"/>
      <c r="DBE59" s="2182"/>
      <c r="DBF59" s="2182"/>
      <c r="DBG59" s="2182"/>
      <c r="DBH59" s="2182"/>
      <c r="DBI59" s="2182"/>
      <c r="DBJ59" s="2182"/>
      <c r="DBK59" s="2182"/>
      <c r="DBL59" s="2182"/>
      <c r="DBM59" s="2182"/>
      <c r="DBN59" s="2182"/>
      <c r="DBO59" s="2182"/>
      <c r="DBP59" s="2182"/>
      <c r="DBQ59" s="2182"/>
      <c r="DBR59" s="2182"/>
      <c r="DBS59" s="2182"/>
      <c r="DBT59" s="2182"/>
      <c r="DBU59" s="2182"/>
      <c r="DBV59" s="2182"/>
      <c r="DBW59" s="2182"/>
      <c r="DBX59" s="2182"/>
      <c r="DBY59" s="2182"/>
      <c r="DBZ59" s="2182"/>
      <c r="DCA59" s="2182"/>
      <c r="DCB59" s="2182"/>
      <c r="DCC59" s="2182"/>
      <c r="DCD59" s="2182"/>
      <c r="DCE59" s="2182"/>
      <c r="DCF59" s="2182"/>
      <c r="DCG59" s="2182"/>
      <c r="DCH59" s="2182"/>
      <c r="DCI59" s="2182"/>
      <c r="DCJ59" s="2182"/>
      <c r="DCK59" s="2182"/>
      <c r="DCL59" s="2182"/>
      <c r="DCM59" s="2182"/>
      <c r="DCN59" s="2182"/>
      <c r="DCO59" s="2182"/>
      <c r="DCP59" s="2182"/>
      <c r="DCQ59" s="2182"/>
      <c r="DCR59" s="2182"/>
      <c r="DCS59" s="2182"/>
      <c r="DCT59" s="2182"/>
      <c r="DCU59" s="2182"/>
      <c r="DCV59" s="2182"/>
      <c r="DCW59" s="2182"/>
      <c r="DCX59" s="2182"/>
      <c r="DCY59" s="2182"/>
      <c r="DCZ59" s="2182"/>
      <c r="DDA59" s="2182"/>
      <c r="DDB59" s="2182"/>
      <c r="DDC59" s="2182"/>
      <c r="DDD59" s="2182"/>
      <c r="DDE59" s="2182"/>
      <c r="DDF59" s="2182"/>
      <c r="DDG59" s="2182"/>
      <c r="DDH59" s="2182"/>
      <c r="DDI59" s="2182"/>
      <c r="DDJ59" s="2182"/>
      <c r="DDK59" s="2182"/>
      <c r="DDL59" s="2182"/>
      <c r="DDM59" s="2182"/>
      <c r="DDN59" s="2182"/>
      <c r="DDO59" s="2182"/>
      <c r="DDP59" s="2182"/>
      <c r="DDQ59" s="2182"/>
      <c r="DDR59" s="2182"/>
      <c r="DDS59" s="2182"/>
      <c r="DDT59" s="2182"/>
      <c r="DDU59" s="2182"/>
      <c r="DDV59" s="2182"/>
      <c r="DDW59" s="2182"/>
      <c r="DDX59" s="2182"/>
      <c r="DDY59" s="2182"/>
      <c r="DDZ59" s="2182"/>
      <c r="DEA59" s="2182"/>
      <c r="DEB59" s="2182"/>
      <c r="DEC59" s="2182"/>
      <c r="DED59" s="2182"/>
      <c r="DEE59" s="2182"/>
      <c r="DEF59" s="2182"/>
      <c r="DEG59" s="2182"/>
      <c r="DEH59" s="2182"/>
      <c r="DEI59" s="2182"/>
      <c r="DEJ59" s="2182"/>
      <c r="DEK59" s="2182"/>
      <c r="DEL59" s="2182"/>
      <c r="DEM59" s="2182"/>
      <c r="DEN59" s="2182"/>
      <c r="DEO59" s="2182"/>
      <c r="DEP59" s="2182"/>
      <c r="DEQ59" s="2182"/>
      <c r="DER59" s="2182"/>
      <c r="DES59" s="2182"/>
      <c r="DET59" s="2182"/>
      <c r="DEU59" s="2182"/>
      <c r="DEV59" s="2182"/>
      <c r="DEW59" s="2182"/>
      <c r="DEX59" s="2182"/>
      <c r="DEY59" s="2182"/>
      <c r="DEZ59" s="2182"/>
      <c r="DFA59" s="2182"/>
      <c r="DFB59" s="2182"/>
      <c r="DFC59" s="2182"/>
      <c r="DFD59" s="2182"/>
      <c r="DFE59" s="2182"/>
      <c r="DFF59" s="2182"/>
      <c r="DFG59" s="2182"/>
      <c r="DFH59" s="2182"/>
      <c r="DFI59" s="2182"/>
      <c r="DFJ59" s="2182"/>
      <c r="DFK59" s="2182"/>
      <c r="DFL59" s="2182"/>
      <c r="DFM59" s="2182"/>
      <c r="DFN59" s="2182"/>
      <c r="DFO59" s="2182"/>
      <c r="DFP59" s="2182"/>
      <c r="DFQ59" s="2182"/>
      <c r="DFR59" s="2182"/>
      <c r="DFS59" s="2182"/>
      <c r="DFT59" s="2182"/>
      <c r="DFU59" s="2182"/>
      <c r="DFV59" s="2182"/>
      <c r="DFW59" s="2182"/>
      <c r="DFX59" s="2182"/>
      <c r="DFY59" s="2182"/>
      <c r="DFZ59" s="2182"/>
      <c r="DGA59" s="2182"/>
      <c r="DGB59" s="2182"/>
      <c r="DGC59" s="2182"/>
      <c r="DGD59" s="2182"/>
      <c r="DGE59" s="2182"/>
      <c r="DGF59" s="2182"/>
      <c r="DGG59" s="2182"/>
      <c r="DGH59" s="2182"/>
      <c r="DGI59" s="2182"/>
      <c r="DGJ59" s="2182"/>
      <c r="DGK59" s="2182"/>
      <c r="DGL59" s="2182"/>
      <c r="DGM59" s="2182"/>
      <c r="DGN59" s="2182"/>
      <c r="DGO59" s="2182"/>
      <c r="DGP59" s="2182"/>
      <c r="DGQ59" s="2182"/>
      <c r="DGR59" s="2182"/>
      <c r="DGS59" s="2182"/>
      <c r="DGT59" s="2182"/>
      <c r="DGU59" s="2182"/>
      <c r="DGV59" s="2182"/>
      <c r="DGW59" s="2182"/>
      <c r="DGX59" s="2182"/>
      <c r="DGY59" s="2182"/>
      <c r="DGZ59" s="2182"/>
      <c r="DHA59" s="2182"/>
      <c r="DHB59" s="2182"/>
      <c r="DHC59" s="2182"/>
      <c r="DHD59" s="2182"/>
      <c r="DHE59" s="2182"/>
      <c r="DHF59" s="2182"/>
      <c r="DHG59" s="2182"/>
      <c r="DHH59" s="2182"/>
      <c r="DHI59" s="2182"/>
      <c r="DHJ59" s="2182"/>
      <c r="DHK59" s="2182"/>
      <c r="DHL59" s="2182"/>
      <c r="DHM59" s="2182"/>
      <c r="DHN59" s="2182"/>
      <c r="DHO59" s="2182"/>
      <c r="DHP59" s="2182"/>
      <c r="DHQ59" s="2182"/>
      <c r="DHR59" s="2182"/>
      <c r="DHS59" s="2182"/>
      <c r="DHT59" s="2182"/>
      <c r="DHU59" s="2182"/>
      <c r="DHV59" s="2182"/>
      <c r="DHW59" s="2182"/>
      <c r="DHX59" s="2182"/>
      <c r="DHY59" s="2182"/>
      <c r="DHZ59" s="2182"/>
      <c r="DIA59" s="2182"/>
      <c r="DIB59" s="2182"/>
      <c r="DIC59" s="2182"/>
      <c r="DID59" s="2182"/>
      <c r="DIE59" s="2182"/>
      <c r="DIF59" s="2182"/>
      <c r="DIG59" s="2182"/>
      <c r="DIH59" s="2182"/>
      <c r="DII59" s="2182"/>
      <c r="DIJ59" s="2182"/>
      <c r="DIK59" s="2182"/>
      <c r="DIL59" s="2182"/>
      <c r="DIM59" s="2182"/>
      <c r="DIN59" s="2182"/>
      <c r="DIO59" s="2182"/>
      <c r="DIP59" s="2182"/>
      <c r="DIQ59" s="2182"/>
      <c r="DIR59" s="2182"/>
      <c r="DIS59" s="2182"/>
      <c r="DIT59" s="2182"/>
      <c r="DIU59" s="2182"/>
      <c r="DIV59" s="2182"/>
      <c r="DIW59" s="2182"/>
      <c r="DIX59" s="2182"/>
      <c r="DIY59" s="2182"/>
      <c r="DIZ59" s="2182"/>
      <c r="DJA59" s="2182"/>
      <c r="DJB59" s="2182"/>
      <c r="DJC59" s="2182"/>
      <c r="DJD59" s="2182"/>
      <c r="DJE59" s="2182"/>
      <c r="DJF59" s="2182"/>
      <c r="DJG59" s="2182"/>
      <c r="DJH59" s="2182"/>
      <c r="DJI59" s="2182"/>
      <c r="DJJ59" s="2182"/>
      <c r="DJK59" s="2182"/>
      <c r="DJL59" s="2182"/>
      <c r="DJM59" s="2182"/>
      <c r="DJN59" s="2182"/>
      <c r="DJO59" s="2182"/>
      <c r="DJP59" s="2182"/>
      <c r="DJQ59" s="2182"/>
      <c r="DJR59" s="2182"/>
      <c r="DJS59" s="2182"/>
      <c r="DJT59" s="2182"/>
      <c r="DJU59" s="2182"/>
      <c r="DJV59" s="2182"/>
      <c r="DJW59" s="2182"/>
      <c r="DJX59" s="2182"/>
      <c r="DJY59" s="2182"/>
      <c r="DJZ59" s="2182"/>
      <c r="DKA59" s="2182"/>
      <c r="DKB59" s="2182"/>
      <c r="DKC59" s="2182"/>
      <c r="DKD59" s="2182"/>
      <c r="DKE59" s="2182"/>
      <c r="DKF59" s="2182"/>
      <c r="DKG59" s="2182"/>
      <c r="DKH59" s="2182"/>
      <c r="DKI59" s="2182"/>
      <c r="DKJ59" s="2182"/>
      <c r="DKK59" s="2182"/>
      <c r="DKL59" s="2182"/>
      <c r="DKM59" s="2182"/>
      <c r="DKN59" s="2182"/>
      <c r="DKO59" s="2182"/>
      <c r="DKP59" s="2182"/>
      <c r="DKQ59" s="2182"/>
      <c r="DKR59" s="2182"/>
      <c r="DKS59" s="2182"/>
      <c r="DKT59" s="2182"/>
      <c r="DKU59" s="2182"/>
      <c r="DKV59" s="2182"/>
      <c r="DKW59" s="2182"/>
      <c r="DKX59" s="2182"/>
      <c r="DKY59" s="2182"/>
      <c r="DKZ59" s="2182"/>
      <c r="DLA59" s="2182"/>
      <c r="DLB59" s="2182"/>
      <c r="DLC59" s="2182"/>
      <c r="DLD59" s="2182"/>
      <c r="DLE59" s="2182"/>
      <c r="DLF59" s="2182"/>
      <c r="DLG59" s="2182"/>
      <c r="DLH59" s="2182"/>
      <c r="DLI59" s="2182"/>
      <c r="DLJ59" s="2182"/>
      <c r="DLK59" s="2182"/>
      <c r="DLL59" s="2182"/>
      <c r="DLM59" s="2182"/>
      <c r="DLN59" s="2182"/>
      <c r="DLO59" s="2182"/>
      <c r="DLP59" s="2182"/>
      <c r="DLQ59" s="2182"/>
      <c r="DLR59" s="2182"/>
      <c r="DLS59" s="2182"/>
      <c r="DLT59" s="2182"/>
      <c r="DLU59" s="2182"/>
      <c r="DLV59" s="2182"/>
      <c r="DLW59" s="2182"/>
      <c r="DLX59" s="2182"/>
      <c r="DLY59" s="2182"/>
      <c r="DLZ59" s="2182"/>
      <c r="DMA59" s="2182"/>
      <c r="DMB59" s="2182"/>
      <c r="DMC59" s="2182"/>
      <c r="DMD59" s="2182"/>
      <c r="DME59" s="2182"/>
      <c r="DMF59" s="2182"/>
      <c r="DMG59" s="2182"/>
      <c r="DMH59" s="2182"/>
      <c r="DMI59" s="2182"/>
      <c r="DMJ59" s="2182"/>
      <c r="DMK59" s="2182"/>
      <c r="DML59" s="2182"/>
      <c r="DMM59" s="2182"/>
      <c r="DMN59" s="2182"/>
      <c r="DMO59" s="2182"/>
      <c r="DMP59" s="2182"/>
      <c r="DMQ59" s="2182"/>
      <c r="DMR59" s="2182"/>
      <c r="DMS59" s="2182"/>
      <c r="DMT59" s="2182"/>
      <c r="DMU59" s="2182"/>
      <c r="DMV59" s="2182"/>
      <c r="DMW59" s="2182"/>
      <c r="DMX59" s="2182"/>
      <c r="DMY59" s="2182"/>
      <c r="DMZ59" s="2182"/>
      <c r="DNA59" s="2182"/>
      <c r="DNB59" s="2182"/>
      <c r="DNC59" s="2182"/>
      <c r="DND59" s="2182"/>
      <c r="DNE59" s="2182"/>
      <c r="DNF59" s="2182"/>
      <c r="DNG59" s="2182"/>
      <c r="DNH59" s="2182"/>
      <c r="DNI59" s="2182"/>
      <c r="DNJ59" s="2182"/>
      <c r="DNK59" s="2182"/>
      <c r="DNL59" s="2182"/>
      <c r="DNM59" s="2182"/>
      <c r="DNN59" s="2182"/>
      <c r="DNO59" s="2182"/>
      <c r="DNP59" s="2182"/>
      <c r="DNQ59" s="2182"/>
      <c r="DNR59" s="2182"/>
      <c r="DNS59" s="2182"/>
      <c r="DNT59" s="2182"/>
      <c r="DNU59" s="2182"/>
      <c r="DNV59" s="2182"/>
      <c r="DNW59" s="2182"/>
      <c r="DNX59" s="2182"/>
      <c r="DNY59" s="2182"/>
      <c r="DNZ59" s="2182"/>
      <c r="DOA59" s="2182"/>
      <c r="DOB59" s="2182"/>
      <c r="DOC59" s="2182"/>
      <c r="DOD59" s="2182"/>
      <c r="DOE59" s="2182"/>
      <c r="DOF59" s="2182"/>
      <c r="DOG59" s="2182"/>
      <c r="DOH59" s="2182"/>
      <c r="DOI59" s="2182"/>
      <c r="DOJ59" s="2182"/>
      <c r="DOK59" s="2182"/>
      <c r="DOL59" s="2182"/>
      <c r="DOM59" s="2182"/>
      <c r="DON59" s="2182"/>
      <c r="DOO59" s="2182"/>
      <c r="DOP59" s="2182"/>
      <c r="DOQ59" s="2182"/>
      <c r="DOR59" s="2182"/>
      <c r="DOS59" s="2182"/>
      <c r="DOT59" s="2182"/>
      <c r="DOU59" s="2182"/>
      <c r="DOV59" s="2182"/>
      <c r="DOW59" s="2182"/>
      <c r="DOX59" s="2182"/>
      <c r="DOY59" s="2182"/>
      <c r="DOZ59" s="2182"/>
      <c r="DPA59" s="2182"/>
      <c r="DPB59" s="2182"/>
      <c r="DPC59" s="2182"/>
      <c r="DPD59" s="2182"/>
      <c r="DPE59" s="2182"/>
      <c r="DPF59" s="2182"/>
      <c r="DPG59" s="2182"/>
      <c r="DPH59" s="2182"/>
      <c r="DPI59" s="2182"/>
      <c r="DPJ59" s="2182"/>
      <c r="DPK59" s="2182"/>
      <c r="DPL59" s="2182"/>
      <c r="DPM59" s="2182"/>
      <c r="DPN59" s="2182"/>
      <c r="DPO59" s="2182"/>
      <c r="DPP59" s="2182"/>
      <c r="DPQ59" s="2182"/>
      <c r="DPR59" s="2182"/>
      <c r="DPS59" s="2182"/>
      <c r="DPT59" s="2182"/>
      <c r="DPU59" s="2182"/>
      <c r="DPV59" s="2182"/>
      <c r="DPW59" s="2182"/>
      <c r="DPX59" s="2182"/>
      <c r="DPY59" s="2182"/>
      <c r="DPZ59" s="2182"/>
      <c r="DQA59" s="2182"/>
      <c r="DQB59" s="2182"/>
      <c r="DQC59" s="2182"/>
      <c r="DQD59" s="2182"/>
      <c r="DQE59" s="2182"/>
      <c r="DQF59" s="2182"/>
      <c r="DQG59" s="2182"/>
      <c r="DQH59" s="2182"/>
      <c r="DQI59" s="2182"/>
      <c r="DQJ59" s="2182"/>
      <c r="DQK59" s="2182"/>
      <c r="DQL59" s="2182"/>
      <c r="DQM59" s="2182"/>
      <c r="DQN59" s="2182"/>
      <c r="DQO59" s="2182"/>
      <c r="DQP59" s="2182"/>
      <c r="DQQ59" s="2182"/>
      <c r="DQR59" s="2182"/>
      <c r="DQS59" s="2182"/>
      <c r="DQT59" s="2182"/>
      <c r="DQU59" s="2182"/>
      <c r="DQV59" s="2182"/>
      <c r="DQW59" s="2182"/>
      <c r="DQX59" s="2182"/>
      <c r="DQY59" s="2182"/>
      <c r="DQZ59" s="2182"/>
      <c r="DRA59" s="2182"/>
      <c r="DRB59" s="2182"/>
      <c r="DRC59" s="2182"/>
      <c r="DRD59" s="2182"/>
      <c r="DRE59" s="2182"/>
      <c r="DRF59" s="2182"/>
      <c r="DRG59" s="2182"/>
      <c r="DRH59" s="2182"/>
      <c r="DRI59" s="2182"/>
      <c r="DRJ59" s="2182"/>
      <c r="DRK59" s="2182"/>
      <c r="DRL59" s="2182"/>
      <c r="DRM59" s="2182"/>
      <c r="DRN59" s="2182"/>
      <c r="DRO59" s="2182"/>
      <c r="DRP59" s="2182"/>
      <c r="DRQ59" s="2182"/>
      <c r="DRR59" s="2182"/>
      <c r="DRS59" s="2182"/>
      <c r="DRT59" s="2182"/>
      <c r="DRU59" s="2182"/>
      <c r="DRV59" s="2182"/>
      <c r="DRW59" s="2182"/>
      <c r="DRX59" s="2182"/>
      <c r="DRY59" s="2182"/>
      <c r="DRZ59" s="2182"/>
      <c r="DSA59" s="2182"/>
      <c r="DSB59" s="2182"/>
      <c r="DSC59" s="2182"/>
      <c r="DSD59" s="2182"/>
      <c r="DSE59" s="2182"/>
      <c r="DSF59" s="2182"/>
      <c r="DSG59" s="2182"/>
      <c r="DSH59" s="2182"/>
      <c r="DSI59" s="2182"/>
      <c r="DSJ59" s="2182"/>
      <c r="DSK59" s="2182"/>
      <c r="DSL59" s="2182"/>
      <c r="DSM59" s="2182"/>
      <c r="DSN59" s="2182"/>
      <c r="DSO59" s="2182"/>
      <c r="DSP59" s="2182"/>
      <c r="DSQ59" s="2182"/>
      <c r="DSR59" s="2182"/>
      <c r="DSS59" s="2182"/>
      <c r="DST59" s="2182"/>
      <c r="DSU59" s="2182"/>
      <c r="DSV59" s="2182"/>
      <c r="DSW59" s="2182"/>
      <c r="DSX59" s="2182"/>
      <c r="DSY59" s="2182"/>
      <c r="DSZ59" s="2182"/>
      <c r="DTA59" s="2182"/>
      <c r="DTB59" s="2182"/>
      <c r="DTC59" s="2182"/>
      <c r="DTD59" s="2182"/>
      <c r="DTE59" s="2182"/>
      <c r="DTF59" s="2182"/>
      <c r="DTG59" s="2182"/>
      <c r="DTH59" s="2182"/>
      <c r="DTI59" s="2182"/>
      <c r="DTJ59" s="2182"/>
      <c r="DTK59" s="2182"/>
      <c r="DTL59" s="2182"/>
      <c r="DTM59" s="2182"/>
      <c r="DTN59" s="2182"/>
      <c r="DTO59" s="2182"/>
      <c r="DTP59" s="2182"/>
      <c r="DTQ59" s="2182"/>
      <c r="DTR59" s="2182"/>
      <c r="DTS59" s="2182"/>
      <c r="DTT59" s="2182"/>
      <c r="DTU59" s="2182"/>
      <c r="DTV59" s="2182"/>
      <c r="DTW59" s="2182"/>
      <c r="DTX59" s="2182"/>
      <c r="DTY59" s="2182"/>
      <c r="DTZ59" s="2182"/>
      <c r="DUA59" s="2182"/>
      <c r="DUB59" s="2182"/>
      <c r="DUC59" s="2182"/>
      <c r="DUD59" s="2182"/>
      <c r="DUE59" s="2182"/>
      <c r="DUF59" s="2182"/>
      <c r="DUG59" s="2182"/>
      <c r="DUH59" s="2182"/>
      <c r="DUI59" s="2182"/>
      <c r="DUJ59" s="2182"/>
      <c r="DUK59" s="2182"/>
      <c r="DUL59" s="2182"/>
      <c r="DUM59" s="2182"/>
      <c r="DUN59" s="2182"/>
      <c r="DUO59" s="2182"/>
      <c r="DUP59" s="2182"/>
      <c r="DUQ59" s="2182"/>
      <c r="DUR59" s="2182"/>
      <c r="DUS59" s="2182"/>
      <c r="DUT59" s="2182"/>
      <c r="DUU59" s="2182"/>
      <c r="DUV59" s="2182"/>
      <c r="DUW59" s="2182"/>
      <c r="DUX59" s="2182"/>
      <c r="DUY59" s="2182"/>
      <c r="DUZ59" s="2182"/>
      <c r="DVA59" s="2182"/>
      <c r="DVB59" s="2182"/>
      <c r="DVC59" s="2182"/>
      <c r="DVD59" s="2182"/>
      <c r="DVE59" s="2182"/>
      <c r="DVF59" s="2182"/>
      <c r="DVG59" s="2182"/>
      <c r="DVH59" s="2182"/>
      <c r="DVI59" s="2182"/>
      <c r="DVJ59" s="2182"/>
      <c r="DVK59" s="2182"/>
      <c r="DVL59" s="2182"/>
      <c r="DVM59" s="2182"/>
      <c r="DVN59" s="2182"/>
      <c r="DVO59" s="2182"/>
      <c r="DVP59" s="2182"/>
      <c r="DVQ59" s="2182"/>
      <c r="DVR59" s="2182"/>
      <c r="DVS59" s="2182"/>
      <c r="DVT59" s="2182"/>
      <c r="DVU59" s="2182"/>
      <c r="DVV59" s="2182"/>
      <c r="DVW59" s="2182"/>
      <c r="DVX59" s="2182"/>
      <c r="DVY59" s="2182"/>
      <c r="DVZ59" s="2182"/>
      <c r="DWA59" s="2182"/>
      <c r="DWB59" s="2182"/>
      <c r="DWC59" s="2182"/>
      <c r="DWD59" s="2182"/>
      <c r="DWE59" s="2182"/>
      <c r="DWF59" s="2182"/>
      <c r="DWG59" s="2182"/>
      <c r="DWH59" s="2182"/>
      <c r="DWI59" s="2182"/>
      <c r="DWJ59" s="2182"/>
      <c r="DWK59" s="2182"/>
      <c r="DWL59" s="2182"/>
      <c r="DWM59" s="2182"/>
      <c r="DWN59" s="2182"/>
      <c r="DWO59" s="2182"/>
      <c r="DWP59" s="2182"/>
      <c r="DWQ59" s="2182"/>
      <c r="DWR59" s="2182"/>
      <c r="DWS59" s="2182"/>
      <c r="DWT59" s="2182"/>
      <c r="DWU59" s="2182"/>
      <c r="DWV59" s="2182"/>
      <c r="DWW59" s="2182"/>
      <c r="DWX59" s="2182"/>
      <c r="DWY59" s="2182"/>
      <c r="DWZ59" s="2182"/>
      <c r="DXA59" s="2182"/>
      <c r="DXB59" s="2182"/>
      <c r="DXC59" s="2182"/>
      <c r="DXD59" s="2182"/>
      <c r="DXE59" s="2182"/>
      <c r="DXF59" s="2182"/>
      <c r="DXG59" s="2182"/>
      <c r="DXH59" s="2182"/>
      <c r="DXI59" s="2182"/>
      <c r="DXJ59" s="2182"/>
      <c r="DXK59" s="2182"/>
      <c r="DXL59" s="2182"/>
      <c r="DXM59" s="2182"/>
      <c r="DXN59" s="2182"/>
      <c r="DXO59" s="2182"/>
      <c r="DXP59" s="2182"/>
      <c r="DXQ59" s="2182"/>
      <c r="DXR59" s="2182"/>
      <c r="DXS59" s="2182"/>
      <c r="DXT59" s="2182"/>
      <c r="DXU59" s="2182"/>
      <c r="DXV59" s="2182"/>
      <c r="DXW59" s="2182"/>
      <c r="DXX59" s="2182"/>
      <c r="DXY59" s="2182"/>
      <c r="DXZ59" s="2182"/>
      <c r="DYA59" s="2182"/>
      <c r="DYB59" s="2182"/>
      <c r="DYC59" s="2182"/>
      <c r="DYD59" s="2182"/>
      <c r="DYE59" s="2182"/>
      <c r="DYF59" s="2182"/>
      <c r="DYG59" s="2182"/>
      <c r="DYH59" s="2182"/>
      <c r="DYI59" s="2182"/>
      <c r="DYJ59" s="2182"/>
      <c r="DYK59" s="2182"/>
      <c r="DYL59" s="2182"/>
      <c r="DYM59" s="2182"/>
      <c r="DYN59" s="2182"/>
      <c r="DYO59" s="2182"/>
      <c r="DYP59" s="2182"/>
      <c r="DYQ59" s="2182"/>
      <c r="DYR59" s="2182"/>
      <c r="DYS59" s="2182"/>
      <c r="DYT59" s="2182"/>
      <c r="DYU59" s="2182"/>
      <c r="DYV59" s="2182"/>
      <c r="DYW59" s="2182"/>
      <c r="DYX59" s="2182"/>
      <c r="DYY59" s="2182"/>
      <c r="DYZ59" s="2182"/>
      <c r="DZA59" s="2182"/>
      <c r="DZB59" s="2182"/>
      <c r="DZC59" s="2182"/>
      <c r="DZD59" s="2182"/>
      <c r="DZE59" s="2182"/>
      <c r="DZF59" s="2182"/>
      <c r="DZG59" s="2182"/>
      <c r="DZH59" s="2182"/>
      <c r="DZI59" s="2182"/>
      <c r="DZJ59" s="2182"/>
      <c r="DZK59" s="2182"/>
      <c r="DZL59" s="2182"/>
      <c r="DZM59" s="2182"/>
      <c r="DZN59" s="2182"/>
      <c r="DZO59" s="2182"/>
      <c r="DZP59" s="2182"/>
      <c r="DZQ59" s="2182"/>
      <c r="DZR59" s="2182"/>
      <c r="DZS59" s="2182"/>
      <c r="DZT59" s="2182"/>
      <c r="DZU59" s="2182"/>
      <c r="DZV59" s="2182"/>
      <c r="DZW59" s="2182"/>
      <c r="DZX59" s="2182"/>
      <c r="DZY59" s="2182"/>
      <c r="DZZ59" s="2182"/>
      <c r="EAA59" s="2182"/>
      <c r="EAB59" s="2182"/>
      <c r="EAC59" s="2182"/>
      <c r="EAD59" s="2182"/>
      <c r="EAE59" s="2182"/>
      <c r="EAF59" s="2182"/>
      <c r="EAG59" s="2182"/>
      <c r="EAH59" s="2182"/>
      <c r="EAI59" s="2182"/>
      <c r="EAJ59" s="2182"/>
      <c r="EAK59" s="2182"/>
      <c r="EAL59" s="2182"/>
      <c r="EAM59" s="2182"/>
      <c r="EAN59" s="2182"/>
      <c r="EAO59" s="2182"/>
      <c r="EAP59" s="2182"/>
      <c r="EAQ59" s="2182"/>
      <c r="EAR59" s="2182"/>
      <c r="EAS59" s="2182"/>
      <c r="EAT59" s="2182"/>
      <c r="EAU59" s="2182"/>
      <c r="EAV59" s="2182"/>
      <c r="EAW59" s="2182"/>
      <c r="EAX59" s="2182"/>
      <c r="EAY59" s="2182"/>
      <c r="EAZ59" s="2182"/>
      <c r="EBA59" s="2182"/>
      <c r="EBB59" s="2182"/>
      <c r="EBC59" s="2182"/>
      <c r="EBD59" s="2182"/>
      <c r="EBE59" s="2182"/>
      <c r="EBF59" s="2182"/>
      <c r="EBG59" s="2182"/>
      <c r="EBH59" s="2182"/>
      <c r="EBI59" s="2182"/>
      <c r="EBJ59" s="2182"/>
      <c r="EBK59" s="2182"/>
      <c r="EBL59" s="2182"/>
      <c r="EBM59" s="2182"/>
      <c r="EBN59" s="2182"/>
      <c r="EBO59" s="2182"/>
      <c r="EBP59" s="2182"/>
      <c r="EBQ59" s="2182"/>
      <c r="EBR59" s="2182"/>
      <c r="EBS59" s="2182"/>
      <c r="EBT59" s="2182"/>
      <c r="EBU59" s="2182"/>
      <c r="EBV59" s="2182"/>
      <c r="EBW59" s="2182"/>
      <c r="EBX59" s="2182"/>
      <c r="EBY59" s="2182"/>
      <c r="EBZ59" s="2182"/>
      <c r="ECA59" s="2182"/>
      <c r="ECB59" s="2182"/>
      <c r="ECC59" s="2182"/>
      <c r="ECD59" s="2182"/>
      <c r="ECE59" s="2182"/>
      <c r="ECF59" s="2182"/>
      <c r="ECG59" s="2182"/>
      <c r="ECH59" s="2182"/>
      <c r="ECI59" s="2182"/>
      <c r="ECJ59" s="2182"/>
      <c r="ECK59" s="2182"/>
      <c r="ECL59" s="2182"/>
      <c r="ECM59" s="2182"/>
      <c r="ECN59" s="2182"/>
      <c r="ECO59" s="2182"/>
      <c r="ECP59" s="2182"/>
      <c r="ECQ59" s="2182"/>
      <c r="ECR59" s="2182"/>
      <c r="ECS59" s="2182"/>
      <c r="ECT59" s="2182"/>
      <c r="ECU59" s="2182"/>
      <c r="ECV59" s="2182"/>
      <c r="ECW59" s="2182"/>
      <c r="ECX59" s="2182"/>
      <c r="ECY59" s="2182"/>
      <c r="ECZ59" s="2182"/>
      <c r="EDA59" s="2182"/>
      <c r="EDB59" s="2182"/>
      <c r="EDC59" s="2182"/>
      <c r="EDD59" s="2182"/>
      <c r="EDE59" s="2182"/>
      <c r="EDF59" s="2182"/>
      <c r="EDG59" s="2182"/>
      <c r="EDH59" s="2182"/>
      <c r="EDI59" s="2182"/>
      <c r="EDJ59" s="2182"/>
      <c r="EDK59" s="2182"/>
      <c r="EDL59" s="2182"/>
      <c r="EDM59" s="2182"/>
      <c r="EDN59" s="2182"/>
      <c r="EDO59" s="2182"/>
      <c r="EDP59" s="2182"/>
      <c r="EDQ59" s="2182"/>
      <c r="EDR59" s="2182"/>
      <c r="EDS59" s="2182"/>
      <c r="EDT59" s="2182"/>
      <c r="EDU59" s="2182"/>
      <c r="EDV59" s="2182"/>
      <c r="EDW59" s="2182"/>
      <c r="EDX59" s="2182"/>
      <c r="EDY59" s="2182"/>
      <c r="EDZ59" s="2182"/>
      <c r="EEA59" s="2182"/>
      <c r="EEB59" s="2182"/>
      <c r="EEC59" s="2182"/>
      <c r="EED59" s="2182"/>
      <c r="EEE59" s="2182"/>
      <c r="EEF59" s="2182"/>
      <c r="EEG59" s="2182"/>
      <c r="EEH59" s="2182"/>
      <c r="EEI59" s="2182"/>
      <c r="EEJ59" s="2182"/>
      <c r="EEK59" s="2182"/>
      <c r="EEL59" s="2182"/>
      <c r="EEM59" s="2182"/>
      <c r="EEN59" s="2182"/>
      <c r="EEO59" s="2182"/>
      <c r="EEP59" s="2182"/>
      <c r="EEQ59" s="2182"/>
      <c r="EER59" s="2182"/>
      <c r="EES59" s="2182"/>
      <c r="EET59" s="2182"/>
      <c r="EEU59" s="2182"/>
      <c r="EEV59" s="2182"/>
      <c r="EEW59" s="2182"/>
      <c r="EEX59" s="2182"/>
      <c r="EEY59" s="2182"/>
      <c r="EEZ59" s="2182"/>
      <c r="EFA59" s="2182"/>
      <c r="EFB59" s="2182"/>
      <c r="EFC59" s="2182"/>
      <c r="EFD59" s="2182"/>
      <c r="EFE59" s="2182"/>
      <c r="EFF59" s="2182"/>
      <c r="EFG59" s="2182"/>
      <c r="EFH59" s="2182"/>
      <c r="EFI59" s="2182"/>
      <c r="EFJ59" s="2182"/>
      <c r="EFK59" s="2182"/>
      <c r="EFL59" s="2182"/>
      <c r="EFM59" s="2182"/>
      <c r="EFN59" s="2182"/>
      <c r="EFO59" s="2182"/>
      <c r="EFP59" s="2182"/>
      <c r="EFQ59" s="2182"/>
      <c r="EFR59" s="2182"/>
      <c r="EFS59" s="2182"/>
      <c r="EFT59" s="2182"/>
      <c r="EFU59" s="2182"/>
      <c r="EFV59" s="2182"/>
      <c r="EFW59" s="2182"/>
      <c r="EFX59" s="2182"/>
      <c r="EFY59" s="2182"/>
      <c r="EFZ59" s="2182"/>
      <c r="EGA59" s="2182"/>
      <c r="EGB59" s="2182"/>
      <c r="EGC59" s="2182"/>
      <c r="EGD59" s="2182"/>
      <c r="EGE59" s="2182"/>
      <c r="EGF59" s="2182"/>
      <c r="EGG59" s="2182"/>
      <c r="EGH59" s="2182"/>
      <c r="EGI59" s="2182"/>
      <c r="EGJ59" s="2182"/>
      <c r="EGK59" s="2182"/>
      <c r="EGL59" s="2182"/>
      <c r="EGM59" s="2182"/>
      <c r="EGN59" s="2182"/>
      <c r="EGO59" s="2182"/>
      <c r="EGP59" s="2182"/>
      <c r="EGQ59" s="2182"/>
      <c r="EGR59" s="2182"/>
      <c r="EGS59" s="2182"/>
      <c r="EGT59" s="2182"/>
      <c r="EGU59" s="2182"/>
      <c r="EGV59" s="2182"/>
      <c r="EGW59" s="2182"/>
      <c r="EGX59" s="2182"/>
      <c r="EGY59" s="2182"/>
      <c r="EGZ59" s="2182"/>
      <c r="EHA59" s="2182"/>
      <c r="EHB59" s="2182"/>
      <c r="EHC59" s="2182"/>
      <c r="EHD59" s="2182"/>
      <c r="EHE59" s="2182"/>
      <c r="EHF59" s="2182"/>
      <c r="EHG59" s="2182"/>
      <c r="EHH59" s="2182"/>
      <c r="EHI59" s="2182"/>
      <c r="EHJ59" s="2182"/>
      <c r="EHK59" s="2182"/>
      <c r="EHL59" s="2182"/>
      <c r="EHM59" s="2182"/>
      <c r="EHN59" s="2182"/>
      <c r="EHO59" s="2182"/>
      <c r="EHP59" s="2182"/>
      <c r="EHQ59" s="2182"/>
      <c r="EHR59" s="2182"/>
      <c r="EHS59" s="2182"/>
      <c r="EHT59" s="2182"/>
      <c r="EHU59" s="2182"/>
      <c r="EHV59" s="2182"/>
      <c r="EHW59" s="2182"/>
      <c r="EHX59" s="2182"/>
      <c r="EHY59" s="2182"/>
      <c r="EHZ59" s="2182"/>
      <c r="EIA59" s="2182"/>
      <c r="EIB59" s="2182"/>
      <c r="EIC59" s="2182"/>
      <c r="EID59" s="2182"/>
      <c r="EIE59" s="2182"/>
      <c r="EIF59" s="2182"/>
      <c r="EIG59" s="2182"/>
      <c r="EIH59" s="2182"/>
      <c r="EII59" s="2182"/>
      <c r="EIJ59" s="2182"/>
      <c r="EIK59" s="2182"/>
      <c r="EIL59" s="2182"/>
      <c r="EIM59" s="2182"/>
      <c r="EIN59" s="2182"/>
      <c r="EIO59" s="2182"/>
      <c r="EIP59" s="2182"/>
      <c r="EIQ59" s="2182"/>
      <c r="EIR59" s="2182"/>
      <c r="EIS59" s="2182"/>
      <c r="EIT59" s="2182"/>
      <c r="EIU59" s="2182"/>
      <c r="EIV59" s="2182"/>
      <c r="EIW59" s="2182"/>
      <c r="EIX59" s="2182"/>
      <c r="EIY59" s="2182"/>
      <c r="EIZ59" s="2182"/>
      <c r="EJA59" s="2182"/>
      <c r="EJB59" s="2182"/>
      <c r="EJC59" s="2182"/>
      <c r="EJD59" s="2182"/>
      <c r="EJE59" s="2182"/>
      <c r="EJF59" s="2182"/>
      <c r="EJG59" s="2182"/>
      <c r="EJH59" s="2182"/>
      <c r="EJI59" s="2182"/>
      <c r="EJJ59" s="2182"/>
      <c r="EJK59" s="2182"/>
      <c r="EJL59" s="2182"/>
      <c r="EJM59" s="2182"/>
      <c r="EJN59" s="2182"/>
      <c r="EJO59" s="2182"/>
      <c r="EJP59" s="2182"/>
      <c r="EJQ59" s="2182"/>
      <c r="EJR59" s="2182"/>
      <c r="EJS59" s="2182"/>
      <c r="EJT59" s="2182"/>
      <c r="EJU59" s="2182"/>
      <c r="EJV59" s="2182"/>
      <c r="EJW59" s="2182"/>
      <c r="EJX59" s="2182"/>
      <c r="EJY59" s="2182"/>
      <c r="EJZ59" s="2182"/>
      <c r="EKA59" s="2182"/>
      <c r="EKB59" s="2182"/>
      <c r="EKC59" s="2182"/>
      <c r="EKD59" s="2182"/>
      <c r="EKE59" s="2182"/>
      <c r="EKF59" s="2182"/>
      <c r="EKG59" s="2182"/>
      <c r="EKH59" s="2182"/>
      <c r="EKI59" s="2182"/>
      <c r="EKJ59" s="2182"/>
      <c r="EKK59" s="2182"/>
      <c r="EKL59" s="2182"/>
      <c r="EKM59" s="2182"/>
      <c r="EKN59" s="2182"/>
      <c r="EKO59" s="2182"/>
      <c r="EKP59" s="2182"/>
      <c r="EKQ59" s="2182"/>
      <c r="EKR59" s="2182"/>
      <c r="EKS59" s="2182"/>
      <c r="EKT59" s="2182"/>
      <c r="EKU59" s="2182"/>
      <c r="EKV59" s="2182"/>
      <c r="EKW59" s="2182"/>
      <c r="EKX59" s="2182"/>
      <c r="EKY59" s="2182"/>
      <c r="EKZ59" s="2182"/>
      <c r="ELA59" s="2182"/>
      <c r="ELB59" s="2182"/>
      <c r="ELC59" s="2182"/>
      <c r="ELD59" s="2182"/>
      <c r="ELE59" s="2182"/>
      <c r="ELF59" s="2182"/>
      <c r="ELG59" s="2182"/>
      <c r="ELH59" s="2182"/>
      <c r="ELI59" s="2182"/>
      <c r="ELJ59" s="2182"/>
      <c r="ELK59" s="2182"/>
      <c r="ELL59" s="2182"/>
      <c r="ELM59" s="2182"/>
      <c r="ELN59" s="2182"/>
      <c r="ELO59" s="2182"/>
      <c r="ELP59" s="2182"/>
      <c r="ELQ59" s="2182"/>
      <c r="ELR59" s="2182"/>
      <c r="ELS59" s="2182"/>
      <c r="ELT59" s="2182"/>
      <c r="ELU59" s="2182"/>
      <c r="ELV59" s="2182"/>
      <c r="ELW59" s="2182"/>
      <c r="ELX59" s="2182"/>
      <c r="ELY59" s="2182"/>
      <c r="ELZ59" s="2182"/>
      <c r="EMA59" s="2182"/>
      <c r="EMB59" s="2182"/>
      <c r="EMC59" s="2182"/>
      <c r="EMD59" s="2182"/>
      <c r="EME59" s="2182"/>
      <c r="EMF59" s="2182"/>
      <c r="EMG59" s="2182"/>
      <c r="EMH59" s="2182"/>
      <c r="EMI59" s="2182"/>
      <c r="EMJ59" s="2182"/>
      <c r="EMK59" s="2182"/>
      <c r="EML59" s="2182"/>
      <c r="EMM59" s="2182"/>
      <c r="EMN59" s="2182"/>
      <c r="EMO59" s="2182"/>
      <c r="EMP59" s="2182"/>
      <c r="EMQ59" s="2182"/>
      <c r="EMR59" s="2182"/>
      <c r="EMS59" s="2182"/>
      <c r="EMT59" s="2182"/>
      <c r="EMU59" s="2182"/>
      <c r="EMV59" s="2182"/>
      <c r="EMW59" s="2182"/>
      <c r="EMX59" s="2182"/>
      <c r="EMY59" s="2182"/>
      <c r="EMZ59" s="2182"/>
      <c r="ENA59" s="2182"/>
      <c r="ENB59" s="2182"/>
      <c r="ENC59" s="2182"/>
      <c r="END59" s="2182"/>
      <c r="ENE59" s="2182"/>
      <c r="ENF59" s="2182"/>
      <c r="ENG59" s="2182"/>
      <c r="ENH59" s="2182"/>
      <c r="ENI59" s="2182"/>
      <c r="ENJ59" s="2182"/>
      <c r="ENK59" s="2182"/>
      <c r="ENL59" s="2182"/>
      <c r="ENM59" s="2182"/>
      <c r="ENN59" s="2182"/>
      <c r="ENO59" s="2182"/>
      <c r="ENP59" s="2182"/>
      <c r="ENQ59" s="2182"/>
      <c r="ENR59" s="2182"/>
      <c r="ENS59" s="2182"/>
      <c r="ENT59" s="2182"/>
      <c r="ENU59" s="2182"/>
      <c r="ENV59" s="2182"/>
      <c r="ENW59" s="2182"/>
      <c r="ENX59" s="2182"/>
      <c r="ENY59" s="2182"/>
      <c r="ENZ59" s="2182"/>
      <c r="EOA59" s="2182"/>
      <c r="EOB59" s="2182"/>
      <c r="EOC59" s="2182"/>
      <c r="EOD59" s="2182"/>
      <c r="EOE59" s="2182"/>
      <c r="EOF59" s="2182"/>
      <c r="EOG59" s="2182"/>
      <c r="EOH59" s="2182"/>
      <c r="EOI59" s="2182"/>
      <c r="EOJ59" s="2182"/>
      <c r="EOK59" s="2182"/>
      <c r="EOL59" s="2182"/>
      <c r="EOM59" s="2182"/>
      <c r="EON59" s="2182"/>
      <c r="EOO59" s="2182"/>
      <c r="EOP59" s="2182"/>
      <c r="EOQ59" s="2182"/>
      <c r="EOR59" s="2182"/>
      <c r="EOS59" s="2182"/>
      <c r="EOT59" s="2182"/>
      <c r="EOU59" s="2182"/>
      <c r="EOV59" s="2182"/>
      <c r="EOW59" s="2182"/>
      <c r="EOX59" s="2182"/>
      <c r="EOY59" s="2182"/>
      <c r="EOZ59" s="2182"/>
      <c r="EPA59" s="2182"/>
      <c r="EPB59" s="2182"/>
      <c r="EPC59" s="2182"/>
      <c r="EPD59" s="2182"/>
      <c r="EPE59" s="2182"/>
      <c r="EPF59" s="2182"/>
      <c r="EPG59" s="2182"/>
      <c r="EPH59" s="2182"/>
      <c r="EPI59" s="2182"/>
      <c r="EPJ59" s="2182"/>
      <c r="EPK59" s="2182"/>
      <c r="EPL59" s="2182"/>
      <c r="EPM59" s="2182"/>
      <c r="EPN59" s="2182"/>
      <c r="EPO59" s="2182"/>
      <c r="EPP59" s="2182"/>
      <c r="EPQ59" s="2182"/>
      <c r="EPR59" s="2182"/>
      <c r="EPS59" s="2182"/>
      <c r="EPT59" s="2182"/>
      <c r="EPU59" s="2182"/>
      <c r="EPV59" s="2182"/>
      <c r="EPW59" s="2182"/>
      <c r="EPX59" s="2182"/>
      <c r="EPY59" s="2182"/>
      <c r="EPZ59" s="2182"/>
      <c r="EQA59" s="2182"/>
      <c r="EQB59" s="2182"/>
      <c r="EQC59" s="2182"/>
      <c r="EQD59" s="2182"/>
      <c r="EQE59" s="2182"/>
      <c r="EQF59" s="2182"/>
      <c r="EQG59" s="2182"/>
      <c r="EQH59" s="2182"/>
      <c r="EQI59" s="2182"/>
      <c r="EQJ59" s="2182"/>
      <c r="EQK59" s="2182"/>
      <c r="EQL59" s="2182"/>
      <c r="EQM59" s="2182"/>
      <c r="EQN59" s="2182"/>
      <c r="EQO59" s="2182"/>
      <c r="EQP59" s="2182"/>
      <c r="EQQ59" s="2182"/>
      <c r="EQR59" s="2182"/>
      <c r="EQS59" s="2182"/>
      <c r="EQT59" s="2182"/>
      <c r="EQU59" s="2182"/>
      <c r="EQV59" s="2182"/>
      <c r="EQW59" s="2182"/>
      <c r="EQX59" s="2182"/>
      <c r="EQY59" s="2182"/>
      <c r="EQZ59" s="2182"/>
      <c r="ERA59" s="2182"/>
      <c r="ERB59" s="2182"/>
      <c r="ERC59" s="2182"/>
      <c r="ERD59" s="2182"/>
      <c r="ERE59" s="2182"/>
      <c r="ERF59" s="2182"/>
      <c r="ERG59" s="2182"/>
      <c r="ERH59" s="2182"/>
      <c r="ERI59" s="2182"/>
      <c r="ERJ59" s="2182"/>
      <c r="ERK59" s="2182"/>
      <c r="ERL59" s="2182"/>
      <c r="ERM59" s="2182"/>
      <c r="ERN59" s="2182"/>
      <c r="ERO59" s="2182"/>
      <c r="ERP59" s="2182"/>
      <c r="ERQ59" s="2182"/>
      <c r="ERR59" s="2182"/>
      <c r="ERS59" s="2182"/>
      <c r="ERT59" s="2182"/>
      <c r="ERU59" s="2182"/>
      <c r="ERV59" s="2182"/>
      <c r="ERW59" s="2182"/>
      <c r="ERX59" s="2182"/>
      <c r="ERY59" s="2182"/>
      <c r="ERZ59" s="2182"/>
      <c r="ESA59" s="2182"/>
      <c r="ESB59" s="2182"/>
      <c r="ESC59" s="2182"/>
      <c r="ESD59" s="2182"/>
      <c r="ESE59" s="2182"/>
      <c r="ESF59" s="2182"/>
      <c r="ESG59" s="2182"/>
      <c r="ESH59" s="2182"/>
      <c r="ESI59" s="2182"/>
      <c r="ESJ59" s="2182"/>
      <c r="ESK59" s="2182"/>
      <c r="ESL59" s="2182"/>
      <c r="ESM59" s="2182"/>
      <c r="ESN59" s="2182"/>
      <c r="ESO59" s="2182"/>
      <c r="ESP59" s="2182"/>
      <c r="ESQ59" s="2182"/>
      <c r="ESR59" s="2182"/>
      <c r="ESS59" s="2182"/>
      <c r="EST59" s="2182"/>
      <c r="ESU59" s="2182"/>
      <c r="ESV59" s="2182"/>
      <c r="ESW59" s="2182"/>
      <c r="ESX59" s="2182"/>
      <c r="ESY59" s="2182"/>
      <c r="ESZ59" s="2182"/>
      <c r="ETA59" s="2182"/>
      <c r="ETB59" s="2182"/>
      <c r="ETC59" s="2182"/>
      <c r="ETD59" s="2182"/>
      <c r="ETE59" s="2182"/>
      <c r="ETF59" s="2182"/>
      <c r="ETG59" s="2182"/>
      <c r="ETH59" s="2182"/>
      <c r="ETI59" s="2182"/>
      <c r="ETJ59" s="2182"/>
      <c r="ETK59" s="2182"/>
      <c r="ETL59" s="2182"/>
      <c r="ETM59" s="2182"/>
      <c r="ETN59" s="2182"/>
      <c r="ETO59" s="2182"/>
      <c r="ETP59" s="2182"/>
      <c r="ETQ59" s="2182"/>
      <c r="ETR59" s="2182"/>
      <c r="ETS59" s="2182"/>
      <c r="ETT59" s="2182"/>
      <c r="ETU59" s="2182"/>
      <c r="ETV59" s="2182"/>
      <c r="ETW59" s="2182"/>
      <c r="ETX59" s="2182"/>
      <c r="ETY59" s="2182"/>
      <c r="ETZ59" s="2182"/>
      <c r="EUA59" s="2182"/>
      <c r="EUB59" s="2182"/>
      <c r="EUC59" s="2182"/>
      <c r="EUD59" s="2182"/>
      <c r="EUE59" s="2182"/>
      <c r="EUF59" s="2182"/>
      <c r="EUG59" s="2182"/>
      <c r="EUH59" s="2182"/>
      <c r="EUI59" s="2182"/>
      <c r="EUJ59" s="2182"/>
      <c r="EUK59" s="2182"/>
      <c r="EUL59" s="2182"/>
      <c r="EUM59" s="2182"/>
      <c r="EUN59" s="2182"/>
      <c r="EUO59" s="2182"/>
      <c r="EUP59" s="2182"/>
      <c r="EUQ59" s="2182"/>
      <c r="EUR59" s="2182"/>
      <c r="EUS59" s="2182"/>
      <c r="EUT59" s="2182"/>
      <c r="EUU59" s="2182"/>
      <c r="EUV59" s="2182"/>
      <c r="EUW59" s="2182"/>
      <c r="EUX59" s="2182"/>
      <c r="EUY59" s="2182"/>
      <c r="EUZ59" s="2182"/>
      <c r="EVA59" s="2182"/>
      <c r="EVB59" s="2182"/>
      <c r="EVC59" s="2182"/>
      <c r="EVD59" s="2182"/>
      <c r="EVE59" s="2182"/>
      <c r="EVF59" s="2182"/>
      <c r="EVG59" s="2182"/>
      <c r="EVH59" s="2182"/>
      <c r="EVI59" s="2182"/>
      <c r="EVJ59" s="2182"/>
      <c r="EVK59" s="2182"/>
      <c r="EVL59" s="2182"/>
      <c r="EVM59" s="2182"/>
      <c r="EVN59" s="2182"/>
      <c r="EVO59" s="2182"/>
      <c r="EVP59" s="2182"/>
      <c r="EVQ59" s="2182"/>
      <c r="EVR59" s="2182"/>
      <c r="EVS59" s="2182"/>
      <c r="EVT59" s="2182"/>
      <c r="EVU59" s="2182"/>
      <c r="EVV59" s="2182"/>
      <c r="EVW59" s="2182"/>
      <c r="EVX59" s="2182"/>
      <c r="EVY59" s="2182"/>
      <c r="EVZ59" s="2182"/>
      <c r="EWA59" s="2182"/>
      <c r="EWB59" s="2182"/>
      <c r="EWC59" s="2182"/>
      <c r="EWD59" s="2182"/>
      <c r="EWE59" s="2182"/>
      <c r="EWF59" s="2182"/>
      <c r="EWG59" s="2182"/>
      <c r="EWH59" s="2182"/>
      <c r="EWI59" s="2182"/>
      <c r="EWJ59" s="2182"/>
      <c r="EWK59" s="2182"/>
      <c r="EWL59" s="2182"/>
      <c r="EWM59" s="2182"/>
      <c r="EWN59" s="2182"/>
      <c r="EWO59" s="2182"/>
      <c r="EWP59" s="2182"/>
      <c r="EWQ59" s="2182"/>
      <c r="EWR59" s="2182"/>
      <c r="EWS59" s="2182"/>
      <c r="EWT59" s="2182"/>
      <c r="EWU59" s="2182"/>
      <c r="EWV59" s="2182"/>
      <c r="EWW59" s="2182"/>
      <c r="EWX59" s="2182"/>
      <c r="EWY59" s="2182"/>
      <c r="EWZ59" s="2182"/>
      <c r="EXA59" s="2182"/>
      <c r="EXB59" s="2182"/>
      <c r="EXC59" s="2182"/>
      <c r="EXD59" s="2182"/>
      <c r="EXE59" s="2182"/>
      <c r="EXF59" s="2182"/>
      <c r="EXG59" s="2182"/>
      <c r="EXH59" s="2182"/>
      <c r="EXI59" s="2182"/>
      <c r="EXJ59" s="2182"/>
      <c r="EXK59" s="2182"/>
      <c r="EXL59" s="2182"/>
      <c r="EXM59" s="2182"/>
      <c r="EXN59" s="2182"/>
      <c r="EXO59" s="2182"/>
      <c r="EXP59" s="2182"/>
      <c r="EXQ59" s="2182"/>
      <c r="EXR59" s="2182"/>
      <c r="EXS59" s="2182"/>
      <c r="EXT59" s="2182"/>
      <c r="EXU59" s="2182"/>
      <c r="EXV59" s="2182"/>
      <c r="EXW59" s="2182"/>
      <c r="EXX59" s="2182"/>
      <c r="EXY59" s="2182"/>
      <c r="EXZ59" s="2182"/>
      <c r="EYA59" s="2182"/>
      <c r="EYB59" s="2182"/>
      <c r="EYC59" s="2182"/>
      <c r="EYD59" s="2182"/>
      <c r="EYE59" s="2182"/>
      <c r="EYF59" s="2182"/>
      <c r="EYG59" s="2182"/>
      <c r="EYH59" s="2182"/>
      <c r="EYI59" s="2182"/>
      <c r="EYJ59" s="2182"/>
      <c r="EYK59" s="2182"/>
      <c r="EYL59" s="2182"/>
      <c r="EYM59" s="2182"/>
      <c r="EYN59" s="2182"/>
      <c r="EYO59" s="2182"/>
      <c r="EYP59" s="2182"/>
      <c r="EYQ59" s="2182"/>
      <c r="EYR59" s="2182"/>
      <c r="EYS59" s="2182"/>
      <c r="EYT59" s="2182"/>
      <c r="EYU59" s="2182"/>
      <c r="EYV59" s="2182"/>
      <c r="EYW59" s="2182"/>
      <c r="EYX59" s="2182"/>
      <c r="EYY59" s="2182"/>
      <c r="EYZ59" s="2182"/>
      <c r="EZA59" s="2182"/>
      <c r="EZB59" s="2182"/>
      <c r="EZC59" s="2182"/>
      <c r="EZD59" s="2182"/>
      <c r="EZE59" s="2182"/>
      <c r="EZF59" s="2182"/>
      <c r="EZG59" s="2182"/>
      <c r="EZH59" s="2182"/>
      <c r="EZI59" s="2182"/>
      <c r="EZJ59" s="2182"/>
      <c r="EZK59" s="2182"/>
      <c r="EZL59" s="2182"/>
      <c r="EZM59" s="2182"/>
      <c r="EZN59" s="2182"/>
      <c r="EZO59" s="2182"/>
      <c r="EZP59" s="2182"/>
      <c r="EZQ59" s="2182"/>
      <c r="EZR59" s="2182"/>
      <c r="EZS59" s="2182"/>
      <c r="EZT59" s="2182"/>
      <c r="EZU59" s="2182"/>
      <c r="EZV59" s="2182"/>
      <c r="EZW59" s="2182"/>
      <c r="EZX59" s="2182"/>
      <c r="EZY59" s="2182"/>
      <c r="EZZ59" s="2182"/>
      <c r="FAA59" s="2182"/>
      <c r="FAB59" s="2182"/>
      <c r="FAC59" s="2182"/>
      <c r="FAD59" s="2182"/>
      <c r="FAE59" s="2182"/>
      <c r="FAF59" s="2182"/>
      <c r="FAG59" s="2182"/>
      <c r="FAH59" s="2182"/>
      <c r="FAI59" s="2182"/>
      <c r="FAJ59" s="2182"/>
      <c r="FAK59" s="2182"/>
      <c r="FAL59" s="2182"/>
      <c r="FAM59" s="2182"/>
      <c r="FAN59" s="2182"/>
      <c r="FAO59" s="2182"/>
      <c r="FAP59" s="2182"/>
      <c r="FAQ59" s="2182"/>
      <c r="FAR59" s="2182"/>
      <c r="FAS59" s="2182"/>
      <c r="FAT59" s="2182"/>
      <c r="FAU59" s="2182"/>
      <c r="FAV59" s="2182"/>
      <c r="FAW59" s="2182"/>
      <c r="FAX59" s="2182"/>
      <c r="FAY59" s="2182"/>
      <c r="FAZ59" s="2182"/>
      <c r="FBA59" s="2182"/>
      <c r="FBB59" s="2182"/>
      <c r="FBC59" s="2182"/>
      <c r="FBD59" s="2182"/>
      <c r="FBE59" s="2182"/>
      <c r="FBF59" s="2182"/>
      <c r="FBG59" s="2182"/>
      <c r="FBH59" s="2182"/>
      <c r="FBI59" s="2182"/>
      <c r="FBJ59" s="2182"/>
      <c r="FBK59" s="2182"/>
      <c r="FBL59" s="2182"/>
      <c r="FBM59" s="2182"/>
      <c r="FBN59" s="2182"/>
      <c r="FBO59" s="2182"/>
      <c r="FBP59" s="2182"/>
      <c r="FBQ59" s="2182"/>
      <c r="FBR59" s="2182"/>
      <c r="FBS59" s="2182"/>
      <c r="FBT59" s="2182"/>
      <c r="FBU59" s="2182"/>
      <c r="FBV59" s="2182"/>
      <c r="FBW59" s="2182"/>
      <c r="FBX59" s="2182"/>
      <c r="FBY59" s="2182"/>
      <c r="FBZ59" s="2182"/>
      <c r="FCA59" s="2182"/>
      <c r="FCB59" s="2182"/>
      <c r="FCC59" s="2182"/>
      <c r="FCD59" s="2182"/>
      <c r="FCE59" s="2182"/>
      <c r="FCF59" s="2182"/>
      <c r="FCG59" s="2182"/>
      <c r="FCH59" s="2182"/>
      <c r="FCI59" s="2182"/>
      <c r="FCJ59" s="2182"/>
      <c r="FCK59" s="2182"/>
      <c r="FCL59" s="2182"/>
      <c r="FCM59" s="2182"/>
      <c r="FCN59" s="2182"/>
      <c r="FCO59" s="2182"/>
      <c r="FCP59" s="2182"/>
      <c r="FCQ59" s="2182"/>
      <c r="FCR59" s="2182"/>
      <c r="FCS59" s="2182"/>
      <c r="FCT59" s="2182"/>
      <c r="FCU59" s="2182"/>
      <c r="FCV59" s="2182"/>
      <c r="FCW59" s="2182"/>
      <c r="FCX59" s="2182"/>
      <c r="FCY59" s="2182"/>
      <c r="FCZ59" s="2182"/>
      <c r="FDA59" s="2182"/>
      <c r="FDB59" s="2182"/>
      <c r="FDC59" s="2182"/>
      <c r="FDD59" s="2182"/>
      <c r="FDE59" s="2182"/>
      <c r="FDF59" s="2182"/>
      <c r="FDG59" s="2182"/>
      <c r="FDH59" s="2182"/>
      <c r="FDI59" s="2182"/>
      <c r="FDJ59" s="2182"/>
      <c r="FDK59" s="2182"/>
      <c r="FDL59" s="2182"/>
      <c r="FDM59" s="2182"/>
      <c r="FDN59" s="2182"/>
      <c r="FDO59" s="2182"/>
      <c r="FDP59" s="2182"/>
      <c r="FDQ59" s="2182"/>
      <c r="FDR59" s="2182"/>
      <c r="FDS59" s="2182"/>
      <c r="FDT59" s="2182"/>
      <c r="FDU59" s="2182"/>
      <c r="FDV59" s="2182"/>
      <c r="FDW59" s="2182"/>
      <c r="FDX59" s="2182"/>
      <c r="FDY59" s="2182"/>
      <c r="FDZ59" s="2182"/>
      <c r="FEA59" s="2182"/>
      <c r="FEB59" s="2182"/>
      <c r="FEC59" s="2182"/>
      <c r="FED59" s="2182"/>
      <c r="FEE59" s="2182"/>
      <c r="FEF59" s="2182"/>
      <c r="FEG59" s="2182"/>
      <c r="FEH59" s="2182"/>
      <c r="FEI59" s="2182"/>
      <c r="FEJ59" s="2182"/>
      <c r="FEK59" s="2182"/>
      <c r="FEL59" s="2182"/>
      <c r="FEM59" s="2182"/>
      <c r="FEN59" s="2182"/>
      <c r="FEO59" s="2182"/>
      <c r="FEP59" s="2182"/>
      <c r="FEQ59" s="2182"/>
      <c r="FER59" s="2182"/>
      <c r="FES59" s="2182"/>
      <c r="FET59" s="2182"/>
      <c r="FEU59" s="2182"/>
      <c r="FEV59" s="2182"/>
      <c r="FEW59" s="2182"/>
      <c r="FEX59" s="2182"/>
      <c r="FEY59" s="2182"/>
      <c r="FEZ59" s="2182"/>
      <c r="FFA59" s="2182"/>
      <c r="FFB59" s="2182"/>
      <c r="FFC59" s="2182"/>
      <c r="FFD59" s="2182"/>
      <c r="FFE59" s="2182"/>
      <c r="FFF59" s="2182"/>
      <c r="FFG59" s="2182"/>
      <c r="FFH59" s="2182"/>
      <c r="FFI59" s="2182"/>
      <c r="FFJ59" s="2182"/>
      <c r="FFK59" s="2182"/>
      <c r="FFL59" s="2182"/>
      <c r="FFM59" s="2182"/>
      <c r="FFN59" s="2182"/>
      <c r="FFO59" s="2182"/>
      <c r="FFP59" s="2182"/>
      <c r="FFQ59" s="2182"/>
      <c r="FFR59" s="2182"/>
      <c r="FFS59" s="2182"/>
      <c r="FFT59" s="2182"/>
      <c r="FFU59" s="2182"/>
      <c r="FFV59" s="2182"/>
      <c r="FFW59" s="2182"/>
      <c r="FFX59" s="2182"/>
      <c r="FFY59" s="2182"/>
      <c r="FFZ59" s="2182"/>
      <c r="FGA59" s="2182"/>
      <c r="FGB59" s="2182"/>
      <c r="FGC59" s="2182"/>
      <c r="FGD59" s="2182"/>
      <c r="FGE59" s="2182"/>
      <c r="FGF59" s="2182"/>
      <c r="FGG59" s="2182"/>
      <c r="FGH59" s="2182"/>
      <c r="FGI59" s="2182"/>
      <c r="FGJ59" s="2182"/>
      <c r="FGK59" s="2182"/>
      <c r="FGL59" s="2182"/>
      <c r="FGM59" s="2182"/>
      <c r="FGN59" s="2182"/>
      <c r="FGO59" s="2182"/>
      <c r="FGP59" s="2182"/>
      <c r="FGQ59" s="2182"/>
      <c r="FGR59" s="2182"/>
      <c r="FGS59" s="2182"/>
      <c r="FGT59" s="2182"/>
      <c r="FGU59" s="2182"/>
      <c r="FGV59" s="2182"/>
      <c r="FGW59" s="2182"/>
      <c r="FGX59" s="2182"/>
      <c r="FGY59" s="2182"/>
      <c r="FGZ59" s="2182"/>
      <c r="FHA59" s="2182"/>
      <c r="FHB59" s="2182"/>
      <c r="FHC59" s="2182"/>
      <c r="FHD59" s="2182"/>
      <c r="FHE59" s="2182"/>
      <c r="FHF59" s="2182"/>
      <c r="FHG59" s="2182"/>
      <c r="FHH59" s="2182"/>
      <c r="FHI59" s="2182"/>
      <c r="FHJ59" s="2182"/>
      <c r="FHK59" s="2182"/>
      <c r="FHL59" s="2182"/>
      <c r="FHM59" s="2182"/>
      <c r="FHN59" s="2182"/>
      <c r="FHO59" s="2182"/>
      <c r="FHP59" s="2182"/>
      <c r="FHQ59" s="2182"/>
      <c r="FHR59" s="2182"/>
      <c r="FHS59" s="2182"/>
      <c r="FHT59" s="2182"/>
      <c r="FHU59" s="2182"/>
      <c r="FHV59" s="2182"/>
      <c r="FHW59" s="2182"/>
      <c r="FHX59" s="2182"/>
      <c r="FHY59" s="2182"/>
      <c r="FHZ59" s="2182"/>
      <c r="FIA59" s="2182"/>
      <c r="FIB59" s="2182"/>
      <c r="FIC59" s="2182"/>
      <c r="FID59" s="2182"/>
      <c r="FIE59" s="2182"/>
      <c r="FIF59" s="2182"/>
      <c r="FIG59" s="2182"/>
      <c r="FIH59" s="2182"/>
      <c r="FII59" s="2182"/>
      <c r="FIJ59" s="2182"/>
      <c r="FIK59" s="2182"/>
      <c r="FIL59" s="2182"/>
      <c r="FIM59" s="2182"/>
      <c r="FIN59" s="2182"/>
      <c r="FIO59" s="2182"/>
      <c r="FIP59" s="2182"/>
      <c r="FIQ59" s="2182"/>
      <c r="FIR59" s="2182"/>
      <c r="FIS59" s="2182"/>
      <c r="FIT59" s="2182"/>
      <c r="FIU59" s="2182"/>
      <c r="FIV59" s="2182"/>
      <c r="FIW59" s="2182"/>
      <c r="FIX59" s="2182"/>
      <c r="FIY59" s="2182"/>
      <c r="FIZ59" s="2182"/>
      <c r="FJA59" s="2182"/>
      <c r="FJB59" s="2182"/>
      <c r="FJC59" s="2182"/>
      <c r="FJD59" s="2182"/>
      <c r="FJE59" s="2182"/>
      <c r="FJF59" s="2182"/>
      <c r="FJG59" s="2182"/>
      <c r="FJH59" s="2182"/>
      <c r="FJI59" s="2182"/>
      <c r="FJJ59" s="2182"/>
      <c r="FJK59" s="2182"/>
      <c r="FJL59" s="2182"/>
      <c r="FJM59" s="2182"/>
      <c r="FJN59" s="2182"/>
      <c r="FJO59" s="2182"/>
      <c r="FJP59" s="2182"/>
      <c r="FJQ59" s="2182"/>
      <c r="FJR59" s="2182"/>
      <c r="FJS59" s="2182"/>
      <c r="FJT59" s="2182"/>
      <c r="FJU59" s="2182"/>
      <c r="FJV59" s="2182"/>
      <c r="FJW59" s="2182"/>
      <c r="FJX59" s="2182"/>
      <c r="FJY59" s="2182"/>
      <c r="FJZ59" s="2182"/>
      <c r="FKA59" s="2182"/>
      <c r="FKB59" s="2182"/>
      <c r="FKC59" s="2182"/>
      <c r="FKD59" s="2182"/>
      <c r="FKE59" s="2182"/>
      <c r="FKF59" s="2182"/>
      <c r="FKG59" s="2182"/>
      <c r="FKH59" s="2182"/>
      <c r="FKI59" s="2182"/>
      <c r="FKJ59" s="2182"/>
      <c r="FKK59" s="2182"/>
      <c r="FKL59" s="2182"/>
      <c r="FKM59" s="2182"/>
      <c r="FKN59" s="2182"/>
      <c r="FKO59" s="2182"/>
      <c r="FKP59" s="2182"/>
      <c r="FKQ59" s="2182"/>
      <c r="FKR59" s="2182"/>
      <c r="FKS59" s="2182"/>
      <c r="FKT59" s="2182"/>
      <c r="FKU59" s="2182"/>
      <c r="FKV59" s="2182"/>
      <c r="FKW59" s="2182"/>
      <c r="FKX59" s="2182"/>
      <c r="FKY59" s="2182"/>
      <c r="FKZ59" s="2182"/>
      <c r="FLA59" s="2182"/>
      <c r="FLB59" s="2182"/>
      <c r="FLC59" s="2182"/>
      <c r="FLD59" s="2182"/>
      <c r="FLE59" s="2182"/>
      <c r="FLF59" s="2182"/>
      <c r="FLG59" s="2182"/>
      <c r="FLH59" s="2182"/>
      <c r="FLI59" s="2182"/>
      <c r="FLJ59" s="2182"/>
      <c r="FLK59" s="2182"/>
      <c r="FLL59" s="2182"/>
      <c r="FLM59" s="2182"/>
      <c r="FLN59" s="2182"/>
      <c r="FLO59" s="2182"/>
      <c r="FLP59" s="2182"/>
      <c r="FLQ59" s="2182"/>
      <c r="FLR59" s="2182"/>
      <c r="FLS59" s="2182"/>
      <c r="FLT59" s="2182"/>
      <c r="FLU59" s="2182"/>
      <c r="FLV59" s="2182"/>
      <c r="FLW59" s="2182"/>
      <c r="FLX59" s="2182"/>
      <c r="FLY59" s="2182"/>
      <c r="FLZ59" s="2182"/>
      <c r="FMA59" s="2182"/>
      <c r="FMB59" s="2182"/>
      <c r="FMC59" s="2182"/>
      <c r="FMD59" s="2182"/>
      <c r="FME59" s="2182"/>
      <c r="FMF59" s="2182"/>
      <c r="FMG59" s="2182"/>
      <c r="FMH59" s="2182"/>
      <c r="FMI59" s="2182"/>
      <c r="FMJ59" s="2182"/>
      <c r="FMK59" s="2182"/>
      <c r="FML59" s="2182"/>
      <c r="FMM59" s="2182"/>
      <c r="FMN59" s="2182"/>
      <c r="FMO59" s="2182"/>
      <c r="FMP59" s="2182"/>
      <c r="FMQ59" s="2182"/>
      <c r="FMR59" s="2182"/>
      <c r="FMS59" s="2182"/>
      <c r="FMT59" s="2182"/>
      <c r="FMU59" s="2182"/>
      <c r="FMV59" s="2182"/>
      <c r="FMW59" s="2182"/>
      <c r="FMX59" s="2182"/>
      <c r="FMY59" s="2182"/>
      <c r="FMZ59" s="2182"/>
      <c r="FNA59" s="2182"/>
      <c r="FNB59" s="2182"/>
      <c r="FNC59" s="2182"/>
      <c r="FND59" s="2182"/>
      <c r="FNE59" s="2182"/>
      <c r="FNF59" s="2182"/>
      <c r="FNG59" s="2182"/>
      <c r="FNH59" s="2182"/>
      <c r="FNI59" s="2182"/>
      <c r="FNJ59" s="2182"/>
      <c r="FNK59" s="2182"/>
      <c r="FNL59" s="2182"/>
      <c r="FNM59" s="2182"/>
      <c r="FNN59" s="2182"/>
      <c r="FNO59" s="2182"/>
      <c r="FNP59" s="2182"/>
      <c r="FNQ59" s="2182"/>
      <c r="FNR59" s="2182"/>
      <c r="FNS59" s="2182"/>
      <c r="FNT59" s="2182"/>
      <c r="FNU59" s="2182"/>
      <c r="FNV59" s="2182"/>
      <c r="FNW59" s="2182"/>
      <c r="FNX59" s="2182"/>
      <c r="FNY59" s="2182"/>
      <c r="FNZ59" s="2182"/>
      <c r="FOA59" s="2182"/>
      <c r="FOB59" s="2182"/>
      <c r="FOC59" s="2182"/>
      <c r="FOD59" s="2182"/>
      <c r="FOE59" s="2182"/>
      <c r="FOF59" s="2182"/>
      <c r="FOG59" s="2182"/>
      <c r="FOH59" s="2182"/>
      <c r="FOI59" s="2182"/>
      <c r="FOJ59" s="2182"/>
      <c r="FOK59" s="2182"/>
      <c r="FOL59" s="2182"/>
      <c r="FOM59" s="2182"/>
      <c r="FON59" s="2182"/>
      <c r="FOO59" s="2182"/>
      <c r="FOP59" s="2182"/>
      <c r="FOQ59" s="2182"/>
      <c r="FOR59" s="2182"/>
      <c r="FOS59" s="2182"/>
      <c r="FOT59" s="2182"/>
      <c r="FOU59" s="2182"/>
      <c r="FOV59" s="2182"/>
      <c r="FOW59" s="2182"/>
      <c r="FOX59" s="2182"/>
      <c r="FOY59" s="2182"/>
      <c r="FOZ59" s="2182"/>
      <c r="FPA59" s="2182"/>
      <c r="FPB59" s="2182"/>
      <c r="FPC59" s="2182"/>
      <c r="FPD59" s="2182"/>
      <c r="FPE59" s="2182"/>
      <c r="FPF59" s="2182"/>
      <c r="FPG59" s="2182"/>
      <c r="FPH59" s="2182"/>
      <c r="FPI59" s="2182"/>
      <c r="FPJ59" s="2182"/>
      <c r="FPK59" s="2182"/>
      <c r="FPL59" s="2182"/>
      <c r="FPM59" s="2182"/>
      <c r="FPN59" s="2182"/>
      <c r="FPO59" s="2182"/>
      <c r="FPP59" s="2182"/>
      <c r="FPQ59" s="2182"/>
      <c r="FPR59" s="2182"/>
      <c r="FPS59" s="2182"/>
      <c r="FPT59" s="2182"/>
      <c r="FPU59" s="2182"/>
      <c r="FPV59" s="2182"/>
      <c r="FPW59" s="2182"/>
      <c r="FPX59" s="2182"/>
      <c r="FPY59" s="2182"/>
      <c r="FPZ59" s="2182"/>
      <c r="FQA59" s="2182"/>
      <c r="FQB59" s="2182"/>
      <c r="FQC59" s="2182"/>
      <c r="FQD59" s="2182"/>
      <c r="FQE59" s="2182"/>
      <c r="FQF59" s="2182"/>
      <c r="FQG59" s="2182"/>
      <c r="FQH59" s="2182"/>
      <c r="FQI59" s="2182"/>
      <c r="FQJ59" s="2182"/>
      <c r="FQK59" s="2182"/>
      <c r="FQL59" s="2182"/>
      <c r="FQM59" s="2182"/>
      <c r="FQN59" s="2182"/>
      <c r="FQO59" s="2182"/>
      <c r="FQP59" s="2182"/>
      <c r="FQQ59" s="2182"/>
      <c r="FQR59" s="2182"/>
      <c r="FQS59" s="2182"/>
      <c r="FQT59" s="2182"/>
      <c r="FQU59" s="2182"/>
      <c r="FQV59" s="2182"/>
      <c r="FQW59" s="2182"/>
      <c r="FQX59" s="2182"/>
      <c r="FQY59" s="2182"/>
      <c r="FQZ59" s="2182"/>
      <c r="FRA59" s="2182"/>
      <c r="FRB59" s="2182"/>
      <c r="FRC59" s="2182"/>
      <c r="FRD59" s="2182"/>
      <c r="FRE59" s="2182"/>
      <c r="FRF59" s="2182"/>
      <c r="FRG59" s="2182"/>
      <c r="FRH59" s="2182"/>
      <c r="FRI59" s="2182"/>
      <c r="FRJ59" s="2182"/>
      <c r="FRK59" s="2182"/>
      <c r="FRL59" s="2182"/>
      <c r="FRM59" s="2182"/>
      <c r="FRN59" s="2182"/>
      <c r="FRO59" s="2182"/>
      <c r="FRP59" s="2182"/>
      <c r="FRQ59" s="2182"/>
      <c r="FRR59" s="2182"/>
      <c r="FRS59" s="2182"/>
      <c r="FRT59" s="2182"/>
      <c r="FRU59" s="2182"/>
      <c r="FRV59" s="2182"/>
      <c r="FRW59" s="2182"/>
      <c r="FRX59" s="2182"/>
      <c r="FRY59" s="2182"/>
      <c r="FRZ59" s="2182"/>
      <c r="FSA59" s="2182"/>
      <c r="FSB59" s="2182"/>
      <c r="FSC59" s="2182"/>
      <c r="FSD59" s="2182"/>
      <c r="FSE59" s="2182"/>
      <c r="FSF59" s="2182"/>
      <c r="FSG59" s="2182"/>
      <c r="FSH59" s="2182"/>
      <c r="FSI59" s="2182"/>
      <c r="FSJ59" s="2182"/>
      <c r="FSK59" s="2182"/>
      <c r="FSL59" s="2182"/>
      <c r="FSM59" s="2182"/>
      <c r="FSN59" s="2182"/>
      <c r="FSO59" s="2182"/>
      <c r="FSP59" s="2182"/>
      <c r="FSQ59" s="2182"/>
      <c r="FSR59" s="2182"/>
      <c r="FSS59" s="2182"/>
      <c r="FST59" s="2182"/>
      <c r="FSU59" s="2182"/>
      <c r="FSV59" s="2182"/>
      <c r="FSW59" s="2182"/>
      <c r="FSX59" s="2182"/>
      <c r="FSY59" s="2182"/>
      <c r="FSZ59" s="2182"/>
      <c r="FTA59" s="2182"/>
      <c r="FTB59" s="2182"/>
      <c r="FTC59" s="2182"/>
      <c r="FTD59" s="2182"/>
      <c r="FTE59" s="2182"/>
      <c r="FTF59" s="2182"/>
      <c r="FTG59" s="2182"/>
      <c r="FTH59" s="2182"/>
      <c r="FTI59" s="2182"/>
      <c r="FTJ59" s="2182"/>
      <c r="FTK59" s="2182"/>
      <c r="FTL59" s="2182"/>
      <c r="FTM59" s="2182"/>
      <c r="FTN59" s="2182"/>
      <c r="FTO59" s="2182"/>
      <c r="FTP59" s="2182"/>
      <c r="FTQ59" s="2182"/>
      <c r="FTR59" s="2182"/>
      <c r="FTS59" s="2182"/>
      <c r="FTT59" s="2182"/>
      <c r="FTU59" s="2182"/>
      <c r="FTV59" s="2182"/>
      <c r="FTW59" s="2182"/>
      <c r="FTX59" s="2182"/>
      <c r="FTY59" s="2182"/>
      <c r="FTZ59" s="2182"/>
      <c r="FUA59" s="2182"/>
      <c r="FUB59" s="2182"/>
      <c r="FUC59" s="2182"/>
      <c r="FUD59" s="2182"/>
      <c r="FUE59" s="2182"/>
      <c r="FUF59" s="2182"/>
      <c r="FUG59" s="2182"/>
      <c r="FUH59" s="2182"/>
      <c r="FUI59" s="2182"/>
      <c r="FUJ59" s="2182"/>
      <c r="FUK59" s="2182"/>
      <c r="FUL59" s="2182"/>
      <c r="FUM59" s="2182"/>
      <c r="FUN59" s="2182"/>
      <c r="FUO59" s="2182"/>
      <c r="FUP59" s="2182"/>
      <c r="FUQ59" s="2182"/>
      <c r="FUR59" s="2182"/>
      <c r="FUS59" s="2182"/>
      <c r="FUT59" s="2182"/>
      <c r="FUU59" s="2182"/>
      <c r="FUV59" s="2182"/>
      <c r="FUW59" s="2182"/>
      <c r="FUX59" s="2182"/>
      <c r="FUY59" s="2182"/>
      <c r="FUZ59" s="2182"/>
      <c r="FVA59" s="2182"/>
      <c r="FVB59" s="2182"/>
      <c r="FVC59" s="2182"/>
      <c r="FVD59" s="2182"/>
      <c r="FVE59" s="2182"/>
      <c r="FVF59" s="2182"/>
      <c r="FVG59" s="2182"/>
      <c r="FVH59" s="2182"/>
      <c r="FVI59" s="2182"/>
      <c r="FVJ59" s="2182"/>
      <c r="FVK59" s="2182"/>
      <c r="FVL59" s="2182"/>
      <c r="FVM59" s="2182"/>
      <c r="FVN59" s="2182"/>
      <c r="FVO59" s="2182"/>
      <c r="FVP59" s="2182"/>
      <c r="FVQ59" s="2182"/>
      <c r="FVR59" s="2182"/>
      <c r="FVS59" s="2182"/>
      <c r="FVT59" s="2182"/>
      <c r="FVU59" s="2182"/>
      <c r="FVV59" s="2182"/>
      <c r="FVW59" s="2182"/>
      <c r="FVX59" s="2182"/>
      <c r="FVY59" s="2182"/>
      <c r="FVZ59" s="2182"/>
      <c r="FWA59" s="2182"/>
      <c r="FWB59" s="2182"/>
      <c r="FWC59" s="2182"/>
      <c r="FWD59" s="2182"/>
      <c r="FWE59" s="2182"/>
      <c r="FWF59" s="2182"/>
      <c r="FWG59" s="2182"/>
      <c r="FWH59" s="2182"/>
      <c r="FWI59" s="2182"/>
      <c r="FWJ59" s="2182"/>
      <c r="FWK59" s="2182"/>
      <c r="FWL59" s="2182"/>
      <c r="FWM59" s="2182"/>
      <c r="FWN59" s="2182"/>
      <c r="FWO59" s="2182"/>
      <c r="FWP59" s="2182"/>
      <c r="FWQ59" s="2182"/>
      <c r="FWR59" s="2182"/>
      <c r="FWS59" s="2182"/>
      <c r="FWT59" s="2182"/>
      <c r="FWU59" s="2182"/>
      <c r="FWV59" s="2182"/>
      <c r="FWW59" s="2182"/>
      <c r="FWX59" s="2182"/>
      <c r="FWY59" s="2182"/>
      <c r="FWZ59" s="2182"/>
      <c r="FXA59" s="2182"/>
      <c r="FXB59" s="2182"/>
      <c r="FXC59" s="2182"/>
      <c r="FXD59" s="2182"/>
      <c r="FXE59" s="2182"/>
      <c r="FXF59" s="2182"/>
      <c r="FXG59" s="2182"/>
      <c r="FXH59" s="2182"/>
      <c r="FXI59" s="2182"/>
      <c r="FXJ59" s="2182"/>
      <c r="FXK59" s="2182"/>
      <c r="FXL59" s="2182"/>
      <c r="FXM59" s="2182"/>
      <c r="FXN59" s="2182"/>
      <c r="FXO59" s="2182"/>
      <c r="FXP59" s="2182"/>
      <c r="FXQ59" s="2182"/>
      <c r="FXR59" s="2182"/>
      <c r="FXS59" s="2182"/>
      <c r="FXT59" s="2182"/>
      <c r="FXU59" s="2182"/>
      <c r="FXV59" s="2182"/>
      <c r="FXW59" s="2182"/>
      <c r="FXX59" s="2182"/>
      <c r="FXY59" s="2182"/>
      <c r="FXZ59" s="2182"/>
      <c r="FYA59" s="2182"/>
      <c r="FYB59" s="2182"/>
      <c r="FYC59" s="2182"/>
      <c r="FYD59" s="2182"/>
      <c r="FYE59" s="2182"/>
      <c r="FYF59" s="2182"/>
      <c r="FYG59" s="2182"/>
      <c r="FYH59" s="2182"/>
      <c r="FYI59" s="2182"/>
      <c r="FYJ59" s="2182"/>
      <c r="FYK59" s="2182"/>
      <c r="FYL59" s="2182"/>
      <c r="FYM59" s="2182"/>
      <c r="FYN59" s="2182"/>
      <c r="FYO59" s="2182"/>
      <c r="FYP59" s="2182"/>
      <c r="FYQ59" s="2182"/>
      <c r="FYR59" s="2182"/>
      <c r="FYS59" s="2182"/>
      <c r="FYT59" s="2182"/>
      <c r="FYU59" s="2182"/>
      <c r="FYV59" s="2182"/>
      <c r="FYW59" s="2182"/>
      <c r="FYX59" s="2182"/>
      <c r="FYY59" s="2182"/>
      <c r="FYZ59" s="2182"/>
      <c r="FZA59" s="2182"/>
      <c r="FZB59" s="2182"/>
      <c r="FZC59" s="2182"/>
      <c r="FZD59" s="2182"/>
      <c r="FZE59" s="2182"/>
      <c r="FZF59" s="2182"/>
      <c r="FZG59" s="2182"/>
      <c r="FZH59" s="2182"/>
      <c r="FZI59" s="2182"/>
      <c r="FZJ59" s="2182"/>
      <c r="FZK59" s="2182"/>
      <c r="FZL59" s="2182"/>
      <c r="FZM59" s="2182"/>
      <c r="FZN59" s="2182"/>
      <c r="FZO59" s="2182"/>
      <c r="FZP59" s="2182"/>
      <c r="FZQ59" s="2182"/>
      <c r="FZR59" s="2182"/>
      <c r="FZS59" s="2182"/>
      <c r="FZT59" s="2182"/>
      <c r="FZU59" s="2182"/>
      <c r="FZV59" s="2182"/>
      <c r="FZW59" s="2182"/>
      <c r="FZX59" s="2182"/>
      <c r="FZY59" s="2182"/>
      <c r="FZZ59" s="2182"/>
      <c r="GAA59" s="2182"/>
      <c r="GAB59" s="2182"/>
      <c r="GAC59" s="2182"/>
      <c r="GAD59" s="2182"/>
      <c r="GAE59" s="2182"/>
      <c r="GAF59" s="2182"/>
      <c r="GAG59" s="2182"/>
      <c r="GAH59" s="2182"/>
      <c r="GAI59" s="2182"/>
      <c r="GAJ59" s="2182"/>
      <c r="GAK59" s="2182"/>
      <c r="GAL59" s="2182"/>
      <c r="GAM59" s="2182"/>
      <c r="GAN59" s="2182"/>
      <c r="GAO59" s="2182"/>
      <c r="GAP59" s="2182"/>
      <c r="GAQ59" s="2182"/>
      <c r="GAR59" s="2182"/>
      <c r="GAS59" s="2182"/>
      <c r="GAT59" s="2182"/>
      <c r="GAU59" s="2182"/>
      <c r="GAV59" s="2182"/>
      <c r="GAW59" s="2182"/>
      <c r="GAX59" s="2182"/>
      <c r="GAY59" s="2182"/>
      <c r="GAZ59" s="2182"/>
      <c r="GBA59" s="2182"/>
      <c r="GBB59" s="2182"/>
      <c r="GBC59" s="2182"/>
      <c r="GBD59" s="2182"/>
      <c r="GBE59" s="2182"/>
      <c r="GBF59" s="2182"/>
      <c r="GBG59" s="2182"/>
      <c r="GBH59" s="2182"/>
      <c r="GBI59" s="2182"/>
      <c r="GBJ59" s="2182"/>
      <c r="GBK59" s="2182"/>
      <c r="GBL59" s="2182"/>
      <c r="GBM59" s="2182"/>
      <c r="GBN59" s="2182"/>
      <c r="GBO59" s="2182"/>
      <c r="GBP59" s="2182"/>
      <c r="GBQ59" s="2182"/>
      <c r="GBR59" s="2182"/>
      <c r="GBS59" s="2182"/>
      <c r="GBT59" s="2182"/>
      <c r="GBU59" s="2182"/>
      <c r="GBV59" s="2182"/>
      <c r="GBW59" s="2182"/>
      <c r="GBX59" s="2182"/>
      <c r="GBY59" s="2182"/>
      <c r="GBZ59" s="2182"/>
      <c r="GCA59" s="2182"/>
      <c r="GCB59" s="2182"/>
      <c r="GCC59" s="2182"/>
      <c r="GCD59" s="2182"/>
      <c r="GCE59" s="2182"/>
      <c r="GCF59" s="2182"/>
      <c r="GCG59" s="2182"/>
      <c r="GCH59" s="2182"/>
      <c r="GCI59" s="2182"/>
      <c r="GCJ59" s="2182"/>
      <c r="GCK59" s="2182"/>
      <c r="GCL59" s="2182"/>
      <c r="GCM59" s="2182"/>
      <c r="GCN59" s="2182"/>
      <c r="GCO59" s="2182"/>
      <c r="GCP59" s="2182"/>
      <c r="GCQ59" s="2182"/>
      <c r="GCR59" s="2182"/>
      <c r="GCS59" s="2182"/>
      <c r="GCT59" s="2182"/>
      <c r="GCU59" s="2182"/>
      <c r="GCV59" s="2182"/>
      <c r="GCW59" s="2182"/>
      <c r="GCX59" s="2182"/>
      <c r="GCY59" s="2182"/>
      <c r="GCZ59" s="2182"/>
      <c r="GDA59" s="2182"/>
      <c r="GDB59" s="2182"/>
      <c r="GDC59" s="2182"/>
      <c r="GDD59" s="2182"/>
      <c r="GDE59" s="2182"/>
      <c r="GDF59" s="2182"/>
      <c r="GDG59" s="2182"/>
      <c r="GDH59" s="2182"/>
      <c r="GDI59" s="2182"/>
      <c r="GDJ59" s="2182"/>
      <c r="GDK59" s="2182"/>
      <c r="GDL59" s="2182"/>
      <c r="GDM59" s="2182"/>
      <c r="GDN59" s="2182"/>
      <c r="GDO59" s="2182"/>
      <c r="GDP59" s="2182"/>
      <c r="GDQ59" s="2182"/>
      <c r="GDR59" s="2182"/>
      <c r="GDS59" s="2182"/>
      <c r="GDT59" s="2182"/>
      <c r="GDU59" s="2182"/>
      <c r="GDV59" s="2182"/>
      <c r="GDW59" s="2182"/>
      <c r="GDX59" s="2182"/>
      <c r="GDY59" s="2182"/>
      <c r="GDZ59" s="2182"/>
      <c r="GEA59" s="2182"/>
      <c r="GEB59" s="2182"/>
      <c r="GEC59" s="2182"/>
      <c r="GED59" s="2182"/>
      <c r="GEE59" s="2182"/>
      <c r="GEF59" s="2182"/>
      <c r="GEG59" s="2182"/>
      <c r="GEH59" s="2182"/>
      <c r="GEI59" s="2182"/>
      <c r="GEJ59" s="2182"/>
      <c r="GEK59" s="2182"/>
      <c r="GEL59" s="2182"/>
      <c r="GEM59" s="2182"/>
      <c r="GEN59" s="2182"/>
      <c r="GEO59" s="2182"/>
      <c r="GEP59" s="2182"/>
      <c r="GEQ59" s="2182"/>
      <c r="GER59" s="2182"/>
      <c r="GES59" s="2182"/>
      <c r="GET59" s="2182"/>
      <c r="GEU59" s="2182"/>
      <c r="GEV59" s="2182"/>
      <c r="GEW59" s="2182"/>
      <c r="GEX59" s="2182"/>
      <c r="GEY59" s="2182"/>
      <c r="GEZ59" s="2182"/>
      <c r="GFA59" s="2182"/>
      <c r="GFB59" s="2182"/>
      <c r="GFC59" s="2182"/>
      <c r="GFD59" s="2182"/>
      <c r="GFE59" s="2182"/>
      <c r="GFF59" s="2182"/>
      <c r="GFG59" s="2182"/>
      <c r="GFH59" s="2182"/>
      <c r="GFI59" s="2182"/>
      <c r="GFJ59" s="2182"/>
      <c r="GFK59" s="2182"/>
      <c r="GFL59" s="2182"/>
      <c r="GFM59" s="2182"/>
      <c r="GFN59" s="2182"/>
      <c r="GFO59" s="2182"/>
      <c r="GFP59" s="2182"/>
      <c r="GFQ59" s="2182"/>
      <c r="GFR59" s="2182"/>
      <c r="GFS59" s="2182"/>
      <c r="GFT59" s="2182"/>
      <c r="GFU59" s="2182"/>
      <c r="GFV59" s="2182"/>
      <c r="GFW59" s="2182"/>
      <c r="GFX59" s="2182"/>
      <c r="GFY59" s="2182"/>
      <c r="GFZ59" s="2182"/>
      <c r="GGA59" s="2182"/>
      <c r="GGB59" s="2182"/>
      <c r="GGC59" s="2182"/>
      <c r="GGD59" s="2182"/>
      <c r="GGE59" s="2182"/>
      <c r="GGF59" s="2182"/>
      <c r="GGG59" s="2182"/>
      <c r="GGH59" s="2182"/>
      <c r="GGI59" s="2182"/>
      <c r="GGJ59" s="2182"/>
      <c r="GGK59" s="2182"/>
      <c r="GGL59" s="2182"/>
      <c r="GGM59" s="2182"/>
      <c r="GGN59" s="2182"/>
      <c r="GGO59" s="2182"/>
      <c r="GGP59" s="2182"/>
      <c r="GGQ59" s="2182"/>
      <c r="GGR59" s="2182"/>
      <c r="GGS59" s="2182"/>
      <c r="GGT59" s="2182"/>
      <c r="GGU59" s="2182"/>
      <c r="GGV59" s="2182"/>
      <c r="GGW59" s="2182"/>
      <c r="GGX59" s="2182"/>
      <c r="GGY59" s="2182"/>
      <c r="GGZ59" s="2182"/>
      <c r="GHA59" s="2182"/>
      <c r="GHB59" s="2182"/>
      <c r="GHC59" s="2182"/>
      <c r="GHD59" s="2182"/>
      <c r="GHE59" s="2182"/>
      <c r="GHF59" s="2182"/>
      <c r="GHG59" s="2182"/>
      <c r="GHH59" s="2182"/>
      <c r="GHI59" s="2182"/>
      <c r="GHJ59" s="2182"/>
      <c r="GHK59" s="2182"/>
      <c r="GHL59" s="2182"/>
      <c r="GHM59" s="2182"/>
      <c r="GHN59" s="2182"/>
      <c r="GHO59" s="2182"/>
      <c r="GHP59" s="2182"/>
      <c r="GHQ59" s="2182"/>
      <c r="GHR59" s="2182"/>
      <c r="GHS59" s="2182"/>
      <c r="GHT59" s="2182"/>
      <c r="GHU59" s="2182"/>
      <c r="GHV59" s="2182"/>
      <c r="GHW59" s="2182"/>
      <c r="GHX59" s="2182"/>
      <c r="GHY59" s="2182"/>
      <c r="GHZ59" s="2182"/>
      <c r="GIA59" s="2182"/>
      <c r="GIB59" s="2182"/>
      <c r="GIC59" s="2182"/>
      <c r="GID59" s="2182"/>
      <c r="GIE59" s="2182"/>
      <c r="GIF59" s="2182"/>
      <c r="GIG59" s="2182"/>
      <c r="GIH59" s="2182"/>
      <c r="GII59" s="2182"/>
      <c r="GIJ59" s="2182"/>
      <c r="GIK59" s="2182"/>
      <c r="GIL59" s="2182"/>
      <c r="GIM59" s="2182"/>
      <c r="GIN59" s="2182"/>
      <c r="GIO59" s="2182"/>
      <c r="GIP59" s="2182"/>
      <c r="GIQ59" s="2182"/>
      <c r="GIR59" s="2182"/>
      <c r="GIS59" s="2182"/>
      <c r="GIT59" s="2182"/>
      <c r="GIU59" s="2182"/>
      <c r="GIV59" s="2182"/>
      <c r="GIW59" s="2182"/>
      <c r="GIX59" s="2182"/>
      <c r="GIY59" s="2182"/>
      <c r="GIZ59" s="2182"/>
      <c r="GJA59" s="2182"/>
      <c r="GJB59" s="2182"/>
      <c r="GJC59" s="2182"/>
      <c r="GJD59" s="2182"/>
      <c r="GJE59" s="2182"/>
      <c r="GJF59" s="2182"/>
      <c r="GJG59" s="2182"/>
      <c r="GJH59" s="2182"/>
      <c r="GJI59" s="2182"/>
      <c r="GJJ59" s="2182"/>
      <c r="GJK59" s="2182"/>
      <c r="GJL59" s="2182"/>
      <c r="GJM59" s="2182"/>
      <c r="GJN59" s="2182"/>
      <c r="GJO59" s="2182"/>
      <c r="GJP59" s="2182"/>
      <c r="GJQ59" s="2182"/>
      <c r="GJR59" s="2182"/>
      <c r="GJS59" s="2182"/>
      <c r="GJT59" s="2182"/>
      <c r="GJU59" s="2182"/>
      <c r="GJV59" s="2182"/>
      <c r="GJW59" s="2182"/>
      <c r="GJX59" s="2182"/>
      <c r="GJY59" s="2182"/>
      <c r="GJZ59" s="2182"/>
      <c r="GKA59" s="2182"/>
      <c r="GKB59" s="2182"/>
      <c r="GKC59" s="2182"/>
      <c r="GKD59" s="2182"/>
      <c r="GKE59" s="2182"/>
      <c r="GKF59" s="2182"/>
      <c r="GKG59" s="2182"/>
      <c r="GKH59" s="2182"/>
      <c r="GKI59" s="2182"/>
      <c r="GKJ59" s="2182"/>
      <c r="GKK59" s="2182"/>
      <c r="GKL59" s="2182"/>
      <c r="GKM59" s="2182"/>
      <c r="GKN59" s="2182"/>
      <c r="GKO59" s="2182"/>
      <c r="GKP59" s="2182"/>
      <c r="GKQ59" s="2182"/>
      <c r="GKR59" s="2182"/>
      <c r="GKS59" s="2182"/>
      <c r="GKT59" s="2182"/>
      <c r="GKU59" s="2182"/>
      <c r="GKV59" s="2182"/>
      <c r="GKW59" s="2182"/>
      <c r="GKX59" s="2182"/>
      <c r="GKY59" s="2182"/>
      <c r="GKZ59" s="2182"/>
      <c r="GLA59" s="2182"/>
      <c r="GLB59" s="2182"/>
      <c r="GLC59" s="2182"/>
      <c r="GLD59" s="2182"/>
      <c r="GLE59" s="2182"/>
      <c r="GLF59" s="2182"/>
      <c r="GLG59" s="2182"/>
      <c r="GLH59" s="2182"/>
      <c r="GLI59" s="2182"/>
      <c r="GLJ59" s="2182"/>
      <c r="GLK59" s="2182"/>
      <c r="GLL59" s="2182"/>
      <c r="GLM59" s="2182"/>
      <c r="GLN59" s="2182"/>
      <c r="GLO59" s="2182"/>
      <c r="GLP59" s="2182"/>
      <c r="GLQ59" s="2182"/>
      <c r="GLR59" s="2182"/>
      <c r="GLS59" s="2182"/>
      <c r="GLT59" s="2182"/>
      <c r="GLU59" s="2182"/>
      <c r="GLV59" s="2182"/>
      <c r="GLW59" s="2182"/>
      <c r="GLX59" s="2182"/>
      <c r="GLY59" s="2182"/>
      <c r="GLZ59" s="2182"/>
      <c r="GMA59" s="2182"/>
      <c r="GMB59" s="2182"/>
      <c r="GMC59" s="2182"/>
      <c r="GMD59" s="2182"/>
      <c r="GME59" s="2182"/>
      <c r="GMF59" s="2182"/>
      <c r="GMG59" s="2182"/>
      <c r="GMH59" s="2182"/>
      <c r="GMI59" s="2182"/>
      <c r="GMJ59" s="2182"/>
      <c r="GMK59" s="2182"/>
      <c r="GML59" s="2182"/>
      <c r="GMM59" s="2182"/>
      <c r="GMN59" s="2182"/>
      <c r="GMO59" s="2182"/>
      <c r="GMP59" s="2182"/>
      <c r="GMQ59" s="2182"/>
      <c r="GMR59" s="2182"/>
      <c r="GMS59" s="2182"/>
      <c r="GMT59" s="2182"/>
      <c r="GMU59" s="2182"/>
      <c r="GMV59" s="2182"/>
      <c r="GMW59" s="2182"/>
      <c r="GMX59" s="2182"/>
      <c r="GMY59" s="2182"/>
      <c r="GMZ59" s="2182"/>
      <c r="GNA59" s="2182"/>
      <c r="GNB59" s="2182"/>
      <c r="GNC59" s="2182"/>
      <c r="GND59" s="2182"/>
      <c r="GNE59" s="2182"/>
      <c r="GNF59" s="2182"/>
      <c r="GNG59" s="2182"/>
      <c r="GNH59" s="2182"/>
      <c r="GNI59" s="2182"/>
      <c r="GNJ59" s="2182"/>
      <c r="GNK59" s="2182"/>
      <c r="GNL59" s="2182"/>
      <c r="GNM59" s="2182"/>
      <c r="GNN59" s="2182"/>
      <c r="GNO59" s="2182"/>
      <c r="GNP59" s="2182"/>
      <c r="GNQ59" s="2182"/>
      <c r="GNR59" s="2182"/>
      <c r="GNS59" s="2182"/>
      <c r="GNT59" s="2182"/>
      <c r="GNU59" s="2182"/>
      <c r="GNV59" s="2182"/>
      <c r="GNW59" s="2182"/>
      <c r="GNX59" s="2182"/>
      <c r="GNY59" s="2182"/>
      <c r="GNZ59" s="2182"/>
      <c r="GOA59" s="2182"/>
      <c r="GOB59" s="2182"/>
      <c r="GOC59" s="2182"/>
      <c r="GOD59" s="2182"/>
      <c r="GOE59" s="2182"/>
      <c r="GOF59" s="2182"/>
      <c r="GOG59" s="2182"/>
      <c r="GOH59" s="2182"/>
      <c r="GOI59" s="2182"/>
      <c r="GOJ59" s="2182"/>
      <c r="GOK59" s="2182"/>
      <c r="GOL59" s="2182"/>
      <c r="GOM59" s="2182"/>
      <c r="GON59" s="2182"/>
      <c r="GOO59" s="2182"/>
      <c r="GOP59" s="2182"/>
      <c r="GOQ59" s="2182"/>
      <c r="GOR59" s="2182"/>
      <c r="GOS59" s="2182"/>
      <c r="GOT59" s="2182"/>
      <c r="GOU59" s="2182"/>
      <c r="GOV59" s="2182"/>
      <c r="GOW59" s="2182"/>
      <c r="GOX59" s="2182"/>
      <c r="GOY59" s="2182"/>
      <c r="GOZ59" s="2182"/>
      <c r="GPA59" s="2182"/>
      <c r="GPB59" s="2182"/>
      <c r="GPC59" s="2182"/>
      <c r="GPD59" s="2182"/>
      <c r="GPE59" s="2182"/>
      <c r="GPF59" s="2182"/>
      <c r="GPG59" s="2182"/>
      <c r="GPH59" s="2182"/>
      <c r="GPI59" s="2182"/>
      <c r="GPJ59" s="2182"/>
      <c r="GPK59" s="2182"/>
      <c r="GPL59" s="2182"/>
      <c r="GPM59" s="2182"/>
      <c r="GPN59" s="2182"/>
      <c r="GPO59" s="2182"/>
      <c r="GPP59" s="2182"/>
      <c r="GPQ59" s="2182"/>
      <c r="GPR59" s="2182"/>
      <c r="GPS59" s="2182"/>
      <c r="GPT59" s="2182"/>
      <c r="GPU59" s="2182"/>
      <c r="GPV59" s="2182"/>
      <c r="GPW59" s="2182"/>
      <c r="GPX59" s="2182"/>
      <c r="GPY59" s="2182"/>
      <c r="GPZ59" s="2182"/>
      <c r="GQA59" s="2182"/>
      <c r="GQB59" s="2182"/>
      <c r="GQC59" s="2182"/>
      <c r="GQD59" s="2182"/>
      <c r="GQE59" s="2182"/>
      <c r="GQF59" s="2182"/>
      <c r="GQG59" s="2182"/>
      <c r="GQH59" s="2182"/>
      <c r="GQI59" s="2182"/>
      <c r="GQJ59" s="2182"/>
      <c r="GQK59" s="2182"/>
      <c r="GQL59" s="2182"/>
      <c r="GQM59" s="2182"/>
      <c r="GQN59" s="2182"/>
      <c r="GQO59" s="2182"/>
      <c r="GQP59" s="2182"/>
      <c r="GQQ59" s="2182"/>
      <c r="GQR59" s="2182"/>
      <c r="GQS59" s="2182"/>
      <c r="GQT59" s="2182"/>
      <c r="GQU59" s="2182"/>
      <c r="GQV59" s="2182"/>
      <c r="GQW59" s="2182"/>
      <c r="GQX59" s="2182"/>
      <c r="GQY59" s="2182"/>
      <c r="GQZ59" s="2182"/>
      <c r="GRA59" s="2182"/>
      <c r="GRB59" s="2182"/>
      <c r="GRC59" s="2182"/>
      <c r="GRD59" s="2182"/>
      <c r="GRE59" s="2182"/>
      <c r="GRF59" s="2182"/>
      <c r="GRG59" s="2182"/>
      <c r="GRH59" s="2182"/>
      <c r="GRI59" s="2182"/>
      <c r="GRJ59" s="2182"/>
      <c r="GRK59" s="2182"/>
      <c r="GRL59" s="2182"/>
      <c r="GRM59" s="2182"/>
      <c r="GRN59" s="2182"/>
      <c r="GRO59" s="2182"/>
      <c r="GRP59" s="2182"/>
      <c r="GRQ59" s="2182"/>
      <c r="GRR59" s="2182"/>
      <c r="GRS59" s="2182"/>
      <c r="GRT59" s="2182"/>
      <c r="GRU59" s="2182"/>
      <c r="GRV59" s="2182"/>
      <c r="GRW59" s="2182"/>
      <c r="GRX59" s="2182"/>
      <c r="GRY59" s="2182"/>
      <c r="GRZ59" s="2182"/>
      <c r="GSA59" s="2182"/>
      <c r="GSB59" s="2182"/>
      <c r="GSC59" s="2182"/>
      <c r="GSD59" s="2182"/>
      <c r="GSE59" s="2182"/>
      <c r="GSF59" s="2182"/>
      <c r="GSG59" s="2182"/>
      <c r="GSH59" s="2182"/>
      <c r="GSI59" s="2182"/>
      <c r="GSJ59" s="2182"/>
      <c r="GSK59" s="2182"/>
      <c r="GSL59" s="2182"/>
      <c r="GSM59" s="2182"/>
      <c r="GSN59" s="2182"/>
      <c r="GSO59" s="2182"/>
      <c r="GSP59" s="2182"/>
      <c r="GSQ59" s="2182"/>
      <c r="GSR59" s="2182"/>
      <c r="GSS59" s="2182"/>
      <c r="GST59" s="2182"/>
      <c r="GSU59" s="2182"/>
      <c r="GSV59" s="2182"/>
      <c r="GSW59" s="2182"/>
      <c r="GSX59" s="2182"/>
      <c r="GSY59" s="2182"/>
      <c r="GSZ59" s="2182"/>
      <c r="GTA59" s="2182"/>
      <c r="GTB59" s="2182"/>
      <c r="GTC59" s="2182"/>
      <c r="GTD59" s="2182"/>
      <c r="GTE59" s="2182"/>
      <c r="GTF59" s="2182"/>
      <c r="GTG59" s="2182"/>
      <c r="GTH59" s="2182"/>
      <c r="GTI59" s="2182"/>
      <c r="GTJ59" s="2182"/>
      <c r="GTK59" s="2182"/>
      <c r="GTL59" s="2182"/>
      <c r="GTM59" s="2182"/>
      <c r="GTN59" s="2182"/>
      <c r="GTO59" s="2182"/>
      <c r="GTP59" s="2182"/>
      <c r="GTQ59" s="2182"/>
      <c r="GTR59" s="2182"/>
      <c r="GTS59" s="2182"/>
      <c r="GTT59" s="2182"/>
      <c r="GTU59" s="2182"/>
      <c r="GTV59" s="2182"/>
      <c r="GTW59" s="2182"/>
      <c r="GTX59" s="2182"/>
      <c r="GTY59" s="2182"/>
      <c r="GTZ59" s="2182"/>
      <c r="GUA59" s="2182"/>
      <c r="GUB59" s="2182"/>
      <c r="GUC59" s="2182"/>
      <c r="GUD59" s="2182"/>
      <c r="GUE59" s="2182"/>
      <c r="GUF59" s="2182"/>
      <c r="GUG59" s="2182"/>
      <c r="GUH59" s="2182"/>
      <c r="GUI59" s="2182"/>
      <c r="GUJ59" s="2182"/>
      <c r="GUK59" s="2182"/>
      <c r="GUL59" s="2182"/>
      <c r="GUM59" s="2182"/>
      <c r="GUN59" s="2182"/>
      <c r="GUO59" s="2182"/>
      <c r="GUP59" s="2182"/>
      <c r="GUQ59" s="2182"/>
      <c r="GUR59" s="2182"/>
      <c r="GUS59" s="2182"/>
      <c r="GUT59" s="2182"/>
      <c r="GUU59" s="2182"/>
      <c r="GUV59" s="2182"/>
      <c r="GUW59" s="2182"/>
      <c r="GUX59" s="2182"/>
      <c r="GUY59" s="2182"/>
      <c r="GUZ59" s="2182"/>
      <c r="GVA59" s="2182"/>
      <c r="GVB59" s="2182"/>
      <c r="GVC59" s="2182"/>
      <c r="GVD59" s="2182"/>
      <c r="GVE59" s="2182"/>
      <c r="GVF59" s="2182"/>
      <c r="GVG59" s="2182"/>
      <c r="GVH59" s="2182"/>
      <c r="GVI59" s="2182"/>
      <c r="GVJ59" s="2182"/>
      <c r="GVK59" s="2182"/>
      <c r="GVL59" s="2182"/>
      <c r="GVM59" s="2182"/>
      <c r="GVN59" s="2182"/>
      <c r="GVO59" s="2182"/>
      <c r="GVP59" s="2182"/>
      <c r="GVQ59" s="2182"/>
      <c r="GVR59" s="2182"/>
      <c r="GVS59" s="2182"/>
      <c r="GVT59" s="2182"/>
      <c r="GVU59" s="2182"/>
      <c r="GVV59" s="2182"/>
      <c r="GVW59" s="2182"/>
      <c r="GVX59" s="2182"/>
      <c r="GVY59" s="2182"/>
      <c r="GVZ59" s="2182"/>
      <c r="GWA59" s="2182"/>
      <c r="GWB59" s="2182"/>
      <c r="GWC59" s="2182"/>
      <c r="GWD59" s="2182"/>
      <c r="GWE59" s="2182"/>
      <c r="GWF59" s="2182"/>
      <c r="GWG59" s="2182"/>
      <c r="GWH59" s="2182"/>
      <c r="GWI59" s="2182"/>
      <c r="GWJ59" s="2182"/>
      <c r="GWK59" s="2182"/>
      <c r="GWL59" s="2182"/>
      <c r="GWM59" s="2182"/>
      <c r="GWN59" s="2182"/>
      <c r="GWO59" s="2182"/>
      <c r="GWP59" s="2182"/>
      <c r="GWQ59" s="2182"/>
      <c r="GWR59" s="2182"/>
      <c r="GWS59" s="2182"/>
      <c r="GWT59" s="2182"/>
      <c r="GWU59" s="2182"/>
      <c r="GWV59" s="2182"/>
      <c r="GWW59" s="2182"/>
      <c r="GWX59" s="2182"/>
      <c r="GWY59" s="2182"/>
      <c r="GWZ59" s="2182"/>
      <c r="GXA59" s="2182"/>
      <c r="GXB59" s="2182"/>
      <c r="GXC59" s="2182"/>
      <c r="GXD59" s="2182"/>
      <c r="GXE59" s="2182"/>
      <c r="GXF59" s="2182"/>
      <c r="GXG59" s="2182"/>
      <c r="GXH59" s="2182"/>
      <c r="GXI59" s="2182"/>
      <c r="GXJ59" s="2182"/>
      <c r="GXK59" s="2182"/>
      <c r="GXL59" s="2182"/>
      <c r="GXM59" s="2182"/>
      <c r="GXN59" s="2182"/>
      <c r="GXO59" s="2182"/>
      <c r="GXP59" s="2182"/>
      <c r="GXQ59" s="2182"/>
      <c r="GXR59" s="2182"/>
      <c r="GXS59" s="2182"/>
      <c r="GXT59" s="2182"/>
      <c r="GXU59" s="2182"/>
      <c r="GXV59" s="2182"/>
      <c r="GXW59" s="2182"/>
      <c r="GXX59" s="2182"/>
      <c r="GXY59" s="2182"/>
      <c r="GXZ59" s="2182"/>
      <c r="GYA59" s="2182"/>
      <c r="GYB59" s="2182"/>
      <c r="GYC59" s="2182"/>
      <c r="GYD59" s="2182"/>
      <c r="GYE59" s="2182"/>
      <c r="GYF59" s="2182"/>
      <c r="GYG59" s="2182"/>
      <c r="GYH59" s="2182"/>
      <c r="GYI59" s="2182"/>
      <c r="GYJ59" s="2182"/>
      <c r="GYK59" s="2182"/>
      <c r="GYL59" s="2182"/>
      <c r="GYM59" s="2182"/>
      <c r="GYN59" s="2182"/>
      <c r="GYO59" s="2182"/>
      <c r="GYP59" s="2182"/>
      <c r="GYQ59" s="2182"/>
      <c r="GYR59" s="2182"/>
      <c r="GYS59" s="2182"/>
      <c r="GYT59" s="2182"/>
      <c r="GYU59" s="2182"/>
      <c r="GYV59" s="2182"/>
      <c r="GYW59" s="2182"/>
      <c r="GYX59" s="2182"/>
      <c r="GYY59" s="2182"/>
      <c r="GYZ59" s="2182"/>
      <c r="GZA59" s="2182"/>
      <c r="GZB59" s="2182"/>
      <c r="GZC59" s="2182"/>
      <c r="GZD59" s="2182"/>
      <c r="GZE59" s="2182"/>
      <c r="GZF59" s="2182"/>
      <c r="GZG59" s="2182"/>
      <c r="GZH59" s="2182"/>
      <c r="GZI59" s="2182"/>
      <c r="GZJ59" s="2182"/>
      <c r="GZK59" s="2182"/>
      <c r="GZL59" s="2182"/>
      <c r="GZM59" s="2182"/>
      <c r="GZN59" s="2182"/>
      <c r="GZO59" s="2182"/>
      <c r="GZP59" s="2182"/>
      <c r="GZQ59" s="2182"/>
      <c r="GZR59" s="2182"/>
      <c r="GZS59" s="2182"/>
      <c r="GZT59" s="2182"/>
      <c r="GZU59" s="2182"/>
      <c r="GZV59" s="2182"/>
      <c r="GZW59" s="2182"/>
      <c r="GZX59" s="2182"/>
      <c r="GZY59" s="2182"/>
      <c r="GZZ59" s="2182"/>
      <c r="HAA59" s="2182"/>
      <c r="HAB59" s="2182"/>
      <c r="HAC59" s="2182"/>
      <c r="HAD59" s="2182"/>
      <c r="HAE59" s="2182"/>
      <c r="HAF59" s="2182"/>
      <c r="HAG59" s="2182"/>
      <c r="HAH59" s="2182"/>
      <c r="HAI59" s="2182"/>
      <c r="HAJ59" s="2182"/>
      <c r="HAK59" s="2182"/>
      <c r="HAL59" s="2182"/>
      <c r="HAM59" s="2182"/>
      <c r="HAN59" s="2182"/>
      <c r="HAO59" s="2182"/>
      <c r="HAP59" s="2182"/>
      <c r="HAQ59" s="2182"/>
      <c r="HAR59" s="2182"/>
      <c r="HAS59" s="2182"/>
      <c r="HAT59" s="2182"/>
      <c r="HAU59" s="2182"/>
      <c r="HAV59" s="2182"/>
      <c r="HAW59" s="2182"/>
      <c r="HAX59" s="2182"/>
      <c r="HAY59" s="2182"/>
      <c r="HAZ59" s="2182"/>
      <c r="HBA59" s="2182"/>
      <c r="HBB59" s="2182"/>
      <c r="HBC59" s="2182"/>
      <c r="HBD59" s="2182"/>
      <c r="HBE59" s="2182"/>
      <c r="HBF59" s="2182"/>
      <c r="HBG59" s="2182"/>
      <c r="HBH59" s="2182"/>
      <c r="HBI59" s="2182"/>
      <c r="HBJ59" s="2182"/>
      <c r="HBK59" s="2182"/>
      <c r="HBL59" s="2182"/>
      <c r="HBM59" s="2182"/>
      <c r="HBN59" s="2182"/>
      <c r="HBO59" s="2182"/>
      <c r="HBP59" s="2182"/>
      <c r="HBQ59" s="2182"/>
      <c r="HBR59" s="2182"/>
      <c r="HBS59" s="2182"/>
      <c r="HBT59" s="2182"/>
      <c r="HBU59" s="2182"/>
      <c r="HBV59" s="2182"/>
      <c r="HBW59" s="2182"/>
      <c r="HBX59" s="2182"/>
      <c r="HBY59" s="2182"/>
      <c r="HBZ59" s="2182"/>
      <c r="HCA59" s="2182"/>
      <c r="HCB59" s="2182"/>
      <c r="HCC59" s="2182"/>
      <c r="HCD59" s="2182"/>
      <c r="HCE59" s="2182"/>
      <c r="HCF59" s="2182"/>
      <c r="HCG59" s="2182"/>
      <c r="HCH59" s="2182"/>
      <c r="HCI59" s="2182"/>
      <c r="HCJ59" s="2182"/>
      <c r="HCK59" s="2182"/>
      <c r="HCL59" s="2182"/>
      <c r="HCM59" s="2182"/>
      <c r="HCN59" s="2182"/>
      <c r="HCO59" s="2182"/>
      <c r="HCP59" s="2182"/>
      <c r="HCQ59" s="2182"/>
      <c r="HCR59" s="2182"/>
      <c r="HCS59" s="2182"/>
      <c r="HCT59" s="2182"/>
      <c r="HCU59" s="2182"/>
      <c r="HCV59" s="2182"/>
      <c r="HCW59" s="2182"/>
      <c r="HCX59" s="2182"/>
      <c r="HCY59" s="2182"/>
      <c r="HCZ59" s="2182"/>
      <c r="HDA59" s="2182"/>
      <c r="HDB59" s="2182"/>
      <c r="HDC59" s="2182"/>
      <c r="HDD59" s="2182"/>
      <c r="HDE59" s="2182"/>
      <c r="HDF59" s="2182"/>
      <c r="HDG59" s="2182"/>
      <c r="HDH59" s="2182"/>
      <c r="HDI59" s="2182"/>
      <c r="HDJ59" s="2182"/>
      <c r="HDK59" s="2182"/>
      <c r="HDL59" s="2182"/>
      <c r="HDM59" s="2182"/>
      <c r="HDN59" s="2182"/>
      <c r="HDO59" s="2182"/>
      <c r="HDP59" s="2182"/>
      <c r="HDQ59" s="2182"/>
      <c r="HDR59" s="2182"/>
      <c r="HDS59" s="2182"/>
      <c r="HDT59" s="2182"/>
      <c r="HDU59" s="2182"/>
      <c r="HDV59" s="2182"/>
      <c r="HDW59" s="2182"/>
      <c r="HDX59" s="2182"/>
      <c r="HDY59" s="2182"/>
      <c r="HDZ59" s="2182"/>
      <c r="HEA59" s="2182"/>
      <c r="HEB59" s="2182"/>
      <c r="HEC59" s="2182"/>
      <c r="HED59" s="2182"/>
      <c r="HEE59" s="2182"/>
      <c r="HEF59" s="2182"/>
      <c r="HEG59" s="2182"/>
      <c r="HEH59" s="2182"/>
      <c r="HEI59" s="2182"/>
      <c r="HEJ59" s="2182"/>
      <c r="HEK59" s="2182"/>
      <c r="HEL59" s="2182"/>
      <c r="HEM59" s="2182"/>
      <c r="HEN59" s="2182"/>
      <c r="HEO59" s="2182"/>
      <c r="HEP59" s="2182"/>
      <c r="HEQ59" s="2182"/>
      <c r="HER59" s="2182"/>
      <c r="HES59" s="2182"/>
      <c r="HET59" s="2182"/>
      <c r="HEU59" s="2182"/>
      <c r="HEV59" s="2182"/>
      <c r="HEW59" s="2182"/>
      <c r="HEX59" s="2182"/>
      <c r="HEY59" s="2182"/>
      <c r="HEZ59" s="2182"/>
      <c r="HFA59" s="2182"/>
      <c r="HFB59" s="2182"/>
      <c r="HFC59" s="2182"/>
      <c r="HFD59" s="2182"/>
      <c r="HFE59" s="2182"/>
      <c r="HFF59" s="2182"/>
      <c r="HFG59" s="2182"/>
      <c r="HFH59" s="2182"/>
      <c r="HFI59" s="2182"/>
      <c r="HFJ59" s="2182"/>
      <c r="HFK59" s="2182"/>
      <c r="HFL59" s="2182"/>
      <c r="HFM59" s="2182"/>
      <c r="HFN59" s="2182"/>
      <c r="HFO59" s="2182"/>
      <c r="HFP59" s="2182"/>
      <c r="HFQ59" s="2182"/>
      <c r="HFR59" s="2182"/>
      <c r="HFS59" s="2182"/>
      <c r="HFT59" s="2182"/>
      <c r="HFU59" s="2182"/>
      <c r="HFV59" s="2182"/>
      <c r="HFW59" s="2182"/>
      <c r="HFX59" s="2182"/>
      <c r="HFY59" s="2182"/>
      <c r="HFZ59" s="2182"/>
      <c r="HGA59" s="2182"/>
      <c r="HGB59" s="2182"/>
      <c r="HGC59" s="2182"/>
      <c r="HGD59" s="2182"/>
      <c r="HGE59" s="2182"/>
      <c r="HGF59" s="2182"/>
      <c r="HGG59" s="2182"/>
      <c r="HGH59" s="2182"/>
      <c r="HGI59" s="2182"/>
      <c r="HGJ59" s="2182"/>
      <c r="HGK59" s="2182"/>
      <c r="HGL59" s="2182"/>
      <c r="HGM59" s="2182"/>
      <c r="HGN59" s="2182"/>
      <c r="HGO59" s="2182"/>
      <c r="HGP59" s="2182"/>
      <c r="HGQ59" s="2182"/>
      <c r="HGR59" s="2182"/>
      <c r="HGS59" s="2182"/>
      <c r="HGT59" s="2182"/>
      <c r="HGU59" s="2182"/>
      <c r="HGV59" s="2182"/>
      <c r="HGW59" s="2182"/>
      <c r="HGX59" s="2182"/>
      <c r="HGY59" s="2182"/>
      <c r="HGZ59" s="2182"/>
      <c r="HHA59" s="2182"/>
      <c r="HHB59" s="2182"/>
      <c r="HHC59" s="2182"/>
      <c r="HHD59" s="2182"/>
      <c r="HHE59" s="2182"/>
      <c r="HHF59" s="2182"/>
      <c r="HHG59" s="2182"/>
      <c r="HHH59" s="2182"/>
      <c r="HHI59" s="2182"/>
      <c r="HHJ59" s="2182"/>
      <c r="HHK59" s="2182"/>
      <c r="HHL59" s="2182"/>
      <c r="HHM59" s="2182"/>
      <c r="HHN59" s="2182"/>
      <c r="HHO59" s="2182"/>
      <c r="HHP59" s="2182"/>
      <c r="HHQ59" s="2182"/>
      <c r="HHR59" s="2182"/>
      <c r="HHS59" s="2182"/>
      <c r="HHT59" s="2182"/>
      <c r="HHU59" s="2182"/>
      <c r="HHV59" s="2182"/>
      <c r="HHW59" s="2182"/>
      <c r="HHX59" s="2182"/>
      <c r="HHY59" s="2182"/>
      <c r="HHZ59" s="2182"/>
      <c r="HIA59" s="2182"/>
      <c r="HIB59" s="2182"/>
      <c r="HIC59" s="2182"/>
      <c r="HID59" s="2182"/>
      <c r="HIE59" s="2182"/>
      <c r="HIF59" s="2182"/>
      <c r="HIG59" s="2182"/>
      <c r="HIH59" s="2182"/>
      <c r="HII59" s="2182"/>
      <c r="HIJ59" s="2182"/>
      <c r="HIK59" s="2182"/>
      <c r="HIL59" s="2182"/>
      <c r="HIM59" s="2182"/>
      <c r="HIN59" s="2182"/>
      <c r="HIO59" s="2182"/>
      <c r="HIP59" s="2182"/>
      <c r="HIQ59" s="2182"/>
      <c r="HIR59" s="2182"/>
      <c r="HIS59" s="2182"/>
      <c r="HIT59" s="2182"/>
      <c r="HIU59" s="2182"/>
      <c r="HIV59" s="2182"/>
      <c r="HIW59" s="2182"/>
      <c r="HIX59" s="2182"/>
      <c r="HIY59" s="2182"/>
      <c r="HIZ59" s="2182"/>
      <c r="HJA59" s="2182"/>
      <c r="HJB59" s="2182"/>
      <c r="HJC59" s="2182"/>
      <c r="HJD59" s="2182"/>
      <c r="HJE59" s="2182"/>
      <c r="HJF59" s="2182"/>
      <c r="HJG59" s="2182"/>
      <c r="HJH59" s="2182"/>
      <c r="HJI59" s="2182"/>
      <c r="HJJ59" s="2182"/>
      <c r="HJK59" s="2182"/>
      <c r="HJL59" s="2182"/>
      <c r="HJM59" s="2182"/>
      <c r="HJN59" s="2182"/>
      <c r="HJO59" s="2182"/>
      <c r="HJP59" s="2182"/>
      <c r="HJQ59" s="2182"/>
      <c r="HJR59" s="2182"/>
      <c r="HJS59" s="2182"/>
      <c r="HJT59" s="2182"/>
      <c r="HJU59" s="2182"/>
      <c r="HJV59" s="2182"/>
      <c r="HJW59" s="2182"/>
      <c r="HJX59" s="2182"/>
      <c r="HJY59" s="2182"/>
      <c r="HJZ59" s="2182"/>
      <c r="HKA59" s="2182"/>
      <c r="HKB59" s="2182"/>
      <c r="HKC59" s="2182"/>
      <c r="HKD59" s="2182"/>
      <c r="HKE59" s="2182"/>
      <c r="HKF59" s="2182"/>
      <c r="HKG59" s="2182"/>
      <c r="HKH59" s="2182"/>
      <c r="HKI59" s="2182"/>
      <c r="HKJ59" s="2182"/>
      <c r="HKK59" s="2182"/>
      <c r="HKL59" s="2182"/>
      <c r="HKM59" s="2182"/>
      <c r="HKN59" s="2182"/>
      <c r="HKO59" s="2182"/>
      <c r="HKP59" s="2182"/>
      <c r="HKQ59" s="2182"/>
      <c r="HKR59" s="2182"/>
      <c r="HKS59" s="2182"/>
      <c r="HKT59" s="2182"/>
      <c r="HKU59" s="2182"/>
      <c r="HKV59" s="2182"/>
      <c r="HKW59" s="2182"/>
      <c r="HKX59" s="2182"/>
      <c r="HKY59" s="2182"/>
      <c r="HKZ59" s="2182"/>
      <c r="HLA59" s="2182"/>
      <c r="HLB59" s="2182"/>
      <c r="HLC59" s="2182"/>
      <c r="HLD59" s="2182"/>
      <c r="HLE59" s="2182"/>
      <c r="HLF59" s="2182"/>
      <c r="HLG59" s="2182"/>
      <c r="HLH59" s="2182"/>
      <c r="HLI59" s="2182"/>
      <c r="HLJ59" s="2182"/>
      <c r="HLK59" s="2182"/>
      <c r="HLL59" s="2182"/>
      <c r="HLM59" s="2182"/>
      <c r="HLN59" s="2182"/>
      <c r="HLO59" s="2182"/>
      <c r="HLP59" s="2182"/>
      <c r="HLQ59" s="2182"/>
      <c r="HLR59" s="2182"/>
      <c r="HLS59" s="2182"/>
      <c r="HLT59" s="2182"/>
      <c r="HLU59" s="2182"/>
      <c r="HLV59" s="2182"/>
      <c r="HLW59" s="2182"/>
      <c r="HLX59" s="2182"/>
      <c r="HLY59" s="2182"/>
      <c r="HLZ59" s="2182"/>
      <c r="HMA59" s="2182"/>
      <c r="HMB59" s="2182"/>
      <c r="HMC59" s="2182"/>
      <c r="HMD59" s="2182"/>
      <c r="HME59" s="2182"/>
      <c r="HMF59" s="2182"/>
      <c r="HMG59" s="2182"/>
      <c r="HMH59" s="2182"/>
      <c r="HMI59" s="2182"/>
      <c r="HMJ59" s="2182"/>
      <c r="HMK59" s="2182"/>
      <c r="HML59" s="2182"/>
      <c r="HMM59" s="2182"/>
      <c r="HMN59" s="2182"/>
      <c r="HMO59" s="2182"/>
      <c r="HMP59" s="2182"/>
      <c r="HMQ59" s="2182"/>
      <c r="HMR59" s="2182"/>
      <c r="HMS59" s="2182"/>
      <c r="HMT59" s="2182"/>
      <c r="HMU59" s="2182"/>
      <c r="HMV59" s="2182"/>
      <c r="HMW59" s="2182"/>
      <c r="HMX59" s="2182"/>
      <c r="HMY59" s="2182"/>
      <c r="HMZ59" s="2182"/>
      <c r="HNA59" s="2182"/>
      <c r="HNB59" s="2182"/>
      <c r="HNC59" s="2182"/>
      <c r="HND59" s="2182"/>
      <c r="HNE59" s="2182"/>
      <c r="HNF59" s="2182"/>
      <c r="HNG59" s="2182"/>
      <c r="HNH59" s="2182"/>
      <c r="HNI59" s="2182"/>
      <c r="HNJ59" s="2182"/>
      <c r="HNK59" s="2182"/>
      <c r="HNL59" s="2182"/>
      <c r="HNM59" s="2182"/>
      <c r="HNN59" s="2182"/>
      <c r="HNO59" s="2182"/>
      <c r="HNP59" s="2182"/>
      <c r="HNQ59" s="2182"/>
      <c r="HNR59" s="2182"/>
      <c r="HNS59" s="2182"/>
      <c r="HNT59" s="2182"/>
      <c r="HNU59" s="2182"/>
      <c r="HNV59" s="2182"/>
      <c r="HNW59" s="2182"/>
      <c r="HNX59" s="2182"/>
      <c r="HNY59" s="2182"/>
      <c r="HNZ59" s="2182"/>
      <c r="HOA59" s="2182"/>
      <c r="HOB59" s="2182"/>
      <c r="HOC59" s="2182"/>
      <c r="HOD59" s="2182"/>
      <c r="HOE59" s="2182"/>
      <c r="HOF59" s="2182"/>
      <c r="HOG59" s="2182"/>
      <c r="HOH59" s="2182"/>
      <c r="HOI59" s="2182"/>
      <c r="HOJ59" s="2182"/>
      <c r="HOK59" s="2182"/>
      <c r="HOL59" s="2182"/>
      <c r="HOM59" s="2182"/>
      <c r="HON59" s="2182"/>
      <c r="HOO59" s="2182"/>
      <c r="HOP59" s="2182"/>
      <c r="HOQ59" s="2182"/>
      <c r="HOR59" s="2182"/>
      <c r="HOS59" s="2182"/>
      <c r="HOT59" s="2182"/>
      <c r="HOU59" s="2182"/>
      <c r="HOV59" s="2182"/>
      <c r="HOW59" s="2182"/>
      <c r="HOX59" s="2182"/>
      <c r="HOY59" s="2182"/>
      <c r="HOZ59" s="2182"/>
      <c r="HPA59" s="2182"/>
      <c r="HPB59" s="2182"/>
      <c r="HPC59" s="2182"/>
      <c r="HPD59" s="2182"/>
      <c r="HPE59" s="2182"/>
      <c r="HPF59" s="2182"/>
      <c r="HPG59" s="2182"/>
      <c r="HPH59" s="2182"/>
      <c r="HPI59" s="2182"/>
      <c r="HPJ59" s="2182"/>
      <c r="HPK59" s="2182"/>
      <c r="HPL59" s="2182"/>
      <c r="HPM59" s="2182"/>
      <c r="HPN59" s="2182"/>
      <c r="HPO59" s="2182"/>
      <c r="HPP59" s="2182"/>
      <c r="HPQ59" s="2182"/>
      <c r="HPR59" s="2182"/>
      <c r="HPS59" s="2182"/>
      <c r="HPT59" s="2182"/>
      <c r="HPU59" s="2182"/>
      <c r="HPV59" s="2182"/>
      <c r="HPW59" s="2182"/>
      <c r="HPX59" s="2182"/>
      <c r="HPY59" s="2182"/>
      <c r="HPZ59" s="2182"/>
      <c r="HQA59" s="2182"/>
      <c r="HQB59" s="2182"/>
      <c r="HQC59" s="2182"/>
      <c r="HQD59" s="2182"/>
      <c r="HQE59" s="2182"/>
      <c r="HQF59" s="2182"/>
      <c r="HQG59" s="2182"/>
      <c r="HQH59" s="2182"/>
      <c r="HQI59" s="2182"/>
      <c r="HQJ59" s="2182"/>
      <c r="HQK59" s="2182"/>
      <c r="HQL59" s="2182"/>
      <c r="HQM59" s="2182"/>
      <c r="HQN59" s="2182"/>
      <c r="HQO59" s="2182"/>
      <c r="HQP59" s="2182"/>
      <c r="HQQ59" s="2182"/>
      <c r="HQR59" s="2182"/>
      <c r="HQS59" s="2182"/>
      <c r="HQT59" s="2182"/>
      <c r="HQU59" s="2182"/>
      <c r="HQV59" s="2182"/>
      <c r="HQW59" s="2182"/>
      <c r="HQX59" s="2182"/>
      <c r="HQY59" s="2182"/>
      <c r="HQZ59" s="2182"/>
      <c r="HRA59" s="2182"/>
      <c r="HRB59" s="2182"/>
      <c r="HRC59" s="2182"/>
      <c r="HRD59" s="2182"/>
      <c r="HRE59" s="2182"/>
      <c r="HRF59" s="2182"/>
      <c r="HRG59" s="2182"/>
      <c r="HRH59" s="2182"/>
      <c r="HRI59" s="2182"/>
      <c r="HRJ59" s="2182"/>
      <c r="HRK59" s="2182"/>
      <c r="HRL59" s="2182"/>
      <c r="HRM59" s="2182"/>
      <c r="HRN59" s="2182"/>
      <c r="HRO59" s="2182"/>
      <c r="HRP59" s="2182"/>
      <c r="HRQ59" s="2182"/>
      <c r="HRR59" s="2182"/>
      <c r="HRS59" s="2182"/>
      <c r="HRT59" s="2182"/>
      <c r="HRU59" s="2182"/>
      <c r="HRV59" s="2182"/>
      <c r="HRW59" s="2182"/>
      <c r="HRX59" s="2182"/>
      <c r="HRY59" s="2182"/>
      <c r="HRZ59" s="2182"/>
      <c r="HSA59" s="2182"/>
      <c r="HSB59" s="2182"/>
      <c r="HSC59" s="2182"/>
      <c r="HSD59" s="2182"/>
      <c r="HSE59" s="2182"/>
      <c r="HSF59" s="2182"/>
      <c r="HSG59" s="2182"/>
      <c r="HSH59" s="2182"/>
      <c r="HSI59" s="2182"/>
      <c r="HSJ59" s="2182"/>
      <c r="HSK59" s="2182"/>
      <c r="HSL59" s="2182"/>
      <c r="HSM59" s="2182"/>
      <c r="HSN59" s="2182"/>
      <c r="HSO59" s="2182"/>
      <c r="HSP59" s="2182"/>
      <c r="HSQ59" s="2182"/>
      <c r="HSR59" s="2182"/>
      <c r="HSS59" s="2182"/>
      <c r="HST59" s="2182"/>
      <c r="HSU59" s="2182"/>
      <c r="HSV59" s="2182"/>
      <c r="HSW59" s="2182"/>
      <c r="HSX59" s="2182"/>
      <c r="HSY59" s="2182"/>
      <c r="HSZ59" s="2182"/>
      <c r="HTA59" s="2182"/>
      <c r="HTB59" s="2182"/>
      <c r="HTC59" s="2182"/>
      <c r="HTD59" s="2182"/>
      <c r="HTE59" s="2182"/>
      <c r="HTF59" s="2182"/>
      <c r="HTG59" s="2182"/>
      <c r="HTH59" s="2182"/>
      <c r="HTI59" s="2182"/>
      <c r="HTJ59" s="2182"/>
      <c r="HTK59" s="2182"/>
      <c r="HTL59" s="2182"/>
      <c r="HTM59" s="2182"/>
      <c r="HTN59" s="2182"/>
      <c r="HTO59" s="2182"/>
      <c r="HTP59" s="2182"/>
      <c r="HTQ59" s="2182"/>
      <c r="HTR59" s="2182"/>
      <c r="HTS59" s="2182"/>
      <c r="HTT59" s="2182"/>
      <c r="HTU59" s="2182"/>
      <c r="HTV59" s="2182"/>
      <c r="HTW59" s="2182"/>
      <c r="HTX59" s="2182"/>
      <c r="HTY59" s="2182"/>
      <c r="HTZ59" s="2182"/>
      <c r="HUA59" s="2182"/>
      <c r="HUB59" s="2182"/>
      <c r="HUC59" s="2182"/>
      <c r="HUD59" s="2182"/>
      <c r="HUE59" s="2182"/>
      <c r="HUF59" s="2182"/>
      <c r="HUG59" s="2182"/>
      <c r="HUH59" s="2182"/>
      <c r="HUI59" s="2182"/>
      <c r="HUJ59" s="2182"/>
      <c r="HUK59" s="2182"/>
      <c r="HUL59" s="2182"/>
      <c r="HUM59" s="2182"/>
      <c r="HUN59" s="2182"/>
      <c r="HUO59" s="2182"/>
      <c r="HUP59" s="2182"/>
      <c r="HUQ59" s="2182"/>
      <c r="HUR59" s="2182"/>
      <c r="HUS59" s="2182"/>
      <c r="HUT59" s="2182"/>
      <c r="HUU59" s="2182"/>
      <c r="HUV59" s="2182"/>
      <c r="HUW59" s="2182"/>
      <c r="HUX59" s="2182"/>
      <c r="HUY59" s="2182"/>
      <c r="HUZ59" s="2182"/>
      <c r="HVA59" s="2182"/>
      <c r="HVB59" s="2182"/>
      <c r="HVC59" s="2182"/>
      <c r="HVD59" s="2182"/>
      <c r="HVE59" s="2182"/>
      <c r="HVF59" s="2182"/>
      <c r="HVG59" s="2182"/>
      <c r="HVH59" s="2182"/>
      <c r="HVI59" s="2182"/>
      <c r="HVJ59" s="2182"/>
      <c r="HVK59" s="2182"/>
      <c r="HVL59" s="2182"/>
      <c r="HVM59" s="2182"/>
      <c r="HVN59" s="2182"/>
      <c r="HVO59" s="2182"/>
      <c r="HVP59" s="2182"/>
      <c r="HVQ59" s="2182"/>
      <c r="HVR59" s="2182"/>
      <c r="HVS59" s="2182"/>
      <c r="HVT59" s="2182"/>
      <c r="HVU59" s="2182"/>
      <c r="HVV59" s="2182"/>
      <c r="HVW59" s="2182"/>
      <c r="HVX59" s="2182"/>
      <c r="HVY59" s="2182"/>
      <c r="HVZ59" s="2182"/>
      <c r="HWA59" s="2182"/>
      <c r="HWB59" s="2182"/>
      <c r="HWC59" s="2182"/>
      <c r="HWD59" s="2182"/>
      <c r="HWE59" s="2182"/>
      <c r="HWF59" s="2182"/>
      <c r="HWG59" s="2182"/>
      <c r="HWH59" s="2182"/>
      <c r="HWI59" s="2182"/>
      <c r="HWJ59" s="2182"/>
      <c r="HWK59" s="2182"/>
      <c r="HWL59" s="2182"/>
      <c r="HWM59" s="2182"/>
      <c r="HWN59" s="2182"/>
      <c r="HWO59" s="2182"/>
      <c r="HWP59" s="2182"/>
      <c r="HWQ59" s="2182"/>
      <c r="HWR59" s="2182"/>
      <c r="HWS59" s="2182"/>
      <c r="HWT59" s="2182"/>
      <c r="HWU59" s="2182"/>
      <c r="HWV59" s="2182"/>
      <c r="HWW59" s="2182"/>
      <c r="HWX59" s="2182"/>
      <c r="HWY59" s="2182"/>
      <c r="HWZ59" s="2182"/>
      <c r="HXA59" s="2182"/>
      <c r="HXB59" s="2182"/>
      <c r="HXC59" s="2182"/>
      <c r="HXD59" s="2182"/>
      <c r="HXE59" s="2182"/>
      <c r="HXF59" s="2182"/>
      <c r="HXG59" s="2182"/>
      <c r="HXH59" s="2182"/>
      <c r="HXI59" s="2182"/>
      <c r="HXJ59" s="2182"/>
      <c r="HXK59" s="2182"/>
      <c r="HXL59" s="2182"/>
      <c r="HXM59" s="2182"/>
      <c r="HXN59" s="2182"/>
      <c r="HXO59" s="2182"/>
      <c r="HXP59" s="2182"/>
      <c r="HXQ59" s="2182"/>
      <c r="HXR59" s="2182"/>
      <c r="HXS59" s="2182"/>
      <c r="HXT59" s="2182"/>
      <c r="HXU59" s="2182"/>
      <c r="HXV59" s="2182"/>
      <c r="HXW59" s="2182"/>
      <c r="HXX59" s="2182"/>
      <c r="HXY59" s="2182"/>
      <c r="HXZ59" s="2182"/>
      <c r="HYA59" s="2182"/>
      <c r="HYB59" s="2182"/>
      <c r="HYC59" s="2182"/>
      <c r="HYD59" s="2182"/>
      <c r="HYE59" s="2182"/>
      <c r="HYF59" s="2182"/>
      <c r="HYG59" s="2182"/>
      <c r="HYH59" s="2182"/>
      <c r="HYI59" s="2182"/>
      <c r="HYJ59" s="2182"/>
      <c r="HYK59" s="2182"/>
      <c r="HYL59" s="2182"/>
      <c r="HYM59" s="2182"/>
      <c r="HYN59" s="2182"/>
      <c r="HYO59" s="2182"/>
      <c r="HYP59" s="2182"/>
      <c r="HYQ59" s="2182"/>
      <c r="HYR59" s="2182"/>
      <c r="HYS59" s="2182"/>
      <c r="HYT59" s="2182"/>
      <c r="HYU59" s="2182"/>
      <c r="HYV59" s="2182"/>
      <c r="HYW59" s="2182"/>
      <c r="HYX59" s="2182"/>
      <c r="HYY59" s="2182"/>
      <c r="HYZ59" s="2182"/>
      <c r="HZA59" s="2182"/>
      <c r="HZB59" s="2182"/>
      <c r="HZC59" s="2182"/>
      <c r="HZD59" s="2182"/>
      <c r="HZE59" s="2182"/>
      <c r="HZF59" s="2182"/>
      <c r="HZG59" s="2182"/>
      <c r="HZH59" s="2182"/>
      <c r="HZI59" s="2182"/>
      <c r="HZJ59" s="2182"/>
      <c r="HZK59" s="2182"/>
      <c r="HZL59" s="2182"/>
      <c r="HZM59" s="2182"/>
      <c r="HZN59" s="2182"/>
      <c r="HZO59" s="2182"/>
      <c r="HZP59" s="2182"/>
      <c r="HZQ59" s="2182"/>
      <c r="HZR59" s="2182"/>
      <c r="HZS59" s="2182"/>
      <c r="HZT59" s="2182"/>
      <c r="HZU59" s="2182"/>
      <c r="HZV59" s="2182"/>
      <c r="HZW59" s="2182"/>
      <c r="HZX59" s="2182"/>
      <c r="HZY59" s="2182"/>
      <c r="HZZ59" s="2182"/>
      <c r="IAA59" s="2182"/>
      <c r="IAB59" s="2182"/>
      <c r="IAC59" s="2182"/>
      <c r="IAD59" s="2182"/>
      <c r="IAE59" s="2182"/>
      <c r="IAF59" s="2182"/>
      <c r="IAG59" s="2182"/>
      <c r="IAH59" s="2182"/>
      <c r="IAI59" s="2182"/>
      <c r="IAJ59" s="2182"/>
      <c r="IAK59" s="2182"/>
      <c r="IAL59" s="2182"/>
      <c r="IAM59" s="2182"/>
      <c r="IAN59" s="2182"/>
      <c r="IAO59" s="2182"/>
      <c r="IAP59" s="2182"/>
      <c r="IAQ59" s="2182"/>
      <c r="IAR59" s="2182"/>
      <c r="IAS59" s="2182"/>
      <c r="IAT59" s="2182"/>
      <c r="IAU59" s="2182"/>
      <c r="IAV59" s="2182"/>
      <c r="IAW59" s="2182"/>
      <c r="IAX59" s="2182"/>
      <c r="IAY59" s="2182"/>
      <c r="IAZ59" s="2182"/>
      <c r="IBA59" s="2182"/>
      <c r="IBB59" s="2182"/>
      <c r="IBC59" s="2182"/>
      <c r="IBD59" s="2182"/>
      <c r="IBE59" s="2182"/>
      <c r="IBF59" s="2182"/>
      <c r="IBG59" s="2182"/>
      <c r="IBH59" s="2182"/>
      <c r="IBI59" s="2182"/>
      <c r="IBJ59" s="2182"/>
      <c r="IBK59" s="2182"/>
      <c r="IBL59" s="2182"/>
      <c r="IBM59" s="2182"/>
      <c r="IBN59" s="2182"/>
      <c r="IBO59" s="2182"/>
      <c r="IBP59" s="2182"/>
      <c r="IBQ59" s="2182"/>
      <c r="IBR59" s="2182"/>
      <c r="IBS59" s="2182"/>
      <c r="IBT59" s="2182"/>
      <c r="IBU59" s="2182"/>
      <c r="IBV59" s="2182"/>
      <c r="IBW59" s="2182"/>
      <c r="IBX59" s="2182"/>
      <c r="IBY59" s="2182"/>
      <c r="IBZ59" s="2182"/>
      <c r="ICA59" s="2182"/>
      <c r="ICB59" s="2182"/>
      <c r="ICC59" s="2182"/>
      <c r="ICD59" s="2182"/>
      <c r="ICE59" s="2182"/>
      <c r="ICF59" s="2182"/>
      <c r="ICG59" s="2182"/>
      <c r="ICH59" s="2182"/>
      <c r="ICI59" s="2182"/>
      <c r="ICJ59" s="2182"/>
      <c r="ICK59" s="2182"/>
      <c r="ICL59" s="2182"/>
      <c r="ICM59" s="2182"/>
      <c r="ICN59" s="2182"/>
      <c r="ICO59" s="2182"/>
      <c r="ICP59" s="2182"/>
      <c r="ICQ59" s="2182"/>
      <c r="ICR59" s="2182"/>
      <c r="ICS59" s="2182"/>
      <c r="ICT59" s="2182"/>
      <c r="ICU59" s="2182"/>
      <c r="ICV59" s="2182"/>
      <c r="ICW59" s="2182"/>
      <c r="ICX59" s="2182"/>
      <c r="ICY59" s="2182"/>
      <c r="ICZ59" s="2182"/>
      <c r="IDA59" s="2182"/>
      <c r="IDB59" s="2182"/>
      <c r="IDC59" s="2182"/>
      <c r="IDD59" s="2182"/>
      <c r="IDE59" s="2182"/>
      <c r="IDF59" s="2182"/>
      <c r="IDG59" s="2182"/>
      <c r="IDH59" s="2182"/>
      <c r="IDI59" s="2182"/>
      <c r="IDJ59" s="2182"/>
      <c r="IDK59" s="2182"/>
      <c r="IDL59" s="2182"/>
      <c r="IDM59" s="2182"/>
      <c r="IDN59" s="2182"/>
      <c r="IDO59" s="2182"/>
      <c r="IDP59" s="2182"/>
      <c r="IDQ59" s="2182"/>
      <c r="IDR59" s="2182"/>
      <c r="IDS59" s="2182"/>
      <c r="IDT59" s="2182"/>
      <c r="IDU59" s="2182"/>
      <c r="IDV59" s="2182"/>
      <c r="IDW59" s="2182"/>
      <c r="IDX59" s="2182"/>
      <c r="IDY59" s="2182"/>
      <c r="IDZ59" s="2182"/>
      <c r="IEA59" s="2182"/>
      <c r="IEB59" s="2182"/>
      <c r="IEC59" s="2182"/>
      <c r="IED59" s="2182"/>
      <c r="IEE59" s="2182"/>
      <c r="IEF59" s="2182"/>
      <c r="IEG59" s="2182"/>
      <c r="IEH59" s="2182"/>
      <c r="IEI59" s="2182"/>
      <c r="IEJ59" s="2182"/>
      <c r="IEK59" s="2182"/>
      <c r="IEL59" s="2182"/>
      <c r="IEM59" s="2182"/>
      <c r="IEN59" s="2182"/>
      <c r="IEO59" s="2182"/>
      <c r="IEP59" s="2182"/>
      <c r="IEQ59" s="2182"/>
      <c r="IER59" s="2182"/>
      <c r="IES59" s="2182"/>
      <c r="IET59" s="2182"/>
      <c r="IEU59" s="2182"/>
      <c r="IEV59" s="2182"/>
      <c r="IEW59" s="2182"/>
      <c r="IEX59" s="2182"/>
      <c r="IEY59" s="2182"/>
      <c r="IEZ59" s="2182"/>
      <c r="IFA59" s="2182"/>
      <c r="IFB59" s="2182"/>
      <c r="IFC59" s="2182"/>
      <c r="IFD59" s="2182"/>
      <c r="IFE59" s="2182"/>
      <c r="IFF59" s="2182"/>
      <c r="IFG59" s="2182"/>
      <c r="IFH59" s="2182"/>
      <c r="IFI59" s="2182"/>
      <c r="IFJ59" s="2182"/>
      <c r="IFK59" s="2182"/>
      <c r="IFL59" s="2182"/>
      <c r="IFM59" s="2182"/>
      <c r="IFN59" s="2182"/>
      <c r="IFO59" s="2182"/>
      <c r="IFP59" s="2182"/>
      <c r="IFQ59" s="2182"/>
      <c r="IFR59" s="2182"/>
      <c r="IFS59" s="2182"/>
      <c r="IFT59" s="2182"/>
      <c r="IFU59" s="2182"/>
      <c r="IFV59" s="2182"/>
      <c r="IFW59" s="2182"/>
      <c r="IFX59" s="2182"/>
      <c r="IFY59" s="2182"/>
      <c r="IFZ59" s="2182"/>
      <c r="IGA59" s="2182"/>
      <c r="IGB59" s="2182"/>
      <c r="IGC59" s="2182"/>
      <c r="IGD59" s="2182"/>
      <c r="IGE59" s="2182"/>
      <c r="IGF59" s="2182"/>
      <c r="IGG59" s="2182"/>
      <c r="IGH59" s="2182"/>
      <c r="IGI59" s="2182"/>
      <c r="IGJ59" s="2182"/>
      <c r="IGK59" s="2182"/>
      <c r="IGL59" s="2182"/>
      <c r="IGM59" s="2182"/>
      <c r="IGN59" s="2182"/>
      <c r="IGO59" s="2182"/>
      <c r="IGP59" s="2182"/>
      <c r="IGQ59" s="2182"/>
      <c r="IGR59" s="2182"/>
      <c r="IGS59" s="2182"/>
      <c r="IGT59" s="2182"/>
      <c r="IGU59" s="2182"/>
      <c r="IGV59" s="2182"/>
      <c r="IGW59" s="2182"/>
      <c r="IGX59" s="2182"/>
      <c r="IGY59" s="2182"/>
      <c r="IGZ59" s="2182"/>
      <c r="IHA59" s="2182"/>
      <c r="IHB59" s="2182"/>
      <c r="IHC59" s="2182"/>
      <c r="IHD59" s="2182"/>
      <c r="IHE59" s="2182"/>
      <c r="IHF59" s="2182"/>
      <c r="IHG59" s="2182"/>
      <c r="IHH59" s="2182"/>
      <c r="IHI59" s="2182"/>
      <c r="IHJ59" s="2182"/>
      <c r="IHK59" s="2182"/>
      <c r="IHL59" s="2182"/>
      <c r="IHM59" s="2182"/>
      <c r="IHN59" s="2182"/>
      <c r="IHO59" s="2182"/>
      <c r="IHP59" s="2182"/>
      <c r="IHQ59" s="2182"/>
      <c r="IHR59" s="2182"/>
      <c r="IHS59" s="2182"/>
      <c r="IHT59" s="2182"/>
      <c r="IHU59" s="2182"/>
      <c r="IHV59" s="2182"/>
      <c r="IHW59" s="2182"/>
      <c r="IHX59" s="2182"/>
      <c r="IHY59" s="2182"/>
      <c r="IHZ59" s="2182"/>
      <c r="IIA59" s="2182"/>
      <c r="IIB59" s="2182"/>
      <c r="IIC59" s="2182"/>
      <c r="IID59" s="2182"/>
      <c r="IIE59" s="2182"/>
      <c r="IIF59" s="2182"/>
      <c r="IIG59" s="2182"/>
      <c r="IIH59" s="2182"/>
      <c r="III59" s="2182"/>
      <c r="IIJ59" s="2182"/>
      <c r="IIK59" s="2182"/>
      <c r="IIL59" s="2182"/>
      <c r="IIM59" s="2182"/>
      <c r="IIN59" s="2182"/>
      <c r="IIO59" s="2182"/>
      <c r="IIP59" s="2182"/>
      <c r="IIQ59" s="2182"/>
      <c r="IIR59" s="2182"/>
      <c r="IIS59" s="2182"/>
      <c r="IIT59" s="2182"/>
      <c r="IIU59" s="2182"/>
      <c r="IIV59" s="2182"/>
      <c r="IIW59" s="2182"/>
      <c r="IIX59" s="2182"/>
      <c r="IIY59" s="2182"/>
      <c r="IIZ59" s="2182"/>
      <c r="IJA59" s="2182"/>
      <c r="IJB59" s="2182"/>
      <c r="IJC59" s="2182"/>
      <c r="IJD59" s="2182"/>
      <c r="IJE59" s="2182"/>
      <c r="IJF59" s="2182"/>
      <c r="IJG59" s="2182"/>
      <c r="IJH59" s="2182"/>
      <c r="IJI59" s="2182"/>
      <c r="IJJ59" s="2182"/>
      <c r="IJK59" s="2182"/>
      <c r="IJL59" s="2182"/>
      <c r="IJM59" s="2182"/>
      <c r="IJN59" s="2182"/>
      <c r="IJO59" s="2182"/>
      <c r="IJP59" s="2182"/>
      <c r="IJQ59" s="2182"/>
      <c r="IJR59" s="2182"/>
      <c r="IJS59" s="2182"/>
      <c r="IJT59" s="2182"/>
      <c r="IJU59" s="2182"/>
      <c r="IJV59" s="2182"/>
      <c r="IJW59" s="2182"/>
      <c r="IJX59" s="2182"/>
      <c r="IJY59" s="2182"/>
      <c r="IJZ59" s="2182"/>
      <c r="IKA59" s="2182"/>
      <c r="IKB59" s="2182"/>
      <c r="IKC59" s="2182"/>
      <c r="IKD59" s="2182"/>
      <c r="IKE59" s="2182"/>
      <c r="IKF59" s="2182"/>
      <c r="IKG59" s="2182"/>
      <c r="IKH59" s="2182"/>
      <c r="IKI59" s="2182"/>
      <c r="IKJ59" s="2182"/>
      <c r="IKK59" s="2182"/>
      <c r="IKL59" s="2182"/>
      <c r="IKM59" s="2182"/>
      <c r="IKN59" s="2182"/>
      <c r="IKO59" s="2182"/>
      <c r="IKP59" s="2182"/>
      <c r="IKQ59" s="2182"/>
      <c r="IKR59" s="2182"/>
      <c r="IKS59" s="2182"/>
      <c r="IKT59" s="2182"/>
      <c r="IKU59" s="2182"/>
      <c r="IKV59" s="2182"/>
      <c r="IKW59" s="2182"/>
      <c r="IKX59" s="2182"/>
      <c r="IKY59" s="2182"/>
      <c r="IKZ59" s="2182"/>
      <c r="ILA59" s="2182"/>
      <c r="ILB59" s="2182"/>
      <c r="ILC59" s="2182"/>
      <c r="ILD59" s="2182"/>
      <c r="ILE59" s="2182"/>
      <c r="ILF59" s="2182"/>
      <c r="ILG59" s="2182"/>
      <c r="ILH59" s="2182"/>
      <c r="ILI59" s="2182"/>
      <c r="ILJ59" s="2182"/>
      <c r="ILK59" s="2182"/>
      <c r="ILL59" s="2182"/>
      <c r="ILM59" s="2182"/>
      <c r="ILN59" s="2182"/>
      <c r="ILO59" s="2182"/>
      <c r="ILP59" s="2182"/>
      <c r="ILQ59" s="2182"/>
      <c r="ILR59" s="2182"/>
      <c r="ILS59" s="2182"/>
      <c r="ILT59" s="2182"/>
      <c r="ILU59" s="2182"/>
      <c r="ILV59" s="2182"/>
      <c r="ILW59" s="2182"/>
      <c r="ILX59" s="2182"/>
      <c r="ILY59" s="2182"/>
      <c r="ILZ59" s="2182"/>
      <c r="IMA59" s="2182"/>
      <c r="IMB59" s="2182"/>
      <c r="IMC59" s="2182"/>
      <c r="IMD59" s="2182"/>
      <c r="IME59" s="2182"/>
      <c r="IMF59" s="2182"/>
      <c r="IMG59" s="2182"/>
      <c r="IMH59" s="2182"/>
      <c r="IMI59" s="2182"/>
      <c r="IMJ59" s="2182"/>
      <c r="IMK59" s="2182"/>
      <c r="IML59" s="2182"/>
      <c r="IMM59" s="2182"/>
      <c r="IMN59" s="2182"/>
      <c r="IMO59" s="2182"/>
      <c r="IMP59" s="2182"/>
      <c r="IMQ59" s="2182"/>
      <c r="IMR59" s="2182"/>
      <c r="IMS59" s="2182"/>
      <c r="IMT59" s="2182"/>
      <c r="IMU59" s="2182"/>
      <c r="IMV59" s="2182"/>
      <c r="IMW59" s="2182"/>
      <c r="IMX59" s="2182"/>
      <c r="IMY59" s="2182"/>
      <c r="IMZ59" s="2182"/>
      <c r="INA59" s="2182"/>
      <c r="INB59" s="2182"/>
      <c r="INC59" s="2182"/>
      <c r="IND59" s="2182"/>
      <c r="INE59" s="2182"/>
      <c r="INF59" s="2182"/>
      <c r="ING59" s="2182"/>
      <c r="INH59" s="2182"/>
      <c r="INI59" s="2182"/>
      <c r="INJ59" s="2182"/>
      <c r="INK59" s="2182"/>
      <c r="INL59" s="2182"/>
      <c r="INM59" s="2182"/>
      <c r="INN59" s="2182"/>
      <c r="INO59" s="2182"/>
      <c r="INP59" s="2182"/>
      <c r="INQ59" s="2182"/>
      <c r="INR59" s="2182"/>
      <c r="INS59" s="2182"/>
      <c r="INT59" s="2182"/>
      <c r="INU59" s="2182"/>
      <c r="INV59" s="2182"/>
      <c r="INW59" s="2182"/>
      <c r="INX59" s="2182"/>
      <c r="INY59" s="2182"/>
      <c r="INZ59" s="2182"/>
      <c r="IOA59" s="2182"/>
      <c r="IOB59" s="2182"/>
      <c r="IOC59" s="2182"/>
      <c r="IOD59" s="2182"/>
      <c r="IOE59" s="2182"/>
      <c r="IOF59" s="2182"/>
      <c r="IOG59" s="2182"/>
      <c r="IOH59" s="2182"/>
      <c r="IOI59" s="2182"/>
      <c r="IOJ59" s="2182"/>
      <c r="IOK59" s="2182"/>
      <c r="IOL59" s="2182"/>
      <c r="IOM59" s="2182"/>
      <c r="ION59" s="2182"/>
      <c r="IOO59" s="2182"/>
      <c r="IOP59" s="2182"/>
      <c r="IOQ59" s="2182"/>
      <c r="IOR59" s="2182"/>
      <c r="IOS59" s="2182"/>
      <c r="IOT59" s="2182"/>
      <c r="IOU59" s="2182"/>
      <c r="IOV59" s="2182"/>
      <c r="IOW59" s="2182"/>
      <c r="IOX59" s="2182"/>
      <c r="IOY59" s="2182"/>
      <c r="IOZ59" s="2182"/>
      <c r="IPA59" s="2182"/>
      <c r="IPB59" s="2182"/>
      <c r="IPC59" s="2182"/>
      <c r="IPD59" s="2182"/>
      <c r="IPE59" s="2182"/>
      <c r="IPF59" s="2182"/>
      <c r="IPG59" s="2182"/>
      <c r="IPH59" s="2182"/>
      <c r="IPI59" s="2182"/>
      <c r="IPJ59" s="2182"/>
      <c r="IPK59" s="2182"/>
      <c r="IPL59" s="2182"/>
      <c r="IPM59" s="2182"/>
      <c r="IPN59" s="2182"/>
      <c r="IPO59" s="2182"/>
      <c r="IPP59" s="2182"/>
      <c r="IPQ59" s="2182"/>
      <c r="IPR59" s="2182"/>
      <c r="IPS59" s="2182"/>
      <c r="IPT59" s="2182"/>
      <c r="IPU59" s="2182"/>
      <c r="IPV59" s="2182"/>
      <c r="IPW59" s="2182"/>
      <c r="IPX59" s="2182"/>
      <c r="IPY59" s="2182"/>
      <c r="IPZ59" s="2182"/>
      <c r="IQA59" s="2182"/>
      <c r="IQB59" s="2182"/>
      <c r="IQC59" s="2182"/>
      <c r="IQD59" s="2182"/>
      <c r="IQE59" s="2182"/>
      <c r="IQF59" s="2182"/>
      <c r="IQG59" s="2182"/>
      <c r="IQH59" s="2182"/>
      <c r="IQI59" s="2182"/>
      <c r="IQJ59" s="2182"/>
      <c r="IQK59" s="2182"/>
      <c r="IQL59" s="2182"/>
      <c r="IQM59" s="2182"/>
      <c r="IQN59" s="2182"/>
      <c r="IQO59" s="2182"/>
      <c r="IQP59" s="2182"/>
      <c r="IQQ59" s="2182"/>
      <c r="IQR59" s="2182"/>
      <c r="IQS59" s="2182"/>
      <c r="IQT59" s="2182"/>
      <c r="IQU59" s="2182"/>
      <c r="IQV59" s="2182"/>
      <c r="IQW59" s="2182"/>
      <c r="IQX59" s="2182"/>
      <c r="IQY59" s="2182"/>
      <c r="IQZ59" s="2182"/>
      <c r="IRA59" s="2182"/>
      <c r="IRB59" s="2182"/>
      <c r="IRC59" s="2182"/>
      <c r="IRD59" s="2182"/>
      <c r="IRE59" s="2182"/>
      <c r="IRF59" s="2182"/>
      <c r="IRG59" s="2182"/>
      <c r="IRH59" s="2182"/>
      <c r="IRI59" s="2182"/>
      <c r="IRJ59" s="2182"/>
      <c r="IRK59" s="2182"/>
      <c r="IRL59" s="2182"/>
      <c r="IRM59" s="2182"/>
      <c r="IRN59" s="2182"/>
      <c r="IRO59" s="2182"/>
      <c r="IRP59" s="2182"/>
      <c r="IRQ59" s="2182"/>
      <c r="IRR59" s="2182"/>
      <c r="IRS59" s="2182"/>
      <c r="IRT59" s="2182"/>
      <c r="IRU59" s="2182"/>
      <c r="IRV59" s="2182"/>
      <c r="IRW59" s="2182"/>
      <c r="IRX59" s="2182"/>
      <c r="IRY59" s="2182"/>
      <c r="IRZ59" s="2182"/>
      <c r="ISA59" s="2182"/>
      <c r="ISB59" s="2182"/>
      <c r="ISC59" s="2182"/>
      <c r="ISD59" s="2182"/>
      <c r="ISE59" s="2182"/>
      <c r="ISF59" s="2182"/>
      <c r="ISG59" s="2182"/>
      <c r="ISH59" s="2182"/>
      <c r="ISI59" s="2182"/>
      <c r="ISJ59" s="2182"/>
      <c r="ISK59" s="2182"/>
      <c r="ISL59" s="2182"/>
      <c r="ISM59" s="2182"/>
      <c r="ISN59" s="2182"/>
      <c r="ISO59" s="2182"/>
      <c r="ISP59" s="2182"/>
      <c r="ISQ59" s="2182"/>
      <c r="ISR59" s="2182"/>
      <c r="ISS59" s="2182"/>
      <c r="IST59" s="2182"/>
      <c r="ISU59" s="2182"/>
      <c r="ISV59" s="2182"/>
      <c r="ISW59" s="2182"/>
      <c r="ISX59" s="2182"/>
      <c r="ISY59" s="2182"/>
      <c r="ISZ59" s="2182"/>
      <c r="ITA59" s="2182"/>
      <c r="ITB59" s="2182"/>
      <c r="ITC59" s="2182"/>
      <c r="ITD59" s="2182"/>
      <c r="ITE59" s="2182"/>
      <c r="ITF59" s="2182"/>
      <c r="ITG59" s="2182"/>
      <c r="ITH59" s="2182"/>
      <c r="ITI59" s="2182"/>
      <c r="ITJ59" s="2182"/>
      <c r="ITK59" s="2182"/>
      <c r="ITL59" s="2182"/>
      <c r="ITM59" s="2182"/>
      <c r="ITN59" s="2182"/>
      <c r="ITO59" s="2182"/>
      <c r="ITP59" s="2182"/>
      <c r="ITQ59" s="2182"/>
      <c r="ITR59" s="2182"/>
      <c r="ITS59" s="2182"/>
      <c r="ITT59" s="2182"/>
      <c r="ITU59" s="2182"/>
      <c r="ITV59" s="2182"/>
      <c r="ITW59" s="2182"/>
      <c r="ITX59" s="2182"/>
      <c r="ITY59" s="2182"/>
      <c r="ITZ59" s="2182"/>
      <c r="IUA59" s="2182"/>
      <c r="IUB59" s="2182"/>
      <c r="IUC59" s="2182"/>
      <c r="IUD59" s="2182"/>
      <c r="IUE59" s="2182"/>
      <c r="IUF59" s="2182"/>
      <c r="IUG59" s="2182"/>
      <c r="IUH59" s="2182"/>
      <c r="IUI59" s="2182"/>
      <c r="IUJ59" s="2182"/>
      <c r="IUK59" s="2182"/>
      <c r="IUL59" s="2182"/>
      <c r="IUM59" s="2182"/>
      <c r="IUN59" s="2182"/>
      <c r="IUO59" s="2182"/>
      <c r="IUP59" s="2182"/>
      <c r="IUQ59" s="2182"/>
      <c r="IUR59" s="2182"/>
      <c r="IUS59" s="2182"/>
      <c r="IUT59" s="2182"/>
      <c r="IUU59" s="2182"/>
      <c r="IUV59" s="2182"/>
      <c r="IUW59" s="2182"/>
      <c r="IUX59" s="2182"/>
      <c r="IUY59" s="2182"/>
      <c r="IUZ59" s="2182"/>
      <c r="IVA59" s="2182"/>
      <c r="IVB59" s="2182"/>
      <c r="IVC59" s="2182"/>
      <c r="IVD59" s="2182"/>
      <c r="IVE59" s="2182"/>
      <c r="IVF59" s="2182"/>
      <c r="IVG59" s="2182"/>
      <c r="IVH59" s="2182"/>
      <c r="IVI59" s="2182"/>
      <c r="IVJ59" s="2182"/>
      <c r="IVK59" s="2182"/>
      <c r="IVL59" s="2182"/>
      <c r="IVM59" s="2182"/>
      <c r="IVN59" s="2182"/>
      <c r="IVO59" s="2182"/>
      <c r="IVP59" s="2182"/>
      <c r="IVQ59" s="2182"/>
      <c r="IVR59" s="2182"/>
      <c r="IVS59" s="2182"/>
      <c r="IVT59" s="2182"/>
      <c r="IVU59" s="2182"/>
      <c r="IVV59" s="2182"/>
      <c r="IVW59" s="2182"/>
      <c r="IVX59" s="2182"/>
      <c r="IVY59" s="2182"/>
      <c r="IVZ59" s="2182"/>
      <c r="IWA59" s="2182"/>
      <c r="IWB59" s="2182"/>
      <c r="IWC59" s="2182"/>
      <c r="IWD59" s="2182"/>
      <c r="IWE59" s="2182"/>
      <c r="IWF59" s="2182"/>
      <c r="IWG59" s="2182"/>
      <c r="IWH59" s="2182"/>
      <c r="IWI59" s="2182"/>
      <c r="IWJ59" s="2182"/>
      <c r="IWK59" s="2182"/>
      <c r="IWL59" s="2182"/>
      <c r="IWM59" s="2182"/>
      <c r="IWN59" s="2182"/>
      <c r="IWO59" s="2182"/>
      <c r="IWP59" s="2182"/>
      <c r="IWQ59" s="2182"/>
      <c r="IWR59" s="2182"/>
      <c r="IWS59" s="2182"/>
      <c r="IWT59" s="2182"/>
      <c r="IWU59" s="2182"/>
      <c r="IWV59" s="2182"/>
      <c r="IWW59" s="2182"/>
      <c r="IWX59" s="2182"/>
      <c r="IWY59" s="2182"/>
      <c r="IWZ59" s="2182"/>
      <c r="IXA59" s="2182"/>
      <c r="IXB59" s="2182"/>
      <c r="IXC59" s="2182"/>
      <c r="IXD59" s="2182"/>
      <c r="IXE59" s="2182"/>
      <c r="IXF59" s="2182"/>
      <c r="IXG59" s="2182"/>
      <c r="IXH59" s="2182"/>
      <c r="IXI59" s="2182"/>
      <c r="IXJ59" s="2182"/>
      <c r="IXK59" s="2182"/>
      <c r="IXL59" s="2182"/>
      <c r="IXM59" s="2182"/>
      <c r="IXN59" s="2182"/>
      <c r="IXO59" s="2182"/>
      <c r="IXP59" s="2182"/>
      <c r="IXQ59" s="2182"/>
      <c r="IXR59" s="2182"/>
      <c r="IXS59" s="2182"/>
      <c r="IXT59" s="2182"/>
      <c r="IXU59" s="2182"/>
      <c r="IXV59" s="2182"/>
      <c r="IXW59" s="2182"/>
      <c r="IXX59" s="2182"/>
      <c r="IXY59" s="2182"/>
      <c r="IXZ59" s="2182"/>
      <c r="IYA59" s="2182"/>
      <c r="IYB59" s="2182"/>
      <c r="IYC59" s="2182"/>
      <c r="IYD59" s="2182"/>
      <c r="IYE59" s="2182"/>
      <c r="IYF59" s="2182"/>
      <c r="IYG59" s="2182"/>
      <c r="IYH59" s="2182"/>
      <c r="IYI59" s="2182"/>
      <c r="IYJ59" s="2182"/>
      <c r="IYK59" s="2182"/>
      <c r="IYL59" s="2182"/>
      <c r="IYM59" s="2182"/>
      <c r="IYN59" s="2182"/>
      <c r="IYO59" s="2182"/>
      <c r="IYP59" s="2182"/>
      <c r="IYQ59" s="2182"/>
      <c r="IYR59" s="2182"/>
      <c r="IYS59" s="2182"/>
      <c r="IYT59" s="2182"/>
      <c r="IYU59" s="2182"/>
      <c r="IYV59" s="2182"/>
      <c r="IYW59" s="2182"/>
      <c r="IYX59" s="2182"/>
      <c r="IYY59" s="2182"/>
      <c r="IYZ59" s="2182"/>
      <c r="IZA59" s="2182"/>
      <c r="IZB59" s="2182"/>
      <c r="IZC59" s="2182"/>
      <c r="IZD59" s="2182"/>
      <c r="IZE59" s="2182"/>
      <c r="IZF59" s="2182"/>
      <c r="IZG59" s="2182"/>
      <c r="IZH59" s="2182"/>
      <c r="IZI59" s="2182"/>
      <c r="IZJ59" s="2182"/>
      <c r="IZK59" s="2182"/>
      <c r="IZL59" s="2182"/>
      <c r="IZM59" s="2182"/>
      <c r="IZN59" s="2182"/>
      <c r="IZO59" s="2182"/>
      <c r="IZP59" s="2182"/>
      <c r="IZQ59" s="2182"/>
      <c r="IZR59" s="2182"/>
      <c r="IZS59" s="2182"/>
      <c r="IZT59" s="2182"/>
      <c r="IZU59" s="2182"/>
      <c r="IZV59" s="2182"/>
      <c r="IZW59" s="2182"/>
      <c r="IZX59" s="2182"/>
      <c r="IZY59" s="2182"/>
      <c r="IZZ59" s="2182"/>
      <c r="JAA59" s="2182"/>
      <c r="JAB59" s="2182"/>
      <c r="JAC59" s="2182"/>
      <c r="JAD59" s="2182"/>
      <c r="JAE59" s="2182"/>
      <c r="JAF59" s="2182"/>
      <c r="JAG59" s="2182"/>
      <c r="JAH59" s="2182"/>
      <c r="JAI59" s="2182"/>
      <c r="JAJ59" s="2182"/>
      <c r="JAK59" s="2182"/>
      <c r="JAL59" s="2182"/>
      <c r="JAM59" s="2182"/>
      <c r="JAN59" s="2182"/>
      <c r="JAO59" s="2182"/>
      <c r="JAP59" s="2182"/>
      <c r="JAQ59" s="2182"/>
      <c r="JAR59" s="2182"/>
      <c r="JAS59" s="2182"/>
      <c r="JAT59" s="2182"/>
      <c r="JAU59" s="2182"/>
      <c r="JAV59" s="2182"/>
      <c r="JAW59" s="2182"/>
      <c r="JAX59" s="2182"/>
      <c r="JAY59" s="2182"/>
      <c r="JAZ59" s="2182"/>
      <c r="JBA59" s="2182"/>
      <c r="JBB59" s="2182"/>
      <c r="JBC59" s="2182"/>
      <c r="JBD59" s="2182"/>
      <c r="JBE59" s="2182"/>
      <c r="JBF59" s="2182"/>
      <c r="JBG59" s="2182"/>
      <c r="JBH59" s="2182"/>
      <c r="JBI59" s="2182"/>
      <c r="JBJ59" s="2182"/>
      <c r="JBK59" s="2182"/>
      <c r="JBL59" s="2182"/>
      <c r="JBM59" s="2182"/>
      <c r="JBN59" s="2182"/>
      <c r="JBO59" s="2182"/>
      <c r="JBP59" s="2182"/>
      <c r="JBQ59" s="2182"/>
      <c r="JBR59" s="2182"/>
      <c r="JBS59" s="2182"/>
      <c r="JBT59" s="2182"/>
      <c r="JBU59" s="2182"/>
      <c r="JBV59" s="2182"/>
      <c r="JBW59" s="2182"/>
      <c r="JBX59" s="2182"/>
      <c r="JBY59" s="2182"/>
      <c r="JBZ59" s="2182"/>
      <c r="JCA59" s="2182"/>
      <c r="JCB59" s="2182"/>
      <c r="JCC59" s="2182"/>
      <c r="JCD59" s="2182"/>
      <c r="JCE59" s="2182"/>
      <c r="JCF59" s="2182"/>
      <c r="JCG59" s="2182"/>
      <c r="JCH59" s="2182"/>
      <c r="JCI59" s="2182"/>
      <c r="JCJ59" s="2182"/>
      <c r="JCK59" s="2182"/>
      <c r="JCL59" s="2182"/>
      <c r="JCM59" s="2182"/>
      <c r="JCN59" s="2182"/>
      <c r="JCO59" s="2182"/>
      <c r="JCP59" s="2182"/>
      <c r="JCQ59" s="2182"/>
      <c r="JCR59" s="2182"/>
      <c r="JCS59" s="2182"/>
      <c r="JCT59" s="2182"/>
      <c r="JCU59" s="2182"/>
      <c r="JCV59" s="2182"/>
      <c r="JCW59" s="2182"/>
      <c r="JCX59" s="2182"/>
      <c r="JCY59" s="2182"/>
      <c r="JCZ59" s="2182"/>
      <c r="JDA59" s="2182"/>
      <c r="JDB59" s="2182"/>
      <c r="JDC59" s="2182"/>
      <c r="JDD59" s="2182"/>
      <c r="JDE59" s="2182"/>
      <c r="JDF59" s="2182"/>
      <c r="JDG59" s="2182"/>
      <c r="JDH59" s="2182"/>
      <c r="JDI59" s="2182"/>
      <c r="JDJ59" s="2182"/>
      <c r="JDK59" s="2182"/>
      <c r="JDL59" s="2182"/>
      <c r="JDM59" s="2182"/>
      <c r="JDN59" s="2182"/>
      <c r="JDO59" s="2182"/>
      <c r="JDP59" s="2182"/>
      <c r="JDQ59" s="2182"/>
      <c r="JDR59" s="2182"/>
      <c r="JDS59" s="2182"/>
      <c r="JDT59" s="2182"/>
      <c r="JDU59" s="2182"/>
      <c r="JDV59" s="2182"/>
      <c r="JDW59" s="2182"/>
      <c r="JDX59" s="2182"/>
      <c r="JDY59" s="2182"/>
      <c r="JDZ59" s="2182"/>
      <c r="JEA59" s="2182"/>
      <c r="JEB59" s="2182"/>
      <c r="JEC59" s="2182"/>
      <c r="JED59" s="2182"/>
      <c r="JEE59" s="2182"/>
      <c r="JEF59" s="2182"/>
      <c r="JEG59" s="2182"/>
      <c r="JEH59" s="2182"/>
      <c r="JEI59" s="2182"/>
      <c r="JEJ59" s="2182"/>
      <c r="JEK59" s="2182"/>
      <c r="JEL59" s="2182"/>
      <c r="JEM59" s="2182"/>
      <c r="JEN59" s="2182"/>
      <c r="JEO59" s="2182"/>
      <c r="JEP59" s="2182"/>
      <c r="JEQ59" s="2182"/>
      <c r="JER59" s="2182"/>
      <c r="JES59" s="2182"/>
      <c r="JET59" s="2182"/>
      <c r="JEU59" s="2182"/>
      <c r="JEV59" s="2182"/>
      <c r="JEW59" s="2182"/>
      <c r="JEX59" s="2182"/>
      <c r="JEY59" s="2182"/>
      <c r="JEZ59" s="2182"/>
      <c r="JFA59" s="2182"/>
      <c r="JFB59" s="2182"/>
      <c r="JFC59" s="2182"/>
      <c r="JFD59" s="2182"/>
      <c r="JFE59" s="2182"/>
      <c r="JFF59" s="2182"/>
      <c r="JFG59" s="2182"/>
      <c r="JFH59" s="2182"/>
      <c r="JFI59" s="2182"/>
      <c r="JFJ59" s="2182"/>
      <c r="JFK59" s="2182"/>
      <c r="JFL59" s="2182"/>
      <c r="JFM59" s="2182"/>
      <c r="JFN59" s="2182"/>
      <c r="JFO59" s="2182"/>
      <c r="JFP59" s="2182"/>
      <c r="JFQ59" s="2182"/>
      <c r="JFR59" s="2182"/>
      <c r="JFS59" s="2182"/>
      <c r="JFT59" s="2182"/>
      <c r="JFU59" s="2182"/>
      <c r="JFV59" s="2182"/>
      <c r="JFW59" s="2182"/>
      <c r="JFX59" s="2182"/>
      <c r="JFY59" s="2182"/>
      <c r="JFZ59" s="2182"/>
      <c r="JGA59" s="2182"/>
      <c r="JGB59" s="2182"/>
      <c r="JGC59" s="2182"/>
      <c r="JGD59" s="2182"/>
      <c r="JGE59" s="2182"/>
      <c r="JGF59" s="2182"/>
      <c r="JGG59" s="2182"/>
      <c r="JGH59" s="2182"/>
      <c r="JGI59" s="2182"/>
      <c r="JGJ59" s="2182"/>
      <c r="JGK59" s="2182"/>
      <c r="JGL59" s="2182"/>
      <c r="JGM59" s="2182"/>
      <c r="JGN59" s="2182"/>
      <c r="JGO59" s="2182"/>
      <c r="JGP59" s="2182"/>
      <c r="JGQ59" s="2182"/>
      <c r="JGR59" s="2182"/>
      <c r="JGS59" s="2182"/>
      <c r="JGT59" s="2182"/>
      <c r="JGU59" s="2182"/>
      <c r="JGV59" s="2182"/>
      <c r="JGW59" s="2182"/>
      <c r="JGX59" s="2182"/>
      <c r="JGY59" s="2182"/>
      <c r="JGZ59" s="2182"/>
      <c r="JHA59" s="2182"/>
      <c r="JHB59" s="2182"/>
      <c r="JHC59" s="2182"/>
      <c r="JHD59" s="2182"/>
      <c r="JHE59" s="2182"/>
      <c r="JHF59" s="2182"/>
      <c r="JHG59" s="2182"/>
      <c r="JHH59" s="2182"/>
      <c r="JHI59" s="2182"/>
      <c r="JHJ59" s="2182"/>
      <c r="JHK59" s="2182"/>
      <c r="JHL59" s="2182"/>
      <c r="JHM59" s="2182"/>
      <c r="JHN59" s="2182"/>
      <c r="JHO59" s="2182"/>
      <c r="JHP59" s="2182"/>
      <c r="JHQ59" s="2182"/>
      <c r="JHR59" s="2182"/>
      <c r="JHS59" s="2182"/>
      <c r="JHT59" s="2182"/>
      <c r="JHU59" s="2182"/>
      <c r="JHV59" s="2182"/>
      <c r="JHW59" s="2182"/>
      <c r="JHX59" s="2182"/>
      <c r="JHY59" s="2182"/>
      <c r="JHZ59" s="2182"/>
      <c r="JIA59" s="2182"/>
      <c r="JIB59" s="2182"/>
      <c r="JIC59" s="2182"/>
      <c r="JID59" s="2182"/>
      <c r="JIE59" s="2182"/>
      <c r="JIF59" s="2182"/>
      <c r="JIG59" s="2182"/>
      <c r="JIH59" s="2182"/>
      <c r="JII59" s="2182"/>
      <c r="JIJ59" s="2182"/>
      <c r="JIK59" s="2182"/>
      <c r="JIL59" s="2182"/>
      <c r="JIM59" s="2182"/>
      <c r="JIN59" s="2182"/>
      <c r="JIO59" s="2182"/>
      <c r="JIP59" s="2182"/>
      <c r="JIQ59" s="2182"/>
      <c r="JIR59" s="2182"/>
      <c r="JIS59" s="2182"/>
      <c r="JIT59" s="2182"/>
      <c r="JIU59" s="2182"/>
      <c r="JIV59" s="2182"/>
      <c r="JIW59" s="2182"/>
      <c r="JIX59" s="2182"/>
      <c r="JIY59" s="2182"/>
      <c r="JIZ59" s="2182"/>
      <c r="JJA59" s="2182"/>
      <c r="JJB59" s="2182"/>
      <c r="JJC59" s="2182"/>
      <c r="JJD59" s="2182"/>
      <c r="JJE59" s="2182"/>
      <c r="JJF59" s="2182"/>
      <c r="JJG59" s="2182"/>
      <c r="JJH59" s="2182"/>
      <c r="JJI59" s="2182"/>
      <c r="JJJ59" s="2182"/>
      <c r="JJK59" s="2182"/>
      <c r="JJL59" s="2182"/>
      <c r="JJM59" s="2182"/>
      <c r="JJN59" s="2182"/>
      <c r="JJO59" s="2182"/>
      <c r="JJP59" s="2182"/>
      <c r="JJQ59" s="2182"/>
      <c r="JJR59" s="2182"/>
      <c r="JJS59" s="2182"/>
      <c r="JJT59" s="2182"/>
      <c r="JJU59" s="2182"/>
      <c r="JJV59" s="2182"/>
      <c r="JJW59" s="2182"/>
      <c r="JJX59" s="2182"/>
      <c r="JJY59" s="2182"/>
      <c r="JJZ59" s="2182"/>
      <c r="JKA59" s="2182"/>
      <c r="JKB59" s="2182"/>
      <c r="JKC59" s="2182"/>
      <c r="JKD59" s="2182"/>
      <c r="JKE59" s="2182"/>
      <c r="JKF59" s="2182"/>
      <c r="JKG59" s="2182"/>
      <c r="JKH59" s="2182"/>
      <c r="JKI59" s="2182"/>
      <c r="JKJ59" s="2182"/>
      <c r="JKK59" s="2182"/>
      <c r="JKL59" s="2182"/>
      <c r="JKM59" s="2182"/>
      <c r="JKN59" s="2182"/>
      <c r="JKO59" s="2182"/>
      <c r="JKP59" s="2182"/>
      <c r="JKQ59" s="2182"/>
      <c r="JKR59" s="2182"/>
      <c r="JKS59" s="2182"/>
      <c r="JKT59" s="2182"/>
      <c r="JKU59" s="2182"/>
      <c r="JKV59" s="2182"/>
      <c r="JKW59" s="2182"/>
      <c r="JKX59" s="2182"/>
      <c r="JKY59" s="2182"/>
      <c r="JKZ59" s="2182"/>
      <c r="JLA59" s="2182"/>
      <c r="JLB59" s="2182"/>
      <c r="JLC59" s="2182"/>
      <c r="JLD59" s="2182"/>
      <c r="JLE59" s="2182"/>
      <c r="JLF59" s="2182"/>
      <c r="JLG59" s="2182"/>
      <c r="JLH59" s="2182"/>
      <c r="JLI59" s="2182"/>
      <c r="JLJ59" s="2182"/>
      <c r="JLK59" s="2182"/>
      <c r="JLL59" s="2182"/>
      <c r="JLM59" s="2182"/>
      <c r="JLN59" s="2182"/>
      <c r="JLO59" s="2182"/>
      <c r="JLP59" s="2182"/>
      <c r="JLQ59" s="2182"/>
      <c r="JLR59" s="2182"/>
      <c r="JLS59" s="2182"/>
      <c r="JLT59" s="2182"/>
      <c r="JLU59" s="2182"/>
      <c r="JLV59" s="2182"/>
      <c r="JLW59" s="2182"/>
      <c r="JLX59" s="2182"/>
      <c r="JLY59" s="2182"/>
      <c r="JLZ59" s="2182"/>
      <c r="JMA59" s="2182"/>
      <c r="JMB59" s="2182"/>
      <c r="JMC59" s="2182"/>
      <c r="JMD59" s="2182"/>
      <c r="JME59" s="2182"/>
      <c r="JMF59" s="2182"/>
      <c r="JMG59" s="2182"/>
      <c r="JMH59" s="2182"/>
      <c r="JMI59" s="2182"/>
      <c r="JMJ59" s="2182"/>
      <c r="JMK59" s="2182"/>
      <c r="JML59" s="2182"/>
      <c r="JMM59" s="2182"/>
      <c r="JMN59" s="2182"/>
      <c r="JMO59" s="2182"/>
      <c r="JMP59" s="2182"/>
      <c r="JMQ59" s="2182"/>
      <c r="JMR59" s="2182"/>
      <c r="JMS59" s="2182"/>
      <c r="JMT59" s="2182"/>
      <c r="JMU59" s="2182"/>
      <c r="JMV59" s="2182"/>
      <c r="JMW59" s="2182"/>
      <c r="JMX59" s="2182"/>
      <c r="JMY59" s="2182"/>
      <c r="JMZ59" s="2182"/>
      <c r="JNA59" s="2182"/>
      <c r="JNB59" s="2182"/>
      <c r="JNC59" s="2182"/>
      <c r="JND59" s="2182"/>
      <c r="JNE59" s="2182"/>
      <c r="JNF59" s="2182"/>
      <c r="JNG59" s="2182"/>
      <c r="JNH59" s="2182"/>
      <c r="JNI59" s="2182"/>
      <c r="JNJ59" s="2182"/>
      <c r="JNK59" s="2182"/>
      <c r="JNL59" s="2182"/>
      <c r="JNM59" s="2182"/>
      <c r="JNN59" s="2182"/>
      <c r="JNO59" s="2182"/>
      <c r="JNP59" s="2182"/>
      <c r="JNQ59" s="2182"/>
      <c r="JNR59" s="2182"/>
      <c r="JNS59" s="2182"/>
      <c r="JNT59" s="2182"/>
      <c r="JNU59" s="2182"/>
      <c r="JNV59" s="2182"/>
      <c r="JNW59" s="2182"/>
      <c r="JNX59" s="2182"/>
      <c r="JNY59" s="2182"/>
      <c r="JNZ59" s="2182"/>
      <c r="JOA59" s="2182"/>
      <c r="JOB59" s="2182"/>
      <c r="JOC59" s="2182"/>
      <c r="JOD59" s="2182"/>
      <c r="JOE59" s="2182"/>
      <c r="JOF59" s="2182"/>
      <c r="JOG59" s="2182"/>
      <c r="JOH59" s="2182"/>
      <c r="JOI59" s="2182"/>
      <c r="JOJ59" s="2182"/>
      <c r="JOK59" s="2182"/>
      <c r="JOL59" s="2182"/>
      <c r="JOM59" s="2182"/>
      <c r="JON59" s="2182"/>
      <c r="JOO59" s="2182"/>
      <c r="JOP59" s="2182"/>
      <c r="JOQ59" s="2182"/>
      <c r="JOR59" s="2182"/>
      <c r="JOS59" s="2182"/>
      <c r="JOT59" s="2182"/>
      <c r="JOU59" s="2182"/>
      <c r="JOV59" s="2182"/>
      <c r="JOW59" s="2182"/>
      <c r="JOX59" s="2182"/>
      <c r="JOY59" s="2182"/>
      <c r="JOZ59" s="2182"/>
      <c r="JPA59" s="2182"/>
      <c r="JPB59" s="2182"/>
      <c r="JPC59" s="2182"/>
      <c r="JPD59" s="2182"/>
      <c r="JPE59" s="2182"/>
      <c r="JPF59" s="2182"/>
      <c r="JPG59" s="2182"/>
      <c r="JPH59" s="2182"/>
      <c r="JPI59" s="2182"/>
      <c r="JPJ59" s="2182"/>
      <c r="JPK59" s="2182"/>
      <c r="JPL59" s="2182"/>
      <c r="JPM59" s="2182"/>
      <c r="JPN59" s="2182"/>
      <c r="JPO59" s="2182"/>
      <c r="JPP59" s="2182"/>
      <c r="JPQ59" s="2182"/>
      <c r="JPR59" s="2182"/>
      <c r="JPS59" s="2182"/>
      <c r="JPT59" s="2182"/>
      <c r="JPU59" s="2182"/>
      <c r="JPV59" s="2182"/>
      <c r="JPW59" s="2182"/>
      <c r="JPX59" s="2182"/>
      <c r="JPY59" s="2182"/>
      <c r="JPZ59" s="2182"/>
      <c r="JQA59" s="2182"/>
      <c r="JQB59" s="2182"/>
      <c r="JQC59" s="2182"/>
      <c r="JQD59" s="2182"/>
      <c r="JQE59" s="2182"/>
      <c r="JQF59" s="2182"/>
      <c r="JQG59" s="2182"/>
      <c r="JQH59" s="2182"/>
      <c r="JQI59" s="2182"/>
      <c r="JQJ59" s="2182"/>
      <c r="JQK59" s="2182"/>
      <c r="JQL59" s="2182"/>
      <c r="JQM59" s="2182"/>
      <c r="JQN59" s="2182"/>
      <c r="JQO59" s="2182"/>
      <c r="JQP59" s="2182"/>
      <c r="JQQ59" s="2182"/>
      <c r="JQR59" s="2182"/>
      <c r="JQS59" s="2182"/>
      <c r="JQT59" s="2182"/>
      <c r="JQU59" s="2182"/>
      <c r="JQV59" s="2182"/>
      <c r="JQW59" s="2182"/>
      <c r="JQX59" s="2182"/>
      <c r="JQY59" s="2182"/>
      <c r="JQZ59" s="2182"/>
      <c r="JRA59" s="2182"/>
      <c r="JRB59" s="2182"/>
      <c r="JRC59" s="2182"/>
      <c r="JRD59" s="2182"/>
      <c r="JRE59" s="2182"/>
      <c r="JRF59" s="2182"/>
      <c r="JRG59" s="2182"/>
      <c r="JRH59" s="2182"/>
      <c r="JRI59" s="2182"/>
      <c r="JRJ59" s="2182"/>
      <c r="JRK59" s="2182"/>
      <c r="JRL59" s="2182"/>
      <c r="JRM59" s="2182"/>
      <c r="JRN59" s="2182"/>
      <c r="JRO59" s="2182"/>
      <c r="JRP59" s="2182"/>
      <c r="JRQ59" s="2182"/>
      <c r="JRR59" s="2182"/>
      <c r="JRS59" s="2182"/>
      <c r="JRT59" s="2182"/>
      <c r="JRU59" s="2182"/>
      <c r="JRV59" s="2182"/>
      <c r="JRW59" s="2182"/>
      <c r="JRX59" s="2182"/>
      <c r="JRY59" s="2182"/>
      <c r="JRZ59" s="2182"/>
      <c r="JSA59" s="2182"/>
      <c r="JSB59" s="2182"/>
      <c r="JSC59" s="2182"/>
      <c r="JSD59" s="2182"/>
      <c r="JSE59" s="2182"/>
      <c r="JSF59" s="2182"/>
      <c r="JSG59" s="2182"/>
      <c r="JSH59" s="2182"/>
      <c r="JSI59" s="2182"/>
      <c r="JSJ59" s="2182"/>
      <c r="JSK59" s="2182"/>
      <c r="JSL59" s="2182"/>
      <c r="JSM59" s="2182"/>
      <c r="JSN59" s="2182"/>
      <c r="JSO59" s="2182"/>
      <c r="JSP59" s="2182"/>
      <c r="JSQ59" s="2182"/>
      <c r="JSR59" s="2182"/>
      <c r="JSS59" s="2182"/>
      <c r="JST59" s="2182"/>
      <c r="JSU59" s="2182"/>
      <c r="JSV59" s="2182"/>
      <c r="JSW59" s="2182"/>
      <c r="JSX59" s="2182"/>
      <c r="JSY59" s="2182"/>
      <c r="JSZ59" s="2182"/>
      <c r="JTA59" s="2182"/>
      <c r="JTB59" s="2182"/>
      <c r="JTC59" s="2182"/>
      <c r="JTD59" s="2182"/>
      <c r="JTE59" s="2182"/>
      <c r="JTF59" s="2182"/>
      <c r="JTG59" s="2182"/>
      <c r="JTH59" s="2182"/>
      <c r="JTI59" s="2182"/>
      <c r="JTJ59" s="2182"/>
      <c r="JTK59" s="2182"/>
      <c r="JTL59" s="2182"/>
      <c r="JTM59" s="2182"/>
      <c r="JTN59" s="2182"/>
      <c r="JTO59" s="2182"/>
      <c r="JTP59" s="2182"/>
      <c r="JTQ59" s="2182"/>
      <c r="JTR59" s="2182"/>
      <c r="JTS59" s="2182"/>
      <c r="JTT59" s="2182"/>
      <c r="JTU59" s="2182"/>
      <c r="JTV59" s="2182"/>
      <c r="JTW59" s="2182"/>
      <c r="JTX59" s="2182"/>
      <c r="JTY59" s="2182"/>
      <c r="JTZ59" s="2182"/>
      <c r="JUA59" s="2182"/>
      <c r="JUB59" s="2182"/>
      <c r="JUC59" s="2182"/>
      <c r="JUD59" s="2182"/>
      <c r="JUE59" s="2182"/>
      <c r="JUF59" s="2182"/>
      <c r="JUG59" s="2182"/>
      <c r="JUH59" s="2182"/>
      <c r="JUI59" s="2182"/>
      <c r="JUJ59" s="2182"/>
      <c r="JUK59" s="2182"/>
      <c r="JUL59" s="2182"/>
      <c r="JUM59" s="2182"/>
      <c r="JUN59" s="2182"/>
      <c r="JUO59" s="2182"/>
      <c r="JUP59" s="2182"/>
      <c r="JUQ59" s="2182"/>
      <c r="JUR59" s="2182"/>
      <c r="JUS59" s="2182"/>
      <c r="JUT59" s="2182"/>
      <c r="JUU59" s="2182"/>
      <c r="JUV59" s="2182"/>
      <c r="JUW59" s="2182"/>
      <c r="JUX59" s="2182"/>
      <c r="JUY59" s="2182"/>
      <c r="JUZ59" s="2182"/>
      <c r="JVA59" s="2182"/>
      <c r="JVB59" s="2182"/>
      <c r="JVC59" s="2182"/>
      <c r="JVD59" s="2182"/>
      <c r="JVE59" s="2182"/>
      <c r="JVF59" s="2182"/>
      <c r="JVG59" s="2182"/>
      <c r="JVH59" s="2182"/>
      <c r="JVI59" s="2182"/>
      <c r="JVJ59" s="2182"/>
      <c r="JVK59" s="2182"/>
      <c r="JVL59" s="2182"/>
      <c r="JVM59" s="2182"/>
      <c r="JVN59" s="2182"/>
      <c r="JVO59" s="2182"/>
      <c r="JVP59" s="2182"/>
      <c r="JVQ59" s="2182"/>
      <c r="JVR59" s="2182"/>
      <c r="JVS59" s="2182"/>
      <c r="JVT59" s="2182"/>
      <c r="JVU59" s="2182"/>
      <c r="JVV59" s="2182"/>
      <c r="JVW59" s="2182"/>
      <c r="JVX59" s="2182"/>
      <c r="JVY59" s="2182"/>
      <c r="JVZ59" s="2182"/>
      <c r="JWA59" s="2182"/>
      <c r="JWB59" s="2182"/>
      <c r="JWC59" s="2182"/>
      <c r="JWD59" s="2182"/>
      <c r="JWE59" s="2182"/>
      <c r="JWF59" s="2182"/>
      <c r="JWG59" s="2182"/>
      <c r="JWH59" s="2182"/>
      <c r="JWI59" s="2182"/>
      <c r="JWJ59" s="2182"/>
      <c r="JWK59" s="2182"/>
      <c r="JWL59" s="2182"/>
      <c r="JWM59" s="2182"/>
      <c r="JWN59" s="2182"/>
      <c r="JWO59" s="2182"/>
      <c r="JWP59" s="2182"/>
      <c r="JWQ59" s="2182"/>
      <c r="JWR59" s="2182"/>
      <c r="JWS59" s="2182"/>
      <c r="JWT59" s="2182"/>
      <c r="JWU59" s="2182"/>
      <c r="JWV59" s="2182"/>
      <c r="JWW59" s="2182"/>
      <c r="JWX59" s="2182"/>
      <c r="JWY59" s="2182"/>
      <c r="JWZ59" s="2182"/>
      <c r="JXA59" s="2182"/>
      <c r="JXB59" s="2182"/>
      <c r="JXC59" s="2182"/>
      <c r="JXD59" s="2182"/>
      <c r="JXE59" s="2182"/>
      <c r="JXF59" s="2182"/>
      <c r="JXG59" s="2182"/>
      <c r="JXH59" s="2182"/>
      <c r="JXI59" s="2182"/>
      <c r="JXJ59" s="2182"/>
      <c r="JXK59" s="2182"/>
      <c r="JXL59" s="2182"/>
      <c r="JXM59" s="2182"/>
      <c r="JXN59" s="2182"/>
      <c r="JXO59" s="2182"/>
      <c r="JXP59" s="2182"/>
      <c r="JXQ59" s="2182"/>
      <c r="JXR59" s="2182"/>
      <c r="JXS59" s="2182"/>
      <c r="JXT59" s="2182"/>
      <c r="JXU59" s="2182"/>
      <c r="JXV59" s="2182"/>
      <c r="JXW59" s="2182"/>
      <c r="JXX59" s="2182"/>
      <c r="JXY59" s="2182"/>
      <c r="JXZ59" s="2182"/>
      <c r="JYA59" s="2182"/>
      <c r="JYB59" s="2182"/>
      <c r="JYC59" s="2182"/>
      <c r="JYD59" s="2182"/>
      <c r="JYE59" s="2182"/>
      <c r="JYF59" s="2182"/>
      <c r="JYG59" s="2182"/>
      <c r="JYH59" s="2182"/>
      <c r="JYI59" s="2182"/>
      <c r="JYJ59" s="2182"/>
      <c r="JYK59" s="2182"/>
      <c r="JYL59" s="2182"/>
      <c r="JYM59" s="2182"/>
      <c r="JYN59" s="2182"/>
      <c r="JYO59" s="2182"/>
      <c r="JYP59" s="2182"/>
      <c r="JYQ59" s="2182"/>
      <c r="JYR59" s="2182"/>
      <c r="JYS59" s="2182"/>
      <c r="JYT59" s="2182"/>
      <c r="JYU59" s="2182"/>
      <c r="JYV59" s="2182"/>
      <c r="JYW59" s="2182"/>
      <c r="JYX59" s="2182"/>
      <c r="JYY59" s="2182"/>
      <c r="JYZ59" s="2182"/>
      <c r="JZA59" s="2182"/>
      <c r="JZB59" s="2182"/>
      <c r="JZC59" s="2182"/>
      <c r="JZD59" s="2182"/>
      <c r="JZE59" s="2182"/>
      <c r="JZF59" s="2182"/>
      <c r="JZG59" s="2182"/>
      <c r="JZH59" s="2182"/>
      <c r="JZI59" s="2182"/>
      <c r="JZJ59" s="2182"/>
      <c r="JZK59" s="2182"/>
      <c r="JZL59" s="2182"/>
      <c r="JZM59" s="2182"/>
      <c r="JZN59" s="2182"/>
      <c r="JZO59" s="2182"/>
      <c r="JZP59" s="2182"/>
      <c r="JZQ59" s="2182"/>
      <c r="JZR59" s="2182"/>
      <c r="JZS59" s="2182"/>
      <c r="JZT59" s="2182"/>
      <c r="JZU59" s="2182"/>
      <c r="JZV59" s="2182"/>
      <c r="JZW59" s="2182"/>
      <c r="JZX59" s="2182"/>
      <c r="JZY59" s="2182"/>
      <c r="JZZ59" s="2182"/>
      <c r="KAA59" s="2182"/>
      <c r="KAB59" s="2182"/>
      <c r="KAC59" s="2182"/>
      <c r="KAD59" s="2182"/>
      <c r="KAE59" s="2182"/>
      <c r="KAF59" s="2182"/>
      <c r="KAG59" s="2182"/>
      <c r="KAH59" s="2182"/>
      <c r="KAI59" s="2182"/>
      <c r="KAJ59" s="2182"/>
      <c r="KAK59" s="2182"/>
      <c r="KAL59" s="2182"/>
      <c r="KAM59" s="2182"/>
      <c r="KAN59" s="2182"/>
      <c r="KAO59" s="2182"/>
      <c r="KAP59" s="2182"/>
      <c r="KAQ59" s="2182"/>
      <c r="KAR59" s="2182"/>
      <c r="KAS59" s="2182"/>
      <c r="KAT59" s="2182"/>
      <c r="KAU59" s="2182"/>
      <c r="KAV59" s="2182"/>
      <c r="KAW59" s="2182"/>
      <c r="KAX59" s="2182"/>
      <c r="KAY59" s="2182"/>
      <c r="KAZ59" s="2182"/>
      <c r="KBA59" s="2182"/>
      <c r="KBB59" s="2182"/>
      <c r="KBC59" s="2182"/>
      <c r="KBD59" s="2182"/>
      <c r="KBE59" s="2182"/>
      <c r="KBF59" s="2182"/>
      <c r="KBG59" s="2182"/>
      <c r="KBH59" s="2182"/>
      <c r="KBI59" s="2182"/>
      <c r="KBJ59" s="2182"/>
      <c r="KBK59" s="2182"/>
      <c r="KBL59" s="2182"/>
      <c r="KBM59" s="2182"/>
      <c r="KBN59" s="2182"/>
      <c r="KBO59" s="2182"/>
      <c r="KBP59" s="2182"/>
      <c r="KBQ59" s="2182"/>
      <c r="KBR59" s="2182"/>
      <c r="KBS59" s="2182"/>
      <c r="KBT59" s="2182"/>
      <c r="KBU59" s="2182"/>
      <c r="KBV59" s="2182"/>
      <c r="KBW59" s="2182"/>
      <c r="KBX59" s="2182"/>
      <c r="KBY59" s="2182"/>
      <c r="KBZ59" s="2182"/>
      <c r="KCA59" s="2182"/>
      <c r="KCB59" s="2182"/>
      <c r="KCC59" s="2182"/>
      <c r="KCD59" s="2182"/>
      <c r="KCE59" s="2182"/>
      <c r="KCF59" s="2182"/>
      <c r="KCG59" s="2182"/>
      <c r="KCH59" s="2182"/>
      <c r="KCI59" s="2182"/>
      <c r="KCJ59" s="2182"/>
      <c r="KCK59" s="2182"/>
      <c r="KCL59" s="2182"/>
      <c r="KCM59" s="2182"/>
      <c r="KCN59" s="2182"/>
      <c r="KCO59" s="2182"/>
      <c r="KCP59" s="2182"/>
      <c r="KCQ59" s="2182"/>
      <c r="KCR59" s="2182"/>
      <c r="KCS59" s="2182"/>
      <c r="KCT59" s="2182"/>
      <c r="KCU59" s="2182"/>
      <c r="KCV59" s="2182"/>
      <c r="KCW59" s="2182"/>
      <c r="KCX59" s="2182"/>
      <c r="KCY59" s="2182"/>
      <c r="KCZ59" s="2182"/>
      <c r="KDA59" s="2182"/>
      <c r="KDB59" s="2182"/>
      <c r="KDC59" s="2182"/>
      <c r="KDD59" s="2182"/>
      <c r="KDE59" s="2182"/>
      <c r="KDF59" s="2182"/>
      <c r="KDG59" s="2182"/>
      <c r="KDH59" s="2182"/>
      <c r="KDI59" s="2182"/>
      <c r="KDJ59" s="2182"/>
      <c r="KDK59" s="2182"/>
      <c r="KDL59" s="2182"/>
      <c r="KDM59" s="2182"/>
      <c r="KDN59" s="2182"/>
      <c r="KDO59" s="2182"/>
      <c r="KDP59" s="2182"/>
      <c r="KDQ59" s="2182"/>
      <c r="KDR59" s="2182"/>
      <c r="KDS59" s="2182"/>
      <c r="KDT59" s="2182"/>
      <c r="KDU59" s="2182"/>
      <c r="KDV59" s="2182"/>
      <c r="KDW59" s="2182"/>
      <c r="KDX59" s="2182"/>
      <c r="KDY59" s="2182"/>
      <c r="KDZ59" s="2182"/>
      <c r="KEA59" s="2182"/>
      <c r="KEB59" s="2182"/>
      <c r="KEC59" s="2182"/>
      <c r="KED59" s="2182"/>
      <c r="KEE59" s="2182"/>
      <c r="KEF59" s="2182"/>
      <c r="KEG59" s="2182"/>
      <c r="KEH59" s="2182"/>
      <c r="KEI59" s="2182"/>
      <c r="KEJ59" s="2182"/>
      <c r="KEK59" s="2182"/>
      <c r="KEL59" s="2182"/>
      <c r="KEM59" s="2182"/>
      <c r="KEN59" s="2182"/>
      <c r="KEO59" s="2182"/>
      <c r="KEP59" s="2182"/>
      <c r="KEQ59" s="2182"/>
      <c r="KER59" s="2182"/>
      <c r="KES59" s="2182"/>
      <c r="KET59" s="2182"/>
      <c r="KEU59" s="2182"/>
      <c r="KEV59" s="2182"/>
      <c r="KEW59" s="2182"/>
      <c r="KEX59" s="2182"/>
      <c r="KEY59" s="2182"/>
      <c r="KEZ59" s="2182"/>
      <c r="KFA59" s="2182"/>
      <c r="KFB59" s="2182"/>
      <c r="KFC59" s="2182"/>
      <c r="KFD59" s="2182"/>
      <c r="KFE59" s="2182"/>
      <c r="KFF59" s="2182"/>
      <c r="KFG59" s="2182"/>
      <c r="KFH59" s="2182"/>
      <c r="KFI59" s="2182"/>
      <c r="KFJ59" s="2182"/>
      <c r="KFK59" s="2182"/>
      <c r="KFL59" s="2182"/>
      <c r="KFM59" s="2182"/>
      <c r="KFN59" s="2182"/>
      <c r="KFO59" s="2182"/>
      <c r="KFP59" s="2182"/>
      <c r="KFQ59" s="2182"/>
      <c r="KFR59" s="2182"/>
      <c r="KFS59" s="2182"/>
      <c r="KFT59" s="2182"/>
      <c r="KFU59" s="2182"/>
      <c r="KFV59" s="2182"/>
      <c r="KFW59" s="2182"/>
      <c r="KFX59" s="2182"/>
      <c r="KFY59" s="2182"/>
      <c r="KFZ59" s="2182"/>
      <c r="KGA59" s="2182"/>
      <c r="KGB59" s="2182"/>
      <c r="KGC59" s="2182"/>
      <c r="KGD59" s="2182"/>
      <c r="KGE59" s="2182"/>
      <c r="KGF59" s="2182"/>
      <c r="KGG59" s="2182"/>
      <c r="KGH59" s="2182"/>
      <c r="KGI59" s="2182"/>
      <c r="KGJ59" s="2182"/>
      <c r="KGK59" s="2182"/>
      <c r="KGL59" s="2182"/>
      <c r="KGM59" s="2182"/>
      <c r="KGN59" s="2182"/>
      <c r="KGO59" s="2182"/>
      <c r="KGP59" s="2182"/>
      <c r="KGQ59" s="2182"/>
      <c r="KGR59" s="2182"/>
      <c r="KGS59" s="2182"/>
      <c r="KGT59" s="2182"/>
      <c r="KGU59" s="2182"/>
      <c r="KGV59" s="2182"/>
      <c r="KGW59" s="2182"/>
      <c r="KGX59" s="2182"/>
      <c r="KGY59" s="2182"/>
      <c r="KGZ59" s="2182"/>
      <c r="KHA59" s="2182"/>
      <c r="KHB59" s="2182"/>
      <c r="KHC59" s="2182"/>
      <c r="KHD59" s="2182"/>
      <c r="KHE59" s="2182"/>
      <c r="KHF59" s="2182"/>
      <c r="KHG59" s="2182"/>
      <c r="KHH59" s="2182"/>
      <c r="KHI59" s="2182"/>
      <c r="KHJ59" s="2182"/>
      <c r="KHK59" s="2182"/>
      <c r="KHL59" s="2182"/>
      <c r="KHM59" s="2182"/>
      <c r="KHN59" s="2182"/>
      <c r="KHO59" s="2182"/>
      <c r="KHP59" s="2182"/>
      <c r="KHQ59" s="2182"/>
      <c r="KHR59" s="2182"/>
      <c r="KHS59" s="2182"/>
      <c r="KHT59" s="2182"/>
      <c r="KHU59" s="2182"/>
      <c r="KHV59" s="2182"/>
      <c r="KHW59" s="2182"/>
      <c r="KHX59" s="2182"/>
      <c r="KHY59" s="2182"/>
      <c r="KHZ59" s="2182"/>
      <c r="KIA59" s="2182"/>
      <c r="KIB59" s="2182"/>
      <c r="KIC59" s="2182"/>
      <c r="KID59" s="2182"/>
      <c r="KIE59" s="2182"/>
      <c r="KIF59" s="2182"/>
      <c r="KIG59" s="2182"/>
      <c r="KIH59" s="2182"/>
      <c r="KII59" s="2182"/>
      <c r="KIJ59" s="2182"/>
      <c r="KIK59" s="2182"/>
      <c r="KIL59" s="2182"/>
      <c r="KIM59" s="2182"/>
      <c r="KIN59" s="2182"/>
      <c r="KIO59" s="2182"/>
      <c r="KIP59" s="2182"/>
      <c r="KIQ59" s="2182"/>
      <c r="KIR59" s="2182"/>
      <c r="KIS59" s="2182"/>
      <c r="KIT59" s="2182"/>
      <c r="KIU59" s="2182"/>
      <c r="KIV59" s="2182"/>
      <c r="KIW59" s="2182"/>
      <c r="KIX59" s="2182"/>
      <c r="KIY59" s="2182"/>
      <c r="KIZ59" s="2182"/>
      <c r="KJA59" s="2182"/>
      <c r="KJB59" s="2182"/>
      <c r="KJC59" s="2182"/>
      <c r="KJD59" s="2182"/>
      <c r="KJE59" s="2182"/>
      <c r="KJF59" s="2182"/>
      <c r="KJG59" s="2182"/>
      <c r="KJH59" s="2182"/>
      <c r="KJI59" s="2182"/>
      <c r="KJJ59" s="2182"/>
      <c r="KJK59" s="2182"/>
      <c r="KJL59" s="2182"/>
      <c r="KJM59" s="2182"/>
      <c r="KJN59" s="2182"/>
      <c r="KJO59" s="2182"/>
      <c r="KJP59" s="2182"/>
      <c r="KJQ59" s="2182"/>
      <c r="KJR59" s="2182"/>
      <c r="KJS59" s="2182"/>
      <c r="KJT59" s="2182"/>
      <c r="KJU59" s="2182"/>
      <c r="KJV59" s="2182"/>
      <c r="KJW59" s="2182"/>
      <c r="KJX59" s="2182"/>
      <c r="KJY59" s="2182"/>
      <c r="KJZ59" s="2182"/>
      <c r="KKA59" s="2182"/>
      <c r="KKB59" s="2182"/>
      <c r="KKC59" s="2182"/>
      <c r="KKD59" s="2182"/>
      <c r="KKE59" s="2182"/>
      <c r="KKF59" s="2182"/>
      <c r="KKG59" s="2182"/>
      <c r="KKH59" s="2182"/>
      <c r="KKI59" s="2182"/>
      <c r="KKJ59" s="2182"/>
      <c r="KKK59" s="2182"/>
      <c r="KKL59" s="2182"/>
      <c r="KKM59" s="2182"/>
      <c r="KKN59" s="2182"/>
      <c r="KKO59" s="2182"/>
      <c r="KKP59" s="2182"/>
      <c r="KKQ59" s="2182"/>
      <c r="KKR59" s="2182"/>
      <c r="KKS59" s="2182"/>
      <c r="KKT59" s="2182"/>
      <c r="KKU59" s="2182"/>
      <c r="KKV59" s="2182"/>
      <c r="KKW59" s="2182"/>
      <c r="KKX59" s="2182"/>
      <c r="KKY59" s="2182"/>
      <c r="KKZ59" s="2182"/>
      <c r="KLA59" s="2182"/>
      <c r="KLB59" s="2182"/>
      <c r="KLC59" s="2182"/>
      <c r="KLD59" s="2182"/>
      <c r="KLE59" s="2182"/>
      <c r="KLF59" s="2182"/>
      <c r="KLG59" s="2182"/>
      <c r="KLH59" s="2182"/>
      <c r="KLI59" s="2182"/>
      <c r="KLJ59" s="2182"/>
      <c r="KLK59" s="2182"/>
      <c r="KLL59" s="2182"/>
      <c r="KLM59" s="2182"/>
      <c r="KLN59" s="2182"/>
      <c r="KLO59" s="2182"/>
      <c r="KLP59" s="2182"/>
      <c r="KLQ59" s="2182"/>
      <c r="KLR59" s="2182"/>
      <c r="KLS59" s="2182"/>
      <c r="KLT59" s="2182"/>
      <c r="KLU59" s="2182"/>
      <c r="KLV59" s="2182"/>
      <c r="KLW59" s="2182"/>
      <c r="KLX59" s="2182"/>
      <c r="KLY59" s="2182"/>
      <c r="KLZ59" s="2182"/>
      <c r="KMA59" s="2182"/>
      <c r="KMB59" s="2182"/>
      <c r="KMC59" s="2182"/>
      <c r="KMD59" s="2182"/>
      <c r="KME59" s="2182"/>
      <c r="KMF59" s="2182"/>
      <c r="KMG59" s="2182"/>
      <c r="KMH59" s="2182"/>
      <c r="KMI59" s="2182"/>
      <c r="KMJ59" s="2182"/>
      <c r="KMK59" s="2182"/>
      <c r="KML59" s="2182"/>
      <c r="KMM59" s="2182"/>
      <c r="KMN59" s="2182"/>
      <c r="KMO59" s="2182"/>
      <c r="KMP59" s="2182"/>
      <c r="KMQ59" s="2182"/>
      <c r="KMR59" s="2182"/>
      <c r="KMS59" s="2182"/>
      <c r="KMT59" s="2182"/>
      <c r="KMU59" s="2182"/>
      <c r="KMV59" s="2182"/>
      <c r="KMW59" s="2182"/>
      <c r="KMX59" s="2182"/>
      <c r="KMY59" s="2182"/>
      <c r="KMZ59" s="2182"/>
      <c r="KNA59" s="2182"/>
      <c r="KNB59" s="2182"/>
      <c r="KNC59" s="2182"/>
      <c r="KND59" s="2182"/>
      <c r="KNE59" s="2182"/>
      <c r="KNF59" s="2182"/>
      <c r="KNG59" s="2182"/>
      <c r="KNH59" s="2182"/>
      <c r="KNI59" s="2182"/>
      <c r="KNJ59" s="2182"/>
      <c r="KNK59" s="2182"/>
      <c r="KNL59" s="2182"/>
      <c r="KNM59" s="2182"/>
      <c r="KNN59" s="2182"/>
      <c r="KNO59" s="2182"/>
      <c r="KNP59" s="2182"/>
      <c r="KNQ59" s="2182"/>
      <c r="KNR59" s="2182"/>
      <c r="KNS59" s="2182"/>
      <c r="KNT59" s="2182"/>
      <c r="KNU59" s="2182"/>
      <c r="KNV59" s="2182"/>
      <c r="KNW59" s="2182"/>
      <c r="KNX59" s="2182"/>
      <c r="KNY59" s="2182"/>
      <c r="KNZ59" s="2182"/>
      <c r="KOA59" s="2182"/>
      <c r="KOB59" s="2182"/>
      <c r="KOC59" s="2182"/>
      <c r="KOD59" s="2182"/>
      <c r="KOE59" s="2182"/>
      <c r="KOF59" s="2182"/>
      <c r="KOG59" s="2182"/>
      <c r="KOH59" s="2182"/>
      <c r="KOI59" s="2182"/>
      <c r="KOJ59" s="2182"/>
      <c r="KOK59" s="2182"/>
      <c r="KOL59" s="2182"/>
      <c r="KOM59" s="2182"/>
      <c r="KON59" s="2182"/>
      <c r="KOO59" s="2182"/>
      <c r="KOP59" s="2182"/>
      <c r="KOQ59" s="2182"/>
      <c r="KOR59" s="2182"/>
      <c r="KOS59" s="2182"/>
      <c r="KOT59" s="2182"/>
      <c r="KOU59" s="2182"/>
      <c r="KOV59" s="2182"/>
      <c r="KOW59" s="2182"/>
      <c r="KOX59" s="2182"/>
      <c r="KOY59" s="2182"/>
      <c r="KOZ59" s="2182"/>
      <c r="KPA59" s="2182"/>
      <c r="KPB59" s="2182"/>
      <c r="KPC59" s="2182"/>
      <c r="KPD59" s="2182"/>
      <c r="KPE59" s="2182"/>
      <c r="KPF59" s="2182"/>
      <c r="KPG59" s="2182"/>
      <c r="KPH59" s="2182"/>
      <c r="KPI59" s="2182"/>
      <c r="KPJ59" s="2182"/>
      <c r="KPK59" s="2182"/>
      <c r="KPL59" s="2182"/>
      <c r="KPM59" s="2182"/>
      <c r="KPN59" s="2182"/>
      <c r="KPO59" s="2182"/>
      <c r="KPP59" s="2182"/>
      <c r="KPQ59" s="2182"/>
      <c r="KPR59" s="2182"/>
      <c r="KPS59" s="2182"/>
      <c r="KPT59" s="2182"/>
      <c r="KPU59" s="2182"/>
      <c r="KPV59" s="2182"/>
      <c r="KPW59" s="2182"/>
      <c r="KPX59" s="2182"/>
      <c r="KPY59" s="2182"/>
      <c r="KPZ59" s="2182"/>
      <c r="KQA59" s="2182"/>
      <c r="KQB59" s="2182"/>
      <c r="KQC59" s="2182"/>
      <c r="KQD59" s="2182"/>
      <c r="KQE59" s="2182"/>
      <c r="KQF59" s="2182"/>
      <c r="KQG59" s="2182"/>
      <c r="KQH59" s="2182"/>
      <c r="KQI59" s="2182"/>
      <c r="KQJ59" s="2182"/>
      <c r="KQK59" s="2182"/>
      <c r="KQL59" s="2182"/>
      <c r="KQM59" s="2182"/>
      <c r="KQN59" s="2182"/>
      <c r="KQO59" s="2182"/>
      <c r="KQP59" s="2182"/>
      <c r="KQQ59" s="2182"/>
      <c r="KQR59" s="2182"/>
      <c r="KQS59" s="2182"/>
      <c r="KQT59" s="2182"/>
      <c r="KQU59" s="2182"/>
      <c r="KQV59" s="2182"/>
      <c r="KQW59" s="2182"/>
      <c r="KQX59" s="2182"/>
      <c r="KQY59" s="2182"/>
      <c r="KQZ59" s="2182"/>
      <c r="KRA59" s="2182"/>
      <c r="KRB59" s="2182"/>
      <c r="KRC59" s="2182"/>
      <c r="KRD59" s="2182"/>
      <c r="KRE59" s="2182"/>
      <c r="KRF59" s="2182"/>
      <c r="KRG59" s="2182"/>
      <c r="KRH59" s="2182"/>
      <c r="KRI59" s="2182"/>
      <c r="KRJ59" s="2182"/>
      <c r="KRK59" s="2182"/>
      <c r="KRL59" s="2182"/>
      <c r="KRM59" s="2182"/>
      <c r="KRN59" s="2182"/>
      <c r="KRO59" s="2182"/>
      <c r="KRP59" s="2182"/>
      <c r="KRQ59" s="2182"/>
      <c r="KRR59" s="2182"/>
      <c r="KRS59" s="2182"/>
      <c r="KRT59" s="2182"/>
      <c r="KRU59" s="2182"/>
      <c r="KRV59" s="2182"/>
      <c r="KRW59" s="2182"/>
      <c r="KRX59" s="2182"/>
      <c r="KRY59" s="2182"/>
      <c r="KRZ59" s="2182"/>
      <c r="KSA59" s="2182"/>
      <c r="KSB59" s="2182"/>
      <c r="KSC59" s="2182"/>
      <c r="KSD59" s="2182"/>
      <c r="KSE59" s="2182"/>
      <c r="KSF59" s="2182"/>
      <c r="KSG59" s="2182"/>
      <c r="KSH59" s="2182"/>
      <c r="KSI59" s="2182"/>
      <c r="KSJ59" s="2182"/>
      <c r="KSK59" s="2182"/>
      <c r="KSL59" s="2182"/>
      <c r="KSM59" s="2182"/>
      <c r="KSN59" s="2182"/>
      <c r="KSO59" s="2182"/>
      <c r="KSP59" s="2182"/>
      <c r="KSQ59" s="2182"/>
      <c r="KSR59" s="2182"/>
      <c r="KSS59" s="2182"/>
      <c r="KST59" s="2182"/>
      <c r="KSU59" s="2182"/>
      <c r="KSV59" s="2182"/>
      <c r="KSW59" s="2182"/>
      <c r="KSX59" s="2182"/>
      <c r="KSY59" s="2182"/>
      <c r="KSZ59" s="2182"/>
      <c r="KTA59" s="2182"/>
      <c r="KTB59" s="2182"/>
      <c r="KTC59" s="2182"/>
      <c r="KTD59" s="2182"/>
      <c r="KTE59" s="2182"/>
      <c r="KTF59" s="2182"/>
      <c r="KTG59" s="2182"/>
      <c r="KTH59" s="2182"/>
      <c r="KTI59" s="2182"/>
      <c r="KTJ59" s="2182"/>
      <c r="KTK59" s="2182"/>
      <c r="KTL59" s="2182"/>
      <c r="KTM59" s="2182"/>
      <c r="KTN59" s="2182"/>
      <c r="KTO59" s="2182"/>
      <c r="KTP59" s="2182"/>
      <c r="KTQ59" s="2182"/>
      <c r="KTR59" s="2182"/>
      <c r="KTS59" s="2182"/>
      <c r="KTT59" s="2182"/>
      <c r="KTU59" s="2182"/>
      <c r="KTV59" s="2182"/>
      <c r="KTW59" s="2182"/>
      <c r="KTX59" s="2182"/>
      <c r="KTY59" s="2182"/>
      <c r="KTZ59" s="2182"/>
      <c r="KUA59" s="2182"/>
      <c r="KUB59" s="2182"/>
      <c r="KUC59" s="2182"/>
      <c r="KUD59" s="2182"/>
      <c r="KUE59" s="2182"/>
      <c r="KUF59" s="2182"/>
      <c r="KUG59" s="2182"/>
      <c r="KUH59" s="2182"/>
      <c r="KUI59" s="2182"/>
      <c r="KUJ59" s="2182"/>
      <c r="KUK59" s="2182"/>
      <c r="KUL59" s="2182"/>
      <c r="KUM59" s="2182"/>
      <c r="KUN59" s="2182"/>
      <c r="KUO59" s="2182"/>
      <c r="KUP59" s="2182"/>
      <c r="KUQ59" s="2182"/>
      <c r="KUR59" s="2182"/>
      <c r="KUS59" s="2182"/>
      <c r="KUT59" s="2182"/>
      <c r="KUU59" s="2182"/>
      <c r="KUV59" s="2182"/>
      <c r="KUW59" s="2182"/>
      <c r="KUX59" s="2182"/>
      <c r="KUY59" s="2182"/>
      <c r="KUZ59" s="2182"/>
      <c r="KVA59" s="2182"/>
      <c r="KVB59" s="2182"/>
      <c r="KVC59" s="2182"/>
      <c r="KVD59" s="2182"/>
      <c r="KVE59" s="2182"/>
      <c r="KVF59" s="2182"/>
      <c r="KVG59" s="2182"/>
      <c r="KVH59" s="2182"/>
      <c r="KVI59" s="2182"/>
      <c r="KVJ59" s="2182"/>
      <c r="KVK59" s="2182"/>
      <c r="KVL59" s="2182"/>
      <c r="KVM59" s="2182"/>
      <c r="KVN59" s="2182"/>
      <c r="KVO59" s="2182"/>
      <c r="KVP59" s="2182"/>
      <c r="KVQ59" s="2182"/>
      <c r="KVR59" s="2182"/>
      <c r="KVS59" s="2182"/>
      <c r="KVT59" s="2182"/>
      <c r="KVU59" s="2182"/>
      <c r="KVV59" s="2182"/>
      <c r="KVW59" s="2182"/>
      <c r="KVX59" s="2182"/>
      <c r="KVY59" s="2182"/>
      <c r="KVZ59" s="2182"/>
      <c r="KWA59" s="2182"/>
      <c r="KWB59" s="2182"/>
      <c r="KWC59" s="2182"/>
      <c r="KWD59" s="2182"/>
      <c r="KWE59" s="2182"/>
      <c r="KWF59" s="2182"/>
      <c r="KWG59" s="2182"/>
      <c r="KWH59" s="2182"/>
      <c r="KWI59" s="2182"/>
      <c r="KWJ59" s="2182"/>
      <c r="KWK59" s="2182"/>
      <c r="KWL59" s="2182"/>
      <c r="KWM59" s="2182"/>
      <c r="KWN59" s="2182"/>
      <c r="KWO59" s="2182"/>
      <c r="KWP59" s="2182"/>
      <c r="KWQ59" s="2182"/>
      <c r="KWR59" s="2182"/>
      <c r="KWS59" s="2182"/>
      <c r="KWT59" s="2182"/>
      <c r="KWU59" s="2182"/>
      <c r="KWV59" s="2182"/>
      <c r="KWW59" s="2182"/>
      <c r="KWX59" s="2182"/>
      <c r="KWY59" s="2182"/>
      <c r="KWZ59" s="2182"/>
      <c r="KXA59" s="2182"/>
      <c r="KXB59" s="2182"/>
      <c r="KXC59" s="2182"/>
      <c r="KXD59" s="2182"/>
      <c r="KXE59" s="2182"/>
      <c r="KXF59" s="2182"/>
      <c r="KXG59" s="2182"/>
      <c r="KXH59" s="2182"/>
      <c r="KXI59" s="2182"/>
      <c r="KXJ59" s="2182"/>
      <c r="KXK59" s="2182"/>
      <c r="KXL59" s="2182"/>
      <c r="KXM59" s="2182"/>
      <c r="KXN59" s="2182"/>
      <c r="KXO59" s="2182"/>
      <c r="KXP59" s="2182"/>
      <c r="KXQ59" s="2182"/>
      <c r="KXR59" s="2182"/>
      <c r="KXS59" s="2182"/>
      <c r="KXT59" s="2182"/>
      <c r="KXU59" s="2182"/>
      <c r="KXV59" s="2182"/>
      <c r="KXW59" s="2182"/>
      <c r="KXX59" s="2182"/>
      <c r="KXY59" s="2182"/>
      <c r="KXZ59" s="2182"/>
      <c r="KYA59" s="2182"/>
      <c r="KYB59" s="2182"/>
      <c r="KYC59" s="2182"/>
      <c r="KYD59" s="2182"/>
      <c r="KYE59" s="2182"/>
      <c r="KYF59" s="2182"/>
      <c r="KYG59" s="2182"/>
      <c r="KYH59" s="2182"/>
      <c r="KYI59" s="2182"/>
      <c r="KYJ59" s="2182"/>
      <c r="KYK59" s="2182"/>
      <c r="KYL59" s="2182"/>
      <c r="KYM59" s="2182"/>
      <c r="KYN59" s="2182"/>
      <c r="KYO59" s="2182"/>
      <c r="KYP59" s="2182"/>
      <c r="KYQ59" s="2182"/>
      <c r="KYR59" s="2182"/>
      <c r="KYS59" s="2182"/>
      <c r="KYT59" s="2182"/>
      <c r="KYU59" s="2182"/>
      <c r="KYV59" s="2182"/>
      <c r="KYW59" s="2182"/>
      <c r="KYX59" s="2182"/>
      <c r="KYY59" s="2182"/>
      <c r="KYZ59" s="2182"/>
      <c r="KZA59" s="2182"/>
      <c r="KZB59" s="2182"/>
      <c r="KZC59" s="2182"/>
      <c r="KZD59" s="2182"/>
      <c r="KZE59" s="2182"/>
      <c r="KZF59" s="2182"/>
      <c r="KZG59" s="2182"/>
      <c r="KZH59" s="2182"/>
      <c r="KZI59" s="2182"/>
      <c r="KZJ59" s="2182"/>
      <c r="KZK59" s="2182"/>
      <c r="KZL59" s="2182"/>
      <c r="KZM59" s="2182"/>
      <c r="KZN59" s="2182"/>
      <c r="KZO59" s="2182"/>
      <c r="KZP59" s="2182"/>
      <c r="KZQ59" s="2182"/>
      <c r="KZR59" s="2182"/>
      <c r="KZS59" s="2182"/>
      <c r="KZT59" s="2182"/>
      <c r="KZU59" s="2182"/>
      <c r="KZV59" s="2182"/>
      <c r="KZW59" s="2182"/>
      <c r="KZX59" s="2182"/>
      <c r="KZY59" s="2182"/>
      <c r="KZZ59" s="2182"/>
      <c r="LAA59" s="2182"/>
      <c r="LAB59" s="2182"/>
      <c r="LAC59" s="2182"/>
      <c r="LAD59" s="2182"/>
      <c r="LAE59" s="2182"/>
      <c r="LAF59" s="2182"/>
      <c r="LAG59" s="2182"/>
      <c r="LAH59" s="2182"/>
      <c r="LAI59" s="2182"/>
      <c r="LAJ59" s="2182"/>
      <c r="LAK59" s="2182"/>
      <c r="LAL59" s="2182"/>
      <c r="LAM59" s="2182"/>
      <c r="LAN59" s="2182"/>
      <c r="LAO59" s="2182"/>
      <c r="LAP59" s="2182"/>
      <c r="LAQ59" s="2182"/>
      <c r="LAR59" s="2182"/>
      <c r="LAS59" s="2182"/>
      <c r="LAT59" s="2182"/>
      <c r="LAU59" s="2182"/>
      <c r="LAV59" s="2182"/>
      <c r="LAW59" s="2182"/>
      <c r="LAX59" s="2182"/>
      <c r="LAY59" s="2182"/>
      <c r="LAZ59" s="2182"/>
      <c r="LBA59" s="2182"/>
      <c r="LBB59" s="2182"/>
      <c r="LBC59" s="2182"/>
      <c r="LBD59" s="2182"/>
      <c r="LBE59" s="2182"/>
      <c r="LBF59" s="2182"/>
      <c r="LBG59" s="2182"/>
      <c r="LBH59" s="2182"/>
      <c r="LBI59" s="2182"/>
      <c r="LBJ59" s="2182"/>
      <c r="LBK59" s="2182"/>
      <c r="LBL59" s="2182"/>
      <c r="LBM59" s="2182"/>
      <c r="LBN59" s="2182"/>
      <c r="LBO59" s="2182"/>
      <c r="LBP59" s="2182"/>
      <c r="LBQ59" s="2182"/>
      <c r="LBR59" s="2182"/>
      <c r="LBS59" s="2182"/>
      <c r="LBT59" s="2182"/>
      <c r="LBU59" s="2182"/>
      <c r="LBV59" s="2182"/>
      <c r="LBW59" s="2182"/>
      <c r="LBX59" s="2182"/>
      <c r="LBY59" s="2182"/>
      <c r="LBZ59" s="2182"/>
      <c r="LCA59" s="2182"/>
      <c r="LCB59" s="2182"/>
      <c r="LCC59" s="2182"/>
      <c r="LCD59" s="2182"/>
      <c r="LCE59" s="2182"/>
      <c r="LCF59" s="2182"/>
      <c r="LCG59" s="2182"/>
      <c r="LCH59" s="2182"/>
      <c r="LCI59" s="2182"/>
      <c r="LCJ59" s="2182"/>
      <c r="LCK59" s="2182"/>
      <c r="LCL59" s="2182"/>
      <c r="LCM59" s="2182"/>
      <c r="LCN59" s="2182"/>
      <c r="LCO59" s="2182"/>
      <c r="LCP59" s="2182"/>
      <c r="LCQ59" s="2182"/>
      <c r="LCR59" s="2182"/>
      <c r="LCS59" s="2182"/>
      <c r="LCT59" s="2182"/>
      <c r="LCU59" s="2182"/>
      <c r="LCV59" s="2182"/>
      <c r="LCW59" s="2182"/>
      <c r="LCX59" s="2182"/>
      <c r="LCY59" s="2182"/>
      <c r="LCZ59" s="2182"/>
      <c r="LDA59" s="2182"/>
      <c r="LDB59" s="2182"/>
      <c r="LDC59" s="2182"/>
      <c r="LDD59" s="2182"/>
      <c r="LDE59" s="2182"/>
      <c r="LDF59" s="2182"/>
      <c r="LDG59" s="2182"/>
      <c r="LDH59" s="2182"/>
      <c r="LDI59" s="2182"/>
      <c r="LDJ59" s="2182"/>
      <c r="LDK59" s="2182"/>
      <c r="LDL59" s="2182"/>
      <c r="LDM59" s="2182"/>
      <c r="LDN59" s="2182"/>
      <c r="LDO59" s="2182"/>
      <c r="LDP59" s="2182"/>
      <c r="LDQ59" s="2182"/>
      <c r="LDR59" s="2182"/>
      <c r="LDS59" s="2182"/>
      <c r="LDT59" s="2182"/>
      <c r="LDU59" s="2182"/>
      <c r="LDV59" s="2182"/>
      <c r="LDW59" s="2182"/>
      <c r="LDX59" s="2182"/>
      <c r="LDY59" s="2182"/>
      <c r="LDZ59" s="2182"/>
      <c r="LEA59" s="2182"/>
      <c r="LEB59" s="2182"/>
      <c r="LEC59" s="2182"/>
      <c r="LED59" s="2182"/>
      <c r="LEE59" s="2182"/>
      <c r="LEF59" s="2182"/>
      <c r="LEG59" s="2182"/>
      <c r="LEH59" s="2182"/>
      <c r="LEI59" s="2182"/>
      <c r="LEJ59" s="2182"/>
      <c r="LEK59" s="2182"/>
      <c r="LEL59" s="2182"/>
      <c r="LEM59" s="2182"/>
      <c r="LEN59" s="2182"/>
      <c r="LEO59" s="2182"/>
      <c r="LEP59" s="2182"/>
      <c r="LEQ59" s="2182"/>
      <c r="LER59" s="2182"/>
      <c r="LES59" s="2182"/>
      <c r="LET59" s="2182"/>
      <c r="LEU59" s="2182"/>
      <c r="LEV59" s="2182"/>
      <c r="LEW59" s="2182"/>
      <c r="LEX59" s="2182"/>
      <c r="LEY59" s="2182"/>
      <c r="LEZ59" s="2182"/>
      <c r="LFA59" s="2182"/>
      <c r="LFB59" s="2182"/>
      <c r="LFC59" s="2182"/>
      <c r="LFD59" s="2182"/>
      <c r="LFE59" s="2182"/>
      <c r="LFF59" s="2182"/>
      <c r="LFG59" s="2182"/>
      <c r="LFH59" s="2182"/>
      <c r="LFI59" s="2182"/>
      <c r="LFJ59" s="2182"/>
      <c r="LFK59" s="2182"/>
      <c r="LFL59" s="2182"/>
      <c r="LFM59" s="2182"/>
      <c r="LFN59" s="2182"/>
      <c r="LFO59" s="2182"/>
      <c r="LFP59" s="2182"/>
      <c r="LFQ59" s="2182"/>
      <c r="LFR59" s="2182"/>
      <c r="LFS59" s="2182"/>
      <c r="LFT59" s="2182"/>
      <c r="LFU59" s="2182"/>
      <c r="LFV59" s="2182"/>
      <c r="LFW59" s="2182"/>
      <c r="LFX59" s="2182"/>
      <c r="LFY59" s="2182"/>
      <c r="LFZ59" s="2182"/>
      <c r="LGA59" s="2182"/>
      <c r="LGB59" s="2182"/>
      <c r="LGC59" s="2182"/>
      <c r="LGD59" s="2182"/>
      <c r="LGE59" s="2182"/>
      <c r="LGF59" s="2182"/>
      <c r="LGG59" s="2182"/>
      <c r="LGH59" s="2182"/>
      <c r="LGI59" s="2182"/>
      <c r="LGJ59" s="2182"/>
      <c r="LGK59" s="2182"/>
      <c r="LGL59" s="2182"/>
      <c r="LGM59" s="2182"/>
      <c r="LGN59" s="2182"/>
      <c r="LGO59" s="2182"/>
      <c r="LGP59" s="2182"/>
      <c r="LGQ59" s="2182"/>
      <c r="LGR59" s="2182"/>
      <c r="LGS59" s="2182"/>
      <c r="LGT59" s="2182"/>
      <c r="LGU59" s="2182"/>
      <c r="LGV59" s="2182"/>
      <c r="LGW59" s="2182"/>
      <c r="LGX59" s="2182"/>
      <c r="LGY59" s="2182"/>
      <c r="LGZ59" s="2182"/>
      <c r="LHA59" s="2182"/>
      <c r="LHB59" s="2182"/>
      <c r="LHC59" s="2182"/>
      <c r="LHD59" s="2182"/>
      <c r="LHE59" s="2182"/>
      <c r="LHF59" s="2182"/>
      <c r="LHG59" s="2182"/>
      <c r="LHH59" s="2182"/>
      <c r="LHI59" s="2182"/>
      <c r="LHJ59" s="2182"/>
      <c r="LHK59" s="2182"/>
      <c r="LHL59" s="2182"/>
      <c r="LHM59" s="2182"/>
      <c r="LHN59" s="2182"/>
      <c r="LHO59" s="2182"/>
      <c r="LHP59" s="2182"/>
      <c r="LHQ59" s="2182"/>
      <c r="LHR59" s="2182"/>
      <c r="LHS59" s="2182"/>
      <c r="LHT59" s="2182"/>
      <c r="LHU59" s="2182"/>
      <c r="LHV59" s="2182"/>
      <c r="LHW59" s="2182"/>
      <c r="LHX59" s="2182"/>
      <c r="LHY59" s="2182"/>
      <c r="LHZ59" s="2182"/>
      <c r="LIA59" s="2182"/>
      <c r="LIB59" s="2182"/>
      <c r="LIC59" s="2182"/>
      <c r="LID59" s="2182"/>
      <c r="LIE59" s="2182"/>
      <c r="LIF59" s="2182"/>
      <c r="LIG59" s="2182"/>
      <c r="LIH59" s="2182"/>
      <c r="LII59" s="2182"/>
      <c r="LIJ59" s="2182"/>
      <c r="LIK59" s="2182"/>
      <c r="LIL59" s="2182"/>
      <c r="LIM59" s="2182"/>
      <c r="LIN59" s="2182"/>
      <c r="LIO59" s="2182"/>
      <c r="LIP59" s="2182"/>
      <c r="LIQ59" s="2182"/>
      <c r="LIR59" s="2182"/>
      <c r="LIS59" s="2182"/>
      <c r="LIT59" s="2182"/>
      <c r="LIU59" s="2182"/>
      <c r="LIV59" s="2182"/>
      <c r="LIW59" s="2182"/>
      <c r="LIX59" s="2182"/>
      <c r="LIY59" s="2182"/>
      <c r="LIZ59" s="2182"/>
      <c r="LJA59" s="2182"/>
      <c r="LJB59" s="2182"/>
      <c r="LJC59" s="2182"/>
      <c r="LJD59" s="2182"/>
      <c r="LJE59" s="2182"/>
      <c r="LJF59" s="2182"/>
      <c r="LJG59" s="2182"/>
      <c r="LJH59" s="2182"/>
      <c r="LJI59" s="2182"/>
      <c r="LJJ59" s="2182"/>
      <c r="LJK59" s="2182"/>
      <c r="LJL59" s="2182"/>
      <c r="LJM59" s="2182"/>
      <c r="LJN59" s="2182"/>
      <c r="LJO59" s="2182"/>
      <c r="LJP59" s="2182"/>
      <c r="LJQ59" s="2182"/>
      <c r="LJR59" s="2182"/>
      <c r="LJS59" s="2182"/>
      <c r="LJT59" s="2182"/>
      <c r="LJU59" s="2182"/>
      <c r="LJV59" s="2182"/>
      <c r="LJW59" s="2182"/>
      <c r="LJX59" s="2182"/>
      <c r="LJY59" s="2182"/>
      <c r="LJZ59" s="2182"/>
      <c r="LKA59" s="2182"/>
      <c r="LKB59" s="2182"/>
      <c r="LKC59" s="2182"/>
      <c r="LKD59" s="2182"/>
      <c r="LKE59" s="2182"/>
      <c r="LKF59" s="2182"/>
      <c r="LKG59" s="2182"/>
      <c r="LKH59" s="2182"/>
      <c r="LKI59" s="2182"/>
      <c r="LKJ59" s="2182"/>
      <c r="LKK59" s="2182"/>
      <c r="LKL59" s="2182"/>
      <c r="LKM59" s="2182"/>
      <c r="LKN59" s="2182"/>
      <c r="LKO59" s="2182"/>
      <c r="LKP59" s="2182"/>
      <c r="LKQ59" s="2182"/>
      <c r="LKR59" s="2182"/>
      <c r="LKS59" s="2182"/>
      <c r="LKT59" s="2182"/>
      <c r="LKU59" s="2182"/>
      <c r="LKV59" s="2182"/>
      <c r="LKW59" s="2182"/>
      <c r="LKX59" s="2182"/>
      <c r="LKY59" s="2182"/>
      <c r="LKZ59" s="2182"/>
      <c r="LLA59" s="2182"/>
      <c r="LLB59" s="2182"/>
      <c r="LLC59" s="2182"/>
      <c r="LLD59" s="2182"/>
      <c r="LLE59" s="2182"/>
      <c r="LLF59" s="2182"/>
      <c r="LLG59" s="2182"/>
      <c r="LLH59" s="2182"/>
      <c r="LLI59" s="2182"/>
      <c r="LLJ59" s="2182"/>
      <c r="LLK59" s="2182"/>
      <c r="LLL59" s="2182"/>
      <c r="LLM59" s="2182"/>
      <c r="LLN59" s="2182"/>
      <c r="LLO59" s="2182"/>
      <c r="LLP59" s="2182"/>
      <c r="LLQ59" s="2182"/>
      <c r="LLR59" s="2182"/>
      <c r="LLS59" s="2182"/>
      <c r="LLT59" s="2182"/>
      <c r="LLU59" s="2182"/>
      <c r="LLV59" s="2182"/>
      <c r="LLW59" s="2182"/>
      <c r="LLX59" s="2182"/>
      <c r="LLY59" s="2182"/>
      <c r="LLZ59" s="2182"/>
      <c r="LMA59" s="2182"/>
      <c r="LMB59" s="2182"/>
      <c r="LMC59" s="2182"/>
      <c r="LMD59" s="2182"/>
      <c r="LME59" s="2182"/>
      <c r="LMF59" s="2182"/>
      <c r="LMG59" s="2182"/>
      <c r="LMH59" s="2182"/>
      <c r="LMI59" s="2182"/>
      <c r="LMJ59" s="2182"/>
      <c r="LMK59" s="2182"/>
      <c r="LML59" s="2182"/>
      <c r="LMM59" s="2182"/>
      <c r="LMN59" s="2182"/>
      <c r="LMO59" s="2182"/>
      <c r="LMP59" s="2182"/>
      <c r="LMQ59" s="2182"/>
      <c r="LMR59" s="2182"/>
      <c r="LMS59" s="2182"/>
      <c r="LMT59" s="2182"/>
      <c r="LMU59" s="2182"/>
      <c r="LMV59" s="2182"/>
      <c r="LMW59" s="2182"/>
      <c r="LMX59" s="2182"/>
      <c r="LMY59" s="2182"/>
      <c r="LMZ59" s="2182"/>
      <c r="LNA59" s="2182"/>
      <c r="LNB59" s="2182"/>
      <c r="LNC59" s="2182"/>
      <c r="LND59" s="2182"/>
      <c r="LNE59" s="2182"/>
      <c r="LNF59" s="2182"/>
      <c r="LNG59" s="2182"/>
      <c r="LNH59" s="2182"/>
      <c r="LNI59" s="2182"/>
      <c r="LNJ59" s="2182"/>
      <c r="LNK59" s="2182"/>
      <c r="LNL59" s="2182"/>
      <c r="LNM59" s="2182"/>
      <c r="LNN59" s="2182"/>
      <c r="LNO59" s="2182"/>
      <c r="LNP59" s="2182"/>
      <c r="LNQ59" s="2182"/>
      <c r="LNR59" s="2182"/>
      <c r="LNS59" s="2182"/>
      <c r="LNT59" s="2182"/>
      <c r="LNU59" s="2182"/>
      <c r="LNV59" s="2182"/>
      <c r="LNW59" s="2182"/>
      <c r="LNX59" s="2182"/>
      <c r="LNY59" s="2182"/>
      <c r="LNZ59" s="2182"/>
      <c r="LOA59" s="2182"/>
      <c r="LOB59" s="2182"/>
      <c r="LOC59" s="2182"/>
      <c r="LOD59" s="2182"/>
      <c r="LOE59" s="2182"/>
      <c r="LOF59" s="2182"/>
      <c r="LOG59" s="2182"/>
      <c r="LOH59" s="2182"/>
      <c r="LOI59" s="2182"/>
      <c r="LOJ59" s="2182"/>
      <c r="LOK59" s="2182"/>
      <c r="LOL59" s="2182"/>
      <c r="LOM59" s="2182"/>
      <c r="LON59" s="2182"/>
      <c r="LOO59" s="2182"/>
      <c r="LOP59" s="2182"/>
      <c r="LOQ59" s="2182"/>
      <c r="LOR59" s="2182"/>
      <c r="LOS59" s="2182"/>
      <c r="LOT59" s="2182"/>
      <c r="LOU59" s="2182"/>
      <c r="LOV59" s="2182"/>
      <c r="LOW59" s="2182"/>
      <c r="LOX59" s="2182"/>
      <c r="LOY59" s="2182"/>
      <c r="LOZ59" s="2182"/>
      <c r="LPA59" s="2182"/>
      <c r="LPB59" s="2182"/>
      <c r="LPC59" s="2182"/>
      <c r="LPD59" s="2182"/>
      <c r="LPE59" s="2182"/>
      <c r="LPF59" s="2182"/>
      <c r="LPG59" s="2182"/>
      <c r="LPH59" s="2182"/>
      <c r="LPI59" s="2182"/>
      <c r="LPJ59" s="2182"/>
      <c r="LPK59" s="2182"/>
      <c r="LPL59" s="2182"/>
      <c r="LPM59" s="2182"/>
      <c r="LPN59" s="2182"/>
      <c r="LPO59" s="2182"/>
      <c r="LPP59" s="2182"/>
      <c r="LPQ59" s="2182"/>
      <c r="LPR59" s="2182"/>
      <c r="LPS59" s="2182"/>
      <c r="LPT59" s="2182"/>
      <c r="LPU59" s="2182"/>
      <c r="LPV59" s="2182"/>
      <c r="LPW59" s="2182"/>
      <c r="LPX59" s="2182"/>
      <c r="LPY59" s="2182"/>
      <c r="LPZ59" s="2182"/>
      <c r="LQA59" s="2182"/>
      <c r="LQB59" s="2182"/>
      <c r="LQC59" s="2182"/>
      <c r="LQD59" s="2182"/>
      <c r="LQE59" s="2182"/>
      <c r="LQF59" s="2182"/>
      <c r="LQG59" s="2182"/>
      <c r="LQH59" s="2182"/>
      <c r="LQI59" s="2182"/>
      <c r="LQJ59" s="2182"/>
      <c r="LQK59" s="2182"/>
      <c r="LQL59" s="2182"/>
      <c r="LQM59" s="2182"/>
      <c r="LQN59" s="2182"/>
      <c r="LQO59" s="2182"/>
      <c r="LQP59" s="2182"/>
      <c r="LQQ59" s="2182"/>
      <c r="LQR59" s="2182"/>
      <c r="LQS59" s="2182"/>
      <c r="LQT59" s="2182"/>
      <c r="LQU59" s="2182"/>
      <c r="LQV59" s="2182"/>
      <c r="LQW59" s="2182"/>
      <c r="LQX59" s="2182"/>
      <c r="LQY59" s="2182"/>
      <c r="LQZ59" s="2182"/>
      <c r="LRA59" s="2182"/>
      <c r="LRB59" s="2182"/>
      <c r="LRC59" s="2182"/>
      <c r="LRD59" s="2182"/>
      <c r="LRE59" s="2182"/>
      <c r="LRF59" s="2182"/>
      <c r="LRG59" s="2182"/>
      <c r="LRH59" s="2182"/>
      <c r="LRI59" s="2182"/>
      <c r="LRJ59" s="2182"/>
      <c r="LRK59" s="2182"/>
      <c r="LRL59" s="2182"/>
      <c r="LRM59" s="2182"/>
      <c r="LRN59" s="2182"/>
      <c r="LRO59" s="2182"/>
      <c r="LRP59" s="2182"/>
      <c r="LRQ59" s="2182"/>
      <c r="LRR59" s="2182"/>
      <c r="LRS59" s="2182"/>
      <c r="LRT59" s="2182"/>
      <c r="LRU59" s="2182"/>
      <c r="LRV59" s="2182"/>
      <c r="LRW59" s="2182"/>
      <c r="LRX59" s="2182"/>
      <c r="LRY59" s="2182"/>
      <c r="LRZ59" s="2182"/>
      <c r="LSA59" s="2182"/>
      <c r="LSB59" s="2182"/>
      <c r="LSC59" s="2182"/>
      <c r="LSD59" s="2182"/>
      <c r="LSE59" s="2182"/>
      <c r="LSF59" s="2182"/>
      <c r="LSG59" s="2182"/>
      <c r="LSH59" s="2182"/>
      <c r="LSI59" s="2182"/>
      <c r="LSJ59" s="2182"/>
      <c r="LSK59" s="2182"/>
      <c r="LSL59" s="2182"/>
      <c r="LSM59" s="2182"/>
      <c r="LSN59" s="2182"/>
      <c r="LSO59" s="2182"/>
      <c r="LSP59" s="2182"/>
      <c r="LSQ59" s="2182"/>
      <c r="LSR59" s="2182"/>
      <c r="LSS59" s="2182"/>
      <c r="LST59" s="2182"/>
      <c r="LSU59" s="2182"/>
      <c r="LSV59" s="2182"/>
      <c r="LSW59" s="2182"/>
      <c r="LSX59" s="2182"/>
      <c r="LSY59" s="2182"/>
      <c r="LSZ59" s="2182"/>
      <c r="LTA59" s="2182"/>
      <c r="LTB59" s="2182"/>
      <c r="LTC59" s="2182"/>
      <c r="LTD59" s="2182"/>
      <c r="LTE59" s="2182"/>
      <c r="LTF59" s="2182"/>
      <c r="LTG59" s="2182"/>
      <c r="LTH59" s="2182"/>
      <c r="LTI59" s="2182"/>
      <c r="LTJ59" s="2182"/>
      <c r="LTK59" s="2182"/>
      <c r="LTL59" s="2182"/>
      <c r="LTM59" s="2182"/>
      <c r="LTN59" s="2182"/>
      <c r="LTO59" s="2182"/>
      <c r="LTP59" s="2182"/>
      <c r="LTQ59" s="2182"/>
      <c r="LTR59" s="2182"/>
      <c r="LTS59" s="2182"/>
      <c r="LTT59" s="2182"/>
      <c r="LTU59" s="2182"/>
      <c r="LTV59" s="2182"/>
      <c r="LTW59" s="2182"/>
      <c r="LTX59" s="2182"/>
      <c r="LTY59" s="2182"/>
      <c r="LTZ59" s="2182"/>
      <c r="LUA59" s="2182"/>
      <c r="LUB59" s="2182"/>
      <c r="LUC59" s="2182"/>
      <c r="LUD59" s="2182"/>
      <c r="LUE59" s="2182"/>
      <c r="LUF59" s="2182"/>
      <c r="LUG59" s="2182"/>
      <c r="LUH59" s="2182"/>
      <c r="LUI59" s="2182"/>
      <c r="LUJ59" s="2182"/>
      <c r="LUK59" s="2182"/>
      <c r="LUL59" s="2182"/>
      <c r="LUM59" s="2182"/>
      <c r="LUN59" s="2182"/>
      <c r="LUO59" s="2182"/>
      <c r="LUP59" s="2182"/>
      <c r="LUQ59" s="2182"/>
      <c r="LUR59" s="2182"/>
      <c r="LUS59" s="2182"/>
      <c r="LUT59" s="2182"/>
      <c r="LUU59" s="2182"/>
      <c r="LUV59" s="2182"/>
      <c r="LUW59" s="2182"/>
      <c r="LUX59" s="2182"/>
      <c r="LUY59" s="2182"/>
      <c r="LUZ59" s="2182"/>
      <c r="LVA59" s="2182"/>
      <c r="LVB59" s="2182"/>
      <c r="LVC59" s="2182"/>
      <c r="LVD59" s="2182"/>
      <c r="LVE59" s="2182"/>
      <c r="LVF59" s="2182"/>
      <c r="LVG59" s="2182"/>
      <c r="LVH59" s="2182"/>
      <c r="LVI59" s="2182"/>
      <c r="LVJ59" s="2182"/>
      <c r="LVK59" s="2182"/>
      <c r="LVL59" s="2182"/>
      <c r="LVM59" s="2182"/>
      <c r="LVN59" s="2182"/>
      <c r="LVO59" s="2182"/>
      <c r="LVP59" s="2182"/>
      <c r="LVQ59" s="2182"/>
      <c r="LVR59" s="2182"/>
      <c r="LVS59" s="2182"/>
      <c r="LVT59" s="2182"/>
      <c r="LVU59" s="2182"/>
      <c r="LVV59" s="2182"/>
      <c r="LVW59" s="2182"/>
      <c r="LVX59" s="2182"/>
      <c r="LVY59" s="2182"/>
      <c r="LVZ59" s="2182"/>
      <c r="LWA59" s="2182"/>
      <c r="LWB59" s="2182"/>
      <c r="LWC59" s="2182"/>
      <c r="LWD59" s="2182"/>
      <c r="LWE59" s="2182"/>
      <c r="LWF59" s="2182"/>
      <c r="LWG59" s="2182"/>
      <c r="LWH59" s="2182"/>
      <c r="LWI59" s="2182"/>
      <c r="LWJ59" s="2182"/>
      <c r="LWK59" s="2182"/>
      <c r="LWL59" s="2182"/>
      <c r="LWM59" s="2182"/>
      <c r="LWN59" s="2182"/>
      <c r="LWO59" s="2182"/>
      <c r="LWP59" s="2182"/>
      <c r="LWQ59" s="2182"/>
      <c r="LWR59" s="2182"/>
      <c r="LWS59" s="2182"/>
      <c r="LWT59" s="2182"/>
      <c r="LWU59" s="2182"/>
      <c r="LWV59" s="2182"/>
      <c r="LWW59" s="2182"/>
      <c r="LWX59" s="2182"/>
      <c r="LWY59" s="2182"/>
      <c r="LWZ59" s="2182"/>
      <c r="LXA59" s="2182"/>
      <c r="LXB59" s="2182"/>
      <c r="LXC59" s="2182"/>
      <c r="LXD59" s="2182"/>
      <c r="LXE59" s="2182"/>
      <c r="LXF59" s="2182"/>
      <c r="LXG59" s="2182"/>
      <c r="LXH59" s="2182"/>
      <c r="LXI59" s="2182"/>
      <c r="LXJ59" s="2182"/>
      <c r="LXK59" s="2182"/>
      <c r="LXL59" s="2182"/>
      <c r="LXM59" s="2182"/>
      <c r="LXN59" s="2182"/>
      <c r="LXO59" s="2182"/>
      <c r="LXP59" s="2182"/>
      <c r="LXQ59" s="2182"/>
      <c r="LXR59" s="2182"/>
      <c r="LXS59" s="2182"/>
      <c r="LXT59" s="2182"/>
      <c r="LXU59" s="2182"/>
      <c r="LXV59" s="2182"/>
      <c r="LXW59" s="2182"/>
      <c r="LXX59" s="2182"/>
      <c r="LXY59" s="2182"/>
      <c r="LXZ59" s="2182"/>
      <c r="LYA59" s="2182"/>
      <c r="LYB59" s="2182"/>
      <c r="LYC59" s="2182"/>
      <c r="LYD59" s="2182"/>
      <c r="LYE59" s="2182"/>
      <c r="LYF59" s="2182"/>
      <c r="LYG59" s="2182"/>
      <c r="LYH59" s="2182"/>
      <c r="LYI59" s="2182"/>
      <c r="LYJ59" s="2182"/>
      <c r="LYK59" s="2182"/>
      <c r="LYL59" s="2182"/>
      <c r="LYM59" s="2182"/>
      <c r="LYN59" s="2182"/>
      <c r="LYO59" s="2182"/>
      <c r="LYP59" s="2182"/>
      <c r="LYQ59" s="2182"/>
      <c r="LYR59" s="2182"/>
      <c r="LYS59" s="2182"/>
      <c r="LYT59" s="2182"/>
      <c r="LYU59" s="2182"/>
      <c r="LYV59" s="2182"/>
      <c r="LYW59" s="2182"/>
      <c r="LYX59" s="2182"/>
      <c r="LYY59" s="2182"/>
      <c r="LYZ59" s="2182"/>
      <c r="LZA59" s="2182"/>
      <c r="LZB59" s="2182"/>
      <c r="LZC59" s="2182"/>
      <c r="LZD59" s="2182"/>
      <c r="LZE59" s="2182"/>
      <c r="LZF59" s="2182"/>
      <c r="LZG59" s="2182"/>
      <c r="LZH59" s="2182"/>
      <c r="LZI59" s="2182"/>
      <c r="LZJ59" s="2182"/>
      <c r="LZK59" s="2182"/>
      <c r="LZL59" s="2182"/>
      <c r="LZM59" s="2182"/>
      <c r="LZN59" s="2182"/>
      <c r="LZO59" s="2182"/>
      <c r="LZP59" s="2182"/>
      <c r="LZQ59" s="2182"/>
      <c r="LZR59" s="2182"/>
      <c r="LZS59" s="2182"/>
      <c r="LZT59" s="2182"/>
      <c r="LZU59" s="2182"/>
      <c r="LZV59" s="2182"/>
      <c r="LZW59" s="2182"/>
      <c r="LZX59" s="2182"/>
      <c r="LZY59" s="2182"/>
      <c r="LZZ59" s="2182"/>
      <c r="MAA59" s="2182"/>
      <c r="MAB59" s="2182"/>
      <c r="MAC59" s="2182"/>
      <c r="MAD59" s="2182"/>
      <c r="MAE59" s="2182"/>
      <c r="MAF59" s="2182"/>
      <c r="MAG59" s="2182"/>
      <c r="MAH59" s="2182"/>
      <c r="MAI59" s="2182"/>
      <c r="MAJ59" s="2182"/>
      <c r="MAK59" s="2182"/>
      <c r="MAL59" s="2182"/>
      <c r="MAM59" s="2182"/>
      <c r="MAN59" s="2182"/>
      <c r="MAO59" s="2182"/>
      <c r="MAP59" s="2182"/>
      <c r="MAQ59" s="2182"/>
      <c r="MAR59" s="2182"/>
      <c r="MAS59" s="2182"/>
      <c r="MAT59" s="2182"/>
      <c r="MAU59" s="2182"/>
      <c r="MAV59" s="2182"/>
      <c r="MAW59" s="2182"/>
      <c r="MAX59" s="2182"/>
      <c r="MAY59" s="2182"/>
      <c r="MAZ59" s="2182"/>
      <c r="MBA59" s="2182"/>
      <c r="MBB59" s="2182"/>
      <c r="MBC59" s="2182"/>
      <c r="MBD59" s="2182"/>
      <c r="MBE59" s="2182"/>
      <c r="MBF59" s="2182"/>
      <c r="MBG59" s="2182"/>
      <c r="MBH59" s="2182"/>
      <c r="MBI59" s="2182"/>
      <c r="MBJ59" s="2182"/>
      <c r="MBK59" s="2182"/>
      <c r="MBL59" s="2182"/>
      <c r="MBM59" s="2182"/>
      <c r="MBN59" s="2182"/>
      <c r="MBO59" s="2182"/>
      <c r="MBP59" s="2182"/>
      <c r="MBQ59" s="2182"/>
      <c r="MBR59" s="2182"/>
      <c r="MBS59" s="2182"/>
      <c r="MBT59" s="2182"/>
      <c r="MBU59" s="2182"/>
      <c r="MBV59" s="2182"/>
      <c r="MBW59" s="2182"/>
      <c r="MBX59" s="2182"/>
      <c r="MBY59" s="2182"/>
      <c r="MBZ59" s="2182"/>
      <c r="MCA59" s="2182"/>
      <c r="MCB59" s="2182"/>
      <c r="MCC59" s="2182"/>
      <c r="MCD59" s="2182"/>
      <c r="MCE59" s="2182"/>
      <c r="MCF59" s="2182"/>
      <c r="MCG59" s="2182"/>
      <c r="MCH59" s="2182"/>
      <c r="MCI59" s="2182"/>
      <c r="MCJ59" s="2182"/>
      <c r="MCK59" s="2182"/>
      <c r="MCL59" s="2182"/>
      <c r="MCM59" s="2182"/>
      <c r="MCN59" s="2182"/>
      <c r="MCO59" s="2182"/>
      <c r="MCP59" s="2182"/>
      <c r="MCQ59" s="2182"/>
      <c r="MCR59" s="2182"/>
      <c r="MCS59" s="2182"/>
      <c r="MCT59" s="2182"/>
      <c r="MCU59" s="2182"/>
      <c r="MCV59" s="2182"/>
      <c r="MCW59" s="2182"/>
      <c r="MCX59" s="2182"/>
      <c r="MCY59" s="2182"/>
      <c r="MCZ59" s="2182"/>
      <c r="MDA59" s="2182"/>
      <c r="MDB59" s="2182"/>
      <c r="MDC59" s="2182"/>
      <c r="MDD59" s="2182"/>
      <c r="MDE59" s="2182"/>
      <c r="MDF59" s="2182"/>
      <c r="MDG59" s="2182"/>
      <c r="MDH59" s="2182"/>
      <c r="MDI59" s="2182"/>
      <c r="MDJ59" s="2182"/>
      <c r="MDK59" s="2182"/>
      <c r="MDL59" s="2182"/>
      <c r="MDM59" s="2182"/>
      <c r="MDN59" s="2182"/>
      <c r="MDO59" s="2182"/>
      <c r="MDP59" s="2182"/>
      <c r="MDQ59" s="2182"/>
      <c r="MDR59" s="2182"/>
      <c r="MDS59" s="2182"/>
      <c r="MDT59" s="2182"/>
      <c r="MDU59" s="2182"/>
      <c r="MDV59" s="2182"/>
      <c r="MDW59" s="2182"/>
      <c r="MDX59" s="2182"/>
      <c r="MDY59" s="2182"/>
      <c r="MDZ59" s="2182"/>
      <c r="MEA59" s="2182"/>
      <c r="MEB59" s="2182"/>
      <c r="MEC59" s="2182"/>
      <c r="MED59" s="2182"/>
      <c r="MEE59" s="2182"/>
      <c r="MEF59" s="2182"/>
      <c r="MEG59" s="2182"/>
      <c r="MEH59" s="2182"/>
      <c r="MEI59" s="2182"/>
      <c r="MEJ59" s="2182"/>
      <c r="MEK59" s="2182"/>
      <c r="MEL59" s="2182"/>
      <c r="MEM59" s="2182"/>
      <c r="MEN59" s="2182"/>
      <c r="MEO59" s="2182"/>
      <c r="MEP59" s="2182"/>
      <c r="MEQ59" s="2182"/>
      <c r="MER59" s="2182"/>
      <c r="MES59" s="2182"/>
      <c r="MET59" s="2182"/>
      <c r="MEU59" s="2182"/>
      <c r="MEV59" s="2182"/>
      <c r="MEW59" s="2182"/>
      <c r="MEX59" s="2182"/>
      <c r="MEY59" s="2182"/>
      <c r="MEZ59" s="2182"/>
      <c r="MFA59" s="2182"/>
      <c r="MFB59" s="2182"/>
      <c r="MFC59" s="2182"/>
      <c r="MFD59" s="2182"/>
      <c r="MFE59" s="2182"/>
      <c r="MFF59" s="2182"/>
      <c r="MFG59" s="2182"/>
      <c r="MFH59" s="2182"/>
      <c r="MFI59" s="2182"/>
      <c r="MFJ59" s="2182"/>
      <c r="MFK59" s="2182"/>
      <c r="MFL59" s="2182"/>
      <c r="MFM59" s="2182"/>
      <c r="MFN59" s="2182"/>
      <c r="MFO59" s="2182"/>
      <c r="MFP59" s="2182"/>
      <c r="MFQ59" s="2182"/>
      <c r="MFR59" s="2182"/>
      <c r="MFS59" s="2182"/>
      <c r="MFT59" s="2182"/>
      <c r="MFU59" s="2182"/>
      <c r="MFV59" s="2182"/>
      <c r="MFW59" s="2182"/>
      <c r="MFX59" s="2182"/>
      <c r="MFY59" s="2182"/>
      <c r="MFZ59" s="2182"/>
      <c r="MGA59" s="2182"/>
      <c r="MGB59" s="2182"/>
      <c r="MGC59" s="2182"/>
      <c r="MGD59" s="2182"/>
      <c r="MGE59" s="2182"/>
      <c r="MGF59" s="2182"/>
      <c r="MGG59" s="2182"/>
      <c r="MGH59" s="2182"/>
      <c r="MGI59" s="2182"/>
      <c r="MGJ59" s="2182"/>
      <c r="MGK59" s="2182"/>
      <c r="MGL59" s="2182"/>
      <c r="MGM59" s="2182"/>
      <c r="MGN59" s="2182"/>
      <c r="MGO59" s="2182"/>
      <c r="MGP59" s="2182"/>
      <c r="MGQ59" s="2182"/>
      <c r="MGR59" s="2182"/>
      <c r="MGS59" s="2182"/>
      <c r="MGT59" s="2182"/>
      <c r="MGU59" s="2182"/>
      <c r="MGV59" s="2182"/>
      <c r="MGW59" s="2182"/>
      <c r="MGX59" s="2182"/>
      <c r="MGY59" s="2182"/>
      <c r="MGZ59" s="2182"/>
      <c r="MHA59" s="2182"/>
      <c r="MHB59" s="2182"/>
      <c r="MHC59" s="2182"/>
      <c r="MHD59" s="2182"/>
      <c r="MHE59" s="2182"/>
      <c r="MHF59" s="2182"/>
      <c r="MHG59" s="2182"/>
      <c r="MHH59" s="2182"/>
      <c r="MHI59" s="2182"/>
      <c r="MHJ59" s="2182"/>
      <c r="MHK59" s="2182"/>
      <c r="MHL59" s="2182"/>
      <c r="MHM59" s="2182"/>
      <c r="MHN59" s="2182"/>
      <c r="MHO59" s="2182"/>
      <c r="MHP59" s="2182"/>
      <c r="MHQ59" s="2182"/>
      <c r="MHR59" s="2182"/>
      <c r="MHS59" s="2182"/>
      <c r="MHT59" s="2182"/>
      <c r="MHU59" s="2182"/>
      <c r="MHV59" s="2182"/>
      <c r="MHW59" s="2182"/>
      <c r="MHX59" s="2182"/>
      <c r="MHY59" s="2182"/>
      <c r="MHZ59" s="2182"/>
      <c r="MIA59" s="2182"/>
      <c r="MIB59" s="2182"/>
      <c r="MIC59" s="2182"/>
      <c r="MID59" s="2182"/>
      <c r="MIE59" s="2182"/>
      <c r="MIF59" s="2182"/>
      <c r="MIG59" s="2182"/>
      <c r="MIH59" s="2182"/>
      <c r="MII59" s="2182"/>
      <c r="MIJ59" s="2182"/>
      <c r="MIK59" s="2182"/>
      <c r="MIL59" s="2182"/>
      <c r="MIM59" s="2182"/>
      <c r="MIN59" s="2182"/>
      <c r="MIO59" s="2182"/>
      <c r="MIP59" s="2182"/>
      <c r="MIQ59" s="2182"/>
      <c r="MIR59" s="2182"/>
      <c r="MIS59" s="2182"/>
      <c r="MIT59" s="2182"/>
      <c r="MIU59" s="2182"/>
      <c r="MIV59" s="2182"/>
      <c r="MIW59" s="2182"/>
      <c r="MIX59" s="2182"/>
      <c r="MIY59" s="2182"/>
      <c r="MIZ59" s="2182"/>
      <c r="MJA59" s="2182"/>
      <c r="MJB59" s="2182"/>
      <c r="MJC59" s="2182"/>
      <c r="MJD59" s="2182"/>
      <c r="MJE59" s="2182"/>
      <c r="MJF59" s="2182"/>
      <c r="MJG59" s="2182"/>
      <c r="MJH59" s="2182"/>
      <c r="MJI59" s="2182"/>
      <c r="MJJ59" s="2182"/>
      <c r="MJK59" s="2182"/>
      <c r="MJL59" s="2182"/>
      <c r="MJM59" s="2182"/>
      <c r="MJN59" s="2182"/>
      <c r="MJO59" s="2182"/>
      <c r="MJP59" s="2182"/>
      <c r="MJQ59" s="2182"/>
      <c r="MJR59" s="2182"/>
      <c r="MJS59" s="2182"/>
      <c r="MJT59" s="2182"/>
      <c r="MJU59" s="2182"/>
      <c r="MJV59" s="2182"/>
      <c r="MJW59" s="2182"/>
      <c r="MJX59" s="2182"/>
      <c r="MJY59" s="2182"/>
      <c r="MJZ59" s="2182"/>
      <c r="MKA59" s="2182"/>
      <c r="MKB59" s="2182"/>
      <c r="MKC59" s="2182"/>
      <c r="MKD59" s="2182"/>
      <c r="MKE59" s="2182"/>
      <c r="MKF59" s="2182"/>
      <c r="MKG59" s="2182"/>
      <c r="MKH59" s="2182"/>
      <c r="MKI59" s="2182"/>
      <c r="MKJ59" s="2182"/>
      <c r="MKK59" s="2182"/>
      <c r="MKL59" s="2182"/>
      <c r="MKM59" s="2182"/>
      <c r="MKN59" s="2182"/>
      <c r="MKO59" s="2182"/>
      <c r="MKP59" s="2182"/>
      <c r="MKQ59" s="2182"/>
      <c r="MKR59" s="2182"/>
      <c r="MKS59" s="2182"/>
      <c r="MKT59" s="2182"/>
      <c r="MKU59" s="2182"/>
      <c r="MKV59" s="2182"/>
      <c r="MKW59" s="2182"/>
      <c r="MKX59" s="2182"/>
      <c r="MKY59" s="2182"/>
      <c r="MKZ59" s="2182"/>
      <c r="MLA59" s="2182"/>
      <c r="MLB59" s="2182"/>
      <c r="MLC59" s="2182"/>
      <c r="MLD59" s="2182"/>
      <c r="MLE59" s="2182"/>
      <c r="MLF59" s="2182"/>
      <c r="MLG59" s="2182"/>
      <c r="MLH59" s="2182"/>
      <c r="MLI59" s="2182"/>
      <c r="MLJ59" s="2182"/>
      <c r="MLK59" s="2182"/>
      <c r="MLL59" s="2182"/>
      <c r="MLM59" s="2182"/>
      <c r="MLN59" s="2182"/>
      <c r="MLO59" s="2182"/>
      <c r="MLP59" s="2182"/>
      <c r="MLQ59" s="2182"/>
      <c r="MLR59" s="2182"/>
      <c r="MLS59" s="2182"/>
      <c r="MLT59" s="2182"/>
      <c r="MLU59" s="2182"/>
      <c r="MLV59" s="2182"/>
      <c r="MLW59" s="2182"/>
      <c r="MLX59" s="2182"/>
      <c r="MLY59" s="2182"/>
      <c r="MLZ59" s="2182"/>
      <c r="MMA59" s="2182"/>
      <c r="MMB59" s="2182"/>
      <c r="MMC59" s="2182"/>
      <c r="MMD59" s="2182"/>
      <c r="MME59" s="2182"/>
      <c r="MMF59" s="2182"/>
      <c r="MMG59" s="2182"/>
      <c r="MMH59" s="2182"/>
      <c r="MMI59" s="2182"/>
      <c r="MMJ59" s="2182"/>
      <c r="MMK59" s="2182"/>
      <c r="MML59" s="2182"/>
      <c r="MMM59" s="2182"/>
      <c r="MMN59" s="2182"/>
      <c r="MMO59" s="2182"/>
      <c r="MMP59" s="2182"/>
      <c r="MMQ59" s="2182"/>
      <c r="MMR59" s="2182"/>
      <c r="MMS59" s="2182"/>
      <c r="MMT59" s="2182"/>
      <c r="MMU59" s="2182"/>
      <c r="MMV59" s="2182"/>
      <c r="MMW59" s="2182"/>
      <c r="MMX59" s="2182"/>
      <c r="MMY59" s="2182"/>
      <c r="MMZ59" s="2182"/>
      <c r="MNA59" s="2182"/>
      <c r="MNB59" s="2182"/>
      <c r="MNC59" s="2182"/>
      <c r="MND59" s="2182"/>
      <c r="MNE59" s="2182"/>
      <c r="MNF59" s="2182"/>
      <c r="MNG59" s="2182"/>
      <c r="MNH59" s="2182"/>
      <c r="MNI59" s="2182"/>
      <c r="MNJ59" s="2182"/>
      <c r="MNK59" s="2182"/>
      <c r="MNL59" s="2182"/>
      <c r="MNM59" s="2182"/>
      <c r="MNN59" s="2182"/>
      <c r="MNO59" s="2182"/>
      <c r="MNP59" s="2182"/>
      <c r="MNQ59" s="2182"/>
      <c r="MNR59" s="2182"/>
      <c r="MNS59" s="2182"/>
      <c r="MNT59" s="2182"/>
      <c r="MNU59" s="2182"/>
      <c r="MNV59" s="2182"/>
      <c r="MNW59" s="2182"/>
      <c r="MNX59" s="2182"/>
      <c r="MNY59" s="2182"/>
      <c r="MNZ59" s="2182"/>
      <c r="MOA59" s="2182"/>
      <c r="MOB59" s="2182"/>
      <c r="MOC59" s="2182"/>
      <c r="MOD59" s="2182"/>
      <c r="MOE59" s="2182"/>
      <c r="MOF59" s="2182"/>
      <c r="MOG59" s="2182"/>
      <c r="MOH59" s="2182"/>
      <c r="MOI59" s="2182"/>
      <c r="MOJ59" s="2182"/>
      <c r="MOK59" s="2182"/>
      <c r="MOL59" s="2182"/>
      <c r="MOM59" s="2182"/>
      <c r="MON59" s="2182"/>
      <c r="MOO59" s="2182"/>
      <c r="MOP59" s="2182"/>
      <c r="MOQ59" s="2182"/>
      <c r="MOR59" s="2182"/>
      <c r="MOS59" s="2182"/>
      <c r="MOT59" s="2182"/>
      <c r="MOU59" s="2182"/>
      <c r="MOV59" s="2182"/>
      <c r="MOW59" s="2182"/>
      <c r="MOX59" s="2182"/>
      <c r="MOY59" s="2182"/>
      <c r="MOZ59" s="2182"/>
      <c r="MPA59" s="2182"/>
      <c r="MPB59" s="2182"/>
      <c r="MPC59" s="2182"/>
      <c r="MPD59" s="2182"/>
      <c r="MPE59" s="2182"/>
      <c r="MPF59" s="2182"/>
      <c r="MPG59" s="2182"/>
      <c r="MPH59" s="2182"/>
      <c r="MPI59" s="2182"/>
      <c r="MPJ59" s="2182"/>
      <c r="MPK59" s="2182"/>
      <c r="MPL59" s="2182"/>
      <c r="MPM59" s="2182"/>
      <c r="MPN59" s="2182"/>
      <c r="MPO59" s="2182"/>
      <c r="MPP59" s="2182"/>
      <c r="MPQ59" s="2182"/>
      <c r="MPR59" s="2182"/>
      <c r="MPS59" s="2182"/>
      <c r="MPT59" s="2182"/>
      <c r="MPU59" s="2182"/>
      <c r="MPV59" s="2182"/>
      <c r="MPW59" s="2182"/>
      <c r="MPX59" s="2182"/>
      <c r="MPY59" s="2182"/>
      <c r="MPZ59" s="2182"/>
      <c r="MQA59" s="2182"/>
      <c r="MQB59" s="2182"/>
      <c r="MQC59" s="2182"/>
      <c r="MQD59" s="2182"/>
      <c r="MQE59" s="2182"/>
      <c r="MQF59" s="2182"/>
      <c r="MQG59" s="2182"/>
      <c r="MQH59" s="2182"/>
      <c r="MQI59" s="2182"/>
      <c r="MQJ59" s="2182"/>
      <c r="MQK59" s="2182"/>
      <c r="MQL59" s="2182"/>
      <c r="MQM59" s="2182"/>
      <c r="MQN59" s="2182"/>
      <c r="MQO59" s="2182"/>
      <c r="MQP59" s="2182"/>
      <c r="MQQ59" s="2182"/>
      <c r="MQR59" s="2182"/>
      <c r="MQS59" s="2182"/>
      <c r="MQT59" s="2182"/>
      <c r="MQU59" s="2182"/>
      <c r="MQV59" s="2182"/>
      <c r="MQW59" s="2182"/>
      <c r="MQX59" s="2182"/>
      <c r="MQY59" s="2182"/>
      <c r="MQZ59" s="2182"/>
      <c r="MRA59" s="2182"/>
      <c r="MRB59" s="2182"/>
      <c r="MRC59" s="2182"/>
      <c r="MRD59" s="2182"/>
      <c r="MRE59" s="2182"/>
      <c r="MRF59" s="2182"/>
      <c r="MRG59" s="2182"/>
      <c r="MRH59" s="2182"/>
      <c r="MRI59" s="2182"/>
      <c r="MRJ59" s="2182"/>
      <c r="MRK59" s="2182"/>
      <c r="MRL59" s="2182"/>
      <c r="MRM59" s="2182"/>
      <c r="MRN59" s="2182"/>
      <c r="MRO59" s="2182"/>
      <c r="MRP59" s="2182"/>
      <c r="MRQ59" s="2182"/>
      <c r="MRR59" s="2182"/>
      <c r="MRS59" s="2182"/>
      <c r="MRT59" s="2182"/>
      <c r="MRU59" s="2182"/>
      <c r="MRV59" s="2182"/>
      <c r="MRW59" s="2182"/>
      <c r="MRX59" s="2182"/>
      <c r="MRY59" s="2182"/>
      <c r="MRZ59" s="2182"/>
      <c r="MSA59" s="2182"/>
      <c r="MSB59" s="2182"/>
      <c r="MSC59" s="2182"/>
      <c r="MSD59" s="2182"/>
      <c r="MSE59" s="2182"/>
      <c r="MSF59" s="2182"/>
      <c r="MSG59" s="2182"/>
      <c r="MSH59" s="2182"/>
      <c r="MSI59" s="2182"/>
      <c r="MSJ59" s="2182"/>
      <c r="MSK59" s="2182"/>
      <c r="MSL59" s="2182"/>
      <c r="MSM59" s="2182"/>
      <c r="MSN59" s="2182"/>
      <c r="MSO59" s="2182"/>
      <c r="MSP59" s="2182"/>
      <c r="MSQ59" s="2182"/>
      <c r="MSR59" s="2182"/>
      <c r="MSS59" s="2182"/>
      <c r="MST59" s="2182"/>
      <c r="MSU59" s="2182"/>
      <c r="MSV59" s="2182"/>
      <c r="MSW59" s="2182"/>
      <c r="MSX59" s="2182"/>
      <c r="MSY59" s="2182"/>
      <c r="MSZ59" s="2182"/>
      <c r="MTA59" s="2182"/>
      <c r="MTB59" s="2182"/>
      <c r="MTC59" s="2182"/>
      <c r="MTD59" s="2182"/>
      <c r="MTE59" s="2182"/>
      <c r="MTF59" s="2182"/>
      <c r="MTG59" s="2182"/>
      <c r="MTH59" s="2182"/>
      <c r="MTI59" s="2182"/>
      <c r="MTJ59" s="2182"/>
      <c r="MTK59" s="2182"/>
      <c r="MTL59" s="2182"/>
      <c r="MTM59" s="2182"/>
      <c r="MTN59" s="2182"/>
      <c r="MTO59" s="2182"/>
      <c r="MTP59" s="2182"/>
      <c r="MTQ59" s="2182"/>
      <c r="MTR59" s="2182"/>
      <c r="MTS59" s="2182"/>
      <c r="MTT59" s="2182"/>
      <c r="MTU59" s="2182"/>
      <c r="MTV59" s="2182"/>
      <c r="MTW59" s="2182"/>
      <c r="MTX59" s="2182"/>
      <c r="MTY59" s="2182"/>
      <c r="MTZ59" s="2182"/>
      <c r="MUA59" s="2182"/>
      <c r="MUB59" s="2182"/>
      <c r="MUC59" s="2182"/>
      <c r="MUD59" s="2182"/>
      <c r="MUE59" s="2182"/>
      <c r="MUF59" s="2182"/>
      <c r="MUG59" s="2182"/>
      <c r="MUH59" s="2182"/>
      <c r="MUI59" s="2182"/>
      <c r="MUJ59" s="2182"/>
      <c r="MUK59" s="2182"/>
      <c r="MUL59" s="2182"/>
      <c r="MUM59" s="2182"/>
      <c r="MUN59" s="2182"/>
      <c r="MUO59" s="2182"/>
      <c r="MUP59" s="2182"/>
      <c r="MUQ59" s="2182"/>
      <c r="MUR59" s="2182"/>
      <c r="MUS59" s="2182"/>
      <c r="MUT59" s="2182"/>
      <c r="MUU59" s="2182"/>
      <c r="MUV59" s="2182"/>
      <c r="MUW59" s="2182"/>
      <c r="MUX59" s="2182"/>
      <c r="MUY59" s="2182"/>
      <c r="MUZ59" s="2182"/>
      <c r="MVA59" s="2182"/>
      <c r="MVB59" s="2182"/>
      <c r="MVC59" s="2182"/>
      <c r="MVD59" s="2182"/>
      <c r="MVE59" s="2182"/>
      <c r="MVF59" s="2182"/>
      <c r="MVG59" s="2182"/>
      <c r="MVH59" s="2182"/>
      <c r="MVI59" s="2182"/>
      <c r="MVJ59" s="2182"/>
      <c r="MVK59" s="2182"/>
      <c r="MVL59" s="2182"/>
      <c r="MVM59" s="2182"/>
      <c r="MVN59" s="2182"/>
      <c r="MVO59" s="2182"/>
      <c r="MVP59" s="2182"/>
      <c r="MVQ59" s="2182"/>
      <c r="MVR59" s="2182"/>
      <c r="MVS59" s="2182"/>
      <c r="MVT59" s="2182"/>
      <c r="MVU59" s="2182"/>
      <c r="MVV59" s="2182"/>
      <c r="MVW59" s="2182"/>
      <c r="MVX59" s="2182"/>
      <c r="MVY59" s="2182"/>
      <c r="MVZ59" s="2182"/>
      <c r="MWA59" s="2182"/>
      <c r="MWB59" s="2182"/>
      <c r="MWC59" s="2182"/>
      <c r="MWD59" s="2182"/>
      <c r="MWE59" s="2182"/>
      <c r="MWF59" s="2182"/>
      <c r="MWG59" s="2182"/>
      <c r="MWH59" s="2182"/>
      <c r="MWI59" s="2182"/>
      <c r="MWJ59" s="2182"/>
      <c r="MWK59" s="2182"/>
      <c r="MWL59" s="2182"/>
      <c r="MWM59" s="2182"/>
      <c r="MWN59" s="2182"/>
      <c r="MWO59" s="2182"/>
      <c r="MWP59" s="2182"/>
      <c r="MWQ59" s="2182"/>
      <c r="MWR59" s="2182"/>
      <c r="MWS59" s="2182"/>
      <c r="MWT59" s="2182"/>
      <c r="MWU59" s="2182"/>
      <c r="MWV59" s="2182"/>
      <c r="MWW59" s="2182"/>
      <c r="MWX59" s="2182"/>
      <c r="MWY59" s="2182"/>
      <c r="MWZ59" s="2182"/>
      <c r="MXA59" s="2182"/>
      <c r="MXB59" s="2182"/>
      <c r="MXC59" s="2182"/>
      <c r="MXD59" s="2182"/>
      <c r="MXE59" s="2182"/>
      <c r="MXF59" s="2182"/>
      <c r="MXG59" s="2182"/>
      <c r="MXH59" s="2182"/>
      <c r="MXI59" s="2182"/>
      <c r="MXJ59" s="2182"/>
      <c r="MXK59" s="2182"/>
      <c r="MXL59" s="2182"/>
      <c r="MXM59" s="2182"/>
      <c r="MXN59" s="2182"/>
      <c r="MXO59" s="2182"/>
      <c r="MXP59" s="2182"/>
      <c r="MXQ59" s="2182"/>
      <c r="MXR59" s="2182"/>
      <c r="MXS59" s="2182"/>
      <c r="MXT59" s="2182"/>
      <c r="MXU59" s="2182"/>
      <c r="MXV59" s="2182"/>
      <c r="MXW59" s="2182"/>
      <c r="MXX59" s="2182"/>
      <c r="MXY59" s="2182"/>
      <c r="MXZ59" s="2182"/>
      <c r="MYA59" s="2182"/>
      <c r="MYB59" s="2182"/>
      <c r="MYC59" s="2182"/>
      <c r="MYD59" s="2182"/>
      <c r="MYE59" s="2182"/>
      <c r="MYF59" s="2182"/>
      <c r="MYG59" s="2182"/>
      <c r="MYH59" s="2182"/>
      <c r="MYI59" s="2182"/>
      <c r="MYJ59" s="2182"/>
      <c r="MYK59" s="2182"/>
      <c r="MYL59" s="2182"/>
      <c r="MYM59" s="2182"/>
      <c r="MYN59" s="2182"/>
      <c r="MYO59" s="2182"/>
      <c r="MYP59" s="2182"/>
      <c r="MYQ59" s="2182"/>
      <c r="MYR59" s="2182"/>
      <c r="MYS59" s="2182"/>
      <c r="MYT59" s="2182"/>
      <c r="MYU59" s="2182"/>
      <c r="MYV59" s="2182"/>
      <c r="MYW59" s="2182"/>
      <c r="MYX59" s="2182"/>
      <c r="MYY59" s="2182"/>
      <c r="MYZ59" s="2182"/>
      <c r="MZA59" s="2182"/>
      <c r="MZB59" s="2182"/>
      <c r="MZC59" s="2182"/>
      <c r="MZD59" s="2182"/>
      <c r="MZE59" s="2182"/>
      <c r="MZF59" s="2182"/>
      <c r="MZG59" s="2182"/>
      <c r="MZH59" s="2182"/>
      <c r="MZI59" s="2182"/>
      <c r="MZJ59" s="2182"/>
      <c r="MZK59" s="2182"/>
      <c r="MZL59" s="2182"/>
      <c r="MZM59" s="2182"/>
      <c r="MZN59" s="2182"/>
      <c r="MZO59" s="2182"/>
      <c r="MZP59" s="2182"/>
      <c r="MZQ59" s="2182"/>
      <c r="MZR59" s="2182"/>
      <c r="MZS59" s="2182"/>
      <c r="MZT59" s="2182"/>
      <c r="MZU59" s="2182"/>
      <c r="MZV59" s="2182"/>
      <c r="MZW59" s="2182"/>
      <c r="MZX59" s="2182"/>
      <c r="MZY59" s="2182"/>
      <c r="MZZ59" s="2182"/>
      <c r="NAA59" s="2182"/>
      <c r="NAB59" s="2182"/>
      <c r="NAC59" s="2182"/>
      <c r="NAD59" s="2182"/>
      <c r="NAE59" s="2182"/>
      <c r="NAF59" s="2182"/>
      <c r="NAG59" s="2182"/>
      <c r="NAH59" s="2182"/>
      <c r="NAI59" s="2182"/>
      <c r="NAJ59" s="2182"/>
      <c r="NAK59" s="2182"/>
      <c r="NAL59" s="2182"/>
      <c r="NAM59" s="2182"/>
      <c r="NAN59" s="2182"/>
      <c r="NAO59" s="2182"/>
      <c r="NAP59" s="2182"/>
      <c r="NAQ59" s="2182"/>
      <c r="NAR59" s="2182"/>
      <c r="NAS59" s="2182"/>
      <c r="NAT59" s="2182"/>
      <c r="NAU59" s="2182"/>
      <c r="NAV59" s="2182"/>
      <c r="NAW59" s="2182"/>
      <c r="NAX59" s="2182"/>
      <c r="NAY59" s="2182"/>
      <c r="NAZ59" s="2182"/>
      <c r="NBA59" s="2182"/>
      <c r="NBB59" s="2182"/>
      <c r="NBC59" s="2182"/>
      <c r="NBD59" s="2182"/>
      <c r="NBE59" s="2182"/>
      <c r="NBF59" s="2182"/>
      <c r="NBG59" s="2182"/>
      <c r="NBH59" s="2182"/>
      <c r="NBI59" s="2182"/>
      <c r="NBJ59" s="2182"/>
      <c r="NBK59" s="2182"/>
      <c r="NBL59" s="2182"/>
      <c r="NBM59" s="2182"/>
      <c r="NBN59" s="2182"/>
      <c r="NBO59" s="2182"/>
      <c r="NBP59" s="2182"/>
      <c r="NBQ59" s="2182"/>
      <c r="NBR59" s="2182"/>
      <c r="NBS59" s="2182"/>
      <c r="NBT59" s="2182"/>
      <c r="NBU59" s="2182"/>
      <c r="NBV59" s="2182"/>
      <c r="NBW59" s="2182"/>
      <c r="NBX59" s="2182"/>
      <c r="NBY59" s="2182"/>
      <c r="NBZ59" s="2182"/>
      <c r="NCA59" s="2182"/>
      <c r="NCB59" s="2182"/>
      <c r="NCC59" s="2182"/>
      <c r="NCD59" s="2182"/>
      <c r="NCE59" s="2182"/>
      <c r="NCF59" s="2182"/>
      <c r="NCG59" s="2182"/>
      <c r="NCH59" s="2182"/>
      <c r="NCI59" s="2182"/>
      <c r="NCJ59" s="2182"/>
      <c r="NCK59" s="2182"/>
      <c r="NCL59" s="2182"/>
      <c r="NCM59" s="2182"/>
      <c r="NCN59" s="2182"/>
      <c r="NCO59" s="2182"/>
      <c r="NCP59" s="2182"/>
      <c r="NCQ59" s="2182"/>
      <c r="NCR59" s="2182"/>
      <c r="NCS59" s="2182"/>
      <c r="NCT59" s="2182"/>
      <c r="NCU59" s="2182"/>
      <c r="NCV59" s="2182"/>
      <c r="NCW59" s="2182"/>
      <c r="NCX59" s="2182"/>
      <c r="NCY59" s="2182"/>
      <c r="NCZ59" s="2182"/>
      <c r="NDA59" s="2182"/>
      <c r="NDB59" s="2182"/>
      <c r="NDC59" s="2182"/>
      <c r="NDD59" s="2182"/>
      <c r="NDE59" s="2182"/>
      <c r="NDF59" s="2182"/>
      <c r="NDG59" s="2182"/>
      <c r="NDH59" s="2182"/>
      <c r="NDI59" s="2182"/>
      <c r="NDJ59" s="2182"/>
      <c r="NDK59" s="2182"/>
      <c r="NDL59" s="2182"/>
      <c r="NDM59" s="2182"/>
      <c r="NDN59" s="2182"/>
      <c r="NDO59" s="2182"/>
      <c r="NDP59" s="2182"/>
      <c r="NDQ59" s="2182"/>
      <c r="NDR59" s="2182"/>
      <c r="NDS59" s="2182"/>
      <c r="NDT59" s="2182"/>
      <c r="NDU59" s="2182"/>
      <c r="NDV59" s="2182"/>
      <c r="NDW59" s="2182"/>
      <c r="NDX59" s="2182"/>
      <c r="NDY59" s="2182"/>
      <c r="NDZ59" s="2182"/>
      <c r="NEA59" s="2182"/>
      <c r="NEB59" s="2182"/>
      <c r="NEC59" s="2182"/>
      <c r="NED59" s="2182"/>
      <c r="NEE59" s="2182"/>
      <c r="NEF59" s="2182"/>
      <c r="NEG59" s="2182"/>
      <c r="NEH59" s="2182"/>
      <c r="NEI59" s="2182"/>
      <c r="NEJ59" s="2182"/>
      <c r="NEK59" s="2182"/>
      <c r="NEL59" s="2182"/>
      <c r="NEM59" s="2182"/>
      <c r="NEN59" s="2182"/>
      <c r="NEO59" s="2182"/>
      <c r="NEP59" s="2182"/>
      <c r="NEQ59" s="2182"/>
      <c r="NER59" s="2182"/>
      <c r="NES59" s="2182"/>
      <c r="NET59" s="2182"/>
      <c r="NEU59" s="2182"/>
      <c r="NEV59" s="2182"/>
      <c r="NEW59" s="2182"/>
      <c r="NEX59" s="2182"/>
      <c r="NEY59" s="2182"/>
      <c r="NEZ59" s="2182"/>
      <c r="NFA59" s="2182"/>
      <c r="NFB59" s="2182"/>
      <c r="NFC59" s="2182"/>
      <c r="NFD59" s="2182"/>
      <c r="NFE59" s="2182"/>
      <c r="NFF59" s="2182"/>
      <c r="NFG59" s="2182"/>
      <c r="NFH59" s="2182"/>
      <c r="NFI59" s="2182"/>
      <c r="NFJ59" s="2182"/>
      <c r="NFK59" s="2182"/>
      <c r="NFL59" s="2182"/>
      <c r="NFM59" s="2182"/>
      <c r="NFN59" s="2182"/>
      <c r="NFO59" s="2182"/>
      <c r="NFP59" s="2182"/>
      <c r="NFQ59" s="2182"/>
      <c r="NFR59" s="2182"/>
      <c r="NFS59" s="2182"/>
      <c r="NFT59" s="2182"/>
      <c r="NFU59" s="2182"/>
      <c r="NFV59" s="2182"/>
      <c r="NFW59" s="2182"/>
      <c r="NFX59" s="2182"/>
      <c r="NFY59" s="2182"/>
      <c r="NFZ59" s="2182"/>
      <c r="NGA59" s="2182"/>
      <c r="NGB59" s="2182"/>
      <c r="NGC59" s="2182"/>
      <c r="NGD59" s="2182"/>
      <c r="NGE59" s="2182"/>
      <c r="NGF59" s="2182"/>
      <c r="NGG59" s="2182"/>
      <c r="NGH59" s="2182"/>
      <c r="NGI59" s="2182"/>
      <c r="NGJ59" s="2182"/>
      <c r="NGK59" s="2182"/>
      <c r="NGL59" s="2182"/>
      <c r="NGM59" s="2182"/>
      <c r="NGN59" s="2182"/>
      <c r="NGO59" s="2182"/>
      <c r="NGP59" s="2182"/>
      <c r="NGQ59" s="2182"/>
      <c r="NGR59" s="2182"/>
      <c r="NGS59" s="2182"/>
      <c r="NGT59" s="2182"/>
      <c r="NGU59" s="2182"/>
      <c r="NGV59" s="2182"/>
      <c r="NGW59" s="2182"/>
      <c r="NGX59" s="2182"/>
      <c r="NGY59" s="2182"/>
      <c r="NGZ59" s="2182"/>
      <c r="NHA59" s="2182"/>
      <c r="NHB59" s="2182"/>
      <c r="NHC59" s="2182"/>
      <c r="NHD59" s="2182"/>
      <c r="NHE59" s="2182"/>
      <c r="NHF59" s="2182"/>
      <c r="NHG59" s="2182"/>
      <c r="NHH59" s="2182"/>
      <c r="NHI59" s="2182"/>
      <c r="NHJ59" s="2182"/>
      <c r="NHK59" s="2182"/>
      <c r="NHL59" s="2182"/>
      <c r="NHM59" s="2182"/>
      <c r="NHN59" s="2182"/>
      <c r="NHO59" s="2182"/>
      <c r="NHP59" s="2182"/>
      <c r="NHQ59" s="2182"/>
      <c r="NHR59" s="2182"/>
      <c r="NHS59" s="2182"/>
      <c r="NHT59" s="2182"/>
      <c r="NHU59" s="2182"/>
      <c r="NHV59" s="2182"/>
      <c r="NHW59" s="2182"/>
      <c r="NHX59" s="2182"/>
      <c r="NHY59" s="2182"/>
      <c r="NHZ59" s="2182"/>
      <c r="NIA59" s="2182"/>
      <c r="NIB59" s="2182"/>
      <c r="NIC59" s="2182"/>
      <c r="NID59" s="2182"/>
      <c r="NIE59" s="2182"/>
      <c r="NIF59" s="2182"/>
      <c r="NIG59" s="2182"/>
      <c r="NIH59" s="2182"/>
      <c r="NII59" s="2182"/>
      <c r="NIJ59" s="2182"/>
      <c r="NIK59" s="2182"/>
      <c r="NIL59" s="2182"/>
      <c r="NIM59" s="2182"/>
      <c r="NIN59" s="2182"/>
      <c r="NIO59" s="2182"/>
      <c r="NIP59" s="2182"/>
      <c r="NIQ59" s="2182"/>
      <c r="NIR59" s="2182"/>
      <c r="NIS59" s="2182"/>
      <c r="NIT59" s="2182"/>
      <c r="NIU59" s="2182"/>
      <c r="NIV59" s="2182"/>
      <c r="NIW59" s="2182"/>
      <c r="NIX59" s="2182"/>
      <c r="NIY59" s="2182"/>
      <c r="NIZ59" s="2182"/>
      <c r="NJA59" s="2182"/>
      <c r="NJB59" s="2182"/>
      <c r="NJC59" s="2182"/>
      <c r="NJD59" s="2182"/>
      <c r="NJE59" s="2182"/>
      <c r="NJF59" s="2182"/>
      <c r="NJG59" s="2182"/>
      <c r="NJH59" s="2182"/>
      <c r="NJI59" s="2182"/>
      <c r="NJJ59" s="2182"/>
      <c r="NJK59" s="2182"/>
      <c r="NJL59" s="2182"/>
      <c r="NJM59" s="2182"/>
      <c r="NJN59" s="2182"/>
      <c r="NJO59" s="2182"/>
      <c r="NJP59" s="2182"/>
      <c r="NJQ59" s="2182"/>
      <c r="NJR59" s="2182"/>
      <c r="NJS59" s="2182"/>
      <c r="NJT59" s="2182"/>
      <c r="NJU59" s="2182"/>
      <c r="NJV59" s="2182"/>
      <c r="NJW59" s="2182"/>
      <c r="NJX59" s="2182"/>
      <c r="NJY59" s="2182"/>
      <c r="NJZ59" s="2182"/>
      <c r="NKA59" s="2182"/>
      <c r="NKB59" s="2182"/>
      <c r="NKC59" s="2182"/>
      <c r="NKD59" s="2182"/>
      <c r="NKE59" s="2182"/>
      <c r="NKF59" s="2182"/>
      <c r="NKG59" s="2182"/>
      <c r="NKH59" s="2182"/>
      <c r="NKI59" s="2182"/>
      <c r="NKJ59" s="2182"/>
      <c r="NKK59" s="2182"/>
      <c r="NKL59" s="2182"/>
      <c r="NKM59" s="2182"/>
      <c r="NKN59" s="2182"/>
      <c r="NKO59" s="2182"/>
      <c r="NKP59" s="2182"/>
      <c r="NKQ59" s="2182"/>
      <c r="NKR59" s="2182"/>
      <c r="NKS59" s="2182"/>
      <c r="NKT59" s="2182"/>
      <c r="NKU59" s="2182"/>
      <c r="NKV59" s="2182"/>
      <c r="NKW59" s="2182"/>
      <c r="NKX59" s="2182"/>
      <c r="NKY59" s="2182"/>
      <c r="NKZ59" s="2182"/>
      <c r="NLA59" s="2182"/>
      <c r="NLB59" s="2182"/>
      <c r="NLC59" s="2182"/>
      <c r="NLD59" s="2182"/>
      <c r="NLE59" s="2182"/>
      <c r="NLF59" s="2182"/>
      <c r="NLG59" s="2182"/>
      <c r="NLH59" s="2182"/>
      <c r="NLI59" s="2182"/>
      <c r="NLJ59" s="2182"/>
      <c r="NLK59" s="2182"/>
      <c r="NLL59" s="2182"/>
      <c r="NLM59" s="2182"/>
      <c r="NLN59" s="2182"/>
      <c r="NLO59" s="2182"/>
      <c r="NLP59" s="2182"/>
      <c r="NLQ59" s="2182"/>
      <c r="NLR59" s="2182"/>
      <c r="NLS59" s="2182"/>
      <c r="NLT59" s="2182"/>
      <c r="NLU59" s="2182"/>
      <c r="NLV59" s="2182"/>
      <c r="NLW59" s="2182"/>
      <c r="NLX59" s="2182"/>
      <c r="NLY59" s="2182"/>
      <c r="NLZ59" s="2182"/>
      <c r="NMA59" s="2182"/>
      <c r="NMB59" s="2182"/>
      <c r="NMC59" s="2182"/>
      <c r="NMD59" s="2182"/>
      <c r="NME59" s="2182"/>
      <c r="NMF59" s="2182"/>
      <c r="NMG59" s="2182"/>
      <c r="NMH59" s="2182"/>
      <c r="NMI59" s="2182"/>
      <c r="NMJ59" s="2182"/>
      <c r="NMK59" s="2182"/>
      <c r="NML59" s="2182"/>
      <c r="NMM59" s="2182"/>
      <c r="NMN59" s="2182"/>
      <c r="NMO59" s="2182"/>
      <c r="NMP59" s="2182"/>
      <c r="NMQ59" s="2182"/>
      <c r="NMR59" s="2182"/>
      <c r="NMS59" s="2182"/>
      <c r="NMT59" s="2182"/>
      <c r="NMU59" s="2182"/>
      <c r="NMV59" s="2182"/>
      <c r="NMW59" s="2182"/>
      <c r="NMX59" s="2182"/>
      <c r="NMY59" s="2182"/>
      <c r="NMZ59" s="2182"/>
      <c r="NNA59" s="2182"/>
      <c r="NNB59" s="2182"/>
      <c r="NNC59" s="2182"/>
      <c r="NND59" s="2182"/>
      <c r="NNE59" s="2182"/>
      <c r="NNF59" s="2182"/>
      <c r="NNG59" s="2182"/>
      <c r="NNH59" s="2182"/>
      <c r="NNI59" s="2182"/>
      <c r="NNJ59" s="2182"/>
      <c r="NNK59" s="2182"/>
      <c r="NNL59" s="2182"/>
      <c r="NNM59" s="2182"/>
      <c r="NNN59" s="2182"/>
      <c r="NNO59" s="2182"/>
      <c r="NNP59" s="2182"/>
      <c r="NNQ59" s="2182"/>
      <c r="NNR59" s="2182"/>
      <c r="NNS59" s="2182"/>
      <c r="NNT59" s="2182"/>
      <c r="NNU59" s="2182"/>
      <c r="NNV59" s="2182"/>
      <c r="NNW59" s="2182"/>
      <c r="NNX59" s="2182"/>
      <c r="NNY59" s="2182"/>
      <c r="NNZ59" s="2182"/>
      <c r="NOA59" s="2182"/>
      <c r="NOB59" s="2182"/>
      <c r="NOC59" s="2182"/>
      <c r="NOD59" s="2182"/>
      <c r="NOE59" s="2182"/>
      <c r="NOF59" s="2182"/>
      <c r="NOG59" s="2182"/>
      <c r="NOH59" s="2182"/>
      <c r="NOI59" s="2182"/>
      <c r="NOJ59" s="2182"/>
      <c r="NOK59" s="2182"/>
      <c r="NOL59" s="2182"/>
      <c r="NOM59" s="2182"/>
      <c r="NON59" s="2182"/>
      <c r="NOO59" s="2182"/>
      <c r="NOP59" s="2182"/>
      <c r="NOQ59" s="2182"/>
      <c r="NOR59" s="2182"/>
      <c r="NOS59" s="2182"/>
      <c r="NOT59" s="2182"/>
      <c r="NOU59" s="2182"/>
      <c r="NOV59" s="2182"/>
      <c r="NOW59" s="2182"/>
      <c r="NOX59" s="2182"/>
      <c r="NOY59" s="2182"/>
      <c r="NOZ59" s="2182"/>
      <c r="NPA59" s="2182"/>
      <c r="NPB59" s="2182"/>
      <c r="NPC59" s="2182"/>
      <c r="NPD59" s="2182"/>
      <c r="NPE59" s="2182"/>
      <c r="NPF59" s="2182"/>
      <c r="NPG59" s="2182"/>
      <c r="NPH59" s="2182"/>
      <c r="NPI59" s="2182"/>
      <c r="NPJ59" s="2182"/>
      <c r="NPK59" s="2182"/>
      <c r="NPL59" s="2182"/>
      <c r="NPM59" s="2182"/>
      <c r="NPN59" s="2182"/>
      <c r="NPO59" s="2182"/>
      <c r="NPP59" s="2182"/>
      <c r="NPQ59" s="2182"/>
      <c r="NPR59" s="2182"/>
      <c r="NPS59" s="2182"/>
      <c r="NPT59" s="2182"/>
      <c r="NPU59" s="2182"/>
      <c r="NPV59" s="2182"/>
      <c r="NPW59" s="2182"/>
      <c r="NPX59" s="2182"/>
      <c r="NPY59" s="2182"/>
      <c r="NPZ59" s="2182"/>
      <c r="NQA59" s="2182"/>
      <c r="NQB59" s="2182"/>
      <c r="NQC59" s="2182"/>
      <c r="NQD59" s="2182"/>
      <c r="NQE59" s="2182"/>
      <c r="NQF59" s="2182"/>
      <c r="NQG59" s="2182"/>
      <c r="NQH59" s="2182"/>
      <c r="NQI59" s="2182"/>
      <c r="NQJ59" s="2182"/>
      <c r="NQK59" s="2182"/>
      <c r="NQL59" s="2182"/>
      <c r="NQM59" s="2182"/>
      <c r="NQN59" s="2182"/>
      <c r="NQO59" s="2182"/>
      <c r="NQP59" s="2182"/>
      <c r="NQQ59" s="2182"/>
      <c r="NQR59" s="2182"/>
      <c r="NQS59" s="2182"/>
      <c r="NQT59" s="2182"/>
      <c r="NQU59" s="2182"/>
      <c r="NQV59" s="2182"/>
      <c r="NQW59" s="2182"/>
      <c r="NQX59" s="2182"/>
      <c r="NQY59" s="2182"/>
      <c r="NQZ59" s="2182"/>
      <c r="NRA59" s="2182"/>
      <c r="NRB59" s="2182"/>
      <c r="NRC59" s="2182"/>
      <c r="NRD59" s="2182"/>
      <c r="NRE59" s="2182"/>
      <c r="NRF59" s="2182"/>
      <c r="NRG59" s="2182"/>
      <c r="NRH59" s="2182"/>
      <c r="NRI59" s="2182"/>
      <c r="NRJ59" s="2182"/>
      <c r="NRK59" s="2182"/>
      <c r="NRL59" s="2182"/>
      <c r="NRM59" s="2182"/>
      <c r="NRN59" s="2182"/>
      <c r="NRO59" s="2182"/>
      <c r="NRP59" s="2182"/>
      <c r="NRQ59" s="2182"/>
      <c r="NRR59" s="2182"/>
      <c r="NRS59" s="2182"/>
      <c r="NRT59" s="2182"/>
      <c r="NRU59" s="2182"/>
      <c r="NRV59" s="2182"/>
      <c r="NRW59" s="2182"/>
      <c r="NRX59" s="2182"/>
      <c r="NRY59" s="2182"/>
      <c r="NRZ59" s="2182"/>
      <c r="NSA59" s="2182"/>
      <c r="NSB59" s="2182"/>
      <c r="NSC59" s="2182"/>
      <c r="NSD59" s="2182"/>
      <c r="NSE59" s="2182"/>
      <c r="NSF59" s="2182"/>
      <c r="NSG59" s="2182"/>
      <c r="NSH59" s="2182"/>
      <c r="NSI59" s="2182"/>
      <c r="NSJ59" s="2182"/>
      <c r="NSK59" s="2182"/>
      <c r="NSL59" s="2182"/>
      <c r="NSM59" s="2182"/>
      <c r="NSN59" s="2182"/>
      <c r="NSO59" s="2182"/>
      <c r="NSP59" s="2182"/>
      <c r="NSQ59" s="2182"/>
      <c r="NSR59" s="2182"/>
      <c r="NSS59" s="2182"/>
      <c r="NST59" s="2182"/>
      <c r="NSU59" s="2182"/>
      <c r="NSV59" s="2182"/>
      <c r="NSW59" s="2182"/>
      <c r="NSX59" s="2182"/>
      <c r="NSY59" s="2182"/>
      <c r="NSZ59" s="2182"/>
      <c r="NTA59" s="2182"/>
      <c r="NTB59" s="2182"/>
      <c r="NTC59" s="2182"/>
      <c r="NTD59" s="2182"/>
      <c r="NTE59" s="2182"/>
      <c r="NTF59" s="2182"/>
      <c r="NTG59" s="2182"/>
      <c r="NTH59" s="2182"/>
      <c r="NTI59" s="2182"/>
      <c r="NTJ59" s="2182"/>
      <c r="NTK59" s="2182"/>
      <c r="NTL59" s="2182"/>
      <c r="NTM59" s="2182"/>
      <c r="NTN59" s="2182"/>
      <c r="NTO59" s="2182"/>
      <c r="NTP59" s="2182"/>
      <c r="NTQ59" s="2182"/>
      <c r="NTR59" s="2182"/>
      <c r="NTS59" s="2182"/>
      <c r="NTT59" s="2182"/>
      <c r="NTU59" s="2182"/>
      <c r="NTV59" s="2182"/>
      <c r="NTW59" s="2182"/>
      <c r="NTX59" s="2182"/>
      <c r="NTY59" s="2182"/>
      <c r="NTZ59" s="2182"/>
      <c r="NUA59" s="2182"/>
      <c r="NUB59" s="2182"/>
      <c r="NUC59" s="2182"/>
      <c r="NUD59" s="2182"/>
      <c r="NUE59" s="2182"/>
      <c r="NUF59" s="2182"/>
      <c r="NUG59" s="2182"/>
      <c r="NUH59" s="2182"/>
      <c r="NUI59" s="2182"/>
      <c r="NUJ59" s="2182"/>
      <c r="NUK59" s="2182"/>
      <c r="NUL59" s="2182"/>
      <c r="NUM59" s="2182"/>
      <c r="NUN59" s="2182"/>
      <c r="NUO59" s="2182"/>
      <c r="NUP59" s="2182"/>
      <c r="NUQ59" s="2182"/>
      <c r="NUR59" s="2182"/>
      <c r="NUS59" s="2182"/>
      <c r="NUT59" s="2182"/>
      <c r="NUU59" s="2182"/>
      <c r="NUV59" s="2182"/>
      <c r="NUW59" s="2182"/>
      <c r="NUX59" s="2182"/>
      <c r="NUY59" s="2182"/>
      <c r="NUZ59" s="2182"/>
      <c r="NVA59" s="2182"/>
      <c r="NVB59" s="2182"/>
      <c r="NVC59" s="2182"/>
      <c r="NVD59" s="2182"/>
      <c r="NVE59" s="2182"/>
      <c r="NVF59" s="2182"/>
      <c r="NVG59" s="2182"/>
      <c r="NVH59" s="2182"/>
      <c r="NVI59" s="2182"/>
      <c r="NVJ59" s="2182"/>
      <c r="NVK59" s="2182"/>
      <c r="NVL59" s="2182"/>
      <c r="NVM59" s="2182"/>
      <c r="NVN59" s="2182"/>
      <c r="NVO59" s="2182"/>
      <c r="NVP59" s="2182"/>
      <c r="NVQ59" s="2182"/>
      <c r="NVR59" s="2182"/>
      <c r="NVS59" s="2182"/>
      <c r="NVT59" s="2182"/>
      <c r="NVU59" s="2182"/>
      <c r="NVV59" s="2182"/>
      <c r="NVW59" s="2182"/>
      <c r="NVX59" s="2182"/>
      <c r="NVY59" s="2182"/>
      <c r="NVZ59" s="2182"/>
      <c r="NWA59" s="2182"/>
      <c r="NWB59" s="2182"/>
      <c r="NWC59" s="2182"/>
      <c r="NWD59" s="2182"/>
      <c r="NWE59" s="2182"/>
      <c r="NWF59" s="2182"/>
      <c r="NWG59" s="2182"/>
      <c r="NWH59" s="2182"/>
      <c r="NWI59" s="2182"/>
      <c r="NWJ59" s="2182"/>
      <c r="NWK59" s="2182"/>
      <c r="NWL59" s="2182"/>
      <c r="NWM59" s="2182"/>
      <c r="NWN59" s="2182"/>
      <c r="NWO59" s="2182"/>
      <c r="NWP59" s="2182"/>
      <c r="NWQ59" s="2182"/>
      <c r="NWR59" s="2182"/>
      <c r="NWS59" s="2182"/>
      <c r="NWT59" s="2182"/>
      <c r="NWU59" s="2182"/>
      <c r="NWV59" s="2182"/>
      <c r="NWW59" s="2182"/>
      <c r="NWX59" s="2182"/>
      <c r="NWY59" s="2182"/>
      <c r="NWZ59" s="2182"/>
      <c r="NXA59" s="2182"/>
      <c r="NXB59" s="2182"/>
      <c r="NXC59" s="2182"/>
      <c r="NXD59" s="2182"/>
      <c r="NXE59" s="2182"/>
      <c r="NXF59" s="2182"/>
      <c r="NXG59" s="2182"/>
      <c r="NXH59" s="2182"/>
      <c r="NXI59" s="2182"/>
      <c r="NXJ59" s="2182"/>
      <c r="NXK59" s="2182"/>
      <c r="NXL59" s="2182"/>
      <c r="NXM59" s="2182"/>
      <c r="NXN59" s="2182"/>
      <c r="NXO59" s="2182"/>
      <c r="NXP59" s="2182"/>
      <c r="NXQ59" s="2182"/>
      <c r="NXR59" s="2182"/>
      <c r="NXS59" s="2182"/>
      <c r="NXT59" s="2182"/>
      <c r="NXU59" s="2182"/>
      <c r="NXV59" s="2182"/>
      <c r="NXW59" s="2182"/>
      <c r="NXX59" s="2182"/>
      <c r="NXY59" s="2182"/>
      <c r="NXZ59" s="2182"/>
      <c r="NYA59" s="2182"/>
      <c r="NYB59" s="2182"/>
      <c r="NYC59" s="2182"/>
      <c r="NYD59" s="2182"/>
      <c r="NYE59" s="2182"/>
      <c r="NYF59" s="2182"/>
      <c r="NYG59" s="2182"/>
      <c r="NYH59" s="2182"/>
      <c r="NYI59" s="2182"/>
      <c r="NYJ59" s="2182"/>
      <c r="NYK59" s="2182"/>
      <c r="NYL59" s="2182"/>
      <c r="NYM59" s="2182"/>
      <c r="NYN59" s="2182"/>
      <c r="NYO59" s="2182"/>
      <c r="NYP59" s="2182"/>
      <c r="NYQ59" s="2182"/>
      <c r="NYR59" s="2182"/>
      <c r="NYS59" s="2182"/>
      <c r="NYT59" s="2182"/>
      <c r="NYU59" s="2182"/>
      <c r="NYV59" s="2182"/>
      <c r="NYW59" s="2182"/>
      <c r="NYX59" s="2182"/>
      <c r="NYY59" s="2182"/>
      <c r="NYZ59" s="2182"/>
      <c r="NZA59" s="2182"/>
      <c r="NZB59" s="2182"/>
      <c r="NZC59" s="2182"/>
      <c r="NZD59" s="2182"/>
      <c r="NZE59" s="2182"/>
      <c r="NZF59" s="2182"/>
      <c r="NZG59" s="2182"/>
      <c r="NZH59" s="2182"/>
      <c r="NZI59" s="2182"/>
      <c r="NZJ59" s="2182"/>
      <c r="NZK59" s="2182"/>
      <c r="NZL59" s="2182"/>
      <c r="NZM59" s="2182"/>
      <c r="NZN59" s="2182"/>
      <c r="NZO59" s="2182"/>
      <c r="NZP59" s="2182"/>
      <c r="NZQ59" s="2182"/>
      <c r="NZR59" s="2182"/>
      <c r="NZS59" s="2182"/>
      <c r="NZT59" s="2182"/>
      <c r="NZU59" s="2182"/>
      <c r="NZV59" s="2182"/>
      <c r="NZW59" s="2182"/>
      <c r="NZX59" s="2182"/>
      <c r="NZY59" s="2182"/>
      <c r="NZZ59" s="2182"/>
      <c r="OAA59" s="2182"/>
      <c r="OAB59" s="2182"/>
      <c r="OAC59" s="2182"/>
      <c r="OAD59" s="2182"/>
      <c r="OAE59" s="2182"/>
      <c r="OAF59" s="2182"/>
      <c r="OAG59" s="2182"/>
      <c r="OAH59" s="2182"/>
      <c r="OAI59" s="2182"/>
      <c r="OAJ59" s="2182"/>
      <c r="OAK59" s="2182"/>
      <c r="OAL59" s="2182"/>
      <c r="OAM59" s="2182"/>
      <c r="OAN59" s="2182"/>
      <c r="OAO59" s="2182"/>
      <c r="OAP59" s="2182"/>
      <c r="OAQ59" s="2182"/>
      <c r="OAR59" s="2182"/>
      <c r="OAS59" s="2182"/>
      <c r="OAT59" s="2182"/>
      <c r="OAU59" s="2182"/>
      <c r="OAV59" s="2182"/>
      <c r="OAW59" s="2182"/>
      <c r="OAX59" s="2182"/>
      <c r="OAY59" s="2182"/>
      <c r="OAZ59" s="2182"/>
      <c r="OBA59" s="2182"/>
      <c r="OBB59" s="2182"/>
      <c r="OBC59" s="2182"/>
      <c r="OBD59" s="2182"/>
      <c r="OBE59" s="2182"/>
      <c r="OBF59" s="2182"/>
      <c r="OBG59" s="2182"/>
      <c r="OBH59" s="2182"/>
      <c r="OBI59" s="2182"/>
      <c r="OBJ59" s="2182"/>
      <c r="OBK59" s="2182"/>
      <c r="OBL59" s="2182"/>
      <c r="OBM59" s="2182"/>
      <c r="OBN59" s="2182"/>
      <c r="OBO59" s="2182"/>
      <c r="OBP59" s="2182"/>
      <c r="OBQ59" s="2182"/>
      <c r="OBR59" s="2182"/>
      <c r="OBS59" s="2182"/>
      <c r="OBT59" s="2182"/>
      <c r="OBU59" s="2182"/>
      <c r="OBV59" s="2182"/>
      <c r="OBW59" s="2182"/>
      <c r="OBX59" s="2182"/>
      <c r="OBY59" s="2182"/>
      <c r="OBZ59" s="2182"/>
      <c r="OCA59" s="2182"/>
      <c r="OCB59" s="2182"/>
      <c r="OCC59" s="2182"/>
      <c r="OCD59" s="2182"/>
      <c r="OCE59" s="2182"/>
      <c r="OCF59" s="2182"/>
      <c r="OCG59" s="2182"/>
      <c r="OCH59" s="2182"/>
      <c r="OCI59" s="2182"/>
      <c r="OCJ59" s="2182"/>
      <c r="OCK59" s="2182"/>
      <c r="OCL59" s="2182"/>
      <c r="OCM59" s="2182"/>
      <c r="OCN59" s="2182"/>
      <c r="OCO59" s="2182"/>
      <c r="OCP59" s="2182"/>
      <c r="OCQ59" s="2182"/>
      <c r="OCR59" s="2182"/>
      <c r="OCS59" s="2182"/>
      <c r="OCT59" s="2182"/>
      <c r="OCU59" s="2182"/>
      <c r="OCV59" s="2182"/>
      <c r="OCW59" s="2182"/>
      <c r="OCX59" s="2182"/>
      <c r="OCY59" s="2182"/>
      <c r="OCZ59" s="2182"/>
      <c r="ODA59" s="2182"/>
      <c r="ODB59" s="2182"/>
      <c r="ODC59" s="2182"/>
      <c r="ODD59" s="2182"/>
      <c r="ODE59" s="2182"/>
      <c r="ODF59" s="2182"/>
      <c r="ODG59" s="2182"/>
      <c r="ODH59" s="2182"/>
      <c r="ODI59" s="2182"/>
      <c r="ODJ59" s="2182"/>
      <c r="ODK59" s="2182"/>
      <c r="ODL59" s="2182"/>
      <c r="ODM59" s="2182"/>
      <c r="ODN59" s="2182"/>
      <c r="ODO59" s="2182"/>
      <c r="ODP59" s="2182"/>
      <c r="ODQ59" s="2182"/>
      <c r="ODR59" s="2182"/>
      <c r="ODS59" s="2182"/>
      <c r="ODT59" s="2182"/>
      <c r="ODU59" s="2182"/>
      <c r="ODV59" s="2182"/>
      <c r="ODW59" s="2182"/>
      <c r="ODX59" s="2182"/>
      <c r="ODY59" s="2182"/>
      <c r="ODZ59" s="2182"/>
      <c r="OEA59" s="2182"/>
      <c r="OEB59" s="2182"/>
      <c r="OEC59" s="2182"/>
      <c r="OED59" s="2182"/>
      <c r="OEE59" s="2182"/>
      <c r="OEF59" s="2182"/>
      <c r="OEG59" s="2182"/>
      <c r="OEH59" s="2182"/>
      <c r="OEI59" s="2182"/>
      <c r="OEJ59" s="2182"/>
      <c r="OEK59" s="2182"/>
      <c r="OEL59" s="2182"/>
      <c r="OEM59" s="2182"/>
      <c r="OEN59" s="2182"/>
      <c r="OEO59" s="2182"/>
      <c r="OEP59" s="2182"/>
      <c r="OEQ59" s="2182"/>
      <c r="OER59" s="2182"/>
      <c r="OES59" s="2182"/>
      <c r="OET59" s="2182"/>
      <c r="OEU59" s="2182"/>
      <c r="OEV59" s="2182"/>
      <c r="OEW59" s="2182"/>
      <c r="OEX59" s="2182"/>
      <c r="OEY59" s="2182"/>
      <c r="OEZ59" s="2182"/>
      <c r="OFA59" s="2182"/>
      <c r="OFB59" s="2182"/>
      <c r="OFC59" s="2182"/>
      <c r="OFD59" s="2182"/>
      <c r="OFE59" s="2182"/>
      <c r="OFF59" s="2182"/>
      <c r="OFG59" s="2182"/>
      <c r="OFH59" s="2182"/>
      <c r="OFI59" s="2182"/>
      <c r="OFJ59" s="2182"/>
      <c r="OFK59" s="2182"/>
      <c r="OFL59" s="2182"/>
      <c r="OFM59" s="2182"/>
      <c r="OFN59" s="2182"/>
      <c r="OFO59" s="2182"/>
      <c r="OFP59" s="2182"/>
      <c r="OFQ59" s="2182"/>
      <c r="OFR59" s="2182"/>
      <c r="OFS59" s="2182"/>
      <c r="OFT59" s="2182"/>
      <c r="OFU59" s="2182"/>
      <c r="OFV59" s="2182"/>
      <c r="OFW59" s="2182"/>
      <c r="OFX59" s="2182"/>
      <c r="OFY59" s="2182"/>
      <c r="OFZ59" s="2182"/>
      <c r="OGA59" s="2182"/>
      <c r="OGB59" s="2182"/>
      <c r="OGC59" s="2182"/>
      <c r="OGD59" s="2182"/>
      <c r="OGE59" s="2182"/>
      <c r="OGF59" s="2182"/>
      <c r="OGG59" s="2182"/>
      <c r="OGH59" s="2182"/>
      <c r="OGI59" s="2182"/>
      <c r="OGJ59" s="2182"/>
      <c r="OGK59" s="2182"/>
      <c r="OGL59" s="2182"/>
      <c r="OGM59" s="2182"/>
      <c r="OGN59" s="2182"/>
      <c r="OGO59" s="2182"/>
      <c r="OGP59" s="2182"/>
      <c r="OGQ59" s="2182"/>
      <c r="OGR59" s="2182"/>
      <c r="OGS59" s="2182"/>
      <c r="OGT59" s="2182"/>
      <c r="OGU59" s="2182"/>
      <c r="OGV59" s="2182"/>
      <c r="OGW59" s="2182"/>
      <c r="OGX59" s="2182"/>
      <c r="OGY59" s="2182"/>
      <c r="OGZ59" s="2182"/>
      <c r="OHA59" s="2182"/>
      <c r="OHB59" s="2182"/>
      <c r="OHC59" s="2182"/>
      <c r="OHD59" s="2182"/>
      <c r="OHE59" s="2182"/>
      <c r="OHF59" s="2182"/>
      <c r="OHG59" s="2182"/>
      <c r="OHH59" s="2182"/>
      <c r="OHI59" s="2182"/>
      <c r="OHJ59" s="2182"/>
      <c r="OHK59" s="2182"/>
      <c r="OHL59" s="2182"/>
      <c r="OHM59" s="2182"/>
      <c r="OHN59" s="2182"/>
      <c r="OHO59" s="2182"/>
      <c r="OHP59" s="2182"/>
      <c r="OHQ59" s="2182"/>
      <c r="OHR59" s="2182"/>
      <c r="OHS59" s="2182"/>
      <c r="OHT59" s="2182"/>
      <c r="OHU59" s="2182"/>
      <c r="OHV59" s="2182"/>
      <c r="OHW59" s="2182"/>
      <c r="OHX59" s="2182"/>
      <c r="OHY59" s="2182"/>
      <c r="OHZ59" s="2182"/>
      <c r="OIA59" s="2182"/>
      <c r="OIB59" s="2182"/>
      <c r="OIC59" s="2182"/>
      <c r="OID59" s="2182"/>
      <c r="OIE59" s="2182"/>
      <c r="OIF59" s="2182"/>
      <c r="OIG59" s="2182"/>
      <c r="OIH59" s="2182"/>
      <c r="OII59" s="2182"/>
      <c r="OIJ59" s="2182"/>
      <c r="OIK59" s="2182"/>
      <c r="OIL59" s="2182"/>
      <c r="OIM59" s="2182"/>
      <c r="OIN59" s="2182"/>
      <c r="OIO59" s="2182"/>
      <c r="OIP59" s="2182"/>
      <c r="OIQ59" s="2182"/>
      <c r="OIR59" s="2182"/>
      <c r="OIS59" s="2182"/>
      <c r="OIT59" s="2182"/>
      <c r="OIU59" s="2182"/>
      <c r="OIV59" s="2182"/>
      <c r="OIW59" s="2182"/>
      <c r="OIX59" s="2182"/>
      <c r="OIY59" s="2182"/>
      <c r="OIZ59" s="2182"/>
      <c r="OJA59" s="2182"/>
      <c r="OJB59" s="2182"/>
      <c r="OJC59" s="2182"/>
      <c r="OJD59" s="2182"/>
      <c r="OJE59" s="2182"/>
      <c r="OJF59" s="2182"/>
      <c r="OJG59" s="2182"/>
      <c r="OJH59" s="2182"/>
      <c r="OJI59" s="2182"/>
      <c r="OJJ59" s="2182"/>
      <c r="OJK59" s="2182"/>
      <c r="OJL59" s="2182"/>
      <c r="OJM59" s="2182"/>
      <c r="OJN59" s="2182"/>
      <c r="OJO59" s="2182"/>
      <c r="OJP59" s="2182"/>
      <c r="OJQ59" s="2182"/>
      <c r="OJR59" s="2182"/>
      <c r="OJS59" s="2182"/>
      <c r="OJT59" s="2182"/>
      <c r="OJU59" s="2182"/>
      <c r="OJV59" s="2182"/>
      <c r="OJW59" s="2182"/>
      <c r="OJX59" s="2182"/>
      <c r="OJY59" s="2182"/>
      <c r="OJZ59" s="2182"/>
      <c r="OKA59" s="2182"/>
      <c r="OKB59" s="2182"/>
      <c r="OKC59" s="2182"/>
      <c r="OKD59" s="2182"/>
      <c r="OKE59" s="2182"/>
      <c r="OKF59" s="2182"/>
      <c r="OKG59" s="2182"/>
      <c r="OKH59" s="2182"/>
      <c r="OKI59" s="2182"/>
      <c r="OKJ59" s="2182"/>
      <c r="OKK59" s="2182"/>
      <c r="OKL59" s="2182"/>
      <c r="OKM59" s="2182"/>
      <c r="OKN59" s="2182"/>
      <c r="OKO59" s="2182"/>
      <c r="OKP59" s="2182"/>
      <c r="OKQ59" s="2182"/>
      <c r="OKR59" s="2182"/>
      <c r="OKS59" s="2182"/>
      <c r="OKT59" s="2182"/>
      <c r="OKU59" s="2182"/>
      <c r="OKV59" s="2182"/>
      <c r="OKW59" s="2182"/>
      <c r="OKX59" s="2182"/>
      <c r="OKY59" s="2182"/>
      <c r="OKZ59" s="2182"/>
      <c r="OLA59" s="2182"/>
      <c r="OLB59" s="2182"/>
      <c r="OLC59" s="2182"/>
      <c r="OLD59" s="2182"/>
      <c r="OLE59" s="2182"/>
      <c r="OLF59" s="2182"/>
      <c r="OLG59" s="2182"/>
      <c r="OLH59" s="2182"/>
      <c r="OLI59" s="2182"/>
      <c r="OLJ59" s="2182"/>
      <c r="OLK59" s="2182"/>
      <c r="OLL59" s="2182"/>
      <c r="OLM59" s="2182"/>
      <c r="OLN59" s="2182"/>
      <c r="OLO59" s="2182"/>
      <c r="OLP59" s="2182"/>
      <c r="OLQ59" s="2182"/>
      <c r="OLR59" s="2182"/>
      <c r="OLS59" s="2182"/>
      <c r="OLT59" s="2182"/>
      <c r="OLU59" s="2182"/>
      <c r="OLV59" s="2182"/>
      <c r="OLW59" s="2182"/>
      <c r="OLX59" s="2182"/>
      <c r="OLY59" s="2182"/>
      <c r="OLZ59" s="2182"/>
      <c r="OMA59" s="2182"/>
      <c r="OMB59" s="2182"/>
      <c r="OMC59" s="2182"/>
      <c r="OMD59" s="2182"/>
      <c r="OME59" s="2182"/>
      <c r="OMF59" s="2182"/>
      <c r="OMG59" s="2182"/>
      <c r="OMH59" s="2182"/>
      <c r="OMI59" s="2182"/>
      <c r="OMJ59" s="2182"/>
      <c r="OMK59" s="2182"/>
      <c r="OML59" s="2182"/>
      <c r="OMM59" s="2182"/>
      <c r="OMN59" s="2182"/>
      <c r="OMO59" s="2182"/>
      <c r="OMP59" s="2182"/>
      <c r="OMQ59" s="2182"/>
      <c r="OMR59" s="2182"/>
      <c r="OMS59" s="2182"/>
      <c r="OMT59" s="2182"/>
      <c r="OMU59" s="2182"/>
      <c r="OMV59" s="2182"/>
      <c r="OMW59" s="2182"/>
      <c r="OMX59" s="2182"/>
      <c r="OMY59" s="2182"/>
      <c r="OMZ59" s="2182"/>
      <c r="ONA59" s="2182"/>
      <c r="ONB59" s="2182"/>
      <c r="ONC59" s="2182"/>
      <c r="OND59" s="2182"/>
      <c r="ONE59" s="2182"/>
      <c r="ONF59" s="2182"/>
      <c r="ONG59" s="2182"/>
      <c r="ONH59" s="2182"/>
      <c r="ONI59" s="2182"/>
      <c r="ONJ59" s="2182"/>
      <c r="ONK59" s="2182"/>
      <c r="ONL59" s="2182"/>
      <c r="ONM59" s="2182"/>
      <c r="ONN59" s="2182"/>
      <c r="ONO59" s="2182"/>
      <c r="ONP59" s="2182"/>
      <c r="ONQ59" s="2182"/>
      <c r="ONR59" s="2182"/>
      <c r="ONS59" s="2182"/>
      <c r="ONT59" s="2182"/>
      <c r="ONU59" s="2182"/>
      <c r="ONV59" s="2182"/>
      <c r="ONW59" s="2182"/>
      <c r="ONX59" s="2182"/>
      <c r="ONY59" s="2182"/>
      <c r="ONZ59" s="2182"/>
      <c r="OOA59" s="2182"/>
      <c r="OOB59" s="2182"/>
      <c r="OOC59" s="2182"/>
      <c r="OOD59" s="2182"/>
      <c r="OOE59" s="2182"/>
      <c r="OOF59" s="2182"/>
      <c r="OOG59" s="2182"/>
      <c r="OOH59" s="2182"/>
      <c r="OOI59" s="2182"/>
      <c r="OOJ59" s="2182"/>
      <c r="OOK59" s="2182"/>
      <c r="OOL59" s="2182"/>
      <c r="OOM59" s="2182"/>
      <c r="OON59" s="2182"/>
      <c r="OOO59" s="2182"/>
      <c r="OOP59" s="2182"/>
      <c r="OOQ59" s="2182"/>
      <c r="OOR59" s="2182"/>
      <c r="OOS59" s="2182"/>
      <c r="OOT59" s="2182"/>
      <c r="OOU59" s="2182"/>
      <c r="OOV59" s="2182"/>
      <c r="OOW59" s="2182"/>
      <c r="OOX59" s="2182"/>
      <c r="OOY59" s="2182"/>
      <c r="OOZ59" s="2182"/>
      <c r="OPA59" s="2182"/>
      <c r="OPB59" s="2182"/>
      <c r="OPC59" s="2182"/>
      <c r="OPD59" s="2182"/>
      <c r="OPE59" s="2182"/>
      <c r="OPF59" s="2182"/>
      <c r="OPG59" s="2182"/>
      <c r="OPH59" s="2182"/>
      <c r="OPI59" s="2182"/>
      <c r="OPJ59" s="2182"/>
      <c r="OPK59" s="2182"/>
      <c r="OPL59" s="2182"/>
      <c r="OPM59" s="2182"/>
      <c r="OPN59" s="2182"/>
      <c r="OPO59" s="2182"/>
      <c r="OPP59" s="2182"/>
      <c r="OPQ59" s="2182"/>
      <c r="OPR59" s="2182"/>
      <c r="OPS59" s="2182"/>
      <c r="OPT59" s="2182"/>
      <c r="OPU59" s="2182"/>
      <c r="OPV59" s="2182"/>
      <c r="OPW59" s="2182"/>
      <c r="OPX59" s="2182"/>
      <c r="OPY59" s="2182"/>
      <c r="OPZ59" s="2182"/>
      <c r="OQA59" s="2182"/>
      <c r="OQB59" s="2182"/>
      <c r="OQC59" s="2182"/>
      <c r="OQD59" s="2182"/>
      <c r="OQE59" s="2182"/>
      <c r="OQF59" s="2182"/>
      <c r="OQG59" s="2182"/>
      <c r="OQH59" s="2182"/>
      <c r="OQI59" s="2182"/>
      <c r="OQJ59" s="2182"/>
      <c r="OQK59" s="2182"/>
      <c r="OQL59" s="2182"/>
      <c r="OQM59" s="2182"/>
      <c r="OQN59" s="2182"/>
      <c r="OQO59" s="2182"/>
      <c r="OQP59" s="2182"/>
      <c r="OQQ59" s="2182"/>
      <c r="OQR59" s="2182"/>
      <c r="OQS59" s="2182"/>
      <c r="OQT59" s="2182"/>
      <c r="OQU59" s="2182"/>
      <c r="OQV59" s="2182"/>
      <c r="OQW59" s="2182"/>
      <c r="OQX59" s="2182"/>
      <c r="OQY59" s="2182"/>
      <c r="OQZ59" s="2182"/>
      <c r="ORA59" s="2182"/>
      <c r="ORB59" s="2182"/>
      <c r="ORC59" s="2182"/>
      <c r="ORD59" s="2182"/>
      <c r="ORE59" s="2182"/>
      <c r="ORF59" s="2182"/>
      <c r="ORG59" s="2182"/>
      <c r="ORH59" s="2182"/>
      <c r="ORI59" s="2182"/>
      <c r="ORJ59" s="2182"/>
      <c r="ORK59" s="2182"/>
      <c r="ORL59" s="2182"/>
      <c r="ORM59" s="2182"/>
      <c r="ORN59" s="2182"/>
      <c r="ORO59" s="2182"/>
      <c r="ORP59" s="2182"/>
      <c r="ORQ59" s="2182"/>
      <c r="ORR59" s="2182"/>
      <c r="ORS59" s="2182"/>
      <c r="ORT59" s="2182"/>
      <c r="ORU59" s="2182"/>
      <c r="ORV59" s="2182"/>
      <c r="ORW59" s="2182"/>
      <c r="ORX59" s="2182"/>
      <c r="ORY59" s="2182"/>
      <c r="ORZ59" s="2182"/>
      <c r="OSA59" s="2182"/>
      <c r="OSB59" s="2182"/>
      <c r="OSC59" s="2182"/>
      <c r="OSD59" s="2182"/>
      <c r="OSE59" s="2182"/>
      <c r="OSF59" s="2182"/>
      <c r="OSG59" s="2182"/>
      <c r="OSH59" s="2182"/>
      <c r="OSI59" s="2182"/>
      <c r="OSJ59" s="2182"/>
      <c r="OSK59" s="2182"/>
      <c r="OSL59" s="2182"/>
      <c r="OSM59" s="2182"/>
      <c r="OSN59" s="2182"/>
      <c r="OSO59" s="2182"/>
      <c r="OSP59" s="2182"/>
      <c r="OSQ59" s="2182"/>
      <c r="OSR59" s="2182"/>
      <c r="OSS59" s="2182"/>
      <c r="OST59" s="2182"/>
      <c r="OSU59" s="2182"/>
      <c r="OSV59" s="2182"/>
      <c r="OSW59" s="2182"/>
      <c r="OSX59" s="2182"/>
      <c r="OSY59" s="2182"/>
      <c r="OSZ59" s="2182"/>
      <c r="OTA59" s="2182"/>
      <c r="OTB59" s="2182"/>
      <c r="OTC59" s="2182"/>
      <c r="OTD59" s="2182"/>
      <c r="OTE59" s="2182"/>
      <c r="OTF59" s="2182"/>
      <c r="OTG59" s="2182"/>
      <c r="OTH59" s="2182"/>
      <c r="OTI59" s="2182"/>
      <c r="OTJ59" s="2182"/>
      <c r="OTK59" s="2182"/>
      <c r="OTL59" s="2182"/>
      <c r="OTM59" s="2182"/>
      <c r="OTN59" s="2182"/>
      <c r="OTO59" s="2182"/>
      <c r="OTP59" s="2182"/>
      <c r="OTQ59" s="2182"/>
      <c r="OTR59" s="2182"/>
      <c r="OTS59" s="2182"/>
      <c r="OTT59" s="2182"/>
      <c r="OTU59" s="2182"/>
      <c r="OTV59" s="2182"/>
      <c r="OTW59" s="2182"/>
      <c r="OTX59" s="2182"/>
      <c r="OTY59" s="2182"/>
      <c r="OTZ59" s="2182"/>
      <c r="OUA59" s="2182"/>
      <c r="OUB59" s="2182"/>
      <c r="OUC59" s="2182"/>
      <c r="OUD59" s="2182"/>
      <c r="OUE59" s="2182"/>
      <c r="OUF59" s="2182"/>
      <c r="OUG59" s="2182"/>
      <c r="OUH59" s="2182"/>
      <c r="OUI59" s="2182"/>
      <c r="OUJ59" s="2182"/>
      <c r="OUK59" s="2182"/>
      <c r="OUL59" s="2182"/>
      <c r="OUM59" s="2182"/>
      <c r="OUN59" s="2182"/>
      <c r="OUO59" s="2182"/>
      <c r="OUP59" s="2182"/>
      <c r="OUQ59" s="2182"/>
      <c r="OUR59" s="2182"/>
      <c r="OUS59" s="2182"/>
      <c r="OUT59" s="2182"/>
      <c r="OUU59" s="2182"/>
      <c r="OUV59" s="2182"/>
      <c r="OUW59" s="2182"/>
      <c r="OUX59" s="2182"/>
      <c r="OUY59" s="2182"/>
      <c r="OUZ59" s="2182"/>
      <c r="OVA59" s="2182"/>
      <c r="OVB59" s="2182"/>
      <c r="OVC59" s="2182"/>
      <c r="OVD59" s="2182"/>
      <c r="OVE59" s="2182"/>
      <c r="OVF59" s="2182"/>
      <c r="OVG59" s="2182"/>
      <c r="OVH59" s="2182"/>
      <c r="OVI59" s="2182"/>
      <c r="OVJ59" s="2182"/>
      <c r="OVK59" s="2182"/>
      <c r="OVL59" s="2182"/>
      <c r="OVM59" s="2182"/>
      <c r="OVN59" s="2182"/>
      <c r="OVO59" s="2182"/>
      <c r="OVP59" s="2182"/>
      <c r="OVQ59" s="2182"/>
      <c r="OVR59" s="2182"/>
      <c r="OVS59" s="2182"/>
      <c r="OVT59" s="2182"/>
      <c r="OVU59" s="2182"/>
      <c r="OVV59" s="2182"/>
      <c r="OVW59" s="2182"/>
      <c r="OVX59" s="2182"/>
      <c r="OVY59" s="2182"/>
      <c r="OVZ59" s="2182"/>
      <c r="OWA59" s="2182"/>
      <c r="OWB59" s="2182"/>
      <c r="OWC59" s="2182"/>
      <c r="OWD59" s="2182"/>
      <c r="OWE59" s="2182"/>
      <c r="OWF59" s="2182"/>
      <c r="OWG59" s="2182"/>
      <c r="OWH59" s="2182"/>
      <c r="OWI59" s="2182"/>
      <c r="OWJ59" s="2182"/>
      <c r="OWK59" s="2182"/>
      <c r="OWL59" s="2182"/>
      <c r="OWM59" s="2182"/>
      <c r="OWN59" s="2182"/>
      <c r="OWO59" s="2182"/>
      <c r="OWP59" s="2182"/>
      <c r="OWQ59" s="2182"/>
      <c r="OWR59" s="2182"/>
      <c r="OWS59" s="2182"/>
      <c r="OWT59" s="2182"/>
      <c r="OWU59" s="2182"/>
      <c r="OWV59" s="2182"/>
      <c r="OWW59" s="2182"/>
      <c r="OWX59" s="2182"/>
      <c r="OWY59" s="2182"/>
      <c r="OWZ59" s="2182"/>
      <c r="OXA59" s="2182"/>
      <c r="OXB59" s="2182"/>
      <c r="OXC59" s="2182"/>
      <c r="OXD59" s="2182"/>
      <c r="OXE59" s="2182"/>
      <c r="OXF59" s="2182"/>
      <c r="OXG59" s="2182"/>
      <c r="OXH59" s="2182"/>
      <c r="OXI59" s="2182"/>
      <c r="OXJ59" s="2182"/>
      <c r="OXK59" s="2182"/>
      <c r="OXL59" s="2182"/>
      <c r="OXM59" s="2182"/>
      <c r="OXN59" s="2182"/>
      <c r="OXO59" s="2182"/>
      <c r="OXP59" s="2182"/>
      <c r="OXQ59" s="2182"/>
      <c r="OXR59" s="2182"/>
      <c r="OXS59" s="2182"/>
      <c r="OXT59" s="2182"/>
      <c r="OXU59" s="2182"/>
      <c r="OXV59" s="2182"/>
      <c r="OXW59" s="2182"/>
      <c r="OXX59" s="2182"/>
      <c r="OXY59" s="2182"/>
      <c r="OXZ59" s="2182"/>
      <c r="OYA59" s="2182"/>
      <c r="OYB59" s="2182"/>
      <c r="OYC59" s="2182"/>
      <c r="OYD59" s="2182"/>
      <c r="OYE59" s="2182"/>
      <c r="OYF59" s="2182"/>
      <c r="OYG59" s="2182"/>
      <c r="OYH59" s="2182"/>
      <c r="OYI59" s="2182"/>
      <c r="OYJ59" s="2182"/>
      <c r="OYK59" s="2182"/>
      <c r="OYL59" s="2182"/>
      <c r="OYM59" s="2182"/>
      <c r="OYN59" s="2182"/>
      <c r="OYO59" s="2182"/>
      <c r="OYP59" s="2182"/>
      <c r="OYQ59" s="2182"/>
      <c r="OYR59" s="2182"/>
      <c r="OYS59" s="2182"/>
      <c r="OYT59" s="2182"/>
      <c r="OYU59" s="2182"/>
      <c r="OYV59" s="2182"/>
      <c r="OYW59" s="2182"/>
      <c r="OYX59" s="2182"/>
      <c r="OYY59" s="2182"/>
      <c r="OYZ59" s="2182"/>
      <c r="OZA59" s="2182"/>
      <c r="OZB59" s="2182"/>
      <c r="OZC59" s="2182"/>
      <c r="OZD59" s="2182"/>
      <c r="OZE59" s="2182"/>
      <c r="OZF59" s="2182"/>
      <c r="OZG59" s="2182"/>
      <c r="OZH59" s="2182"/>
      <c r="OZI59" s="2182"/>
      <c r="OZJ59" s="2182"/>
      <c r="OZK59" s="2182"/>
      <c r="OZL59" s="2182"/>
      <c r="OZM59" s="2182"/>
      <c r="OZN59" s="2182"/>
      <c r="OZO59" s="2182"/>
      <c r="OZP59" s="2182"/>
      <c r="OZQ59" s="2182"/>
      <c r="OZR59" s="2182"/>
      <c r="OZS59" s="2182"/>
      <c r="OZT59" s="2182"/>
      <c r="OZU59" s="2182"/>
      <c r="OZV59" s="2182"/>
      <c r="OZW59" s="2182"/>
      <c r="OZX59" s="2182"/>
      <c r="OZY59" s="2182"/>
      <c r="OZZ59" s="2182"/>
      <c r="PAA59" s="2182"/>
      <c r="PAB59" s="2182"/>
      <c r="PAC59" s="2182"/>
      <c r="PAD59" s="2182"/>
      <c r="PAE59" s="2182"/>
      <c r="PAF59" s="2182"/>
      <c r="PAG59" s="2182"/>
      <c r="PAH59" s="2182"/>
      <c r="PAI59" s="2182"/>
      <c r="PAJ59" s="2182"/>
      <c r="PAK59" s="2182"/>
      <c r="PAL59" s="2182"/>
      <c r="PAM59" s="2182"/>
      <c r="PAN59" s="2182"/>
      <c r="PAO59" s="2182"/>
      <c r="PAP59" s="2182"/>
      <c r="PAQ59" s="2182"/>
      <c r="PAR59" s="2182"/>
      <c r="PAS59" s="2182"/>
      <c r="PAT59" s="2182"/>
      <c r="PAU59" s="2182"/>
      <c r="PAV59" s="2182"/>
      <c r="PAW59" s="2182"/>
      <c r="PAX59" s="2182"/>
      <c r="PAY59" s="2182"/>
      <c r="PAZ59" s="2182"/>
      <c r="PBA59" s="2182"/>
      <c r="PBB59" s="2182"/>
      <c r="PBC59" s="2182"/>
      <c r="PBD59" s="2182"/>
      <c r="PBE59" s="2182"/>
      <c r="PBF59" s="2182"/>
      <c r="PBG59" s="2182"/>
      <c r="PBH59" s="2182"/>
      <c r="PBI59" s="2182"/>
      <c r="PBJ59" s="2182"/>
      <c r="PBK59" s="2182"/>
      <c r="PBL59" s="2182"/>
      <c r="PBM59" s="2182"/>
      <c r="PBN59" s="2182"/>
      <c r="PBO59" s="2182"/>
      <c r="PBP59" s="2182"/>
      <c r="PBQ59" s="2182"/>
      <c r="PBR59" s="2182"/>
      <c r="PBS59" s="2182"/>
      <c r="PBT59" s="2182"/>
      <c r="PBU59" s="2182"/>
      <c r="PBV59" s="2182"/>
      <c r="PBW59" s="2182"/>
      <c r="PBX59" s="2182"/>
      <c r="PBY59" s="2182"/>
      <c r="PBZ59" s="2182"/>
      <c r="PCA59" s="2182"/>
      <c r="PCB59" s="2182"/>
      <c r="PCC59" s="2182"/>
      <c r="PCD59" s="2182"/>
      <c r="PCE59" s="2182"/>
      <c r="PCF59" s="2182"/>
      <c r="PCG59" s="2182"/>
      <c r="PCH59" s="2182"/>
      <c r="PCI59" s="2182"/>
      <c r="PCJ59" s="2182"/>
      <c r="PCK59" s="2182"/>
      <c r="PCL59" s="2182"/>
      <c r="PCM59" s="2182"/>
      <c r="PCN59" s="2182"/>
      <c r="PCO59" s="2182"/>
      <c r="PCP59" s="2182"/>
      <c r="PCQ59" s="2182"/>
      <c r="PCR59" s="2182"/>
      <c r="PCS59" s="2182"/>
      <c r="PCT59" s="2182"/>
      <c r="PCU59" s="2182"/>
      <c r="PCV59" s="2182"/>
      <c r="PCW59" s="2182"/>
      <c r="PCX59" s="2182"/>
      <c r="PCY59" s="2182"/>
      <c r="PCZ59" s="2182"/>
      <c r="PDA59" s="2182"/>
      <c r="PDB59" s="2182"/>
      <c r="PDC59" s="2182"/>
      <c r="PDD59" s="2182"/>
      <c r="PDE59" s="2182"/>
      <c r="PDF59" s="2182"/>
      <c r="PDG59" s="2182"/>
      <c r="PDH59" s="2182"/>
      <c r="PDI59" s="2182"/>
      <c r="PDJ59" s="2182"/>
      <c r="PDK59" s="2182"/>
      <c r="PDL59" s="2182"/>
      <c r="PDM59" s="2182"/>
      <c r="PDN59" s="2182"/>
      <c r="PDO59" s="2182"/>
      <c r="PDP59" s="2182"/>
      <c r="PDQ59" s="2182"/>
      <c r="PDR59" s="2182"/>
      <c r="PDS59" s="2182"/>
      <c r="PDT59" s="2182"/>
      <c r="PDU59" s="2182"/>
      <c r="PDV59" s="2182"/>
      <c r="PDW59" s="2182"/>
      <c r="PDX59" s="2182"/>
      <c r="PDY59" s="2182"/>
      <c r="PDZ59" s="2182"/>
      <c r="PEA59" s="2182"/>
      <c r="PEB59" s="2182"/>
      <c r="PEC59" s="2182"/>
      <c r="PED59" s="2182"/>
      <c r="PEE59" s="2182"/>
      <c r="PEF59" s="2182"/>
      <c r="PEG59" s="2182"/>
      <c r="PEH59" s="2182"/>
      <c r="PEI59" s="2182"/>
      <c r="PEJ59" s="2182"/>
      <c r="PEK59" s="2182"/>
      <c r="PEL59" s="2182"/>
      <c r="PEM59" s="2182"/>
      <c r="PEN59" s="2182"/>
      <c r="PEO59" s="2182"/>
      <c r="PEP59" s="2182"/>
      <c r="PEQ59" s="2182"/>
      <c r="PER59" s="2182"/>
      <c r="PES59" s="2182"/>
      <c r="PET59" s="2182"/>
      <c r="PEU59" s="2182"/>
      <c r="PEV59" s="2182"/>
      <c r="PEW59" s="2182"/>
      <c r="PEX59" s="2182"/>
      <c r="PEY59" s="2182"/>
      <c r="PEZ59" s="2182"/>
      <c r="PFA59" s="2182"/>
      <c r="PFB59" s="2182"/>
      <c r="PFC59" s="2182"/>
      <c r="PFD59" s="2182"/>
      <c r="PFE59" s="2182"/>
      <c r="PFF59" s="2182"/>
      <c r="PFG59" s="2182"/>
      <c r="PFH59" s="2182"/>
      <c r="PFI59" s="2182"/>
      <c r="PFJ59" s="2182"/>
      <c r="PFK59" s="2182"/>
      <c r="PFL59" s="2182"/>
      <c r="PFM59" s="2182"/>
      <c r="PFN59" s="2182"/>
      <c r="PFO59" s="2182"/>
      <c r="PFP59" s="2182"/>
      <c r="PFQ59" s="2182"/>
      <c r="PFR59" s="2182"/>
      <c r="PFS59" s="2182"/>
      <c r="PFT59" s="2182"/>
      <c r="PFU59" s="2182"/>
      <c r="PFV59" s="2182"/>
      <c r="PFW59" s="2182"/>
      <c r="PFX59" s="2182"/>
      <c r="PFY59" s="2182"/>
      <c r="PFZ59" s="2182"/>
      <c r="PGA59" s="2182"/>
      <c r="PGB59" s="2182"/>
      <c r="PGC59" s="2182"/>
      <c r="PGD59" s="2182"/>
      <c r="PGE59" s="2182"/>
      <c r="PGF59" s="2182"/>
      <c r="PGG59" s="2182"/>
      <c r="PGH59" s="2182"/>
      <c r="PGI59" s="2182"/>
      <c r="PGJ59" s="2182"/>
      <c r="PGK59" s="2182"/>
      <c r="PGL59" s="2182"/>
      <c r="PGM59" s="2182"/>
      <c r="PGN59" s="2182"/>
      <c r="PGO59" s="2182"/>
      <c r="PGP59" s="2182"/>
      <c r="PGQ59" s="2182"/>
      <c r="PGR59" s="2182"/>
      <c r="PGS59" s="2182"/>
      <c r="PGT59" s="2182"/>
      <c r="PGU59" s="2182"/>
      <c r="PGV59" s="2182"/>
      <c r="PGW59" s="2182"/>
      <c r="PGX59" s="2182"/>
      <c r="PGY59" s="2182"/>
      <c r="PGZ59" s="2182"/>
      <c r="PHA59" s="2182"/>
      <c r="PHB59" s="2182"/>
      <c r="PHC59" s="2182"/>
      <c r="PHD59" s="2182"/>
      <c r="PHE59" s="2182"/>
      <c r="PHF59" s="2182"/>
      <c r="PHG59" s="2182"/>
      <c r="PHH59" s="2182"/>
      <c r="PHI59" s="2182"/>
      <c r="PHJ59" s="2182"/>
      <c r="PHK59" s="2182"/>
      <c r="PHL59" s="2182"/>
      <c r="PHM59" s="2182"/>
      <c r="PHN59" s="2182"/>
      <c r="PHO59" s="2182"/>
      <c r="PHP59" s="2182"/>
      <c r="PHQ59" s="2182"/>
      <c r="PHR59" s="2182"/>
      <c r="PHS59" s="2182"/>
      <c r="PHT59" s="2182"/>
      <c r="PHU59" s="2182"/>
      <c r="PHV59" s="2182"/>
      <c r="PHW59" s="2182"/>
      <c r="PHX59" s="2182"/>
      <c r="PHY59" s="2182"/>
      <c r="PHZ59" s="2182"/>
      <c r="PIA59" s="2182"/>
      <c r="PIB59" s="2182"/>
      <c r="PIC59" s="2182"/>
      <c r="PID59" s="2182"/>
      <c r="PIE59" s="2182"/>
      <c r="PIF59" s="2182"/>
      <c r="PIG59" s="2182"/>
      <c r="PIH59" s="2182"/>
      <c r="PII59" s="2182"/>
      <c r="PIJ59" s="2182"/>
      <c r="PIK59" s="2182"/>
      <c r="PIL59" s="2182"/>
      <c r="PIM59" s="2182"/>
      <c r="PIN59" s="2182"/>
      <c r="PIO59" s="2182"/>
      <c r="PIP59" s="2182"/>
      <c r="PIQ59" s="2182"/>
      <c r="PIR59" s="2182"/>
      <c r="PIS59" s="2182"/>
      <c r="PIT59" s="2182"/>
      <c r="PIU59" s="2182"/>
      <c r="PIV59" s="2182"/>
      <c r="PIW59" s="2182"/>
      <c r="PIX59" s="2182"/>
      <c r="PIY59" s="2182"/>
      <c r="PIZ59" s="2182"/>
      <c r="PJA59" s="2182"/>
      <c r="PJB59" s="2182"/>
      <c r="PJC59" s="2182"/>
      <c r="PJD59" s="2182"/>
      <c r="PJE59" s="2182"/>
      <c r="PJF59" s="2182"/>
      <c r="PJG59" s="2182"/>
      <c r="PJH59" s="2182"/>
      <c r="PJI59" s="2182"/>
      <c r="PJJ59" s="2182"/>
      <c r="PJK59" s="2182"/>
      <c r="PJL59" s="2182"/>
      <c r="PJM59" s="2182"/>
      <c r="PJN59" s="2182"/>
      <c r="PJO59" s="2182"/>
      <c r="PJP59" s="2182"/>
      <c r="PJQ59" s="2182"/>
      <c r="PJR59" s="2182"/>
      <c r="PJS59" s="2182"/>
      <c r="PJT59" s="2182"/>
      <c r="PJU59" s="2182"/>
      <c r="PJV59" s="2182"/>
      <c r="PJW59" s="2182"/>
      <c r="PJX59" s="2182"/>
      <c r="PJY59" s="2182"/>
      <c r="PJZ59" s="2182"/>
      <c r="PKA59" s="2182"/>
      <c r="PKB59" s="2182"/>
      <c r="PKC59" s="2182"/>
      <c r="PKD59" s="2182"/>
      <c r="PKE59" s="2182"/>
      <c r="PKF59" s="2182"/>
      <c r="PKG59" s="2182"/>
      <c r="PKH59" s="2182"/>
      <c r="PKI59" s="2182"/>
      <c r="PKJ59" s="2182"/>
      <c r="PKK59" s="2182"/>
      <c r="PKL59" s="2182"/>
      <c r="PKM59" s="2182"/>
      <c r="PKN59" s="2182"/>
      <c r="PKO59" s="2182"/>
      <c r="PKP59" s="2182"/>
      <c r="PKQ59" s="2182"/>
      <c r="PKR59" s="2182"/>
      <c r="PKS59" s="2182"/>
      <c r="PKT59" s="2182"/>
      <c r="PKU59" s="2182"/>
      <c r="PKV59" s="2182"/>
      <c r="PKW59" s="2182"/>
      <c r="PKX59" s="2182"/>
      <c r="PKY59" s="2182"/>
      <c r="PKZ59" s="2182"/>
      <c r="PLA59" s="2182"/>
      <c r="PLB59" s="2182"/>
      <c r="PLC59" s="2182"/>
      <c r="PLD59" s="2182"/>
      <c r="PLE59" s="2182"/>
      <c r="PLF59" s="2182"/>
      <c r="PLG59" s="2182"/>
      <c r="PLH59" s="2182"/>
      <c r="PLI59" s="2182"/>
      <c r="PLJ59" s="2182"/>
      <c r="PLK59" s="2182"/>
      <c r="PLL59" s="2182"/>
      <c r="PLM59" s="2182"/>
      <c r="PLN59" s="2182"/>
      <c r="PLO59" s="2182"/>
      <c r="PLP59" s="2182"/>
      <c r="PLQ59" s="2182"/>
      <c r="PLR59" s="2182"/>
      <c r="PLS59" s="2182"/>
      <c r="PLT59" s="2182"/>
      <c r="PLU59" s="2182"/>
      <c r="PLV59" s="2182"/>
      <c r="PLW59" s="2182"/>
      <c r="PLX59" s="2182"/>
      <c r="PLY59" s="2182"/>
      <c r="PLZ59" s="2182"/>
      <c r="PMA59" s="2182"/>
      <c r="PMB59" s="2182"/>
      <c r="PMC59" s="2182"/>
      <c r="PMD59" s="2182"/>
      <c r="PME59" s="2182"/>
      <c r="PMF59" s="2182"/>
      <c r="PMG59" s="2182"/>
      <c r="PMH59" s="2182"/>
      <c r="PMI59" s="2182"/>
      <c r="PMJ59" s="2182"/>
      <c r="PMK59" s="2182"/>
      <c r="PML59" s="2182"/>
      <c r="PMM59" s="2182"/>
      <c r="PMN59" s="2182"/>
      <c r="PMO59" s="2182"/>
      <c r="PMP59" s="2182"/>
      <c r="PMQ59" s="2182"/>
      <c r="PMR59" s="2182"/>
      <c r="PMS59" s="2182"/>
      <c r="PMT59" s="2182"/>
      <c r="PMU59" s="2182"/>
      <c r="PMV59" s="2182"/>
      <c r="PMW59" s="2182"/>
      <c r="PMX59" s="2182"/>
      <c r="PMY59" s="2182"/>
      <c r="PMZ59" s="2182"/>
      <c r="PNA59" s="2182"/>
      <c r="PNB59" s="2182"/>
      <c r="PNC59" s="2182"/>
      <c r="PND59" s="2182"/>
      <c r="PNE59" s="2182"/>
      <c r="PNF59" s="2182"/>
      <c r="PNG59" s="2182"/>
      <c r="PNH59" s="2182"/>
      <c r="PNI59" s="2182"/>
      <c r="PNJ59" s="2182"/>
      <c r="PNK59" s="2182"/>
      <c r="PNL59" s="2182"/>
      <c r="PNM59" s="2182"/>
      <c r="PNN59" s="2182"/>
      <c r="PNO59" s="2182"/>
      <c r="PNP59" s="2182"/>
      <c r="PNQ59" s="2182"/>
      <c r="PNR59" s="2182"/>
      <c r="PNS59" s="2182"/>
      <c r="PNT59" s="2182"/>
      <c r="PNU59" s="2182"/>
      <c r="PNV59" s="2182"/>
      <c r="PNW59" s="2182"/>
      <c r="PNX59" s="2182"/>
      <c r="PNY59" s="2182"/>
      <c r="PNZ59" s="2182"/>
      <c r="POA59" s="2182"/>
      <c r="POB59" s="2182"/>
      <c r="POC59" s="2182"/>
      <c r="POD59" s="2182"/>
      <c r="POE59" s="2182"/>
      <c r="POF59" s="2182"/>
      <c r="POG59" s="2182"/>
      <c r="POH59" s="2182"/>
      <c r="POI59" s="2182"/>
      <c r="POJ59" s="2182"/>
      <c r="POK59" s="2182"/>
      <c r="POL59" s="2182"/>
      <c r="POM59" s="2182"/>
      <c r="PON59" s="2182"/>
      <c r="POO59" s="2182"/>
      <c r="POP59" s="2182"/>
      <c r="POQ59" s="2182"/>
      <c r="POR59" s="2182"/>
      <c r="POS59" s="2182"/>
      <c r="POT59" s="2182"/>
      <c r="POU59" s="2182"/>
      <c r="POV59" s="2182"/>
      <c r="POW59" s="2182"/>
      <c r="POX59" s="2182"/>
      <c r="POY59" s="2182"/>
      <c r="POZ59" s="2182"/>
      <c r="PPA59" s="2182"/>
      <c r="PPB59" s="2182"/>
      <c r="PPC59" s="2182"/>
      <c r="PPD59" s="2182"/>
      <c r="PPE59" s="2182"/>
      <c r="PPF59" s="2182"/>
      <c r="PPG59" s="2182"/>
      <c r="PPH59" s="2182"/>
      <c r="PPI59" s="2182"/>
      <c r="PPJ59" s="2182"/>
      <c r="PPK59" s="2182"/>
      <c r="PPL59" s="2182"/>
      <c r="PPM59" s="2182"/>
      <c r="PPN59" s="2182"/>
      <c r="PPO59" s="2182"/>
      <c r="PPP59" s="2182"/>
      <c r="PPQ59" s="2182"/>
      <c r="PPR59" s="2182"/>
      <c r="PPS59" s="2182"/>
      <c r="PPT59" s="2182"/>
      <c r="PPU59" s="2182"/>
      <c r="PPV59" s="2182"/>
      <c r="PPW59" s="2182"/>
      <c r="PPX59" s="2182"/>
      <c r="PPY59" s="2182"/>
      <c r="PPZ59" s="2182"/>
      <c r="PQA59" s="2182"/>
      <c r="PQB59" s="2182"/>
      <c r="PQC59" s="2182"/>
      <c r="PQD59" s="2182"/>
      <c r="PQE59" s="2182"/>
      <c r="PQF59" s="2182"/>
      <c r="PQG59" s="2182"/>
      <c r="PQH59" s="2182"/>
      <c r="PQI59" s="2182"/>
      <c r="PQJ59" s="2182"/>
      <c r="PQK59" s="2182"/>
      <c r="PQL59" s="2182"/>
      <c r="PQM59" s="2182"/>
      <c r="PQN59" s="2182"/>
      <c r="PQO59" s="2182"/>
      <c r="PQP59" s="2182"/>
      <c r="PQQ59" s="2182"/>
      <c r="PQR59" s="2182"/>
      <c r="PQS59" s="2182"/>
      <c r="PQT59" s="2182"/>
      <c r="PQU59" s="2182"/>
      <c r="PQV59" s="2182"/>
      <c r="PQW59" s="2182"/>
      <c r="PQX59" s="2182"/>
      <c r="PQY59" s="2182"/>
      <c r="PQZ59" s="2182"/>
      <c r="PRA59" s="2182"/>
      <c r="PRB59" s="2182"/>
      <c r="PRC59" s="2182"/>
      <c r="PRD59" s="2182"/>
      <c r="PRE59" s="2182"/>
      <c r="PRF59" s="2182"/>
      <c r="PRG59" s="2182"/>
      <c r="PRH59" s="2182"/>
      <c r="PRI59" s="2182"/>
      <c r="PRJ59" s="2182"/>
      <c r="PRK59" s="2182"/>
      <c r="PRL59" s="2182"/>
      <c r="PRM59" s="2182"/>
      <c r="PRN59" s="2182"/>
      <c r="PRO59" s="2182"/>
      <c r="PRP59" s="2182"/>
      <c r="PRQ59" s="2182"/>
      <c r="PRR59" s="2182"/>
      <c r="PRS59" s="2182"/>
      <c r="PRT59" s="2182"/>
      <c r="PRU59" s="2182"/>
      <c r="PRV59" s="2182"/>
      <c r="PRW59" s="2182"/>
      <c r="PRX59" s="2182"/>
      <c r="PRY59" s="2182"/>
      <c r="PRZ59" s="2182"/>
      <c r="PSA59" s="2182"/>
      <c r="PSB59" s="2182"/>
      <c r="PSC59" s="2182"/>
      <c r="PSD59" s="2182"/>
      <c r="PSE59" s="2182"/>
      <c r="PSF59" s="2182"/>
      <c r="PSG59" s="2182"/>
      <c r="PSH59" s="2182"/>
      <c r="PSI59" s="2182"/>
      <c r="PSJ59" s="2182"/>
      <c r="PSK59" s="2182"/>
      <c r="PSL59" s="2182"/>
      <c r="PSM59" s="2182"/>
      <c r="PSN59" s="2182"/>
      <c r="PSO59" s="2182"/>
      <c r="PSP59" s="2182"/>
      <c r="PSQ59" s="2182"/>
      <c r="PSR59" s="2182"/>
      <c r="PSS59" s="2182"/>
      <c r="PST59" s="2182"/>
      <c r="PSU59" s="2182"/>
      <c r="PSV59" s="2182"/>
      <c r="PSW59" s="2182"/>
      <c r="PSX59" s="2182"/>
      <c r="PSY59" s="2182"/>
      <c r="PSZ59" s="2182"/>
      <c r="PTA59" s="2182"/>
      <c r="PTB59" s="2182"/>
      <c r="PTC59" s="2182"/>
      <c r="PTD59" s="2182"/>
      <c r="PTE59" s="2182"/>
      <c r="PTF59" s="2182"/>
      <c r="PTG59" s="2182"/>
      <c r="PTH59" s="2182"/>
      <c r="PTI59" s="2182"/>
      <c r="PTJ59" s="2182"/>
      <c r="PTK59" s="2182"/>
      <c r="PTL59" s="2182"/>
      <c r="PTM59" s="2182"/>
      <c r="PTN59" s="2182"/>
      <c r="PTO59" s="2182"/>
      <c r="PTP59" s="2182"/>
      <c r="PTQ59" s="2182"/>
      <c r="PTR59" s="2182"/>
      <c r="PTS59" s="2182"/>
      <c r="PTT59" s="2182"/>
      <c r="PTU59" s="2182"/>
      <c r="PTV59" s="2182"/>
      <c r="PTW59" s="2182"/>
      <c r="PTX59" s="2182"/>
      <c r="PTY59" s="2182"/>
      <c r="PTZ59" s="2182"/>
      <c r="PUA59" s="2182"/>
      <c r="PUB59" s="2182"/>
      <c r="PUC59" s="2182"/>
      <c r="PUD59" s="2182"/>
      <c r="PUE59" s="2182"/>
      <c r="PUF59" s="2182"/>
      <c r="PUG59" s="2182"/>
      <c r="PUH59" s="2182"/>
      <c r="PUI59" s="2182"/>
      <c r="PUJ59" s="2182"/>
      <c r="PUK59" s="2182"/>
      <c r="PUL59" s="2182"/>
      <c r="PUM59" s="2182"/>
      <c r="PUN59" s="2182"/>
      <c r="PUO59" s="2182"/>
      <c r="PUP59" s="2182"/>
      <c r="PUQ59" s="2182"/>
      <c r="PUR59" s="2182"/>
      <c r="PUS59" s="2182"/>
      <c r="PUT59" s="2182"/>
      <c r="PUU59" s="2182"/>
      <c r="PUV59" s="2182"/>
      <c r="PUW59" s="2182"/>
      <c r="PUX59" s="2182"/>
      <c r="PUY59" s="2182"/>
      <c r="PUZ59" s="2182"/>
      <c r="PVA59" s="2182"/>
      <c r="PVB59" s="2182"/>
      <c r="PVC59" s="2182"/>
      <c r="PVD59" s="2182"/>
      <c r="PVE59" s="2182"/>
      <c r="PVF59" s="2182"/>
      <c r="PVG59" s="2182"/>
      <c r="PVH59" s="2182"/>
      <c r="PVI59" s="2182"/>
      <c r="PVJ59" s="2182"/>
      <c r="PVK59" s="2182"/>
      <c r="PVL59" s="2182"/>
      <c r="PVM59" s="2182"/>
      <c r="PVN59" s="2182"/>
      <c r="PVO59" s="2182"/>
      <c r="PVP59" s="2182"/>
      <c r="PVQ59" s="2182"/>
      <c r="PVR59" s="2182"/>
      <c r="PVS59" s="2182"/>
      <c r="PVT59" s="2182"/>
      <c r="PVU59" s="2182"/>
      <c r="PVV59" s="2182"/>
      <c r="PVW59" s="2182"/>
      <c r="PVX59" s="2182"/>
      <c r="PVY59" s="2182"/>
      <c r="PVZ59" s="2182"/>
      <c r="PWA59" s="2182"/>
      <c r="PWB59" s="2182"/>
      <c r="PWC59" s="2182"/>
      <c r="PWD59" s="2182"/>
      <c r="PWE59" s="2182"/>
      <c r="PWF59" s="2182"/>
      <c r="PWG59" s="2182"/>
      <c r="PWH59" s="2182"/>
      <c r="PWI59" s="2182"/>
      <c r="PWJ59" s="2182"/>
      <c r="PWK59" s="2182"/>
      <c r="PWL59" s="2182"/>
      <c r="PWM59" s="2182"/>
      <c r="PWN59" s="2182"/>
      <c r="PWO59" s="2182"/>
      <c r="PWP59" s="2182"/>
      <c r="PWQ59" s="2182"/>
      <c r="PWR59" s="2182"/>
      <c r="PWS59" s="2182"/>
      <c r="PWT59" s="2182"/>
      <c r="PWU59" s="2182"/>
      <c r="PWV59" s="2182"/>
      <c r="PWW59" s="2182"/>
      <c r="PWX59" s="2182"/>
      <c r="PWY59" s="2182"/>
      <c r="PWZ59" s="2182"/>
      <c r="PXA59" s="2182"/>
      <c r="PXB59" s="2182"/>
      <c r="PXC59" s="2182"/>
      <c r="PXD59" s="2182"/>
      <c r="PXE59" s="2182"/>
      <c r="PXF59" s="2182"/>
      <c r="PXG59" s="2182"/>
      <c r="PXH59" s="2182"/>
      <c r="PXI59" s="2182"/>
      <c r="PXJ59" s="2182"/>
      <c r="PXK59" s="2182"/>
      <c r="PXL59" s="2182"/>
      <c r="PXM59" s="2182"/>
      <c r="PXN59" s="2182"/>
      <c r="PXO59" s="2182"/>
      <c r="PXP59" s="2182"/>
      <c r="PXQ59" s="2182"/>
      <c r="PXR59" s="2182"/>
      <c r="PXS59" s="2182"/>
      <c r="PXT59" s="2182"/>
      <c r="PXU59" s="2182"/>
      <c r="PXV59" s="2182"/>
      <c r="PXW59" s="2182"/>
      <c r="PXX59" s="2182"/>
      <c r="PXY59" s="2182"/>
      <c r="PXZ59" s="2182"/>
      <c r="PYA59" s="2182"/>
      <c r="PYB59" s="2182"/>
      <c r="PYC59" s="2182"/>
      <c r="PYD59" s="2182"/>
      <c r="PYE59" s="2182"/>
      <c r="PYF59" s="2182"/>
      <c r="PYG59" s="2182"/>
      <c r="PYH59" s="2182"/>
      <c r="PYI59" s="2182"/>
      <c r="PYJ59" s="2182"/>
      <c r="PYK59" s="2182"/>
      <c r="PYL59" s="2182"/>
      <c r="PYM59" s="2182"/>
      <c r="PYN59" s="2182"/>
      <c r="PYO59" s="2182"/>
      <c r="PYP59" s="2182"/>
      <c r="PYQ59" s="2182"/>
      <c r="PYR59" s="2182"/>
      <c r="PYS59" s="2182"/>
      <c r="PYT59" s="2182"/>
      <c r="PYU59" s="2182"/>
      <c r="PYV59" s="2182"/>
      <c r="PYW59" s="2182"/>
      <c r="PYX59" s="2182"/>
      <c r="PYY59" s="2182"/>
      <c r="PYZ59" s="2182"/>
      <c r="PZA59" s="2182"/>
      <c r="PZB59" s="2182"/>
      <c r="PZC59" s="2182"/>
      <c r="PZD59" s="2182"/>
      <c r="PZE59" s="2182"/>
      <c r="PZF59" s="2182"/>
      <c r="PZG59" s="2182"/>
      <c r="PZH59" s="2182"/>
      <c r="PZI59" s="2182"/>
      <c r="PZJ59" s="2182"/>
      <c r="PZK59" s="2182"/>
      <c r="PZL59" s="2182"/>
      <c r="PZM59" s="2182"/>
      <c r="PZN59" s="2182"/>
      <c r="PZO59" s="2182"/>
      <c r="PZP59" s="2182"/>
      <c r="PZQ59" s="2182"/>
      <c r="PZR59" s="2182"/>
      <c r="PZS59" s="2182"/>
      <c r="PZT59" s="2182"/>
      <c r="PZU59" s="2182"/>
      <c r="PZV59" s="2182"/>
      <c r="PZW59" s="2182"/>
      <c r="PZX59" s="2182"/>
      <c r="PZY59" s="2182"/>
      <c r="PZZ59" s="2182"/>
      <c r="QAA59" s="2182"/>
      <c r="QAB59" s="2182"/>
      <c r="QAC59" s="2182"/>
      <c r="QAD59" s="2182"/>
      <c r="QAE59" s="2182"/>
      <c r="QAF59" s="2182"/>
      <c r="QAG59" s="2182"/>
      <c r="QAH59" s="2182"/>
      <c r="QAI59" s="2182"/>
      <c r="QAJ59" s="2182"/>
      <c r="QAK59" s="2182"/>
      <c r="QAL59" s="2182"/>
      <c r="QAM59" s="2182"/>
      <c r="QAN59" s="2182"/>
      <c r="QAO59" s="2182"/>
      <c r="QAP59" s="2182"/>
      <c r="QAQ59" s="2182"/>
      <c r="QAR59" s="2182"/>
      <c r="QAS59" s="2182"/>
      <c r="QAT59" s="2182"/>
      <c r="QAU59" s="2182"/>
      <c r="QAV59" s="2182"/>
      <c r="QAW59" s="2182"/>
      <c r="QAX59" s="2182"/>
      <c r="QAY59" s="2182"/>
      <c r="QAZ59" s="2182"/>
      <c r="QBA59" s="2182"/>
      <c r="QBB59" s="2182"/>
      <c r="QBC59" s="2182"/>
      <c r="QBD59" s="2182"/>
      <c r="QBE59" s="2182"/>
      <c r="QBF59" s="2182"/>
      <c r="QBG59" s="2182"/>
      <c r="QBH59" s="2182"/>
      <c r="QBI59" s="2182"/>
      <c r="QBJ59" s="2182"/>
      <c r="QBK59" s="2182"/>
      <c r="QBL59" s="2182"/>
      <c r="QBM59" s="2182"/>
      <c r="QBN59" s="2182"/>
      <c r="QBO59" s="2182"/>
      <c r="QBP59" s="2182"/>
      <c r="QBQ59" s="2182"/>
      <c r="QBR59" s="2182"/>
      <c r="QBS59" s="2182"/>
      <c r="QBT59" s="2182"/>
      <c r="QBU59" s="2182"/>
      <c r="QBV59" s="2182"/>
      <c r="QBW59" s="2182"/>
      <c r="QBX59" s="2182"/>
      <c r="QBY59" s="2182"/>
      <c r="QBZ59" s="2182"/>
      <c r="QCA59" s="2182"/>
      <c r="QCB59" s="2182"/>
      <c r="QCC59" s="2182"/>
      <c r="QCD59" s="2182"/>
      <c r="QCE59" s="2182"/>
      <c r="QCF59" s="2182"/>
      <c r="QCG59" s="2182"/>
      <c r="QCH59" s="2182"/>
      <c r="QCI59" s="2182"/>
      <c r="QCJ59" s="2182"/>
      <c r="QCK59" s="2182"/>
      <c r="QCL59" s="2182"/>
      <c r="QCM59" s="2182"/>
      <c r="QCN59" s="2182"/>
      <c r="QCO59" s="2182"/>
      <c r="QCP59" s="2182"/>
      <c r="QCQ59" s="2182"/>
      <c r="QCR59" s="2182"/>
      <c r="QCS59" s="2182"/>
      <c r="QCT59" s="2182"/>
      <c r="QCU59" s="2182"/>
      <c r="QCV59" s="2182"/>
      <c r="QCW59" s="2182"/>
      <c r="QCX59" s="2182"/>
      <c r="QCY59" s="2182"/>
      <c r="QCZ59" s="2182"/>
      <c r="QDA59" s="2182"/>
      <c r="QDB59" s="2182"/>
      <c r="QDC59" s="2182"/>
      <c r="QDD59" s="2182"/>
      <c r="QDE59" s="2182"/>
      <c r="QDF59" s="2182"/>
      <c r="QDG59" s="2182"/>
      <c r="QDH59" s="2182"/>
      <c r="QDI59" s="2182"/>
      <c r="QDJ59" s="2182"/>
      <c r="QDK59" s="2182"/>
      <c r="QDL59" s="2182"/>
      <c r="QDM59" s="2182"/>
      <c r="QDN59" s="2182"/>
      <c r="QDO59" s="2182"/>
      <c r="QDP59" s="2182"/>
      <c r="QDQ59" s="2182"/>
      <c r="QDR59" s="2182"/>
      <c r="QDS59" s="2182"/>
      <c r="QDT59" s="2182"/>
      <c r="QDU59" s="2182"/>
      <c r="QDV59" s="2182"/>
      <c r="QDW59" s="2182"/>
      <c r="QDX59" s="2182"/>
      <c r="QDY59" s="2182"/>
      <c r="QDZ59" s="2182"/>
      <c r="QEA59" s="2182"/>
      <c r="QEB59" s="2182"/>
      <c r="QEC59" s="2182"/>
      <c r="QED59" s="2182"/>
      <c r="QEE59" s="2182"/>
      <c r="QEF59" s="2182"/>
      <c r="QEG59" s="2182"/>
      <c r="QEH59" s="2182"/>
      <c r="QEI59" s="2182"/>
      <c r="QEJ59" s="2182"/>
      <c r="QEK59" s="2182"/>
      <c r="QEL59" s="2182"/>
      <c r="QEM59" s="2182"/>
      <c r="QEN59" s="2182"/>
      <c r="QEO59" s="2182"/>
      <c r="QEP59" s="2182"/>
      <c r="QEQ59" s="2182"/>
      <c r="QER59" s="2182"/>
      <c r="QES59" s="2182"/>
      <c r="QET59" s="2182"/>
      <c r="QEU59" s="2182"/>
      <c r="QEV59" s="2182"/>
      <c r="QEW59" s="2182"/>
      <c r="QEX59" s="2182"/>
      <c r="QEY59" s="2182"/>
      <c r="QEZ59" s="2182"/>
      <c r="QFA59" s="2182"/>
      <c r="QFB59" s="2182"/>
      <c r="QFC59" s="2182"/>
      <c r="QFD59" s="2182"/>
      <c r="QFE59" s="2182"/>
      <c r="QFF59" s="2182"/>
      <c r="QFG59" s="2182"/>
      <c r="QFH59" s="2182"/>
      <c r="QFI59" s="2182"/>
      <c r="QFJ59" s="2182"/>
      <c r="QFK59" s="2182"/>
      <c r="QFL59" s="2182"/>
      <c r="QFM59" s="2182"/>
      <c r="QFN59" s="2182"/>
      <c r="QFO59" s="2182"/>
      <c r="QFP59" s="2182"/>
      <c r="QFQ59" s="2182"/>
      <c r="QFR59" s="2182"/>
      <c r="QFS59" s="2182"/>
      <c r="QFT59" s="2182"/>
      <c r="QFU59" s="2182"/>
      <c r="QFV59" s="2182"/>
      <c r="QFW59" s="2182"/>
      <c r="QFX59" s="2182"/>
      <c r="QFY59" s="2182"/>
      <c r="QFZ59" s="2182"/>
      <c r="QGA59" s="2182"/>
      <c r="QGB59" s="2182"/>
      <c r="QGC59" s="2182"/>
      <c r="QGD59" s="2182"/>
      <c r="QGE59" s="2182"/>
      <c r="QGF59" s="2182"/>
      <c r="QGG59" s="2182"/>
      <c r="QGH59" s="2182"/>
      <c r="QGI59" s="2182"/>
      <c r="QGJ59" s="2182"/>
      <c r="QGK59" s="2182"/>
      <c r="QGL59" s="2182"/>
      <c r="QGM59" s="2182"/>
      <c r="QGN59" s="2182"/>
      <c r="QGO59" s="2182"/>
      <c r="QGP59" s="2182"/>
      <c r="QGQ59" s="2182"/>
      <c r="QGR59" s="2182"/>
      <c r="QGS59" s="2182"/>
      <c r="QGT59" s="2182"/>
      <c r="QGU59" s="2182"/>
      <c r="QGV59" s="2182"/>
      <c r="QGW59" s="2182"/>
      <c r="QGX59" s="2182"/>
      <c r="QGY59" s="2182"/>
      <c r="QGZ59" s="2182"/>
      <c r="QHA59" s="2182"/>
      <c r="QHB59" s="2182"/>
      <c r="QHC59" s="2182"/>
      <c r="QHD59" s="2182"/>
      <c r="QHE59" s="2182"/>
      <c r="QHF59" s="2182"/>
      <c r="QHG59" s="2182"/>
      <c r="QHH59" s="2182"/>
      <c r="QHI59" s="2182"/>
      <c r="QHJ59" s="2182"/>
      <c r="QHK59" s="2182"/>
      <c r="QHL59" s="2182"/>
      <c r="QHM59" s="2182"/>
      <c r="QHN59" s="2182"/>
      <c r="QHO59" s="2182"/>
      <c r="QHP59" s="2182"/>
      <c r="QHQ59" s="2182"/>
      <c r="QHR59" s="2182"/>
      <c r="QHS59" s="2182"/>
      <c r="QHT59" s="2182"/>
      <c r="QHU59" s="2182"/>
      <c r="QHV59" s="2182"/>
      <c r="QHW59" s="2182"/>
      <c r="QHX59" s="2182"/>
      <c r="QHY59" s="2182"/>
      <c r="QHZ59" s="2182"/>
      <c r="QIA59" s="2182"/>
      <c r="QIB59" s="2182"/>
      <c r="QIC59" s="2182"/>
      <c r="QID59" s="2182"/>
      <c r="QIE59" s="2182"/>
      <c r="QIF59" s="2182"/>
      <c r="QIG59" s="2182"/>
      <c r="QIH59" s="2182"/>
      <c r="QII59" s="2182"/>
      <c r="QIJ59" s="2182"/>
      <c r="QIK59" s="2182"/>
      <c r="QIL59" s="2182"/>
      <c r="QIM59" s="2182"/>
      <c r="QIN59" s="2182"/>
      <c r="QIO59" s="2182"/>
      <c r="QIP59" s="2182"/>
      <c r="QIQ59" s="2182"/>
      <c r="QIR59" s="2182"/>
      <c r="QIS59" s="2182"/>
      <c r="QIT59" s="2182"/>
      <c r="QIU59" s="2182"/>
      <c r="QIV59" s="2182"/>
      <c r="QIW59" s="2182"/>
      <c r="QIX59" s="2182"/>
      <c r="QIY59" s="2182"/>
      <c r="QIZ59" s="2182"/>
      <c r="QJA59" s="2182"/>
      <c r="QJB59" s="2182"/>
      <c r="QJC59" s="2182"/>
      <c r="QJD59" s="2182"/>
      <c r="QJE59" s="2182"/>
      <c r="QJF59" s="2182"/>
      <c r="QJG59" s="2182"/>
      <c r="QJH59" s="2182"/>
      <c r="QJI59" s="2182"/>
      <c r="QJJ59" s="2182"/>
      <c r="QJK59" s="2182"/>
      <c r="QJL59" s="2182"/>
      <c r="QJM59" s="2182"/>
      <c r="QJN59" s="2182"/>
      <c r="QJO59" s="2182"/>
      <c r="QJP59" s="2182"/>
      <c r="QJQ59" s="2182"/>
      <c r="QJR59" s="2182"/>
      <c r="QJS59" s="2182"/>
      <c r="QJT59" s="2182"/>
      <c r="QJU59" s="2182"/>
      <c r="QJV59" s="2182"/>
      <c r="QJW59" s="2182"/>
      <c r="QJX59" s="2182"/>
      <c r="QJY59" s="2182"/>
      <c r="QJZ59" s="2182"/>
      <c r="QKA59" s="2182"/>
      <c r="QKB59" s="2182"/>
      <c r="QKC59" s="2182"/>
      <c r="QKD59" s="2182"/>
      <c r="QKE59" s="2182"/>
      <c r="QKF59" s="2182"/>
      <c r="QKG59" s="2182"/>
      <c r="QKH59" s="2182"/>
      <c r="QKI59" s="2182"/>
      <c r="QKJ59" s="2182"/>
      <c r="QKK59" s="2182"/>
      <c r="QKL59" s="2182"/>
      <c r="QKM59" s="2182"/>
      <c r="QKN59" s="2182"/>
      <c r="QKO59" s="2182"/>
      <c r="QKP59" s="2182"/>
      <c r="QKQ59" s="2182"/>
      <c r="QKR59" s="2182"/>
      <c r="QKS59" s="2182"/>
      <c r="QKT59" s="2182"/>
      <c r="QKU59" s="2182"/>
      <c r="QKV59" s="2182"/>
      <c r="QKW59" s="2182"/>
      <c r="QKX59" s="2182"/>
      <c r="QKY59" s="2182"/>
      <c r="QKZ59" s="2182"/>
      <c r="QLA59" s="2182"/>
      <c r="QLB59" s="2182"/>
      <c r="QLC59" s="2182"/>
      <c r="QLD59" s="2182"/>
      <c r="QLE59" s="2182"/>
      <c r="QLF59" s="2182"/>
      <c r="QLG59" s="2182"/>
      <c r="QLH59" s="2182"/>
      <c r="QLI59" s="2182"/>
      <c r="QLJ59" s="2182"/>
      <c r="QLK59" s="2182"/>
      <c r="QLL59" s="2182"/>
      <c r="QLM59" s="2182"/>
      <c r="QLN59" s="2182"/>
      <c r="QLO59" s="2182"/>
      <c r="QLP59" s="2182"/>
      <c r="QLQ59" s="2182"/>
      <c r="QLR59" s="2182"/>
      <c r="QLS59" s="2182"/>
      <c r="QLT59" s="2182"/>
      <c r="QLU59" s="2182"/>
      <c r="QLV59" s="2182"/>
      <c r="QLW59" s="2182"/>
      <c r="QLX59" s="2182"/>
      <c r="QLY59" s="2182"/>
      <c r="QLZ59" s="2182"/>
      <c r="QMA59" s="2182"/>
      <c r="QMB59" s="2182"/>
      <c r="QMC59" s="2182"/>
      <c r="QMD59" s="2182"/>
      <c r="QME59" s="2182"/>
      <c r="QMF59" s="2182"/>
      <c r="QMG59" s="2182"/>
      <c r="QMH59" s="2182"/>
      <c r="QMI59" s="2182"/>
      <c r="QMJ59" s="2182"/>
      <c r="QMK59" s="2182"/>
      <c r="QML59" s="2182"/>
      <c r="QMM59" s="2182"/>
      <c r="QMN59" s="2182"/>
      <c r="QMO59" s="2182"/>
      <c r="QMP59" s="2182"/>
      <c r="QMQ59" s="2182"/>
      <c r="QMR59" s="2182"/>
      <c r="QMS59" s="2182"/>
      <c r="QMT59" s="2182"/>
      <c r="QMU59" s="2182"/>
      <c r="QMV59" s="2182"/>
      <c r="QMW59" s="2182"/>
      <c r="QMX59" s="2182"/>
      <c r="QMY59" s="2182"/>
      <c r="QMZ59" s="2182"/>
      <c r="QNA59" s="2182"/>
      <c r="QNB59" s="2182"/>
      <c r="QNC59" s="2182"/>
      <c r="QND59" s="2182"/>
      <c r="QNE59" s="2182"/>
      <c r="QNF59" s="2182"/>
      <c r="QNG59" s="2182"/>
      <c r="QNH59" s="2182"/>
      <c r="QNI59" s="2182"/>
      <c r="QNJ59" s="2182"/>
      <c r="QNK59" s="2182"/>
      <c r="QNL59" s="2182"/>
      <c r="QNM59" s="2182"/>
      <c r="QNN59" s="2182"/>
      <c r="QNO59" s="2182"/>
      <c r="QNP59" s="2182"/>
      <c r="QNQ59" s="2182"/>
      <c r="QNR59" s="2182"/>
      <c r="QNS59" s="2182"/>
      <c r="QNT59" s="2182"/>
      <c r="QNU59" s="2182"/>
      <c r="QNV59" s="2182"/>
      <c r="QNW59" s="2182"/>
      <c r="QNX59" s="2182"/>
      <c r="QNY59" s="2182"/>
      <c r="QNZ59" s="2182"/>
      <c r="QOA59" s="2182"/>
      <c r="QOB59" s="2182"/>
      <c r="QOC59" s="2182"/>
      <c r="QOD59" s="2182"/>
      <c r="QOE59" s="2182"/>
      <c r="QOF59" s="2182"/>
      <c r="QOG59" s="2182"/>
      <c r="QOH59" s="2182"/>
      <c r="QOI59" s="2182"/>
      <c r="QOJ59" s="2182"/>
      <c r="QOK59" s="2182"/>
      <c r="QOL59" s="2182"/>
      <c r="QOM59" s="2182"/>
      <c r="QON59" s="2182"/>
      <c r="QOO59" s="2182"/>
      <c r="QOP59" s="2182"/>
      <c r="QOQ59" s="2182"/>
      <c r="QOR59" s="2182"/>
      <c r="QOS59" s="2182"/>
      <c r="QOT59" s="2182"/>
      <c r="QOU59" s="2182"/>
      <c r="QOV59" s="2182"/>
      <c r="QOW59" s="2182"/>
      <c r="QOX59" s="2182"/>
      <c r="QOY59" s="2182"/>
      <c r="QOZ59" s="2182"/>
      <c r="QPA59" s="2182"/>
      <c r="QPB59" s="2182"/>
      <c r="QPC59" s="2182"/>
      <c r="QPD59" s="2182"/>
      <c r="QPE59" s="2182"/>
      <c r="QPF59" s="2182"/>
      <c r="QPG59" s="2182"/>
      <c r="QPH59" s="2182"/>
      <c r="QPI59" s="2182"/>
      <c r="QPJ59" s="2182"/>
      <c r="QPK59" s="2182"/>
      <c r="QPL59" s="2182"/>
      <c r="QPM59" s="2182"/>
      <c r="QPN59" s="2182"/>
      <c r="QPO59" s="2182"/>
      <c r="QPP59" s="2182"/>
      <c r="QPQ59" s="2182"/>
      <c r="QPR59" s="2182"/>
      <c r="QPS59" s="2182"/>
      <c r="QPT59" s="2182"/>
      <c r="QPU59" s="2182"/>
      <c r="QPV59" s="2182"/>
      <c r="QPW59" s="2182"/>
      <c r="QPX59" s="2182"/>
      <c r="QPY59" s="2182"/>
      <c r="QPZ59" s="2182"/>
      <c r="QQA59" s="2182"/>
      <c r="QQB59" s="2182"/>
      <c r="QQC59" s="2182"/>
      <c r="QQD59" s="2182"/>
      <c r="QQE59" s="2182"/>
      <c r="QQF59" s="2182"/>
      <c r="QQG59" s="2182"/>
      <c r="QQH59" s="2182"/>
      <c r="QQI59" s="2182"/>
      <c r="QQJ59" s="2182"/>
      <c r="QQK59" s="2182"/>
      <c r="QQL59" s="2182"/>
      <c r="QQM59" s="2182"/>
      <c r="QQN59" s="2182"/>
      <c r="QQO59" s="2182"/>
      <c r="QQP59" s="2182"/>
      <c r="QQQ59" s="2182"/>
      <c r="QQR59" s="2182"/>
      <c r="QQS59" s="2182"/>
      <c r="QQT59" s="2182"/>
      <c r="QQU59" s="2182"/>
      <c r="QQV59" s="2182"/>
      <c r="QQW59" s="2182"/>
      <c r="QQX59" s="2182"/>
      <c r="QQY59" s="2182"/>
      <c r="QQZ59" s="2182"/>
      <c r="QRA59" s="2182"/>
      <c r="QRB59" s="2182"/>
      <c r="QRC59" s="2182"/>
      <c r="QRD59" s="2182"/>
      <c r="QRE59" s="2182"/>
      <c r="QRF59" s="2182"/>
      <c r="QRG59" s="2182"/>
      <c r="QRH59" s="2182"/>
      <c r="QRI59" s="2182"/>
      <c r="QRJ59" s="2182"/>
      <c r="QRK59" s="2182"/>
      <c r="QRL59" s="2182"/>
      <c r="QRM59" s="2182"/>
      <c r="QRN59" s="2182"/>
      <c r="QRO59" s="2182"/>
      <c r="QRP59" s="2182"/>
      <c r="QRQ59" s="2182"/>
      <c r="QRR59" s="2182"/>
      <c r="QRS59" s="2182"/>
      <c r="QRT59" s="2182"/>
      <c r="QRU59" s="2182"/>
      <c r="QRV59" s="2182"/>
      <c r="QRW59" s="2182"/>
      <c r="QRX59" s="2182"/>
      <c r="QRY59" s="2182"/>
      <c r="QRZ59" s="2182"/>
      <c r="QSA59" s="2182"/>
      <c r="QSB59" s="2182"/>
      <c r="QSC59" s="2182"/>
      <c r="QSD59" s="2182"/>
      <c r="QSE59" s="2182"/>
      <c r="QSF59" s="2182"/>
      <c r="QSG59" s="2182"/>
      <c r="QSH59" s="2182"/>
      <c r="QSI59" s="2182"/>
      <c r="QSJ59" s="2182"/>
      <c r="QSK59" s="2182"/>
      <c r="QSL59" s="2182"/>
      <c r="QSM59" s="2182"/>
      <c r="QSN59" s="2182"/>
      <c r="QSO59" s="2182"/>
      <c r="QSP59" s="2182"/>
      <c r="QSQ59" s="2182"/>
      <c r="QSR59" s="2182"/>
      <c r="QSS59" s="2182"/>
      <c r="QST59" s="2182"/>
      <c r="QSU59" s="2182"/>
      <c r="QSV59" s="2182"/>
      <c r="QSW59" s="2182"/>
      <c r="QSX59" s="2182"/>
      <c r="QSY59" s="2182"/>
      <c r="QSZ59" s="2182"/>
      <c r="QTA59" s="2182"/>
      <c r="QTB59" s="2182"/>
      <c r="QTC59" s="2182"/>
      <c r="QTD59" s="2182"/>
      <c r="QTE59" s="2182"/>
      <c r="QTF59" s="2182"/>
      <c r="QTG59" s="2182"/>
      <c r="QTH59" s="2182"/>
      <c r="QTI59" s="2182"/>
      <c r="QTJ59" s="2182"/>
      <c r="QTK59" s="2182"/>
      <c r="QTL59" s="2182"/>
      <c r="QTM59" s="2182"/>
      <c r="QTN59" s="2182"/>
      <c r="QTO59" s="2182"/>
      <c r="QTP59" s="2182"/>
      <c r="QTQ59" s="2182"/>
      <c r="QTR59" s="2182"/>
      <c r="QTS59" s="2182"/>
      <c r="QTT59" s="2182"/>
      <c r="QTU59" s="2182"/>
      <c r="QTV59" s="2182"/>
      <c r="QTW59" s="2182"/>
      <c r="QTX59" s="2182"/>
      <c r="QTY59" s="2182"/>
      <c r="QTZ59" s="2182"/>
      <c r="QUA59" s="2182"/>
      <c r="QUB59" s="2182"/>
      <c r="QUC59" s="2182"/>
      <c r="QUD59" s="2182"/>
      <c r="QUE59" s="2182"/>
      <c r="QUF59" s="2182"/>
      <c r="QUG59" s="2182"/>
      <c r="QUH59" s="2182"/>
      <c r="QUI59" s="2182"/>
      <c r="QUJ59" s="2182"/>
      <c r="QUK59" s="2182"/>
      <c r="QUL59" s="2182"/>
      <c r="QUM59" s="2182"/>
      <c r="QUN59" s="2182"/>
      <c r="QUO59" s="2182"/>
      <c r="QUP59" s="2182"/>
      <c r="QUQ59" s="2182"/>
      <c r="QUR59" s="2182"/>
      <c r="QUS59" s="2182"/>
      <c r="QUT59" s="2182"/>
      <c r="QUU59" s="2182"/>
      <c r="QUV59" s="2182"/>
      <c r="QUW59" s="2182"/>
      <c r="QUX59" s="2182"/>
      <c r="QUY59" s="2182"/>
      <c r="QUZ59" s="2182"/>
      <c r="QVA59" s="2182"/>
      <c r="QVB59" s="2182"/>
      <c r="QVC59" s="2182"/>
      <c r="QVD59" s="2182"/>
      <c r="QVE59" s="2182"/>
      <c r="QVF59" s="2182"/>
      <c r="QVG59" s="2182"/>
      <c r="QVH59" s="2182"/>
      <c r="QVI59" s="2182"/>
      <c r="QVJ59" s="2182"/>
      <c r="QVK59" s="2182"/>
      <c r="QVL59" s="2182"/>
      <c r="QVM59" s="2182"/>
      <c r="QVN59" s="2182"/>
      <c r="QVO59" s="2182"/>
      <c r="QVP59" s="2182"/>
      <c r="QVQ59" s="2182"/>
      <c r="QVR59" s="2182"/>
      <c r="QVS59" s="2182"/>
      <c r="QVT59" s="2182"/>
      <c r="QVU59" s="2182"/>
      <c r="QVV59" s="2182"/>
      <c r="QVW59" s="2182"/>
      <c r="QVX59" s="2182"/>
      <c r="QVY59" s="2182"/>
      <c r="QVZ59" s="2182"/>
      <c r="QWA59" s="2182"/>
      <c r="QWB59" s="2182"/>
      <c r="QWC59" s="2182"/>
      <c r="QWD59" s="2182"/>
      <c r="QWE59" s="2182"/>
      <c r="QWF59" s="2182"/>
      <c r="QWG59" s="2182"/>
      <c r="QWH59" s="2182"/>
      <c r="QWI59" s="2182"/>
      <c r="QWJ59" s="2182"/>
      <c r="QWK59" s="2182"/>
      <c r="QWL59" s="2182"/>
      <c r="QWM59" s="2182"/>
      <c r="QWN59" s="2182"/>
      <c r="QWO59" s="2182"/>
      <c r="QWP59" s="2182"/>
      <c r="QWQ59" s="2182"/>
      <c r="QWR59" s="2182"/>
      <c r="QWS59" s="2182"/>
      <c r="QWT59" s="2182"/>
      <c r="QWU59" s="2182"/>
      <c r="QWV59" s="2182"/>
      <c r="QWW59" s="2182"/>
      <c r="QWX59" s="2182"/>
      <c r="QWY59" s="2182"/>
      <c r="QWZ59" s="2182"/>
      <c r="QXA59" s="2182"/>
      <c r="QXB59" s="2182"/>
      <c r="QXC59" s="2182"/>
      <c r="QXD59" s="2182"/>
      <c r="QXE59" s="2182"/>
      <c r="QXF59" s="2182"/>
      <c r="QXG59" s="2182"/>
      <c r="QXH59" s="2182"/>
      <c r="QXI59" s="2182"/>
      <c r="QXJ59" s="2182"/>
      <c r="QXK59" s="2182"/>
      <c r="QXL59" s="2182"/>
      <c r="QXM59" s="2182"/>
      <c r="QXN59" s="2182"/>
      <c r="QXO59" s="2182"/>
      <c r="QXP59" s="2182"/>
      <c r="QXQ59" s="2182"/>
      <c r="QXR59" s="2182"/>
      <c r="QXS59" s="2182"/>
      <c r="QXT59" s="2182"/>
      <c r="QXU59" s="2182"/>
      <c r="QXV59" s="2182"/>
      <c r="QXW59" s="2182"/>
      <c r="QXX59" s="2182"/>
      <c r="QXY59" s="2182"/>
      <c r="QXZ59" s="2182"/>
      <c r="QYA59" s="2182"/>
      <c r="QYB59" s="2182"/>
      <c r="QYC59" s="2182"/>
      <c r="QYD59" s="2182"/>
      <c r="QYE59" s="2182"/>
      <c r="QYF59" s="2182"/>
      <c r="QYG59" s="2182"/>
      <c r="QYH59" s="2182"/>
      <c r="QYI59" s="2182"/>
      <c r="QYJ59" s="2182"/>
      <c r="QYK59" s="2182"/>
      <c r="QYL59" s="2182"/>
      <c r="QYM59" s="2182"/>
      <c r="QYN59" s="2182"/>
      <c r="QYO59" s="2182"/>
      <c r="QYP59" s="2182"/>
      <c r="QYQ59" s="2182"/>
      <c r="QYR59" s="2182"/>
      <c r="QYS59" s="2182"/>
      <c r="QYT59" s="2182"/>
      <c r="QYU59" s="2182"/>
      <c r="QYV59" s="2182"/>
      <c r="QYW59" s="2182"/>
      <c r="QYX59" s="2182"/>
      <c r="QYY59" s="2182"/>
      <c r="QYZ59" s="2182"/>
      <c r="QZA59" s="2182"/>
      <c r="QZB59" s="2182"/>
      <c r="QZC59" s="2182"/>
      <c r="QZD59" s="2182"/>
      <c r="QZE59" s="2182"/>
      <c r="QZF59" s="2182"/>
      <c r="QZG59" s="2182"/>
      <c r="QZH59" s="2182"/>
      <c r="QZI59" s="2182"/>
      <c r="QZJ59" s="2182"/>
      <c r="QZK59" s="2182"/>
      <c r="QZL59" s="2182"/>
      <c r="QZM59" s="2182"/>
      <c r="QZN59" s="2182"/>
      <c r="QZO59" s="2182"/>
      <c r="QZP59" s="2182"/>
      <c r="QZQ59" s="2182"/>
      <c r="QZR59" s="2182"/>
      <c r="QZS59" s="2182"/>
      <c r="QZT59" s="2182"/>
      <c r="QZU59" s="2182"/>
      <c r="QZV59" s="2182"/>
      <c r="QZW59" s="2182"/>
      <c r="QZX59" s="2182"/>
      <c r="QZY59" s="2182"/>
      <c r="QZZ59" s="2182"/>
      <c r="RAA59" s="2182"/>
      <c r="RAB59" s="2182"/>
      <c r="RAC59" s="2182"/>
      <c r="RAD59" s="2182"/>
      <c r="RAE59" s="2182"/>
      <c r="RAF59" s="2182"/>
      <c r="RAG59" s="2182"/>
      <c r="RAH59" s="2182"/>
      <c r="RAI59" s="2182"/>
      <c r="RAJ59" s="2182"/>
      <c r="RAK59" s="2182"/>
      <c r="RAL59" s="2182"/>
      <c r="RAM59" s="2182"/>
      <c r="RAN59" s="2182"/>
      <c r="RAO59" s="2182"/>
      <c r="RAP59" s="2182"/>
      <c r="RAQ59" s="2182"/>
      <c r="RAR59" s="2182"/>
      <c r="RAS59" s="2182"/>
      <c r="RAT59" s="2182"/>
      <c r="RAU59" s="2182"/>
      <c r="RAV59" s="2182"/>
      <c r="RAW59" s="2182"/>
      <c r="RAX59" s="2182"/>
      <c r="RAY59" s="2182"/>
      <c r="RAZ59" s="2182"/>
      <c r="RBA59" s="2182"/>
      <c r="RBB59" s="2182"/>
      <c r="RBC59" s="2182"/>
      <c r="RBD59" s="2182"/>
      <c r="RBE59" s="2182"/>
      <c r="RBF59" s="2182"/>
      <c r="RBG59" s="2182"/>
      <c r="RBH59" s="2182"/>
      <c r="RBI59" s="2182"/>
      <c r="RBJ59" s="2182"/>
      <c r="RBK59" s="2182"/>
      <c r="RBL59" s="2182"/>
      <c r="RBM59" s="2182"/>
      <c r="RBN59" s="2182"/>
      <c r="RBO59" s="2182"/>
      <c r="RBP59" s="2182"/>
      <c r="RBQ59" s="2182"/>
      <c r="RBR59" s="2182"/>
      <c r="RBS59" s="2182"/>
      <c r="RBT59" s="2182"/>
      <c r="RBU59" s="2182"/>
      <c r="RBV59" s="2182"/>
      <c r="RBW59" s="2182"/>
      <c r="RBX59" s="2182"/>
      <c r="RBY59" s="2182"/>
      <c r="RBZ59" s="2182"/>
      <c r="RCA59" s="2182"/>
      <c r="RCB59" s="2182"/>
      <c r="RCC59" s="2182"/>
      <c r="RCD59" s="2182"/>
      <c r="RCE59" s="2182"/>
      <c r="RCF59" s="2182"/>
      <c r="RCG59" s="2182"/>
      <c r="RCH59" s="2182"/>
      <c r="RCI59" s="2182"/>
      <c r="RCJ59" s="2182"/>
      <c r="RCK59" s="2182"/>
      <c r="RCL59" s="2182"/>
      <c r="RCM59" s="2182"/>
      <c r="RCN59" s="2182"/>
      <c r="RCO59" s="2182"/>
      <c r="RCP59" s="2182"/>
      <c r="RCQ59" s="2182"/>
      <c r="RCR59" s="2182"/>
      <c r="RCS59" s="2182"/>
      <c r="RCT59" s="2182"/>
      <c r="RCU59" s="2182"/>
      <c r="RCV59" s="2182"/>
      <c r="RCW59" s="2182"/>
      <c r="RCX59" s="2182"/>
      <c r="RCY59" s="2182"/>
      <c r="RCZ59" s="2182"/>
      <c r="RDA59" s="2182"/>
      <c r="RDB59" s="2182"/>
      <c r="RDC59" s="2182"/>
      <c r="RDD59" s="2182"/>
      <c r="RDE59" s="2182"/>
      <c r="RDF59" s="2182"/>
      <c r="RDG59" s="2182"/>
      <c r="RDH59" s="2182"/>
      <c r="RDI59" s="2182"/>
      <c r="RDJ59" s="2182"/>
      <c r="RDK59" s="2182"/>
      <c r="RDL59" s="2182"/>
      <c r="RDM59" s="2182"/>
      <c r="RDN59" s="2182"/>
      <c r="RDO59" s="2182"/>
      <c r="RDP59" s="2182"/>
      <c r="RDQ59" s="2182"/>
      <c r="RDR59" s="2182"/>
      <c r="RDS59" s="2182"/>
      <c r="RDT59" s="2182"/>
      <c r="RDU59" s="2182"/>
      <c r="RDV59" s="2182"/>
      <c r="RDW59" s="2182"/>
      <c r="RDX59" s="2182"/>
      <c r="RDY59" s="2182"/>
      <c r="RDZ59" s="2182"/>
      <c r="REA59" s="2182"/>
      <c r="REB59" s="2182"/>
      <c r="REC59" s="2182"/>
      <c r="RED59" s="2182"/>
      <c r="REE59" s="2182"/>
      <c r="REF59" s="2182"/>
      <c r="REG59" s="2182"/>
      <c r="REH59" s="2182"/>
      <c r="REI59" s="2182"/>
      <c r="REJ59" s="2182"/>
      <c r="REK59" s="2182"/>
      <c r="REL59" s="2182"/>
      <c r="REM59" s="2182"/>
      <c r="REN59" s="2182"/>
      <c r="REO59" s="2182"/>
      <c r="REP59" s="2182"/>
      <c r="REQ59" s="2182"/>
      <c r="RER59" s="2182"/>
      <c r="RES59" s="2182"/>
      <c r="RET59" s="2182"/>
      <c r="REU59" s="2182"/>
      <c r="REV59" s="2182"/>
      <c r="REW59" s="2182"/>
      <c r="REX59" s="2182"/>
      <c r="REY59" s="2182"/>
      <c r="REZ59" s="2182"/>
      <c r="RFA59" s="2182"/>
      <c r="RFB59" s="2182"/>
      <c r="RFC59" s="2182"/>
      <c r="RFD59" s="2182"/>
      <c r="RFE59" s="2182"/>
      <c r="RFF59" s="2182"/>
      <c r="RFG59" s="2182"/>
      <c r="RFH59" s="2182"/>
      <c r="RFI59" s="2182"/>
      <c r="RFJ59" s="2182"/>
      <c r="RFK59" s="2182"/>
      <c r="RFL59" s="2182"/>
      <c r="RFM59" s="2182"/>
      <c r="RFN59" s="2182"/>
      <c r="RFO59" s="2182"/>
      <c r="RFP59" s="2182"/>
      <c r="RFQ59" s="2182"/>
      <c r="RFR59" s="2182"/>
      <c r="RFS59" s="2182"/>
      <c r="RFT59" s="2182"/>
      <c r="RFU59" s="2182"/>
      <c r="RFV59" s="2182"/>
      <c r="RFW59" s="2182"/>
      <c r="RFX59" s="2182"/>
      <c r="RFY59" s="2182"/>
      <c r="RFZ59" s="2182"/>
      <c r="RGA59" s="2182"/>
      <c r="RGB59" s="2182"/>
      <c r="RGC59" s="2182"/>
      <c r="RGD59" s="2182"/>
      <c r="RGE59" s="2182"/>
      <c r="RGF59" s="2182"/>
      <c r="RGG59" s="2182"/>
      <c r="RGH59" s="2182"/>
      <c r="RGI59" s="2182"/>
      <c r="RGJ59" s="2182"/>
      <c r="RGK59" s="2182"/>
      <c r="RGL59" s="2182"/>
      <c r="RGM59" s="2182"/>
      <c r="RGN59" s="2182"/>
      <c r="RGO59" s="2182"/>
      <c r="RGP59" s="2182"/>
      <c r="RGQ59" s="2182"/>
      <c r="RGR59" s="2182"/>
      <c r="RGS59" s="2182"/>
      <c r="RGT59" s="2182"/>
      <c r="RGU59" s="2182"/>
      <c r="RGV59" s="2182"/>
      <c r="RGW59" s="2182"/>
      <c r="RGX59" s="2182"/>
      <c r="RGY59" s="2182"/>
      <c r="RGZ59" s="2182"/>
      <c r="RHA59" s="2182"/>
      <c r="RHB59" s="2182"/>
      <c r="RHC59" s="2182"/>
      <c r="RHD59" s="2182"/>
      <c r="RHE59" s="2182"/>
      <c r="RHF59" s="2182"/>
      <c r="RHG59" s="2182"/>
      <c r="RHH59" s="2182"/>
      <c r="RHI59" s="2182"/>
      <c r="RHJ59" s="2182"/>
      <c r="RHK59" s="2182"/>
      <c r="RHL59" s="2182"/>
      <c r="RHM59" s="2182"/>
      <c r="RHN59" s="2182"/>
      <c r="RHO59" s="2182"/>
      <c r="RHP59" s="2182"/>
      <c r="RHQ59" s="2182"/>
      <c r="RHR59" s="2182"/>
      <c r="RHS59" s="2182"/>
      <c r="RHT59" s="2182"/>
      <c r="RHU59" s="2182"/>
      <c r="RHV59" s="2182"/>
      <c r="RHW59" s="2182"/>
      <c r="RHX59" s="2182"/>
      <c r="RHY59" s="2182"/>
      <c r="RHZ59" s="2182"/>
      <c r="RIA59" s="2182"/>
      <c r="RIB59" s="2182"/>
      <c r="RIC59" s="2182"/>
      <c r="RID59" s="2182"/>
      <c r="RIE59" s="2182"/>
      <c r="RIF59" s="2182"/>
      <c r="RIG59" s="2182"/>
      <c r="RIH59" s="2182"/>
      <c r="RII59" s="2182"/>
      <c r="RIJ59" s="2182"/>
      <c r="RIK59" s="2182"/>
      <c r="RIL59" s="2182"/>
      <c r="RIM59" s="2182"/>
      <c r="RIN59" s="2182"/>
      <c r="RIO59" s="2182"/>
      <c r="RIP59" s="2182"/>
      <c r="RIQ59" s="2182"/>
      <c r="RIR59" s="2182"/>
      <c r="RIS59" s="2182"/>
      <c r="RIT59" s="2182"/>
      <c r="RIU59" s="2182"/>
      <c r="RIV59" s="2182"/>
      <c r="RIW59" s="2182"/>
      <c r="RIX59" s="2182"/>
      <c r="RIY59" s="2182"/>
      <c r="RIZ59" s="2182"/>
      <c r="RJA59" s="2182"/>
      <c r="RJB59" s="2182"/>
      <c r="RJC59" s="2182"/>
      <c r="RJD59" s="2182"/>
      <c r="RJE59" s="2182"/>
      <c r="RJF59" s="2182"/>
      <c r="RJG59" s="2182"/>
      <c r="RJH59" s="2182"/>
      <c r="RJI59" s="2182"/>
      <c r="RJJ59" s="2182"/>
      <c r="RJK59" s="2182"/>
      <c r="RJL59" s="2182"/>
      <c r="RJM59" s="2182"/>
      <c r="RJN59" s="2182"/>
      <c r="RJO59" s="2182"/>
      <c r="RJP59" s="2182"/>
      <c r="RJQ59" s="2182"/>
      <c r="RJR59" s="2182"/>
      <c r="RJS59" s="2182"/>
      <c r="RJT59" s="2182"/>
      <c r="RJU59" s="2182"/>
      <c r="RJV59" s="2182"/>
      <c r="RJW59" s="2182"/>
      <c r="RJX59" s="2182"/>
      <c r="RJY59" s="2182"/>
      <c r="RJZ59" s="2182"/>
      <c r="RKA59" s="2182"/>
      <c r="RKB59" s="2182"/>
      <c r="RKC59" s="2182"/>
      <c r="RKD59" s="2182"/>
      <c r="RKE59" s="2182"/>
      <c r="RKF59" s="2182"/>
      <c r="RKG59" s="2182"/>
      <c r="RKH59" s="2182"/>
      <c r="RKI59" s="2182"/>
      <c r="RKJ59" s="2182"/>
      <c r="RKK59" s="2182"/>
      <c r="RKL59" s="2182"/>
      <c r="RKM59" s="2182"/>
      <c r="RKN59" s="2182"/>
      <c r="RKO59" s="2182"/>
      <c r="RKP59" s="2182"/>
      <c r="RKQ59" s="2182"/>
      <c r="RKR59" s="2182"/>
      <c r="RKS59" s="2182"/>
      <c r="RKT59" s="2182"/>
      <c r="RKU59" s="2182"/>
      <c r="RKV59" s="2182"/>
      <c r="RKW59" s="2182"/>
      <c r="RKX59" s="2182"/>
      <c r="RKY59" s="2182"/>
      <c r="RKZ59" s="2182"/>
      <c r="RLA59" s="2182"/>
      <c r="RLB59" s="2182"/>
      <c r="RLC59" s="2182"/>
      <c r="RLD59" s="2182"/>
      <c r="RLE59" s="2182"/>
      <c r="RLF59" s="2182"/>
      <c r="RLG59" s="2182"/>
      <c r="RLH59" s="2182"/>
      <c r="RLI59" s="2182"/>
      <c r="RLJ59" s="2182"/>
      <c r="RLK59" s="2182"/>
      <c r="RLL59" s="2182"/>
      <c r="RLM59" s="2182"/>
      <c r="RLN59" s="2182"/>
      <c r="RLO59" s="2182"/>
      <c r="RLP59" s="2182"/>
      <c r="RLQ59" s="2182"/>
      <c r="RLR59" s="2182"/>
      <c r="RLS59" s="2182"/>
      <c r="RLT59" s="2182"/>
      <c r="RLU59" s="2182"/>
      <c r="RLV59" s="2182"/>
      <c r="RLW59" s="2182"/>
      <c r="RLX59" s="2182"/>
      <c r="RLY59" s="2182"/>
      <c r="RLZ59" s="2182"/>
      <c r="RMA59" s="2182"/>
      <c r="RMB59" s="2182"/>
      <c r="RMC59" s="2182"/>
      <c r="RMD59" s="2182"/>
      <c r="RME59" s="2182"/>
      <c r="RMF59" s="2182"/>
      <c r="RMG59" s="2182"/>
      <c r="RMH59" s="2182"/>
      <c r="RMI59" s="2182"/>
      <c r="RMJ59" s="2182"/>
      <c r="RMK59" s="2182"/>
      <c r="RML59" s="2182"/>
      <c r="RMM59" s="2182"/>
      <c r="RMN59" s="2182"/>
      <c r="RMO59" s="2182"/>
      <c r="RMP59" s="2182"/>
      <c r="RMQ59" s="2182"/>
      <c r="RMR59" s="2182"/>
      <c r="RMS59" s="2182"/>
      <c r="RMT59" s="2182"/>
      <c r="RMU59" s="2182"/>
      <c r="RMV59" s="2182"/>
      <c r="RMW59" s="2182"/>
      <c r="RMX59" s="2182"/>
      <c r="RMY59" s="2182"/>
      <c r="RMZ59" s="2182"/>
      <c r="RNA59" s="2182"/>
      <c r="RNB59" s="2182"/>
      <c r="RNC59" s="2182"/>
      <c r="RND59" s="2182"/>
      <c r="RNE59" s="2182"/>
      <c r="RNF59" s="2182"/>
      <c r="RNG59" s="2182"/>
      <c r="RNH59" s="2182"/>
      <c r="RNI59" s="2182"/>
      <c r="RNJ59" s="2182"/>
      <c r="RNK59" s="2182"/>
      <c r="RNL59" s="2182"/>
      <c r="RNM59" s="2182"/>
      <c r="RNN59" s="2182"/>
      <c r="RNO59" s="2182"/>
      <c r="RNP59" s="2182"/>
      <c r="RNQ59" s="2182"/>
      <c r="RNR59" s="2182"/>
      <c r="RNS59" s="2182"/>
      <c r="RNT59" s="2182"/>
      <c r="RNU59" s="2182"/>
      <c r="RNV59" s="2182"/>
      <c r="RNW59" s="2182"/>
      <c r="RNX59" s="2182"/>
      <c r="RNY59" s="2182"/>
      <c r="RNZ59" s="2182"/>
      <c r="ROA59" s="2182"/>
      <c r="ROB59" s="2182"/>
      <c r="ROC59" s="2182"/>
      <c r="ROD59" s="2182"/>
      <c r="ROE59" s="2182"/>
      <c r="ROF59" s="2182"/>
      <c r="ROG59" s="2182"/>
      <c r="ROH59" s="2182"/>
      <c r="ROI59" s="2182"/>
      <c r="ROJ59" s="2182"/>
      <c r="ROK59" s="2182"/>
      <c r="ROL59" s="2182"/>
      <c r="ROM59" s="2182"/>
      <c r="RON59" s="2182"/>
      <c r="ROO59" s="2182"/>
      <c r="ROP59" s="2182"/>
      <c r="ROQ59" s="2182"/>
      <c r="ROR59" s="2182"/>
      <c r="ROS59" s="2182"/>
      <c r="ROT59" s="2182"/>
      <c r="ROU59" s="2182"/>
      <c r="ROV59" s="2182"/>
      <c r="ROW59" s="2182"/>
      <c r="ROX59" s="2182"/>
      <c r="ROY59" s="2182"/>
      <c r="ROZ59" s="2182"/>
      <c r="RPA59" s="2182"/>
      <c r="RPB59" s="2182"/>
      <c r="RPC59" s="2182"/>
      <c r="RPD59" s="2182"/>
      <c r="RPE59" s="2182"/>
      <c r="RPF59" s="2182"/>
      <c r="RPG59" s="2182"/>
      <c r="RPH59" s="2182"/>
      <c r="RPI59" s="2182"/>
      <c r="RPJ59" s="2182"/>
      <c r="RPK59" s="2182"/>
      <c r="RPL59" s="2182"/>
      <c r="RPM59" s="2182"/>
      <c r="RPN59" s="2182"/>
      <c r="RPO59" s="2182"/>
      <c r="RPP59" s="2182"/>
      <c r="RPQ59" s="2182"/>
      <c r="RPR59" s="2182"/>
      <c r="RPS59" s="2182"/>
      <c r="RPT59" s="2182"/>
      <c r="RPU59" s="2182"/>
      <c r="RPV59" s="2182"/>
      <c r="RPW59" s="2182"/>
      <c r="RPX59" s="2182"/>
      <c r="RPY59" s="2182"/>
      <c r="RPZ59" s="2182"/>
      <c r="RQA59" s="2182"/>
      <c r="RQB59" s="2182"/>
      <c r="RQC59" s="2182"/>
      <c r="RQD59" s="2182"/>
      <c r="RQE59" s="2182"/>
      <c r="RQF59" s="2182"/>
      <c r="RQG59" s="2182"/>
      <c r="RQH59" s="2182"/>
      <c r="RQI59" s="2182"/>
      <c r="RQJ59" s="2182"/>
      <c r="RQK59" s="2182"/>
      <c r="RQL59" s="2182"/>
      <c r="RQM59" s="2182"/>
      <c r="RQN59" s="2182"/>
      <c r="RQO59" s="2182"/>
      <c r="RQP59" s="2182"/>
      <c r="RQQ59" s="2182"/>
      <c r="RQR59" s="2182"/>
      <c r="RQS59" s="2182"/>
      <c r="RQT59" s="2182"/>
      <c r="RQU59" s="2182"/>
      <c r="RQV59" s="2182"/>
      <c r="RQW59" s="2182"/>
      <c r="RQX59" s="2182"/>
      <c r="RQY59" s="2182"/>
      <c r="RQZ59" s="2182"/>
      <c r="RRA59" s="2182"/>
      <c r="RRB59" s="2182"/>
      <c r="RRC59" s="2182"/>
      <c r="RRD59" s="2182"/>
      <c r="RRE59" s="2182"/>
      <c r="RRF59" s="2182"/>
      <c r="RRG59" s="2182"/>
      <c r="RRH59" s="2182"/>
      <c r="RRI59" s="2182"/>
      <c r="RRJ59" s="2182"/>
      <c r="RRK59" s="2182"/>
      <c r="RRL59" s="2182"/>
      <c r="RRM59" s="2182"/>
      <c r="RRN59" s="2182"/>
      <c r="RRO59" s="2182"/>
      <c r="RRP59" s="2182"/>
      <c r="RRQ59" s="2182"/>
      <c r="RRR59" s="2182"/>
      <c r="RRS59" s="2182"/>
      <c r="RRT59" s="2182"/>
      <c r="RRU59" s="2182"/>
      <c r="RRV59" s="2182"/>
      <c r="RRW59" s="2182"/>
      <c r="RRX59" s="2182"/>
      <c r="RRY59" s="2182"/>
      <c r="RRZ59" s="2182"/>
      <c r="RSA59" s="2182"/>
      <c r="RSB59" s="2182"/>
      <c r="RSC59" s="2182"/>
      <c r="RSD59" s="2182"/>
      <c r="RSE59" s="2182"/>
      <c r="RSF59" s="2182"/>
      <c r="RSG59" s="2182"/>
      <c r="RSH59" s="2182"/>
      <c r="RSI59" s="2182"/>
      <c r="RSJ59" s="2182"/>
      <c r="RSK59" s="2182"/>
      <c r="RSL59" s="2182"/>
      <c r="RSM59" s="2182"/>
      <c r="RSN59" s="2182"/>
      <c r="RSO59" s="2182"/>
      <c r="RSP59" s="2182"/>
      <c r="RSQ59" s="2182"/>
      <c r="RSR59" s="2182"/>
      <c r="RSS59" s="2182"/>
      <c r="RST59" s="2182"/>
      <c r="RSU59" s="2182"/>
      <c r="RSV59" s="2182"/>
      <c r="RSW59" s="2182"/>
      <c r="RSX59" s="2182"/>
      <c r="RSY59" s="2182"/>
      <c r="RSZ59" s="2182"/>
      <c r="RTA59" s="2182"/>
      <c r="RTB59" s="2182"/>
      <c r="RTC59" s="2182"/>
      <c r="RTD59" s="2182"/>
      <c r="RTE59" s="2182"/>
      <c r="RTF59" s="2182"/>
      <c r="RTG59" s="2182"/>
      <c r="RTH59" s="2182"/>
      <c r="RTI59" s="2182"/>
      <c r="RTJ59" s="2182"/>
      <c r="RTK59" s="2182"/>
      <c r="RTL59" s="2182"/>
      <c r="RTM59" s="2182"/>
      <c r="RTN59" s="2182"/>
      <c r="RTO59" s="2182"/>
      <c r="RTP59" s="2182"/>
      <c r="RTQ59" s="2182"/>
      <c r="RTR59" s="2182"/>
      <c r="RTS59" s="2182"/>
      <c r="RTT59" s="2182"/>
      <c r="RTU59" s="2182"/>
      <c r="RTV59" s="2182"/>
      <c r="RTW59" s="2182"/>
      <c r="RTX59" s="2182"/>
      <c r="RTY59" s="2182"/>
      <c r="RTZ59" s="2182"/>
      <c r="RUA59" s="2182"/>
      <c r="RUB59" s="2182"/>
      <c r="RUC59" s="2182"/>
      <c r="RUD59" s="2182"/>
      <c r="RUE59" s="2182"/>
      <c r="RUF59" s="2182"/>
      <c r="RUG59" s="2182"/>
      <c r="RUH59" s="2182"/>
      <c r="RUI59" s="2182"/>
      <c r="RUJ59" s="2182"/>
      <c r="RUK59" s="2182"/>
      <c r="RUL59" s="2182"/>
      <c r="RUM59" s="2182"/>
      <c r="RUN59" s="2182"/>
      <c r="RUO59" s="2182"/>
      <c r="RUP59" s="2182"/>
      <c r="RUQ59" s="2182"/>
      <c r="RUR59" s="2182"/>
      <c r="RUS59" s="2182"/>
      <c r="RUT59" s="2182"/>
      <c r="RUU59" s="2182"/>
      <c r="RUV59" s="2182"/>
      <c r="RUW59" s="2182"/>
      <c r="RUX59" s="2182"/>
      <c r="RUY59" s="2182"/>
      <c r="RUZ59" s="2182"/>
      <c r="RVA59" s="2182"/>
      <c r="RVB59" s="2182"/>
      <c r="RVC59" s="2182"/>
      <c r="RVD59" s="2182"/>
      <c r="RVE59" s="2182"/>
      <c r="RVF59" s="2182"/>
      <c r="RVG59" s="2182"/>
      <c r="RVH59" s="2182"/>
      <c r="RVI59" s="2182"/>
      <c r="RVJ59" s="2182"/>
      <c r="RVK59" s="2182"/>
      <c r="RVL59" s="2182"/>
      <c r="RVM59" s="2182"/>
      <c r="RVN59" s="2182"/>
      <c r="RVO59" s="2182"/>
      <c r="RVP59" s="2182"/>
      <c r="RVQ59" s="2182"/>
      <c r="RVR59" s="2182"/>
      <c r="RVS59" s="2182"/>
      <c r="RVT59" s="2182"/>
      <c r="RVU59" s="2182"/>
      <c r="RVV59" s="2182"/>
      <c r="RVW59" s="2182"/>
      <c r="RVX59" s="2182"/>
      <c r="RVY59" s="2182"/>
      <c r="RVZ59" s="2182"/>
      <c r="RWA59" s="2182"/>
      <c r="RWB59" s="2182"/>
      <c r="RWC59" s="2182"/>
      <c r="RWD59" s="2182"/>
      <c r="RWE59" s="2182"/>
      <c r="RWF59" s="2182"/>
      <c r="RWG59" s="2182"/>
      <c r="RWH59" s="2182"/>
      <c r="RWI59" s="2182"/>
      <c r="RWJ59" s="2182"/>
      <c r="RWK59" s="2182"/>
      <c r="RWL59" s="2182"/>
      <c r="RWM59" s="2182"/>
      <c r="RWN59" s="2182"/>
      <c r="RWO59" s="2182"/>
      <c r="RWP59" s="2182"/>
      <c r="RWQ59" s="2182"/>
      <c r="RWR59" s="2182"/>
      <c r="RWS59" s="2182"/>
      <c r="RWT59" s="2182"/>
      <c r="RWU59" s="2182"/>
      <c r="RWV59" s="2182"/>
      <c r="RWW59" s="2182"/>
      <c r="RWX59" s="2182"/>
      <c r="RWY59" s="2182"/>
      <c r="RWZ59" s="2182"/>
      <c r="RXA59" s="2182"/>
      <c r="RXB59" s="2182"/>
      <c r="RXC59" s="2182"/>
      <c r="RXD59" s="2182"/>
      <c r="RXE59" s="2182"/>
      <c r="RXF59" s="2182"/>
      <c r="RXG59" s="2182"/>
      <c r="RXH59" s="2182"/>
      <c r="RXI59" s="2182"/>
      <c r="RXJ59" s="2182"/>
      <c r="RXK59" s="2182"/>
      <c r="RXL59" s="2182"/>
      <c r="RXM59" s="2182"/>
      <c r="RXN59" s="2182"/>
      <c r="RXO59" s="2182"/>
      <c r="RXP59" s="2182"/>
      <c r="RXQ59" s="2182"/>
      <c r="RXR59" s="2182"/>
      <c r="RXS59" s="2182"/>
      <c r="RXT59" s="2182"/>
      <c r="RXU59" s="2182"/>
      <c r="RXV59" s="2182"/>
      <c r="RXW59" s="2182"/>
      <c r="RXX59" s="2182"/>
      <c r="RXY59" s="2182"/>
      <c r="RXZ59" s="2182"/>
      <c r="RYA59" s="2182"/>
      <c r="RYB59" s="2182"/>
      <c r="RYC59" s="2182"/>
      <c r="RYD59" s="2182"/>
      <c r="RYE59" s="2182"/>
      <c r="RYF59" s="2182"/>
      <c r="RYG59" s="2182"/>
      <c r="RYH59" s="2182"/>
      <c r="RYI59" s="2182"/>
      <c r="RYJ59" s="2182"/>
      <c r="RYK59" s="2182"/>
      <c r="RYL59" s="2182"/>
      <c r="RYM59" s="2182"/>
      <c r="RYN59" s="2182"/>
      <c r="RYO59" s="2182"/>
      <c r="RYP59" s="2182"/>
      <c r="RYQ59" s="2182"/>
      <c r="RYR59" s="2182"/>
      <c r="RYS59" s="2182"/>
      <c r="RYT59" s="2182"/>
      <c r="RYU59" s="2182"/>
      <c r="RYV59" s="2182"/>
      <c r="RYW59" s="2182"/>
      <c r="RYX59" s="2182"/>
      <c r="RYY59" s="2182"/>
      <c r="RYZ59" s="2182"/>
      <c r="RZA59" s="2182"/>
      <c r="RZB59" s="2182"/>
      <c r="RZC59" s="2182"/>
      <c r="RZD59" s="2182"/>
      <c r="RZE59" s="2182"/>
      <c r="RZF59" s="2182"/>
      <c r="RZG59" s="2182"/>
      <c r="RZH59" s="2182"/>
      <c r="RZI59" s="2182"/>
      <c r="RZJ59" s="2182"/>
      <c r="RZK59" s="2182"/>
      <c r="RZL59" s="2182"/>
      <c r="RZM59" s="2182"/>
      <c r="RZN59" s="2182"/>
      <c r="RZO59" s="2182"/>
      <c r="RZP59" s="2182"/>
      <c r="RZQ59" s="2182"/>
      <c r="RZR59" s="2182"/>
      <c r="RZS59" s="2182"/>
      <c r="RZT59" s="2182"/>
      <c r="RZU59" s="2182"/>
      <c r="RZV59" s="2182"/>
      <c r="RZW59" s="2182"/>
      <c r="RZX59" s="2182"/>
      <c r="RZY59" s="2182"/>
      <c r="RZZ59" s="2182"/>
      <c r="SAA59" s="2182"/>
      <c r="SAB59" s="2182"/>
      <c r="SAC59" s="2182"/>
      <c r="SAD59" s="2182"/>
      <c r="SAE59" s="2182"/>
      <c r="SAF59" s="2182"/>
      <c r="SAG59" s="2182"/>
      <c r="SAH59" s="2182"/>
      <c r="SAI59" s="2182"/>
      <c r="SAJ59" s="2182"/>
      <c r="SAK59" s="2182"/>
      <c r="SAL59" s="2182"/>
      <c r="SAM59" s="2182"/>
      <c r="SAN59" s="2182"/>
      <c r="SAO59" s="2182"/>
      <c r="SAP59" s="2182"/>
      <c r="SAQ59" s="2182"/>
      <c r="SAR59" s="2182"/>
      <c r="SAS59" s="2182"/>
      <c r="SAT59" s="2182"/>
      <c r="SAU59" s="2182"/>
      <c r="SAV59" s="2182"/>
      <c r="SAW59" s="2182"/>
      <c r="SAX59" s="2182"/>
      <c r="SAY59" s="2182"/>
      <c r="SAZ59" s="2182"/>
      <c r="SBA59" s="2182"/>
      <c r="SBB59" s="2182"/>
      <c r="SBC59" s="2182"/>
      <c r="SBD59" s="2182"/>
      <c r="SBE59" s="2182"/>
      <c r="SBF59" s="2182"/>
      <c r="SBG59" s="2182"/>
      <c r="SBH59" s="2182"/>
      <c r="SBI59" s="2182"/>
      <c r="SBJ59" s="2182"/>
      <c r="SBK59" s="2182"/>
      <c r="SBL59" s="2182"/>
      <c r="SBM59" s="2182"/>
      <c r="SBN59" s="2182"/>
      <c r="SBO59" s="2182"/>
      <c r="SBP59" s="2182"/>
      <c r="SBQ59" s="2182"/>
      <c r="SBR59" s="2182"/>
      <c r="SBS59" s="2182"/>
      <c r="SBT59" s="2182"/>
      <c r="SBU59" s="2182"/>
      <c r="SBV59" s="2182"/>
      <c r="SBW59" s="2182"/>
      <c r="SBX59" s="2182"/>
      <c r="SBY59" s="2182"/>
      <c r="SBZ59" s="2182"/>
      <c r="SCA59" s="2182"/>
      <c r="SCB59" s="2182"/>
      <c r="SCC59" s="2182"/>
      <c r="SCD59" s="2182"/>
      <c r="SCE59" s="2182"/>
      <c r="SCF59" s="2182"/>
      <c r="SCG59" s="2182"/>
      <c r="SCH59" s="2182"/>
      <c r="SCI59" s="2182"/>
      <c r="SCJ59" s="2182"/>
      <c r="SCK59" s="2182"/>
      <c r="SCL59" s="2182"/>
      <c r="SCM59" s="2182"/>
      <c r="SCN59" s="2182"/>
      <c r="SCO59" s="2182"/>
      <c r="SCP59" s="2182"/>
      <c r="SCQ59" s="2182"/>
      <c r="SCR59" s="2182"/>
      <c r="SCS59" s="2182"/>
      <c r="SCT59" s="2182"/>
      <c r="SCU59" s="2182"/>
      <c r="SCV59" s="2182"/>
      <c r="SCW59" s="2182"/>
      <c r="SCX59" s="2182"/>
      <c r="SCY59" s="2182"/>
      <c r="SCZ59" s="2182"/>
      <c r="SDA59" s="2182"/>
      <c r="SDB59" s="2182"/>
      <c r="SDC59" s="2182"/>
      <c r="SDD59" s="2182"/>
      <c r="SDE59" s="2182"/>
      <c r="SDF59" s="2182"/>
      <c r="SDG59" s="2182"/>
      <c r="SDH59" s="2182"/>
      <c r="SDI59" s="2182"/>
      <c r="SDJ59" s="2182"/>
      <c r="SDK59" s="2182"/>
      <c r="SDL59" s="2182"/>
      <c r="SDM59" s="2182"/>
      <c r="SDN59" s="2182"/>
      <c r="SDO59" s="2182"/>
      <c r="SDP59" s="2182"/>
      <c r="SDQ59" s="2182"/>
      <c r="SDR59" s="2182"/>
      <c r="SDS59" s="2182"/>
      <c r="SDT59" s="2182"/>
      <c r="SDU59" s="2182"/>
      <c r="SDV59" s="2182"/>
      <c r="SDW59" s="2182"/>
      <c r="SDX59" s="2182"/>
      <c r="SDY59" s="2182"/>
      <c r="SDZ59" s="2182"/>
      <c r="SEA59" s="2182"/>
      <c r="SEB59" s="2182"/>
      <c r="SEC59" s="2182"/>
      <c r="SED59" s="2182"/>
      <c r="SEE59" s="2182"/>
      <c r="SEF59" s="2182"/>
      <c r="SEG59" s="2182"/>
      <c r="SEH59" s="2182"/>
      <c r="SEI59" s="2182"/>
      <c r="SEJ59" s="2182"/>
      <c r="SEK59" s="2182"/>
      <c r="SEL59" s="2182"/>
      <c r="SEM59" s="2182"/>
      <c r="SEN59" s="2182"/>
      <c r="SEO59" s="2182"/>
      <c r="SEP59" s="2182"/>
      <c r="SEQ59" s="2182"/>
      <c r="SER59" s="2182"/>
      <c r="SES59" s="2182"/>
      <c r="SET59" s="2182"/>
      <c r="SEU59" s="2182"/>
      <c r="SEV59" s="2182"/>
      <c r="SEW59" s="2182"/>
      <c r="SEX59" s="2182"/>
      <c r="SEY59" s="2182"/>
      <c r="SEZ59" s="2182"/>
      <c r="SFA59" s="2182"/>
      <c r="SFB59" s="2182"/>
      <c r="SFC59" s="2182"/>
      <c r="SFD59" s="2182"/>
      <c r="SFE59" s="2182"/>
      <c r="SFF59" s="2182"/>
      <c r="SFG59" s="2182"/>
      <c r="SFH59" s="2182"/>
      <c r="SFI59" s="2182"/>
      <c r="SFJ59" s="2182"/>
      <c r="SFK59" s="2182"/>
      <c r="SFL59" s="2182"/>
      <c r="SFM59" s="2182"/>
      <c r="SFN59" s="2182"/>
      <c r="SFO59" s="2182"/>
      <c r="SFP59" s="2182"/>
      <c r="SFQ59" s="2182"/>
      <c r="SFR59" s="2182"/>
      <c r="SFS59" s="2182"/>
      <c r="SFT59" s="2182"/>
      <c r="SFU59" s="2182"/>
      <c r="SFV59" s="2182"/>
      <c r="SFW59" s="2182"/>
      <c r="SFX59" s="2182"/>
      <c r="SFY59" s="2182"/>
      <c r="SFZ59" s="2182"/>
      <c r="SGA59" s="2182"/>
      <c r="SGB59" s="2182"/>
      <c r="SGC59" s="2182"/>
      <c r="SGD59" s="2182"/>
      <c r="SGE59" s="2182"/>
      <c r="SGF59" s="2182"/>
      <c r="SGG59" s="2182"/>
      <c r="SGH59" s="2182"/>
      <c r="SGI59" s="2182"/>
      <c r="SGJ59" s="2182"/>
      <c r="SGK59" s="2182"/>
      <c r="SGL59" s="2182"/>
      <c r="SGM59" s="2182"/>
      <c r="SGN59" s="2182"/>
      <c r="SGO59" s="2182"/>
      <c r="SGP59" s="2182"/>
      <c r="SGQ59" s="2182"/>
      <c r="SGR59" s="2182"/>
      <c r="SGS59" s="2182"/>
      <c r="SGT59" s="2182"/>
      <c r="SGU59" s="2182"/>
      <c r="SGV59" s="2182"/>
      <c r="SGW59" s="2182"/>
      <c r="SGX59" s="2182"/>
      <c r="SGY59" s="2182"/>
      <c r="SGZ59" s="2182"/>
      <c r="SHA59" s="2182"/>
      <c r="SHB59" s="2182"/>
      <c r="SHC59" s="2182"/>
      <c r="SHD59" s="2182"/>
      <c r="SHE59" s="2182"/>
      <c r="SHF59" s="2182"/>
      <c r="SHG59" s="2182"/>
      <c r="SHH59" s="2182"/>
      <c r="SHI59" s="2182"/>
      <c r="SHJ59" s="2182"/>
      <c r="SHK59" s="2182"/>
      <c r="SHL59" s="2182"/>
      <c r="SHM59" s="2182"/>
      <c r="SHN59" s="2182"/>
      <c r="SHO59" s="2182"/>
      <c r="SHP59" s="2182"/>
      <c r="SHQ59" s="2182"/>
      <c r="SHR59" s="2182"/>
      <c r="SHS59" s="2182"/>
      <c r="SHT59" s="2182"/>
      <c r="SHU59" s="2182"/>
      <c r="SHV59" s="2182"/>
      <c r="SHW59" s="2182"/>
      <c r="SHX59" s="2182"/>
      <c r="SHY59" s="2182"/>
      <c r="SHZ59" s="2182"/>
      <c r="SIA59" s="2182"/>
      <c r="SIB59" s="2182"/>
      <c r="SIC59" s="2182"/>
      <c r="SID59" s="2182"/>
      <c r="SIE59" s="2182"/>
      <c r="SIF59" s="2182"/>
      <c r="SIG59" s="2182"/>
      <c r="SIH59" s="2182"/>
      <c r="SII59" s="2182"/>
      <c r="SIJ59" s="2182"/>
      <c r="SIK59" s="2182"/>
      <c r="SIL59" s="2182"/>
      <c r="SIM59" s="2182"/>
      <c r="SIN59" s="2182"/>
      <c r="SIO59" s="2182"/>
      <c r="SIP59" s="2182"/>
      <c r="SIQ59" s="2182"/>
      <c r="SIR59" s="2182"/>
      <c r="SIS59" s="2182"/>
      <c r="SIT59" s="2182"/>
      <c r="SIU59" s="2182"/>
      <c r="SIV59" s="2182"/>
      <c r="SIW59" s="2182"/>
      <c r="SIX59" s="2182"/>
      <c r="SIY59" s="2182"/>
      <c r="SIZ59" s="2182"/>
      <c r="SJA59" s="2182"/>
      <c r="SJB59" s="2182"/>
      <c r="SJC59" s="2182"/>
      <c r="SJD59" s="2182"/>
      <c r="SJE59" s="2182"/>
      <c r="SJF59" s="2182"/>
      <c r="SJG59" s="2182"/>
      <c r="SJH59" s="2182"/>
      <c r="SJI59" s="2182"/>
      <c r="SJJ59" s="2182"/>
      <c r="SJK59" s="2182"/>
      <c r="SJL59" s="2182"/>
      <c r="SJM59" s="2182"/>
      <c r="SJN59" s="2182"/>
      <c r="SJO59" s="2182"/>
      <c r="SJP59" s="2182"/>
      <c r="SJQ59" s="2182"/>
      <c r="SJR59" s="2182"/>
      <c r="SJS59" s="2182"/>
      <c r="SJT59" s="2182"/>
      <c r="SJU59" s="2182"/>
      <c r="SJV59" s="2182"/>
      <c r="SJW59" s="2182"/>
      <c r="SJX59" s="2182"/>
      <c r="SJY59" s="2182"/>
      <c r="SJZ59" s="2182"/>
      <c r="SKA59" s="2182"/>
      <c r="SKB59" s="2182"/>
      <c r="SKC59" s="2182"/>
      <c r="SKD59" s="2182"/>
      <c r="SKE59" s="2182"/>
      <c r="SKF59" s="2182"/>
      <c r="SKG59" s="2182"/>
      <c r="SKH59" s="2182"/>
      <c r="SKI59" s="2182"/>
      <c r="SKJ59" s="2182"/>
      <c r="SKK59" s="2182"/>
      <c r="SKL59" s="2182"/>
      <c r="SKM59" s="2182"/>
      <c r="SKN59" s="2182"/>
      <c r="SKO59" s="2182"/>
      <c r="SKP59" s="2182"/>
      <c r="SKQ59" s="2182"/>
      <c r="SKR59" s="2182"/>
      <c r="SKS59" s="2182"/>
      <c r="SKT59" s="2182"/>
      <c r="SKU59" s="2182"/>
      <c r="SKV59" s="2182"/>
      <c r="SKW59" s="2182"/>
      <c r="SKX59" s="2182"/>
      <c r="SKY59" s="2182"/>
      <c r="SKZ59" s="2182"/>
      <c r="SLA59" s="2182"/>
      <c r="SLB59" s="2182"/>
      <c r="SLC59" s="2182"/>
      <c r="SLD59" s="2182"/>
      <c r="SLE59" s="2182"/>
      <c r="SLF59" s="2182"/>
      <c r="SLG59" s="2182"/>
      <c r="SLH59" s="2182"/>
      <c r="SLI59" s="2182"/>
      <c r="SLJ59" s="2182"/>
      <c r="SLK59" s="2182"/>
      <c r="SLL59" s="2182"/>
      <c r="SLM59" s="2182"/>
      <c r="SLN59" s="2182"/>
      <c r="SLO59" s="2182"/>
      <c r="SLP59" s="2182"/>
      <c r="SLQ59" s="2182"/>
      <c r="SLR59" s="2182"/>
      <c r="SLS59" s="2182"/>
      <c r="SLT59" s="2182"/>
      <c r="SLU59" s="2182"/>
      <c r="SLV59" s="2182"/>
      <c r="SLW59" s="2182"/>
      <c r="SLX59" s="2182"/>
      <c r="SLY59" s="2182"/>
      <c r="SLZ59" s="2182"/>
      <c r="SMA59" s="2182"/>
      <c r="SMB59" s="2182"/>
      <c r="SMC59" s="2182"/>
      <c r="SMD59" s="2182"/>
      <c r="SME59" s="2182"/>
      <c r="SMF59" s="2182"/>
      <c r="SMG59" s="2182"/>
      <c r="SMH59" s="2182"/>
      <c r="SMI59" s="2182"/>
      <c r="SMJ59" s="2182"/>
      <c r="SMK59" s="2182"/>
      <c r="SML59" s="2182"/>
      <c r="SMM59" s="2182"/>
      <c r="SMN59" s="2182"/>
      <c r="SMO59" s="2182"/>
      <c r="SMP59" s="2182"/>
      <c r="SMQ59" s="2182"/>
      <c r="SMR59" s="2182"/>
      <c r="SMS59" s="2182"/>
      <c r="SMT59" s="2182"/>
      <c r="SMU59" s="2182"/>
      <c r="SMV59" s="2182"/>
      <c r="SMW59" s="2182"/>
      <c r="SMX59" s="2182"/>
      <c r="SMY59" s="2182"/>
      <c r="SMZ59" s="2182"/>
      <c r="SNA59" s="2182"/>
      <c r="SNB59" s="2182"/>
      <c r="SNC59" s="2182"/>
      <c r="SND59" s="2182"/>
      <c r="SNE59" s="2182"/>
      <c r="SNF59" s="2182"/>
      <c r="SNG59" s="2182"/>
      <c r="SNH59" s="2182"/>
      <c r="SNI59" s="2182"/>
      <c r="SNJ59" s="2182"/>
      <c r="SNK59" s="2182"/>
      <c r="SNL59" s="2182"/>
      <c r="SNM59" s="2182"/>
      <c r="SNN59" s="2182"/>
      <c r="SNO59" s="2182"/>
      <c r="SNP59" s="2182"/>
      <c r="SNQ59" s="2182"/>
      <c r="SNR59" s="2182"/>
      <c r="SNS59" s="2182"/>
      <c r="SNT59" s="2182"/>
      <c r="SNU59" s="2182"/>
      <c r="SNV59" s="2182"/>
      <c r="SNW59" s="2182"/>
      <c r="SNX59" s="2182"/>
      <c r="SNY59" s="2182"/>
      <c r="SNZ59" s="2182"/>
      <c r="SOA59" s="2182"/>
      <c r="SOB59" s="2182"/>
      <c r="SOC59" s="2182"/>
      <c r="SOD59" s="2182"/>
      <c r="SOE59" s="2182"/>
      <c r="SOF59" s="2182"/>
      <c r="SOG59" s="2182"/>
      <c r="SOH59" s="2182"/>
      <c r="SOI59" s="2182"/>
      <c r="SOJ59" s="2182"/>
      <c r="SOK59" s="2182"/>
      <c r="SOL59" s="2182"/>
      <c r="SOM59" s="2182"/>
      <c r="SON59" s="2182"/>
      <c r="SOO59" s="2182"/>
      <c r="SOP59" s="2182"/>
      <c r="SOQ59" s="2182"/>
      <c r="SOR59" s="2182"/>
      <c r="SOS59" s="2182"/>
      <c r="SOT59" s="2182"/>
      <c r="SOU59" s="2182"/>
      <c r="SOV59" s="2182"/>
      <c r="SOW59" s="2182"/>
      <c r="SOX59" s="2182"/>
      <c r="SOY59" s="2182"/>
      <c r="SOZ59" s="2182"/>
      <c r="SPA59" s="2182"/>
      <c r="SPB59" s="2182"/>
      <c r="SPC59" s="2182"/>
      <c r="SPD59" s="2182"/>
      <c r="SPE59" s="2182"/>
      <c r="SPF59" s="2182"/>
      <c r="SPG59" s="2182"/>
      <c r="SPH59" s="2182"/>
      <c r="SPI59" s="2182"/>
      <c r="SPJ59" s="2182"/>
      <c r="SPK59" s="2182"/>
      <c r="SPL59" s="2182"/>
      <c r="SPM59" s="2182"/>
      <c r="SPN59" s="2182"/>
      <c r="SPO59" s="2182"/>
      <c r="SPP59" s="2182"/>
      <c r="SPQ59" s="2182"/>
      <c r="SPR59" s="2182"/>
      <c r="SPS59" s="2182"/>
      <c r="SPT59" s="2182"/>
      <c r="SPU59" s="2182"/>
      <c r="SPV59" s="2182"/>
      <c r="SPW59" s="2182"/>
      <c r="SPX59" s="2182"/>
      <c r="SPY59" s="2182"/>
      <c r="SPZ59" s="2182"/>
      <c r="SQA59" s="2182"/>
      <c r="SQB59" s="2182"/>
      <c r="SQC59" s="2182"/>
      <c r="SQD59" s="2182"/>
      <c r="SQE59" s="2182"/>
      <c r="SQF59" s="2182"/>
      <c r="SQG59" s="2182"/>
      <c r="SQH59" s="2182"/>
      <c r="SQI59" s="2182"/>
      <c r="SQJ59" s="2182"/>
      <c r="SQK59" s="2182"/>
      <c r="SQL59" s="2182"/>
      <c r="SQM59" s="2182"/>
      <c r="SQN59" s="2182"/>
      <c r="SQO59" s="2182"/>
      <c r="SQP59" s="2182"/>
      <c r="SQQ59" s="2182"/>
      <c r="SQR59" s="2182"/>
      <c r="SQS59" s="2182"/>
      <c r="SQT59" s="2182"/>
      <c r="SQU59" s="2182"/>
      <c r="SQV59" s="2182"/>
      <c r="SQW59" s="2182"/>
      <c r="SQX59" s="2182"/>
      <c r="SQY59" s="2182"/>
      <c r="SQZ59" s="2182"/>
      <c r="SRA59" s="2182"/>
      <c r="SRB59" s="2182"/>
      <c r="SRC59" s="2182"/>
      <c r="SRD59" s="2182"/>
      <c r="SRE59" s="2182"/>
      <c r="SRF59" s="2182"/>
      <c r="SRG59" s="2182"/>
      <c r="SRH59" s="2182"/>
      <c r="SRI59" s="2182"/>
      <c r="SRJ59" s="2182"/>
      <c r="SRK59" s="2182"/>
      <c r="SRL59" s="2182"/>
      <c r="SRM59" s="2182"/>
      <c r="SRN59" s="2182"/>
      <c r="SRO59" s="2182"/>
      <c r="SRP59" s="2182"/>
      <c r="SRQ59" s="2182"/>
      <c r="SRR59" s="2182"/>
      <c r="SRS59" s="2182"/>
      <c r="SRT59" s="2182"/>
      <c r="SRU59" s="2182"/>
      <c r="SRV59" s="2182"/>
      <c r="SRW59" s="2182"/>
      <c r="SRX59" s="2182"/>
      <c r="SRY59" s="2182"/>
      <c r="SRZ59" s="2182"/>
      <c r="SSA59" s="2182"/>
      <c r="SSB59" s="2182"/>
      <c r="SSC59" s="2182"/>
      <c r="SSD59" s="2182"/>
      <c r="SSE59" s="2182"/>
      <c r="SSF59" s="2182"/>
      <c r="SSG59" s="2182"/>
      <c r="SSH59" s="2182"/>
      <c r="SSI59" s="2182"/>
      <c r="SSJ59" s="2182"/>
      <c r="SSK59" s="2182"/>
      <c r="SSL59" s="2182"/>
      <c r="SSM59" s="2182"/>
      <c r="SSN59" s="2182"/>
      <c r="SSO59" s="2182"/>
      <c r="SSP59" s="2182"/>
      <c r="SSQ59" s="2182"/>
      <c r="SSR59" s="2182"/>
      <c r="SSS59" s="2182"/>
      <c r="SST59" s="2182"/>
      <c r="SSU59" s="2182"/>
      <c r="SSV59" s="2182"/>
      <c r="SSW59" s="2182"/>
      <c r="SSX59" s="2182"/>
      <c r="SSY59" s="2182"/>
      <c r="SSZ59" s="2182"/>
      <c r="STA59" s="2182"/>
      <c r="STB59" s="2182"/>
      <c r="STC59" s="2182"/>
      <c r="STD59" s="2182"/>
      <c r="STE59" s="2182"/>
      <c r="STF59" s="2182"/>
      <c r="STG59" s="2182"/>
      <c r="STH59" s="2182"/>
      <c r="STI59" s="2182"/>
      <c r="STJ59" s="2182"/>
      <c r="STK59" s="2182"/>
      <c r="STL59" s="2182"/>
      <c r="STM59" s="2182"/>
      <c r="STN59" s="2182"/>
      <c r="STO59" s="2182"/>
      <c r="STP59" s="2182"/>
      <c r="STQ59" s="2182"/>
      <c r="STR59" s="2182"/>
      <c r="STS59" s="2182"/>
      <c r="STT59" s="2182"/>
      <c r="STU59" s="2182"/>
      <c r="STV59" s="2182"/>
      <c r="STW59" s="2182"/>
      <c r="STX59" s="2182"/>
      <c r="STY59" s="2182"/>
      <c r="STZ59" s="2182"/>
      <c r="SUA59" s="2182"/>
      <c r="SUB59" s="2182"/>
      <c r="SUC59" s="2182"/>
      <c r="SUD59" s="2182"/>
      <c r="SUE59" s="2182"/>
      <c r="SUF59" s="2182"/>
      <c r="SUG59" s="2182"/>
      <c r="SUH59" s="2182"/>
      <c r="SUI59" s="2182"/>
      <c r="SUJ59" s="2182"/>
      <c r="SUK59" s="2182"/>
      <c r="SUL59" s="2182"/>
      <c r="SUM59" s="2182"/>
      <c r="SUN59" s="2182"/>
      <c r="SUO59" s="2182"/>
      <c r="SUP59" s="2182"/>
      <c r="SUQ59" s="2182"/>
      <c r="SUR59" s="2182"/>
      <c r="SUS59" s="2182"/>
      <c r="SUT59" s="2182"/>
      <c r="SUU59" s="2182"/>
      <c r="SUV59" s="2182"/>
      <c r="SUW59" s="2182"/>
      <c r="SUX59" s="2182"/>
      <c r="SUY59" s="2182"/>
      <c r="SUZ59" s="2182"/>
      <c r="SVA59" s="2182"/>
      <c r="SVB59" s="2182"/>
      <c r="SVC59" s="2182"/>
      <c r="SVD59" s="2182"/>
      <c r="SVE59" s="2182"/>
      <c r="SVF59" s="2182"/>
      <c r="SVG59" s="2182"/>
      <c r="SVH59" s="2182"/>
      <c r="SVI59" s="2182"/>
      <c r="SVJ59" s="2182"/>
      <c r="SVK59" s="2182"/>
      <c r="SVL59" s="2182"/>
      <c r="SVM59" s="2182"/>
      <c r="SVN59" s="2182"/>
      <c r="SVO59" s="2182"/>
      <c r="SVP59" s="2182"/>
      <c r="SVQ59" s="2182"/>
      <c r="SVR59" s="2182"/>
      <c r="SVS59" s="2182"/>
      <c r="SVT59" s="2182"/>
      <c r="SVU59" s="2182"/>
      <c r="SVV59" s="2182"/>
      <c r="SVW59" s="2182"/>
      <c r="SVX59" s="2182"/>
      <c r="SVY59" s="2182"/>
      <c r="SVZ59" s="2182"/>
      <c r="SWA59" s="2182"/>
      <c r="SWB59" s="2182"/>
      <c r="SWC59" s="2182"/>
      <c r="SWD59" s="2182"/>
      <c r="SWE59" s="2182"/>
      <c r="SWF59" s="2182"/>
      <c r="SWG59" s="2182"/>
      <c r="SWH59" s="2182"/>
      <c r="SWI59" s="2182"/>
      <c r="SWJ59" s="2182"/>
      <c r="SWK59" s="2182"/>
      <c r="SWL59" s="2182"/>
      <c r="SWM59" s="2182"/>
      <c r="SWN59" s="2182"/>
      <c r="SWO59" s="2182"/>
      <c r="SWP59" s="2182"/>
      <c r="SWQ59" s="2182"/>
      <c r="SWR59" s="2182"/>
      <c r="SWS59" s="2182"/>
      <c r="SWT59" s="2182"/>
      <c r="SWU59" s="2182"/>
      <c r="SWV59" s="2182"/>
      <c r="SWW59" s="2182"/>
      <c r="SWX59" s="2182"/>
      <c r="SWY59" s="2182"/>
      <c r="SWZ59" s="2182"/>
      <c r="SXA59" s="2182"/>
      <c r="SXB59" s="2182"/>
      <c r="SXC59" s="2182"/>
      <c r="SXD59" s="2182"/>
      <c r="SXE59" s="2182"/>
      <c r="SXF59" s="2182"/>
      <c r="SXG59" s="2182"/>
      <c r="SXH59" s="2182"/>
      <c r="SXI59" s="2182"/>
      <c r="SXJ59" s="2182"/>
      <c r="SXK59" s="2182"/>
      <c r="SXL59" s="2182"/>
      <c r="SXM59" s="2182"/>
      <c r="SXN59" s="2182"/>
      <c r="SXO59" s="2182"/>
      <c r="SXP59" s="2182"/>
      <c r="SXQ59" s="2182"/>
      <c r="SXR59" s="2182"/>
      <c r="SXS59" s="2182"/>
      <c r="SXT59" s="2182"/>
      <c r="SXU59" s="2182"/>
      <c r="SXV59" s="2182"/>
      <c r="SXW59" s="2182"/>
      <c r="SXX59" s="2182"/>
      <c r="SXY59" s="2182"/>
      <c r="SXZ59" s="2182"/>
      <c r="SYA59" s="2182"/>
      <c r="SYB59" s="2182"/>
      <c r="SYC59" s="2182"/>
      <c r="SYD59" s="2182"/>
      <c r="SYE59" s="2182"/>
      <c r="SYF59" s="2182"/>
      <c r="SYG59" s="2182"/>
      <c r="SYH59" s="2182"/>
      <c r="SYI59" s="2182"/>
      <c r="SYJ59" s="2182"/>
      <c r="SYK59" s="2182"/>
      <c r="SYL59" s="2182"/>
      <c r="SYM59" s="2182"/>
      <c r="SYN59" s="2182"/>
      <c r="SYO59" s="2182"/>
      <c r="SYP59" s="2182"/>
      <c r="SYQ59" s="2182"/>
      <c r="SYR59" s="2182"/>
      <c r="SYS59" s="2182"/>
      <c r="SYT59" s="2182"/>
      <c r="SYU59" s="2182"/>
      <c r="SYV59" s="2182"/>
      <c r="SYW59" s="2182"/>
      <c r="SYX59" s="2182"/>
      <c r="SYY59" s="2182"/>
      <c r="SYZ59" s="2182"/>
      <c r="SZA59" s="2182"/>
      <c r="SZB59" s="2182"/>
      <c r="SZC59" s="2182"/>
      <c r="SZD59" s="2182"/>
      <c r="SZE59" s="2182"/>
      <c r="SZF59" s="2182"/>
      <c r="SZG59" s="2182"/>
      <c r="SZH59" s="2182"/>
      <c r="SZI59" s="2182"/>
      <c r="SZJ59" s="2182"/>
      <c r="SZK59" s="2182"/>
      <c r="SZL59" s="2182"/>
      <c r="SZM59" s="2182"/>
      <c r="SZN59" s="2182"/>
      <c r="SZO59" s="2182"/>
      <c r="SZP59" s="2182"/>
      <c r="SZQ59" s="2182"/>
      <c r="SZR59" s="2182"/>
      <c r="SZS59" s="2182"/>
      <c r="SZT59" s="2182"/>
      <c r="SZU59" s="2182"/>
      <c r="SZV59" s="2182"/>
      <c r="SZW59" s="2182"/>
      <c r="SZX59" s="2182"/>
      <c r="SZY59" s="2182"/>
      <c r="SZZ59" s="2182"/>
      <c r="TAA59" s="2182"/>
      <c r="TAB59" s="2182"/>
      <c r="TAC59" s="2182"/>
      <c r="TAD59" s="2182"/>
      <c r="TAE59" s="2182"/>
      <c r="TAF59" s="2182"/>
      <c r="TAG59" s="2182"/>
      <c r="TAH59" s="2182"/>
      <c r="TAI59" s="2182"/>
      <c r="TAJ59" s="2182"/>
      <c r="TAK59" s="2182"/>
      <c r="TAL59" s="2182"/>
      <c r="TAM59" s="2182"/>
      <c r="TAN59" s="2182"/>
      <c r="TAO59" s="2182"/>
      <c r="TAP59" s="2182"/>
      <c r="TAQ59" s="2182"/>
      <c r="TAR59" s="2182"/>
      <c r="TAS59" s="2182"/>
      <c r="TAT59" s="2182"/>
      <c r="TAU59" s="2182"/>
      <c r="TAV59" s="2182"/>
      <c r="TAW59" s="2182"/>
      <c r="TAX59" s="2182"/>
      <c r="TAY59" s="2182"/>
      <c r="TAZ59" s="2182"/>
      <c r="TBA59" s="2182"/>
      <c r="TBB59" s="2182"/>
      <c r="TBC59" s="2182"/>
      <c r="TBD59" s="2182"/>
      <c r="TBE59" s="2182"/>
      <c r="TBF59" s="2182"/>
      <c r="TBG59" s="2182"/>
      <c r="TBH59" s="2182"/>
      <c r="TBI59" s="2182"/>
      <c r="TBJ59" s="2182"/>
      <c r="TBK59" s="2182"/>
      <c r="TBL59" s="2182"/>
      <c r="TBM59" s="2182"/>
      <c r="TBN59" s="2182"/>
      <c r="TBO59" s="2182"/>
      <c r="TBP59" s="2182"/>
      <c r="TBQ59" s="2182"/>
      <c r="TBR59" s="2182"/>
      <c r="TBS59" s="2182"/>
      <c r="TBT59" s="2182"/>
      <c r="TBU59" s="2182"/>
      <c r="TBV59" s="2182"/>
      <c r="TBW59" s="2182"/>
      <c r="TBX59" s="2182"/>
      <c r="TBY59" s="2182"/>
      <c r="TBZ59" s="2182"/>
      <c r="TCA59" s="2182"/>
      <c r="TCB59" s="2182"/>
      <c r="TCC59" s="2182"/>
      <c r="TCD59" s="2182"/>
      <c r="TCE59" s="2182"/>
      <c r="TCF59" s="2182"/>
      <c r="TCG59" s="2182"/>
      <c r="TCH59" s="2182"/>
      <c r="TCI59" s="2182"/>
      <c r="TCJ59" s="2182"/>
      <c r="TCK59" s="2182"/>
      <c r="TCL59" s="2182"/>
      <c r="TCM59" s="2182"/>
      <c r="TCN59" s="2182"/>
      <c r="TCO59" s="2182"/>
      <c r="TCP59" s="2182"/>
      <c r="TCQ59" s="2182"/>
      <c r="TCR59" s="2182"/>
      <c r="TCS59" s="2182"/>
      <c r="TCT59" s="2182"/>
      <c r="TCU59" s="2182"/>
      <c r="TCV59" s="2182"/>
      <c r="TCW59" s="2182"/>
      <c r="TCX59" s="2182"/>
      <c r="TCY59" s="2182"/>
      <c r="TCZ59" s="2182"/>
      <c r="TDA59" s="2182"/>
      <c r="TDB59" s="2182"/>
      <c r="TDC59" s="2182"/>
      <c r="TDD59" s="2182"/>
      <c r="TDE59" s="2182"/>
      <c r="TDF59" s="2182"/>
      <c r="TDG59" s="2182"/>
      <c r="TDH59" s="2182"/>
      <c r="TDI59" s="2182"/>
      <c r="TDJ59" s="2182"/>
      <c r="TDK59" s="2182"/>
      <c r="TDL59" s="2182"/>
      <c r="TDM59" s="2182"/>
      <c r="TDN59" s="2182"/>
      <c r="TDO59" s="2182"/>
      <c r="TDP59" s="2182"/>
      <c r="TDQ59" s="2182"/>
      <c r="TDR59" s="2182"/>
      <c r="TDS59" s="2182"/>
      <c r="TDT59" s="2182"/>
      <c r="TDU59" s="2182"/>
      <c r="TDV59" s="2182"/>
      <c r="TDW59" s="2182"/>
      <c r="TDX59" s="2182"/>
      <c r="TDY59" s="2182"/>
      <c r="TDZ59" s="2182"/>
      <c r="TEA59" s="2182"/>
      <c r="TEB59" s="2182"/>
      <c r="TEC59" s="2182"/>
      <c r="TED59" s="2182"/>
      <c r="TEE59" s="2182"/>
      <c r="TEF59" s="2182"/>
      <c r="TEG59" s="2182"/>
      <c r="TEH59" s="2182"/>
      <c r="TEI59" s="2182"/>
      <c r="TEJ59" s="2182"/>
      <c r="TEK59" s="2182"/>
      <c r="TEL59" s="2182"/>
      <c r="TEM59" s="2182"/>
      <c r="TEN59" s="2182"/>
      <c r="TEO59" s="2182"/>
      <c r="TEP59" s="2182"/>
      <c r="TEQ59" s="2182"/>
      <c r="TER59" s="2182"/>
      <c r="TES59" s="2182"/>
      <c r="TET59" s="2182"/>
      <c r="TEU59" s="2182"/>
      <c r="TEV59" s="2182"/>
      <c r="TEW59" s="2182"/>
      <c r="TEX59" s="2182"/>
      <c r="TEY59" s="2182"/>
      <c r="TEZ59" s="2182"/>
      <c r="TFA59" s="2182"/>
      <c r="TFB59" s="2182"/>
      <c r="TFC59" s="2182"/>
      <c r="TFD59" s="2182"/>
      <c r="TFE59" s="2182"/>
      <c r="TFF59" s="2182"/>
      <c r="TFG59" s="2182"/>
      <c r="TFH59" s="2182"/>
      <c r="TFI59" s="2182"/>
      <c r="TFJ59" s="2182"/>
      <c r="TFK59" s="2182"/>
      <c r="TFL59" s="2182"/>
      <c r="TFM59" s="2182"/>
      <c r="TFN59" s="2182"/>
      <c r="TFO59" s="2182"/>
      <c r="TFP59" s="2182"/>
      <c r="TFQ59" s="2182"/>
      <c r="TFR59" s="2182"/>
      <c r="TFS59" s="2182"/>
      <c r="TFT59" s="2182"/>
      <c r="TFU59" s="2182"/>
      <c r="TFV59" s="2182"/>
      <c r="TFW59" s="2182"/>
      <c r="TFX59" s="2182"/>
      <c r="TFY59" s="2182"/>
      <c r="TFZ59" s="2182"/>
      <c r="TGA59" s="2182"/>
      <c r="TGB59" s="2182"/>
      <c r="TGC59" s="2182"/>
      <c r="TGD59" s="2182"/>
      <c r="TGE59" s="2182"/>
      <c r="TGF59" s="2182"/>
      <c r="TGG59" s="2182"/>
      <c r="TGH59" s="2182"/>
      <c r="TGI59" s="2182"/>
      <c r="TGJ59" s="2182"/>
      <c r="TGK59" s="2182"/>
      <c r="TGL59" s="2182"/>
      <c r="TGM59" s="2182"/>
      <c r="TGN59" s="2182"/>
      <c r="TGO59" s="2182"/>
      <c r="TGP59" s="2182"/>
      <c r="TGQ59" s="2182"/>
      <c r="TGR59" s="2182"/>
      <c r="TGS59" s="2182"/>
      <c r="TGT59" s="2182"/>
      <c r="TGU59" s="2182"/>
      <c r="TGV59" s="2182"/>
      <c r="TGW59" s="2182"/>
      <c r="TGX59" s="2182"/>
      <c r="TGY59" s="2182"/>
      <c r="TGZ59" s="2182"/>
      <c r="THA59" s="2182"/>
      <c r="THB59" s="2182"/>
      <c r="THC59" s="2182"/>
      <c r="THD59" s="2182"/>
      <c r="THE59" s="2182"/>
      <c r="THF59" s="2182"/>
      <c r="THG59" s="2182"/>
      <c r="THH59" s="2182"/>
      <c r="THI59" s="2182"/>
      <c r="THJ59" s="2182"/>
      <c r="THK59" s="2182"/>
      <c r="THL59" s="2182"/>
      <c r="THM59" s="2182"/>
      <c r="THN59" s="2182"/>
      <c r="THO59" s="2182"/>
      <c r="THP59" s="2182"/>
      <c r="THQ59" s="2182"/>
      <c r="THR59" s="2182"/>
      <c r="THS59" s="2182"/>
      <c r="THT59" s="2182"/>
      <c r="THU59" s="2182"/>
      <c r="THV59" s="2182"/>
      <c r="THW59" s="2182"/>
      <c r="THX59" s="2182"/>
      <c r="THY59" s="2182"/>
      <c r="THZ59" s="2182"/>
      <c r="TIA59" s="2182"/>
      <c r="TIB59" s="2182"/>
      <c r="TIC59" s="2182"/>
      <c r="TID59" s="2182"/>
      <c r="TIE59" s="2182"/>
      <c r="TIF59" s="2182"/>
      <c r="TIG59" s="2182"/>
      <c r="TIH59" s="2182"/>
      <c r="TII59" s="2182"/>
      <c r="TIJ59" s="2182"/>
      <c r="TIK59" s="2182"/>
      <c r="TIL59" s="2182"/>
      <c r="TIM59" s="2182"/>
      <c r="TIN59" s="2182"/>
      <c r="TIO59" s="2182"/>
      <c r="TIP59" s="2182"/>
      <c r="TIQ59" s="2182"/>
      <c r="TIR59" s="2182"/>
      <c r="TIS59" s="2182"/>
      <c r="TIT59" s="2182"/>
      <c r="TIU59" s="2182"/>
      <c r="TIV59" s="2182"/>
      <c r="TIW59" s="2182"/>
      <c r="TIX59" s="2182"/>
      <c r="TIY59" s="2182"/>
      <c r="TIZ59" s="2182"/>
      <c r="TJA59" s="2182"/>
      <c r="TJB59" s="2182"/>
      <c r="TJC59" s="2182"/>
      <c r="TJD59" s="2182"/>
      <c r="TJE59" s="2182"/>
      <c r="TJF59" s="2182"/>
      <c r="TJG59" s="2182"/>
      <c r="TJH59" s="2182"/>
      <c r="TJI59" s="2182"/>
      <c r="TJJ59" s="2182"/>
      <c r="TJK59" s="2182"/>
      <c r="TJL59" s="2182"/>
      <c r="TJM59" s="2182"/>
      <c r="TJN59" s="2182"/>
      <c r="TJO59" s="2182"/>
      <c r="TJP59" s="2182"/>
      <c r="TJQ59" s="2182"/>
      <c r="TJR59" s="2182"/>
      <c r="TJS59" s="2182"/>
      <c r="TJT59" s="2182"/>
      <c r="TJU59" s="2182"/>
      <c r="TJV59" s="2182"/>
      <c r="TJW59" s="2182"/>
      <c r="TJX59" s="2182"/>
      <c r="TJY59" s="2182"/>
      <c r="TJZ59" s="2182"/>
      <c r="TKA59" s="2182"/>
      <c r="TKB59" s="2182"/>
      <c r="TKC59" s="2182"/>
      <c r="TKD59" s="2182"/>
      <c r="TKE59" s="2182"/>
      <c r="TKF59" s="2182"/>
      <c r="TKG59" s="2182"/>
      <c r="TKH59" s="2182"/>
      <c r="TKI59" s="2182"/>
      <c r="TKJ59" s="2182"/>
      <c r="TKK59" s="2182"/>
      <c r="TKL59" s="2182"/>
      <c r="TKM59" s="2182"/>
      <c r="TKN59" s="2182"/>
      <c r="TKO59" s="2182"/>
      <c r="TKP59" s="2182"/>
      <c r="TKQ59" s="2182"/>
      <c r="TKR59" s="2182"/>
      <c r="TKS59" s="2182"/>
      <c r="TKT59" s="2182"/>
      <c r="TKU59" s="2182"/>
      <c r="TKV59" s="2182"/>
      <c r="TKW59" s="2182"/>
      <c r="TKX59" s="2182"/>
      <c r="TKY59" s="2182"/>
      <c r="TKZ59" s="2182"/>
      <c r="TLA59" s="2182"/>
      <c r="TLB59" s="2182"/>
      <c r="TLC59" s="2182"/>
      <c r="TLD59" s="2182"/>
      <c r="TLE59" s="2182"/>
      <c r="TLF59" s="2182"/>
      <c r="TLG59" s="2182"/>
      <c r="TLH59" s="2182"/>
      <c r="TLI59" s="2182"/>
      <c r="TLJ59" s="2182"/>
      <c r="TLK59" s="2182"/>
      <c r="TLL59" s="2182"/>
      <c r="TLM59" s="2182"/>
      <c r="TLN59" s="2182"/>
      <c r="TLO59" s="2182"/>
      <c r="TLP59" s="2182"/>
      <c r="TLQ59" s="2182"/>
      <c r="TLR59" s="2182"/>
      <c r="TLS59" s="2182"/>
      <c r="TLT59" s="2182"/>
      <c r="TLU59" s="2182"/>
      <c r="TLV59" s="2182"/>
      <c r="TLW59" s="2182"/>
      <c r="TLX59" s="2182"/>
      <c r="TLY59" s="2182"/>
      <c r="TLZ59" s="2182"/>
      <c r="TMA59" s="2182"/>
      <c r="TMB59" s="2182"/>
      <c r="TMC59" s="2182"/>
      <c r="TMD59" s="2182"/>
      <c r="TME59" s="2182"/>
      <c r="TMF59" s="2182"/>
      <c r="TMG59" s="2182"/>
      <c r="TMH59" s="2182"/>
      <c r="TMI59" s="2182"/>
      <c r="TMJ59" s="2182"/>
      <c r="TMK59" s="2182"/>
      <c r="TML59" s="2182"/>
      <c r="TMM59" s="2182"/>
      <c r="TMN59" s="2182"/>
      <c r="TMO59" s="2182"/>
      <c r="TMP59" s="2182"/>
      <c r="TMQ59" s="2182"/>
      <c r="TMR59" s="2182"/>
      <c r="TMS59" s="2182"/>
      <c r="TMT59" s="2182"/>
      <c r="TMU59" s="2182"/>
      <c r="TMV59" s="2182"/>
      <c r="TMW59" s="2182"/>
      <c r="TMX59" s="2182"/>
      <c r="TMY59" s="2182"/>
      <c r="TMZ59" s="2182"/>
      <c r="TNA59" s="2182"/>
      <c r="TNB59" s="2182"/>
      <c r="TNC59" s="2182"/>
      <c r="TND59" s="2182"/>
      <c r="TNE59" s="2182"/>
      <c r="TNF59" s="2182"/>
      <c r="TNG59" s="2182"/>
      <c r="TNH59" s="2182"/>
      <c r="TNI59" s="2182"/>
      <c r="TNJ59" s="2182"/>
      <c r="TNK59" s="2182"/>
      <c r="TNL59" s="2182"/>
      <c r="TNM59" s="2182"/>
      <c r="TNN59" s="2182"/>
      <c r="TNO59" s="2182"/>
      <c r="TNP59" s="2182"/>
      <c r="TNQ59" s="2182"/>
      <c r="TNR59" s="2182"/>
      <c r="TNS59" s="2182"/>
      <c r="TNT59" s="2182"/>
      <c r="TNU59" s="2182"/>
      <c r="TNV59" s="2182"/>
      <c r="TNW59" s="2182"/>
      <c r="TNX59" s="2182"/>
      <c r="TNY59" s="2182"/>
      <c r="TNZ59" s="2182"/>
      <c r="TOA59" s="2182"/>
      <c r="TOB59" s="2182"/>
      <c r="TOC59" s="2182"/>
      <c r="TOD59" s="2182"/>
      <c r="TOE59" s="2182"/>
      <c r="TOF59" s="2182"/>
      <c r="TOG59" s="2182"/>
      <c r="TOH59" s="2182"/>
      <c r="TOI59" s="2182"/>
      <c r="TOJ59" s="2182"/>
      <c r="TOK59" s="2182"/>
      <c r="TOL59" s="2182"/>
      <c r="TOM59" s="2182"/>
      <c r="TON59" s="2182"/>
      <c r="TOO59" s="2182"/>
      <c r="TOP59" s="2182"/>
      <c r="TOQ59" s="2182"/>
      <c r="TOR59" s="2182"/>
      <c r="TOS59" s="2182"/>
      <c r="TOT59" s="2182"/>
      <c r="TOU59" s="2182"/>
      <c r="TOV59" s="2182"/>
      <c r="TOW59" s="2182"/>
      <c r="TOX59" s="2182"/>
      <c r="TOY59" s="2182"/>
      <c r="TOZ59" s="2182"/>
      <c r="TPA59" s="2182"/>
      <c r="TPB59" s="2182"/>
      <c r="TPC59" s="2182"/>
      <c r="TPD59" s="2182"/>
      <c r="TPE59" s="2182"/>
      <c r="TPF59" s="2182"/>
      <c r="TPG59" s="2182"/>
      <c r="TPH59" s="2182"/>
      <c r="TPI59" s="2182"/>
      <c r="TPJ59" s="2182"/>
      <c r="TPK59" s="2182"/>
      <c r="TPL59" s="2182"/>
      <c r="TPM59" s="2182"/>
      <c r="TPN59" s="2182"/>
      <c r="TPO59" s="2182"/>
      <c r="TPP59" s="2182"/>
      <c r="TPQ59" s="2182"/>
      <c r="TPR59" s="2182"/>
      <c r="TPS59" s="2182"/>
      <c r="TPT59" s="2182"/>
      <c r="TPU59" s="2182"/>
      <c r="TPV59" s="2182"/>
      <c r="TPW59" s="2182"/>
      <c r="TPX59" s="2182"/>
      <c r="TPY59" s="2182"/>
      <c r="TPZ59" s="2182"/>
      <c r="TQA59" s="2182"/>
      <c r="TQB59" s="2182"/>
      <c r="TQC59" s="2182"/>
      <c r="TQD59" s="2182"/>
      <c r="TQE59" s="2182"/>
      <c r="TQF59" s="2182"/>
      <c r="TQG59" s="2182"/>
      <c r="TQH59" s="2182"/>
      <c r="TQI59" s="2182"/>
      <c r="TQJ59" s="2182"/>
      <c r="TQK59" s="2182"/>
      <c r="TQL59" s="2182"/>
      <c r="TQM59" s="2182"/>
      <c r="TQN59" s="2182"/>
      <c r="TQO59" s="2182"/>
      <c r="TQP59" s="2182"/>
      <c r="TQQ59" s="2182"/>
      <c r="TQR59" s="2182"/>
      <c r="TQS59" s="2182"/>
      <c r="TQT59" s="2182"/>
      <c r="TQU59" s="2182"/>
      <c r="TQV59" s="2182"/>
      <c r="TQW59" s="2182"/>
      <c r="TQX59" s="2182"/>
      <c r="TQY59" s="2182"/>
      <c r="TQZ59" s="2182"/>
      <c r="TRA59" s="2182"/>
      <c r="TRB59" s="2182"/>
      <c r="TRC59" s="2182"/>
      <c r="TRD59" s="2182"/>
      <c r="TRE59" s="2182"/>
      <c r="TRF59" s="2182"/>
      <c r="TRG59" s="2182"/>
      <c r="TRH59" s="2182"/>
      <c r="TRI59" s="2182"/>
      <c r="TRJ59" s="2182"/>
      <c r="TRK59" s="2182"/>
      <c r="TRL59" s="2182"/>
      <c r="TRM59" s="2182"/>
      <c r="TRN59" s="2182"/>
      <c r="TRO59" s="2182"/>
      <c r="TRP59" s="2182"/>
      <c r="TRQ59" s="2182"/>
      <c r="TRR59" s="2182"/>
      <c r="TRS59" s="2182"/>
      <c r="TRT59" s="2182"/>
      <c r="TRU59" s="2182"/>
      <c r="TRV59" s="2182"/>
      <c r="TRW59" s="2182"/>
      <c r="TRX59" s="2182"/>
      <c r="TRY59" s="2182"/>
      <c r="TRZ59" s="2182"/>
      <c r="TSA59" s="2182"/>
      <c r="TSB59" s="2182"/>
      <c r="TSC59" s="2182"/>
      <c r="TSD59" s="2182"/>
      <c r="TSE59" s="2182"/>
      <c r="TSF59" s="2182"/>
      <c r="TSG59" s="2182"/>
      <c r="TSH59" s="2182"/>
      <c r="TSI59" s="2182"/>
      <c r="TSJ59" s="2182"/>
      <c r="TSK59" s="2182"/>
      <c r="TSL59" s="2182"/>
      <c r="TSM59" s="2182"/>
      <c r="TSN59" s="2182"/>
      <c r="TSO59" s="2182"/>
      <c r="TSP59" s="2182"/>
      <c r="TSQ59" s="2182"/>
      <c r="TSR59" s="2182"/>
      <c r="TSS59" s="2182"/>
      <c r="TST59" s="2182"/>
      <c r="TSU59" s="2182"/>
      <c r="TSV59" s="2182"/>
      <c r="TSW59" s="2182"/>
      <c r="TSX59" s="2182"/>
      <c r="TSY59" s="2182"/>
      <c r="TSZ59" s="2182"/>
      <c r="TTA59" s="2182"/>
      <c r="TTB59" s="2182"/>
      <c r="TTC59" s="2182"/>
      <c r="TTD59" s="2182"/>
      <c r="TTE59" s="2182"/>
      <c r="TTF59" s="2182"/>
      <c r="TTG59" s="2182"/>
      <c r="TTH59" s="2182"/>
      <c r="TTI59" s="2182"/>
      <c r="TTJ59" s="2182"/>
      <c r="TTK59" s="2182"/>
      <c r="TTL59" s="2182"/>
      <c r="TTM59" s="2182"/>
      <c r="TTN59" s="2182"/>
      <c r="TTO59" s="2182"/>
      <c r="TTP59" s="2182"/>
      <c r="TTQ59" s="2182"/>
      <c r="TTR59" s="2182"/>
      <c r="TTS59" s="2182"/>
      <c r="TTT59" s="2182"/>
      <c r="TTU59" s="2182"/>
      <c r="TTV59" s="2182"/>
      <c r="TTW59" s="2182"/>
      <c r="TTX59" s="2182"/>
      <c r="TTY59" s="2182"/>
      <c r="TTZ59" s="2182"/>
      <c r="TUA59" s="2182"/>
      <c r="TUB59" s="2182"/>
      <c r="TUC59" s="2182"/>
      <c r="TUD59" s="2182"/>
      <c r="TUE59" s="2182"/>
      <c r="TUF59" s="2182"/>
      <c r="TUG59" s="2182"/>
      <c r="TUH59" s="2182"/>
      <c r="TUI59" s="2182"/>
      <c r="TUJ59" s="2182"/>
      <c r="TUK59" s="2182"/>
      <c r="TUL59" s="2182"/>
      <c r="TUM59" s="2182"/>
      <c r="TUN59" s="2182"/>
      <c r="TUO59" s="2182"/>
      <c r="TUP59" s="2182"/>
      <c r="TUQ59" s="2182"/>
      <c r="TUR59" s="2182"/>
      <c r="TUS59" s="2182"/>
      <c r="TUT59" s="2182"/>
      <c r="TUU59" s="2182"/>
      <c r="TUV59" s="2182"/>
      <c r="TUW59" s="2182"/>
      <c r="TUX59" s="2182"/>
      <c r="TUY59" s="2182"/>
      <c r="TUZ59" s="2182"/>
      <c r="TVA59" s="2182"/>
      <c r="TVB59" s="2182"/>
      <c r="TVC59" s="2182"/>
      <c r="TVD59" s="2182"/>
      <c r="TVE59" s="2182"/>
      <c r="TVF59" s="2182"/>
      <c r="TVG59" s="2182"/>
      <c r="TVH59" s="2182"/>
      <c r="TVI59" s="2182"/>
      <c r="TVJ59" s="2182"/>
      <c r="TVK59" s="2182"/>
      <c r="TVL59" s="2182"/>
      <c r="TVM59" s="2182"/>
      <c r="TVN59" s="2182"/>
      <c r="TVO59" s="2182"/>
      <c r="TVP59" s="2182"/>
      <c r="TVQ59" s="2182"/>
      <c r="TVR59" s="2182"/>
      <c r="TVS59" s="2182"/>
      <c r="TVT59" s="2182"/>
      <c r="TVU59" s="2182"/>
      <c r="TVV59" s="2182"/>
      <c r="TVW59" s="2182"/>
      <c r="TVX59" s="2182"/>
      <c r="TVY59" s="2182"/>
      <c r="TVZ59" s="2182"/>
      <c r="TWA59" s="2182"/>
      <c r="TWB59" s="2182"/>
      <c r="TWC59" s="2182"/>
      <c r="TWD59" s="2182"/>
      <c r="TWE59" s="2182"/>
      <c r="TWF59" s="2182"/>
      <c r="TWG59" s="2182"/>
      <c r="TWH59" s="2182"/>
      <c r="TWI59" s="2182"/>
      <c r="TWJ59" s="2182"/>
      <c r="TWK59" s="2182"/>
      <c r="TWL59" s="2182"/>
      <c r="TWM59" s="2182"/>
      <c r="TWN59" s="2182"/>
      <c r="TWO59" s="2182"/>
      <c r="TWP59" s="2182"/>
      <c r="TWQ59" s="2182"/>
      <c r="TWR59" s="2182"/>
      <c r="TWS59" s="2182"/>
      <c r="TWT59" s="2182"/>
      <c r="TWU59" s="2182"/>
      <c r="TWV59" s="2182"/>
      <c r="TWW59" s="2182"/>
      <c r="TWX59" s="2182"/>
      <c r="TWY59" s="2182"/>
      <c r="TWZ59" s="2182"/>
      <c r="TXA59" s="2182"/>
      <c r="TXB59" s="2182"/>
      <c r="TXC59" s="2182"/>
      <c r="TXD59" s="2182"/>
      <c r="TXE59" s="2182"/>
      <c r="TXF59" s="2182"/>
      <c r="TXG59" s="2182"/>
      <c r="TXH59" s="2182"/>
      <c r="TXI59" s="2182"/>
      <c r="TXJ59" s="2182"/>
      <c r="TXK59" s="2182"/>
      <c r="TXL59" s="2182"/>
      <c r="TXM59" s="2182"/>
      <c r="TXN59" s="2182"/>
      <c r="TXO59" s="2182"/>
      <c r="TXP59" s="2182"/>
      <c r="TXQ59" s="2182"/>
      <c r="TXR59" s="2182"/>
      <c r="TXS59" s="2182"/>
      <c r="TXT59" s="2182"/>
      <c r="TXU59" s="2182"/>
      <c r="TXV59" s="2182"/>
      <c r="TXW59" s="2182"/>
      <c r="TXX59" s="2182"/>
      <c r="TXY59" s="2182"/>
      <c r="TXZ59" s="2182"/>
      <c r="TYA59" s="2182"/>
      <c r="TYB59" s="2182"/>
      <c r="TYC59" s="2182"/>
      <c r="TYD59" s="2182"/>
      <c r="TYE59" s="2182"/>
      <c r="TYF59" s="2182"/>
      <c r="TYG59" s="2182"/>
      <c r="TYH59" s="2182"/>
      <c r="TYI59" s="2182"/>
      <c r="TYJ59" s="2182"/>
      <c r="TYK59" s="2182"/>
      <c r="TYL59" s="2182"/>
      <c r="TYM59" s="2182"/>
      <c r="TYN59" s="2182"/>
      <c r="TYO59" s="2182"/>
      <c r="TYP59" s="2182"/>
      <c r="TYQ59" s="2182"/>
      <c r="TYR59" s="2182"/>
      <c r="TYS59" s="2182"/>
      <c r="TYT59" s="2182"/>
      <c r="TYU59" s="2182"/>
      <c r="TYV59" s="2182"/>
      <c r="TYW59" s="2182"/>
      <c r="TYX59" s="2182"/>
      <c r="TYY59" s="2182"/>
      <c r="TYZ59" s="2182"/>
      <c r="TZA59" s="2182"/>
      <c r="TZB59" s="2182"/>
      <c r="TZC59" s="2182"/>
      <c r="TZD59" s="2182"/>
      <c r="TZE59" s="2182"/>
      <c r="TZF59" s="2182"/>
      <c r="TZG59" s="2182"/>
      <c r="TZH59" s="2182"/>
      <c r="TZI59" s="2182"/>
      <c r="TZJ59" s="2182"/>
      <c r="TZK59" s="2182"/>
      <c r="TZL59" s="2182"/>
      <c r="TZM59" s="2182"/>
      <c r="TZN59" s="2182"/>
      <c r="TZO59" s="2182"/>
      <c r="TZP59" s="2182"/>
      <c r="TZQ59" s="2182"/>
      <c r="TZR59" s="2182"/>
      <c r="TZS59" s="2182"/>
      <c r="TZT59" s="2182"/>
      <c r="TZU59" s="2182"/>
      <c r="TZV59" s="2182"/>
      <c r="TZW59" s="2182"/>
      <c r="TZX59" s="2182"/>
      <c r="TZY59" s="2182"/>
      <c r="TZZ59" s="2182"/>
      <c r="UAA59" s="2182"/>
      <c r="UAB59" s="2182"/>
      <c r="UAC59" s="2182"/>
      <c r="UAD59" s="2182"/>
      <c r="UAE59" s="2182"/>
      <c r="UAF59" s="2182"/>
      <c r="UAG59" s="2182"/>
      <c r="UAH59" s="2182"/>
      <c r="UAI59" s="2182"/>
      <c r="UAJ59" s="2182"/>
      <c r="UAK59" s="2182"/>
      <c r="UAL59" s="2182"/>
      <c r="UAM59" s="2182"/>
      <c r="UAN59" s="2182"/>
      <c r="UAO59" s="2182"/>
      <c r="UAP59" s="2182"/>
      <c r="UAQ59" s="2182"/>
      <c r="UAR59" s="2182"/>
      <c r="UAS59" s="2182"/>
      <c r="UAT59" s="2182"/>
      <c r="UAU59" s="2182"/>
      <c r="UAV59" s="2182"/>
      <c r="UAW59" s="2182"/>
      <c r="UAX59" s="2182"/>
      <c r="UAY59" s="2182"/>
      <c r="UAZ59" s="2182"/>
      <c r="UBA59" s="2182"/>
      <c r="UBB59" s="2182"/>
      <c r="UBC59" s="2182"/>
      <c r="UBD59" s="2182"/>
      <c r="UBE59" s="2182"/>
      <c r="UBF59" s="2182"/>
      <c r="UBG59" s="2182"/>
      <c r="UBH59" s="2182"/>
      <c r="UBI59" s="2182"/>
      <c r="UBJ59" s="2182"/>
      <c r="UBK59" s="2182"/>
      <c r="UBL59" s="2182"/>
      <c r="UBM59" s="2182"/>
      <c r="UBN59" s="2182"/>
      <c r="UBO59" s="2182"/>
      <c r="UBP59" s="2182"/>
      <c r="UBQ59" s="2182"/>
      <c r="UBR59" s="2182"/>
      <c r="UBS59" s="2182"/>
      <c r="UBT59" s="2182"/>
      <c r="UBU59" s="2182"/>
      <c r="UBV59" s="2182"/>
      <c r="UBW59" s="2182"/>
      <c r="UBX59" s="2182"/>
      <c r="UBY59" s="2182"/>
      <c r="UBZ59" s="2182"/>
      <c r="UCA59" s="2182"/>
      <c r="UCB59" s="2182"/>
      <c r="UCC59" s="2182"/>
      <c r="UCD59" s="2182"/>
      <c r="UCE59" s="2182"/>
      <c r="UCF59" s="2182"/>
      <c r="UCG59" s="2182"/>
      <c r="UCH59" s="2182"/>
      <c r="UCI59" s="2182"/>
      <c r="UCJ59" s="2182"/>
      <c r="UCK59" s="2182"/>
      <c r="UCL59" s="2182"/>
      <c r="UCM59" s="2182"/>
      <c r="UCN59" s="2182"/>
      <c r="UCO59" s="2182"/>
      <c r="UCP59" s="2182"/>
      <c r="UCQ59" s="2182"/>
      <c r="UCR59" s="2182"/>
      <c r="UCS59" s="2182"/>
      <c r="UCT59" s="2182"/>
      <c r="UCU59" s="2182"/>
      <c r="UCV59" s="2182"/>
      <c r="UCW59" s="2182"/>
      <c r="UCX59" s="2182"/>
      <c r="UCY59" s="2182"/>
      <c r="UCZ59" s="2182"/>
      <c r="UDA59" s="2182"/>
      <c r="UDB59" s="2182"/>
      <c r="UDC59" s="2182"/>
      <c r="UDD59" s="2182"/>
      <c r="UDE59" s="2182"/>
      <c r="UDF59" s="2182"/>
      <c r="UDG59" s="2182"/>
      <c r="UDH59" s="2182"/>
      <c r="UDI59" s="2182"/>
      <c r="UDJ59" s="2182"/>
      <c r="UDK59" s="2182"/>
      <c r="UDL59" s="2182"/>
      <c r="UDM59" s="2182"/>
      <c r="UDN59" s="2182"/>
      <c r="UDO59" s="2182"/>
      <c r="UDP59" s="2182"/>
      <c r="UDQ59" s="2182"/>
      <c r="UDR59" s="2182"/>
      <c r="UDS59" s="2182"/>
      <c r="UDT59" s="2182"/>
      <c r="UDU59" s="2182"/>
      <c r="UDV59" s="2182"/>
      <c r="UDW59" s="2182"/>
      <c r="UDX59" s="2182"/>
      <c r="UDY59" s="2182"/>
      <c r="UDZ59" s="2182"/>
      <c r="UEA59" s="2182"/>
      <c r="UEB59" s="2182"/>
      <c r="UEC59" s="2182"/>
      <c r="UED59" s="2182"/>
      <c r="UEE59" s="2182"/>
      <c r="UEF59" s="2182"/>
      <c r="UEG59" s="2182"/>
      <c r="UEH59" s="2182"/>
      <c r="UEI59" s="2182"/>
      <c r="UEJ59" s="2182"/>
      <c r="UEK59" s="2182"/>
      <c r="UEL59" s="2182"/>
      <c r="UEM59" s="2182"/>
      <c r="UEN59" s="2182"/>
      <c r="UEO59" s="2182"/>
      <c r="UEP59" s="2182"/>
      <c r="UEQ59" s="2182"/>
      <c r="UER59" s="2182"/>
      <c r="UES59" s="2182"/>
      <c r="UET59" s="2182"/>
      <c r="UEU59" s="2182"/>
      <c r="UEV59" s="2182"/>
      <c r="UEW59" s="2182"/>
      <c r="UEX59" s="2182"/>
      <c r="UEY59" s="2182"/>
      <c r="UEZ59" s="2182"/>
      <c r="UFA59" s="2182"/>
      <c r="UFB59" s="2182"/>
      <c r="UFC59" s="2182"/>
      <c r="UFD59" s="2182"/>
      <c r="UFE59" s="2182"/>
      <c r="UFF59" s="2182"/>
      <c r="UFG59" s="2182"/>
      <c r="UFH59" s="2182"/>
      <c r="UFI59" s="2182"/>
      <c r="UFJ59" s="2182"/>
      <c r="UFK59" s="2182"/>
      <c r="UFL59" s="2182"/>
      <c r="UFM59" s="2182"/>
      <c r="UFN59" s="2182"/>
      <c r="UFO59" s="2182"/>
      <c r="UFP59" s="2182"/>
      <c r="UFQ59" s="2182"/>
      <c r="UFR59" s="2182"/>
      <c r="UFS59" s="2182"/>
      <c r="UFT59" s="2182"/>
      <c r="UFU59" s="2182"/>
      <c r="UFV59" s="2182"/>
      <c r="UFW59" s="2182"/>
      <c r="UFX59" s="2182"/>
      <c r="UFY59" s="2182"/>
      <c r="UFZ59" s="2182"/>
      <c r="UGA59" s="2182"/>
      <c r="UGB59" s="2182"/>
      <c r="UGC59" s="2182"/>
      <c r="UGD59" s="2182"/>
      <c r="UGE59" s="2182"/>
      <c r="UGF59" s="2182"/>
      <c r="UGG59" s="2182"/>
      <c r="UGH59" s="2182"/>
      <c r="UGI59" s="2182"/>
      <c r="UGJ59" s="2182"/>
      <c r="UGK59" s="2182"/>
      <c r="UGL59" s="2182"/>
      <c r="UGM59" s="2182"/>
      <c r="UGN59" s="2182"/>
      <c r="UGO59" s="2182"/>
      <c r="UGP59" s="2182"/>
      <c r="UGQ59" s="2182"/>
      <c r="UGR59" s="2182"/>
      <c r="UGS59" s="2182"/>
      <c r="UGT59" s="2182"/>
      <c r="UGU59" s="2182"/>
      <c r="UGV59" s="2182"/>
      <c r="UGW59" s="2182"/>
      <c r="UGX59" s="2182"/>
      <c r="UGY59" s="2182"/>
      <c r="UGZ59" s="2182"/>
      <c r="UHA59" s="2182"/>
      <c r="UHB59" s="2182"/>
      <c r="UHC59" s="2182"/>
      <c r="UHD59" s="2182"/>
      <c r="UHE59" s="2182"/>
      <c r="UHF59" s="2182"/>
      <c r="UHG59" s="2182"/>
      <c r="UHH59" s="2182"/>
      <c r="UHI59" s="2182"/>
      <c r="UHJ59" s="2182"/>
      <c r="UHK59" s="2182"/>
      <c r="UHL59" s="2182"/>
      <c r="UHM59" s="2182"/>
      <c r="UHN59" s="2182"/>
      <c r="UHO59" s="2182"/>
      <c r="UHP59" s="2182"/>
      <c r="UHQ59" s="2182"/>
      <c r="UHR59" s="2182"/>
      <c r="UHS59" s="2182"/>
      <c r="UHT59" s="2182"/>
      <c r="UHU59" s="2182"/>
      <c r="UHV59" s="2182"/>
      <c r="UHW59" s="2182"/>
      <c r="UHX59" s="2182"/>
      <c r="UHY59" s="2182"/>
      <c r="UHZ59" s="2182"/>
      <c r="UIA59" s="2182"/>
      <c r="UIB59" s="2182"/>
      <c r="UIC59" s="2182"/>
      <c r="UID59" s="2182"/>
      <c r="UIE59" s="2182"/>
      <c r="UIF59" s="2182"/>
      <c r="UIG59" s="2182"/>
      <c r="UIH59" s="2182"/>
      <c r="UII59" s="2182"/>
      <c r="UIJ59" s="2182"/>
      <c r="UIK59" s="2182"/>
      <c r="UIL59" s="2182"/>
      <c r="UIM59" s="2182"/>
      <c r="UIN59" s="2182"/>
      <c r="UIO59" s="2182"/>
      <c r="UIP59" s="2182"/>
      <c r="UIQ59" s="2182"/>
      <c r="UIR59" s="2182"/>
      <c r="UIS59" s="2182"/>
      <c r="UIT59" s="2182"/>
      <c r="UIU59" s="2182"/>
      <c r="UIV59" s="2182"/>
      <c r="UIW59" s="2182"/>
      <c r="UIX59" s="2182"/>
      <c r="UIY59" s="2182"/>
      <c r="UIZ59" s="2182"/>
      <c r="UJA59" s="2182"/>
      <c r="UJB59" s="2182"/>
      <c r="UJC59" s="2182"/>
      <c r="UJD59" s="2182"/>
      <c r="UJE59" s="2182"/>
      <c r="UJF59" s="2182"/>
      <c r="UJG59" s="2182"/>
      <c r="UJH59" s="2182"/>
      <c r="UJI59" s="2182"/>
      <c r="UJJ59" s="2182"/>
      <c r="UJK59" s="2182"/>
      <c r="UJL59" s="2182"/>
      <c r="UJM59" s="2182"/>
      <c r="UJN59" s="2182"/>
      <c r="UJO59" s="2182"/>
      <c r="UJP59" s="2182"/>
      <c r="UJQ59" s="2182"/>
      <c r="UJR59" s="2182"/>
      <c r="UJS59" s="2182"/>
      <c r="UJT59" s="2182"/>
      <c r="UJU59" s="2182"/>
      <c r="UJV59" s="2182"/>
      <c r="UJW59" s="2182"/>
      <c r="UJX59" s="2182"/>
      <c r="UJY59" s="2182"/>
      <c r="UJZ59" s="2182"/>
      <c r="UKA59" s="2182"/>
      <c r="UKB59" s="2182"/>
      <c r="UKC59" s="2182"/>
      <c r="UKD59" s="2182"/>
      <c r="UKE59" s="2182"/>
      <c r="UKF59" s="2182"/>
      <c r="UKG59" s="2182"/>
      <c r="UKH59" s="2182"/>
      <c r="UKI59" s="2182"/>
      <c r="UKJ59" s="2182"/>
      <c r="UKK59" s="2182"/>
      <c r="UKL59" s="2182"/>
      <c r="UKM59" s="2182"/>
      <c r="UKN59" s="2182"/>
      <c r="UKO59" s="2182"/>
      <c r="UKP59" s="2182"/>
      <c r="UKQ59" s="2182"/>
      <c r="UKR59" s="2182"/>
      <c r="UKS59" s="2182"/>
      <c r="UKT59" s="2182"/>
      <c r="UKU59" s="2182"/>
      <c r="UKV59" s="2182"/>
      <c r="UKW59" s="2182"/>
      <c r="UKX59" s="2182"/>
      <c r="UKY59" s="2182"/>
      <c r="UKZ59" s="2182"/>
      <c r="ULA59" s="2182"/>
      <c r="ULB59" s="2182"/>
      <c r="ULC59" s="2182"/>
      <c r="ULD59" s="2182"/>
      <c r="ULE59" s="2182"/>
      <c r="ULF59" s="2182"/>
      <c r="ULG59" s="2182"/>
      <c r="ULH59" s="2182"/>
      <c r="ULI59" s="2182"/>
      <c r="ULJ59" s="2182"/>
      <c r="ULK59" s="2182"/>
      <c r="ULL59" s="2182"/>
      <c r="ULM59" s="2182"/>
      <c r="ULN59" s="2182"/>
      <c r="ULO59" s="2182"/>
      <c r="ULP59" s="2182"/>
      <c r="ULQ59" s="2182"/>
      <c r="ULR59" s="2182"/>
      <c r="ULS59" s="2182"/>
      <c r="ULT59" s="2182"/>
      <c r="ULU59" s="2182"/>
      <c r="ULV59" s="2182"/>
      <c r="ULW59" s="2182"/>
      <c r="ULX59" s="2182"/>
      <c r="ULY59" s="2182"/>
      <c r="ULZ59" s="2182"/>
      <c r="UMA59" s="2182"/>
      <c r="UMB59" s="2182"/>
      <c r="UMC59" s="2182"/>
      <c r="UMD59" s="2182"/>
      <c r="UME59" s="2182"/>
      <c r="UMF59" s="2182"/>
      <c r="UMG59" s="2182"/>
      <c r="UMH59" s="2182"/>
      <c r="UMI59" s="2182"/>
      <c r="UMJ59" s="2182"/>
      <c r="UMK59" s="2182"/>
      <c r="UML59" s="2182"/>
      <c r="UMM59" s="2182"/>
      <c r="UMN59" s="2182"/>
      <c r="UMO59" s="2182"/>
      <c r="UMP59" s="2182"/>
      <c r="UMQ59" s="2182"/>
      <c r="UMR59" s="2182"/>
      <c r="UMS59" s="2182"/>
      <c r="UMT59" s="2182"/>
      <c r="UMU59" s="2182"/>
      <c r="UMV59" s="2182"/>
      <c r="UMW59" s="2182"/>
      <c r="UMX59" s="2182"/>
      <c r="UMY59" s="2182"/>
      <c r="UMZ59" s="2182"/>
      <c r="UNA59" s="2182"/>
      <c r="UNB59" s="2182"/>
      <c r="UNC59" s="2182"/>
      <c r="UND59" s="2182"/>
      <c r="UNE59" s="2182"/>
      <c r="UNF59" s="2182"/>
      <c r="UNG59" s="2182"/>
      <c r="UNH59" s="2182"/>
      <c r="UNI59" s="2182"/>
      <c r="UNJ59" s="2182"/>
      <c r="UNK59" s="2182"/>
      <c r="UNL59" s="2182"/>
      <c r="UNM59" s="2182"/>
      <c r="UNN59" s="2182"/>
      <c r="UNO59" s="2182"/>
      <c r="UNP59" s="2182"/>
      <c r="UNQ59" s="2182"/>
      <c r="UNR59" s="2182"/>
      <c r="UNS59" s="2182"/>
      <c r="UNT59" s="2182"/>
      <c r="UNU59" s="2182"/>
      <c r="UNV59" s="2182"/>
      <c r="UNW59" s="2182"/>
      <c r="UNX59" s="2182"/>
      <c r="UNY59" s="2182"/>
      <c r="UNZ59" s="2182"/>
      <c r="UOA59" s="2182"/>
      <c r="UOB59" s="2182"/>
      <c r="UOC59" s="2182"/>
      <c r="UOD59" s="2182"/>
      <c r="UOE59" s="2182"/>
      <c r="UOF59" s="2182"/>
      <c r="UOG59" s="2182"/>
      <c r="UOH59" s="2182"/>
      <c r="UOI59" s="2182"/>
      <c r="UOJ59" s="2182"/>
      <c r="UOK59" s="2182"/>
      <c r="UOL59" s="2182"/>
      <c r="UOM59" s="2182"/>
      <c r="UON59" s="2182"/>
      <c r="UOO59" s="2182"/>
      <c r="UOP59" s="2182"/>
      <c r="UOQ59" s="2182"/>
      <c r="UOR59" s="2182"/>
      <c r="UOS59" s="2182"/>
      <c r="UOT59" s="2182"/>
      <c r="UOU59" s="2182"/>
      <c r="UOV59" s="2182"/>
      <c r="UOW59" s="2182"/>
      <c r="UOX59" s="2182"/>
      <c r="UOY59" s="2182"/>
      <c r="UOZ59" s="2182"/>
      <c r="UPA59" s="2182"/>
      <c r="UPB59" s="2182"/>
      <c r="UPC59" s="2182"/>
      <c r="UPD59" s="2182"/>
      <c r="UPE59" s="2182"/>
      <c r="UPF59" s="2182"/>
      <c r="UPG59" s="2182"/>
      <c r="UPH59" s="2182"/>
      <c r="UPI59" s="2182"/>
      <c r="UPJ59" s="2182"/>
      <c r="UPK59" s="2182"/>
      <c r="UPL59" s="2182"/>
      <c r="UPM59" s="2182"/>
      <c r="UPN59" s="2182"/>
      <c r="UPO59" s="2182"/>
      <c r="UPP59" s="2182"/>
      <c r="UPQ59" s="2182"/>
      <c r="UPR59" s="2182"/>
      <c r="UPS59" s="2182"/>
      <c r="UPT59" s="2182"/>
      <c r="UPU59" s="2182"/>
      <c r="UPV59" s="2182"/>
      <c r="UPW59" s="2182"/>
      <c r="UPX59" s="2182"/>
      <c r="UPY59" s="2182"/>
      <c r="UPZ59" s="2182"/>
      <c r="UQA59" s="2182"/>
      <c r="UQB59" s="2182"/>
      <c r="UQC59" s="2182"/>
      <c r="UQD59" s="2182"/>
      <c r="UQE59" s="2182"/>
      <c r="UQF59" s="2182"/>
      <c r="UQG59" s="2182"/>
      <c r="UQH59" s="2182"/>
      <c r="UQI59" s="2182"/>
      <c r="UQJ59" s="2182"/>
      <c r="UQK59" s="2182"/>
      <c r="UQL59" s="2182"/>
      <c r="UQM59" s="2182"/>
      <c r="UQN59" s="2182"/>
      <c r="UQO59" s="2182"/>
      <c r="UQP59" s="2182"/>
      <c r="UQQ59" s="2182"/>
      <c r="UQR59" s="2182"/>
      <c r="UQS59" s="2182"/>
      <c r="UQT59" s="2182"/>
      <c r="UQU59" s="2182"/>
      <c r="UQV59" s="2182"/>
      <c r="UQW59" s="2182"/>
      <c r="UQX59" s="2182"/>
      <c r="UQY59" s="2182"/>
      <c r="UQZ59" s="2182"/>
      <c r="URA59" s="2182"/>
      <c r="URB59" s="2182"/>
      <c r="URC59" s="2182"/>
      <c r="URD59" s="2182"/>
      <c r="URE59" s="2182"/>
      <c r="URF59" s="2182"/>
      <c r="URG59" s="2182"/>
      <c r="URH59" s="2182"/>
      <c r="URI59" s="2182"/>
      <c r="URJ59" s="2182"/>
      <c r="URK59" s="2182"/>
      <c r="URL59" s="2182"/>
      <c r="URM59" s="2182"/>
      <c r="URN59" s="2182"/>
      <c r="URO59" s="2182"/>
      <c r="URP59" s="2182"/>
      <c r="URQ59" s="2182"/>
      <c r="URR59" s="2182"/>
      <c r="URS59" s="2182"/>
      <c r="URT59" s="2182"/>
      <c r="URU59" s="2182"/>
      <c r="URV59" s="2182"/>
      <c r="URW59" s="2182"/>
      <c r="URX59" s="2182"/>
      <c r="URY59" s="2182"/>
      <c r="URZ59" s="2182"/>
      <c r="USA59" s="2182"/>
      <c r="USB59" s="2182"/>
      <c r="USC59" s="2182"/>
      <c r="USD59" s="2182"/>
      <c r="USE59" s="2182"/>
      <c r="USF59" s="2182"/>
      <c r="USG59" s="2182"/>
      <c r="USH59" s="2182"/>
      <c r="USI59" s="2182"/>
      <c r="USJ59" s="2182"/>
      <c r="USK59" s="2182"/>
      <c r="USL59" s="2182"/>
      <c r="USM59" s="2182"/>
      <c r="USN59" s="2182"/>
      <c r="USO59" s="2182"/>
      <c r="USP59" s="2182"/>
      <c r="USQ59" s="2182"/>
      <c r="USR59" s="2182"/>
      <c r="USS59" s="2182"/>
      <c r="UST59" s="2182"/>
      <c r="USU59" s="2182"/>
      <c r="USV59" s="2182"/>
      <c r="USW59" s="2182"/>
      <c r="USX59" s="2182"/>
      <c r="USY59" s="2182"/>
      <c r="USZ59" s="2182"/>
      <c r="UTA59" s="2182"/>
      <c r="UTB59" s="2182"/>
      <c r="UTC59" s="2182"/>
      <c r="UTD59" s="2182"/>
      <c r="UTE59" s="2182"/>
      <c r="UTF59" s="2182"/>
      <c r="UTG59" s="2182"/>
      <c r="UTH59" s="2182"/>
      <c r="UTI59" s="2182"/>
      <c r="UTJ59" s="2182"/>
      <c r="UTK59" s="2182"/>
      <c r="UTL59" s="2182"/>
      <c r="UTM59" s="2182"/>
      <c r="UTN59" s="2182"/>
      <c r="UTO59" s="2182"/>
      <c r="UTP59" s="2182"/>
      <c r="UTQ59" s="2182"/>
      <c r="UTR59" s="2182"/>
      <c r="UTS59" s="2182"/>
      <c r="UTT59" s="2182"/>
      <c r="UTU59" s="2182"/>
      <c r="UTV59" s="2182"/>
      <c r="UTW59" s="2182"/>
      <c r="UTX59" s="2182"/>
      <c r="UTY59" s="2182"/>
      <c r="UTZ59" s="2182"/>
      <c r="UUA59" s="2182"/>
      <c r="UUB59" s="2182"/>
      <c r="UUC59" s="2182"/>
      <c r="UUD59" s="2182"/>
      <c r="UUE59" s="2182"/>
      <c r="UUF59" s="2182"/>
      <c r="UUG59" s="2182"/>
      <c r="UUH59" s="2182"/>
      <c r="UUI59" s="2182"/>
      <c r="UUJ59" s="2182"/>
      <c r="UUK59" s="2182"/>
      <c r="UUL59" s="2182"/>
      <c r="UUM59" s="2182"/>
      <c r="UUN59" s="2182"/>
      <c r="UUO59" s="2182"/>
      <c r="UUP59" s="2182"/>
      <c r="UUQ59" s="2182"/>
      <c r="UUR59" s="2182"/>
      <c r="UUS59" s="2182"/>
      <c r="UUT59" s="2182"/>
      <c r="UUU59" s="2182"/>
      <c r="UUV59" s="2182"/>
      <c r="UUW59" s="2182"/>
      <c r="UUX59" s="2182"/>
      <c r="UUY59" s="2182"/>
      <c r="UUZ59" s="2182"/>
      <c r="UVA59" s="2182"/>
      <c r="UVB59" s="2182"/>
      <c r="UVC59" s="2182"/>
      <c r="UVD59" s="2182"/>
      <c r="UVE59" s="2182"/>
      <c r="UVF59" s="2182"/>
      <c r="UVG59" s="2182"/>
      <c r="UVH59" s="2182"/>
      <c r="UVI59" s="2182"/>
      <c r="UVJ59" s="2182"/>
      <c r="UVK59" s="2182"/>
      <c r="UVL59" s="2182"/>
      <c r="UVM59" s="2182"/>
      <c r="UVN59" s="2182"/>
      <c r="UVO59" s="2182"/>
      <c r="UVP59" s="2182"/>
      <c r="UVQ59" s="2182"/>
      <c r="UVR59" s="2182"/>
      <c r="UVS59" s="2182"/>
      <c r="UVT59" s="2182"/>
      <c r="UVU59" s="2182"/>
      <c r="UVV59" s="2182"/>
      <c r="UVW59" s="2182"/>
      <c r="UVX59" s="2182"/>
      <c r="UVY59" s="2182"/>
      <c r="UVZ59" s="2182"/>
      <c r="UWA59" s="2182"/>
      <c r="UWB59" s="2182"/>
      <c r="UWC59" s="2182"/>
      <c r="UWD59" s="2182"/>
      <c r="UWE59" s="2182"/>
      <c r="UWF59" s="2182"/>
      <c r="UWG59" s="2182"/>
      <c r="UWH59" s="2182"/>
      <c r="UWI59" s="2182"/>
      <c r="UWJ59" s="2182"/>
      <c r="UWK59" s="2182"/>
      <c r="UWL59" s="2182"/>
      <c r="UWM59" s="2182"/>
      <c r="UWN59" s="2182"/>
      <c r="UWO59" s="2182"/>
      <c r="UWP59" s="2182"/>
      <c r="UWQ59" s="2182"/>
      <c r="UWR59" s="2182"/>
      <c r="UWS59" s="2182"/>
      <c r="UWT59" s="2182"/>
      <c r="UWU59" s="2182"/>
      <c r="UWV59" s="2182"/>
      <c r="UWW59" s="2182"/>
      <c r="UWX59" s="2182"/>
      <c r="UWY59" s="2182"/>
      <c r="UWZ59" s="2182"/>
      <c r="UXA59" s="2182"/>
      <c r="UXB59" s="2182"/>
      <c r="UXC59" s="2182"/>
      <c r="UXD59" s="2182"/>
      <c r="UXE59" s="2182"/>
      <c r="UXF59" s="2182"/>
      <c r="UXG59" s="2182"/>
      <c r="UXH59" s="2182"/>
      <c r="UXI59" s="2182"/>
      <c r="UXJ59" s="2182"/>
      <c r="UXK59" s="2182"/>
      <c r="UXL59" s="2182"/>
      <c r="UXM59" s="2182"/>
      <c r="UXN59" s="2182"/>
      <c r="UXO59" s="2182"/>
      <c r="UXP59" s="2182"/>
      <c r="UXQ59" s="2182"/>
      <c r="UXR59" s="2182"/>
      <c r="UXS59" s="2182"/>
      <c r="UXT59" s="2182"/>
      <c r="UXU59" s="2182"/>
      <c r="UXV59" s="2182"/>
      <c r="UXW59" s="2182"/>
      <c r="UXX59" s="2182"/>
      <c r="UXY59" s="2182"/>
      <c r="UXZ59" s="2182"/>
      <c r="UYA59" s="2182"/>
      <c r="UYB59" s="2182"/>
      <c r="UYC59" s="2182"/>
      <c r="UYD59" s="2182"/>
      <c r="UYE59" s="2182"/>
      <c r="UYF59" s="2182"/>
      <c r="UYG59" s="2182"/>
      <c r="UYH59" s="2182"/>
      <c r="UYI59" s="2182"/>
      <c r="UYJ59" s="2182"/>
      <c r="UYK59" s="2182"/>
      <c r="UYL59" s="2182"/>
      <c r="UYM59" s="2182"/>
      <c r="UYN59" s="2182"/>
      <c r="UYO59" s="2182"/>
      <c r="UYP59" s="2182"/>
      <c r="UYQ59" s="2182"/>
      <c r="UYR59" s="2182"/>
      <c r="UYS59" s="2182"/>
      <c r="UYT59" s="2182"/>
      <c r="UYU59" s="2182"/>
      <c r="UYV59" s="2182"/>
      <c r="UYW59" s="2182"/>
      <c r="UYX59" s="2182"/>
      <c r="UYY59" s="2182"/>
      <c r="UYZ59" s="2182"/>
      <c r="UZA59" s="2182"/>
      <c r="UZB59" s="2182"/>
      <c r="UZC59" s="2182"/>
      <c r="UZD59" s="2182"/>
      <c r="UZE59" s="2182"/>
      <c r="UZF59" s="2182"/>
      <c r="UZG59" s="2182"/>
      <c r="UZH59" s="2182"/>
      <c r="UZI59" s="2182"/>
      <c r="UZJ59" s="2182"/>
      <c r="UZK59" s="2182"/>
      <c r="UZL59" s="2182"/>
      <c r="UZM59" s="2182"/>
      <c r="UZN59" s="2182"/>
      <c r="UZO59" s="2182"/>
      <c r="UZP59" s="2182"/>
      <c r="UZQ59" s="2182"/>
      <c r="UZR59" s="2182"/>
      <c r="UZS59" s="2182"/>
      <c r="UZT59" s="2182"/>
      <c r="UZU59" s="2182"/>
      <c r="UZV59" s="2182"/>
      <c r="UZW59" s="2182"/>
      <c r="UZX59" s="2182"/>
      <c r="UZY59" s="2182"/>
      <c r="UZZ59" s="2182"/>
      <c r="VAA59" s="2182"/>
      <c r="VAB59" s="2182"/>
      <c r="VAC59" s="2182"/>
      <c r="VAD59" s="2182"/>
      <c r="VAE59" s="2182"/>
      <c r="VAF59" s="2182"/>
      <c r="VAG59" s="2182"/>
      <c r="VAH59" s="2182"/>
      <c r="VAI59" s="2182"/>
      <c r="VAJ59" s="2182"/>
      <c r="VAK59" s="2182"/>
      <c r="VAL59" s="2182"/>
      <c r="VAM59" s="2182"/>
      <c r="VAN59" s="2182"/>
      <c r="VAO59" s="2182"/>
      <c r="VAP59" s="2182"/>
      <c r="VAQ59" s="2182"/>
      <c r="VAR59" s="2182"/>
      <c r="VAS59" s="2182"/>
      <c r="VAT59" s="2182"/>
      <c r="VAU59" s="2182"/>
      <c r="VAV59" s="2182"/>
      <c r="VAW59" s="2182"/>
      <c r="VAX59" s="2182"/>
      <c r="VAY59" s="2182"/>
      <c r="VAZ59" s="2182"/>
      <c r="VBA59" s="2182"/>
      <c r="VBB59" s="2182"/>
      <c r="VBC59" s="2182"/>
      <c r="VBD59" s="2182"/>
      <c r="VBE59" s="2182"/>
      <c r="VBF59" s="2182"/>
      <c r="VBG59" s="2182"/>
      <c r="VBH59" s="2182"/>
      <c r="VBI59" s="2182"/>
      <c r="VBJ59" s="2182"/>
      <c r="VBK59" s="2182"/>
      <c r="VBL59" s="2182"/>
      <c r="VBM59" s="2182"/>
      <c r="VBN59" s="2182"/>
      <c r="VBO59" s="2182"/>
      <c r="VBP59" s="2182"/>
      <c r="VBQ59" s="2182"/>
      <c r="VBR59" s="2182"/>
      <c r="VBS59" s="2182"/>
      <c r="VBT59" s="2182"/>
      <c r="VBU59" s="2182"/>
      <c r="VBV59" s="2182"/>
      <c r="VBW59" s="2182"/>
      <c r="VBX59" s="2182"/>
      <c r="VBY59" s="2182"/>
      <c r="VBZ59" s="2182"/>
      <c r="VCA59" s="2182"/>
      <c r="VCB59" s="2182"/>
      <c r="VCC59" s="2182"/>
      <c r="VCD59" s="2182"/>
      <c r="VCE59" s="2182"/>
      <c r="VCF59" s="2182"/>
      <c r="VCG59" s="2182"/>
      <c r="VCH59" s="2182"/>
      <c r="VCI59" s="2182"/>
      <c r="VCJ59" s="2182"/>
      <c r="VCK59" s="2182"/>
      <c r="VCL59" s="2182"/>
      <c r="VCM59" s="2182"/>
      <c r="VCN59" s="2182"/>
      <c r="VCO59" s="2182"/>
      <c r="VCP59" s="2182"/>
      <c r="VCQ59" s="2182"/>
      <c r="VCR59" s="2182"/>
      <c r="VCS59" s="2182"/>
      <c r="VCT59" s="2182"/>
      <c r="VCU59" s="2182"/>
      <c r="VCV59" s="2182"/>
      <c r="VCW59" s="2182"/>
      <c r="VCX59" s="2182"/>
      <c r="VCY59" s="2182"/>
      <c r="VCZ59" s="2182"/>
      <c r="VDA59" s="2182"/>
      <c r="VDB59" s="2182"/>
      <c r="VDC59" s="2182"/>
      <c r="VDD59" s="2182"/>
      <c r="VDE59" s="2182"/>
      <c r="VDF59" s="2182"/>
      <c r="VDG59" s="2182"/>
      <c r="VDH59" s="2182"/>
      <c r="VDI59" s="2182"/>
      <c r="VDJ59" s="2182"/>
      <c r="VDK59" s="2182"/>
      <c r="VDL59" s="2182"/>
      <c r="VDM59" s="2182"/>
      <c r="VDN59" s="2182"/>
      <c r="VDO59" s="2182"/>
      <c r="VDP59" s="2182"/>
      <c r="VDQ59" s="2182"/>
      <c r="VDR59" s="2182"/>
      <c r="VDS59" s="2182"/>
      <c r="VDT59" s="2182"/>
      <c r="VDU59" s="2182"/>
      <c r="VDV59" s="2182"/>
      <c r="VDW59" s="2182"/>
      <c r="VDX59" s="2182"/>
      <c r="VDY59" s="2182"/>
      <c r="VDZ59" s="2182"/>
      <c r="VEA59" s="2182"/>
      <c r="VEB59" s="2182"/>
      <c r="VEC59" s="2182"/>
      <c r="VED59" s="2182"/>
      <c r="VEE59" s="2182"/>
      <c r="VEF59" s="2182"/>
      <c r="VEG59" s="2182"/>
      <c r="VEH59" s="2182"/>
      <c r="VEI59" s="2182"/>
      <c r="VEJ59" s="2182"/>
      <c r="VEK59" s="2182"/>
      <c r="VEL59" s="2182"/>
      <c r="VEM59" s="2182"/>
      <c r="VEN59" s="2182"/>
      <c r="VEO59" s="2182"/>
      <c r="VEP59" s="2182"/>
      <c r="VEQ59" s="2182"/>
      <c r="VER59" s="2182"/>
      <c r="VES59" s="2182"/>
      <c r="VET59" s="2182"/>
      <c r="VEU59" s="2182"/>
      <c r="VEV59" s="2182"/>
      <c r="VEW59" s="2182"/>
      <c r="VEX59" s="2182"/>
      <c r="VEY59" s="2182"/>
      <c r="VEZ59" s="2182"/>
      <c r="VFA59" s="2182"/>
      <c r="VFB59" s="2182"/>
      <c r="VFC59" s="2182"/>
      <c r="VFD59" s="2182"/>
      <c r="VFE59" s="2182"/>
      <c r="VFF59" s="2182"/>
      <c r="VFG59" s="2182"/>
      <c r="VFH59" s="2182"/>
      <c r="VFI59" s="2182"/>
      <c r="VFJ59" s="2182"/>
      <c r="VFK59" s="2182"/>
      <c r="VFL59" s="2182"/>
      <c r="VFM59" s="2182"/>
      <c r="VFN59" s="2182"/>
      <c r="VFO59" s="2182"/>
      <c r="VFP59" s="2182"/>
      <c r="VFQ59" s="2182"/>
      <c r="VFR59" s="2182"/>
      <c r="VFS59" s="2182"/>
      <c r="VFT59" s="2182"/>
      <c r="VFU59" s="2182"/>
      <c r="VFV59" s="2182"/>
      <c r="VFW59" s="2182"/>
      <c r="VFX59" s="2182"/>
      <c r="VFY59" s="2182"/>
      <c r="VFZ59" s="2182"/>
      <c r="VGA59" s="2182"/>
      <c r="VGB59" s="2182"/>
      <c r="VGC59" s="2182"/>
      <c r="VGD59" s="2182"/>
      <c r="VGE59" s="2182"/>
      <c r="VGF59" s="2182"/>
      <c r="VGG59" s="2182"/>
      <c r="VGH59" s="2182"/>
      <c r="VGI59" s="2182"/>
      <c r="VGJ59" s="2182"/>
      <c r="VGK59" s="2182"/>
      <c r="VGL59" s="2182"/>
      <c r="VGM59" s="2182"/>
      <c r="VGN59" s="2182"/>
      <c r="VGO59" s="2182"/>
      <c r="VGP59" s="2182"/>
      <c r="VGQ59" s="2182"/>
      <c r="VGR59" s="2182"/>
      <c r="VGS59" s="2182"/>
      <c r="VGT59" s="2182"/>
      <c r="VGU59" s="2182"/>
      <c r="VGV59" s="2182"/>
      <c r="VGW59" s="2182"/>
      <c r="VGX59" s="2182"/>
      <c r="VGY59" s="2182"/>
      <c r="VGZ59" s="2182"/>
      <c r="VHA59" s="2182"/>
      <c r="VHB59" s="2182"/>
      <c r="VHC59" s="2182"/>
      <c r="VHD59" s="2182"/>
      <c r="VHE59" s="2182"/>
      <c r="VHF59" s="2182"/>
      <c r="VHG59" s="2182"/>
      <c r="VHH59" s="2182"/>
      <c r="VHI59" s="2182"/>
      <c r="VHJ59" s="2182"/>
      <c r="VHK59" s="2182"/>
      <c r="VHL59" s="2182"/>
      <c r="VHM59" s="2182"/>
      <c r="VHN59" s="2182"/>
      <c r="VHO59" s="2182"/>
      <c r="VHP59" s="2182"/>
      <c r="VHQ59" s="2182"/>
      <c r="VHR59" s="2182"/>
      <c r="VHS59" s="2182"/>
      <c r="VHT59" s="2182"/>
      <c r="VHU59" s="2182"/>
      <c r="VHV59" s="2182"/>
      <c r="VHW59" s="2182"/>
      <c r="VHX59" s="2182"/>
      <c r="VHY59" s="2182"/>
      <c r="VHZ59" s="2182"/>
      <c r="VIA59" s="2182"/>
      <c r="VIB59" s="2182"/>
      <c r="VIC59" s="2182"/>
      <c r="VID59" s="2182"/>
      <c r="VIE59" s="2182"/>
      <c r="VIF59" s="2182"/>
      <c r="VIG59" s="2182"/>
      <c r="VIH59" s="2182"/>
      <c r="VII59" s="2182"/>
      <c r="VIJ59" s="2182"/>
      <c r="VIK59" s="2182"/>
      <c r="VIL59" s="2182"/>
      <c r="VIM59" s="2182"/>
      <c r="VIN59" s="2182"/>
      <c r="VIO59" s="2182"/>
      <c r="VIP59" s="2182"/>
      <c r="VIQ59" s="2182"/>
      <c r="VIR59" s="2182"/>
      <c r="VIS59" s="2182"/>
      <c r="VIT59" s="2182"/>
      <c r="VIU59" s="2182"/>
      <c r="VIV59" s="2182"/>
      <c r="VIW59" s="2182"/>
      <c r="VIX59" s="2182"/>
      <c r="VIY59" s="2182"/>
      <c r="VIZ59" s="2182"/>
      <c r="VJA59" s="2182"/>
      <c r="VJB59" s="2182"/>
      <c r="VJC59" s="2182"/>
      <c r="VJD59" s="2182"/>
      <c r="VJE59" s="2182"/>
      <c r="VJF59" s="2182"/>
      <c r="VJG59" s="2182"/>
      <c r="VJH59" s="2182"/>
      <c r="VJI59" s="2182"/>
      <c r="VJJ59" s="2182"/>
      <c r="VJK59" s="2182"/>
      <c r="VJL59" s="2182"/>
      <c r="VJM59" s="2182"/>
      <c r="VJN59" s="2182"/>
      <c r="VJO59" s="2182"/>
      <c r="VJP59" s="2182"/>
      <c r="VJQ59" s="2182"/>
      <c r="VJR59" s="2182"/>
      <c r="VJS59" s="2182"/>
      <c r="VJT59" s="2182"/>
      <c r="VJU59" s="2182"/>
      <c r="VJV59" s="2182"/>
      <c r="VJW59" s="2182"/>
      <c r="VJX59" s="2182"/>
      <c r="VJY59" s="2182"/>
      <c r="VJZ59" s="2182"/>
      <c r="VKA59" s="2182"/>
      <c r="VKB59" s="2182"/>
      <c r="VKC59" s="2182"/>
      <c r="VKD59" s="2182"/>
      <c r="VKE59" s="2182"/>
      <c r="VKF59" s="2182"/>
      <c r="VKG59" s="2182"/>
      <c r="VKH59" s="2182"/>
      <c r="VKI59" s="2182"/>
      <c r="VKJ59" s="2182"/>
      <c r="VKK59" s="2182"/>
      <c r="VKL59" s="2182"/>
      <c r="VKM59" s="2182"/>
      <c r="VKN59" s="2182"/>
      <c r="VKO59" s="2182"/>
      <c r="VKP59" s="2182"/>
      <c r="VKQ59" s="2182"/>
      <c r="VKR59" s="2182"/>
      <c r="VKS59" s="2182"/>
      <c r="VKT59" s="2182"/>
      <c r="VKU59" s="2182"/>
      <c r="VKV59" s="2182"/>
      <c r="VKW59" s="2182"/>
      <c r="VKX59" s="2182"/>
      <c r="VKY59" s="2182"/>
      <c r="VKZ59" s="2182"/>
      <c r="VLA59" s="2182"/>
      <c r="VLB59" s="2182"/>
      <c r="VLC59" s="2182"/>
      <c r="VLD59" s="2182"/>
      <c r="VLE59" s="2182"/>
      <c r="VLF59" s="2182"/>
      <c r="VLG59" s="2182"/>
      <c r="VLH59" s="2182"/>
      <c r="VLI59" s="2182"/>
      <c r="VLJ59" s="2182"/>
      <c r="VLK59" s="2182"/>
      <c r="VLL59" s="2182"/>
      <c r="VLM59" s="2182"/>
      <c r="VLN59" s="2182"/>
      <c r="VLO59" s="2182"/>
      <c r="VLP59" s="2182"/>
      <c r="VLQ59" s="2182"/>
      <c r="VLR59" s="2182"/>
      <c r="VLS59" s="2182"/>
      <c r="VLT59" s="2182"/>
      <c r="VLU59" s="2182"/>
      <c r="VLV59" s="2182"/>
      <c r="VLW59" s="2182"/>
      <c r="VLX59" s="2182"/>
      <c r="VLY59" s="2182"/>
      <c r="VLZ59" s="2182"/>
      <c r="VMA59" s="2182"/>
      <c r="VMB59" s="2182"/>
      <c r="VMC59" s="2182"/>
      <c r="VMD59" s="2182"/>
      <c r="VME59" s="2182"/>
      <c r="VMF59" s="2182"/>
      <c r="VMG59" s="2182"/>
      <c r="VMH59" s="2182"/>
      <c r="VMI59" s="2182"/>
      <c r="VMJ59" s="2182"/>
      <c r="VMK59" s="2182"/>
      <c r="VML59" s="2182"/>
      <c r="VMM59" s="2182"/>
      <c r="VMN59" s="2182"/>
      <c r="VMO59" s="2182"/>
      <c r="VMP59" s="2182"/>
      <c r="VMQ59" s="2182"/>
      <c r="VMR59" s="2182"/>
      <c r="VMS59" s="2182"/>
      <c r="VMT59" s="2182"/>
      <c r="VMU59" s="2182"/>
      <c r="VMV59" s="2182"/>
      <c r="VMW59" s="2182"/>
      <c r="VMX59" s="2182"/>
      <c r="VMY59" s="2182"/>
      <c r="VMZ59" s="2182"/>
      <c r="VNA59" s="2182"/>
      <c r="VNB59" s="2182"/>
      <c r="VNC59" s="2182"/>
      <c r="VND59" s="2182"/>
      <c r="VNE59" s="2182"/>
      <c r="VNF59" s="2182"/>
      <c r="VNG59" s="2182"/>
      <c r="VNH59" s="2182"/>
      <c r="VNI59" s="2182"/>
      <c r="VNJ59" s="2182"/>
      <c r="VNK59" s="2182"/>
      <c r="VNL59" s="2182"/>
      <c r="VNM59" s="2182"/>
      <c r="VNN59" s="2182"/>
      <c r="VNO59" s="2182"/>
      <c r="VNP59" s="2182"/>
      <c r="VNQ59" s="2182"/>
      <c r="VNR59" s="2182"/>
      <c r="VNS59" s="2182"/>
      <c r="VNT59" s="2182"/>
      <c r="VNU59" s="2182"/>
      <c r="VNV59" s="2182"/>
      <c r="VNW59" s="2182"/>
      <c r="VNX59" s="2182"/>
      <c r="VNY59" s="2182"/>
      <c r="VNZ59" s="2182"/>
      <c r="VOA59" s="2182"/>
      <c r="VOB59" s="2182"/>
      <c r="VOC59" s="2182"/>
      <c r="VOD59" s="2182"/>
      <c r="VOE59" s="2182"/>
      <c r="VOF59" s="2182"/>
      <c r="VOG59" s="2182"/>
      <c r="VOH59" s="2182"/>
      <c r="VOI59" s="2182"/>
      <c r="VOJ59" s="2182"/>
      <c r="VOK59" s="2182"/>
      <c r="VOL59" s="2182"/>
      <c r="VOM59" s="2182"/>
      <c r="VON59" s="2182"/>
      <c r="VOO59" s="2182"/>
      <c r="VOP59" s="2182"/>
      <c r="VOQ59" s="2182"/>
      <c r="VOR59" s="2182"/>
      <c r="VOS59" s="2182"/>
      <c r="VOT59" s="2182"/>
      <c r="VOU59" s="2182"/>
      <c r="VOV59" s="2182"/>
      <c r="VOW59" s="2182"/>
      <c r="VOX59" s="2182"/>
      <c r="VOY59" s="2182"/>
      <c r="VOZ59" s="2182"/>
      <c r="VPA59" s="2182"/>
      <c r="VPB59" s="2182"/>
      <c r="VPC59" s="2182"/>
      <c r="VPD59" s="2182"/>
      <c r="VPE59" s="2182"/>
      <c r="VPF59" s="2182"/>
      <c r="VPG59" s="2182"/>
      <c r="VPH59" s="2182"/>
      <c r="VPI59" s="2182"/>
      <c r="VPJ59" s="2182"/>
      <c r="VPK59" s="2182"/>
      <c r="VPL59" s="2182"/>
      <c r="VPM59" s="2182"/>
      <c r="VPN59" s="2182"/>
      <c r="VPO59" s="2182"/>
      <c r="VPP59" s="2182"/>
      <c r="VPQ59" s="2182"/>
      <c r="VPR59" s="2182"/>
      <c r="VPS59" s="2182"/>
      <c r="VPT59" s="2182"/>
      <c r="VPU59" s="2182"/>
      <c r="VPV59" s="2182"/>
      <c r="VPW59" s="2182"/>
      <c r="VPX59" s="2182"/>
      <c r="VPY59" s="2182"/>
      <c r="VPZ59" s="2182"/>
      <c r="VQA59" s="2182"/>
      <c r="VQB59" s="2182"/>
      <c r="VQC59" s="2182"/>
      <c r="VQD59" s="2182"/>
      <c r="VQE59" s="2182"/>
      <c r="VQF59" s="2182"/>
      <c r="VQG59" s="2182"/>
      <c r="VQH59" s="2182"/>
      <c r="VQI59" s="2182"/>
      <c r="VQJ59" s="2182"/>
      <c r="VQK59" s="2182"/>
      <c r="VQL59" s="2182"/>
      <c r="VQM59" s="2182"/>
      <c r="VQN59" s="2182"/>
      <c r="VQO59" s="2182"/>
      <c r="VQP59" s="2182"/>
      <c r="VQQ59" s="2182"/>
      <c r="VQR59" s="2182"/>
      <c r="VQS59" s="2182"/>
      <c r="VQT59" s="2182"/>
      <c r="VQU59" s="2182"/>
      <c r="VQV59" s="2182"/>
      <c r="VQW59" s="2182"/>
      <c r="VQX59" s="2182"/>
      <c r="VQY59" s="2182"/>
      <c r="VQZ59" s="2182"/>
      <c r="VRA59" s="2182"/>
      <c r="VRB59" s="2182"/>
      <c r="VRC59" s="2182"/>
      <c r="VRD59" s="2182"/>
      <c r="VRE59" s="2182"/>
      <c r="VRF59" s="2182"/>
      <c r="VRG59" s="2182"/>
      <c r="VRH59" s="2182"/>
      <c r="VRI59" s="2182"/>
      <c r="VRJ59" s="2182"/>
      <c r="VRK59" s="2182"/>
      <c r="VRL59" s="2182"/>
      <c r="VRM59" s="2182"/>
      <c r="VRN59" s="2182"/>
      <c r="VRO59" s="2182"/>
      <c r="VRP59" s="2182"/>
      <c r="VRQ59" s="2182"/>
      <c r="VRR59" s="2182"/>
      <c r="VRS59" s="2182"/>
      <c r="VRT59" s="2182"/>
      <c r="VRU59" s="2182"/>
      <c r="VRV59" s="2182"/>
      <c r="VRW59" s="2182"/>
      <c r="VRX59" s="2182"/>
      <c r="VRY59" s="2182"/>
      <c r="VRZ59" s="2182"/>
      <c r="VSA59" s="2182"/>
      <c r="VSB59" s="2182"/>
      <c r="VSC59" s="2182"/>
      <c r="VSD59" s="2182"/>
      <c r="VSE59" s="2182"/>
      <c r="VSF59" s="2182"/>
      <c r="VSG59" s="2182"/>
      <c r="VSH59" s="2182"/>
      <c r="VSI59" s="2182"/>
      <c r="VSJ59" s="2182"/>
      <c r="VSK59" s="2182"/>
      <c r="VSL59" s="2182"/>
      <c r="VSM59" s="2182"/>
      <c r="VSN59" s="2182"/>
      <c r="VSO59" s="2182"/>
      <c r="VSP59" s="2182"/>
      <c r="VSQ59" s="2182"/>
      <c r="VSR59" s="2182"/>
      <c r="VSS59" s="2182"/>
      <c r="VST59" s="2182"/>
      <c r="VSU59" s="2182"/>
      <c r="VSV59" s="2182"/>
      <c r="VSW59" s="2182"/>
      <c r="VSX59" s="2182"/>
      <c r="VSY59" s="2182"/>
      <c r="VSZ59" s="2182"/>
      <c r="VTA59" s="2182"/>
      <c r="VTB59" s="2182"/>
      <c r="VTC59" s="2182"/>
      <c r="VTD59" s="2182"/>
      <c r="VTE59" s="2182"/>
      <c r="VTF59" s="2182"/>
      <c r="VTG59" s="2182"/>
      <c r="VTH59" s="2182"/>
      <c r="VTI59" s="2182"/>
      <c r="VTJ59" s="2182"/>
      <c r="VTK59" s="2182"/>
      <c r="VTL59" s="2182"/>
      <c r="VTM59" s="2182"/>
      <c r="VTN59" s="2182"/>
      <c r="VTO59" s="2182"/>
      <c r="VTP59" s="2182"/>
      <c r="VTQ59" s="2182"/>
      <c r="VTR59" s="2182"/>
      <c r="VTS59" s="2182"/>
      <c r="VTT59" s="2182"/>
      <c r="VTU59" s="2182"/>
      <c r="VTV59" s="2182"/>
      <c r="VTW59" s="2182"/>
      <c r="VTX59" s="2182"/>
      <c r="VTY59" s="2182"/>
      <c r="VTZ59" s="2182"/>
      <c r="VUA59" s="2182"/>
      <c r="VUB59" s="2182"/>
      <c r="VUC59" s="2182"/>
      <c r="VUD59" s="2182"/>
      <c r="VUE59" s="2182"/>
      <c r="VUF59" s="2182"/>
      <c r="VUG59" s="2182"/>
      <c r="VUH59" s="2182"/>
      <c r="VUI59" s="2182"/>
      <c r="VUJ59" s="2182"/>
      <c r="VUK59" s="2182"/>
      <c r="VUL59" s="2182"/>
      <c r="VUM59" s="2182"/>
      <c r="VUN59" s="2182"/>
      <c r="VUO59" s="2182"/>
      <c r="VUP59" s="2182"/>
      <c r="VUQ59" s="2182"/>
      <c r="VUR59" s="2182"/>
      <c r="VUS59" s="2182"/>
      <c r="VUT59" s="2182"/>
      <c r="VUU59" s="2182"/>
      <c r="VUV59" s="2182"/>
      <c r="VUW59" s="2182"/>
      <c r="VUX59" s="2182"/>
      <c r="VUY59" s="2182"/>
      <c r="VUZ59" s="2182"/>
      <c r="VVA59" s="2182"/>
      <c r="VVB59" s="2182"/>
      <c r="VVC59" s="2182"/>
      <c r="VVD59" s="2182"/>
      <c r="VVE59" s="2182"/>
      <c r="VVF59" s="2182"/>
      <c r="VVG59" s="2182"/>
      <c r="VVH59" s="2182"/>
      <c r="VVI59" s="2182"/>
      <c r="VVJ59" s="2182"/>
      <c r="VVK59" s="2182"/>
      <c r="VVL59" s="2182"/>
      <c r="VVM59" s="2182"/>
      <c r="VVN59" s="2182"/>
      <c r="VVO59" s="2182"/>
      <c r="VVP59" s="2182"/>
      <c r="VVQ59" s="2182"/>
      <c r="VVR59" s="2182"/>
      <c r="VVS59" s="2182"/>
      <c r="VVT59" s="2182"/>
      <c r="VVU59" s="2182"/>
      <c r="VVV59" s="2182"/>
      <c r="VVW59" s="2182"/>
      <c r="VVX59" s="2182"/>
      <c r="VVY59" s="2182"/>
      <c r="VVZ59" s="2182"/>
      <c r="VWA59" s="2182"/>
      <c r="VWB59" s="2182"/>
      <c r="VWC59" s="2182"/>
      <c r="VWD59" s="2182"/>
      <c r="VWE59" s="2182"/>
      <c r="VWF59" s="2182"/>
      <c r="VWG59" s="2182"/>
      <c r="VWH59" s="2182"/>
      <c r="VWI59" s="2182"/>
      <c r="VWJ59" s="2182"/>
      <c r="VWK59" s="2182"/>
      <c r="VWL59" s="2182"/>
      <c r="VWM59" s="2182"/>
      <c r="VWN59" s="2182"/>
      <c r="VWO59" s="2182"/>
      <c r="VWP59" s="2182"/>
      <c r="VWQ59" s="2182"/>
      <c r="VWR59" s="2182"/>
      <c r="VWS59" s="2182"/>
      <c r="VWT59" s="2182"/>
      <c r="VWU59" s="2182"/>
      <c r="VWV59" s="2182"/>
      <c r="VWW59" s="2182"/>
      <c r="VWX59" s="2182"/>
      <c r="VWY59" s="2182"/>
      <c r="VWZ59" s="2182"/>
      <c r="VXA59" s="2182"/>
      <c r="VXB59" s="2182"/>
      <c r="VXC59" s="2182"/>
      <c r="VXD59" s="2182"/>
      <c r="VXE59" s="2182"/>
      <c r="VXF59" s="2182"/>
      <c r="VXG59" s="2182"/>
      <c r="VXH59" s="2182"/>
      <c r="VXI59" s="2182"/>
      <c r="VXJ59" s="2182"/>
      <c r="VXK59" s="2182"/>
      <c r="VXL59" s="2182"/>
      <c r="VXM59" s="2182"/>
      <c r="VXN59" s="2182"/>
      <c r="VXO59" s="2182"/>
      <c r="VXP59" s="2182"/>
      <c r="VXQ59" s="2182"/>
      <c r="VXR59" s="2182"/>
      <c r="VXS59" s="2182"/>
      <c r="VXT59" s="2182"/>
      <c r="VXU59" s="2182"/>
      <c r="VXV59" s="2182"/>
      <c r="VXW59" s="2182"/>
      <c r="VXX59" s="2182"/>
      <c r="VXY59" s="2182"/>
      <c r="VXZ59" s="2182"/>
      <c r="VYA59" s="2182"/>
      <c r="VYB59" s="2182"/>
      <c r="VYC59" s="2182"/>
      <c r="VYD59" s="2182"/>
      <c r="VYE59" s="2182"/>
      <c r="VYF59" s="2182"/>
      <c r="VYG59" s="2182"/>
      <c r="VYH59" s="2182"/>
      <c r="VYI59" s="2182"/>
      <c r="VYJ59" s="2182"/>
      <c r="VYK59" s="2182"/>
      <c r="VYL59" s="2182"/>
      <c r="VYM59" s="2182"/>
      <c r="VYN59" s="2182"/>
      <c r="VYO59" s="2182"/>
      <c r="VYP59" s="2182"/>
      <c r="VYQ59" s="2182"/>
      <c r="VYR59" s="2182"/>
      <c r="VYS59" s="2182"/>
      <c r="VYT59" s="2182"/>
      <c r="VYU59" s="2182"/>
      <c r="VYV59" s="2182"/>
      <c r="VYW59" s="2182"/>
      <c r="VYX59" s="2182"/>
      <c r="VYY59" s="2182"/>
      <c r="VYZ59" s="2182"/>
      <c r="VZA59" s="2182"/>
      <c r="VZB59" s="2182"/>
      <c r="VZC59" s="2182"/>
      <c r="VZD59" s="2182"/>
      <c r="VZE59" s="2182"/>
      <c r="VZF59" s="2182"/>
      <c r="VZG59" s="2182"/>
      <c r="VZH59" s="2182"/>
      <c r="VZI59" s="2182"/>
      <c r="VZJ59" s="2182"/>
      <c r="VZK59" s="2182"/>
      <c r="VZL59" s="2182"/>
      <c r="VZM59" s="2182"/>
      <c r="VZN59" s="2182"/>
      <c r="VZO59" s="2182"/>
      <c r="VZP59" s="2182"/>
      <c r="VZQ59" s="2182"/>
      <c r="VZR59" s="2182"/>
      <c r="VZS59" s="2182"/>
      <c r="VZT59" s="2182"/>
      <c r="VZU59" s="2182"/>
      <c r="VZV59" s="2182"/>
      <c r="VZW59" s="2182"/>
      <c r="VZX59" s="2182"/>
      <c r="VZY59" s="2182"/>
      <c r="VZZ59" s="2182"/>
      <c r="WAA59" s="2182"/>
      <c r="WAB59" s="2182"/>
      <c r="WAC59" s="2182"/>
      <c r="WAD59" s="2182"/>
      <c r="WAE59" s="2182"/>
      <c r="WAF59" s="2182"/>
      <c r="WAG59" s="2182"/>
      <c r="WAH59" s="2182"/>
      <c r="WAI59" s="2182"/>
      <c r="WAJ59" s="2182"/>
      <c r="WAK59" s="2182"/>
      <c r="WAL59" s="2182"/>
      <c r="WAM59" s="2182"/>
      <c r="WAN59" s="2182"/>
      <c r="WAO59" s="2182"/>
      <c r="WAP59" s="2182"/>
      <c r="WAQ59" s="2182"/>
      <c r="WAR59" s="2182"/>
      <c r="WAS59" s="2182"/>
      <c r="WAT59" s="2182"/>
      <c r="WAU59" s="2182"/>
      <c r="WAV59" s="2182"/>
      <c r="WAW59" s="2182"/>
      <c r="WAX59" s="2182"/>
      <c r="WAY59" s="2182"/>
      <c r="WAZ59" s="2182"/>
      <c r="WBA59" s="2182"/>
      <c r="WBB59" s="2182"/>
      <c r="WBC59" s="2182"/>
      <c r="WBD59" s="2182"/>
      <c r="WBE59" s="2182"/>
      <c r="WBF59" s="2182"/>
      <c r="WBG59" s="2182"/>
      <c r="WBH59" s="2182"/>
      <c r="WBI59" s="2182"/>
      <c r="WBJ59" s="2182"/>
      <c r="WBK59" s="2182"/>
      <c r="WBL59" s="2182"/>
      <c r="WBM59" s="2182"/>
      <c r="WBN59" s="2182"/>
      <c r="WBO59" s="2182"/>
      <c r="WBP59" s="2182"/>
      <c r="WBQ59" s="2182"/>
      <c r="WBR59" s="2182"/>
      <c r="WBS59" s="2182"/>
      <c r="WBT59" s="2182"/>
      <c r="WBU59" s="2182"/>
      <c r="WBV59" s="2182"/>
      <c r="WBW59" s="2182"/>
      <c r="WBX59" s="2182"/>
      <c r="WBY59" s="2182"/>
      <c r="WBZ59" s="2182"/>
      <c r="WCA59" s="2182"/>
      <c r="WCB59" s="2182"/>
      <c r="WCC59" s="2182"/>
      <c r="WCD59" s="2182"/>
      <c r="WCE59" s="2182"/>
      <c r="WCF59" s="2182"/>
      <c r="WCG59" s="2182"/>
      <c r="WCH59" s="2182"/>
      <c r="WCI59" s="2182"/>
      <c r="WCJ59" s="2182"/>
      <c r="WCK59" s="2182"/>
      <c r="WCL59" s="2182"/>
      <c r="WCM59" s="2182"/>
      <c r="WCN59" s="2182"/>
      <c r="WCO59" s="2182"/>
      <c r="WCP59" s="2182"/>
      <c r="WCQ59" s="2182"/>
      <c r="WCR59" s="2182"/>
      <c r="WCS59" s="2182"/>
      <c r="WCT59" s="2182"/>
      <c r="WCU59" s="2182"/>
      <c r="WCV59" s="2182"/>
      <c r="WCW59" s="2182"/>
      <c r="WCX59" s="2182"/>
      <c r="WCY59" s="2182"/>
      <c r="WCZ59" s="2182"/>
      <c r="WDA59" s="2182"/>
      <c r="WDB59" s="2182"/>
      <c r="WDC59" s="2182"/>
      <c r="WDD59" s="2182"/>
      <c r="WDE59" s="2182"/>
      <c r="WDF59" s="2182"/>
      <c r="WDG59" s="2182"/>
      <c r="WDH59" s="2182"/>
      <c r="WDI59" s="2182"/>
      <c r="WDJ59" s="2182"/>
      <c r="WDK59" s="2182"/>
      <c r="WDL59" s="2182"/>
      <c r="WDM59" s="2182"/>
      <c r="WDN59" s="2182"/>
      <c r="WDO59" s="2182"/>
      <c r="WDP59" s="2182"/>
      <c r="WDQ59" s="2182"/>
      <c r="WDR59" s="2182"/>
      <c r="WDS59" s="2182"/>
      <c r="WDT59" s="2182"/>
      <c r="WDU59" s="2182"/>
      <c r="WDV59" s="2182"/>
      <c r="WDW59" s="2182"/>
      <c r="WDX59" s="2182"/>
      <c r="WDY59" s="2182"/>
      <c r="WDZ59" s="2182"/>
      <c r="WEA59" s="2182"/>
      <c r="WEB59" s="2182"/>
      <c r="WEC59" s="2182"/>
      <c r="WED59" s="2182"/>
      <c r="WEE59" s="2182"/>
      <c r="WEF59" s="2182"/>
      <c r="WEG59" s="2182"/>
      <c r="WEH59" s="2182"/>
      <c r="WEI59" s="2182"/>
      <c r="WEJ59" s="2182"/>
      <c r="WEK59" s="2182"/>
      <c r="WEL59" s="2182"/>
      <c r="WEM59" s="2182"/>
      <c r="WEN59" s="2182"/>
      <c r="WEO59" s="2182"/>
      <c r="WEP59" s="2182"/>
      <c r="WEQ59" s="2182"/>
      <c r="WER59" s="2182"/>
      <c r="WES59" s="2182"/>
      <c r="WET59" s="2182"/>
      <c r="WEU59" s="2182"/>
      <c r="WEV59" s="2182"/>
      <c r="WEW59" s="2182"/>
      <c r="WEX59" s="2182"/>
      <c r="WEY59" s="2182"/>
      <c r="WEZ59" s="2182"/>
      <c r="WFA59" s="2182"/>
      <c r="WFB59" s="2182"/>
      <c r="WFC59" s="2182"/>
      <c r="WFD59" s="2182"/>
      <c r="WFE59" s="2182"/>
      <c r="WFF59" s="2182"/>
      <c r="WFG59" s="2182"/>
      <c r="WFH59" s="2182"/>
      <c r="WFI59" s="2182"/>
      <c r="WFJ59" s="2182"/>
      <c r="WFK59" s="2182"/>
      <c r="WFL59" s="2182"/>
      <c r="WFM59" s="2182"/>
      <c r="WFN59" s="2182"/>
      <c r="WFO59" s="2182"/>
      <c r="WFP59" s="2182"/>
      <c r="WFQ59" s="2182"/>
      <c r="WFR59" s="2182"/>
      <c r="WFS59" s="2182"/>
      <c r="WFT59" s="2182"/>
      <c r="WFU59" s="2182"/>
      <c r="WFV59" s="2182"/>
      <c r="WFW59" s="2182"/>
      <c r="WFX59" s="2182"/>
      <c r="WFY59" s="2182"/>
      <c r="WFZ59" s="2182"/>
      <c r="WGA59" s="2182"/>
      <c r="WGB59" s="2182"/>
      <c r="WGC59" s="2182"/>
      <c r="WGD59" s="2182"/>
      <c r="WGE59" s="2182"/>
      <c r="WGF59" s="2182"/>
      <c r="WGG59" s="2182"/>
      <c r="WGH59" s="2182"/>
      <c r="WGI59" s="2182"/>
      <c r="WGJ59" s="2182"/>
      <c r="WGK59" s="2182"/>
      <c r="WGL59" s="2182"/>
      <c r="WGM59" s="2182"/>
      <c r="WGN59" s="2182"/>
      <c r="WGO59" s="2182"/>
      <c r="WGP59" s="2182"/>
      <c r="WGQ59" s="2182"/>
      <c r="WGR59" s="2182"/>
      <c r="WGS59" s="2182"/>
      <c r="WGT59" s="2182"/>
      <c r="WGU59" s="2182"/>
      <c r="WGV59" s="2182"/>
      <c r="WGW59" s="2182"/>
      <c r="WGX59" s="2182"/>
      <c r="WGY59" s="2182"/>
      <c r="WGZ59" s="2182"/>
      <c r="WHA59" s="2182"/>
      <c r="WHB59" s="2182"/>
      <c r="WHC59" s="2182"/>
      <c r="WHD59" s="2182"/>
      <c r="WHE59" s="2182"/>
      <c r="WHF59" s="2182"/>
      <c r="WHG59" s="2182"/>
      <c r="WHH59" s="2182"/>
      <c r="WHI59" s="2182"/>
      <c r="WHJ59" s="2182"/>
      <c r="WHK59" s="2182"/>
      <c r="WHL59" s="2182"/>
      <c r="WHM59" s="2182"/>
      <c r="WHN59" s="2182"/>
      <c r="WHO59" s="2182"/>
      <c r="WHP59" s="2182"/>
      <c r="WHQ59" s="2182"/>
      <c r="WHR59" s="2182"/>
      <c r="WHS59" s="2182"/>
      <c r="WHT59" s="2182"/>
      <c r="WHU59" s="2182"/>
      <c r="WHV59" s="2182"/>
      <c r="WHW59" s="2182"/>
      <c r="WHX59" s="2182"/>
      <c r="WHY59" s="2182"/>
      <c r="WHZ59" s="2182"/>
      <c r="WIA59" s="2182"/>
      <c r="WIB59" s="2182"/>
      <c r="WIC59" s="2182"/>
      <c r="WID59" s="2182"/>
      <c r="WIE59" s="2182"/>
      <c r="WIF59" s="2182"/>
      <c r="WIG59" s="2182"/>
      <c r="WIH59" s="2182"/>
      <c r="WII59" s="2182"/>
      <c r="WIJ59" s="2182"/>
      <c r="WIK59" s="2182"/>
      <c r="WIL59" s="2182"/>
      <c r="WIM59" s="2182"/>
      <c r="WIN59" s="2182"/>
      <c r="WIO59" s="2182"/>
      <c r="WIP59" s="2182"/>
      <c r="WIQ59" s="2182"/>
      <c r="WIR59" s="2182"/>
      <c r="WIS59" s="2182"/>
      <c r="WIT59" s="2182"/>
      <c r="WIU59" s="2182"/>
      <c r="WIV59" s="2182"/>
      <c r="WIW59" s="2182"/>
      <c r="WIX59" s="2182"/>
      <c r="WIY59" s="2182"/>
      <c r="WIZ59" s="2182"/>
      <c r="WJA59" s="2182"/>
      <c r="WJB59" s="2182"/>
      <c r="WJC59" s="2182"/>
      <c r="WJD59" s="2182"/>
      <c r="WJE59" s="2182"/>
      <c r="WJF59" s="2182"/>
      <c r="WJG59" s="2182"/>
      <c r="WJH59" s="2182"/>
      <c r="WJI59" s="2182"/>
      <c r="WJJ59" s="2182"/>
      <c r="WJK59" s="2182"/>
      <c r="WJL59" s="2182"/>
      <c r="WJM59" s="2182"/>
      <c r="WJN59" s="2182"/>
      <c r="WJO59" s="2182"/>
      <c r="WJP59" s="2182"/>
      <c r="WJQ59" s="2182"/>
      <c r="WJR59" s="2182"/>
      <c r="WJS59" s="2182"/>
      <c r="WJT59" s="2182"/>
      <c r="WJU59" s="2182"/>
      <c r="WJV59" s="2182"/>
      <c r="WJW59" s="2182"/>
      <c r="WJX59" s="2182"/>
      <c r="WJY59" s="2182"/>
      <c r="WJZ59" s="2182"/>
      <c r="WKA59" s="2182"/>
      <c r="WKB59" s="2182"/>
      <c r="WKC59" s="2182"/>
      <c r="WKD59" s="2182"/>
      <c r="WKE59" s="2182"/>
      <c r="WKF59" s="2182"/>
      <c r="WKG59" s="2182"/>
      <c r="WKH59" s="2182"/>
      <c r="WKI59" s="2182"/>
      <c r="WKJ59" s="2182"/>
      <c r="WKK59" s="2182"/>
      <c r="WKL59" s="2182"/>
      <c r="WKM59" s="2182"/>
      <c r="WKN59" s="2182"/>
      <c r="WKO59" s="2182"/>
      <c r="WKP59" s="2182"/>
      <c r="WKQ59" s="2182"/>
      <c r="WKR59" s="2182"/>
      <c r="WKS59" s="2182"/>
      <c r="WKT59" s="2182"/>
      <c r="WKU59" s="2182"/>
      <c r="WKV59" s="2182"/>
      <c r="WKW59" s="2182"/>
      <c r="WKX59" s="2182"/>
      <c r="WKY59" s="2182"/>
      <c r="WKZ59" s="2182"/>
      <c r="WLA59" s="2182"/>
      <c r="WLB59" s="2182"/>
      <c r="WLC59" s="2182"/>
      <c r="WLD59" s="2182"/>
      <c r="WLE59" s="2182"/>
      <c r="WLF59" s="2182"/>
      <c r="WLG59" s="2182"/>
      <c r="WLH59" s="2182"/>
      <c r="WLI59" s="2182"/>
      <c r="WLJ59" s="2182"/>
      <c r="WLK59" s="2182"/>
      <c r="WLL59" s="2182"/>
      <c r="WLM59" s="2182"/>
      <c r="WLN59" s="2182"/>
      <c r="WLO59" s="2182"/>
      <c r="WLP59" s="2182"/>
      <c r="WLQ59" s="2182"/>
      <c r="WLR59" s="2182"/>
      <c r="WLS59" s="2182"/>
      <c r="WLT59" s="2182"/>
      <c r="WLU59" s="2182"/>
      <c r="WLV59" s="2182"/>
      <c r="WLW59" s="2182"/>
      <c r="WLX59" s="2182"/>
      <c r="WLY59" s="2182"/>
      <c r="WLZ59" s="2182"/>
      <c r="WMA59" s="2182"/>
      <c r="WMB59" s="2182"/>
      <c r="WMC59" s="2182"/>
      <c r="WMD59" s="2182"/>
      <c r="WME59" s="2182"/>
      <c r="WMF59" s="2182"/>
      <c r="WMG59" s="2182"/>
      <c r="WMH59" s="2182"/>
      <c r="WMI59" s="2182"/>
      <c r="WMJ59" s="2182"/>
      <c r="WMK59" s="2182"/>
      <c r="WML59" s="2182"/>
      <c r="WMM59" s="2182"/>
      <c r="WMN59" s="2182"/>
      <c r="WMO59" s="2182"/>
      <c r="WMP59" s="2182"/>
      <c r="WMQ59" s="2182"/>
      <c r="WMR59" s="2182"/>
      <c r="WMS59" s="2182"/>
      <c r="WMT59" s="2182"/>
      <c r="WMU59" s="2182"/>
      <c r="WMV59" s="2182"/>
      <c r="WMW59" s="2182"/>
      <c r="WMX59" s="2182"/>
      <c r="WMY59" s="2182"/>
      <c r="WMZ59" s="2182"/>
      <c r="WNA59" s="2182"/>
      <c r="WNB59" s="2182"/>
      <c r="WNC59" s="2182"/>
      <c r="WND59" s="2182"/>
      <c r="WNE59" s="2182"/>
      <c r="WNF59" s="2182"/>
      <c r="WNG59" s="2182"/>
      <c r="WNH59" s="2182"/>
      <c r="WNI59" s="2182"/>
      <c r="WNJ59" s="2182"/>
      <c r="WNK59" s="2182"/>
      <c r="WNL59" s="2182"/>
      <c r="WNM59" s="2182"/>
      <c r="WNN59" s="2182"/>
      <c r="WNO59" s="2182"/>
      <c r="WNP59" s="2182"/>
      <c r="WNQ59" s="2182"/>
      <c r="WNR59" s="2182"/>
      <c r="WNS59" s="2182"/>
      <c r="WNT59" s="2182"/>
      <c r="WNU59" s="2182"/>
      <c r="WNV59" s="2182"/>
      <c r="WNW59" s="2182"/>
      <c r="WNX59" s="2182"/>
      <c r="WNY59" s="2182"/>
      <c r="WNZ59" s="2182"/>
      <c r="WOA59" s="2182"/>
      <c r="WOB59" s="2182"/>
      <c r="WOC59" s="2182"/>
      <c r="WOD59" s="2182"/>
      <c r="WOE59" s="2182"/>
      <c r="WOF59" s="2182"/>
      <c r="WOG59" s="2182"/>
      <c r="WOH59" s="2182"/>
      <c r="WOI59" s="2182"/>
      <c r="WOJ59" s="2182"/>
      <c r="WOK59" s="2182"/>
      <c r="WOL59" s="2182"/>
      <c r="WOM59" s="2182"/>
      <c r="WON59" s="2182"/>
      <c r="WOO59" s="2182"/>
      <c r="WOP59" s="2182"/>
      <c r="WOQ59" s="2182"/>
      <c r="WOR59" s="2182"/>
      <c r="WOS59" s="2182"/>
      <c r="WOT59" s="2182"/>
      <c r="WOU59" s="2182"/>
      <c r="WOV59" s="2182"/>
      <c r="WOW59" s="2182"/>
      <c r="WOX59" s="2182"/>
      <c r="WOY59" s="2182"/>
      <c r="WOZ59" s="2182"/>
      <c r="WPA59" s="2182"/>
      <c r="WPB59" s="2182"/>
      <c r="WPC59" s="2182"/>
      <c r="WPD59" s="2182"/>
      <c r="WPE59" s="2182"/>
      <c r="WPF59" s="2182"/>
      <c r="WPG59" s="2182"/>
      <c r="WPH59" s="2182"/>
      <c r="WPI59" s="2182"/>
      <c r="WPJ59" s="2182"/>
      <c r="WPK59" s="2182"/>
      <c r="WPL59" s="2182"/>
      <c r="WPM59" s="2182"/>
      <c r="WPN59" s="2182"/>
      <c r="WPO59" s="2182"/>
      <c r="WPP59" s="2182"/>
      <c r="WPQ59" s="2182"/>
      <c r="WPR59" s="2182"/>
      <c r="WPS59" s="2182"/>
      <c r="WPT59" s="2182"/>
      <c r="WPU59" s="2182"/>
      <c r="WPV59" s="2182"/>
      <c r="WPW59" s="2182"/>
      <c r="WPX59" s="2182"/>
      <c r="WPY59" s="2182"/>
      <c r="WPZ59" s="2182"/>
      <c r="WQA59" s="2182"/>
      <c r="WQB59" s="2182"/>
      <c r="WQC59" s="2182"/>
      <c r="WQD59" s="2182"/>
      <c r="WQE59" s="2182"/>
      <c r="WQF59" s="2182"/>
      <c r="WQG59" s="2182"/>
      <c r="WQH59" s="2182"/>
      <c r="WQI59" s="2182"/>
      <c r="WQJ59" s="2182"/>
      <c r="WQK59" s="2182"/>
      <c r="WQL59" s="2182"/>
      <c r="WQM59" s="2182"/>
      <c r="WQN59" s="2182"/>
      <c r="WQO59" s="2182"/>
      <c r="WQP59" s="2182"/>
      <c r="WQQ59" s="2182"/>
      <c r="WQR59" s="2182"/>
      <c r="WQS59" s="2182"/>
      <c r="WQT59" s="2182"/>
      <c r="WQU59" s="2182"/>
      <c r="WQV59" s="2182"/>
      <c r="WQW59" s="2182"/>
      <c r="WQX59" s="2182"/>
      <c r="WQY59" s="2182"/>
      <c r="WQZ59" s="2182"/>
      <c r="WRA59" s="2182"/>
      <c r="WRB59" s="2182"/>
      <c r="WRC59" s="2182"/>
      <c r="WRD59" s="2182"/>
      <c r="WRE59" s="2182"/>
      <c r="WRF59" s="2182"/>
      <c r="WRG59" s="2182"/>
      <c r="WRH59" s="2182"/>
      <c r="WRI59" s="2182"/>
      <c r="WRJ59" s="2182"/>
      <c r="WRK59" s="2182"/>
      <c r="WRL59" s="2182"/>
      <c r="WRM59" s="2182"/>
      <c r="WRN59" s="2182"/>
      <c r="WRO59" s="2182"/>
      <c r="WRP59" s="2182"/>
      <c r="WRQ59" s="2182"/>
      <c r="WRR59" s="2182"/>
      <c r="WRS59" s="2182"/>
      <c r="WRT59" s="2182"/>
      <c r="WRU59" s="2182"/>
      <c r="WRV59" s="2182"/>
      <c r="WRW59" s="2182"/>
      <c r="WRX59" s="2182"/>
      <c r="WRY59" s="2182"/>
      <c r="WRZ59" s="2182"/>
      <c r="WSA59" s="2182"/>
      <c r="WSB59" s="2182"/>
      <c r="WSC59" s="2182"/>
      <c r="WSD59" s="2182"/>
      <c r="WSE59" s="2182"/>
      <c r="WSF59" s="2182"/>
      <c r="WSG59" s="2182"/>
      <c r="WSH59" s="2182"/>
      <c r="WSI59" s="2182"/>
      <c r="WSJ59" s="2182"/>
      <c r="WSK59" s="2182"/>
      <c r="WSL59" s="2182"/>
      <c r="WSM59" s="2182"/>
      <c r="WSN59" s="2182"/>
      <c r="WSO59" s="2182"/>
      <c r="WSP59" s="2182"/>
      <c r="WSQ59" s="2182"/>
      <c r="WSR59" s="2182"/>
      <c r="WSS59" s="2182"/>
      <c r="WST59" s="2182"/>
      <c r="WSU59" s="2182"/>
      <c r="WSV59" s="2182"/>
      <c r="WSW59" s="2182"/>
      <c r="WSX59" s="2182"/>
      <c r="WSY59" s="2182"/>
      <c r="WSZ59" s="2182"/>
      <c r="WTA59" s="2182"/>
      <c r="WTB59" s="2182"/>
      <c r="WTC59" s="2182"/>
      <c r="WTD59" s="2182"/>
      <c r="WTE59" s="2182"/>
      <c r="WTF59" s="2182"/>
      <c r="WTG59" s="2182"/>
      <c r="WTH59" s="2182"/>
      <c r="WTI59" s="2182"/>
      <c r="WTJ59" s="2182"/>
      <c r="WTK59" s="2182"/>
      <c r="WTL59" s="2182"/>
      <c r="WTM59" s="2182"/>
      <c r="WTN59" s="2182"/>
      <c r="WTO59" s="2182"/>
      <c r="WTP59" s="2182"/>
      <c r="WTQ59" s="2182"/>
      <c r="WTR59" s="2182"/>
      <c r="WTS59" s="2182"/>
      <c r="WTT59" s="2182"/>
      <c r="WTU59" s="2182"/>
      <c r="WTV59" s="2182"/>
      <c r="WTW59" s="2182"/>
      <c r="WTX59" s="2182"/>
      <c r="WTY59" s="2182"/>
      <c r="WTZ59" s="2182"/>
      <c r="WUA59" s="2182"/>
      <c r="WUB59" s="2182"/>
      <c r="WUC59" s="2182"/>
      <c r="WUD59" s="2182"/>
      <c r="WUE59" s="2182"/>
      <c r="WUF59" s="2182"/>
      <c r="WUG59" s="2182"/>
      <c r="WUH59" s="2182"/>
      <c r="WUI59" s="2182"/>
      <c r="WUJ59" s="2182"/>
      <c r="WUK59" s="2182"/>
      <c r="WUL59" s="2182"/>
      <c r="WUM59" s="2182"/>
      <c r="WUN59" s="2182"/>
      <c r="WUO59" s="2182"/>
      <c r="WUP59" s="2182"/>
      <c r="WUQ59" s="2182"/>
      <c r="WUR59" s="2182"/>
      <c r="WUS59" s="2182"/>
      <c r="WUT59" s="2182"/>
      <c r="WUU59" s="2182"/>
      <c r="WUV59" s="2182"/>
      <c r="WUW59" s="2182"/>
      <c r="WUX59" s="2182"/>
      <c r="WUY59" s="2182"/>
      <c r="WUZ59" s="2182"/>
      <c r="WVA59" s="2182"/>
      <c r="WVB59" s="2182"/>
      <c r="WVC59" s="2182"/>
      <c r="WVD59" s="2182"/>
      <c r="WVE59" s="2182"/>
      <c r="WVF59" s="2182"/>
      <c r="WVG59" s="2182"/>
      <c r="WVH59" s="2182"/>
      <c r="WVI59" s="2182"/>
      <c r="WVJ59" s="2182"/>
      <c r="WVK59" s="2182"/>
      <c r="WVL59" s="2182"/>
      <c r="WVM59" s="2182"/>
      <c r="WVN59" s="2182"/>
      <c r="WVO59" s="2182"/>
      <c r="WVP59" s="2182"/>
      <c r="WVQ59" s="2182"/>
      <c r="WVR59" s="2182"/>
      <c r="WVS59" s="2182"/>
    </row>
    <row r="60" spans="1:16139">
      <c r="A60" s="2179"/>
      <c r="B60" s="2179"/>
      <c r="C60" s="2179"/>
      <c r="D60" s="2179"/>
      <c r="E60" s="2180"/>
      <c r="F60" s="2180"/>
      <c r="G60" s="2180"/>
      <c r="H60" s="2180"/>
      <c r="I60" s="2181"/>
      <c r="J60" s="2179"/>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c r="AO60" s="2182"/>
      <c r="AP60" s="2182"/>
      <c r="AQ60" s="2182"/>
      <c r="AR60" s="2182"/>
      <c r="AS60" s="2182"/>
      <c r="AT60" s="2182"/>
      <c r="AU60" s="2182"/>
      <c r="AV60" s="2182"/>
      <c r="AW60" s="2182"/>
      <c r="AX60" s="2182"/>
      <c r="AY60" s="2182"/>
      <c r="AZ60" s="2182"/>
      <c r="BA60" s="2182"/>
      <c r="BB60" s="2182"/>
      <c r="BC60" s="2182"/>
      <c r="BD60" s="2182"/>
      <c r="BE60" s="2182"/>
      <c r="BF60" s="2182"/>
      <c r="BG60" s="2182"/>
      <c r="BH60" s="2182"/>
      <c r="BI60" s="2182"/>
      <c r="BJ60" s="2182"/>
      <c r="BK60" s="2182"/>
      <c r="BL60" s="2182"/>
      <c r="BM60" s="2182"/>
      <c r="BN60" s="2182"/>
      <c r="BO60" s="2182"/>
      <c r="BP60" s="2182"/>
      <c r="BQ60" s="2182"/>
      <c r="BR60" s="2182"/>
      <c r="BS60" s="2182"/>
      <c r="BT60" s="2182"/>
      <c r="BU60" s="2182"/>
      <c r="BV60" s="2182"/>
      <c r="BW60" s="2182"/>
      <c r="BX60" s="2182"/>
      <c r="BY60" s="2182"/>
      <c r="BZ60" s="2182"/>
      <c r="CA60" s="2182"/>
      <c r="CB60" s="2182"/>
      <c r="CC60" s="2182"/>
      <c r="CD60" s="2182"/>
      <c r="CE60" s="2182"/>
      <c r="CF60" s="2182"/>
      <c r="CG60" s="2182"/>
      <c r="CH60" s="2182"/>
      <c r="CI60" s="2182"/>
      <c r="CJ60" s="2182"/>
      <c r="CK60" s="2182"/>
      <c r="CL60" s="2182"/>
      <c r="CM60" s="2182"/>
      <c r="CN60" s="2182"/>
      <c r="CO60" s="2182"/>
      <c r="CP60" s="2182"/>
      <c r="CQ60" s="2182"/>
      <c r="CR60" s="2182"/>
      <c r="CS60" s="2182"/>
      <c r="CT60" s="2182"/>
      <c r="CU60" s="2182"/>
      <c r="CV60" s="2182"/>
      <c r="CW60" s="2182"/>
      <c r="CX60" s="2182"/>
      <c r="CY60" s="2182"/>
      <c r="CZ60" s="2182"/>
      <c r="DA60" s="2182"/>
      <c r="DB60" s="2182"/>
      <c r="DC60" s="2182"/>
      <c r="DD60" s="2182"/>
      <c r="DE60" s="2182"/>
      <c r="DF60" s="2182"/>
      <c r="DG60" s="2182"/>
      <c r="DH60" s="2182"/>
      <c r="DI60" s="2182"/>
      <c r="DJ60" s="2182"/>
      <c r="DK60" s="2182"/>
      <c r="DL60" s="2182"/>
      <c r="DM60" s="2182"/>
      <c r="DN60" s="2182"/>
      <c r="DO60" s="2182"/>
      <c r="DP60" s="2182"/>
      <c r="DQ60" s="2182"/>
      <c r="DR60" s="2182"/>
      <c r="DS60" s="2182"/>
      <c r="DT60" s="2182"/>
      <c r="DU60" s="2182"/>
      <c r="DV60" s="2182"/>
      <c r="DW60" s="2182"/>
      <c r="DX60" s="2182"/>
      <c r="DY60" s="2182"/>
      <c r="DZ60" s="2182"/>
      <c r="EA60" s="2182"/>
      <c r="EB60" s="2182"/>
      <c r="EC60" s="2182"/>
      <c r="ED60" s="2182"/>
      <c r="EE60" s="2182"/>
      <c r="EF60" s="2182"/>
      <c r="EG60" s="2182"/>
      <c r="EH60" s="2182"/>
      <c r="EI60" s="2182"/>
      <c r="EJ60" s="2182"/>
      <c r="EK60" s="2182"/>
      <c r="EL60" s="2182"/>
      <c r="EM60" s="2182"/>
      <c r="EN60" s="2182"/>
      <c r="EO60" s="2182"/>
      <c r="EP60" s="2182"/>
      <c r="EQ60" s="2182"/>
      <c r="ER60" s="2182"/>
      <c r="ES60" s="2182"/>
      <c r="ET60" s="2182"/>
      <c r="EU60" s="2182"/>
      <c r="EV60" s="2182"/>
      <c r="EW60" s="2182"/>
      <c r="EX60" s="2182"/>
      <c r="EY60" s="2182"/>
      <c r="EZ60" s="2182"/>
      <c r="FA60" s="2182"/>
      <c r="FB60" s="2182"/>
      <c r="FC60" s="2182"/>
      <c r="FD60" s="2182"/>
      <c r="FE60" s="2182"/>
      <c r="FF60" s="2182"/>
      <c r="FG60" s="2182"/>
      <c r="FH60" s="2182"/>
      <c r="FI60" s="2182"/>
      <c r="FJ60" s="2182"/>
      <c r="FK60" s="2182"/>
      <c r="FL60" s="2182"/>
      <c r="FM60" s="2182"/>
      <c r="FN60" s="2182"/>
      <c r="FO60" s="2182"/>
      <c r="FP60" s="2182"/>
      <c r="FQ60" s="2182"/>
      <c r="FR60" s="2182"/>
      <c r="FS60" s="2182"/>
      <c r="FT60" s="2182"/>
      <c r="FU60" s="2182"/>
      <c r="FV60" s="2182"/>
      <c r="FW60" s="2182"/>
      <c r="FX60" s="2182"/>
      <c r="FY60" s="2182"/>
      <c r="FZ60" s="2182"/>
      <c r="GA60" s="2182"/>
      <c r="GB60" s="2182"/>
      <c r="GC60" s="2182"/>
      <c r="GD60" s="2182"/>
      <c r="GE60" s="2182"/>
      <c r="GF60" s="2182"/>
      <c r="GG60" s="2182"/>
      <c r="GH60" s="2182"/>
      <c r="GI60" s="2182"/>
      <c r="GJ60" s="2182"/>
      <c r="GK60" s="2182"/>
      <c r="GL60" s="2182"/>
      <c r="GM60" s="2182"/>
      <c r="GN60" s="2182"/>
      <c r="GO60" s="2182"/>
      <c r="GP60" s="2182"/>
      <c r="GQ60" s="2182"/>
      <c r="GR60" s="2182"/>
      <c r="GS60" s="2182"/>
      <c r="GT60" s="2182"/>
      <c r="GU60" s="2182"/>
      <c r="GV60" s="2182"/>
      <c r="GW60" s="2182"/>
      <c r="GX60" s="2182"/>
      <c r="GY60" s="2182"/>
      <c r="GZ60" s="2182"/>
      <c r="HA60" s="2182"/>
      <c r="HB60" s="2182"/>
      <c r="HC60" s="2182"/>
      <c r="HD60" s="2182"/>
      <c r="HE60" s="2182"/>
      <c r="HF60" s="2182"/>
      <c r="HG60" s="2182"/>
      <c r="HH60" s="2182"/>
      <c r="HI60" s="2182"/>
      <c r="HJ60" s="2182"/>
      <c r="HK60" s="2182"/>
      <c r="HL60" s="2182"/>
      <c r="HM60" s="2182"/>
      <c r="HN60" s="2182"/>
      <c r="HO60" s="2182"/>
      <c r="HP60" s="2182"/>
      <c r="HQ60" s="2182"/>
      <c r="HR60" s="2182"/>
      <c r="HS60" s="2182"/>
      <c r="HT60" s="2182"/>
      <c r="HU60" s="2182"/>
      <c r="HV60" s="2182"/>
      <c r="HW60" s="2182"/>
      <c r="HX60" s="2182"/>
      <c r="HY60" s="2182"/>
      <c r="HZ60" s="2182"/>
      <c r="IA60" s="2182"/>
      <c r="IB60" s="2182"/>
      <c r="IC60" s="2182"/>
      <c r="ID60" s="2182"/>
      <c r="IE60" s="2182"/>
      <c r="IF60" s="2182"/>
      <c r="IG60" s="2182"/>
      <c r="IH60" s="2182"/>
      <c r="II60" s="2182"/>
      <c r="IJ60" s="2182"/>
      <c r="IK60" s="2182"/>
      <c r="IL60" s="2182"/>
      <c r="IM60" s="2182"/>
      <c r="IN60" s="2182"/>
      <c r="IO60" s="2182"/>
      <c r="IP60" s="2182"/>
      <c r="IQ60" s="2182"/>
      <c r="IR60" s="2182"/>
      <c r="IS60" s="2182"/>
      <c r="IT60" s="2182"/>
      <c r="IU60" s="2182"/>
      <c r="IV60" s="2182"/>
      <c r="IW60" s="2182"/>
      <c r="IX60" s="2182"/>
      <c r="IY60" s="2182"/>
      <c r="IZ60" s="2182"/>
      <c r="JA60" s="2182"/>
      <c r="JB60" s="2182"/>
      <c r="JC60" s="2182"/>
      <c r="JD60" s="2182"/>
      <c r="JE60" s="2182"/>
      <c r="JF60" s="2182"/>
      <c r="JG60" s="2182"/>
      <c r="JH60" s="2182"/>
      <c r="JI60" s="2182"/>
      <c r="JJ60" s="2182"/>
      <c r="JK60" s="2182"/>
      <c r="JL60" s="2182"/>
      <c r="JM60" s="2182"/>
      <c r="JN60" s="2182"/>
      <c r="JO60" s="2182"/>
      <c r="JP60" s="2182"/>
      <c r="JQ60" s="2182"/>
      <c r="JR60" s="2182"/>
      <c r="JS60" s="2182"/>
      <c r="JT60" s="2182"/>
      <c r="JU60" s="2182"/>
      <c r="JV60" s="2182"/>
      <c r="JW60" s="2182"/>
      <c r="JX60" s="2182"/>
      <c r="JY60" s="2182"/>
      <c r="JZ60" s="2182"/>
      <c r="KA60" s="2182"/>
      <c r="KB60" s="2182"/>
      <c r="KC60" s="2182"/>
      <c r="KD60" s="2182"/>
      <c r="KE60" s="2182"/>
      <c r="KF60" s="2182"/>
      <c r="KG60" s="2182"/>
      <c r="KH60" s="2182"/>
      <c r="KI60" s="2182"/>
      <c r="KJ60" s="2182"/>
      <c r="KK60" s="2182"/>
      <c r="KL60" s="2182"/>
      <c r="KM60" s="2182"/>
      <c r="KN60" s="2182"/>
      <c r="KO60" s="2182"/>
      <c r="KP60" s="2182"/>
      <c r="KQ60" s="2182"/>
      <c r="KR60" s="2182"/>
      <c r="KS60" s="2182"/>
      <c r="KT60" s="2182"/>
      <c r="KU60" s="2182"/>
      <c r="KV60" s="2182"/>
      <c r="KW60" s="2182"/>
      <c r="KX60" s="2182"/>
      <c r="KY60" s="2182"/>
      <c r="KZ60" s="2182"/>
      <c r="LA60" s="2182"/>
      <c r="LB60" s="2182"/>
      <c r="LC60" s="2182"/>
      <c r="LD60" s="2182"/>
      <c r="LE60" s="2182"/>
      <c r="LF60" s="2182"/>
      <c r="LG60" s="2182"/>
      <c r="LH60" s="2182"/>
      <c r="LI60" s="2182"/>
      <c r="LJ60" s="2182"/>
      <c r="LK60" s="2182"/>
      <c r="LL60" s="2182"/>
      <c r="LM60" s="2182"/>
      <c r="LN60" s="2182"/>
      <c r="LO60" s="2182"/>
      <c r="LP60" s="2182"/>
      <c r="LQ60" s="2182"/>
      <c r="LR60" s="2182"/>
      <c r="LS60" s="2182"/>
      <c r="LT60" s="2182"/>
      <c r="LU60" s="2182"/>
      <c r="LV60" s="2182"/>
      <c r="LW60" s="2182"/>
      <c r="LX60" s="2182"/>
      <c r="LY60" s="2182"/>
      <c r="LZ60" s="2182"/>
      <c r="MA60" s="2182"/>
      <c r="MB60" s="2182"/>
      <c r="MC60" s="2182"/>
      <c r="MD60" s="2182"/>
      <c r="ME60" s="2182"/>
      <c r="MF60" s="2182"/>
      <c r="MG60" s="2182"/>
      <c r="MH60" s="2182"/>
      <c r="MI60" s="2182"/>
      <c r="MJ60" s="2182"/>
      <c r="MK60" s="2182"/>
      <c r="ML60" s="2182"/>
      <c r="MM60" s="2182"/>
      <c r="MN60" s="2182"/>
      <c r="MO60" s="2182"/>
      <c r="MP60" s="2182"/>
      <c r="MQ60" s="2182"/>
      <c r="MR60" s="2182"/>
      <c r="MS60" s="2182"/>
      <c r="MT60" s="2182"/>
      <c r="MU60" s="2182"/>
      <c r="MV60" s="2182"/>
      <c r="MW60" s="2182"/>
      <c r="MX60" s="2182"/>
      <c r="MY60" s="2182"/>
      <c r="MZ60" s="2182"/>
      <c r="NA60" s="2182"/>
      <c r="NB60" s="2182"/>
      <c r="NC60" s="2182"/>
      <c r="ND60" s="2182"/>
      <c r="NE60" s="2182"/>
      <c r="NF60" s="2182"/>
      <c r="NG60" s="2182"/>
      <c r="NH60" s="2182"/>
      <c r="NI60" s="2182"/>
      <c r="NJ60" s="2182"/>
      <c r="NK60" s="2182"/>
      <c r="NL60" s="2182"/>
      <c r="NM60" s="2182"/>
      <c r="NN60" s="2182"/>
      <c r="NO60" s="2182"/>
      <c r="NP60" s="2182"/>
      <c r="NQ60" s="2182"/>
      <c r="NR60" s="2182"/>
      <c r="NS60" s="2182"/>
      <c r="NT60" s="2182"/>
      <c r="NU60" s="2182"/>
      <c r="NV60" s="2182"/>
      <c r="NW60" s="2182"/>
      <c r="NX60" s="2182"/>
      <c r="NY60" s="2182"/>
      <c r="NZ60" s="2182"/>
      <c r="OA60" s="2182"/>
      <c r="OB60" s="2182"/>
      <c r="OC60" s="2182"/>
      <c r="OD60" s="2182"/>
      <c r="OE60" s="2182"/>
      <c r="OF60" s="2182"/>
      <c r="OG60" s="2182"/>
      <c r="OH60" s="2182"/>
      <c r="OI60" s="2182"/>
      <c r="OJ60" s="2182"/>
      <c r="OK60" s="2182"/>
      <c r="OL60" s="2182"/>
      <c r="OM60" s="2182"/>
      <c r="ON60" s="2182"/>
      <c r="OO60" s="2182"/>
      <c r="OP60" s="2182"/>
      <c r="OQ60" s="2182"/>
      <c r="OR60" s="2182"/>
      <c r="OS60" s="2182"/>
      <c r="OT60" s="2182"/>
      <c r="OU60" s="2182"/>
      <c r="OV60" s="2182"/>
      <c r="OW60" s="2182"/>
      <c r="OX60" s="2182"/>
      <c r="OY60" s="2182"/>
      <c r="OZ60" s="2182"/>
      <c r="PA60" s="2182"/>
      <c r="PB60" s="2182"/>
      <c r="PC60" s="2182"/>
      <c r="PD60" s="2182"/>
      <c r="PE60" s="2182"/>
      <c r="PF60" s="2182"/>
      <c r="PG60" s="2182"/>
      <c r="PH60" s="2182"/>
      <c r="PI60" s="2182"/>
      <c r="PJ60" s="2182"/>
      <c r="PK60" s="2182"/>
      <c r="PL60" s="2182"/>
      <c r="PM60" s="2182"/>
      <c r="PN60" s="2182"/>
      <c r="PO60" s="2182"/>
      <c r="PP60" s="2182"/>
      <c r="PQ60" s="2182"/>
      <c r="PR60" s="2182"/>
      <c r="PS60" s="2182"/>
      <c r="PT60" s="2182"/>
      <c r="PU60" s="2182"/>
      <c r="PV60" s="2182"/>
      <c r="PW60" s="2182"/>
      <c r="PX60" s="2182"/>
      <c r="PY60" s="2182"/>
      <c r="PZ60" s="2182"/>
      <c r="QA60" s="2182"/>
      <c r="QB60" s="2182"/>
      <c r="QC60" s="2182"/>
      <c r="QD60" s="2182"/>
      <c r="QE60" s="2182"/>
      <c r="QF60" s="2182"/>
      <c r="QG60" s="2182"/>
      <c r="QH60" s="2182"/>
      <c r="QI60" s="2182"/>
      <c r="QJ60" s="2182"/>
      <c r="QK60" s="2182"/>
      <c r="QL60" s="2182"/>
      <c r="QM60" s="2182"/>
      <c r="QN60" s="2182"/>
      <c r="QO60" s="2182"/>
      <c r="QP60" s="2182"/>
      <c r="QQ60" s="2182"/>
      <c r="QR60" s="2182"/>
      <c r="QS60" s="2182"/>
      <c r="QT60" s="2182"/>
      <c r="QU60" s="2182"/>
      <c r="QV60" s="2182"/>
      <c r="QW60" s="2182"/>
      <c r="QX60" s="2182"/>
      <c r="QY60" s="2182"/>
      <c r="QZ60" s="2182"/>
      <c r="RA60" s="2182"/>
      <c r="RB60" s="2182"/>
      <c r="RC60" s="2182"/>
      <c r="RD60" s="2182"/>
      <c r="RE60" s="2182"/>
      <c r="RF60" s="2182"/>
      <c r="RG60" s="2182"/>
      <c r="RH60" s="2182"/>
      <c r="RI60" s="2182"/>
      <c r="RJ60" s="2182"/>
      <c r="RK60" s="2182"/>
      <c r="RL60" s="2182"/>
      <c r="RM60" s="2182"/>
      <c r="RN60" s="2182"/>
      <c r="RO60" s="2182"/>
      <c r="RP60" s="2182"/>
      <c r="RQ60" s="2182"/>
      <c r="RR60" s="2182"/>
      <c r="RS60" s="2182"/>
      <c r="RT60" s="2182"/>
      <c r="RU60" s="2182"/>
      <c r="RV60" s="2182"/>
      <c r="RW60" s="2182"/>
      <c r="RX60" s="2182"/>
      <c r="RY60" s="2182"/>
      <c r="RZ60" s="2182"/>
      <c r="SA60" s="2182"/>
      <c r="SB60" s="2182"/>
      <c r="SC60" s="2182"/>
      <c r="SD60" s="2182"/>
      <c r="SE60" s="2182"/>
      <c r="SF60" s="2182"/>
      <c r="SG60" s="2182"/>
      <c r="SH60" s="2182"/>
      <c r="SI60" s="2182"/>
      <c r="SJ60" s="2182"/>
      <c r="SK60" s="2182"/>
      <c r="SL60" s="2182"/>
      <c r="SM60" s="2182"/>
      <c r="SN60" s="2182"/>
      <c r="SO60" s="2182"/>
      <c r="SP60" s="2182"/>
      <c r="SQ60" s="2182"/>
      <c r="SR60" s="2182"/>
      <c r="SS60" s="2182"/>
      <c r="ST60" s="2182"/>
      <c r="SU60" s="2182"/>
      <c r="SV60" s="2182"/>
      <c r="SW60" s="2182"/>
      <c r="SX60" s="2182"/>
      <c r="SY60" s="2182"/>
      <c r="SZ60" s="2182"/>
      <c r="TA60" s="2182"/>
      <c r="TB60" s="2182"/>
      <c r="TC60" s="2182"/>
      <c r="TD60" s="2182"/>
      <c r="TE60" s="2182"/>
      <c r="TF60" s="2182"/>
      <c r="TG60" s="2182"/>
      <c r="TH60" s="2182"/>
      <c r="TI60" s="2182"/>
      <c r="TJ60" s="2182"/>
      <c r="TK60" s="2182"/>
      <c r="TL60" s="2182"/>
      <c r="TM60" s="2182"/>
      <c r="TN60" s="2182"/>
      <c r="TO60" s="2182"/>
      <c r="TP60" s="2182"/>
      <c r="TQ60" s="2182"/>
      <c r="TR60" s="2182"/>
      <c r="TS60" s="2182"/>
      <c r="TT60" s="2182"/>
      <c r="TU60" s="2182"/>
      <c r="TV60" s="2182"/>
      <c r="TW60" s="2182"/>
      <c r="TX60" s="2182"/>
      <c r="TY60" s="2182"/>
      <c r="TZ60" s="2182"/>
      <c r="UA60" s="2182"/>
      <c r="UB60" s="2182"/>
      <c r="UC60" s="2182"/>
      <c r="UD60" s="2182"/>
      <c r="UE60" s="2182"/>
      <c r="UF60" s="2182"/>
      <c r="UG60" s="2182"/>
      <c r="UH60" s="2182"/>
      <c r="UI60" s="2182"/>
      <c r="UJ60" s="2182"/>
      <c r="UK60" s="2182"/>
      <c r="UL60" s="2182"/>
      <c r="UM60" s="2182"/>
      <c r="UN60" s="2182"/>
      <c r="UO60" s="2182"/>
      <c r="UP60" s="2182"/>
      <c r="UQ60" s="2182"/>
      <c r="UR60" s="2182"/>
      <c r="US60" s="2182"/>
      <c r="UT60" s="2182"/>
      <c r="UU60" s="2182"/>
      <c r="UV60" s="2182"/>
      <c r="UW60" s="2182"/>
      <c r="UX60" s="2182"/>
      <c r="UY60" s="2182"/>
      <c r="UZ60" s="2182"/>
      <c r="VA60" s="2182"/>
      <c r="VB60" s="2182"/>
      <c r="VC60" s="2182"/>
      <c r="VD60" s="2182"/>
      <c r="VE60" s="2182"/>
      <c r="VF60" s="2182"/>
      <c r="VG60" s="2182"/>
      <c r="VH60" s="2182"/>
      <c r="VI60" s="2182"/>
      <c r="VJ60" s="2182"/>
      <c r="VK60" s="2182"/>
      <c r="VL60" s="2182"/>
      <c r="VM60" s="2182"/>
      <c r="VN60" s="2182"/>
      <c r="VO60" s="2182"/>
      <c r="VP60" s="2182"/>
      <c r="VQ60" s="2182"/>
      <c r="VR60" s="2182"/>
      <c r="VS60" s="2182"/>
      <c r="VT60" s="2182"/>
      <c r="VU60" s="2182"/>
      <c r="VV60" s="2182"/>
      <c r="VW60" s="2182"/>
      <c r="VX60" s="2182"/>
      <c r="VY60" s="2182"/>
      <c r="VZ60" s="2182"/>
      <c r="WA60" s="2182"/>
      <c r="WB60" s="2182"/>
      <c r="WC60" s="2182"/>
      <c r="WD60" s="2182"/>
      <c r="WE60" s="2182"/>
      <c r="WF60" s="2182"/>
      <c r="WG60" s="2182"/>
      <c r="WH60" s="2182"/>
      <c r="WI60" s="2182"/>
      <c r="WJ60" s="2182"/>
      <c r="WK60" s="2182"/>
      <c r="WL60" s="2182"/>
      <c r="WM60" s="2182"/>
      <c r="WN60" s="2182"/>
      <c r="WO60" s="2182"/>
      <c r="WP60" s="2182"/>
      <c r="WQ60" s="2182"/>
      <c r="WR60" s="2182"/>
      <c r="WS60" s="2182"/>
      <c r="WT60" s="2182"/>
      <c r="WU60" s="2182"/>
      <c r="WV60" s="2182"/>
      <c r="WW60" s="2182"/>
      <c r="WX60" s="2182"/>
      <c r="WY60" s="2182"/>
      <c r="WZ60" s="2182"/>
      <c r="XA60" s="2182"/>
      <c r="XB60" s="2182"/>
      <c r="XC60" s="2182"/>
      <c r="XD60" s="2182"/>
      <c r="XE60" s="2182"/>
      <c r="XF60" s="2182"/>
      <c r="XG60" s="2182"/>
      <c r="XH60" s="2182"/>
      <c r="XI60" s="2182"/>
      <c r="XJ60" s="2182"/>
      <c r="XK60" s="2182"/>
      <c r="XL60" s="2182"/>
      <c r="XM60" s="2182"/>
      <c r="XN60" s="2182"/>
      <c r="XO60" s="2182"/>
      <c r="XP60" s="2182"/>
      <c r="XQ60" s="2182"/>
      <c r="XR60" s="2182"/>
      <c r="XS60" s="2182"/>
      <c r="XT60" s="2182"/>
      <c r="XU60" s="2182"/>
      <c r="XV60" s="2182"/>
      <c r="XW60" s="2182"/>
      <c r="XX60" s="2182"/>
      <c r="XY60" s="2182"/>
      <c r="XZ60" s="2182"/>
      <c r="YA60" s="2182"/>
      <c r="YB60" s="2182"/>
      <c r="YC60" s="2182"/>
      <c r="YD60" s="2182"/>
      <c r="YE60" s="2182"/>
      <c r="YF60" s="2182"/>
      <c r="YG60" s="2182"/>
      <c r="YH60" s="2182"/>
      <c r="YI60" s="2182"/>
      <c r="YJ60" s="2182"/>
      <c r="YK60" s="2182"/>
      <c r="YL60" s="2182"/>
      <c r="YM60" s="2182"/>
      <c r="YN60" s="2182"/>
      <c r="YO60" s="2182"/>
      <c r="YP60" s="2182"/>
      <c r="YQ60" s="2182"/>
      <c r="YR60" s="2182"/>
      <c r="YS60" s="2182"/>
      <c r="YT60" s="2182"/>
      <c r="YU60" s="2182"/>
      <c r="YV60" s="2182"/>
      <c r="YW60" s="2182"/>
      <c r="YX60" s="2182"/>
      <c r="YY60" s="2182"/>
      <c r="YZ60" s="2182"/>
      <c r="ZA60" s="2182"/>
      <c r="ZB60" s="2182"/>
      <c r="ZC60" s="2182"/>
      <c r="ZD60" s="2182"/>
      <c r="ZE60" s="2182"/>
      <c r="ZF60" s="2182"/>
      <c r="ZG60" s="2182"/>
      <c r="ZH60" s="2182"/>
      <c r="ZI60" s="2182"/>
      <c r="ZJ60" s="2182"/>
      <c r="ZK60" s="2182"/>
      <c r="ZL60" s="2182"/>
      <c r="ZM60" s="2182"/>
      <c r="ZN60" s="2182"/>
      <c r="ZO60" s="2182"/>
      <c r="ZP60" s="2182"/>
      <c r="ZQ60" s="2182"/>
      <c r="ZR60" s="2182"/>
      <c r="ZS60" s="2182"/>
      <c r="ZT60" s="2182"/>
      <c r="ZU60" s="2182"/>
      <c r="ZV60" s="2182"/>
      <c r="ZW60" s="2182"/>
      <c r="ZX60" s="2182"/>
      <c r="ZY60" s="2182"/>
      <c r="ZZ60" s="2182"/>
      <c r="AAA60" s="2182"/>
      <c r="AAB60" s="2182"/>
      <c r="AAC60" s="2182"/>
      <c r="AAD60" s="2182"/>
      <c r="AAE60" s="2182"/>
      <c r="AAF60" s="2182"/>
      <c r="AAG60" s="2182"/>
      <c r="AAH60" s="2182"/>
      <c r="AAI60" s="2182"/>
      <c r="AAJ60" s="2182"/>
      <c r="AAK60" s="2182"/>
      <c r="AAL60" s="2182"/>
      <c r="AAM60" s="2182"/>
      <c r="AAN60" s="2182"/>
      <c r="AAO60" s="2182"/>
      <c r="AAP60" s="2182"/>
      <c r="AAQ60" s="2182"/>
      <c r="AAR60" s="2182"/>
      <c r="AAS60" s="2182"/>
      <c r="AAT60" s="2182"/>
      <c r="AAU60" s="2182"/>
      <c r="AAV60" s="2182"/>
      <c r="AAW60" s="2182"/>
      <c r="AAX60" s="2182"/>
      <c r="AAY60" s="2182"/>
      <c r="AAZ60" s="2182"/>
      <c r="ABA60" s="2182"/>
      <c r="ABB60" s="2182"/>
      <c r="ABC60" s="2182"/>
      <c r="ABD60" s="2182"/>
      <c r="ABE60" s="2182"/>
      <c r="ABF60" s="2182"/>
      <c r="ABG60" s="2182"/>
      <c r="ABH60" s="2182"/>
      <c r="ABI60" s="2182"/>
      <c r="ABJ60" s="2182"/>
      <c r="ABK60" s="2182"/>
      <c r="ABL60" s="2182"/>
      <c r="ABM60" s="2182"/>
      <c r="ABN60" s="2182"/>
      <c r="ABO60" s="2182"/>
      <c r="ABP60" s="2182"/>
      <c r="ABQ60" s="2182"/>
      <c r="ABR60" s="2182"/>
      <c r="ABS60" s="2182"/>
      <c r="ABT60" s="2182"/>
      <c r="ABU60" s="2182"/>
      <c r="ABV60" s="2182"/>
      <c r="ABW60" s="2182"/>
      <c r="ABX60" s="2182"/>
      <c r="ABY60" s="2182"/>
      <c r="ABZ60" s="2182"/>
      <c r="ACA60" s="2182"/>
      <c r="ACB60" s="2182"/>
      <c r="ACC60" s="2182"/>
      <c r="ACD60" s="2182"/>
      <c r="ACE60" s="2182"/>
      <c r="ACF60" s="2182"/>
      <c r="ACG60" s="2182"/>
      <c r="ACH60" s="2182"/>
      <c r="ACI60" s="2182"/>
      <c r="ACJ60" s="2182"/>
      <c r="ACK60" s="2182"/>
      <c r="ACL60" s="2182"/>
      <c r="ACM60" s="2182"/>
      <c r="ACN60" s="2182"/>
      <c r="ACO60" s="2182"/>
      <c r="ACP60" s="2182"/>
      <c r="ACQ60" s="2182"/>
      <c r="ACR60" s="2182"/>
      <c r="ACS60" s="2182"/>
      <c r="ACT60" s="2182"/>
      <c r="ACU60" s="2182"/>
      <c r="ACV60" s="2182"/>
      <c r="ACW60" s="2182"/>
      <c r="ACX60" s="2182"/>
      <c r="ACY60" s="2182"/>
      <c r="ACZ60" s="2182"/>
      <c r="ADA60" s="2182"/>
      <c r="ADB60" s="2182"/>
      <c r="ADC60" s="2182"/>
      <c r="ADD60" s="2182"/>
      <c r="ADE60" s="2182"/>
      <c r="ADF60" s="2182"/>
      <c r="ADG60" s="2182"/>
      <c r="ADH60" s="2182"/>
      <c r="ADI60" s="2182"/>
      <c r="ADJ60" s="2182"/>
      <c r="ADK60" s="2182"/>
      <c r="ADL60" s="2182"/>
      <c r="ADM60" s="2182"/>
      <c r="ADN60" s="2182"/>
      <c r="ADO60" s="2182"/>
      <c r="ADP60" s="2182"/>
      <c r="ADQ60" s="2182"/>
      <c r="ADR60" s="2182"/>
      <c r="ADS60" s="2182"/>
      <c r="ADT60" s="2182"/>
      <c r="ADU60" s="2182"/>
      <c r="ADV60" s="2182"/>
      <c r="ADW60" s="2182"/>
      <c r="ADX60" s="2182"/>
      <c r="ADY60" s="2182"/>
      <c r="ADZ60" s="2182"/>
      <c r="AEA60" s="2182"/>
      <c r="AEB60" s="2182"/>
      <c r="AEC60" s="2182"/>
      <c r="AED60" s="2182"/>
      <c r="AEE60" s="2182"/>
      <c r="AEF60" s="2182"/>
      <c r="AEG60" s="2182"/>
      <c r="AEH60" s="2182"/>
      <c r="AEI60" s="2182"/>
      <c r="AEJ60" s="2182"/>
      <c r="AEK60" s="2182"/>
      <c r="AEL60" s="2182"/>
      <c r="AEM60" s="2182"/>
      <c r="AEN60" s="2182"/>
      <c r="AEO60" s="2182"/>
      <c r="AEP60" s="2182"/>
      <c r="AEQ60" s="2182"/>
      <c r="AER60" s="2182"/>
      <c r="AES60" s="2182"/>
      <c r="AET60" s="2182"/>
      <c r="AEU60" s="2182"/>
      <c r="AEV60" s="2182"/>
      <c r="AEW60" s="2182"/>
      <c r="AEX60" s="2182"/>
      <c r="AEY60" s="2182"/>
      <c r="AEZ60" s="2182"/>
      <c r="AFA60" s="2182"/>
      <c r="AFB60" s="2182"/>
      <c r="AFC60" s="2182"/>
      <c r="AFD60" s="2182"/>
      <c r="AFE60" s="2182"/>
      <c r="AFF60" s="2182"/>
      <c r="AFG60" s="2182"/>
      <c r="AFH60" s="2182"/>
      <c r="AFI60" s="2182"/>
      <c r="AFJ60" s="2182"/>
      <c r="AFK60" s="2182"/>
      <c r="AFL60" s="2182"/>
      <c r="AFM60" s="2182"/>
      <c r="AFN60" s="2182"/>
      <c r="AFO60" s="2182"/>
      <c r="AFP60" s="2182"/>
      <c r="AFQ60" s="2182"/>
      <c r="AFR60" s="2182"/>
      <c r="AFS60" s="2182"/>
      <c r="AFT60" s="2182"/>
      <c r="AFU60" s="2182"/>
      <c r="AFV60" s="2182"/>
      <c r="AFW60" s="2182"/>
      <c r="AFX60" s="2182"/>
      <c r="AFY60" s="2182"/>
      <c r="AFZ60" s="2182"/>
      <c r="AGA60" s="2182"/>
      <c r="AGB60" s="2182"/>
      <c r="AGC60" s="2182"/>
      <c r="AGD60" s="2182"/>
      <c r="AGE60" s="2182"/>
      <c r="AGF60" s="2182"/>
      <c r="AGG60" s="2182"/>
      <c r="AGH60" s="2182"/>
      <c r="AGI60" s="2182"/>
      <c r="AGJ60" s="2182"/>
      <c r="AGK60" s="2182"/>
      <c r="AGL60" s="2182"/>
      <c r="AGM60" s="2182"/>
      <c r="AGN60" s="2182"/>
      <c r="AGO60" s="2182"/>
      <c r="AGP60" s="2182"/>
      <c r="AGQ60" s="2182"/>
      <c r="AGR60" s="2182"/>
      <c r="AGS60" s="2182"/>
      <c r="AGT60" s="2182"/>
      <c r="AGU60" s="2182"/>
      <c r="AGV60" s="2182"/>
      <c r="AGW60" s="2182"/>
      <c r="AGX60" s="2182"/>
      <c r="AGY60" s="2182"/>
      <c r="AGZ60" s="2182"/>
      <c r="AHA60" s="2182"/>
      <c r="AHB60" s="2182"/>
      <c r="AHC60" s="2182"/>
      <c r="AHD60" s="2182"/>
      <c r="AHE60" s="2182"/>
      <c r="AHF60" s="2182"/>
      <c r="AHG60" s="2182"/>
      <c r="AHH60" s="2182"/>
      <c r="AHI60" s="2182"/>
      <c r="AHJ60" s="2182"/>
      <c r="AHK60" s="2182"/>
      <c r="AHL60" s="2182"/>
      <c r="AHM60" s="2182"/>
      <c r="AHN60" s="2182"/>
      <c r="AHO60" s="2182"/>
      <c r="AHP60" s="2182"/>
      <c r="AHQ60" s="2182"/>
      <c r="AHR60" s="2182"/>
      <c r="AHS60" s="2182"/>
      <c r="AHT60" s="2182"/>
      <c r="AHU60" s="2182"/>
      <c r="AHV60" s="2182"/>
      <c r="AHW60" s="2182"/>
      <c r="AHX60" s="2182"/>
      <c r="AHY60" s="2182"/>
      <c r="AHZ60" s="2182"/>
      <c r="AIA60" s="2182"/>
      <c r="AIB60" s="2182"/>
      <c r="AIC60" s="2182"/>
      <c r="AID60" s="2182"/>
      <c r="AIE60" s="2182"/>
      <c r="AIF60" s="2182"/>
      <c r="AIG60" s="2182"/>
      <c r="AIH60" s="2182"/>
      <c r="AII60" s="2182"/>
      <c r="AIJ60" s="2182"/>
      <c r="AIK60" s="2182"/>
      <c r="AIL60" s="2182"/>
      <c r="AIM60" s="2182"/>
      <c r="AIN60" s="2182"/>
      <c r="AIO60" s="2182"/>
      <c r="AIP60" s="2182"/>
      <c r="AIQ60" s="2182"/>
      <c r="AIR60" s="2182"/>
      <c r="AIS60" s="2182"/>
      <c r="AIT60" s="2182"/>
      <c r="AIU60" s="2182"/>
      <c r="AIV60" s="2182"/>
      <c r="AIW60" s="2182"/>
      <c r="AIX60" s="2182"/>
      <c r="AIY60" s="2182"/>
      <c r="AIZ60" s="2182"/>
      <c r="AJA60" s="2182"/>
      <c r="AJB60" s="2182"/>
      <c r="AJC60" s="2182"/>
      <c r="AJD60" s="2182"/>
      <c r="AJE60" s="2182"/>
      <c r="AJF60" s="2182"/>
      <c r="AJG60" s="2182"/>
      <c r="AJH60" s="2182"/>
      <c r="AJI60" s="2182"/>
      <c r="AJJ60" s="2182"/>
      <c r="AJK60" s="2182"/>
      <c r="AJL60" s="2182"/>
      <c r="AJM60" s="2182"/>
      <c r="AJN60" s="2182"/>
      <c r="AJO60" s="2182"/>
      <c r="AJP60" s="2182"/>
      <c r="AJQ60" s="2182"/>
      <c r="AJR60" s="2182"/>
      <c r="AJS60" s="2182"/>
      <c r="AJT60" s="2182"/>
      <c r="AJU60" s="2182"/>
      <c r="AJV60" s="2182"/>
      <c r="AJW60" s="2182"/>
      <c r="AJX60" s="2182"/>
      <c r="AJY60" s="2182"/>
      <c r="AJZ60" s="2182"/>
      <c r="AKA60" s="2182"/>
      <c r="AKB60" s="2182"/>
      <c r="AKC60" s="2182"/>
      <c r="AKD60" s="2182"/>
      <c r="AKE60" s="2182"/>
      <c r="AKF60" s="2182"/>
      <c r="AKG60" s="2182"/>
      <c r="AKH60" s="2182"/>
      <c r="AKI60" s="2182"/>
      <c r="AKJ60" s="2182"/>
      <c r="AKK60" s="2182"/>
      <c r="AKL60" s="2182"/>
      <c r="AKM60" s="2182"/>
      <c r="AKN60" s="2182"/>
      <c r="AKO60" s="2182"/>
      <c r="AKP60" s="2182"/>
      <c r="AKQ60" s="2182"/>
      <c r="AKR60" s="2182"/>
      <c r="AKS60" s="2182"/>
      <c r="AKT60" s="2182"/>
      <c r="AKU60" s="2182"/>
      <c r="AKV60" s="2182"/>
      <c r="AKW60" s="2182"/>
      <c r="AKX60" s="2182"/>
      <c r="AKY60" s="2182"/>
      <c r="AKZ60" s="2182"/>
      <c r="ALA60" s="2182"/>
      <c r="ALB60" s="2182"/>
      <c r="ALC60" s="2182"/>
      <c r="ALD60" s="2182"/>
      <c r="ALE60" s="2182"/>
      <c r="ALF60" s="2182"/>
      <c r="ALG60" s="2182"/>
      <c r="ALH60" s="2182"/>
      <c r="ALI60" s="2182"/>
      <c r="ALJ60" s="2182"/>
      <c r="ALK60" s="2182"/>
      <c r="ALL60" s="2182"/>
      <c r="ALM60" s="2182"/>
      <c r="ALN60" s="2182"/>
      <c r="ALO60" s="2182"/>
      <c r="ALP60" s="2182"/>
      <c r="ALQ60" s="2182"/>
      <c r="ALR60" s="2182"/>
      <c r="ALS60" s="2182"/>
      <c r="ALT60" s="2182"/>
      <c r="ALU60" s="2182"/>
      <c r="ALV60" s="2182"/>
      <c r="ALW60" s="2182"/>
      <c r="ALX60" s="2182"/>
      <c r="ALY60" s="2182"/>
      <c r="ALZ60" s="2182"/>
      <c r="AMA60" s="2182"/>
      <c r="AMB60" s="2182"/>
      <c r="AMC60" s="2182"/>
      <c r="AMD60" s="2182"/>
      <c r="AME60" s="2182"/>
      <c r="AMF60" s="2182"/>
      <c r="AMG60" s="2182"/>
      <c r="AMH60" s="2182"/>
      <c r="AMI60" s="2182"/>
      <c r="AMJ60" s="2182"/>
      <c r="AMK60" s="2182"/>
      <c r="AML60" s="2182"/>
      <c r="AMM60" s="2182"/>
      <c r="AMN60" s="2182"/>
      <c r="AMO60" s="2182"/>
      <c r="AMP60" s="2182"/>
      <c r="AMQ60" s="2182"/>
      <c r="AMR60" s="2182"/>
      <c r="AMS60" s="2182"/>
      <c r="AMT60" s="2182"/>
      <c r="AMU60" s="2182"/>
      <c r="AMV60" s="2182"/>
      <c r="AMW60" s="2182"/>
      <c r="AMX60" s="2182"/>
      <c r="AMY60" s="2182"/>
      <c r="AMZ60" s="2182"/>
      <c r="ANA60" s="2182"/>
      <c r="ANB60" s="2182"/>
      <c r="ANC60" s="2182"/>
      <c r="AND60" s="2182"/>
      <c r="ANE60" s="2182"/>
      <c r="ANF60" s="2182"/>
      <c r="ANG60" s="2182"/>
      <c r="ANH60" s="2182"/>
      <c r="ANI60" s="2182"/>
      <c r="ANJ60" s="2182"/>
      <c r="ANK60" s="2182"/>
      <c r="ANL60" s="2182"/>
      <c r="ANM60" s="2182"/>
      <c r="ANN60" s="2182"/>
      <c r="ANO60" s="2182"/>
      <c r="ANP60" s="2182"/>
      <c r="ANQ60" s="2182"/>
      <c r="ANR60" s="2182"/>
      <c r="ANS60" s="2182"/>
      <c r="ANT60" s="2182"/>
      <c r="ANU60" s="2182"/>
      <c r="ANV60" s="2182"/>
      <c r="ANW60" s="2182"/>
      <c r="ANX60" s="2182"/>
      <c r="ANY60" s="2182"/>
      <c r="ANZ60" s="2182"/>
      <c r="AOA60" s="2182"/>
      <c r="AOB60" s="2182"/>
      <c r="AOC60" s="2182"/>
      <c r="AOD60" s="2182"/>
      <c r="AOE60" s="2182"/>
      <c r="AOF60" s="2182"/>
      <c r="AOG60" s="2182"/>
      <c r="AOH60" s="2182"/>
      <c r="AOI60" s="2182"/>
      <c r="AOJ60" s="2182"/>
      <c r="AOK60" s="2182"/>
      <c r="AOL60" s="2182"/>
      <c r="AOM60" s="2182"/>
      <c r="AON60" s="2182"/>
      <c r="AOO60" s="2182"/>
      <c r="AOP60" s="2182"/>
      <c r="AOQ60" s="2182"/>
      <c r="AOR60" s="2182"/>
      <c r="AOS60" s="2182"/>
      <c r="AOT60" s="2182"/>
      <c r="AOU60" s="2182"/>
      <c r="AOV60" s="2182"/>
      <c r="AOW60" s="2182"/>
      <c r="AOX60" s="2182"/>
      <c r="AOY60" s="2182"/>
      <c r="AOZ60" s="2182"/>
      <c r="APA60" s="2182"/>
      <c r="APB60" s="2182"/>
      <c r="APC60" s="2182"/>
      <c r="APD60" s="2182"/>
      <c r="APE60" s="2182"/>
      <c r="APF60" s="2182"/>
      <c r="APG60" s="2182"/>
      <c r="APH60" s="2182"/>
      <c r="API60" s="2182"/>
      <c r="APJ60" s="2182"/>
      <c r="APK60" s="2182"/>
      <c r="APL60" s="2182"/>
      <c r="APM60" s="2182"/>
      <c r="APN60" s="2182"/>
      <c r="APO60" s="2182"/>
      <c r="APP60" s="2182"/>
      <c r="APQ60" s="2182"/>
      <c r="APR60" s="2182"/>
      <c r="APS60" s="2182"/>
      <c r="APT60" s="2182"/>
      <c r="APU60" s="2182"/>
      <c r="APV60" s="2182"/>
      <c r="APW60" s="2182"/>
      <c r="APX60" s="2182"/>
      <c r="APY60" s="2182"/>
      <c r="APZ60" s="2182"/>
      <c r="AQA60" s="2182"/>
      <c r="AQB60" s="2182"/>
      <c r="AQC60" s="2182"/>
      <c r="AQD60" s="2182"/>
      <c r="AQE60" s="2182"/>
      <c r="AQF60" s="2182"/>
      <c r="AQG60" s="2182"/>
      <c r="AQH60" s="2182"/>
      <c r="AQI60" s="2182"/>
      <c r="AQJ60" s="2182"/>
      <c r="AQK60" s="2182"/>
      <c r="AQL60" s="2182"/>
      <c r="AQM60" s="2182"/>
      <c r="AQN60" s="2182"/>
      <c r="AQO60" s="2182"/>
      <c r="AQP60" s="2182"/>
      <c r="AQQ60" s="2182"/>
      <c r="AQR60" s="2182"/>
      <c r="AQS60" s="2182"/>
      <c r="AQT60" s="2182"/>
      <c r="AQU60" s="2182"/>
      <c r="AQV60" s="2182"/>
      <c r="AQW60" s="2182"/>
      <c r="AQX60" s="2182"/>
      <c r="AQY60" s="2182"/>
      <c r="AQZ60" s="2182"/>
      <c r="ARA60" s="2182"/>
      <c r="ARB60" s="2182"/>
      <c r="ARC60" s="2182"/>
      <c r="ARD60" s="2182"/>
      <c r="ARE60" s="2182"/>
      <c r="ARF60" s="2182"/>
      <c r="ARG60" s="2182"/>
      <c r="ARH60" s="2182"/>
      <c r="ARI60" s="2182"/>
      <c r="ARJ60" s="2182"/>
      <c r="ARK60" s="2182"/>
      <c r="ARL60" s="2182"/>
      <c r="ARM60" s="2182"/>
      <c r="ARN60" s="2182"/>
      <c r="ARO60" s="2182"/>
      <c r="ARP60" s="2182"/>
      <c r="ARQ60" s="2182"/>
      <c r="ARR60" s="2182"/>
      <c r="ARS60" s="2182"/>
      <c r="ART60" s="2182"/>
      <c r="ARU60" s="2182"/>
      <c r="ARV60" s="2182"/>
      <c r="ARW60" s="2182"/>
      <c r="ARX60" s="2182"/>
      <c r="ARY60" s="2182"/>
      <c r="ARZ60" s="2182"/>
      <c r="ASA60" s="2182"/>
      <c r="ASB60" s="2182"/>
      <c r="ASC60" s="2182"/>
      <c r="ASD60" s="2182"/>
      <c r="ASE60" s="2182"/>
      <c r="ASF60" s="2182"/>
      <c r="ASG60" s="2182"/>
      <c r="ASH60" s="2182"/>
      <c r="ASI60" s="2182"/>
      <c r="ASJ60" s="2182"/>
      <c r="ASK60" s="2182"/>
      <c r="ASL60" s="2182"/>
      <c r="ASM60" s="2182"/>
      <c r="ASN60" s="2182"/>
      <c r="ASO60" s="2182"/>
      <c r="ASP60" s="2182"/>
      <c r="ASQ60" s="2182"/>
      <c r="ASR60" s="2182"/>
      <c r="ASS60" s="2182"/>
      <c r="AST60" s="2182"/>
      <c r="ASU60" s="2182"/>
      <c r="ASV60" s="2182"/>
      <c r="ASW60" s="2182"/>
      <c r="ASX60" s="2182"/>
      <c r="ASY60" s="2182"/>
      <c r="ASZ60" s="2182"/>
      <c r="ATA60" s="2182"/>
      <c r="ATB60" s="2182"/>
      <c r="ATC60" s="2182"/>
      <c r="ATD60" s="2182"/>
      <c r="ATE60" s="2182"/>
      <c r="ATF60" s="2182"/>
      <c r="ATG60" s="2182"/>
      <c r="ATH60" s="2182"/>
      <c r="ATI60" s="2182"/>
      <c r="ATJ60" s="2182"/>
      <c r="ATK60" s="2182"/>
      <c r="ATL60" s="2182"/>
      <c r="ATM60" s="2182"/>
      <c r="ATN60" s="2182"/>
      <c r="ATO60" s="2182"/>
      <c r="ATP60" s="2182"/>
      <c r="ATQ60" s="2182"/>
      <c r="ATR60" s="2182"/>
      <c r="ATS60" s="2182"/>
      <c r="ATT60" s="2182"/>
      <c r="ATU60" s="2182"/>
      <c r="ATV60" s="2182"/>
      <c r="ATW60" s="2182"/>
      <c r="ATX60" s="2182"/>
      <c r="ATY60" s="2182"/>
      <c r="ATZ60" s="2182"/>
      <c r="AUA60" s="2182"/>
      <c r="AUB60" s="2182"/>
      <c r="AUC60" s="2182"/>
      <c r="AUD60" s="2182"/>
      <c r="AUE60" s="2182"/>
      <c r="AUF60" s="2182"/>
      <c r="AUG60" s="2182"/>
      <c r="AUH60" s="2182"/>
      <c r="AUI60" s="2182"/>
      <c r="AUJ60" s="2182"/>
      <c r="AUK60" s="2182"/>
      <c r="AUL60" s="2182"/>
      <c r="AUM60" s="2182"/>
      <c r="AUN60" s="2182"/>
      <c r="AUO60" s="2182"/>
      <c r="AUP60" s="2182"/>
      <c r="AUQ60" s="2182"/>
      <c r="AUR60" s="2182"/>
      <c r="AUS60" s="2182"/>
      <c r="AUT60" s="2182"/>
      <c r="AUU60" s="2182"/>
      <c r="AUV60" s="2182"/>
      <c r="AUW60" s="2182"/>
      <c r="AUX60" s="2182"/>
      <c r="AUY60" s="2182"/>
      <c r="AUZ60" s="2182"/>
      <c r="AVA60" s="2182"/>
      <c r="AVB60" s="2182"/>
      <c r="AVC60" s="2182"/>
      <c r="AVD60" s="2182"/>
      <c r="AVE60" s="2182"/>
      <c r="AVF60" s="2182"/>
      <c r="AVG60" s="2182"/>
      <c r="AVH60" s="2182"/>
      <c r="AVI60" s="2182"/>
      <c r="AVJ60" s="2182"/>
      <c r="AVK60" s="2182"/>
      <c r="AVL60" s="2182"/>
      <c r="AVM60" s="2182"/>
      <c r="AVN60" s="2182"/>
      <c r="AVO60" s="2182"/>
      <c r="AVP60" s="2182"/>
      <c r="AVQ60" s="2182"/>
      <c r="AVR60" s="2182"/>
      <c r="AVS60" s="2182"/>
      <c r="AVT60" s="2182"/>
      <c r="AVU60" s="2182"/>
      <c r="AVV60" s="2182"/>
      <c r="AVW60" s="2182"/>
      <c r="AVX60" s="2182"/>
      <c r="AVY60" s="2182"/>
      <c r="AVZ60" s="2182"/>
      <c r="AWA60" s="2182"/>
      <c r="AWB60" s="2182"/>
      <c r="AWC60" s="2182"/>
      <c r="AWD60" s="2182"/>
      <c r="AWE60" s="2182"/>
      <c r="AWF60" s="2182"/>
      <c r="AWG60" s="2182"/>
      <c r="AWH60" s="2182"/>
      <c r="AWI60" s="2182"/>
      <c r="AWJ60" s="2182"/>
      <c r="AWK60" s="2182"/>
      <c r="AWL60" s="2182"/>
      <c r="AWM60" s="2182"/>
      <c r="AWN60" s="2182"/>
      <c r="AWO60" s="2182"/>
      <c r="AWP60" s="2182"/>
      <c r="AWQ60" s="2182"/>
      <c r="AWR60" s="2182"/>
      <c r="AWS60" s="2182"/>
      <c r="AWT60" s="2182"/>
      <c r="AWU60" s="2182"/>
      <c r="AWV60" s="2182"/>
      <c r="AWW60" s="2182"/>
      <c r="AWX60" s="2182"/>
      <c r="AWY60" s="2182"/>
      <c r="AWZ60" s="2182"/>
      <c r="AXA60" s="2182"/>
      <c r="AXB60" s="2182"/>
      <c r="AXC60" s="2182"/>
      <c r="AXD60" s="2182"/>
      <c r="AXE60" s="2182"/>
      <c r="AXF60" s="2182"/>
      <c r="AXG60" s="2182"/>
      <c r="AXH60" s="2182"/>
      <c r="AXI60" s="2182"/>
      <c r="AXJ60" s="2182"/>
      <c r="AXK60" s="2182"/>
      <c r="AXL60" s="2182"/>
      <c r="AXM60" s="2182"/>
      <c r="AXN60" s="2182"/>
      <c r="AXO60" s="2182"/>
      <c r="AXP60" s="2182"/>
      <c r="AXQ60" s="2182"/>
      <c r="AXR60" s="2182"/>
      <c r="AXS60" s="2182"/>
      <c r="AXT60" s="2182"/>
      <c r="AXU60" s="2182"/>
      <c r="AXV60" s="2182"/>
      <c r="AXW60" s="2182"/>
      <c r="AXX60" s="2182"/>
      <c r="AXY60" s="2182"/>
      <c r="AXZ60" s="2182"/>
      <c r="AYA60" s="2182"/>
      <c r="AYB60" s="2182"/>
      <c r="AYC60" s="2182"/>
      <c r="AYD60" s="2182"/>
      <c r="AYE60" s="2182"/>
      <c r="AYF60" s="2182"/>
      <c r="AYG60" s="2182"/>
      <c r="AYH60" s="2182"/>
      <c r="AYI60" s="2182"/>
      <c r="AYJ60" s="2182"/>
      <c r="AYK60" s="2182"/>
      <c r="AYL60" s="2182"/>
      <c r="AYM60" s="2182"/>
      <c r="AYN60" s="2182"/>
      <c r="AYO60" s="2182"/>
      <c r="AYP60" s="2182"/>
      <c r="AYQ60" s="2182"/>
      <c r="AYR60" s="2182"/>
      <c r="AYS60" s="2182"/>
      <c r="AYT60" s="2182"/>
      <c r="AYU60" s="2182"/>
      <c r="AYV60" s="2182"/>
      <c r="AYW60" s="2182"/>
      <c r="AYX60" s="2182"/>
      <c r="AYY60" s="2182"/>
      <c r="AYZ60" s="2182"/>
      <c r="AZA60" s="2182"/>
      <c r="AZB60" s="2182"/>
      <c r="AZC60" s="2182"/>
      <c r="AZD60" s="2182"/>
      <c r="AZE60" s="2182"/>
      <c r="AZF60" s="2182"/>
      <c r="AZG60" s="2182"/>
      <c r="AZH60" s="2182"/>
      <c r="AZI60" s="2182"/>
      <c r="AZJ60" s="2182"/>
      <c r="AZK60" s="2182"/>
      <c r="AZL60" s="2182"/>
      <c r="AZM60" s="2182"/>
      <c r="AZN60" s="2182"/>
      <c r="AZO60" s="2182"/>
      <c r="AZP60" s="2182"/>
      <c r="AZQ60" s="2182"/>
      <c r="AZR60" s="2182"/>
      <c r="AZS60" s="2182"/>
      <c r="AZT60" s="2182"/>
      <c r="AZU60" s="2182"/>
      <c r="AZV60" s="2182"/>
      <c r="AZW60" s="2182"/>
      <c r="AZX60" s="2182"/>
      <c r="AZY60" s="2182"/>
      <c r="AZZ60" s="2182"/>
      <c r="BAA60" s="2182"/>
      <c r="BAB60" s="2182"/>
      <c r="BAC60" s="2182"/>
      <c r="BAD60" s="2182"/>
      <c r="BAE60" s="2182"/>
      <c r="BAF60" s="2182"/>
      <c r="BAG60" s="2182"/>
      <c r="BAH60" s="2182"/>
      <c r="BAI60" s="2182"/>
      <c r="BAJ60" s="2182"/>
      <c r="BAK60" s="2182"/>
      <c r="BAL60" s="2182"/>
      <c r="BAM60" s="2182"/>
      <c r="BAN60" s="2182"/>
      <c r="BAO60" s="2182"/>
      <c r="BAP60" s="2182"/>
      <c r="BAQ60" s="2182"/>
      <c r="BAR60" s="2182"/>
      <c r="BAS60" s="2182"/>
      <c r="BAT60" s="2182"/>
      <c r="BAU60" s="2182"/>
      <c r="BAV60" s="2182"/>
      <c r="BAW60" s="2182"/>
      <c r="BAX60" s="2182"/>
      <c r="BAY60" s="2182"/>
      <c r="BAZ60" s="2182"/>
      <c r="BBA60" s="2182"/>
      <c r="BBB60" s="2182"/>
      <c r="BBC60" s="2182"/>
      <c r="BBD60" s="2182"/>
      <c r="BBE60" s="2182"/>
      <c r="BBF60" s="2182"/>
      <c r="BBG60" s="2182"/>
      <c r="BBH60" s="2182"/>
      <c r="BBI60" s="2182"/>
      <c r="BBJ60" s="2182"/>
      <c r="BBK60" s="2182"/>
      <c r="BBL60" s="2182"/>
      <c r="BBM60" s="2182"/>
      <c r="BBN60" s="2182"/>
      <c r="BBO60" s="2182"/>
      <c r="BBP60" s="2182"/>
      <c r="BBQ60" s="2182"/>
      <c r="BBR60" s="2182"/>
      <c r="BBS60" s="2182"/>
      <c r="BBT60" s="2182"/>
      <c r="BBU60" s="2182"/>
      <c r="BBV60" s="2182"/>
      <c r="BBW60" s="2182"/>
      <c r="BBX60" s="2182"/>
      <c r="BBY60" s="2182"/>
      <c r="BBZ60" s="2182"/>
      <c r="BCA60" s="2182"/>
      <c r="BCB60" s="2182"/>
      <c r="BCC60" s="2182"/>
      <c r="BCD60" s="2182"/>
      <c r="BCE60" s="2182"/>
      <c r="BCF60" s="2182"/>
      <c r="BCG60" s="2182"/>
      <c r="BCH60" s="2182"/>
      <c r="BCI60" s="2182"/>
      <c r="BCJ60" s="2182"/>
      <c r="BCK60" s="2182"/>
      <c r="BCL60" s="2182"/>
      <c r="BCM60" s="2182"/>
      <c r="BCN60" s="2182"/>
      <c r="BCO60" s="2182"/>
      <c r="BCP60" s="2182"/>
      <c r="BCQ60" s="2182"/>
      <c r="BCR60" s="2182"/>
      <c r="BCS60" s="2182"/>
      <c r="BCT60" s="2182"/>
      <c r="BCU60" s="2182"/>
      <c r="BCV60" s="2182"/>
      <c r="BCW60" s="2182"/>
      <c r="BCX60" s="2182"/>
      <c r="BCY60" s="2182"/>
      <c r="BCZ60" s="2182"/>
      <c r="BDA60" s="2182"/>
      <c r="BDB60" s="2182"/>
      <c r="BDC60" s="2182"/>
      <c r="BDD60" s="2182"/>
      <c r="BDE60" s="2182"/>
      <c r="BDF60" s="2182"/>
      <c r="BDG60" s="2182"/>
      <c r="BDH60" s="2182"/>
      <c r="BDI60" s="2182"/>
      <c r="BDJ60" s="2182"/>
      <c r="BDK60" s="2182"/>
      <c r="BDL60" s="2182"/>
      <c r="BDM60" s="2182"/>
      <c r="BDN60" s="2182"/>
      <c r="BDO60" s="2182"/>
      <c r="BDP60" s="2182"/>
      <c r="BDQ60" s="2182"/>
      <c r="BDR60" s="2182"/>
      <c r="BDS60" s="2182"/>
      <c r="BDT60" s="2182"/>
      <c r="BDU60" s="2182"/>
      <c r="BDV60" s="2182"/>
      <c r="BDW60" s="2182"/>
      <c r="BDX60" s="2182"/>
      <c r="BDY60" s="2182"/>
      <c r="BDZ60" s="2182"/>
      <c r="BEA60" s="2182"/>
      <c r="BEB60" s="2182"/>
      <c r="BEC60" s="2182"/>
      <c r="BED60" s="2182"/>
      <c r="BEE60" s="2182"/>
      <c r="BEF60" s="2182"/>
      <c r="BEG60" s="2182"/>
      <c r="BEH60" s="2182"/>
      <c r="BEI60" s="2182"/>
      <c r="BEJ60" s="2182"/>
      <c r="BEK60" s="2182"/>
      <c r="BEL60" s="2182"/>
      <c r="BEM60" s="2182"/>
      <c r="BEN60" s="2182"/>
      <c r="BEO60" s="2182"/>
      <c r="BEP60" s="2182"/>
      <c r="BEQ60" s="2182"/>
      <c r="BER60" s="2182"/>
      <c r="BES60" s="2182"/>
      <c r="BET60" s="2182"/>
      <c r="BEU60" s="2182"/>
      <c r="BEV60" s="2182"/>
      <c r="BEW60" s="2182"/>
      <c r="BEX60" s="2182"/>
      <c r="BEY60" s="2182"/>
      <c r="BEZ60" s="2182"/>
      <c r="BFA60" s="2182"/>
      <c r="BFB60" s="2182"/>
      <c r="BFC60" s="2182"/>
      <c r="BFD60" s="2182"/>
      <c r="BFE60" s="2182"/>
      <c r="BFF60" s="2182"/>
      <c r="BFG60" s="2182"/>
      <c r="BFH60" s="2182"/>
      <c r="BFI60" s="2182"/>
      <c r="BFJ60" s="2182"/>
      <c r="BFK60" s="2182"/>
      <c r="BFL60" s="2182"/>
      <c r="BFM60" s="2182"/>
      <c r="BFN60" s="2182"/>
      <c r="BFO60" s="2182"/>
      <c r="BFP60" s="2182"/>
      <c r="BFQ60" s="2182"/>
      <c r="BFR60" s="2182"/>
      <c r="BFS60" s="2182"/>
      <c r="BFT60" s="2182"/>
      <c r="BFU60" s="2182"/>
      <c r="BFV60" s="2182"/>
      <c r="BFW60" s="2182"/>
      <c r="BFX60" s="2182"/>
      <c r="BFY60" s="2182"/>
      <c r="BFZ60" s="2182"/>
      <c r="BGA60" s="2182"/>
      <c r="BGB60" s="2182"/>
      <c r="BGC60" s="2182"/>
      <c r="BGD60" s="2182"/>
      <c r="BGE60" s="2182"/>
      <c r="BGF60" s="2182"/>
      <c r="BGG60" s="2182"/>
      <c r="BGH60" s="2182"/>
      <c r="BGI60" s="2182"/>
      <c r="BGJ60" s="2182"/>
      <c r="BGK60" s="2182"/>
      <c r="BGL60" s="2182"/>
      <c r="BGM60" s="2182"/>
      <c r="BGN60" s="2182"/>
      <c r="BGO60" s="2182"/>
      <c r="BGP60" s="2182"/>
      <c r="BGQ60" s="2182"/>
      <c r="BGR60" s="2182"/>
      <c r="BGS60" s="2182"/>
      <c r="BGT60" s="2182"/>
      <c r="BGU60" s="2182"/>
      <c r="BGV60" s="2182"/>
      <c r="BGW60" s="2182"/>
      <c r="BGX60" s="2182"/>
      <c r="BGY60" s="2182"/>
      <c r="BGZ60" s="2182"/>
      <c r="BHA60" s="2182"/>
      <c r="BHB60" s="2182"/>
      <c r="BHC60" s="2182"/>
      <c r="BHD60" s="2182"/>
      <c r="BHE60" s="2182"/>
      <c r="BHF60" s="2182"/>
      <c r="BHG60" s="2182"/>
      <c r="BHH60" s="2182"/>
      <c r="BHI60" s="2182"/>
      <c r="BHJ60" s="2182"/>
      <c r="BHK60" s="2182"/>
      <c r="BHL60" s="2182"/>
      <c r="BHM60" s="2182"/>
      <c r="BHN60" s="2182"/>
      <c r="BHO60" s="2182"/>
      <c r="BHP60" s="2182"/>
      <c r="BHQ60" s="2182"/>
      <c r="BHR60" s="2182"/>
      <c r="BHS60" s="2182"/>
      <c r="BHT60" s="2182"/>
      <c r="BHU60" s="2182"/>
      <c r="BHV60" s="2182"/>
      <c r="BHW60" s="2182"/>
      <c r="BHX60" s="2182"/>
      <c r="BHY60" s="2182"/>
      <c r="BHZ60" s="2182"/>
      <c r="BIA60" s="2182"/>
      <c r="BIB60" s="2182"/>
      <c r="BIC60" s="2182"/>
      <c r="BID60" s="2182"/>
      <c r="BIE60" s="2182"/>
      <c r="BIF60" s="2182"/>
      <c r="BIG60" s="2182"/>
      <c r="BIH60" s="2182"/>
      <c r="BII60" s="2182"/>
      <c r="BIJ60" s="2182"/>
      <c r="BIK60" s="2182"/>
      <c r="BIL60" s="2182"/>
      <c r="BIM60" s="2182"/>
      <c r="BIN60" s="2182"/>
      <c r="BIO60" s="2182"/>
      <c r="BIP60" s="2182"/>
      <c r="BIQ60" s="2182"/>
      <c r="BIR60" s="2182"/>
      <c r="BIS60" s="2182"/>
      <c r="BIT60" s="2182"/>
      <c r="BIU60" s="2182"/>
      <c r="BIV60" s="2182"/>
      <c r="BIW60" s="2182"/>
      <c r="BIX60" s="2182"/>
      <c r="BIY60" s="2182"/>
      <c r="BIZ60" s="2182"/>
      <c r="BJA60" s="2182"/>
      <c r="BJB60" s="2182"/>
      <c r="BJC60" s="2182"/>
      <c r="BJD60" s="2182"/>
      <c r="BJE60" s="2182"/>
      <c r="BJF60" s="2182"/>
      <c r="BJG60" s="2182"/>
      <c r="BJH60" s="2182"/>
      <c r="BJI60" s="2182"/>
      <c r="BJJ60" s="2182"/>
      <c r="BJK60" s="2182"/>
      <c r="BJL60" s="2182"/>
      <c r="BJM60" s="2182"/>
      <c r="BJN60" s="2182"/>
      <c r="BJO60" s="2182"/>
      <c r="BJP60" s="2182"/>
      <c r="BJQ60" s="2182"/>
      <c r="BJR60" s="2182"/>
      <c r="BJS60" s="2182"/>
      <c r="BJT60" s="2182"/>
      <c r="BJU60" s="2182"/>
      <c r="BJV60" s="2182"/>
      <c r="BJW60" s="2182"/>
      <c r="BJX60" s="2182"/>
      <c r="BJY60" s="2182"/>
      <c r="BJZ60" s="2182"/>
      <c r="BKA60" s="2182"/>
      <c r="BKB60" s="2182"/>
      <c r="BKC60" s="2182"/>
      <c r="BKD60" s="2182"/>
      <c r="BKE60" s="2182"/>
      <c r="BKF60" s="2182"/>
      <c r="BKG60" s="2182"/>
      <c r="BKH60" s="2182"/>
      <c r="BKI60" s="2182"/>
      <c r="BKJ60" s="2182"/>
      <c r="BKK60" s="2182"/>
      <c r="BKL60" s="2182"/>
      <c r="BKM60" s="2182"/>
      <c r="BKN60" s="2182"/>
      <c r="BKO60" s="2182"/>
      <c r="BKP60" s="2182"/>
      <c r="BKQ60" s="2182"/>
      <c r="BKR60" s="2182"/>
      <c r="BKS60" s="2182"/>
      <c r="BKT60" s="2182"/>
      <c r="BKU60" s="2182"/>
      <c r="BKV60" s="2182"/>
      <c r="BKW60" s="2182"/>
      <c r="BKX60" s="2182"/>
      <c r="BKY60" s="2182"/>
      <c r="BKZ60" s="2182"/>
      <c r="BLA60" s="2182"/>
      <c r="BLB60" s="2182"/>
      <c r="BLC60" s="2182"/>
      <c r="BLD60" s="2182"/>
      <c r="BLE60" s="2182"/>
      <c r="BLF60" s="2182"/>
      <c r="BLG60" s="2182"/>
      <c r="BLH60" s="2182"/>
      <c r="BLI60" s="2182"/>
      <c r="BLJ60" s="2182"/>
      <c r="BLK60" s="2182"/>
      <c r="BLL60" s="2182"/>
      <c r="BLM60" s="2182"/>
      <c r="BLN60" s="2182"/>
      <c r="BLO60" s="2182"/>
      <c r="BLP60" s="2182"/>
      <c r="BLQ60" s="2182"/>
      <c r="BLR60" s="2182"/>
      <c r="BLS60" s="2182"/>
      <c r="BLT60" s="2182"/>
      <c r="BLU60" s="2182"/>
      <c r="BLV60" s="2182"/>
      <c r="BLW60" s="2182"/>
      <c r="BLX60" s="2182"/>
      <c r="BLY60" s="2182"/>
      <c r="BLZ60" s="2182"/>
      <c r="BMA60" s="2182"/>
      <c r="BMB60" s="2182"/>
      <c r="BMC60" s="2182"/>
      <c r="BMD60" s="2182"/>
      <c r="BME60" s="2182"/>
      <c r="BMF60" s="2182"/>
      <c r="BMG60" s="2182"/>
      <c r="BMH60" s="2182"/>
      <c r="BMI60" s="2182"/>
      <c r="BMJ60" s="2182"/>
      <c r="BMK60" s="2182"/>
      <c r="BML60" s="2182"/>
      <c r="BMM60" s="2182"/>
      <c r="BMN60" s="2182"/>
      <c r="BMO60" s="2182"/>
      <c r="BMP60" s="2182"/>
      <c r="BMQ60" s="2182"/>
      <c r="BMR60" s="2182"/>
      <c r="BMS60" s="2182"/>
      <c r="BMT60" s="2182"/>
      <c r="BMU60" s="2182"/>
      <c r="BMV60" s="2182"/>
      <c r="BMW60" s="2182"/>
      <c r="BMX60" s="2182"/>
      <c r="BMY60" s="2182"/>
      <c r="BMZ60" s="2182"/>
      <c r="BNA60" s="2182"/>
      <c r="BNB60" s="2182"/>
      <c r="BNC60" s="2182"/>
      <c r="BND60" s="2182"/>
      <c r="BNE60" s="2182"/>
      <c r="BNF60" s="2182"/>
      <c r="BNG60" s="2182"/>
      <c r="BNH60" s="2182"/>
      <c r="BNI60" s="2182"/>
      <c r="BNJ60" s="2182"/>
      <c r="BNK60" s="2182"/>
      <c r="BNL60" s="2182"/>
      <c r="BNM60" s="2182"/>
      <c r="BNN60" s="2182"/>
      <c r="BNO60" s="2182"/>
      <c r="BNP60" s="2182"/>
      <c r="BNQ60" s="2182"/>
      <c r="BNR60" s="2182"/>
      <c r="BNS60" s="2182"/>
      <c r="BNT60" s="2182"/>
      <c r="BNU60" s="2182"/>
      <c r="BNV60" s="2182"/>
      <c r="BNW60" s="2182"/>
      <c r="BNX60" s="2182"/>
      <c r="BNY60" s="2182"/>
      <c r="BNZ60" s="2182"/>
      <c r="BOA60" s="2182"/>
      <c r="BOB60" s="2182"/>
      <c r="BOC60" s="2182"/>
      <c r="BOD60" s="2182"/>
      <c r="BOE60" s="2182"/>
      <c r="BOF60" s="2182"/>
      <c r="BOG60" s="2182"/>
      <c r="BOH60" s="2182"/>
      <c r="BOI60" s="2182"/>
      <c r="BOJ60" s="2182"/>
      <c r="BOK60" s="2182"/>
      <c r="BOL60" s="2182"/>
      <c r="BOM60" s="2182"/>
      <c r="BON60" s="2182"/>
      <c r="BOO60" s="2182"/>
      <c r="BOP60" s="2182"/>
      <c r="BOQ60" s="2182"/>
      <c r="BOR60" s="2182"/>
      <c r="BOS60" s="2182"/>
      <c r="BOT60" s="2182"/>
      <c r="BOU60" s="2182"/>
      <c r="BOV60" s="2182"/>
      <c r="BOW60" s="2182"/>
      <c r="BOX60" s="2182"/>
      <c r="BOY60" s="2182"/>
      <c r="BOZ60" s="2182"/>
      <c r="BPA60" s="2182"/>
      <c r="BPB60" s="2182"/>
      <c r="BPC60" s="2182"/>
      <c r="BPD60" s="2182"/>
      <c r="BPE60" s="2182"/>
      <c r="BPF60" s="2182"/>
      <c r="BPG60" s="2182"/>
      <c r="BPH60" s="2182"/>
      <c r="BPI60" s="2182"/>
      <c r="BPJ60" s="2182"/>
      <c r="BPK60" s="2182"/>
      <c r="BPL60" s="2182"/>
      <c r="BPM60" s="2182"/>
      <c r="BPN60" s="2182"/>
      <c r="BPO60" s="2182"/>
      <c r="BPP60" s="2182"/>
      <c r="BPQ60" s="2182"/>
      <c r="BPR60" s="2182"/>
      <c r="BPS60" s="2182"/>
      <c r="BPT60" s="2182"/>
      <c r="BPU60" s="2182"/>
      <c r="BPV60" s="2182"/>
      <c r="BPW60" s="2182"/>
      <c r="BPX60" s="2182"/>
      <c r="BPY60" s="2182"/>
      <c r="BPZ60" s="2182"/>
      <c r="BQA60" s="2182"/>
      <c r="BQB60" s="2182"/>
      <c r="BQC60" s="2182"/>
      <c r="BQD60" s="2182"/>
      <c r="BQE60" s="2182"/>
      <c r="BQF60" s="2182"/>
      <c r="BQG60" s="2182"/>
      <c r="BQH60" s="2182"/>
      <c r="BQI60" s="2182"/>
      <c r="BQJ60" s="2182"/>
      <c r="BQK60" s="2182"/>
      <c r="BQL60" s="2182"/>
      <c r="BQM60" s="2182"/>
      <c r="BQN60" s="2182"/>
      <c r="BQO60" s="2182"/>
      <c r="BQP60" s="2182"/>
      <c r="BQQ60" s="2182"/>
      <c r="BQR60" s="2182"/>
      <c r="BQS60" s="2182"/>
      <c r="BQT60" s="2182"/>
      <c r="BQU60" s="2182"/>
      <c r="BQV60" s="2182"/>
      <c r="BQW60" s="2182"/>
      <c r="BQX60" s="2182"/>
      <c r="BQY60" s="2182"/>
      <c r="BQZ60" s="2182"/>
      <c r="BRA60" s="2182"/>
      <c r="BRB60" s="2182"/>
      <c r="BRC60" s="2182"/>
      <c r="BRD60" s="2182"/>
      <c r="BRE60" s="2182"/>
      <c r="BRF60" s="2182"/>
      <c r="BRG60" s="2182"/>
      <c r="BRH60" s="2182"/>
      <c r="BRI60" s="2182"/>
      <c r="BRJ60" s="2182"/>
      <c r="BRK60" s="2182"/>
      <c r="BRL60" s="2182"/>
      <c r="BRM60" s="2182"/>
      <c r="BRN60" s="2182"/>
      <c r="BRO60" s="2182"/>
      <c r="BRP60" s="2182"/>
      <c r="BRQ60" s="2182"/>
      <c r="BRR60" s="2182"/>
      <c r="BRS60" s="2182"/>
      <c r="BRT60" s="2182"/>
      <c r="BRU60" s="2182"/>
      <c r="BRV60" s="2182"/>
      <c r="BRW60" s="2182"/>
      <c r="BRX60" s="2182"/>
      <c r="BRY60" s="2182"/>
      <c r="BRZ60" s="2182"/>
      <c r="BSA60" s="2182"/>
      <c r="BSB60" s="2182"/>
      <c r="BSC60" s="2182"/>
      <c r="BSD60" s="2182"/>
      <c r="BSE60" s="2182"/>
      <c r="BSF60" s="2182"/>
      <c r="BSG60" s="2182"/>
      <c r="BSH60" s="2182"/>
      <c r="BSI60" s="2182"/>
      <c r="BSJ60" s="2182"/>
      <c r="BSK60" s="2182"/>
      <c r="BSL60" s="2182"/>
      <c r="BSM60" s="2182"/>
      <c r="BSN60" s="2182"/>
      <c r="BSO60" s="2182"/>
      <c r="BSP60" s="2182"/>
      <c r="BSQ60" s="2182"/>
      <c r="BSR60" s="2182"/>
      <c r="BSS60" s="2182"/>
      <c r="BST60" s="2182"/>
      <c r="BSU60" s="2182"/>
      <c r="BSV60" s="2182"/>
      <c r="BSW60" s="2182"/>
      <c r="BSX60" s="2182"/>
      <c r="BSY60" s="2182"/>
      <c r="BSZ60" s="2182"/>
      <c r="BTA60" s="2182"/>
      <c r="BTB60" s="2182"/>
      <c r="BTC60" s="2182"/>
      <c r="BTD60" s="2182"/>
      <c r="BTE60" s="2182"/>
      <c r="BTF60" s="2182"/>
      <c r="BTG60" s="2182"/>
      <c r="BTH60" s="2182"/>
      <c r="BTI60" s="2182"/>
      <c r="BTJ60" s="2182"/>
      <c r="BTK60" s="2182"/>
      <c r="BTL60" s="2182"/>
      <c r="BTM60" s="2182"/>
      <c r="BTN60" s="2182"/>
      <c r="BTO60" s="2182"/>
      <c r="BTP60" s="2182"/>
      <c r="BTQ60" s="2182"/>
      <c r="BTR60" s="2182"/>
      <c r="BTS60" s="2182"/>
      <c r="BTT60" s="2182"/>
      <c r="BTU60" s="2182"/>
      <c r="BTV60" s="2182"/>
      <c r="BTW60" s="2182"/>
      <c r="BTX60" s="2182"/>
      <c r="BTY60" s="2182"/>
      <c r="BTZ60" s="2182"/>
      <c r="BUA60" s="2182"/>
      <c r="BUB60" s="2182"/>
      <c r="BUC60" s="2182"/>
      <c r="BUD60" s="2182"/>
      <c r="BUE60" s="2182"/>
      <c r="BUF60" s="2182"/>
      <c r="BUG60" s="2182"/>
      <c r="BUH60" s="2182"/>
      <c r="BUI60" s="2182"/>
      <c r="BUJ60" s="2182"/>
      <c r="BUK60" s="2182"/>
      <c r="BUL60" s="2182"/>
      <c r="BUM60" s="2182"/>
      <c r="BUN60" s="2182"/>
      <c r="BUO60" s="2182"/>
      <c r="BUP60" s="2182"/>
      <c r="BUQ60" s="2182"/>
      <c r="BUR60" s="2182"/>
      <c r="BUS60" s="2182"/>
      <c r="BUT60" s="2182"/>
      <c r="BUU60" s="2182"/>
      <c r="BUV60" s="2182"/>
      <c r="BUW60" s="2182"/>
      <c r="BUX60" s="2182"/>
      <c r="BUY60" s="2182"/>
      <c r="BUZ60" s="2182"/>
      <c r="BVA60" s="2182"/>
      <c r="BVB60" s="2182"/>
      <c r="BVC60" s="2182"/>
      <c r="BVD60" s="2182"/>
      <c r="BVE60" s="2182"/>
      <c r="BVF60" s="2182"/>
      <c r="BVG60" s="2182"/>
      <c r="BVH60" s="2182"/>
      <c r="BVI60" s="2182"/>
      <c r="BVJ60" s="2182"/>
      <c r="BVK60" s="2182"/>
      <c r="BVL60" s="2182"/>
      <c r="BVM60" s="2182"/>
      <c r="BVN60" s="2182"/>
      <c r="BVO60" s="2182"/>
      <c r="BVP60" s="2182"/>
      <c r="BVQ60" s="2182"/>
      <c r="BVR60" s="2182"/>
      <c r="BVS60" s="2182"/>
      <c r="BVT60" s="2182"/>
      <c r="BVU60" s="2182"/>
      <c r="BVV60" s="2182"/>
      <c r="BVW60" s="2182"/>
      <c r="BVX60" s="2182"/>
      <c r="BVY60" s="2182"/>
      <c r="BVZ60" s="2182"/>
      <c r="BWA60" s="2182"/>
      <c r="BWB60" s="2182"/>
      <c r="BWC60" s="2182"/>
      <c r="BWD60" s="2182"/>
      <c r="BWE60" s="2182"/>
      <c r="BWF60" s="2182"/>
      <c r="BWG60" s="2182"/>
      <c r="BWH60" s="2182"/>
      <c r="BWI60" s="2182"/>
      <c r="BWJ60" s="2182"/>
      <c r="BWK60" s="2182"/>
      <c r="BWL60" s="2182"/>
      <c r="BWM60" s="2182"/>
      <c r="BWN60" s="2182"/>
      <c r="BWO60" s="2182"/>
      <c r="BWP60" s="2182"/>
      <c r="BWQ60" s="2182"/>
      <c r="BWR60" s="2182"/>
      <c r="BWS60" s="2182"/>
      <c r="BWT60" s="2182"/>
      <c r="BWU60" s="2182"/>
      <c r="BWV60" s="2182"/>
      <c r="BWW60" s="2182"/>
      <c r="BWX60" s="2182"/>
      <c r="BWY60" s="2182"/>
      <c r="BWZ60" s="2182"/>
      <c r="BXA60" s="2182"/>
      <c r="BXB60" s="2182"/>
      <c r="BXC60" s="2182"/>
      <c r="BXD60" s="2182"/>
      <c r="BXE60" s="2182"/>
      <c r="BXF60" s="2182"/>
      <c r="BXG60" s="2182"/>
      <c r="BXH60" s="2182"/>
      <c r="BXI60" s="2182"/>
      <c r="BXJ60" s="2182"/>
      <c r="BXK60" s="2182"/>
      <c r="BXL60" s="2182"/>
      <c r="BXM60" s="2182"/>
      <c r="BXN60" s="2182"/>
      <c r="BXO60" s="2182"/>
      <c r="BXP60" s="2182"/>
      <c r="BXQ60" s="2182"/>
      <c r="BXR60" s="2182"/>
      <c r="BXS60" s="2182"/>
      <c r="BXT60" s="2182"/>
      <c r="BXU60" s="2182"/>
      <c r="BXV60" s="2182"/>
      <c r="BXW60" s="2182"/>
      <c r="BXX60" s="2182"/>
      <c r="BXY60" s="2182"/>
      <c r="BXZ60" s="2182"/>
      <c r="BYA60" s="2182"/>
      <c r="BYB60" s="2182"/>
      <c r="BYC60" s="2182"/>
      <c r="BYD60" s="2182"/>
      <c r="BYE60" s="2182"/>
      <c r="BYF60" s="2182"/>
      <c r="BYG60" s="2182"/>
      <c r="BYH60" s="2182"/>
      <c r="BYI60" s="2182"/>
      <c r="BYJ60" s="2182"/>
      <c r="BYK60" s="2182"/>
      <c r="BYL60" s="2182"/>
      <c r="BYM60" s="2182"/>
      <c r="BYN60" s="2182"/>
      <c r="BYO60" s="2182"/>
      <c r="BYP60" s="2182"/>
      <c r="BYQ60" s="2182"/>
      <c r="BYR60" s="2182"/>
      <c r="BYS60" s="2182"/>
      <c r="BYT60" s="2182"/>
      <c r="BYU60" s="2182"/>
      <c r="BYV60" s="2182"/>
      <c r="BYW60" s="2182"/>
      <c r="BYX60" s="2182"/>
      <c r="BYY60" s="2182"/>
      <c r="BYZ60" s="2182"/>
      <c r="BZA60" s="2182"/>
      <c r="BZB60" s="2182"/>
      <c r="BZC60" s="2182"/>
      <c r="BZD60" s="2182"/>
      <c r="BZE60" s="2182"/>
      <c r="BZF60" s="2182"/>
      <c r="BZG60" s="2182"/>
      <c r="BZH60" s="2182"/>
      <c r="BZI60" s="2182"/>
      <c r="BZJ60" s="2182"/>
      <c r="BZK60" s="2182"/>
      <c r="BZL60" s="2182"/>
      <c r="BZM60" s="2182"/>
      <c r="BZN60" s="2182"/>
      <c r="BZO60" s="2182"/>
      <c r="BZP60" s="2182"/>
      <c r="BZQ60" s="2182"/>
      <c r="BZR60" s="2182"/>
      <c r="BZS60" s="2182"/>
      <c r="BZT60" s="2182"/>
      <c r="BZU60" s="2182"/>
      <c r="BZV60" s="2182"/>
      <c r="BZW60" s="2182"/>
      <c r="BZX60" s="2182"/>
      <c r="BZY60" s="2182"/>
      <c r="BZZ60" s="2182"/>
      <c r="CAA60" s="2182"/>
      <c r="CAB60" s="2182"/>
      <c r="CAC60" s="2182"/>
      <c r="CAD60" s="2182"/>
      <c r="CAE60" s="2182"/>
      <c r="CAF60" s="2182"/>
      <c r="CAG60" s="2182"/>
      <c r="CAH60" s="2182"/>
      <c r="CAI60" s="2182"/>
      <c r="CAJ60" s="2182"/>
      <c r="CAK60" s="2182"/>
      <c r="CAL60" s="2182"/>
      <c r="CAM60" s="2182"/>
      <c r="CAN60" s="2182"/>
      <c r="CAO60" s="2182"/>
      <c r="CAP60" s="2182"/>
      <c r="CAQ60" s="2182"/>
      <c r="CAR60" s="2182"/>
      <c r="CAS60" s="2182"/>
      <c r="CAT60" s="2182"/>
      <c r="CAU60" s="2182"/>
      <c r="CAV60" s="2182"/>
      <c r="CAW60" s="2182"/>
      <c r="CAX60" s="2182"/>
      <c r="CAY60" s="2182"/>
      <c r="CAZ60" s="2182"/>
      <c r="CBA60" s="2182"/>
      <c r="CBB60" s="2182"/>
      <c r="CBC60" s="2182"/>
      <c r="CBD60" s="2182"/>
      <c r="CBE60" s="2182"/>
      <c r="CBF60" s="2182"/>
      <c r="CBG60" s="2182"/>
      <c r="CBH60" s="2182"/>
      <c r="CBI60" s="2182"/>
      <c r="CBJ60" s="2182"/>
      <c r="CBK60" s="2182"/>
      <c r="CBL60" s="2182"/>
      <c r="CBM60" s="2182"/>
      <c r="CBN60" s="2182"/>
      <c r="CBO60" s="2182"/>
      <c r="CBP60" s="2182"/>
      <c r="CBQ60" s="2182"/>
      <c r="CBR60" s="2182"/>
      <c r="CBS60" s="2182"/>
      <c r="CBT60" s="2182"/>
      <c r="CBU60" s="2182"/>
      <c r="CBV60" s="2182"/>
      <c r="CBW60" s="2182"/>
      <c r="CBX60" s="2182"/>
      <c r="CBY60" s="2182"/>
      <c r="CBZ60" s="2182"/>
      <c r="CCA60" s="2182"/>
      <c r="CCB60" s="2182"/>
      <c r="CCC60" s="2182"/>
      <c r="CCD60" s="2182"/>
      <c r="CCE60" s="2182"/>
      <c r="CCF60" s="2182"/>
      <c r="CCG60" s="2182"/>
      <c r="CCH60" s="2182"/>
      <c r="CCI60" s="2182"/>
      <c r="CCJ60" s="2182"/>
      <c r="CCK60" s="2182"/>
      <c r="CCL60" s="2182"/>
      <c r="CCM60" s="2182"/>
      <c r="CCN60" s="2182"/>
      <c r="CCO60" s="2182"/>
      <c r="CCP60" s="2182"/>
      <c r="CCQ60" s="2182"/>
      <c r="CCR60" s="2182"/>
      <c r="CCS60" s="2182"/>
      <c r="CCT60" s="2182"/>
      <c r="CCU60" s="2182"/>
      <c r="CCV60" s="2182"/>
      <c r="CCW60" s="2182"/>
      <c r="CCX60" s="2182"/>
      <c r="CCY60" s="2182"/>
      <c r="CCZ60" s="2182"/>
      <c r="CDA60" s="2182"/>
      <c r="CDB60" s="2182"/>
      <c r="CDC60" s="2182"/>
      <c r="CDD60" s="2182"/>
      <c r="CDE60" s="2182"/>
      <c r="CDF60" s="2182"/>
      <c r="CDG60" s="2182"/>
      <c r="CDH60" s="2182"/>
      <c r="CDI60" s="2182"/>
      <c r="CDJ60" s="2182"/>
      <c r="CDK60" s="2182"/>
      <c r="CDL60" s="2182"/>
      <c r="CDM60" s="2182"/>
      <c r="CDN60" s="2182"/>
      <c r="CDO60" s="2182"/>
      <c r="CDP60" s="2182"/>
      <c r="CDQ60" s="2182"/>
      <c r="CDR60" s="2182"/>
      <c r="CDS60" s="2182"/>
      <c r="CDT60" s="2182"/>
      <c r="CDU60" s="2182"/>
      <c r="CDV60" s="2182"/>
      <c r="CDW60" s="2182"/>
      <c r="CDX60" s="2182"/>
      <c r="CDY60" s="2182"/>
      <c r="CDZ60" s="2182"/>
      <c r="CEA60" s="2182"/>
      <c r="CEB60" s="2182"/>
      <c r="CEC60" s="2182"/>
      <c r="CED60" s="2182"/>
      <c r="CEE60" s="2182"/>
      <c r="CEF60" s="2182"/>
      <c r="CEG60" s="2182"/>
      <c r="CEH60" s="2182"/>
      <c r="CEI60" s="2182"/>
      <c r="CEJ60" s="2182"/>
      <c r="CEK60" s="2182"/>
      <c r="CEL60" s="2182"/>
      <c r="CEM60" s="2182"/>
      <c r="CEN60" s="2182"/>
      <c r="CEO60" s="2182"/>
      <c r="CEP60" s="2182"/>
      <c r="CEQ60" s="2182"/>
      <c r="CER60" s="2182"/>
      <c r="CES60" s="2182"/>
      <c r="CET60" s="2182"/>
      <c r="CEU60" s="2182"/>
      <c r="CEV60" s="2182"/>
      <c r="CEW60" s="2182"/>
      <c r="CEX60" s="2182"/>
      <c r="CEY60" s="2182"/>
      <c r="CEZ60" s="2182"/>
      <c r="CFA60" s="2182"/>
      <c r="CFB60" s="2182"/>
      <c r="CFC60" s="2182"/>
      <c r="CFD60" s="2182"/>
      <c r="CFE60" s="2182"/>
      <c r="CFF60" s="2182"/>
      <c r="CFG60" s="2182"/>
      <c r="CFH60" s="2182"/>
      <c r="CFI60" s="2182"/>
      <c r="CFJ60" s="2182"/>
      <c r="CFK60" s="2182"/>
      <c r="CFL60" s="2182"/>
      <c r="CFM60" s="2182"/>
      <c r="CFN60" s="2182"/>
      <c r="CFO60" s="2182"/>
      <c r="CFP60" s="2182"/>
      <c r="CFQ60" s="2182"/>
      <c r="CFR60" s="2182"/>
      <c r="CFS60" s="2182"/>
      <c r="CFT60" s="2182"/>
      <c r="CFU60" s="2182"/>
      <c r="CFV60" s="2182"/>
      <c r="CFW60" s="2182"/>
      <c r="CFX60" s="2182"/>
      <c r="CFY60" s="2182"/>
      <c r="CFZ60" s="2182"/>
      <c r="CGA60" s="2182"/>
      <c r="CGB60" s="2182"/>
      <c r="CGC60" s="2182"/>
      <c r="CGD60" s="2182"/>
      <c r="CGE60" s="2182"/>
      <c r="CGF60" s="2182"/>
      <c r="CGG60" s="2182"/>
      <c r="CGH60" s="2182"/>
      <c r="CGI60" s="2182"/>
      <c r="CGJ60" s="2182"/>
      <c r="CGK60" s="2182"/>
      <c r="CGL60" s="2182"/>
      <c r="CGM60" s="2182"/>
      <c r="CGN60" s="2182"/>
      <c r="CGO60" s="2182"/>
      <c r="CGP60" s="2182"/>
      <c r="CGQ60" s="2182"/>
      <c r="CGR60" s="2182"/>
      <c r="CGS60" s="2182"/>
      <c r="CGT60" s="2182"/>
      <c r="CGU60" s="2182"/>
      <c r="CGV60" s="2182"/>
      <c r="CGW60" s="2182"/>
      <c r="CGX60" s="2182"/>
      <c r="CGY60" s="2182"/>
      <c r="CGZ60" s="2182"/>
      <c r="CHA60" s="2182"/>
      <c r="CHB60" s="2182"/>
      <c r="CHC60" s="2182"/>
      <c r="CHD60" s="2182"/>
      <c r="CHE60" s="2182"/>
      <c r="CHF60" s="2182"/>
      <c r="CHG60" s="2182"/>
      <c r="CHH60" s="2182"/>
      <c r="CHI60" s="2182"/>
      <c r="CHJ60" s="2182"/>
      <c r="CHK60" s="2182"/>
      <c r="CHL60" s="2182"/>
      <c r="CHM60" s="2182"/>
      <c r="CHN60" s="2182"/>
      <c r="CHO60" s="2182"/>
      <c r="CHP60" s="2182"/>
      <c r="CHQ60" s="2182"/>
      <c r="CHR60" s="2182"/>
      <c r="CHS60" s="2182"/>
      <c r="CHT60" s="2182"/>
      <c r="CHU60" s="2182"/>
      <c r="CHV60" s="2182"/>
      <c r="CHW60" s="2182"/>
      <c r="CHX60" s="2182"/>
      <c r="CHY60" s="2182"/>
      <c r="CHZ60" s="2182"/>
      <c r="CIA60" s="2182"/>
      <c r="CIB60" s="2182"/>
      <c r="CIC60" s="2182"/>
      <c r="CID60" s="2182"/>
      <c r="CIE60" s="2182"/>
      <c r="CIF60" s="2182"/>
      <c r="CIG60" s="2182"/>
      <c r="CIH60" s="2182"/>
      <c r="CII60" s="2182"/>
      <c r="CIJ60" s="2182"/>
      <c r="CIK60" s="2182"/>
      <c r="CIL60" s="2182"/>
      <c r="CIM60" s="2182"/>
      <c r="CIN60" s="2182"/>
      <c r="CIO60" s="2182"/>
      <c r="CIP60" s="2182"/>
      <c r="CIQ60" s="2182"/>
      <c r="CIR60" s="2182"/>
      <c r="CIS60" s="2182"/>
      <c r="CIT60" s="2182"/>
      <c r="CIU60" s="2182"/>
      <c r="CIV60" s="2182"/>
      <c r="CIW60" s="2182"/>
      <c r="CIX60" s="2182"/>
      <c r="CIY60" s="2182"/>
      <c r="CIZ60" s="2182"/>
      <c r="CJA60" s="2182"/>
      <c r="CJB60" s="2182"/>
      <c r="CJC60" s="2182"/>
      <c r="CJD60" s="2182"/>
      <c r="CJE60" s="2182"/>
      <c r="CJF60" s="2182"/>
      <c r="CJG60" s="2182"/>
      <c r="CJH60" s="2182"/>
      <c r="CJI60" s="2182"/>
      <c r="CJJ60" s="2182"/>
      <c r="CJK60" s="2182"/>
      <c r="CJL60" s="2182"/>
      <c r="CJM60" s="2182"/>
      <c r="CJN60" s="2182"/>
      <c r="CJO60" s="2182"/>
      <c r="CJP60" s="2182"/>
      <c r="CJQ60" s="2182"/>
      <c r="CJR60" s="2182"/>
      <c r="CJS60" s="2182"/>
      <c r="CJT60" s="2182"/>
      <c r="CJU60" s="2182"/>
      <c r="CJV60" s="2182"/>
      <c r="CJW60" s="2182"/>
      <c r="CJX60" s="2182"/>
      <c r="CJY60" s="2182"/>
      <c r="CJZ60" s="2182"/>
      <c r="CKA60" s="2182"/>
      <c r="CKB60" s="2182"/>
      <c r="CKC60" s="2182"/>
      <c r="CKD60" s="2182"/>
      <c r="CKE60" s="2182"/>
      <c r="CKF60" s="2182"/>
      <c r="CKG60" s="2182"/>
      <c r="CKH60" s="2182"/>
      <c r="CKI60" s="2182"/>
      <c r="CKJ60" s="2182"/>
      <c r="CKK60" s="2182"/>
      <c r="CKL60" s="2182"/>
      <c r="CKM60" s="2182"/>
      <c r="CKN60" s="2182"/>
      <c r="CKO60" s="2182"/>
      <c r="CKP60" s="2182"/>
      <c r="CKQ60" s="2182"/>
      <c r="CKR60" s="2182"/>
      <c r="CKS60" s="2182"/>
      <c r="CKT60" s="2182"/>
      <c r="CKU60" s="2182"/>
      <c r="CKV60" s="2182"/>
      <c r="CKW60" s="2182"/>
      <c r="CKX60" s="2182"/>
      <c r="CKY60" s="2182"/>
      <c r="CKZ60" s="2182"/>
      <c r="CLA60" s="2182"/>
      <c r="CLB60" s="2182"/>
      <c r="CLC60" s="2182"/>
      <c r="CLD60" s="2182"/>
      <c r="CLE60" s="2182"/>
      <c r="CLF60" s="2182"/>
      <c r="CLG60" s="2182"/>
      <c r="CLH60" s="2182"/>
      <c r="CLI60" s="2182"/>
      <c r="CLJ60" s="2182"/>
      <c r="CLK60" s="2182"/>
      <c r="CLL60" s="2182"/>
      <c r="CLM60" s="2182"/>
      <c r="CLN60" s="2182"/>
      <c r="CLO60" s="2182"/>
      <c r="CLP60" s="2182"/>
      <c r="CLQ60" s="2182"/>
      <c r="CLR60" s="2182"/>
      <c r="CLS60" s="2182"/>
      <c r="CLT60" s="2182"/>
      <c r="CLU60" s="2182"/>
      <c r="CLV60" s="2182"/>
      <c r="CLW60" s="2182"/>
      <c r="CLX60" s="2182"/>
      <c r="CLY60" s="2182"/>
      <c r="CLZ60" s="2182"/>
      <c r="CMA60" s="2182"/>
      <c r="CMB60" s="2182"/>
      <c r="CMC60" s="2182"/>
      <c r="CMD60" s="2182"/>
      <c r="CME60" s="2182"/>
      <c r="CMF60" s="2182"/>
      <c r="CMG60" s="2182"/>
      <c r="CMH60" s="2182"/>
      <c r="CMI60" s="2182"/>
      <c r="CMJ60" s="2182"/>
      <c r="CMK60" s="2182"/>
      <c r="CML60" s="2182"/>
      <c r="CMM60" s="2182"/>
      <c r="CMN60" s="2182"/>
      <c r="CMO60" s="2182"/>
      <c r="CMP60" s="2182"/>
      <c r="CMQ60" s="2182"/>
      <c r="CMR60" s="2182"/>
      <c r="CMS60" s="2182"/>
      <c r="CMT60" s="2182"/>
      <c r="CMU60" s="2182"/>
      <c r="CMV60" s="2182"/>
      <c r="CMW60" s="2182"/>
      <c r="CMX60" s="2182"/>
      <c r="CMY60" s="2182"/>
      <c r="CMZ60" s="2182"/>
      <c r="CNA60" s="2182"/>
      <c r="CNB60" s="2182"/>
      <c r="CNC60" s="2182"/>
      <c r="CND60" s="2182"/>
      <c r="CNE60" s="2182"/>
      <c r="CNF60" s="2182"/>
      <c r="CNG60" s="2182"/>
      <c r="CNH60" s="2182"/>
      <c r="CNI60" s="2182"/>
      <c r="CNJ60" s="2182"/>
      <c r="CNK60" s="2182"/>
      <c r="CNL60" s="2182"/>
      <c r="CNM60" s="2182"/>
      <c r="CNN60" s="2182"/>
      <c r="CNO60" s="2182"/>
      <c r="CNP60" s="2182"/>
      <c r="CNQ60" s="2182"/>
      <c r="CNR60" s="2182"/>
      <c r="CNS60" s="2182"/>
      <c r="CNT60" s="2182"/>
      <c r="CNU60" s="2182"/>
      <c r="CNV60" s="2182"/>
      <c r="CNW60" s="2182"/>
      <c r="CNX60" s="2182"/>
      <c r="CNY60" s="2182"/>
      <c r="CNZ60" s="2182"/>
      <c r="COA60" s="2182"/>
      <c r="COB60" s="2182"/>
      <c r="COC60" s="2182"/>
      <c r="COD60" s="2182"/>
      <c r="COE60" s="2182"/>
      <c r="COF60" s="2182"/>
      <c r="COG60" s="2182"/>
      <c r="COH60" s="2182"/>
      <c r="COI60" s="2182"/>
      <c r="COJ60" s="2182"/>
      <c r="COK60" s="2182"/>
      <c r="COL60" s="2182"/>
      <c r="COM60" s="2182"/>
      <c r="CON60" s="2182"/>
      <c r="COO60" s="2182"/>
      <c r="COP60" s="2182"/>
      <c r="COQ60" s="2182"/>
      <c r="COR60" s="2182"/>
      <c r="COS60" s="2182"/>
      <c r="COT60" s="2182"/>
      <c r="COU60" s="2182"/>
      <c r="COV60" s="2182"/>
      <c r="COW60" s="2182"/>
      <c r="COX60" s="2182"/>
      <c r="COY60" s="2182"/>
      <c r="COZ60" s="2182"/>
      <c r="CPA60" s="2182"/>
      <c r="CPB60" s="2182"/>
      <c r="CPC60" s="2182"/>
      <c r="CPD60" s="2182"/>
      <c r="CPE60" s="2182"/>
      <c r="CPF60" s="2182"/>
      <c r="CPG60" s="2182"/>
      <c r="CPH60" s="2182"/>
      <c r="CPI60" s="2182"/>
      <c r="CPJ60" s="2182"/>
      <c r="CPK60" s="2182"/>
      <c r="CPL60" s="2182"/>
      <c r="CPM60" s="2182"/>
      <c r="CPN60" s="2182"/>
      <c r="CPO60" s="2182"/>
      <c r="CPP60" s="2182"/>
      <c r="CPQ60" s="2182"/>
      <c r="CPR60" s="2182"/>
      <c r="CPS60" s="2182"/>
      <c r="CPT60" s="2182"/>
      <c r="CPU60" s="2182"/>
      <c r="CPV60" s="2182"/>
      <c r="CPW60" s="2182"/>
      <c r="CPX60" s="2182"/>
      <c r="CPY60" s="2182"/>
      <c r="CPZ60" s="2182"/>
      <c r="CQA60" s="2182"/>
      <c r="CQB60" s="2182"/>
      <c r="CQC60" s="2182"/>
      <c r="CQD60" s="2182"/>
      <c r="CQE60" s="2182"/>
      <c r="CQF60" s="2182"/>
      <c r="CQG60" s="2182"/>
      <c r="CQH60" s="2182"/>
      <c r="CQI60" s="2182"/>
      <c r="CQJ60" s="2182"/>
      <c r="CQK60" s="2182"/>
      <c r="CQL60" s="2182"/>
      <c r="CQM60" s="2182"/>
      <c r="CQN60" s="2182"/>
      <c r="CQO60" s="2182"/>
      <c r="CQP60" s="2182"/>
      <c r="CQQ60" s="2182"/>
      <c r="CQR60" s="2182"/>
      <c r="CQS60" s="2182"/>
      <c r="CQT60" s="2182"/>
      <c r="CQU60" s="2182"/>
      <c r="CQV60" s="2182"/>
      <c r="CQW60" s="2182"/>
      <c r="CQX60" s="2182"/>
      <c r="CQY60" s="2182"/>
      <c r="CQZ60" s="2182"/>
      <c r="CRA60" s="2182"/>
      <c r="CRB60" s="2182"/>
      <c r="CRC60" s="2182"/>
      <c r="CRD60" s="2182"/>
      <c r="CRE60" s="2182"/>
      <c r="CRF60" s="2182"/>
      <c r="CRG60" s="2182"/>
      <c r="CRH60" s="2182"/>
      <c r="CRI60" s="2182"/>
      <c r="CRJ60" s="2182"/>
      <c r="CRK60" s="2182"/>
      <c r="CRL60" s="2182"/>
      <c r="CRM60" s="2182"/>
      <c r="CRN60" s="2182"/>
      <c r="CRO60" s="2182"/>
      <c r="CRP60" s="2182"/>
      <c r="CRQ60" s="2182"/>
      <c r="CRR60" s="2182"/>
      <c r="CRS60" s="2182"/>
      <c r="CRT60" s="2182"/>
      <c r="CRU60" s="2182"/>
      <c r="CRV60" s="2182"/>
      <c r="CRW60" s="2182"/>
      <c r="CRX60" s="2182"/>
      <c r="CRY60" s="2182"/>
      <c r="CRZ60" s="2182"/>
      <c r="CSA60" s="2182"/>
      <c r="CSB60" s="2182"/>
      <c r="CSC60" s="2182"/>
      <c r="CSD60" s="2182"/>
      <c r="CSE60" s="2182"/>
      <c r="CSF60" s="2182"/>
      <c r="CSG60" s="2182"/>
      <c r="CSH60" s="2182"/>
      <c r="CSI60" s="2182"/>
      <c r="CSJ60" s="2182"/>
      <c r="CSK60" s="2182"/>
      <c r="CSL60" s="2182"/>
      <c r="CSM60" s="2182"/>
      <c r="CSN60" s="2182"/>
      <c r="CSO60" s="2182"/>
      <c r="CSP60" s="2182"/>
      <c r="CSQ60" s="2182"/>
      <c r="CSR60" s="2182"/>
      <c r="CSS60" s="2182"/>
      <c r="CST60" s="2182"/>
      <c r="CSU60" s="2182"/>
      <c r="CSV60" s="2182"/>
      <c r="CSW60" s="2182"/>
      <c r="CSX60" s="2182"/>
      <c r="CSY60" s="2182"/>
      <c r="CSZ60" s="2182"/>
      <c r="CTA60" s="2182"/>
      <c r="CTB60" s="2182"/>
      <c r="CTC60" s="2182"/>
      <c r="CTD60" s="2182"/>
      <c r="CTE60" s="2182"/>
      <c r="CTF60" s="2182"/>
      <c r="CTG60" s="2182"/>
      <c r="CTH60" s="2182"/>
      <c r="CTI60" s="2182"/>
      <c r="CTJ60" s="2182"/>
      <c r="CTK60" s="2182"/>
      <c r="CTL60" s="2182"/>
      <c r="CTM60" s="2182"/>
      <c r="CTN60" s="2182"/>
      <c r="CTO60" s="2182"/>
      <c r="CTP60" s="2182"/>
      <c r="CTQ60" s="2182"/>
      <c r="CTR60" s="2182"/>
      <c r="CTS60" s="2182"/>
      <c r="CTT60" s="2182"/>
      <c r="CTU60" s="2182"/>
      <c r="CTV60" s="2182"/>
      <c r="CTW60" s="2182"/>
      <c r="CTX60" s="2182"/>
      <c r="CTY60" s="2182"/>
      <c r="CTZ60" s="2182"/>
      <c r="CUA60" s="2182"/>
      <c r="CUB60" s="2182"/>
      <c r="CUC60" s="2182"/>
      <c r="CUD60" s="2182"/>
      <c r="CUE60" s="2182"/>
      <c r="CUF60" s="2182"/>
      <c r="CUG60" s="2182"/>
      <c r="CUH60" s="2182"/>
      <c r="CUI60" s="2182"/>
      <c r="CUJ60" s="2182"/>
      <c r="CUK60" s="2182"/>
      <c r="CUL60" s="2182"/>
      <c r="CUM60" s="2182"/>
      <c r="CUN60" s="2182"/>
      <c r="CUO60" s="2182"/>
      <c r="CUP60" s="2182"/>
      <c r="CUQ60" s="2182"/>
      <c r="CUR60" s="2182"/>
      <c r="CUS60" s="2182"/>
      <c r="CUT60" s="2182"/>
      <c r="CUU60" s="2182"/>
      <c r="CUV60" s="2182"/>
      <c r="CUW60" s="2182"/>
      <c r="CUX60" s="2182"/>
      <c r="CUY60" s="2182"/>
      <c r="CUZ60" s="2182"/>
      <c r="CVA60" s="2182"/>
      <c r="CVB60" s="2182"/>
      <c r="CVC60" s="2182"/>
      <c r="CVD60" s="2182"/>
      <c r="CVE60" s="2182"/>
      <c r="CVF60" s="2182"/>
      <c r="CVG60" s="2182"/>
      <c r="CVH60" s="2182"/>
      <c r="CVI60" s="2182"/>
      <c r="CVJ60" s="2182"/>
      <c r="CVK60" s="2182"/>
      <c r="CVL60" s="2182"/>
      <c r="CVM60" s="2182"/>
      <c r="CVN60" s="2182"/>
      <c r="CVO60" s="2182"/>
      <c r="CVP60" s="2182"/>
      <c r="CVQ60" s="2182"/>
      <c r="CVR60" s="2182"/>
      <c r="CVS60" s="2182"/>
      <c r="CVT60" s="2182"/>
      <c r="CVU60" s="2182"/>
      <c r="CVV60" s="2182"/>
      <c r="CVW60" s="2182"/>
      <c r="CVX60" s="2182"/>
      <c r="CVY60" s="2182"/>
      <c r="CVZ60" s="2182"/>
      <c r="CWA60" s="2182"/>
      <c r="CWB60" s="2182"/>
      <c r="CWC60" s="2182"/>
      <c r="CWD60" s="2182"/>
      <c r="CWE60" s="2182"/>
      <c r="CWF60" s="2182"/>
      <c r="CWG60" s="2182"/>
      <c r="CWH60" s="2182"/>
      <c r="CWI60" s="2182"/>
      <c r="CWJ60" s="2182"/>
      <c r="CWK60" s="2182"/>
      <c r="CWL60" s="2182"/>
      <c r="CWM60" s="2182"/>
      <c r="CWN60" s="2182"/>
      <c r="CWO60" s="2182"/>
      <c r="CWP60" s="2182"/>
      <c r="CWQ60" s="2182"/>
      <c r="CWR60" s="2182"/>
      <c r="CWS60" s="2182"/>
      <c r="CWT60" s="2182"/>
      <c r="CWU60" s="2182"/>
      <c r="CWV60" s="2182"/>
      <c r="CWW60" s="2182"/>
      <c r="CWX60" s="2182"/>
      <c r="CWY60" s="2182"/>
      <c r="CWZ60" s="2182"/>
      <c r="CXA60" s="2182"/>
      <c r="CXB60" s="2182"/>
      <c r="CXC60" s="2182"/>
      <c r="CXD60" s="2182"/>
      <c r="CXE60" s="2182"/>
      <c r="CXF60" s="2182"/>
      <c r="CXG60" s="2182"/>
      <c r="CXH60" s="2182"/>
      <c r="CXI60" s="2182"/>
      <c r="CXJ60" s="2182"/>
      <c r="CXK60" s="2182"/>
      <c r="CXL60" s="2182"/>
      <c r="CXM60" s="2182"/>
      <c r="CXN60" s="2182"/>
      <c r="CXO60" s="2182"/>
      <c r="CXP60" s="2182"/>
      <c r="CXQ60" s="2182"/>
      <c r="CXR60" s="2182"/>
      <c r="CXS60" s="2182"/>
      <c r="CXT60" s="2182"/>
      <c r="CXU60" s="2182"/>
      <c r="CXV60" s="2182"/>
      <c r="CXW60" s="2182"/>
      <c r="CXX60" s="2182"/>
      <c r="CXY60" s="2182"/>
      <c r="CXZ60" s="2182"/>
      <c r="CYA60" s="2182"/>
      <c r="CYB60" s="2182"/>
      <c r="CYC60" s="2182"/>
      <c r="CYD60" s="2182"/>
      <c r="CYE60" s="2182"/>
      <c r="CYF60" s="2182"/>
      <c r="CYG60" s="2182"/>
      <c r="CYH60" s="2182"/>
      <c r="CYI60" s="2182"/>
      <c r="CYJ60" s="2182"/>
      <c r="CYK60" s="2182"/>
      <c r="CYL60" s="2182"/>
      <c r="CYM60" s="2182"/>
      <c r="CYN60" s="2182"/>
      <c r="CYO60" s="2182"/>
      <c r="CYP60" s="2182"/>
      <c r="CYQ60" s="2182"/>
      <c r="CYR60" s="2182"/>
      <c r="CYS60" s="2182"/>
      <c r="CYT60" s="2182"/>
      <c r="CYU60" s="2182"/>
      <c r="CYV60" s="2182"/>
      <c r="CYW60" s="2182"/>
      <c r="CYX60" s="2182"/>
      <c r="CYY60" s="2182"/>
      <c r="CYZ60" s="2182"/>
      <c r="CZA60" s="2182"/>
      <c r="CZB60" s="2182"/>
      <c r="CZC60" s="2182"/>
      <c r="CZD60" s="2182"/>
      <c r="CZE60" s="2182"/>
      <c r="CZF60" s="2182"/>
      <c r="CZG60" s="2182"/>
      <c r="CZH60" s="2182"/>
      <c r="CZI60" s="2182"/>
      <c r="CZJ60" s="2182"/>
      <c r="CZK60" s="2182"/>
      <c r="CZL60" s="2182"/>
      <c r="CZM60" s="2182"/>
      <c r="CZN60" s="2182"/>
      <c r="CZO60" s="2182"/>
      <c r="CZP60" s="2182"/>
      <c r="CZQ60" s="2182"/>
      <c r="CZR60" s="2182"/>
      <c r="CZS60" s="2182"/>
      <c r="CZT60" s="2182"/>
      <c r="CZU60" s="2182"/>
      <c r="CZV60" s="2182"/>
      <c r="CZW60" s="2182"/>
      <c r="CZX60" s="2182"/>
      <c r="CZY60" s="2182"/>
      <c r="CZZ60" s="2182"/>
      <c r="DAA60" s="2182"/>
      <c r="DAB60" s="2182"/>
      <c r="DAC60" s="2182"/>
      <c r="DAD60" s="2182"/>
      <c r="DAE60" s="2182"/>
      <c r="DAF60" s="2182"/>
      <c r="DAG60" s="2182"/>
      <c r="DAH60" s="2182"/>
      <c r="DAI60" s="2182"/>
      <c r="DAJ60" s="2182"/>
      <c r="DAK60" s="2182"/>
      <c r="DAL60" s="2182"/>
      <c r="DAM60" s="2182"/>
      <c r="DAN60" s="2182"/>
      <c r="DAO60" s="2182"/>
      <c r="DAP60" s="2182"/>
      <c r="DAQ60" s="2182"/>
      <c r="DAR60" s="2182"/>
      <c r="DAS60" s="2182"/>
      <c r="DAT60" s="2182"/>
      <c r="DAU60" s="2182"/>
      <c r="DAV60" s="2182"/>
      <c r="DAW60" s="2182"/>
      <c r="DAX60" s="2182"/>
      <c r="DAY60" s="2182"/>
      <c r="DAZ60" s="2182"/>
      <c r="DBA60" s="2182"/>
      <c r="DBB60" s="2182"/>
      <c r="DBC60" s="2182"/>
      <c r="DBD60" s="2182"/>
      <c r="DBE60" s="2182"/>
      <c r="DBF60" s="2182"/>
      <c r="DBG60" s="2182"/>
      <c r="DBH60" s="2182"/>
      <c r="DBI60" s="2182"/>
      <c r="DBJ60" s="2182"/>
      <c r="DBK60" s="2182"/>
      <c r="DBL60" s="2182"/>
      <c r="DBM60" s="2182"/>
      <c r="DBN60" s="2182"/>
      <c r="DBO60" s="2182"/>
      <c r="DBP60" s="2182"/>
      <c r="DBQ60" s="2182"/>
      <c r="DBR60" s="2182"/>
      <c r="DBS60" s="2182"/>
      <c r="DBT60" s="2182"/>
      <c r="DBU60" s="2182"/>
      <c r="DBV60" s="2182"/>
      <c r="DBW60" s="2182"/>
      <c r="DBX60" s="2182"/>
      <c r="DBY60" s="2182"/>
      <c r="DBZ60" s="2182"/>
      <c r="DCA60" s="2182"/>
      <c r="DCB60" s="2182"/>
      <c r="DCC60" s="2182"/>
      <c r="DCD60" s="2182"/>
      <c r="DCE60" s="2182"/>
      <c r="DCF60" s="2182"/>
      <c r="DCG60" s="2182"/>
      <c r="DCH60" s="2182"/>
      <c r="DCI60" s="2182"/>
      <c r="DCJ60" s="2182"/>
      <c r="DCK60" s="2182"/>
      <c r="DCL60" s="2182"/>
      <c r="DCM60" s="2182"/>
      <c r="DCN60" s="2182"/>
      <c r="DCO60" s="2182"/>
      <c r="DCP60" s="2182"/>
      <c r="DCQ60" s="2182"/>
      <c r="DCR60" s="2182"/>
      <c r="DCS60" s="2182"/>
      <c r="DCT60" s="2182"/>
      <c r="DCU60" s="2182"/>
      <c r="DCV60" s="2182"/>
      <c r="DCW60" s="2182"/>
      <c r="DCX60" s="2182"/>
      <c r="DCY60" s="2182"/>
      <c r="DCZ60" s="2182"/>
      <c r="DDA60" s="2182"/>
      <c r="DDB60" s="2182"/>
      <c r="DDC60" s="2182"/>
      <c r="DDD60" s="2182"/>
      <c r="DDE60" s="2182"/>
      <c r="DDF60" s="2182"/>
      <c r="DDG60" s="2182"/>
      <c r="DDH60" s="2182"/>
      <c r="DDI60" s="2182"/>
      <c r="DDJ60" s="2182"/>
      <c r="DDK60" s="2182"/>
      <c r="DDL60" s="2182"/>
      <c r="DDM60" s="2182"/>
      <c r="DDN60" s="2182"/>
      <c r="DDO60" s="2182"/>
      <c r="DDP60" s="2182"/>
      <c r="DDQ60" s="2182"/>
      <c r="DDR60" s="2182"/>
      <c r="DDS60" s="2182"/>
      <c r="DDT60" s="2182"/>
      <c r="DDU60" s="2182"/>
      <c r="DDV60" s="2182"/>
      <c r="DDW60" s="2182"/>
      <c r="DDX60" s="2182"/>
      <c r="DDY60" s="2182"/>
      <c r="DDZ60" s="2182"/>
      <c r="DEA60" s="2182"/>
      <c r="DEB60" s="2182"/>
      <c r="DEC60" s="2182"/>
      <c r="DED60" s="2182"/>
      <c r="DEE60" s="2182"/>
      <c r="DEF60" s="2182"/>
      <c r="DEG60" s="2182"/>
      <c r="DEH60" s="2182"/>
      <c r="DEI60" s="2182"/>
      <c r="DEJ60" s="2182"/>
      <c r="DEK60" s="2182"/>
      <c r="DEL60" s="2182"/>
      <c r="DEM60" s="2182"/>
      <c r="DEN60" s="2182"/>
      <c r="DEO60" s="2182"/>
      <c r="DEP60" s="2182"/>
      <c r="DEQ60" s="2182"/>
      <c r="DER60" s="2182"/>
      <c r="DES60" s="2182"/>
      <c r="DET60" s="2182"/>
      <c r="DEU60" s="2182"/>
      <c r="DEV60" s="2182"/>
      <c r="DEW60" s="2182"/>
      <c r="DEX60" s="2182"/>
      <c r="DEY60" s="2182"/>
      <c r="DEZ60" s="2182"/>
      <c r="DFA60" s="2182"/>
      <c r="DFB60" s="2182"/>
      <c r="DFC60" s="2182"/>
      <c r="DFD60" s="2182"/>
      <c r="DFE60" s="2182"/>
      <c r="DFF60" s="2182"/>
      <c r="DFG60" s="2182"/>
      <c r="DFH60" s="2182"/>
      <c r="DFI60" s="2182"/>
      <c r="DFJ60" s="2182"/>
      <c r="DFK60" s="2182"/>
      <c r="DFL60" s="2182"/>
      <c r="DFM60" s="2182"/>
      <c r="DFN60" s="2182"/>
      <c r="DFO60" s="2182"/>
      <c r="DFP60" s="2182"/>
      <c r="DFQ60" s="2182"/>
      <c r="DFR60" s="2182"/>
      <c r="DFS60" s="2182"/>
      <c r="DFT60" s="2182"/>
      <c r="DFU60" s="2182"/>
      <c r="DFV60" s="2182"/>
      <c r="DFW60" s="2182"/>
      <c r="DFX60" s="2182"/>
      <c r="DFY60" s="2182"/>
      <c r="DFZ60" s="2182"/>
      <c r="DGA60" s="2182"/>
      <c r="DGB60" s="2182"/>
      <c r="DGC60" s="2182"/>
      <c r="DGD60" s="2182"/>
      <c r="DGE60" s="2182"/>
      <c r="DGF60" s="2182"/>
      <c r="DGG60" s="2182"/>
      <c r="DGH60" s="2182"/>
      <c r="DGI60" s="2182"/>
      <c r="DGJ60" s="2182"/>
      <c r="DGK60" s="2182"/>
      <c r="DGL60" s="2182"/>
      <c r="DGM60" s="2182"/>
      <c r="DGN60" s="2182"/>
      <c r="DGO60" s="2182"/>
      <c r="DGP60" s="2182"/>
      <c r="DGQ60" s="2182"/>
      <c r="DGR60" s="2182"/>
      <c r="DGS60" s="2182"/>
      <c r="DGT60" s="2182"/>
      <c r="DGU60" s="2182"/>
      <c r="DGV60" s="2182"/>
      <c r="DGW60" s="2182"/>
      <c r="DGX60" s="2182"/>
      <c r="DGY60" s="2182"/>
      <c r="DGZ60" s="2182"/>
      <c r="DHA60" s="2182"/>
      <c r="DHB60" s="2182"/>
      <c r="DHC60" s="2182"/>
      <c r="DHD60" s="2182"/>
      <c r="DHE60" s="2182"/>
      <c r="DHF60" s="2182"/>
      <c r="DHG60" s="2182"/>
      <c r="DHH60" s="2182"/>
      <c r="DHI60" s="2182"/>
      <c r="DHJ60" s="2182"/>
      <c r="DHK60" s="2182"/>
      <c r="DHL60" s="2182"/>
      <c r="DHM60" s="2182"/>
      <c r="DHN60" s="2182"/>
      <c r="DHO60" s="2182"/>
      <c r="DHP60" s="2182"/>
      <c r="DHQ60" s="2182"/>
      <c r="DHR60" s="2182"/>
      <c r="DHS60" s="2182"/>
      <c r="DHT60" s="2182"/>
      <c r="DHU60" s="2182"/>
      <c r="DHV60" s="2182"/>
      <c r="DHW60" s="2182"/>
      <c r="DHX60" s="2182"/>
      <c r="DHY60" s="2182"/>
      <c r="DHZ60" s="2182"/>
      <c r="DIA60" s="2182"/>
      <c r="DIB60" s="2182"/>
      <c r="DIC60" s="2182"/>
      <c r="DID60" s="2182"/>
      <c r="DIE60" s="2182"/>
      <c r="DIF60" s="2182"/>
      <c r="DIG60" s="2182"/>
      <c r="DIH60" s="2182"/>
      <c r="DII60" s="2182"/>
      <c r="DIJ60" s="2182"/>
      <c r="DIK60" s="2182"/>
      <c r="DIL60" s="2182"/>
      <c r="DIM60" s="2182"/>
      <c r="DIN60" s="2182"/>
      <c r="DIO60" s="2182"/>
      <c r="DIP60" s="2182"/>
      <c r="DIQ60" s="2182"/>
      <c r="DIR60" s="2182"/>
      <c r="DIS60" s="2182"/>
      <c r="DIT60" s="2182"/>
      <c r="DIU60" s="2182"/>
      <c r="DIV60" s="2182"/>
      <c r="DIW60" s="2182"/>
      <c r="DIX60" s="2182"/>
      <c r="DIY60" s="2182"/>
      <c r="DIZ60" s="2182"/>
      <c r="DJA60" s="2182"/>
      <c r="DJB60" s="2182"/>
      <c r="DJC60" s="2182"/>
      <c r="DJD60" s="2182"/>
      <c r="DJE60" s="2182"/>
      <c r="DJF60" s="2182"/>
      <c r="DJG60" s="2182"/>
      <c r="DJH60" s="2182"/>
      <c r="DJI60" s="2182"/>
      <c r="DJJ60" s="2182"/>
      <c r="DJK60" s="2182"/>
      <c r="DJL60" s="2182"/>
      <c r="DJM60" s="2182"/>
      <c r="DJN60" s="2182"/>
      <c r="DJO60" s="2182"/>
      <c r="DJP60" s="2182"/>
      <c r="DJQ60" s="2182"/>
      <c r="DJR60" s="2182"/>
      <c r="DJS60" s="2182"/>
      <c r="DJT60" s="2182"/>
      <c r="DJU60" s="2182"/>
      <c r="DJV60" s="2182"/>
      <c r="DJW60" s="2182"/>
      <c r="DJX60" s="2182"/>
      <c r="DJY60" s="2182"/>
      <c r="DJZ60" s="2182"/>
      <c r="DKA60" s="2182"/>
      <c r="DKB60" s="2182"/>
      <c r="DKC60" s="2182"/>
      <c r="DKD60" s="2182"/>
      <c r="DKE60" s="2182"/>
      <c r="DKF60" s="2182"/>
      <c r="DKG60" s="2182"/>
      <c r="DKH60" s="2182"/>
      <c r="DKI60" s="2182"/>
      <c r="DKJ60" s="2182"/>
      <c r="DKK60" s="2182"/>
      <c r="DKL60" s="2182"/>
      <c r="DKM60" s="2182"/>
      <c r="DKN60" s="2182"/>
      <c r="DKO60" s="2182"/>
      <c r="DKP60" s="2182"/>
      <c r="DKQ60" s="2182"/>
      <c r="DKR60" s="2182"/>
      <c r="DKS60" s="2182"/>
      <c r="DKT60" s="2182"/>
      <c r="DKU60" s="2182"/>
      <c r="DKV60" s="2182"/>
      <c r="DKW60" s="2182"/>
      <c r="DKX60" s="2182"/>
      <c r="DKY60" s="2182"/>
      <c r="DKZ60" s="2182"/>
      <c r="DLA60" s="2182"/>
      <c r="DLB60" s="2182"/>
      <c r="DLC60" s="2182"/>
      <c r="DLD60" s="2182"/>
      <c r="DLE60" s="2182"/>
      <c r="DLF60" s="2182"/>
      <c r="DLG60" s="2182"/>
      <c r="DLH60" s="2182"/>
      <c r="DLI60" s="2182"/>
      <c r="DLJ60" s="2182"/>
      <c r="DLK60" s="2182"/>
      <c r="DLL60" s="2182"/>
      <c r="DLM60" s="2182"/>
      <c r="DLN60" s="2182"/>
      <c r="DLO60" s="2182"/>
      <c r="DLP60" s="2182"/>
      <c r="DLQ60" s="2182"/>
      <c r="DLR60" s="2182"/>
      <c r="DLS60" s="2182"/>
      <c r="DLT60" s="2182"/>
      <c r="DLU60" s="2182"/>
      <c r="DLV60" s="2182"/>
      <c r="DLW60" s="2182"/>
      <c r="DLX60" s="2182"/>
      <c r="DLY60" s="2182"/>
      <c r="DLZ60" s="2182"/>
      <c r="DMA60" s="2182"/>
      <c r="DMB60" s="2182"/>
      <c r="DMC60" s="2182"/>
      <c r="DMD60" s="2182"/>
      <c r="DME60" s="2182"/>
      <c r="DMF60" s="2182"/>
      <c r="DMG60" s="2182"/>
      <c r="DMH60" s="2182"/>
      <c r="DMI60" s="2182"/>
      <c r="DMJ60" s="2182"/>
      <c r="DMK60" s="2182"/>
      <c r="DML60" s="2182"/>
      <c r="DMM60" s="2182"/>
      <c r="DMN60" s="2182"/>
      <c r="DMO60" s="2182"/>
      <c r="DMP60" s="2182"/>
      <c r="DMQ60" s="2182"/>
      <c r="DMR60" s="2182"/>
      <c r="DMS60" s="2182"/>
      <c r="DMT60" s="2182"/>
      <c r="DMU60" s="2182"/>
      <c r="DMV60" s="2182"/>
      <c r="DMW60" s="2182"/>
      <c r="DMX60" s="2182"/>
      <c r="DMY60" s="2182"/>
      <c r="DMZ60" s="2182"/>
      <c r="DNA60" s="2182"/>
      <c r="DNB60" s="2182"/>
      <c r="DNC60" s="2182"/>
      <c r="DND60" s="2182"/>
      <c r="DNE60" s="2182"/>
      <c r="DNF60" s="2182"/>
      <c r="DNG60" s="2182"/>
      <c r="DNH60" s="2182"/>
      <c r="DNI60" s="2182"/>
      <c r="DNJ60" s="2182"/>
      <c r="DNK60" s="2182"/>
      <c r="DNL60" s="2182"/>
      <c r="DNM60" s="2182"/>
      <c r="DNN60" s="2182"/>
      <c r="DNO60" s="2182"/>
      <c r="DNP60" s="2182"/>
      <c r="DNQ60" s="2182"/>
      <c r="DNR60" s="2182"/>
      <c r="DNS60" s="2182"/>
      <c r="DNT60" s="2182"/>
      <c r="DNU60" s="2182"/>
      <c r="DNV60" s="2182"/>
      <c r="DNW60" s="2182"/>
      <c r="DNX60" s="2182"/>
      <c r="DNY60" s="2182"/>
      <c r="DNZ60" s="2182"/>
      <c r="DOA60" s="2182"/>
      <c r="DOB60" s="2182"/>
      <c r="DOC60" s="2182"/>
      <c r="DOD60" s="2182"/>
      <c r="DOE60" s="2182"/>
      <c r="DOF60" s="2182"/>
      <c r="DOG60" s="2182"/>
      <c r="DOH60" s="2182"/>
      <c r="DOI60" s="2182"/>
      <c r="DOJ60" s="2182"/>
      <c r="DOK60" s="2182"/>
      <c r="DOL60" s="2182"/>
      <c r="DOM60" s="2182"/>
      <c r="DON60" s="2182"/>
      <c r="DOO60" s="2182"/>
      <c r="DOP60" s="2182"/>
      <c r="DOQ60" s="2182"/>
      <c r="DOR60" s="2182"/>
      <c r="DOS60" s="2182"/>
      <c r="DOT60" s="2182"/>
      <c r="DOU60" s="2182"/>
      <c r="DOV60" s="2182"/>
      <c r="DOW60" s="2182"/>
      <c r="DOX60" s="2182"/>
      <c r="DOY60" s="2182"/>
      <c r="DOZ60" s="2182"/>
      <c r="DPA60" s="2182"/>
      <c r="DPB60" s="2182"/>
      <c r="DPC60" s="2182"/>
      <c r="DPD60" s="2182"/>
      <c r="DPE60" s="2182"/>
      <c r="DPF60" s="2182"/>
      <c r="DPG60" s="2182"/>
      <c r="DPH60" s="2182"/>
      <c r="DPI60" s="2182"/>
      <c r="DPJ60" s="2182"/>
      <c r="DPK60" s="2182"/>
      <c r="DPL60" s="2182"/>
      <c r="DPM60" s="2182"/>
      <c r="DPN60" s="2182"/>
      <c r="DPO60" s="2182"/>
      <c r="DPP60" s="2182"/>
      <c r="DPQ60" s="2182"/>
      <c r="DPR60" s="2182"/>
      <c r="DPS60" s="2182"/>
      <c r="DPT60" s="2182"/>
      <c r="DPU60" s="2182"/>
      <c r="DPV60" s="2182"/>
      <c r="DPW60" s="2182"/>
      <c r="DPX60" s="2182"/>
      <c r="DPY60" s="2182"/>
      <c r="DPZ60" s="2182"/>
      <c r="DQA60" s="2182"/>
      <c r="DQB60" s="2182"/>
      <c r="DQC60" s="2182"/>
      <c r="DQD60" s="2182"/>
      <c r="DQE60" s="2182"/>
      <c r="DQF60" s="2182"/>
      <c r="DQG60" s="2182"/>
      <c r="DQH60" s="2182"/>
      <c r="DQI60" s="2182"/>
      <c r="DQJ60" s="2182"/>
      <c r="DQK60" s="2182"/>
      <c r="DQL60" s="2182"/>
      <c r="DQM60" s="2182"/>
      <c r="DQN60" s="2182"/>
      <c r="DQO60" s="2182"/>
      <c r="DQP60" s="2182"/>
      <c r="DQQ60" s="2182"/>
      <c r="DQR60" s="2182"/>
      <c r="DQS60" s="2182"/>
      <c r="DQT60" s="2182"/>
      <c r="DQU60" s="2182"/>
      <c r="DQV60" s="2182"/>
      <c r="DQW60" s="2182"/>
      <c r="DQX60" s="2182"/>
      <c r="DQY60" s="2182"/>
      <c r="DQZ60" s="2182"/>
      <c r="DRA60" s="2182"/>
      <c r="DRB60" s="2182"/>
      <c r="DRC60" s="2182"/>
      <c r="DRD60" s="2182"/>
      <c r="DRE60" s="2182"/>
      <c r="DRF60" s="2182"/>
      <c r="DRG60" s="2182"/>
      <c r="DRH60" s="2182"/>
      <c r="DRI60" s="2182"/>
      <c r="DRJ60" s="2182"/>
      <c r="DRK60" s="2182"/>
      <c r="DRL60" s="2182"/>
      <c r="DRM60" s="2182"/>
      <c r="DRN60" s="2182"/>
      <c r="DRO60" s="2182"/>
      <c r="DRP60" s="2182"/>
      <c r="DRQ60" s="2182"/>
      <c r="DRR60" s="2182"/>
      <c r="DRS60" s="2182"/>
      <c r="DRT60" s="2182"/>
      <c r="DRU60" s="2182"/>
      <c r="DRV60" s="2182"/>
      <c r="DRW60" s="2182"/>
      <c r="DRX60" s="2182"/>
      <c r="DRY60" s="2182"/>
      <c r="DRZ60" s="2182"/>
      <c r="DSA60" s="2182"/>
      <c r="DSB60" s="2182"/>
      <c r="DSC60" s="2182"/>
      <c r="DSD60" s="2182"/>
      <c r="DSE60" s="2182"/>
      <c r="DSF60" s="2182"/>
      <c r="DSG60" s="2182"/>
      <c r="DSH60" s="2182"/>
      <c r="DSI60" s="2182"/>
      <c r="DSJ60" s="2182"/>
      <c r="DSK60" s="2182"/>
      <c r="DSL60" s="2182"/>
      <c r="DSM60" s="2182"/>
      <c r="DSN60" s="2182"/>
      <c r="DSO60" s="2182"/>
      <c r="DSP60" s="2182"/>
      <c r="DSQ60" s="2182"/>
      <c r="DSR60" s="2182"/>
      <c r="DSS60" s="2182"/>
      <c r="DST60" s="2182"/>
      <c r="DSU60" s="2182"/>
      <c r="DSV60" s="2182"/>
      <c r="DSW60" s="2182"/>
      <c r="DSX60" s="2182"/>
      <c r="DSY60" s="2182"/>
      <c r="DSZ60" s="2182"/>
      <c r="DTA60" s="2182"/>
      <c r="DTB60" s="2182"/>
      <c r="DTC60" s="2182"/>
      <c r="DTD60" s="2182"/>
      <c r="DTE60" s="2182"/>
      <c r="DTF60" s="2182"/>
      <c r="DTG60" s="2182"/>
      <c r="DTH60" s="2182"/>
      <c r="DTI60" s="2182"/>
      <c r="DTJ60" s="2182"/>
      <c r="DTK60" s="2182"/>
      <c r="DTL60" s="2182"/>
      <c r="DTM60" s="2182"/>
      <c r="DTN60" s="2182"/>
      <c r="DTO60" s="2182"/>
      <c r="DTP60" s="2182"/>
      <c r="DTQ60" s="2182"/>
      <c r="DTR60" s="2182"/>
      <c r="DTS60" s="2182"/>
      <c r="DTT60" s="2182"/>
      <c r="DTU60" s="2182"/>
      <c r="DTV60" s="2182"/>
      <c r="DTW60" s="2182"/>
      <c r="DTX60" s="2182"/>
      <c r="DTY60" s="2182"/>
      <c r="DTZ60" s="2182"/>
      <c r="DUA60" s="2182"/>
      <c r="DUB60" s="2182"/>
      <c r="DUC60" s="2182"/>
      <c r="DUD60" s="2182"/>
      <c r="DUE60" s="2182"/>
      <c r="DUF60" s="2182"/>
      <c r="DUG60" s="2182"/>
      <c r="DUH60" s="2182"/>
      <c r="DUI60" s="2182"/>
      <c r="DUJ60" s="2182"/>
      <c r="DUK60" s="2182"/>
      <c r="DUL60" s="2182"/>
      <c r="DUM60" s="2182"/>
      <c r="DUN60" s="2182"/>
      <c r="DUO60" s="2182"/>
      <c r="DUP60" s="2182"/>
      <c r="DUQ60" s="2182"/>
      <c r="DUR60" s="2182"/>
      <c r="DUS60" s="2182"/>
      <c r="DUT60" s="2182"/>
      <c r="DUU60" s="2182"/>
      <c r="DUV60" s="2182"/>
      <c r="DUW60" s="2182"/>
      <c r="DUX60" s="2182"/>
      <c r="DUY60" s="2182"/>
      <c r="DUZ60" s="2182"/>
      <c r="DVA60" s="2182"/>
      <c r="DVB60" s="2182"/>
      <c r="DVC60" s="2182"/>
      <c r="DVD60" s="2182"/>
      <c r="DVE60" s="2182"/>
      <c r="DVF60" s="2182"/>
      <c r="DVG60" s="2182"/>
      <c r="DVH60" s="2182"/>
      <c r="DVI60" s="2182"/>
      <c r="DVJ60" s="2182"/>
      <c r="DVK60" s="2182"/>
      <c r="DVL60" s="2182"/>
      <c r="DVM60" s="2182"/>
      <c r="DVN60" s="2182"/>
      <c r="DVO60" s="2182"/>
      <c r="DVP60" s="2182"/>
      <c r="DVQ60" s="2182"/>
      <c r="DVR60" s="2182"/>
      <c r="DVS60" s="2182"/>
      <c r="DVT60" s="2182"/>
      <c r="DVU60" s="2182"/>
      <c r="DVV60" s="2182"/>
      <c r="DVW60" s="2182"/>
      <c r="DVX60" s="2182"/>
      <c r="DVY60" s="2182"/>
      <c r="DVZ60" s="2182"/>
      <c r="DWA60" s="2182"/>
      <c r="DWB60" s="2182"/>
      <c r="DWC60" s="2182"/>
      <c r="DWD60" s="2182"/>
      <c r="DWE60" s="2182"/>
      <c r="DWF60" s="2182"/>
      <c r="DWG60" s="2182"/>
      <c r="DWH60" s="2182"/>
      <c r="DWI60" s="2182"/>
      <c r="DWJ60" s="2182"/>
      <c r="DWK60" s="2182"/>
      <c r="DWL60" s="2182"/>
      <c r="DWM60" s="2182"/>
      <c r="DWN60" s="2182"/>
      <c r="DWO60" s="2182"/>
      <c r="DWP60" s="2182"/>
      <c r="DWQ60" s="2182"/>
      <c r="DWR60" s="2182"/>
      <c r="DWS60" s="2182"/>
      <c r="DWT60" s="2182"/>
      <c r="DWU60" s="2182"/>
      <c r="DWV60" s="2182"/>
      <c r="DWW60" s="2182"/>
      <c r="DWX60" s="2182"/>
      <c r="DWY60" s="2182"/>
      <c r="DWZ60" s="2182"/>
      <c r="DXA60" s="2182"/>
      <c r="DXB60" s="2182"/>
      <c r="DXC60" s="2182"/>
      <c r="DXD60" s="2182"/>
      <c r="DXE60" s="2182"/>
      <c r="DXF60" s="2182"/>
      <c r="DXG60" s="2182"/>
      <c r="DXH60" s="2182"/>
      <c r="DXI60" s="2182"/>
      <c r="DXJ60" s="2182"/>
      <c r="DXK60" s="2182"/>
      <c r="DXL60" s="2182"/>
      <c r="DXM60" s="2182"/>
      <c r="DXN60" s="2182"/>
      <c r="DXO60" s="2182"/>
      <c r="DXP60" s="2182"/>
      <c r="DXQ60" s="2182"/>
      <c r="DXR60" s="2182"/>
      <c r="DXS60" s="2182"/>
      <c r="DXT60" s="2182"/>
      <c r="DXU60" s="2182"/>
      <c r="DXV60" s="2182"/>
      <c r="DXW60" s="2182"/>
      <c r="DXX60" s="2182"/>
      <c r="DXY60" s="2182"/>
      <c r="DXZ60" s="2182"/>
      <c r="DYA60" s="2182"/>
      <c r="DYB60" s="2182"/>
      <c r="DYC60" s="2182"/>
      <c r="DYD60" s="2182"/>
      <c r="DYE60" s="2182"/>
      <c r="DYF60" s="2182"/>
      <c r="DYG60" s="2182"/>
      <c r="DYH60" s="2182"/>
      <c r="DYI60" s="2182"/>
      <c r="DYJ60" s="2182"/>
      <c r="DYK60" s="2182"/>
      <c r="DYL60" s="2182"/>
      <c r="DYM60" s="2182"/>
      <c r="DYN60" s="2182"/>
      <c r="DYO60" s="2182"/>
      <c r="DYP60" s="2182"/>
      <c r="DYQ60" s="2182"/>
      <c r="DYR60" s="2182"/>
      <c r="DYS60" s="2182"/>
      <c r="DYT60" s="2182"/>
      <c r="DYU60" s="2182"/>
      <c r="DYV60" s="2182"/>
      <c r="DYW60" s="2182"/>
      <c r="DYX60" s="2182"/>
      <c r="DYY60" s="2182"/>
      <c r="DYZ60" s="2182"/>
      <c r="DZA60" s="2182"/>
      <c r="DZB60" s="2182"/>
      <c r="DZC60" s="2182"/>
      <c r="DZD60" s="2182"/>
      <c r="DZE60" s="2182"/>
      <c r="DZF60" s="2182"/>
      <c r="DZG60" s="2182"/>
      <c r="DZH60" s="2182"/>
      <c r="DZI60" s="2182"/>
      <c r="DZJ60" s="2182"/>
      <c r="DZK60" s="2182"/>
      <c r="DZL60" s="2182"/>
      <c r="DZM60" s="2182"/>
      <c r="DZN60" s="2182"/>
      <c r="DZO60" s="2182"/>
      <c r="DZP60" s="2182"/>
      <c r="DZQ60" s="2182"/>
      <c r="DZR60" s="2182"/>
      <c r="DZS60" s="2182"/>
      <c r="DZT60" s="2182"/>
      <c r="DZU60" s="2182"/>
      <c r="DZV60" s="2182"/>
      <c r="DZW60" s="2182"/>
      <c r="DZX60" s="2182"/>
      <c r="DZY60" s="2182"/>
      <c r="DZZ60" s="2182"/>
      <c r="EAA60" s="2182"/>
      <c r="EAB60" s="2182"/>
      <c r="EAC60" s="2182"/>
      <c r="EAD60" s="2182"/>
      <c r="EAE60" s="2182"/>
      <c r="EAF60" s="2182"/>
      <c r="EAG60" s="2182"/>
      <c r="EAH60" s="2182"/>
      <c r="EAI60" s="2182"/>
      <c r="EAJ60" s="2182"/>
      <c r="EAK60" s="2182"/>
      <c r="EAL60" s="2182"/>
      <c r="EAM60" s="2182"/>
      <c r="EAN60" s="2182"/>
      <c r="EAO60" s="2182"/>
      <c r="EAP60" s="2182"/>
      <c r="EAQ60" s="2182"/>
      <c r="EAR60" s="2182"/>
      <c r="EAS60" s="2182"/>
      <c r="EAT60" s="2182"/>
      <c r="EAU60" s="2182"/>
      <c r="EAV60" s="2182"/>
      <c r="EAW60" s="2182"/>
      <c r="EAX60" s="2182"/>
      <c r="EAY60" s="2182"/>
      <c r="EAZ60" s="2182"/>
      <c r="EBA60" s="2182"/>
      <c r="EBB60" s="2182"/>
      <c r="EBC60" s="2182"/>
      <c r="EBD60" s="2182"/>
      <c r="EBE60" s="2182"/>
      <c r="EBF60" s="2182"/>
      <c r="EBG60" s="2182"/>
      <c r="EBH60" s="2182"/>
      <c r="EBI60" s="2182"/>
      <c r="EBJ60" s="2182"/>
      <c r="EBK60" s="2182"/>
      <c r="EBL60" s="2182"/>
      <c r="EBM60" s="2182"/>
      <c r="EBN60" s="2182"/>
      <c r="EBO60" s="2182"/>
      <c r="EBP60" s="2182"/>
      <c r="EBQ60" s="2182"/>
      <c r="EBR60" s="2182"/>
      <c r="EBS60" s="2182"/>
      <c r="EBT60" s="2182"/>
      <c r="EBU60" s="2182"/>
      <c r="EBV60" s="2182"/>
      <c r="EBW60" s="2182"/>
      <c r="EBX60" s="2182"/>
      <c r="EBY60" s="2182"/>
      <c r="EBZ60" s="2182"/>
      <c r="ECA60" s="2182"/>
      <c r="ECB60" s="2182"/>
      <c r="ECC60" s="2182"/>
      <c r="ECD60" s="2182"/>
      <c r="ECE60" s="2182"/>
      <c r="ECF60" s="2182"/>
      <c r="ECG60" s="2182"/>
      <c r="ECH60" s="2182"/>
      <c r="ECI60" s="2182"/>
      <c r="ECJ60" s="2182"/>
      <c r="ECK60" s="2182"/>
      <c r="ECL60" s="2182"/>
      <c r="ECM60" s="2182"/>
      <c r="ECN60" s="2182"/>
      <c r="ECO60" s="2182"/>
      <c r="ECP60" s="2182"/>
      <c r="ECQ60" s="2182"/>
      <c r="ECR60" s="2182"/>
      <c r="ECS60" s="2182"/>
      <c r="ECT60" s="2182"/>
      <c r="ECU60" s="2182"/>
      <c r="ECV60" s="2182"/>
      <c r="ECW60" s="2182"/>
      <c r="ECX60" s="2182"/>
      <c r="ECY60" s="2182"/>
      <c r="ECZ60" s="2182"/>
      <c r="EDA60" s="2182"/>
      <c r="EDB60" s="2182"/>
      <c r="EDC60" s="2182"/>
      <c r="EDD60" s="2182"/>
      <c r="EDE60" s="2182"/>
      <c r="EDF60" s="2182"/>
      <c r="EDG60" s="2182"/>
      <c r="EDH60" s="2182"/>
      <c r="EDI60" s="2182"/>
      <c r="EDJ60" s="2182"/>
      <c r="EDK60" s="2182"/>
      <c r="EDL60" s="2182"/>
      <c r="EDM60" s="2182"/>
      <c r="EDN60" s="2182"/>
      <c r="EDO60" s="2182"/>
      <c r="EDP60" s="2182"/>
      <c r="EDQ60" s="2182"/>
      <c r="EDR60" s="2182"/>
      <c r="EDS60" s="2182"/>
      <c r="EDT60" s="2182"/>
      <c r="EDU60" s="2182"/>
      <c r="EDV60" s="2182"/>
      <c r="EDW60" s="2182"/>
      <c r="EDX60" s="2182"/>
      <c r="EDY60" s="2182"/>
      <c r="EDZ60" s="2182"/>
      <c r="EEA60" s="2182"/>
      <c r="EEB60" s="2182"/>
      <c r="EEC60" s="2182"/>
      <c r="EED60" s="2182"/>
      <c r="EEE60" s="2182"/>
      <c r="EEF60" s="2182"/>
      <c r="EEG60" s="2182"/>
      <c r="EEH60" s="2182"/>
      <c r="EEI60" s="2182"/>
      <c r="EEJ60" s="2182"/>
      <c r="EEK60" s="2182"/>
      <c r="EEL60" s="2182"/>
      <c r="EEM60" s="2182"/>
      <c r="EEN60" s="2182"/>
      <c r="EEO60" s="2182"/>
      <c r="EEP60" s="2182"/>
      <c r="EEQ60" s="2182"/>
      <c r="EER60" s="2182"/>
      <c r="EES60" s="2182"/>
      <c r="EET60" s="2182"/>
      <c r="EEU60" s="2182"/>
      <c r="EEV60" s="2182"/>
      <c r="EEW60" s="2182"/>
      <c r="EEX60" s="2182"/>
      <c r="EEY60" s="2182"/>
      <c r="EEZ60" s="2182"/>
      <c r="EFA60" s="2182"/>
      <c r="EFB60" s="2182"/>
      <c r="EFC60" s="2182"/>
      <c r="EFD60" s="2182"/>
      <c r="EFE60" s="2182"/>
      <c r="EFF60" s="2182"/>
      <c r="EFG60" s="2182"/>
      <c r="EFH60" s="2182"/>
      <c r="EFI60" s="2182"/>
      <c r="EFJ60" s="2182"/>
      <c r="EFK60" s="2182"/>
      <c r="EFL60" s="2182"/>
      <c r="EFM60" s="2182"/>
      <c r="EFN60" s="2182"/>
      <c r="EFO60" s="2182"/>
      <c r="EFP60" s="2182"/>
      <c r="EFQ60" s="2182"/>
      <c r="EFR60" s="2182"/>
      <c r="EFS60" s="2182"/>
      <c r="EFT60" s="2182"/>
      <c r="EFU60" s="2182"/>
      <c r="EFV60" s="2182"/>
      <c r="EFW60" s="2182"/>
      <c r="EFX60" s="2182"/>
      <c r="EFY60" s="2182"/>
      <c r="EFZ60" s="2182"/>
      <c r="EGA60" s="2182"/>
      <c r="EGB60" s="2182"/>
      <c r="EGC60" s="2182"/>
      <c r="EGD60" s="2182"/>
      <c r="EGE60" s="2182"/>
      <c r="EGF60" s="2182"/>
      <c r="EGG60" s="2182"/>
      <c r="EGH60" s="2182"/>
      <c r="EGI60" s="2182"/>
      <c r="EGJ60" s="2182"/>
      <c r="EGK60" s="2182"/>
      <c r="EGL60" s="2182"/>
      <c r="EGM60" s="2182"/>
      <c r="EGN60" s="2182"/>
      <c r="EGO60" s="2182"/>
      <c r="EGP60" s="2182"/>
      <c r="EGQ60" s="2182"/>
      <c r="EGR60" s="2182"/>
      <c r="EGS60" s="2182"/>
      <c r="EGT60" s="2182"/>
      <c r="EGU60" s="2182"/>
      <c r="EGV60" s="2182"/>
      <c r="EGW60" s="2182"/>
      <c r="EGX60" s="2182"/>
      <c r="EGY60" s="2182"/>
      <c r="EGZ60" s="2182"/>
      <c r="EHA60" s="2182"/>
      <c r="EHB60" s="2182"/>
      <c r="EHC60" s="2182"/>
      <c r="EHD60" s="2182"/>
      <c r="EHE60" s="2182"/>
      <c r="EHF60" s="2182"/>
      <c r="EHG60" s="2182"/>
      <c r="EHH60" s="2182"/>
      <c r="EHI60" s="2182"/>
      <c r="EHJ60" s="2182"/>
      <c r="EHK60" s="2182"/>
      <c r="EHL60" s="2182"/>
      <c r="EHM60" s="2182"/>
      <c r="EHN60" s="2182"/>
      <c r="EHO60" s="2182"/>
      <c r="EHP60" s="2182"/>
      <c r="EHQ60" s="2182"/>
      <c r="EHR60" s="2182"/>
      <c r="EHS60" s="2182"/>
      <c r="EHT60" s="2182"/>
      <c r="EHU60" s="2182"/>
      <c r="EHV60" s="2182"/>
      <c r="EHW60" s="2182"/>
      <c r="EHX60" s="2182"/>
      <c r="EHY60" s="2182"/>
      <c r="EHZ60" s="2182"/>
      <c r="EIA60" s="2182"/>
      <c r="EIB60" s="2182"/>
      <c r="EIC60" s="2182"/>
      <c r="EID60" s="2182"/>
      <c r="EIE60" s="2182"/>
      <c r="EIF60" s="2182"/>
      <c r="EIG60" s="2182"/>
      <c r="EIH60" s="2182"/>
      <c r="EII60" s="2182"/>
      <c r="EIJ60" s="2182"/>
      <c r="EIK60" s="2182"/>
      <c r="EIL60" s="2182"/>
      <c r="EIM60" s="2182"/>
      <c r="EIN60" s="2182"/>
      <c r="EIO60" s="2182"/>
      <c r="EIP60" s="2182"/>
      <c r="EIQ60" s="2182"/>
      <c r="EIR60" s="2182"/>
      <c r="EIS60" s="2182"/>
      <c r="EIT60" s="2182"/>
      <c r="EIU60" s="2182"/>
      <c r="EIV60" s="2182"/>
      <c r="EIW60" s="2182"/>
      <c r="EIX60" s="2182"/>
      <c r="EIY60" s="2182"/>
      <c r="EIZ60" s="2182"/>
      <c r="EJA60" s="2182"/>
      <c r="EJB60" s="2182"/>
      <c r="EJC60" s="2182"/>
      <c r="EJD60" s="2182"/>
      <c r="EJE60" s="2182"/>
      <c r="EJF60" s="2182"/>
      <c r="EJG60" s="2182"/>
      <c r="EJH60" s="2182"/>
      <c r="EJI60" s="2182"/>
      <c r="EJJ60" s="2182"/>
      <c r="EJK60" s="2182"/>
      <c r="EJL60" s="2182"/>
      <c r="EJM60" s="2182"/>
      <c r="EJN60" s="2182"/>
      <c r="EJO60" s="2182"/>
      <c r="EJP60" s="2182"/>
      <c r="EJQ60" s="2182"/>
      <c r="EJR60" s="2182"/>
      <c r="EJS60" s="2182"/>
      <c r="EJT60" s="2182"/>
      <c r="EJU60" s="2182"/>
      <c r="EJV60" s="2182"/>
      <c r="EJW60" s="2182"/>
      <c r="EJX60" s="2182"/>
      <c r="EJY60" s="2182"/>
      <c r="EJZ60" s="2182"/>
      <c r="EKA60" s="2182"/>
      <c r="EKB60" s="2182"/>
      <c r="EKC60" s="2182"/>
      <c r="EKD60" s="2182"/>
      <c r="EKE60" s="2182"/>
      <c r="EKF60" s="2182"/>
      <c r="EKG60" s="2182"/>
      <c r="EKH60" s="2182"/>
      <c r="EKI60" s="2182"/>
      <c r="EKJ60" s="2182"/>
      <c r="EKK60" s="2182"/>
      <c r="EKL60" s="2182"/>
      <c r="EKM60" s="2182"/>
      <c r="EKN60" s="2182"/>
      <c r="EKO60" s="2182"/>
      <c r="EKP60" s="2182"/>
      <c r="EKQ60" s="2182"/>
      <c r="EKR60" s="2182"/>
      <c r="EKS60" s="2182"/>
      <c r="EKT60" s="2182"/>
      <c r="EKU60" s="2182"/>
      <c r="EKV60" s="2182"/>
      <c r="EKW60" s="2182"/>
      <c r="EKX60" s="2182"/>
      <c r="EKY60" s="2182"/>
      <c r="EKZ60" s="2182"/>
      <c r="ELA60" s="2182"/>
      <c r="ELB60" s="2182"/>
      <c r="ELC60" s="2182"/>
      <c r="ELD60" s="2182"/>
      <c r="ELE60" s="2182"/>
      <c r="ELF60" s="2182"/>
      <c r="ELG60" s="2182"/>
      <c r="ELH60" s="2182"/>
      <c r="ELI60" s="2182"/>
      <c r="ELJ60" s="2182"/>
      <c r="ELK60" s="2182"/>
      <c r="ELL60" s="2182"/>
      <c r="ELM60" s="2182"/>
      <c r="ELN60" s="2182"/>
      <c r="ELO60" s="2182"/>
      <c r="ELP60" s="2182"/>
      <c r="ELQ60" s="2182"/>
      <c r="ELR60" s="2182"/>
      <c r="ELS60" s="2182"/>
      <c r="ELT60" s="2182"/>
      <c r="ELU60" s="2182"/>
      <c r="ELV60" s="2182"/>
      <c r="ELW60" s="2182"/>
      <c r="ELX60" s="2182"/>
      <c r="ELY60" s="2182"/>
      <c r="ELZ60" s="2182"/>
      <c r="EMA60" s="2182"/>
      <c r="EMB60" s="2182"/>
      <c r="EMC60" s="2182"/>
      <c r="EMD60" s="2182"/>
      <c r="EME60" s="2182"/>
      <c r="EMF60" s="2182"/>
      <c r="EMG60" s="2182"/>
      <c r="EMH60" s="2182"/>
      <c r="EMI60" s="2182"/>
      <c r="EMJ60" s="2182"/>
      <c r="EMK60" s="2182"/>
      <c r="EML60" s="2182"/>
      <c r="EMM60" s="2182"/>
      <c r="EMN60" s="2182"/>
      <c r="EMO60" s="2182"/>
      <c r="EMP60" s="2182"/>
      <c r="EMQ60" s="2182"/>
      <c r="EMR60" s="2182"/>
      <c r="EMS60" s="2182"/>
      <c r="EMT60" s="2182"/>
      <c r="EMU60" s="2182"/>
      <c r="EMV60" s="2182"/>
      <c r="EMW60" s="2182"/>
      <c r="EMX60" s="2182"/>
      <c r="EMY60" s="2182"/>
      <c r="EMZ60" s="2182"/>
      <c r="ENA60" s="2182"/>
      <c r="ENB60" s="2182"/>
      <c r="ENC60" s="2182"/>
      <c r="END60" s="2182"/>
      <c r="ENE60" s="2182"/>
      <c r="ENF60" s="2182"/>
      <c r="ENG60" s="2182"/>
      <c r="ENH60" s="2182"/>
      <c r="ENI60" s="2182"/>
      <c r="ENJ60" s="2182"/>
      <c r="ENK60" s="2182"/>
      <c r="ENL60" s="2182"/>
      <c r="ENM60" s="2182"/>
      <c r="ENN60" s="2182"/>
      <c r="ENO60" s="2182"/>
      <c r="ENP60" s="2182"/>
      <c r="ENQ60" s="2182"/>
      <c r="ENR60" s="2182"/>
      <c r="ENS60" s="2182"/>
      <c r="ENT60" s="2182"/>
      <c r="ENU60" s="2182"/>
      <c r="ENV60" s="2182"/>
      <c r="ENW60" s="2182"/>
      <c r="ENX60" s="2182"/>
      <c r="ENY60" s="2182"/>
      <c r="ENZ60" s="2182"/>
      <c r="EOA60" s="2182"/>
      <c r="EOB60" s="2182"/>
      <c r="EOC60" s="2182"/>
      <c r="EOD60" s="2182"/>
      <c r="EOE60" s="2182"/>
      <c r="EOF60" s="2182"/>
      <c r="EOG60" s="2182"/>
      <c r="EOH60" s="2182"/>
      <c r="EOI60" s="2182"/>
      <c r="EOJ60" s="2182"/>
      <c r="EOK60" s="2182"/>
      <c r="EOL60" s="2182"/>
      <c r="EOM60" s="2182"/>
      <c r="EON60" s="2182"/>
      <c r="EOO60" s="2182"/>
      <c r="EOP60" s="2182"/>
      <c r="EOQ60" s="2182"/>
      <c r="EOR60" s="2182"/>
      <c r="EOS60" s="2182"/>
      <c r="EOT60" s="2182"/>
      <c r="EOU60" s="2182"/>
      <c r="EOV60" s="2182"/>
      <c r="EOW60" s="2182"/>
      <c r="EOX60" s="2182"/>
      <c r="EOY60" s="2182"/>
      <c r="EOZ60" s="2182"/>
      <c r="EPA60" s="2182"/>
      <c r="EPB60" s="2182"/>
      <c r="EPC60" s="2182"/>
      <c r="EPD60" s="2182"/>
      <c r="EPE60" s="2182"/>
      <c r="EPF60" s="2182"/>
      <c r="EPG60" s="2182"/>
      <c r="EPH60" s="2182"/>
      <c r="EPI60" s="2182"/>
      <c r="EPJ60" s="2182"/>
      <c r="EPK60" s="2182"/>
      <c r="EPL60" s="2182"/>
      <c r="EPM60" s="2182"/>
      <c r="EPN60" s="2182"/>
      <c r="EPO60" s="2182"/>
      <c r="EPP60" s="2182"/>
      <c r="EPQ60" s="2182"/>
      <c r="EPR60" s="2182"/>
      <c r="EPS60" s="2182"/>
      <c r="EPT60" s="2182"/>
      <c r="EPU60" s="2182"/>
      <c r="EPV60" s="2182"/>
      <c r="EPW60" s="2182"/>
      <c r="EPX60" s="2182"/>
      <c r="EPY60" s="2182"/>
      <c r="EPZ60" s="2182"/>
      <c r="EQA60" s="2182"/>
      <c r="EQB60" s="2182"/>
      <c r="EQC60" s="2182"/>
      <c r="EQD60" s="2182"/>
      <c r="EQE60" s="2182"/>
      <c r="EQF60" s="2182"/>
      <c r="EQG60" s="2182"/>
      <c r="EQH60" s="2182"/>
      <c r="EQI60" s="2182"/>
      <c r="EQJ60" s="2182"/>
      <c r="EQK60" s="2182"/>
      <c r="EQL60" s="2182"/>
      <c r="EQM60" s="2182"/>
      <c r="EQN60" s="2182"/>
      <c r="EQO60" s="2182"/>
      <c r="EQP60" s="2182"/>
      <c r="EQQ60" s="2182"/>
      <c r="EQR60" s="2182"/>
      <c r="EQS60" s="2182"/>
      <c r="EQT60" s="2182"/>
      <c r="EQU60" s="2182"/>
      <c r="EQV60" s="2182"/>
      <c r="EQW60" s="2182"/>
      <c r="EQX60" s="2182"/>
      <c r="EQY60" s="2182"/>
      <c r="EQZ60" s="2182"/>
      <c r="ERA60" s="2182"/>
      <c r="ERB60" s="2182"/>
      <c r="ERC60" s="2182"/>
      <c r="ERD60" s="2182"/>
      <c r="ERE60" s="2182"/>
      <c r="ERF60" s="2182"/>
      <c r="ERG60" s="2182"/>
      <c r="ERH60" s="2182"/>
      <c r="ERI60" s="2182"/>
      <c r="ERJ60" s="2182"/>
      <c r="ERK60" s="2182"/>
      <c r="ERL60" s="2182"/>
      <c r="ERM60" s="2182"/>
      <c r="ERN60" s="2182"/>
      <c r="ERO60" s="2182"/>
      <c r="ERP60" s="2182"/>
      <c r="ERQ60" s="2182"/>
      <c r="ERR60" s="2182"/>
      <c r="ERS60" s="2182"/>
      <c r="ERT60" s="2182"/>
      <c r="ERU60" s="2182"/>
      <c r="ERV60" s="2182"/>
      <c r="ERW60" s="2182"/>
      <c r="ERX60" s="2182"/>
      <c r="ERY60" s="2182"/>
      <c r="ERZ60" s="2182"/>
      <c r="ESA60" s="2182"/>
      <c r="ESB60" s="2182"/>
      <c r="ESC60" s="2182"/>
      <c r="ESD60" s="2182"/>
      <c r="ESE60" s="2182"/>
      <c r="ESF60" s="2182"/>
      <c r="ESG60" s="2182"/>
      <c r="ESH60" s="2182"/>
      <c r="ESI60" s="2182"/>
      <c r="ESJ60" s="2182"/>
      <c r="ESK60" s="2182"/>
      <c r="ESL60" s="2182"/>
      <c r="ESM60" s="2182"/>
      <c r="ESN60" s="2182"/>
      <c r="ESO60" s="2182"/>
      <c r="ESP60" s="2182"/>
      <c r="ESQ60" s="2182"/>
      <c r="ESR60" s="2182"/>
      <c r="ESS60" s="2182"/>
      <c r="EST60" s="2182"/>
      <c r="ESU60" s="2182"/>
      <c r="ESV60" s="2182"/>
      <c r="ESW60" s="2182"/>
      <c r="ESX60" s="2182"/>
      <c r="ESY60" s="2182"/>
      <c r="ESZ60" s="2182"/>
      <c r="ETA60" s="2182"/>
      <c r="ETB60" s="2182"/>
      <c r="ETC60" s="2182"/>
      <c r="ETD60" s="2182"/>
      <c r="ETE60" s="2182"/>
      <c r="ETF60" s="2182"/>
      <c r="ETG60" s="2182"/>
      <c r="ETH60" s="2182"/>
      <c r="ETI60" s="2182"/>
      <c r="ETJ60" s="2182"/>
      <c r="ETK60" s="2182"/>
      <c r="ETL60" s="2182"/>
      <c r="ETM60" s="2182"/>
      <c r="ETN60" s="2182"/>
      <c r="ETO60" s="2182"/>
      <c r="ETP60" s="2182"/>
      <c r="ETQ60" s="2182"/>
      <c r="ETR60" s="2182"/>
      <c r="ETS60" s="2182"/>
      <c r="ETT60" s="2182"/>
      <c r="ETU60" s="2182"/>
      <c r="ETV60" s="2182"/>
      <c r="ETW60" s="2182"/>
      <c r="ETX60" s="2182"/>
      <c r="ETY60" s="2182"/>
      <c r="ETZ60" s="2182"/>
      <c r="EUA60" s="2182"/>
      <c r="EUB60" s="2182"/>
      <c r="EUC60" s="2182"/>
      <c r="EUD60" s="2182"/>
      <c r="EUE60" s="2182"/>
      <c r="EUF60" s="2182"/>
      <c r="EUG60" s="2182"/>
      <c r="EUH60" s="2182"/>
      <c r="EUI60" s="2182"/>
      <c r="EUJ60" s="2182"/>
      <c r="EUK60" s="2182"/>
      <c r="EUL60" s="2182"/>
      <c r="EUM60" s="2182"/>
      <c r="EUN60" s="2182"/>
      <c r="EUO60" s="2182"/>
      <c r="EUP60" s="2182"/>
      <c r="EUQ60" s="2182"/>
      <c r="EUR60" s="2182"/>
      <c r="EUS60" s="2182"/>
      <c r="EUT60" s="2182"/>
      <c r="EUU60" s="2182"/>
      <c r="EUV60" s="2182"/>
      <c r="EUW60" s="2182"/>
      <c r="EUX60" s="2182"/>
      <c r="EUY60" s="2182"/>
      <c r="EUZ60" s="2182"/>
      <c r="EVA60" s="2182"/>
      <c r="EVB60" s="2182"/>
      <c r="EVC60" s="2182"/>
      <c r="EVD60" s="2182"/>
      <c r="EVE60" s="2182"/>
      <c r="EVF60" s="2182"/>
      <c r="EVG60" s="2182"/>
      <c r="EVH60" s="2182"/>
      <c r="EVI60" s="2182"/>
      <c r="EVJ60" s="2182"/>
      <c r="EVK60" s="2182"/>
      <c r="EVL60" s="2182"/>
      <c r="EVM60" s="2182"/>
      <c r="EVN60" s="2182"/>
      <c r="EVO60" s="2182"/>
      <c r="EVP60" s="2182"/>
      <c r="EVQ60" s="2182"/>
      <c r="EVR60" s="2182"/>
      <c r="EVS60" s="2182"/>
      <c r="EVT60" s="2182"/>
      <c r="EVU60" s="2182"/>
      <c r="EVV60" s="2182"/>
      <c r="EVW60" s="2182"/>
      <c r="EVX60" s="2182"/>
      <c r="EVY60" s="2182"/>
      <c r="EVZ60" s="2182"/>
      <c r="EWA60" s="2182"/>
      <c r="EWB60" s="2182"/>
      <c r="EWC60" s="2182"/>
      <c r="EWD60" s="2182"/>
      <c r="EWE60" s="2182"/>
      <c r="EWF60" s="2182"/>
      <c r="EWG60" s="2182"/>
      <c r="EWH60" s="2182"/>
      <c r="EWI60" s="2182"/>
      <c r="EWJ60" s="2182"/>
      <c r="EWK60" s="2182"/>
      <c r="EWL60" s="2182"/>
      <c r="EWM60" s="2182"/>
      <c r="EWN60" s="2182"/>
      <c r="EWO60" s="2182"/>
      <c r="EWP60" s="2182"/>
      <c r="EWQ60" s="2182"/>
      <c r="EWR60" s="2182"/>
      <c r="EWS60" s="2182"/>
      <c r="EWT60" s="2182"/>
      <c r="EWU60" s="2182"/>
      <c r="EWV60" s="2182"/>
      <c r="EWW60" s="2182"/>
      <c r="EWX60" s="2182"/>
      <c r="EWY60" s="2182"/>
      <c r="EWZ60" s="2182"/>
      <c r="EXA60" s="2182"/>
      <c r="EXB60" s="2182"/>
      <c r="EXC60" s="2182"/>
      <c r="EXD60" s="2182"/>
      <c r="EXE60" s="2182"/>
      <c r="EXF60" s="2182"/>
      <c r="EXG60" s="2182"/>
      <c r="EXH60" s="2182"/>
      <c r="EXI60" s="2182"/>
      <c r="EXJ60" s="2182"/>
      <c r="EXK60" s="2182"/>
      <c r="EXL60" s="2182"/>
      <c r="EXM60" s="2182"/>
      <c r="EXN60" s="2182"/>
      <c r="EXO60" s="2182"/>
      <c r="EXP60" s="2182"/>
      <c r="EXQ60" s="2182"/>
      <c r="EXR60" s="2182"/>
      <c r="EXS60" s="2182"/>
      <c r="EXT60" s="2182"/>
      <c r="EXU60" s="2182"/>
      <c r="EXV60" s="2182"/>
      <c r="EXW60" s="2182"/>
      <c r="EXX60" s="2182"/>
      <c r="EXY60" s="2182"/>
      <c r="EXZ60" s="2182"/>
      <c r="EYA60" s="2182"/>
      <c r="EYB60" s="2182"/>
      <c r="EYC60" s="2182"/>
      <c r="EYD60" s="2182"/>
      <c r="EYE60" s="2182"/>
      <c r="EYF60" s="2182"/>
      <c r="EYG60" s="2182"/>
      <c r="EYH60" s="2182"/>
      <c r="EYI60" s="2182"/>
      <c r="EYJ60" s="2182"/>
      <c r="EYK60" s="2182"/>
      <c r="EYL60" s="2182"/>
      <c r="EYM60" s="2182"/>
      <c r="EYN60" s="2182"/>
      <c r="EYO60" s="2182"/>
      <c r="EYP60" s="2182"/>
      <c r="EYQ60" s="2182"/>
      <c r="EYR60" s="2182"/>
      <c r="EYS60" s="2182"/>
      <c r="EYT60" s="2182"/>
      <c r="EYU60" s="2182"/>
      <c r="EYV60" s="2182"/>
      <c r="EYW60" s="2182"/>
      <c r="EYX60" s="2182"/>
      <c r="EYY60" s="2182"/>
      <c r="EYZ60" s="2182"/>
      <c r="EZA60" s="2182"/>
      <c r="EZB60" s="2182"/>
      <c r="EZC60" s="2182"/>
      <c r="EZD60" s="2182"/>
      <c r="EZE60" s="2182"/>
      <c r="EZF60" s="2182"/>
      <c r="EZG60" s="2182"/>
      <c r="EZH60" s="2182"/>
      <c r="EZI60" s="2182"/>
      <c r="EZJ60" s="2182"/>
      <c r="EZK60" s="2182"/>
      <c r="EZL60" s="2182"/>
      <c r="EZM60" s="2182"/>
      <c r="EZN60" s="2182"/>
      <c r="EZO60" s="2182"/>
      <c r="EZP60" s="2182"/>
      <c r="EZQ60" s="2182"/>
      <c r="EZR60" s="2182"/>
      <c r="EZS60" s="2182"/>
      <c r="EZT60" s="2182"/>
      <c r="EZU60" s="2182"/>
      <c r="EZV60" s="2182"/>
      <c r="EZW60" s="2182"/>
      <c r="EZX60" s="2182"/>
      <c r="EZY60" s="2182"/>
      <c r="EZZ60" s="2182"/>
      <c r="FAA60" s="2182"/>
      <c r="FAB60" s="2182"/>
      <c r="FAC60" s="2182"/>
      <c r="FAD60" s="2182"/>
      <c r="FAE60" s="2182"/>
      <c r="FAF60" s="2182"/>
      <c r="FAG60" s="2182"/>
      <c r="FAH60" s="2182"/>
      <c r="FAI60" s="2182"/>
      <c r="FAJ60" s="2182"/>
      <c r="FAK60" s="2182"/>
      <c r="FAL60" s="2182"/>
      <c r="FAM60" s="2182"/>
      <c r="FAN60" s="2182"/>
      <c r="FAO60" s="2182"/>
      <c r="FAP60" s="2182"/>
      <c r="FAQ60" s="2182"/>
      <c r="FAR60" s="2182"/>
      <c r="FAS60" s="2182"/>
      <c r="FAT60" s="2182"/>
      <c r="FAU60" s="2182"/>
      <c r="FAV60" s="2182"/>
      <c r="FAW60" s="2182"/>
      <c r="FAX60" s="2182"/>
      <c r="FAY60" s="2182"/>
      <c r="FAZ60" s="2182"/>
      <c r="FBA60" s="2182"/>
      <c r="FBB60" s="2182"/>
      <c r="FBC60" s="2182"/>
      <c r="FBD60" s="2182"/>
      <c r="FBE60" s="2182"/>
      <c r="FBF60" s="2182"/>
      <c r="FBG60" s="2182"/>
      <c r="FBH60" s="2182"/>
      <c r="FBI60" s="2182"/>
      <c r="FBJ60" s="2182"/>
      <c r="FBK60" s="2182"/>
      <c r="FBL60" s="2182"/>
      <c r="FBM60" s="2182"/>
      <c r="FBN60" s="2182"/>
      <c r="FBO60" s="2182"/>
      <c r="FBP60" s="2182"/>
      <c r="FBQ60" s="2182"/>
      <c r="FBR60" s="2182"/>
      <c r="FBS60" s="2182"/>
      <c r="FBT60" s="2182"/>
      <c r="FBU60" s="2182"/>
      <c r="FBV60" s="2182"/>
      <c r="FBW60" s="2182"/>
      <c r="FBX60" s="2182"/>
      <c r="FBY60" s="2182"/>
      <c r="FBZ60" s="2182"/>
      <c r="FCA60" s="2182"/>
      <c r="FCB60" s="2182"/>
      <c r="FCC60" s="2182"/>
      <c r="FCD60" s="2182"/>
      <c r="FCE60" s="2182"/>
      <c r="FCF60" s="2182"/>
      <c r="FCG60" s="2182"/>
      <c r="FCH60" s="2182"/>
      <c r="FCI60" s="2182"/>
      <c r="FCJ60" s="2182"/>
      <c r="FCK60" s="2182"/>
      <c r="FCL60" s="2182"/>
      <c r="FCM60" s="2182"/>
      <c r="FCN60" s="2182"/>
      <c r="FCO60" s="2182"/>
      <c r="FCP60" s="2182"/>
      <c r="FCQ60" s="2182"/>
      <c r="FCR60" s="2182"/>
      <c r="FCS60" s="2182"/>
      <c r="FCT60" s="2182"/>
      <c r="FCU60" s="2182"/>
      <c r="FCV60" s="2182"/>
      <c r="FCW60" s="2182"/>
      <c r="FCX60" s="2182"/>
      <c r="FCY60" s="2182"/>
      <c r="FCZ60" s="2182"/>
      <c r="FDA60" s="2182"/>
      <c r="FDB60" s="2182"/>
      <c r="FDC60" s="2182"/>
      <c r="FDD60" s="2182"/>
      <c r="FDE60" s="2182"/>
      <c r="FDF60" s="2182"/>
      <c r="FDG60" s="2182"/>
      <c r="FDH60" s="2182"/>
      <c r="FDI60" s="2182"/>
      <c r="FDJ60" s="2182"/>
      <c r="FDK60" s="2182"/>
      <c r="FDL60" s="2182"/>
      <c r="FDM60" s="2182"/>
      <c r="FDN60" s="2182"/>
      <c r="FDO60" s="2182"/>
      <c r="FDP60" s="2182"/>
      <c r="FDQ60" s="2182"/>
      <c r="FDR60" s="2182"/>
      <c r="FDS60" s="2182"/>
      <c r="FDT60" s="2182"/>
      <c r="FDU60" s="2182"/>
      <c r="FDV60" s="2182"/>
      <c r="FDW60" s="2182"/>
      <c r="FDX60" s="2182"/>
      <c r="FDY60" s="2182"/>
      <c r="FDZ60" s="2182"/>
      <c r="FEA60" s="2182"/>
      <c r="FEB60" s="2182"/>
      <c r="FEC60" s="2182"/>
      <c r="FED60" s="2182"/>
      <c r="FEE60" s="2182"/>
      <c r="FEF60" s="2182"/>
      <c r="FEG60" s="2182"/>
      <c r="FEH60" s="2182"/>
      <c r="FEI60" s="2182"/>
      <c r="FEJ60" s="2182"/>
      <c r="FEK60" s="2182"/>
      <c r="FEL60" s="2182"/>
      <c r="FEM60" s="2182"/>
      <c r="FEN60" s="2182"/>
      <c r="FEO60" s="2182"/>
      <c r="FEP60" s="2182"/>
      <c r="FEQ60" s="2182"/>
      <c r="FER60" s="2182"/>
      <c r="FES60" s="2182"/>
      <c r="FET60" s="2182"/>
      <c r="FEU60" s="2182"/>
      <c r="FEV60" s="2182"/>
      <c r="FEW60" s="2182"/>
      <c r="FEX60" s="2182"/>
      <c r="FEY60" s="2182"/>
      <c r="FEZ60" s="2182"/>
      <c r="FFA60" s="2182"/>
      <c r="FFB60" s="2182"/>
      <c r="FFC60" s="2182"/>
      <c r="FFD60" s="2182"/>
      <c r="FFE60" s="2182"/>
      <c r="FFF60" s="2182"/>
      <c r="FFG60" s="2182"/>
      <c r="FFH60" s="2182"/>
      <c r="FFI60" s="2182"/>
      <c r="FFJ60" s="2182"/>
      <c r="FFK60" s="2182"/>
      <c r="FFL60" s="2182"/>
      <c r="FFM60" s="2182"/>
      <c r="FFN60" s="2182"/>
      <c r="FFO60" s="2182"/>
      <c r="FFP60" s="2182"/>
      <c r="FFQ60" s="2182"/>
      <c r="FFR60" s="2182"/>
      <c r="FFS60" s="2182"/>
      <c r="FFT60" s="2182"/>
      <c r="FFU60" s="2182"/>
      <c r="FFV60" s="2182"/>
      <c r="FFW60" s="2182"/>
      <c r="FFX60" s="2182"/>
      <c r="FFY60" s="2182"/>
      <c r="FFZ60" s="2182"/>
      <c r="FGA60" s="2182"/>
      <c r="FGB60" s="2182"/>
      <c r="FGC60" s="2182"/>
      <c r="FGD60" s="2182"/>
      <c r="FGE60" s="2182"/>
      <c r="FGF60" s="2182"/>
      <c r="FGG60" s="2182"/>
      <c r="FGH60" s="2182"/>
      <c r="FGI60" s="2182"/>
      <c r="FGJ60" s="2182"/>
      <c r="FGK60" s="2182"/>
      <c r="FGL60" s="2182"/>
      <c r="FGM60" s="2182"/>
      <c r="FGN60" s="2182"/>
      <c r="FGO60" s="2182"/>
      <c r="FGP60" s="2182"/>
      <c r="FGQ60" s="2182"/>
      <c r="FGR60" s="2182"/>
      <c r="FGS60" s="2182"/>
      <c r="FGT60" s="2182"/>
      <c r="FGU60" s="2182"/>
      <c r="FGV60" s="2182"/>
      <c r="FGW60" s="2182"/>
      <c r="FGX60" s="2182"/>
      <c r="FGY60" s="2182"/>
      <c r="FGZ60" s="2182"/>
      <c r="FHA60" s="2182"/>
      <c r="FHB60" s="2182"/>
      <c r="FHC60" s="2182"/>
      <c r="FHD60" s="2182"/>
      <c r="FHE60" s="2182"/>
      <c r="FHF60" s="2182"/>
      <c r="FHG60" s="2182"/>
      <c r="FHH60" s="2182"/>
      <c r="FHI60" s="2182"/>
      <c r="FHJ60" s="2182"/>
      <c r="FHK60" s="2182"/>
      <c r="FHL60" s="2182"/>
      <c r="FHM60" s="2182"/>
      <c r="FHN60" s="2182"/>
      <c r="FHO60" s="2182"/>
      <c r="FHP60" s="2182"/>
      <c r="FHQ60" s="2182"/>
      <c r="FHR60" s="2182"/>
      <c r="FHS60" s="2182"/>
      <c r="FHT60" s="2182"/>
      <c r="FHU60" s="2182"/>
      <c r="FHV60" s="2182"/>
      <c r="FHW60" s="2182"/>
      <c r="FHX60" s="2182"/>
      <c r="FHY60" s="2182"/>
      <c r="FHZ60" s="2182"/>
      <c r="FIA60" s="2182"/>
      <c r="FIB60" s="2182"/>
      <c r="FIC60" s="2182"/>
      <c r="FID60" s="2182"/>
      <c r="FIE60" s="2182"/>
      <c r="FIF60" s="2182"/>
      <c r="FIG60" s="2182"/>
      <c r="FIH60" s="2182"/>
      <c r="FII60" s="2182"/>
      <c r="FIJ60" s="2182"/>
      <c r="FIK60" s="2182"/>
      <c r="FIL60" s="2182"/>
      <c r="FIM60" s="2182"/>
      <c r="FIN60" s="2182"/>
      <c r="FIO60" s="2182"/>
      <c r="FIP60" s="2182"/>
      <c r="FIQ60" s="2182"/>
      <c r="FIR60" s="2182"/>
      <c r="FIS60" s="2182"/>
      <c r="FIT60" s="2182"/>
      <c r="FIU60" s="2182"/>
      <c r="FIV60" s="2182"/>
      <c r="FIW60" s="2182"/>
      <c r="FIX60" s="2182"/>
      <c r="FIY60" s="2182"/>
      <c r="FIZ60" s="2182"/>
      <c r="FJA60" s="2182"/>
      <c r="FJB60" s="2182"/>
      <c r="FJC60" s="2182"/>
      <c r="FJD60" s="2182"/>
      <c r="FJE60" s="2182"/>
      <c r="FJF60" s="2182"/>
      <c r="FJG60" s="2182"/>
      <c r="FJH60" s="2182"/>
      <c r="FJI60" s="2182"/>
      <c r="FJJ60" s="2182"/>
      <c r="FJK60" s="2182"/>
      <c r="FJL60" s="2182"/>
      <c r="FJM60" s="2182"/>
      <c r="FJN60" s="2182"/>
      <c r="FJO60" s="2182"/>
      <c r="FJP60" s="2182"/>
      <c r="FJQ60" s="2182"/>
      <c r="FJR60" s="2182"/>
      <c r="FJS60" s="2182"/>
      <c r="FJT60" s="2182"/>
      <c r="FJU60" s="2182"/>
      <c r="FJV60" s="2182"/>
      <c r="FJW60" s="2182"/>
      <c r="FJX60" s="2182"/>
      <c r="FJY60" s="2182"/>
      <c r="FJZ60" s="2182"/>
      <c r="FKA60" s="2182"/>
      <c r="FKB60" s="2182"/>
      <c r="FKC60" s="2182"/>
      <c r="FKD60" s="2182"/>
      <c r="FKE60" s="2182"/>
      <c r="FKF60" s="2182"/>
      <c r="FKG60" s="2182"/>
      <c r="FKH60" s="2182"/>
      <c r="FKI60" s="2182"/>
      <c r="FKJ60" s="2182"/>
      <c r="FKK60" s="2182"/>
      <c r="FKL60" s="2182"/>
      <c r="FKM60" s="2182"/>
      <c r="FKN60" s="2182"/>
      <c r="FKO60" s="2182"/>
      <c r="FKP60" s="2182"/>
      <c r="FKQ60" s="2182"/>
      <c r="FKR60" s="2182"/>
      <c r="FKS60" s="2182"/>
      <c r="FKT60" s="2182"/>
      <c r="FKU60" s="2182"/>
      <c r="FKV60" s="2182"/>
      <c r="FKW60" s="2182"/>
      <c r="FKX60" s="2182"/>
      <c r="FKY60" s="2182"/>
      <c r="FKZ60" s="2182"/>
      <c r="FLA60" s="2182"/>
      <c r="FLB60" s="2182"/>
      <c r="FLC60" s="2182"/>
      <c r="FLD60" s="2182"/>
      <c r="FLE60" s="2182"/>
      <c r="FLF60" s="2182"/>
      <c r="FLG60" s="2182"/>
      <c r="FLH60" s="2182"/>
      <c r="FLI60" s="2182"/>
      <c r="FLJ60" s="2182"/>
      <c r="FLK60" s="2182"/>
      <c r="FLL60" s="2182"/>
      <c r="FLM60" s="2182"/>
      <c r="FLN60" s="2182"/>
      <c r="FLO60" s="2182"/>
      <c r="FLP60" s="2182"/>
      <c r="FLQ60" s="2182"/>
      <c r="FLR60" s="2182"/>
      <c r="FLS60" s="2182"/>
      <c r="FLT60" s="2182"/>
      <c r="FLU60" s="2182"/>
      <c r="FLV60" s="2182"/>
      <c r="FLW60" s="2182"/>
      <c r="FLX60" s="2182"/>
      <c r="FLY60" s="2182"/>
      <c r="FLZ60" s="2182"/>
      <c r="FMA60" s="2182"/>
      <c r="FMB60" s="2182"/>
      <c r="FMC60" s="2182"/>
      <c r="FMD60" s="2182"/>
      <c r="FME60" s="2182"/>
      <c r="FMF60" s="2182"/>
      <c r="FMG60" s="2182"/>
      <c r="FMH60" s="2182"/>
      <c r="FMI60" s="2182"/>
      <c r="FMJ60" s="2182"/>
      <c r="FMK60" s="2182"/>
      <c r="FML60" s="2182"/>
      <c r="FMM60" s="2182"/>
      <c r="FMN60" s="2182"/>
      <c r="FMO60" s="2182"/>
      <c r="FMP60" s="2182"/>
      <c r="FMQ60" s="2182"/>
      <c r="FMR60" s="2182"/>
      <c r="FMS60" s="2182"/>
      <c r="FMT60" s="2182"/>
      <c r="FMU60" s="2182"/>
      <c r="FMV60" s="2182"/>
      <c r="FMW60" s="2182"/>
      <c r="FMX60" s="2182"/>
      <c r="FMY60" s="2182"/>
      <c r="FMZ60" s="2182"/>
      <c r="FNA60" s="2182"/>
      <c r="FNB60" s="2182"/>
      <c r="FNC60" s="2182"/>
      <c r="FND60" s="2182"/>
      <c r="FNE60" s="2182"/>
      <c r="FNF60" s="2182"/>
      <c r="FNG60" s="2182"/>
      <c r="FNH60" s="2182"/>
      <c r="FNI60" s="2182"/>
      <c r="FNJ60" s="2182"/>
      <c r="FNK60" s="2182"/>
      <c r="FNL60" s="2182"/>
      <c r="FNM60" s="2182"/>
      <c r="FNN60" s="2182"/>
      <c r="FNO60" s="2182"/>
      <c r="FNP60" s="2182"/>
      <c r="FNQ60" s="2182"/>
      <c r="FNR60" s="2182"/>
      <c r="FNS60" s="2182"/>
      <c r="FNT60" s="2182"/>
      <c r="FNU60" s="2182"/>
      <c r="FNV60" s="2182"/>
      <c r="FNW60" s="2182"/>
      <c r="FNX60" s="2182"/>
      <c r="FNY60" s="2182"/>
      <c r="FNZ60" s="2182"/>
      <c r="FOA60" s="2182"/>
      <c r="FOB60" s="2182"/>
      <c r="FOC60" s="2182"/>
      <c r="FOD60" s="2182"/>
      <c r="FOE60" s="2182"/>
      <c r="FOF60" s="2182"/>
      <c r="FOG60" s="2182"/>
      <c r="FOH60" s="2182"/>
      <c r="FOI60" s="2182"/>
      <c r="FOJ60" s="2182"/>
      <c r="FOK60" s="2182"/>
      <c r="FOL60" s="2182"/>
      <c r="FOM60" s="2182"/>
      <c r="FON60" s="2182"/>
      <c r="FOO60" s="2182"/>
      <c r="FOP60" s="2182"/>
      <c r="FOQ60" s="2182"/>
      <c r="FOR60" s="2182"/>
      <c r="FOS60" s="2182"/>
      <c r="FOT60" s="2182"/>
      <c r="FOU60" s="2182"/>
      <c r="FOV60" s="2182"/>
      <c r="FOW60" s="2182"/>
      <c r="FOX60" s="2182"/>
      <c r="FOY60" s="2182"/>
      <c r="FOZ60" s="2182"/>
      <c r="FPA60" s="2182"/>
      <c r="FPB60" s="2182"/>
      <c r="FPC60" s="2182"/>
      <c r="FPD60" s="2182"/>
      <c r="FPE60" s="2182"/>
      <c r="FPF60" s="2182"/>
      <c r="FPG60" s="2182"/>
      <c r="FPH60" s="2182"/>
      <c r="FPI60" s="2182"/>
      <c r="FPJ60" s="2182"/>
      <c r="FPK60" s="2182"/>
      <c r="FPL60" s="2182"/>
      <c r="FPM60" s="2182"/>
      <c r="FPN60" s="2182"/>
      <c r="FPO60" s="2182"/>
      <c r="FPP60" s="2182"/>
      <c r="FPQ60" s="2182"/>
      <c r="FPR60" s="2182"/>
      <c r="FPS60" s="2182"/>
      <c r="FPT60" s="2182"/>
      <c r="FPU60" s="2182"/>
      <c r="FPV60" s="2182"/>
      <c r="FPW60" s="2182"/>
      <c r="FPX60" s="2182"/>
      <c r="FPY60" s="2182"/>
      <c r="FPZ60" s="2182"/>
      <c r="FQA60" s="2182"/>
      <c r="FQB60" s="2182"/>
      <c r="FQC60" s="2182"/>
      <c r="FQD60" s="2182"/>
      <c r="FQE60" s="2182"/>
      <c r="FQF60" s="2182"/>
      <c r="FQG60" s="2182"/>
      <c r="FQH60" s="2182"/>
      <c r="FQI60" s="2182"/>
      <c r="FQJ60" s="2182"/>
      <c r="FQK60" s="2182"/>
      <c r="FQL60" s="2182"/>
      <c r="FQM60" s="2182"/>
      <c r="FQN60" s="2182"/>
      <c r="FQO60" s="2182"/>
      <c r="FQP60" s="2182"/>
      <c r="FQQ60" s="2182"/>
      <c r="FQR60" s="2182"/>
      <c r="FQS60" s="2182"/>
      <c r="FQT60" s="2182"/>
      <c r="FQU60" s="2182"/>
      <c r="FQV60" s="2182"/>
      <c r="FQW60" s="2182"/>
      <c r="FQX60" s="2182"/>
      <c r="FQY60" s="2182"/>
      <c r="FQZ60" s="2182"/>
      <c r="FRA60" s="2182"/>
      <c r="FRB60" s="2182"/>
      <c r="FRC60" s="2182"/>
      <c r="FRD60" s="2182"/>
      <c r="FRE60" s="2182"/>
      <c r="FRF60" s="2182"/>
      <c r="FRG60" s="2182"/>
      <c r="FRH60" s="2182"/>
      <c r="FRI60" s="2182"/>
      <c r="FRJ60" s="2182"/>
      <c r="FRK60" s="2182"/>
      <c r="FRL60" s="2182"/>
      <c r="FRM60" s="2182"/>
      <c r="FRN60" s="2182"/>
      <c r="FRO60" s="2182"/>
      <c r="FRP60" s="2182"/>
      <c r="FRQ60" s="2182"/>
      <c r="FRR60" s="2182"/>
      <c r="FRS60" s="2182"/>
      <c r="FRT60" s="2182"/>
      <c r="FRU60" s="2182"/>
      <c r="FRV60" s="2182"/>
      <c r="FRW60" s="2182"/>
      <c r="FRX60" s="2182"/>
      <c r="FRY60" s="2182"/>
      <c r="FRZ60" s="2182"/>
      <c r="FSA60" s="2182"/>
      <c r="FSB60" s="2182"/>
      <c r="FSC60" s="2182"/>
      <c r="FSD60" s="2182"/>
      <c r="FSE60" s="2182"/>
      <c r="FSF60" s="2182"/>
      <c r="FSG60" s="2182"/>
      <c r="FSH60" s="2182"/>
      <c r="FSI60" s="2182"/>
      <c r="FSJ60" s="2182"/>
      <c r="FSK60" s="2182"/>
      <c r="FSL60" s="2182"/>
      <c r="FSM60" s="2182"/>
      <c r="FSN60" s="2182"/>
      <c r="FSO60" s="2182"/>
      <c r="FSP60" s="2182"/>
      <c r="FSQ60" s="2182"/>
      <c r="FSR60" s="2182"/>
      <c r="FSS60" s="2182"/>
      <c r="FST60" s="2182"/>
      <c r="FSU60" s="2182"/>
      <c r="FSV60" s="2182"/>
      <c r="FSW60" s="2182"/>
      <c r="FSX60" s="2182"/>
      <c r="FSY60" s="2182"/>
      <c r="FSZ60" s="2182"/>
      <c r="FTA60" s="2182"/>
      <c r="FTB60" s="2182"/>
      <c r="FTC60" s="2182"/>
      <c r="FTD60" s="2182"/>
      <c r="FTE60" s="2182"/>
      <c r="FTF60" s="2182"/>
      <c r="FTG60" s="2182"/>
      <c r="FTH60" s="2182"/>
      <c r="FTI60" s="2182"/>
      <c r="FTJ60" s="2182"/>
      <c r="FTK60" s="2182"/>
      <c r="FTL60" s="2182"/>
      <c r="FTM60" s="2182"/>
      <c r="FTN60" s="2182"/>
      <c r="FTO60" s="2182"/>
      <c r="FTP60" s="2182"/>
      <c r="FTQ60" s="2182"/>
      <c r="FTR60" s="2182"/>
      <c r="FTS60" s="2182"/>
      <c r="FTT60" s="2182"/>
      <c r="FTU60" s="2182"/>
      <c r="FTV60" s="2182"/>
      <c r="FTW60" s="2182"/>
      <c r="FTX60" s="2182"/>
      <c r="FTY60" s="2182"/>
      <c r="FTZ60" s="2182"/>
      <c r="FUA60" s="2182"/>
      <c r="FUB60" s="2182"/>
      <c r="FUC60" s="2182"/>
      <c r="FUD60" s="2182"/>
      <c r="FUE60" s="2182"/>
      <c r="FUF60" s="2182"/>
      <c r="FUG60" s="2182"/>
      <c r="FUH60" s="2182"/>
      <c r="FUI60" s="2182"/>
      <c r="FUJ60" s="2182"/>
      <c r="FUK60" s="2182"/>
      <c r="FUL60" s="2182"/>
      <c r="FUM60" s="2182"/>
      <c r="FUN60" s="2182"/>
      <c r="FUO60" s="2182"/>
      <c r="FUP60" s="2182"/>
      <c r="FUQ60" s="2182"/>
      <c r="FUR60" s="2182"/>
      <c r="FUS60" s="2182"/>
      <c r="FUT60" s="2182"/>
      <c r="FUU60" s="2182"/>
      <c r="FUV60" s="2182"/>
      <c r="FUW60" s="2182"/>
      <c r="FUX60" s="2182"/>
      <c r="FUY60" s="2182"/>
      <c r="FUZ60" s="2182"/>
      <c r="FVA60" s="2182"/>
      <c r="FVB60" s="2182"/>
      <c r="FVC60" s="2182"/>
      <c r="FVD60" s="2182"/>
      <c r="FVE60" s="2182"/>
      <c r="FVF60" s="2182"/>
      <c r="FVG60" s="2182"/>
      <c r="FVH60" s="2182"/>
      <c r="FVI60" s="2182"/>
      <c r="FVJ60" s="2182"/>
      <c r="FVK60" s="2182"/>
      <c r="FVL60" s="2182"/>
      <c r="FVM60" s="2182"/>
      <c r="FVN60" s="2182"/>
      <c r="FVO60" s="2182"/>
      <c r="FVP60" s="2182"/>
      <c r="FVQ60" s="2182"/>
      <c r="FVR60" s="2182"/>
      <c r="FVS60" s="2182"/>
      <c r="FVT60" s="2182"/>
      <c r="FVU60" s="2182"/>
      <c r="FVV60" s="2182"/>
      <c r="FVW60" s="2182"/>
      <c r="FVX60" s="2182"/>
      <c r="FVY60" s="2182"/>
      <c r="FVZ60" s="2182"/>
      <c r="FWA60" s="2182"/>
      <c r="FWB60" s="2182"/>
      <c r="FWC60" s="2182"/>
      <c r="FWD60" s="2182"/>
      <c r="FWE60" s="2182"/>
      <c r="FWF60" s="2182"/>
      <c r="FWG60" s="2182"/>
      <c r="FWH60" s="2182"/>
      <c r="FWI60" s="2182"/>
      <c r="FWJ60" s="2182"/>
      <c r="FWK60" s="2182"/>
      <c r="FWL60" s="2182"/>
      <c r="FWM60" s="2182"/>
      <c r="FWN60" s="2182"/>
      <c r="FWO60" s="2182"/>
      <c r="FWP60" s="2182"/>
      <c r="FWQ60" s="2182"/>
      <c r="FWR60" s="2182"/>
      <c r="FWS60" s="2182"/>
      <c r="FWT60" s="2182"/>
      <c r="FWU60" s="2182"/>
      <c r="FWV60" s="2182"/>
      <c r="FWW60" s="2182"/>
      <c r="FWX60" s="2182"/>
      <c r="FWY60" s="2182"/>
      <c r="FWZ60" s="2182"/>
      <c r="FXA60" s="2182"/>
      <c r="FXB60" s="2182"/>
      <c r="FXC60" s="2182"/>
      <c r="FXD60" s="2182"/>
      <c r="FXE60" s="2182"/>
      <c r="FXF60" s="2182"/>
      <c r="FXG60" s="2182"/>
      <c r="FXH60" s="2182"/>
      <c r="FXI60" s="2182"/>
      <c r="FXJ60" s="2182"/>
      <c r="FXK60" s="2182"/>
      <c r="FXL60" s="2182"/>
      <c r="FXM60" s="2182"/>
      <c r="FXN60" s="2182"/>
      <c r="FXO60" s="2182"/>
      <c r="FXP60" s="2182"/>
      <c r="FXQ60" s="2182"/>
      <c r="FXR60" s="2182"/>
      <c r="FXS60" s="2182"/>
      <c r="FXT60" s="2182"/>
      <c r="FXU60" s="2182"/>
      <c r="FXV60" s="2182"/>
      <c r="FXW60" s="2182"/>
      <c r="FXX60" s="2182"/>
      <c r="FXY60" s="2182"/>
      <c r="FXZ60" s="2182"/>
      <c r="FYA60" s="2182"/>
      <c r="FYB60" s="2182"/>
      <c r="FYC60" s="2182"/>
      <c r="FYD60" s="2182"/>
      <c r="FYE60" s="2182"/>
      <c r="FYF60" s="2182"/>
      <c r="FYG60" s="2182"/>
      <c r="FYH60" s="2182"/>
      <c r="FYI60" s="2182"/>
      <c r="FYJ60" s="2182"/>
      <c r="FYK60" s="2182"/>
      <c r="FYL60" s="2182"/>
      <c r="FYM60" s="2182"/>
      <c r="FYN60" s="2182"/>
      <c r="FYO60" s="2182"/>
      <c r="FYP60" s="2182"/>
      <c r="FYQ60" s="2182"/>
      <c r="FYR60" s="2182"/>
      <c r="FYS60" s="2182"/>
      <c r="FYT60" s="2182"/>
      <c r="FYU60" s="2182"/>
      <c r="FYV60" s="2182"/>
      <c r="FYW60" s="2182"/>
      <c r="FYX60" s="2182"/>
      <c r="FYY60" s="2182"/>
      <c r="FYZ60" s="2182"/>
      <c r="FZA60" s="2182"/>
      <c r="FZB60" s="2182"/>
      <c r="FZC60" s="2182"/>
      <c r="FZD60" s="2182"/>
      <c r="FZE60" s="2182"/>
      <c r="FZF60" s="2182"/>
      <c r="FZG60" s="2182"/>
      <c r="FZH60" s="2182"/>
      <c r="FZI60" s="2182"/>
      <c r="FZJ60" s="2182"/>
      <c r="FZK60" s="2182"/>
      <c r="FZL60" s="2182"/>
      <c r="FZM60" s="2182"/>
      <c r="FZN60" s="2182"/>
      <c r="FZO60" s="2182"/>
      <c r="FZP60" s="2182"/>
      <c r="FZQ60" s="2182"/>
      <c r="FZR60" s="2182"/>
      <c r="FZS60" s="2182"/>
      <c r="FZT60" s="2182"/>
      <c r="FZU60" s="2182"/>
      <c r="FZV60" s="2182"/>
      <c r="FZW60" s="2182"/>
      <c r="FZX60" s="2182"/>
      <c r="FZY60" s="2182"/>
      <c r="FZZ60" s="2182"/>
      <c r="GAA60" s="2182"/>
      <c r="GAB60" s="2182"/>
      <c r="GAC60" s="2182"/>
      <c r="GAD60" s="2182"/>
      <c r="GAE60" s="2182"/>
      <c r="GAF60" s="2182"/>
      <c r="GAG60" s="2182"/>
      <c r="GAH60" s="2182"/>
      <c r="GAI60" s="2182"/>
      <c r="GAJ60" s="2182"/>
      <c r="GAK60" s="2182"/>
      <c r="GAL60" s="2182"/>
      <c r="GAM60" s="2182"/>
      <c r="GAN60" s="2182"/>
      <c r="GAO60" s="2182"/>
      <c r="GAP60" s="2182"/>
      <c r="GAQ60" s="2182"/>
      <c r="GAR60" s="2182"/>
      <c r="GAS60" s="2182"/>
      <c r="GAT60" s="2182"/>
      <c r="GAU60" s="2182"/>
      <c r="GAV60" s="2182"/>
      <c r="GAW60" s="2182"/>
      <c r="GAX60" s="2182"/>
      <c r="GAY60" s="2182"/>
      <c r="GAZ60" s="2182"/>
      <c r="GBA60" s="2182"/>
      <c r="GBB60" s="2182"/>
      <c r="GBC60" s="2182"/>
      <c r="GBD60" s="2182"/>
      <c r="GBE60" s="2182"/>
      <c r="GBF60" s="2182"/>
      <c r="GBG60" s="2182"/>
      <c r="GBH60" s="2182"/>
      <c r="GBI60" s="2182"/>
      <c r="GBJ60" s="2182"/>
      <c r="GBK60" s="2182"/>
      <c r="GBL60" s="2182"/>
      <c r="GBM60" s="2182"/>
      <c r="GBN60" s="2182"/>
      <c r="GBO60" s="2182"/>
      <c r="GBP60" s="2182"/>
      <c r="GBQ60" s="2182"/>
      <c r="GBR60" s="2182"/>
      <c r="GBS60" s="2182"/>
      <c r="GBT60" s="2182"/>
      <c r="GBU60" s="2182"/>
      <c r="GBV60" s="2182"/>
      <c r="GBW60" s="2182"/>
      <c r="GBX60" s="2182"/>
      <c r="GBY60" s="2182"/>
      <c r="GBZ60" s="2182"/>
      <c r="GCA60" s="2182"/>
      <c r="GCB60" s="2182"/>
      <c r="GCC60" s="2182"/>
      <c r="GCD60" s="2182"/>
      <c r="GCE60" s="2182"/>
      <c r="GCF60" s="2182"/>
      <c r="GCG60" s="2182"/>
      <c r="GCH60" s="2182"/>
      <c r="GCI60" s="2182"/>
      <c r="GCJ60" s="2182"/>
      <c r="GCK60" s="2182"/>
      <c r="GCL60" s="2182"/>
      <c r="GCM60" s="2182"/>
      <c r="GCN60" s="2182"/>
      <c r="GCO60" s="2182"/>
      <c r="GCP60" s="2182"/>
      <c r="GCQ60" s="2182"/>
      <c r="GCR60" s="2182"/>
      <c r="GCS60" s="2182"/>
      <c r="GCT60" s="2182"/>
      <c r="GCU60" s="2182"/>
      <c r="GCV60" s="2182"/>
      <c r="GCW60" s="2182"/>
      <c r="GCX60" s="2182"/>
      <c r="GCY60" s="2182"/>
      <c r="GCZ60" s="2182"/>
      <c r="GDA60" s="2182"/>
      <c r="GDB60" s="2182"/>
      <c r="GDC60" s="2182"/>
      <c r="GDD60" s="2182"/>
      <c r="GDE60" s="2182"/>
      <c r="GDF60" s="2182"/>
      <c r="GDG60" s="2182"/>
      <c r="GDH60" s="2182"/>
      <c r="GDI60" s="2182"/>
      <c r="GDJ60" s="2182"/>
      <c r="GDK60" s="2182"/>
      <c r="GDL60" s="2182"/>
      <c r="GDM60" s="2182"/>
      <c r="GDN60" s="2182"/>
      <c r="GDO60" s="2182"/>
      <c r="GDP60" s="2182"/>
      <c r="GDQ60" s="2182"/>
      <c r="GDR60" s="2182"/>
      <c r="GDS60" s="2182"/>
      <c r="GDT60" s="2182"/>
      <c r="GDU60" s="2182"/>
      <c r="GDV60" s="2182"/>
      <c r="GDW60" s="2182"/>
      <c r="GDX60" s="2182"/>
      <c r="GDY60" s="2182"/>
      <c r="GDZ60" s="2182"/>
      <c r="GEA60" s="2182"/>
      <c r="GEB60" s="2182"/>
      <c r="GEC60" s="2182"/>
      <c r="GED60" s="2182"/>
      <c r="GEE60" s="2182"/>
      <c r="GEF60" s="2182"/>
      <c r="GEG60" s="2182"/>
      <c r="GEH60" s="2182"/>
      <c r="GEI60" s="2182"/>
      <c r="GEJ60" s="2182"/>
      <c r="GEK60" s="2182"/>
      <c r="GEL60" s="2182"/>
      <c r="GEM60" s="2182"/>
      <c r="GEN60" s="2182"/>
      <c r="GEO60" s="2182"/>
      <c r="GEP60" s="2182"/>
      <c r="GEQ60" s="2182"/>
      <c r="GER60" s="2182"/>
      <c r="GES60" s="2182"/>
      <c r="GET60" s="2182"/>
      <c r="GEU60" s="2182"/>
      <c r="GEV60" s="2182"/>
      <c r="GEW60" s="2182"/>
      <c r="GEX60" s="2182"/>
      <c r="GEY60" s="2182"/>
      <c r="GEZ60" s="2182"/>
      <c r="GFA60" s="2182"/>
      <c r="GFB60" s="2182"/>
      <c r="GFC60" s="2182"/>
      <c r="GFD60" s="2182"/>
      <c r="GFE60" s="2182"/>
      <c r="GFF60" s="2182"/>
      <c r="GFG60" s="2182"/>
      <c r="GFH60" s="2182"/>
      <c r="GFI60" s="2182"/>
      <c r="GFJ60" s="2182"/>
      <c r="GFK60" s="2182"/>
      <c r="GFL60" s="2182"/>
      <c r="GFM60" s="2182"/>
      <c r="GFN60" s="2182"/>
      <c r="GFO60" s="2182"/>
      <c r="GFP60" s="2182"/>
      <c r="GFQ60" s="2182"/>
      <c r="GFR60" s="2182"/>
      <c r="GFS60" s="2182"/>
      <c r="GFT60" s="2182"/>
      <c r="GFU60" s="2182"/>
      <c r="GFV60" s="2182"/>
      <c r="GFW60" s="2182"/>
      <c r="GFX60" s="2182"/>
      <c r="GFY60" s="2182"/>
      <c r="GFZ60" s="2182"/>
      <c r="GGA60" s="2182"/>
      <c r="GGB60" s="2182"/>
      <c r="GGC60" s="2182"/>
      <c r="GGD60" s="2182"/>
      <c r="GGE60" s="2182"/>
      <c r="GGF60" s="2182"/>
      <c r="GGG60" s="2182"/>
      <c r="GGH60" s="2182"/>
      <c r="GGI60" s="2182"/>
      <c r="GGJ60" s="2182"/>
      <c r="GGK60" s="2182"/>
      <c r="GGL60" s="2182"/>
      <c r="GGM60" s="2182"/>
      <c r="GGN60" s="2182"/>
      <c r="GGO60" s="2182"/>
      <c r="GGP60" s="2182"/>
      <c r="GGQ60" s="2182"/>
      <c r="GGR60" s="2182"/>
      <c r="GGS60" s="2182"/>
      <c r="GGT60" s="2182"/>
      <c r="GGU60" s="2182"/>
      <c r="GGV60" s="2182"/>
      <c r="GGW60" s="2182"/>
      <c r="GGX60" s="2182"/>
      <c r="GGY60" s="2182"/>
      <c r="GGZ60" s="2182"/>
      <c r="GHA60" s="2182"/>
      <c r="GHB60" s="2182"/>
      <c r="GHC60" s="2182"/>
      <c r="GHD60" s="2182"/>
      <c r="GHE60" s="2182"/>
      <c r="GHF60" s="2182"/>
      <c r="GHG60" s="2182"/>
      <c r="GHH60" s="2182"/>
      <c r="GHI60" s="2182"/>
      <c r="GHJ60" s="2182"/>
      <c r="GHK60" s="2182"/>
      <c r="GHL60" s="2182"/>
      <c r="GHM60" s="2182"/>
      <c r="GHN60" s="2182"/>
      <c r="GHO60" s="2182"/>
      <c r="GHP60" s="2182"/>
      <c r="GHQ60" s="2182"/>
      <c r="GHR60" s="2182"/>
      <c r="GHS60" s="2182"/>
      <c r="GHT60" s="2182"/>
      <c r="GHU60" s="2182"/>
      <c r="GHV60" s="2182"/>
      <c r="GHW60" s="2182"/>
      <c r="GHX60" s="2182"/>
      <c r="GHY60" s="2182"/>
      <c r="GHZ60" s="2182"/>
      <c r="GIA60" s="2182"/>
      <c r="GIB60" s="2182"/>
      <c r="GIC60" s="2182"/>
      <c r="GID60" s="2182"/>
      <c r="GIE60" s="2182"/>
      <c r="GIF60" s="2182"/>
      <c r="GIG60" s="2182"/>
      <c r="GIH60" s="2182"/>
      <c r="GII60" s="2182"/>
      <c r="GIJ60" s="2182"/>
      <c r="GIK60" s="2182"/>
      <c r="GIL60" s="2182"/>
      <c r="GIM60" s="2182"/>
      <c r="GIN60" s="2182"/>
      <c r="GIO60" s="2182"/>
      <c r="GIP60" s="2182"/>
      <c r="GIQ60" s="2182"/>
      <c r="GIR60" s="2182"/>
      <c r="GIS60" s="2182"/>
      <c r="GIT60" s="2182"/>
      <c r="GIU60" s="2182"/>
      <c r="GIV60" s="2182"/>
      <c r="GIW60" s="2182"/>
      <c r="GIX60" s="2182"/>
      <c r="GIY60" s="2182"/>
      <c r="GIZ60" s="2182"/>
      <c r="GJA60" s="2182"/>
      <c r="GJB60" s="2182"/>
      <c r="GJC60" s="2182"/>
      <c r="GJD60" s="2182"/>
      <c r="GJE60" s="2182"/>
      <c r="GJF60" s="2182"/>
      <c r="GJG60" s="2182"/>
      <c r="GJH60" s="2182"/>
      <c r="GJI60" s="2182"/>
      <c r="GJJ60" s="2182"/>
      <c r="GJK60" s="2182"/>
      <c r="GJL60" s="2182"/>
      <c r="GJM60" s="2182"/>
      <c r="GJN60" s="2182"/>
      <c r="GJO60" s="2182"/>
      <c r="GJP60" s="2182"/>
      <c r="GJQ60" s="2182"/>
      <c r="GJR60" s="2182"/>
      <c r="GJS60" s="2182"/>
      <c r="GJT60" s="2182"/>
      <c r="GJU60" s="2182"/>
      <c r="GJV60" s="2182"/>
      <c r="GJW60" s="2182"/>
      <c r="GJX60" s="2182"/>
      <c r="GJY60" s="2182"/>
      <c r="GJZ60" s="2182"/>
      <c r="GKA60" s="2182"/>
      <c r="GKB60" s="2182"/>
      <c r="GKC60" s="2182"/>
      <c r="GKD60" s="2182"/>
      <c r="GKE60" s="2182"/>
      <c r="GKF60" s="2182"/>
      <c r="GKG60" s="2182"/>
      <c r="GKH60" s="2182"/>
      <c r="GKI60" s="2182"/>
      <c r="GKJ60" s="2182"/>
      <c r="GKK60" s="2182"/>
      <c r="GKL60" s="2182"/>
      <c r="GKM60" s="2182"/>
      <c r="GKN60" s="2182"/>
      <c r="GKO60" s="2182"/>
      <c r="GKP60" s="2182"/>
      <c r="GKQ60" s="2182"/>
      <c r="GKR60" s="2182"/>
      <c r="GKS60" s="2182"/>
      <c r="GKT60" s="2182"/>
      <c r="GKU60" s="2182"/>
      <c r="GKV60" s="2182"/>
      <c r="GKW60" s="2182"/>
      <c r="GKX60" s="2182"/>
      <c r="GKY60" s="2182"/>
      <c r="GKZ60" s="2182"/>
      <c r="GLA60" s="2182"/>
      <c r="GLB60" s="2182"/>
      <c r="GLC60" s="2182"/>
      <c r="GLD60" s="2182"/>
      <c r="GLE60" s="2182"/>
      <c r="GLF60" s="2182"/>
      <c r="GLG60" s="2182"/>
      <c r="GLH60" s="2182"/>
      <c r="GLI60" s="2182"/>
      <c r="GLJ60" s="2182"/>
      <c r="GLK60" s="2182"/>
      <c r="GLL60" s="2182"/>
      <c r="GLM60" s="2182"/>
      <c r="GLN60" s="2182"/>
      <c r="GLO60" s="2182"/>
      <c r="GLP60" s="2182"/>
      <c r="GLQ60" s="2182"/>
      <c r="GLR60" s="2182"/>
      <c r="GLS60" s="2182"/>
      <c r="GLT60" s="2182"/>
      <c r="GLU60" s="2182"/>
      <c r="GLV60" s="2182"/>
      <c r="GLW60" s="2182"/>
      <c r="GLX60" s="2182"/>
      <c r="GLY60" s="2182"/>
      <c r="GLZ60" s="2182"/>
      <c r="GMA60" s="2182"/>
      <c r="GMB60" s="2182"/>
      <c r="GMC60" s="2182"/>
      <c r="GMD60" s="2182"/>
      <c r="GME60" s="2182"/>
      <c r="GMF60" s="2182"/>
      <c r="GMG60" s="2182"/>
      <c r="GMH60" s="2182"/>
      <c r="GMI60" s="2182"/>
      <c r="GMJ60" s="2182"/>
      <c r="GMK60" s="2182"/>
      <c r="GML60" s="2182"/>
      <c r="GMM60" s="2182"/>
      <c r="GMN60" s="2182"/>
      <c r="GMO60" s="2182"/>
      <c r="GMP60" s="2182"/>
      <c r="GMQ60" s="2182"/>
      <c r="GMR60" s="2182"/>
      <c r="GMS60" s="2182"/>
      <c r="GMT60" s="2182"/>
      <c r="GMU60" s="2182"/>
      <c r="GMV60" s="2182"/>
      <c r="GMW60" s="2182"/>
      <c r="GMX60" s="2182"/>
      <c r="GMY60" s="2182"/>
      <c r="GMZ60" s="2182"/>
      <c r="GNA60" s="2182"/>
      <c r="GNB60" s="2182"/>
      <c r="GNC60" s="2182"/>
      <c r="GND60" s="2182"/>
      <c r="GNE60" s="2182"/>
      <c r="GNF60" s="2182"/>
      <c r="GNG60" s="2182"/>
      <c r="GNH60" s="2182"/>
      <c r="GNI60" s="2182"/>
      <c r="GNJ60" s="2182"/>
      <c r="GNK60" s="2182"/>
      <c r="GNL60" s="2182"/>
      <c r="GNM60" s="2182"/>
      <c r="GNN60" s="2182"/>
      <c r="GNO60" s="2182"/>
      <c r="GNP60" s="2182"/>
      <c r="GNQ60" s="2182"/>
      <c r="GNR60" s="2182"/>
      <c r="GNS60" s="2182"/>
      <c r="GNT60" s="2182"/>
      <c r="GNU60" s="2182"/>
      <c r="GNV60" s="2182"/>
      <c r="GNW60" s="2182"/>
      <c r="GNX60" s="2182"/>
      <c r="GNY60" s="2182"/>
      <c r="GNZ60" s="2182"/>
      <c r="GOA60" s="2182"/>
      <c r="GOB60" s="2182"/>
      <c r="GOC60" s="2182"/>
      <c r="GOD60" s="2182"/>
      <c r="GOE60" s="2182"/>
      <c r="GOF60" s="2182"/>
      <c r="GOG60" s="2182"/>
      <c r="GOH60" s="2182"/>
      <c r="GOI60" s="2182"/>
      <c r="GOJ60" s="2182"/>
      <c r="GOK60" s="2182"/>
      <c r="GOL60" s="2182"/>
      <c r="GOM60" s="2182"/>
      <c r="GON60" s="2182"/>
      <c r="GOO60" s="2182"/>
      <c r="GOP60" s="2182"/>
      <c r="GOQ60" s="2182"/>
      <c r="GOR60" s="2182"/>
      <c r="GOS60" s="2182"/>
      <c r="GOT60" s="2182"/>
      <c r="GOU60" s="2182"/>
      <c r="GOV60" s="2182"/>
      <c r="GOW60" s="2182"/>
      <c r="GOX60" s="2182"/>
      <c r="GOY60" s="2182"/>
      <c r="GOZ60" s="2182"/>
      <c r="GPA60" s="2182"/>
      <c r="GPB60" s="2182"/>
      <c r="GPC60" s="2182"/>
      <c r="GPD60" s="2182"/>
      <c r="GPE60" s="2182"/>
      <c r="GPF60" s="2182"/>
      <c r="GPG60" s="2182"/>
      <c r="GPH60" s="2182"/>
      <c r="GPI60" s="2182"/>
      <c r="GPJ60" s="2182"/>
      <c r="GPK60" s="2182"/>
      <c r="GPL60" s="2182"/>
      <c r="GPM60" s="2182"/>
      <c r="GPN60" s="2182"/>
      <c r="GPO60" s="2182"/>
      <c r="GPP60" s="2182"/>
      <c r="GPQ60" s="2182"/>
      <c r="GPR60" s="2182"/>
      <c r="GPS60" s="2182"/>
      <c r="GPT60" s="2182"/>
      <c r="GPU60" s="2182"/>
      <c r="GPV60" s="2182"/>
      <c r="GPW60" s="2182"/>
      <c r="GPX60" s="2182"/>
      <c r="GPY60" s="2182"/>
      <c r="GPZ60" s="2182"/>
      <c r="GQA60" s="2182"/>
      <c r="GQB60" s="2182"/>
      <c r="GQC60" s="2182"/>
      <c r="GQD60" s="2182"/>
      <c r="GQE60" s="2182"/>
      <c r="GQF60" s="2182"/>
      <c r="GQG60" s="2182"/>
      <c r="GQH60" s="2182"/>
      <c r="GQI60" s="2182"/>
      <c r="GQJ60" s="2182"/>
      <c r="GQK60" s="2182"/>
      <c r="GQL60" s="2182"/>
      <c r="GQM60" s="2182"/>
      <c r="GQN60" s="2182"/>
      <c r="GQO60" s="2182"/>
      <c r="GQP60" s="2182"/>
      <c r="GQQ60" s="2182"/>
      <c r="GQR60" s="2182"/>
      <c r="GQS60" s="2182"/>
      <c r="GQT60" s="2182"/>
      <c r="GQU60" s="2182"/>
      <c r="GQV60" s="2182"/>
      <c r="GQW60" s="2182"/>
      <c r="GQX60" s="2182"/>
      <c r="GQY60" s="2182"/>
      <c r="GQZ60" s="2182"/>
      <c r="GRA60" s="2182"/>
      <c r="GRB60" s="2182"/>
      <c r="GRC60" s="2182"/>
      <c r="GRD60" s="2182"/>
      <c r="GRE60" s="2182"/>
      <c r="GRF60" s="2182"/>
      <c r="GRG60" s="2182"/>
      <c r="GRH60" s="2182"/>
      <c r="GRI60" s="2182"/>
      <c r="GRJ60" s="2182"/>
      <c r="GRK60" s="2182"/>
      <c r="GRL60" s="2182"/>
      <c r="GRM60" s="2182"/>
      <c r="GRN60" s="2182"/>
      <c r="GRO60" s="2182"/>
      <c r="GRP60" s="2182"/>
      <c r="GRQ60" s="2182"/>
      <c r="GRR60" s="2182"/>
      <c r="GRS60" s="2182"/>
      <c r="GRT60" s="2182"/>
      <c r="GRU60" s="2182"/>
      <c r="GRV60" s="2182"/>
      <c r="GRW60" s="2182"/>
      <c r="GRX60" s="2182"/>
      <c r="GRY60" s="2182"/>
      <c r="GRZ60" s="2182"/>
      <c r="GSA60" s="2182"/>
      <c r="GSB60" s="2182"/>
      <c r="GSC60" s="2182"/>
      <c r="GSD60" s="2182"/>
      <c r="GSE60" s="2182"/>
      <c r="GSF60" s="2182"/>
      <c r="GSG60" s="2182"/>
      <c r="GSH60" s="2182"/>
      <c r="GSI60" s="2182"/>
      <c r="GSJ60" s="2182"/>
      <c r="GSK60" s="2182"/>
      <c r="GSL60" s="2182"/>
      <c r="GSM60" s="2182"/>
      <c r="GSN60" s="2182"/>
      <c r="GSO60" s="2182"/>
      <c r="GSP60" s="2182"/>
      <c r="GSQ60" s="2182"/>
      <c r="GSR60" s="2182"/>
      <c r="GSS60" s="2182"/>
      <c r="GST60" s="2182"/>
      <c r="GSU60" s="2182"/>
      <c r="GSV60" s="2182"/>
      <c r="GSW60" s="2182"/>
      <c r="GSX60" s="2182"/>
      <c r="GSY60" s="2182"/>
      <c r="GSZ60" s="2182"/>
      <c r="GTA60" s="2182"/>
      <c r="GTB60" s="2182"/>
      <c r="GTC60" s="2182"/>
      <c r="GTD60" s="2182"/>
      <c r="GTE60" s="2182"/>
      <c r="GTF60" s="2182"/>
      <c r="GTG60" s="2182"/>
      <c r="GTH60" s="2182"/>
      <c r="GTI60" s="2182"/>
      <c r="GTJ60" s="2182"/>
      <c r="GTK60" s="2182"/>
      <c r="GTL60" s="2182"/>
      <c r="GTM60" s="2182"/>
      <c r="GTN60" s="2182"/>
      <c r="GTO60" s="2182"/>
      <c r="GTP60" s="2182"/>
      <c r="GTQ60" s="2182"/>
      <c r="GTR60" s="2182"/>
      <c r="GTS60" s="2182"/>
      <c r="GTT60" s="2182"/>
      <c r="GTU60" s="2182"/>
      <c r="GTV60" s="2182"/>
      <c r="GTW60" s="2182"/>
      <c r="GTX60" s="2182"/>
      <c r="GTY60" s="2182"/>
      <c r="GTZ60" s="2182"/>
      <c r="GUA60" s="2182"/>
      <c r="GUB60" s="2182"/>
      <c r="GUC60" s="2182"/>
      <c r="GUD60" s="2182"/>
      <c r="GUE60" s="2182"/>
      <c r="GUF60" s="2182"/>
      <c r="GUG60" s="2182"/>
      <c r="GUH60" s="2182"/>
      <c r="GUI60" s="2182"/>
      <c r="GUJ60" s="2182"/>
      <c r="GUK60" s="2182"/>
      <c r="GUL60" s="2182"/>
      <c r="GUM60" s="2182"/>
      <c r="GUN60" s="2182"/>
      <c r="GUO60" s="2182"/>
      <c r="GUP60" s="2182"/>
      <c r="GUQ60" s="2182"/>
      <c r="GUR60" s="2182"/>
      <c r="GUS60" s="2182"/>
      <c r="GUT60" s="2182"/>
      <c r="GUU60" s="2182"/>
      <c r="GUV60" s="2182"/>
      <c r="GUW60" s="2182"/>
      <c r="GUX60" s="2182"/>
      <c r="GUY60" s="2182"/>
      <c r="GUZ60" s="2182"/>
      <c r="GVA60" s="2182"/>
      <c r="GVB60" s="2182"/>
      <c r="GVC60" s="2182"/>
      <c r="GVD60" s="2182"/>
      <c r="GVE60" s="2182"/>
      <c r="GVF60" s="2182"/>
      <c r="GVG60" s="2182"/>
      <c r="GVH60" s="2182"/>
      <c r="GVI60" s="2182"/>
      <c r="GVJ60" s="2182"/>
      <c r="GVK60" s="2182"/>
      <c r="GVL60" s="2182"/>
      <c r="GVM60" s="2182"/>
      <c r="GVN60" s="2182"/>
      <c r="GVO60" s="2182"/>
      <c r="GVP60" s="2182"/>
      <c r="GVQ60" s="2182"/>
      <c r="GVR60" s="2182"/>
      <c r="GVS60" s="2182"/>
      <c r="GVT60" s="2182"/>
      <c r="GVU60" s="2182"/>
      <c r="GVV60" s="2182"/>
      <c r="GVW60" s="2182"/>
      <c r="GVX60" s="2182"/>
      <c r="GVY60" s="2182"/>
      <c r="GVZ60" s="2182"/>
      <c r="GWA60" s="2182"/>
      <c r="GWB60" s="2182"/>
      <c r="GWC60" s="2182"/>
      <c r="GWD60" s="2182"/>
      <c r="GWE60" s="2182"/>
      <c r="GWF60" s="2182"/>
      <c r="GWG60" s="2182"/>
      <c r="GWH60" s="2182"/>
      <c r="GWI60" s="2182"/>
      <c r="GWJ60" s="2182"/>
      <c r="GWK60" s="2182"/>
      <c r="GWL60" s="2182"/>
      <c r="GWM60" s="2182"/>
      <c r="GWN60" s="2182"/>
      <c r="GWO60" s="2182"/>
      <c r="GWP60" s="2182"/>
      <c r="GWQ60" s="2182"/>
      <c r="GWR60" s="2182"/>
      <c r="GWS60" s="2182"/>
      <c r="GWT60" s="2182"/>
      <c r="GWU60" s="2182"/>
      <c r="GWV60" s="2182"/>
      <c r="GWW60" s="2182"/>
      <c r="GWX60" s="2182"/>
      <c r="GWY60" s="2182"/>
      <c r="GWZ60" s="2182"/>
      <c r="GXA60" s="2182"/>
      <c r="GXB60" s="2182"/>
      <c r="GXC60" s="2182"/>
      <c r="GXD60" s="2182"/>
      <c r="GXE60" s="2182"/>
      <c r="GXF60" s="2182"/>
      <c r="GXG60" s="2182"/>
      <c r="GXH60" s="2182"/>
      <c r="GXI60" s="2182"/>
      <c r="GXJ60" s="2182"/>
      <c r="GXK60" s="2182"/>
      <c r="GXL60" s="2182"/>
      <c r="GXM60" s="2182"/>
      <c r="GXN60" s="2182"/>
      <c r="GXO60" s="2182"/>
      <c r="GXP60" s="2182"/>
      <c r="GXQ60" s="2182"/>
      <c r="GXR60" s="2182"/>
      <c r="GXS60" s="2182"/>
      <c r="GXT60" s="2182"/>
      <c r="GXU60" s="2182"/>
      <c r="GXV60" s="2182"/>
      <c r="GXW60" s="2182"/>
      <c r="GXX60" s="2182"/>
      <c r="GXY60" s="2182"/>
      <c r="GXZ60" s="2182"/>
      <c r="GYA60" s="2182"/>
      <c r="GYB60" s="2182"/>
      <c r="GYC60" s="2182"/>
      <c r="GYD60" s="2182"/>
      <c r="GYE60" s="2182"/>
      <c r="GYF60" s="2182"/>
      <c r="GYG60" s="2182"/>
      <c r="GYH60" s="2182"/>
      <c r="GYI60" s="2182"/>
      <c r="GYJ60" s="2182"/>
      <c r="GYK60" s="2182"/>
      <c r="GYL60" s="2182"/>
      <c r="GYM60" s="2182"/>
      <c r="GYN60" s="2182"/>
      <c r="GYO60" s="2182"/>
      <c r="GYP60" s="2182"/>
      <c r="GYQ60" s="2182"/>
      <c r="GYR60" s="2182"/>
      <c r="GYS60" s="2182"/>
      <c r="GYT60" s="2182"/>
      <c r="GYU60" s="2182"/>
      <c r="GYV60" s="2182"/>
      <c r="GYW60" s="2182"/>
      <c r="GYX60" s="2182"/>
      <c r="GYY60" s="2182"/>
      <c r="GYZ60" s="2182"/>
      <c r="GZA60" s="2182"/>
      <c r="GZB60" s="2182"/>
      <c r="GZC60" s="2182"/>
      <c r="GZD60" s="2182"/>
      <c r="GZE60" s="2182"/>
      <c r="GZF60" s="2182"/>
      <c r="GZG60" s="2182"/>
      <c r="GZH60" s="2182"/>
      <c r="GZI60" s="2182"/>
      <c r="GZJ60" s="2182"/>
      <c r="GZK60" s="2182"/>
      <c r="GZL60" s="2182"/>
      <c r="GZM60" s="2182"/>
      <c r="GZN60" s="2182"/>
      <c r="GZO60" s="2182"/>
      <c r="GZP60" s="2182"/>
      <c r="GZQ60" s="2182"/>
      <c r="GZR60" s="2182"/>
      <c r="GZS60" s="2182"/>
      <c r="GZT60" s="2182"/>
      <c r="GZU60" s="2182"/>
      <c r="GZV60" s="2182"/>
      <c r="GZW60" s="2182"/>
      <c r="GZX60" s="2182"/>
      <c r="GZY60" s="2182"/>
      <c r="GZZ60" s="2182"/>
      <c r="HAA60" s="2182"/>
      <c r="HAB60" s="2182"/>
      <c r="HAC60" s="2182"/>
      <c r="HAD60" s="2182"/>
      <c r="HAE60" s="2182"/>
      <c r="HAF60" s="2182"/>
      <c r="HAG60" s="2182"/>
      <c r="HAH60" s="2182"/>
      <c r="HAI60" s="2182"/>
      <c r="HAJ60" s="2182"/>
      <c r="HAK60" s="2182"/>
      <c r="HAL60" s="2182"/>
      <c r="HAM60" s="2182"/>
      <c r="HAN60" s="2182"/>
      <c r="HAO60" s="2182"/>
      <c r="HAP60" s="2182"/>
      <c r="HAQ60" s="2182"/>
      <c r="HAR60" s="2182"/>
      <c r="HAS60" s="2182"/>
      <c r="HAT60" s="2182"/>
      <c r="HAU60" s="2182"/>
      <c r="HAV60" s="2182"/>
      <c r="HAW60" s="2182"/>
      <c r="HAX60" s="2182"/>
      <c r="HAY60" s="2182"/>
      <c r="HAZ60" s="2182"/>
      <c r="HBA60" s="2182"/>
      <c r="HBB60" s="2182"/>
      <c r="HBC60" s="2182"/>
      <c r="HBD60" s="2182"/>
      <c r="HBE60" s="2182"/>
      <c r="HBF60" s="2182"/>
      <c r="HBG60" s="2182"/>
      <c r="HBH60" s="2182"/>
      <c r="HBI60" s="2182"/>
      <c r="HBJ60" s="2182"/>
      <c r="HBK60" s="2182"/>
      <c r="HBL60" s="2182"/>
      <c r="HBM60" s="2182"/>
      <c r="HBN60" s="2182"/>
      <c r="HBO60" s="2182"/>
      <c r="HBP60" s="2182"/>
      <c r="HBQ60" s="2182"/>
      <c r="HBR60" s="2182"/>
      <c r="HBS60" s="2182"/>
      <c r="HBT60" s="2182"/>
      <c r="HBU60" s="2182"/>
      <c r="HBV60" s="2182"/>
      <c r="HBW60" s="2182"/>
      <c r="HBX60" s="2182"/>
      <c r="HBY60" s="2182"/>
      <c r="HBZ60" s="2182"/>
      <c r="HCA60" s="2182"/>
      <c r="HCB60" s="2182"/>
      <c r="HCC60" s="2182"/>
      <c r="HCD60" s="2182"/>
      <c r="HCE60" s="2182"/>
      <c r="HCF60" s="2182"/>
      <c r="HCG60" s="2182"/>
      <c r="HCH60" s="2182"/>
      <c r="HCI60" s="2182"/>
      <c r="HCJ60" s="2182"/>
      <c r="HCK60" s="2182"/>
      <c r="HCL60" s="2182"/>
      <c r="HCM60" s="2182"/>
      <c r="HCN60" s="2182"/>
      <c r="HCO60" s="2182"/>
      <c r="HCP60" s="2182"/>
      <c r="HCQ60" s="2182"/>
      <c r="HCR60" s="2182"/>
      <c r="HCS60" s="2182"/>
      <c r="HCT60" s="2182"/>
      <c r="HCU60" s="2182"/>
      <c r="HCV60" s="2182"/>
      <c r="HCW60" s="2182"/>
      <c r="HCX60" s="2182"/>
      <c r="HCY60" s="2182"/>
      <c r="HCZ60" s="2182"/>
      <c r="HDA60" s="2182"/>
      <c r="HDB60" s="2182"/>
      <c r="HDC60" s="2182"/>
      <c r="HDD60" s="2182"/>
      <c r="HDE60" s="2182"/>
      <c r="HDF60" s="2182"/>
      <c r="HDG60" s="2182"/>
      <c r="HDH60" s="2182"/>
      <c r="HDI60" s="2182"/>
      <c r="HDJ60" s="2182"/>
      <c r="HDK60" s="2182"/>
      <c r="HDL60" s="2182"/>
      <c r="HDM60" s="2182"/>
      <c r="HDN60" s="2182"/>
      <c r="HDO60" s="2182"/>
      <c r="HDP60" s="2182"/>
      <c r="HDQ60" s="2182"/>
      <c r="HDR60" s="2182"/>
      <c r="HDS60" s="2182"/>
      <c r="HDT60" s="2182"/>
      <c r="HDU60" s="2182"/>
      <c r="HDV60" s="2182"/>
      <c r="HDW60" s="2182"/>
      <c r="HDX60" s="2182"/>
      <c r="HDY60" s="2182"/>
      <c r="HDZ60" s="2182"/>
      <c r="HEA60" s="2182"/>
      <c r="HEB60" s="2182"/>
      <c r="HEC60" s="2182"/>
      <c r="HED60" s="2182"/>
      <c r="HEE60" s="2182"/>
      <c r="HEF60" s="2182"/>
      <c r="HEG60" s="2182"/>
      <c r="HEH60" s="2182"/>
      <c r="HEI60" s="2182"/>
      <c r="HEJ60" s="2182"/>
      <c r="HEK60" s="2182"/>
      <c r="HEL60" s="2182"/>
      <c r="HEM60" s="2182"/>
      <c r="HEN60" s="2182"/>
      <c r="HEO60" s="2182"/>
      <c r="HEP60" s="2182"/>
      <c r="HEQ60" s="2182"/>
      <c r="HER60" s="2182"/>
      <c r="HES60" s="2182"/>
      <c r="HET60" s="2182"/>
      <c r="HEU60" s="2182"/>
      <c r="HEV60" s="2182"/>
      <c r="HEW60" s="2182"/>
      <c r="HEX60" s="2182"/>
      <c r="HEY60" s="2182"/>
      <c r="HEZ60" s="2182"/>
      <c r="HFA60" s="2182"/>
      <c r="HFB60" s="2182"/>
      <c r="HFC60" s="2182"/>
      <c r="HFD60" s="2182"/>
      <c r="HFE60" s="2182"/>
      <c r="HFF60" s="2182"/>
      <c r="HFG60" s="2182"/>
      <c r="HFH60" s="2182"/>
      <c r="HFI60" s="2182"/>
      <c r="HFJ60" s="2182"/>
      <c r="HFK60" s="2182"/>
      <c r="HFL60" s="2182"/>
      <c r="HFM60" s="2182"/>
      <c r="HFN60" s="2182"/>
      <c r="HFO60" s="2182"/>
      <c r="HFP60" s="2182"/>
      <c r="HFQ60" s="2182"/>
      <c r="HFR60" s="2182"/>
      <c r="HFS60" s="2182"/>
      <c r="HFT60" s="2182"/>
      <c r="HFU60" s="2182"/>
      <c r="HFV60" s="2182"/>
      <c r="HFW60" s="2182"/>
      <c r="HFX60" s="2182"/>
      <c r="HFY60" s="2182"/>
      <c r="HFZ60" s="2182"/>
      <c r="HGA60" s="2182"/>
      <c r="HGB60" s="2182"/>
      <c r="HGC60" s="2182"/>
      <c r="HGD60" s="2182"/>
      <c r="HGE60" s="2182"/>
      <c r="HGF60" s="2182"/>
      <c r="HGG60" s="2182"/>
      <c r="HGH60" s="2182"/>
      <c r="HGI60" s="2182"/>
      <c r="HGJ60" s="2182"/>
      <c r="HGK60" s="2182"/>
      <c r="HGL60" s="2182"/>
      <c r="HGM60" s="2182"/>
      <c r="HGN60" s="2182"/>
      <c r="HGO60" s="2182"/>
      <c r="HGP60" s="2182"/>
      <c r="HGQ60" s="2182"/>
      <c r="HGR60" s="2182"/>
      <c r="HGS60" s="2182"/>
      <c r="HGT60" s="2182"/>
      <c r="HGU60" s="2182"/>
      <c r="HGV60" s="2182"/>
      <c r="HGW60" s="2182"/>
      <c r="HGX60" s="2182"/>
      <c r="HGY60" s="2182"/>
      <c r="HGZ60" s="2182"/>
      <c r="HHA60" s="2182"/>
      <c r="HHB60" s="2182"/>
      <c r="HHC60" s="2182"/>
      <c r="HHD60" s="2182"/>
      <c r="HHE60" s="2182"/>
      <c r="HHF60" s="2182"/>
      <c r="HHG60" s="2182"/>
      <c r="HHH60" s="2182"/>
      <c r="HHI60" s="2182"/>
      <c r="HHJ60" s="2182"/>
      <c r="HHK60" s="2182"/>
      <c r="HHL60" s="2182"/>
      <c r="HHM60" s="2182"/>
      <c r="HHN60" s="2182"/>
      <c r="HHO60" s="2182"/>
      <c r="HHP60" s="2182"/>
      <c r="HHQ60" s="2182"/>
      <c r="HHR60" s="2182"/>
      <c r="HHS60" s="2182"/>
      <c r="HHT60" s="2182"/>
      <c r="HHU60" s="2182"/>
      <c r="HHV60" s="2182"/>
      <c r="HHW60" s="2182"/>
      <c r="HHX60" s="2182"/>
      <c r="HHY60" s="2182"/>
      <c r="HHZ60" s="2182"/>
      <c r="HIA60" s="2182"/>
      <c r="HIB60" s="2182"/>
      <c r="HIC60" s="2182"/>
      <c r="HID60" s="2182"/>
      <c r="HIE60" s="2182"/>
      <c r="HIF60" s="2182"/>
      <c r="HIG60" s="2182"/>
      <c r="HIH60" s="2182"/>
      <c r="HII60" s="2182"/>
      <c r="HIJ60" s="2182"/>
      <c r="HIK60" s="2182"/>
      <c r="HIL60" s="2182"/>
      <c r="HIM60" s="2182"/>
      <c r="HIN60" s="2182"/>
      <c r="HIO60" s="2182"/>
      <c r="HIP60" s="2182"/>
      <c r="HIQ60" s="2182"/>
      <c r="HIR60" s="2182"/>
      <c r="HIS60" s="2182"/>
      <c r="HIT60" s="2182"/>
      <c r="HIU60" s="2182"/>
      <c r="HIV60" s="2182"/>
      <c r="HIW60" s="2182"/>
      <c r="HIX60" s="2182"/>
      <c r="HIY60" s="2182"/>
      <c r="HIZ60" s="2182"/>
      <c r="HJA60" s="2182"/>
      <c r="HJB60" s="2182"/>
      <c r="HJC60" s="2182"/>
      <c r="HJD60" s="2182"/>
      <c r="HJE60" s="2182"/>
      <c r="HJF60" s="2182"/>
      <c r="HJG60" s="2182"/>
      <c r="HJH60" s="2182"/>
      <c r="HJI60" s="2182"/>
      <c r="HJJ60" s="2182"/>
      <c r="HJK60" s="2182"/>
      <c r="HJL60" s="2182"/>
      <c r="HJM60" s="2182"/>
      <c r="HJN60" s="2182"/>
      <c r="HJO60" s="2182"/>
      <c r="HJP60" s="2182"/>
      <c r="HJQ60" s="2182"/>
      <c r="HJR60" s="2182"/>
      <c r="HJS60" s="2182"/>
      <c r="HJT60" s="2182"/>
      <c r="HJU60" s="2182"/>
      <c r="HJV60" s="2182"/>
      <c r="HJW60" s="2182"/>
      <c r="HJX60" s="2182"/>
      <c r="HJY60" s="2182"/>
      <c r="HJZ60" s="2182"/>
      <c r="HKA60" s="2182"/>
      <c r="HKB60" s="2182"/>
      <c r="HKC60" s="2182"/>
      <c r="HKD60" s="2182"/>
      <c r="HKE60" s="2182"/>
      <c r="HKF60" s="2182"/>
      <c r="HKG60" s="2182"/>
      <c r="HKH60" s="2182"/>
      <c r="HKI60" s="2182"/>
      <c r="HKJ60" s="2182"/>
      <c r="HKK60" s="2182"/>
      <c r="HKL60" s="2182"/>
      <c r="HKM60" s="2182"/>
      <c r="HKN60" s="2182"/>
      <c r="HKO60" s="2182"/>
      <c r="HKP60" s="2182"/>
      <c r="HKQ60" s="2182"/>
      <c r="HKR60" s="2182"/>
      <c r="HKS60" s="2182"/>
      <c r="HKT60" s="2182"/>
      <c r="HKU60" s="2182"/>
      <c r="HKV60" s="2182"/>
      <c r="HKW60" s="2182"/>
      <c r="HKX60" s="2182"/>
      <c r="HKY60" s="2182"/>
      <c r="HKZ60" s="2182"/>
      <c r="HLA60" s="2182"/>
      <c r="HLB60" s="2182"/>
      <c r="HLC60" s="2182"/>
      <c r="HLD60" s="2182"/>
      <c r="HLE60" s="2182"/>
      <c r="HLF60" s="2182"/>
      <c r="HLG60" s="2182"/>
      <c r="HLH60" s="2182"/>
      <c r="HLI60" s="2182"/>
      <c r="HLJ60" s="2182"/>
      <c r="HLK60" s="2182"/>
      <c r="HLL60" s="2182"/>
      <c r="HLM60" s="2182"/>
      <c r="HLN60" s="2182"/>
      <c r="HLO60" s="2182"/>
      <c r="HLP60" s="2182"/>
      <c r="HLQ60" s="2182"/>
      <c r="HLR60" s="2182"/>
      <c r="HLS60" s="2182"/>
      <c r="HLT60" s="2182"/>
      <c r="HLU60" s="2182"/>
      <c r="HLV60" s="2182"/>
      <c r="HLW60" s="2182"/>
      <c r="HLX60" s="2182"/>
      <c r="HLY60" s="2182"/>
      <c r="HLZ60" s="2182"/>
      <c r="HMA60" s="2182"/>
      <c r="HMB60" s="2182"/>
      <c r="HMC60" s="2182"/>
      <c r="HMD60" s="2182"/>
      <c r="HME60" s="2182"/>
      <c r="HMF60" s="2182"/>
      <c r="HMG60" s="2182"/>
      <c r="HMH60" s="2182"/>
      <c r="HMI60" s="2182"/>
      <c r="HMJ60" s="2182"/>
      <c r="HMK60" s="2182"/>
      <c r="HML60" s="2182"/>
      <c r="HMM60" s="2182"/>
      <c r="HMN60" s="2182"/>
      <c r="HMO60" s="2182"/>
      <c r="HMP60" s="2182"/>
      <c r="HMQ60" s="2182"/>
      <c r="HMR60" s="2182"/>
      <c r="HMS60" s="2182"/>
      <c r="HMT60" s="2182"/>
      <c r="HMU60" s="2182"/>
      <c r="HMV60" s="2182"/>
      <c r="HMW60" s="2182"/>
      <c r="HMX60" s="2182"/>
      <c r="HMY60" s="2182"/>
      <c r="HMZ60" s="2182"/>
      <c r="HNA60" s="2182"/>
      <c r="HNB60" s="2182"/>
      <c r="HNC60" s="2182"/>
      <c r="HND60" s="2182"/>
      <c r="HNE60" s="2182"/>
      <c r="HNF60" s="2182"/>
      <c r="HNG60" s="2182"/>
      <c r="HNH60" s="2182"/>
      <c r="HNI60" s="2182"/>
      <c r="HNJ60" s="2182"/>
      <c r="HNK60" s="2182"/>
      <c r="HNL60" s="2182"/>
      <c r="HNM60" s="2182"/>
      <c r="HNN60" s="2182"/>
      <c r="HNO60" s="2182"/>
      <c r="HNP60" s="2182"/>
      <c r="HNQ60" s="2182"/>
      <c r="HNR60" s="2182"/>
      <c r="HNS60" s="2182"/>
      <c r="HNT60" s="2182"/>
      <c r="HNU60" s="2182"/>
      <c r="HNV60" s="2182"/>
      <c r="HNW60" s="2182"/>
      <c r="HNX60" s="2182"/>
      <c r="HNY60" s="2182"/>
      <c r="HNZ60" s="2182"/>
      <c r="HOA60" s="2182"/>
      <c r="HOB60" s="2182"/>
      <c r="HOC60" s="2182"/>
      <c r="HOD60" s="2182"/>
      <c r="HOE60" s="2182"/>
      <c r="HOF60" s="2182"/>
      <c r="HOG60" s="2182"/>
      <c r="HOH60" s="2182"/>
      <c r="HOI60" s="2182"/>
      <c r="HOJ60" s="2182"/>
      <c r="HOK60" s="2182"/>
      <c r="HOL60" s="2182"/>
      <c r="HOM60" s="2182"/>
      <c r="HON60" s="2182"/>
      <c r="HOO60" s="2182"/>
      <c r="HOP60" s="2182"/>
      <c r="HOQ60" s="2182"/>
      <c r="HOR60" s="2182"/>
      <c r="HOS60" s="2182"/>
      <c r="HOT60" s="2182"/>
      <c r="HOU60" s="2182"/>
      <c r="HOV60" s="2182"/>
      <c r="HOW60" s="2182"/>
      <c r="HOX60" s="2182"/>
      <c r="HOY60" s="2182"/>
      <c r="HOZ60" s="2182"/>
      <c r="HPA60" s="2182"/>
      <c r="HPB60" s="2182"/>
      <c r="HPC60" s="2182"/>
      <c r="HPD60" s="2182"/>
      <c r="HPE60" s="2182"/>
      <c r="HPF60" s="2182"/>
      <c r="HPG60" s="2182"/>
      <c r="HPH60" s="2182"/>
      <c r="HPI60" s="2182"/>
      <c r="HPJ60" s="2182"/>
      <c r="HPK60" s="2182"/>
      <c r="HPL60" s="2182"/>
      <c r="HPM60" s="2182"/>
      <c r="HPN60" s="2182"/>
      <c r="HPO60" s="2182"/>
      <c r="HPP60" s="2182"/>
      <c r="HPQ60" s="2182"/>
      <c r="HPR60" s="2182"/>
      <c r="HPS60" s="2182"/>
      <c r="HPT60" s="2182"/>
      <c r="HPU60" s="2182"/>
      <c r="HPV60" s="2182"/>
      <c r="HPW60" s="2182"/>
      <c r="HPX60" s="2182"/>
      <c r="HPY60" s="2182"/>
      <c r="HPZ60" s="2182"/>
      <c r="HQA60" s="2182"/>
      <c r="HQB60" s="2182"/>
      <c r="HQC60" s="2182"/>
      <c r="HQD60" s="2182"/>
      <c r="HQE60" s="2182"/>
      <c r="HQF60" s="2182"/>
      <c r="HQG60" s="2182"/>
      <c r="HQH60" s="2182"/>
      <c r="HQI60" s="2182"/>
      <c r="HQJ60" s="2182"/>
      <c r="HQK60" s="2182"/>
      <c r="HQL60" s="2182"/>
      <c r="HQM60" s="2182"/>
      <c r="HQN60" s="2182"/>
      <c r="HQO60" s="2182"/>
      <c r="HQP60" s="2182"/>
      <c r="HQQ60" s="2182"/>
      <c r="HQR60" s="2182"/>
      <c r="HQS60" s="2182"/>
      <c r="HQT60" s="2182"/>
      <c r="HQU60" s="2182"/>
      <c r="HQV60" s="2182"/>
      <c r="HQW60" s="2182"/>
      <c r="HQX60" s="2182"/>
      <c r="HQY60" s="2182"/>
      <c r="HQZ60" s="2182"/>
      <c r="HRA60" s="2182"/>
      <c r="HRB60" s="2182"/>
      <c r="HRC60" s="2182"/>
      <c r="HRD60" s="2182"/>
      <c r="HRE60" s="2182"/>
      <c r="HRF60" s="2182"/>
      <c r="HRG60" s="2182"/>
      <c r="HRH60" s="2182"/>
      <c r="HRI60" s="2182"/>
      <c r="HRJ60" s="2182"/>
      <c r="HRK60" s="2182"/>
      <c r="HRL60" s="2182"/>
      <c r="HRM60" s="2182"/>
      <c r="HRN60" s="2182"/>
      <c r="HRO60" s="2182"/>
      <c r="HRP60" s="2182"/>
      <c r="HRQ60" s="2182"/>
      <c r="HRR60" s="2182"/>
      <c r="HRS60" s="2182"/>
      <c r="HRT60" s="2182"/>
      <c r="HRU60" s="2182"/>
      <c r="HRV60" s="2182"/>
      <c r="HRW60" s="2182"/>
      <c r="HRX60" s="2182"/>
      <c r="HRY60" s="2182"/>
      <c r="HRZ60" s="2182"/>
      <c r="HSA60" s="2182"/>
      <c r="HSB60" s="2182"/>
      <c r="HSC60" s="2182"/>
      <c r="HSD60" s="2182"/>
      <c r="HSE60" s="2182"/>
      <c r="HSF60" s="2182"/>
      <c r="HSG60" s="2182"/>
      <c r="HSH60" s="2182"/>
      <c r="HSI60" s="2182"/>
      <c r="HSJ60" s="2182"/>
      <c r="HSK60" s="2182"/>
      <c r="HSL60" s="2182"/>
      <c r="HSM60" s="2182"/>
      <c r="HSN60" s="2182"/>
      <c r="HSO60" s="2182"/>
      <c r="HSP60" s="2182"/>
      <c r="HSQ60" s="2182"/>
      <c r="HSR60" s="2182"/>
      <c r="HSS60" s="2182"/>
      <c r="HST60" s="2182"/>
      <c r="HSU60" s="2182"/>
      <c r="HSV60" s="2182"/>
      <c r="HSW60" s="2182"/>
      <c r="HSX60" s="2182"/>
      <c r="HSY60" s="2182"/>
      <c r="HSZ60" s="2182"/>
      <c r="HTA60" s="2182"/>
      <c r="HTB60" s="2182"/>
      <c r="HTC60" s="2182"/>
      <c r="HTD60" s="2182"/>
      <c r="HTE60" s="2182"/>
      <c r="HTF60" s="2182"/>
      <c r="HTG60" s="2182"/>
      <c r="HTH60" s="2182"/>
      <c r="HTI60" s="2182"/>
      <c r="HTJ60" s="2182"/>
      <c r="HTK60" s="2182"/>
      <c r="HTL60" s="2182"/>
      <c r="HTM60" s="2182"/>
      <c r="HTN60" s="2182"/>
      <c r="HTO60" s="2182"/>
      <c r="HTP60" s="2182"/>
      <c r="HTQ60" s="2182"/>
      <c r="HTR60" s="2182"/>
      <c r="HTS60" s="2182"/>
      <c r="HTT60" s="2182"/>
      <c r="HTU60" s="2182"/>
      <c r="HTV60" s="2182"/>
      <c r="HTW60" s="2182"/>
      <c r="HTX60" s="2182"/>
      <c r="HTY60" s="2182"/>
      <c r="HTZ60" s="2182"/>
      <c r="HUA60" s="2182"/>
      <c r="HUB60" s="2182"/>
      <c r="HUC60" s="2182"/>
      <c r="HUD60" s="2182"/>
      <c r="HUE60" s="2182"/>
      <c r="HUF60" s="2182"/>
      <c r="HUG60" s="2182"/>
      <c r="HUH60" s="2182"/>
      <c r="HUI60" s="2182"/>
      <c r="HUJ60" s="2182"/>
      <c r="HUK60" s="2182"/>
      <c r="HUL60" s="2182"/>
      <c r="HUM60" s="2182"/>
      <c r="HUN60" s="2182"/>
      <c r="HUO60" s="2182"/>
      <c r="HUP60" s="2182"/>
      <c r="HUQ60" s="2182"/>
      <c r="HUR60" s="2182"/>
      <c r="HUS60" s="2182"/>
      <c r="HUT60" s="2182"/>
      <c r="HUU60" s="2182"/>
      <c r="HUV60" s="2182"/>
      <c r="HUW60" s="2182"/>
      <c r="HUX60" s="2182"/>
      <c r="HUY60" s="2182"/>
      <c r="HUZ60" s="2182"/>
      <c r="HVA60" s="2182"/>
      <c r="HVB60" s="2182"/>
      <c r="HVC60" s="2182"/>
      <c r="HVD60" s="2182"/>
      <c r="HVE60" s="2182"/>
      <c r="HVF60" s="2182"/>
      <c r="HVG60" s="2182"/>
      <c r="HVH60" s="2182"/>
      <c r="HVI60" s="2182"/>
      <c r="HVJ60" s="2182"/>
      <c r="HVK60" s="2182"/>
      <c r="HVL60" s="2182"/>
      <c r="HVM60" s="2182"/>
      <c r="HVN60" s="2182"/>
      <c r="HVO60" s="2182"/>
      <c r="HVP60" s="2182"/>
      <c r="HVQ60" s="2182"/>
      <c r="HVR60" s="2182"/>
      <c r="HVS60" s="2182"/>
      <c r="HVT60" s="2182"/>
      <c r="HVU60" s="2182"/>
      <c r="HVV60" s="2182"/>
      <c r="HVW60" s="2182"/>
      <c r="HVX60" s="2182"/>
      <c r="HVY60" s="2182"/>
      <c r="HVZ60" s="2182"/>
      <c r="HWA60" s="2182"/>
      <c r="HWB60" s="2182"/>
      <c r="HWC60" s="2182"/>
      <c r="HWD60" s="2182"/>
      <c r="HWE60" s="2182"/>
      <c r="HWF60" s="2182"/>
      <c r="HWG60" s="2182"/>
      <c r="HWH60" s="2182"/>
      <c r="HWI60" s="2182"/>
      <c r="HWJ60" s="2182"/>
      <c r="HWK60" s="2182"/>
      <c r="HWL60" s="2182"/>
      <c r="HWM60" s="2182"/>
      <c r="HWN60" s="2182"/>
      <c r="HWO60" s="2182"/>
      <c r="HWP60" s="2182"/>
      <c r="HWQ60" s="2182"/>
      <c r="HWR60" s="2182"/>
      <c r="HWS60" s="2182"/>
      <c r="HWT60" s="2182"/>
      <c r="HWU60" s="2182"/>
      <c r="HWV60" s="2182"/>
      <c r="HWW60" s="2182"/>
      <c r="HWX60" s="2182"/>
      <c r="HWY60" s="2182"/>
      <c r="HWZ60" s="2182"/>
      <c r="HXA60" s="2182"/>
      <c r="HXB60" s="2182"/>
      <c r="HXC60" s="2182"/>
      <c r="HXD60" s="2182"/>
      <c r="HXE60" s="2182"/>
      <c r="HXF60" s="2182"/>
      <c r="HXG60" s="2182"/>
      <c r="HXH60" s="2182"/>
      <c r="HXI60" s="2182"/>
      <c r="HXJ60" s="2182"/>
      <c r="HXK60" s="2182"/>
      <c r="HXL60" s="2182"/>
      <c r="HXM60" s="2182"/>
      <c r="HXN60" s="2182"/>
      <c r="HXO60" s="2182"/>
      <c r="HXP60" s="2182"/>
      <c r="HXQ60" s="2182"/>
      <c r="HXR60" s="2182"/>
      <c r="HXS60" s="2182"/>
      <c r="HXT60" s="2182"/>
      <c r="HXU60" s="2182"/>
      <c r="HXV60" s="2182"/>
      <c r="HXW60" s="2182"/>
      <c r="HXX60" s="2182"/>
      <c r="HXY60" s="2182"/>
      <c r="HXZ60" s="2182"/>
      <c r="HYA60" s="2182"/>
      <c r="HYB60" s="2182"/>
      <c r="HYC60" s="2182"/>
      <c r="HYD60" s="2182"/>
      <c r="HYE60" s="2182"/>
      <c r="HYF60" s="2182"/>
      <c r="HYG60" s="2182"/>
      <c r="HYH60" s="2182"/>
      <c r="HYI60" s="2182"/>
      <c r="HYJ60" s="2182"/>
      <c r="HYK60" s="2182"/>
      <c r="HYL60" s="2182"/>
      <c r="HYM60" s="2182"/>
      <c r="HYN60" s="2182"/>
      <c r="HYO60" s="2182"/>
      <c r="HYP60" s="2182"/>
      <c r="HYQ60" s="2182"/>
      <c r="HYR60" s="2182"/>
      <c r="HYS60" s="2182"/>
      <c r="HYT60" s="2182"/>
      <c r="HYU60" s="2182"/>
      <c r="HYV60" s="2182"/>
      <c r="HYW60" s="2182"/>
      <c r="HYX60" s="2182"/>
      <c r="HYY60" s="2182"/>
      <c r="HYZ60" s="2182"/>
      <c r="HZA60" s="2182"/>
      <c r="HZB60" s="2182"/>
      <c r="HZC60" s="2182"/>
      <c r="HZD60" s="2182"/>
      <c r="HZE60" s="2182"/>
      <c r="HZF60" s="2182"/>
      <c r="HZG60" s="2182"/>
      <c r="HZH60" s="2182"/>
      <c r="HZI60" s="2182"/>
      <c r="HZJ60" s="2182"/>
      <c r="HZK60" s="2182"/>
      <c r="HZL60" s="2182"/>
      <c r="HZM60" s="2182"/>
      <c r="HZN60" s="2182"/>
      <c r="HZO60" s="2182"/>
      <c r="HZP60" s="2182"/>
      <c r="HZQ60" s="2182"/>
      <c r="HZR60" s="2182"/>
      <c r="HZS60" s="2182"/>
      <c r="HZT60" s="2182"/>
      <c r="HZU60" s="2182"/>
      <c r="HZV60" s="2182"/>
      <c r="HZW60" s="2182"/>
      <c r="HZX60" s="2182"/>
      <c r="HZY60" s="2182"/>
      <c r="HZZ60" s="2182"/>
      <c r="IAA60" s="2182"/>
      <c r="IAB60" s="2182"/>
      <c r="IAC60" s="2182"/>
      <c r="IAD60" s="2182"/>
      <c r="IAE60" s="2182"/>
      <c r="IAF60" s="2182"/>
      <c r="IAG60" s="2182"/>
      <c r="IAH60" s="2182"/>
      <c r="IAI60" s="2182"/>
      <c r="IAJ60" s="2182"/>
      <c r="IAK60" s="2182"/>
      <c r="IAL60" s="2182"/>
      <c r="IAM60" s="2182"/>
      <c r="IAN60" s="2182"/>
      <c r="IAO60" s="2182"/>
      <c r="IAP60" s="2182"/>
      <c r="IAQ60" s="2182"/>
      <c r="IAR60" s="2182"/>
      <c r="IAS60" s="2182"/>
      <c r="IAT60" s="2182"/>
      <c r="IAU60" s="2182"/>
      <c r="IAV60" s="2182"/>
      <c r="IAW60" s="2182"/>
      <c r="IAX60" s="2182"/>
      <c r="IAY60" s="2182"/>
      <c r="IAZ60" s="2182"/>
      <c r="IBA60" s="2182"/>
      <c r="IBB60" s="2182"/>
      <c r="IBC60" s="2182"/>
      <c r="IBD60" s="2182"/>
      <c r="IBE60" s="2182"/>
      <c r="IBF60" s="2182"/>
      <c r="IBG60" s="2182"/>
      <c r="IBH60" s="2182"/>
      <c r="IBI60" s="2182"/>
      <c r="IBJ60" s="2182"/>
      <c r="IBK60" s="2182"/>
      <c r="IBL60" s="2182"/>
      <c r="IBM60" s="2182"/>
      <c r="IBN60" s="2182"/>
      <c r="IBO60" s="2182"/>
      <c r="IBP60" s="2182"/>
      <c r="IBQ60" s="2182"/>
      <c r="IBR60" s="2182"/>
      <c r="IBS60" s="2182"/>
      <c r="IBT60" s="2182"/>
      <c r="IBU60" s="2182"/>
      <c r="IBV60" s="2182"/>
      <c r="IBW60" s="2182"/>
      <c r="IBX60" s="2182"/>
      <c r="IBY60" s="2182"/>
      <c r="IBZ60" s="2182"/>
      <c r="ICA60" s="2182"/>
      <c r="ICB60" s="2182"/>
      <c r="ICC60" s="2182"/>
      <c r="ICD60" s="2182"/>
      <c r="ICE60" s="2182"/>
      <c r="ICF60" s="2182"/>
      <c r="ICG60" s="2182"/>
      <c r="ICH60" s="2182"/>
      <c r="ICI60" s="2182"/>
      <c r="ICJ60" s="2182"/>
      <c r="ICK60" s="2182"/>
      <c r="ICL60" s="2182"/>
      <c r="ICM60" s="2182"/>
      <c r="ICN60" s="2182"/>
      <c r="ICO60" s="2182"/>
      <c r="ICP60" s="2182"/>
      <c r="ICQ60" s="2182"/>
      <c r="ICR60" s="2182"/>
      <c r="ICS60" s="2182"/>
      <c r="ICT60" s="2182"/>
      <c r="ICU60" s="2182"/>
      <c r="ICV60" s="2182"/>
      <c r="ICW60" s="2182"/>
      <c r="ICX60" s="2182"/>
      <c r="ICY60" s="2182"/>
      <c r="ICZ60" s="2182"/>
      <c r="IDA60" s="2182"/>
      <c r="IDB60" s="2182"/>
      <c r="IDC60" s="2182"/>
      <c r="IDD60" s="2182"/>
      <c r="IDE60" s="2182"/>
      <c r="IDF60" s="2182"/>
      <c r="IDG60" s="2182"/>
      <c r="IDH60" s="2182"/>
      <c r="IDI60" s="2182"/>
      <c r="IDJ60" s="2182"/>
      <c r="IDK60" s="2182"/>
      <c r="IDL60" s="2182"/>
      <c r="IDM60" s="2182"/>
      <c r="IDN60" s="2182"/>
      <c r="IDO60" s="2182"/>
      <c r="IDP60" s="2182"/>
      <c r="IDQ60" s="2182"/>
      <c r="IDR60" s="2182"/>
      <c r="IDS60" s="2182"/>
      <c r="IDT60" s="2182"/>
      <c r="IDU60" s="2182"/>
      <c r="IDV60" s="2182"/>
      <c r="IDW60" s="2182"/>
      <c r="IDX60" s="2182"/>
      <c r="IDY60" s="2182"/>
      <c r="IDZ60" s="2182"/>
      <c r="IEA60" s="2182"/>
      <c r="IEB60" s="2182"/>
      <c r="IEC60" s="2182"/>
      <c r="IED60" s="2182"/>
      <c r="IEE60" s="2182"/>
      <c r="IEF60" s="2182"/>
      <c r="IEG60" s="2182"/>
      <c r="IEH60" s="2182"/>
      <c r="IEI60" s="2182"/>
      <c r="IEJ60" s="2182"/>
      <c r="IEK60" s="2182"/>
      <c r="IEL60" s="2182"/>
      <c r="IEM60" s="2182"/>
      <c r="IEN60" s="2182"/>
      <c r="IEO60" s="2182"/>
      <c r="IEP60" s="2182"/>
      <c r="IEQ60" s="2182"/>
      <c r="IER60" s="2182"/>
      <c r="IES60" s="2182"/>
      <c r="IET60" s="2182"/>
      <c r="IEU60" s="2182"/>
      <c r="IEV60" s="2182"/>
      <c r="IEW60" s="2182"/>
      <c r="IEX60" s="2182"/>
      <c r="IEY60" s="2182"/>
      <c r="IEZ60" s="2182"/>
      <c r="IFA60" s="2182"/>
      <c r="IFB60" s="2182"/>
      <c r="IFC60" s="2182"/>
      <c r="IFD60" s="2182"/>
      <c r="IFE60" s="2182"/>
      <c r="IFF60" s="2182"/>
      <c r="IFG60" s="2182"/>
      <c r="IFH60" s="2182"/>
      <c r="IFI60" s="2182"/>
      <c r="IFJ60" s="2182"/>
      <c r="IFK60" s="2182"/>
      <c r="IFL60" s="2182"/>
      <c r="IFM60" s="2182"/>
      <c r="IFN60" s="2182"/>
      <c r="IFO60" s="2182"/>
      <c r="IFP60" s="2182"/>
      <c r="IFQ60" s="2182"/>
      <c r="IFR60" s="2182"/>
      <c r="IFS60" s="2182"/>
      <c r="IFT60" s="2182"/>
      <c r="IFU60" s="2182"/>
      <c r="IFV60" s="2182"/>
      <c r="IFW60" s="2182"/>
      <c r="IFX60" s="2182"/>
      <c r="IFY60" s="2182"/>
      <c r="IFZ60" s="2182"/>
      <c r="IGA60" s="2182"/>
      <c r="IGB60" s="2182"/>
      <c r="IGC60" s="2182"/>
      <c r="IGD60" s="2182"/>
      <c r="IGE60" s="2182"/>
      <c r="IGF60" s="2182"/>
      <c r="IGG60" s="2182"/>
      <c r="IGH60" s="2182"/>
      <c r="IGI60" s="2182"/>
      <c r="IGJ60" s="2182"/>
      <c r="IGK60" s="2182"/>
      <c r="IGL60" s="2182"/>
      <c r="IGM60" s="2182"/>
      <c r="IGN60" s="2182"/>
      <c r="IGO60" s="2182"/>
      <c r="IGP60" s="2182"/>
      <c r="IGQ60" s="2182"/>
      <c r="IGR60" s="2182"/>
      <c r="IGS60" s="2182"/>
      <c r="IGT60" s="2182"/>
      <c r="IGU60" s="2182"/>
      <c r="IGV60" s="2182"/>
      <c r="IGW60" s="2182"/>
      <c r="IGX60" s="2182"/>
      <c r="IGY60" s="2182"/>
      <c r="IGZ60" s="2182"/>
      <c r="IHA60" s="2182"/>
      <c r="IHB60" s="2182"/>
      <c r="IHC60" s="2182"/>
      <c r="IHD60" s="2182"/>
      <c r="IHE60" s="2182"/>
      <c r="IHF60" s="2182"/>
      <c r="IHG60" s="2182"/>
      <c r="IHH60" s="2182"/>
      <c r="IHI60" s="2182"/>
      <c r="IHJ60" s="2182"/>
      <c r="IHK60" s="2182"/>
      <c r="IHL60" s="2182"/>
      <c r="IHM60" s="2182"/>
      <c r="IHN60" s="2182"/>
      <c r="IHO60" s="2182"/>
      <c r="IHP60" s="2182"/>
      <c r="IHQ60" s="2182"/>
      <c r="IHR60" s="2182"/>
      <c r="IHS60" s="2182"/>
      <c r="IHT60" s="2182"/>
      <c r="IHU60" s="2182"/>
      <c r="IHV60" s="2182"/>
      <c r="IHW60" s="2182"/>
      <c r="IHX60" s="2182"/>
      <c r="IHY60" s="2182"/>
      <c r="IHZ60" s="2182"/>
      <c r="IIA60" s="2182"/>
      <c r="IIB60" s="2182"/>
      <c r="IIC60" s="2182"/>
      <c r="IID60" s="2182"/>
      <c r="IIE60" s="2182"/>
      <c r="IIF60" s="2182"/>
      <c r="IIG60" s="2182"/>
      <c r="IIH60" s="2182"/>
      <c r="III60" s="2182"/>
      <c r="IIJ60" s="2182"/>
      <c r="IIK60" s="2182"/>
      <c r="IIL60" s="2182"/>
      <c r="IIM60" s="2182"/>
      <c r="IIN60" s="2182"/>
      <c r="IIO60" s="2182"/>
      <c r="IIP60" s="2182"/>
      <c r="IIQ60" s="2182"/>
      <c r="IIR60" s="2182"/>
      <c r="IIS60" s="2182"/>
      <c r="IIT60" s="2182"/>
      <c r="IIU60" s="2182"/>
      <c r="IIV60" s="2182"/>
      <c r="IIW60" s="2182"/>
      <c r="IIX60" s="2182"/>
      <c r="IIY60" s="2182"/>
      <c r="IIZ60" s="2182"/>
      <c r="IJA60" s="2182"/>
      <c r="IJB60" s="2182"/>
      <c r="IJC60" s="2182"/>
      <c r="IJD60" s="2182"/>
      <c r="IJE60" s="2182"/>
      <c r="IJF60" s="2182"/>
      <c r="IJG60" s="2182"/>
      <c r="IJH60" s="2182"/>
      <c r="IJI60" s="2182"/>
      <c r="IJJ60" s="2182"/>
      <c r="IJK60" s="2182"/>
      <c r="IJL60" s="2182"/>
      <c r="IJM60" s="2182"/>
      <c r="IJN60" s="2182"/>
      <c r="IJO60" s="2182"/>
      <c r="IJP60" s="2182"/>
      <c r="IJQ60" s="2182"/>
      <c r="IJR60" s="2182"/>
      <c r="IJS60" s="2182"/>
      <c r="IJT60" s="2182"/>
      <c r="IJU60" s="2182"/>
      <c r="IJV60" s="2182"/>
      <c r="IJW60" s="2182"/>
      <c r="IJX60" s="2182"/>
      <c r="IJY60" s="2182"/>
      <c r="IJZ60" s="2182"/>
      <c r="IKA60" s="2182"/>
      <c r="IKB60" s="2182"/>
      <c r="IKC60" s="2182"/>
      <c r="IKD60" s="2182"/>
      <c r="IKE60" s="2182"/>
      <c r="IKF60" s="2182"/>
      <c r="IKG60" s="2182"/>
      <c r="IKH60" s="2182"/>
      <c r="IKI60" s="2182"/>
      <c r="IKJ60" s="2182"/>
      <c r="IKK60" s="2182"/>
      <c r="IKL60" s="2182"/>
      <c r="IKM60" s="2182"/>
      <c r="IKN60" s="2182"/>
      <c r="IKO60" s="2182"/>
      <c r="IKP60" s="2182"/>
      <c r="IKQ60" s="2182"/>
      <c r="IKR60" s="2182"/>
      <c r="IKS60" s="2182"/>
      <c r="IKT60" s="2182"/>
      <c r="IKU60" s="2182"/>
      <c r="IKV60" s="2182"/>
      <c r="IKW60" s="2182"/>
      <c r="IKX60" s="2182"/>
      <c r="IKY60" s="2182"/>
      <c r="IKZ60" s="2182"/>
      <c r="ILA60" s="2182"/>
      <c r="ILB60" s="2182"/>
      <c r="ILC60" s="2182"/>
      <c r="ILD60" s="2182"/>
      <c r="ILE60" s="2182"/>
      <c r="ILF60" s="2182"/>
      <c r="ILG60" s="2182"/>
      <c r="ILH60" s="2182"/>
      <c r="ILI60" s="2182"/>
      <c r="ILJ60" s="2182"/>
      <c r="ILK60" s="2182"/>
      <c r="ILL60" s="2182"/>
      <c r="ILM60" s="2182"/>
      <c r="ILN60" s="2182"/>
      <c r="ILO60" s="2182"/>
      <c r="ILP60" s="2182"/>
      <c r="ILQ60" s="2182"/>
      <c r="ILR60" s="2182"/>
      <c r="ILS60" s="2182"/>
      <c r="ILT60" s="2182"/>
      <c r="ILU60" s="2182"/>
      <c r="ILV60" s="2182"/>
      <c r="ILW60" s="2182"/>
      <c r="ILX60" s="2182"/>
      <c r="ILY60" s="2182"/>
      <c r="ILZ60" s="2182"/>
      <c r="IMA60" s="2182"/>
      <c r="IMB60" s="2182"/>
      <c r="IMC60" s="2182"/>
      <c r="IMD60" s="2182"/>
      <c r="IME60" s="2182"/>
      <c r="IMF60" s="2182"/>
      <c r="IMG60" s="2182"/>
      <c r="IMH60" s="2182"/>
      <c r="IMI60" s="2182"/>
      <c r="IMJ60" s="2182"/>
      <c r="IMK60" s="2182"/>
      <c r="IML60" s="2182"/>
      <c r="IMM60" s="2182"/>
      <c r="IMN60" s="2182"/>
      <c r="IMO60" s="2182"/>
      <c r="IMP60" s="2182"/>
      <c r="IMQ60" s="2182"/>
      <c r="IMR60" s="2182"/>
      <c r="IMS60" s="2182"/>
      <c r="IMT60" s="2182"/>
      <c r="IMU60" s="2182"/>
      <c r="IMV60" s="2182"/>
      <c r="IMW60" s="2182"/>
      <c r="IMX60" s="2182"/>
      <c r="IMY60" s="2182"/>
      <c r="IMZ60" s="2182"/>
      <c r="INA60" s="2182"/>
      <c r="INB60" s="2182"/>
      <c r="INC60" s="2182"/>
      <c r="IND60" s="2182"/>
      <c r="INE60" s="2182"/>
      <c r="INF60" s="2182"/>
      <c r="ING60" s="2182"/>
      <c r="INH60" s="2182"/>
      <c r="INI60" s="2182"/>
      <c r="INJ60" s="2182"/>
      <c r="INK60" s="2182"/>
      <c r="INL60" s="2182"/>
      <c r="INM60" s="2182"/>
      <c r="INN60" s="2182"/>
      <c r="INO60" s="2182"/>
      <c r="INP60" s="2182"/>
      <c r="INQ60" s="2182"/>
      <c r="INR60" s="2182"/>
      <c r="INS60" s="2182"/>
      <c r="INT60" s="2182"/>
      <c r="INU60" s="2182"/>
      <c r="INV60" s="2182"/>
      <c r="INW60" s="2182"/>
      <c r="INX60" s="2182"/>
      <c r="INY60" s="2182"/>
      <c r="INZ60" s="2182"/>
      <c r="IOA60" s="2182"/>
      <c r="IOB60" s="2182"/>
      <c r="IOC60" s="2182"/>
      <c r="IOD60" s="2182"/>
      <c r="IOE60" s="2182"/>
      <c r="IOF60" s="2182"/>
      <c r="IOG60" s="2182"/>
      <c r="IOH60" s="2182"/>
      <c r="IOI60" s="2182"/>
      <c r="IOJ60" s="2182"/>
      <c r="IOK60" s="2182"/>
      <c r="IOL60" s="2182"/>
      <c r="IOM60" s="2182"/>
      <c r="ION60" s="2182"/>
      <c r="IOO60" s="2182"/>
      <c r="IOP60" s="2182"/>
      <c r="IOQ60" s="2182"/>
      <c r="IOR60" s="2182"/>
      <c r="IOS60" s="2182"/>
      <c r="IOT60" s="2182"/>
      <c r="IOU60" s="2182"/>
      <c r="IOV60" s="2182"/>
      <c r="IOW60" s="2182"/>
      <c r="IOX60" s="2182"/>
      <c r="IOY60" s="2182"/>
      <c r="IOZ60" s="2182"/>
      <c r="IPA60" s="2182"/>
      <c r="IPB60" s="2182"/>
      <c r="IPC60" s="2182"/>
      <c r="IPD60" s="2182"/>
      <c r="IPE60" s="2182"/>
      <c r="IPF60" s="2182"/>
      <c r="IPG60" s="2182"/>
      <c r="IPH60" s="2182"/>
      <c r="IPI60" s="2182"/>
      <c r="IPJ60" s="2182"/>
      <c r="IPK60" s="2182"/>
      <c r="IPL60" s="2182"/>
      <c r="IPM60" s="2182"/>
      <c r="IPN60" s="2182"/>
      <c r="IPO60" s="2182"/>
      <c r="IPP60" s="2182"/>
      <c r="IPQ60" s="2182"/>
      <c r="IPR60" s="2182"/>
      <c r="IPS60" s="2182"/>
      <c r="IPT60" s="2182"/>
      <c r="IPU60" s="2182"/>
      <c r="IPV60" s="2182"/>
      <c r="IPW60" s="2182"/>
      <c r="IPX60" s="2182"/>
      <c r="IPY60" s="2182"/>
      <c r="IPZ60" s="2182"/>
      <c r="IQA60" s="2182"/>
      <c r="IQB60" s="2182"/>
      <c r="IQC60" s="2182"/>
      <c r="IQD60" s="2182"/>
      <c r="IQE60" s="2182"/>
      <c r="IQF60" s="2182"/>
      <c r="IQG60" s="2182"/>
      <c r="IQH60" s="2182"/>
      <c r="IQI60" s="2182"/>
      <c r="IQJ60" s="2182"/>
      <c r="IQK60" s="2182"/>
      <c r="IQL60" s="2182"/>
      <c r="IQM60" s="2182"/>
      <c r="IQN60" s="2182"/>
      <c r="IQO60" s="2182"/>
      <c r="IQP60" s="2182"/>
      <c r="IQQ60" s="2182"/>
      <c r="IQR60" s="2182"/>
      <c r="IQS60" s="2182"/>
      <c r="IQT60" s="2182"/>
      <c r="IQU60" s="2182"/>
      <c r="IQV60" s="2182"/>
      <c r="IQW60" s="2182"/>
      <c r="IQX60" s="2182"/>
      <c r="IQY60" s="2182"/>
      <c r="IQZ60" s="2182"/>
      <c r="IRA60" s="2182"/>
      <c r="IRB60" s="2182"/>
      <c r="IRC60" s="2182"/>
      <c r="IRD60" s="2182"/>
      <c r="IRE60" s="2182"/>
      <c r="IRF60" s="2182"/>
      <c r="IRG60" s="2182"/>
      <c r="IRH60" s="2182"/>
      <c r="IRI60" s="2182"/>
      <c r="IRJ60" s="2182"/>
      <c r="IRK60" s="2182"/>
      <c r="IRL60" s="2182"/>
      <c r="IRM60" s="2182"/>
      <c r="IRN60" s="2182"/>
      <c r="IRO60" s="2182"/>
      <c r="IRP60" s="2182"/>
      <c r="IRQ60" s="2182"/>
      <c r="IRR60" s="2182"/>
      <c r="IRS60" s="2182"/>
      <c r="IRT60" s="2182"/>
      <c r="IRU60" s="2182"/>
      <c r="IRV60" s="2182"/>
      <c r="IRW60" s="2182"/>
      <c r="IRX60" s="2182"/>
      <c r="IRY60" s="2182"/>
      <c r="IRZ60" s="2182"/>
      <c r="ISA60" s="2182"/>
      <c r="ISB60" s="2182"/>
      <c r="ISC60" s="2182"/>
      <c r="ISD60" s="2182"/>
      <c r="ISE60" s="2182"/>
      <c r="ISF60" s="2182"/>
      <c r="ISG60" s="2182"/>
      <c r="ISH60" s="2182"/>
      <c r="ISI60" s="2182"/>
      <c r="ISJ60" s="2182"/>
      <c r="ISK60" s="2182"/>
      <c r="ISL60" s="2182"/>
      <c r="ISM60" s="2182"/>
      <c r="ISN60" s="2182"/>
      <c r="ISO60" s="2182"/>
      <c r="ISP60" s="2182"/>
      <c r="ISQ60" s="2182"/>
      <c r="ISR60" s="2182"/>
      <c r="ISS60" s="2182"/>
      <c r="IST60" s="2182"/>
      <c r="ISU60" s="2182"/>
      <c r="ISV60" s="2182"/>
      <c r="ISW60" s="2182"/>
      <c r="ISX60" s="2182"/>
      <c r="ISY60" s="2182"/>
      <c r="ISZ60" s="2182"/>
      <c r="ITA60" s="2182"/>
      <c r="ITB60" s="2182"/>
      <c r="ITC60" s="2182"/>
      <c r="ITD60" s="2182"/>
      <c r="ITE60" s="2182"/>
      <c r="ITF60" s="2182"/>
      <c r="ITG60" s="2182"/>
      <c r="ITH60" s="2182"/>
      <c r="ITI60" s="2182"/>
      <c r="ITJ60" s="2182"/>
      <c r="ITK60" s="2182"/>
      <c r="ITL60" s="2182"/>
      <c r="ITM60" s="2182"/>
      <c r="ITN60" s="2182"/>
      <c r="ITO60" s="2182"/>
      <c r="ITP60" s="2182"/>
      <c r="ITQ60" s="2182"/>
      <c r="ITR60" s="2182"/>
      <c r="ITS60" s="2182"/>
      <c r="ITT60" s="2182"/>
      <c r="ITU60" s="2182"/>
      <c r="ITV60" s="2182"/>
      <c r="ITW60" s="2182"/>
      <c r="ITX60" s="2182"/>
      <c r="ITY60" s="2182"/>
      <c r="ITZ60" s="2182"/>
      <c r="IUA60" s="2182"/>
      <c r="IUB60" s="2182"/>
      <c r="IUC60" s="2182"/>
      <c r="IUD60" s="2182"/>
      <c r="IUE60" s="2182"/>
      <c r="IUF60" s="2182"/>
      <c r="IUG60" s="2182"/>
      <c r="IUH60" s="2182"/>
      <c r="IUI60" s="2182"/>
      <c r="IUJ60" s="2182"/>
      <c r="IUK60" s="2182"/>
      <c r="IUL60" s="2182"/>
      <c r="IUM60" s="2182"/>
      <c r="IUN60" s="2182"/>
      <c r="IUO60" s="2182"/>
      <c r="IUP60" s="2182"/>
      <c r="IUQ60" s="2182"/>
      <c r="IUR60" s="2182"/>
      <c r="IUS60" s="2182"/>
      <c r="IUT60" s="2182"/>
      <c r="IUU60" s="2182"/>
      <c r="IUV60" s="2182"/>
      <c r="IUW60" s="2182"/>
      <c r="IUX60" s="2182"/>
      <c r="IUY60" s="2182"/>
      <c r="IUZ60" s="2182"/>
      <c r="IVA60" s="2182"/>
      <c r="IVB60" s="2182"/>
      <c r="IVC60" s="2182"/>
      <c r="IVD60" s="2182"/>
      <c r="IVE60" s="2182"/>
      <c r="IVF60" s="2182"/>
      <c r="IVG60" s="2182"/>
      <c r="IVH60" s="2182"/>
      <c r="IVI60" s="2182"/>
      <c r="IVJ60" s="2182"/>
      <c r="IVK60" s="2182"/>
      <c r="IVL60" s="2182"/>
      <c r="IVM60" s="2182"/>
      <c r="IVN60" s="2182"/>
      <c r="IVO60" s="2182"/>
      <c r="IVP60" s="2182"/>
      <c r="IVQ60" s="2182"/>
      <c r="IVR60" s="2182"/>
      <c r="IVS60" s="2182"/>
      <c r="IVT60" s="2182"/>
      <c r="IVU60" s="2182"/>
      <c r="IVV60" s="2182"/>
      <c r="IVW60" s="2182"/>
      <c r="IVX60" s="2182"/>
      <c r="IVY60" s="2182"/>
      <c r="IVZ60" s="2182"/>
      <c r="IWA60" s="2182"/>
      <c r="IWB60" s="2182"/>
      <c r="IWC60" s="2182"/>
      <c r="IWD60" s="2182"/>
      <c r="IWE60" s="2182"/>
      <c r="IWF60" s="2182"/>
      <c r="IWG60" s="2182"/>
      <c r="IWH60" s="2182"/>
      <c r="IWI60" s="2182"/>
      <c r="IWJ60" s="2182"/>
      <c r="IWK60" s="2182"/>
      <c r="IWL60" s="2182"/>
      <c r="IWM60" s="2182"/>
      <c r="IWN60" s="2182"/>
      <c r="IWO60" s="2182"/>
      <c r="IWP60" s="2182"/>
      <c r="IWQ60" s="2182"/>
      <c r="IWR60" s="2182"/>
      <c r="IWS60" s="2182"/>
      <c r="IWT60" s="2182"/>
      <c r="IWU60" s="2182"/>
      <c r="IWV60" s="2182"/>
      <c r="IWW60" s="2182"/>
      <c r="IWX60" s="2182"/>
      <c r="IWY60" s="2182"/>
      <c r="IWZ60" s="2182"/>
      <c r="IXA60" s="2182"/>
      <c r="IXB60" s="2182"/>
      <c r="IXC60" s="2182"/>
      <c r="IXD60" s="2182"/>
      <c r="IXE60" s="2182"/>
      <c r="IXF60" s="2182"/>
      <c r="IXG60" s="2182"/>
      <c r="IXH60" s="2182"/>
      <c r="IXI60" s="2182"/>
      <c r="IXJ60" s="2182"/>
      <c r="IXK60" s="2182"/>
      <c r="IXL60" s="2182"/>
      <c r="IXM60" s="2182"/>
      <c r="IXN60" s="2182"/>
      <c r="IXO60" s="2182"/>
      <c r="IXP60" s="2182"/>
      <c r="IXQ60" s="2182"/>
      <c r="IXR60" s="2182"/>
      <c r="IXS60" s="2182"/>
      <c r="IXT60" s="2182"/>
      <c r="IXU60" s="2182"/>
      <c r="IXV60" s="2182"/>
      <c r="IXW60" s="2182"/>
      <c r="IXX60" s="2182"/>
      <c r="IXY60" s="2182"/>
      <c r="IXZ60" s="2182"/>
      <c r="IYA60" s="2182"/>
      <c r="IYB60" s="2182"/>
      <c r="IYC60" s="2182"/>
      <c r="IYD60" s="2182"/>
      <c r="IYE60" s="2182"/>
      <c r="IYF60" s="2182"/>
      <c r="IYG60" s="2182"/>
      <c r="IYH60" s="2182"/>
      <c r="IYI60" s="2182"/>
      <c r="IYJ60" s="2182"/>
      <c r="IYK60" s="2182"/>
      <c r="IYL60" s="2182"/>
      <c r="IYM60" s="2182"/>
      <c r="IYN60" s="2182"/>
      <c r="IYO60" s="2182"/>
      <c r="IYP60" s="2182"/>
      <c r="IYQ60" s="2182"/>
      <c r="IYR60" s="2182"/>
      <c r="IYS60" s="2182"/>
      <c r="IYT60" s="2182"/>
      <c r="IYU60" s="2182"/>
      <c r="IYV60" s="2182"/>
      <c r="IYW60" s="2182"/>
      <c r="IYX60" s="2182"/>
      <c r="IYY60" s="2182"/>
      <c r="IYZ60" s="2182"/>
      <c r="IZA60" s="2182"/>
      <c r="IZB60" s="2182"/>
      <c r="IZC60" s="2182"/>
      <c r="IZD60" s="2182"/>
      <c r="IZE60" s="2182"/>
      <c r="IZF60" s="2182"/>
      <c r="IZG60" s="2182"/>
      <c r="IZH60" s="2182"/>
      <c r="IZI60" s="2182"/>
      <c r="IZJ60" s="2182"/>
      <c r="IZK60" s="2182"/>
      <c r="IZL60" s="2182"/>
      <c r="IZM60" s="2182"/>
      <c r="IZN60" s="2182"/>
      <c r="IZO60" s="2182"/>
      <c r="IZP60" s="2182"/>
      <c r="IZQ60" s="2182"/>
      <c r="IZR60" s="2182"/>
      <c r="IZS60" s="2182"/>
      <c r="IZT60" s="2182"/>
      <c r="IZU60" s="2182"/>
      <c r="IZV60" s="2182"/>
      <c r="IZW60" s="2182"/>
      <c r="IZX60" s="2182"/>
      <c r="IZY60" s="2182"/>
      <c r="IZZ60" s="2182"/>
      <c r="JAA60" s="2182"/>
      <c r="JAB60" s="2182"/>
      <c r="JAC60" s="2182"/>
      <c r="JAD60" s="2182"/>
      <c r="JAE60" s="2182"/>
      <c r="JAF60" s="2182"/>
      <c r="JAG60" s="2182"/>
      <c r="JAH60" s="2182"/>
      <c r="JAI60" s="2182"/>
      <c r="JAJ60" s="2182"/>
      <c r="JAK60" s="2182"/>
      <c r="JAL60" s="2182"/>
      <c r="JAM60" s="2182"/>
      <c r="JAN60" s="2182"/>
      <c r="JAO60" s="2182"/>
      <c r="JAP60" s="2182"/>
      <c r="JAQ60" s="2182"/>
      <c r="JAR60" s="2182"/>
      <c r="JAS60" s="2182"/>
      <c r="JAT60" s="2182"/>
      <c r="JAU60" s="2182"/>
      <c r="JAV60" s="2182"/>
      <c r="JAW60" s="2182"/>
      <c r="JAX60" s="2182"/>
      <c r="JAY60" s="2182"/>
      <c r="JAZ60" s="2182"/>
      <c r="JBA60" s="2182"/>
      <c r="JBB60" s="2182"/>
      <c r="JBC60" s="2182"/>
      <c r="JBD60" s="2182"/>
      <c r="JBE60" s="2182"/>
      <c r="JBF60" s="2182"/>
      <c r="JBG60" s="2182"/>
      <c r="JBH60" s="2182"/>
      <c r="JBI60" s="2182"/>
      <c r="JBJ60" s="2182"/>
      <c r="JBK60" s="2182"/>
      <c r="JBL60" s="2182"/>
      <c r="JBM60" s="2182"/>
      <c r="JBN60" s="2182"/>
      <c r="JBO60" s="2182"/>
      <c r="JBP60" s="2182"/>
      <c r="JBQ60" s="2182"/>
      <c r="JBR60" s="2182"/>
      <c r="JBS60" s="2182"/>
      <c r="JBT60" s="2182"/>
      <c r="JBU60" s="2182"/>
      <c r="JBV60" s="2182"/>
      <c r="JBW60" s="2182"/>
      <c r="JBX60" s="2182"/>
      <c r="JBY60" s="2182"/>
      <c r="JBZ60" s="2182"/>
      <c r="JCA60" s="2182"/>
      <c r="JCB60" s="2182"/>
      <c r="JCC60" s="2182"/>
      <c r="JCD60" s="2182"/>
      <c r="JCE60" s="2182"/>
      <c r="JCF60" s="2182"/>
      <c r="JCG60" s="2182"/>
      <c r="JCH60" s="2182"/>
      <c r="JCI60" s="2182"/>
      <c r="JCJ60" s="2182"/>
      <c r="JCK60" s="2182"/>
      <c r="JCL60" s="2182"/>
      <c r="JCM60" s="2182"/>
      <c r="JCN60" s="2182"/>
      <c r="JCO60" s="2182"/>
      <c r="JCP60" s="2182"/>
      <c r="JCQ60" s="2182"/>
      <c r="JCR60" s="2182"/>
      <c r="JCS60" s="2182"/>
      <c r="JCT60" s="2182"/>
      <c r="JCU60" s="2182"/>
      <c r="JCV60" s="2182"/>
      <c r="JCW60" s="2182"/>
      <c r="JCX60" s="2182"/>
      <c r="JCY60" s="2182"/>
      <c r="JCZ60" s="2182"/>
      <c r="JDA60" s="2182"/>
      <c r="JDB60" s="2182"/>
      <c r="JDC60" s="2182"/>
      <c r="JDD60" s="2182"/>
      <c r="JDE60" s="2182"/>
      <c r="JDF60" s="2182"/>
      <c r="JDG60" s="2182"/>
      <c r="JDH60" s="2182"/>
      <c r="JDI60" s="2182"/>
      <c r="JDJ60" s="2182"/>
      <c r="JDK60" s="2182"/>
      <c r="JDL60" s="2182"/>
      <c r="JDM60" s="2182"/>
      <c r="JDN60" s="2182"/>
      <c r="JDO60" s="2182"/>
      <c r="JDP60" s="2182"/>
      <c r="JDQ60" s="2182"/>
      <c r="JDR60" s="2182"/>
      <c r="JDS60" s="2182"/>
      <c r="JDT60" s="2182"/>
      <c r="JDU60" s="2182"/>
      <c r="JDV60" s="2182"/>
      <c r="JDW60" s="2182"/>
      <c r="JDX60" s="2182"/>
      <c r="JDY60" s="2182"/>
      <c r="JDZ60" s="2182"/>
      <c r="JEA60" s="2182"/>
      <c r="JEB60" s="2182"/>
      <c r="JEC60" s="2182"/>
      <c r="JED60" s="2182"/>
      <c r="JEE60" s="2182"/>
      <c r="JEF60" s="2182"/>
      <c r="JEG60" s="2182"/>
      <c r="JEH60" s="2182"/>
      <c r="JEI60" s="2182"/>
      <c r="JEJ60" s="2182"/>
      <c r="JEK60" s="2182"/>
      <c r="JEL60" s="2182"/>
      <c r="JEM60" s="2182"/>
      <c r="JEN60" s="2182"/>
      <c r="JEO60" s="2182"/>
      <c r="JEP60" s="2182"/>
      <c r="JEQ60" s="2182"/>
      <c r="JER60" s="2182"/>
      <c r="JES60" s="2182"/>
      <c r="JET60" s="2182"/>
      <c r="JEU60" s="2182"/>
      <c r="JEV60" s="2182"/>
      <c r="JEW60" s="2182"/>
      <c r="JEX60" s="2182"/>
      <c r="JEY60" s="2182"/>
      <c r="JEZ60" s="2182"/>
      <c r="JFA60" s="2182"/>
      <c r="JFB60" s="2182"/>
      <c r="JFC60" s="2182"/>
      <c r="JFD60" s="2182"/>
      <c r="JFE60" s="2182"/>
      <c r="JFF60" s="2182"/>
      <c r="JFG60" s="2182"/>
      <c r="JFH60" s="2182"/>
      <c r="JFI60" s="2182"/>
      <c r="JFJ60" s="2182"/>
      <c r="JFK60" s="2182"/>
      <c r="JFL60" s="2182"/>
      <c r="JFM60" s="2182"/>
      <c r="JFN60" s="2182"/>
      <c r="JFO60" s="2182"/>
      <c r="JFP60" s="2182"/>
      <c r="JFQ60" s="2182"/>
      <c r="JFR60" s="2182"/>
      <c r="JFS60" s="2182"/>
      <c r="JFT60" s="2182"/>
      <c r="JFU60" s="2182"/>
      <c r="JFV60" s="2182"/>
      <c r="JFW60" s="2182"/>
      <c r="JFX60" s="2182"/>
      <c r="JFY60" s="2182"/>
      <c r="JFZ60" s="2182"/>
      <c r="JGA60" s="2182"/>
      <c r="JGB60" s="2182"/>
      <c r="JGC60" s="2182"/>
      <c r="JGD60" s="2182"/>
      <c r="JGE60" s="2182"/>
      <c r="JGF60" s="2182"/>
      <c r="JGG60" s="2182"/>
      <c r="JGH60" s="2182"/>
      <c r="JGI60" s="2182"/>
      <c r="JGJ60" s="2182"/>
      <c r="JGK60" s="2182"/>
      <c r="JGL60" s="2182"/>
      <c r="JGM60" s="2182"/>
      <c r="JGN60" s="2182"/>
      <c r="JGO60" s="2182"/>
      <c r="JGP60" s="2182"/>
      <c r="JGQ60" s="2182"/>
      <c r="JGR60" s="2182"/>
      <c r="JGS60" s="2182"/>
      <c r="JGT60" s="2182"/>
      <c r="JGU60" s="2182"/>
      <c r="JGV60" s="2182"/>
      <c r="JGW60" s="2182"/>
      <c r="JGX60" s="2182"/>
      <c r="JGY60" s="2182"/>
      <c r="JGZ60" s="2182"/>
      <c r="JHA60" s="2182"/>
      <c r="JHB60" s="2182"/>
      <c r="JHC60" s="2182"/>
      <c r="JHD60" s="2182"/>
      <c r="JHE60" s="2182"/>
      <c r="JHF60" s="2182"/>
      <c r="JHG60" s="2182"/>
      <c r="JHH60" s="2182"/>
      <c r="JHI60" s="2182"/>
      <c r="JHJ60" s="2182"/>
      <c r="JHK60" s="2182"/>
      <c r="JHL60" s="2182"/>
      <c r="JHM60" s="2182"/>
      <c r="JHN60" s="2182"/>
      <c r="JHO60" s="2182"/>
      <c r="JHP60" s="2182"/>
      <c r="JHQ60" s="2182"/>
      <c r="JHR60" s="2182"/>
      <c r="JHS60" s="2182"/>
      <c r="JHT60" s="2182"/>
      <c r="JHU60" s="2182"/>
      <c r="JHV60" s="2182"/>
      <c r="JHW60" s="2182"/>
      <c r="JHX60" s="2182"/>
      <c r="JHY60" s="2182"/>
      <c r="JHZ60" s="2182"/>
      <c r="JIA60" s="2182"/>
      <c r="JIB60" s="2182"/>
      <c r="JIC60" s="2182"/>
      <c r="JID60" s="2182"/>
      <c r="JIE60" s="2182"/>
      <c r="JIF60" s="2182"/>
      <c r="JIG60" s="2182"/>
      <c r="JIH60" s="2182"/>
      <c r="JII60" s="2182"/>
      <c r="JIJ60" s="2182"/>
      <c r="JIK60" s="2182"/>
      <c r="JIL60" s="2182"/>
      <c r="JIM60" s="2182"/>
      <c r="JIN60" s="2182"/>
      <c r="JIO60" s="2182"/>
      <c r="JIP60" s="2182"/>
      <c r="JIQ60" s="2182"/>
      <c r="JIR60" s="2182"/>
      <c r="JIS60" s="2182"/>
      <c r="JIT60" s="2182"/>
      <c r="JIU60" s="2182"/>
      <c r="JIV60" s="2182"/>
      <c r="JIW60" s="2182"/>
      <c r="JIX60" s="2182"/>
      <c r="JIY60" s="2182"/>
      <c r="JIZ60" s="2182"/>
      <c r="JJA60" s="2182"/>
      <c r="JJB60" s="2182"/>
      <c r="JJC60" s="2182"/>
      <c r="JJD60" s="2182"/>
      <c r="JJE60" s="2182"/>
      <c r="JJF60" s="2182"/>
      <c r="JJG60" s="2182"/>
      <c r="JJH60" s="2182"/>
      <c r="JJI60" s="2182"/>
      <c r="JJJ60" s="2182"/>
      <c r="JJK60" s="2182"/>
      <c r="JJL60" s="2182"/>
      <c r="JJM60" s="2182"/>
      <c r="JJN60" s="2182"/>
      <c r="JJO60" s="2182"/>
      <c r="JJP60" s="2182"/>
      <c r="JJQ60" s="2182"/>
      <c r="JJR60" s="2182"/>
      <c r="JJS60" s="2182"/>
      <c r="JJT60" s="2182"/>
      <c r="JJU60" s="2182"/>
      <c r="JJV60" s="2182"/>
      <c r="JJW60" s="2182"/>
      <c r="JJX60" s="2182"/>
      <c r="JJY60" s="2182"/>
      <c r="JJZ60" s="2182"/>
      <c r="JKA60" s="2182"/>
      <c r="JKB60" s="2182"/>
      <c r="JKC60" s="2182"/>
      <c r="JKD60" s="2182"/>
      <c r="JKE60" s="2182"/>
      <c r="JKF60" s="2182"/>
      <c r="JKG60" s="2182"/>
      <c r="JKH60" s="2182"/>
      <c r="JKI60" s="2182"/>
      <c r="JKJ60" s="2182"/>
      <c r="JKK60" s="2182"/>
      <c r="JKL60" s="2182"/>
      <c r="JKM60" s="2182"/>
      <c r="JKN60" s="2182"/>
      <c r="JKO60" s="2182"/>
      <c r="JKP60" s="2182"/>
      <c r="JKQ60" s="2182"/>
      <c r="JKR60" s="2182"/>
      <c r="JKS60" s="2182"/>
      <c r="JKT60" s="2182"/>
      <c r="JKU60" s="2182"/>
      <c r="JKV60" s="2182"/>
      <c r="JKW60" s="2182"/>
      <c r="JKX60" s="2182"/>
      <c r="JKY60" s="2182"/>
      <c r="JKZ60" s="2182"/>
      <c r="JLA60" s="2182"/>
      <c r="JLB60" s="2182"/>
      <c r="JLC60" s="2182"/>
      <c r="JLD60" s="2182"/>
      <c r="JLE60" s="2182"/>
      <c r="JLF60" s="2182"/>
      <c r="JLG60" s="2182"/>
      <c r="JLH60" s="2182"/>
      <c r="JLI60" s="2182"/>
      <c r="JLJ60" s="2182"/>
      <c r="JLK60" s="2182"/>
      <c r="JLL60" s="2182"/>
      <c r="JLM60" s="2182"/>
      <c r="JLN60" s="2182"/>
      <c r="JLO60" s="2182"/>
      <c r="JLP60" s="2182"/>
      <c r="JLQ60" s="2182"/>
      <c r="JLR60" s="2182"/>
      <c r="JLS60" s="2182"/>
      <c r="JLT60" s="2182"/>
      <c r="JLU60" s="2182"/>
      <c r="JLV60" s="2182"/>
      <c r="JLW60" s="2182"/>
      <c r="JLX60" s="2182"/>
      <c r="JLY60" s="2182"/>
      <c r="JLZ60" s="2182"/>
      <c r="JMA60" s="2182"/>
      <c r="JMB60" s="2182"/>
      <c r="JMC60" s="2182"/>
      <c r="JMD60" s="2182"/>
      <c r="JME60" s="2182"/>
      <c r="JMF60" s="2182"/>
      <c r="JMG60" s="2182"/>
      <c r="JMH60" s="2182"/>
      <c r="JMI60" s="2182"/>
      <c r="JMJ60" s="2182"/>
      <c r="JMK60" s="2182"/>
      <c r="JML60" s="2182"/>
      <c r="JMM60" s="2182"/>
      <c r="JMN60" s="2182"/>
      <c r="JMO60" s="2182"/>
      <c r="JMP60" s="2182"/>
      <c r="JMQ60" s="2182"/>
      <c r="JMR60" s="2182"/>
      <c r="JMS60" s="2182"/>
      <c r="JMT60" s="2182"/>
      <c r="JMU60" s="2182"/>
      <c r="JMV60" s="2182"/>
      <c r="JMW60" s="2182"/>
      <c r="JMX60" s="2182"/>
      <c r="JMY60" s="2182"/>
      <c r="JMZ60" s="2182"/>
      <c r="JNA60" s="2182"/>
      <c r="JNB60" s="2182"/>
      <c r="JNC60" s="2182"/>
      <c r="JND60" s="2182"/>
      <c r="JNE60" s="2182"/>
      <c r="JNF60" s="2182"/>
      <c r="JNG60" s="2182"/>
      <c r="JNH60" s="2182"/>
      <c r="JNI60" s="2182"/>
      <c r="JNJ60" s="2182"/>
      <c r="JNK60" s="2182"/>
      <c r="JNL60" s="2182"/>
      <c r="JNM60" s="2182"/>
      <c r="JNN60" s="2182"/>
      <c r="JNO60" s="2182"/>
      <c r="JNP60" s="2182"/>
      <c r="JNQ60" s="2182"/>
      <c r="JNR60" s="2182"/>
      <c r="JNS60" s="2182"/>
      <c r="JNT60" s="2182"/>
      <c r="JNU60" s="2182"/>
      <c r="JNV60" s="2182"/>
      <c r="JNW60" s="2182"/>
      <c r="JNX60" s="2182"/>
      <c r="JNY60" s="2182"/>
      <c r="JNZ60" s="2182"/>
      <c r="JOA60" s="2182"/>
      <c r="JOB60" s="2182"/>
      <c r="JOC60" s="2182"/>
      <c r="JOD60" s="2182"/>
      <c r="JOE60" s="2182"/>
      <c r="JOF60" s="2182"/>
      <c r="JOG60" s="2182"/>
      <c r="JOH60" s="2182"/>
      <c r="JOI60" s="2182"/>
      <c r="JOJ60" s="2182"/>
      <c r="JOK60" s="2182"/>
      <c r="JOL60" s="2182"/>
      <c r="JOM60" s="2182"/>
      <c r="JON60" s="2182"/>
      <c r="JOO60" s="2182"/>
      <c r="JOP60" s="2182"/>
      <c r="JOQ60" s="2182"/>
      <c r="JOR60" s="2182"/>
      <c r="JOS60" s="2182"/>
      <c r="JOT60" s="2182"/>
      <c r="JOU60" s="2182"/>
      <c r="JOV60" s="2182"/>
      <c r="JOW60" s="2182"/>
      <c r="JOX60" s="2182"/>
      <c r="JOY60" s="2182"/>
      <c r="JOZ60" s="2182"/>
      <c r="JPA60" s="2182"/>
      <c r="JPB60" s="2182"/>
      <c r="JPC60" s="2182"/>
      <c r="JPD60" s="2182"/>
      <c r="JPE60" s="2182"/>
      <c r="JPF60" s="2182"/>
      <c r="JPG60" s="2182"/>
      <c r="JPH60" s="2182"/>
      <c r="JPI60" s="2182"/>
      <c r="JPJ60" s="2182"/>
      <c r="JPK60" s="2182"/>
      <c r="JPL60" s="2182"/>
      <c r="JPM60" s="2182"/>
      <c r="JPN60" s="2182"/>
      <c r="JPO60" s="2182"/>
      <c r="JPP60" s="2182"/>
      <c r="JPQ60" s="2182"/>
      <c r="JPR60" s="2182"/>
      <c r="JPS60" s="2182"/>
      <c r="JPT60" s="2182"/>
      <c r="JPU60" s="2182"/>
      <c r="JPV60" s="2182"/>
      <c r="JPW60" s="2182"/>
      <c r="JPX60" s="2182"/>
      <c r="JPY60" s="2182"/>
      <c r="JPZ60" s="2182"/>
      <c r="JQA60" s="2182"/>
      <c r="JQB60" s="2182"/>
      <c r="JQC60" s="2182"/>
      <c r="JQD60" s="2182"/>
      <c r="JQE60" s="2182"/>
      <c r="JQF60" s="2182"/>
      <c r="JQG60" s="2182"/>
      <c r="JQH60" s="2182"/>
      <c r="JQI60" s="2182"/>
      <c r="JQJ60" s="2182"/>
      <c r="JQK60" s="2182"/>
      <c r="JQL60" s="2182"/>
      <c r="JQM60" s="2182"/>
      <c r="JQN60" s="2182"/>
      <c r="JQO60" s="2182"/>
      <c r="JQP60" s="2182"/>
      <c r="JQQ60" s="2182"/>
      <c r="JQR60" s="2182"/>
      <c r="JQS60" s="2182"/>
      <c r="JQT60" s="2182"/>
      <c r="JQU60" s="2182"/>
      <c r="JQV60" s="2182"/>
      <c r="JQW60" s="2182"/>
      <c r="JQX60" s="2182"/>
      <c r="JQY60" s="2182"/>
      <c r="JQZ60" s="2182"/>
      <c r="JRA60" s="2182"/>
      <c r="JRB60" s="2182"/>
      <c r="JRC60" s="2182"/>
      <c r="JRD60" s="2182"/>
      <c r="JRE60" s="2182"/>
      <c r="JRF60" s="2182"/>
      <c r="JRG60" s="2182"/>
      <c r="JRH60" s="2182"/>
      <c r="JRI60" s="2182"/>
      <c r="JRJ60" s="2182"/>
      <c r="JRK60" s="2182"/>
      <c r="JRL60" s="2182"/>
      <c r="JRM60" s="2182"/>
      <c r="JRN60" s="2182"/>
      <c r="JRO60" s="2182"/>
      <c r="JRP60" s="2182"/>
      <c r="JRQ60" s="2182"/>
      <c r="JRR60" s="2182"/>
      <c r="JRS60" s="2182"/>
      <c r="JRT60" s="2182"/>
      <c r="JRU60" s="2182"/>
      <c r="JRV60" s="2182"/>
      <c r="JRW60" s="2182"/>
      <c r="JRX60" s="2182"/>
      <c r="JRY60" s="2182"/>
      <c r="JRZ60" s="2182"/>
      <c r="JSA60" s="2182"/>
      <c r="JSB60" s="2182"/>
      <c r="JSC60" s="2182"/>
      <c r="JSD60" s="2182"/>
      <c r="JSE60" s="2182"/>
      <c r="JSF60" s="2182"/>
      <c r="JSG60" s="2182"/>
      <c r="JSH60" s="2182"/>
      <c r="JSI60" s="2182"/>
      <c r="JSJ60" s="2182"/>
      <c r="JSK60" s="2182"/>
      <c r="JSL60" s="2182"/>
      <c r="JSM60" s="2182"/>
      <c r="JSN60" s="2182"/>
      <c r="JSO60" s="2182"/>
      <c r="JSP60" s="2182"/>
      <c r="JSQ60" s="2182"/>
      <c r="JSR60" s="2182"/>
      <c r="JSS60" s="2182"/>
      <c r="JST60" s="2182"/>
      <c r="JSU60" s="2182"/>
      <c r="JSV60" s="2182"/>
      <c r="JSW60" s="2182"/>
      <c r="JSX60" s="2182"/>
      <c r="JSY60" s="2182"/>
      <c r="JSZ60" s="2182"/>
      <c r="JTA60" s="2182"/>
      <c r="JTB60" s="2182"/>
      <c r="JTC60" s="2182"/>
      <c r="JTD60" s="2182"/>
      <c r="JTE60" s="2182"/>
      <c r="JTF60" s="2182"/>
      <c r="JTG60" s="2182"/>
      <c r="JTH60" s="2182"/>
      <c r="JTI60" s="2182"/>
      <c r="JTJ60" s="2182"/>
      <c r="JTK60" s="2182"/>
      <c r="JTL60" s="2182"/>
      <c r="JTM60" s="2182"/>
      <c r="JTN60" s="2182"/>
      <c r="JTO60" s="2182"/>
      <c r="JTP60" s="2182"/>
      <c r="JTQ60" s="2182"/>
      <c r="JTR60" s="2182"/>
      <c r="JTS60" s="2182"/>
      <c r="JTT60" s="2182"/>
      <c r="JTU60" s="2182"/>
      <c r="JTV60" s="2182"/>
      <c r="JTW60" s="2182"/>
      <c r="JTX60" s="2182"/>
      <c r="JTY60" s="2182"/>
      <c r="JTZ60" s="2182"/>
      <c r="JUA60" s="2182"/>
      <c r="JUB60" s="2182"/>
      <c r="JUC60" s="2182"/>
      <c r="JUD60" s="2182"/>
      <c r="JUE60" s="2182"/>
      <c r="JUF60" s="2182"/>
      <c r="JUG60" s="2182"/>
      <c r="JUH60" s="2182"/>
      <c r="JUI60" s="2182"/>
      <c r="JUJ60" s="2182"/>
      <c r="JUK60" s="2182"/>
      <c r="JUL60" s="2182"/>
      <c r="JUM60" s="2182"/>
      <c r="JUN60" s="2182"/>
      <c r="JUO60" s="2182"/>
      <c r="JUP60" s="2182"/>
      <c r="JUQ60" s="2182"/>
      <c r="JUR60" s="2182"/>
      <c r="JUS60" s="2182"/>
      <c r="JUT60" s="2182"/>
      <c r="JUU60" s="2182"/>
      <c r="JUV60" s="2182"/>
      <c r="JUW60" s="2182"/>
      <c r="JUX60" s="2182"/>
      <c r="JUY60" s="2182"/>
      <c r="JUZ60" s="2182"/>
      <c r="JVA60" s="2182"/>
      <c r="JVB60" s="2182"/>
      <c r="JVC60" s="2182"/>
      <c r="JVD60" s="2182"/>
      <c r="JVE60" s="2182"/>
      <c r="JVF60" s="2182"/>
      <c r="JVG60" s="2182"/>
      <c r="JVH60" s="2182"/>
      <c r="JVI60" s="2182"/>
      <c r="JVJ60" s="2182"/>
      <c r="JVK60" s="2182"/>
      <c r="JVL60" s="2182"/>
      <c r="JVM60" s="2182"/>
      <c r="JVN60" s="2182"/>
      <c r="JVO60" s="2182"/>
      <c r="JVP60" s="2182"/>
      <c r="JVQ60" s="2182"/>
      <c r="JVR60" s="2182"/>
      <c r="JVS60" s="2182"/>
      <c r="JVT60" s="2182"/>
      <c r="JVU60" s="2182"/>
      <c r="JVV60" s="2182"/>
      <c r="JVW60" s="2182"/>
      <c r="JVX60" s="2182"/>
      <c r="JVY60" s="2182"/>
      <c r="JVZ60" s="2182"/>
      <c r="JWA60" s="2182"/>
      <c r="JWB60" s="2182"/>
      <c r="JWC60" s="2182"/>
      <c r="JWD60" s="2182"/>
      <c r="JWE60" s="2182"/>
      <c r="JWF60" s="2182"/>
      <c r="JWG60" s="2182"/>
      <c r="JWH60" s="2182"/>
      <c r="JWI60" s="2182"/>
      <c r="JWJ60" s="2182"/>
      <c r="JWK60" s="2182"/>
      <c r="JWL60" s="2182"/>
      <c r="JWM60" s="2182"/>
      <c r="JWN60" s="2182"/>
      <c r="JWO60" s="2182"/>
      <c r="JWP60" s="2182"/>
      <c r="JWQ60" s="2182"/>
      <c r="JWR60" s="2182"/>
      <c r="JWS60" s="2182"/>
      <c r="JWT60" s="2182"/>
      <c r="JWU60" s="2182"/>
      <c r="JWV60" s="2182"/>
      <c r="JWW60" s="2182"/>
      <c r="JWX60" s="2182"/>
      <c r="JWY60" s="2182"/>
      <c r="JWZ60" s="2182"/>
      <c r="JXA60" s="2182"/>
      <c r="JXB60" s="2182"/>
      <c r="JXC60" s="2182"/>
      <c r="JXD60" s="2182"/>
      <c r="JXE60" s="2182"/>
      <c r="JXF60" s="2182"/>
      <c r="JXG60" s="2182"/>
      <c r="JXH60" s="2182"/>
      <c r="JXI60" s="2182"/>
      <c r="JXJ60" s="2182"/>
      <c r="JXK60" s="2182"/>
      <c r="JXL60" s="2182"/>
      <c r="JXM60" s="2182"/>
      <c r="JXN60" s="2182"/>
      <c r="JXO60" s="2182"/>
      <c r="JXP60" s="2182"/>
      <c r="JXQ60" s="2182"/>
      <c r="JXR60" s="2182"/>
      <c r="JXS60" s="2182"/>
      <c r="JXT60" s="2182"/>
      <c r="JXU60" s="2182"/>
      <c r="JXV60" s="2182"/>
      <c r="JXW60" s="2182"/>
      <c r="JXX60" s="2182"/>
      <c r="JXY60" s="2182"/>
      <c r="JXZ60" s="2182"/>
      <c r="JYA60" s="2182"/>
      <c r="JYB60" s="2182"/>
      <c r="JYC60" s="2182"/>
      <c r="JYD60" s="2182"/>
      <c r="JYE60" s="2182"/>
      <c r="JYF60" s="2182"/>
      <c r="JYG60" s="2182"/>
      <c r="JYH60" s="2182"/>
      <c r="JYI60" s="2182"/>
      <c r="JYJ60" s="2182"/>
      <c r="JYK60" s="2182"/>
      <c r="JYL60" s="2182"/>
      <c r="JYM60" s="2182"/>
      <c r="JYN60" s="2182"/>
      <c r="JYO60" s="2182"/>
      <c r="JYP60" s="2182"/>
      <c r="JYQ60" s="2182"/>
      <c r="JYR60" s="2182"/>
      <c r="JYS60" s="2182"/>
      <c r="JYT60" s="2182"/>
      <c r="JYU60" s="2182"/>
      <c r="JYV60" s="2182"/>
      <c r="JYW60" s="2182"/>
      <c r="JYX60" s="2182"/>
      <c r="JYY60" s="2182"/>
      <c r="JYZ60" s="2182"/>
      <c r="JZA60" s="2182"/>
      <c r="JZB60" s="2182"/>
      <c r="JZC60" s="2182"/>
      <c r="JZD60" s="2182"/>
      <c r="JZE60" s="2182"/>
      <c r="JZF60" s="2182"/>
      <c r="JZG60" s="2182"/>
      <c r="JZH60" s="2182"/>
      <c r="JZI60" s="2182"/>
      <c r="JZJ60" s="2182"/>
      <c r="JZK60" s="2182"/>
      <c r="JZL60" s="2182"/>
      <c r="JZM60" s="2182"/>
      <c r="JZN60" s="2182"/>
      <c r="JZO60" s="2182"/>
      <c r="JZP60" s="2182"/>
      <c r="JZQ60" s="2182"/>
      <c r="JZR60" s="2182"/>
      <c r="JZS60" s="2182"/>
      <c r="JZT60" s="2182"/>
      <c r="JZU60" s="2182"/>
      <c r="JZV60" s="2182"/>
      <c r="JZW60" s="2182"/>
      <c r="JZX60" s="2182"/>
      <c r="JZY60" s="2182"/>
      <c r="JZZ60" s="2182"/>
      <c r="KAA60" s="2182"/>
      <c r="KAB60" s="2182"/>
      <c r="KAC60" s="2182"/>
      <c r="KAD60" s="2182"/>
      <c r="KAE60" s="2182"/>
      <c r="KAF60" s="2182"/>
      <c r="KAG60" s="2182"/>
      <c r="KAH60" s="2182"/>
      <c r="KAI60" s="2182"/>
      <c r="KAJ60" s="2182"/>
      <c r="KAK60" s="2182"/>
      <c r="KAL60" s="2182"/>
      <c r="KAM60" s="2182"/>
      <c r="KAN60" s="2182"/>
      <c r="KAO60" s="2182"/>
      <c r="KAP60" s="2182"/>
      <c r="KAQ60" s="2182"/>
      <c r="KAR60" s="2182"/>
      <c r="KAS60" s="2182"/>
      <c r="KAT60" s="2182"/>
      <c r="KAU60" s="2182"/>
      <c r="KAV60" s="2182"/>
      <c r="KAW60" s="2182"/>
      <c r="KAX60" s="2182"/>
      <c r="KAY60" s="2182"/>
      <c r="KAZ60" s="2182"/>
      <c r="KBA60" s="2182"/>
      <c r="KBB60" s="2182"/>
      <c r="KBC60" s="2182"/>
      <c r="KBD60" s="2182"/>
      <c r="KBE60" s="2182"/>
      <c r="KBF60" s="2182"/>
      <c r="KBG60" s="2182"/>
      <c r="KBH60" s="2182"/>
      <c r="KBI60" s="2182"/>
      <c r="KBJ60" s="2182"/>
      <c r="KBK60" s="2182"/>
      <c r="KBL60" s="2182"/>
      <c r="KBM60" s="2182"/>
      <c r="KBN60" s="2182"/>
      <c r="KBO60" s="2182"/>
      <c r="KBP60" s="2182"/>
      <c r="KBQ60" s="2182"/>
      <c r="KBR60" s="2182"/>
      <c r="KBS60" s="2182"/>
      <c r="KBT60" s="2182"/>
      <c r="KBU60" s="2182"/>
      <c r="KBV60" s="2182"/>
      <c r="KBW60" s="2182"/>
      <c r="KBX60" s="2182"/>
      <c r="KBY60" s="2182"/>
      <c r="KBZ60" s="2182"/>
      <c r="KCA60" s="2182"/>
      <c r="KCB60" s="2182"/>
      <c r="KCC60" s="2182"/>
      <c r="KCD60" s="2182"/>
      <c r="KCE60" s="2182"/>
      <c r="KCF60" s="2182"/>
      <c r="KCG60" s="2182"/>
      <c r="KCH60" s="2182"/>
      <c r="KCI60" s="2182"/>
      <c r="KCJ60" s="2182"/>
      <c r="KCK60" s="2182"/>
      <c r="KCL60" s="2182"/>
      <c r="KCM60" s="2182"/>
      <c r="KCN60" s="2182"/>
      <c r="KCO60" s="2182"/>
      <c r="KCP60" s="2182"/>
      <c r="KCQ60" s="2182"/>
      <c r="KCR60" s="2182"/>
      <c r="KCS60" s="2182"/>
      <c r="KCT60" s="2182"/>
      <c r="KCU60" s="2182"/>
      <c r="KCV60" s="2182"/>
      <c r="KCW60" s="2182"/>
      <c r="KCX60" s="2182"/>
      <c r="KCY60" s="2182"/>
      <c r="KCZ60" s="2182"/>
      <c r="KDA60" s="2182"/>
      <c r="KDB60" s="2182"/>
      <c r="KDC60" s="2182"/>
      <c r="KDD60" s="2182"/>
      <c r="KDE60" s="2182"/>
      <c r="KDF60" s="2182"/>
      <c r="KDG60" s="2182"/>
      <c r="KDH60" s="2182"/>
      <c r="KDI60" s="2182"/>
      <c r="KDJ60" s="2182"/>
      <c r="KDK60" s="2182"/>
      <c r="KDL60" s="2182"/>
      <c r="KDM60" s="2182"/>
      <c r="KDN60" s="2182"/>
      <c r="KDO60" s="2182"/>
      <c r="KDP60" s="2182"/>
      <c r="KDQ60" s="2182"/>
      <c r="KDR60" s="2182"/>
      <c r="KDS60" s="2182"/>
      <c r="KDT60" s="2182"/>
      <c r="KDU60" s="2182"/>
      <c r="KDV60" s="2182"/>
      <c r="KDW60" s="2182"/>
      <c r="KDX60" s="2182"/>
      <c r="KDY60" s="2182"/>
      <c r="KDZ60" s="2182"/>
      <c r="KEA60" s="2182"/>
      <c r="KEB60" s="2182"/>
      <c r="KEC60" s="2182"/>
      <c r="KED60" s="2182"/>
      <c r="KEE60" s="2182"/>
      <c r="KEF60" s="2182"/>
      <c r="KEG60" s="2182"/>
      <c r="KEH60" s="2182"/>
      <c r="KEI60" s="2182"/>
      <c r="KEJ60" s="2182"/>
      <c r="KEK60" s="2182"/>
      <c r="KEL60" s="2182"/>
      <c r="KEM60" s="2182"/>
      <c r="KEN60" s="2182"/>
      <c r="KEO60" s="2182"/>
      <c r="KEP60" s="2182"/>
      <c r="KEQ60" s="2182"/>
      <c r="KER60" s="2182"/>
      <c r="KES60" s="2182"/>
      <c r="KET60" s="2182"/>
      <c r="KEU60" s="2182"/>
      <c r="KEV60" s="2182"/>
      <c r="KEW60" s="2182"/>
      <c r="KEX60" s="2182"/>
      <c r="KEY60" s="2182"/>
      <c r="KEZ60" s="2182"/>
      <c r="KFA60" s="2182"/>
      <c r="KFB60" s="2182"/>
      <c r="KFC60" s="2182"/>
      <c r="KFD60" s="2182"/>
      <c r="KFE60" s="2182"/>
      <c r="KFF60" s="2182"/>
      <c r="KFG60" s="2182"/>
      <c r="KFH60" s="2182"/>
      <c r="KFI60" s="2182"/>
      <c r="KFJ60" s="2182"/>
      <c r="KFK60" s="2182"/>
      <c r="KFL60" s="2182"/>
      <c r="KFM60" s="2182"/>
      <c r="KFN60" s="2182"/>
      <c r="KFO60" s="2182"/>
      <c r="KFP60" s="2182"/>
      <c r="KFQ60" s="2182"/>
      <c r="KFR60" s="2182"/>
      <c r="KFS60" s="2182"/>
      <c r="KFT60" s="2182"/>
      <c r="KFU60" s="2182"/>
      <c r="KFV60" s="2182"/>
      <c r="KFW60" s="2182"/>
      <c r="KFX60" s="2182"/>
      <c r="KFY60" s="2182"/>
      <c r="KFZ60" s="2182"/>
      <c r="KGA60" s="2182"/>
      <c r="KGB60" s="2182"/>
      <c r="KGC60" s="2182"/>
      <c r="KGD60" s="2182"/>
      <c r="KGE60" s="2182"/>
      <c r="KGF60" s="2182"/>
      <c r="KGG60" s="2182"/>
      <c r="KGH60" s="2182"/>
      <c r="KGI60" s="2182"/>
      <c r="KGJ60" s="2182"/>
      <c r="KGK60" s="2182"/>
      <c r="KGL60" s="2182"/>
      <c r="KGM60" s="2182"/>
      <c r="KGN60" s="2182"/>
      <c r="KGO60" s="2182"/>
      <c r="KGP60" s="2182"/>
      <c r="KGQ60" s="2182"/>
      <c r="KGR60" s="2182"/>
      <c r="KGS60" s="2182"/>
      <c r="KGT60" s="2182"/>
      <c r="KGU60" s="2182"/>
      <c r="KGV60" s="2182"/>
      <c r="KGW60" s="2182"/>
      <c r="KGX60" s="2182"/>
      <c r="KGY60" s="2182"/>
      <c r="KGZ60" s="2182"/>
      <c r="KHA60" s="2182"/>
      <c r="KHB60" s="2182"/>
      <c r="KHC60" s="2182"/>
      <c r="KHD60" s="2182"/>
      <c r="KHE60" s="2182"/>
      <c r="KHF60" s="2182"/>
      <c r="KHG60" s="2182"/>
      <c r="KHH60" s="2182"/>
      <c r="KHI60" s="2182"/>
      <c r="KHJ60" s="2182"/>
      <c r="KHK60" s="2182"/>
      <c r="KHL60" s="2182"/>
      <c r="KHM60" s="2182"/>
      <c r="KHN60" s="2182"/>
      <c r="KHO60" s="2182"/>
      <c r="KHP60" s="2182"/>
      <c r="KHQ60" s="2182"/>
      <c r="KHR60" s="2182"/>
      <c r="KHS60" s="2182"/>
      <c r="KHT60" s="2182"/>
      <c r="KHU60" s="2182"/>
      <c r="KHV60" s="2182"/>
      <c r="KHW60" s="2182"/>
      <c r="KHX60" s="2182"/>
      <c r="KHY60" s="2182"/>
      <c r="KHZ60" s="2182"/>
      <c r="KIA60" s="2182"/>
      <c r="KIB60" s="2182"/>
      <c r="KIC60" s="2182"/>
      <c r="KID60" s="2182"/>
      <c r="KIE60" s="2182"/>
      <c r="KIF60" s="2182"/>
      <c r="KIG60" s="2182"/>
      <c r="KIH60" s="2182"/>
      <c r="KII60" s="2182"/>
      <c r="KIJ60" s="2182"/>
      <c r="KIK60" s="2182"/>
      <c r="KIL60" s="2182"/>
      <c r="KIM60" s="2182"/>
      <c r="KIN60" s="2182"/>
      <c r="KIO60" s="2182"/>
      <c r="KIP60" s="2182"/>
      <c r="KIQ60" s="2182"/>
      <c r="KIR60" s="2182"/>
      <c r="KIS60" s="2182"/>
      <c r="KIT60" s="2182"/>
      <c r="KIU60" s="2182"/>
      <c r="KIV60" s="2182"/>
      <c r="KIW60" s="2182"/>
      <c r="KIX60" s="2182"/>
      <c r="KIY60" s="2182"/>
      <c r="KIZ60" s="2182"/>
      <c r="KJA60" s="2182"/>
      <c r="KJB60" s="2182"/>
      <c r="KJC60" s="2182"/>
      <c r="KJD60" s="2182"/>
      <c r="KJE60" s="2182"/>
      <c r="KJF60" s="2182"/>
      <c r="KJG60" s="2182"/>
      <c r="KJH60" s="2182"/>
      <c r="KJI60" s="2182"/>
      <c r="KJJ60" s="2182"/>
      <c r="KJK60" s="2182"/>
      <c r="KJL60" s="2182"/>
      <c r="KJM60" s="2182"/>
      <c r="KJN60" s="2182"/>
      <c r="KJO60" s="2182"/>
      <c r="KJP60" s="2182"/>
      <c r="KJQ60" s="2182"/>
      <c r="KJR60" s="2182"/>
      <c r="KJS60" s="2182"/>
      <c r="KJT60" s="2182"/>
      <c r="KJU60" s="2182"/>
      <c r="KJV60" s="2182"/>
      <c r="KJW60" s="2182"/>
      <c r="KJX60" s="2182"/>
      <c r="KJY60" s="2182"/>
      <c r="KJZ60" s="2182"/>
      <c r="KKA60" s="2182"/>
      <c r="KKB60" s="2182"/>
      <c r="KKC60" s="2182"/>
      <c r="KKD60" s="2182"/>
      <c r="KKE60" s="2182"/>
      <c r="KKF60" s="2182"/>
      <c r="KKG60" s="2182"/>
      <c r="KKH60" s="2182"/>
      <c r="KKI60" s="2182"/>
      <c r="KKJ60" s="2182"/>
      <c r="KKK60" s="2182"/>
      <c r="KKL60" s="2182"/>
      <c r="KKM60" s="2182"/>
      <c r="KKN60" s="2182"/>
      <c r="KKO60" s="2182"/>
      <c r="KKP60" s="2182"/>
      <c r="KKQ60" s="2182"/>
      <c r="KKR60" s="2182"/>
      <c r="KKS60" s="2182"/>
      <c r="KKT60" s="2182"/>
      <c r="KKU60" s="2182"/>
      <c r="KKV60" s="2182"/>
      <c r="KKW60" s="2182"/>
      <c r="KKX60" s="2182"/>
      <c r="KKY60" s="2182"/>
      <c r="KKZ60" s="2182"/>
      <c r="KLA60" s="2182"/>
      <c r="KLB60" s="2182"/>
      <c r="KLC60" s="2182"/>
      <c r="KLD60" s="2182"/>
      <c r="KLE60" s="2182"/>
      <c r="KLF60" s="2182"/>
      <c r="KLG60" s="2182"/>
      <c r="KLH60" s="2182"/>
      <c r="KLI60" s="2182"/>
      <c r="KLJ60" s="2182"/>
      <c r="KLK60" s="2182"/>
      <c r="KLL60" s="2182"/>
      <c r="KLM60" s="2182"/>
      <c r="KLN60" s="2182"/>
      <c r="KLO60" s="2182"/>
      <c r="KLP60" s="2182"/>
      <c r="KLQ60" s="2182"/>
      <c r="KLR60" s="2182"/>
      <c r="KLS60" s="2182"/>
      <c r="KLT60" s="2182"/>
      <c r="KLU60" s="2182"/>
      <c r="KLV60" s="2182"/>
      <c r="KLW60" s="2182"/>
      <c r="KLX60" s="2182"/>
      <c r="KLY60" s="2182"/>
      <c r="KLZ60" s="2182"/>
      <c r="KMA60" s="2182"/>
      <c r="KMB60" s="2182"/>
      <c r="KMC60" s="2182"/>
      <c r="KMD60" s="2182"/>
      <c r="KME60" s="2182"/>
      <c r="KMF60" s="2182"/>
      <c r="KMG60" s="2182"/>
      <c r="KMH60" s="2182"/>
      <c r="KMI60" s="2182"/>
      <c r="KMJ60" s="2182"/>
      <c r="KMK60" s="2182"/>
      <c r="KML60" s="2182"/>
      <c r="KMM60" s="2182"/>
      <c r="KMN60" s="2182"/>
      <c r="KMO60" s="2182"/>
      <c r="KMP60" s="2182"/>
      <c r="KMQ60" s="2182"/>
      <c r="KMR60" s="2182"/>
      <c r="KMS60" s="2182"/>
      <c r="KMT60" s="2182"/>
      <c r="KMU60" s="2182"/>
      <c r="KMV60" s="2182"/>
      <c r="KMW60" s="2182"/>
      <c r="KMX60" s="2182"/>
      <c r="KMY60" s="2182"/>
      <c r="KMZ60" s="2182"/>
      <c r="KNA60" s="2182"/>
      <c r="KNB60" s="2182"/>
      <c r="KNC60" s="2182"/>
      <c r="KND60" s="2182"/>
      <c r="KNE60" s="2182"/>
      <c r="KNF60" s="2182"/>
      <c r="KNG60" s="2182"/>
      <c r="KNH60" s="2182"/>
      <c r="KNI60" s="2182"/>
      <c r="KNJ60" s="2182"/>
      <c r="KNK60" s="2182"/>
      <c r="KNL60" s="2182"/>
      <c r="KNM60" s="2182"/>
      <c r="KNN60" s="2182"/>
      <c r="KNO60" s="2182"/>
      <c r="KNP60" s="2182"/>
      <c r="KNQ60" s="2182"/>
      <c r="KNR60" s="2182"/>
      <c r="KNS60" s="2182"/>
      <c r="KNT60" s="2182"/>
      <c r="KNU60" s="2182"/>
      <c r="KNV60" s="2182"/>
      <c r="KNW60" s="2182"/>
      <c r="KNX60" s="2182"/>
      <c r="KNY60" s="2182"/>
      <c r="KNZ60" s="2182"/>
      <c r="KOA60" s="2182"/>
      <c r="KOB60" s="2182"/>
      <c r="KOC60" s="2182"/>
      <c r="KOD60" s="2182"/>
      <c r="KOE60" s="2182"/>
      <c r="KOF60" s="2182"/>
      <c r="KOG60" s="2182"/>
      <c r="KOH60" s="2182"/>
      <c r="KOI60" s="2182"/>
      <c r="KOJ60" s="2182"/>
      <c r="KOK60" s="2182"/>
      <c r="KOL60" s="2182"/>
      <c r="KOM60" s="2182"/>
      <c r="KON60" s="2182"/>
      <c r="KOO60" s="2182"/>
      <c r="KOP60" s="2182"/>
      <c r="KOQ60" s="2182"/>
      <c r="KOR60" s="2182"/>
      <c r="KOS60" s="2182"/>
      <c r="KOT60" s="2182"/>
      <c r="KOU60" s="2182"/>
      <c r="KOV60" s="2182"/>
      <c r="KOW60" s="2182"/>
      <c r="KOX60" s="2182"/>
      <c r="KOY60" s="2182"/>
      <c r="KOZ60" s="2182"/>
      <c r="KPA60" s="2182"/>
      <c r="KPB60" s="2182"/>
      <c r="KPC60" s="2182"/>
      <c r="KPD60" s="2182"/>
      <c r="KPE60" s="2182"/>
      <c r="KPF60" s="2182"/>
      <c r="KPG60" s="2182"/>
      <c r="KPH60" s="2182"/>
      <c r="KPI60" s="2182"/>
      <c r="KPJ60" s="2182"/>
      <c r="KPK60" s="2182"/>
      <c r="KPL60" s="2182"/>
      <c r="KPM60" s="2182"/>
      <c r="KPN60" s="2182"/>
      <c r="KPO60" s="2182"/>
      <c r="KPP60" s="2182"/>
      <c r="KPQ60" s="2182"/>
      <c r="KPR60" s="2182"/>
      <c r="KPS60" s="2182"/>
      <c r="KPT60" s="2182"/>
      <c r="KPU60" s="2182"/>
      <c r="KPV60" s="2182"/>
      <c r="KPW60" s="2182"/>
      <c r="KPX60" s="2182"/>
      <c r="KPY60" s="2182"/>
      <c r="KPZ60" s="2182"/>
      <c r="KQA60" s="2182"/>
      <c r="KQB60" s="2182"/>
      <c r="KQC60" s="2182"/>
      <c r="KQD60" s="2182"/>
      <c r="KQE60" s="2182"/>
      <c r="KQF60" s="2182"/>
      <c r="KQG60" s="2182"/>
      <c r="KQH60" s="2182"/>
      <c r="KQI60" s="2182"/>
      <c r="KQJ60" s="2182"/>
      <c r="KQK60" s="2182"/>
      <c r="KQL60" s="2182"/>
      <c r="KQM60" s="2182"/>
      <c r="KQN60" s="2182"/>
      <c r="KQO60" s="2182"/>
      <c r="KQP60" s="2182"/>
      <c r="KQQ60" s="2182"/>
      <c r="KQR60" s="2182"/>
      <c r="KQS60" s="2182"/>
      <c r="KQT60" s="2182"/>
      <c r="KQU60" s="2182"/>
      <c r="KQV60" s="2182"/>
      <c r="KQW60" s="2182"/>
      <c r="KQX60" s="2182"/>
      <c r="KQY60" s="2182"/>
      <c r="KQZ60" s="2182"/>
      <c r="KRA60" s="2182"/>
      <c r="KRB60" s="2182"/>
      <c r="KRC60" s="2182"/>
      <c r="KRD60" s="2182"/>
      <c r="KRE60" s="2182"/>
      <c r="KRF60" s="2182"/>
      <c r="KRG60" s="2182"/>
      <c r="KRH60" s="2182"/>
      <c r="KRI60" s="2182"/>
      <c r="KRJ60" s="2182"/>
      <c r="KRK60" s="2182"/>
      <c r="KRL60" s="2182"/>
      <c r="KRM60" s="2182"/>
      <c r="KRN60" s="2182"/>
      <c r="KRO60" s="2182"/>
      <c r="KRP60" s="2182"/>
      <c r="KRQ60" s="2182"/>
      <c r="KRR60" s="2182"/>
      <c r="KRS60" s="2182"/>
      <c r="KRT60" s="2182"/>
      <c r="KRU60" s="2182"/>
      <c r="KRV60" s="2182"/>
      <c r="KRW60" s="2182"/>
      <c r="KRX60" s="2182"/>
      <c r="KRY60" s="2182"/>
      <c r="KRZ60" s="2182"/>
      <c r="KSA60" s="2182"/>
      <c r="KSB60" s="2182"/>
      <c r="KSC60" s="2182"/>
      <c r="KSD60" s="2182"/>
      <c r="KSE60" s="2182"/>
      <c r="KSF60" s="2182"/>
      <c r="KSG60" s="2182"/>
      <c r="KSH60" s="2182"/>
      <c r="KSI60" s="2182"/>
      <c r="KSJ60" s="2182"/>
      <c r="KSK60" s="2182"/>
      <c r="KSL60" s="2182"/>
      <c r="KSM60" s="2182"/>
      <c r="KSN60" s="2182"/>
      <c r="KSO60" s="2182"/>
      <c r="KSP60" s="2182"/>
      <c r="KSQ60" s="2182"/>
      <c r="KSR60" s="2182"/>
      <c r="KSS60" s="2182"/>
      <c r="KST60" s="2182"/>
      <c r="KSU60" s="2182"/>
      <c r="KSV60" s="2182"/>
      <c r="KSW60" s="2182"/>
      <c r="KSX60" s="2182"/>
      <c r="KSY60" s="2182"/>
      <c r="KSZ60" s="2182"/>
      <c r="KTA60" s="2182"/>
      <c r="KTB60" s="2182"/>
      <c r="KTC60" s="2182"/>
      <c r="KTD60" s="2182"/>
      <c r="KTE60" s="2182"/>
      <c r="KTF60" s="2182"/>
      <c r="KTG60" s="2182"/>
      <c r="KTH60" s="2182"/>
      <c r="KTI60" s="2182"/>
      <c r="KTJ60" s="2182"/>
      <c r="KTK60" s="2182"/>
      <c r="KTL60" s="2182"/>
      <c r="KTM60" s="2182"/>
      <c r="KTN60" s="2182"/>
      <c r="KTO60" s="2182"/>
      <c r="KTP60" s="2182"/>
      <c r="KTQ60" s="2182"/>
      <c r="KTR60" s="2182"/>
      <c r="KTS60" s="2182"/>
      <c r="KTT60" s="2182"/>
      <c r="KTU60" s="2182"/>
      <c r="KTV60" s="2182"/>
      <c r="KTW60" s="2182"/>
      <c r="KTX60" s="2182"/>
      <c r="KTY60" s="2182"/>
      <c r="KTZ60" s="2182"/>
      <c r="KUA60" s="2182"/>
      <c r="KUB60" s="2182"/>
      <c r="KUC60" s="2182"/>
      <c r="KUD60" s="2182"/>
      <c r="KUE60" s="2182"/>
      <c r="KUF60" s="2182"/>
      <c r="KUG60" s="2182"/>
      <c r="KUH60" s="2182"/>
      <c r="KUI60" s="2182"/>
      <c r="KUJ60" s="2182"/>
      <c r="KUK60" s="2182"/>
      <c r="KUL60" s="2182"/>
      <c r="KUM60" s="2182"/>
      <c r="KUN60" s="2182"/>
      <c r="KUO60" s="2182"/>
      <c r="KUP60" s="2182"/>
      <c r="KUQ60" s="2182"/>
      <c r="KUR60" s="2182"/>
      <c r="KUS60" s="2182"/>
      <c r="KUT60" s="2182"/>
      <c r="KUU60" s="2182"/>
      <c r="KUV60" s="2182"/>
      <c r="KUW60" s="2182"/>
      <c r="KUX60" s="2182"/>
      <c r="KUY60" s="2182"/>
      <c r="KUZ60" s="2182"/>
      <c r="KVA60" s="2182"/>
      <c r="KVB60" s="2182"/>
      <c r="KVC60" s="2182"/>
      <c r="KVD60" s="2182"/>
      <c r="KVE60" s="2182"/>
      <c r="KVF60" s="2182"/>
      <c r="KVG60" s="2182"/>
      <c r="KVH60" s="2182"/>
      <c r="KVI60" s="2182"/>
      <c r="KVJ60" s="2182"/>
      <c r="KVK60" s="2182"/>
      <c r="KVL60" s="2182"/>
      <c r="KVM60" s="2182"/>
      <c r="KVN60" s="2182"/>
      <c r="KVO60" s="2182"/>
      <c r="KVP60" s="2182"/>
      <c r="KVQ60" s="2182"/>
      <c r="KVR60" s="2182"/>
      <c r="KVS60" s="2182"/>
      <c r="KVT60" s="2182"/>
      <c r="KVU60" s="2182"/>
      <c r="KVV60" s="2182"/>
      <c r="KVW60" s="2182"/>
      <c r="KVX60" s="2182"/>
      <c r="KVY60" s="2182"/>
      <c r="KVZ60" s="2182"/>
      <c r="KWA60" s="2182"/>
      <c r="KWB60" s="2182"/>
      <c r="KWC60" s="2182"/>
      <c r="KWD60" s="2182"/>
      <c r="KWE60" s="2182"/>
      <c r="KWF60" s="2182"/>
      <c r="KWG60" s="2182"/>
      <c r="KWH60" s="2182"/>
      <c r="KWI60" s="2182"/>
      <c r="KWJ60" s="2182"/>
      <c r="KWK60" s="2182"/>
      <c r="KWL60" s="2182"/>
      <c r="KWM60" s="2182"/>
      <c r="KWN60" s="2182"/>
      <c r="KWO60" s="2182"/>
      <c r="KWP60" s="2182"/>
      <c r="KWQ60" s="2182"/>
      <c r="KWR60" s="2182"/>
      <c r="KWS60" s="2182"/>
      <c r="KWT60" s="2182"/>
      <c r="KWU60" s="2182"/>
      <c r="KWV60" s="2182"/>
      <c r="KWW60" s="2182"/>
      <c r="KWX60" s="2182"/>
      <c r="KWY60" s="2182"/>
      <c r="KWZ60" s="2182"/>
      <c r="KXA60" s="2182"/>
      <c r="KXB60" s="2182"/>
      <c r="KXC60" s="2182"/>
      <c r="KXD60" s="2182"/>
      <c r="KXE60" s="2182"/>
      <c r="KXF60" s="2182"/>
      <c r="KXG60" s="2182"/>
      <c r="KXH60" s="2182"/>
      <c r="KXI60" s="2182"/>
      <c r="KXJ60" s="2182"/>
      <c r="KXK60" s="2182"/>
      <c r="KXL60" s="2182"/>
      <c r="KXM60" s="2182"/>
      <c r="KXN60" s="2182"/>
      <c r="KXO60" s="2182"/>
      <c r="KXP60" s="2182"/>
      <c r="KXQ60" s="2182"/>
      <c r="KXR60" s="2182"/>
      <c r="KXS60" s="2182"/>
      <c r="KXT60" s="2182"/>
      <c r="KXU60" s="2182"/>
      <c r="KXV60" s="2182"/>
      <c r="KXW60" s="2182"/>
      <c r="KXX60" s="2182"/>
      <c r="KXY60" s="2182"/>
      <c r="KXZ60" s="2182"/>
      <c r="KYA60" s="2182"/>
      <c r="KYB60" s="2182"/>
      <c r="KYC60" s="2182"/>
      <c r="KYD60" s="2182"/>
      <c r="KYE60" s="2182"/>
      <c r="KYF60" s="2182"/>
      <c r="KYG60" s="2182"/>
      <c r="KYH60" s="2182"/>
      <c r="KYI60" s="2182"/>
      <c r="KYJ60" s="2182"/>
      <c r="KYK60" s="2182"/>
      <c r="KYL60" s="2182"/>
      <c r="KYM60" s="2182"/>
      <c r="KYN60" s="2182"/>
      <c r="KYO60" s="2182"/>
      <c r="KYP60" s="2182"/>
      <c r="KYQ60" s="2182"/>
      <c r="KYR60" s="2182"/>
      <c r="KYS60" s="2182"/>
      <c r="KYT60" s="2182"/>
      <c r="KYU60" s="2182"/>
      <c r="KYV60" s="2182"/>
      <c r="KYW60" s="2182"/>
      <c r="KYX60" s="2182"/>
      <c r="KYY60" s="2182"/>
      <c r="KYZ60" s="2182"/>
      <c r="KZA60" s="2182"/>
      <c r="KZB60" s="2182"/>
      <c r="KZC60" s="2182"/>
      <c r="KZD60" s="2182"/>
      <c r="KZE60" s="2182"/>
      <c r="KZF60" s="2182"/>
      <c r="KZG60" s="2182"/>
      <c r="KZH60" s="2182"/>
      <c r="KZI60" s="2182"/>
      <c r="KZJ60" s="2182"/>
      <c r="KZK60" s="2182"/>
      <c r="KZL60" s="2182"/>
      <c r="KZM60" s="2182"/>
      <c r="KZN60" s="2182"/>
      <c r="KZO60" s="2182"/>
      <c r="KZP60" s="2182"/>
      <c r="KZQ60" s="2182"/>
      <c r="KZR60" s="2182"/>
      <c r="KZS60" s="2182"/>
      <c r="KZT60" s="2182"/>
      <c r="KZU60" s="2182"/>
      <c r="KZV60" s="2182"/>
      <c r="KZW60" s="2182"/>
      <c r="KZX60" s="2182"/>
      <c r="KZY60" s="2182"/>
      <c r="KZZ60" s="2182"/>
      <c r="LAA60" s="2182"/>
      <c r="LAB60" s="2182"/>
      <c r="LAC60" s="2182"/>
      <c r="LAD60" s="2182"/>
      <c r="LAE60" s="2182"/>
      <c r="LAF60" s="2182"/>
      <c r="LAG60" s="2182"/>
      <c r="LAH60" s="2182"/>
      <c r="LAI60" s="2182"/>
      <c r="LAJ60" s="2182"/>
      <c r="LAK60" s="2182"/>
      <c r="LAL60" s="2182"/>
      <c r="LAM60" s="2182"/>
      <c r="LAN60" s="2182"/>
      <c r="LAO60" s="2182"/>
      <c r="LAP60" s="2182"/>
      <c r="LAQ60" s="2182"/>
      <c r="LAR60" s="2182"/>
      <c r="LAS60" s="2182"/>
      <c r="LAT60" s="2182"/>
      <c r="LAU60" s="2182"/>
      <c r="LAV60" s="2182"/>
      <c r="LAW60" s="2182"/>
      <c r="LAX60" s="2182"/>
      <c r="LAY60" s="2182"/>
      <c r="LAZ60" s="2182"/>
      <c r="LBA60" s="2182"/>
      <c r="LBB60" s="2182"/>
      <c r="LBC60" s="2182"/>
      <c r="LBD60" s="2182"/>
      <c r="LBE60" s="2182"/>
      <c r="LBF60" s="2182"/>
      <c r="LBG60" s="2182"/>
      <c r="LBH60" s="2182"/>
      <c r="LBI60" s="2182"/>
      <c r="LBJ60" s="2182"/>
      <c r="LBK60" s="2182"/>
      <c r="LBL60" s="2182"/>
      <c r="LBM60" s="2182"/>
      <c r="LBN60" s="2182"/>
      <c r="LBO60" s="2182"/>
      <c r="LBP60" s="2182"/>
      <c r="LBQ60" s="2182"/>
      <c r="LBR60" s="2182"/>
      <c r="LBS60" s="2182"/>
      <c r="LBT60" s="2182"/>
      <c r="LBU60" s="2182"/>
      <c r="LBV60" s="2182"/>
      <c r="LBW60" s="2182"/>
      <c r="LBX60" s="2182"/>
      <c r="LBY60" s="2182"/>
      <c r="LBZ60" s="2182"/>
      <c r="LCA60" s="2182"/>
      <c r="LCB60" s="2182"/>
      <c r="LCC60" s="2182"/>
      <c r="LCD60" s="2182"/>
      <c r="LCE60" s="2182"/>
      <c r="LCF60" s="2182"/>
      <c r="LCG60" s="2182"/>
      <c r="LCH60" s="2182"/>
      <c r="LCI60" s="2182"/>
      <c r="LCJ60" s="2182"/>
      <c r="LCK60" s="2182"/>
      <c r="LCL60" s="2182"/>
      <c r="LCM60" s="2182"/>
      <c r="LCN60" s="2182"/>
      <c r="LCO60" s="2182"/>
      <c r="LCP60" s="2182"/>
      <c r="LCQ60" s="2182"/>
      <c r="LCR60" s="2182"/>
      <c r="LCS60" s="2182"/>
      <c r="LCT60" s="2182"/>
      <c r="LCU60" s="2182"/>
      <c r="LCV60" s="2182"/>
      <c r="LCW60" s="2182"/>
      <c r="LCX60" s="2182"/>
      <c r="LCY60" s="2182"/>
      <c r="LCZ60" s="2182"/>
      <c r="LDA60" s="2182"/>
      <c r="LDB60" s="2182"/>
      <c r="LDC60" s="2182"/>
      <c r="LDD60" s="2182"/>
      <c r="LDE60" s="2182"/>
      <c r="LDF60" s="2182"/>
      <c r="LDG60" s="2182"/>
      <c r="LDH60" s="2182"/>
      <c r="LDI60" s="2182"/>
      <c r="LDJ60" s="2182"/>
      <c r="LDK60" s="2182"/>
      <c r="LDL60" s="2182"/>
      <c r="LDM60" s="2182"/>
      <c r="LDN60" s="2182"/>
      <c r="LDO60" s="2182"/>
      <c r="LDP60" s="2182"/>
      <c r="LDQ60" s="2182"/>
      <c r="LDR60" s="2182"/>
      <c r="LDS60" s="2182"/>
      <c r="LDT60" s="2182"/>
      <c r="LDU60" s="2182"/>
      <c r="LDV60" s="2182"/>
      <c r="LDW60" s="2182"/>
      <c r="LDX60" s="2182"/>
      <c r="LDY60" s="2182"/>
      <c r="LDZ60" s="2182"/>
      <c r="LEA60" s="2182"/>
      <c r="LEB60" s="2182"/>
      <c r="LEC60" s="2182"/>
      <c r="LED60" s="2182"/>
      <c r="LEE60" s="2182"/>
      <c r="LEF60" s="2182"/>
      <c r="LEG60" s="2182"/>
      <c r="LEH60" s="2182"/>
      <c r="LEI60" s="2182"/>
      <c r="LEJ60" s="2182"/>
      <c r="LEK60" s="2182"/>
      <c r="LEL60" s="2182"/>
      <c r="LEM60" s="2182"/>
      <c r="LEN60" s="2182"/>
      <c r="LEO60" s="2182"/>
      <c r="LEP60" s="2182"/>
      <c r="LEQ60" s="2182"/>
      <c r="LER60" s="2182"/>
      <c r="LES60" s="2182"/>
      <c r="LET60" s="2182"/>
      <c r="LEU60" s="2182"/>
      <c r="LEV60" s="2182"/>
      <c r="LEW60" s="2182"/>
      <c r="LEX60" s="2182"/>
      <c r="LEY60" s="2182"/>
      <c r="LEZ60" s="2182"/>
      <c r="LFA60" s="2182"/>
      <c r="LFB60" s="2182"/>
      <c r="LFC60" s="2182"/>
      <c r="LFD60" s="2182"/>
      <c r="LFE60" s="2182"/>
      <c r="LFF60" s="2182"/>
      <c r="LFG60" s="2182"/>
      <c r="LFH60" s="2182"/>
      <c r="LFI60" s="2182"/>
      <c r="LFJ60" s="2182"/>
      <c r="LFK60" s="2182"/>
      <c r="LFL60" s="2182"/>
      <c r="LFM60" s="2182"/>
      <c r="LFN60" s="2182"/>
      <c r="LFO60" s="2182"/>
      <c r="LFP60" s="2182"/>
      <c r="LFQ60" s="2182"/>
      <c r="LFR60" s="2182"/>
      <c r="LFS60" s="2182"/>
      <c r="LFT60" s="2182"/>
      <c r="LFU60" s="2182"/>
      <c r="LFV60" s="2182"/>
      <c r="LFW60" s="2182"/>
      <c r="LFX60" s="2182"/>
      <c r="LFY60" s="2182"/>
      <c r="LFZ60" s="2182"/>
      <c r="LGA60" s="2182"/>
      <c r="LGB60" s="2182"/>
      <c r="LGC60" s="2182"/>
      <c r="LGD60" s="2182"/>
      <c r="LGE60" s="2182"/>
      <c r="LGF60" s="2182"/>
      <c r="LGG60" s="2182"/>
      <c r="LGH60" s="2182"/>
      <c r="LGI60" s="2182"/>
      <c r="LGJ60" s="2182"/>
      <c r="LGK60" s="2182"/>
      <c r="LGL60" s="2182"/>
      <c r="LGM60" s="2182"/>
      <c r="LGN60" s="2182"/>
      <c r="LGO60" s="2182"/>
      <c r="LGP60" s="2182"/>
      <c r="LGQ60" s="2182"/>
      <c r="LGR60" s="2182"/>
      <c r="LGS60" s="2182"/>
      <c r="LGT60" s="2182"/>
      <c r="LGU60" s="2182"/>
      <c r="LGV60" s="2182"/>
      <c r="LGW60" s="2182"/>
      <c r="LGX60" s="2182"/>
      <c r="LGY60" s="2182"/>
      <c r="LGZ60" s="2182"/>
      <c r="LHA60" s="2182"/>
      <c r="LHB60" s="2182"/>
      <c r="LHC60" s="2182"/>
      <c r="LHD60" s="2182"/>
      <c r="LHE60" s="2182"/>
      <c r="LHF60" s="2182"/>
      <c r="LHG60" s="2182"/>
      <c r="LHH60" s="2182"/>
      <c r="LHI60" s="2182"/>
      <c r="LHJ60" s="2182"/>
      <c r="LHK60" s="2182"/>
      <c r="LHL60" s="2182"/>
      <c r="LHM60" s="2182"/>
      <c r="LHN60" s="2182"/>
      <c r="LHO60" s="2182"/>
      <c r="LHP60" s="2182"/>
      <c r="LHQ60" s="2182"/>
      <c r="LHR60" s="2182"/>
      <c r="LHS60" s="2182"/>
      <c r="LHT60" s="2182"/>
      <c r="LHU60" s="2182"/>
      <c r="LHV60" s="2182"/>
      <c r="LHW60" s="2182"/>
      <c r="LHX60" s="2182"/>
      <c r="LHY60" s="2182"/>
      <c r="LHZ60" s="2182"/>
      <c r="LIA60" s="2182"/>
      <c r="LIB60" s="2182"/>
      <c r="LIC60" s="2182"/>
      <c r="LID60" s="2182"/>
      <c r="LIE60" s="2182"/>
      <c r="LIF60" s="2182"/>
      <c r="LIG60" s="2182"/>
      <c r="LIH60" s="2182"/>
      <c r="LII60" s="2182"/>
      <c r="LIJ60" s="2182"/>
      <c r="LIK60" s="2182"/>
      <c r="LIL60" s="2182"/>
      <c r="LIM60" s="2182"/>
      <c r="LIN60" s="2182"/>
      <c r="LIO60" s="2182"/>
      <c r="LIP60" s="2182"/>
      <c r="LIQ60" s="2182"/>
      <c r="LIR60" s="2182"/>
      <c r="LIS60" s="2182"/>
      <c r="LIT60" s="2182"/>
      <c r="LIU60" s="2182"/>
      <c r="LIV60" s="2182"/>
      <c r="LIW60" s="2182"/>
      <c r="LIX60" s="2182"/>
      <c r="LIY60" s="2182"/>
      <c r="LIZ60" s="2182"/>
      <c r="LJA60" s="2182"/>
      <c r="LJB60" s="2182"/>
      <c r="LJC60" s="2182"/>
      <c r="LJD60" s="2182"/>
      <c r="LJE60" s="2182"/>
      <c r="LJF60" s="2182"/>
      <c r="LJG60" s="2182"/>
      <c r="LJH60" s="2182"/>
      <c r="LJI60" s="2182"/>
      <c r="LJJ60" s="2182"/>
      <c r="LJK60" s="2182"/>
      <c r="LJL60" s="2182"/>
      <c r="LJM60" s="2182"/>
      <c r="LJN60" s="2182"/>
      <c r="LJO60" s="2182"/>
      <c r="LJP60" s="2182"/>
      <c r="LJQ60" s="2182"/>
      <c r="LJR60" s="2182"/>
      <c r="LJS60" s="2182"/>
      <c r="LJT60" s="2182"/>
      <c r="LJU60" s="2182"/>
      <c r="LJV60" s="2182"/>
      <c r="LJW60" s="2182"/>
      <c r="LJX60" s="2182"/>
      <c r="LJY60" s="2182"/>
      <c r="LJZ60" s="2182"/>
      <c r="LKA60" s="2182"/>
      <c r="LKB60" s="2182"/>
      <c r="LKC60" s="2182"/>
      <c r="LKD60" s="2182"/>
      <c r="LKE60" s="2182"/>
      <c r="LKF60" s="2182"/>
      <c r="LKG60" s="2182"/>
      <c r="LKH60" s="2182"/>
      <c r="LKI60" s="2182"/>
      <c r="LKJ60" s="2182"/>
      <c r="LKK60" s="2182"/>
      <c r="LKL60" s="2182"/>
      <c r="LKM60" s="2182"/>
      <c r="LKN60" s="2182"/>
      <c r="LKO60" s="2182"/>
      <c r="LKP60" s="2182"/>
      <c r="LKQ60" s="2182"/>
      <c r="LKR60" s="2182"/>
      <c r="LKS60" s="2182"/>
      <c r="LKT60" s="2182"/>
      <c r="LKU60" s="2182"/>
      <c r="LKV60" s="2182"/>
      <c r="LKW60" s="2182"/>
      <c r="LKX60" s="2182"/>
      <c r="LKY60" s="2182"/>
      <c r="LKZ60" s="2182"/>
      <c r="LLA60" s="2182"/>
      <c r="LLB60" s="2182"/>
      <c r="LLC60" s="2182"/>
      <c r="LLD60" s="2182"/>
      <c r="LLE60" s="2182"/>
      <c r="LLF60" s="2182"/>
      <c r="LLG60" s="2182"/>
      <c r="LLH60" s="2182"/>
      <c r="LLI60" s="2182"/>
      <c r="LLJ60" s="2182"/>
      <c r="LLK60" s="2182"/>
      <c r="LLL60" s="2182"/>
      <c r="LLM60" s="2182"/>
      <c r="LLN60" s="2182"/>
      <c r="LLO60" s="2182"/>
      <c r="LLP60" s="2182"/>
      <c r="LLQ60" s="2182"/>
      <c r="LLR60" s="2182"/>
      <c r="LLS60" s="2182"/>
      <c r="LLT60" s="2182"/>
      <c r="LLU60" s="2182"/>
      <c r="LLV60" s="2182"/>
      <c r="LLW60" s="2182"/>
      <c r="LLX60" s="2182"/>
      <c r="LLY60" s="2182"/>
      <c r="LLZ60" s="2182"/>
      <c r="LMA60" s="2182"/>
      <c r="LMB60" s="2182"/>
      <c r="LMC60" s="2182"/>
      <c r="LMD60" s="2182"/>
      <c r="LME60" s="2182"/>
      <c r="LMF60" s="2182"/>
      <c r="LMG60" s="2182"/>
      <c r="LMH60" s="2182"/>
      <c r="LMI60" s="2182"/>
      <c r="LMJ60" s="2182"/>
      <c r="LMK60" s="2182"/>
      <c r="LML60" s="2182"/>
      <c r="LMM60" s="2182"/>
      <c r="LMN60" s="2182"/>
      <c r="LMO60" s="2182"/>
      <c r="LMP60" s="2182"/>
      <c r="LMQ60" s="2182"/>
      <c r="LMR60" s="2182"/>
      <c r="LMS60" s="2182"/>
      <c r="LMT60" s="2182"/>
      <c r="LMU60" s="2182"/>
      <c r="LMV60" s="2182"/>
      <c r="LMW60" s="2182"/>
      <c r="LMX60" s="2182"/>
      <c r="LMY60" s="2182"/>
      <c r="LMZ60" s="2182"/>
      <c r="LNA60" s="2182"/>
      <c r="LNB60" s="2182"/>
      <c r="LNC60" s="2182"/>
      <c r="LND60" s="2182"/>
      <c r="LNE60" s="2182"/>
      <c r="LNF60" s="2182"/>
      <c r="LNG60" s="2182"/>
      <c r="LNH60" s="2182"/>
      <c r="LNI60" s="2182"/>
      <c r="LNJ60" s="2182"/>
      <c r="LNK60" s="2182"/>
      <c r="LNL60" s="2182"/>
      <c r="LNM60" s="2182"/>
      <c r="LNN60" s="2182"/>
      <c r="LNO60" s="2182"/>
      <c r="LNP60" s="2182"/>
      <c r="LNQ60" s="2182"/>
      <c r="LNR60" s="2182"/>
      <c r="LNS60" s="2182"/>
      <c r="LNT60" s="2182"/>
      <c r="LNU60" s="2182"/>
      <c r="LNV60" s="2182"/>
      <c r="LNW60" s="2182"/>
      <c r="LNX60" s="2182"/>
      <c r="LNY60" s="2182"/>
      <c r="LNZ60" s="2182"/>
      <c r="LOA60" s="2182"/>
      <c r="LOB60" s="2182"/>
      <c r="LOC60" s="2182"/>
      <c r="LOD60" s="2182"/>
      <c r="LOE60" s="2182"/>
      <c r="LOF60" s="2182"/>
      <c r="LOG60" s="2182"/>
      <c r="LOH60" s="2182"/>
      <c r="LOI60" s="2182"/>
      <c r="LOJ60" s="2182"/>
      <c r="LOK60" s="2182"/>
      <c r="LOL60" s="2182"/>
      <c r="LOM60" s="2182"/>
      <c r="LON60" s="2182"/>
      <c r="LOO60" s="2182"/>
      <c r="LOP60" s="2182"/>
      <c r="LOQ60" s="2182"/>
      <c r="LOR60" s="2182"/>
      <c r="LOS60" s="2182"/>
      <c r="LOT60" s="2182"/>
      <c r="LOU60" s="2182"/>
      <c r="LOV60" s="2182"/>
      <c r="LOW60" s="2182"/>
      <c r="LOX60" s="2182"/>
      <c r="LOY60" s="2182"/>
      <c r="LOZ60" s="2182"/>
      <c r="LPA60" s="2182"/>
      <c r="LPB60" s="2182"/>
      <c r="LPC60" s="2182"/>
      <c r="LPD60" s="2182"/>
      <c r="LPE60" s="2182"/>
      <c r="LPF60" s="2182"/>
      <c r="LPG60" s="2182"/>
      <c r="LPH60" s="2182"/>
      <c r="LPI60" s="2182"/>
      <c r="LPJ60" s="2182"/>
      <c r="LPK60" s="2182"/>
      <c r="LPL60" s="2182"/>
      <c r="LPM60" s="2182"/>
      <c r="LPN60" s="2182"/>
      <c r="LPO60" s="2182"/>
      <c r="LPP60" s="2182"/>
      <c r="LPQ60" s="2182"/>
      <c r="LPR60" s="2182"/>
      <c r="LPS60" s="2182"/>
      <c r="LPT60" s="2182"/>
      <c r="LPU60" s="2182"/>
      <c r="LPV60" s="2182"/>
      <c r="LPW60" s="2182"/>
      <c r="LPX60" s="2182"/>
      <c r="LPY60" s="2182"/>
      <c r="LPZ60" s="2182"/>
      <c r="LQA60" s="2182"/>
      <c r="LQB60" s="2182"/>
      <c r="LQC60" s="2182"/>
      <c r="LQD60" s="2182"/>
      <c r="LQE60" s="2182"/>
      <c r="LQF60" s="2182"/>
      <c r="LQG60" s="2182"/>
      <c r="LQH60" s="2182"/>
      <c r="LQI60" s="2182"/>
      <c r="LQJ60" s="2182"/>
      <c r="LQK60" s="2182"/>
      <c r="LQL60" s="2182"/>
      <c r="LQM60" s="2182"/>
      <c r="LQN60" s="2182"/>
      <c r="LQO60" s="2182"/>
      <c r="LQP60" s="2182"/>
      <c r="LQQ60" s="2182"/>
      <c r="LQR60" s="2182"/>
      <c r="LQS60" s="2182"/>
      <c r="LQT60" s="2182"/>
      <c r="LQU60" s="2182"/>
      <c r="LQV60" s="2182"/>
      <c r="LQW60" s="2182"/>
      <c r="LQX60" s="2182"/>
      <c r="LQY60" s="2182"/>
      <c r="LQZ60" s="2182"/>
      <c r="LRA60" s="2182"/>
      <c r="LRB60" s="2182"/>
      <c r="LRC60" s="2182"/>
      <c r="LRD60" s="2182"/>
      <c r="LRE60" s="2182"/>
      <c r="LRF60" s="2182"/>
      <c r="LRG60" s="2182"/>
      <c r="LRH60" s="2182"/>
      <c r="LRI60" s="2182"/>
      <c r="LRJ60" s="2182"/>
      <c r="LRK60" s="2182"/>
      <c r="LRL60" s="2182"/>
      <c r="LRM60" s="2182"/>
      <c r="LRN60" s="2182"/>
      <c r="LRO60" s="2182"/>
      <c r="LRP60" s="2182"/>
      <c r="LRQ60" s="2182"/>
      <c r="LRR60" s="2182"/>
      <c r="LRS60" s="2182"/>
      <c r="LRT60" s="2182"/>
      <c r="LRU60" s="2182"/>
      <c r="LRV60" s="2182"/>
      <c r="LRW60" s="2182"/>
      <c r="LRX60" s="2182"/>
      <c r="LRY60" s="2182"/>
      <c r="LRZ60" s="2182"/>
      <c r="LSA60" s="2182"/>
      <c r="LSB60" s="2182"/>
      <c r="LSC60" s="2182"/>
      <c r="LSD60" s="2182"/>
      <c r="LSE60" s="2182"/>
      <c r="LSF60" s="2182"/>
      <c r="LSG60" s="2182"/>
      <c r="LSH60" s="2182"/>
      <c r="LSI60" s="2182"/>
      <c r="LSJ60" s="2182"/>
      <c r="LSK60" s="2182"/>
      <c r="LSL60" s="2182"/>
      <c r="LSM60" s="2182"/>
      <c r="LSN60" s="2182"/>
      <c r="LSO60" s="2182"/>
      <c r="LSP60" s="2182"/>
      <c r="LSQ60" s="2182"/>
      <c r="LSR60" s="2182"/>
      <c r="LSS60" s="2182"/>
      <c r="LST60" s="2182"/>
      <c r="LSU60" s="2182"/>
      <c r="LSV60" s="2182"/>
      <c r="LSW60" s="2182"/>
      <c r="LSX60" s="2182"/>
      <c r="LSY60" s="2182"/>
      <c r="LSZ60" s="2182"/>
      <c r="LTA60" s="2182"/>
      <c r="LTB60" s="2182"/>
      <c r="LTC60" s="2182"/>
      <c r="LTD60" s="2182"/>
      <c r="LTE60" s="2182"/>
      <c r="LTF60" s="2182"/>
      <c r="LTG60" s="2182"/>
      <c r="LTH60" s="2182"/>
      <c r="LTI60" s="2182"/>
      <c r="LTJ60" s="2182"/>
      <c r="LTK60" s="2182"/>
      <c r="LTL60" s="2182"/>
      <c r="LTM60" s="2182"/>
      <c r="LTN60" s="2182"/>
      <c r="LTO60" s="2182"/>
      <c r="LTP60" s="2182"/>
      <c r="LTQ60" s="2182"/>
      <c r="LTR60" s="2182"/>
      <c r="LTS60" s="2182"/>
      <c r="LTT60" s="2182"/>
      <c r="LTU60" s="2182"/>
      <c r="LTV60" s="2182"/>
      <c r="LTW60" s="2182"/>
      <c r="LTX60" s="2182"/>
      <c r="LTY60" s="2182"/>
      <c r="LTZ60" s="2182"/>
      <c r="LUA60" s="2182"/>
      <c r="LUB60" s="2182"/>
      <c r="LUC60" s="2182"/>
      <c r="LUD60" s="2182"/>
      <c r="LUE60" s="2182"/>
      <c r="LUF60" s="2182"/>
      <c r="LUG60" s="2182"/>
      <c r="LUH60" s="2182"/>
      <c r="LUI60" s="2182"/>
      <c r="LUJ60" s="2182"/>
      <c r="LUK60" s="2182"/>
      <c r="LUL60" s="2182"/>
      <c r="LUM60" s="2182"/>
      <c r="LUN60" s="2182"/>
      <c r="LUO60" s="2182"/>
      <c r="LUP60" s="2182"/>
      <c r="LUQ60" s="2182"/>
      <c r="LUR60" s="2182"/>
      <c r="LUS60" s="2182"/>
      <c r="LUT60" s="2182"/>
      <c r="LUU60" s="2182"/>
      <c r="LUV60" s="2182"/>
      <c r="LUW60" s="2182"/>
      <c r="LUX60" s="2182"/>
      <c r="LUY60" s="2182"/>
      <c r="LUZ60" s="2182"/>
      <c r="LVA60" s="2182"/>
      <c r="LVB60" s="2182"/>
      <c r="LVC60" s="2182"/>
      <c r="LVD60" s="2182"/>
      <c r="LVE60" s="2182"/>
      <c r="LVF60" s="2182"/>
      <c r="LVG60" s="2182"/>
      <c r="LVH60" s="2182"/>
      <c r="LVI60" s="2182"/>
      <c r="LVJ60" s="2182"/>
      <c r="LVK60" s="2182"/>
      <c r="LVL60" s="2182"/>
      <c r="LVM60" s="2182"/>
      <c r="LVN60" s="2182"/>
      <c r="LVO60" s="2182"/>
      <c r="LVP60" s="2182"/>
      <c r="LVQ60" s="2182"/>
      <c r="LVR60" s="2182"/>
      <c r="LVS60" s="2182"/>
      <c r="LVT60" s="2182"/>
      <c r="LVU60" s="2182"/>
      <c r="LVV60" s="2182"/>
      <c r="LVW60" s="2182"/>
      <c r="LVX60" s="2182"/>
      <c r="LVY60" s="2182"/>
      <c r="LVZ60" s="2182"/>
      <c r="LWA60" s="2182"/>
      <c r="LWB60" s="2182"/>
      <c r="LWC60" s="2182"/>
      <c r="LWD60" s="2182"/>
      <c r="LWE60" s="2182"/>
      <c r="LWF60" s="2182"/>
      <c r="LWG60" s="2182"/>
      <c r="LWH60" s="2182"/>
      <c r="LWI60" s="2182"/>
      <c r="LWJ60" s="2182"/>
      <c r="LWK60" s="2182"/>
      <c r="LWL60" s="2182"/>
      <c r="LWM60" s="2182"/>
      <c r="LWN60" s="2182"/>
      <c r="LWO60" s="2182"/>
      <c r="LWP60" s="2182"/>
      <c r="LWQ60" s="2182"/>
      <c r="LWR60" s="2182"/>
      <c r="LWS60" s="2182"/>
      <c r="LWT60" s="2182"/>
      <c r="LWU60" s="2182"/>
      <c r="LWV60" s="2182"/>
      <c r="LWW60" s="2182"/>
      <c r="LWX60" s="2182"/>
      <c r="LWY60" s="2182"/>
      <c r="LWZ60" s="2182"/>
      <c r="LXA60" s="2182"/>
      <c r="LXB60" s="2182"/>
      <c r="LXC60" s="2182"/>
      <c r="LXD60" s="2182"/>
      <c r="LXE60" s="2182"/>
      <c r="LXF60" s="2182"/>
      <c r="LXG60" s="2182"/>
      <c r="LXH60" s="2182"/>
      <c r="LXI60" s="2182"/>
      <c r="LXJ60" s="2182"/>
      <c r="LXK60" s="2182"/>
      <c r="LXL60" s="2182"/>
      <c r="LXM60" s="2182"/>
      <c r="LXN60" s="2182"/>
      <c r="LXO60" s="2182"/>
      <c r="LXP60" s="2182"/>
      <c r="LXQ60" s="2182"/>
      <c r="LXR60" s="2182"/>
      <c r="LXS60" s="2182"/>
      <c r="LXT60" s="2182"/>
      <c r="LXU60" s="2182"/>
      <c r="LXV60" s="2182"/>
      <c r="LXW60" s="2182"/>
      <c r="LXX60" s="2182"/>
      <c r="LXY60" s="2182"/>
      <c r="LXZ60" s="2182"/>
      <c r="LYA60" s="2182"/>
      <c r="LYB60" s="2182"/>
      <c r="LYC60" s="2182"/>
      <c r="LYD60" s="2182"/>
      <c r="LYE60" s="2182"/>
      <c r="LYF60" s="2182"/>
      <c r="LYG60" s="2182"/>
      <c r="LYH60" s="2182"/>
      <c r="LYI60" s="2182"/>
      <c r="LYJ60" s="2182"/>
      <c r="LYK60" s="2182"/>
      <c r="LYL60" s="2182"/>
      <c r="LYM60" s="2182"/>
      <c r="LYN60" s="2182"/>
      <c r="LYO60" s="2182"/>
      <c r="LYP60" s="2182"/>
      <c r="LYQ60" s="2182"/>
      <c r="LYR60" s="2182"/>
      <c r="LYS60" s="2182"/>
      <c r="LYT60" s="2182"/>
      <c r="LYU60" s="2182"/>
      <c r="LYV60" s="2182"/>
      <c r="LYW60" s="2182"/>
      <c r="LYX60" s="2182"/>
      <c r="LYY60" s="2182"/>
      <c r="LYZ60" s="2182"/>
      <c r="LZA60" s="2182"/>
      <c r="LZB60" s="2182"/>
      <c r="LZC60" s="2182"/>
      <c r="LZD60" s="2182"/>
      <c r="LZE60" s="2182"/>
      <c r="LZF60" s="2182"/>
      <c r="LZG60" s="2182"/>
      <c r="LZH60" s="2182"/>
      <c r="LZI60" s="2182"/>
      <c r="LZJ60" s="2182"/>
      <c r="LZK60" s="2182"/>
      <c r="LZL60" s="2182"/>
      <c r="LZM60" s="2182"/>
      <c r="LZN60" s="2182"/>
      <c r="LZO60" s="2182"/>
      <c r="LZP60" s="2182"/>
      <c r="LZQ60" s="2182"/>
      <c r="LZR60" s="2182"/>
      <c r="LZS60" s="2182"/>
      <c r="LZT60" s="2182"/>
      <c r="LZU60" s="2182"/>
      <c r="LZV60" s="2182"/>
      <c r="LZW60" s="2182"/>
      <c r="LZX60" s="2182"/>
      <c r="LZY60" s="2182"/>
      <c r="LZZ60" s="2182"/>
      <c r="MAA60" s="2182"/>
      <c r="MAB60" s="2182"/>
      <c r="MAC60" s="2182"/>
      <c r="MAD60" s="2182"/>
      <c r="MAE60" s="2182"/>
      <c r="MAF60" s="2182"/>
      <c r="MAG60" s="2182"/>
      <c r="MAH60" s="2182"/>
      <c r="MAI60" s="2182"/>
      <c r="MAJ60" s="2182"/>
      <c r="MAK60" s="2182"/>
      <c r="MAL60" s="2182"/>
      <c r="MAM60" s="2182"/>
      <c r="MAN60" s="2182"/>
      <c r="MAO60" s="2182"/>
      <c r="MAP60" s="2182"/>
      <c r="MAQ60" s="2182"/>
      <c r="MAR60" s="2182"/>
      <c r="MAS60" s="2182"/>
      <c r="MAT60" s="2182"/>
      <c r="MAU60" s="2182"/>
      <c r="MAV60" s="2182"/>
      <c r="MAW60" s="2182"/>
      <c r="MAX60" s="2182"/>
      <c r="MAY60" s="2182"/>
      <c r="MAZ60" s="2182"/>
      <c r="MBA60" s="2182"/>
      <c r="MBB60" s="2182"/>
      <c r="MBC60" s="2182"/>
      <c r="MBD60" s="2182"/>
      <c r="MBE60" s="2182"/>
      <c r="MBF60" s="2182"/>
      <c r="MBG60" s="2182"/>
      <c r="MBH60" s="2182"/>
      <c r="MBI60" s="2182"/>
      <c r="MBJ60" s="2182"/>
      <c r="MBK60" s="2182"/>
      <c r="MBL60" s="2182"/>
      <c r="MBM60" s="2182"/>
      <c r="MBN60" s="2182"/>
      <c r="MBO60" s="2182"/>
      <c r="MBP60" s="2182"/>
      <c r="MBQ60" s="2182"/>
      <c r="MBR60" s="2182"/>
      <c r="MBS60" s="2182"/>
      <c r="MBT60" s="2182"/>
      <c r="MBU60" s="2182"/>
      <c r="MBV60" s="2182"/>
      <c r="MBW60" s="2182"/>
      <c r="MBX60" s="2182"/>
      <c r="MBY60" s="2182"/>
      <c r="MBZ60" s="2182"/>
      <c r="MCA60" s="2182"/>
      <c r="MCB60" s="2182"/>
      <c r="MCC60" s="2182"/>
      <c r="MCD60" s="2182"/>
      <c r="MCE60" s="2182"/>
      <c r="MCF60" s="2182"/>
      <c r="MCG60" s="2182"/>
      <c r="MCH60" s="2182"/>
      <c r="MCI60" s="2182"/>
      <c r="MCJ60" s="2182"/>
      <c r="MCK60" s="2182"/>
      <c r="MCL60" s="2182"/>
      <c r="MCM60" s="2182"/>
      <c r="MCN60" s="2182"/>
      <c r="MCO60" s="2182"/>
      <c r="MCP60" s="2182"/>
      <c r="MCQ60" s="2182"/>
      <c r="MCR60" s="2182"/>
      <c r="MCS60" s="2182"/>
      <c r="MCT60" s="2182"/>
      <c r="MCU60" s="2182"/>
      <c r="MCV60" s="2182"/>
      <c r="MCW60" s="2182"/>
      <c r="MCX60" s="2182"/>
      <c r="MCY60" s="2182"/>
      <c r="MCZ60" s="2182"/>
      <c r="MDA60" s="2182"/>
      <c r="MDB60" s="2182"/>
      <c r="MDC60" s="2182"/>
      <c r="MDD60" s="2182"/>
      <c r="MDE60" s="2182"/>
      <c r="MDF60" s="2182"/>
      <c r="MDG60" s="2182"/>
      <c r="MDH60" s="2182"/>
      <c r="MDI60" s="2182"/>
      <c r="MDJ60" s="2182"/>
      <c r="MDK60" s="2182"/>
      <c r="MDL60" s="2182"/>
      <c r="MDM60" s="2182"/>
      <c r="MDN60" s="2182"/>
      <c r="MDO60" s="2182"/>
      <c r="MDP60" s="2182"/>
      <c r="MDQ60" s="2182"/>
      <c r="MDR60" s="2182"/>
      <c r="MDS60" s="2182"/>
      <c r="MDT60" s="2182"/>
      <c r="MDU60" s="2182"/>
      <c r="MDV60" s="2182"/>
      <c r="MDW60" s="2182"/>
      <c r="MDX60" s="2182"/>
      <c r="MDY60" s="2182"/>
      <c r="MDZ60" s="2182"/>
      <c r="MEA60" s="2182"/>
      <c r="MEB60" s="2182"/>
      <c r="MEC60" s="2182"/>
      <c r="MED60" s="2182"/>
      <c r="MEE60" s="2182"/>
      <c r="MEF60" s="2182"/>
      <c r="MEG60" s="2182"/>
      <c r="MEH60" s="2182"/>
      <c r="MEI60" s="2182"/>
      <c r="MEJ60" s="2182"/>
      <c r="MEK60" s="2182"/>
      <c r="MEL60" s="2182"/>
      <c r="MEM60" s="2182"/>
      <c r="MEN60" s="2182"/>
      <c r="MEO60" s="2182"/>
      <c r="MEP60" s="2182"/>
      <c r="MEQ60" s="2182"/>
      <c r="MER60" s="2182"/>
      <c r="MES60" s="2182"/>
      <c r="MET60" s="2182"/>
      <c r="MEU60" s="2182"/>
      <c r="MEV60" s="2182"/>
      <c r="MEW60" s="2182"/>
      <c r="MEX60" s="2182"/>
      <c r="MEY60" s="2182"/>
      <c r="MEZ60" s="2182"/>
      <c r="MFA60" s="2182"/>
      <c r="MFB60" s="2182"/>
      <c r="MFC60" s="2182"/>
      <c r="MFD60" s="2182"/>
      <c r="MFE60" s="2182"/>
      <c r="MFF60" s="2182"/>
      <c r="MFG60" s="2182"/>
      <c r="MFH60" s="2182"/>
      <c r="MFI60" s="2182"/>
      <c r="MFJ60" s="2182"/>
      <c r="MFK60" s="2182"/>
      <c r="MFL60" s="2182"/>
      <c r="MFM60" s="2182"/>
      <c r="MFN60" s="2182"/>
      <c r="MFO60" s="2182"/>
      <c r="MFP60" s="2182"/>
      <c r="MFQ60" s="2182"/>
      <c r="MFR60" s="2182"/>
      <c r="MFS60" s="2182"/>
      <c r="MFT60" s="2182"/>
      <c r="MFU60" s="2182"/>
      <c r="MFV60" s="2182"/>
      <c r="MFW60" s="2182"/>
      <c r="MFX60" s="2182"/>
      <c r="MFY60" s="2182"/>
      <c r="MFZ60" s="2182"/>
      <c r="MGA60" s="2182"/>
      <c r="MGB60" s="2182"/>
      <c r="MGC60" s="2182"/>
      <c r="MGD60" s="2182"/>
      <c r="MGE60" s="2182"/>
      <c r="MGF60" s="2182"/>
      <c r="MGG60" s="2182"/>
      <c r="MGH60" s="2182"/>
      <c r="MGI60" s="2182"/>
      <c r="MGJ60" s="2182"/>
      <c r="MGK60" s="2182"/>
      <c r="MGL60" s="2182"/>
      <c r="MGM60" s="2182"/>
      <c r="MGN60" s="2182"/>
      <c r="MGO60" s="2182"/>
      <c r="MGP60" s="2182"/>
      <c r="MGQ60" s="2182"/>
      <c r="MGR60" s="2182"/>
      <c r="MGS60" s="2182"/>
      <c r="MGT60" s="2182"/>
      <c r="MGU60" s="2182"/>
      <c r="MGV60" s="2182"/>
      <c r="MGW60" s="2182"/>
      <c r="MGX60" s="2182"/>
      <c r="MGY60" s="2182"/>
      <c r="MGZ60" s="2182"/>
      <c r="MHA60" s="2182"/>
      <c r="MHB60" s="2182"/>
      <c r="MHC60" s="2182"/>
      <c r="MHD60" s="2182"/>
      <c r="MHE60" s="2182"/>
      <c r="MHF60" s="2182"/>
      <c r="MHG60" s="2182"/>
      <c r="MHH60" s="2182"/>
      <c r="MHI60" s="2182"/>
      <c r="MHJ60" s="2182"/>
      <c r="MHK60" s="2182"/>
      <c r="MHL60" s="2182"/>
      <c r="MHM60" s="2182"/>
      <c r="MHN60" s="2182"/>
      <c r="MHO60" s="2182"/>
      <c r="MHP60" s="2182"/>
      <c r="MHQ60" s="2182"/>
      <c r="MHR60" s="2182"/>
      <c r="MHS60" s="2182"/>
      <c r="MHT60" s="2182"/>
      <c r="MHU60" s="2182"/>
      <c r="MHV60" s="2182"/>
      <c r="MHW60" s="2182"/>
      <c r="MHX60" s="2182"/>
      <c r="MHY60" s="2182"/>
      <c r="MHZ60" s="2182"/>
      <c r="MIA60" s="2182"/>
      <c r="MIB60" s="2182"/>
      <c r="MIC60" s="2182"/>
      <c r="MID60" s="2182"/>
      <c r="MIE60" s="2182"/>
      <c r="MIF60" s="2182"/>
      <c r="MIG60" s="2182"/>
      <c r="MIH60" s="2182"/>
      <c r="MII60" s="2182"/>
      <c r="MIJ60" s="2182"/>
      <c r="MIK60" s="2182"/>
      <c r="MIL60" s="2182"/>
      <c r="MIM60" s="2182"/>
      <c r="MIN60" s="2182"/>
      <c r="MIO60" s="2182"/>
      <c r="MIP60" s="2182"/>
      <c r="MIQ60" s="2182"/>
      <c r="MIR60" s="2182"/>
      <c r="MIS60" s="2182"/>
      <c r="MIT60" s="2182"/>
      <c r="MIU60" s="2182"/>
      <c r="MIV60" s="2182"/>
      <c r="MIW60" s="2182"/>
      <c r="MIX60" s="2182"/>
      <c r="MIY60" s="2182"/>
      <c r="MIZ60" s="2182"/>
      <c r="MJA60" s="2182"/>
      <c r="MJB60" s="2182"/>
      <c r="MJC60" s="2182"/>
      <c r="MJD60" s="2182"/>
      <c r="MJE60" s="2182"/>
      <c r="MJF60" s="2182"/>
      <c r="MJG60" s="2182"/>
      <c r="MJH60" s="2182"/>
      <c r="MJI60" s="2182"/>
      <c r="MJJ60" s="2182"/>
      <c r="MJK60" s="2182"/>
      <c r="MJL60" s="2182"/>
      <c r="MJM60" s="2182"/>
      <c r="MJN60" s="2182"/>
      <c r="MJO60" s="2182"/>
      <c r="MJP60" s="2182"/>
      <c r="MJQ60" s="2182"/>
      <c r="MJR60" s="2182"/>
      <c r="MJS60" s="2182"/>
      <c r="MJT60" s="2182"/>
      <c r="MJU60" s="2182"/>
      <c r="MJV60" s="2182"/>
      <c r="MJW60" s="2182"/>
      <c r="MJX60" s="2182"/>
      <c r="MJY60" s="2182"/>
      <c r="MJZ60" s="2182"/>
      <c r="MKA60" s="2182"/>
      <c r="MKB60" s="2182"/>
      <c r="MKC60" s="2182"/>
      <c r="MKD60" s="2182"/>
      <c r="MKE60" s="2182"/>
      <c r="MKF60" s="2182"/>
      <c r="MKG60" s="2182"/>
      <c r="MKH60" s="2182"/>
      <c r="MKI60" s="2182"/>
      <c r="MKJ60" s="2182"/>
      <c r="MKK60" s="2182"/>
      <c r="MKL60" s="2182"/>
      <c r="MKM60" s="2182"/>
      <c r="MKN60" s="2182"/>
      <c r="MKO60" s="2182"/>
      <c r="MKP60" s="2182"/>
      <c r="MKQ60" s="2182"/>
      <c r="MKR60" s="2182"/>
      <c r="MKS60" s="2182"/>
      <c r="MKT60" s="2182"/>
      <c r="MKU60" s="2182"/>
      <c r="MKV60" s="2182"/>
      <c r="MKW60" s="2182"/>
      <c r="MKX60" s="2182"/>
      <c r="MKY60" s="2182"/>
      <c r="MKZ60" s="2182"/>
      <c r="MLA60" s="2182"/>
      <c r="MLB60" s="2182"/>
      <c r="MLC60" s="2182"/>
      <c r="MLD60" s="2182"/>
      <c r="MLE60" s="2182"/>
      <c r="MLF60" s="2182"/>
      <c r="MLG60" s="2182"/>
      <c r="MLH60" s="2182"/>
      <c r="MLI60" s="2182"/>
      <c r="MLJ60" s="2182"/>
      <c r="MLK60" s="2182"/>
      <c r="MLL60" s="2182"/>
      <c r="MLM60" s="2182"/>
      <c r="MLN60" s="2182"/>
      <c r="MLO60" s="2182"/>
      <c r="MLP60" s="2182"/>
      <c r="MLQ60" s="2182"/>
      <c r="MLR60" s="2182"/>
      <c r="MLS60" s="2182"/>
      <c r="MLT60" s="2182"/>
      <c r="MLU60" s="2182"/>
      <c r="MLV60" s="2182"/>
      <c r="MLW60" s="2182"/>
      <c r="MLX60" s="2182"/>
      <c r="MLY60" s="2182"/>
      <c r="MLZ60" s="2182"/>
      <c r="MMA60" s="2182"/>
      <c r="MMB60" s="2182"/>
      <c r="MMC60" s="2182"/>
      <c r="MMD60" s="2182"/>
      <c r="MME60" s="2182"/>
      <c r="MMF60" s="2182"/>
      <c r="MMG60" s="2182"/>
      <c r="MMH60" s="2182"/>
      <c r="MMI60" s="2182"/>
      <c r="MMJ60" s="2182"/>
      <c r="MMK60" s="2182"/>
      <c r="MML60" s="2182"/>
      <c r="MMM60" s="2182"/>
      <c r="MMN60" s="2182"/>
      <c r="MMO60" s="2182"/>
      <c r="MMP60" s="2182"/>
      <c r="MMQ60" s="2182"/>
      <c r="MMR60" s="2182"/>
      <c r="MMS60" s="2182"/>
      <c r="MMT60" s="2182"/>
      <c r="MMU60" s="2182"/>
      <c r="MMV60" s="2182"/>
      <c r="MMW60" s="2182"/>
      <c r="MMX60" s="2182"/>
      <c r="MMY60" s="2182"/>
      <c r="MMZ60" s="2182"/>
      <c r="MNA60" s="2182"/>
      <c r="MNB60" s="2182"/>
      <c r="MNC60" s="2182"/>
      <c r="MND60" s="2182"/>
      <c r="MNE60" s="2182"/>
      <c r="MNF60" s="2182"/>
      <c r="MNG60" s="2182"/>
      <c r="MNH60" s="2182"/>
      <c r="MNI60" s="2182"/>
      <c r="MNJ60" s="2182"/>
      <c r="MNK60" s="2182"/>
      <c r="MNL60" s="2182"/>
      <c r="MNM60" s="2182"/>
      <c r="MNN60" s="2182"/>
      <c r="MNO60" s="2182"/>
      <c r="MNP60" s="2182"/>
      <c r="MNQ60" s="2182"/>
      <c r="MNR60" s="2182"/>
      <c r="MNS60" s="2182"/>
      <c r="MNT60" s="2182"/>
      <c r="MNU60" s="2182"/>
      <c r="MNV60" s="2182"/>
      <c r="MNW60" s="2182"/>
      <c r="MNX60" s="2182"/>
      <c r="MNY60" s="2182"/>
      <c r="MNZ60" s="2182"/>
      <c r="MOA60" s="2182"/>
      <c r="MOB60" s="2182"/>
      <c r="MOC60" s="2182"/>
      <c r="MOD60" s="2182"/>
      <c r="MOE60" s="2182"/>
      <c r="MOF60" s="2182"/>
      <c r="MOG60" s="2182"/>
      <c r="MOH60" s="2182"/>
      <c r="MOI60" s="2182"/>
      <c r="MOJ60" s="2182"/>
      <c r="MOK60" s="2182"/>
      <c r="MOL60" s="2182"/>
      <c r="MOM60" s="2182"/>
      <c r="MON60" s="2182"/>
      <c r="MOO60" s="2182"/>
      <c r="MOP60" s="2182"/>
      <c r="MOQ60" s="2182"/>
      <c r="MOR60" s="2182"/>
      <c r="MOS60" s="2182"/>
      <c r="MOT60" s="2182"/>
      <c r="MOU60" s="2182"/>
      <c r="MOV60" s="2182"/>
      <c r="MOW60" s="2182"/>
      <c r="MOX60" s="2182"/>
      <c r="MOY60" s="2182"/>
      <c r="MOZ60" s="2182"/>
      <c r="MPA60" s="2182"/>
      <c r="MPB60" s="2182"/>
      <c r="MPC60" s="2182"/>
      <c r="MPD60" s="2182"/>
      <c r="MPE60" s="2182"/>
      <c r="MPF60" s="2182"/>
      <c r="MPG60" s="2182"/>
      <c r="MPH60" s="2182"/>
      <c r="MPI60" s="2182"/>
      <c r="MPJ60" s="2182"/>
      <c r="MPK60" s="2182"/>
      <c r="MPL60" s="2182"/>
      <c r="MPM60" s="2182"/>
      <c r="MPN60" s="2182"/>
      <c r="MPO60" s="2182"/>
      <c r="MPP60" s="2182"/>
      <c r="MPQ60" s="2182"/>
      <c r="MPR60" s="2182"/>
      <c r="MPS60" s="2182"/>
      <c r="MPT60" s="2182"/>
      <c r="MPU60" s="2182"/>
      <c r="MPV60" s="2182"/>
      <c r="MPW60" s="2182"/>
      <c r="MPX60" s="2182"/>
      <c r="MPY60" s="2182"/>
      <c r="MPZ60" s="2182"/>
      <c r="MQA60" s="2182"/>
      <c r="MQB60" s="2182"/>
      <c r="MQC60" s="2182"/>
      <c r="MQD60" s="2182"/>
      <c r="MQE60" s="2182"/>
      <c r="MQF60" s="2182"/>
      <c r="MQG60" s="2182"/>
      <c r="MQH60" s="2182"/>
      <c r="MQI60" s="2182"/>
      <c r="MQJ60" s="2182"/>
      <c r="MQK60" s="2182"/>
      <c r="MQL60" s="2182"/>
      <c r="MQM60" s="2182"/>
      <c r="MQN60" s="2182"/>
      <c r="MQO60" s="2182"/>
      <c r="MQP60" s="2182"/>
      <c r="MQQ60" s="2182"/>
      <c r="MQR60" s="2182"/>
      <c r="MQS60" s="2182"/>
      <c r="MQT60" s="2182"/>
      <c r="MQU60" s="2182"/>
      <c r="MQV60" s="2182"/>
      <c r="MQW60" s="2182"/>
      <c r="MQX60" s="2182"/>
      <c r="MQY60" s="2182"/>
      <c r="MQZ60" s="2182"/>
      <c r="MRA60" s="2182"/>
      <c r="MRB60" s="2182"/>
      <c r="MRC60" s="2182"/>
      <c r="MRD60" s="2182"/>
      <c r="MRE60" s="2182"/>
      <c r="MRF60" s="2182"/>
      <c r="MRG60" s="2182"/>
      <c r="MRH60" s="2182"/>
      <c r="MRI60" s="2182"/>
      <c r="MRJ60" s="2182"/>
      <c r="MRK60" s="2182"/>
      <c r="MRL60" s="2182"/>
      <c r="MRM60" s="2182"/>
      <c r="MRN60" s="2182"/>
      <c r="MRO60" s="2182"/>
      <c r="MRP60" s="2182"/>
      <c r="MRQ60" s="2182"/>
      <c r="MRR60" s="2182"/>
      <c r="MRS60" s="2182"/>
      <c r="MRT60" s="2182"/>
      <c r="MRU60" s="2182"/>
      <c r="MRV60" s="2182"/>
      <c r="MRW60" s="2182"/>
      <c r="MRX60" s="2182"/>
      <c r="MRY60" s="2182"/>
      <c r="MRZ60" s="2182"/>
      <c r="MSA60" s="2182"/>
      <c r="MSB60" s="2182"/>
      <c r="MSC60" s="2182"/>
      <c r="MSD60" s="2182"/>
      <c r="MSE60" s="2182"/>
      <c r="MSF60" s="2182"/>
      <c r="MSG60" s="2182"/>
      <c r="MSH60" s="2182"/>
      <c r="MSI60" s="2182"/>
      <c r="MSJ60" s="2182"/>
      <c r="MSK60" s="2182"/>
      <c r="MSL60" s="2182"/>
      <c r="MSM60" s="2182"/>
      <c r="MSN60" s="2182"/>
      <c r="MSO60" s="2182"/>
      <c r="MSP60" s="2182"/>
      <c r="MSQ60" s="2182"/>
      <c r="MSR60" s="2182"/>
      <c r="MSS60" s="2182"/>
      <c r="MST60" s="2182"/>
      <c r="MSU60" s="2182"/>
      <c r="MSV60" s="2182"/>
      <c r="MSW60" s="2182"/>
      <c r="MSX60" s="2182"/>
      <c r="MSY60" s="2182"/>
      <c r="MSZ60" s="2182"/>
      <c r="MTA60" s="2182"/>
      <c r="MTB60" s="2182"/>
      <c r="MTC60" s="2182"/>
      <c r="MTD60" s="2182"/>
      <c r="MTE60" s="2182"/>
      <c r="MTF60" s="2182"/>
      <c r="MTG60" s="2182"/>
      <c r="MTH60" s="2182"/>
      <c r="MTI60" s="2182"/>
      <c r="MTJ60" s="2182"/>
      <c r="MTK60" s="2182"/>
      <c r="MTL60" s="2182"/>
      <c r="MTM60" s="2182"/>
      <c r="MTN60" s="2182"/>
      <c r="MTO60" s="2182"/>
      <c r="MTP60" s="2182"/>
      <c r="MTQ60" s="2182"/>
      <c r="MTR60" s="2182"/>
      <c r="MTS60" s="2182"/>
      <c r="MTT60" s="2182"/>
      <c r="MTU60" s="2182"/>
      <c r="MTV60" s="2182"/>
      <c r="MTW60" s="2182"/>
      <c r="MTX60" s="2182"/>
      <c r="MTY60" s="2182"/>
      <c r="MTZ60" s="2182"/>
      <c r="MUA60" s="2182"/>
      <c r="MUB60" s="2182"/>
      <c r="MUC60" s="2182"/>
      <c r="MUD60" s="2182"/>
      <c r="MUE60" s="2182"/>
      <c r="MUF60" s="2182"/>
      <c r="MUG60" s="2182"/>
      <c r="MUH60" s="2182"/>
      <c r="MUI60" s="2182"/>
      <c r="MUJ60" s="2182"/>
      <c r="MUK60" s="2182"/>
      <c r="MUL60" s="2182"/>
      <c r="MUM60" s="2182"/>
      <c r="MUN60" s="2182"/>
      <c r="MUO60" s="2182"/>
      <c r="MUP60" s="2182"/>
      <c r="MUQ60" s="2182"/>
      <c r="MUR60" s="2182"/>
      <c r="MUS60" s="2182"/>
      <c r="MUT60" s="2182"/>
      <c r="MUU60" s="2182"/>
      <c r="MUV60" s="2182"/>
      <c r="MUW60" s="2182"/>
      <c r="MUX60" s="2182"/>
      <c r="MUY60" s="2182"/>
      <c r="MUZ60" s="2182"/>
      <c r="MVA60" s="2182"/>
      <c r="MVB60" s="2182"/>
      <c r="MVC60" s="2182"/>
      <c r="MVD60" s="2182"/>
      <c r="MVE60" s="2182"/>
      <c r="MVF60" s="2182"/>
      <c r="MVG60" s="2182"/>
      <c r="MVH60" s="2182"/>
      <c r="MVI60" s="2182"/>
      <c r="MVJ60" s="2182"/>
      <c r="MVK60" s="2182"/>
      <c r="MVL60" s="2182"/>
      <c r="MVM60" s="2182"/>
      <c r="MVN60" s="2182"/>
      <c r="MVO60" s="2182"/>
      <c r="MVP60" s="2182"/>
      <c r="MVQ60" s="2182"/>
      <c r="MVR60" s="2182"/>
      <c r="MVS60" s="2182"/>
      <c r="MVT60" s="2182"/>
      <c r="MVU60" s="2182"/>
      <c r="MVV60" s="2182"/>
      <c r="MVW60" s="2182"/>
      <c r="MVX60" s="2182"/>
      <c r="MVY60" s="2182"/>
      <c r="MVZ60" s="2182"/>
      <c r="MWA60" s="2182"/>
      <c r="MWB60" s="2182"/>
      <c r="MWC60" s="2182"/>
      <c r="MWD60" s="2182"/>
      <c r="MWE60" s="2182"/>
      <c r="MWF60" s="2182"/>
      <c r="MWG60" s="2182"/>
      <c r="MWH60" s="2182"/>
      <c r="MWI60" s="2182"/>
      <c r="MWJ60" s="2182"/>
      <c r="MWK60" s="2182"/>
      <c r="MWL60" s="2182"/>
      <c r="MWM60" s="2182"/>
      <c r="MWN60" s="2182"/>
      <c r="MWO60" s="2182"/>
      <c r="MWP60" s="2182"/>
      <c r="MWQ60" s="2182"/>
      <c r="MWR60" s="2182"/>
      <c r="MWS60" s="2182"/>
      <c r="MWT60" s="2182"/>
      <c r="MWU60" s="2182"/>
      <c r="MWV60" s="2182"/>
      <c r="MWW60" s="2182"/>
      <c r="MWX60" s="2182"/>
      <c r="MWY60" s="2182"/>
      <c r="MWZ60" s="2182"/>
      <c r="MXA60" s="2182"/>
      <c r="MXB60" s="2182"/>
      <c r="MXC60" s="2182"/>
      <c r="MXD60" s="2182"/>
      <c r="MXE60" s="2182"/>
      <c r="MXF60" s="2182"/>
      <c r="MXG60" s="2182"/>
      <c r="MXH60" s="2182"/>
      <c r="MXI60" s="2182"/>
      <c r="MXJ60" s="2182"/>
      <c r="MXK60" s="2182"/>
      <c r="MXL60" s="2182"/>
      <c r="MXM60" s="2182"/>
      <c r="MXN60" s="2182"/>
      <c r="MXO60" s="2182"/>
      <c r="MXP60" s="2182"/>
      <c r="MXQ60" s="2182"/>
      <c r="MXR60" s="2182"/>
      <c r="MXS60" s="2182"/>
      <c r="MXT60" s="2182"/>
      <c r="MXU60" s="2182"/>
      <c r="MXV60" s="2182"/>
      <c r="MXW60" s="2182"/>
      <c r="MXX60" s="2182"/>
      <c r="MXY60" s="2182"/>
      <c r="MXZ60" s="2182"/>
      <c r="MYA60" s="2182"/>
      <c r="MYB60" s="2182"/>
      <c r="MYC60" s="2182"/>
      <c r="MYD60" s="2182"/>
      <c r="MYE60" s="2182"/>
      <c r="MYF60" s="2182"/>
      <c r="MYG60" s="2182"/>
      <c r="MYH60" s="2182"/>
      <c r="MYI60" s="2182"/>
      <c r="MYJ60" s="2182"/>
      <c r="MYK60" s="2182"/>
      <c r="MYL60" s="2182"/>
      <c r="MYM60" s="2182"/>
      <c r="MYN60" s="2182"/>
      <c r="MYO60" s="2182"/>
      <c r="MYP60" s="2182"/>
      <c r="MYQ60" s="2182"/>
      <c r="MYR60" s="2182"/>
      <c r="MYS60" s="2182"/>
      <c r="MYT60" s="2182"/>
      <c r="MYU60" s="2182"/>
      <c r="MYV60" s="2182"/>
      <c r="MYW60" s="2182"/>
      <c r="MYX60" s="2182"/>
      <c r="MYY60" s="2182"/>
      <c r="MYZ60" s="2182"/>
      <c r="MZA60" s="2182"/>
      <c r="MZB60" s="2182"/>
      <c r="MZC60" s="2182"/>
      <c r="MZD60" s="2182"/>
      <c r="MZE60" s="2182"/>
      <c r="MZF60" s="2182"/>
      <c r="MZG60" s="2182"/>
      <c r="MZH60" s="2182"/>
      <c r="MZI60" s="2182"/>
      <c r="MZJ60" s="2182"/>
      <c r="MZK60" s="2182"/>
      <c r="MZL60" s="2182"/>
      <c r="MZM60" s="2182"/>
      <c r="MZN60" s="2182"/>
      <c r="MZO60" s="2182"/>
      <c r="MZP60" s="2182"/>
      <c r="MZQ60" s="2182"/>
      <c r="MZR60" s="2182"/>
      <c r="MZS60" s="2182"/>
      <c r="MZT60" s="2182"/>
      <c r="MZU60" s="2182"/>
      <c r="MZV60" s="2182"/>
      <c r="MZW60" s="2182"/>
      <c r="MZX60" s="2182"/>
      <c r="MZY60" s="2182"/>
      <c r="MZZ60" s="2182"/>
      <c r="NAA60" s="2182"/>
      <c r="NAB60" s="2182"/>
      <c r="NAC60" s="2182"/>
      <c r="NAD60" s="2182"/>
      <c r="NAE60" s="2182"/>
      <c r="NAF60" s="2182"/>
      <c r="NAG60" s="2182"/>
      <c r="NAH60" s="2182"/>
      <c r="NAI60" s="2182"/>
      <c r="NAJ60" s="2182"/>
      <c r="NAK60" s="2182"/>
      <c r="NAL60" s="2182"/>
      <c r="NAM60" s="2182"/>
      <c r="NAN60" s="2182"/>
      <c r="NAO60" s="2182"/>
      <c r="NAP60" s="2182"/>
      <c r="NAQ60" s="2182"/>
      <c r="NAR60" s="2182"/>
      <c r="NAS60" s="2182"/>
      <c r="NAT60" s="2182"/>
      <c r="NAU60" s="2182"/>
      <c r="NAV60" s="2182"/>
      <c r="NAW60" s="2182"/>
      <c r="NAX60" s="2182"/>
      <c r="NAY60" s="2182"/>
      <c r="NAZ60" s="2182"/>
      <c r="NBA60" s="2182"/>
      <c r="NBB60" s="2182"/>
      <c r="NBC60" s="2182"/>
      <c r="NBD60" s="2182"/>
      <c r="NBE60" s="2182"/>
      <c r="NBF60" s="2182"/>
      <c r="NBG60" s="2182"/>
      <c r="NBH60" s="2182"/>
      <c r="NBI60" s="2182"/>
      <c r="NBJ60" s="2182"/>
      <c r="NBK60" s="2182"/>
      <c r="NBL60" s="2182"/>
      <c r="NBM60" s="2182"/>
      <c r="NBN60" s="2182"/>
      <c r="NBO60" s="2182"/>
      <c r="NBP60" s="2182"/>
      <c r="NBQ60" s="2182"/>
      <c r="NBR60" s="2182"/>
      <c r="NBS60" s="2182"/>
      <c r="NBT60" s="2182"/>
      <c r="NBU60" s="2182"/>
      <c r="NBV60" s="2182"/>
      <c r="NBW60" s="2182"/>
      <c r="NBX60" s="2182"/>
      <c r="NBY60" s="2182"/>
      <c r="NBZ60" s="2182"/>
      <c r="NCA60" s="2182"/>
      <c r="NCB60" s="2182"/>
      <c r="NCC60" s="2182"/>
      <c r="NCD60" s="2182"/>
      <c r="NCE60" s="2182"/>
      <c r="NCF60" s="2182"/>
      <c r="NCG60" s="2182"/>
      <c r="NCH60" s="2182"/>
      <c r="NCI60" s="2182"/>
      <c r="NCJ60" s="2182"/>
      <c r="NCK60" s="2182"/>
      <c r="NCL60" s="2182"/>
      <c r="NCM60" s="2182"/>
      <c r="NCN60" s="2182"/>
      <c r="NCO60" s="2182"/>
      <c r="NCP60" s="2182"/>
      <c r="NCQ60" s="2182"/>
      <c r="NCR60" s="2182"/>
      <c r="NCS60" s="2182"/>
      <c r="NCT60" s="2182"/>
      <c r="NCU60" s="2182"/>
      <c r="NCV60" s="2182"/>
      <c r="NCW60" s="2182"/>
      <c r="NCX60" s="2182"/>
      <c r="NCY60" s="2182"/>
      <c r="NCZ60" s="2182"/>
      <c r="NDA60" s="2182"/>
      <c r="NDB60" s="2182"/>
      <c r="NDC60" s="2182"/>
      <c r="NDD60" s="2182"/>
      <c r="NDE60" s="2182"/>
      <c r="NDF60" s="2182"/>
      <c r="NDG60" s="2182"/>
      <c r="NDH60" s="2182"/>
      <c r="NDI60" s="2182"/>
      <c r="NDJ60" s="2182"/>
      <c r="NDK60" s="2182"/>
      <c r="NDL60" s="2182"/>
      <c r="NDM60" s="2182"/>
      <c r="NDN60" s="2182"/>
      <c r="NDO60" s="2182"/>
      <c r="NDP60" s="2182"/>
      <c r="NDQ60" s="2182"/>
      <c r="NDR60" s="2182"/>
      <c r="NDS60" s="2182"/>
      <c r="NDT60" s="2182"/>
      <c r="NDU60" s="2182"/>
      <c r="NDV60" s="2182"/>
      <c r="NDW60" s="2182"/>
      <c r="NDX60" s="2182"/>
      <c r="NDY60" s="2182"/>
      <c r="NDZ60" s="2182"/>
      <c r="NEA60" s="2182"/>
      <c r="NEB60" s="2182"/>
      <c r="NEC60" s="2182"/>
      <c r="NED60" s="2182"/>
      <c r="NEE60" s="2182"/>
      <c r="NEF60" s="2182"/>
      <c r="NEG60" s="2182"/>
      <c r="NEH60" s="2182"/>
      <c r="NEI60" s="2182"/>
      <c r="NEJ60" s="2182"/>
      <c r="NEK60" s="2182"/>
      <c r="NEL60" s="2182"/>
      <c r="NEM60" s="2182"/>
      <c r="NEN60" s="2182"/>
      <c r="NEO60" s="2182"/>
      <c r="NEP60" s="2182"/>
      <c r="NEQ60" s="2182"/>
      <c r="NER60" s="2182"/>
      <c r="NES60" s="2182"/>
      <c r="NET60" s="2182"/>
      <c r="NEU60" s="2182"/>
      <c r="NEV60" s="2182"/>
      <c r="NEW60" s="2182"/>
      <c r="NEX60" s="2182"/>
      <c r="NEY60" s="2182"/>
      <c r="NEZ60" s="2182"/>
      <c r="NFA60" s="2182"/>
      <c r="NFB60" s="2182"/>
      <c r="NFC60" s="2182"/>
      <c r="NFD60" s="2182"/>
      <c r="NFE60" s="2182"/>
      <c r="NFF60" s="2182"/>
      <c r="NFG60" s="2182"/>
      <c r="NFH60" s="2182"/>
      <c r="NFI60" s="2182"/>
      <c r="NFJ60" s="2182"/>
      <c r="NFK60" s="2182"/>
      <c r="NFL60" s="2182"/>
      <c r="NFM60" s="2182"/>
      <c r="NFN60" s="2182"/>
      <c r="NFO60" s="2182"/>
      <c r="NFP60" s="2182"/>
      <c r="NFQ60" s="2182"/>
      <c r="NFR60" s="2182"/>
      <c r="NFS60" s="2182"/>
      <c r="NFT60" s="2182"/>
      <c r="NFU60" s="2182"/>
      <c r="NFV60" s="2182"/>
      <c r="NFW60" s="2182"/>
      <c r="NFX60" s="2182"/>
      <c r="NFY60" s="2182"/>
      <c r="NFZ60" s="2182"/>
      <c r="NGA60" s="2182"/>
      <c r="NGB60" s="2182"/>
      <c r="NGC60" s="2182"/>
      <c r="NGD60" s="2182"/>
      <c r="NGE60" s="2182"/>
      <c r="NGF60" s="2182"/>
      <c r="NGG60" s="2182"/>
      <c r="NGH60" s="2182"/>
      <c r="NGI60" s="2182"/>
      <c r="NGJ60" s="2182"/>
      <c r="NGK60" s="2182"/>
      <c r="NGL60" s="2182"/>
      <c r="NGM60" s="2182"/>
      <c r="NGN60" s="2182"/>
      <c r="NGO60" s="2182"/>
      <c r="NGP60" s="2182"/>
      <c r="NGQ60" s="2182"/>
      <c r="NGR60" s="2182"/>
      <c r="NGS60" s="2182"/>
      <c r="NGT60" s="2182"/>
      <c r="NGU60" s="2182"/>
      <c r="NGV60" s="2182"/>
      <c r="NGW60" s="2182"/>
      <c r="NGX60" s="2182"/>
      <c r="NGY60" s="2182"/>
      <c r="NGZ60" s="2182"/>
      <c r="NHA60" s="2182"/>
      <c r="NHB60" s="2182"/>
      <c r="NHC60" s="2182"/>
      <c r="NHD60" s="2182"/>
      <c r="NHE60" s="2182"/>
      <c r="NHF60" s="2182"/>
      <c r="NHG60" s="2182"/>
      <c r="NHH60" s="2182"/>
      <c r="NHI60" s="2182"/>
      <c r="NHJ60" s="2182"/>
      <c r="NHK60" s="2182"/>
      <c r="NHL60" s="2182"/>
      <c r="NHM60" s="2182"/>
      <c r="NHN60" s="2182"/>
      <c r="NHO60" s="2182"/>
      <c r="NHP60" s="2182"/>
      <c r="NHQ60" s="2182"/>
      <c r="NHR60" s="2182"/>
      <c r="NHS60" s="2182"/>
      <c r="NHT60" s="2182"/>
      <c r="NHU60" s="2182"/>
      <c r="NHV60" s="2182"/>
      <c r="NHW60" s="2182"/>
      <c r="NHX60" s="2182"/>
      <c r="NHY60" s="2182"/>
      <c r="NHZ60" s="2182"/>
      <c r="NIA60" s="2182"/>
      <c r="NIB60" s="2182"/>
      <c r="NIC60" s="2182"/>
      <c r="NID60" s="2182"/>
      <c r="NIE60" s="2182"/>
      <c r="NIF60" s="2182"/>
      <c r="NIG60" s="2182"/>
      <c r="NIH60" s="2182"/>
      <c r="NII60" s="2182"/>
      <c r="NIJ60" s="2182"/>
      <c r="NIK60" s="2182"/>
      <c r="NIL60" s="2182"/>
      <c r="NIM60" s="2182"/>
      <c r="NIN60" s="2182"/>
      <c r="NIO60" s="2182"/>
      <c r="NIP60" s="2182"/>
      <c r="NIQ60" s="2182"/>
      <c r="NIR60" s="2182"/>
      <c r="NIS60" s="2182"/>
      <c r="NIT60" s="2182"/>
      <c r="NIU60" s="2182"/>
      <c r="NIV60" s="2182"/>
      <c r="NIW60" s="2182"/>
      <c r="NIX60" s="2182"/>
      <c r="NIY60" s="2182"/>
      <c r="NIZ60" s="2182"/>
      <c r="NJA60" s="2182"/>
      <c r="NJB60" s="2182"/>
      <c r="NJC60" s="2182"/>
      <c r="NJD60" s="2182"/>
      <c r="NJE60" s="2182"/>
      <c r="NJF60" s="2182"/>
      <c r="NJG60" s="2182"/>
      <c r="NJH60" s="2182"/>
      <c r="NJI60" s="2182"/>
      <c r="NJJ60" s="2182"/>
      <c r="NJK60" s="2182"/>
      <c r="NJL60" s="2182"/>
      <c r="NJM60" s="2182"/>
      <c r="NJN60" s="2182"/>
      <c r="NJO60" s="2182"/>
      <c r="NJP60" s="2182"/>
      <c r="NJQ60" s="2182"/>
      <c r="NJR60" s="2182"/>
      <c r="NJS60" s="2182"/>
      <c r="NJT60" s="2182"/>
      <c r="NJU60" s="2182"/>
      <c r="NJV60" s="2182"/>
      <c r="NJW60" s="2182"/>
      <c r="NJX60" s="2182"/>
      <c r="NJY60" s="2182"/>
      <c r="NJZ60" s="2182"/>
      <c r="NKA60" s="2182"/>
      <c r="NKB60" s="2182"/>
      <c r="NKC60" s="2182"/>
      <c r="NKD60" s="2182"/>
      <c r="NKE60" s="2182"/>
      <c r="NKF60" s="2182"/>
      <c r="NKG60" s="2182"/>
      <c r="NKH60" s="2182"/>
      <c r="NKI60" s="2182"/>
      <c r="NKJ60" s="2182"/>
      <c r="NKK60" s="2182"/>
      <c r="NKL60" s="2182"/>
      <c r="NKM60" s="2182"/>
      <c r="NKN60" s="2182"/>
      <c r="NKO60" s="2182"/>
      <c r="NKP60" s="2182"/>
      <c r="NKQ60" s="2182"/>
      <c r="NKR60" s="2182"/>
      <c r="NKS60" s="2182"/>
      <c r="NKT60" s="2182"/>
      <c r="NKU60" s="2182"/>
      <c r="NKV60" s="2182"/>
      <c r="NKW60" s="2182"/>
      <c r="NKX60" s="2182"/>
      <c r="NKY60" s="2182"/>
      <c r="NKZ60" s="2182"/>
      <c r="NLA60" s="2182"/>
      <c r="NLB60" s="2182"/>
      <c r="NLC60" s="2182"/>
      <c r="NLD60" s="2182"/>
      <c r="NLE60" s="2182"/>
      <c r="NLF60" s="2182"/>
      <c r="NLG60" s="2182"/>
      <c r="NLH60" s="2182"/>
      <c r="NLI60" s="2182"/>
      <c r="NLJ60" s="2182"/>
      <c r="NLK60" s="2182"/>
      <c r="NLL60" s="2182"/>
      <c r="NLM60" s="2182"/>
      <c r="NLN60" s="2182"/>
      <c r="NLO60" s="2182"/>
      <c r="NLP60" s="2182"/>
      <c r="NLQ60" s="2182"/>
      <c r="NLR60" s="2182"/>
      <c r="NLS60" s="2182"/>
      <c r="NLT60" s="2182"/>
      <c r="NLU60" s="2182"/>
      <c r="NLV60" s="2182"/>
      <c r="NLW60" s="2182"/>
      <c r="NLX60" s="2182"/>
      <c r="NLY60" s="2182"/>
      <c r="NLZ60" s="2182"/>
      <c r="NMA60" s="2182"/>
      <c r="NMB60" s="2182"/>
      <c r="NMC60" s="2182"/>
      <c r="NMD60" s="2182"/>
      <c r="NME60" s="2182"/>
      <c r="NMF60" s="2182"/>
      <c r="NMG60" s="2182"/>
      <c r="NMH60" s="2182"/>
      <c r="NMI60" s="2182"/>
      <c r="NMJ60" s="2182"/>
      <c r="NMK60" s="2182"/>
      <c r="NML60" s="2182"/>
      <c r="NMM60" s="2182"/>
      <c r="NMN60" s="2182"/>
      <c r="NMO60" s="2182"/>
      <c r="NMP60" s="2182"/>
      <c r="NMQ60" s="2182"/>
      <c r="NMR60" s="2182"/>
      <c r="NMS60" s="2182"/>
      <c r="NMT60" s="2182"/>
      <c r="NMU60" s="2182"/>
      <c r="NMV60" s="2182"/>
      <c r="NMW60" s="2182"/>
      <c r="NMX60" s="2182"/>
      <c r="NMY60" s="2182"/>
      <c r="NMZ60" s="2182"/>
      <c r="NNA60" s="2182"/>
      <c r="NNB60" s="2182"/>
      <c r="NNC60" s="2182"/>
      <c r="NND60" s="2182"/>
      <c r="NNE60" s="2182"/>
      <c r="NNF60" s="2182"/>
      <c r="NNG60" s="2182"/>
      <c r="NNH60" s="2182"/>
      <c r="NNI60" s="2182"/>
      <c r="NNJ60" s="2182"/>
      <c r="NNK60" s="2182"/>
      <c r="NNL60" s="2182"/>
      <c r="NNM60" s="2182"/>
      <c r="NNN60" s="2182"/>
      <c r="NNO60" s="2182"/>
      <c r="NNP60" s="2182"/>
      <c r="NNQ60" s="2182"/>
      <c r="NNR60" s="2182"/>
      <c r="NNS60" s="2182"/>
      <c r="NNT60" s="2182"/>
      <c r="NNU60" s="2182"/>
      <c r="NNV60" s="2182"/>
      <c r="NNW60" s="2182"/>
      <c r="NNX60" s="2182"/>
      <c r="NNY60" s="2182"/>
      <c r="NNZ60" s="2182"/>
      <c r="NOA60" s="2182"/>
      <c r="NOB60" s="2182"/>
      <c r="NOC60" s="2182"/>
      <c r="NOD60" s="2182"/>
      <c r="NOE60" s="2182"/>
      <c r="NOF60" s="2182"/>
      <c r="NOG60" s="2182"/>
      <c r="NOH60" s="2182"/>
      <c r="NOI60" s="2182"/>
      <c r="NOJ60" s="2182"/>
      <c r="NOK60" s="2182"/>
      <c r="NOL60" s="2182"/>
      <c r="NOM60" s="2182"/>
      <c r="NON60" s="2182"/>
      <c r="NOO60" s="2182"/>
      <c r="NOP60" s="2182"/>
      <c r="NOQ60" s="2182"/>
      <c r="NOR60" s="2182"/>
      <c r="NOS60" s="2182"/>
      <c r="NOT60" s="2182"/>
      <c r="NOU60" s="2182"/>
      <c r="NOV60" s="2182"/>
      <c r="NOW60" s="2182"/>
      <c r="NOX60" s="2182"/>
      <c r="NOY60" s="2182"/>
      <c r="NOZ60" s="2182"/>
      <c r="NPA60" s="2182"/>
      <c r="NPB60" s="2182"/>
      <c r="NPC60" s="2182"/>
      <c r="NPD60" s="2182"/>
      <c r="NPE60" s="2182"/>
      <c r="NPF60" s="2182"/>
      <c r="NPG60" s="2182"/>
      <c r="NPH60" s="2182"/>
      <c r="NPI60" s="2182"/>
      <c r="NPJ60" s="2182"/>
      <c r="NPK60" s="2182"/>
      <c r="NPL60" s="2182"/>
      <c r="NPM60" s="2182"/>
      <c r="NPN60" s="2182"/>
      <c r="NPO60" s="2182"/>
      <c r="NPP60" s="2182"/>
      <c r="NPQ60" s="2182"/>
      <c r="NPR60" s="2182"/>
      <c r="NPS60" s="2182"/>
      <c r="NPT60" s="2182"/>
      <c r="NPU60" s="2182"/>
      <c r="NPV60" s="2182"/>
      <c r="NPW60" s="2182"/>
      <c r="NPX60" s="2182"/>
      <c r="NPY60" s="2182"/>
      <c r="NPZ60" s="2182"/>
      <c r="NQA60" s="2182"/>
      <c r="NQB60" s="2182"/>
      <c r="NQC60" s="2182"/>
      <c r="NQD60" s="2182"/>
      <c r="NQE60" s="2182"/>
      <c r="NQF60" s="2182"/>
      <c r="NQG60" s="2182"/>
      <c r="NQH60" s="2182"/>
      <c r="NQI60" s="2182"/>
      <c r="NQJ60" s="2182"/>
      <c r="NQK60" s="2182"/>
      <c r="NQL60" s="2182"/>
      <c r="NQM60" s="2182"/>
      <c r="NQN60" s="2182"/>
      <c r="NQO60" s="2182"/>
      <c r="NQP60" s="2182"/>
      <c r="NQQ60" s="2182"/>
      <c r="NQR60" s="2182"/>
      <c r="NQS60" s="2182"/>
      <c r="NQT60" s="2182"/>
      <c r="NQU60" s="2182"/>
      <c r="NQV60" s="2182"/>
      <c r="NQW60" s="2182"/>
      <c r="NQX60" s="2182"/>
      <c r="NQY60" s="2182"/>
      <c r="NQZ60" s="2182"/>
      <c r="NRA60" s="2182"/>
      <c r="NRB60" s="2182"/>
      <c r="NRC60" s="2182"/>
      <c r="NRD60" s="2182"/>
      <c r="NRE60" s="2182"/>
      <c r="NRF60" s="2182"/>
      <c r="NRG60" s="2182"/>
      <c r="NRH60" s="2182"/>
      <c r="NRI60" s="2182"/>
      <c r="NRJ60" s="2182"/>
      <c r="NRK60" s="2182"/>
      <c r="NRL60" s="2182"/>
      <c r="NRM60" s="2182"/>
      <c r="NRN60" s="2182"/>
      <c r="NRO60" s="2182"/>
      <c r="NRP60" s="2182"/>
      <c r="NRQ60" s="2182"/>
      <c r="NRR60" s="2182"/>
      <c r="NRS60" s="2182"/>
      <c r="NRT60" s="2182"/>
      <c r="NRU60" s="2182"/>
      <c r="NRV60" s="2182"/>
      <c r="NRW60" s="2182"/>
      <c r="NRX60" s="2182"/>
      <c r="NRY60" s="2182"/>
      <c r="NRZ60" s="2182"/>
      <c r="NSA60" s="2182"/>
      <c r="NSB60" s="2182"/>
      <c r="NSC60" s="2182"/>
      <c r="NSD60" s="2182"/>
      <c r="NSE60" s="2182"/>
      <c r="NSF60" s="2182"/>
      <c r="NSG60" s="2182"/>
      <c r="NSH60" s="2182"/>
      <c r="NSI60" s="2182"/>
      <c r="NSJ60" s="2182"/>
      <c r="NSK60" s="2182"/>
      <c r="NSL60" s="2182"/>
      <c r="NSM60" s="2182"/>
      <c r="NSN60" s="2182"/>
      <c r="NSO60" s="2182"/>
      <c r="NSP60" s="2182"/>
      <c r="NSQ60" s="2182"/>
      <c r="NSR60" s="2182"/>
      <c r="NSS60" s="2182"/>
      <c r="NST60" s="2182"/>
      <c r="NSU60" s="2182"/>
      <c r="NSV60" s="2182"/>
      <c r="NSW60" s="2182"/>
      <c r="NSX60" s="2182"/>
      <c r="NSY60" s="2182"/>
      <c r="NSZ60" s="2182"/>
      <c r="NTA60" s="2182"/>
      <c r="NTB60" s="2182"/>
      <c r="NTC60" s="2182"/>
      <c r="NTD60" s="2182"/>
      <c r="NTE60" s="2182"/>
      <c r="NTF60" s="2182"/>
      <c r="NTG60" s="2182"/>
      <c r="NTH60" s="2182"/>
      <c r="NTI60" s="2182"/>
      <c r="NTJ60" s="2182"/>
      <c r="NTK60" s="2182"/>
      <c r="NTL60" s="2182"/>
      <c r="NTM60" s="2182"/>
      <c r="NTN60" s="2182"/>
      <c r="NTO60" s="2182"/>
      <c r="NTP60" s="2182"/>
      <c r="NTQ60" s="2182"/>
      <c r="NTR60" s="2182"/>
      <c r="NTS60" s="2182"/>
      <c r="NTT60" s="2182"/>
      <c r="NTU60" s="2182"/>
      <c r="NTV60" s="2182"/>
      <c r="NTW60" s="2182"/>
      <c r="NTX60" s="2182"/>
      <c r="NTY60" s="2182"/>
      <c r="NTZ60" s="2182"/>
      <c r="NUA60" s="2182"/>
      <c r="NUB60" s="2182"/>
      <c r="NUC60" s="2182"/>
      <c r="NUD60" s="2182"/>
      <c r="NUE60" s="2182"/>
      <c r="NUF60" s="2182"/>
      <c r="NUG60" s="2182"/>
      <c r="NUH60" s="2182"/>
      <c r="NUI60" s="2182"/>
      <c r="NUJ60" s="2182"/>
      <c r="NUK60" s="2182"/>
      <c r="NUL60" s="2182"/>
      <c r="NUM60" s="2182"/>
      <c r="NUN60" s="2182"/>
      <c r="NUO60" s="2182"/>
      <c r="NUP60" s="2182"/>
      <c r="NUQ60" s="2182"/>
      <c r="NUR60" s="2182"/>
      <c r="NUS60" s="2182"/>
      <c r="NUT60" s="2182"/>
      <c r="NUU60" s="2182"/>
      <c r="NUV60" s="2182"/>
      <c r="NUW60" s="2182"/>
      <c r="NUX60" s="2182"/>
      <c r="NUY60" s="2182"/>
      <c r="NUZ60" s="2182"/>
      <c r="NVA60" s="2182"/>
      <c r="NVB60" s="2182"/>
      <c r="NVC60" s="2182"/>
      <c r="NVD60" s="2182"/>
      <c r="NVE60" s="2182"/>
      <c r="NVF60" s="2182"/>
      <c r="NVG60" s="2182"/>
      <c r="NVH60" s="2182"/>
      <c r="NVI60" s="2182"/>
      <c r="NVJ60" s="2182"/>
      <c r="NVK60" s="2182"/>
      <c r="NVL60" s="2182"/>
      <c r="NVM60" s="2182"/>
      <c r="NVN60" s="2182"/>
      <c r="NVO60" s="2182"/>
      <c r="NVP60" s="2182"/>
      <c r="NVQ60" s="2182"/>
      <c r="NVR60" s="2182"/>
      <c r="NVS60" s="2182"/>
      <c r="NVT60" s="2182"/>
      <c r="NVU60" s="2182"/>
      <c r="NVV60" s="2182"/>
      <c r="NVW60" s="2182"/>
      <c r="NVX60" s="2182"/>
      <c r="NVY60" s="2182"/>
      <c r="NVZ60" s="2182"/>
      <c r="NWA60" s="2182"/>
      <c r="NWB60" s="2182"/>
      <c r="NWC60" s="2182"/>
      <c r="NWD60" s="2182"/>
      <c r="NWE60" s="2182"/>
      <c r="NWF60" s="2182"/>
      <c r="NWG60" s="2182"/>
      <c r="NWH60" s="2182"/>
      <c r="NWI60" s="2182"/>
      <c r="NWJ60" s="2182"/>
      <c r="NWK60" s="2182"/>
      <c r="NWL60" s="2182"/>
      <c r="NWM60" s="2182"/>
      <c r="NWN60" s="2182"/>
      <c r="NWO60" s="2182"/>
      <c r="NWP60" s="2182"/>
      <c r="NWQ60" s="2182"/>
      <c r="NWR60" s="2182"/>
      <c r="NWS60" s="2182"/>
      <c r="NWT60" s="2182"/>
      <c r="NWU60" s="2182"/>
      <c r="NWV60" s="2182"/>
      <c r="NWW60" s="2182"/>
      <c r="NWX60" s="2182"/>
      <c r="NWY60" s="2182"/>
      <c r="NWZ60" s="2182"/>
      <c r="NXA60" s="2182"/>
      <c r="NXB60" s="2182"/>
      <c r="NXC60" s="2182"/>
      <c r="NXD60" s="2182"/>
      <c r="NXE60" s="2182"/>
      <c r="NXF60" s="2182"/>
      <c r="NXG60" s="2182"/>
      <c r="NXH60" s="2182"/>
      <c r="NXI60" s="2182"/>
      <c r="NXJ60" s="2182"/>
      <c r="NXK60" s="2182"/>
      <c r="NXL60" s="2182"/>
      <c r="NXM60" s="2182"/>
      <c r="NXN60" s="2182"/>
      <c r="NXO60" s="2182"/>
      <c r="NXP60" s="2182"/>
      <c r="NXQ60" s="2182"/>
      <c r="NXR60" s="2182"/>
      <c r="NXS60" s="2182"/>
      <c r="NXT60" s="2182"/>
      <c r="NXU60" s="2182"/>
      <c r="NXV60" s="2182"/>
      <c r="NXW60" s="2182"/>
      <c r="NXX60" s="2182"/>
      <c r="NXY60" s="2182"/>
      <c r="NXZ60" s="2182"/>
      <c r="NYA60" s="2182"/>
      <c r="NYB60" s="2182"/>
      <c r="NYC60" s="2182"/>
      <c r="NYD60" s="2182"/>
      <c r="NYE60" s="2182"/>
      <c r="NYF60" s="2182"/>
      <c r="NYG60" s="2182"/>
      <c r="NYH60" s="2182"/>
      <c r="NYI60" s="2182"/>
      <c r="NYJ60" s="2182"/>
      <c r="NYK60" s="2182"/>
      <c r="NYL60" s="2182"/>
      <c r="NYM60" s="2182"/>
      <c r="NYN60" s="2182"/>
      <c r="NYO60" s="2182"/>
      <c r="NYP60" s="2182"/>
      <c r="NYQ60" s="2182"/>
      <c r="NYR60" s="2182"/>
      <c r="NYS60" s="2182"/>
      <c r="NYT60" s="2182"/>
      <c r="NYU60" s="2182"/>
      <c r="NYV60" s="2182"/>
      <c r="NYW60" s="2182"/>
      <c r="NYX60" s="2182"/>
      <c r="NYY60" s="2182"/>
      <c r="NYZ60" s="2182"/>
      <c r="NZA60" s="2182"/>
      <c r="NZB60" s="2182"/>
      <c r="NZC60" s="2182"/>
      <c r="NZD60" s="2182"/>
      <c r="NZE60" s="2182"/>
      <c r="NZF60" s="2182"/>
      <c r="NZG60" s="2182"/>
      <c r="NZH60" s="2182"/>
      <c r="NZI60" s="2182"/>
      <c r="NZJ60" s="2182"/>
      <c r="NZK60" s="2182"/>
      <c r="NZL60" s="2182"/>
      <c r="NZM60" s="2182"/>
      <c r="NZN60" s="2182"/>
      <c r="NZO60" s="2182"/>
      <c r="NZP60" s="2182"/>
      <c r="NZQ60" s="2182"/>
      <c r="NZR60" s="2182"/>
      <c r="NZS60" s="2182"/>
      <c r="NZT60" s="2182"/>
      <c r="NZU60" s="2182"/>
      <c r="NZV60" s="2182"/>
      <c r="NZW60" s="2182"/>
      <c r="NZX60" s="2182"/>
      <c r="NZY60" s="2182"/>
      <c r="NZZ60" s="2182"/>
      <c r="OAA60" s="2182"/>
      <c r="OAB60" s="2182"/>
      <c r="OAC60" s="2182"/>
      <c r="OAD60" s="2182"/>
      <c r="OAE60" s="2182"/>
      <c r="OAF60" s="2182"/>
      <c r="OAG60" s="2182"/>
      <c r="OAH60" s="2182"/>
      <c r="OAI60" s="2182"/>
      <c r="OAJ60" s="2182"/>
      <c r="OAK60" s="2182"/>
      <c r="OAL60" s="2182"/>
      <c r="OAM60" s="2182"/>
      <c r="OAN60" s="2182"/>
      <c r="OAO60" s="2182"/>
      <c r="OAP60" s="2182"/>
      <c r="OAQ60" s="2182"/>
      <c r="OAR60" s="2182"/>
      <c r="OAS60" s="2182"/>
      <c r="OAT60" s="2182"/>
      <c r="OAU60" s="2182"/>
      <c r="OAV60" s="2182"/>
      <c r="OAW60" s="2182"/>
      <c r="OAX60" s="2182"/>
      <c r="OAY60" s="2182"/>
      <c r="OAZ60" s="2182"/>
      <c r="OBA60" s="2182"/>
      <c r="OBB60" s="2182"/>
      <c r="OBC60" s="2182"/>
      <c r="OBD60" s="2182"/>
      <c r="OBE60" s="2182"/>
      <c r="OBF60" s="2182"/>
      <c r="OBG60" s="2182"/>
      <c r="OBH60" s="2182"/>
      <c r="OBI60" s="2182"/>
      <c r="OBJ60" s="2182"/>
      <c r="OBK60" s="2182"/>
      <c r="OBL60" s="2182"/>
      <c r="OBM60" s="2182"/>
      <c r="OBN60" s="2182"/>
      <c r="OBO60" s="2182"/>
      <c r="OBP60" s="2182"/>
      <c r="OBQ60" s="2182"/>
      <c r="OBR60" s="2182"/>
      <c r="OBS60" s="2182"/>
      <c r="OBT60" s="2182"/>
      <c r="OBU60" s="2182"/>
      <c r="OBV60" s="2182"/>
      <c r="OBW60" s="2182"/>
      <c r="OBX60" s="2182"/>
      <c r="OBY60" s="2182"/>
      <c r="OBZ60" s="2182"/>
      <c r="OCA60" s="2182"/>
      <c r="OCB60" s="2182"/>
      <c r="OCC60" s="2182"/>
      <c r="OCD60" s="2182"/>
      <c r="OCE60" s="2182"/>
      <c r="OCF60" s="2182"/>
      <c r="OCG60" s="2182"/>
      <c r="OCH60" s="2182"/>
      <c r="OCI60" s="2182"/>
      <c r="OCJ60" s="2182"/>
      <c r="OCK60" s="2182"/>
      <c r="OCL60" s="2182"/>
      <c r="OCM60" s="2182"/>
      <c r="OCN60" s="2182"/>
      <c r="OCO60" s="2182"/>
      <c r="OCP60" s="2182"/>
      <c r="OCQ60" s="2182"/>
      <c r="OCR60" s="2182"/>
      <c r="OCS60" s="2182"/>
      <c r="OCT60" s="2182"/>
      <c r="OCU60" s="2182"/>
      <c r="OCV60" s="2182"/>
      <c r="OCW60" s="2182"/>
      <c r="OCX60" s="2182"/>
      <c r="OCY60" s="2182"/>
      <c r="OCZ60" s="2182"/>
      <c r="ODA60" s="2182"/>
      <c r="ODB60" s="2182"/>
      <c r="ODC60" s="2182"/>
      <c r="ODD60" s="2182"/>
      <c r="ODE60" s="2182"/>
      <c r="ODF60" s="2182"/>
      <c r="ODG60" s="2182"/>
      <c r="ODH60" s="2182"/>
      <c r="ODI60" s="2182"/>
      <c r="ODJ60" s="2182"/>
      <c r="ODK60" s="2182"/>
      <c r="ODL60" s="2182"/>
      <c r="ODM60" s="2182"/>
      <c r="ODN60" s="2182"/>
      <c r="ODO60" s="2182"/>
      <c r="ODP60" s="2182"/>
      <c r="ODQ60" s="2182"/>
      <c r="ODR60" s="2182"/>
      <c r="ODS60" s="2182"/>
      <c r="ODT60" s="2182"/>
      <c r="ODU60" s="2182"/>
      <c r="ODV60" s="2182"/>
      <c r="ODW60" s="2182"/>
      <c r="ODX60" s="2182"/>
      <c r="ODY60" s="2182"/>
      <c r="ODZ60" s="2182"/>
      <c r="OEA60" s="2182"/>
      <c r="OEB60" s="2182"/>
      <c r="OEC60" s="2182"/>
      <c r="OED60" s="2182"/>
      <c r="OEE60" s="2182"/>
      <c r="OEF60" s="2182"/>
      <c r="OEG60" s="2182"/>
      <c r="OEH60" s="2182"/>
      <c r="OEI60" s="2182"/>
      <c r="OEJ60" s="2182"/>
      <c r="OEK60" s="2182"/>
      <c r="OEL60" s="2182"/>
      <c r="OEM60" s="2182"/>
      <c r="OEN60" s="2182"/>
      <c r="OEO60" s="2182"/>
      <c r="OEP60" s="2182"/>
      <c r="OEQ60" s="2182"/>
      <c r="OER60" s="2182"/>
      <c r="OES60" s="2182"/>
      <c r="OET60" s="2182"/>
      <c r="OEU60" s="2182"/>
      <c r="OEV60" s="2182"/>
      <c r="OEW60" s="2182"/>
      <c r="OEX60" s="2182"/>
      <c r="OEY60" s="2182"/>
      <c r="OEZ60" s="2182"/>
      <c r="OFA60" s="2182"/>
      <c r="OFB60" s="2182"/>
      <c r="OFC60" s="2182"/>
      <c r="OFD60" s="2182"/>
      <c r="OFE60" s="2182"/>
      <c r="OFF60" s="2182"/>
      <c r="OFG60" s="2182"/>
      <c r="OFH60" s="2182"/>
      <c r="OFI60" s="2182"/>
      <c r="OFJ60" s="2182"/>
      <c r="OFK60" s="2182"/>
      <c r="OFL60" s="2182"/>
      <c r="OFM60" s="2182"/>
      <c r="OFN60" s="2182"/>
      <c r="OFO60" s="2182"/>
      <c r="OFP60" s="2182"/>
      <c r="OFQ60" s="2182"/>
      <c r="OFR60" s="2182"/>
      <c r="OFS60" s="2182"/>
      <c r="OFT60" s="2182"/>
      <c r="OFU60" s="2182"/>
      <c r="OFV60" s="2182"/>
      <c r="OFW60" s="2182"/>
      <c r="OFX60" s="2182"/>
      <c r="OFY60" s="2182"/>
      <c r="OFZ60" s="2182"/>
      <c r="OGA60" s="2182"/>
      <c r="OGB60" s="2182"/>
      <c r="OGC60" s="2182"/>
      <c r="OGD60" s="2182"/>
      <c r="OGE60" s="2182"/>
      <c r="OGF60" s="2182"/>
      <c r="OGG60" s="2182"/>
      <c r="OGH60" s="2182"/>
      <c r="OGI60" s="2182"/>
      <c r="OGJ60" s="2182"/>
      <c r="OGK60" s="2182"/>
      <c r="OGL60" s="2182"/>
      <c r="OGM60" s="2182"/>
      <c r="OGN60" s="2182"/>
      <c r="OGO60" s="2182"/>
      <c r="OGP60" s="2182"/>
      <c r="OGQ60" s="2182"/>
      <c r="OGR60" s="2182"/>
      <c r="OGS60" s="2182"/>
      <c r="OGT60" s="2182"/>
      <c r="OGU60" s="2182"/>
      <c r="OGV60" s="2182"/>
      <c r="OGW60" s="2182"/>
      <c r="OGX60" s="2182"/>
      <c r="OGY60" s="2182"/>
      <c r="OGZ60" s="2182"/>
      <c r="OHA60" s="2182"/>
      <c r="OHB60" s="2182"/>
      <c r="OHC60" s="2182"/>
      <c r="OHD60" s="2182"/>
      <c r="OHE60" s="2182"/>
      <c r="OHF60" s="2182"/>
      <c r="OHG60" s="2182"/>
      <c r="OHH60" s="2182"/>
      <c r="OHI60" s="2182"/>
      <c r="OHJ60" s="2182"/>
      <c r="OHK60" s="2182"/>
      <c r="OHL60" s="2182"/>
      <c r="OHM60" s="2182"/>
      <c r="OHN60" s="2182"/>
      <c r="OHO60" s="2182"/>
      <c r="OHP60" s="2182"/>
      <c r="OHQ60" s="2182"/>
      <c r="OHR60" s="2182"/>
      <c r="OHS60" s="2182"/>
      <c r="OHT60" s="2182"/>
      <c r="OHU60" s="2182"/>
      <c r="OHV60" s="2182"/>
      <c r="OHW60" s="2182"/>
      <c r="OHX60" s="2182"/>
      <c r="OHY60" s="2182"/>
      <c r="OHZ60" s="2182"/>
      <c r="OIA60" s="2182"/>
      <c r="OIB60" s="2182"/>
      <c r="OIC60" s="2182"/>
      <c r="OID60" s="2182"/>
      <c r="OIE60" s="2182"/>
      <c r="OIF60" s="2182"/>
      <c r="OIG60" s="2182"/>
      <c r="OIH60" s="2182"/>
      <c r="OII60" s="2182"/>
      <c r="OIJ60" s="2182"/>
      <c r="OIK60" s="2182"/>
      <c r="OIL60" s="2182"/>
      <c r="OIM60" s="2182"/>
      <c r="OIN60" s="2182"/>
      <c r="OIO60" s="2182"/>
      <c r="OIP60" s="2182"/>
      <c r="OIQ60" s="2182"/>
      <c r="OIR60" s="2182"/>
      <c r="OIS60" s="2182"/>
      <c r="OIT60" s="2182"/>
      <c r="OIU60" s="2182"/>
      <c r="OIV60" s="2182"/>
      <c r="OIW60" s="2182"/>
      <c r="OIX60" s="2182"/>
      <c r="OIY60" s="2182"/>
      <c r="OIZ60" s="2182"/>
      <c r="OJA60" s="2182"/>
      <c r="OJB60" s="2182"/>
      <c r="OJC60" s="2182"/>
      <c r="OJD60" s="2182"/>
      <c r="OJE60" s="2182"/>
      <c r="OJF60" s="2182"/>
      <c r="OJG60" s="2182"/>
      <c r="OJH60" s="2182"/>
      <c r="OJI60" s="2182"/>
      <c r="OJJ60" s="2182"/>
      <c r="OJK60" s="2182"/>
      <c r="OJL60" s="2182"/>
      <c r="OJM60" s="2182"/>
      <c r="OJN60" s="2182"/>
      <c r="OJO60" s="2182"/>
      <c r="OJP60" s="2182"/>
      <c r="OJQ60" s="2182"/>
      <c r="OJR60" s="2182"/>
      <c r="OJS60" s="2182"/>
      <c r="OJT60" s="2182"/>
      <c r="OJU60" s="2182"/>
      <c r="OJV60" s="2182"/>
      <c r="OJW60" s="2182"/>
      <c r="OJX60" s="2182"/>
      <c r="OJY60" s="2182"/>
      <c r="OJZ60" s="2182"/>
      <c r="OKA60" s="2182"/>
      <c r="OKB60" s="2182"/>
      <c r="OKC60" s="2182"/>
      <c r="OKD60" s="2182"/>
      <c r="OKE60" s="2182"/>
      <c r="OKF60" s="2182"/>
      <c r="OKG60" s="2182"/>
      <c r="OKH60" s="2182"/>
      <c r="OKI60" s="2182"/>
      <c r="OKJ60" s="2182"/>
      <c r="OKK60" s="2182"/>
      <c r="OKL60" s="2182"/>
      <c r="OKM60" s="2182"/>
      <c r="OKN60" s="2182"/>
      <c r="OKO60" s="2182"/>
      <c r="OKP60" s="2182"/>
      <c r="OKQ60" s="2182"/>
      <c r="OKR60" s="2182"/>
      <c r="OKS60" s="2182"/>
      <c r="OKT60" s="2182"/>
      <c r="OKU60" s="2182"/>
      <c r="OKV60" s="2182"/>
      <c r="OKW60" s="2182"/>
      <c r="OKX60" s="2182"/>
      <c r="OKY60" s="2182"/>
      <c r="OKZ60" s="2182"/>
      <c r="OLA60" s="2182"/>
      <c r="OLB60" s="2182"/>
      <c r="OLC60" s="2182"/>
      <c r="OLD60" s="2182"/>
      <c r="OLE60" s="2182"/>
      <c r="OLF60" s="2182"/>
      <c r="OLG60" s="2182"/>
      <c r="OLH60" s="2182"/>
      <c r="OLI60" s="2182"/>
      <c r="OLJ60" s="2182"/>
      <c r="OLK60" s="2182"/>
      <c r="OLL60" s="2182"/>
      <c r="OLM60" s="2182"/>
      <c r="OLN60" s="2182"/>
      <c r="OLO60" s="2182"/>
      <c r="OLP60" s="2182"/>
      <c r="OLQ60" s="2182"/>
      <c r="OLR60" s="2182"/>
      <c r="OLS60" s="2182"/>
      <c r="OLT60" s="2182"/>
      <c r="OLU60" s="2182"/>
      <c r="OLV60" s="2182"/>
      <c r="OLW60" s="2182"/>
      <c r="OLX60" s="2182"/>
      <c r="OLY60" s="2182"/>
      <c r="OLZ60" s="2182"/>
      <c r="OMA60" s="2182"/>
      <c r="OMB60" s="2182"/>
      <c r="OMC60" s="2182"/>
      <c r="OMD60" s="2182"/>
      <c r="OME60" s="2182"/>
      <c r="OMF60" s="2182"/>
      <c r="OMG60" s="2182"/>
      <c r="OMH60" s="2182"/>
      <c r="OMI60" s="2182"/>
      <c r="OMJ60" s="2182"/>
      <c r="OMK60" s="2182"/>
      <c r="OML60" s="2182"/>
      <c r="OMM60" s="2182"/>
      <c r="OMN60" s="2182"/>
      <c r="OMO60" s="2182"/>
      <c r="OMP60" s="2182"/>
      <c r="OMQ60" s="2182"/>
      <c r="OMR60" s="2182"/>
      <c r="OMS60" s="2182"/>
      <c r="OMT60" s="2182"/>
      <c r="OMU60" s="2182"/>
      <c r="OMV60" s="2182"/>
      <c r="OMW60" s="2182"/>
      <c r="OMX60" s="2182"/>
      <c r="OMY60" s="2182"/>
      <c r="OMZ60" s="2182"/>
      <c r="ONA60" s="2182"/>
      <c r="ONB60" s="2182"/>
      <c r="ONC60" s="2182"/>
      <c r="OND60" s="2182"/>
      <c r="ONE60" s="2182"/>
      <c r="ONF60" s="2182"/>
      <c r="ONG60" s="2182"/>
      <c r="ONH60" s="2182"/>
      <c r="ONI60" s="2182"/>
      <c r="ONJ60" s="2182"/>
      <c r="ONK60" s="2182"/>
      <c r="ONL60" s="2182"/>
      <c r="ONM60" s="2182"/>
      <c r="ONN60" s="2182"/>
      <c r="ONO60" s="2182"/>
      <c r="ONP60" s="2182"/>
      <c r="ONQ60" s="2182"/>
      <c r="ONR60" s="2182"/>
      <c r="ONS60" s="2182"/>
      <c r="ONT60" s="2182"/>
      <c r="ONU60" s="2182"/>
      <c r="ONV60" s="2182"/>
      <c r="ONW60" s="2182"/>
      <c r="ONX60" s="2182"/>
      <c r="ONY60" s="2182"/>
      <c r="ONZ60" s="2182"/>
      <c r="OOA60" s="2182"/>
      <c r="OOB60" s="2182"/>
      <c r="OOC60" s="2182"/>
      <c r="OOD60" s="2182"/>
      <c r="OOE60" s="2182"/>
      <c r="OOF60" s="2182"/>
      <c r="OOG60" s="2182"/>
      <c r="OOH60" s="2182"/>
      <c r="OOI60" s="2182"/>
      <c r="OOJ60" s="2182"/>
      <c r="OOK60" s="2182"/>
      <c r="OOL60" s="2182"/>
      <c r="OOM60" s="2182"/>
      <c r="OON60" s="2182"/>
      <c r="OOO60" s="2182"/>
      <c r="OOP60" s="2182"/>
      <c r="OOQ60" s="2182"/>
      <c r="OOR60" s="2182"/>
      <c r="OOS60" s="2182"/>
      <c r="OOT60" s="2182"/>
      <c r="OOU60" s="2182"/>
      <c r="OOV60" s="2182"/>
      <c r="OOW60" s="2182"/>
      <c r="OOX60" s="2182"/>
      <c r="OOY60" s="2182"/>
      <c r="OOZ60" s="2182"/>
      <c r="OPA60" s="2182"/>
      <c r="OPB60" s="2182"/>
      <c r="OPC60" s="2182"/>
      <c r="OPD60" s="2182"/>
      <c r="OPE60" s="2182"/>
      <c r="OPF60" s="2182"/>
      <c r="OPG60" s="2182"/>
      <c r="OPH60" s="2182"/>
      <c r="OPI60" s="2182"/>
      <c r="OPJ60" s="2182"/>
      <c r="OPK60" s="2182"/>
      <c r="OPL60" s="2182"/>
      <c r="OPM60" s="2182"/>
      <c r="OPN60" s="2182"/>
      <c r="OPO60" s="2182"/>
      <c r="OPP60" s="2182"/>
      <c r="OPQ60" s="2182"/>
      <c r="OPR60" s="2182"/>
      <c r="OPS60" s="2182"/>
      <c r="OPT60" s="2182"/>
      <c r="OPU60" s="2182"/>
      <c r="OPV60" s="2182"/>
      <c r="OPW60" s="2182"/>
      <c r="OPX60" s="2182"/>
      <c r="OPY60" s="2182"/>
      <c r="OPZ60" s="2182"/>
      <c r="OQA60" s="2182"/>
      <c r="OQB60" s="2182"/>
      <c r="OQC60" s="2182"/>
      <c r="OQD60" s="2182"/>
      <c r="OQE60" s="2182"/>
      <c r="OQF60" s="2182"/>
      <c r="OQG60" s="2182"/>
      <c r="OQH60" s="2182"/>
      <c r="OQI60" s="2182"/>
      <c r="OQJ60" s="2182"/>
      <c r="OQK60" s="2182"/>
      <c r="OQL60" s="2182"/>
      <c r="OQM60" s="2182"/>
      <c r="OQN60" s="2182"/>
      <c r="OQO60" s="2182"/>
      <c r="OQP60" s="2182"/>
      <c r="OQQ60" s="2182"/>
      <c r="OQR60" s="2182"/>
      <c r="OQS60" s="2182"/>
      <c r="OQT60" s="2182"/>
      <c r="OQU60" s="2182"/>
      <c r="OQV60" s="2182"/>
      <c r="OQW60" s="2182"/>
      <c r="OQX60" s="2182"/>
      <c r="OQY60" s="2182"/>
      <c r="OQZ60" s="2182"/>
      <c r="ORA60" s="2182"/>
      <c r="ORB60" s="2182"/>
      <c r="ORC60" s="2182"/>
      <c r="ORD60" s="2182"/>
      <c r="ORE60" s="2182"/>
      <c r="ORF60" s="2182"/>
      <c r="ORG60" s="2182"/>
      <c r="ORH60" s="2182"/>
      <c r="ORI60" s="2182"/>
      <c r="ORJ60" s="2182"/>
      <c r="ORK60" s="2182"/>
      <c r="ORL60" s="2182"/>
      <c r="ORM60" s="2182"/>
      <c r="ORN60" s="2182"/>
      <c r="ORO60" s="2182"/>
      <c r="ORP60" s="2182"/>
      <c r="ORQ60" s="2182"/>
      <c r="ORR60" s="2182"/>
      <c r="ORS60" s="2182"/>
      <c r="ORT60" s="2182"/>
      <c r="ORU60" s="2182"/>
      <c r="ORV60" s="2182"/>
      <c r="ORW60" s="2182"/>
      <c r="ORX60" s="2182"/>
      <c r="ORY60" s="2182"/>
      <c r="ORZ60" s="2182"/>
      <c r="OSA60" s="2182"/>
      <c r="OSB60" s="2182"/>
      <c r="OSC60" s="2182"/>
      <c r="OSD60" s="2182"/>
      <c r="OSE60" s="2182"/>
      <c r="OSF60" s="2182"/>
      <c r="OSG60" s="2182"/>
      <c r="OSH60" s="2182"/>
      <c r="OSI60" s="2182"/>
      <c r="OSJ60" s="2182"/>
      <c r="OSK60" s="2182"/>
      <c r="OSL60" s="2182"/>
      <c r="OSM60" s="2182"/>
      <c r="OSN60" s="2182"/>
      <c r="OSO60" s="2182"/>
      <c r="OSP60" s="2182"/>
      <c r="OSQ60" s="2182"/>
      <c r="OSR60" s="2182"/>
      <c r="OSS60" s="2182"/>
      <c r="OST60" s="2182"/>
      <c r="OSU60" s="2182"/>
      <c r="OSV60" s="2182"/>
      <c r="OSW60" s="2182"/>
      <c r="OSX60" s="2182"/>
      <c r="OSY60" s="2182"/>
      <c r="OSZ60" s="2182"/>
      <c r="OTA60" s="2182"/>
      <c r="OTB60" s="2182"/>
      <c r="OTC60" s="2182"/>
      <c r="OTD60" s="2182"/>
      <c r="OTE60" s="2182"/>
      <c r="OTF60" s="2182"/>
      <c r="OTG60" s="2182"/>
      <c r="OTH60" s="2182"/>
      <c r="OTI60" s="2182"/>
      <c r="OTJ60" s="2182"/>
      <c r="OTK60" s="2182"/>
      <c r="OTL60" s="2182"/>
      <c r="OTM60" s="2182"/>
      <c r="OTN60" s="2182"/>
      <c r="OTO60" s="2182"/>
      <c r="OTP60" s="2182"/>
      <c r="OTQ60" s="2182"/>
      <c r="OTR60" s="2182"/>
      <c r="OTS60" s="2182"/>
      <c r="OTT60" s="2182"/>
      <c r="OTU60" s="2182"/>
      <c r="OTV60" s="2182"/>
      <c r="OTW60" s="2182"/>
      <c r="OTX60" s="2182"/>
      <c r="OTY60" s="2182"/>
      <c r="OTZ60" s="2182"/>
      <c r="OUA60" s="2182"/>
      <c r="OUB60" s="2182"/>
      <c r="OUC60" s="2182"/>
      <c r="OUD60" s="2182"/>
      <c r="OUE60" s="2182"/>
      <c r="OUF60" s="2182"/>
      <c r="OUG60" s="2182"/>
      <c r="OUH60" s="2182"/>
      <c r="OUI60" s="2182"/>
      <c r="OUJ60" s="2182"/>
      <c r="OUK60" s="2182"/>
      <c r="OUL60" s="2182"/>
      <c r="OUM60" s="2182"/>
      <c r="OUN60" s="2182"/>
      <c r="OUO60" s="2182"/>
      <c r="OUP60" s="2182"/>
      <c r="OUQ60" s="2182"/>
      <c r="OUR60" s="2182"/>
      <c r="OUS60" s="2182"/>
      <c r="OUT60" s="2182"/>
      <c r="OUU60" s="2182"/>
      <c r="OUV60" s="2182"/>
      <c r="OUW60" s="2182"/>
      <c r="OUX60" s="2182"/>
      <c r="OUY60" s="2182"/>
      <c r="OUZ60" s="2182"/>
      <c r="OVA60" s="2182"/>
      <c r="OVB60" s="2182"/>
      <c r="OVC60" s="2182"/>
      <c r="OVD60" s="2182"/>
      <c r="OVE60" s="2182"/>
      <c r="OVF60" s="2182"/>
      <c r="OVG60" s="2182"/>
      <c r="OVH60" s="2182"/>
      <c r="OVI60" s="2182"/>
      <c r="OVJ60" s="2182"/>
      <c r="OVK60" s="2182"/>
      <c r="OVL60" s="2182"/>
      <c r="OVM60" s="2182"/>
      <c r="OVN60" s="2182"/>
      <c r="OVO60" s="2182"/>
      <c r="OVP60" s="2182"/>
      <c r="OVQ60" s="2182"/>
      <c r="OVR60" s="2182"/>
      <c r="OVS60" s="2182"/>
      <c r="OVT60" s="2182"/>
      <c r="OVU60" s="2182"/>
      <c r="OVV60" s="2182"/>
      <c r="OVW60" s="2182"/>
      <c r="OVX60" s="2182"/>
      <c r="OVY60" s="2182"/>
      <c r="OVZ60" s="2182"/>
      <c r="OWA60" s="2182"/>
      <c r="OWB60" s="2182"/>
      <c r="OWC60" s="2182"/>
      <c r="OWD60" s="2182"/>
      <c r="OWE60" s="2182"/>
      <c r="OWF60" s="2182"/>
      <c r="OWG60" s="2182"/>
      <c r="OWH60" s="2182"/>
      <c r="OWI60" s="2182"/>
      <c r="OWJ60" s="2182"/>
      <c r="OWK60" s="2182"/>
      <c r="OWL60" s="2182"/>
      <c r="OWM60" s="2182"/>
      <c r="OWN60" s="2182"/>
      <c r="OWO60" s="2182"/>
      <c r="OWP60" s="2182"/>
      <c r="OWQ60" s="2182"/>
      <c r="OWR60" s="2182"/>
      <c r="OWS60" s="2182"/>
      <c r="OWT60" s="2182"/>
      <c r="OWU60" s="2182"/>
      <c r="OWV60" s="2182"/>
      <c r="OWW60" s="2182"/>
      <c r="OWX60" s="2182"/>
      <c r="OWY60" s="2182"/>
      <c r="OWZ60" s="2182"/>
      <c r="OXA60" s="2182"/>
      <c r="OXB60" s="2182"/>
      <c r="OXC60" s="2182"/>
      <c r="OXD60" s="2182"/>
      <c r="OXE60" s="2182"/>
      <c r="OXF60" s="2182"/>
      <c r="OXG60" s="2182"/>
      <c r="OXH60" s="2182"/>
      <c r="OXI60" s="2182"/>
      <c r="OXJ60" s="2182"/>
      <c r="OXK60" s="2182"/>
      <c r="OXL60" s="2182"/>
      <c r="OXM60" s="2182"/>
      <c r="OXN60" s="2182"/>
      <c r="OXO60" s="2182"/>
      <c r="OXP60" s="2182"/>
      <c r="OXQ60" s="2182"/>
      <c r="OXR60" s="2182"/>
      <c r="OXS60" s="2182"/>
      <c r="OXT60" s="2182"/>
      <c r="OXU60" s="2182"/>
      <c r="OXV60" s="2182"/>
      <c r="OXW60" s="2182"/>
      <c r="OXX60" s="2182"/>
      <c r="OXY60" s="2182"/>
      <c r="OXZ60" s="2182"/>
      <c r="OYA60" s="2182"/>
      <c r="OYB60" s="2182"/>
      <c r="OYC60" s="2182"/>
      <c r="OYD60" s="2182"/>
      <c r="OYE60" s="2182"/>
      <c r="OYF60" s="2182"/>
      <c r="OYG60" s="2182"/>
      <c r="OYH60" s="2182"/>
      <c r="OYI60" s="2182"/>
      <c r="OYJ60" s="2182"/>
      <c r="OYK60" s="2182"/>
      <c r="OYL60" s="2182"/>
      <c r="OYM60" s="2182"/>
      <c r="OYN60" s="2182"/>
      <c r="OYO60" s="2182"/>
      <c r="OYP60" s="2182"/>
      <c r="OYQ60" s="2182"/>
      <c r="OYR60" s="2182"/>
      <c r="OYS60" s="2182"/>
      <c r="OYT60" s="2182"/>
      <c r="OYU60" s="2182"/>
      <c r="OYV60" s="2182"/>
      <c r="OYW60" s="2182"/>
      <c r="OYX60" s="2182"/>
      <c r="OYY60" s="2182"/>
      <c r="OYZ60" s="2182"/>
      <c r="OZA60" s="2182"/>
      <c r="OZB60" s="2182"/>
      <c r="OZC60" s="2182"/>
      <c r="OZD60" s="2182"/>
      <c r="OZE60" s="2182"/>
      <c r="OZF60" s="2182"/>
      <c r="OZG60" s="2182"/>
      <c r="OZH60" s="2182"/>
      <c r="OZI60" s="2182"/>
      <c r="OZJ60" s="2182"/>
      <c r="OZK60" s="2182"/>
      <c r="OZL60" s="2182"/>
      <c r="OZM60" s="2182"/>
      <c r="OZN60" s="2182"/>
      <c r="OZO60" s="2182"/>
      <c r="OZP60" s="2182"/>
      <c r="OZQ60" s="2182"/>
      <c r="OZR60" s="2182"/>
      <c r="OZS60" s="2182"/>
      <c r="OZT60" s="2182"/>
      <c r="OZU60" s="2182"/>
      <c r="OZV60" s="2182"/>
      <c r="OZW60" s="2182"/>
      <c r="OZX60" s="2182"/>
      <c r="OZY60" s="2182"/>
      <c r="OZZ60" s="2182"/>
      <c r="PAA60" s="2182"/>
      <c r="PAB60" s="2182"/>
      <c r="PAC60" s="2182"/>
      <c r="PAD60" s="2182"/>
      <c r="PAE60" s="2182"/>
      <c r="PAF60" s="2182"/>
      <c r="PAG60" s="2182"/>
      <c r="PAH60" s="2182"/>
      <c r="PAI60" s="2182"/>
      <c r="PAJ60" s="2182"/>
      <c r="PAK60" s="2182"/>
      <c r="PAL60" s="2182"/>
      <c r="PAM60" s="2182"/>
      <c r="PAN60" s="2182"/>
      <c r="PAO60" s="2182"/>
      <c r="PAP60" s="2182"/>
      <c r="PAQ60" s="2182"/>
      <c r="PAR60" s="2182"/>
      <c r="PAS60" s="2182"/>
      <c r="PAT60" s="2182"/>
      <c r="PAU60" s="2182"/>
      <c r="PAV60" s="2182"/>
      <c r="PAW60" s="2182"/>
      <c r="PAX60" s="2182"/>
      <c r="PAY60" s="2182"/>
      <c r="PAZ60" s="2182"/>
      <c r="PBA60" s="2182"/>
      <c r="PBB60" s="2182"/>
      <c r="PBC60" s="2182"/>
      <c r="PBD60" s="2182"/>
      <c r="PBE60" s="2182"/>
      <c r="PBF60" s="2182"/>
      <c r="PBG60" s="2182"/>
      <c r="PBH60" s="2182"/>
      <c r="PBI60" s="2182"/>
      <c r="PBJ60" s="2182"/>
      <c r="PBK60" s="2182"/>
      <c r="PBL60" s="2182"/>
      <c r="PBM60" s="2182"/>
      <c r="PBN60" s="2182"/>
      <c r="PBO60" s="2182"/>
      <c r="PBP60" s="2182"/>
      <c r="PBQ60" s="2182"/>
      <c r="PBR60" s="2182"/>
      <c r="PBS60" s="2182"/>
      <c r="PBT60" s="2182"/>
      <c r="PBU60" s="2182"/>
      <c r="PBV60" s="2182"/>
      <c r="PBW60" s="2182"/>
      <c r="PBX60" s="2182"/>
      <c r="PBY60" s="2182"/>
      <c r="PBZ60" s="2182"/>
      <c r="PCA60" s="2182"/>
      <c r="PCB60" s="2182"/>
      <c r="PCC60" s="2182"/>
      <c r="PCD60" s="2182"/>
      <c r="PCE60" s="2182"/>
      <c r="PCF60" s="2182"/>
      <c r="PCG60" s="2182"/>
      <c r="PCH60" s="2182"/>
      <c r="PCI60" s="2182"/>
      <c r="PCJ60" s="2182"/>
      <c r="PCK60" s="2182"/>
      <c r="PCL60" s="2182"/>
      <c r="PCM60" s="2182"/>
      <c r="PCN60" s="2182"/>
      <c r="PCO60" s="2182"/>
      <c r="PCP60" s="2182"/>
      <c r="PCQ60" s="2182"/>
      <c r="PCR60" s="2182"/>
      <c r="PCS60" s="2182"/>
      <c r="PCT60" s="2182"/>
      <c r="PCU60" s="2182"/>
      <c r="PCV60" s="2182"/>
      <c r="PCW60" s="2182"/>
      <c r="PCX60" s="2182"/>
      <c r="PCY60" s="2182"/>
      <c r="PCZ60" s="2182"/>
      <c r="PDA60" s="2182"/>
      <c r="PDB60" s="2182"/>
      <c r="PDC60" s="2182"/>
      <c r="PDD60" s="2182"/>
      <c r="PDE60" s="2182"/>
      <c r="PDF60" s="2182"/>
      <c r="PDG60" s="2182"/>
      <c r="PDH60" s="2182"/>
      <c r="PDI60" s="2182"/>
      <c r="PDJ60" s="2182"/>
      <c r="PDK60" s="2182"/>
      <c r="PDL60" s="2182"/>
      <c r="PDM60" s="2182"/>
      <c r="PDN60" s="2182"/>
      <c r="PDO60" s="2182"/>
      <c r="PDP60" s="2182"/>
      <c r="PDQ60" s="2182"/>
      <c r="PDR60" s="2182"/>
      <c r="PDS60" s="2182"/>
      <c r="PDT60" s="2182"/>
      <c r="PDU60" s="2182"/>
      <c r="PDV60" s="2182"/>
      <c r="PDW60" s="2182"/>
      <c r="PDX60" s="2182"/>
      <c r="PDY60" s="2182"/>
      <c r="PDZ60" s="2182"/>
      <c r="PEA60" s="2182"/>
      <c r="PEB60" s="2182"/>
      <c r="PEC60" s="2182"/>
      <c r="PED60" s="2182"/>
      <c r="PEE60" s="2182"/>
      <c r="PEF60" s="2182"/>
      <c r="PEG60" s="2182"/>
      <c r="PEH60" s="2182"/>
      <c r="PEI60" s="2182"/>
      <c r="PEJ60" s="2182"/>
      <c r="PEK60" s="2182"/>
      <c r="PEL60" s="2182"/>
      <c r="PEM60" s="2182"/>
      <c r="PEN60" s="2182"/>
      <c r="PEO60" s="2182"/>
      <c r="PEP60" s="2182"/>
      <c r="PEQ60" s="2182"/>
      <c r="PER60" s="2182"/>
      <c r="PES60" s="2182"/>
      <c r="PET60" s="2182"/>
      <c r="PEU60" s="2182"/>
      <c r="PEV60" s="2182"/>
      <c r="PEW60" s="2182"/>
      <c r="PEX60" s="2182"/>
      <c r="PEY60" s="2182"/>
      <c r="PEZ60" s="2182"/>
      <c r="PFA60" s="2182"/>
      <c r="PFB60" s="2182"/>
      <c r="PFC60" s="2182"/>
      <c r="PFD60" s="2182"/>
      <c r="PFE60" s="2182"/>
      <c r="PFF60" s="2182"/>
      <c r="PFG60" s="2182"/>
      <c r="PFH60" s="2182"/>
      <c r="PFI60" s="2182"/>
      <c r="PFJ60" s="2182"/>
      <c r="PFK60" s="2182"/>
      <c r="PFL60" s="2182"/>
      <c r="PFM60" s="2182"/>
      <c r="PFN60" s="2182"/>
      <c r="PFO60" s="2182"/>
      <c r="PFP60" s="2182"/>
      <c r="PFQ60" s="2182"/>
      <c r="PFR60" s="2182"/>
      <c r="PFS60" s="2182"/>
      <c r="PFT60" s="2182"/>
      <c r="PFU60" s="2182"/>
      <c r="PFV60" s="2182"/>
      <c r="PFW60" s="2182"/>
      <c r="PFX60" s="2182"/>
      <c r="PFY60" s="2182"/>
      <c r="PFZ60" s="2182"/>
      <c r="PGA60" s="2182"/>
      <c r="PGB60" s="2182"/>
      <c r="PGC60" s="2182"/>
      <c r="PGD60" s="2182"/>
      <c r="PGE60" s="2182"/>
      <c r="PGF60" s="2182"/>
      <c r="PGG60" s="2182"/>
      <c r="PGH60" s="2182"/>
      <c r="PGI60" s="2182"/>
      <c r="PGJ60" s="2182"/>
      <c r="PGK60" s="2182"/>
      <c r="PGL60" s="2182"/>
      <c r="PGM60" s="2182"/>
      <c r="PGN60" s="2182"/>
      <c r="PGO60" s="2182"/>
      <c r="PGP60" s="2182"/>
      <c r="PGQ60" s="2182"/>
      <c r="PGR60" s="2182"/>
      <c r="PGS60" s="2182"/>
      <c r="PGT60" s="2182"/>
      <c r="PGU60" s="2182"/>
      <c r="PGV60" s="2182"/>
      <c r="PGW60" s="2182"/>
      <c r="PGX60" s="2182"/>
      <c r="PGY60" s="2182"/>
      <c r="PGZ60" s="2182"/>
      <c r="PHA60" s="2182"/>
      <c r="PHB60" s="2182"/>
      <c r="PHC60" s="2182"/>
      <c r="PHD60" s="2182"/>
      <c r="PHE60" s="2182"/>
      <c r="PHF60" s="2182"/>
      <c r="PHG60" s="2182"/>
      <c r="PHH60" s="2182"/>
      <c r="PHI60" s="2182"/>
      <c r="PHJ60" s="2182"/>
      <c r="PHK60" s="2182"/>
      <c r="PHL60" s="2182"/>
      <c r="PHM60" s="2182"/>
      <c r="PHN60" s="2182"/>
      <c r="PHO60" s="2182"/>
      <c r="PHP60" s="2182"/>
      <c r="PHQ60" s="2182"/>
      <c r="PHR60" s="2182"/>
      <c r="PHS60" s="2182"/>
      <c r="PHT60" s="2182"/>
      <c r="PHU60" s="2182"/>
      <c r="PHV60" s="2182"/>
      <c r="PHW60" s="2182"/>
      <c r="PHX60" s="2182"/>
      <c r="PHY60" s="2182"/>
      <c r="PHZ60" s="2182"/>
      <c r="PIA60" s="2182"/>
      <c r="PIB60" s="2182"/>
      <c r="PIC60" s="2182"/>
      <c r="PID60" s="2182"/>
      <c r="PIE60" s="2182"/>
      <c r="PIF60" s="2182"/>
      <c r="PIG60" s="2182"/>
      <c r="PIH60" s="2182"/>
      <c r="PII60" s="2182"/>
      <c r="PIJ60" s="2182"/>
      <c r="PIK60" s="2182"/>
      <c r="PIL60" s="2182"/>
      <c r="PIM60" s="2182"/>
      <c r="PIN60" s="2182"/>
      <c r="PIO60" s="2182"/>
      <c r="PIP60" s="2182"/>
      <c r="PIQ60" s="2182"/>
      <c r="PIR60" s="2182"/>
      <c r="PIS60" s="2182"/>
      <c r="PIT60" s="2182"/>
      <c r="PIU60" s="2182"/>
      <c r="PIV60" s="2182"/>
      <c r="PIW60" s="2182"/>
      <c r="PIX60" s="2182"/>
      <c r="PIY60" s="2182"/>
      <c r="PIZ60" s="2182"/>
      <c r="PJA60" s="2182"/>
      <c r="PJB60" s="2182"/>
      <c r="PJC60" s="2182"/>
      <c r="PJD60" s="2182"/>
      <c r="PJE60" s="2182"/>
      <c r="PJF60" s="2182"/>
      <c r="PJG60" s="2182"/>
      <c r="PJH60" s="2182"/>
      <c r="PJI60" s="2182"/>
      <c r="PJJ60" s="2182"/>
      <c r="PJK60" s="2182"/>
      <c r="PJL60" s="2182"/>
      <c r="PJM60" s="2182"/>
      <c r="PJN60" s="2182"/>
      <c r="PJO60" s="2182"/>
      <c r="PJP60" s="2182"/>
      <c r="PJQ60" s="2182"/>
      <c r="PJR60" s="2182"/>
      <c r="PJS60" s="2182"/>
      <c r="PJT60" s="2182"/>
      <c r="PJU60" s="2182"/>
      <c r="PJV60" s="2182"/>
      <c r="PJW60" s="2182"/>
      <c r="PJX60" s="2182"/>
      <c r="PJY60" s="2182"/>
      <c r="PJZ60" s="2182"/>
      <c r="PKA60" s="2182"/>
      <c r="PKB60" s="2182"/>
      <c r="PKC60" s="2182"/>
      <c r="PKD60" s="2182"/>
      <c r="PKE60" s="2182"/>
      <c r="PKF60" s="2182"/>
      <c r="PKG60" s="2182"/>
      <c r="PKH60" s="2182"/>
      <c r="PKI60" s="2182"/>
      <c r="PKJ60" s="2182"/>
      <c r="PKK60" s="2182"/>
      <c r="PKL60" s="2182"/>
      <c r="PKM60" s="2182"/>
      <c r="PKN60" s="2182"/>
      <c r="PKO60" s="2182"/>
      <c r="PKP60" s="2182"/>
      <c r="PKQ60" s="2182"/>
      <c r="PKR60" s="2182"/>
      <c r="PKS60" s="2182"/>
      <c r="PKT60" s="2182"/>
      <c r="PKU60" s="2182"/>
      <c r="PKV60" s="2182"/>
      <c r="PKW60" s="2182"/>
      <c r="PKX60" s="2182"/>
      <c r="PKY60" s="2182"/>
      <c r="PKZ60" s="2182"/>
      <c r="PLA60" s="2182"/>
      <c r="PLB60" s="2182"/>
      <c r="PLC60" s="2182"/>
      <c r="PLD60" s="2182"/>
      <c r="PLE60" s="2182"/>
      <c r="PLF60" s="2182"/>
      <c r="PLG60" s="2182"/>
      <c r="PLH60" s="2182"/>
      <c r="PLI60" s="2182"/>
      <c r="PLJ60" s="2182"/>
      <c r="PLK60" s="2182"/>
      <c r="PLL60" s="2182"/>
      <c r="PLM60" s="2182"/>
      <c r="PLN60" s="2182"/>
      <c r="PLO60" s="2182"/>
      <c r="PLP60" s="2182"/>
      <c r="PLQ60" s="2182"/>
      <c r="PLR60" s="2182"/>
      <c r="PLS60" s="2182"/>
      <c r="PLT60" s="2182"/>
      <c r="PLU60" s="2182"/>
      <c r="PLV60" s="2182"/>
      <c r="PLW60" s="2182"/>
      <c r="PLX60" s="2182"/>
      <c r="PLY60" s="2182"/>
      <c r="PLZ60" s="2182"/>
      <c r="PMA60" s="2182"/>
      <c r="PMB60" s="2182"/>
      <c r="PMC60" s="2182"/>
      <c r="PMD60" s="2182"/>
      <c r="PME60" s="2182"/>
      <c r="PMF60" s="2182"/>
      <c r="PMG60" s="2182"/>
      <c r="PMH60" s="2182"/>
      <c r="PMI60" s="2182"/>
      <c r="PMJ60" s="2182"/>
      <c r="PMK60" s="2182"/>
      <c r="PML60" s="2182"/>
      <c r="PMM60" s="2182"/>
      <c r="PMN60" s="2182"/>
      <c r="PMO60" s="2182"/>
      <c r="PMP60" s="2182"/>
      <c r="PMQ60" s="2182"/>
      <c r="PMR60" s="2182"/>
      <c r="PMS60" s="2182"/>
      <c r="PMT60" s="2182"/>
      <c r="PMU60" s="2182"/>
      <c r="PMV60" s="2182"/>
      <c r="PMW60" s="2182"/>
      <c r="PMX60" s="2182"/>
      <c r="PMY60" s="2182"/>
      <c r="PMZ60" s="2182"/>
      <c r="PNA60" s="2182"/>
      <c r="PNB60" s="2182"/>
      <c r="PNC60" s="2182"/>
      <c r="PND60" s="2182"/>
      <c r="PNE60" s="2182"/>
      <c r="PNF60" s="2182"/>
      <c r="PNG60" s="2182"/>
      <c r="PNH60" s="2182"/>
      <c r="PNI60" s="2182"/>
      <c r="PNJ60" s="2182"/>
      <c r="PNK60" s="2182"/>
      <c r="PNL60" s="2182"/>
      <c r="PNM60" s="2182"/>
      <c r="PNN60" s="2182"/>
      <c r="PNO60" s="2182"/>
      <c r="PNP60" s="2182"/>
      <c r="PNQ60" s="2182"/>
      <c r="PNR60" s="2182"/>
      <c r="PNS60" s="2182"/>
      <c r="PNT60" s="2182"/>
      <c r="PNU60" s="2182"/>
      <c r="PNV60" s="2182"/>
      <c r="PNW60" s="2182"/>
      <c r="PNX60" s="2182"/>
      <c r="PNY60" s="2182"/>
      <c r="PNZ60" s="2182"/>
      <c r="POA60" s="2182"/>
      <c r="POB60" s="2182"/>
      <c r="POC60" s="2182"/>
      <c r="POD60" s="2182"/>
      <c r="POE60" s="2182"/>
      <c r="POF60" s="2182"/>
      <c r="POG60" s="2182"/>
      <c r="POH60" s="2182"/>
      <c r="POI60" s="2182"/>
      <c r="POJ60" s="2182"/>
      <c r="POK60" s="2182"/>
      <c r="POL60" s="2182"/>
      <c r="POM60" s="2182"/>
      <c r="PON60" s="2182"/>
      <c r="POO60" s="2182"/>
      <c r="POP60" s="2182"/>
      <c r="POQ60" s="2182"/>
      <c r="POR60" s="2182"/>
      <c r="POS60" s="2182"/>
      <c r="POT60" s="2182"/>
      <c r="POU60" s="2182"/>
      <c r="POV60" s="2182"/>
      <c r="POW60" s="2182"/>
      <c r="POX60" s="2182"/>
      <c r="POY60" s="2182"/>
      <c r="POZ60" s="2182"/>
      <c r="PPA60" s="2182"/>
      <c r="PPB60" s="2182"/>
      <c r="PPC60" s="2182"/>
      <c r="PPD60" s="2182"/>
      <c r="PPE60" s="2182"/>
      <c r="PPF60" s="2182"/>
      <c r="PPG60" s="2182"/>
      <c r="PPH60" s="2182"/>
      <c r="PPI60" s="2182"/>
      <c r="PPJ60" s="2182"/>
      <c r="PPK60" s="2182"/>
      <c r="PPL60" s="2182"/>
      <c r="PPM60" s="2182"/>
      <c r="PPN60" s="2182"/>
      <c r="PPO60" s="2182"/>
      <c r="PPP60" s="2182"/>
      <c r="PPQ60" s="2182"/>
      <c r="PPR60" s="2182"/>
      <c r="PPS60" s="2182"/>
      <c r="PPT60" s="2182"/>
      <c r="PPU60" s="2182"/>
      <c r="PPV60" s="2182"/>
      <c r="PPW60" s="2182"/>
      <c r="PPX60" s="2182"/>
      <c r="PPY60" s="2182"/>
      <c r="PPZ60" s="2182"/>
      <c r="PQA60" s="2182"/>
      <c r="PQB60" s="2182"/>
      <c r="PQC60" s="2182"/>
      <c r="PQD60" s="2182"/>
      <c r="PQE60" s="2182"/>
      <c r="PQF60" s="2182"/>
      <c r="PQG60" s="2182"/>
      <c r="PQH60" s="2182"/>
      <c r="PQI60" s="2182"/>
      <c r="PQJ60" s="2182"/>
      <c r="PQK60" s="2182"/>
      <c r="PQL60" s="2182"/>
      <c r="PQM60" s="2182"/>
      <c r="PQN60" s="2182"/>
      <c r="PQO60" s="2182"/>
      <c r="PQP60" s="2182"/>
      <c r="PQQ60" s="2182"/>
      <c r="PQR60" s="2182"/>
      <c r="PQS60" s="2182"/>
      <c r="PQT60" s="2182"/>
      <c r="PQU60" s="2182"/>
      <c r="PQV60" s="2182"/>
      <c r="PQW60" s="2182"/>
      <c r="PQX60" s="2182"/>
      <c r="PQY60" s="2182"/>
      <c r="PQZ60" s="2182"/>
      <c r="PRA60" s="2182"/>
      <c r="PRB60" s="2182"/>
      <c r="PRC60" s="2182"/>
      <c r="PRD60" s="2182"/>
      <c r="PRE60" s="2182"/>
      <c r="PRF60" s="2182"/>
      <c r="PRG60" s="2182"/>
      <c r="PRH60" s="2182"/>
      <c r="PRI60" s="2182"/>
      <c r="PRJ60" s="2182"/>
      <c r="PRK60" s="2182"/>
      <c r="PRL60" s="2182"/>
      <c r="PRM60" s="2182"/>
      <c r="PRN60" s="2182"/>
      <c r="PRO60" s="2182"/>
      <c r="PRP60" s="2182"/>
      <c r="PRQ60" s="2182"/>
      <c r="PRR60" s="2182"/>
      <c r="PRS60" s="2182"/>
      <c r="PRT60" s="2182"/>
      <c r="PRU60" s="2182"/>
      <c r="PRV60" s="2182"/>
      <c r="PRW60" s="2182"/>
      <c r="PRX60" s="2182"/>
      <c r="PRY60" s="2182"/>
      <c r="PRZ60" s="2182"/>
      <c r="PSA60" s="2182"/>
      <c r="PSB60" s="2182"/>
      <c r="PSC60" s="2182"/>
      <c r="PSD60" s="2182"/>
      <c r="PSE60" s="2182"/>
      <c r="PSF60" s="2182"/>
      <c r="PSG60" s="2182"/>
      <c r="PSH60" s="2182"/>
      <c r="PSI60" s="2182"/>
      <c r="PSJ60" s="2182"/>
      <c r="PSK60" s="2182"/>
      <c r="PSL60" s="2182"/>
      <c r="PSM60" s="2182"/>
      <c r="PSN60" s="2182"/>
      <c r="PSO60" s="2182"/>
      <c r="PSP60" s="2182"/>
      <c r="PSQ60" s="2182"/>
      <c r="PSR60" s="2182"/>
      <c r="PSS60" s="2182"/>
      <c r="PST60" s="2182"/>
      <c r="PSU60" s="2182"/>
      <c r="PSV60" s="2182"/>
      <c r="PSW60" s="2182"/>
      <c r="PSX60" s="2182"/>
      <c r="PSY60" s="2182"/>
      <c r="PSZ60" s="2182"/>
      <c r="PTA60" s="2182"/>
      <c r="PTB60" s="2182"/>
      <c r="PTC60" s="2182"/>
      <c r="PTD60" s="2182"/>
      <c r="PTE60" s="2182"/>
      <c r="PTF60" s="2182"/>
      <c r="PTG60" s="2182"/>
      <c r="PTH60" s="2182"/>
      <c r="PTI60" s="2182"/>
      <c r="PTJ60" s="2182"/>
      <c r="PTK60" s="2182"/>
      <c r="PTL60" s="2182"/>
      <c r="PTM60" s="2182"/>
      <c r="PTN60" s="2182"/>
      <c r="PTO60" s="2182"/>
      <c r="PTP60" s="2182"/>
      <c r="PTQ60" s="2182"/>
      <c r="PTR60" s="2182"/>
      <c r="PTS60" s="2182"/>
      <c r="PTT60" s="2182"/>
      <c r="PTU60" s="2182"/>
      <c r="PTV60" s="2182"/>
      <c r="PTW60" s="2182"/>
      <c r="PTX60" s="2182"/>
      <c r="PTY60" s="2182"/>
      <c r="PTZ60" s="2182"/>
      <c r="PUA60" s="2182"/>
      <c r="PUB60" s="2182"/>
      <c r="PUC60" s="2182"/>
      <c r="PUD60" s="2182"/>
      <c r="PUE60" s="2182"/>
      <c r="PUF60" s="2182"/>
      <c r="PUG60" s="2182"/>
      <c r="PUH60" s="2182"/>
      <c r="PUI60" s="2182"/>
      <c r="PUJ60" s="2182"/>
      <c r="PUK60" s="2182"/>
      <c r="PUL60" s="2182"/>
      <c r="PUM60" s="2182"/>
      <c r="PUN60" s="2182"/>
      <c r="PUO60" s="2182"/>
      <c r="PUP60" s="2182"/>
      <c r="PUQ60" s="2182"/>
      <c r="PUR60" s="2182"/>
      <c r="PUS60" s="2182"/>
      <c r="PUT60" s="2182"/>
      <c r="PUU60" s="2182"/>
      <c r="PUV60" s="2182"/>
      <c r="PUW60" s="2182"/>
      <c r="PUX60" s="2182"/>
      <c r="PUY60" s="2182"/>
      <c r="PUZ60" s="2182"/>
      <c r="PVA60" s="2182"/>
      <c r="PVB60" s="2182"/>
      <c r="PVC60" s="2182"/>
      <c r="PVD60" s="2182"/>
      <c r="PVE60" s="2182"/>
      <c r="PVF60" s="2182"/>
      <c r="PVG60" s="2182"/>
      <c r="PVH60" s="2182"/>
      <c r="PVI60" s="2182"/>
      <c r="PVJ60" s="2182"/>
      <c r="PVK60" s="2182"/>
      <c r="PVL60" s="2182"/>
      <c r="PVM60" s="2182"/>
      <c r="PVN60" s="2182"/>
      <c r="PVO60" s="2182"/>
      <c r="PVP60" s="2182"/>
      <c r="PVQ60" s="2182"/>
      <c r="PVR60" s="2182"/>
      <c r="PVS60" s="2182"/>
      <c r="PVT60" s="2182"/>
      <c r="PVU60" s="2182"/>
      <c r="PVV60" s="2182"/>
      <c r="PVW60" s="2182"/>
      <c r="PVX60" s="2182"/>
      <c r="PVY60" s="2182"/>
      <c r="PVZ60" s="2182"/>
      <c r="PWA60" s="2182"/>
      <c r="PWB60" s="2182"/>
      <c r="PWC60" s="2182"/>
      <c r="PWD60" s="2182"/>
      <c r="PWE60" s="2182"/>
      <c r="PWF60" s="2182"/>
      <c r="PWG60" s="2182"/>
      <c r="PWH60" s="2182"/>
      <c r="PWI60" s="2182"/>
      <c r="PWJ60" s="2182"/>
      <c r="PWK60" s="2182"/>
      <c r="PWL60" s="2182"/>
      <c r="PWM60" s="2182"/>
      <c r="PWN60" s="2182"/>
      <c r="PWO60" s="2182"/>
      <c r="PWP60" s="2182"/>
      <c r="PWQ60" s="2182"/>
      <c r="PWR60" s="2182"/>
      <c r="PWS60" s="2182"/>
      <c r="PWT60" s="2182"/>
      <c r="PWU60" s="2182"/>
      <c r="PWV60" s="2182"/>
      <c r="PWW60" s="2182"/>
      <c r="PWX60" s="2182"/>
      <c r="PWY60" s="2182"/>
      <c r="PWZ60" s="2182"/>
      <c r="PXA60" s="2182"/>
      <c r="PXB60" s="2182"/>
      <c r="PXC60" s="2182"/>
      <c r="PXD60" s="2182"/>
      <c r="PXE60" s="2182"/>
      <c r="PXF60" s="2182"/>
      <c r="PXG60" s="2182"/>
      <c r="PXH60" s="2182"/>
      <c r="PXI60" s="2182"/>
      <c r="PXJ60" s="2182"/>
      <c r="PXK60" s="2182"/>
      <c r="PXL60" s="2182"/>
      <c r="PXM60" s="2182"/>
      <c r="PXN60" s="2182"/>
      <c r="PXO60" s="2182"/>
      <c r="PXP60" s="2182"/>
      <c r="PXQ60" s="2182"/>
      <c r="PXR60" s="2182"/>
      <c r="PXS60" s="2182"/>
      <c r="PXT60" s="2182"/>
      <c r="PXU60" s="2182"/>
      <c r="PXV60" s="2182"/>
      <c r="PXW60" s="2182"/>
      <c r="PXX60" s="2182"/>
      <c r="PXY60" s="2182"/>
      <c r="PXZ60" s="2182"/>
      <c r="PYA60" s="2182"/>
      <c r="PYB60" s="2182"/>
      <c r="PYC60" s="2182"/>
      <c r="PYD60" s="2182"/>
      <c r="PYE60" s="2182"/>
      <c r="PYF60" s="2182"/>
      <c r="PYG60" s="2182"/>
      <c r="PYH60" s="2182"/>
      <c r="PYI60" s="2182"/>
      <c r="PYJ60" s="2182"/>
      <c r="PYK60" s="2182"/>
      <c r="PYL60" s="2182"/>
      <c r="PYM60" s="2182"/>
      <c r="PYN60" s="2182"/>
      <c r="PYO60" s="2182"/>
      <c r="PYP60" s="2182"/>
      <c r="PYQ60" s="2182"/>
      <c r="PYR60" s="2182"/>
      <c r="PYS60" s="2182"/>
      <c r="PYT60" s="2182"/>
      <c r="PYU60" s="2182"/>
      <c r="PYV60" s="2182"/>
      <c r="PYW60" s="2182"/>
      <c r="PYX60" s="2182"/>
      <c r="PYY60" s="2182"/>
      <c r="PYZ60" s="2182"/>
      <c r="PZA60" s="2182"/>
      <c r="PZB60" s="2182"/>
      <c r="PZC60" s="2182"/>
      <c r="PZD60" s="2182"/>
      <c r="PZE60" s="2182"/>
      <c r="PZF60" s="2182"/>
      <c r="PZG60" s="2182"/>
      <c r="PZH60" s="2182"/>
      <c r="PZI60" s="2182"/>
      <c r="PZJ60" s="2182"/>
      <c r="PZK60" s="2182"/>
      <c r="PZL60" s="2182"/>
      <c r="PZM60" s="2182"/>
      <c r="PZN60" s="2182"/>
      <c r="PZO60" s="2182"/>
      <c r="PZP60" s="2182"/>
      <c r="PZQ60" s="2182"/>
      <c r="PZR60" s="2182"/>
      <c r="PZS60" s="2182"/>
      <c r="PZT60" s="2182"/>
      <c r="PZU60" s="2182"/>
      <c r="PZV60" s="2182"/>
      <c r="PZW60" s="2182"/>
      <c r="PZX60" s="2182"/>
      <c r="PZY60" s="2182"/>
      <c r="PZZ60" s="2182"/>
      <c r="QAA60" s="2182"/>
      <c r="QAB60" s="2182"/>
      <c r="QAC60" s="2182"/>
      <c r="QAD60" s="2182"/>
      <c r="QAE60" s="2182"/>
      <c r="QAF60" s="2182"/>
      <c r="QAG60" s="2182"/>
      <c r="QAH60" s="2182"/>
      <c r="QAI60" s="2182"/>
      <c r="QAJ60" s="2182"/>
      <c r="QAK60" s="2182"/>
      <c r="QAL60" s="2182"/>
      <c r="QAM60" s="2182"/>
      <c r="QAN60" s="2182"/>
      <c r="QAO60" s="2182"/>
      <c r="QAP60" s="2182"/>
      <c r="QAQ60" s="2182"/>
      <c r="QAR60" s="2182"/>
      <c r="QAS60" s="2182"/>
      <c r="QAT60" s="2182"/>
      <c r="QAU60" s="2182"/>
      <c r="QAV60" s="2182"/>
      <c r="QAW60" s="2182"/>
      <c r="QAX60" s="2182"/>
      <c r="QAY60" s="2182"/>
      <c r="QAZ60" s="2182"/>
      <c r="QBA60" s="2182"/>
      <c r="QBB60" s="2182"/>
      <c r="QBC60" s="2182"/>
      <c r="QBD60" s="2182"/>
      <c r="QBE60" s="2182"/>
      <c r="QBF60" s="2182"/>
      <c r="QBG60" s="2182"/>
      <c r="QBH60" s="2182"/>
      <c r="QBI60" s="2182"/>
      <c r="QBJ60" s="2182"/>
      <c r="QBK60" s="2182"/>
      <c r="QBL60" s="2182"/>
      <c r="QBM60" s="2182"/>
      <c r="QBN60" s="2182"/>
      <c r="QBO60" s="2182"/>
      <c r="QBP60" s="2182"/>
      <c r="QBQ60" s="2182"/>
      <c r="QBR60" s="2182"/>
      <c r="QBS60" s="2182"/>
      <c r="QBT60" s="2182"/>
      <c r="QBU60" s="2182"/>
      <c r="QBV60" s="2182"/>
      <c r="QBW60" s="2182"/>
      <c r="QBX60" s="2182"/>
      <c r="QBY60" s="2182"/>
      <c r="QBZ60" s="2182"/>
      <c r="QCA60" s="2182"/>
      <c r="QCB60" s="2182"/>
      <c r="QCC60" s="2182"/>
      <c r="QCD60" s="2182"/>
      <c r="QCE60" s="2182"/>
      <c r="QCF60" s="2182"/>
      <c r="QCG60" s="2182"/>
      <c r="QCH60" s="2182"/>
      <c r="QCI60" s="2182"/>
      <c r="QCJ60" s="2182"/>
      <c r="QCK60" s="2182"/>
      <c r="QCL60" s="2182"/>
      <c r="QCM60" s="2182"/>
      <c r="QCN60" s="2182"/>
      <c r="QCO60" s="2182"/>
      <c r="QCP60" s="2182"/>
      <c r="QCQ60" s="2182"/>
      <c r="QCR60" s="2182"/>
      <c r="QCS60" s="2182"/>
      <c r="QCT60" s="2182"/>
      <c r="QCU60" s="2182"/>
      <c r="QCV60" s="2182"/>
      <c r="QCW60" s="2182"/>
      <c r="QCX60" s="2182"/>
      <c r="QCY60" s="2182"/>
      <c r="QCZ60" s="2182"/>
      <c r="QDA60" s="2182"/>
      <c r="QDB60" s="2182"/>
      <c r="QDC60" s="2182"/>
      <c r="QDD60" s="2182"/>
      <c r="QDE60" s="2182"/>
      <c r="QDF60" s="2182"/>
      <c r="QDG60" s="2182"/>
      <c r="QDH60" s="2182"/>
      <c r="QDI60" s="2182"/>
      <c r="QDJ60" s="2182"/>
      <c r="QDK60" s="2182"/>
      <c r="QDL60" s="2182"/>
      <c r="QDM60" s="2182"/>
      <c r="QDN60" s="2182"/>
      <c r="QDO60" s="2182"/>
      <c r="QDP60" s="2182"/>
      <c r="QDQ60" s="2182"/>
      <c r="QDR60" s="2182"/>
      <c r="QDS60" s="2182"/>
      <c r="QDT60" s="2182"/>
      <c r="QDU60" s="2182"/>
      <c r="QDV60" s="2182"/>
      <c r="QDW60" s="2182"/>
      <c r="QDX60" s="2182"/>
      <c r="QDY60" s="2182"/>
      <c r="QDZ60" s="2182"/>
      <c r="QEA60" s="2182"/>
      <c r="QEB60" s="2182"/>
      <c r="QEC60" s="2182"/>
      <c r="QED60" s="2182"/>
      <c r="QEE60" s="2182"/>
      <c r="QEF60" s="2182"/>
      <c r="QEG60" s="2182"/>
      <c r="QEH60" s="2182"/>
      <c r="QEI60" s="2182"/>
      <c r="QEJ60" s="2182"/>
      <c r="QEK60" s="2182"/>
      <c r="QEL60" s="2182"/>
      <c r="QEM60" s="2182"/>
      <c r="QEN60" s="2182"/>
      <c r="QEO60" s="2182"/>
      <c r="QEP60" s="2182"/>
      <c r="QEQ60" s="2182"/>
      <c r="QER60" s="2182"/>
      <c r="QES60" s="2182"/>
      <c r="QET60" s="2182"/>
      <c r="QEU60" s="2182"/>
      <c r="QEV60" s="2182"/>
      <c r="QEW60" s="2182"/>
      <c r="QEX60" s="2182"/>
      <c r="QEY60" s="2182"/>
      <c r="QEZ60" s="2182"/>
      <c r="QFA60" s="2182"/>
      <c r="QFB60" s="2182"/>
      <c r="QFC60" s="2182"/>
      <c r="QFD60" s="2182"/>
      <c r="QFE60" s="2182"/>
      <c r="QFF60" s="2182"/>
      <c r="QFG60" s="2182"/>
      <c r="QFH60" s="2182"/>
      <c r="QFI60" s="2182"/>
      <c r="QFJ60" s="2182"/>
      <c r="QFK60" s="2182"/>
      <c r="QFL60" s="2182"/>
      <c r="QFM60" s="2182"/>
      <c r="QFN60" s="2182"/>
      <c r="QFO60" s="2182"/>
      <c r="QFP60" s="2182"/>
      <c r="QFQ60" s="2182"/>
      <c r="QFR60" s="2182"/>
      <c r="QFS60" s="2182"/>
      <c r="QFT60" s="2182"/>
      <c r="QFU60" s="2182"/>
      <c r="QFV60" s="2182"/>
      <c r="QFW60" s="2182"/>
      <c r="QFX60" s="2182"/>
      <c r="QFY60" s="2182"/>
      <c r="QFZ60" s="2182"/>
      <c r="QGA60" s="2182"/>
      <c r="QGB60" s="2182"/>
      <c r="QGC60" s="2182"/>
      <c r="QGD60" s="2182"/>
      <c r="QGE60" s="2182"/>
      <c r="QGF60" s="2182"/>
      <c r="QGG60" s="2182"/>
      <c r="QGH60" s="2182"/>
      <c r="QGI60" s="2182"/>
      <c r="QGJ60" s="2182"/>
      <c r="QGK60" s="2182"/>
      <c r="QGL60" s="2182"/>
      <c r="QGM60" s="2182"/>
      <c r="QGN60" s="2182"/>
      <c r="QGO60" s="2182"/>
      <c r="QGP60" s="2182"/>
      <c r="QGQ60" s="2182"/>
      <c r="QGR60" s="2182"/>
      <c r="QGS60" s="2182"/>
      <c r="QGT60" s="2182"/>
      <c r="QGU60" s="2182"/>
      <c r="QGV60" s="2182"/>
      <c r="QGW60" s="2182"/>
      <c r="QGX60" s="2182"/>
      <c r="QGY60" s="2182"/>
      <c r="QGZ60" s="2182"/>
      <c r="QHA60" s="2182"/>
      <c r="QHB60" s="2182"/>
      <c r="QHC60" s="2182"/>
      <c r="QHD60" s="2182"/>
      <c r="QHE60" s="2182"/>
      <c r="QHF60" s="2182"/>
      <c r="QHG60" s="2182"/>
      <c r="QHH60" s="2182"/>
      <c r="QHI60" s="2182"/>
      <c r="QHJ60" s="2182"/>
      <c r="QHK60" s="2182"/>
      <c r="QHL60" s="2182"/>
      <c r="QHM60" s="2182"/>
      <c r="QHN60" s="2182"/>
      <c r="QHO60" s="2182"/>
      <c r="QHP60" s="2182"/>
      <c r="QHQ60" s="2182"/>
      <c r="QHR60" s="2182"/>
      <c r="QHS60" s="2182"/>
      <c r="QHT60" s="2182"/>
      <c r="QHU60" s="2182"/>
      <c r="QHV60" s="2182"/>
      <c r="QHW60" s="2182"/>
      <c r="QHX60" s="2182"/>
      <c r="QHY60" s="2182"/>
      <c r="QHZ60" s="2182"/>
      <c r="QIA60" s="2182"/>
      <c r="QIB60" s="2182"/>
      <c r="QIC60" s="2182"/>
      <c r="QID60" s="2182"/>
      <c r="QIE60" s="2182"/>
      <c r="QIF60" s="2182"/>
      <c r="QIG60" s="2182"/>
      <c r="QIH60" s="2182"/>
      <c r="QII60" s="2182"/>
      <c r="QIJ60" s="2182"/>
      <c r="QIK60" s="2182"/>
      <c r="QIL60" s="2182"/>
      <c r="QIM60" s="2182"/>
      <c r="QIN60" s="2182"/>
      <c r="QIO60" s="2182"/>
      <c r="QIP60" s="2182"/>
      <c r="QIQ60" s="2182"/>
      <c r="QIR60" s="2182"/>
      <c r="QIS60" s="2182"/>
      <c r="QIT60" s="2182"/>
      <c r="QIU60" s="2182"/>
      <c r="QIV60" s="2182"/>
      <c r="QIW60" s="2182"/>
      <c r="QIX60" s="2182"/>
      <c r="QIY60" s="2182"/>
      <c r="QIZ60" s="2182"/>
      <c r="QJA60" s="2182"/>
      <c r="QJB60" s="2182"/>
      <c r="QJC60" s="2182"/>
      <c r="QJD60" s="2182"/>
      <c r="QJE60" s="2182"/>
      <c r="QJF60" s="2182"/>
      <c r="QJG60" s="2182"/>
      <c r="QJH60" s="2182"/>
      <c r="QJI60" s="2182"/>
      <c r="QJJ60" s="2182"/>
      <c r="QJK60" s="2182"/>
      <c r="QJL60" s="2182"/>
      <c r="QJM60" s="2182"/>
      <c r="QJN60" s="2182"/>
      <c r="QJO60" s="2182"/>
      <c r="QJP60" s="2182"/>
      <c r="QJQ60" s="2182"/>
      <c r="QJR60" s="2182"/>
      <c r="QJS60" s="2182"/>
      <c r="QJT60" s="2182"/>
      <c r="QJU60" s="2182"/>
      <c r="QJV60" s="2182"/>
      <c r="QJW60" s="2182"/>
      <c r="QJX60" s="2182"/>
      <c r="QJY60" s="2182"/>
      <c r="QJZ60" s="2182"/>
      <c r="QKA60" s="2182"/>
      <c r="QKB60" s="2182"/>
      <c r="QKC60" s="2182"/>
      <c r="QKD60" s="2182"/>
      <c r="QKE60" s="2182"/>
      <c r="QKF60" s="2182"/>
      <c r="QKG60" s="2182"/>
      <c r="QKH60" s="2182"/>
      <c r="QKI60" s="2182"/>
      <c r="QKJ60" s="2182"/>
      <c r="QKK60" s="2182"/>
      <c r="QKL60" s="2182"/>
      <c r="QKM60" s="2182"/>
      <c r="QKN60" s="2182"/>
      <c r="QKO60" s="2182"/>
      <c r="QKP60" s="2182"/>
      <c r="QKQ60" s="2182"/>
      <c r="QKR60" s="2182"/>
      <c r="QKS60" s="2182"/>
      <c r="QKT60" s="2182"/>
      <c r="QKU60" s="2182"/>
      <c r="QKV60" s="2182"/>
      <c r="QKW60" s="2182"/>
      <c r="QKX60" s="2182"/>
      <c r="QKY60" s="2182"/>
      <c r="QKZ60" s="2182"/>
      <c r="QLA60" s="2182"/>
      <c r="QLB60" s="2182"/>
      <c r="QLC60" s="2182"/>
      <c r="QLD60" s="2182"/>
      <c r="QLE60" s="2182"/>
      <c r="QLF60" s="2182"/>
      <c r="QLG60" s="2182"/>
      <c r="QLH60" s="2182"/>
      <c r="QLI60" s="2182"/>
      <c r="QLJ60" s="2182"/>
      <c r="QLK60" s="2182"/>
      <c r="QLL60" s="2182"/>
      <c r="QLM60" s="2182"/>
      <c r="QLN60" s="2182"/>
      <c r="QLO60" s="2182"/>
      <c r="QLP60" s="2182"/>
      <c r="QLQ60" s="2182"/>
      <c r="QLR60" s="2182"/>
      <c r="QLS60" s="2182"/>
      <c r="QLT60" s="2182"/>
      <c r="QLU60" s="2182"/>
      <c r="QLV60" s="2182"/>
      <c r="QLW60" s="2182"/>
      <c r="QLX60" s="2182"/>
      <c r="QLY60" s="2182"/>
      <c r="QLZ60" s="2182"/>
      <c r="QMA60" s="2182"/>
      <c r="QMB60" s="2182"/>
      <c r="QMC60" s="2182"/>
      <c r="QMD60" s="2182"/>
      <c r="QME60" s="2182"/>
      <c r="QMF60" s="2182"/>
      <c r="QMG60" s="2182"/>
      <c r="QMH60" s="2182"/>
      <c r="QMI60" s="2182"/>
      <c r="QMJ60" s="2182"/>
      <c r="QMK60" s="2182"/>
      <c r="QML60" s="2182"/>
      <c r="QMM60" s="2182"/>
      <c r="QMN60" s="2182"/>
      <c r="QMO60" s="2182"/>
      <c r="QMP60" s="2182"/>
      <c r="QMQ60" s="2182"/>
      <c r="QMR60" s="2182"/>
      <c r="QMS60" s="2182"/>
      <c r="QMT60" s="2182"/>
      <c r="QMU60" s="2182"/>
      <c r="QMV60" s="2182"/>
      <c r="QMW60" s="2182"/>
      <c r="QMX60" s="2182"/>
      <c r="QMY60" s="2182"/>
      <c r="QMZ60" s="2182"/>
      <c r="QNA60" s="2182"/>
      <c r="QNB60" s="2182"/>
      <c r="QNC60" s="2182"/>
      <c r="QND60" s="2182"/>
      <c r="QNE60" s="2182"/>
      <c r="QNF60" s="2182"/>
      <c r="QNG60" s="2182"/>
      <c r="QNH60" s="2182"/>
      <c r="QNI60" s="2182"/>
      <c r="QNJ60" s="2182"/>
      <c r="QNK60" s="2182"/>
      <c r="QNL60" s="2182"/>
      <c r="QNM60" s="2182"/>
      <c r="QNN60" s="2182"/>
      <c r="QNO60" s="2182"/>
      <c r="QNP60" s="2182"/>
      <c r="QNQ60" s="2182"/>
      <c r="QNR60" s="2182"/>
      <c r="QNS60" s="2182"/>
      <c r="QNT60" s="2182"/>
      <c r="QNU60" s="2182"/>
      <c r="QNV60" s="2182"/>
      <c r="QNW60" s="2182"/>
      <c r="QNX60" s="2182"/>
      <c r="QNY60" s="2182"/>
      <c r="QNZ60" s="2182"/>
      <c r="QOA60" s="2182"/>
      <c r="QOB60" s="2182"/>
      <c r="QOC60" s="2182"/>
      <c r="QOD60" s="2182"/>
      <c r="QOE60" s="2182"/>
      <c r="QOF60" s="2182"/>
      <c r="QOG60" s="2182"/>
      <c r="QOH60" s="2182"/>
      <c r="QOI60" s="2182"/>
      <c r="QOJ60" s="2182"/>
      <c r="QOK60" s="2182"/>
      <c r="QOL60" s="2182"/>
      <c r="QOM60" s="2182"/>
      <c r="QON60" s="2182"/>
      <c r="QOO60" s="2182"/>
      <c r="QOP60" s="2182"/>
      <c r="QOQ60" s="2182"/>
      <c r="QOR60" s="2182"/>
      <c r="QOS60" s="2182"/>
      <c r="QOT60" s="2182"/>
      <c r="QOU60" s="2182"/>
      <c r="QOV60" s="2182"/>
      <c r="QOW60" s="2182"/>
      <c r="QOX60" s="2182"/>
      <c r="QOY60" s="2182"/>
      <c r="QOZ60" s="2182"/>
      <c r="QPA60" s="2182"/>
      <c r="QPB60" s="2182"/>
      <c r="QPC60" s="2182"/>
      <c r="QPD60" s="2182"/>
      <c r="QPE60" s="2182"/>
      <c r="QPF60" s="2182"/>
      <c r="QPG60" s="2182"/>
      <c r="QPH60" s="2182"/>
      <c r="QPI60" s="2182"/>
      <c r="QPJ60" s="2182"/>
      <c r="QPK60" s="2182"/>
      <c r="QPL60" s="2182"/>
      <c r="QPM60" s="2182"/>
      <c r="QPN60" s="2182"/>
      <c r="QPO60" s="2182"/>
      <c r="QPP60" s="2182"/>
      <c r="QPQ60" s="2182"/>
      <c r="QPR60" s="2182"/>
      <c r="QPS60" s="2182"/>
      <c r="QPT60" s="2182"/>
      <c r="QPU60" s="2182"/>
      <c r="QPV60" s="2182"/>
      <c r="QPW60" s="2182"/>
      <c r="QPX60" s="2182"/>
      <c r="QPY60" s="2182"/>
      <c r="QPZ60" s="2182"/>
      <c r="QQA60" s="2182"/>
      <c r="QQB60" s="2182"/>
      <c r="QQC60" s="2182"/>
      <c r="QQD60" s="2182"/>
      <c r="QQE60" s="2182"/>
      <c r="QQF60" s="2182"/>
      <c r="QQG60" s="2182"/>
      <c r="QQH60" s="2182"/>
      <c r="QQI60" s="2182"/>
      <c r="QQJ60" s="2182"/>
      <c r="QQK60" s="2182"/>
      <c r="QQL60" s="2182"/>
      <c r="QQM60" s="2182"/>
      <c r="QQN60" s="2182"/>
      <c r="QQO60" s="2182"/>
      <c r="QQP60" s="2182"/>
      <c r="QQQ60" s="2182"/>
      <c r="QQR60" s="2182"/>
      <c r="QQS60" s="2182"/>
      <c r="QQT60" s="2182"/>
      <c r="QQU60" s="2182"/>
      <c r="QQV60" s="2182"/>
      <c r="QQW60" s="2182"/>
      <c r="QQX60" s="2182"/>
      <c r="QQY60" s="2182"/>
      <c r="QQZ60" s="2182"/>
      <c r="QRA60" s="2182"/>
      <c r="QRB60" s="2182"/>
      <c r="QRC60" s="2182"/>
      <c r="QRD60" s="2182"/>
      <c r="QRE60" s="2182"/>
      <c r="QRF60" s="2182"/>
      <c r="QRG60" s="2182"/>
      <c r="QRH60" s="2182"/>
      <c r="QRI60" s="2182"/>
      <c r="QRJ60" s="2182"/>
      <c r="QRK60" s="2182"/>
      <c r="QRL60" s="2182"/>
      <c r="QRM60" s="2182"/>
      <c r="QRN60" s="2182"/>
      <c r="QRO60" s="2182"/>
      <c r="QRP60" s="2182"/>
      <c r="QRQ60" s="2182"/>
      <c r="QRR60" s="2182"/>
      <c r="QRS60" s="2182"/>
      <c r="QRT60" s="2182"/>
      <c r="QRU60" s="2182"/>
      <c r="QRV60" s="2182"/>
      <c r="QRW60" s="2182"/>
      <c r="QRX60" s="2182"/>
      <c r="QRY60" s="2182"/>
      <c r="QRZ60" s="2182"/>
      <c r="QSA60" s="2182"/>
      <c r="QSB60" s="2182"/>
      <c r="QSC60" s="2182"/>
      <c r="QSD60" s="2182"/>
      <c r="QSE60" s="2182"/>
      <c r="QSF60" s="2182"/>
      <c r="QSG60" s="2182"/>
      <c r="QSH60" s="2182"/>
      <c r="QSI60" s="2182"/>
      <c r="QSJ60" s="2182"/>
      <c r="QSK60" s="2182"/>
      <c r="QSL60" s="2182"/>
      <c r="QSM60" s="2182"/>
      <c r="QSN60" s="2182"/>
      <c r="QSO60" s="2182"/>
      <c r="QSP60" s="2182"/>
      <c r="QSQ60" s="2182"/>
      <c r="QSR60" s="2182"/>
      <c r="QSS60" s="2182"/>
      <c r="QST60" s="2182"/>
      <c r="QSU60" s="2182"/>
      <c r="QSV60" s="2182"/>
      <c r="QSW60" s="2182"/>
      <c r="QSX60" s="2182"/>
      <c r="QSY60" s="2182"/>
      <c r="QSZ60" s="2182"/>
      <c r="QTA60" s="2182"/>
      <c r="QTB60" s="2182"/>
      <c r="QTC60" s="2182"/>
      <c r="QTD60" s="2182"/>
      <c r="QTE60" s="2182"/>
      <c r="QTF60" s="2182"/>
      <c r="QTG60" s="2182"/>
      <c r="QTH60" s="2182"/>
      <c r="QTI60" s="2182"/>
      <c r="QTJ60" s="2182"/>
      <c r="QTK60" s="2182"/>
      <c r="QTL60" s="2182"/>
      <c r="QTM60" s="2182"/>
      <c r="QTN60" s="2182"/>
      <c r="QTO60" s="2182"/>
      <c r="QTP60" s="2182"/>
      <c r="QTQ60" s="2182"/>
      <c r="QTR60" s="2182"/>
      <c r="QTS60" s="2182"/>
      <c r="QTT60" s="2182"/>
      <c r="QTU60" s="2182"/>
      <c r="QTV60" s="2182"/>
      <c r="QTW60" s="2182"/>
      <c r="QTX60" s="2182"/>
      <c r="QTY60" s="2182"/>
      <c r="QTZ60" s="2182"/>
      <c r="QUA60" s="2182"/>
      <c r="QUB60" s="2182"/>
      <c r="QUC60" s="2182"/>
      <c r="QUD60" s="2182"/>
      <c r="QUE60" s="2182"/>
      <c r="QUF60" s="2182"/>
      <c r="QUG60" s="2182"/>
      <c r="QUH60" s="2182"/>
      <c r="QUI60" s="2182"/>
      <c r="QUJ60" s="2182"/>
      <c r="QUK60" s="2182"/>
      <c r="QUL60" s="2182"/>
      <c r="QUM60" s="2182"/>
      <c r="QUN60" s="2182"/>
      <c r="QUO60" s="2182"/>
      <c r="QUP60" s="2182"/>
      <c r="QUQ60" s="2182"/>
      <c r="QUR60" s="2182"/>
      <c r="QUS60" s="2182"/>
      <c r="QUT60" s="2182"/>
      <c r="QUU60" s="2182"/>
      <c r="QUV60" s="2182"/>
      <c r="QUW60" s="2182"/>
      <c r="QUX60" s="2182"/>
      <c r="QUY60" s="2182"/>
      <c r="QUZ60" s="2182"/>
      <c r="QVA60" s="2182"/>
      <c r="QVB60" s="2182"/>
      <c r="QVC60" s="2182"/>
      <c r="QVD60" s="2182"/>
      <c r="QVE60" s="2182"/>
      <c r="QVF60" s="2182"/>
      <c r="QVG60" s="2182"/>
      <c r="QVH60" s="2182"/>
      <c r="QVI60" s="2182"/>
      <c r="QVJ60" s="2182"/>
      <c r="QVK60" s="2182"/>
      <c r="QVL60" s="2182"/>
      <c r="QVM60" s="2182"/>
      <c r="QVN60" s="2182"/>
      <c r="QVO60" s="2182"/>
      <c r="QVP60" s="2182"/>
      <c r="QVQ60" s="2182"/>
      <c r="QVR60" s="2182"/>
      <c r="QVS60" s="2182"/>
      <c r="QVT60" s="2182"/>
      <c r="QVU60" s="2182"/>
      <c r="QVV60" s="2182"/>
      <c r="QVW60" s="2182"/>
      <c r="QVX60" s="2182"/>
      <c r="QVY60" s="2182"/>
      <c r="QVZ60" s="2182"/>
      <c r="QWA60" s="2182"/>
      <c r="QWB60" s="2182"/>
      <c r="QWC60" s="2182"/>
      <c r="QWD60" s="2182"/>
      <c r="QWE60" s="2182"/>
      <c r="QWF60" s="2182"/>
      <c r="QWG60" s="2182"/>
      <c r="QWH60" s="2182"/>
      <c r="QWI60" s="2182"/>
      <c r="QWJ60" s="2182"/>
      <c r="QWK60" s="2182"/>
      <c r="QWL60" s="2182"/>
      <c r="QWM60" s="2182"/>
      <c r="QWN60" s="2182"/>
      <c r="QWO60" s="2182"/>
      <c r="QWP60" s="2182"/>
      <c r="QWQ60" s="2182"/>
      <c r="QWR60" s="2182"/>
      <c r="QWS60" s="2182"/>
      <c r="QWT60" s="2182"/>
      <c r="QWU60" s="2182"/>
      <c r="QWV60" s="2182"/>
      <c r="QWW60" s="2182"/>
      <c r="QWX60" s="2182"/>
      <c r="QWY60" s="2182"/>
      <c r="QWZ60" s="2182"/>
      <c r="QXA60" s="2182"/>
      <c r="QXB60" s="2182"/>
      <c r="QXC60" s="2182"/>
      <c r="QXD60" s="2182"/>
      <c r="QXE60" s="2182"/>
      <c r="QXF60" s="2182"/>
      <c r="QXG60" s="2182"/>
      <c r="QXH60" s="2182"/>
      <c r="QXI60" s="2182"/>
      <c r="QXJ60" s="2182"/>
      <c r="QXK60" s="2182"/>
      <c r="QXL60" s="2182"/>
      <c r="QXM60" s="2182"/>
      <c r="QXN60" s="2182"/>
      <c r="QXO60" s="2182"/>
      <c r="QXP60" s="2182"/>
      <c r="QXQ60" s="2182"/>
      <c r="QXR60" s="2182"/>
      <c r="QXS60" s="2182"/>
      <c r="QXT60" s="2182"/>
      <c r="QXU60" s="2182"/>
      <c r="QXV60" s="2182"/>
      <c r="QXW60" s="2182"/>
      <c r="QXX60" s="2182"/>
      <c r="QXY60" s="2182"/>
      <c r="QXZ60" s="2182"/>
      <c r="QYA60" s="2182"/>
      <c r="QYB60" s="2182"/>
      <c r="QYC60" s="2182"/>
      <c r="QYD60" s="2182"/>
      <c r="QYE60" s="2182"/>
      <c r="QYF60" s="2182"/>
      <c r="QYG60" s="2182"/>
      <c r="QYH60" s="2182"/>
      <c r="QYI60" s="2182"/>
      <c r="QYJ60" s="2182"/>
      <c r="QYK60" s="2182"/>
      <c r="QYL60" s="2182"/>
      <c r="QYM60" s="2182"/>
      <c r="QYN60" s="2182"/>
      <c r="QYO60" s="2182"/>
      <c r="QYP60" s="2182"/>
      <c r="QYQ60" s="2182"/>
      <c r="QYR60" s="2182"/>
      <c r="QYS60" s="2182"/>
      <c r="QYT60" s="2182"/>
      <c r="QYU60" s="2182"/>
      <c r="QYV60" s="2182"/>
      <c r="QYW60" s="2182"/>
      <c r="QYX60" s="2182"/>
      <c r="QYY60" s="2182"/>
      <c r="QYZ60" s="2182"/>
      <c r="QZA60" s="2182"/>
      <c r="QZB60" s="2182"/>
      <c r="QZC60" s="2182"/>
      <c r="QZD60" s="2182"/>
      <c r="QZE60" s="2182"/>
      <c r="QZF60" s="2182"/>
      <c r="QZG60" s="2182"/>
      <c r="QZH60" s="2182"/>
      <c r="QZI60" s="2182"/>
      <c r="QZJ60" s="2182"/>
      <c r="QZK60" s="2182"/>
      <c r="QZL60" s="2182"/>
      <c r="QZM60" s="2182"/>
      <c r="QZN60" s="2182"/>
      <c r="QZO60" s="2182"/>
      <c r="QZP60" s="2182"/>
      <c r="QZQ60" s="2182"/>
      <c r="QZR60" s="2182"/>
      <c r="QZS60" s="2182"/>
      <c r="QZT60" s="2182"/>
      <c r="QZU60" s="2182"/>
      <c r="QZV60" s="2182"/>
      <c r="QZW60" s="2182"/>
      <c r="QZX60" s="2182"/>
      <c r="QZY60" s="2182"/>
      <c r="QZZ60" s="2182"/>
      <c r="RAA60" s="2182"/>
      <c r="RAB60" s="2182"/>
      <c r="RAC60" s="2182"/>
      <c r="RAD60" s="2182"/>
      <c r="RAE60" s="2182"/>
      <c r="RAF60" s="2182"/>
      <c r="RAG60" s="2182"/>
      <c r="RAH60" s="2182"/>
      <c r="RAI60" s="2182"/>
      <c r="RAJ60" s="2182"/>
      <c r="RAK60" s="2182"/>
      <c r="RAL60" s="2182"/>
      <c r="RAM60" s="2182"/>
      <c r="RAN60" s="2182"/>
      <c r="RAO60" s="2182"/>
      <c r="RAP60" s="2182"/>
      <c r="RAQ60" s="2182"/>
      <c r="RAR60" s="2182"/>
      <c r="RAS60" s="2182"/>
      <c r="RAT60" s="2182"/>
      <c r="RAU60" s="2182"/>
      <c r="RAV60" s="2182"/>
      <c r="RAW60" s="2182"/>
      <c r="RAX60" s="2182"/>
      <c r="RAY60" s="2182"/>
      <c r="RAZ60" s="2182"/>
      <c r="RBA60" s="2182"/>
      <c r="RBB60" s="2182"/>
      <c r="RBC60" s="2182"/>
      <c r="RBD60" s="2182"/>
      <c r="RBE60" s="2182"/>
      <c r="RBF60" s="2182"/>
      <c r="RBG60" s="2182"/>
      <c r="RBH60" s="2182"/>
      <c r="RBI60" s="2182"/>
      <c r="RBJ60" s="2182"/>
      <c r="RBK60" s="2182"/>
      <c r="RBL60" s="2182"/>
      <c r="RBM60" s="2182"/>
      <c r="RBN60" s="2182"/>
      <c r="RBO60" s="2182"/>
      <c r="RBP60" s="2182"/>
      <c r="RBQ60" s="2182"/>
      <c r="RBR60" s="2182"/>
      <c r="RBS60" s="2182"/>
      <c r="RBT60" s="2182"/>
      <c r="RBU60" s="2182"/>
      <c r="RBV60" s="2182"/>
      <c r="RBW60" s="2182"/>
      <c r="RBX60" s="2182"/>
      <c r="RBY60" s="2182"/>
      <c r="RBZ60" s="2182"/>
      <c r="RCA60" s="2182"/>
      <c r="RCB60" s="2182"/>
      <c r="RCC60" s="2182"/>
      <c r="RCD60" s="2182"/>
      <c r="RCE60" s="2182"/>
      <c r="RCF60" s="2182"/>
      <c r="RCG60" s="2182"/>
      <c r="RCH60" s="2182"/>
      <c r="RCI60" s="2182"/>
      <c r="RCJ60" s="2182"/>
      <c r="RCK60" s="2182"/>
      <c r="RCL60" s="2182"/>
      <c r="RCM60" s="2182"/>
      <c r="RCN60" s="2182"/>
      <c r="RCO60" s="2182"/>
      <c r="RCP60" s="2182"/>
      <c r="RCQ60" s="2182"/>
      <c r="RCR60" s="2182"/>
      <c r="RCS60" s="2182"/>
      <c r="RCT60" s="2182"/>
      <c r="RCU60" s="2182"/>
      <c r="RCV60" s="2182"/>
      <c r="RCW60" s="2182"/>
      <c r="RCX60" s="2182"/>
      <c r="RCY60" s="2182"/>
      <c r="RCZ60" s="2182"/>
      <c r="RDA60" s="2182"/>
      <c r="RDB60" s="2182"/>
      <c r="RDC60" s="2182"/>
      <c r="RDD60" s="2182"/>
      <c r="RDE60" s="2182"/>
      <c r="RDF60" s="2182"/>
      <c r="RDG60" s="2182"/>
      <c r="RDH60" s="2182"/>
      <c r="RDI60" s="2182"/>
      <c r="RDJ60" s="2182"/>
      <c r="RDK60" s="2182"/>
      <c r="RDL60" s="2182"/>
      <c r="RDM60" s="2182"/>
      <c r="RDN60" s="2182"/>
      <c r="RDO60" s="2182"/>
      <c r="RDP60" s="2182"/>
      <c r="RDQ60" s="2182"/>
      <c r="RDR60" s="2182"/>
      <c r="RDS60" s="2182"/>
      <c r="RDT60" s="2182"/>
      <c r="RDU60" s="2182"/>
      <c r="RDV60" s="2182"/>
      <c r="RDW60" s="2182"/>
      <c r="RDX60" s="2182"/>
      <c r="RDY60" s="2182"/>
      <c r="RDZ60" s="2182"/>
      <c r="REA60" s="2182"/>
      <c r="REB60" s="2182"/>
      <c r="REC60" s="2182"/>
      <c r="RED60" s="2182"/>
      <c r="REE60" s="2182"/>
      <c r="REF60" s="2182"/>
      <c r="REG60" s="2182"/>
      <c r="REH60" s="2182"/>
      <c r="REI60" s="2182"/>
      <c r="REJ60" s="2182"/>
      <c r="REK60" s="2182"/>
      <c r="REL60" s="2182"/>
      <c r="REM60" s="2182"/>
      <c r="REN60" s="2182"/>
      <c r="REO60" s="2182"/>
      <c r="REP60" s="2182"/>
      <c r="REQ60" s="2182"/>
      <c r="RER60" s="2182"/>
      <c r="RES60" s="2182"/>
      <c r="RET60" s="2182"/>
      <c r="REU60" s="2182"/>
      <c r="REV60" s="2182"/>
      <c r="REW60" s="2182"/>
      <c r="REX60" s="2182"/>
      <c r="REY60" s="2182"/>
      <c r="REZ60" s="2182"/>
      <c r="RFA60" s="2182"/>
      <c r="RFB60" s="2182"/>
      <c r="RFC60" s="2182"/>
      <c r="RFD60" s="2182"/>
      <c r="RFE60" s="2182"/>
      <c r="RFF60" s="2182"/>
      <c r="RFG60" s="2182"/>
      <c r="RFH60" s="2182"/>
      <c r="RFI60" s="2182"/>
      <c r="RFJ60" s="2182"/>
      <c r="RFK60" s="2182"/>
      <c r="RFL60" s="2182"/>
      <c r="RFM60" s="2182"/>
      <c r="RFN60" s="2182"/>
      <c r="RFO60" s="2182"/>
      <c r="RFP60" s="2182"/>
      <c r="RFQ60" s="2182"/>
      <c r="RFR60" s="2182"/>
      <c r="RFS60" s="2182"/>
      <c r="RFT60" s="2182"/>
      <c r="RFU60" s="2182"/>
      <c r="RFV60" s="2182"/>
      <c r="RFW60" s="2182"/>
      <c r="RFX60" s="2182"/>
      <c r="RFY60" s="2182"/>
      <c r="RFZ60" s="2182"/>
      <c r="RGA60" s="2182"/>
      <c r="RGB60" s="2182"/>
      <c r="RGC60" s="2182"/>
      <c r="RGD60" s="2182"/>
      <c r="RGE60" s="2182"/>
      <c r="RGF60" s="2182"/>
      <c r="RGG60" s="2182"/>
      <c r="RGH60" s="2182"/>
      <c r="RGI60" s="2182"/>
      <c r="RGJ60" s="2182"/>
      <c r="RGK60" s="2182"/>
      <c r="RGL60" s="2182"/>
      <c r="RGM60" s="2182"/>
      <c r="RGN60" s="2182"/>
      <c r="RGO60" s="2182"/>
      <c r="RGP60" s="2182"/>
      <c r="RGQ60" s="2182"/>
      <c r="RGR60" s="2182"/>
      <c r="RGS60" s="2182"/>
      <c r="RGT60" s="2182"/>
      <c r="RGU60" s="2182"/>
      <c r="RGV60" s="2182"/>
      <c r="RGW60" s="2182"/>
      <c r="RGX60" s="2182"/>
      <c r="RGY60" s="2182"/>
      <c r="RGZ60" s="2182"/>
      <c r="RHA60" s="2182"/>
      <c r="RHB60" s="2182"/>
      <c r="RHC60" s="2182"/>
      <c r="RHD60" s="2182"/>
      <c r="RHE60" s="2182"/>
      <c r="RHF60" s="2182"/>
      <c r="RHG60" s="2182"/>
      <c r="RHH60" s="2182"/>
      <c r="RHI60" s="2182"/>
      <c r="RHJ60" s="2182"/>
      <c r="RHK60" s="2182"/>
      <c r="RHL60" s="2182"/>
      <c r="RHM60" s="2182"/>
      <c r="RHN60" s="2182"/>
      <c r="RHO60" s="2182"/>
      <c r="RHP60" s="2182"/>
      <c r="RHQ60" s="2182"/>
      <c r="RHR60" s="2182"/>
      <c r="RHS60" s="2182"/>
      <c r="RHT60" s="2182"/>
      <c r="RHU60" s="2182"/>
      <c r="RHV60" s="2182"/>
      <c r="RHW60" s="2182"/>
      <c r="RHX60" s="2182"/>
      <c r="RHY60" s="2182"/>
      <c r="RHZ60" s="2182"/>
      <c r="RIA60" s="2182"/>
      <c r="RIB60" s="2182"/>
      <c r="RIC60" s="2182"/>
      <c r="RID60" s="2182"/>
      <c r="RIE60" s="2182"/>
      <c r="RIF60" s="2182"/>
      <c r="RIG60" s="2182"/>
      <c r="RIH60" s="2182"/>
      <c r="RII60" s="2182"/>
      <c r="RIJ60" s="2182"/>
      <c r="RIK60" s="2182"/>
      <c r="RIL60" s="2182"/>
      <c r="RIM60" s="2182"/>
      <c r="RIN60" s="2182"/>
      <c r="RIO60" s="2182"/>
      <c r="RIP60" s="2182"/>
      <c r="RIQ60" s="2182"/>
      <c r="RIR60" s="2182"/>
      <c r="RIS60" s="2182"/>
      <c r="RIT60" s="2182"/>
      <c r="RIU60" s="2182"/>
      <c r="RIV60" s="2182"/>
      <c r="RIW60" s="2182"/>
      <c r="RIX60" s="2182"/>
      <c r="RIY60" s="2182"/>
      <c r="RIZ60" s="2182"/>
      <c r="RJA60" s="2182"/>
      <c r="RJB60" s="2182"/>
      <c r="RJC60" s="2182"/>
      <c r="RJD60" s="2182"/>
      <c r="RJE60" s="2182"/>
      <c r="RJF60" s="2182"/>
      <c r="RJG60" s="2182"/>
      <c r="RJH60" s="2182"/>
      <c r="RJI60" s="2182"/>
      <c r="RJJ60" s="2182"/>
      <c r="RJK60" s="2182"/>
      <c r="RJL60" s="2182"/>
      <c r="RJM60" s="2182"/>
      <c r="RJN60" s="2182"/>
      <c r="RJO60" s="2182"/>
      <c r="RJP60" s="2182"/>
      <c r="RJQ60" s="2182"/>
      <c r="RJR60" s="2182"/>
      <c r="RJS60" s="2182"/>
      <c r="RJT60" s="2182"/>
      <c r="RJU60" s="2182"/>
      <c r="RJV60" s="2182"/>
      <c r="RJW60" s="2182"/>
      <c r="RJX60" s="2182"/>
      <c r="RJY60" s="2182"/>
      <c r="RJZ60" s="2182"/>
      <c r="RKA60" s="2182"/>
      <c r="RKB60" s="2182"/>
      <c r="RKC60" s="2182"/>
      <c r="RKD60" s="2182"/>
      <c r="RKE60" s="2182"/>
      <c r="RKF60" s="2182"/>
      <c r="RKG60" s="2182"/>
      <c r="RKH60" s="2182"/>
      <c r="RKI60" s="2182"/>
      <c r="RKJ60" s="2182"/>
      <c r="RKK60" s="2182"/>
      <c r="RKL60" s="2182"/>
      <c r="RKM60" s="2182"/>
      <c r="RKN60" s="2182"/>
      <c r="RKO60" s="2182"/>
      <c r="RKP60" s="2182"/>
      <c r="RKQ60" s="2182"/>
      <c r="RKR60" s="2182"/>
      <c r="RKS60" s="2182"/>
      <c r="RKT60" s="2182"/>
      <c r="RKU60" s="2182"/>
      <c r="RKV60" s="2182"/>
      <c r="RKW60" s="2182"/>
      <c r="RKX60" s="2182"/>
      <c r="RKY60" s="2182"/>
      <c r="RKZ60" s="2182"/>
      <c r="RLA60" s="2182"/>
      <c r="RLB60" s="2182"/>
      <c r="RLC60" s="2182"/>
      <c r="RLD60" s="2182"/>
      <c r="RLE60" s="2182"/>
      <c r="RLF60" s="2182"/>
      <c r="RLG60" s="2182"/>
      <c r="RLH60" s="2182"/>
      <c r="RLI60" s="2182"/>
      <c r="RLJ60" s="2182"/>
      <c r="RLK60" s="2182"/>
      <c r="RLL60" s="2182"/>
      <c r="RLM60" s="2182"/>
      <c r="RLN60" s="2182"/>
      <c r="RLO60" s="2182"/>
      <c r="RLP60" s="2182"/>
      <c r="RLQ60" s="2182"/>
      <c r="RLR60" s="2182"/>
      <c r="RLS60" s="2182"/>
      <c r="RLT60" s="2182"/>
      <c r="RLU60" s="2182"/>
      <c r="RLV60" s="2182"/>
      <c r="RLW60" s="2182"/>
      <c r="RLX60" s="2182"/>
      <c r="RLY60" s="2182"/>
      <c r="RLZ60" s="2182"/>
      <c r="RMA60" s="2182"/>
      <c r="RMB60" s="2182"/>
      <c r="RMC60" s="2182"/>
      <c r="RMD60" s="2182"/>
      <c r="RME60" s="2182"/>
      <c r="RMF60" s="2182"/>
      <c r="RMG60" s="2182"/>
      <c r="RMH60" s="2182"/>
      <c r="RMI60" s="2182"/>
      <c r="RMJ60" s="2182"/>
      <c r="RMK60" s="2182"/>
      <c r="RML60" s="2182"/>
      <c r="RMM60" s="2182"/>
      <c r="RMN60" s="2182"/>
      <c r="RMO60" s="2182"/>
      <c r="RMP60" s="2182"/>
      <c r="RMQ60" s="2182"/>
      <c r="RMR60" s="2182"/>
      <c r="RMS60" s="2182"/>
      <c r="RMT60" s="2182"/>
      <c r="RMU60" s="2182"/>
      <c r="RMV60" s="2182"/>
      <c r="RMW60" s="2182"/>
      <c r="RMX60" s="2182"/>
      <c r="RMY60" s="2182"/>
      <c r="RMZ60" s="2182"/>
      <c r="RNA60" s="2182"/>
      <c r="RNB60" s="2182"/>
      <c r="RNC60" s="2182"/>
      <c r="RND60" s="2182"/>
      <c r="RNE60" s="2182"/>
      <c r="RNF60" s="2182"/>
      <c r="RNG60" s="2182"/>
      <c r="RNH60" s="2182"/>
      <c r="RNI60" s="2182"/>
      <c r="RNJ60" s="2182"/>
      <c r="RNK60" s="2182"/>
      <c r="RNL60" s="2182"/>
      <c r="RNM60" s="2182"/>
      <c r="RNN60" s="2182"/>
      <c r="RNO60" s="2182"/>
      <c r="RNP60" s="2182"/>
      <c r="RNQ60" s="2182"/>
      <c r="RNR60" s="2182"/>
      <c r="RNS60" s="2182"/>
      <c r="RNT60" s="2182"/>
      <c r="RNU60" s="2182"/>
      <c r="RNV60" s="2182"/>
      <c r="RNW60" s="2182"/>
      <c r="RNX60" s="2182"/>
      <c r="RNY60" s="2182"/>
      <c r="RNZ60" s="2182"/>
      <c r="ROA60" s="2182"/>
      <c r="ROB60" s="2182"/>
      <c r="ROC60" s="2182"/>
      <c r="ROD60" s="2182"/>
      <c r="ROE60" s="2182"/>
      <c r="ROF60" s="2182"/>
      <c r="ROG60" s="2182"/>
      <c r="ROH60" s="2182"/>
      <c r="ROI60" s="2182"/>
      <c r="ROJ60" s="2182"/>
      <c r="ROK60" s="2182"/>
      <c r="ROL60" s="2182"/>
      <c r="ROM60" s="2182"/>
      <c r="RON60" s="2182"/>
      <c r="ROO60" s="2182"/>
      <c r="ROP60" s="2182"/>
      <c r="ROQ60" s="2182"/>
      <c r="ROR60" s="2182"/>
      <c r="ROS60" s="2182"/>
      <c r="ROT60" s="2182"/>
      <c r="ROU60" s="2182"/>
      <c r="ROV60" s="2182"/>
      <c r="ROW60" s="2182"/>
      <c r="ROX60" s="2182"/>
      <c r="ROY60" s="2182"/>
      <c r="ROZ60" s="2182"/>
      <c r="RPA60" s="2182"/>
      <c r="RPB60" s="2182"/>
      <c r="RPC60" s="2182"/>
      <c r="RPD60" s="2182"/>
      <c r="RPE60" s="2182"/>
      <c r="RPF60" s="2182"/>
      <c r="RPG60" s="2182"/>
      <c r="RPH60" s="2182"/>
      <c r="RPI60" s="2182"/>
      <c r="RPJ60" s="2182"/>
      <c r="RPK60" s="2182"/>
      <c r="RPL60" s="2182"/>
      <c r="RPM60" s="2182"/>
      <c r="RPN60" s="2182"/>
      <c r="RPO60" s="2182"/>
      <c r="RPP60" s="2182"/>
      <c r="RPQ60" s="2182"/>
      <c r="RPR60" s="2182"/>
      <c r="RPS60" s="2182"/>
      <c r="RPT60" s="2182"/>
      <c r="RPU60" s="2182"/>
      <c r="RPV60" s="2182"/>
      <c r="RPW60" s="2182"/>
      <c r="RPX60" s="2182"/>
      <c r="RPY60" s="2182"/>
      <c r="RPZ60" s="2182"/>
      <c r="RQA60" s="2182"/>
      <c r="RQB60" s="2182"/>
      <c r="RQC60" s="2182"/>
      <c r="RQD60" s="2182"/>
      <c r="RQE60" s="2182"/>
      <c r="RQF60" s="2182"/>
      <c r="RQG60" s="2182"/>
      <c r="RQH60" s="2182"/>
      <c r="RQI60" s="2182"/>
      <c r="RQJ60" s="2182"/>
      <c r="RQK60" s="2182"/>
      <c r="RQL60" s="2182"/>
      <c r="RQM60" s="2182"/>
      <c r="RQN60" s="2182"/>
      <c r="RQO60" s="2182"/>
      <c r="RQP60" s="2182"/>
      <c r="RQQ60" s="2182"/>
      <c r="RQR60" s="2182"/>
      <c r="RQS60" s="2182"/>
      <c r="RQT60" s="2182"/>
      <c r="RQU60" s="2182"/>
      <c r="RQV60" s="2182"/>
      <c r="RQW60" s="2182"/>
      <c r="RQX60" s="2182"/>
      <c r="RQY60" s="2182"/>
      <c r="RQZ60" s="2182"/>
      <c r="RRA60" s="2182"/>
      <c r="RRB60" s="2182"/>
      <c r="RRC60" s="2182"/>
      <c r="RRD60" s="2182"/>
      <c r="RRE60" s="2182"/>
      <c r="RRF60" s="2182"/>
      <c r="RRG60" s="2182"/>
      <c r="RRH60" s="2182"/>
      <c r="RRI60" s="2182"/>
      <c r="RRJ60" s="2182"/>
      <c r="RRK60" s="2182"/>
      <c r="RRL60" s="2182"/>
      <c r="RRM60" s="2182"/>
      <c r="RRN60" s="2182"/>
      <c r="RRO60" s="2182"/>
      <c r="RRP60" s="2182"/>
      <c r="RRQ60" s="2182"/>
      <c r="RRR60" s="2182"/>
      <c r="RRS60" s="2182"/>
      <c r="RRT60" s="2182"/>
      <c r="RRU60" s="2182"/>
      <c r="RRV60" s="2182"/>
      <c r="RRW60" s="2182"/>
      <c r="RRX60" s="2182"/>
      <c r="RRY60" s="2182"/>
      <c r="RRZ60" s="2182"/>
      <c r="RSA60" s="2182"/>
      <c r="RSB60" s="2182"/>
      <c r="RSC60" s="2182"/>
      <c r="RSD60" s="2182"/>
      <c r="RSE60" s="2182"/>
      <c r="RSF60" s="2182"/>
      <c r="RSG60" s="2182"/>
      <c r="RSH60" s="2182"/>
      <c r="RSI60" s="2182"/>
      <c r="RSJ60" s="2182"/>
      <c r="RSK60" s="2182"/>
      <c r="RSL60" s="2182"/>
      <c r="RSM60" s="2182"/>
      <c r="RSN60" s="2182"/>
      <c r="RSO60" s="2182"/>
      <c r="RSP60" s="2182"/>
      <c r="RSQ60" s="2182"/>
      <c r="RSR60" s="2182"/>
      <c r="RSS60" s="2182"/>
      <c r="RST60" s="2182"/>
      <c r="RSU60" s="2182"/>
      <c r="RSV60" s="2182"/>
      <c r="RSW60" s="2182"/>
      <c r="RSX60" s="2182"/>
      <c r="RSY60" s="2182"/>
      <c r="RSZ60" s="2182"/>
      <c r="RTA60" s="2182"/>
      <c r="RTB60" s="2182"/>
      <c r="RTC60" s="2182"/>
      <c r="RTD60" s="2182"/>
      <c r="RTE60" s="2182"/>
      <c r="RTF60" s="2182"/>
      <c r="RTG60" s="2182"/>
      <c r="RTH60" s="2182"/>
      <c r="RTI60" s="2182"/>
      <c r="RTJ60" s="2182"/>
      <c r="RTK60" s="2182"/>
      <c r="RTL60" s="2182"/>
      <c r="RTM60" s="2182"/>
      <c r="RTN60" s="2182"/>
      <c r="RTO60" s="2182"/>
      <c r="RTP60" s="2182"/>
      <c r="RTQ60" s="2182"/>
      <c r="RTR60" s="2182"/>
      <c r="RTS60" s="2182"/>
      <c r="RTT60" s="2182"/>
      <c r="RTU60" s="2182"/>
      <c r="RTV60" s="2182"/>
      <c r="RTW60" s="2182"/>
      <c r="RTX60" s="2182"/>
      <c r="RTY60" s="2182"/>
      <c r="RTZ60" s="2182"/>
      <c r="RUA60" s="2182"/>
      <c r="RUB60" s="2182"/>
      <c r="RUC60" s="2182"/>
      <c r="RUD60" s="2182"/>
      <c r="RUE60" s="2182"/>
      <c r="RUF60" s="2182"/>
      <c r="RUG60" s="2182"/>
      <c r="RUH60" s="2182"/>
      <c r="RUI60" s="2182"/>
      <c r="RUJ60" s="2182"/>
      <c r="RUK60" s="2182"/>
      <c r="RUL60" s="2182"/>
      <c r="RUM60" s="2182"/>
      <c r="RUN60" s="2182"/>
      <c r="RUO60" s="2182"/>
      <c r="RUP60" s="2182"/>
      <c r="RUQ60" s="2182"/>
      <c r="RUR60" s="2182"/>
      <c r="RUS60" s="2182"/>
      <c r="RUT60" s="2182"/>
      <c r="RUU60" s="2182"/>
      <c r="RUV60" s="2182"/>
      <c r="RUW60" s="2182"/>
      <c r="RUX60" s="2182"/>
      <c r="RUY60" s="2182"/>
      <c r="RUZ60" s="2182"/>
      <c r="RVA60" s="2182"/>
      <c r="RVB60" s="2182"/>
      <c r="RVC60" s="2182"/>
      <c r="RVD60" s="2182"/>
      <c r="RVE60" s="2182"/>
      <c r="RVF60" s="2182"/>
      <c r="RVG60" s="2182"/>
      <c r="RVH60" s="2182"/>
      <c r="RVI60" s="2182"/>
      <c r="RVJ60" s="2182"/>
      <c r="RVK60" s="2182"/>
      <c r="RVL60" s="2182"/>
      <c r="RVM60" s="2182"/>
      <c r="RVN60" s="2182"/>
      <c r="RVO60" s="2182"/>
      <c r="RVP60" s="2182"/>
      <c r="RVQ60" s="2182"/>
      <c r="RVR60" s="2182"/>
      <c r="RVS60" s="2182"/>
      <c r="RVT60" s="2182"/>
      <c r="RVU60" s="2182"/>
      <c r="RVV60" s="2182"/>
      <c r="RVW60" s="2182"/>
      <c r="RVX60" s="2182"/>
      <c r="RVY60" s="2182"/>
      <c r="RVZ60" s="2182"/>
      <c r="RWA60" s="2182"/>
      <c r="RWB60" s="2182"/>
      <c r="RWC60" s="2182"/>
      <c r="RWD60" s="2182"/>
      <c r="RWE60" s="2182"/>
      <c r="RWF60" s="2182"/>
      <c r="RWG60" s="2182"/>
      <c r="RWH60" s="2182"/>
      <c r="RWI60" s="2182"/>
      <c r="RWJ60" s="2182"/>
      <c r="RWK60" s="2182"/>
      <c r="RWL60" s="2182"/>
      <c r="RWM60" s="2182"/>
      <c r="RWN60" s="2182"/>
      <c r="RWO60" s="2182"/>
      <c r="RWP60" s="2182"/>
      <c r="RWQ60" s="2182"/>
      <c r="RWR60" s="2182"/>
      <c r="RWS60" s="2182"/>
      <c r="RWT60" s="2182"/>
      <c r="RWU60" s="2182"/>
      <c r="RWV60" s="2182"/>
      <c r="RWW60" s="2182"/>
      <c r="RWX60" s="2182"/>
      <c r="RWY60" s="2182"/>
      <c r="RWZ60" s="2182"/>
      <c r="RXA60" s="2182"/>
      <c r="RXB60" s="2182"/>
      <c r="RXC60" s="2182"/>
      <c r="RXD60" s="2182"/>
      <c r="RXE60" s="2182"/>
      <c r="RXF60" s="2182"/>
      <c r="RXG60" s="2182"/>
      <c r="RXH60" s="2182"/>
      <c r="RXI60" s="2182"/>
      <c r="RXJ60" s="2182"/>
      <c r="RXK60" s="2182"/>
      <c r="RXL60" s="2182"/>
      <c r="RXM60" s="2182"/>
      <c r="RXN60" s="2182"/>
      <c r="RXO60" s="2182"/>
      <c r="RXP60" s="2182"/>
      <c r="RXQ60" s="2182"/>
      <c r="RXR60" s="2182"/>
      <c r="RXS60" s="2182"/>
      <c r="RXT60" s="2182"/>
      <c r="RXU60" s="2182"/>
      <c r="RXV60" s="2182"/>
      <c r="RXW60" s="2182"/>
      <c r="RXX60" s="2182"/>
      <c r="RXY60" s="2182"/>
      <c r="RXZ60" s="2182"/>
      <c r="RYA60" s="2182"/>
      <c r="RYB60" s="2182"/>
      <c r="RYC60" s="2182"/>
      <c r="RYD60" s="2182"/>
      <c r="RYE60" s="2182"/>
      <c r="RYF60" s="2182"/>
      <c r="RYG60" s="2182"/>
      <c r="RYH60" s="2182"/>
      <c r="RYI60" s="2182"/>
      <c r="RYJ60" s="2182"/>
      <c r="RYK60" s="2182"/>
      <c r="RYL60" s="2182"/>
      <c r="RYM60" s="2182"/>
      <c r="RYN60" s="2182"/>
      <c r="RYO60" s="2182"/>
      <c r="RYP60" s="2182"/>
      <c r="RYQ60" s="2182"/>
      <c r="RYR60" s="2182"/>
      <c r="RYS60" s="2182"/>
      <c r="RYT60" s="2182"/>
      <c r="RYU60" s="2182"/>
      <c r="RYV60" s="2182"/>
      <c r="RYW60" s="2182"/>
      <c r="RYX60" s="2182"/>
      <c r="RYY60" s="2182"/>
      <c r="RYZ60" s="2182"/>
      <c r="RZA60" s="2182"/>
      <c r="RZB60" s="2182"/>
      <c r="RZC60" s="2182"/>
      <c r="RZD60" s="2182"/>
      <c r="RZE60" s="2182"/>
      <c r="RZF60" s="2182"/>
      <c r="RZG60" s="2182"/>
      <c r="RZH60" s="2182"/>
      <c r="RZI60" s="2182"/>
      <c r="RZJ60" s="2182"/>
      <c r="RZK60" s="2182"/>
      <c r="RZL60" s="2182"/>
      <c r="RZM60" s="2182"/>
      <c r="RZN60" s="2182"/>
      <c r="RZO60" s="2182"/>
      <c r="RZP60" s="2182"/>
      <c r="RZQ60" s="2182"/>
      <c r="RZR60" s="2182"/>
      <c r="RZS60" s="2182"/>
      <c r="RZT60" s="2182"/>
      <c r="RZU60" s="2182"/>
      <c r="RZV60" s="2182"/>
      <c r="RZW60" s="2182"/>
      <c r="RZX60" s="2182"/>
      <c r="RZY60" s="2182"/>
      <c r="RZZ60" s="2182"/>
      <c r="SAA60" s="2182"/>
      <c r="SAB60" s="2182"/>
      <c r="SAC60" s="2182"/>
      <c r="SAD60" s="2182"/>
      <c r="SAE60" s="2182"/>
      <c r="SAF60" s="2182"/>
      <c r="SAG60" s="2182"/>
      <c r="SAH60" s="2182"/>
      <c r="SAI60" s="2182"/>
      <c r="SAJ60" s="2182"/>
      <c r="SAK60" s="2182"/>
      <c r="SAL60" s="2182"/>
      <c r="SAM60" s="2182"/>
      <c r="SAN60" s="2182"/>
      <c r="SAO60" s="2182"/>
      <c r="SAP60" s="2182"/>
      <c r="SAQ60" s="2182"/>
      <c r="SAR60" s="2182"/>
      <c r="SAS60" s="2182"/>
      <c r="SAT60" s="2182"/>
      <c r="SAU60" s="2182"/>
      <c r="SAV60" s="2182"/>
      <c r="SAW60" s="2182"/>
      <c r="SAX60" s="2182"/>
      <c r="SAY60" s="2182"/>
      <c r="SAZ60" s="2182"/>
      <c r="SBA60" s="2182"/>
      <c r="SBB60" s="2182"/>
      <c r="SBC60" s="2182"/>
      <c r="SBD60" s="2182"/>
      <c r="SBE60" s="2182"/>
      <c r="SBF60" s="2182"/>
      <c r="SBG60" s="2182"/>
      <c r="SBH60" s="2182"/>
      <c r="SBI60" s="2182"/>
      <c r="SBJ60" s="2182"/>
      <c r="SBK60" s="2182"/>
      <c r="SBL60" s="2182"/>
      <c r="SBM60" s="2182"/>
      <c r="SBN60" s="2182"/>
      <c r="SBO60" s="2182"/>
      <c r="SBP60" s="2182"/>
      <c r="SBQ60" s="2182"/>
      <c r="SBR60" s="2182"/>
      <c r="SBS60" s="2182"/>
      <c r="SBT60" s="2182"/>
      <c r="SBU60" s="2182"/>
      <c r="SBV60" s="2182"/>
      <c r="SBW60" s="2182"/>
      <c r="SBX60" s="2182"/>
      <c r="SBY60" s="2182"/>
      <c r="SBZ60" s="2182"/>
      <c r="SCA60" s="2182"/>
      <c r="SCB60" s="2182"/>
      <c r="SCC60" s="2182"/>
      <c r="SCD60" s="2182"/>
      <c r="SCE60" s="2182"/>
      <c r="SCF60" s="2182"/>
      <c r="SCG60" s="2182"/>
      <c r="SCH60" s="2182"/>
      <c r="SCI60" s="2182"/>
      <c r="SCJ60" s="2182"/>
      <c r="SCK60" s="2182"/>
      <c r="SCL60" s="2182"/>
      <c r="SCM60" s="2182"/>
      <c r="SCN60" s="2182"/>
      <c r="SCO60" s="2182"/>
      <c r="SCP60" s="2182"/>
      <c r="SCQ60" s="2182"/>
      <c r="SCR60" s="2182"/>
      <c r="SCS60" s="2182"/>
      <c r="SCT60" s="2182"/>
      <c r="SCU60" s="2182"/>
      <c r="SCV60" s="2182"/>
      <c r="SCW60" s="2182"/>
      <c r="SCX60" s="2182"/>
      <c r="SCY60" s="2182"/>
      <c r="SCZ60" s="2182"/>
      <c r="SDA60" s="2182"/>
      <c r="SDB60" s="2182"/>
      <c r="SDC60" s="2182"/>
      <c r="SDD60" s="2182"/>
      <c r="SDE60" s="2182"/>
      <c r="SDF60" s="2182"/>
      <c r="SDG60" s="2182"/>
      <c r="SDH60" s="2182"/>
      <c r="SDI60" s="2182"/>
      <c r="SDJ60" s="2182"/>
      <c r="SDK60" s="2182"/>
      <c r="SDL60" s="2182"/>
      <c r="SDM60" s="2182"/>
      <c r="SDN60" s="2182"/>
      <c r="SDO60" s="2182"/>
      <c r="SDP60" s="2182"/>
      <c r="SDQ60" s="2182"/>
      <c r="SDR60" s="2182"/>
      <c r="SDS60" s="2182"/>
      <c r="SDT60" s="2182"/>
      <c r="SDU60" s="2182"/>
      <c r="SDV60" s="2182"/>
      <c r="SDW60" s="2182"/>
      <c r="SDX60" s="2182"/>
      <c r="SDY60" s="2182"/>
      <c r="SDZ60" s="2182"/>
      <c r="SEA60" s="2182"/>
      <c r="SEB60" s="2182"/>
      <c r="SEC60" s="2182"/>
      <c r="SED60" s="2182"/>
      <c r="SEE60" s="2182"/>
      <c r="SEF60" s="2182"/>
      <c r="SEG60" s="2182"/>
      <c r="SEH60" s="2182"/>
      <c r="SEI60" s="2182"/>
      <c r="SEJ60" s="2182"/>
      <c r="SEK60" s="2182"/>
      <c r="SEL60" s="2182"/>
      <c r="SEM60" s="2182"/>
      <c r="SEN60" s="2182"/>
      <c r="SEO60" s="2182"/>
      <c r="SEP60" s="2182"/>
      <c r="SEQ60" s="2182"/>
      <c r="SER60" s="2182"/>
      <c r="SES60" s="2182"/>
      <c r="SET60" s="2182"/>
      <c r="SEU60" s="2182"/>
      <c r="SEV60" s="2182"/>
      <c r="SEW60" s="2182"/>
      <c r="SEX60" s="2182"/>
      <c r="SEY60" s="2182"/>
      <c r="SEZ60" s="2182"/>
      <c r="SFA60" s="2182"/>
      <c r="SFB60" s="2182"/>
      <c r="SFC60" s="2182"/>
      <c r="SFD60" s="2182"/>
      <c r="SFE60" s="2182"/>
      <c r="SFF60" s="2182"/>
      <c r="SFG60" s="2182"/>
      <c r="SFH60" s="2182"/>
      <c r="SFI60" s="2182"/>
      <c r="SFJ60" s="2182"/>
      <c r="SFK60" s="2182"/>
      <c r="SFL60" s="2182"/>
      <c r="SFM60" s="2182"/>
      <c r="SFN60" s="2182"/>
      <c r="SFO60" s="2182"/>
      <c r="SFP60" s="2182"/>
      <c r="SFQ60" s="2182"/>
      <c r="SFR60" s="2182"/>
      <c r="SFS60" s="2182"/>
      <c r="SFT60" s="2182"/>
      <c r="SFU60" s="2182"/>
      <c r="SFV60" s="2182"/>
      <c r="SFW60" s="2182"/>
      <c r="SFX60" s="2182"/>
      <c r="SFY60" s="2182"/>
      <c r="SFZ60" s="2182"/>
      <c r="SGA60" s="2182"/>
      <c r="SGB60" s="2182"/>
      <c r="SGC60" s="2182"/>
      <c r="SGD60" s="2182"/>
      <c r="SGE60" s="2182"/>
      <c r="SGF60" s="2182"/>
      <c r="SGG60" s="2182"/>
      <c r="SGH60" s="2182"/>
      <c r="SGI60" s="2182"/>
      <c r="SGJ60" s="2182"/>
      <c r="SGK60" s="2182"/>
      <c r="SGL60" s="2182"/>
      <c r="SGM60" s="2182"/>
      <c r="SGN60" s="2182"/>
      <c r="SGO60" s="2182"/>
      <c r="SGP60" s="2182"/>
      <c r="SGQ60" s="2182"/>
      <c r="SGR60" s="2182"/>
      <c r="SGS60" s="2182"/>
      <c r="SGT60" s="2182"/>
      <c r="SGU60" s="2182"/>
      <c r="SGV60" s="2182"/>
      <c r="SGW60" s="2182"/>
      <c r="SGX60" s="2182"/>
      <c r="SGY60" s="2182"/>
      <c r="SGZ60" s="2182"/>
      <c r="SHA60" s="2182"/>
      <c r="SHB60" s="2182"/>
      <c r="SHC60" s="2182"/>
      <c r="SHD60" s="2182"/>
      <c r="SHE60" s="2182"/>
      <c r="SHF60" s="2182"/>
      <c r="SHG60" s="2182"/>
      <c r="SHH60" s="2182"/>
      <c r="SHI60" s="2182"/>
      <c r="SHJ60" s="2182"/>
      <c r="SHK60" s="2182"/>
      <c r="SHL60" s="2182"/>
      <c r="SHM60" s="2182"/>
      <c r="SHN60" s="2182"/>
      <c r="SHO60" s="2182"/>
      <c r="SHP60" s="2182"/>
      <c r="SHQ60" s="2182"/>
      <c r="SHR60" s="2182"/>
      <c r="SHS60" s="2182"/>
      <c r="SHT60" s="2182"/>
      <c r="SHU60" s="2182"/>
      <c r="SHV60" s="2182"/>
      <c r="SHW60" s="2182"/>
      <c r="SHX60" s="2182"/>
      <c r="SHY60" s="2182"/>
      <c r="SHZ60" s="2182"/>
      <c r="SIA60" s="2182"/>
      <c r="SIB60" s="2182"/>
      <c r="SIC60" s="2182"/>
      <c r="SID60" s="2182"/>
      <c r="SIE60" s="2182"/>
      <c r="SIF60" s="2182"/>
      <c r="SIG60" s="2182"/>
      <c r="SIH60" s="2182"/>
      <c r="SII60" s="2182"/>
      <c r="SIJ60" s="2182"/>
      <c r="SIK60" s="2182"/>
      <c r="SIL60" s="2182"/>
      <c r="SIM60" s="2182"/>
      <c r="SIN60" s="2182"/>
      <c r="SIO60" s="2182"/>
      <c r="SIP60" s="2182"/>
      <c r="SIQ60" s="2182"/>
      <c r="SIR60" s="2182"/>
      <c r="SIS60" s="2182"/>
      <c r="SIT60" s="2182"/>
      <c r="SIU60" s="2182"/>
      <c r="SIV60" s="2182"/>
      <c r="SIW60" s="2182"/>
      <c r="SIX60" s="2182"/>
      <c r="SIY60" s="2182"/>
      <c r="SIZ60" s="2182"/>
      <c r="SJA60" s="2182"/>
      <c r="SJB60" s="2182"/>
      <c r="SJC60" s="2182"/>
      <c r="SJD60" s="2182"/>
      <c r="SJE60" s="2182"/>
      <c r="SJF60" s="2182"/>
      <c r="SJG60" s="2182"/>
      <c r="SJH60" s="2182"/>
      <c r="SJI60" s="2182"/>
      <c r="SJJ60" s="2182"/>
      <c r="SJK60" s="2182"/>
      <c r="SJL60" s="2182"/>
      <c r="SJM60" s="2182"/>
      <c r="SJN60" s="2182"/>
      <c r="SJO60" s="2182"/>
      <c r="SJP60" s="2182"/>
      <c r="SJQ60" s="2182"/>
      <c r="SJR60" s="2182"/>
      <c r="SJS60" s="2182"/>
      <c r="SJT60" s="2182"/>
      <c r="SJU60" s="2182"/>
      <c r="SJV60" s="2182"/>
      <c r="SJW60" s="2182"/>
      <c r="SJX60" s="2182"/>
      <c r="SJY60" s="2182"/>
      <c r="SJZ60" s="2182"/>
      <c r="SKA60" s="2182"/>
      <c r="SKB60" s="2182"/>
      <c r="SKC60" s="2182"/>
      <c r="SKD60" s="2182"/>
      <c r="SKE60" s="2182"/>
      <c r="SKF60" s="2182"/>
      <c r="SKG60" s="2182"/>
      <c r="SKH60" s="2182"/>
      <c r="SKI60" s="2182"/>
      <c r="SKJ60" s="2182"/>
      <c r="SKK60" s="2182"/>
      <c r="SKL60" s="2182"/>
      <c r="SKM60" s="2182"/>
      <c r="SKN60" s="2182"/>
      <c r="SKO60" s="2182"/>
      <c r="SKP60" s="2182"/>
      <c r="SKQ60" s="2182"/>
      <c r="SKR60" s="2182"/>
      <c r="SKS60" s="2182"/>
      <c r="SKT60" s="2182"/>
      <c r="SKU60" s="2182"/>
      <c r="SKV60" s="2182"/>
      <c r="SKW60" s="2182"/>
      <c r="SKX60" s="2182"/>
      <c r="SKY60" s="2182"/>
      <c r="SKZ60" s="2182"/>
      <c r="SLA60" s="2182"/>
      <c r="SLB60" s="2182"/>
      <c r="SLC60" s="2182"/>
      <c r="SLD60" s="2182"/>
      <c r="SLE60" s="2182"/>
      <c r="SLF60" s="2182"/>
      <c r="SLG60" s="2182"/>
      <c r="SLH60" s="2182"/>
      <c r="SLI60" s="2182"/>
      <c r="SLJ60" s="2182"/>
      <c r="SLK60" s="2182"/>
      <c r="SLL60" s="2182"/>
      <c r="SLM60" s="2182"/>
      <c r="SLN60" s="2182"/>
      <c r="SLO60" s="2182"/>
      <c r="SLP60" s="2182"/>
      <c r="SLQ60" s="2182"/>
      <c r="SLR60" s="2182"/>
      <c r="SLS60" s="2182"/>
      <c r="SLT60" s="2182"/>
      <c r="SLU60" s="2182"/>
      <c r="SLV60" s="2182"/>
      <c r="SLW60" s="2182"/>
      <c r="SLX60" s="2182"/>
      <c r="SLY60" s="2182"/>
      <c r="SLZ60" s="2182"/>
      <c r="SMA60" s="2182"/>
      <c r="SMB60" s="2182"/>
      <c r="SMC60" s="2182"/>
      <c r="SMD60" s="2182"/>
      <c r="SME60" s="2182"/>
      <c r="SMF60" s="2182"/>
      <c r="SMG60" s="2182"/>
      <c r="SMH60" s="2182"/>
      <c r="SMI60" s="2182"/>
      <c r="SMJ60" s="2182"/>
      <c r="SMK60" s="2182"/>
      <c r="SML60" s="2182"/>
      <c r="SMM60" s="2182"/>
      <c r="SMN60" s="2182"/>
      <c r="SMO60" s="2182"/>
      <c r="SMP60" s="2182"/>
      <c r="SMQ60" s="2182"/>
      <c r="SMR60" s="2182"/>
      <c r="SMS60" s="2182"/>
      <c r="SMT60" s="2182"/>
      <c r="SMU60" s="2182"/>
      <c r="SMV60" s="2182"/>
      <c r="SMW60" s="2182"/>
      <c r="SMX60" s="2182"/>
      <c r="SMY60" s="2182"/>
      <c r="SMZ60" s="2182"/>
      <c r="SNA60" s="2182"/>
      <c r="SNB60" s="2182"/>
      <c r="SNC60" s="2182"/>
      <c r="SND60" s="2182"/>
      <c r="SNE60" s="2182"/>
      <c r="SNF60" s="2182"/>
      <c r="SNG60" s="2182"/>
      <c r="SNH60" s="2182"/>
      <c r="SNI60" s="2182"/>
      <c r="SNJ60" s="2182"/>
      <c r="SNK60" s="2182"/>
      <c r="SNL60" s="2182"/>
      <c r="SNM60" s="2182"/>
      <c r="SNN60" s="2182"/>
      <c r="SNO60" s="2182"/>
      <c r="SNP60" s="2182"/>
      <c r="SNQ60" s="2182"/>
      <c r="SNR60" s="2182"/>
      <c r="SNS60" s="2182"/>
      <c r="SNT60" s="2182"/>
      <c r="SNU60" s="2182"/>
      <c r="SNV60" s="2182"/>
      <c r="SNW60" s="2182"/>
      <c r="SNX60" s="2182"/>
      <c r="SNY60" s="2182"/>
      <c r="SNZ60" s="2182"/>
      <c r="SOA60" s="2182"/>
      <c r="SOB60" s="2182"/>
      <c r="SOC60" s="2182"/>
      <c r="SOD60" s="2182"/>
      <c r="SOE60" s="2182"/>
      <c r="SOF60" s="2182"/>
      <c r="SOG60" s="2182"/>
      <c r="SOH60" s="2182"/>
      <c r="SOI60" s="2182"/>
      <c r="SOJ60" s="2182"/>
      <c r="SOK60" s="2182"/>
      <c r="SOL60" s="2182"/>
      <c r="SOM60" s="2182"/>
      <c r="SON60" s="2182"/>
      <c r="SOO60" s="2182"/>
      <c r="SOP60" s="2182"/>
      <c r="SOQ60" s="2182"/>
      <c r="SOR60" s="2182"/>
      <c r="SOS60" s="2182"/>
      <c r="SOT60" s="2182"/>
      <c r="SOU60" s="2182"/>
      <c r="SOV60" s="2182"/>
      <c r="SOW60" s="2182"/>
      <c r="SOX60" s="2182"/>
      <c r="SOY60" s="2182"/>
      <c r="SOZ60" s="2182"/>
      <c r="SPA60" s="2182"/>
      <c r="SPB60" s="2182"/>
      <c r="SPC60" s="2182"/>
      <c r="SPD60" s="2182"/>
      <c r="SPE60" s="2182"/>
      <c r="SPF60" s="2182"/>
      <c r="SPG60" s="2182"/>
      <c r="SPH60" s="2182"/>
      <c r="SPI60" s="2182"/>
      <c r="SPJ60" s="2182"/>
      <c r="SPK60" s="2182"/>
      <c r="SPL60" s="2182"/>
      <c r="SPM60" s="2182"/>
      <c r="SPN60" s="2182"/>
      <c r="SPO60" s="2182"/>
      <c r="SPP60" s="2182"/>
      <c r="SPQ60" s="2182"/>
      <c r="SPR60" s="2182"/>
      <c r="SPS60" s="2182"/>
      <c r="SPT60" s="2182"/>
      <c r="SPU60" s="2182"/>
      <c r="SPV60" s="2182"/>
      <c r="SPW60" s="2182"/>
      <c r="SPX60" s="2182"/>
      <c r="SPY60" s="2182"/>
      <c r="SPZ60" s="2182"/>
      <c r="SQA60" s="2182"/>
      <c r="SQB60" s="2182"/>
      <c r="SQC60" s="2182"/>
      <c r="SQD60" s="2182"/>
      <c r="SQE60" s="2182"/>
      <c r="SQF60" s="2182"/>
      <c r="SQG60" s="2182"/>
      <c r="SQH60" s="2182"/>
      <c r="SQI60" s="2182"/>
      <c r="SQJ60" s="2182"/>
      <c r="SQK60" s="2182"/>
      <c r="SQL60" s="2182"/>
      <c r="SQM60" s="2182"/>
      <c r="SQN60" s="2182"/>
      <c r="SQO60" s="2182"/>
      <c r="SQP60" s="2182"/>
      <c r="SQQ60" s="2182"/>
      <c r="SQR60" s="2182"/>
      <c r="SQS60" s="2182"/>
      <c r="SQT60" s="2182"/>
      <c r="SQU60" s="2182"/>
      <c r="SQV60" s="2182"/>
      <c r="SQW60" s="2182"/>
      <c r="SQX60" s="2182"/>
      <c r="SQY60" s="2182"/>
      <c r="SQZ60" s="2182"/>
      <c r="SRA60" s="2182"/>
      <c r="SRB60" s="2182"/>
      <c r="SRC60" s="2182"/>
      <c r="SRD60" s="2182"/>
      <c r="SRE60" s="2182"/>
      <c r="SRF60" s="2182"/>
      <c r="SRG60" s="2182"/>
      <c r="SRH60" s="2182"/>
      <c r="SRI60" s="2182"/>
      <c r="SRJ60" s="2182"/>
      <c r="SRK60" s="2182"/>
      <c r="SRL60" s="2182"/>
      <c r="SRM60" s="2182"/>
      <c r="SRN60" s="2182"/>
      <c r="SRO60" s="2182"/>
      <c r="SRP60" s="2182"/>
      <c r="SRQ60" s="2182"/>
      <c r="SRR60" s="2182"/>
      <c r="SRS60" s="2182"/>
      <c r="SRT60" s="2182"/>
      <c r="SRU60" s="2182"/>
      <c r="SRV60" s="2182"/>
      <c r="SRW60" s="2182"/>
      <c r="SRX60" s="2182"/>
      <c r="SRY60" s="2182"/>
      <c r="SRZ60" s="2182"/>
      <c r="SSA60" s="2182"/>
      <c r="SSB60" s="2182"/>
      <c r="SSC60" s="2182"/>
      <c r="SSD60" s="2182"/>
      <c r="SSE60" s="2182"/>
      <c r="SSF60" s="2182"/>
      <c r="SSG60" s="2182"/>
      <c r="SSH60" s="2182"/>
      <c r="SSI60" s="2182"/>
      <c r="SSJ60" s="2182"/>
      <c r="SSK60" s="2182"/>
      <c r="SSL60" s="2182"/>
      <c r="SSM60" s="2182"/>
      <c r="SSN60" s="2182"/>
      <c r="SSO60" s="2182"/>
      <c r="SSP60" s="2182"/>
      <c r="SSQ60" s="2182"/>
      <c r="SSR60" s="2182"/>
      <c r="SSS60" s="2182"/>
      <c r="SST60" s="2182"/>
      <c r="SSU60" s="2182"/>
      <c r="SSV60" s="2182"/>
      <c r="SSW60" s="2182"/>
      <c r="SSX60" s="2182"/>
      <c r="SSY60" s="2182"/>
      <c r="SSZ60" s="2182"/>
      <c r="STA60" s="2182"/>
      <c r="STB60" s="2182"/>
      <c r="STC60" s="2182"/>
      <c r="STD60" s="2182"/>
      <c r="STE60" s="2182"/>
      <c r="STF60" s="2182"/>
      <c r="STG60" s="2182"/>
      <c r="STH60" s="2182"/>
      <c r="STI60" s="2182"/>
      <c r="STJ60" s="2182"/>
      <c r="STK60" s="2182"/>
      <c r="STL60" s="2182"/>
      <c r="STM60" s="2182"/>
      <c r="STN60" s="2182"/>
      <c r="STO60" s="2182"/>
      <c r="STP60" s="2182"/>
      <c r="STQ60" s="2182"/>
      <c r="STR60" s="2182"/>
      <c r="STS60" s="2182"/>
      <c r="STT60" s="2182"/>
      <c r="STU60" s="2182"/>
      <c r="STV60" s="2182"/>
      <c r="STW60" s="2182"/>
      <c r="STX60" s="2182"/>
      <c r="STY60" s="2182"/>
      <c r="STZ60" s="2182"/>
      <c r="SUA60" s="2182"/>
      <c r="SUB60" s="2182"/>
      <c r="SUC60" s="2182"/>
      <c r="SUD60" s="2182"/>
      <c r="SUE60" s="2182"/>
      <c r="SUF60" s="2182"/>
      <c r="SUG60" s="2182"/>
      <c r="SUH60" s="2182"/>
      <c r="SUI60" s="2182"/>
      <c r="SUJ60" s="2182"/>
      <c r="SUK60" s="2182"/>
      <c r="SUL60" s="2182"/>
      <c r="SUM60" s="2182"/>
      <c r="SUN60" s="2182"/>
      <c r="SUO60" s="2182"/>
      <c r="SUP60" s="2182"/>
      <c r="SUQ60" s="2182"/>
      <c r="SUR60" s="2182"/>
      <c r="SUS60" s="2182"/>
      <c r="SUT60" s="2182"/>
      <c r="SUU60" s="2182"/>
      <c r="SUV60" s="2182"/>
      <c r="SUW60" s="2182"/>
      <c r="SUX60" s="2182"/>
      <c r="SUY60" s="2182"/>
      <c r="SUZ60" s="2182"/>
      <c r="SVA60" s="2182"/>
      <c r="SVB60" s="2182"/>
      <c r="SVC60" s="2182"/>
      <c r="SVD60" s="2182"/>
      <c r="SVE60" s="2182"/>
      <c r="SVF60" s="2182"/>
      <c r="SVG60" s="2182"/>
      <c r="SVH60" s="2182"/>
      <c r="SVI60" s="2182"/>
      <c r="SVJ60" s="2182"/>
      <c r="SVK60" s="2182"/>
      <c r="SVL60" s="2182"/>
      <c r="SVM60" s="2182"/>
      <c r="SVN60" s="2182"/>
      <c r="SVO60" s="2182"/>
      <c r="SVP60" s="2182"/>
      <c r="SVQ60" s="2182"/>
      <c r="SVR60" s="2182"/>
      <c r="SVS60" s="2182"/>
      <c r="SVT60" s="2182"/>
      <c r="SVU60" s="2182"/>
      <c r="SVV60" s="2182"/>
      <c r="SVW60" s="2182"/>
      <c r="SVX60" s="2182"/>
      <c r="SVY60" s="2182"/>
      <c r="SVZ60" s="2182"/>
      <c r="SWA60" s="2182"/>
      <c r="SWB60" s="2182"/>
      <c r="SWC60" s="2182"/>
      <c r="SWD60" s="2182"/>
      <c r="SWE60" s="2182"/>
      <c r="SWF60" s="2182"/>
      <c r="SWG60" s="2182"/>
      <c r="SWH60" s="2182"/>
      <c r="SWI60" s="2182"/>
      <c r="SWJ60" s="2182"/>
      <c r="SWK60" s="2182"/>
      <c r="SWL60" s="2182"/>
      <c r="SWM60" s="2182"/>
      <c r="SWN60" s="2182"/>
      <c r="SWO60" s="2182"/>
      <c r="SWP60" s="2182"/>
      <c r="SWQ60" s="2182"/>
      <c r="SWR60" s="2182"/>
      <c r="SWS60" s="2182"/>
      <c r="SWT60" s="2182"/>
      <c r="SWU60" s="2182"/>
      <c r="SWV60" s="2182"/>
      <c r="SWW60" s="2182"/>
      <c r="SWX60" s="2182"/>
      <c r="SWY60" s="2182"/>
      <c r="SWZ60" s="2182"/>
      <c r="SXA60" s="2182"/>
      <c r="SXB60" s="2182"/>
      <c r="SXC60" s="2182"/>
      <c r="SXD60" s="2182"/>
      <c r="SXE60" s="2182"/>
      <c r="SXF60" s="2182"/>
      <c r="SXG60" s="2182"/>
      <c r="SXH60" s="2182"/>
      <c r="SXI60" s="2182"/>
      <c r="SXJ60" s="2182"/>
      <c r="SXK60" s="2182"/>
      <c r="SXL60" s="2182"/>
      <c r="SXM60" s="2182"/>
      <c r="SXN60" s="2182"/>
      <c r="SXO60" s="2182"/>
      <c r="SXP60" s="2182"/>
      <c r="SXQ60" s="2182"/>
      <c r="SXR60" s="2182"/>
      <c r="SXS60" s="2182"/>
      <c r="SXT60" s="2182"/>
      <c r="SXU60" s="2182"/>
      <c r="SXV60" s="2182"/>
      <c r="SXW60" s="2182"/>
      <c r="SXX60" s="2182"/>
      <c r="SXY60" s="2182"/>
      <c r="SXZ60" s="2182"/>
      <c r="SYA60" s="2182"/>
      <c r="SYB60" s="2182"/>
      <c r="SYC60" s="2182"/>
      <c r="SYD60" s="2182"/>
      <c r="SYE60" s="2182"/>
      <c r="SYF60" s="2182"/>
      <c r="SYG60" s="2182"/>
      <c r="SYH60" s="2182"/>
      <c r="SYI60" s="2182"/>
      <c r="SYJ60" s="2182"/>
      <c r="SYK60" s="2182"/>
      <c r="SYL60" s="2182"/>
      <c r="SYM60" s="2182"/>
      <c r="SYN60" s="2182"/>
      <c r="SYO60" s="2182"/>
      <c r="SYP60" s="2182"/>
      <c r="SYQ60" s="2182"/>
      <c r="SYR60" s="2182"/>
      <c r="SYS60" s="2182"/>
      <c r="SYT60" s="2182"/>
      <c r="SYU60" s="2182"/>
      <c r="SYV60" s="2182"/>
      <c r="SYW60" s="2182"/>
      <c r="SYX60" s="2182"/>
      <c r="SYY60" s="2182"/>
      <c r="SYZ60" s="2182"/>
      <c r="SZA60" s="2182"/>
      <c r="SZB60" s="2182"/>
      <c r="SZC60" s="2182"/>
      <c r="SZD60" s="2182"/>
      <c r="SZE60" s="2182"/>
      <c r="SZF60" s="2182"/>
      <c r="SZG60" s="2182"/>
      <c r="SZH60" s="2182"/>
      <c r="SZI60" s="2182"/>
      <c r="SZJ60" s="2182"/>
      <c r="SZK60" s="2182"/>
      <c r="SZL60" s="2182"/>
      <c r="SZM60" s="2182"/>
      <c r="SZN60" s="2182"/>
      <c r="SZO60" s="2182"/>
      <c r="SZP60" s="2182"/>
      <c r="SZQ60" s="2182"/>
      <c r="SZR60" s="2182"/>
      <c r="SZS60" s="2182"/>
      <c r="SZT60" s="2182"/>
      <c r="SZU60" s="2182"/>
      <c r="SZV60" s="2182"/>
      <c r="SZW60" s="2182"/>
      <c r="SZX60" s="2182"/>
      <c r="SZY60" s="2182"/>
      <c r="SZZ60" s="2182"/>
      <c r="TAA60" s="2182"/>
      <c r="TAB60" s="2182"/>
      <c r="TAC60" s="2182"/>
      <c r="TAD60" s="2182"/>
      <c r="TAE60" s="2182"/>
      <c r="TAF60" s="2182"/>
      <c r="TAG60" s="2182"/>
      <c r="TAH60" s="2182"/>
      <c r="TAI60" s="2182"/>
      <c r="TAJ60" s="2182"/>
      <c r="TAK60" s="2182"/>
      <c r="TAL60" s="2182"/>
      <c r="TAM60" s="2182"/>
      <c r="TAN60" s="2182"/>
      <c r="TAO60" s="2182"/>
      <c r="TAP60" s="2182"/>
      <c r="TAQ60" s="2182"/>
      <c r="TAR60" s="2182"/>
      <c r="TAS60" s="2182"/>
      <c r="TAT60" s="2182"/>
      <c r="TAU60" s="2182"/>
      <c r="TAV60" s="2182"/>
      <c r="TAW60" s="2182"/>
      <c r="TAX60" s="2182"/>
      <c r="TAY60" s="2182"/>
      <c r="TAZ60" s="2182"/>
      <c r="TBA60" s="2182"/>
      <c r="TBB60" s="2182"/>
      <c r="TBC60" s="2182"/>
      <c r="TBD60" s="2182"/>
      <c r="TBE60" s="2182"/>
      <c r="TBF60" s="2182"/>
      <c r="TBG60" s="2182"/>
      <c r="TBH60" s="2182"/>
      <c r="TBI60" s="2182"/>
      <c r="TBJ60" s="2182"/>
      <c r="TBK60" s="2182"/>
      <c r="TBL60" s="2182"/>
      <c r="TBM60" s="2182"/>
      <c r="TBN60" s="2182"/>
      <c r="TBO60" s="2182"/>
      <c r="TBP60" s="2182"/>
      <c r="TBQ60" s="2182"/>
      <c r="TBR60" s="2182"/>
      <c r="TBS60" s="2182"/>
      <c r="TBT60" s="2182"/>
      <c r="TBU60" s="2182"/>
      <c r="TBV60" s="2182"/>
      <c r="TBW60" s="2182"/>
      <c r="TBX60" s="2182"/>
      <c r="TBY60" s="2182"/>
      <c r="TBZ60" s="2182"/>
      <c r="TCA60" s="2182"/>
      <c r="TCB60" s="2182"/>
      <c r="TCC60" s="2182"/>
      <c r="TCD60" s="2182"/>
      <c r="TCE60" s="2182"/>
      <c r="TCF60" s="2182"/>
      <c r="TCG60" s="2182"/>
      <c r="TCH60" s="2182"/>
      <c r="TCI60" s="2182"/>
      <c r="TCJ60" s="2182"/>
      <c r="TCK60" s="2182"/>
      <c r="TCL60" s="2182"/>
      <c r="TCM60" s="2182"/>
      <c r="TCN60" s="2182"/>
      <c r="TCO60" s="2182"/>
      <c r="TCP60" s="2182"/>
      <c r="TCQ60" s="2182"/>
      <c r="TCR60" s="2182"/>
      <c r="TCS60" s="2182"/>
      <c r="TCT60" s="2182"/>
      <c r="TCU60" s="2182"/>
      <c r="TCV60" s="2182"/>
      <c r="TCW60" s="2182"/>
      <c r="TCX60" s="2182"/>
      <c r="TCY60" s="2182"/>
      <c r="TCZ60" s="2182"/>
      <c r="TDA60" s="2182"/>
      <c r="TDB60" s="2182"/>
      <c r="TDC60" s="2182"/>
      <c r="TDD60" s="2182"/>
      <c r="TDE60" s="2182"/>
      <c r="TDF60" s="2182"/>
      <c r="TDG60" s="2182"/>
      <c r="TDH60" s="2182"/>
      <c r="TDI60" s="2182"/>
      <c r="TDJ60" s="2182"/>
      <c r="TDK60" s="2182"/>
      <c r="TDL60" s="2182"/>
      <c r="TDM60" s="2182"/>
      <c r="TDN60" s="2182"/>
      <c r="TDO60" s="2182"/>
      <c r="TDP60" s="2182"/>
      <c r="TDQ60" s="2182"/>
      <c r="TDR60" s="2182"/>
      <c r="TDS60" s="2182"/>
      <c r="TDT60" s="2182"/>
      <c r="TDU60" s="2182"/>
      <c r="TDV60" s="2182"/>
      <c r="TDW60" s="2182"/>
      <c r="TDX60" s="2182"/>
      <c r="TDY60" s="2182"/>
      <c r="TDZ60" s="2182"/>
      <c r="TEA60" s="2182"/>
      <c r="TEB60" s="2182"/>
      <c r="TEC60" s="2182"/>
      <c r="TED60" s="2182"/>
      <c r="TEE60" s="2182"/>
      <c r="TEF60" s="2182"/>
      <c r="TEG60" s="2182"/>
      <c r="TEH60" s="2182"/>
      <c r="TEI60" s="2182"/>
      <c r="TEJ60" s="2182"/>
      <c r="TEK60" s="2182"/>
      <c r="TEL60" s="2182"/>
      <c r="TEM60" s="2182"/>
      <c r="TEN60" s="2182"/>
      <c r="TEO60" s="2182"/>
      <c r="TEP60" s="2182"/>
      <c r="TEQ60" s="2182"/>
      <c r="TER60" s="2182"/>
      <c r="TES60" s="2182"/>
      <c r="TET60" s="2182"/>
      <c r="TEU60" s="2182"/>
      <c r="TEV60" s="2182"/>
      <c r="TEW60" s="2182"/>
      <c r="TEX60" s="2182"/>
      <c r="TEY60" s="2182"/>
      <c r="TEZ60" s="2182"/>
      <c r="TFA60" s="2182"/>
      <c r="TFB60" s="2182"/>
      <c r="TFC60" s="2182"/>
      <c r="TFD60" s="2182"/>
      <c r="TFE60" s="2182"/>
      <c r="TFF60" s="2182"/>
      <c r="TFG60" s="2182"/>
      <c r="TFH60" s="2182"/>
      <c r="TFI60" s="2182"/>
      <c r="TFJ60" s="2182"/>
      <c r="TFK60" s="2182"/>
      <c r="TFL60" s="2182"/>
      <c r="TFM60" s="2182"/>
      <c r="TFN60" s="2182"/>
      <c r="TFO60" s="2182"/>
      <c r="TFP60" s="2182"/>
      <c r="TFQ60" s="2182"/>
      <c r="TFR60" s="2182"/>
      <c r="TFS60" s="2182"/>
      <c r="TFT60" s="2182"/>
      <c r="TFU60" s="2182"/>
      <c r="TFV60" s="2182"/>
      <c r="TFW60" s="2182"/>
      <c r="TFX60" s="2182"/>
      <c r="TFY60" s="2182"/>
      <c r="TFZ60" s="2182"/>
      <c r="TGA60" s="2182"/>
      <c r="TGB60" s="2182"/>
      <c r="TGC60" s="2182"/>
      <c r="TGD60" s="2182"/>
      <c r="TGE60" s="2182"/>
      <c r="TGF60" s="2182"/>
      <c r="TGG60" s="2182"/>
      <c r="TGH60" s="2182"/>
      <c r="TGI60" s="2182"/>
      <c r="TGJ60" s="2182"/>
      <c r="TGK60" s="2182"/>
      <c r="TGL60" s="2182"/>
      <c r="TGM60" s="2182"/>
      <c r="TGN60" s="2182"/>
      <c r="TGO60" s="2182"/>
      <c r="TGP60" s="2182"/>
      <c r="TGQ60" s="2182"/>
      <c r="TGR60" s="2182"/>
      <c r="TGS60" s="2182"/>
      <c r="TGT60" s="2182"/>
      <c r="TGU60" s="2182"/>
      <c r="TGV60" s="2182"/>
      <c r="TGW60" s="2182"/>
      <c r="TGX60" s="2182"/>
      <c r="TGY60" s="2182"/>
      <c r="TGZ60" s="2182"/>
      <c r="THA60" s="2182"/>
      <c r="THB60" s="2182"/>
      <c r="THC60" s="2182"/>
      <c r="THD60" s="2182"/>
      <c r="THE60" s="2182"/>
      <c r="THF60" s="2182"/>
      <c r="THG60" s="2182"/>
      <c r="THH60" s="2182"/>
      <c r="THI60" s="2182"/>
      <c r="THJ60" s="2182"/>
      <c r="THK60" s="2182"/>
      <c r="THL60" s="2182"/>
      <c r="THM60" s="2182"/>
      <c r="THN60" s="2182"/>
      <c r="THO60" s="2182"/>
      <c r="THP60" s="2182"/>
      <c r="THQ60" s="2182"/>
      <c r="THR60" s="2182"/>
      <c r="THS60" s="2182"/>
      <c r="THT60" s="2182"/>
      <c r="THU60" s="2182"/>
      <c r="THV60" s="2182"/>
      <c r="THW60" s="2182"/>
      <c r="THX60" s="2182"/>
      <c r="THY60" s="2182"/>
      <c r="THZ60" s="2182"/>
      <c r="TIA60" s="2182"/>
      <c r="TIB60" s="2182"/>
      <c r="TIC60" s="2182"/>
      <c r="TID60" s="2182"/>
      <c r="TIE60" s="2182"/>
      <c r="TIF60" s="2182"/>
      <c r="TIG60" s="2182"/>
      <c r="TIH60" s="2182"/>
      <c r="TII60" s="2182"/>
      <c r="TIJ60" s="2182"/>
      <c r="TIK60" s="2182"/>
      <c r="TIL60" s="2182"/>
      <c r="TIM60" s="2182"/>
      <c r="TIN60" s="2182"/>
      <c r="TIO60" s="2182"/>
      <c r="TIP60" s="2182"/>
      <c r="TIQ60" s="2182"/>
      <c r="TIR60" s="2182"/>
      <c r="TIS60" s="2182"/>
      <c r="TIT60" s="2182"/>
      <c r="TIU60" s="2182"/>
      <c r="TIV60" s="2182"/>
      <c r="TIW60" s="2182"/>
      <c r="TIX60" s="2182"/>
      <c r="TIY60" s="2182"/>
      <c r="TIZ60" s="2182"/>
      <c r="TJA60" s="2182"/>
      <c r="TJB60" s="2182"/>
      <c r="TJC60" s="2182"/>
      <c r="TJD60" s="2182"/>
      <c r="TJE60" s="2182"/>
      <c r="TJF60" s="2182"/>
      <c r="TJG60" s="2182"/>
      <c r="TJH60" s="2182"/>
      <c r="TJI60" s="2182"/>
      <c r="TJJ60" s="2182"/>
      <c r="TJK60" s="2182"/>
      <c r="TJL60" s="2182"/>
      <c r="TJM60" s="2182"/>
      <c r="TJN60" s="2182"/>
      <c r="TJO60" s="2182"/>
      <c r="TJP60" s="2182"/>
      <c r="TJQ60" s="2182"/>
      <c r="TJR60" s="2182"/>
      <c r="TJS60" s="2182"/>
      <c r="TJT60" s="2182"/>
      <c r="TJU60" s="2182"/>
      <c r="TJV60" s="2182"/>
      <c r="TJW60" s="2182"/>
      <c r="TJX60" s="2182"/>
      <c r="TJY60" s="2182"/>
      <c r="TJZ60" s="2182"/>
      <c r="TKA60" s="2182"/>
      <c r="TKB60" s="2182"/>
      <c r="TKC60" s="2182"/>
      <c r="TKD60" s="2182"/>
      <c r="TKE60" s="2182"/>
      <c r="TKF60" s="2182"/>
      <c r="TKG60" s="2182"/>
      <c r="TKH60" s="2182"/>
      <c r="TKI60" s="2182"/>
      <c r="TKJ60" s="2182"/>
      <c r="TKK60" s="2182"/>
      <c r="TKL60" s="2182"/>
      <c r="TKM60" s="2182"/>
      <c r="TKN60" s="2182"/>
      <c r="TKO60" s="2182"/>
      <c r="TKP60" s="2182"/>
      <c r="TKQ60" s="2182"/>
      <c r="TKR60" s="2182"/>
      <c r="TKS60" s="2182"/>
      <c r="TKT60" s="2182"/>
      <c r="TKU60" s="2182"/>
      <c r="TKV60" s="2182"/>
      <c r="TKW60" s="2182"/>
      <c r="TKX60" s="2182"/>
      <c r="TKY60" s="2182"/>
      <c r="TKZ60" s="2182"/>
      <c r="TLA60" s="2182"/>
      <c r="TLB60" s="2182"/>
      <c r="TLC60" s="2182"/>
      <c r="TLD60" s="2182"/>
      <c r="TLE60" s="2182"/>
      <c r="TLF60" s="2182"/>
      <c r="TLG60" s="2182"/>
      <c r="TLH60" s="2182"/>
      <c r="TLI60" s="2182"/>
      <c r="TLJ60" s="2182"/>
      <c r="TLK60" s="2182"/>
      <c r="TLL60" s="2182"/>
      <c r="TLM60" s="2182"/>
      <c r="TLN60" s="2182"/>
      <c r="TLO60" s="2182"/>
      <c r="TLP60" s="2182"/>
      <c r="TLQ60" s="2182"/>
      <c r="TLR60" s="2182"/>
      <c r="TLS60" s="2182"/>
      <c r="TLT60" s="2182"/>
      <c r="TLU60" s="2182"/>
      <c r="TLV60" s="2182"/>
      <c r="TLW60" s="2182"/>
      <c r="TLX60" s="2182"/>
      <c r="TLY60" s="2182"/>
      <c r="TLZ60" s="2182"/>
      <c r="TMA60" s="2182"/>
      <c r="TMB60" s="2182"/>
      <c r="TMC60" s="2182"/>
      <c r="TMD60" s="2182"/>
      <c r="TME60" s="2182"/>
      <c r="TMF60" s="2182"/>
      <c r="TMG60" s="2182"/>
      <c r="TMH60" s="2182"/>
      <c r="TMI60" s="2182"/>
      <c r="TMJ60" s="2182"/>
      <c r="TMK60" s="2182"/>
      <c r="TML60" s="2182"/>
      <c r="TMM60" s="2182"/>
      <c r="TMN60" s="2182"/>
      <c r="TMO60" s="2182"/>
      <c r="TMP60" s="2182"/>
      <c r="TMQ60" s="2182"/>
      <c r="TMR60" s="2182"/>
      <c r="TMS60" s="2182"/>
      <c r="TMT60" s="2182"/>
      <c r="TMU60" s="2182"/>
      <c r="TMV60" s="2182"/>
      <c r="TMW60" s="2182"/>
      <c r="TMX60" s="2182"/>
      <c r="TMY60" s="2182"/>
      <c r="TMZ60" s="2182"/>
      <c r="TNA60" s="2182"/>
      <c r="TNB60" s="2182"/>
      <c r="TNC60" s="2182"/>
      <c r="TND60" s="2182"/>
      <c r="TNE60" s="2182"/>
      <c r="TNF60" s="2182"/>
      <c r="TNG60" s="2182"/>
      <c r="TNH60" s="2182"/>
      <c r="TNI60" s="2182"/>
      <c r="TNJ60" s="2182"/>
      <c r="TNK60" s="2182"/>
      <c r="TNL60" s="2182"/>
      <c r="TNM60" s="2182"/>
      <c r="TNN60" s="2182"/>
      <c r="TNO60" s="2182"/>
      <c r="TNP60" s="2182"/>
      <c r="TNQ60" s="2182"/>
      <c r="TNR60" s="2182"/>
      <c r="TNS60" s="2182"/>
      <c r="TNT60" s="2182"/>
      <c r="TNU60" s="2182"/>
      <c r="TNV60" s="2182"/>
      <c r="TNW60" s="2182"/>
      <c r="TNX60" s="2182"/>
      <c r="TNY60" s="2182"/>
      <c r="TNZ60" s="2182"/>
      <c r="TOA60" s="2182"/>
      <c r="TOB60" s="2182"/>
      <c r="TOC60" s="2182"/>
      <c r="TOD60" s="2182"/>
      <c r="TOE60" s="2182"/>
      <c r="TOF60" s="2182"/>
      <c r="TOG60" s="2182"/>
      <c r="TOH60" s="2182"/>
      <c r="TOI60" s="2182"/>
      <c r="TOJ60" s="2182"/>
      <c r="TOK60" s="2182"/>
      <c r="TOL60" s="2182"/>
      <c r="TOM60" s="2182"/>
      <c r="TON60" s="2182"/>
      <c r="TOO60" s="2182"/>
      <c r="TOP60" s="2182"/>
      <c r="TOQ60" s="2182"/>
      <c r="TOR60" s="2182"/>
      <c r="TOS60" s="2182"/>
      <c r="TOT60" s="2182"/>
      <c r="TOU60" s="2182"/>
      <c r="TOV60" s="2182"/>
      <c r="TOW60" s="2182"/>
      <c r="TOX60" s="2182"/>
      <c r="TOY60" s="2182"/>
      <c r="TOZ60" s="2182"/>
      <c r="TPA60" s="2182"/>
      <c r="TPB60" s="2182"/>
      <c r="TPC60" s="2182"/>
      <c r="TPD60" s="2182"/>
      <c r="TPE60" s="2182"/>
      <c r="TPF60" s="2182"/>
      <c r="TPG60" s="2182"/>
      <c r="TPH60" s="2182"/>
      <c r="TPI60" s="2182"/>
      <c r="TPJ60" s="2182"/>
      <c r="TPK60" s="2182"/>
      <c r="TPL60" s="2182"/>
      <c r="TPM60" s="2182"/>
      <c r="TPN60" s="2182"/>
      <c r="TPO60" s="2182"/>
      <c r="TPP60" s="2182"/>
      <c r="TPQ60" s="2182"/>
      <c r="TPR60" s="2182"/>
      <c r="TPS60" s="2182"/>
      <c r="TPT60" s="2182"/>
      <c r="TPU60" s="2182"/>
      <c r="TPV60" s="2182"/>
      <c r="TPW60" s="2182"/>
      <c r="TPX60" s="2182"/>
      <c r="TPY60" s="2182"/>
      <c r="TPZ60" s="2182"/>
      <c r="TQA60" s="2182"/>
      <c r="TQB60" s="2182"/>
      <c r="TQC60" s="2182"/>
      <c r="TQD60" s="2182"/>
      <c r="TQE60" s="2182"/>
      <c r="TQF60" s="2182"/>
      <c r="TQG60" s="2182"/>
      <c r="TQH60" s="2182"/>
      <c r="TQI60" s="2182"/>
      <c r="TQJ60" s="2182"/>
      <c r="TQK60" s="2182"/>
      <c r="TQL60" s="2182"/>
      <c r="TQM60" s="2182"/>
      <c r="TQN60" s="2182"/>
      <c r="TQO60" s="2182"/>
      <c r="TQP60" s="2182"/>
      <c r="TQQ60" s="2182"/>
      <c r="TQR60" s="2182"/>
      <c r="TQS60" s="2182"/>
      <c r="TQT60" s="2182"/>
      <c r="TQU60" s="2182"/>
      <c r="TQV60" s="2182"/>
      <c r="TQW60" s="2182"/>
      <c r="TQX60" s="2182"/>
      <c r="TQY60" s="2182"/>
      <c r="TQZ60" s="2182"/>
      <c r="TRA60" s="2182"/>
      <c r="TRB60" s="2182"/>
      <c r="TRC60" s="2182"/>
      <c r="TRD60" s="2182"/>
      <c r="TRE60" s="2182"/>
      <c r="TRF60" s="2182"/>
      <c r="TRG60" s="2182"/>
      <c r="TRH60" s="2182"/>
      <c r="TRI60" s="2182"/>
      <c r="TRJ60" s="2182"/>
      <c r="TRK60" s="2182"/>
      <c r="TRL60" s="2182"/>
      <c r="TRM60" s="2182"/>
      <c r="TRN60" s="2182"/>
      <c r="TRO60" s="2182"/>
      <c r="TRP60" s="2182"/>
      <c r="TRQ60" s="2182"/>
      <c r="TRR60" s="2182"/>
      <c r="TRS60" s="2182"/>
      <c r="TRT60" s="2182"/>
      <c r="TRU60" s="2182"/>
      <c r="TRV60" s="2182"/>
      <c r="TRW60" s="2182"/>
      <c r="TRX60" s="2182"/>
      <c r="TRY60" s="2182"/>
      <c r="TRZ60" s="2182"/>
      <c r="TSA60" s="2182"/>
      <c r="TSB60" s="2182"/>
      <c r="TSC60" s="2182"/>
      <c r="TSD60" s="2182"/>
      <c r="TSE60" s="2182"/>
      <c r="TSF60" s="2182"/>
      <c r="TSG60" s="2182"/>
      <c r="TSH60" s="2182"/>
      <c r="TSI60" s="2182"/>
      <c r="TSJ60" s="2182"/>
      <c r="TSK60" s="2182"/>
      <c r="TSL60" s="2182"/>
      <c r="TSM60" s="2182"/>
      <c r="TSN60" s="2182"/>
      <c r="TSO60" s="2182"/>
      <c r="TSP60" s="2182"/>
      <c r="TSQ60" s="2182"/>
      <c r="TSR60" s="2182"/>
      <c r="TSS60" s="2182"/>
      <c r="TST60" s="2182"/>
      <c r="TSU60" s="2182"/>
      <c r="TSV60" s="2182"/>
      <c r="TSW60" s="2182"/>
      <c r="TSX60" s="2182"/>
      <c r="TSY60" s="2182"/>
      <c r="TSZ60" s="2182"/>
      <c r="TTA60" s="2182"/>
      <c r="TTB60" s="2182"/>
      <c r="TTC60" s="2182"/>
      <c r="TTD60" s="2182"/>
      <c r="TTE60" s="2182"/>
      <c r="TTF60" s="2182"/>
      <c r="TTG60" s="2182"/>
      <c r="TTH60" s="2182"/>
      <c r="TTI60" s="2182"/>
      <c r="TTJ60" s="2182"/>
      <c r="TTK60" s="2182"/>
      <c r="TTL60" s="2182"/>
      <c r="TTM60" s="2182"/>
      <c r="TTN60" s="2182"/>
      <c r="TTO60" s="2182"/>
      <c r="TTP60" s="2182"/>
      <c r="TTQ60" s="2182"/>
      <c r="TTR60" s="2182"/>
      <c r="TTS60" s="2182"/>
      <c r="TTT60" s="2182"/>
      <c r="TTU60" s="2182"/>
      <c r="TTV60" s="2182"/>
      <c r="TTW60" s="2182"/>
      <c r="TTX60" s="2182"/>
      <c r="TTY60" s="2182"/>
      <c r="TTZ60" s="2182"/>
      <c r="TUA60" s="2182"/>
      <c r="TUB60" s="2182"/>
      <c r="TUC60" s="2182"/>
      <c r="TUD60" s="2182"/>
      <c r="TUE60" s="2182"/>
      <c r="TUF60" s="2182"/>
      <c r="TUG60" s="2182"/>
      <c r="TUH60" s="2182"/>
      <c r="TUI60" s="2182"/>
      <c r="TUJ60" s="2182"/>
      <c r="TUK60" s="2182"/>
      <c r="TUL60" s="2182"/>
      <c r="TUM60" s="2182"/>
      <c r="TUN60" s="2182"/>
      <c r="TUO60" s="2182"/>
      <c r="TUP60" s="2182"/>
      <c r="TUQ60" s="2182"/>
      <c r="TUR60" s="2182"/>
      <c r="TUS60" s="2182"/>
      <c r="TUT60" s="2182"/>
      <c r="TUU60" s="2182"/>
      <c r="TUV60" s="2182"/>
      <c r="TUW60" s="2182"/>
      <c r="TUX60" s="2182"/>
      <c r="TUY60" s="2182"/>
      <c r="TUZ60" s="2182"/>
      <c r="TVA60" s="2182"/>
      <c r="TVB60" s="2182"/>
      <c r="TVC60" s="2182"/>
      <c r="TVD60" s="2182"/>
      <c r="TVE60" s="2182"/>
      <c r="TVF60" s="2182"/>
      <c r="TVG60" s="2182"/>
      <c r="TVH60" s="2182"/>
      <c r="TVI60" s="2182"/>
      <c r="TVJ60" s="2182"/>
      <c r="TVK60" s="2182"/>
      <c r="TVL60" s="2182"/>
      <c r="TVM60" s="2182"/>
      <c r="TVN60" s="2182"/>
      <c r="TVO60" s="2182"/>
      <c r="TVP60" s="2182"/>
      <c r="TVQ60" s="2182"/>
      <c r="TVR60" s="2182"/>
      <c r="TVS60" s="2182"/>
      <c r="TVT60" s="2182"/>
      <c r="TVU60" s="2182"/>
      <c r="TVV60" s="2182"/>
      <c r="TVW60" s="2182"/>
      <c r="TVX60" s="2182"/>
      <c r="TVY60" s="2182"/>
      <c r="TVZ60" s="2182"/>
      <c r="TWA60" s="2182"/>
      <c r="TWB60" s="2182"/>
      <c r="TWC60" s="2182"/>
      <c r="TWD60" s="2182"/>
      <c r="TWE60" s="2182"/>
      <c r="TWF60" s="2182"/>
      <c r="TWG60" s="2182"/>
      <c r="TWH60" s="2182"/>
      <c r="TWI60" s="2182"/>
      <c r="TWJ60" s="2182"/>
      <c r="TWK60" s="2182"/>
      <c r="TWL60" s="2182"/>
      <c r="TWM60" s="2182"/>
      <c r="TWN60" s="2182"/>
      <c r="TWO60" s="2182"/>
      <c r="TWP60" s="2182"/>
      <c r="TWQ60" s="2182"/>
      <c r="TWR60" s="2182"/>
      <c r="TWS60" s="2182"/>
      <c r="TWT60" s="2182"/>
      <c r="TWU60" s="2182"/>
      <c r="TWV60" s="2182"/>
      <c r="TWW60" s="2182"/>
      <c r="TWX60" s="2182"/>
      <c r="TWY60" s="2182"/>
      <c r="TWZ60" s="2182"/>
      <c r="TXA60" s="2182"/>
      <c r="TXB60" s="2182"/>
      <c r="TXC60" s="2182"/>
      <c r="TXD60" s="2182"/>
      <c r="TXE60" s="2182"/>
      <c r="TXF60" s="2182"/>
      <c r="TXG60" s="2182"/>
      <c r="TXH60" s="2182"/>
      <c r="TXI60" s="2182"/>
      <c r="TXJ60" s="2182"/>
      <c r="TXK60" s="2182"/>
      <c r="TXL60" s="2182"/>
      <c r="TXM60" s="2182"/>
      <c r="TXN60" s="2182"/>
      <c r="TXO60" s="2182"/>
      <c r="TXP60" s="2182"/>
      <c r="TXQ60" s="2182"/>
      <c r="TXR60" s="2182"/>
      <c r="TXS60" s="2182"/>
      <c r="TXT60" s="2182"/>
      <c r="TXU60" s="2182"/>
      <c r="TXV60" s="2182"/>
      <c r="TXW60" s="2182"/>
      <c r="TXX60" s="2182"/>
      <c r="TXY60" s="2182"/>
      <c r="TXZ60" s="2182"/>
      <c r="TYA60" s="2182"/>
      <c r="TYB60" s="2182"/>
      <c r="TYC60" s="2182"/>
      <c r="TYD60" s="2182"/>
      <c r="TYE60" s="2182"/>
      <c r="TYF60" s="2182"/>
      <c r="TYG60" s="2182"/>
      <c r="TYH60" s="2182"/>
      <c r="TYI60" s="2182"/>
      <c r="TYJ60" s="2182"/>
      <c r="TYK60" s="2182"/>
      <c r="TYL60" s="2182"/>
      <c r="TYM60" s="2182"/>
      <c r="TYN60" s="2182"/>
      <c r="TYO60" s="2182"/>
      <c r="TYP60" s="2182"/>
      <c r="TYQ60" s="2182"/>
      <c r="TYR60" s="2182"/>
      <c r="TYS60" s="2182"/>
      <c r="TYT60" s="2182"/>
      <c r="TYU60" s="2182"/>
      <c r="TYV60" s="2182"/>
      <c r="TYW60" s="2182"/>
      <c r="TYX60" s="2182"/>
      <c r="TYY60" s="2182"/>
      <c r="TYZ60" s="2182"/>
      <c r="TZA60" s="2182"/>
      <c r="TZB60" s="2182"/>
      <c r="TZC60" s="2182"/>
      <c r="TZD60" s="2182"/>
      <c r="TZE60" s="2182"/>
      <c r="TZF60" s="2182"/>
      <c r="TZG60" s="2182"/>
      <c r="TZH60" s="2182"/>
      <c r="TZI60" s="2182"/>
      <c r="TZJ60" s="2182"/>
      <c r="TZK60" s="2182"/>
      <c r="TZL60" s="2182"/>
      <c r="TZM60" s="2182"/>
      <c r="TZN60" s="2182"/>
      <c r="TZO60" s="2182"/>
      <c r="TZP60" s="2182"/>
      <c r="TZQ60" s="2182"/>
      <c r="TZR60" s="2182"/>
      <c r="TZS60" s="2182"/>
      <c r="TZT60" s="2182"/>
      <c r="TZU60" s="2182"/>
      <c r="TZV60" s="2182"/>
      <c r="TZW60" s="2182"/>
      <c r="TZX60" s="2182"/>
      <c r="TZY60" s="2182"/>
      <c r="TZZ60" s="2182"/>
      <c r="UAA60" s="2182"/>
      <c r="UAB60" s="2182"/>
      <c r="UAC60" s="2182"/>
      <c r="UAD60" s="2182"/>
      <c r="UAE60" s="2182"/>
      <c r="UAF60" s="2182"/>
      <c r="UAG60" s="2182"/>
      <c r="UAH60" s="2182"/>
      <c r="UAI60" s="2182"/>
      <c r="UAJ60" s="2182"/>
      <c r="UAK60" s="2182"/>
      <c r="UAL60" s="2182"/>
      <c r="UAM60" s="2182"/>
      <c r="UAN60" s="2182"/>
      <c r="UAO60" s="2182"/>
      <c r="UAP60" s="2182"/>
      <c r="UAQ60" s="2182"/>
      <c r="UAR60" s="2182"/>
      <c r="UAS60" s="2182"/>
      <c r="UAT60" s="2182"/>
      <c r="UAU60" s="2182"/>
      <c r="UAV60" s="2182"/>
      <c r="UAW60" s="2182"/>
      <c r="UAX60" s="2182"/>
      <c r="UAY60" s="2182"/>
      <c r="UAZ60" s="2182"/>
      <c r="UBA60" s="2182"/>
      <c r="UBB60" s="2182"/>
      <c r="UBC60" s="2182"/>
      <c r="UBD60" s="2182"/>
      <c r="UBE60" s="2182"/>
      <c r="UBF60" s="2182"/>
      <c r="UBG60" s="2182"/>
      <c r="UBH60" s="2182"/>
      <c r="UBI60" s="2182"/>
      <c r="UBJ60" s="2182"/>
      <c r="UBK60" s="2182"/>
      <c r="UBL60" s="2182"/>
      <c r="UBM60" s="2182"/>
      <c r="UBN60" s="2182"/>
      <c r="UBO60" s="2182"/>
      <c r="UBP60" s="2182"/>
      <c r="UBQ60" s="2182"/>
      <c r="UBR60" s="2182"/>
      <c r="UBS60" s="2182"/>
      <c r="UBT60" s="2182"/>
      <c r="UBU60" s="2182"/>
      <c r="UBV60" s="2182"/>
      <c r="UBW60" s="2182"/>
      <c r="UBX60" s="2182"/>
      <c r="UBY60" s="2182"/>
      <c r="UBZ60" s="2182"/>
      <c r="UCA60" s="2182"/>
      <c r="UCB60" s="2182"/>
      <c r="UCC60" s="2182"/>
      <c r="UCD60" s="2182"/>
      <c r="UCE60" s="2182"/>
      <c r="UCF60" s="2182"/>
      <c r="UCG60" s="2182"/>
      <c r="UCH60" s="2182"/>
      <c r="UCI60" s="2182"/>
      <c r="UCJ60" s="2182"/>
      <c r="UCK60" s="2182"/>
      <c r="UCL60" s="2182"/>
      <c r="UCM60" s="2182"/>
      <c r="UCN60" s="2182"/>
      <c r="UCO60" s="2182"/>
      <c r="UCP60" s="2182"/>
      <c r="UCQ60" s="2182"/>
      <c r="UCR60" s="2182"/>
      <c r="UCS60" s="2182"/>
      <c r="UCT60" s="2182"/>
      <c r="UCU60" s="2182"/>
      <c r="UCV60" s="2182"/>
      <c r="UCW60" s="2182"/>
      <c r="UCX60" s="2182"/>
      <c r="UCY60" s="2182"/>
      <c r="UCZ60" s="2182"/>
      <c r="UDA60" s="2182"/>
      <c r="UDB60" s="2182"/>
      <c r="UDC60" s="2182"/>
      <c r="UDD60" s="2182"/>
      <c r="UDE60" s="2182"/>
      <c r="UDF60" s="2182"/>
      <c r="UDG60" s="2182"/>
      <c r="UDH60" s="2182"/>
      <c r="UDI60" s="2182"/>
      <c r="UDJ60" s="2182"/>
      <c r="UDK60" s="2182"/>
      <c r="UDL60" s="2182"/>
      <c r="UDM60" s="2182"/>
      <c r="UDN60" s="2182"/>
      <c r="UDO60" s="2182"/>
      <c r="UDP60" s="2182"/>
      <c r="UDQ60" s="2182"/>
      <c r="UDR60" s="2182"/>
      <c r="UDS60" s="2182"/>
      <c r="UDT60" s="2182"/>
      <c r="UDU60" s="2182"/>
      <c r="UDV60" s="2182"/>
      <c r="UDW60" s="2182"/>
      <c r="UDX60" s="2182"/>
      <c r="UDY60" s="2182"/>
      <c r="UDZ60" s="2182"/>
      <c r="UEA60" s="2182"/>
      <c r="UEB60" s="2182"/>
      <c r="UEC60" s="2182"/>
      <c r="UED60" s="2182"/>
      <c r="UEE60" s="2182"/>
      <c r="UEF60" s="2182"/>
      <c r="UEG60" s="2182"/>
      <c r="UEH60" s="2182"/>
      <c r="UEI60" s="2182"/>
      <c r="UEJ60" s="2182"/>
      <c r="UEK60" s="2182"/>
      <c r="UEL60" s="2182"/>
      <c r="UEM60" s="2182"/>
      <c r="UEN60" s="2182"/>
      <c r="UEO60" s="2182"/>
      <c r="UEP60" s="2182"/>
      <c r="UEQ60" s="2182"/>
      <c r="UER60" s="2182"/>
      <c r="UES60" s="2182"/>
      <c r="UET60" s="2182"/>
      <c r="UEU60" s="2182"/>
      <c r="UEV60" s="2182"/>
      <c r="UEW60" s="2182"/>
      <c r="UEX60" s="2182"/>
      <c r="UEY60" s="2182"/>
      <c r="UEZ60" s="2182"/>
      <c r="UFA60" s="2182"/>
      <c r="UFB60" s="2182"/>
      <c r="UFC60" s="2182"/>
      <c r="UFD60" s="2182"/>
      <c r="UFE60" s="2182"/>
      <c r="UFF60" s="2182"/>
      <c r="UFG60" s="2182"/>
      <c r="UFH60" s="2182"/>
      <c r="UFI60" s="2182"/>
      <c r="UFJ60" s="2182"/>
      <c r="UFK60" s="2182"/>
      <c r="UFL60" s="2182"/>
      <c r="UFM60" s="2182"/>
      <c r="UFN60" s="2182"/>
      <c r="UFO60" s="2182"/>
      <c r="UFP60" s="2182"/>
      <c r="UFQ60" s="2182"/>
      <c r="UFR60" s="2182"/>
      <c r="UFS60" s="2182"/>
      <c r="UFT60" s="2182"/>
      <c r="UFU60" s="2182"/>
      <c r="UFV60" s="2182"/>
      <c r="UFW60" s="2182"/>
      <c r="UFX60" s="2182"/>
      <c r="UFY60" s="2182"/>
      <c r="UFZ60" s="2182"/>
      <c r="UGA60" s="2182"/>
      <c r="UGB60" s="2182"/>
      <c r="UGC60" s="2182"/>
      <c r="UGD60" s="2182"/>
      <c r="UGE60" s="2182"/>
      <c r="UGF60" s="2182"/>
      <c r="UGG60" s="2182"/>
      <c r="UGH60" s="2182"/>
      <c r="UGI60" s="2182"/>
      <c r="UGJ60" s="2182"/>
      <c r="UGK60" s="2182"/>
      <c r="UGL60" s="2182"/>
      <c r="UGM60" s="2182"/>
      <c r="UGN60" s="2182"/>
      <c r="UGO60" s="2182"/>
      <c r="UGP60" s="2182"/>
      <c r="UGQ60" s="2182"/>
      <c r="UGR60" s="2182"/>
      <c r="UGS60" s="2182"/>
      <c r="UGT60" s="2182"/>
      <c r="UGU60" s="2182"/>
      <c r="UGV60" s="2182"/>
      <c r="UGW60" s="2182"/>
      <c r="UGX60" s="2182"/>
      <c r="UGY60" s="2182"/>
      <c r="UGZ60" s="2182"/>
      <c r="UHA60" s="2182"/>
      <c r="UHB60" s="2182"/>
      <c r="UHC60" s="2182"/>
      <c r="UHD60" s="2182"/>
      <c r="UHE60" s="2182"/>
      <c r="UHF60" s="2182"/>
      <c r="UHG60" s="2182"/>
      <c r="UHH60" s="2182"/>
      <c r="UHI60" s="2182"/>
      <c r="UHJ60" s="2182"/>
      <c r="UHK60" s="2182"/>
      <c r="UHL60" s="2182"/>
      <c r="UHM60" s="2182"/>
      <c r="UHN60" s="2182"/>
      <c r="UHO60" s="2182"/>
      <c r="UHP60" s="2182"/>
      <c r="UHQ60" s="2182"/>
      <c r="UHR60" s="2182"/>
      <c r="UHS60" s="2182"/>
      <c r="UHT60" s="2182"/>
      <c r="UHU60" s="2182"/>
      <c r="UHV60" s="2182"/>
      <c r="UHW60" s="2182"/>
      <c r="UHX60" s="2182"/>
      <c r="UHY60" s="2182"/>
      <c r="UHZ60" s="2182"/>
      <c r="UIA60" s="2182"/>
      <c r="UIB60" s="2182"/>
      <c r="UIC60" s="2182"/>
      <c r="UID60" s="2182"/>
      <c r="UIE60" s="2182"/>
      <c r="UIF60" s="2182"/>
      <c r="UIG60" s="2182"/>
      <c r="UIH60" s="2182"/>
      <c r="UII60" s="2182"/>
      <c r="UIJ60" s="2182"/>
      <c r="UIK60" s="2182"/>
      <c r="UIL60" s="2182"/>
      <c r="UIM60" s="2182"/>
      <c r="UIN60" s="2182"/>
      <c r="UIO60" s="2182"/>
      <c r="UIP60" s="2182"/>
      <c r="UIQ60" s="2182"/>
      <c r="UIR60" s="2182"/>
      <c r="UIS60" s="2182"/>
      <c r="UIT60" s="2182"/>
      <c r="UIU60" s="2182"/>
      <c r="UIV60" s="2182"/>
      <c r="UIW60" s="2182"/>
      <c r="UIX60" s="2182"/>
      <c r="UIY60" s="2182"/>
      <c r="UIZ60" s="2182"/>
      <c r="UJA60" s="2182"/>
      <c r="UJB60" s="2182"/>
      <c r="UJC60" s="2182"/>
      <c r="UJD60" s="2182"/>
      <c r="UJE60" s="2182"/>
      <c r="UJF60" s="2182"/>
      <c r="UJG60" s="2182"/>
      <c r="UJH60" s="2182"/>
      <c r="UJI60" s="2182"/>
      <c r="UJJ60" s="2182"/>
      <c r="UJK60" s="2182"/>
      <c r="UJL60" s="2182"/>
      <c r="UJM60" s="2182"/>
      <c r="UJN60" s="2182"/>
      <c r="UJO60" s="2182"/>
      <c r="UJP60" s="2182"/>
      <c r="UJQ60" s="2182"/>
      <c r="UJR60" s="2182"/>
      <c r="UJS60" s="2182"/>
      <c r="UJT60" s="2182"/>
      <c r="UJU60" s="2182"/>
      <c r="UJV60" s="2182"/>
      <c r="UJW60" s="2182"/>
      <c r="UJX60" s="2182"/>
      <c r="UJY60" s="2182"/>
      <c r="UJZ60" s="2182"/>
      <c r="UKA60" s="2182"/>
      <c r="UKB60" s="2182"/>
      <c r="UKC60" s="2182"/>
      <c r="UKD60" s="2182"/>
      <c r="UKE60" s="2182"/>
      <c r="UKF60" s="2182"/>
      <c r="UKG60" s="2182"/>
      <c r="UKH60" s="2182"/>
      <c r="UKI60" s="2182"/>
      <c r="UKJ60" s="2182"/>
      <c r="UKK60" s="2182"/>
      <c r="UKL60" s="2182"/>
      <c r="UKM60" s="2182"/>
      <c r="UKN60" s="2182"/>
      <c r="UKO60" s="2182"/>
      <c r="UKP60" s="2182"/>
      <c r="UKQ60" s="2182"/>
      <c r="UKR60" s="2182"/>
      <c r="UKS60" s="2182"/>
      <c r="UKT60" s="2182"/>
      <c r="UKU60" s="2182"/>
      <c r="UKV60" s="2182"/>
      <c r="UKW60" s="2182"/>
      <c r="UKX60" s="2182"/>
      <c r="UKY60" s="2182"/>
      <c r="UKZ60" s="2182"/>
      <c r="ULA60" s="2182"/>
      <c r="ULB60" s="2182"/>
      <c r="ULC60" s="2182"/>
      <c r="ULD60" s="2182"/>
      <c r="ULE60" s="2182"/>
      <c r="ULF60" s="2182"/>
      <c r="ULG60" s="2182"/>
      <c r="ULH60" s="2182"/>
      <c r="ULI60" s="2182"/>
      <c r="ULJ60" s="2182"/>
      <c r="ULK60" s="2182"/>
      <c r="ULL60" s="2182"/>
      <c r="ULM60" s="2182"/>
      <c r="ULN60" s="2182"/>
      <c r="ULO60" s="2182"/>
      <c r="ULP60" s="2182"/>
      <c r="ULQ60" s="2182"/>
      <c r="ULR60" s="2182"/>
      <c r="ULS60" s="2182"/>
      <c r="ULT60" s="2182"/>
      <c r="ULU60" s="2182"/>
      <c r="ULV60" s="2182"/>
      <c r="ULW60" s="2182"/>
      <c r="ULX60" s="2182"/>
      <c r="ULY60" s="2182"/>
      <c r="ULZ60" s="2182"/>
      <c r="UMA60" s="2182"/>
      <c r="UMB60" s="2182"/>
      <c r="UMC60" s="2182"/>
      <c r="UMD60" s="2182"/>
      <c r="UME60" s="2182"/>
      <c r="UMF60" s="2182"/>
      <c r="UMG60" s="2182"/>
      <c r="UMH60" s="2182"/>
      <c r="UMI60" s="2182"/>
      <c r="UMJ60" s="2182"/>
      <c r="UMK60" s="2182"/>
      <c r="UML60" s="2182"/>
      <c r="UMM60" s="2182"/>
      <c r="UMN60" s="2182"/>
      <c r="UMO60" s="2182"/>
      <c r="UMP60" s="2182"/>
      <c r="UMQ60" s="2182"/>
      <c r="UMR60" s="2182"/>
      <c r="UMS60" s="2182"/>
      <c r="UMT60" s="2182"/>
      <c r="UMU60" s="2182"/>
      <c r="UMV60" s="2182"/>
      <c r="UMW60" s="2182"/>
      <c r="UMX60" s="2182"/>
      <c r="UMY60" s="2182"/>
      <c r="UMZ60" s="2182"/>
      <c r="UNA60" s="2182"/>
      <c r="UNB60" s="2182"/>
      <c r="UNC60" s="2182"/>
      <c r="UND60" s="2182"/>
      <c r="UNE60" s="2182"/>
      <c r="UNF60" s="2182"/>
      <c r="UNG60" s="2182"/>
      <c r="UNH60" s="2182"/>
      <c r="UNI60" s="2182"/>
      <c r="UNJ60" s="2182"/>
      <c r="UNK60" s="2182"/>
      <c r="UNL60" s="2182"/>
      <c r="UNM60" s="2182"/>
      <c r="UNN60" s="2182"/>
      <c r="UNO60" s="2182"/>
      <c r="UNP60" s="2182"/>
      <c r="UNQ60" s="2182"/>
      <c r="UNR60" s="2182"/>
      <c r="UNS60" s="2182"/>
      <c r="UNT60" s="2182"/>
      <c r="UNU60" s="2182"/>
      <c r="UNV60" s="2182"/>
      <c r="UNW60" s="2182"/>
      <c r="UNX60" s="2182"/>
      <c r="UNY60" s="2182"/>
      <c r="UNZ60" s="2182"/>
      <c r="UOA60" s="2182"/>
      <c r="UOB60" s="2182"/>
      <c r="UOC60" s="2182"/>
      <c r="UOD60" s="2182"/>
      <c r="UOE60" s="2182"/>
      <c r="UOF60" s="2182"/>
      <c r="UOG60" s="2182"/>
      <c r="UOH60" s="2182"/>
      <c r="UOI60" s="2182"/>
      <c r="UOJ60" s="2182"/>
      <c r="UOK60" s="2182"/>
      <c r="UOL60" s="2182"/>
      <c r="UOM60" s="2182"/>
      <c r="UON60" s="2182"/>
      <c r="UOO60" s="2182"/>
      <c r="UOP60" s="2182"/>
      <c r="UOQ60" s="2182"/>
      <c r="UOR60" s="2182"/>
      <c r="UOS60" s="2182"/>
      <c r="UOT60" s="2182"/>
      <c r="UOU60" s="2182"/>
      <c r="UOV60" s="2182"/>
      <c r="UOW60" s="2182"/>
      <c r="UOX60" s="2182"/>
      <c r="UOY60" s="2182"/>
      <c r="UOZ60" s="2182"/>
      <c r="UPA60" s="2182"/>
      <c r="UPB60" s="2182"/>
      <c r="UPC60" s="2182"/>
      <c r="UPD60" s="2182"/>
      <c r="UPE60" s="2182"/>
      <c r="UPF60" s="2182"/>
      <c r="UPG60" s="2182"/>
      <c r="UPH60" s="2182"/>
      <c r="UPI60" s="2182"/>
      <c r="UPJ60" s="2182"/>
      <c r="UPK60" s="2182"/>
      <c r="UPL60" s="2182"/>
      <c r="UPM60" s="2182"/>
      <c r="UPN60" s="2182"/>
      <c r="UPO60" s="2182"/>
      <c r="UPP60" s="2182"/>
      <c r="UPQ60" s="2182"/>
      <c r="UPR60" s="2182"/>
      <c r="UPS60" s="2182"/>
      <c r="UPT60" s="2182"/>
      <c r="UPU60" s="2182"/>
      <c r="UPV60" s="2182"/>
      <c r="UPW60" s="2182"/>
      <c r="UPX60" s="2182"/>
      <c r="UPY60" s="2182"/>
      <c r="UPZ60" s="2182"/>
      <c r="UQA60" s="2182"/>
      <c r="UQB60" s="2182"/>
      <c r="UQC60" s="2182"/>
      <c r="UQD60" s="2182"/>
      <c r="UQE60" s="2182"/>
      <c r="UQF60" s="2182"/>
      <c r="UQG60" s="2182"/>
      <c r="UQH60" s="2182"/>
      <c r="UQI60" s="2182"/>
      <c r="UQJ60" s="2182"/>
      <c r="UQK60" s="2182"/>
      <c r="UQL60" s="2182"/>
      <c r="UQM60" s="2182"/>
      <c r="UQN60" s="2182"/>
      <c r="UQO60" s="2182"/>
      <c r="UQP60" s="2182"/>
      <c r="UQQ60" s="2182"/>
      <c r="UQR60" s="2182"/>
      <c r="UQS60" s="2182"/>
      <c r="UQT60" s="2182"/>
      <c r="UQU60" s="2182"/>
      <c r="UQV60" s="2182"/>
      <c r="UQW60" s="2182"/>
      <c r="UQX60" s="2182"/>
      <c r="UQY60" s="2182"/>
      <c r="UQZ60" s="2182"/>
      <c r="URA60" s="2182"/>
      <c r="URB60" s="2182"/>
      <c r="URC60" s="2182"/>
      <c r="URD60" s="2182"/>
      <c r="URE60" s="2182"/>
      <c r="URF60" s="2182"/>
      <c r="URG60" s="2182"/>
      <c r="URH60" s="2182"/>
      <c r="URI60" s="2182"/>
      <c r="URJ60" s="2182"/>
      <c r="URK60" s="2182"/>
      <c r="URL60" s="2182"/>
      <c r="URM60" s="2182"/>
      <c r="URN60" s="2182"/>
      <c r="URO60" s="2182"/>
      <c r="URP60" s="2182"/>
      <c r="URQ60" s="2182"/>
      <c r="URR60" s="2182"/>
      <c r="URS60" s="2182"/>
      <c r="URT60" s="2182"/>
      <c r="URU60" s="2182"/>
      <c r="URV60" s="2182"/>
      <c r="URW60" s="2182"/>
      <c r="URX60" s="2182"/>
      <c r="URY60" s="2182"/>
      <c r="URZ60" s="2182"/>
      <c r="USA60" s="2182"/>
      <c r="USB60" s="2182"/>
      <c r="USC60" s="2182"/>
      <c r="USD60" s="2182"/>
      <c r="USE60" s="2182"/>
      <c r="USF60" s="2182"/>
      <c r="USG60" s="2182"/>
      <c r="USH60" s="2182"/>
      <c r="USI60" s="2182"/>
      <c r="USJ60" s="2182"/>
      <c r="USK60" s="2182"/>
      <c r="USL60" s="2182"/>
      <c r="USM60" s="2182"/>
      <c r="USN60" s="2182"/>
      <c r="USO60" s="2182"/>
      <c r="USP60" s="2182"/>
      <c r="USQ60" s="2182"/>
      <c r="USR60" s="2182"/>
      <c r="USS60" s="2182"/>
      <c r="UST60" s="2182"/>
      <c r="USU60" s="2182"/>
      <c r="USV60" s="2182"/>
      <c r="USW60" s="2182"/>
      <c r="USX60" s="2182"/>
      <c r="USY60" s="2182"/>
      <c r="USZ60" s="2182"/>
      <c r="UTA60" s="2182"/>
      <c r="UTB60" s="2182"/>
      <c r="UTC60" s="2182"/>
      <c r="UTD60" s="2182"/>
      <c r="UTE60" s="2182"/>
      <c r="UTF60" s="2182"/>
      <c r="UTG60" s="2182"/>
      <c r="UTH60" s="2182"/>
      <c r="UTI60" s="2182"/>
      <c r="UTJ60" s="2182"/>
      <c r="UTK60" s="2182"/>
      <c r="UTL60" s="2182"/>
      <c r="UTM60" s="2182"/>
      <c r="UTN60" s="2182"/>
      <c r="UTO60" s="2182"/>
      <c r="UTP60" s="2182"/>
      <c r="UTQ60" s="2182"/>
      <c r="UTR60" s="2182"/>
      <c r="UTS60" s="2182"/>
      <c r="UTT60" s="2182"/>
      <c r="UTU60" s="2182"/>
      <c r="UTV60" s="2182"/>
      <c r="UTW60" s="2182"/>
      <c r="UTX60" s="2182"/>
      <c r="UTY60" s="2182"/>
      <c r="UTZ60" s="2182"/>
      <c r="UUA60" s="2182"/>
      <c r="UUB60" s="2182"/>
      <c r="UUC60" s="2182"/>
      <c r="UUD60" s="2182"/>
      <c r="UUE60" s="2182"/>
      <c r="UUF60" s="2182"/>
      <c r="UUG60" s="2182"/>
      <c r="UUH60" s="2182"/>
      <c r="UUI60" s="2182"/>
      <c r="UUJ60" s="2182"/>
      <c r="UUK60" s="2182"/>
      <c r="UUL60" s="2182"/>
      <c r="UUM60" s="2182"/>
      <c r="UUN60" s="2182"/>
      <c r="UUO60" s="2182"/>
      <c r="UUP60" s="2182"/>
      <c r="UUQ60" s="2182"/>
      <c r="UUR60" s="2182"/>
      <c r="UUS60" s="2182"/>
      <c r="UUT60" s="2182"/>
      <c r="UUU60" s="2182"/>
      <c r="UUV60" s="2182"/>
      <c r="UUW60" s="2182"/>
      <c r="UUX60" s="2182"/>
      <c r="UUY60" s="2182"/>
      <c r="UUZ60" s="2182"/>
      <c r="UVA60" s="2182"/>
      <c r="UVB60" s="2182"/>
      <c r="UVC60" s="2182"/>
      <c r="UVD60" s="2182"/>
      <c r="UVE60" s="2182"/>
      <c r="UVF60" s="2182"/>
      <c r="UVG60" s="2182"/>
      <c r="UVH60" s="2182"/>
      <c r="UVI60" s="2182"/>
      <c r="UVJ60" s="2182"/>
      <c r="UVK60" s="2182"/>
      <c r="UVL60" s="2182"/>
      <c r="UVM60" s="2182"/>
      <c r="UVN60" s="2182"/>
      <c r="UVO60" s="2182"/>
      <c r="UVP60" s="2182"/>
      <c r="UVQ60" s="2182"/>
      <c r="UVR60" s="2182"/>
      <c r="UVS60" s="2182"/>
      <c r="UVT60" s="2182"/>
      <c r="UVU60" s="2182"/>
      <c r="UVV60" s="2182"/>
      <c r="UVW60" s="2182"/>
      <c r="UVX60" s="2182"/>
      <c r="UVY60" s="2182"/>
      <c r="UVZ60" s="2182"/>
      <c r="UWA60" s="2182"/>
      <c r="UWB60" s="2182"/>
      <c r="UWC60" s="2182"/>
      <c r="UWD60" s="2182"/>
      <c r="UWE60" s="2182"/>
      <c r="UWF60" s="2182"/>
      <c r="UWG60" s="2182"/>
      <c r="UWH60" s="2182"/>
      <c r="UWI60" s="2182"/>
      <c r="UWJ60" s="2182"/>
      <c r="UWK60" s="2182"/>
      <c r="UWL60" s="2182"/>
      <c r="UWM60" s="2182"/>
      <c r="UWN60" s="2182"/>
      <c r="UWO60" s="2182"/>
      <c r="UWP60" s="2182"/>
      <c r="UWQ60" s="2182"/>
      <c r="UWR60" s="2182"/>
      <c r="UWS60" s="2182"/>
      <c r="UWT60" s="2182"/>
      <c r="UWU60" s="2182"/>
      <c r="UWV60" s="2182"/>
      <c r="UWW60" s="2182"/>
      <c r="UWX60" s="2182"/>
      <c r="UWY60" s="2182"/>
      <c r="UWZ60" s="2182"/>
      <c r="UXA60" s="2182"/>
      <c r="UXB60" s="2182"/>
      <c r="UXC60" s="2182"/>
      <c r="UXD60" s="2182"/>
      <c r="UXE60" s="2182"/>
      <c r="UXF60" s="2182"/>
      <c r="UXG60" s="2182"/>
      <c r="UXH60" s="2182"/>
      <c r="UXI60" s="2182"/>
      <c r="UXJ60" s="2182"/>
      <c r="UXK60" s="2182"/>
      <c r="UXL60" s="2182"/>
      <c r="UXM60" s="2182"/>
      <c r="UXN60" s="2182"/>
      <c r="UXO60" s="2182"/>
      <c r="UXP60" s="2182"/>
      <c r="UXQ60" s="2182"/>
      <c r="UXR60" s="2182"/>
      <c r="UXS60" s="2182"/>
      <c r="UXT60" s="2182"/>
      <c r="UXU60" s="2182"/>
      <c r="UXV60" s="2182"/>
      <c r="UXW60" s="2182"/>
      <c r="UXX60" s="2182"/>
      <c r="UXY60" s="2182"/>
      <c r="UXZ60" s="2182"/>
      <c r="UYA60" s="2182"/>
      <c r="UYB60" s="2182"/>
      <c r="UYC60" s="2182"/>
      <c r="UYD60" s="2182"/>
      <c r="UYE60" s="2182"/>
      <c r="UYF60" s="2182"/>
      <c r="UYG60" s="2182"/>
      <c r="UYH60" s="2182"/>
      <c r="UYI60" s="2182"/>
      <c r="UYJ60" s="2182"/>
      <c r="UYK60" s="2182"/>
      <c r="UYL60" s="2182"/>
      <c r="UYM60" s="2182"/>
      <c r="UYN60" s="2182"/>
      <c r="UYO60" s="2182"/>
      <c r="UYP60" s="2182"/>
      <c r="UYQ60" s="2182"/>
      <c r="UYR60" s="2182"/>
      <c r="UYS60" s="2182"/>
      <c r="UYT60" s="2182"/>
      <c r="UYU60" s="2182"/>
      <c r="UYV60" s="2182"/>
      <c r="UYW60" s="2182"/>
      <c r="UYX60" s="2182"/>
      <c r="UYY60" s="2182"/>
      <c r="UYZ60" s="2182"/>
      <c r="UZA60" s="2182"/>
      <c r="UZB60" s="2182"/>
      <c r="UZC60" s="2182"/>
      <c r="UZD60" s="2182"/>
      <c r="UZE60" s="2182"/>
      <c r="UZF60" s="2182"/>
      <c r="UZG60" s="2182"/>
      <c r="UZH60" s="2182"/>
      <c r="UZI60" s="2182"/>
      <c r="UZJ60" s="2182"/>
      <c r="UZK60" s="2182"/>
      <c r="UZL60" s="2182"/>
      <c r="UZM60" s="2182"/>
      <c r="UZN60" s="2182"/>
      <c r="UZO60" s="2182"/>
      <c r="UZP60" s="2182"/>
      <c r="UZQ60" s="2182"/>
      <c r="UZR60" s="2182"/>
      <c r="UZS60" s="2182"/>
      <c r="UZT60" s="2182"/>
      <c r="UZU60" s="2182"/>
      <c r="UZV60" s="2182"/>
      <c r="UZW60" s="2182"/>
      <c r="UZX60" s="2182"/>
      <c r="UZY60" s="2182"/>
      <c r="UZZ60" s="2182"/>
      <c r="VAA60" s="2182"/>
      <c r="VAB60" s="2182"/>
      <c r="VAC60" s="2182"/>
      <c r="VAD60" s="2182"/>
      <c r="VAE60" s="2182"/>
      <c r="VAF60" s="2182"/>
      <c r="VAG60" s="2182"/>
      <c r="VAH60" s="2182"/>
      <c r="VAI60" s="2182"/>
      <c r="VAJ60" s="2182"/>
      <c r="VAK60" s="2182"/>
      <c r="VAL60" s="2182"/>
      <c r="VAM60" s="2182"/>
      <c r="VAN60" s="2182"/>
      <c r="VAO60" s="2182"/>
      <c r="VAP60" s="2182"/>
      <c r="VAQ60" s="2182"/>
      <c r="VAR60" s="2182"/>
      <c r="VAS60" s="2182"/>
      <c r="VAT60" s="2182"/>
      <c r="VAU60" s="2182"/>
      <c r="VAV60" s="2182"/>
      <c r="VAW60" s="2182"/>
      <c r="VAX60" s="2182"/>
      <c r="VAY60" s="2182"/>
      <c r="VAZ60" s="2182"/>
      <c r="VBA60" s="2182"/>
      <c r="VBB60" s="2182"/>
      <c r="VBC60" s="2182"/>
      <c r="VBD60" s="2182"/>
      <c r="VBE60" s="2182"/>
      <c r="VBF60" s="2182"/>
      <c r="VBG60" s="2182"/>
      <c r="VBH60" s="2182"/>
      <c r="VBI60" s="2182"/>
      <c r="VBJ60" s="2182"/>
      <c r="VBK60" s="2182"/>
      <c r="VBL60" s="2182"/>
      <c r="VBM60" s="2182"/>
      <c r="VBN60" s="2182"/>
      <c r="VBO60" s="2182"/>
      <c r="VBP60" s="2182"/>
      <c r="VBQ60" s="2182"/>
      <c r="VBR60" s="2182"/>
      <c r="VBS60" s="2182"/>
      <c r="VBT60" s="2182"/>
      <c r="VBU60" s="2182"/>
      <c r="VBV60" s="2182"/>
      <c r="VBW60" s="2182"/>
      <c r="VBX60" s="2182"/>
      <c r="VBY60" s="2182"/>
      <c r="VBZ60" s="2182"/>
      <c r="VCA60" s="2182"/>
      <c r="VCB60" s="2182"/>
      <c r="VCC60" s="2182"/>
      <c r="VCD60" s="2182"/>
      <c r="VCE60" s="2182"/>
      <c r="VCF60" s="2182"/>
      <c r="VCG60" s="2182"/>
      <c r="VCH60" s="2182"/>
      <c r="VCI60" s="2182"/>
      <c r="VCJ60" s="2182"/>
      <c r="VCK60" s="2182"/>
      <c r="VCL60" s="2182"/>
      <c r="VCM60" s="2182"/>
      <c r="VCN60" s="2182"/>
      <c r="VCO60" s="2182"/>
      <c r="VCP60" s="2182"/>
      <c r="VCQ60" s="2182"/>
      <c r="VCR60" s="2182"/>
      <c r="VCS60" s="2182"/>
      <c r="VCT60" s="2182"/>
      <c r="VCU60" s="2182"/>
      <c r="VCV60" s="2182"/>
      <c r="VCW60" s="2182"/>
      <c r="VCX60" s="2182"/>
      <c r="VCY60" s="2182"/>
      <c r="VCZ60" s="2182"/>
      <c r="VDA60" s="2182"/>
      <c r="VDB60" s="2182"/>
      <c r="VDC60" s="2182"/>
      <c r="VDD60" s="2182"/>
      <c r="VDE60" s="2182"/>
      <c r="VDF60" s="2182"/>
      <c r="VDG60" s="2182"/>
      <c r="VDH60" s="2182"/>
      <c r="VDI60" s="2182"/>
      <c r="VDJ60" s="2182"/>
      <c r="VDK60" s="2182"/>
      <c r="VDL60" s="2182"/>
      <c r="VDM60" s="2182"/>
      <c r="VDN60" s="2182"/>
      <c r="VDO60" s="2182"/>
      <c r="VDP60" s="2182"/>
      <c r="VDQ60" s="2182"/>
      <c r="VDR60" s="2182"/>
      <c r="VDS60" s="2182"/>
      <c r="VDT60" s="2182"/>
      <c r="VDU60" s="2182"/>
      <c r="VDV60" s="2182"/>
      <c r="VDW60" s="2182"/>
      <c r="VDX60" s="2182"/>
      <c r="VDY60" s="2182"/>
      <c r="VDZ60" s="2182"/>
      <c r="VEA60" s="2182"/>
      <c r="VEB60" s="2182"/>
      <c r="VEC60" s="2182"/>
      <c r="VED60" s="2182"/>
      <c r="VEE60" s="2182"/>
      <c r="VEF60" s="2182"/>
      <c r="VEG60" s="2182"/>
      <c r="VEH60" s="2182"/>
      <c r="VEI60" s="2182"/>
      <c r="VEJ60" s="2182"/>
      <c r="VEK60" s="2182"/>
      <c r="VEL60" s="2182"/>
      <c r="VEM60" s="2182"/>
      <c r="VEN60" s="2182"/>
      <c r="VEO60" s="2182"/>
      <c r="VEP60" s="2182"/>
      <c r="VEQ60" s="2182"/>
      <c r="VER60" s="2182"/>
      <c r="VES60" s="2182"/>
      <c r="VET60" s="2182"/>
      <c r="VEU60" s="2182"/>
      <c r="VEV60" s="2182"/>
      <c r="VEW60" s="2182"/>
      <c r="VEX60" s="2182"/>
      <c r="VEY60" s="2182"/>
      <c r="VEZ60" s="2182"/>
      <c r="VFA60" s="2182"/>
      <c r="VFB60" s="2182"/>
      <c r="VFC60" s="2182"/>
      <c r="VFD60" s="2182"/>
      <c r="VFE60" s="2182"/>
      <c r="VFF60" s="2182"/>
      <c r="VFG60" s="2182"/>
      <c r="VFH60" s="2182"/>
      <c r="VFI60" s="2182"/>
      <c r="VFJ60" s="2182"/>
      <c r="VFK60" s="2182"/>
      <c r="VFL60" s="2182"/>
      <c r="VFM60" s="2182"/>
      <c r="VFN60" s="2182"/>
      <c r="VFO60" s="2182"/>
      <c r="VFP60" s="2182"/>
      <c r="VFQ60" s="2182"/>
      <c r="VFR60" s="2182"/>
      <c r="VFS60" s="2182"/>
      <c r="VFT60" s="2182"/>
      <c r="VFU60" s="2182"/>
      <c r="VFV60" s="2182"/>
      <c r="VFW60" s="2182"/>
      <c r="VFX60" s="2182"/>
      <c r="VFY60" s="2182"/>
      <c r="VFZ60" s="2182"/>
      <c r="VGA60" s="2182"/>
      <c r="VGB60" s="2182"/>
      <c r="VGC60" s="2182"/>
      <c r="VGD60" s="2182"/>
      <c r="VGE60" s="2182"/>
      <c r="VGF60" s="2182"/>
      <c r="VGG60" s="2182"/>
      <c r="VGH60" s="2182"/>
      <c r="VGI60" s="2182"/>
      <c r="VGJ60" s="2182"/>
      <c r="VGK60" s="2182"/>
      <c r="VGL60" s="2182"/>
      <c r="VGM60" s="2182"/>
      <c r="VGN60" s="2182"/>
      <c r="VGO60" s="2182"/>
      <c r="VGP60" s="2182"/>
      <c r="VGQ60" s="2182"/>
      <c r="VGR60" s="2182"/>
      <c r="VGS60" s="2182"/>
      <c r="VGT60" s="2182"/>
      <c r="VGU60" s="2182"/>
      <c r="VGV60" s="2182"/>
      <c r="VGW60" s="2182"/>
      <c r="VGX60" s="2182"/>
      <c r="VGY60" s="2182"/>
      <c r="VGZ60" s="2182"/>
      <c r="VHA60" s="2182"/>
      <c r="VHB60" s="2182"/>
      <c r="VHC60" s="2182"/>
      <c r="VHD60" s="2182"/>
      <c r="VHE60" s="2182"/>
      <c r="VHF60" s="2182"/>
      <c r="VHG60" s="2182"/>
      <c r="VHH60" s="2182"/>
      <c r="VHI60" s="2182"/>
      <c r="VHJ60" s="2182"/>
      <c r="VHK60" s="2182"/>
      <c r="VHL60" s="2182"/>
      <c r="VHM60" s="2182"/>
      <c r="VHN60" s="2182"/>
      <c r="VHO60" s="2182"/>
      <c r="VHP60" s="2182"/>
      <c r="VHQ60" s="2182"/>
      <c r="VHR60" s="2182"/>
      <c r="VHS60" s="2182"/>
      <c r="VHT60" s="2182"/>
      <c r="VHU60" s="2182"/>
      <c r="VHV60" s="2182"/>
      <c r="VHW60" s="2182"/>
      <c r="VHX60" s="2182"/>
      <c r="VHY60" s="2182"/>
      <c r="VHZ60" s="2182"/>
      <c r="VIA60" s="2182"/>
      <c r="VIB60" s="2182"/>
      <c r="VIC60" s="2182"/>
      <c r="VID60" s="2182"/>
      <c r="VIE60" s="2182"/>
      <c r="VIF60" s="2182"/>
      <c r="VIG60" s="2182"/>
      <c r="VIH60" s="2182"/>
      <c r="VII60" s="2182"/>
      <c r="VIJ60" s="2182"/>
      <c r="VIK60" s="2182"/>
      <c r="VIL60" s="2182"/>
      <c r="VIM60" s="2182"/>
      <c r="VIN60" s="2182"/>
      <c r="VIO60" s="2182"/>
      <c r="VIP60" s="2182"/>
      <c r="VIQ60" s="2182"/>
      <c r="VIR60" s="2182"/>
      <c r="VIS60" s="2182"/>
      <c r="VIT60" s="2182"/>
      <c r="VIU60" s="2182"/>
      <c r="VIV60" s="2182"/>
      <c r="VIW60" s="2182"/>
      <c r="VIX60" s="2182"/>
      <c r="VIY60" s="2182"/>
      <c r="VIZ60" s="2182"/>
      <c r="VJA60" s="2182"/>
      <c r="VJB60" s="2182"/>
      <c r="VJC60" s="2182"/>
      <c r="VJD60" s="2182"/>
      <c r="VJE60" s="2182"/>
      <c r="VJF60" s="2182"/>
      <c r="VJG60" s="2182"/>
      <c r="VJH60" s="2182"/>
      <c r="VJI60" s="2182"/>
      <c r="VJJ60" s="2182"/>
      <c r="VJK60" s="2182"/>
      <c r="VJL60" s="2182"/>
      <c r="VJM60" s="2182"/>
      <c r="VJN60" s="2182"/>
      <c r="VJO60" s="2182"/>
      <c r="VJP60" s="2182"/>
      <c r="VJQ60" s="2182"/>
      <c r="VJR60" s="2182"/>
      <c r="VJS60" s="2182"/>
      <c r="VJT60" s="2182"/>
      <c r="VJU60" s="2182"/>
      <c r="VJV60" s="2182"/>
      <c r="VJW60" s="2182"/>
      <c r="VJX60" s="2182"/>
      <c r="VJY60" s="2182"/>
      <c r="VJZ60" s="2182"/>
      <c r="VKA60" s="2182"/>
      <c r="VKB60" s="2182"/>
      <c r="VKC60" s="2182"/>
      <c r="VKD60" s="2182"/>
      <c r="VKE60" s="2182"/>
      <c r="VKF60" s="2182"/>
      <c r="VKG60" s="2182"/>
      <c r="VKH60" s="2182"/>
      <c r="VKI60" s="2182"/>
      <c r="VKJ60" s="2182"/>
      <c r="VKK60" s="2182"/>
      <c r="VKL60" s="2182"/>
      <c r="VKM60" s="2182"/>
      <c r="VKN60" s="2182"/>
      <c r="VKO60" s="2182"/>
      <c r="VKP60" s="2182"/>
      <c r="VKQ60" s="2182"/>
      <c r="VKR60" s="2182"/>
      <c r="VKS60" s="2182"/>
      <c r="VKT60" s="2182"/>
      <c r="VKU60" s="2182"/>
      <c r="VKV60" s="2182"/>
      <c r="VKW60" s="2182"/>
      <c r="VKX60" s="2182"/>
      <c r="VKY60" s="2182"/>
      <c r="VKZ60" s="2182"/>
      <c r="VLA60" s="2182"/>
      <c r="VLB60" s="2182"/>
      <c r="VLC60" s="2182"/>
      <c r="VLD60" s="2182"/>
      <c r="VLE60" s="2182"/>
      <c r="VLF60" s="2182"/>
      <c r="VLG60" s="2182"/>
      <c r="VLH60" s="2182"/>
      <c r="VLI60" s="2182"/>
      <c r="VLJ60" s="2182"/>
      <c r="VLK60" s="2182"/>
      <c r="VLL60" s="2182"/>
      <c r="VLM60" s="2182"/>
      <c r="VLN60" s="2182"/>
      <c r="VLO60" s="2182"/>
      <c r="VLP60" s="2182"/>
      <c r="VLQ60" s="2182"/>
      <c r="VLR60" s="2182"/>
      <c r="VLS60" s="2182"/>
      <c r="VLT60" s="2182"/>
      <c r="VLU60" s="2182"/>
      <c r="VLV60" s="2182"/>
      <c r="VLW60" s="2182"/>
      <c r="VLX60" s="2182"/>
      <c r="VLY60" s="2182"/>
      <c r="VLZ60" s="2182"/>
      <c r="VMA60" s="2182"/>
      <c r="VMB60" s="2182"/>
      <c r="VMC60" s="2182"/>
      <c r="VMD60" s="2182"/>
      <c r="VME60" s="2182"/>
      <c r="VMF60" s="2182"/>
      <c r="VMG60" s="2182"/>
      <c r="VMH60" s="2182"/>
      <c r="VMI60" s="2182"/>
      <c r="VMJ60" s="2182"/>
      <c r="VMK60" s="2182"/>
      <c r="VML60" s="2182"/>
      <c r="VMM60" s="2182"/>
      <c r="VMN60" s="2182"/>
      <c r="VMO60" s="2182"/>
      <c r="VMP60" s="2182"/>
      <c r="VMQ60" s="2182"/>
      <c r="VMR60" s="2182"/>
      <c r="VMS60" s="2182"/>
      <c r="VMT60" s="2182"/>
      <c r="VMU60" s="2182"/>
      <c r="VMV60" s="2182"/>
      <c r="VMW60" s="2182"/>
      <c r="VMX60" s="2182"/>
      <c r="VMY60" s="2182"/>
      <c r="VMZ60" s="2182"/>
      <c r="VNA60" s="2182"/>
      <c r="VNB60" s="2182"/>
      <c r="VNC60" s="2182"/>
      <c r="VND60" s="2182"/>
      <c r="VNE60" s="2182"/>
      <c r="VNF60" s="2182"/>
      <c r="VNG60" s="2182"/>
      <c r="VNH60" s="2182"/>
      <c r="VNI60" s="2182"/>
      <c r="VNJ60" s="2182"/>
      <c r="VNK60" s="2182"/>
      <c r="VNL60" s="2182"/>
      <c r="VNM60" s="2182"/>
      <c r="VNN60" s="2182"/>
      <c r="VNO60" s="2182"/>
      <c r="VNP60" s="2182"/>
      <c r="VNQ60" s="2182"/>
      <c r="VNR60" s="2182"/>
      <c r="VNS60" s="2182"/>
      <c r="VNT60" s="2182"/>
      <c r="VNU60" s="2182"/>
      <c r="VNV60" s="2182"/>
      <c r="VNW60" s="2182"/>
      <c r="VNX60" s="2182"/>
      <c r="VNY60" s="2182"/>
      <c r="VNZ60" s="2182"/>
      <c r="VOA60" s="2182"/>
      <c r="VOB60" s="2182"/>
      <c r="VOC60" s="2182"/>
      <c r="VOD60" s="2182"/>
      <c r="VOE60" s="2182"/>
      <c r="VOF60" s="2182"/>
      <c r="VOG60" s="2182"/>
      <c r="VOH60" s="2182"/>
      <c r="VOI60" s="2182"/>
      <c r="VOJ60" s="2182"/>
      <c r="VOK60" s="2182"/>
      <c r="VOL60" s="2182"/>
      <c r="VOM60" s="2182"/>
      <c r="VON60" s="2182"/>
      <c r="VOO60" s="2182"/>
      <c r="VOP60" s="2182"/>
      <c r="VOQ60" s="2182"/>
      <c r="VOR60" s="2182"/>
      <c r="VOS60" s="2182"/>
      <c r="VOT60" s="2182"/>
      <c r="VOU60" s="2182"/>
      <c r="VOV60" s="2182"/>
      <c r="VOW60" s="2182"/>
      <c r="VOX60" s="2182"/>
      <c r="VOY60" s="2182"/>
      <c r="VOZ60" s="2182"/>
      <c r="VPA60" s="2182"/>
      <c r="VPB60" s="2182"/>
      <c r="VPC60" s="2182"/>
      <c r="VPD60" s="2182"/>
      <c r="VPE60" s="2182"/>
      <c r="VPF60" s="2182"/>
      <c r="VPG60" s="2182"/>
      <c r="VPH60" s="2182"/>
      <c r="VPI60" s="2182"/>
      <c r="VPJ60" s="2182"/>
      <c r="VPK60" s="2182"/>
      <c r="VPL60" s="2182"/>
      <c r="VPM60" s="2182"/>
      <c r="VPN60" s="2182"/>
      <c r="VPO60" s="2182"/>
      <c r="VPP60" s="2182"/>
      <c r="VPQ60" s="2182"/>
      <c r="VPR60" s="2182"/>
      <c r="VPS60" s="2182"/>
      <c r="VPT60" s="2182"/>
      <c r="VPU60" s="2182"/>
      <c r="VPV60" s="2182"/>
      <c r="VPW60" s="2182"/>
      <c r="VPX60" s="2182"/>
      <c r="VPY60" s="2182"/>
      <c r="VPZ60" s="2182"/>
      <c r="VQA60" s="2182"/>
      <c r="VQB60" s="2182"/>
      <c r="VQC60" s="2182"/>
      <c r="VQD60" s="2182"/>
      <c r="VQE60" s="2182"/>
      <c r="VQF60" s="2182"/>
      <c r="VQG60" s="2182"/>
      <c r="VQH60" s="2182"/>
      <c r="VQI60" s="2182"/>
      <c r="VQJ60" s="2182"/>
      <c r="VQK60" s="2182"/>
      <c r="VQL60" s="2182"/>
      <c r="VQM60" s="2182"/>
      <c r="VQN60" s="2182"/>
      <c r="VQO60" s="2182"/>
      <c r="VQP60" s="2182"/>
      <c r="VQQ60" s="2182"/>
      <c r="VQR60" s="2182"/>
      <c r="VQS60" s="2182"/>
      <c r="VQT60" s="2182"/>
      <c r="VQU60" s="2182"/>
      <c r="VQV60" s="2182"/>
      <c r="VQW60" s="2182"/>
      <c r="VQX60" s="2182"/>
      <c r="VQY60" s="2182"/>
      <c r="VQZ60" s="2182"/>
      <c r="VRA60" s="2182"/>
      <c r="VRB60" s="2182"/>
      <c r="VRC60" s="2182"/>
      <c r="VRD60" s="2182"/>
      <c r="VRE60" s="2182"/>
      <c r="VRF60" s="2182"/>
      <c r="VRG60" s="2182"/>
      <c r="VRH60" s="2182"/>
      <c r="VRI60" s="2182"/>
      <c r="VRJ60" s="2182"/>
      <c r="VRK60" s="2182"/>
      <c r="VRL60" s="2182"/>
      <c r="VRM60" s="2182"/>
      <c r="VRN60" s="2182"/>
      <c r="VRO60" s="2182"/>
      <c r="VRP60" s="2182"/>
      <c r="VRQ60" s="2182"/>
      <c r="VRR60" s="2182"/>
      <c r="VRS60" s="2182"/>
      <c r="VRT60" s="2182"/>
      <c r="VRU60" s="2182"/>
      <c r="VRV60" s="2182"/>
      <c r="VRW60" s="2182"/>
      <c r="VRX60" s="2182"/>
      <c r="VRY60" s="2182"/>
      <c r="VRZ60" s="2182"/>
      <c r="VSA60" s="2182"/>
      <c r="VSB60" s="2182"/>
      <c r="VSC60" s="2182"/>
      <c r="VSD60" s="2182"/>
      <c r="VSE60" s="2182"/>
      <c r="VSF60" s="2182"/>
      <c r="VSG60" s="2182"/>
      <c r="VSH60" s="2182"/>
      <c r="VSI60" s="2182"/>
      <c r="VSJ60" s="2182"/>
      <c r="VSK60" s="2182"/>
      <c r="VSL60" s="2182"/>
      <c r="VSM60" s="2182"/>
      <c r="VSN60" s="2182"/>
      <c r="VSO60" s="2182"/>
      <c r="VSP60" s="2182"/>
      <c r="VSQ60" s="2182"/>
      <c r="VSR60" s="2182"/>
      <c r="VSS60" s="2182"/>
      <c r="VST60" s="2182"/>
      <c r="VSU60" s="2182"/>
      <c r="VSV60" s="2182"/>
      <c r="VSW60" s="2182"/>
      <c r="VSX60" s="2182"/>
      <c r="VSY60" s="2182"/>
      <c r="VSZ60" s="2182"/>
      <c r="VTA60" s="2182"/>
      <c r="VTB60" s="2182"/>
      <c r="VTC60" s="2182"/>
      <c r="VTD60" s="2182"/>
      <c r="VTE60" s="2182"/>
      <c r="VTF60" s="2182"/>
      <c r="VTG60" s="2182"/>
      <c r="VTH60" s="2182"/>
      <c r="VTI60" s="2182"/>
      <c r="VTJ60" s="2182"/>
      <c r="VTK60" s="2182"/>
      <c r="VTL60" s="2182"/>
      <c r="VTM60" s="2182"/>
      <c r="VTN60" s="2182"/>
      <c r="VTO60" s="2182"/>
      <c r="VTP60" s="2182"/>
      <c r="VTQ60" s="2182"/>
      <c r="VTR60" s="2182"/>
      <c r="VTS60" s="2182"/>
      <c r="VTT60" s="2182"/>
      <c r="VTU60" s="2182"/>
      <c r="VTV60" s="2182"/>
      <c r="VTW60" s="2182"/>
      <c r="VTX60" s="2182"/>
      <c r="VTY60" s="2182"/>
      <c r="VTZ60" s="2182"/>
      <c r="VUA60" s="2182"/>
      <c r="VUB60" s="2182"/>
      <c r="VUC60" s="2182"/>
      <c r="VUD60" s="2182"/>
      <c r="VUE60" s="2182"/>
      <c r="VUF60" s="2182"/>
      <c r="VUG60" s="2182"/>
      <c r="VUH60" s="2182"/>
      <c r="VUI60" s="2182"/>
      <c r="VUJ60" s="2182"/>
      <c r="VUK60" s="2182"/>
      <c r="VUL60" s="2182"/>
      <c r="VUM60" s="2182"/>
      <c r="VUN60" s="2182"/>
      <c r="VUO60" s="2182"/>
      <c r="VUP60" s="2182"/>
      <c r="VUQ60" s="2182"/>
      <c r="VUR60" s="2182"/>
      <c r="VUS60" s="2182"/>
      <c r="VUT60" s="2182"/>
      <c r="VUU60" s="2182"/>
      <c r="VUV60" s="2182"/>
      <c r="VUW60" s="2182"/>
      <c r="VUX60" s="2182"/>
      <c r="VUY60" s="2182"/>
      <c r="VUZ60" s="2182"/>
      <c r="VVA60" s="2182"/>
      <c r="VVB60" s="2182"/>
      <c r="VVC60" s="2182"/>
      <c r="VVD60" s="2182"/>
      <c r="VVE60" s="2182"/>
      <c r="VVF60" s="2182"/>
      <c r="VVG60" s="2182"/>
      <c r="VVH60" s="2182"/>
      <c r="VVI60" s="2182"/>
      <c r="VVJ60" s="2182"/>
      <c r="VVK60" s="2182"/>
      <c r="VVL60" s="2182"/>
      <c r="VVM60" s="2182"/>
      <c r="VVN60" s="2182"/>
      <c r="VVO60" s="2182"/>
      <c r="VVP60" s="2182"/>
      <c r="VVQ60" s="2182"/>
      <c r="VVR60" s="2182"/>
      <c r="VVS60" s="2182"/>
      <c r="VVT60" s="2182"/>
      <c r="VVU60" s="2182"/>
      <c r="VVV60" s="2182"/>
      <c r="VVW60" s="2182"/>
      <c r="VVX60" s="2182"/>
      <c r="VVY60" s="2182"/>
      <c r="VVZ60" s="2182"/>
      <c r="VWA60" s="2182"/>
      <c r="VWB60" s="2182"/>
      <c r="VWC60" s="2182"/>
      <c r="VWD60" s="2182"/>
      <c r="VWE60" s="2182"/>
      <c r="VWF60" s="2182"/>
      <c r="VWG60" s="2182"/>
      <c r="VWH60" s="2182"/>
      <c r="VWI60" s="2182"/>
      <c r="VWJ60" s="2182"/>
      <c r="VWK60" s="2182"/>
      <c r="VWL60" s="2182"/>
      <c r="VWM60" s="2182"/>
      <c r="VWN60" s="2182"/>
      <c r="VWO60" s="2182"/>
      <c r="VWP60" s="2182"/>
      <c r="VWQ60" s="2182"/>
      <c r="VWR60" s="2182"/>
      <c r="VWS60" s="2182"/>
      <c r="VWT60" s="2182"/>
      <c r="VWU60" s="2182"/>
      <c r="VWV60" s="2182"/>
      <c r="VWW60" s="2182"/>
      <c r="VWX60" s="2182"/>
      <c r="VWY60" s="2182"/>
      <c r="VWZ60" s="2182"/>
      <c r="VXA60" s="2182"/>
      <c r="VXB60" s="2182"/>
      <c r="VXC60" s="2182"/>
      <c r="VXD60" s="2182"/>
      <c r="VXE60" s="2182"/>
      <c r="VXF60" s="2182"/>
      <c r="VXG60" s="2182"/>
      <c r="VXH60" s="2182"/>
      <c r="VXI60" s="2182"/>
      <c r="VXJ60" s="2182"/>
      <c r="VXK60" s="2182"/>
      <c r="VXL60" s="2182"/>
      <c r="VXM60" s="2182"/>
      <c r="VXN60" s="2182"/>
      <c r="VXO60" s="2182"/>
      <c r="VXP60" s="2182"/>
      <c r="VXQ60" s="2182"/>
      <c r="VXR60" s="2182"/>
      <c r="VXS60" s="2182"/>
      <c r="VXT60" s="2182"/>
      <c r="VXU60" s="2182"/>
      <c r="VXV60" s="2182"/>
      <c r="VXW60" s="2182"/>
      <c r="VXX60" s="2182"/>
      <c r="VXY60" s="2182"/>
      <c r="VXZ60" s="2182"/>
      <c r="VYA60" s="2182"/>
      <c r="VYB60" s="2182"/>
      <c r="VYC60" s="2182"/>
      <c r="VYD60" s="2182"/>
      <c r="VYE60" s="2182"/>
      <c r="VYF60" s="2182"/>
      <c r="VYG60" s="2182"/>
      <c r="VYH60" s="2182"/>
      <c r="VYI60" s="2182"/>
      <c r="VYJ60" s="2182"/>
      <c r="VYK60" s="2182"/>
      <c r="VYL60" s="2182"/>
      <c r="VYM60" s="2182"/>
      <c r="VYN60" s="2182"/>
      <c r="VYO60" s="2182"/>
      <c r="VYP60" s="2182"/>
      <c r="VYQ60" s="2182"/>
      <c r="VYR60" s="2182"/>
      <c r="VYS60" s="2182"/>
      <c r="VYT60" s="2182"/>
      <c r="VYU60" s="2182"/>
      <c r="VYV60" s="2182"/>
      <c r="VYW60" s="2182"/>
      <c r="VYX60" s="2182"/>
      <c r="VYY60" s="2182"/>
      <c r="VYZ60" s="2182"/>
      <c r="VZA60" s="2182"/>
      <c r="VZB60" s="2182"/>
      <c r="VZC60" s="2182"/>
      <c r="VZD60" s="2182"/>
      <c r="VZE60" s="2182"/>
      <c r="VZF60" s="2182"/>
      <c r="VZG60" s="2182"/>
      <c r="VZH60" s="2182"/>
      <c r="VZI60" s="2182"/>
      <c r="VZJ60" s="2182"/>
      <c r="VZK60" s="2182"/>
      <c r="VZL60" s="2182"/>
      <c r="VZM60" s="2182"/>
      <c r="VZN60" s="2182"/>
      <c r="VZO60" s="2182"/>
      <c r="VZP60" s="2182"/>
      <c r="VZQ60" s="2182"/>
      <c r="VZR60" s="2182"/>
      <c r="VZS60" s="2182"/>
      <c r="VZT60" s="2182"/>
      <c r="VZU60" s="2182"/>
      <c r="VZV60" s="2182"/>
      <c r="VZW60" s="2182"/>
      <c r="VZX60" s="2182"/>
      <c r="VZY60" s="2182"/>
      <c r="VZZ60" s="2182"/>
      <c r="WAA60" s="2182"/>
      <c r="WAB60" s="2182"/>
      <c r="WAC60" s="2182"/>
      <c r="WAD60" s="2182"/>
      <c r="WAE60" s="2182"/>
      <c r="WAF60" s="2182"/>
      <c r="WAG60" s="2182"/>
      <c r="WAH60" s="2182"/>
      <c r="WAI60" s="2182"/>
      <c r="WAJ60" s="2182"/>
      <c r="WAK60" s="2182"/>
      <c r="WAL60" s="2182"/>
      <c r="WAM60" s="2182"/>
      <c r="WAN60" s="2182"/>
      <c r="WAO60" s="2182"/>
      <c r="WAP60" s="2182"/>
      <c r="WAQ60" s="2182"/>
      <c r="WAR60" s="2182"/>
      <c r="WAS60" s="2182"/>
      <c r="WAT60" s="2182"/>
      <c r="WAU60" s="2182"/>
      <c r="WAV60" s="2182"/>
      <c r="WAW60" s="2182"/>
      <c r="WAX60" s="2182"/>
      <c r="WAY60" s="2182"/>
      <c r="WAZ60" s="2182"/>
      <c r="WBA60" s="2182"/>
      <c r="WBB60" s="2182"/>
      <c r="WBC60" s="2182"/>
      <c r="WBD60" s="2182"/>
      <c r="WBE60" s="2182"/>
      <c r="WBF60" s="2182"/>
      <c r="WBG60" s="2182"/>
      <c r="WBH60" s="2182"/>
      <c r="WBI60" s="2182"/>
      <c r="WBJ60" s="2182"/>
      <c r="WBK60" s="2182"/>
      <c r="WBL60" s="2182"/>
      <c r="WBM60" s="2182"/>
      <c r="WBN60" s="2182"/>
      <c r="WBO60" s="2182"/>
      <c r="WBP60" s="2182"/>
      <c r="WBQ60" s="2182"/>
      <c r="WBR60" s="2182"/>
      <c r="WBS60" s="2182"/>
      <c r="WBT60" s="2182"/>
      <c r="WBU60" s="2182"/>
      <c r="WBV60" s="2182"/>
      <c r="WBW60" s="2182"/>
      <c r="WBX60" s="2182"/>
      <c r="WBY60" s="2182"/>
      <c r="WBZ60" s="2182"/>
      <c r="WCA60" s="2182"/>
      <c r="WCB60" s="2182"/>
      <c r="WCC60" s="2182"/>
      <c r="WCD60" s="2182"/>
      <c r="WCE60" s="2182"/>
      <c r="WCF60" s="2182"/>
      <c r="WCG60" s="2182"/>
      <c r="WCH60" s="2182"/>
      <c r="WCI60" s="2182"/>
      <c r="WCJ60" s="2182"/>
      <c r="WCK60" s="2182"/>
      <c r="WCL60" s="2182"/>
      <c r="WCM60" s="2182"/>
      <c r="WCN60" s="2182"/>
      <c r="WCO60" s="2182"/>
      <c r="WCP60" s="2182"/>
      <c r="WCQ60" s="2182"/>
      <c r="WCR60" s="2182"/>
      <c r="WCS60" s="2182"/>
      <c r="WCT60" s="2182"/>
      <c r="WCU60" s="2182"/>
      <c r="WCV60" s="2182"/>
      <c r="WCW60" s="2182"/>
      <c r="WCX60" s="2182"/>
      <c r="WCY60" s="2182"/>
      <c r="WCZ60" s="2182"/>
      <c r="WDA60" s="2182"/>
      <c r="WDB60" s="2182"/>
      <c r="WDC60" s="2182"/>
      <c r="WDD60" s="2182"/>
      <c r="WDE60" s="2182"/>
      <c r="WDF60" s="2182"/>
      <c r="WDG60" s="2182"/>
      <c r="WDH60" s="2182"/>
      <c r="WDI60" s="2182"/>
      <c r="WDJ60" s="2182"/>
      <c r="WDK60" s="2182"/>
      <c r="WDL60" s="2182"/>
      <c r="WDM60" s="2182"/>
      <c r="WDN60" s="2182"/>
      <c r="WDO60" s="2182"/>
      <c r="WDP60" s="2182"/>
      <c r="WDQ60" s="2182"/>
      <c r="WDR60" s="2182"/>
      <c r="WDS60" s="2182"/>
      <c r="WDT60" s="2182"/>
      <c r="WDU60" s="2182"/>
      <c r="WDV60" s="2182"/>
      <c r="WDW60" s="2182"/>
      <c r="WDX60" s="2182"/>
      <c r="WDY60" s="2182"/>
      <c r="WDZ60" s="2182"/>
      <c r="WEA60" s="2182"/>
      <c r="WEB60" s="2182"/>
      <c r="WEC60" s="2182"/>
      <c r="WED60" s="2182"/>
      <c r="WEE60" s="2182"/>
      <c r="WEF60" s="2182"/>
      <c r="WEG60" s="2182"/>
      <c r="WEH60" s="2182"/>
      <c r="WEI60" s="2182"/>
      <c r="WEJ60" s="2182"/>
      <c r="WEK60" s="2182"/>
      <c r="WEL60" s="2182"/>
      <c r="WEM60" s="2182"/>
      <c r="WEN60" s="2182"/>
      <c r="WEO60" s="2182"/>
      <c r="WEP60" s="2182"/>
      <c r="WEQ60" s="2182"/>
      <c r="WER60" s="2182"/>
      <c r="WES60" s="2182"/>
      <c r="WET60" s="2182"/>
      <c r="WEU60" s="2182"/>
      <c r="WEV60" s="2182"/>
      <c r="WEW60" s="2182"/>
      <c r="WEX60" s="2182"/>
      <c r="WEY60" s="2182"/>
      <c r="WEZ60" s="2182"/>
      <c r="WFA60" s="2182"/>
      <c r="WFB60" s="2182"/>
      <c r="WFC60" s="2182"/>
      <c r="WFD60" s="2182"/>
      <c r="WFE60" s="2182"/>
      <c r="WFF60" s="2182"/>
      <c r="WFG60" s="2182"/>
      <c r="WFH60" s="2182"/>
      <c r="WFI60" s="2182"/>
      <c r="WFJ60" s="2182"/>
      <c r="WFK60" s="2182"/>
      <c r="WFL60" s="2182"/>
      <c r="WFM60" s="2182"/>
      <c r="WFN60" s="2182"/>
      <c r="WFO60" s="2182"/>
      <c r="WFP60" s="2182"/>
      <c r="WFQ60" s="2182"/>
      <c r="WFR60" s="2182"/>
      <c r="WFS60" s="2182"/>
      <c r="WFT60" s="2182"/>
      <c r="WFU60" s="2182"/>
      <c r="WFV60" s="2182"/>
      <c r="WFW60" s="2182"/>
      <c r="WFX60" s="2182"/>
      <c r="WFY60" s="2182"/>
      <c r="WFZ60" s="2182"/>
      <c r="WGA60" s="2182"/>
      <c r="WGB60" s="2182"/>
      <c r="WGC60" s="2182"/>
      <c r="WGD60" s="2182"/>
      <c r="WGE60" s="2182"/>
      <c r="WGF60" s="2182"/>
      <c r="WGG60" s="2182"/>
      <c r="WGH60" s="2182"/>
      <c r="WGI60" s="2182"/>
      <c r="WGJ60" s="2182"/>
      <c r="WGK60" s="2182"/>
      <c r="WGL60" s="2182"/>
      <c r="WGM60" s="2182"/>
      <c r="WGN60" s="2182"/>
      <c r="WGO60" s="2182"/>
      <c r="WGP60" s="2182"/>
      <c r="WGQ60" s="2182"/>
      <c r="WGR60" s="2182"/>
      <c r="WGS60" s="2182"/>
      <c r="WGT60" s="2182"/>
      <c r="WGU60" s="2182"/>
      <c r="WGV60" s="2182"/>
      <c r="WGW60" s="2182"/>
      <c r="WGX60" s="2182"/>
      <c r="WGY60" s="2182"/>
      <c r="WGZ60" s="2182"/>
      <c r="WHA60" s="2182"/>
      <c r="WHB60" s="2182"/>
      <c r="WHC60" s="2182"/>
      <c r="WHD60" s="2182"/>
      <c r="WHE60" s="2182"/>
      <c r="WHF60" s="2182"/>
      <c r="WHG60" s="2182"/>
      <c r="WHH60" s="2182"/>
      <c r="WHI60" s="2182"/>
      <c r="WHJ60" s="2182"/>
      <c r="WHK60" s="2182"/>
      <c r="WHL60" s="2182"/>
      <c r="WHM60" s="2182"/>
      <c r="WHN60" s="2182"/>
      <c r="WHO60" s="2182"/>
      <c r="WHP60" s="2182"/>
      <c r="WHQ60" s="2182"/>
      <c r="WHR60" s="2182"/>
      <c r="WHS60" s="2182"/>
      <c r="WHT60" s="2182"/>
      <c r="WHU60" s="2182"/>
      <c r="WHV60" s="2182"/>
      <c r="WHW60" s="2182"/>
      <c r="WHX60" s="2182"/>
      <c r="WHY60" s="2182"/>
      <c r="WHZ60" s="2182"/>
      <c r="WIA60" s="2182"/>
      <c r="WIB60" s="2182"/>
      <c r="WIC60" s="2182"/>
      <c r="WID60" s="2182"/>
      <c r="WIE60" s="2182"/>
      <c r="WIF60" s="2182"/>
      <c r="WIG60" s="2182"/>
      <c r="WIH60" s="2182"/>
      <c r="WII60" s="2182"/>
      <c r="WIJ60" s="2182"/>
      <c r="WIK60" s="2182"/>
      <c r="WIL60" s="2182"/>
      <c r="WIM60" s="2182"/>
      <c r="WIN60" s="2182"/>
      <c r="WIO60" s="2182"/>
      <c r="WIP60" s="2182"/>
      <c r="WIQ60" s="2182"/>
      <c r="WIR60" s="2182"/>
      <c r="WIS60" s="2182"/>
      <c r="WIT60" s="2182"/>
      <c r="WIU60" s="2182"/>
      <c r="WIV60" s="2182"/>
      <c r="WIW60" s="2182"/>
      <c r="WIX60" s="2182"/>
      <c r="WIY60" s="2182"/>
      <c r="WIZ60" s="2182"/>
      <c r="WJA60" s="2182"/>
      <c r="WJB60" s="2182"/>
      <c r="WJC60" s="2182"/>
      <c r="WJD60" s="2182"/>
      <c r="WJE60" s="2182"/>
      <c r="WJF60" s="2182"/>
      <c r="WJG60" s="2182"/>
      <c r="WJH60" s="2182"/>
      <c r="WJI60" s="2182"/>
      <c r="WJJ60" s="2182"/>
      <c r="WJK60" s="2182"/>
      <c r="WJL60" s="2182"/>
      <c r="WJM60" s="2182"/>
      <c r="WJN60" s="2182"/>
      <c r="WJO60" s="2182"/>
      <c r="WJP60" s="2182"/>
      <c r="WJQ60" s="2182"/>
      <c r="WJR60" s="2182"/>
      <c r="WJS60" s="2182"/>
      <c r="WJT60" s="2182"/>
      <c r="WJU60" s="2182"/>
      <c r="WJV60" s="2182"/>
      <c r="WJW60" s="2182"/>
      <c r="WJX60" s="2182"/>
      <c r="WJY60" s="2182"/>
      <c r="WJZ60" s="2182"/>
      <c r="WKA60" s="2182"/>
      <c r="WKB60" s="2182"/>
      <c r="WKC60" s="2182"/>
      <c r="WKD60" s="2182"/>
      <c r="WKE60" s="2182"/>
      <c r="WKF60" s="2182"/>
      <c r="WKG60" s="2182"/>
      <c r="WKH60" s="2182"/>
      <c r="WKI60" s="2182"/>
      <c r="WKJ60" s="2182"/>
      <c r="WKK60" s="2182"/>
      <c r="WKL60" s="2182"/>
      <c r="WKM60" s="2182"/>
      <c r="WKN60" s="2182"/>
      <c r="WKO60" s="2182"/>
      <c r="WKP60" s="2182"/>
      <c r="WKQ60" s="2182"/>
      <c r="WKR60" s="2182"/>
      <c r="WKS60" s="2182"/>
      <c r="WKT60" s="2182"/>
      <c r="WKU60" s="2182"/>
      <c r="WKV60" s="2182"/>
      <c r="WKW60" s="2182"/>
      <c r="WKX60" s="2182"/>
      <c r="WKY60" s="2182"/>
      <c r="WKZ60" s="2182"/>
      <c r="WLA60" s="2182"/>
      <c r="WLB60" s="2182"/>
      <c r="WLC60" s="2182"/>
      <c r="WLD60" s="2182"/>
      <c r="WLE60" s="2182"/>
      <c r="WLF60" s="2182"/>
      <c r="WLG60" s="2182"/>
      <c r="WLH60" s="2182"/>
      <c r="WLI60" s="2182"/>
      <c r="WLJ60" s="2182"/>
      <c r="WLK60" s="2182"/>
      <c r="WLL60" s="2182"/>
      <c r="WLM60" s="2182"/>
      <c r="WLN60" s="2182"/>
      <c r="WLO60" s="2182"/>
      <c r="WLP60" s="2182"/>
      <c r="WLQ60" s="2182"/>
      <c r="WLR60" s="2182"/>
      <c r="WLS60" s="2182"/>
      <c r="WLT60" s="2182"/>
      <c r="WLU60" s="2182"/>
      <c r="WLV60" s="2182"/>
      <c r="WLW60" s="2182"/>
      <c r="WLX60" s="2182"/>
      <c r="WLY60" s="2182"/>
      <c r="WLZ60" s="2182"/>
      <c r="WMA60" s="2182"/>
      <c r="WMB60" s="2182"/>
      <c r="WMC60" s="2182"/>
      <c r="WMD60" s="2182"/>
      <c r="WME60" s="2182"/>
      <c r="WMF60" s="2182"/>
      <c r="WMG60" s="2182"/>
      <c r="WMH60" s="2182"/>
      <c r="WMI60" s="2182"/>
      <c r="WMJ60" s="2182"/>
      <c r="WMK60" s="2182"/>
      <c r="WML60" s="2182"/>
      <c r="WMM60" s="2182"/>
      <c r="WMN60" s="2182"/>
      <c r="WMO60" s="2182"/>
      <c r="WMP60" s="2182"/>
      <c r="WMQ60" s="2182"/>
      <c r="WMR60" s="2182"/>
      <c r="WMS60" s="2182"/>
      <c r="WMT60" s="2182"/>
      <c r="WMU60" s="2182"/>
      <c r="WMV60" s="2182"/>
      <c r="WMW60" s="2182"/>
      <c r="WMX60" s="2182"/>
      <c r="WMY60" s="2182"/>
      <c r="WMZ60" s="2182"/>
      <c r="WNA60" s="2182"/>
      <c r="WNB60" s="2182"/>
      <c r="WNC60" s="2182"/>
      <c r="WND60" s="2182"/>
      <c r="WNE60" s="2182"/>
      <c r="WNF60" s="2182"/>
      <c r="WNG60" s="2182"/>
      <c r="WNH60" s="2182"/>
      <c r="WNI60" s="2182"/>
      <c r="WNJ60" s="2182"/>
      <c r="WNK60" s="2182"/>
      <c r="WNL60" s="2182"/>
      <c r="WNM60" s="2182"/>
      <c r="WNN60" s="2182"/>
      <c r="WNO60" s="2182"/>
      <c r="WNP60" s="2182"/>
      <c r="WNQ60" s="2182"/>
      <c r="WNR60" s="2182"/>
      <c r="WNS60" s="2182"/>
      <c r="WNT60" s="2182"/>
      <c r="WNU60" s="2182"/>
      <c r="WNV60" s="2182"/>
      <c r="WNW60" s="2182"/>
      <c r="WNX60" s="2182"/>
      <c r="WNY60" s="2182"/>
      <c r="WNZ60" s="2182"/>
      <c r="WOA60" s="2182"/>
      <c r="WOB60" s="2182"/>
      <c r="WOC60" s="2182"/>
      <c r="WOD60" s="2182"/>
      <c r="WOE60" s="2182"/>
      <c r="WOF60" s="2182"/>
      <c r="WOG60" s="2182"/>
      <c r="WOH60" s="2182"/>
      <c r="WOI60" s="2182"/>
      <c r="WOJ60" s="2182"/>
      <c r="WOK60" s="2182"/>
      <c r="WOL60" s="2182"/>
      <c r="WOM60" s="2182"/>
      <c r="WON60" s="2182"/>
      <c r="WOO60" s="2182"/>
      <c r="WOP60" s="2182"/>
      <c r="WOQ60" s="2182"/>
      <c r="WOR60" s="2182"/>
      <c r="WOS60" s="2182"/>
      <c r="WOT60" s="2182"/>
      <c r="WOU60" s="2182"/>
      <c r="WOV60" s="2182"/>
      <c r="WOW60" s="2182"/>
      <c r="WOX60" s="2182"/>
      <c r="WOY60" s="2182"/>
      <c r="WOZ60" s="2182"/>
      <c r="WPA60" s="2182"/>
      <c r="WPB60" s="2182"/>
      <c r="WPC60" s="2182"/>
      <c r="WPD60" s="2182"/>
      <c r="WPE60" s="2182"/>
      <c r="WPF60" s="2182"/>
      <c r="WPG60" s="2182"/>
      <c r="WPH60" s="2182"/>
      <c r="WPI60" s="2182"/>
      <c r="WPJ60" s="2182"/>
      <c r="WPK60" s="2182"/>
      <c r="WPL60" s="2182"/>
      <c r="WPM60" s="2182"/>
      <c r="WPN60" s="2182"/>
      <c r="WPO60" s="2182"/>
      <c r="WPP60" s="2182"/>
      <c r="WPQ60" s="2182"/>
      <c r="WPR60" s="2182"/>
      <c r="WPS60" s="2182"/>
      <c r="WPT60" s="2182"/>
      <c r="WPU60" s="2182"/>
      <c r="WPV60" s="2182"/>
      <c r="WPW60" s="2182"/>
      <c r="WPX60" s="2182"/>
      <c r="WPY60" s="2182"/>
      <c r="WPZ60" s="2182"/>
      <c r="WQA60" s="2182"/>
      <c r="WQB60" s="2182"/>
      <c r="WQC60" s="2182"/>
      <c r="WQD60" s="2182"/>
      <c r="WQE60" s="2182"/>
      <c r="WQF60" s="2182"/>
      <c r="WQG60" s="2182"/>
      <c r="WQH60" s="2182"/>
      <c r="WQI60" s="2182"/>
      <c r="WQJ60" s="2182"/>
      <c r="WQK60" s="2182"/>
      <c r="WQL60" s="2182"/>
      <c r="WQM60" s="2182"/>
      <c r="WQN60" s="2182"/>
      <c r="WQO60" s="2182"/>
      <c r="WQP60" s="2182"/>
      <c r="WQQ60" s="2182"/>
      <c r="WQR60" s="2182"/>
      <c r="WQS60" s="2182"/>
      <c r="WQT60" s="2182"/>
      <c r="WQU60" s="2182"/>
      <c r="WQV60" s="2182"/>
      <c r="WQW60" s="2182"/>
      <c r="WQX60" s="2182"/>
      <c r="WQY60" s="2182"/>
      <c r="WQZ60" s="2182"/>
      <c r="WRA60" s="2182"/>
      <c r="WRB60" s="2182"/>
      <c r="WRC60" s="2182"/>
      <c r="WRD60" s="2182"/>
      <c r="WRE60" s="2182"/>
      <c r="WRF60" s="2182"/>
      <c r="WRG60" s="2182"/>
      <c r="WRH60" s="2182"/>
      <c r="WRI60" s="2182"/>
      <c r="WRJ60" s="2182"/>
      <c r="WRK60" s="2182"/>
      <c r="WRL60" s="2182"/>
      <c r="WRM60" s="2182"/>
      <c r="WRN60" s="2182"/>
      <c r="WRO60" s="2182"/>
      <c r="WRP60" s="2182"/>
      <c r="WRQ60" s="2182"/>
      <c r="WRR60" s="2182"/>
      <c r="WRS60" s="2182"/>
      <c r="WRT60" s="2182"/>
      <c r="WRU60" s="2182"/>
      <c r="WRV60" s="2182"/>
      <c r="WRW60" s="2182"/>
      <c r="WRX60" s="2182"/>
      <c r="WRY60" s="2182"/>
      <c r="WRZ60" s="2182"/>
      <c r="WSA60" s="2182"/>
      <c r="WSB60" s="2182"/>
      <c r="WSC60" s="2182"/>
      <c r="WSD60" s="2182"/>
      <c r="WSE60" s="2182"/>
      <c r="WSF60" s="2182"/>
      <c r="WSG60" s="2182"/>
      <c r="WSH60" s="2182"/>
      <c r="WSI60" s="2182"/>
      <c r="WSJ60" s="2182"/>
      <c r="WSK60" s="2182"/>
      <c r="WSL60" s="2182"/>
      <c r="WSM60" s="2182"/>
      <c r="WSN60" s="2182"/>
      <c r="WSO60" s="2182"/>
      <c r="WSP60" s="2182"/>
      <c r="WSQ60" s="2182"/>
      <c r="WSR60" s="2182"/>
      <c r="WSS60" s="2182"/>
      <c r="WST60" s="2182"/>
      <c r="WSU60" s="2182"/>
      <c r="WSV60" s="2182"/>
      <c r="WSW60" s="2182"/>
      <c r="WSX60" s="2182"/>
      <c r="WSY60" s="2182"/>
      <c r="WSZ60" s="2182"/>
      <c r="WTA60" s="2182"/>
      <c r="WTB60" s="2182"/>
      <c r="WTC60" s="2182"/>
      <c r="WTD60" s="2182"/>
      <c r="WTE60" s="2182"/>
      <c r="WTF60" s="2182"/>
      <c r="WTG60" s="2182"/>
      <c r="WTH60" s="2182"/>
      <c r="WTI60" s="2182"/>
      <c r="WTJ60" s="2182"/>
      <c r="WTK60" s="2182"/>
      <c r="WTL60" s="2182"/>
      <c r="WTM60" s="2182"/>
      <c r="WTN60" s="2182"/>
      <c r="WTO60" s="2182"/>
      <c r="WTP60" s="2182"/>
      <c r="WTQ60" s="2182"/>
      <c r="WTR60" s="2182"/>
      <c r="WTS60" s="2182"/>
      <c r="WTT60" s="2182"/>
      <c r="WTU60" s="2182"/>
      <c r="WTV60" s="2182"/>
      <c r="WTW60" s="2182"/>
      <c r="WTX60" s="2182"/>
      <c r="WTY60" s="2182"/>
      <c r="WTZ60" s="2182"/>
      <c r="WUA60" s="2182"/>
      <c r="WUB60" s="2182"/>
      <c r="WUC60" s="2182"/>
      <c r="WUD60" s="2182"/>
      <c r="WUE60" s="2182"/>
      <c r="WUF60" s="2182"/>
      <c r="WUG60" s="2182"/>
      <c r="WUH60" s="2182"/>
      <c r="WUI60" s="2182"/>
      <c r="WUJ60" s="2182"/>
      <c r="WUK60" s="2182"/>
      <c r="WUL60" s="2182"/>
      <c r="WUM60" s="2182"/>
      <c r="WUN60" s="2182"/>
      <c r="WUO60" s="2182"/>
      <c r="WUP60" s="2182"/>
      <c r="WUQ60" s="2182"/>
      <c r="WUR60" s="2182"/>
      <c r="WUS60" s="2182"/>
      <c r="WUT60" s="2182"/>
      <c r="WUU60" s="2182"/>
      <c r="WUV60" s="2182"/>
      <c r="WUW60" s="2182"/>
      <c r="WUX60" s="2182"/>
      <c r="WUY60" s="2182"/>
      <c r="WUZ60" s="2182"/>
      <c r="WVA60" s="2182"/>
      <c r="WVB60" s="2182"/>
      <c r="WVC60" s="2182"/>
      <c r="WVD60" s="2182"/>
      <c r="WVE60" s="2182"/>
      <c r="WVF60" s="2182"/>
      <c r="WVG60" s="2182"/>
      <c r="WVH60" s="2182"/>
      <c r="WVI60" s="2182"/>
      <c r="WVJ60" s="2182"/>
      <c r="WVK60" s="2182"/>
      <c r="WVL60" s="2182"/>
      <c r="WVM60" s="2182"/>
      <c r="WVN60" s="2182"/>
      <c r="WVO60" s="2182"/>
      <c r="WVP60" s="2182"/>
      <c r="WVQ60" s="2182"/>
      <c r="WVR60" s="2182"/>
      <c r="WVS60" s="2182"/>
    </row>
    <row r="61" spans="1:16139">
      <c r="A61" s="2179"/>
      <c r="B61" s="2179"/>
      <c r="C61" s="2179"/>
      <c r="D61" s="2179"/>
      <c r="E61" s="2180"/>
      <c r="F61" s="7875"/>
      <c r="G61" s="7875"/>
      <c r="H61" s="7875"/>
      <c r="I61" s="2181" t="s">
        <v>5322</v>
      </c>
      <c r="J61" s="2179"/>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c r="AO61" s="2182"/>
      <c r="AP61" s="2182"/>
      <c r="AQ61" s="2182"/>
      <c r="AR61" s="2182"/>
      <c r="AS61" s="2182"/>
      <c r="AT61" s="2182"/>
      <c r="AU61" s="2182"/>
      <c r="AV61" s="2182"/>
      <c r="AW61" s="2182"/>
      <c r="AX61" s="2182"/>
      <c r="AY61" s="2182"/>
      <c r="AZ61" s="2182"/>
      <c r="BA61" s="2182"/>
      <c r="BB61" s="2182"/>
      <c r="BC61" s="2182"/>
      <c r="BD61" s="2182"/>
      <c r="BE61" s="2182"/>
      <c r="BF61" s="2182"/>
      <c r="BG61" s="2182"/>
      <c r="BH61" s="2182"/>
      <c r="BI61" s="2182"/>
      <c r="BJ61" s="2182"/>
      <c r="BK61" s="2182"/>
      <c r="BL61" s="2182"/>
      <c r="BM61" s="2182"/>
      <c r="BN61" s="2182"/>
      <c r="BO61" s="2182"/>
      <c r="BP61" s="2182"/>
      <c r="BQ61" s="2182"/>
      <c r="BR61" s="2182"/>
      <c r="BS61" s="2182"/>
      <c r="BT61" s="2182"/>
      <c r="BU61" s="2182"/>
      <c r="BV61" s="2182"/>
      <c r="BW61" s="2182"/>
      <c r="BX61" s="2182"/>
      <c r="BY61" s="2182"/>
      <c r="BZ61" s="2182"/>
      <c r="CA61" s="2182"/>
      <c r="CB61" s="2182"/>
      <c r="CC61" s="2182"/>
      <c r="CD61" s="2182"/>
      <c r="CE61" s="2182"/>
      <c r="CF61" s="2182"/>
      <c r="CG61" s="2182"/>
      <c r="CH61" s="2182"/>
      <c r="CI61" s="2182"/>
      <c r="CJ61" s="2182"/>
      <c r="CK61" s="2182"/>
      <c r="CL61" s="2182"/>
      <c r="CM61" s="2182"/>
      <c r="CN61" s="2182"/>
      <c r="CO61" s="2182"/>
      <c r="CP61" s="2182"/>
      <c r="CQ61" s="2182"/>
      <c r="CR61" s="2182"/>
      <c r="CS61" s="2182"/>
      <c r="CT61" s="2182"/>
      <c r="CU61" s="2182"/>
      <c r="CV61" s="2182"/>
      <c r="CW61" s="2182"/>
      <c r="CX61" s="2182"/>
      <c r="CY61" s="2182"/>
      <c r="CZ61" s="2182"/>
      <c r="DA61" s="2182"/>
      <c r="DB61" s="2182"/>
      <c r="DC61" s="2182"/>
      <c r="DD61" s="2182"/>
      <c r="DE61" s="2182"/>
      <c r="DF61" s="2182"/>
      <c r="DG61" s="2182"/>
      <c r="DH61" s="2182"/>
      <c r="DI61" s="2182"/>
      <c r="DJ61" s="2182"/>
      <c r="DK61" s="2182"/>
      <c r="DL61" s="2182"/>
      <c r="DM61" s="2182"/>
      <c r="DN61" s="2182"/>
      <c r="DO61" s="2182"/>
      <c r="DP61" s="2182"/>
      <c r="DQ61" s="2182"/>
      <c r="DR61" s="2182"/>
      <c r="DS61" s="2182"/>
      <c r="DT61" s="2182"/>
      <c r="DU61" s="2182"/>
      <c r="DV61" s="2182"/>
      <c r="DW61" s="2182"/>
      <c r="DX61" s="2182"/>
      <c r="DY61" s="2182"/>
      <c r="DZ61" s="2182"/>
      <c r="EA61" s="2182"/>
      <c r="EB61" s="2182"/>
      <c r="EC61" s="2182"/>
      <c r="ED61" s="2182"/>
      <c r="EE61" s="2182"/>
      <c r="EF61" s="2182"/>
      <c r="EG61" s="2182"/>
      <c r="EH61" s="2182"/>
      <c r="EI61" s="2182"/>
      <c r="EJ61" s="2182"/>
      <c r="EK61" s="2182"/>
      <c r="EL61" s="2182"/>
      <c r="EM61" s="2182"/>
      <c r="EN61" s="2182"/>
      <c r="EO61" s="2182"/>
      <c r="EP61" s="2182"/>
      <c r="EQ61" s="2182"/>
      <c r="ER61" s="2182"/>
      <c r="ES61" s="2182"/>
      <c r="ET61" s="2182"/>
      <c r="EU61" s="2182"/>
      <c r="EV61" s="2182"/>
      <c r="EW61" s="2182"/>
      <c r="EX61" s="2182"/>
      <c r="EY61" s="2182"/>
      <c r="EZ61" s="2182"/>
      <c r="FA61" s="2182"/>
      <c r="FB61" s="2182"/>
      <c r="FC61" s="2182"/>
      <c r="FD61" s="2182"/>
      <c r="FE61" s="2182"/>
      <c r="FF61" s="2182"/>
      <c r="FG61" s="2182"/>
      <c r="FH61" s="2182"/>
      <c r="FI61" s="2182"/>
      <c r="FJ61" s="2182"/>
      <c r="FK61" s="2182"/>
      <c r="FL61" s="2182"/>
      <c r="FM61" s="2182"/>
      <c r="FN61" s="2182"/>
      <c r="FO61" s="2182"/>
      <c r="FP61" s="2182"/>
      <c r="FQ61" s="2182"/>
      <c r="FR61" s="2182"/>
      <c r="FS61" s="2182"/>
      <c r="FT61" s="2182"/>
      <c r="FU61" s="2182"/>
      <c r="FV61" s="2182"/>
      <c r="FW61" s="2182"/>
      <c r="FX61" s="2182"/>
      <c r="FY61" s="2182"/>
      <c r="FZ61" s="2182"/>
      <c r="GA61" s="2182"/>
      <c r="GB61" s="2182"/>
      <c r="GC61" s="2182"/>
      <c r="GD61" s="2182"/>
      <c r="GE61" s="2182"/>
      <c r="GF61" s="2182"/>
      <c r="GG61" s="2182"/>
      <c r="GH61" s="2182"/>
      <c r="GI61" s="2182"/>
      <c r="GJ61" s="2182"/>
      <c r="GK61" s="2182"/>
      <c r="GL61" s="2182"/>
      <c r="GM61" s="2182"/>
      <c r="GN61" s="2182"/>
      <c r="GO61" s="2182"/>
      <c r="GP61" s="2182"/>
      <c r="GQ61" s="2182"/>
      <c r="GR61" s="2182"/>
      <c r="GS61" s="2182"/>
      <c r="GT61" s="2182"/>
      <c r="GU61" s="2182"/>
      <c r="GV61" s="2182"/>
      <c r="GW61" s="2182"/>
      <c r="GX61" s="2182"/>
      <c r="GY61" s="2182"/>
      <c r="GZ61" s="2182"/>
      <c r="HA61" s="2182"/>
      <c r="HB61" s="2182"/>
      <c r="HC61" s="2182"/>
      <c r="HD61" s="2182"/>
      <c r="HE61" s="2182"/>
      <c r="HF61" s="2182"/>
      <c r="HG61" s="2182"/>
      <c r="HH61" s="2182"/>
      <c r="HI61" s="2182"/>
      <c r="HJ61" s="2182"/>
      <c r="HK61" s="2182"/>
      <c r="HL61" s="2182"/>
      <c r="HM61" s="2182"/>
      <c r="HN61" s="2182"/>
      <c r="HO61" s="2182"/>
      <c r="HP61" s="2182"/>
      <c r="HQ61" s="2182"/>
      <c r="HR61" s="2182"/>
      <c r="HS61" s="2182"/>
      <c r="HT61" s="2182"/>
      <c r="HU61" s="2182"/>
      <c r="HV61" s="2182"/>
      <c r="HW61" s="2182"/>
      <c r="HX61" s="2182"/>
      <c r="HY61" s="2182"/>
      <c r="HZ61" s="2182"/>
      <c r="IA61" s="2182"/>
      <c r="IB61" s="2182"/>
      <c r="IC61" s="2182"/>
      <c r="ID61" s="2182"/>
      <c r="IE61" s="2182"/>
      <c r="IF61" s="2182"/>
      <c r="IG61" s="2182"/>
      <c r="IH61" s="2182"/>
      <c r="II61" s="2182"/>
      <c r="IJ61" s="2182"/>
      <c r="IK61" s="2182"/>
      <c r="IL61" s="2182"/>
      <c r="IM61" s="2182"/>
      <c r="IN61" s="2182"/>
      <c r="IO61" s="2182"/>
      <c r="IP61" s="2182"/>
      <c r="IQ61" s="2182"/>
      <c r="IR61" s="2182"/>
      <c r="IS61" s="2182"/>
      <c r="IT61" s="2182"/>
      <c r="IU61" s="2182"/>
      <c r="IV61" s="2182"/>
      <c r="IW61" s="2182"/>
      <c r="IX61" s="2182"/>
      <c r="IY61" s="2182"/>
      <c r="IZ61" s="2182"/>
      <c r="JA61" s="2182"/>
      <c r="JB61" s="2182"/>
      <c r="JC61" s="2182"/>
      <c r="JD61" s="2182"/>
      <c r="JE61" s="2182"/>
      <c r="JF61" s="2182"/>
      <c r="JG61" s="2182"/>
      <c r="JH61" s="2182"/>
      <c r="JI61" s="2182"/>
      <c r="JJ61" s="2182"/>
      <c r="JK61" s="2182"/>
      <c r="JL61" s="2182"/>
      <c r="JM61" s="2182"/>
      <c r="JN61" s="2182"/>
      <c r="JO61" s="2182"/>
      <c r="JP61" s="2182"/>
      <c r="JQ61" s="2182"/>
      <c r="JR61" s="2182"/>
      <c r="JS61" s="2182"/>
      <c r="JT61" s="2182"/>
      <c r="JU61" s="2182"/>
      <c r="JV61" s="2182"/>
      <c r="JW61" s="2182"/>
      <c r="JX61" s="2182"/>
      <c r="JY61" s="2182"/>
      <c r="JZ61" s="2182"/>
      <c r="KA61" s="2182"/>
      <c r="KB61" s="2182"/>
      <c r="KC61" s="2182"/>
      <c r="KD61" s="2182"/>
      <c r="KE61" s="2182"/>
      <c r="KF61" s="2182"/>
      <c r="KG61" s="2182"/>
      <c r="KH61" s="2182"/>
      <c r="KI61" s="2182"/>
      <c r="KJ61" s="2182"/>
      <c r="KK61" s="2182"/>
      <c r="KL61" s="2182"/>
      <c r="KM61" s="2182"/>
      <c r="KN61" s="2182"/>
      <c r="KO61" s="2182"/>
      <c r="KP61" s="2182"/>
      <c r="KQ61" s="2182"/>
      <c r="KR61" s="2182"/>
      <c r="KS61" s="2182"/>
      <c r="KT61" s="2182"/>
      <c r="KU61" s="2182"/>
      <c r="KV61" s="2182"/>
      <c r="KW61" s="2182"/>
      <c r="KX61" s="2182"/>
      <c r="KY61" s="2182"/>
      <c r="KZ61" s="2182"/>
      <c r="LA61" s="2182"/>
      <c r="LB61" s="2182"/>
      <c r="LC61" s="2182"/>
      <c r="LD61" s="2182"/>
      <c r="LE61" s="2182"/>
      <c r="LF61" s="2182"/>
      <c r="LG61" s="2182"/>
      <c r="LH61" s="2182"/>
      <c r="LI61" s="2182"/>
      <c r="LJ61" s="2182"/>
      <c r="LK61" s="2182"/>
      <c r="LL61" s="2182"/>
      <c r="LM61" s="2182"/>
      <c r="LN61" s="2182"/>
      <c r="LO61" s="2182"/>
      <c r="LP61" s="2182"/>
      <c r="LQ61" s="2182"/>
      <c r="LR61" s="2182"/>
      <c r="LS61" s="2182"/>
      <c r="LT61" s="2182"/>
      <c r="LU61" s="2182"/>
      <c r="LV61" s="2182"/>
      <c r="LW61" s="2182"/>
      <c r="LX61" s="2182"/>
      <c r="LY61" s="2182"/>
      <c r="LZ61" s="2182"/>
      <c r="MA61" s="2182"/>
      <c r="MB61" s="2182"/>
      <c r="MC61" s="2182"/>
      <c r="MD61" s="2182"/>
      <c r="ME61" s="2182"/>
      <c r="MF61" s="2182"/>
      <c r="MG61" s="2182"/>
      <c r="MH61" s="2182"/>
      <c r="MI61" s="2182"/>
      <c r="MJ61" s="2182"/>
      <c r="MK61" s="2182"/>
      <c r="ML61" s="2182"/>
      <c r="MM61" s="2182"/>
      <c r="MN61" s="2182"/>
      <c r="MO61" s="2182"/>
      <c r="MP61" s="2182"/>
      <c r="MQ61" s="2182"/>
      <c r="MR61" s="2182"/>
      <c r="MS61" s="2182"/>
      <c r="MT61" s="2182"/>
      <c r="MU61" s="2182"/>
      <c r="MV61" s="2182"/>
      <c r="MW61" s="2182"/>
      <c r="MX61" s="2182"/>
      <c r="MY61" s="2182"/>
      <c r="MZ61" s="2182"/>
      <c r="NA61" s="2182"/>
      <c r="NB61" s="2182"/>
      <c r="NC61" s="2182"/>
      <c r="ND61" s="2182"/>
      <c r="NE61" s="2182"/>
      <c r="NF61" s="2182"/>
      <c r="NG61" s="2182"/>
      <c r="NH61" s="2182"/>
      <c r="NI61" s="2182"/>
      <c r="NJ61" s="2182"/>
      <c r="NK61" s="2182"/>
      <c r="NL61" s="2182"/>
      <c r="NM61" s="2182"/>
      <c r="NN61" s="2182"/>
      <c r="NO61" s="2182"/>
      <c r="NP61" s="2182"/>
      <c r="NQ61" s="2182"/>
      <c r="NR61" s="2182"/>
      <c r="NS61" s="2182"/>
      <c r="NT61" s="2182"/>
      <c r="NU61" s="2182"/>
      <c r="NV61" s="2182"/>
      <c r="NW61" s="2182"/>
      <c r="NX61" s="2182"/>
      <c r="NY61" s="2182"/>
      <c r="NZ61" s="2182"/>
      <c r="OA61" s="2182"/>
      <c r="OB61" s="2182"/>
      <c r="OC61" s="2182"/>
      <c r="OD61" s="2182"/>
      <c r="OE61" s="2182"/>
      <c r="OF61" s="2182"/>
      <c r="OG61" s="2182"/>
      <c r="OH61" s="2182"/>
      <c r="OI61" s="2182"/>
      <c r="OJ61" s="2182"/>
      <c r="OK61" s="2182"/>
      <c r="OL61" s="2182"/>
      <c r="OM61" s="2182"/>
      <c r="ON61" s="2182"/>
      <c r="OO61" s="2182"/>
      <c r="OP61" s="2182"/>
      <c r="OQ61" s="2182"/>
      <c r="OR61" s="2182"/>
      <c r="OS61" s="2182"/>
      <c r="OT61" s="2182"/>
      <c r="OU61" s="2182"/>
      <c r="OV61" s="2182"/>
      <c r="OW61" s="2182"/>
      <c r="OX61" s="2182"/>
      <c r="OY61" s="2182"/>
      <c r="OZ61" s="2182"/>
      <c r="PA61" s="2182"/>
      <c r="PB61" s="2182"/>
      <c r="PC61" s="2182"/>
      <c r="PD61" s="2182"/>
      <c r="PE61" s="2182"/>
      <c r="PF61" s="2182"/>
      <c r="PG61" s="2182"/>
      <c r="PH61" s="2182"/>
      <c r="PI61" s="2182"/>
      <c r="PJ61" s="2182"/>
      <c r="PK61" s="2182"/>
      <c r="PL61" s="2182"/>
      <c r="PM61" s="2182"/>
      <c r="PN61" s="2182"/>
      <c r="PO61" s="2182"/>
      <c r="PP61" s="2182"/>
      <c r="PQ61" s="2182"/>
      <c r="PR61" s="2182"/>
      <c r="PS61" s="2182"/>
      <c r="PT61" s="2182"/>
      <c r="PU61" s="2182"/>
      <c r="PV61" s="2182"/>
      <c r="PW61" s="2182"/>
      <c r="PX61" s="2182"/>
      <c r="PY61" s="2182"/>
      <c r="PZ61" s="2182"/>
      <c r="QA61" s="2182"/>
      <c r="QB61" s="2182"/>
      <c r="QC61" s="2182"/>
      <c r="QD61" s="2182"/>
      <c r="QE61" s="2182"/>
      <c r="QF61" s="2182"/>
      <c r="QG61" s="2182"/>
      <c r="QH61" s="2182"/>
      <c r="QI61" s="2182"/>
      <c r="QJ61" s="2182"/>
      <c r="QK61" s="2182"/>
      <c r="QL61" s="2182"/>
      <c r="QM61" s="2182"/>
      <c r="QN61" s="2182"/>
      <c r="QO61" s="2182"/>
      <c r="QP61" s="2182"/>
      <c r="QQ61" s="2182"/>
      <c r="QR61" s="2182"/>
      <c r="QS61" s="2182"/>
      <c r="QT61" s="2182"/>
      <c r="QU61" s="2182"/>
      <c r="QV61" s="2182"/>
      <c r="QW61" s="2182"/>
      <c r="QX61" s="2182"/>
      <c r="QY61" s="2182"/>
      <c r="QZ61" s="2182"/>
      <c r="RA61" s="2182"/>
      <c r="RB61" s="2182"/>
      <c r="RC61" s="2182"/>
      <c r="RD61" s="2182"/>
      <c r="RE61" s="2182"/>
      <c r="RF61" s="2182"/>
      <c r="RG61" s="2182"/>
      <c r="RH61" s="2182"/>
      <c r="RI61" s="2182"/>
      <c r="RJ61" s="2182"/>
      <c r="RK61" s="2182"/>
      <c r="RL61" s="2182"/>
      <c r="RM61" s="2182"/>
      <c r="RN61" s="2182"/>
      <c r="RO61" s="2182"/>
      <c r="RP61" s="2182"/>
      <c r="RQ61" s="2182"/>
      <c r="RR61" s="2182"/>
      <c r="RS61" s="2182"/>
      <c r="RT61" s="2182"/>
      <c r="RU61" s="2182"/>
      <c r="RV61" s="2182"/>
      <c r="RW61" s="2182"/>
      <c r="RX61" s="2182"/>
      <c r="RY61" s="2182"/>
      <c r="RZ61" s="2182"/>
      <c r="SA61" s="2182"/>
      <c r="SB61" s="2182"/>
      <c r="SC61" s="2182"/>
      <c r="SD61" s="2182"/>
      <c r="SE61" s="2182"/>
      <c r="SF61" s="2182"/>
      <c r="SG61" s="2182"/>
      <c r="SH61" s="2182"/>
      <c r="SI61" s="2182"/>
      <c r="SJ61" s="2182"/>
      <c r="SK61" s="2182"/>
      <c r="SL61" s="2182"/>
      <c r="SM61" s="2182"/>
      <c r="SN61" s="2182"/>
      <c r="SO61" s="2182"/>
      <c r="SP61" s="2182"/>
      <c r="SQ61" s="2182"/>
      <c r="SR61" s="2182"/>
      <c r="SS61" s="2182"/>
      <c r="ST61" s="2182"/>
      <c r="SU61" s="2182"/>
      <c r="SV61" s="2182"/>
      <c r="SW61" s="2182"/>
      <c r="SX61" s="2182"/>
      <c r="SY61" s="2182"/>
      <c r="SZ61" s="2182"/>
      <c r="TA61" s="2182"/>
      <c r="TB61" s="2182"/>
      <c r="TC61" s="2182"/>
      <c r="TD61" s="2182"/>
      <c r="TE61" s="2182"/>
      <c r="TF61" s="2182"/>
      <c r="TG61" s="2182"/>
      <c r="TH61" s="2182"/>
      <c r="TI61" s="2182"/>
      <c r="TJ61" s="2182"/>
      <c r="TK61" s="2182"/>
      <c r="TL61" s="2182"/>
      <c r="TM61" s="2182"/>
      <c r="TN61" s="2182"/>
      <c r="TO61" s="2182"/>
      <c r="TP61" s="2182"/>
      <c r="TQ61" s="2182"/>
      <c r="TR61" s="2182"/>
      <c r="TS61" s="2182"/>
      <c r="TT61" s="2182"/>
      <c r="TU61" s="2182"/>
      <c r="TV61" s="2182"/>
      <c r="TW61" s="2182"/>
      <c r="TX61" s="2182"/>
      <c r="TY61" s="2182"/>
      <c r="TZ61" s="2182"/>
      <c r="UA61" s="2182"/>
      <c r="UB61" s="2182"/>
      <c r="UC61" s="2182"/>
      <c r="UD61" s="2182"/>
      <c r="UE61" s="2182"/>
      <c r="UF61" s="2182"/>
      <c r="UG61" s="2182"/>
      <c r="UH61" s="2182"/>
      <c r="UI61" s="2182"/>
      <c r="UJ61" s="2182"/>
      <c r="UK61" s="2182"/>
      <c r="UL61" s="2182"/>
      <c r="UM61" s="2182"/>
      <c r="UN61" s="2182"/>
      <c r="UO61" s="2182"/>
      <c r="UP61" s="2182"/>
      <c r="UQ61" s="2182"/>
      <c r="UR61" s="2182"/>
      <c r="US61" s="2182"/>
      <c r="UT61" s="2182"/>
      <c r="UU61" s="2182"/>
      <c r="UV61" s="2182"/>
      <c r="UW61" s="2182"/>
      <c r="UX61" s="2182"/>
      <c r="UY61" s="2182"/>
      <c r="UZ61" s="2182"/>
      <c r="VA61" s="2182"/>
      <c r="VB61" s="2182"/>
      <c r="VC61" s="2182"/>
      <c r="VD61" s="2182"/>
      <c r="VE61" s="2182"/>
      <c r="VF61" s="2182"/>
      <c r="VG61" s="2182"/>
      <c r="VH61" s="2182"/>
      <c r="VI61" s="2182"/>
      <c r="VJ61" s="2182"/>
      <c r="VK61" s="2182"/>
      <c r="VL61" s="2182"/>
      <c r="VM61" s="2182"/>
      <c r="VN61" s="2182"/>
      <c r="VO61" s="2182"/>
      <c r="VP61" s="2182"/>
      <c r="VQ61" s="2182"/>
      <c r="VR61" s="2182"/>
      <c r="VS61" s="2182"/>
      <c r="VT61" s="2182"/>
      <c r="VU61" s="2182"/>
      <c r="VV61" s="2182"/>
      <c r="VW61" s="2182"/>
      <c r="VX61" s="2182"/>
      <c r="VY61" s="2182"/>
      <c r="VZ61" s="2182"/>
      <c r="WA61" s="2182"/>
      <c r="WB61" s="2182"/>
      <c r="WC61" s="2182"/>
      <c r="WD61" s="2182"/>
      <c r="WE61" s="2182"/>
      <c r="WF61" s="2182"/>
      <c r="WG61" s="2182"/>
      <c r="WH61" s="2182"/>
      <c r="WI61" s="2182"/>
      <c r="WJ61" s="2182"/>
      <c r="WK61" s="2182"/>
      <c r="WL61" s="2182"/>
      <c r="WM61" s="2182"/>
      <c r="WN61" s="2182"/>
      <c r="WO61" s="2182"/>
      <c r="WP61" s="2182"/>
      <c r="WQ61" s="2182"/>
      <c r="WR61" s="2182"/>
      <c r="WS61" s="2182"/>
      <c r="WT61" s="2182"/>
      <c r="WU61" s="2182"/>
      <c r="WV61" s="2182"/>
      <c r="WW61" s="2182"/>
      <c r="WX61" s="2182"/>
      <c r="WY61" s="2182"/>
      <c r="WZ61" s="2182"/>
      <c r="XA61" s="2182"/>
      <c r="XB61" s="2182"/>
      <c r="XC61" s="2182"/>
      <c r="XD61" s="2182"/>
      <c r="XE61" s="2182"/>
      <c r="XF61" s="2182"/>
      <c r="XG61" s="2182"/>
      <c r="XH61" s="2182"/>
      <c r="XI61" s="2182"/>
      <c r="XJ61" s="2182"/>
      <c r="XK61" s="2182"/>
      <c r="XL61" s="2182"/>
      <c r="XM61" s="2182"/>
      <c r="XN61" s="2182"/>
      <c r="XO61" s="2182"/>
      <c r="XP61" s="2182"/>
      <c r="XQ61" s="2182"/>
      <c r="XR61" s="2182"/>
      <c r="XS61" s="2182"/>
      <c r="XT61" s="2182"/>
      <c r="XU61" s="2182"/>
      <c r="XV61" s="2182"/>
      <c r="XW61" s="2182"/>
      <c r="XX61" s="2182"/>
      <c r="XY61" s="2182"/>
      <c r="XZ61" s="2182"/>
      <c r="YA61" s="2182"/>
      <c r="YB61" s="2182"/>
      <c r="YC61" s="2182"/>
      <c r="YD61" s="2182"/>
      <c r="YE61" s="2182"/>
      <c r="YF61" s="2182"/>
      <c r="YG61" s="2182"/>
      <c r="YH61" s="2182"/>
      <c r="YI61" s="2182"/>
      <c r="YJ61" s="2182"/>
      <c r="YK61" s="2182"/>
      <c r="YL61" s="2182"/>
      <c r="YM61" s="2182"/>
      <c r="YN61" s="2182"/>
      <c r="YO61" s="2182"/>
      <c r="YP61" s="2182"/>
      <c r="YQ61" s="2182"/>
      <c r="YR61" s="2182"/>
      <c r="YS61" s="2182"/>
      <c r="YT61" s="2182"/>
      <c r="YU61" s="2182"/>
      <c r="YV61" s="2182"/>
      <c r="YW61" s="2182"/>
      <c r="YX61" s="2182"/>
      <c r="YY61" s="2182"/>
      <c r="YZ61" s="2182"/>
      <c r="ZA61" s="2182"/>
      <c r="ZB61" s="2182"/>
      <c r="ZC61" s="2182"/>
      <c r="ZD61" s="2182"/>
      <c r="ZE61" s="2182"/>
      <c r="ZF61" s="2182"/>
      <c r="ZG61" s="2182"/>
      <c r="ZH61" s="2182"/>
      <c r="ZI61" s="2182"/>
      <c r="ZJ61" s="2182"/>
      <c r="ZK61" s="2182"/>
      <c r="ZL61" s="2182"/>
      <c r="ZM61" s="2182"/>
      <c r="ZN61" s="2182"/>
      <c r="ZO61" s="2182"/>
      <c r="ZP61" s="2182"/>
      <c r="ZQ61" s="2182"/>
      <c r="ZR61" s="2182"/>
      <c r="ZS61" s="2182"/>
      <c r="ZT61" s="2182"/>
      <c r="ZU61" s="2182"/>
      <c r="ZV61" s="2182"/>
      <c r="ZW61" s="2182"/>
      <c r="ZX61" s="2182"/>
      <c r="ZY61" s="2182"/>
      <c r="ZZ61" s="2182"/>
      <c r="AAA61" s="2182"/>
      <c r="AAB61" s="2182"/>
      <c r="AAC61" s="2182"/>
      <c r="AAD61" s="2182"/>
      <c r="AAE61" s="2182"/>
      <c r="AAF61" s="2182"/>
      <c r="AAG61" s="2182"/>
      <c r="AAH61" s="2182"/>
      <c r="AAI61" s="2182"/>
      <c r="AAJ61" s="2182"/>
      <c r="AAK61" s="2182"/>
      <c r="AAL61" s="2182"/>
      <c r="AAM61" s="2182"/>
      <c r="AAN61" s="2182"/>
      <c r="AAO61" s="2182"/>
      <c r="AAP61" s="2182"/>
      <c r="AAQ61" s="2182"/>
      <c r="AAR61" s="2182"/>
      <c r="AAS61" s="2182"/>
      <c r="AAT61" s="2182"/>
      <c r="AAU61" s="2182"/>
      <c r="AAV61" s="2182"/>
      <c r="AAW61" s="2182"/>
      <c r="AAX61" s="2182"/>
      <c r="AAY61" s="2182"/>
      <c r="AAZ61" s="2182"/>
      <c r="ABA61" s="2182"/>
      <c r="ABB61" s="2182"/>
      <c r="ABC61" s="2182"/>
      <c r="ABD61" s="2182"/>
      <c r="ABE61" s="2182"/>
      <c r="ABF61" s="2182"/>
      <c r="ABG61" s="2182"/>
      <c r="ABH61" s="2182"/>
      <c r="ABI61" s="2182"/>
      <c r="ABJ61" s="2182"/>
      <c r="ABK61" s="2182"/>
      <c r="ABL61" s="2182"/>
      <c r="ABM61" s="2182"/>
      <c r="ABN61" s="2182"/>
      <c r="ABO61" s="2182"/>
      <c r="ABP61" s="2182"/>
      <c r="ABQ61" s="2182"/>
      <c r="ABR61" s="2182"/>
      <c r="ABS61" s="2182"/>
      <c r="ABT61" s="2182"/>
      <c r="ABU61" s="2182"/>
      <c r="ABV61" s="2182"/>
      <c r="ABW61" s="2182"/>
      <c r="ABX61" s="2182"/>
      <c r="ABY61" s="2182"/>
      <c r="ABZ61" s="2182"/>
      <c r="ACA61" s="2182"/>
      <c r="ACB61" s="2182"/>
      <c r="ACC61" s="2182"/>
      <c r="ACD61" s="2182"/>
      <c r="ACE61" s="2182"/>
      <c r="ACF61" s="2182"/>
      <c r="ACG61" s="2182"/>
      <c r="ACH61" s="2182"/>
      <c r="ACI61" s="2182"/>
      <c r="ACJ61" s="2182"/>
      <c r="ACK61" s="2182"/>
      <c r="ACL61" s="2182"/>
      <c r="ACM61" s="2182"/>
      <c r="ACN61" s="2182"/>
      <c r="ACO61" s="2182"/>
      <c r="ACP61" s="2182"/>
      <c r="ACQ61" s="2182"/>
      <c r="ACR61" s="2182"/>
      <c r="ACS61" s="2182"/>
      <c r="ACT61" s="2182"/>
      <c r="ACU61" s="2182"/>
      <c r="ACV61" s="2182"/>
      <c r="ACW61" s="2182"/>
      <c r="ACX61" s="2182"/>
      <c r="ACY61" s="2182"/>
      <c r="ACZ61" s="2182"/>
      <c r="ADA61" s="2182"/>
      <c r="ADB61" s="2182"/>
      <c r="ADC61" s="2182"/>
      <c r="ADD61" s="2182"/>
      <c r="ADE61" s="2182"/>
      <c r="ADF61" s="2182"/>
      <c r="ADG61" s="2182"/>
      <c r="ADH61" s="2182"/>
      <c r="ADI61" s="2182"/>
      <c r="ADJ61" s="2182"/>
      <c r="ADK61" s="2182"/>
      <c r="ADL61" s="2182"/>
      <c r="ADM61" s="2182"/>
      <c r="ADN61" s="2182"/>
      <c r="ADO61" s="2182"/>
      <c r="ADP61" s="2182"/>
      <c r="ADQ61" s="2182"/>
      <c r="ADR61" s="2182"/>
      <c r="ADS61" s="2182"/>
      <c r="ADT61" s="2182"/>
      <c r="ADU61" s="2182"/>
      <c r="ADV61" s="2182"/>
      <c r="ADW61" s="2182"/>
      <c r="ADX61" s="2182"/>
      <c r="ADY61" s="2182"/>
      <c r="ADZ61" s="2182"/>
      <c r="AEA61" s="2182"/>
      <c r="AEB61" s="2182"/>
      <c r="AEC61" s="2182"/>
      <c r="AED61" s="2182"/>
      <c r="AEE61" s="2182"/>
      <c r="AEF61" s="2182"/>
      <c r="AEG61" s="2182"/>
      <c r="AEH61" s="2182"/>
      <c r="AEI61" s="2182"/>
      <c r="AEJ61" s="2182"/>
      <c r="AEK61" s="2182"/>
      <c r="AEL61" s="2182"/>
      <c r="AEM61" s="2182"/>
      <c r="AEN61" s="2182"/>
      <c r="AEO61" s="2182"/>
      <c r="AEP61" s="2182"/>
      <c r="AEQ61" s="2182"/>
      <c r="AER61" s="2182"/>
      <c r="AES61" s="2182"/>
      <c r="AET61" s="2182"/>
      <c r="AEU61" s="2182"/>
      <c r="AEV61" s="2182"/>
      <c r="AEW61" s="2182"/>
      <c r="AEX61" s="2182"/>
      <c r="AEY61" s="2182"/>
      <c r="AEZ61" s="2182"/>
      <c r="AFA61" s="2182"/>
      <c r="AFB61" s="2182"/>
      <c r="AFC61" s="2182"/>
      <c r="AFD61" s="2182"/>
      <c r="AFE61" s="2182"/>
      <c r="AFF61" s="2182"/>
      <c r="AFG61" s="2182"/>
      <c r="AFH61" s="2182"/>
      <c r="AFI61" s="2182"/>
      <c r="AFJ61" s="2182"/>
      <c r="AFK61" s="2182"/>
      <c r="AFL61" s="2182"/>
      <c r="AFM61" s="2182"/>
      <c r="AFN61" s="2182"/>
      <c r="AFO61" s="2182"/>
      <c r="AFP61" s="2182"/>
      <c r="AFQ61" s="2182"/>
      <c r="AFR61" s="2182"/>
      <c r="AFS61" s="2182"/>
      <c r="AFT61" s="2182"/>
      <c r="AFU61" s="2182"/>
      <c r="AFV61" s="2182"/>
      <c r="AFW61" s="2182"/>
      <c r="AFX61" s="2182"/>
      <c r="AFY61" s="2182"/>
      <c r="AFZ61" s="2182"/>
      <c r="AGA61" s="2182"/>
      <c r="AGB61" s="2182"/>
      <c r="AGC61" s="2182"/>
      <c r="AGD61" s="2182"/>
      <c r="AGE61" s="2182"/>
      <c r="AGF61" s="2182"/>
      <c r="AGG61" s="2182"/>
      <c r="AGH61" s="2182"/>
      <c r="AGI61" s="2182"/>
      <c r="AGJ61" s="2182"/>
      <c r="AGK61" s="2182"/>
      <c r="AGL61" s="2182"/>
      <c r="AGM61" s="2182"/>
      <c r="AGN61" s="2182"/>
      <c r="AGO61" s="2182"/>
      <c r="AGP61" s="2182"/>
      <c r="AGQ61" s="2182"/>
      <c r="AGR61" s="2182"/>
      <c r="AGS61" s="2182"/>
      <c r="AGT61" s="2182"/>
      <c r="AGU61" s="2182"/>
      <c r="AGV61" s="2182"/>
      <c r="AGW61" s="2182"/>
      <c r="AGX61" s="2182"/>
      <c r="AGY61" s="2182"/>
      <c r="AGZ61" s="2182"/>
      <c r="AHA61" s="2182"/>
      <c r="AHB61" s="2182"/>
      <c r="AHC61" s="2182"/>
      <c r="AHD61" s="2182"/>
      <c r="AHE61" s="2182"/>
      <c r="AHF61" s="2182"/>
      <c r="AHG61" s="2182"/>
      <c r="AHH61" s="2182"/>
      <c r="AHI61" s="2182"/>
      <c r="AHJ61" s="2182"/>
      <c r="AHK61" s="2182"/>
      <c r="AHL61" s="2182"/>
      <c r="AHM61" s="2182"/>
      <c r="AHN61" s="2182"/>
      <c r="AHO61" s="2182"/>
      <c r="AHP61" s="2182"/>
      <c r="AHQ61" s="2182"/>
      <c r="AHR61" s="2182"/>
      <c r="AHS61" s="2182"/>
      <c r="AHT61" s="2182"/>
      <c r="AHU61" s="2182"/>
      <c r="AHV61" s="2182"/>
      <c r="AHW61" s="2182"/>
      <c r="AHX61" s="2182"/>
      <c r="AHY61" s="2182"/>
      <c r="AHZ61" s="2182"/>
      <c r="AIA61" s="2182"/>
      <c r="AIB61" s="2182"/>
      <c r="AIC61" s="2182"/>
      <c r="AID61" s="2182"/>
      <c r="AIE61" s="2182"/>
      <c r="AIF61" s="2182"/>
      <c r="AIG61" s="2182"/>
      <c r="AIH61" s="2182"/>
      <c r="AII61" s="2182"/>
      <c r="AIJ61" s="2182"/>
      <c r="AIK61" s="2182"/>
      <c r="AIL61" s="2182"/>
      <c r="AIM61" s="2182"/>
      <c r="AIN61" s="2182"/>
      <c r="AIO61" s="2182"/>
      <c r="AIP61" s="2182"/>
      <c r="AIQ61" s="2182"/>
      <c r="AIR61" s="2182"/>
      <c r="AIS61" s="2182"/>
      <c r="AIT61" s="2182"/>
      <c r="AIU61" s="2182"/>
      <c r="AIV61" s="2182"/>
      <c r="AIW61" s="2182"/>
      <c r="AIX61" s="2182"/>
      <c r="AIY61" s="2182"/>
      <c r="AIZ61" s="2182"/>
      <c r="AJA61" s="2182"/>
      <c r="AJB61" s="2182"/>
      <c r="AJC61" s="2182"/>
      <c r="AJD61" s="2182"/>
      <c r="AJE61" s="2182"/>
      <c r="AJF61" s="2182"/>
      <c r="AJG61" s="2182"/>
      <c r="AJH61" s="2182"/>
      <c r="AJI61" s="2182"/>
      <c r="AJJ61" s="2182"/>
      <c r="AJK61" s="2182"/>
      <c r="AJL61" s="2182"/>
      <c r="AJM61" s="2182"/>
      <c r="AJN61" s="2182"/>
      <c r="AJO61" s="2182"/>
      <c r="AJP61" s="2182"/>
      <c r="AJQ61" s="2182"/>
      <c r="AJR61" s="2182"/>
      <c r="AJS61" s="2182"/>
      <c r="AJT61" s="2182"/>
      <c r="AJU61" s="2182"/>
      <c r="AJV61" s="2182"/>
      <c r="AJW61" s="2182"/>
      <c r="AJX61" s="2182"/>
      <c r="AJY61" s="2182"/>
      <c r="AJZ61" s="2182"/>
      <c r="AKA61" s="2182"/>
      <c r="AKB61" s="2182"/>
      <c r="AKC61" s="2182"/>
      <c r="AKD61" s="2182"/>
      <c r="AKE61" s="2182"/>
      <c r="AKF61" s="2182"/>
      <c r="AKG61" s="2182"/>
      <c r="AKH61" s="2182"/>
      <c r="AKI61" s="2182"/>
      <c r="AKJ61" s="2182"/>
      <c r="AKK61" s="2182"/>
      <c r="AKL61" s="2182"/>
      <c r="AKM61" s="2182"/>
      <c r="AKN61" s="2182"/>
      <c r="AKO61" s="2182"/>
      <c r="AKP61" s="2182"/>
      <c r="AKQ61" s="2182"/>
      <c r="AKR61" s="2182"/>
      <c r="AKS61" s="2182"/>
      <c r="AKT61" s="2182"/>
      <c r="AKU61" s="2182"/>
      <c r="AKV61" s="2182"/>
      <c r="AKW61" s="2182"/>
      <c r="AKX61" s="2182"/>
      <c r="AKY61" s="2182"/>
      <c r="AKZ61" s="2182"/>
      <c r="ALA61" s="2182"/>
      <c r="ALB61" s="2182"/>
      <c r="ALC61" s="2182"/>
      <c r="ALD61" s="2182"/>
      <c r="ALE61" s="2182"/>
      <c r="ALF61" s="2182"/>
      <c r="ALG61" s="2182"/>
      <c r="ALH61" s="2182"/>
      <c r="ALI61" s="2182"/>
      <c r="ALJ61" s="2182"/>
      <c r="ALK61" s="2182"/>
      <c r="ALL61" s="2182"/>
      <c r="ALM61" s="2182"/>
      <c r="ALN61" s="2182"/>
      <c r="ALO61" s="2182"/>
      <c r="ALP61" s="2182"/>
      <c r="ALQ61" s="2182"/>
      <c r="ALR61" s="2182"/>
      <c r="ALS61" s="2182"/>
      <c r="ALT61" s="2182"/>
      <c r="ALU61" s="2182"/>
      <c r="ALV61" s="2182"/>
      <c r="ALW61" s="2182"/>
      <c r="ALX61" s="2182"/>
      <c r="ALY61" s="2182"/>
      <c r="ALZ61" s="2182"/>
      <c r="AMA61" s="2182"/>
      <c r="AMB61" s="2182"/>
      <c r="AMC61" s="2182"/>
      <c r="AMD61" s="2182"/>
      <c r="AME61" s="2182"/>
      <c r="AMF61" s="2182"/>
      <c r="AMG61" s="2182"/>
      <c r="AMH61" s="2182"/>
      <c r="AMI61" s="2182"/>
      <c r="AMJ61" s="2182"/>
      <c r="AMK61" s="2182"/>
      <c r="AML61" s="2182"/>
      <c r="AMM61" s="2182"/>
      <c r="AMN61" s="2182"/>
      <c r="AMO61" s="2182"/>
      <c r="AMP61" s="2182"/>
      <c r="AMQ61" s="2182"/>
      <c r="AMR61" s="2182"/>
      <c r="AMS61" s="2182"/>
      <c r="AMT61" s="2182"/>
      <c r="AMU61" s="2182"/>
      <c r="AMV61" s="2182"/>
      <c r="AMW61" s="2182"/>
      <c r="AMX61" s="2182"/>
      <c r="AMY61" s="2182"/>
      <c r="AMZ61" s="2182"/>
      <c r="ANA61" s="2182"/>
      <c r="ANB61" s="2182"/>
      <c r="ANC61" s="2182"/>
      <c r="AND61" s="2182"/>
      <c r="ANE61" s="2182"/>
      <c r="ANF61" s="2182"/>
      <c r="ANG61" s="2182"/>
      <c r="ANH61" s="2182"/>
      <c r="ANI61" s="2182"/>
      <c r="ANJ61" s="2182"/>
      <c r="ANK61" s="2182"/>
      <c r="ANL61" s="2182"/>
      <c r="ANM61" s="2182"/>
      <c r="ANN61" s="2182"/>
      <c r="ANO61" s="2182"/>
      <c r="ANP61" s="2182"/>
      <c r="ANQ61" s="2182"/>
      <c r="ANR61" s="2182"/>
      <c r="ANS61" s="2182"/>
      <c r="ANT61" s="2182"/>
      <c r="ANU61" s="2182"/>
      <c r="ANV61" s="2182"/>
      <c r="ANW61" s="2182"/>
      <c r="ANX61" s="2182"/>
      <c r="ANY61" s="2182"/>
      <c r="ANZ61" s="2182"/>
      <c r="AOA61" s="2182"/>
      <c r="AOB61" s="2182"/>
      <c r="AOC61" s="2182"/>
      <c r="AOD61" s="2182"/>
      <c r="AOE61" s="2182"/>
      <c r="AOF61" s="2182"/>
      <c r="AOG61" s="2182"/>
      <c r="AOH61" s="2182"/>
      <c r="AOI61" s="2182"/>
      <c r="AOJ61" s="2182"/>
      <c r="AOK61" s="2182"/>
      <c r="AOL61" s="2182"/>
      <c r="AOM61" s="2182"/>
      <c r="AON61" s="2182"/>
      <c r="AOO61" s="2182"/>
      <c r="AOP61" s="2182"/>
      <c r="AOQ61" s="2182"/>
      <c r="AOR61" s="2182"/>
      <c r="AOS61" s="2182"/>
      <c r="AOT61" s="2182"/>
      <c r="AOU61" s="2182"/>
      <c r="AOV61" s="2182"/>
      <c r="AOW61" s="2182"/>
      <c r="AOX61" s="2182"/>
      <c r="AOY61" s="2182"/>
      <c r="AOZ61" s="2182"/>
      <c r="APA61" s="2182"/>
      <c r="APB61" s="2182"/>
      <c r="APC61" s="2182"/>
      <c r="APD61" s="2182"/>
      <c r="APE61" s="2182"/>
      <c r="APF61" s="2182"/>
      <c r="APG61" s="2182"/>
      <c r="APH61" s="2182"/>
      <c r="API61" s="2182"/>
      <c r="APJ61" s="2182"/>
      <c r="APK61" s="2182"/>
      <c r="APL61" s="2182"/>
      <c r="APM61" s="2182"/>
      <c r="APN61" s="2182"/>
      <c r="APO61" s="2182"/>
      <c r="APP61" s="2182"/>
      <c r="APQ61" s="2182"/>
      <c r="APR61" s="2182"/>
      <c r="APS61" s="2182"/>
      <c r="APT61" s="2182"/>
      <c r="APU61" s="2182"/>
      <c r="APV61" s="2182"/>
      <c r="APW61" s="2182"/>
      <c r="APX61" s="2182"/>
      <c r="APY61" s="2182"/>
      <c r="APZ61" s="2182"/>
      <c r="AQA61" s="2182"/>
      <c r="AQB61" s="2182"/>
      <c r="AQC61" s="2182"/>
      <c r="AQD61" s="2182"/>
      <c r="AQE61" s="2182"/>
      <c r="AQF61" s="2182"/>
      <c r="AQG61" s="2182"/>
      <c r="AQH61" s="2182"/>
      <c r="AQI61" s="2182"/>
      <c r="AQJ61" s="2182"/>
      <c r="AQK61" s="2182"/>
      <c r="AQL61" s="2182"/>
      <c r="AQM61" s="2182"/>
      <c r="AQN61" s="2182"/>
      <c r="AQO61" s="2182"/>
      <c r="AQP61" s="2182"/>
      <c r="AQQ61" s="2182"/>
      <c r="AQR61" s="2182"/>
      <c r="AQS61" s="2182"/>
      <c r="AQT61" s="2182"/>
      <c r="AQU61" s="2182"/>
      <c r="AQV61" s="2182"/>
      <c r="AQW61" s="2182"/>
      <c r="AQX61" s="2182"/>
      <c r="AQY61" s="2182"/>
      <c r="AQZ61" s="2182"/>
      <c r="ARA61" s="2182"/>
      <c r="ARB61" s="2182"/>
      <c r="ARC61" s="2182"/>
      <c r="ARD61" s="2182"/>
      <c r="ARE61" s="2182"/>
      <c r="ARF61" s="2182"/>
      <c r="ARG61" s="2182"/>
      <c r="ARH61" s="2182"/>
      <c r="ARI61" s="2182"/>
      <c r="ARJ61" s="2182"/>
      <c r="ARK61" s="2182"/>
      <c r="ARL61" s="2182"/>
      <c r="ARM61" s="2182"/>
      <c r="ARN61" s="2182"/>
      <c r="ARO61" s="2182"/>
      <c r="ARP61" s="2182"/>
      <c r="ARQ61" s="2182"/>
      <c r="ARR61" s="2182"/>
      <c r="ARS61" s="2182"/>
      <c r="ART61" s="2182"/>
      <c r="ARU61" s="2182"/>
      <c r="ARV61" s="2182"/>
      <c r="ARW61" s="2182"/>
      <c r="ARX61" s="2182"/>
      <c r="ARY61" s="2182"/>
      <c r="ARZ61" s="2182"/>
      <c r="ASA61" s="2182"/>
      <c r="ASB61" s="2182"/>
      <c r="ASC61" s="2182"/>
      <c r="ASD61" s="2182"/>
      <c r="ASE61" s="2182"/>
      <c r="ASF61" s="2182"/>
      <c r="ASG61" s="2182"/>
      <c r="ASH61" s="2182"/>
      <c r="ASI61" s="2182"/>
      <c r="ASJ61" s="2182"/>
      <c r="ASK61" s="2182"/>
      <c r="ASL61" s="2182"/>
      <c r="ASM61" s="2182"/>
      <c r="ASN61" s="2182"/>
      <c r="ASO61" s="2182"/>
      <c r="ASP61" s="2182"/>
      <c r="ASQ61" s="2182"/>
      <c r="ASR61" s="2182"/>
      <c r="ASS61" s="2182"/>
      <c r="AST61" s="2182"/>
      <c r="ASU61" s="2182"/>
      <c r="ASV61" s="2182"/>
      <c r="ASW61" s="2182"/>
      <c r="ASX61" s="2182"/>
      <c r="ASY61" s="2182"/>
      <c r="ASZ61" s="2182"/>
      <c r="ATA61" s="2182"/>
      <c r="ATB61" s="2182"/>
      <c r="ATC61" s="2182"/>
      <c r="ATD61" s="2182"/>
      <c r="ATE61" s="2182"/>
      <c r="ATF61" s="2182"/>
      <c r="ATG61" s="2182"/>
      <c r="ATH61" s="2182"/>
      <c r="ATI61" s="2182"/>
      <c r="ATJ61" s="2182"/>
      <c r="ATK61" s="2182"/>
      <c r="ATL61" s="2182"/>
      <c r="ATM61" s="2182"/>
      <c r="ATN61" s="2182"/>
      <c r="ATO61" s="2182"/>
      <c r="ATP61" s="2182"/>
      <c r="ATQ61" s="2182"/>
      <c r="ATR61" s="2182"/>
      <c r="ATS61" s="2182"/>
      <c r="ATT61" s="2182"/>
      <c r="ATU61" s="2182"/>
      <c r="ATV61" s="2182"/>
      <c r="ATW61" s="2182"/>
      <c r="ATX61" s="2182"/>
      <c r="ATY61" s="2182"/>
      <c r="ATZ61" s="2182"/>
      <c r="AUA61" s="2182"/>
      <c r="AUB61" s="2182"/>
      <c r="AUC61" s="2182"/>
      <c r="AUD61" s="2182"/>
      <c r="AUE61" s="2182"/>
      <c r="AUF61" s="2182"/>
      <c r="AUG61" s="2182"/>
      <c r="AUH61" s="2182"/>
      <c r="AUI61" s="2182"/>
      <c r="AUJ61" s="2182"/>
      <c r="AUK61" s="2182"/>
      <c r="AUL61" s="2182"/>
      <c r="AUM61" s="2182"/>
      <c r="AUN61" s="2182"/>
      <c r="AUO61" s="2182"/>
      <c r="AUP61" s="2182"/>
      <c r="AUQ61" s="2182"/>
      <c r="AUR61" s="2182"/>
      <c r="AUS61" s="2182"/>
      <c r="AUT61" s="2182"/>
      <c r="AUU61" s="2182"/>
      <c r="AUV61" s="2182"/>
      <c r="AUW61" s="2182"/>
      <c r="AUX61" s="2182"/>
      <c r="AUY61" s="2182"/>
      <c r="AUZ61" s="2182"/>
      <c r="AVA61" s="2182"/>
      <c r="AVB61" s="2182"/>
      <c r="AVC61" s="2182"/>
      <c r="AVD61" s="2182"/>
      <c r="AVE61" s="2182"/>
      <c r="AVF61" s="2182"/>
      <c r="AVG61" s="2182"/>
      <c r="AVH61" s="2182"/>
      <c r="AVI61" s="2182"/>
      <c r="AVJ61" s="2182"/>
      <c r="AVK61" s="2182"/>
      <c r="AVL61" s="2182"/>
      <c r="AVM61" s="2182"/>
      <c r="AVN61" s="2182"/>
      <c r="AVO61" s="2182"/>
      <c r="AVP61" s="2182"/>
      <c r="AVQ61" s="2182"/>
      <c r="AVR61" s="2182"/>
      <c r="AVS61" s="2182"/>
      <c r="AVT61" s="2182"/>
      <c r="AVU61" s="2182"/>
      <c r="AVV61" s="2182"/>
      <c r="AVW61" s="2182"/>
      <c r="AVX61" s="2182"/>
      <c r="AVY61" s="2182"/>
      <c r="AVZ61" s="2182"/>
      <c r="AWA61" s="2182"/>
      <c r="AWB61" s="2182"/>
      <c r="AWC61" s="2182"/>
      <c r="AWD61" s="2182"/>
      <c r="AWE61" s="2182"/>
      <c r="AWF61" s="2182"/>
      <c r="AWG61" s="2182"/>
      <c r="AWH61" s="2182"/>
      <c r="AWI61" s="2182"/>
      <c r="AWJ61" s="2182"/>
      <c r="AWK61" s="2182"/>
      <c r="AWL61" s="2182"/>
      <c r="AWM61" s="2182"/>
      <c r="AWN61" s="2182"/>
      <c r="AWO61" s="2182"/>
      <c r="AWP61" s="2182"/>
      <c r="AWQ61" s="2182"/>
      <c r="AWR61" s="2182"/>
      <c r="AWS61" s="2182"/>
      <c r="AWT61" s="2182"/>
      <c r="AWU61" s="2182"/>
      <c r="AWV61" s="2182"/>
      <c r="AWW61" s="2182"/>
      <c r="AWX61" s="2182"/>
      <c r="AWY61" s="2182"/>
      <c r="AWZ61" s="2182"/>
      <c r="AXA61" s="2182"/>
      <c r="AXB61" s="2182"/>
      <c r="AXC61" s="2182"/>
      <c r="AXD61" s="2182"/>
      <c r="AXE61" s="2182"/>
      <c r="AXF61" s="2182"/>
      <c r="AXG61" s="2182"/>
      <c r="AXH61" s="2182"/>
      <c r="AXI61" s="2182"/>
      <c r="AXJ61" s="2182"/>
      <c r="AXK61" s="2182"/>
      <c r="AXL61" s="2182"/>
      <c r="AXM61" s="2182"/>
      <c r="AXN61" s="2182"/>
      <c r="AXO61" s="2182"/>
      <c r="AXP61" s="2182"/>
      <c r="AXQ61" s="2182"/>
      <c r="AXR61" s="2182"/>
      <c r="AXS61" s="2182"/>
      <c r="AXT61" s="2182"/>
      <c r="AXU61" s="2182"/>
      <c r="AXV61" s="2182"/>
      <c r="AXW61" s="2182"/>
      <c r="AXX61" s="2182"/>
      <c r="AXY61" s="2182"/>
      <c r="AXZ61" s="2182"/>
      <c r="AYA61" s="2182"/>
      <c r="AYB61" s="2182"/>
      <c r="AYC61" s="2182"/>
      <c r="AYD61" s="2182"/>
      <c r="AYE61" s="2182"/>
      <c r="AYF61" s="2182"/>
      <c r="AYG61" s="2182"/>
      <c r="AYH61" s="2182"/>
      <c r="AYI61" s="2182"/>
      <c r="AYJ61" s="2182"/>
      <c r="AYK61" s="2182"/>
      <c r="AYL61" s="2182"/>
      <c r="AYM61" s="2182"/>
      <c r="AYN61" s="2182"/>
      <c r="AYO61" s="2182"/>
      <c r="AYP61" s="2182"/>
      <c r="AYQ61" s="2182"/>
      <c r="AYR61" s="2182"/>
      <c r="AYS61" s="2182"/>
      <c r="AYT61" s="2182"/>
      <c r="AYU61" s="2182"/>
      <c r="AYV61" s="2182"/>
      <c r="AYW61" s="2182"/>
      <c r="AYX61" s="2182"/>
      <c r="AYY61" s="2182"/>
      <c r="AYZ61" s="2182"/>
      <c r="AZA61" s="2182"/>
      <c r="AZB61" s="2182"/>
      <c r="AZC61" s="2182"/>
      <c r="AZD61" s="2182"/>
      <c r="AZE61" s="2182"/>
      <c r="AZF61" s="2182"/>
      <c r="AZG61" s="2182"/>
      <c r="AZH61" s="2182"/>
      <c r="AZI61" s="2182"/>
      <c r="AZJ61" s="2182"/>
      <c r="AZK61" s="2182"/>
      <c r="AZL61" s="2182"/>
      <c r="AZM61" s="2182"/>
      <c r="AZN61" s="2182"/>
      <c r="AZO61" s="2182"/>
      <c r="AZP61" s="2182"/>
      <c r="AZQ61" s="2182"/>
      <c r="AZR61" s="2182"/>
      <c r="AZS61" s="2182"/>
      <c r="AZT61" s="2182"/>
      <c r="AZU61" s="2182"/>
      <c r="AZV61" s="2182"/>
      <c r="AZW61" s="2182"/>
      <c r="AZX61" s="2182"/>
      <c r="AZY61" s="2182"/>
      <c r="AZZ61" s="2182"/>
      <c r="BAA61" s="2182"/>
      <c r="BAB61" s="2182"/>
      <c r="BAC61" s="2182"/>
      <c r="BAD61" s="2182"/>
      <c r="BAE61" s="2182"/>
      <c r="BAF61" s="2182"/>
      <c r="BAG61" s="2182"/>
      <c r="BAH61" s="2182"/>
      <c r="BAI61" s="2182"/>
      <c r="BAJ61" s="2182"/>
      <c r="BAK61" s="2182"/>
      <c r="BAL61" s="2182"/>
      <c r="BAM61" s="2182"/>
      <c r="BAN61" s="2182"/>
      <c r="BAO61" s="2182"/>
      <c r="BAP61" s="2182"/>
      <c r="BAQ61" s="2182"/>
      <c r="BAR61" s="2182"/>
      <c r="BAS61" s="2182"/>
      <c r="BAT61" s="2182"/>
      <c r="BAU61" s="2182"/>
      <c r="BAV61" s="2182"/>
      <c r="BAW61" s="2182"/>
      <c r="BAX61" s="2182"/>
      <c r="BAY61" s="2182"/>
      <c r="BAZ61" s="2182"/>
      <c r="BBA61" s="2182"/>
      <c r="BBB61" s="2182"/>
      <c r="BBC61" s="2182"/>
      <c r="BBD61" s="2182"/>
      <c r="BBE61" s="2182"/>
      <c r="BBF61" s="2182"/>
      <c r="BBG61" s="2182"/>
      <c r="BBH61" s="2182"/>
      <c r="BBI61" s="2182"/>
      <c r="BBJ61" s="2182"/>
      <c r="BBK61" s="2182"/>
      <c r="BBL61" s="2182"/>
      <c r="BBM61" s="2182"/>
      <c r="BBN61" s="2182"/>
      <c r="BBO61" s="2182"/>
      <c r="BBP61" s="2182"/>
      <c r="BBQ61" s="2182"/>
      <c r="BBR61" s="2182"/>
      <c r="BBS61" s="2182"/>
      <c r="BBT61" s="2182"/>
      <c r="BBU61" s="2182"/>
      <c r="BBV61" s="2182"/>
      <c r="BBW61" s="2182"/>
      <c r="BBX61" s="2182"/>
      <c r="BBY61" s="2182"/>
      <c r="BBZ61" s="2182"/>
      <c r="BCA61" s="2182"/>
      <c r="BCB61" s="2182"/>
      <c r="BCC61" s="2182"/>
      <c r="BCD61" s="2182"/>
      <c r="BCE61" s="2182"/>
      <c r="BCF61" s="2182"/>
      <c r="BCG61" s="2182"/>
      <c r="BCH61" s="2182"/>
      <c r="BCI61" s="2182"/>
      <c r="BCJ61" s="2182"/>
      <c r="BCK61" s="2182"/>
      <c r="BCL61" s="2182"/>
      <c r="BCM61" s="2182"/>
      <c r="BCN61" s="2182"/>
      <c r="BCO61" s="2182"/>
      <c r="BCP61" s="2182"/>
      <c r="BCQ61" s="2182"/>
      <c r="BCR61" s="2182"/>
      <c r="BCS61" s="2182"/>
      <c r="BCT61" s="2182"/>
      <c r="BCU61" s="2182"/>
      <c r="BCV61" s="2182"/>
      <c r="BCW61" s="2182"/>
      <c r="BCX61" s="2182"/>
      <c r="BCY61" s="2182"/>
      <c r="BCZ61" s="2182"/>
      <c r="BDA61" s="2182"/>
      <c r="BDB61" s="2182"/>
      <c r="BDC61" s="2182"/>
      <c r="BDD61" s="2182"/>
      <c r="BDE61" s="2182"/>
      <c r="BDF61" s="2182"/>
      <c r="BDG61" s="2182"/>
      <c r="BDH61" s="2182"/>
      <c r="BDI61" s="2182"/>
      <c r="BDJ61" s="2182"/>
      <c r="BDK61" s="2182"/>
      <c r="BDL61" s="2182"/>
      <c r="BDM61" s="2182"/>
      <c r="BDN61" s="2182"/>
      <c r="BDO61" s="2182"/>
      <c r="BDP61" s="2182"/>
      <c r="BDQ61" s="2182"/>
      <c r="BDR61" s="2182"/>
      <c r="BDS61" s="2182"/>
      <c r="BDT61" s="2182"/>
      <c r="BDU61" s="2182"/>
      <c r="BDV61" s="2182"/>
      <c r="BDW61" s="2182"/>
      <c r="BDX61" s="2182"/>
      <c r="BDY61" s="2182"/>
      <c r="BDZ61" s="2182"/>
      <c r="BEA61" s="2182"/>
      <c r="BEB61" s="2182"/>
      <c r="BEC61" s="2182"/>
      <c r="BED61" s="2182"/>
      <c r="BEE61" s="2182"/>
      <c r="BEF61" s="2182"/>
      <c r="BEG61" s="2182"/>
      <c r="BEH61" s="2182"/>
      <c r="BEI61" s="2182"/>
      <c r="BEJ61" s="2182"/>
      <c r="BEK61" s="2182"/>
      <c r="BEL61" s="2182"/>
      <c r="BEM61" s="2182"/>
      <c r="BEN61" s="2182"/>
      <c r="BEO61" s="2182"/>
      <c r="BEP61" s="2182"/>
      <c r="BEQ61" s="2182"/>
      <c r="BER61" s="2182"/>
      <c r="BES61" s="2182"/>
      <c r="BET61" s="2182"/>
      <c r="BEU61" s="2182"/>
      <c r="BEV61" s="2182"/>
      <c r="BEW61" s="2182"/>
      <c r="BEX61" s="2182"/>
      <c r="BEY61" s="2182"/>
      <c r="BEZ61" s="2182"/>
      <c r="BFA61" s="2182"/>
      <c r="BFB61" s="2182"/>
      <c r="BFC61" s="2182"/>
      <c r="BFD61" s="2182"/>
      <c r="BFE61" s="2182"/>
      <c r="BFF61" s="2182"/>
      <c r="BFG61" s="2182"/>
      <c r="BFH61" s="2182"/>
      <c r="BFI61" s="2182"/>
      <c r="BFJ61" s="2182"/>
      <c r="BFK61" s="2182"/>
      <c r="BFL61" s="2182"/>
      <c r="BFM61" s="2182"/>
      <c r="BFN61" s="2182"/>
      <c r="BFO61" s="2182"/>
      <c r="BFP61" s="2182"/>
      <c r="BFQ61" s="2182"/>
      <c r="BFR61" s="2182"/>
      <c r="BFS61" s="2182"/>
      <c r="BFT61" s="2182"/>
      <c r="BFU61" s="2182"/>
      <c r="BFV61" s="2182"/>
      <c r="BFW61" s="2182"/>
      <c r="BFX61" s="2182"/>
      <c r="BFY61" s="2182"/>
      <c r="BFZ61" s="2182"/>
      <c r="BGA61" s="2182"/>
      <c r="BGB61" s="2182"/>
      <c r="BGC61" s="2182"/>
      <c r="BGD61" s="2182"/>
      <c r="BGE61" s="2182"/>
      <c r="BGF61" s="2182"/>
      <c r="BGG61" s="2182"/>
      <c r="BGH61" s="2182"/>
      <c r="BGI61" s="2182"/>
      <c r="BGJ61" s="2182"/>
      <c r="BGK61" s="2182"/>
      <c r="BGL61" s="2182"/>
      <c r="BGM61" s="2182"/>
      <c r="BGN61" s="2182"/>
      <c r="BGO61" s="2182"/>
      <c r="BGP61" s="2182"/>
      <c r="BGQ61" s="2182"/>
      <c r="BGR61" s="2182"/>
      <c r="BGS61" s="2182"/>
      <c r="BGT61" s="2182"/>
      <c r="BGU61" s="2182"/>
      <c r="BGV61" s="2182"/>
      <c r="BGW61" s="2182"/>
      <c r="BGX61" s="2182"/>
      <c r="BGY61" s="2182"/>
      <c r="BGZ61" s="2182"/>
      <c r="BHA61" s="2182"/>
      <c r="BHB61" s="2182"/>
      <c r="BHC61" s="2182"/>
      <c r="BHD61" s="2182"/>
      <c r="BHE61" s="2182"/>
      <c r="BHF61" s="2182"/>
      <c r="BHG61" s="2182"/>
      <c r="BHH61" s="2182"/>
      <c r="BHI61" s="2182"/>
      <c r="BHJ61" s="2182"/>
      <c r="BHK61" s="2182"/>
      <c r="BHL61" s="2182"/>
      <c r="BHM61" s="2182"/>
      <c r="BHN61" s="2182"/>
      <c r="BHO61" s="2182"/>
      <c r="BHP61" s="2182"/>
      <c r="BHQ61" s="2182"/>
      <c r="BHR61" s="2182"/>
      <c r="BHS61" s="2182"/>
      <c r="BHT61" s="2182"/>
      <c r="BHU61" s="2182"/>
      <c r="BHV61" s="2182"/>
      <c r="BHW61" s="2182"/>
      <c r="BHX61" s="2182"/>
      <c r="BHY61" s="2182"/>
      <c r="BHZ61" s="2182"/>
      <c r="BIA61" s="2182"/>
      <c r="BIB61" s="2182"/>
      <c r="BIC61" s="2182"/>
      <c r="BID61" s="2182"/>
      <c r="BIE61" s="2182"/>
      <c r="BIF61" s="2182"/>
      <c r="BIG61" s="2182"/>
      <c r="BIH61" s="2182"/>
      <c r="BII61" s="2182"/>
      <c r="BIJ61" s="2182"/>
      <c r="BIK61" s="2182"/>
      <c r="BIL61" s="2182"/>
      <c r="BIM61" s="2182"/>
      <c r="BIN61" s="2182"/>
      <c r="BIO61" s="2182"/>
      <c r="BIP61" s="2182"/>
      <c r="BIQ61" s="2182"/>
      <c r="BIR61" s="2182"/>
      <c r="BIS61" s="2182"/>
      <c r="BIT61" s="2182"/>
      <c r="BIU61" s="2182"/>
      <c r="BIV61" s="2182"/>
      <c r="BIW61" s="2182"/>
      <c r="BIX61" s="2182"/>
      <c r="BIY61" s="2182"/>
      <c r="BIZ61" s="2182"/>
      <c r="BJA61" s="2182"/>
      <c r="BJB61" s="2182"/>
      <c r="BJC61" s="2182"/>
      <c r="BJD61" s="2182"/>
      <c r="BJE61" s="2182"/>
      <c r="BJF61" s="2182"/>
      <c r="BJG61" s="2182"/>
      <c r="BJH61" s="2182"/>
      <c r="BJI61" s="2182"/>
      <c r="BJJ61" s="2182"/>
      <c r="BJK61" s="2182"/>
      <c r="BJL61" s="2182"/>
      <c r="BJM61" s="2182"/>
      <c r="BJN61" s="2182"/>
      <c r="BJO61" s="2182"/>
      <c r="BJP61" s="2182"/>
      <c r="BJQ61" s="2182"/>
      <c r="BJR61" s="2182"/>
      <c r="BJS61" s="2182"/>
      <c r="BJT61" s="2182"/>
      <c r="BJU61" s="2182"/>
      <c r="BJV61" s="2182"/>
      <c r="BJW61" s="2182"/>
      <c r="BJX61" s="2182"/>
      <c r="BJY61" s="2182"/>
      <c r="BJZ61" s="2182"/>
      <c r="BKA61" s="2182"/>
      <c r="BKB61" s="2182"/>
      <c r="BKC61" s="2182"/>
      <c r="BKD61" s="2182"/>
      <c r="BKE61" s="2182"/>
      <c r="BKF61" s="2182"/>
      <c r="BKG61" s="2182"/>
      <c r="BKH61" s="2182"/>
      <c r="BKI61" s="2182"/>
      <c r="BKJ61" s="2182"/>
      <c r="BKK61" s="2182"/>
      <c r="BKL61" s="2182"/>
      <c r="BKM61" s="2182"/>
      <c r="BKN61" s="2182"/>
      <c r="BKO61" s="2182"/>
      <c r="BKP61" s="2182"/>
      <c r="BKQ61" s="2182"/>
      <c r="BKR61" s="2182"/>
      <c r="BKS61" s="2182"/>
      <c r="BKT61" s="2182"/>
      <c r="BKU61" s="2182"/>
      <c r="BKV61" s="2182"/>
      <c r="BKW61" s="2182"/>
      <c r="BKX61" s="2182"/>
      <c r="BKY61" s="2182"/>
      <c r="BKZ61" s="2182"/>
      <c r="BLA61" s="2182"/>
      <c r="BLB61" s="2182"/>
      <c r="BLC61" s="2182"/>
      <c r="BLD61" s="2182"/>
      <c r="BLE61" s="2182"/>
      <c r="BLF61" s="2182"/>
      <c r="BLG61" s="2182"/>
      <c r="BLH61" s="2182"/>
      <c r="BLI61" s="2182"/>
      <c r="BLJ61" s="2182"/>
      <c r="BLK61" s="2182"/>
      <c r="BLL61" s="2182"/>
      <c r="BLM61" s="2182"/>
      <c r="BLN61" s="2182"/>
      <c r="BLO61" s="2182"/>
      <c r="BLP61" s="2182"/>
      <c r="BLQ61" s="2182"/>
      <c r="BLR61" s="2182"/>
      <c r="BLS61" s="2182"/>
      <c r="BLT61" s="2182"/>
      <c r="BLU61" s="2182"/>
      <c r="BLV61" s="2182"/>
      <c r="BLW61" s="2182"/>
      <c r="BLX61" s="2182"/>
      <c r="BLY61" s="2182"/>
      <c r="BLZ61" s="2182"/>
      <c r="BMA61" s="2182"/>
      <c r="BMB61" s="2182"/>
      <c r="BMC61" s="2182"/>
      <c r="BMD61" s="2182"/>
      <c r="BME61" s="2182"/>
      <c r="BMF61" s="2182"/>
      <c r="BMG61" s="2182"/>
      <c r="BMH61" s="2182"/>
      <c r="BMI61" s="2182"/>
      <c r="BMJ61" s="2182"/>
      <c r="BMK61" s="2182"/>
      <c r="BML61" s="2182"/>
      <c r="BMM61" s="2182"/>
      <c r="BMN61" s="2182"/>
      <c r="BMO61" s="2182"/>
      <c r="BMP61" s="2182"/>
      <c r="BMQ61" s="2182"/>
      <c r="BMR61" s="2182"/>
      <c r="BMS61" s="2182"/>
      <c r="BMT61" s="2182"/>
      <c r="BMU61" s="2182"/>
      <c r="BMV61" s="2182"/>
      <c r="BMW61" s="2182"/>
      <c r="BMX61" s="2182"/>
      <c r="BMY61" s="2182"/>
      <c r="BMZ61" s="2182"/>
      <c r="BNA61" s="2182"/>
      <c r="BNB61" s="2182"/>
      <c r="BNC61" s="2182"/>
      <c r="BND61" s="2182"/>
      <c r="BNE61" s="2182"/>
      <c r="BNF61" s="2182"/>
      <c r="BNG61" s="2182"/>
      <c r="BNH61" s="2182"/>
      <c r="BNI61" s="2182"/>
      <c r="BNJ61" s="2182"/>
      <c r="BNK61" s="2182"/>
      <c r="BNL61" s="2182"/>
      <c r="BNM61" s="2182"/>
      <c r="BNN61" s="2182"/>
      <c r="BNO61" s="2182"/>
      <c r="BNP61" s="2182"/>
      <c r="BNQ61" s="2182"/>
      <c r="BNR61" s="2182"/>
      <c r="BNS61" s="2182"/>
      <c r="BNT61" s="2182"/>
      <c r="BNU61" s="2182"/>
      <c r="BNV61" s="2182"/>
      <c r="BNW61" s="2182"/>
      <c r="BNX61" s="2182"/>
      <c r="BNY61" s="2182"/>
      <c r="BNZ61" s="2182"/>
      <c r="BOA61" s="2182"/>
      <c r="BOB61" s="2182"/>
      <c r="BOC61" s="2182"/>
      <c r="BOD61" s="2182"/>
      <c r="BOE61" s="2182"/>
      <c r="BOF61" s="2182"/>
      <c r="BOG61" s="2182"/>
      <c r="BOH61" s="2182"/>
      <c r="BOI61" s="2182"/>
      <c r="BOJ61" s="2182"/>
      <c r="BOK61" s="2182"/>
      <c r="BOL61" s="2182"/>
      <c r="BOM61" s="2182"/>
      <c r="BON61" s="2182"/>
      <c r="BOO61" s="2182"/>
      <c r="BOP61" s="2182"/>
      <c r="BOQ61" s="2182"/>
      <c r="BOR61" s="2182"/>
      <c r="BOS61" s="2182"/>
      <c r="BOT61" s="2182"/>
      <c r="BOU61" s="2182"/>
      <c r="BOV61" s="2182"/>
      <c r="BOW61" s="2182"/>
      <c r="BOX61" s="2182"/>
      <c r="BOY61" s="2182"/>
      <c r="BOZ61" s="2182"/>
      <c r="BPA61" s="2182"/>
      <c r="BPB61" s="2182"/>
      <c r="BPC61" s="2182"/>
      <c r="BPD61" s="2182"/>
      <c r="BPE61" s="2182"/>
      <c r="BPF61" s="2182"/>
      <c r="BPG61" s="2182"/>
      <c r="BPH61" s="2182"/>
      <c r="BPI61" s="2182"/>
      <c r="BPJ61" s="2182"/>
      <c r="BPK61" s="2182"/>
      <c r="BPL61" s="2182"/>
      <c r="BPM61" s="2182"/>
      <c r="BPN61" s="2182"/>
      <c r="BPO61" s="2182"/>
      <c r="BPP61" s="2182"/>
      <c r="BPQ61" s="2182"/>
      <c r="BPR61" s="2182"/>
      <c r="BPS61" s="2182"/>
      <c r="BPT61" s="2182"/>
      <c r="BPU61" s="2182"/>
      <c r="BPV61" s="2182"/>
      <c r="BPW61" s="2182"/>
      <c r="BPX61" s="2182"/>
      <c r="BPY61" s="2182"/>
      <c r="BPZ61" s="2182"/>
      <c r="BQA61" s="2182"/>
      <c r="BQB61" s="2182"/>
      <c r="BQC61" s="2182"/>
      <c r="BQD61" s="2182"/>
      <c r="BQE61" s="2182"/>
      <c r="BQF61" s="2182"/>
      <c r="BQG61" s="2182"/>
      <c r="BQH61" s="2182"/>
      <c r="BQI61" s="2182"/>
      <c r="BQJ61" s="2182"/>
      <c r="BQK61" s="2182"/>
      <c r="BQL61" s="2182"/>
      <c r="BQM61" s="2182"/>
      <c r="BQN61" s="2182"/>
      <c r="BQO61" s="2182"/>
      <c r="BQP61" s="2182"/>
      <c r="BQQ61" s="2182"/>
      <c r="BQR61" s="2182"/>
      <c r="BQS61" s="2182"/>
      <c r="BQT61" s="2182"/>
      <c r="BQU61" s="2182"/>
      <c r="BQV61" s="2182"/>
      <c r="BQW61" s="2182"/>
      <c r="BQX61" s="2182"/>
      <c r="BQY61" s="2182"/>
      <c r="BQZ61" s="2182"/>
      <c r="BRA61" s="2182"/>
      <c r="BRB61" s="2182"/>
      <c r="BRC61" s="2182"/>
      <c r="BRD61" s="2182"/>
      <c r="BRE61" s="2182"/>
      <c r="BRF61" s="2182"/>
      <c r="BRG61" s="2182"/>
      <c r="BRH61" s="2182"/>
      <c r="BRI61" s="2182"/>
      <c r="BRJ61" s="2182"/>
      <c r="BRK61" s="2182"/>
      <c r="BRL61" s="2182"/>
      <c r="BRM61" s="2182"/>
      <c r="BRN61" s="2182"/>
      <c r="BRO61" s="2182"/>
      <c r="BRP61" s="2182"/>
      <c r="BRQ61" s="2182"/>
      <c r="BRR61" s="2182"/>
      <c r="BRS61" s="2182"/>
      <c r="BRT61" s="2182"/>
      <c r="BRU61" s="2182"/>
      <c r="BRV61" s="2182"/>
      <c r="BRW61" s="2182"/>
      <c r="BRX61" s="2182"/>
      <c r="BRY61" s="2182"/>
      <c r="BRZ61" s="2182"/>
      <c r="BSA61" s="2182"/>
      <c r="BSB61" s="2182"/>
      <c r="BSC61" s="2182"/>
      <c r="BSD61" s="2182"/>
      <c r="BSE61" s="2182"/>
      <c r="BSF61" s="2182"/>
      <c r="BSG61" s="2182"/>
      <c r="BSH61" s="2182"/>
      <c r="BSI61" s="2182"/>
      <c r="BSJ61" s="2182"/>
      <c r="BSK61" s="2182"/>
      <c r="BSL61" s="2182"/>
      <c r="BSM61" s="2182"/>
      <c r="BSN61" s="2182"/>
      <c r="BSO61" s="2182"/>
      <c r="BSP61" s="2182"/>
      <c r="BSQ61" s="2182"/>
      <c r="BSR61" s="2182"/>
      <c r="BSS61" s="2182"/>
      <c r="BST61" s="2182"/>
      <c r="BSU61" s="2182"/>
      <c r="BSV61" s="2182"/>
      <c r="BSW61" s="2182"/>
      <c r="BSX61" s="2182"/>
      <c r="BSY61" s="2182"/>
      <c r="BSZ61" s="2182"/>
      <c r="BTA61" s="2182"/>
      <c r="BTB61" s="2182"/>
      <c r="BTC61" s="2182"/>
      <c r="BTD61" s="2182"/>
      <c r="BTE61" s="2182"/>
      <c r="BTF61" s="2182"/>
      <c r="BTG61" s="2182"/>
      <c r="BTH61" s="2182"/>
      <c r="BTI61" s="2182"/>
      <c r="BTJ61" s="2182"/>
      <c r="BTK61" s="2182"/>
      <c r="BTL61" s="2182"/>
      <c r="BTM61" s="2182"/>
      <c r="BTN61" s="2182"/>
      <c r="BTO61" s="2182"/>
      <c r="BTP61" s="2182"/>
      <c r="BTQ61" s="2182"/>
      <c r="BTR61" s="2182"/>
      <c r="BTS61" s="2182"/>
      <c r="BTT61" s="2182"/>
      <c r="BTU61" s="2182"/>
      <c r="BTV61" s="2182"/>
      <c r="BTW61" s="2182"/>
      <c r="BTX61" s="2182"/>
      <c r="BTY61" s="2182"/>
      <c r="BTZ61" s="2182"/>
      <c r="BUA61" s="2182"/>
      <c r="BUB61" s="2182"/>
      <c r="BUC61" s="2182"/>
      <c r="BUD61" s="2182"/>
      <c r="BUE61" s="2182"/>
      <c r="BUF61" s="2182"/>
      <c r="BUG61" s="2182"/>
      <c r="BUH61" s="2182"/>
      <c r="BUI61" s="2182"/>
      <c r="BUJ61" s="2182"/>
      <c r="BUK61" s="2182"/>
      <c r="BUL61" s="2182"/>
      <c r="BUM61" s="2182"/>
      <c r="BUN61" s="2182"/>
      <c r="BUO61" s="2182"/>
      <c r="BUP61" s="2182"/>
      <c r="BUQ61" s="2182"/>
      <c r="BUR61" s="2182"/>
      <c r="BUS61" s="2182"/>
      <c r="BUT61" s="2182"/>
      <c r="BUU61" s="2182"/>
      <c r="BUV61" s="2182"/>
      <c r="BUW61" s="2182"/>
      <c r="BUX61" s="2182"/>
      <c r="BUY61" s="2182"/>
      <c r="BUZ61" s="2182"/>
      <c r="BVA61" s="2182"/>
      <c r="BVB61" s="2182"/>
      <c r="BVC61" s="2182"/>
      <c r="BVD61" s="2182"/>
      <c r="BVE61" s="2182"/>
      <c r="BVF61" s="2182"/>
      <c r="BVG61" s="2182"/>
      <c r="BVH61" s="2182"/>
      <c r="BVI61" s="2182"/>
      <c r="BVJ61" s="2182"/>
      <c r="BVK61" s="2182"/>
      <c r="BVL61" s="2182"/>
      <c r="BVM61" s="2182"/>
      <c r="BVN61" s="2182"/>
      <c r="BVO61" s="2182"/>
      <c r="BVP61" s="2182"/>
      <c r="BVQ61" s="2182"/>
      <c r="BVR61" s="2182"/>
      <c r="BVS61" s="2182"/>
      <c r="BVT61" s="2182"/>
      <c r="BVU61" s="2182"/>
      <c r="BVV61" s="2182"/>
      <c r="BVW61" s="2182"/>
      <c r="BVX61" s="2182"/>
      <c r="BVY61" s="2182"/>
      <c r="BVZ61" s="2182"/>
      <c r="BWA61" s="2182"/>
      <c r="BWB61" s="2182"/>
      <c r="BWC61" s="2182"/>
      <c r="BWD61" s="2182"/>
      <c r="BWE61" s="2182"/>
      <c r="BWF61" s="2182"/>
      <c r="BWG61" s="2182"/>
      <c r="BWH61" s="2182"/>
      <c r="BWI61" s="2182"/>
      <c r="BWJ61" s="2182"/>
      <c r="BWK61" s="2182"/>
      <c r="BWL61" s="2182"/>
      <c r="BWM61" s="2182"/>
      <c r="BWN61" s="2182"/>
      <c r="BWO61" s="2182"/>
      <c r="BWP61" s="2182"/>
      <c r="BWQ61" s="2182"/>
      <c r="BWR61" s="2182"/>
      <c r="BWS61" s="2182"/>
      <c r="BWT61" s="2182"/>
      <c r="BWU61" s="2182"/>
      <c r="BWV61" s="2182"/>
      <c r="BWW61" s="2182"/>
      <c r="BWX61" s="2182"/>
      <c r="BWY61" s="2182"/>
      <c r="BWZ61" s="2182"/>
      <c r="BXA61" s="2182"/>
      <c r="BXB61" s="2182"/>
      <c r="BXC61" s="2182"/>
      <c r="BXD61" s="2182"/>
      <c r="BXE61" s="2182"/>
      <c r="BXF61" s="2182"/>
      <c r="BXG61" s="2182"/>
      <c r="BXH61" s="2182"/>
      <c r="BXI61" s="2182"/>
      <c r="BXJ61" s="2182"/>
      <c r="BXK61" s="2182"/>
      <c r="BXL61" s="2182"/>
      <c r="BXM61" s="2182"/>
      <c r="BXN61" s="2182"/>
      <c r="BXO61" s="2182"/>
      <c r="BXP61" s="2182"/>
      <c r="BXQ61" s="2182"/>
      <c r="BXR61" s="2182"/>
      <c r="BXS61" s="2182"/>
      <c r="BXT61" s="2182"/>
      <c r="BXU61" s="2182"/>
      <c r="BXV61" s="2182"/>
      <c r="BXW61" s="2182"/>
      <c r="BXX61" s="2182"/>
      <c r="BXY61" s="2182"/>
      <c r="BXZ61" s="2182"/>
      <c r="BYA61" s="2182"/>
      <c r="BYB61" s="2182"/>
      <c r="BYC61" s="2182"/>
      <c r="BYD61" s="2182"/>
      <c r="BYE61" s="2182"/>
      <c r="BYF61" s="2182"/>
      <c r="BYG61" s="2182"/>
      <c r="BYH61" s="2182"/>
      <c r="BYI61" s="2182"/>
      <c r="BYJ61" s="2182"/>
      <c r="BYK61" s="2182"/>
      <c r="BYL61" s="2182"/>
      <c r="BYM61" s="2182"/>
      <c r="BYN61" s="2182"/>
      <c r="BYO61" s="2182"/>
      <c r="BYP61" s="2182"/>
      <c r="BYQ61" s="2182"/>
      <c r="BYR61" s="2182"/>
      <c r="BYS61" s="2182"/>
      <c r="BYT61" s="2182"/>
      <c r="BYU61" s="2182"/>
      <c r="BYV61" s="2182"/>
      <c r="BYW61" s="2182"/>
      <c r="BYX61" s="2182"/>
      <c r="BYY61" s="2182"/>
      <c r="BYZ61" s="2182"/>
      <c r="BZA61" s="2182"/>
      <c r="BZB61" s="2182"/>
      <c r="BZC61" s="2182"/>
      <c r="BZD61" s="2182"/>
      <c r="BZE61" s="2182"/>
      <c r="BZF61" s="2182"/>
      <c r="BZG61" s="2182"/>
      <c r="BZH61" s="2182"/>
      <c r="BZI61" s="2182"/>
      <c r="BZJ61" s="2182"/>
      <c r="BZK61" s="2182"/>
      <c r="BZL61" s="2182"/>
      <c r="BZM61" s="2182"/>
      <c r="BZN61" s="2182"/>
      <c r="BZO61" s="2182"/>
      <c r="BZP61" s="2182"/>
      <c r="BZQ61" s="2182"/>
      <c r="BZR61" s="2182"/>
      <c r="BZS61" s="2182"/>
      <c r="BZT61" s="2182"/>
      <c r="BZU61" s="2182"/>
      <c r="BZV61" s="2182"/>
      <c r="BZW61" s="2182"/>
      <c r="BZX61" s="2182"/>
      <c r="BZY61" s="2182"/>
      <c r="BZZ61" s="2182"/>
      <c r="CAA61" s="2182"/>
      <c r="CAB61" s="2182"/>
      <c r="CAC61" s="2182"/>
      <c r="CAD61" s="2182"/>
      <c r="CAE61" s="2182"/>
      <c r="CAF61" s="2182"/>
      <c r="CAG61" s="2182"/>
      <c r="CAH61" s="2182"/>
      <c r="CAI61" s="2182"/>
      <c r="CAJ61" s="2182"/>
      <c r="CAK61" s="2182"/>
      <c r="CAL61" s="2182"/>
      <c r="CAM61" s="2182"/>
      <c r="CAN61" s="2182"/>
      <c r="CAO61" s="2182"/>
      <c r="CAP61" s="2182"/>
      <c r="CAQ61" s="2182"/>
      <c r="CAR61" s="2182"/>
      <c r="CAS61" s="2182"/>
      <c r="CAT61" s="2182"/>
      <c r="CAU61" s="2182"/>
      <c r="CAV61" s="2182"/>
      <c r="CAW61" s="2182"/>
      <c r="CAX61" s="2182"/>
      <c r="CAY61" s="2182"/>
      <c r="CAZ61" s="2182"/>
      <c r="CBA61" s="2182"/>
      <c r="CBB61" s="2182"/>
      <c r="CBC61" s="2182"/>
      <c r="CBD61" s="2182"/>
      <c r="CBE61" s="2182"/>
      <c r="CBF61" s="2182"/>
      <c r="CBG61" s="2182"/>
      <c r="CBH61" s="2182"/>
      <c r="CBI61" s="2182"/>
      <c r="CBJ61" s="2182"/>
      <c r="CBK61" s="2182"/>
      <c r="CBL61" s="2182"/>
      <c r="CBM61" s="2182"/>
      <c r="CBN61" s="2182"/>
      <c r="CBO61" s="2182"/>
      <c r="CBP61" s="2182"/>
      <c r="CBQ61" s="2182"/>
      <c r="CBR61" s="2182"/>
      <c r="CBS61" s="2182"/>
      <c r="CBT61" s="2182"/>
      <c r="CBU61" s="2182"/>
      <c r="CBV61" s="2182"/>
      <c r="CBW61" s="2182"/>
      <c r="CBX61" s="2182"/>
      <c r="CBY61" s="2182"/>
      <c r="CBZ61" s="2182"/>
      <c r="CCA61" s="2182"/>
      <c r="CCB61" s="2182"/>
      <c r="CCC61" s="2182"/>
      <c r="CCD61" s="2182"/>
      <c r="CCE61" s="2182"/>
      <c r="CCF61" s="2182"/>
      <c r="CCG61" s="2182"/>
      <c r="CCH61" s="2182"/>
      <c r="CCI61" s="2182"/>
      <c r="CCJ61" s="2182"/>
      <c r="CCK61" s="2182"/>
      <c r="CCL61" s="2182"/>
      <c r="CCM61" s="2182"/>
      <c r="CCN61" s="2182"/>
      <c r="CCO61" s="2182"/>
      <c r="CCP61" s="2182"/>
      <c r="CCQ61" s="2182"/>
      <c r="CCR61" s="2182"/>
      <c r="CCS61" s="2182"/>
      <c r="CCT61" s="2182"/>
      <c r="CCU61" s="2182"/>
      <c r="CCV61" s="2182"/>
      <c r="CCW61" s="2182"/>
      <c r="CCX61" s="2182"/>
      <c r="CCY61" s="2182"/>
      <c r="CCZ61" s="2182"/>
      <c r="CDA61" s="2182"/>
      <c r="CDB61" s="2182"/>
      <c r="CDC61" s="2182"/>
      <c r="CDD61" s="2182"/>
      <c r="CDE61" s="2182"/>
      <c r="CDF61" s="2182"/>
      <c r="CDG61" s="2182"/>
      <c r="CDH61" s="2182"/>
      <c r="CDI61" s="2182"/>
      <c r="CDJ61" s="2182"/>
      <c r="CDK61" s="2182"/>
      <c r="CDL61" s="2182"/>
      <c r="CDM61" s="2182"/>
      <c r="CDN61" s="2182"/>
      <c r="CDO61" s="2182"/>
      <c r="CDP61" s="2182"/>
      <c r="CDQ61" s="2182"/>
      <c r="CDR61" s="2182"/>
      <c r="CDS61" s="2182"/>
      <c r="CDT61" s="2182"/>
      <c r="CDU61" s="2182"/>
      <c r="CDV61" s="2182"/>
      <c r="CDW61" s="2182"/>
      <c r="CDX61" s="2182"/>
      <c r="CDY61" s="2182"/>
      <c r="CDZ61" s="2182"/>
      <c r="CEA61" s="2182"/>
      <c r="CEB61" s="2182"/>
      <c r="CEC61" s="2182"/>
      <c r="CED61" s="2182"/>
      <c r="CEE61" s="2182"/>
      <c r="CEF61" s="2182"/>
      <c r="CEG61" s="2182"/>
      <c r="CEH61" s="2182"/>
      <c r="CEI61" s="2182"/>
      <c r="CEJ61" s="2182"/>
      <c r="CEK61" s="2182"/>
      <c r="CEL61" s="2182"/>
      <c r="CEM61" s="2182"/>
      <c r="CEN61" s="2182"/>
      <c r="CEO61" s="2182"/>
      <c r="CEP61" s="2182"/>
      <c r="CEQ61" s="2182"/>
      <c r="CER61" s="2182"/>
      <c r="CES61" s="2182"/>
      <c r="CET61" s="2182"/>
      <c r="CEU61" s="2182"/>
      <c r="CEV61" s="2182"/>
      <c r="CEW61" s="2182"/>
      <c r="CEX61" s="2182"/>
      <c r="CEY61" s="2182"/>
      <c r="CEZ61" s="2182"/>
      <c r="CFA61" s="2182"/>
      <c r="CFB61" s="2182"/>
      <c r="CFC61" s="2182"/>
      <c r="CFD61" s="2182"/>
      <c r="CFE61" s="2182"/>
      <c r="CFF61" s="2182"/>
      <c r="CFG61" s="2182"/>
      <c r="CFH61" s="2182"/>
      <c r="CFI61" s="2182"/>
      <c r="CFJ61" s="2182"/>
      <c r="CFK61" s="2182"/>
      <c r="CFL61" s="2182"/>
      <c r="CFM61" s="2182"/>
      <c r="CFN61" s="2182"/>
      <c r="CFO61" s="2182"/>
      <c r="CFP61" s="2182"/>
      <c r="CFQ61" s="2182"/>
      <c r="CFR61" s="2182"/>
      <c r="CFS61" s="2182"/>
      <c r="CFT61" s="2182"/>
      <c r="CFU61" s="2182"/>
      <c r="CFV61" s="2182"/>
      <c r="CFW61" s="2182"/>
      <c r="CFX61" s="2182"/>
      <c r="CFY61" s="2182"/>
      <c r="CFZ61" s="2182"/>
      <c r="CGA61" s="2182"/>
      <c r="CGB61" s="2182"/>
      <c r="CGC61" s="2182"/>
      <c r="CGD61" s="2182"/>
      <c r="CGE61" s="2182"/>
      <c r="CGF61" s="2182"/>
      <c r="CGG61" s="2182"/>
      <c r="CGH61" s="2182"/>
      <c r="CGI61" s="2182"/>
      <c r="CGJ61" s="2182"/>
      <c r="CGK61" s="2182"/>
      <c r="CGL61" s="2182"/>
      <c r="CGM61" s="2182"/>
      <c r="CGN61" s="2182"/>
      <c r="CGO61" s="2182"/>
      <c r="CGP61" s="2182"/>
      <c r="CGQ61" s="2182"/>
      <c r="CGR61" s="2182"/>
      <c r="CGS61" s="2182"/>
      <c r="CGT61" s="2182"/>
      <c r="CGU61" s="2182"/>
      <c r="CGV61" s="2182"/>
      <c r="CGW61" s="2182"/>
      <c r="CGX61" s="2182"/>
      <c r="CGY61" s="2182"/>
      <c r="CGZ61" s="2182"/>
      <c r="CHA61" s="2182"/>
      <c r="CHB61" s="2182"/>
      <c r="CHC61" s="2182"/>
      <c r="CHD61" s="2182"/>
      <c r="CHE61" s="2182"/>
      <c r="CHF61" s="2182"/>
      <c r="CHG61" s="2182"/>
      <c r="CHH61" s="2182"/>
      <c r="CHI61" s="2182"/>
      <c r="CHJ61" s="2182"/>
      <c r="CHK61" s="2182"/>
      <c r="CHL61" s="2182"/>
      <c r="CHM61" s="2182"/>
      <c r="CHN61" s="2182"/>
      <c r="CHO61" s="2182"/>
      <c r="CHP61" s="2182"/>
      <c r="CHQ61" s="2182"/>
      <c r="CHR61" s="2182"/>
      <c r="CHS61" s="2182"/>
      <c r="CHT61" s="2182"/>
      <c r="CHU61" s="2182"/>
      <c r="CHV61" s="2182"/>
      <c r="CHW61" s="2182"/>
      <c r="CHX61" s="2182"/>
      <c r="CHY61" s="2182"/>
      <c r="CHZ61" s="2182"/>
      <c r="CIA61" s="2182"/>
      <c r="CIB61" s="2182"/>
      <c r="CIC61" s="2182"/>
      <c r="CID61" s="2182"/>
      <c r="CIE61" s="2182"/>
      <c r="CIF61" s="2182"/>
      <c r="CIG61" s="2182"/>
      <c r="CIH61" s="2182"/>
      <c r="CII61" s="2182"/>
      <c r="CIJ61" s="2182"/>
      <c r="CIK61" s="2182"/>
      <c r="CIL61" s="2182"/>
      <c r="CIM61" s="2182"/>
      <c r="CIN61" s="2182"/>
      <c r="CIO61" s="2182"/>
      <c r="CIP61" s="2182"/>
      <c r="CIQ61" s="2182"/>
      <c r="CIR61" s="2182"/>
      <c r="CIS61" s="2182"/>
      <c r="CIT61" s="2182"/>
      <c r="CIU61" s="2182"/>
      <c r="CIV61" s="2182"/>
      <c r="CIW61" s="2182"/>
      <c r="CIX61" s="2182"/>
      <c r="CIY61" s="2182"/>
      <c r="CIZ61" s="2182"/>
      <c r="CJA61" s="2182"/>
      <c r="CJB61" s="2182"/>
      <c r="CJC61" s="2182"/>
      <c r="CJD61" s="2182"/>
      <c r="CJE61" s="2182"/>
      <c r="CJF61" s="2182"/>
      <c r="CJG61" s="2182"/>
      <c r="CJH61" s="2182"/>
      <c r="CJI61" s="2182"/>
      <c r="CJJ61" s="2182"/>
      <c r="CJK61" s="2182"/>
      <c r="CJL61" s="2182"/>
      <c r="CJM61" s="2182"/>
      <c r="CJN61" s="2182"/>
      <c r="CJO61" s="2182"/>
      <c r="CJP61" s="2182"/>
      <c r="CJQ61" s="2182"/>
      <c r="CJR61" s="2182"/>
      <c r="CJS61" s="2182"/>
      <c r="CJT61" s="2182"/>
      <c r="CJU61" s="2182"/>
      <c r="CJV61" s="2182"/>
      <c r="CJW61" s="2182"/>
      <c r="CJX61" s="2182"/>
      <c r="CJY61" s="2182"/>
      <c r="CJZ61" s="2182"/>
      <c r="CKA61" s="2182"/>
      <c r="CKB61" s="2182"/>
      <c r="CKC61" s="2182"/>
      <c r="CKD61" s="2182"/>
      <c r="CKE61" s="2182"/>
      <c r="CKF61" s="2182"/>
      <c r="CKG61" s="2182"/>
      <c r="CKH61" s="2182"/>
      <c r="CKI61" s="2182"/>
      <c r="CKJ61" s="2182"/>
      <c r="CKK61" s="2182"/>
      <c r="CKL61" s="2182"/>
      <c r="CKM61" s="2182"/>
      <c r="CKN61" s="2182"/>
      <c r="CKO61" s="2182"/>
      <c r="CKP61" s="2182"/>
      <c r="CKQ61" s="2182"/>
      <c r="CKR61" s="2182"/>
      <c r="CKS61" s="2182"/>
      <c r="CKT61" s="2182"/>
      <c r="CKU61" s="2182"/>
      <c r="CKV61" s="2182"/>
      <c r="CKW61" s="2182"/>
      <c r="CKX61" s="2182"/>
      <c r="CKY61" s="2182"/>
      <c r="CKZ61" s="2182"/>
      <c r="CLA61" s="2182"/>
      <c r="CLB61" s="2182"/>
      <c r="CLC61" s="2182"/>
      <c r="CLD61" s="2182"/>
      <c r="CLE61" s="2182"/>
      <c r="CLF61" s="2182"/>
      <c r="CLG61" s="2182"/>
      <c r="CLH61" s="2182"/>
      <c r="CLI61" s="2182"/>
      <c r="CLJ61" s="2182"/>
      <c r="CLK61" s="2182"/>
      <c r="CLL61" s="2182"/>
      <c r="CLM61" s="2182"/>
      <c r="CLN61" s="2182"/>
      <c r="CLO61" s="2182"/>
      <c r="CLP61" s="2182"/>
      <c r="CLQ61" s="2182"/>
      <c r="CLR61" s="2182"/>
      <c r="CLS61" s="2182"/>
      <c r="CLT61" s="2182"/>
      <c r="CLU61" s="2182"/>
      <c r="CLV61" s="2182"/>
      <c r="CLW61" s="2182"/>
      <c r="CLX61" s="2182"/>
      <c r="CLY61" s="2182"/>
      <c r="CLZ61" s="2182"/>
      <c r="CMA61" s="2182"/>
      <c r="CMB61" s="2182"/>
      <c r="CMC61" s="2182"/>
      <c r="CMD61" s="2182"/>
      <c r="CME61" s="2182"/>
      <c r="CMF61" s="2182"/>
      <c r="CMG61" s="2182"/>
      <c r="CMH61" s="2182"/>
      <c r="CMI61" s="2182"/>
      <c r="CMJ61" s="2182"/>
      <c r="CMK61" s="2182"/>
      <c r="CML61" s="2182"/>
      <c r="CMM61" s="2182"/>
      <c r="CMN61" s="2182"/>
      <c r="CMO61" s="2182"/>
      <c r="CMP61" s="2182"/>
      <c r="CMQ61" s="2182"/>
      <c r="CMR61" s="2182"/>
      <c r="CMS61" s="2182"/>
      <c r="CMT61" s="2182"/>
      <c r="CMU61" s="2182"/>
      <c r="CMV61" s="2182"/>
      <c r="CMW61" s="2182"/>
      <c r="CMX61" s="2182"/>
      <c r="CMY61" s="2182"/>
      <c r="CMZ61" s="2182"/>
      <c r="CNA61" s="2182"/>
      <c r="CNB61" s="2182"/>
      <c r="CNC61" s="2182"/>
      <c r="CND61" s="2182"/>
      <c r="CNE61" s="2182"/>
      <c r="CNF61" s="2182"/>
      <c r="CNG61" s="2182"/>
      <c r="CNH61" s="2182"/>
      <c r="CNI61" s="2182"/>
      <c r="CNJ61" s="2182"/>
      <c r="CNK61" s="2182"/>
      <c r="CNL61" s="2182"/>
      <c r="CNM61" s="2182"/>
      <c r="CNN61" s="2182"/>
      <c r="CNO61" s="2182"/>
      <c r="CNP61" s="2182"/>
      <c r="CNQ61" s="2182"/>
      <c r="CNR61" s="2182"/>
      <c r="CNS61" s="2182"/>
      <c r="CNT61" s="2182"/>
      <c r="CNU61" s="2182"/>
      <c r="CNV61" s="2182"/>
      <c r="CNW61" s="2182"/>
      <c r="CNX61" s="2182"/>
      <c r="CNY61" s="2182"/>
      <c r="CNZ61" s="2182"/>
      <c r="COA61" s="2182"/>
      <c r="COB61" s="2182"/>
      <c r="COC61" s="2182"/>
      <c r="COD61" s="2182"/>
      <c r="COE61" s="2182"/>
      <c r="COF61" s="2182"/>
      <c r="COG61" s="2182"/>
      <c r="COH61" s="2182"/>
      <c r="COI61" s="2182"/>
      <c r="COJ61" s="2182"/>
      <c r="COK61" s="2182"/>
      <c r="COL61" s="2182"/>
      <c r="COM61" s="2182"/>
      <c r="CON61" s="2182"/>
      <c r="COO61" s="2182"/>
      <c r="COP61" s="2182"/>
      <c r="COQ61" s="2182"/>
      <c r="COR61" s="2182"/>
      <c r="COS61" s="2182"/>
      <c r="COT61" s="2182"/>
      <c r="COU61" s="2182"/>
      <c r="COV61" s="2182"/>
      <c r="COW61" s="2182"/>
      <c r="COX61" s="2182"/>
      <c r="COY61" s="2182"/>
      <c r="COZ61" s="2182"/>
      <c r="CPA61" s="2182"/>
      <c r="CPB61" s="2182"/>
      <c r="CPC61" s="2182"/>
      <c r="CPD61" s="2182"/>
      <c r="CPE61" s="2182"/>
      <c r="CPF61" s="2182"/>
      <c r="CPG61" s="2182"/>
      <c r="CPH61" s="2182"/>
      <c r="CPI61" s="2182"/>
      <c r="CPJ61" s="2182"/>
      <c r="CPK61" s="2182"/>
      <c r="CPL61" s="2182"/>
      <c r="CPM61" s="2182"/>
      <c r="CPN61" s="2182"/>
      <c r="CPO61" s="2182"/>
      <c r="CPP61" s="2182"/>
      <c r="CPQ61" s="2182"/>
      <c r="CPR61" s="2182"/>
      <c r="CPS61" s="2182"/>
      <c r="CPT61" s="2182"/>
      <c r="CPU61" s="2182"/>
      <c r="CPV61" s="2182"/>
      <c r="CPW61" s="2182"/>
      <c r="CPX61" s="2182"/>
      <c r="CPY61" s="2182"/>
      <c r="CPZ61" s="2182"/>
      <c r="CQA61" s="2182"/>
      <c r="CQB61" s="2182"/>
      <c r="CQC61" s="2182"/>
      <c r="CQD61" s="2182"/>
      <c r="CQE61" s="2182"/>
      <c r="CQF61" s="2182"/>
      <c r="CQG61" s="2182"/>
      <c r="CQH61" s="2182"/>
      <c r="CQI61" s="2182"/>
      <c r="CQJ61" s="2182"/>
      <c r="CQK61" s="2182"/>
      <c r="CQL61" s="2182"/>
      <c r="CQM61" s="2182"/>
      <c r="CQN61" s="2182"/>
      <c r="CQO61" s="2182"/>
      <c r="CQP61" s="2182"/>
      <c r="CQQ61" s="2182"/>
      <c r="CQR61" s="2182"/>
      <c r="CQS61" s="2182"/>
      <c r="CQT61" s="2182"/>
      <c r="CQU61" s="2182"/>
      <c r="CQV61" s="2182"/>
      <c r="CQW61" s="2182"/>
      <c r="CQX61" s="2182"/>
      <c r="CQY61" s="2182"/>
      <c r="CQZ61" s="2182"/>
      <c r="CRA61" s="2182"/>
      <c r="CRB61" s="2182"/>
      <c r="CRC61" s="2182"/>
      <c r="CRD61" s="2182"/>
      <c r="CRE61" s="2182"/>
      <c r="CRF61" s="2182"/>
      <c r="CRG61" s="2182"/>
      <c r="CRH61" s="2182"/>
      <c r="CRI61" s="2182"/>
      <c r="CRJ61" s="2182"/>
      <c r="CRK61" s="2182"/>
      <c r="CRL61" s="2182"/>
      <c r="CRM61" s="2182"/>
      <c r="CRN61" s="2182"/>
      <c r="CRO61" s="2182"/>
      <c r="CRP61" s="2182"/>
      <c r="CRQ61" s="2182"/>
      <c r="CRR61" s="2182"/>
      <c r="CRS61" s="2182"/>
      <c r="CRT61" s="2182"/>
      <c r="CRU61" s="2182"/>
      <c r="CRV61" s="2182"/>
      <c r="CRW61" s="2182"/>
      <c r="CRX61" s="2182"/>
      <c r="CRY61" s="2182"/>
      <c r="CRZ61" s="2182"/>
      <c r="CSA61" s="2182"/>
      <c r="CSB61" s="2182"/>
      <c r="CSC61" s="2182"/>
      <c r="CSD61" s="2182"/>
      <c r="CSE61" s="2182"/>
      <c r="CSF61" s="2182"/>
      <c r="CSG61" s="2182"/>
      <c r="CSH61" s="2182"/>
      <c r="CSI61" s="2182"/>
      <c r="CSJ61" s="2182"/>
      <c r="CSK61" s="2182"/>
      <c r="CSL61" s="2182"/>
      <c r="CSM61" s="2182"/>
      <c r="CSN61" s="2182"/>
      <c r="CSO61" s="2182"/>
      <c r="CSP61" s="2182"/>
      <c r="CSQ61" s="2182"/>
      <c r="CSR61" s="2182"/>
      <c r="CSS61" s="2182"/>
      <c r="CST61" s="2182"/>
      <c r="CSU61" s="2182"/>
      <c r="CSV61" s="2182"/>
      <c r="CSW61" s="2182"/>
      <c r="CSX61" s="2182"/>
      <c r="CSY61" s="2182"/>
      <c r="CSZ61" s="2182"/>
      <c r="CTA61" s="2182"/>
      <c r="CTB61" s="2182"/>
      <c r="CTC61" s="2182"/>
      <c r="CTD61" s="2182"/>
      <c r="CTE61" s="2182"/>
      <c r="CTF61" s="2182"/>
      <c r="CTG61" s="2182"/>
      <c r="CTH61" s="2182"/>
      <c r="CTI61" s="2182"/>
      <c r="CTJ61" s="2182"/>
      <c r="CTK61" s="2182"/>
      <c r="CTL61" s="2182"/>
      <c r="CTM61" s="2182"/>
      <c r="CTN61" s="2182"/>
      <c r="CTO61" s="2182"/>
      <c r="CTP61" s="2182"/>
      <c r="CTQ61" s="2182"/>
      <c r="CTR61" s="2182"/>
      <c r="CTS61" s="2182"/>
      <c r="CTT61" s="2182"/>
      <c r="CTU61" s="2182"/>
      <c r="CTV61" s="2182"/>
      <c r="CTW61" s="2182"/>
      <c r="CTX61" s="2182"/>
      <c r="CTY61" s="2182"/>
      <c r="CTZ61" s="2182"/>
      <c r="CUA61" s="2182"/>
      <c r="CUB61" s="2182"/>
      <c r="CUC61" s="2182"/>
      <c r="CUD61" s="2182"/>
      <c r="CUE61" s="2182"/>
      <c r="CUF61" s="2182"/>
      <c r="CUG61" s="2182"/>
      <c r="CUH61" s="2182"/>
      <c r="CUI61" s="2182"/>
      <c r="CUJ61" s="2182"/>
      <c r="CUK61" s="2182"/>
      <c r="CUL61" s="2182"/>
      <c r="CUM61" s="2182"/>
      <c r="CUN61" s="2182"/>
      <c r="CUO61" s="2182"/>
      <c r="CUP61" s="2182"/>
      <c r="CUQ61" s="2182"/>
      <c r="CUR61" s="2182"/>
      <c r="CUS61" s="2182"/>
      <c r="CUT61" s="2182"/>
      <c r="CUU61" s="2182"/>
      <c r="CUV61" s="2182"/>
      <c r="CUW61" s="2182"/>
      <c r="CUX61" s="2182"/>
      <c r="CUY61" s="2182"/>
      <c r="CUZ61" s="2182"/>
      <c r="CVA61" s="2182"/>
      <c r="CVB61" s="2182"/>
      <c r="CVC61" s="2182"/>
      <c r="CVD61" s="2182"/>
      <c r="CVE61" s="2182"/>
      <c r="CVF61" s="2182"/>
      <c r="CVG61" s="2182"/>
      <c r="CVH61" s="2182"/>
      <c r="CVI61" s="2182"/>
      <c r="CVJ61" s="2182"/>
      <c r="CVK61" s="2182"/>
      <c r="CVL61" s="2182"/>
      <c r="CVM61" s="2182"/>
      <c r="CVN61" s="2182"/>
      <c r="CVO61" s="2182"/>
      <c r="CVP61" s="2182"/>
      <c r="CVQ61" s="2182"/>
      <c r="CVR61" s="2182"/>
      <c r="CVS61" s="2182"/>
      <c r="CVT61" s="2182"/>
      <c r="CVU61" s="2182"/>
      <c r="CVV61" s="2182"/>
      <c r="CVW61" s="2182"/>
      <c r="CVX61" s="2182"/>
      <c r="CVY61" s="2182"/>
      <c r="CVZ61" s="2182"/>
      <c r="CWA61" s="2182"/>
      <c r="CWB61" s="2182"/>
      <c r="CWC61" s="2182"/>
      <c r="CWD61" s="2182"/>
      <c r="CWE61" s="2182"/>
      <c r="CWF61" s="2182"/>
      <c r="CWG61" s="2182"/>
      <c r="CWH61" s="2182"/>
      <c r="CWI61" s="2182"/>
      <c r="CWJ61" s="2182"/>
      <c r="CWK61" s="2182"/>
      <c r="CWL61" s="2182"/>
      <c r="CWM61" s="2182"/>
      <c r="CWN61" s="2182"/>
      <c r="CWO61" s="2182"/>
      <c r="CWP61" s="2182"/>
      <c r="CWQ61" s="2182"/>
      <c r="CWR61" s="2182"/>
      <c r="CWS61" s="2182"/>
      <c r="CWT61" s="2182"/>
      <c r="CWU61" s="2182"/>
      <c r="CWV61" s="2182"/>
      <c r="CWW61" s="2182"/>
      <c r="CWX61" s="2182"/>
      <c r="CWY61" s="2182"/>
      <c r="CWZ61" s="2182"/>
      <c r="CXA61" s="2182"/>
      <c r="CXB61" s="2182"/>
      <c r="CXC61" s="2182"/>
      <c r="CXD61" s="2182"/>
      <c r="CXE61" s="2182"/>
      <c r="CXF61" s="2182"/>
      <c r="CXG61" s="2182"/>
      <c r="CXH61" s="2182"/>
      <c r="CXI61" s="2182"/>
      <c r="CXJ61" s="2182"/>
      <c r="CXK61" s="2182"/>
      <c r="CXL61" s="2182"/>
      <c r="CXM61" s="2182"/>
      <c r="CXN61" s="2182"/>
      <c r="CXO61" s="2182"/>
      <c r="CXP61" s="2182"/>
      <c r="CXQ61" s="2182"/>
      <c r="CXR61" s="2182"/>
      <c r="CXS61" s="2182"/>
      <c r="CXT61" s="2182"/>
      <c r="CXU61" s="2182"/>
      <c r="CXV61" s="2182"/>
      <c r="CXW61" s="2182"/>
      <c r="CXX61" s="2182"/>
      <c r="CXY61" s="2182"/>
      <c r="CXZ61" s="2182"/>
      <c r="CYA61" s="2182"/>
      <c r="CYB61" s="2182"/>
      <c r="CYC61" s="2182"/>
      <c r="CYD61" s="2182"/>
      <c r="CYE61" s="2182"/>
      <c r="CYF61" s="2182"/>
      <c r="CYG61" s="2182"/>
      <c r="CYH61" s="2182"/>
      <c r="CYI61" s="2182"/>
      <c r="CYJ61" s="2182"/>
      <c r="CYK61" s="2182"/>
      <c r="CYL61" s="2182"/>
      <c r="CYM61" s="2182"/>
      <c r="CYN61" s="2182"/>
      <c r="CYO61" s="2182"/>
      <c r="CYP61" s="2182"/>
      <c r="CYQ61" s="2182"/>
      <c r="CYR61" s="2182"/>
      <c r="CYS61" s="2182"/>
      <c r="CYT61" s="2182"/>
      <c r="CYU61" s="2182"/>
      <c r="CYV61" s="2182"/>
      <c r="CYW61" s="2182"/>
      <c r="CYX61" s="2182"/>
      <c r="CYY61" s="2182"/>
      <c r="CYZ61" s="2182"/>
      <c r="CZA61" s="2182"/>
      <c r="CZB61" s="2182"/>
      <c r="CZC61" s="2182"/>
      <c r="CZD61" s="2182"/>
      <c r="CZE61" s="2182"/>
      <c r="CZF61" s="2182"/>
      <c r="CZG61" s="2182"/>
      <c r="CZH61" s="2182"/>
      <c r="CZI61" s="2182"/>
      <c r="CZJ61" s="2182"/>
      <c r="CZK61" s="2182"/>
      <c r="CZL61" s="2182"/>
      <c r="CZM61" s="2182"/>
      <c r="CZN61" s="2182"/>
      <c r="CZO61" s="2182"/>
      <c r="CZP61" s="2182"/>
      <c r="CZQ61" s="2182"/>
      <c r="CZR61" s="2182"/>
      <c r="CZS61" s="2182"/>
      <c r="CZT61" s="2182"/>
      <c r="CZU61" s="2182"/>
      <c r="CZV61" s="2182"/>
      <c r="CZW61" s="2182"/>
      <c r="CZX61" s="2182"/>
      <c r="CZY61" s="2182"/>
      <c r="CZZ61" s="2182"/>
      <c r="DAA61" s="2182"/>
      <c r="DAB61" s="2182"/>
      <c r="DAC61" s="2182"/>
      <c r="DAD61" s="2182"/>
      <c r="DAE61" s="2182"/>
      <c r="DAF61" s="2182"/>
      <c r="DAG61" s="2182"/>
      <c r="DAH61" s="2182"/>
      <c r="DAI61" s="2182"/>
      <c r="DAJ61" s="2182"/>
      <c r="DAK61" s="2182"/>
      <c r="DAL61" s="2182"/>
      <c r="DAM61" s="2182"/>
      <c r="DAN61" s="2182"/>
      <c r="DAO61" s="2182"/>
      <c r="DAP61" s="2182"/>
      <c r="DAQ61" s="2182"/>
      <c r="DAR61" s="2182"/>
      <c r="DAS61" s="2182"/>
      <c r="DAT61" s="2182"/>
      <c r="DAU61" s="2182"/>
      <c r="DAV61" s="2182"/>
      <c r="DAW61" s="2182"/>
      <c r="DAX61" s="2182"/>
      <c r="DAY61" s="2182"/>
      <c r="DAZ61" s="2182"/>
      <c r="DBA61" s="2182"/>
      <c r="DBB61" s="2182"/>
      <c r="DBC61" s="2182"/>
      <c r="DBD61" s="2182"/>
      <c r="DBE61" s="2182"/>
      <c r="DBF61" s="2182"/>
      <c r="DBG61" s="2182"/>
      <c r="DBH61" s="2182"/>
      <c r="DBI61" s="2182"/>
      <c r="DBJ61" s="2182"/>
      <c r="DBK61" s="2182"/>
      <c r="DBL61" s="2182"/>
      <c r="DBM61" s="2182"/>
      <c r="DBN61" s="2182"/>
      <c r="DBO61" s="2182"/>
      <c r="DBP61" s="2182"/>
      <c r="DBQ61" s="2182"/>
      <c r="DBR61" s="2182"/>
      <c r="DBS61" s="2182"/>
      <c r="DBT61" s="2182"/>
      <c r="DBU61" s="2182"/>
      <c r="DBV61" s="2182"/>
      <c r="DBW61" s="2182"/>
      <c r="DBX61" s="2182"/>
      <c r="DBY61" s="2182"/>
      <c r="DBZ61" s="2182"/>
      <c r="DCA61" s="2182"/>
      <c r="DCB61" s="2182"/>
      <c r="DCC61" s="2182"/>
      <c r="DCD61" s="2182"/>
      <c r="DCE61" s="2182"/>
      <c r="DCF61" s="2182"/>
      <c r="DCG61" s="2182"/>
      <c r="DCH61" s="2182"/>
      <c r="DCI61" s="2182"/>
      <c r="DCJ61" s="2182"/>
      <c r="DCK61" s="2182"/>
      <c r="DCL61" s="2182"/>
      <c r="DCM61" s="2182"/>
      <c r="DCN61" s="2182"/>
      <c r="DCO61" s="2182"/>
      <c r="DCP61" s="2182"/>
      <c r="DCQ61" s="2182"/>
      <c r="DCR61" s="2182"/>
      <c r="DCS61" s="2182"/>
      <c r="DCT61" s="2182"/>
      <c r="DCU61" s="2182"/>
      <c r="DCV61" s="2182"/>
      <c r="DCW61" s="2182"/>
      <c r="DCX61" s="2182"/>
      <c r="DCY61" s="2182"/>
      <c r="DCZ61" s="2182"/>
      <c r="DDA61" s="2182"/>
      <c r="DDB61" s="2182"/>
      <c r="DDC61" s="2182"/>
      <c r="DDD61" s="2182"/>
      <c r="DDE61" s="2182"/>
      <c r="DDF61" s="2182"/>
      <c r="DDG61" s="2182"/>
      <c r="DDH61" s="2182"/>
      <c r="DDI61" s="2182"/>
      <c r="DDJ61" s="2182"/>
      <c r="DDK61" s="2182"/>
      <c r="DDL61" s="2182"/>
      <c r="DDM61" s="2182"/>
      <c r="DDN61" s="2182"/>
      <c r="DDO61" s="2182"/>
      <c r="DDP61" s="2182"/>
      <c r="DDQ61" s="2182"/>
      <c r="DDR61" s="2182"/>
      <c r="DDS61" s="2182"/>
      <c r="DDT61" s="2182"/>
      <c r="DDU61" s="2182"/>
      <c r="DDV61" s="2182"/>
      <c r="DDW61" s="2182"/>
      <c r="DDX61" s="2182"/>
      <c r="DDY61" s="2182"/>
      <c r="DDZ61" s="2182"/>
      <c r="DEA61" s="2182"/>
      <c r="DEB61" s="2182"/>
      <c r="DEC61" s="2182"/>
      <c r="DED61" s="2182"/>
      <c r="DEE61" s="2182"/>
      <c r="DEF61" s="2182"/>
      <c r="DEG61" s="2182"/>
      <c r="DEH61" s="2182"/>
      <c r="DEI61" s="2182"/>
      <c r="DEJ61" s="2182"/>
      <c r="DEK61" s="2182"/>
      <c r="DEL61" s="2182"/>
      <c r="DEM61" s="2182"/>
      <c r="DEN61" s="2182"/>
      <c r="DEO61" s="2182"/>
      <c r="DEP61" s="2182"/>
      <c r="DEQ61" s="2182"/>
      <c r="DER61" s="2182"/>
      <c r="DES61" s="2182"/>
      <c r="DET61" s="2182"/>
      <c r="DEU61" s="2182"/>
      <c r="DEV61" s="2182"/>
      <c r="DEW61" s="2182"/>
      <c r="DEX61" s="2182"/>
      <c r="DEY61" s="2182"/>
      <c r="DEZ61" s="2182"/>
      <c r="DFA61" s="2182"/>
      <c r="DFB61" s="2182"/>
      <c r="DFC61" s="2182"/>
      <c r="DFD61" s="2182"/>
      <c r="DFE61" s="2182"/>
      <c r="DFF61" s="2182"/>
      <c r="DFG61" s="2182"/>
      <c r="DFH61" s="2182"/>
      <c r="DFI61" s="2182"/>
      <c r="DFJ61" s="2182"/>
      <c r="DFK61" s="2182"/>
      <c r="DFL61" s="2182"/>
      <c r="DFM61" s="2182"/>
      <c r="DFN61" s="2182"/>
      <c r="DFO61" s="2182"/>
      <c r="DFP61" s="2182"/>
      <c r="DFQ61" s="2182"/>
      <c r="DFR61" s="2182"/>
      <c r="DFS61" s="2182"/>
      <c r="DFT61" s="2182"/>
      <c r="DFU61" s="2182"/>
      <c r="DFV61" s="2182"/>
      <c r="DFW61" s="2182"/>
      <c r="DFX61" s="2182"/>
      <c r="DFY61" s="2182"/>
      <c r="DFZ61" s="2182"/>
      <c r="DGA61" s="2182"/>
      <c r="DGB61" s="2182"/>
      <c r="DGC61" s="2182"/>
      <c r="DGD61" s="2182"/>
      <c r="DGE61" s="2182"/>
      <c r="DGF61" s="2182"/>
      <c r="DGG61" s="2182"/>
      <c r="DGH61" s="2182"/>
      <c r="DGI61" s="2182"/>
      <c r="DGJ61" s="2182"/>
      <c r="DGK61" s="2182"/>
      <c r="DGL61" s="2182"/>
      <c r="DGM61" s="2182"/>
      <c r="DGN61" s="2182"/>
      <c r="DGO61" s="2182"/>
      <c r="DGP61" s="2182"/>
      <c r="DGQ61" s="2182"/>
      <c r="DGR61" s="2182"/>
      <c r="DGS61" s="2182"/>
      <c r="DGT61" s="2182"/>
      <c r="DGU61" s="2182"/>
      <c r="DGV61" s="2182"/>
      <c r="DGW61" s="2182"/>
      <c r="DGX61" s="2182"/>
      <c r="DGY61" s="2182"/>
      <c r="DGZ61" s="2182"/>
      <c r="DHA61" s="2182"/>
      <c r="DHB61" s="2182"/>
      <c r="DHC61" s="2182"/>
      <c r="DHD61" s="2182"/>
      <c r="DHE61" s="2182"/>
      <c r="DHF61" s="2182"/>
      <c r="DHG61" s="2182"/>
      <c r="DHH61" s="2182"/>
      <c r="DHI61" s="2182"/>
      <c r="DHJ61" s="2182"/>
      <c r="DHK61" s="2182"/>
      <c r="DHL61" s="2182"/>
      <c r="DHM61" s="2182"/>
      <c r="DHN61" s="2182"/>
      <c r="DHO61" s="2182"/>
      <c r="DHP61" s="2182"/>
      <c r="DHQ61" s="2182"/>
      <c r="DHR61" s="2182"/>
      <c r="DHS61" s="2182"/>
      <c r="DHT61" s="2182"/>
      <c r="DHU61" s="2182"/>
      <c r="DHV61" s="2182"/>
      <c r="DHW61" s="2182"/>
      <c r="DHX61" s="2182"/>
      <c r="DHY61" s="2182"/>
      <c r="DHZ61" s="2182"/>
      <c r="DIA61" s="2182"/>
      <c r="DIB61" s="2182"/>
      <c r="DIC61" s="2182"/>
      <c r="DID61" s="2182"/>
      <c r="DIE61" s="2182"/>
      <c r="DIF61" s="2182"/>
      <c r="DIG61" s="2182"/>
      <c r="DIH61" s="2182"/>
      <c r="DII61" s="2182"/>
      <c r="DIJ61" s="2182"/>
      <c r="DIK61" s="2182"/>
      <c r="DIL61" s="2182"/>
      <c r="DIM61" s="2182"/>
      <c r="DIN61" s="2182"/>
      <c r="DIO61" s="2182"/>
      <c r="DIP61" s="2182"/>
      <c r="DIQ61" s="2182"/>
      <c r="DIR61" s="2182"/>
      <c r="DIS61" s="2182"/>
      <c r="DIT61" s="2182"/>
      <c r="DIU61" s="2182"/>
      <c r="DIV61" s="2182"/>
      <c r="DIW61" s="2182"/>
      <c r="DIX61" s="2182"/>
      <c r="DIY61" s="2182"/>
      <c r="DIZ61" s="2182"/>
      <c r="DJA61" s="2182"/>
      <c r="DJB61" s="2182"/>
      <c r="DJC61" s="2182"/>
      <c r="DJD61" s="2182"/>
      <c r="DJE61" s="2182"/>
      <c r="DJF61" s="2182"/>
      <c r="DJG61" s="2182"/>
      <c r="DJH61" s="2182"/>
      <c r="DJI61" s="2182"/>
      <c r="DJJ61" s="2182"/>
      <c r="DJK61" s="2182"/>
      <c r="DJL61" s="2182"/>
      <c r="DJM61" s="2182"/>
      <c r="DJN61" s="2182"/>
      <c r="DJO61" s="2182"/>
      <c r="DJP61" s="2182"/>
      <c r="DJQ61" s="2182"/>
      <c r="DJR61" s="2182"/>
      <c r="DJS61" s="2182"/>
      <c r="DJT61" s="2182"/>
      <c r="DJU61" s="2182"/>
      <c r="DJV61" s="2182"/>
      <c r="DJW61" s="2182"/>
      <c r="DJX61" s="2182"/>
      <c r="DJY61" s="2182"/>
      <c r="DJZ61" s="2182"/>
      <c r="DKA61" s="2182"/>
      <c r="DKB61" s="2182"/>
      <c r="DKC61" s="2182"/>
      <c r="DKD61" s="2182"/>
      <c r="DKE61" s="2182"/>
      <c r="DKF61" s="2182"/>
      <c r="DKG61" s="2182"/>
      <c r="DKH61" s="2182"/>
      <c r="DKI61" s="2182"/>
      <c r="DKJ61" s="2182"/>
      <c r="DKK61" s="2182"/>
      <c r="DKL61" s="2182"/>
      <c r="DKM61" s="2182"/>
      <c r="DKN61" s="2182"/>
      <c r="DKO61" s="2182"/>
      <c r="DKP61" s="2182"/>
      <c r="DKQ61" s="2182"/>
      <c r="DKR61" s="2182"/>
      <c r="DKS61" s="2182"/>
      <c r="DKT61" s="2182"/>
      <c r="DKU61" s="2182"/>
      <c r="DKV61" s="2182"/>
      <c r="DKW61" s="2182"/>
      <c r="DKX61" s="2182"/>
      <c r="DKY61" s="2182"/>
      <c r="DKZ61" s="2182"/>
      <c r="DLA61" s="2182"/>
      <c r="DLB61" s="2182"/>
      <c r="DLC61" s="2182"/>
      <c r="DLD61" s="2182"/>
      <c r="DLE61" s="2182"/>
      <c r="DLF61" s="2182"/>
      <c r="DLG61" s="2182"/>
      <c r="DLH61" s="2182"/>
      <c r="DLI61" s="2182"/>
      <c r="DLJ61" s="2182"/>
      <c r="DLK61" s="2182"/>
      <c r="DLL61" s="2182"/>
      <c r="DLM61" s="2182"/>
      <c r="DLN61" s="2182"/>
      <c r="DLO61" s="2182"/>
      <c r="DLP61" s="2182"/>
      <c r="DLQ61" s="2182"/>
      <c r="DLR61" s="2182"/>
      <c r="DLS61" s="2182"/>
      <c r="DLT61" s="2182"/>
      <c r="DLU61" s="2182"/>
      <c r="DLV61" s="2182"/>
      <c r="DLW61" s="2182"/>
      <c r="DLX61" s="2182"/>
      <c r="DLY61" s="2182"/>
      <c r="DLZ61" s="2182"/>
      <c r="DMA61" s="2182"/>
      <c r="DMB61" s="2182"/>
      <c r="DMC61" s="2182"/>
      <c r="DMD61" s="2182"/>
      <c r="DME61" s="2182"/>
      <c r="DMF61" s="2182"/>
      <c r="DMG61" s="2182"/>
      <c r="DMH61" s="2182"/>
      <c r="DMI61" s="2182"/>
      <c r="DMJ61" s="2182"/>
      <c r="DMK61" s="2182"/>
      <c r="DML61" s="2182"/>
      <c r="DMM61" s="2182"/>
      <c r="DMN61" s="2182"/>
      <c r="DMO61" s="2182"/>
      <c r="DMP61" s="2182"/>
      <c r="DMQ61" s="2182"/>
      <c r="DMR61" s="2182"/>
      <c r="DMS61" s="2182"/>
      <c r="DMT61" s="2182"/>
      <c r="DMU61" s="2182"/>
      <c r="DMV61" s="2182"/>
      <c r="DMW61" s="2182"/>
      <c r="DMX61" s="2182"/>
      <c r="DMY61" s="2182"/>
      <c r="DMZ61" s="2182"/>
      <c r="DNA61" s="2182"/>
      <c r="DNB61" s="2182"/>
      <c r="DNC61" s="2182"/>
      <c r="DND61" s="2182"/>
      <c r="DNE61" s="2182"/>
      <c r="DNF61" s="2182"/>
      <c r="DNG61" s="2182"/>
      <c r="DNH61" s="2182"/>
      <c r="DNI61" s="2182"/>
      <c r="DNJ61" s="2182"/>
      <c r="DNK61" s="2182"/>
      <c r="DNL61" s="2182"/>
      <c r="DNM61" s="2182"/>
      <c r="DNN61" s="2182"/>
      <c r="DNO61" s="2182"/>
      <c r="DNP61" s="2182"/>
      <c r="DNQ61" s="2182"/>
      <c r="DNR61" s="2182"/>
      <c r="DNS61" s="2182"/>
      <c r="DNT61" s="2182"/>
      <c r="DNU61" s="2182"/>
      <c r="DNV61" s="2182"/>
      <c r="DNW61" s="2182"/>
      <c r="DNX61" s="2182"/>
      <c r="DNY61" s="2182"/>
      <c r="DNZ61" s="2182"/>
      <c r="DOA61" s="2182"/>
      <c r="DOB61" s="2182"/>
      <c r="DOC61" s="2182"/>
      <c r="DOD61" s="2182"/>
      <c r="DOE61" s="2182"/>
      <c r="DOF61" s="2182"/>
      <c r="DOG61" s="2182"/>
      <c r="DOH61" s="2182"/>
      <c r="DOI61" s="2182"/>
      <c r="DOJ61" s="2182"/>
      <c r="DOK61" s="2182"/>
      <c r="DOL61" s="2182"/>
      <c r="DOM61" s="2182"/>
      <c r="DON61" s="2182"/>
      <c r="DOO61" s="2182"/>
      <c r="DOP61" s="2182"/>
      <c r="DOQ61" s="2182"/>
      <c r="DOR61" s="2182"/>
      <c r="DOS61" s="2182"/>
      <c r="DOT61" s="2182"/>
      <c r="DOU61" s="2182"/>
      <c r="DOV61" s="2182"/>
      <c r="DOW61" s="2182"/>
      <c r="DOX61" s="2182"/>
      <c r="DOY61" s="2182"/>
      <c r="DOZ61" s="2182"/>
      <c r="DPA61" s="2182"/>
      <c r="DPB61" s="2182"/>
      <c r="DPC61" s="2182"/>
      <c r="DPD61" s="2182"/>
      <c r="DPE61" s="2182"/>
      <c r="DPF61" s="2182"/>
      <c r="DPG61" s="2182"/>
      <c r="DPH61" s="2182"/>
      <c r="DPI61" s="2182"/>
      <c r="DPJ61" s="2182"/>
      <c r="DPK61" s="2182"/>
      <c r="DPL61" s="2182"/>
      <c r="DPM61" s="2182"/>
      <c r="DPN61" s="2182"/>
      <c r="DPO61" s="2182"/>
      <c r="DPP61" s="2182"/>
      <c r="DPQ61" s="2182"/>
      <c r="DPR61" s="2182"/>
      <c r="DPS61" s="2182"/>
      <c r="DPT61" s="2182"/>
      <c r="DPU61" s="2182"/>
      <c r="DPV61" s="2182"/>
      <c r="DPW61" s="2182"/>
      <c r="DPX61" s="2182"/>
      <c r="DPY61" s="2182"/>
      <c r="DPZ61" s="2182"/>
      <c r="DQA61" s="2182"/>
      <c r="DQB61" s="2182"/>
      <c r="DQC61" s="2182"/>
      <c r="DQD61" s="2182"/>
      <c r="DQE61" s="2182"/>
      <c r="DQF61" s="2182"/>
      <c r="DQG61" s="2182"/>
      <c r="DQH61" s="2182"/>
      <c r="DQI61" s="2182"/>
      <c r="DQJ61" s="2182"/>
      <c r="DQK61" s="2182"/>
      <c r="DQL61" s="2182"/>
      <c r="DQM61" s="2182"/>
      <c r="DQN61" s="2182"/>
      <c r="DQO61" s="2182"/>
      <c r="DQP61" s="2182"/>
      <c r="DQQ61" s="2182"/>
      <c r="DQR61" s="2182"/>
      <c r="DQS61" s="2182"/>
      <c r="DQT61" s="2182"/>
      <c r="DQU61" s="2182"/>
      <c r="DQV61" s="2182"/>
      <c r="DQW61" s="2182"/>
      <c r="DQX61" s="2182"/>
      <c r="DQY61" s="2182"/>
      <c r="DQZ61" s="2182"/>
      <c r="DRA61" s="2182"/>
      <c r="DRB61" s="2182"/>
      <c r="DRC61" s="2182"/>
      <c r="DRD61" s="2182"/>
      <c r="DRE61" s="2182"/>
      <c r="DRF61" s="2182"/>
      <c r="DRG61" s="2182"/>
      <c r="DRH61" s="2182"/>
      <c r="DRI61" s="2182"/>
      <c r="DRJ61" s="2182"/>
      <c r="DRK61" s="2182"/>
      <c r="DRL61" s="2182"/>
      <c r="DRM61" s="2182"/>
      <c r="DRN61" s="2182"/>
      <c r="DRO61" s="2182"/>
      <c r="DRP61" s="2182"/>
      <c r="DRQ61" s="2182"/>
      <c r="DRR61" s="2182"/>
      <c r="DRS61" s="2182"/>
      <c r="DRT61" s="2182"/>
      <c r="DRU61" s="2182"/>
      <c r="DRV61" s="2182"/>
      <c r="DRW61" s="2182"/>
      <c r="DRX61" s="2182"/>
      <c r="DRY61" s="2182"/>
      <c r="DRZ61" s="2182"/>
      <c r="DSA61" s="2182"/>
      <c r="DSB61" s="2182"/>
      <c r="DSC61" s="2182"/>
      <c r="DSD61" s="2182"/>
      <c r="DSE61" s="2182"/>
      <c r="DSF61" s="2182"/>
      <c r="DSG61" s="2182"/>
      <c r="DSH61" s="2182"/>
      <c r="DSI61" s="2182"/>
      <c r="DSJ61" s="2182"/>
      <c r="DSK61" s="2182"/>
      <c r="DSL61" s="2182"/>
      <c r="DSM61" s="2182"/>
      <c r="DSN61" s="2182"/>
      <c r="DSO61" s="2182"/>
      <c r="DSP61" s="2182"/>
      <c r="DSQ61" s="2182"/>
      <c r="DSR61" s="2182"/>
      <c r="DSS61" s="2182"/>
      <c r="DST61" s="2182"/>
      <c r="DSU61" s="2182"/>
      <c r="DSV61" s="2182"/>
      <c r="DSW61" s="2182"/>
      <c r="DSX61" s="2182"/>
      <c r="DSY61" s="2182"/>
      <c r="DSZ61" s="2182"/>
      <c r="DTA61" s="2182"/>
      <c r="DTB61" s="2182"/>
      <c r="DTC61" s="2182"/>
      <c r="DTD61" s="2182"/>
      <c r="DTE61" s="2182"/>
      <c r="DTF61" s="2182"/>
      <c r="DTG61" s="2182"/>
      <c r="DTH61" s="2182"/>
      <c r="DTI61" s="2182"/>
      <c r="DTJ61" s="2182"/>
      <c r="DTK61" s="2182"/>
      <c r="DTL61" s="2182"/>
      <c r="DTM61" s="2182"/>
      <c r="DTN61" s="2182"/>
      <c r="DTO61" s="2182"/>
      <c r="DTP61" s="2182"/>
      <c r="DTQ61" s="2182"/>
      <c r="DTR61" s="2182"/>
      <c r="DTS61" s="2182"/>
      <c r="DTT61" s="2182"/>
      <c r="DTU61" s="2182"/>
      <c r="DTV61" s="2182"/>
      <c r="DTW61" s="2182"/>
      <c r="DTX61" s="2182"/>
      <c r="DTY61" s="2182"/>
      <c r="DTZ61" s="2182"/>
      <c r="DUA61" s="2182"/>
      <c r="DUB61" s="2182"/>
      <c r="DUC61" s="2182"/>
      <c r="DUD61" s="2182"/>
      <c r="DUE61" s="2182"/>
      <c r="DUF61" s="2182"/>
      <c r="DUG61" s="2182"/>
      <c r="DUH61" s="2182"/>
      <c r="DUI61" s="2182"/>
      <c r="DUJ61" s="2182"/>
      <c r="DUK61" s="2182"/>
      <c r="DUL61" s="2182"/>
      <c r="DUM61" s="2182"/>
      <c r="DUN61" s="2182"/>
      <c r="DUO61" s="2182"/>
      <c r="DUP61" s="2182"/>
      <c r="DUQ61" s="2182"/>
      <c r="DUR61" s="2182"/>
      <c r="DUS61" s="2182"/>
      <c r="DUT61" s="2182"/>
      <c r="DUU61" s="2182"/>
      <c r="DUV61" s="2182"/>
      <c r="DUW61" s="2182"/>
      <c r="DUX61" s="2182"/>
      <c r="DUY61" s="2182"/>
      <c r="DUZ61" s="2182"/>
      <c r="DVA61" s="2182"/>
      <c r="DVB61" s="2182"/>
      <c r="DVC61" s="2182"/>
      <c r="DVD61" s="2182"/>
      <c r="DVE61" s="2182"/>
      <c r="DVF61" s="2182"/>
      <c r="DVG61" s="2182"/>
      <c r="DVH61" s="2182"/>
      <c r="DVI61" s="2182"/>
      <c r="DVJ61" s="2182"/>
      <c r="DVK61" s="2182"/>
      <c r="DVL61" s="2182"/>
      <c r="DVM61" s="2182"/>
      <c r="DVN61" s="2182"/>
      <c r="DVO61" s="2182"/>
      <c r="DVP61" s="2182"/>
      <c r="DVQ61" s="2182"/>
      <c r="DVR61" s="2182"/>
      <c r="DVS61" s="2182"/>
      <c r="DVT61" s="2182"/>
      <c r="DVU61" s="2182"/>
      <c r="DVV61" s="2182"/>
      <c r="DVW61" s="2182"/>
      <c r="DVX61" s="2182"/>
      <c r="DVY61" s="2182"/>
      <c r="DVZ61" s="2182"/>
      <c r="DWA61" s="2182"/>
      <c r="DWB61" s="2182"/>
      <c r="DWC61" s="2182"/>
      <c r="DWD61" s="2182"/>
      <c r="DWE61" s="2182"/>
      <c r="DWF61" s="2182"/>
      <c r="DWG61" s="2182"/>
      <c r="DWH61" s="2182"/>
      <c r="DWI61" s="2182"/>
      <c r="DWJ61" s="2182"/>
      <c r="DWK61" s="2182"/>
      <c r="DWL61" s="2182"/>
      <c r="DWM61" s="2182"/>
      <c r="DWN61" s="2182"/>
      <c r="DWO61" s="2182"/>
      <c r="DWP61" s="2182"/>
      <c r="DWQ61" s="2182"/>
      <c r="DWR61" s="2182"/>
      <c r="DWS61" s="2182"/>
      <c r="DWT61" s="2182"/>
      <c r="DWU61" s="2182"/>
      <c r="DWV61" s="2182"/>
      <c r="DWW61" s="2182"/>
      <c r="DWX61" s="2182"/>
      <c r="DWY61" s="2182"/>
      <c r="DWZ61" s="2182"/>
      <c r="DXA61" s="2182"/>
      <c r="DXB61" s="2182"/>
      <c r="DXC61" s="2182"/>
      <c r="DXD61" s="2182"/>
      <c r="DXE61" s="2182"/>
      <c r="DXF61" s="2182"/>
      <c r="DXG61" s="2182"/>
      <c r="DXH61" s="2182"/>
      <c r="DXI61" s="2182"/>
      <c r="DXJ61" s="2182"/>
      <c r="DXK61" s="2182"/>
      <c r="DXL61" s="2182"/>
      <c r="DXM61" s="2182"/>
      <c r="DXN61" s="2182"/>
      <c r="DXO61" s="2182"/>
      <c r="DXP61" s="2182"/>
      <c r="DXQ61" s="2182"/>
      <c r="DXR61" s="2182"/>
      <c r="DXS61" s="2182"/>
      <c r="DXT61" s="2182"/>
      <c r="DXU61" s="2182"/>
      <c r="DXV61" s="2182"/>
      <c r="DXW61" s="2182"/>
      <c r="DXX61" s="2182"/>
      <c r="DXY61" s="2182"/>
      <c r="DXZ61" s="2182"/>
      <c r="DYA61" s="2182"/>
      <c r="DYB61" s="2182"/>
      <c r="DYC61" s="2182"/>
      <c r="DYD61" s="2182"/>
      <c r="DYE61" s="2182"/>
      <c r="DYF61" s="2182"/>
      <c r="DYG61" s="2182"/>
      <c r="DYH61" s="2182"/>
      <c r="DYI61" s="2182"/>
      <c r="DYJ61" s="2182"/>
      <c r="DYK61" s="2182"/>
      <c r="DYL61" s="2182"/>
      <c r="DYM61" s="2182"/>
      <c r="DYN61" s="2182"/>
      <c r="DYO61" s="2182"/>
      <c r="DYP61" s="2182"/>
      <c r="DYQ61" s="2182"/>
      <c r="DYR61" s="2182"/>
      <c r="DYS61" s="2182"/>
      <c r="DYT61" s="2182"/>
      <c r="DYU61" s="2182"/>
      <c r="DYV61" s="2182"/>
      <c r="DYW61" s="2182"/>
      <c r="DYX61" s="2182"/>
      <c r="DYY61" s="2182"/>
      <c r="DYZ61" s="2182"/>
      <c r="DZA61" s="2182"/>
      <c r="DZB61" s="2182"/>
      <c r="DZC61" s="2182"/>
      <c r="DZD61" s="2182"/>
      <c r="DZE61" s="2182"/>
      <c r="DZF61" s="2182"/>
      <c r="DZG61" s="2182"/>
      <c r="DZH61" s="2182"/>
      <c r="DZI61" s="2182"/>
      <c r="DZJ61" s="2182"/>
      <c r="DZK61" s="2182"/>
      <c r="DZL61" s="2182"/>
      <c r="DZM61" s="2182"/>
      <c r="DZN61" s="2182"/>
      <c r="DZO61" s="2182"/>
      <c r="DZP61" s="2182"/>
      <c r="DZQ61" s="2182"/>
      <c r="DZR61" s="2182"/>
      <c r="DZS61" s="2182"/>
      <c r="DZT61" s="2182"/>
      <c r="DZU61" s="2182"/>
      <c r="DZV61" s="2182"/>
      <c r="DZW61" s="2182"/>
      <c r="DZX61" s="2182"/>
      <c r="DZY61" s="2182"/>
      <c r="DZZ61" s="2182"/>
      <c r="EAA61" s="2182"/>
      <c r="EAB61" s="2182"/>
      <c r="EAC61" s="2182"/>
      <c r="EAD61" s="2182"/>
      <c r="EAE61" s="2182"/>
      <c r="EAF61" s="2182"/>
      <c r="EAG61" s="2182"/>
      <c r="EAH61" s="2182"/>
      <c r="EAI61" s="2182"/>
      <c r="EAJ61" s="2182"/>
      <c r="EAK61" s="2182"/>
      <c r="EAL61" s="2182"/>
      <c r="EAM61" s="2182"/>
      <c r="EAN61" s="2182"/>
      <c r="EAO61" s="2182"/>
      <c r="EAP61" s="2182"/>
      <c r="EAQ61" s="2182"/>
      <c r="EAR61" s="2182"/>
      <c r="EAS61" s="2182"/>
      <c r="EAT61" s="2182"/>
      <c r="EAU61" s="2182"/>
      <c r="EAV61" s="2182"/>
      <c r="EAW61" s="2182"/>
      <c r="EAX61" s="2182"/>
      <c r="EAY61" s="2182"/>
      <c r="EAZ61" s="2182"/>
      <c r="EBA61" s="2182"/>
      <c r="EBB61" s="2182"/>
      <c r="EBC61" s="2182"/>
      <c r="EBD61" s="2182"/>
      <c r="EBE61" s="2182"/>
      <c r="EBF61" s="2182"/>
      <c r="EBG61" s="2182"/>
      <c r="EBH61" s="2182"/>
      <c r="EBI61" s="2182"/>
      <c r="EBJ61" s="2182"/>
      <c r="EBK61" s="2182"/>
      <c r="EBL61" s="2182"/>
      <c r="EBM61" s="2182"/>
      <c r="EBN61" s="2182"/>
      <c r="EBO61" s="2182"/>
      <c r="EBP61" s="2182"/>
      <c r="EBQ61" s="2182"/>
      <c r="EBR61" s="2182"/>
      <c r="EBS61" s="2182"/>
      <c r="EBT61" s="2182"/>
      <c r="EBU61" s="2182"/>
      <c r="EBV61" s="2182"/>
      <c r="EBW61" s="2182"/>
      <c r="EBX61" s="2182"/>
      <c r="EBY61" s="2182"/>
      <c r="EBZ61" s="2182"/>
      <c r="ECA61" s="2182"/>
      <c r="ECB61" s="2182"/>
      <c r="ECC61" s="2182"/>
      <c r="ECD61" s="2182"/>
      <c r="ECE61" s="2182"/>
      <c r="ECF61" s="2182"/>
      <c r="ECG61" s="2182"/>
      <c r="ECH61" s="2182"/>
      <c r="ECI61" s="2182"/>
      <c r="ECJ61" s="2182"/>
      <c r="ECK61" s="2182"/>
      <c r="ECL61" s="2182"/>
      <c r="ECM61" s="2182"/>
      <c r="ECN61" s="2182"/>
      <c r="ECO61" s="2182"/>
      <c r="ECP61" s="2182"/>
      <c r="ECQ61" s="2182"/>
      <c r="ECR61" s="2182"/>
      <c r="ECS61" s="2182"/>
      <c r="ECT61" s="2182"/>
      <c r="ECU61" s="2182"/>
      <c r="ECV61" s="2182"/>
      <c r="ECW61" s="2182"/>
      <c r="ECX61" s="2182"/>
      <c r="ECY61" s="2182"/>
      <c r="ECZ61" s="2182"/>
      <c r="EDA61" s="2182"/>
      <c r="EDB61" s="2182"/>
      <c r="EDC61" s="2182"/>
      <c r="EDD61" s="2182"/>
      <c r="EDE61" s="2182"/>
      <c r="EDF61" s="2182"/>
      <c r="EDG61" s="2182"/>
      <c r="EDH61" s="2182"/>
      <c r="EDI61" s="2182"/>
      <c r="EDJ61" s="2182"/>
      <c r="EDK61" s="2182"/>
      <c r="EDL61" s="2182"/>
      <c r="EDM61" s="2182"/>
      <c r="EDN61" s="2182"/>
      <c r="EDO61" s="2182"/>
      <c r="EDP61" s="2182"/>
      <c r="EDQ61" s="2182"/>
      <c r="EDR61" s="2182"/>
      <c r="EDS61" s="2182"/>
      <c r="EDT61" s="2182"/>
      <c r="EDU61" s="2182"/>
      <c r="EDV61" s="2182"/>
      <c r="EDW61" s="2182"/>
      <c r="EDX61" s="2182"/>
      <c r="EDY61" s="2182"/>
      <c r="EDZ61" s="2182"/>
      <c r="EEA61" s="2182"/>
      <c r="EEB61" s="2182"/>
      <c r="EEC61" s="2182"/>
      <c r="EED61" s="2182"/>
      <c r="EEE61" s="2182"/>
      <c r="EEF61" s="2182"/>
      <c r="EEG61" s="2182"/>
      <c r="EEH61" s="2182"/>
      <c r="EEI61" s="2182"/>
      <c r="EEJ61" s="2182"/>
      <c r="EEK61" s="2182"/>
      <c r="EEL61" s="2182"/>
      <c r="EEM61" s="2182"/>
      <c r="EEN61" s="2182"/>
      <c r="EEO61" s="2182"/>
      <c r="EEP61" s="2182"/>
      <c r="EEQ61" s="2182"/>
      <c r="EER61" s="2182"/>
      <c r="EES61" s="2182"/>
      <c r="EET61" s="2182"/>
      <c r="EEU61" s="2182"/>
      <c r="EEV61" s="2182"/>
      <c r="EEW61" s="2182"/>
      <c r="EEX61" s="2182"/>
      <c r="EEY61" s="2182"/>
      <c r="EEZ61" s="2182"/>
      <c r="EFA61" s="2182"/>
      <c r="EFB61" s="2182"/>
      <c r="EFC61" s="2182"/>
      <c r="EFD61" s="2182"/>
      <c r="EFE61" s="2182"/>
      <c r="EFF61" s="2182"/>
      <c r="EFG61" s="2182"/>
      <c r="EFH61" s="2182"/>
      <c r="EFI61" s="2182"/>
      <c r="EFJ61" s="2182"/>
      <c r="EFK61" s="2182"/>
      <c r="EFL61" s="2182"/>
      <c r="EFM61" s="2182"/>
      <c r="EFN61" s="2182"/>
      <c r="EFO61" s="2182"/>
      <c r="EFP61" s="2182"/>
      <c r="EFQ61" s="2182"/>
      <c r="EFR61" s="2182"/>
      <c r="EFS61" s="2182"/>
      <c r="EFT61" s="2182"/>
      <c r="EFU61" s="2182"/>
      <c r="EFV61" s="2182"/>
      <c r="EFW61" s="2182"/>
      <c r="EFX61" s="2182"/>
      <c r="EFY61" s="2182"/>
      <c r="EFZ61" s="2182"/>
      <c r="EGA61" s="2182"/>
      <c r="EGB61" s="2182"/>
      <c r="EGC61" s="2182"/>
      <c r="EGD61" s="2182"/>
      <c r="EGE61" s="2182"/>
      <c r="EGF61" s="2182"/>
      <c r="EGG61" s="2182"/>
      <c r="EGH61" s="2182"/>
      <c r="EGI61" s="2182"/>
      <c r="EGJ61" s="2182"/>
      <c r="EGK61" s="2182"/>
      <c r="EGL61" s="2182"/>
      <c r="EGM61" s="2182"/>
      <c r="EGN61" s="2182"/>
      <c r="EGO61" s="2182"/>
      <c r="EGP61" s="2182"/>
      <c r="EGQ61" s="2182"/>
      <c r="EGR61" s="2182"/>
      <c r="EGS61" s="2182"/>
      <c r="EGT61" s="2182"/>
      <c r="EGU61" s="2182"/>
      <c r="EGV61" s="2182"/>
      <c r="EGW61" s="2182"/>
      <c r="EGX61" s="2182"/>
      <c r="EGY61" s="2182"/>
      <c r="EGZ61" s="2182"/>
      <c r="EHA61" s="2182"/>
      <c r="EHB61" s="2182"/>
      <c r="EHC61" s="2182"/>
      <c r="EHD61" s="2182"/>
      <c r="EHE61" s="2182"/>
      <c r="EHF61" s="2182"/>
      <c r="EHG61" s="2182"/>
      <c r="EHH61" s="2182"/>
      <c r="EHI61" s="2182"/>
      <c r="EHJ61" s="2182"/>
      <c r="EHK61" s="2182"/>
      <c r="EHL61" s="2182"/>
      <c r="EHM61" s="2182"/>
      <c r="EHN61" s="2182"/>
      <c r="EHO61" s="2182"/>
      <c r="EHP61" s="2182"/>
      <c r="EHQ61" s="2182"/>
      <c r="EHR61" s="2182"/>
      <c r="EHS61" s="2182"/>
      <c r="EHT61" s="2182"/>
      <c r="EHU61" s="2182"/>
      <c r="EHV61" s="2182"/>
      <c r="EHW61" s="2182"/>
      <c r="EHX61" s="2182"/>
      <c r="EHY61" s="2182"/>
      <c r="EHZ61" s="2182"/>
      <c r="EIA61" s="2182"/>
      <c r="EIB61" s="2182"/>
      <c r="EIC61" s="2182"/>
      <c r="EID61" s="2182"/>
      <c r="EIE61" s="2182"/>
      <c r="EIF61" s="2182"/>
      <c r="EIG61" s="2182"/>
      <c r="EIH61" s="2182"/>
      <c r="EII61" s="2182"/>
      <c r="EIJ61" s="2182"/>
      <c r="EIK61" s="2182"/>
      <c r="EIL61" s="2182"/>
      <c r="EIM61" s="2182"/>
      <c r="EIN61" s="2182"/>
      <c r="EIO61" s="2182"/>
      <c r="EIP61" s="2182"/>
      <c r="EIQ61" s="2182"/>
      <c r="EIR61" s="2182"/>
      <c r="EIS61" s="2182"/>
      <c r="EIT61" s="2182"/>
      <c r="EIU61" s="2182"/>
      <c r="EIV61" s="2182"/>
      <c r="EIW61" s="2182"/>
      <c r="EIX61" s="2182"/>
      <c r="EIY61" s="2182"/>
      <c r="EIZ61" s="2182"/>
      <c r="EJA61" s="2182"/>
      <c r="EJB61" s="2182"/>
      <c r="EJC61" s="2182"/>
      <c r="EJD61" s="2182"/>
      <c r="EJE61" s="2182"/>
      <c r="EJF61" s="2182"/>
      <c r="EJG61" s="2182"/>
      <c r="EJH61" s="2182"/>
      <c r="EJI61" s="2182"/>
      <c r="EJJ61" s="2182"/>
      <c r="EJK61" s="2182"/>
      <c r="EJL61" s="2182"/>
      <c r="EJM61" s="2182"/>
      <c r="EJN61" s="2182"/>
      <c r="EJO61" s="2182"/>
      <c r="EJP61" s="2182"/>
      <c r="EJQ61" s="2182"/>
      <c r="EJR61" s="2182"/>
      <c r="EJS61" s="2182"/>
      <c r="EJT61" s="2182"/>
      <c r="EJU61" s="2182"/>
      <c r="EJV61" s="2182"/>
      <c r="EJW61" s="2182"/>
      <c r="EJX61" s="2182"/>
      <c r="EJY61" s="2182"/>
      <c r="EJZ61" s="2182"/>
      <c r="EKA61" s="2182"/>
      <c r="EKB61" s="2182"/>
      <c r="EKC61" s="2182"/>
      <c r="EKD61" s="2182"/>
      <c r="EKE61" s="2182"/>
      <c r="EKF61" s="2182"/>
      <c r="EKG61" s="2182"/>
      <c r="EKH61" s="2182"/>
      <c r="EKI61" s="2182"/>
      <c r="EKJ61" s="2182"/>
      <c r="EKK61" s="2182"/>
      <c r="EKL61" s="2182"/>
      <c r="EKM61" s="2182"/>
      <c r="EKN61" s="2182"/>
      <c r="EKO61" s="2182"/>
      <c r="EKP61" s="2182"/>
      <c r="EKQ61" s="2182"/>
      <c r="EKR61" s="2182"/>
      <c r="EKS61" s="2182"/>
      <c r="EKT61" s="2182"/>
      <c r="EKU61" s="2182"/>
      <c r="EKV61" s="2182"/>
      <c r="EKW61" s="2182"/>
      <c r="EKX61" s="2182"/>
      <c r="EKY61" s="2182"/>
      <c r="EKZ61" s="2182"/>
      <c r="ELA61" s="2182"/>
      <c r="ELB61" s="2182"/>
      <c r="ELC61" s="2182"/>
      <c r="ELD61" s="2182"/>
      <c r="ELE61" s="2182"/>
      <c r="ELF61" s="2182"/>
      <c r="ELG61" s="2182"/>
      <c r="ELH61" s="2182"/>
      <c r="ELI61" s="2182"/>
      <c r="ELJ61" s="2182"/>
      <c r="ELK61" s="2182"/>
      <c r="ELL61" s="2182"/>
      <c r="ELM61" s="2182"/>
      <c r="ELN61" s="2182"/>
      <c r="ELO61" s="2182"/>
      <c r="ELP61" s="2182"/>
      <c r="ELQ61" s="2182"/>
      <c r="ELR61" s="2182"/>
      <c r="ELS61" s="2182"/>
      <c r="ELT61" s="2182"/>
      <c r="ELU61" s="2182"/>
      <c r="ELV61" s="2182"/>
      <c r="ELW61" s="2182"/>
      <c r="ELX61" s="2182"/>
      <c r="ELY61" s="2182"/>
      <c r="ELZ61" s="2182"/>
      <c r="EMA61" s="2182"/>
      <c r="EMB61" s="2182"/>
      <c r="EMC61" s="2182"/>
      <c r="EMD61" s="2182"/>
      <c r="EME61" s="2182"/>
      <c r="EMF61" s="2182"/>
      <c r="EMG61" s="2182"/>
      <c r="EMH61" s="2182"/>
      <c r="EMI61" s="2182"/>
      <c r="EMJ61" s="2182"/>
      <c r="EMK61" s="2182"/>
      <c r="EML61" s="2182"/>
      <c r="EMM61" s="2182"/>
      <c r="EMN61" s="2182"/>
      <c r="EMO61" s="2182"/>
      <c r="EMP61" s="2182"/>
      <c r="EMQ61" s="2182"/>
      <c r="EMR61" s="2182"/>
      <c r="EMS61" s="2182"/>
      <c r="EMT61" s="2182"/>
      <c r="EMU61" s="2182"/>
      <c r="EMV61" s="2182"/>
      <c r="EMW61" s="2182"/>
      <c r="EMX61" s="2182"/>
      <c r="EMY61" s="2182"/>
      <c r="EMZ61" s="2182"/>
      <c r="ENA61" s="2182"/>
      <c r="ENB61" s="2182"/>
      <c r="ENC61" s="2182"/>
      <c r="END61" s="2182"/>
      <c r="ENE61" s="2182"/>
      <c r="ENF61" s="2182"/>
      <c r="ENG61" s="2182"/>
      <c r="ENH61" s="2182"/>
      <c r="ENI61" s="2182"/>
      <c r="ENJ61" s="2182"/>
      <c r="ENK61" s="2182"/>
      <c r="ENL61" s="2182"/>
      <c r="ENM61" s="2182"/>
      <c r="ENN61" s="2182"/>
      <c r="ENO61" s="2182"/>
      <c r="ENP61" s="2182"/>
      <c r="ENQ61" s="2182"/>
      <c r="ENR61" s="2182"/>
      <c r="ENS61" s="2182"/>
      <c r="ENT61" s="2182"/>
      <c r="ENU61" s="2182"/>
      <c r="ENV61" s="2182"/>
      <c r="ENW61" s="2182"/>
      <c r="ENX61" s="2182"/>
      <c r="ENY61" s="2182"/>
      <c r="ENZ61" s="2182"/>
      <c r="EOA61" s="2182"/>
      <c r="EOB61" s="2182"/>
      <c r="EOC61" s="2182"/>
      <c r="EOD61" s="2182"/>
      <c r="EOE61" s="2182"/>
      <c r="EOF61" s="2182"/>
      <c r="EOG61" s="2182"/>
      <c r="EOH61" s="2182"/>
      <c r="EOI61" s="2182"/>
      <c r="EOJ61" s="2182"/>
      <c r="EOK61" s="2182"/>
      <c r="EOL61" s="2182"/>
      <c r="EOM61" s="2182"/>
      <c r="EON61" s="2182"/>
      <c r="EOO61" s="2182"/>
      <c r="EOP61" s="2182"/>
      <c r="EOQ61" s="2182"/>
      <c r="EOR61" s="2182"/>
      <c r="EOS61" s="2182"/>
      <c r="EOT61" s="2182"/>
      <c r="EOU61" s="2182"/>
      <c r="EOV61" s="2182"/>
      <c r="EOW61" s="2182"/>
      <c r="EOX61" s="2182"/>
      <c r="EOY61" s="2182"/>
      <c r="EOZ61" s="2182"/>
      <c r="EPA61" s="2182"/>
      <c r="EPB61" s="2182"/>
      <c r="EPC61" s="2182"/>
      <c r="EPD61" s="2182"/>
      <c r="EPE61" s="2182"/>
      <c r="EPF61" s="2182"/>
      <c r="EPG61" s="2182"/>
      <c r="EPH61" s="2182"/>
      <c r="EPI61" s="2182"/>
      <c r="EPJ61" s="2182"/>
      <c r="EPK61" s="2182"/>
      <c r="EPL61" s="2182"/>
      <c r="EPM61" s="2182"/>
      <c r="EPN61" s="2182"/>
      <c r="EPO61" s="2182"/>
      <c r="EPP61" s="2182"/>
      <c r="EPQ61" s="2182"/>
      <c r="EPR61" s="2182"/>
      <c r="EPS61" s="2182"/>
      <c r="EPT61" s="2182"/>
      <c r="EPU61" s="2182"/>
      <c r="EPV61" s="2182"/>
      <c r="EPW61" s="2182"/>
      <c r="EPX61" s="2182"/>
      <c r="EPY61" s="2182"/>
      <c r="EPZ61" s="2182"/>
      <c r="EQA61" s="2182"/>
      <c r="EQB61" s="2182"/>
      <c r="EQC61" s="2182"/>
      <c r="EQD61" s="2182"/>
      <c r="EQE61" s="2182"/>
      <c r="EQF61" s="2182"/>
      <c r="EQG61" s="2182"/>
      <c r="EQH61" s="2182"/>
      <c r="EQI61" s="2182"/>
      <c r="EQJ61" s="2182"/>
      <c r="EQK61" s="2182"/>
      <c r="EQL61" s="2182"/>
      <c r="EQM61" s="2182"/>
      <c r="EQN61" s="2182"/>
      <c r="EQO61" s="2182"/>
      <c r="EQP61" s="2182"/>
      <c r="EQQ61" s="2182"/>
      <c r="EQR61" s="2182"/>
      <c r="EQS61" s="2182"/>
      <c r="EQT61" s="2182"/>
      <c r="EQU61" s="2182"/>
      <c r="EQV61" s="2182"/>
      <c r="EQW61" s="2182"/>
      <c r="EQX61" s="2182"/>
      <c r="EQY61" s="2182"/>
      <c r="EQZ61" s="2182"/>
      <c r="ERA61" s="2182"/>
      <c r="ERB61" s="2182"/>
      <c r="ERC61" s="2182"/>
      <c r="ERD61" s="2182"/>
      <c r="ERE61" s="2182"/>
      <c r="ERF61" s="2182"/>
      <c r="ERG61" s="2182"/>
      <c r="ERH61" s="2182"/>
      <c r="ERI61" s="2182"/>
      <c r="ERJ61" s="2182"/>
      <c r="ERK61" s="2182"/>
      <c r="ERL61" s="2182"/>
      <c r="ERM61" s="2182"/>
      <c r="ERN61" s="2182"/>
      <c r="ERO61" s="2182"/>
      <c r="ERP61" s="2182"/>
      <c r="ERQ61" s="2182"/>
      <c r="ERR61" s="2182"/>
      <c r="ERS61" s="2182"/>
      <c r="ERT61" s="2182"/>
      <c r="ERU61" s="2182"/>
      <c r="ERV61" s="2182"/>
      <c r="ERW61" s="2182"/>
      <c r="ERX61" s="2182"/>
      <c r="ERY61" s="2182"/>
      <c r="ERZ61" s="2182"/>
      <c r="ESA61" s="2182"/>
      <c r="ESB61" s="2182"/>
      <c r="ESC61" s="2182"/>
      <c r="ESD61" s="2182"/>
      <c r="ESE61" s="2182"/>
      <c r="ESF61" s="2182"/>
      <c r="ESG61" s="2182"/>
      <c r="ESH61" s="2182"/>
      <c r="ESI61" s="2182"/>
      <c r="ESJ61" s="2182"/>
      <c r="ESK61" s="2182"/>
      <c r="ESL61" s="2182"/>
      <c r="ESM61" s="2182"/>
      <c r="ESN61" s="2182"/>
      <c r="ESO61" s="2182"/>
      <c r="ESP61" s="2182"/>
      <c r="ESQ61" s="2182"/>
      <c r="ESR61" s="2182"/>
      <c r="ESS61" s="2182"/>
      <c r="EST61" s="2182"/>
      <c r="ESU61" s="2182"/>
      <c r="ESV61" s="2182"/>
      <c r="ESW61" s="2182"/>
      <c r="ESX61" s="2182"/>
      <c r="ESY61" s="2182"/>
      <c r="ESZ61" s="2182"/>
      <c r="ETA61" s="2182"/>
      <c r="ETB61" s="2182"/>
      <c r="ETC61" s="2182"/>
      <c r="ETD61" s="2182"/>
      <c r="ETE61" s="2182"/>
      <c r="ETF61" s="2182"/>
      <c r="ETG61" s="2182"/>
      <c r="ETH61" s="2182"/>
      <c r="ETI61" s="2182"/>
      <c r="ETJ61" s="2182"/>
      <c r="ETK61" s="2182"/>
      <c r="ETL61" s="2182"/>
      <c r="ETM61" s="2182"/>
      <c r="ETN61" s="2182"/>
      <c r="ETO61" s="2182"/>
      <c r="ETP61" s="2182"/>
      <c r="ETQ61" s="2182"/>
      <c r="ETR61" s="2182"/>
      <c r="ETS61" s="2182"/>
      <c r="ETT61" s="2182"/>
      <c r="ETU61" s="2182"/>
      <c r="ETV61" s="2182"/>
      <c r="ETW61" s="2182"/>
      <c r="ETX61" s="2182"/>
      <c r="ETY61" s="2182"/>
      <c r="ETZ61" s="2182"/>
      <c r="EUA61" s="2182"/>
      <c r="EUB61" s="2182"/>
      <c r="EUC61" s="2182"/>
      <c r="EUD61" s="2182"/>
      <c r="EUE61" s="2182"/>
      <c r="EUF61" s="2182"/>
      <c r="EUG61" s="2182"/>
      <c r="EUH61" s="2182"/>
      <c r="EUI61" s="2182"/>
      <c r="EUJ61" s="2182"/>
      <c r="EUK61" s="2182"/>
      <c r="EUL61" s="2182"/>
      <c r="EUM61" s="2182"/>
      <c r="EUN61" s="2182"/>
      <c r="EUO61" s="2182"/>
      <c r="EUP61" s="2182"/>
      <c r="EUQ61" s="2182"/>
      <c r="EUR61" s="2182"/>
      <c r="EUS61" s="2182"/>
      <c r="EUT61" s="2182"/>
      <c r="EUU61" s="2182"/>
      <c r="EUV61" s="2182"/>
      <c r="EUW61" s="2182"/>
      <c r="EUX61" s="2182"/>
      <c r="EUY61" s="2182"/>
      <c r="EUZ61" s="2182"/>
      <c r="EVA61" s="2182"/>
      <c r="EVB61" s="2182"/>
      <c r="EVC61" s="2182"/>
      <c r="EVD61" s="2182"/>
      <c r="EVE61" s="2182"/>
      <c r="EVF61" s="2182"/>
      <c r="EVG61" s="2182"/>
      <c r="EVH61" s="2182"/>
      <c r="EVI61" s="2182"/>
      <c r="EVJ61" s="2182"/>
      <c r="EVK61" s="2182"/>
      <c r="EVL61" s="2182"/>
      <c r="EVM61" s="2182"/>
      <c r="EVN61" s="2182"/>
      <c r="EVO61" s="2182"/>
      <c r="EVP61" s="2182"/>
      <c r="EVQ61" s="2182"/>
      <c r="EVR61" s="2182"/>
      <c r="EVS61" s="2182"/>
      <c r="EVT61" s="2182"/>
      <c r="EVU61" s="2182"/>
      <c r="EVV61" s="2182"/>
      <c r="EVW61" s="2182"/>
      <c r="EVX61" s="2182"/>
      <c r="EVY61" s="2182"/>
      <c r="EVZ61" s="2182"/>
      <c r="EWA61" s="2182"/>
      <c r="EWB61" s="2182"/>
      <c r="EWC61" s="2182"/>
      <c r="EWD61" s="2182"/>
      <c r="EWE61" s="2182"/>
      <c r="EWF61" s="2182"/>
      <c r="EWG61" s="2182"/>
      <c r="EWH61" s="2182"/>
      <c r="EWI61" s="2182"/>
      <c r="EWJ61" s="2182"/>
      <c r="EWK61" s="2182"/>
      <c r="EWL61" s="2182"/>
      <c r="EWM61" s="2182"/>
      <c r="EWN61" s="2182"/>
      <c r="EWO61" s="2182"/>
      <c r="EWP61" s="2182"/>
      <c r="EWQ61" s="2182"/>
      <c r="EWR61" s="2182"/>
      <c r="EWS61" s="2182"/>
      <c r="EWT61" s="2182"/>
      <c r="EWU61" s="2182"/>
      <c r="EWV61" s="2182"/>
      <c r="EWW61" s="2182"/>
      <c r="EWX61" s="2182"/>
      <c r="EWY61" s="2182"/>
      <c r="EWZ61" s="2182"/>
      <c r="EXA61" s="2182"/>
      <c r="EXB61" s="2182"/>
      <c r="EXC61" s="2182"/>
      <c r="EXD61" s="2182"/>
      <c r="EXE61" s="2182"/>
      <c r="EXF61" s="2182"/>
      <c r="EXG61" s="2182"/>
      <c r="EXH61" s="2182"/>
      <c r="EXI61" s="2182"/>
      <c r="EXJ61" s="2182"/>
      <c r="EXK61" s="2182"/>
      <c r="EXL61" s="2182"/>
      <c r="EXM61" s="2182"/>
      <c r="EXN61" s="2182"/>
      <c r="EXO61" s="2182"/>
      <c r="EXP61" s="2182"/>
      <c r="EXQ61" s="2182"/>
      <c r="EXR61" s="2182"/>
      <c r="EXS61" s="2182"/>
      <c r="EXT61" s="2182"/>
      <c r="EXU61" s="2182"/>
      <c r="EXV61" s="2182"/>
      <c r="EXW61" s="2182"/>
      <c r="EXX61" s="2182"/>
      <c r="EXY61" s="2182"/>
      <c r="EXZ61" s="2182"/>
      <c r="EYA61" s="2182"/>
      <c r="EYB61" s="2182"/>
      <c r="EYC61" s="2182"/>
      <c r="EYD61" s="2182"/>
      <c r="EYE61" s="2182"/>
      <c r="EYF61" s="2182"/>
      <c r="EYG61" s="2182"/>
      <c r="EYH61" s="2182"/>
      <c r="EYI61" s="2182"/>
      <c r="EYJ61" s="2182"/>
      <c r="EYK61" s="2182"/>
      <c r="EYL61" s="2182"/>
      <c r="EYM61" s="2182"/>
      <c r="EYN61" s="2182"/>
      <c r="EYO61" s="2182"/>
      <c r="EYP61" s="2182"/>
      <c r="EYQ61" s="2182"/>
      <c r="EYR61" s="2182"/>
      <c r="EYS61" s="2182"/>
      <c r="EYT61" s="2182"/>
      <c r="EYU61" s="2182"/>
      <c r="EYV61" s="2182"/>
      <c r="EYW61" s="2182"/>
      <c r="EYX61" s="2182"/>
      <c r="EYY61" s="2182"/>
      <c r="EYZ61" s="2182"/>
      <c r="EZA61" s="2182"/>
      <c r="EZB61" s="2182"/>
      <c r="EZC61" s="2182"/>
      <c r="EZD61" s="2182"/>
      <c r="EZE61" s="2182"/>
      <c r="EZF61" s="2182"/>
      <c r="EZG61" s="2182"/>
      <c r="EZH61" s="2182"/>
      <c r="EZI61" s="2182"/>
      <c r="EZJ61" s="2182"/>
      <c r="EZK61" s="2182"/>
      <c r="EZL61" s="2182"/>
      <c r="EZM61" s="2182"/>
      <c r="EZN61" s="2182"/>
      <c r="EZO61" s="2182"/>
      <c r="EZP61" s="2182"/>
      <c r="EZQ61" s="2182"/>
      <c r="EZR61" s="2182"/>
      <c r="EZS61" s="2182"/>
      <c r="EZT61" s="2182"/>
      <c r="EZU61" s="2182"/>
      <c r="EZV61" s="2182"/>
      <c r="EZW61" s="2182"/>
      <c r="EZX61" s="2182"/>
      <c r="EZY61" s="2182"/>
      <c r="EZZ61" s="2182"/>
      <c r="FAA61" s="2182"/>
      <c r="FAB61" s="2182"/>
      <c r="FAC61" s="2182"/>
      <c r="FAD61" s="2182"/>
      <c r="FAE61" s="2182"/>
      <c r="FAF61" s="2182"/>
      <c r="FAG61" s="2182"/>
      <c r="FAH61" s="2182"/>
      <c r="FAI61" s="2182"/>
      <c r="FAJ61" s="2182"/>
      <c r="FAK61" s="2182"/>
      <c r="FAL61" s="2182"/>
      <c r="FAM61" s="2182"/>
      <c r="FAN61" s="2182"/>
      <c r="FAO61" s="2182"/>
      <c r="FAP61" s="2182"/>
      <c r="FAQ61" s="2182"/>
      <c r="FAR61" s="2182"/>
      <c r="FAS61" s="2182"/>
      <c r="FAT61" s="2182"/>
      <c r="FAU61" s="2182"/>
      <c r="FAV61" s="2182"/>
      <c r="FAW61" s="2182"/>
      <c r="FAX61" s="2182"/>
      <c r="FAY61" s="2182"/>
      <c r="FAZ61" s="2182"/>
      <c r="FBA61" s="2182"/>
      <c r="FBB61" s="2182"/>
      <c r="FBC61" s="2182"/>
      <c r="FBD61" s="2182"/>
      <c r="FBE61" s="2182"/>
      <c r="FBF61" s="2182"/>
      <c r="FBG61" s="2182"/>
      <c r="FBH61" s="2182"/>
      <c r="FBI61" s="2182"/>
      <c r="FBJ61" s="2182"/>
      <c r="FBK61" s="2182"/>
      <c r="FBL61" s="2182"/>
      <c r="FBM61" s="2182"/>
      <c r="FBN61" s="2182"/>
      <c r="FBO61" s="2182"/>
      <c r="FBP61" s="2182"/>
      <c r="FBQ61" s="2182"/>
      <c r="FBR61" s="2182"/>
      <c r="FBS61" s="2182"/>
      <c r="FBT61" s="2182"/>
      <c r="FBU61" s="2182"/>
      <c r="FBV61" s="2182"/>
      <c r="FBW61" s="2182"/>
      <c r="FBX61" s="2182"/>
      <c r="FBY61" s="2182"/>
      <c r="FBZ61" s="2182"/>
      <c r="FCA61" s="2182"/>
      <c r="FCB61" s="2182"/>
      <c r="FCC61" s="2182"/>
      <c r="FCD61" s="2182"/>
      <c r="FCE61" s="2182"/>
      <c r="FCF61" s="2182"/>
      <c r="FCG61" s="2182"/>
      <c r="FCH61" s="2182"/>
      <c r="FCI61" s="2182"/>
      <c r="FCJ61" s="2182"/>
      <c r="FCK61" s="2182"/>
      <c r="FCL61" s="2182"/>
      <c r="FCM61" s="2182"/>
      <c r="FCN61" s="2182"/>
      <c r="FCO61" s="2182"/>
      <c r="FCP61" s="2182"/>
      <c r="FCQ61" s="2182"/>
      <c r="FCR61" s="2182"/>
      <c r="FCS61" s="2182"/>
      <c r="FCT61" s="2182"/>
      <c r="FCU61" s="2182"/>
      <c r="FCV61" s="2182"/>
      <c r="FCW61" s="2182"/>
      <c r="FCX61" s="2182"/>
      <c r="FCY61" s="2182"/>
      <c r="FCZ61" s="2182"/>
      <c r="FDA61" s="2182"/>
      <c r="FDB61" s="2182"/>
      <c r="FDC61" s="2182"/>
      <c r="FDD61" s="2182"/>
      <c r="FDE61" s="2182"/>
      <c r="FDF61" s="2182"/>
      <c r="FDG61" s="2182"/>
      <c r="FDH61" s="2182"/>
      <c r="FDI61" s="2182"/>
      <c r="FDJ61" s="2182"/>
      <c r="FDK61" s="2182"/>
      <c r="FDL61" s="2182"/>
      <c r="FDM61" s="2182"/>
      <c r="FDN61" s="2182"/>
      <c r="FDO61" s="2182"/>
      <c r="FDP61" s="2182"/>
      <c r="FDQ61" s="2182"/>
      <c r="FDR61" s="2182"/>
      <c r="FDS61" s="2182"/>
      <c r="FDT61" s="2182"/>
      <c r="FDU61" s="2182"/>
      <c r="FDV61" s="2182"/>
      <c r="FDW61" s="2182"/>
      <c r="FDX61" s="2182"/>
      <c r="FDY61" s="2182"/>
      <c r="FDZ61" s="2182"/>
      <c r="FEA61" s="2182"/>
      <c r="FEB61" s="2182"/>
      <c r="FEC61" s="2182"/>
      <c r="FED61" s="2182"/>
      <c r="FEE61" s="2182"/>
      <c r="FEF61" s="2182"/>
      <c r="FEG61" s="2182"/>
      <c r="FEH61" s="2182"/>
      <c r="FEI61" s="2182"/>
      <c r="FEJ61" s="2182"/>
      <c r="FEK61" s="2182"/>
      <c r="FEL61" s="2182"/>
      <c r="FEM61" s="2182"/>
      <c r="FEN61" s="2182"/>
      <c r="FEO61" s="2182"/>
      <c r="FEP61" s="2182"/>
      <c r="FEQ61" s="2182"/>
      <c r="FER61" s="2182"/>
      <c r="FES61" s="2182"/>
      <c r="FET61" s="2182"/>
      <c r="FEU61" s="2182"/>
      <c r="FEV61" s="2182"/>
      <c r="FEW61" s="2182"/>
      <c r="FEX61" s="2182"/>
      <c r="FEY61" s="2182"/>
      <c r="FEZ61" s="2182"/>
      <c r="FFA61" s="2182"/>
      <c r="FFB61" s="2182"/>
      <c r="FFC61" s="2182"/>
      <c r="FFD61" s="2182"/>
      <c r="FFE61" s="2182"/>
      <c r="FFF61" s="2182"/>
      <c r="FFG61" s="2182"/>
      <c r="FFH61" s="2182"/>
      <c r="FFI61" s="2182"/>
      <c r="FFJ61" s="2182"/>
      <c r="FFK61" s="2182"/>
      <c r="FFL61" s="2182"/>
      <c r="FFM61" s="2182"/>
      <c r="FFN61" s="2182"/>
      <c r="FFO61" s="2182"/>
      <c r="FFP61" s="2182"/>
      <c r="FFQ61" s="2182"/>
      <c r="FFR61" s="2182"/>
      <c r="FFS61" s="2182"/>
      <c r="FFT61" s="2182"/>
      <c r="FFU61" s="2182"/>
      <c r="FFV61" s="2182"/>
      <c r="FFW61" s="2182"/>
      <c r="FFX61" s="2182"/>
      <c r="FFY61" s="2182"/>
      <c r="FFZ61" s="2182"/>
      <c r="FGA61" s="2182"/>
      <c r="FGB61" s="2182"/>
      <c r="FGC61" s="2182"/>
      <c r="FGD61" s="2182"/>
      <c r="FGE61" s="2182"/>
      <c r="FGF61" s="2182"/>
      <c r="FGG61" s="2182"/>
      <c r="FGH61" s="2182"/>
      <c r="FGI61" s="2182"/>
      <c r="FGJ61" s="2182"/>
      <c r="FGK61" s="2182"/>
      <c r="FGL61" s="2182"/>
      <c r="FGM61" s="2182"/>
      <c r="FGN61" s="2182"/>
      <c r="FGO61" s="2182"/>
      <c r="FGP61" s="2182"/>
      <c r="FGQ61" s="2182"/>
      <c r="FGR61" s="2182"/>
      <c r="FGS61" s="2182"/>
      <c r="FGT61" s="2182"/>
      <c r="FGU61" s="2182"/>
      <c r="FGV61" s="2182"/>
      <c r="FGW61" s="2182"/>
      <c r="FGX61" s="2182"/>
      <c r="FGY61" s="2182"/>
      <c r="FGZ61" s="2182"/>
      <c r="FHA61" s="2182"/>
      <c r="FHB61" s="2182"/>
      <c r="FHC61" s="2182"/>
      <c r="FHD61" s="2182"/>
      <c r="FHE61" s="2182"/>
      <c r="FHF61" s="2182"/>
      <c r="FHG61" s="2182"/>
      <c r="FHH61" s="2182"/>
      <c r="FHI61" s="2182"/>
      <c r="FHJ61" s="2182"/>
      <c r="FHK61" s="2182"/>
      <c r="FHL61" s="2182"/>
      <c r="FHM61" s="2182"/>
      <c r="FHN61" s="2182"/>
      <c r="FHO61" s="2182"/>
      <c r="FHP61" s="2182"/>
      <c r="FHQ61" s="2182"/>
      <c r="FHR61" s="2182"/>
      <c r="FHS61" s="2182"/>
      <c r="FHT61" s="2182"/>
      <c r="FHU61" s="2182"/>
      <c r="FHV61" s="2182"/>
      <c r="FHW61" s="2182"/>
      <c r="FHX61" s="2182"/>
      <c r="FHY61" s="2182"/>
      <c r="FHZ61" s="2182"/>
      <c r="FIA61" s="2182"/>
      <c r="FIB61" s="2182"/>
      <c r="FIC61" s="2182"/>
      <c r="FID61" s="2182"/>
      <c r="FIE61" s="2182"/>
      <c r="FIF61" s="2182"/>
      <c r="FIG61" s="2182"/>
      <c r="FIH61" s="2182"/>
      <c r="FII61" s="2182"/>
      <c r="FIJ61" s="2182"/>
      <c r="FIK61" s="2182"/>
      <c r="FIL61" s="2182"/>
      <c r="FIM61" s="2182"/>
      <c r="FIN61" s="2182"/>
      <c r="FIO61" s="2182"/>
      <c r="FIP61" s="2182"/>
      <c r="FIQ61" s="2182"/>
      <c r="FIR61" s="2182"/>
      <c r="FIS61" s="2182"/>
      <c r="FIT61" s="2182"/>
      <c r="FIU61" s="2182"/>
      <c r="FIV61" s="2182"/>
      <c r="FIW61" s="2182"/>
      <c r="FIX61" s="2182"/>
      <c r="FIY61" s="2182"/>
      <c r="FIZ61" s="2182"/>
      <c r="FJA61" s="2182"/>
      <c r="FJB61" s="2182"/>
      <c r="FJC61" s="2182"/>
      <c r="FJD61" s="2182"/>
      <c r="FJE61" s="2182"/>
      <c r="FJF61" s="2182"/>
      <c r="FJG61" s="2182"/>
      <c r="FJH61" s="2182"/>
      <c r="FJI61" s="2182"/>
      <c r="FJJ61" s="2182"/>
      <c r="FJK61" s="2182"/>
      <c r="FJL61" s="2182"/>
      <c r="FJM61" s="2182"/>
      <c r="FJN61" s="2182"/>
      <c r="FJO61" s="2182"/>
      <c r="FJP61" s="2182"/>
      <c r="FJQ61" s="2182"/>
      <c r="FJR61" s="2182"/>
      <c r="FJS61" s="2182"/>
      <c r="FJT61" s="2182"/>
      <c r="FJU61" s="2182"/>
      <c r="FJV61" s="2182"/>
      <c r="FJW61" s="2182"/>
      <c r="FJX61" s="2182"/>
      <c r="FJY61" s="2182"/>
      <c r="FJZ61" s="2182"/>
      <c r="FKA61" s="2182"/>
      <c r="FKB61" s="2182"/>
      <c r="FKC61" s="2182"/>
      <c r="FKD61" s="2182"/>
      <c r="FKE61" s="2182"/>
      <c r="FKF61" s="2182"/>
      <c r="FKG61" s="2182"/>
      <c r="FKH61" s="2182"/>
      <c r="FKI61" s="2182"/>
      <c r="FKJ61" s="2182"/>
      <c r="FKK61" s="2182"/>
      <c r="FKL61" s="2182"/>
      <c r="FKM61" s="2182"/>
      <c r="FKN61" s="2182"/>
      <c r="FKO61" s="2182"/>
      <c r="FKP61" s="2182"/>
      <c r="FKQ61" s="2182"/>
      <c r="FKR61" s="2182"/>
      <c r="FKS61" s="2182"/>
      <c r="FKT61" s="2182"/>
      <c r="FKU61" s="2182"/>
      <c r="FKV61" s="2182"/>
      <c r="FKW61" s="2182"/>
      <c r="FKX61" s="2182"/>
      <c r="FKY61" s="2182"/>
      <c r="FKZ61" s="2182"/>
      <c r="FLA61" s="2182"/>
      <c r="FLB61" s="2182"/>
      <c r="FLC61" s="2182"/>
      <c r="FLD61" s="2182"/>
      <c r="FLE61" s="2182"/>
      <c r="FLF61" s="2182"/>
      <c r="FLG61" s="2182"/>
      <c r="FLH61" s="2182"/>
      <c r="FLI61" s="2182"/>
      <c r="FLJ61" s="2182"/>
      <c r="FLK61" s="2182"/>
      <c r="FLL61" s="2182"/>
      <c r="FLM61" s="2182"/>
      <c r="FLN61" s="2182"/>
      <c r="FLO61" s="2182"/>
      <c r="FLP61" s="2182"/>
      <c r="FLQ61" s="2182"/>
      <c r="FLR61" s="2182"/>
      <c r="FLS61" s="2182"/>
      <c r="FLT61" s="2182"/>
      <c r="FLU61" s="2182"/>
      <c r="FLV61" s="2182"/>
      <c r="FLW61" s="2182"/>
      <c r="FLX61" s="2182"/>
      <c r="FLY61" s="2182"/>
      <c r="FLZ61" s="2182"/>
      <c r="FMA61" s="2182"/>
      <c r="FMB61" s="2182"/>
      <c r="FMC61" s="2182"/>
      <c r="FMD61" s="2182"/>
      <c r="FME61" s="2182"/>
      <c r="FMF61" s="2182"/>
      <c r="FMG61" s="2182"/>
      <c r="FMH61" s="2182"/>
      <c r="FMI61" s="2182"/>
      <c r="FMJ61" s="2182"/>
      <c r="FMK61" s="2182"/>
      <c r="FML61" s="2182"/>
      <c r="FMM61" s="2182"/>
      <c r="FMN61" s="2182"/>
      <c r="FMO61" s="2182"/>
      <c r="FMP61" s="2182"/>
      <c r="FMQ61" s="2182"/>
      <c r="FMR61" s="2182"/>
      <c r="FMS61" s="2182"/>
      <c r="FMT61" s="2182"/>
      <c r="FMU61" s="2182"/>
      <c r="FMV61" s="2182"/>
      <c r="FMW61" s="2182"/>
      <c r="FMX61" s="2182"/>
      <c r="FMY61" s="2182"/>
      <c r="FMZ61" s="2182"/>
      <c r="FNA61" s="2182"/>
      <c r="FNB61" s="2182"/>
      <c r="FNC61" s="2182"/>
      <c r="FND61" s="2182"/>
      <c r="FNE61" s="2182"/>
      <c r="FNF61" s="2182"/>
      <c r="FNG61" s="2182"/>
      <c r="FNH61" s="2182"/>
      <c r="FNI61" s="2182"/>
      <c r="FNJ61" s="2182"/>
      <c r="FNK61" s="2182"/>
      <c r="FNL61" s="2182"/>
      <c r="FNM61" s="2182"/>
      <c r="FNN61" s="2182"/>
      <c r="FNO61" s="2182"/>
      <c r="FNP61" s="2182"/>
      <c r="FNQ61" s="2182"/>
      <c r="FNR61" s="2182"/>
      <c r="FNS61" s="2182"/>
      <c r="FNT61" s="2182"/>
      <c r="FNU61" s="2182"/>
      <c r="FNV61" s="2182"/>
      <c r="FNW61" s="2182"/>
      <c r="FNX61" s="2182"/>
      <c r="FNY61" s="2182"/>
      <c r="FNZ61" s="2182"/>
      <c r="FOA61" s="2182"/>
      <c r="FOB61" s="2182"/>
      <c r="FOC61" s="2182"/>
      <c r="FOD61" s="2182"/>
      <c r="FOE61" s="2182"/>
      <c r="FOF61" s="2182"/>
      <c r="FOG61" s="2182"/>
      <c r="FOH61" s="2182"/>
      <c r="FOI61" s="2182"/>
      <c r="FOJ61" s="2182"/>
      <c r="FOK61" s="2182"/>
      <c r="FOL61" s="2182"/>
      <c r="FOM61" s="2182"/>
      <c r="FON61" s="2182"/>
      <c r="FOO61" s="2182"/>
      <c r="FOP61" s="2182"/>
      <c r="FOQ61" s="2182"/>
      <c r="FOR61" s="2182"/>
      <c r="FOS61" s="2182"/>
      <c r="FOT61" s="2182"/>
      <c r="FOU61" s="2182"/>
      <c r="FOV61" s="2182"/>
      <c r="FOW61" s="2182"/>
      <c r="FOX61" s="2182"/>
      <c r="FOY61" s="2182"/>
      <c r="FOZ61" s="2182"/>
      <c r="FPA61" s="2182"/>
      <c r="FPB61" s="2182"/>
      <c r="FPC61" s="2182"/>
      <c r="FPD61" s="2182"/>
      <c r="FPE61" s="2182"/>
      <c r="FPF61" s="2182"/>
      <c r="FPG61" s="2182"/>
      <c r="FPH61" s="2182"/>
      <c r="FPI61" s="2182"/>
      <c r="FPJ61" s="2182"/>
      <c r="FPK61" s="2182"/>
      <c r="FPL61" s="2182"/>
      <c r="FPM61" s="2182"/>
      <c r="FPN61" s="2182"/>
      <c r="FPO61" s="2182"/>
      <c r="FPP61" s="2182"/>
      <c r="FPQ61" s="2182"/>
      <c r="FPR61" s="2182"/>
      <c r="FPS61" s="2182"/>
      <c r="FPT61" s="2182"/>
      <c r="FPU61" s="2182"/>
      <c r="FPV61" s="2182"/>
      <c r="FPW61" s="2182"/>
      <c r="FPX61" s="2182"/>
      <c r="FPY61" s="2182"/>
      <c r="FPZ61" s="2182"/>
      <c r="FQA61" s="2182"/>
      <c r="FQB61" s="2182"/>
      <c r="FQC61" s="2182"/>
      <c r="FQD61" s="2182"/>
      <c r="FQE61" s="2182"/>
      <c r="FQF61" s="2182"/>
      <c r="FQG61" s="2182"/>
      <c r="FQH61" s="2182"/>
      <c r="FQI61" s="2182"/>
      <c r="FQJ61" s="2182"/>
      <c r="FQK61" s="2182"/>
      <c r="FQL61" s="2182"/>
      <c r="FQM61" s="2182"/>
      <c r="FQN61" s="2182"/>
      <c r="FQO61" s="2182"/>
      <c r="FQP61" s="2182"/>
      <c r="FQQ61" s="2182"/>
      <c r="FQR61" s="2182"/>
      <c r="FQS61" s="2182"/>
      <c r="FQT61" s="2182"/>
      <c r="FQU61" s="2182"/>
      <c r="FQV61" s="2182"/>
      <c r="FQW61" s="2182"/>
      <c r="FQX61" s="2182"/>
      <c r="FQY61" s="2182"/>
      <c r="FQZ61" s="2182"/>
      <c r="FRA61" s="2182"/>
      <c r="FRB61" s="2182"/>
      <c r="FRC61" s="2182"/>
      <c r="FRD61" s="2182"/>
      <c r="FRE61" s="2182"/>
      <c r="FRF61" s="2182"/>
      <c r="FRG61" s="2182"/>
      <c r="FRH61" s="2182"/>
      <c r="FRI61" s="2182"/>
      <c r="FRJ61" s="2182"/>
      <c r="FRK61" s="2182"/>
      <c r="FRL61" s="2182"/>
      <c r="FRM61" s="2182"/>
      <c r="FRN61" s="2182"/>
      <c r="FRO61" s="2182"/>
      <c r="FRP61" s="2182"/>
      <c r="FRQ61" s="2182"/>
      <c r="FRR61" s="2182"/>
      <c r="FRS61" s="2182"/>
      <c r="FRT61" s="2182"/>
      <c r="FRU61" s="2182"/>
      <c r="FRV61" s="2182"/>
      <c r="FRW61" s="2182"/>
      <c r="FRX61" s="2182"/>
      <c r="FRY61" s="2182"/>
      <c r="FRZ61" s="2182"/>
      <c r="FSA61" s="2182"/>
      <c r="FSB61" s="2182"/>
      <c r="FSC61" s="2182"/>
      <c r="FSD61" s="2182"/>
      <c r="FSE61" s="2182"/>
      <c r="FSF61" s="2182"/>
      <c r="FSG61" s="2182"/>
      <c r="FSH61" s="2182"/>
      <c r="FSI61" s="2182"/>
      <c r="FSJ61" s="2182"/>
      <c r="FSK61" s="2182"/>
      <c r="FSL61" s="2182"/>
      <c r="FSM61" s="2182"/>
      <c r="FSN61" s="2182"/>
      <c r="FSO61" s="2182"/>
      <c r="FSP61" s="2182"/>
      <c r="FSQ61" s="2182"/>
      <c r="FSR61" s="2182"/>
      <c r="FSS61" s="2182"/>
      <c r="FST61" s="2182"/>
      <c r="FSU61" s="2182"/>
      <c r="FSV61" s="2182"/>
      <c r="FSW61" s="2182"/>
      <c r="FSX61" s="2182"/>
      <c r="FSY61" s="2182"/>
      <c r="FSZ61" s="2182"/>
      <c r="FTA61" s="2182"/>
      <c r="FTB61" s="2182"/>
      <c r="FTC61" s="2182"/>
      <c r="FTD61" s="2182"/>
      <c r="FTE61" s="2182"/>
      <c r="FTF61" s="2182"/>
      <c r="FTG61" s="2182"/>
      <c r="FTH61" s="2182"/>
      <c r="FTI61" s="2182"/>
      <c r="FTJ61" s="2182"/>
      <c r="FTK61" s="2182"/>
      <c r="FTL61" s="2182"/>
      <c r="FTM61" s="2182"/>
      <c r="FTN61" s="2182"/>
      <c r="FTO61" s="2182"/>
      <c r="FTP61" s="2182"/>
      <c r="FTQ61" s="2182"/>
      <c r="FTR61" s="2182"/>
      <c r="FTS61" s="2182"/>
      <c r="FTT61" s="2182"/>
      <c r="FTU61" s="2182"/>
      <c r="FTV61" s="2182"/>
      <c r="FTW61" s="2182"/>
      <c r="FTX61" s="2182"/>
      <c r="FTY61" s="2182"/>
      <c r="FTZ61" s="2182"/>
      <c r="FUA61" s="2182"/>
      <c r="FUB61" s="2182"/>
      <c r="FUC61" s="2182"/>
      <c r="FUD61" s="2182"/>
      <c r="FUE61" s="2182"/>
      <c r="FUF61" s="2182"/>
      <c r="FUG61" s="2182"/>
      <c r="FUH61" s="2182"/>
      <c r="FUI61" s="2182"/>
      <c r="FUJ61" s="2182"/>
      <c r="FUK61" s="2182"/>
      <c r="FUL61" s="2182"/>
      <c r="FUM61" s="2182"/>
      <c r="FUN61" s="2182"/>
      <c r="FUO61" s="2182"/>
      <c r="FUP61" s="2182"/>
      <c r="FUQ61" s="2182"/>
      <c r="FUR61" s="2182"/>
      <c r="FUS61" s="2182"/>
      <c r="FUT61" s="2182"/>
      <c r="FUU61" s="2182"/>
      <c r="FUV61" s="2182"/>
      <c r="FUW61" s="2182"/>
      <c r="FUX61" s="2182"/>
      <c r="FUY61" s="2182"/>
      <c r="FUZ61" s="2182"/>
      <c r="FVA61" s="2182"/>
      <c r="FVB61" s="2182"/>
      <c r="FVC61" s="2182"/>
      <c r="FVD61" s="2182"/>
      <c r="FVE61" s="2182"/>
      <c r="FVF61" s="2182"/>
      <c r="FVG61" s="2182"/>
      <c r="FVH61" s="2182"/>
      <c r="FVI61" s="2182"/>
      <c r="FVJ61" s="2182"/>
      <c r="FVK61" s="2182"/>
      <c r="FVL61" s="2182"/>
      <c r="FVM61" s="2182"/>
      <c r="FVN61" s="2182"/>
      <c r="FVO61" s="2182"/>
      <c r="FVP61" s="2182"/>
      <c r="FVQ61" s="2182"/>
      <c r="FVR61" s="2182"/>
      <c r="FVS61" s="2182"/>
      <c r="FVT61" s="2182"/>
      <c r="FVU61" s="2182"/>
      <c r="FVV61" s="2182"/>
      <c r="FVW61" s="2182"/>
      <c r="FVX61" s="2182"/>
      <c r="FVY61" s="2182"/>
      <c r="FVZ61" s="2182"/>
      <c r="FWA61" s="2182"/>
      <c r="FWB61" s="2182"/>
      <c r="FWC61" s="2182"/>
      <c r="FWD61" s="2182"/>
      <c r="FWE61" s="2182"/>
      <c r="FWF61" s="2182"/>
      <c r="FWG61" s="2182"/>
      <c r="FWH61" s="2182"/>
      <c r="FWI61" s="2182"/>
      <c r="FWJ61" s="2182"/>
      <c r="FWK61" s="2182"/>
      <c r="FWL61" s="2182"/>
      <c r="FWM61" s="2182"/>
      <c r="FWN61" s="2182"/>
      <c r="FWO61" s="2182"/>
      <c r="FWP61" s="2182"/>
      <c r="FWQ61" s="2182"/>
      <c r="FWR61" s="2182"/>
      <c r="FWS61" s="2182"/>
      <c r="FWT61" s="2182"/>
      <c r="FWU61" s="2182"/>
      <c r="FWV61" s="2182"/>
      <c r="FWW61" s="2182"/>
      <c r="FWX61" s="2182"/>
      <c r="FWY61" s="2182"/>
      <c r="FWZ61" s="2182"/>
      <c r="FXA61" s="2182"/>
      <c r="FXB61" s="2182"/>
      <c r="FXC61" s="2182"/>
      <c r="FXD61" s="2182"/>
      <c r="FXE61" s="2182"/>
      <c r="FXF61" s="2182"/>
      <c r="FXG61" s="2182"/>
      <c r="FXH61" s="2182"/>
      <c r="FXI61" s="2182"/>
      <c r="FXJ61" s="2182"/>
      <c r="FXK61" s="2182"/>
      <c r="FXL61" s="2182"/>
      <c r="FXM61" s="2182"/>
      <c r="FXN61" s="2182"/>
      <c r="FXO61" s="2182"/>
      <c r="FXP61" s="2182"/>
      <c r="FXQ61" s="2182"/>
      <c r="FXR61" s="2182"/>
      <c r="FXS61" s="2182"/>
      <c r="FXT61" s="2182"/>
      <c r="FXU61" s="2182"/>
      <c r="FXV61" s="2182"/>
      <c r="FXW61" s="2182"/>
      <c r="FXX61" s="2182"/>
      <c r="FXY61" s="2182"/>
      <c r="FXZ61" s="2182"/>
      <c r="FYA61" s="2182"/>
      <c r="FYB61" s="2182"/>
      <c r="FYC61" s="2182"/>
      <c r="FYD61" s="2182"/>
      <c r="FYE61" s="2182"/>
      <c r="FYF61" s="2182"/>
      <c r="FYG61" s="2182"/>
      <c r="FYH61" s="2182"/>
      <c r="FYI61" s="2182"/>
      <c r="FYJ61" s="2182"/>
      <c r="FYK61" s="2182"/>
      <c r="FYL61" s="2182"/>
      <c r="FYM61" s="2182"/>
      <c r="FYN61" s="2182"/>
      <c r="FYO61" s="2182"/>
      <c r="FYP61" s="2182"/>
      <c r="FYQ61" s="2182"/>
      <c r="FYR61" s="2182"/>
      <c r="FYS61" s="2182"/>
      <c r="FYT61" s="2182"/>
      <c r="FYU61" s="2182"/>
      <c r="FYV61" s="2182"/>
      <c r="FYW61" s="2182"/>
      <c r="FYX61" s="2182"/>
      <c r="FYY61" s="2182"/>
      <c r="FYZ61" s="2182"/>
      <c r="FZA61" s="2182"/>
      <c r="FZB61" s="2182"/>
      <c r="FZC61" s="2182"/>
      <c r="FZD61" s="2182"/>
      <c r="FZE61" s="2182"/>
      <c r="FZF61" s="2182"/>
      <c r="FZG61" s="2182"/>
      <c r="FZH61" s="2182"/>
      <c r="FZI61" s="2182"/>
      <c r="FZJ61" s="2182"/>
      <c r="FZK61" s="2182"/>
      <c r="FZL61" s="2182"/>
      <c r="FZM61" s="2182"/>
      <c r="FZN61" s="2182"/>
      <c r="FZO61" s="2182"/>
      <c r="FZP61" s="2182"/>
      <c r="FZQ61" s="2182"/>
      <c r="FZR61" s="2182"/>
      <c r="FZS61" s="2182"/>
      <c r="FZT61" s="2182"/>
      <c r="FZU61" s="2182"/>
      <c r="FZV61" s="2182"/>
      <c r="FZW61" s="2182"/>
      <c r="FZX61" s="2182"/>
      <c r="FZY61" s="2182"/>
      <c r="FZZ61" s="2182"/>
      <c r="GAA61" s="2182"/>
      <c r="GAB61" s="2182"/>
      <c r="GAC61" s="2182"/>
      <c r="GAD61" s="2182"/>
      <c r="GAE61" s="2182"/>
      <c r="GAF61" s="2182"/>
      <c r="GAG61" s="2182"/>
      <c r="GAH61" s="2182"/>
      <c r="GAI61" s="2182"/>
      <c r="GAJ61" s="2182"/>
      <c r="GAK61" s="2182"/>
      <c r="GAL61" s="2182"/>
      <c r="GAM61" s="2182"/>
      <c r="GAN61" s="2182"/>
      <c r="GAO61" s="2182"/>
      <c r="GAP61" s="2182"/>
      <c r="GAQ61" s="2182"/>
      <c r="GAR61" s="2182"/>
      <c r="GAS61" s="2182"/>
      <c r="GAT61" s="2182"/>
      <c r="GAU61" s="2182"/>
      <c r="GAV61" s="2182"/>
      <c r="GAW61" s="2182"/>
      <c r="GAX61" s="2182"/>
      <c r="GAY61" s="2182"/>
      <c r="GAZ61" s="2182"/>
      <c r="GBA61" s="2182"/>
      <c r="GBB61" s="2182"/>
      <c r="GBC61" s="2182"/>
      <c r="GBD61" s="2182"/>
      <c r="GBE61" s="2182"/>
      <c r="GBF61" s="2182"/>
      <c r="GBG61" s="2182"/>
      <c r="GBH61" s="2182"/>
      <c r="GBI61" s="2182"/>
      <c r="GBJ61" s="2182"/>
      <c r="GBK61" s="2182"/>
      <c r="GBL61" s="2182"/>
      <c r="GBM61" s="2182"/>
      <c r="GBN61" s="2182"/>
      <c r="GBO61" s="2182"/>
      <c r="GBP61" s="2182"/>
      <c r="GBQ61" s="2182"/>
      <c r="GBR61" s="2182"/>
      <c r="GBS61" s="2182"/>
      <c r="GBT61" s="2182"/>
      <c r="GBU61" s="2182"/>
      <c r="GBV61" s="2182"/>
      <c r="GBW61" s="2182"/>
      <c r="GBX61" s="2182"/>
      <c r="GBY61" s="2182"/>
      <c r="GBZ61" s="2182"/>
      <c r="GCA61" s="2182"/>
      <c r="GCB61" s="2182"/>
      <c r="GCC61" s="2182"/>
      <c r="GCD61" s="2182"/>
      <c r="GCE61" s="2182"/>
      <c r="GCF61" s="2182"/>
      <c r="GCG61" s="2182"/>
      <c r="GCH61" s="2182"/>
      <c r="GCI61" s="2182"/>
      <c r="GCJ61" s="2182"/>
      <c r="GCK61" s="2182"/>
      <c r="GCL61" s="2182"/>
      <c r="GCM61" s="2182"/>
      <c r="GCN61" s="2182"/>
      <c r="GCO61" s="2182"/>
      <c r="GCP61" s="2182"/>
      <c r="GCQ61" s="2182"/>
      <c r="GCR61" s="2182"/>
      <c r="GCS61" s="2182"/>
      <c r="GCT61" s="2182"/>
      <c r="GCU61" s="2182"/>
      <c r="GCV61" s="2182"/>
      <c r="GCW61" s="2182"/>
      <c r="GCX61" s="2182"/>
      <c r="GCY61" s="2182"/>
      <c r="GCZ61" s="2182"/>
      <c r="GDA61" s="2182"/>
      <c r="GDB61" s="2182"/>
      <c r="GDC61" s="2182"/>
      <c r="GDD61" s="2182"/>
      <c r="GDE61" s="2182"/>
      <c r="GDF61" s="2182"/>
      <c r="GDG61" s="2182"/>
      <c r="GDH61" s="2182"/>
      <c r="GDI61" s="2182"/>
      <c r="GDJ61" s="2182"/>
      <c r="GDK61" s="2182"/>
      <c r="GDL61" s="2182"/>
      <c r="GDM61" s="2182"/>
      <c r="GDN61" s="2182"/>
      <c r="GDO61" s="2182"/>
      <c r="GDP61" s="2182"/>
      <c r="GDQ61" s="2182"/>
      <c r="GDR61" s="2182"/>
      <c r="GDS61" s="2182"/>
      <c r="GDT61" s="2182"/>
      <c r="GDU61" s="2182"/>
      <c r="GDV61" s="2182"/>
      <c r="GDW61" s="2182"/>
      <c r="GDX61" s="2182"/>
      <c r="GDY61" s="2182"/>
      <c r="GDZ61" s="2182"/>
      <c r="GEA61" s="2182"/>
      <c r="GEB61" s="2182"/>
      <c r="GEC61" s="2182"/>
      <c r="GED61" s="2182"/>
      <c r="GEE61" s="2182"/>
      <c r="GEF61" s="2182"/>
      <c r="GEG61" s="2182"/>
      <c r="GEH61" s="2182"/>
      <c r="GEI61" s="2182"/>
      <c r="GEJ61" s="2182"/>
      <c r="GEK61" s="2182"/>
      <c r="GEL61" s="2182"/>
      <c r="GEM61" s="2182"/>
      <c r="GEN61" s="2182"/>
      <c r="GEO61" s="2182"/>
      <c r="GEP61" s="2182"/>
      <c r="GEQ61" s="2182"/>
      <c r="GER61" s="2182"/>
      <c r="GES61" s="2182"/>
      <c r="GET61" s="2182"/>
      <c r="GEU61" s="2182"/>
      <c r="GEV61" s="2182"/>
      <c r="GEW61" s="2182"/>
      <c r="GEX61" s="2182"/>
      <c r="GEY61" s="2182"/>
      <c r="GEZ61" s="2182"/>
      <c r="GFA61" s="2182"/>
      <c r="GFB61" s="2182"/>
      <c r="GFC61" s="2182"/>
      <c r="GFD61" s="2182"/>
      <c r="GFE61" s="2182"/>
      <c r="GFF61" s="2182"/>
      <c r="GFG61" s="2182"/>
      <c r="GFH61" s="2182"/>
      <c r="GFI61" s="2182"/>
      <c r="GFJ61" s="2182"/>
      <c r="GFK61" s="2182"/>
      <c r="GFL61" s="2182"/>
      <c r="GFM61" s="2182"/>
      <c r="GFN61" s="2182"/>
      <c r="GFO61" s="2182"/>
      <c r="GFP61" s="2182"/>
      <c r="GFQ61" s="2182"/>
      <c r="GFR61" s="2182"/>
      <c r="GFS61" s="2182"/>
      <c r="GFT61" s="2182"/>
      <c r="GFU61" s="2182"/>
      <c r="GFV61" s="2182"/>
      <c r="GFW61" s="2182"/>
      <c r="GFX61" s="2182"/>
      <c r="GFY61" s="2182"/>
      <c r="GFZ61" s="2182"/>
      <c r="GGA61" s="2182"/>
      <c r="GGB61" s="2182"/>
      <c r="GGC61" s="2182"/>
      <c r="GGD61" s="2182"/>
      <c r="GGE61" s="2182"/>
      <c r="GGF61" s="2182"/>
      <c r="GGG61" s="2182"/>
      <c r="GGH61" s="2182"/>
      <c r="GGI61" s="2182"/>
      <c r="GGJ61" s="2182"/>
      <c r="GGK61" s="2182"/>
      <c r="GGL61" s="2182"/>
      <c r="GGM61" s="2182"/>
      <c r="GGN61" s="2182"/>
      <c r="GGO61" s="2182"/>
      <c r="GGP61" s="2182"/>
      <c r="GGQ61" s="2182"/>
      <c r="GGR61" s="2182"/>
      <c r="GGS61" s="2182"/>
      <c r="GGT61" s="2182"/>
      <c r="GGU61" s="2182"/>
      <c r="GGV61" s="2182"/>
      <c r="GGW61" s="2182"/>
      <c r="GGX61" s="2182"/>
      <c r="GGY61" s="2182"/>
      <c r="GGZ61" s="2182"/>
      <c r="GHA61" s="2182"/>
      <c r="GHB61" s="2182"/>
      <c r="GHC61" s="2182"/>
      <c r="GHD61" s="2182"/>
      <c r="GHE61" s="2182"/>
      <c r="GHF61" s="2182"/>
      <c r="GHG61" s="2182"/>
      <c r="GHH61" s="2182"/>
      <c r="GHI61" s="2182"/>
      <c r="GHJ61" s="2182"/>
      <c r="GHK61" s="2182"/>
      <c r="GHL61" s="2182"/>
      <c r="GHM61" s="2182"/>
      <c r="GHN61" s="2182"/>
      <c r="GHO61" s="2182"/>
      <c r="GHP61" s="2182"/>
      <c r="GHQ61" s="2182"/>
      <c r="GHR61" s="2182"/>
      <c r="GHS61" s="2182"/>
      <c r="GHT61" s="2182"/>
      <c r="GHU61" s="2182"/>
      <c r="GHV61" s="2182"/>
      <c r="GHW61" s="2182"/>
      <c r="GHX61" s="2182"/>
      <c r="GHY61" s="2182"/>
      <c r="GHZ61" s="2182"/>
      <c r="GIA61" s="2182"/>
      <c r="GIB61" s="2182"/>
      <c r="GIC61" s="2182"/>
      <c r="GID61" s="2182"/>
      <c r="GIE61" s="2182"/>
      <c r="GIF61" s="2182"/>
      <c r="GIG61" s="2182"/>
      <c r="GIH61" s="2182"/>
      <c r="GII61" s="2182"/>
      <c r="GIJ61" s="2182"/>
      <c r="GIK61" s="2182"/>
      <c r="GIL61" s="2182"/>
      <c r="GIM61" s="2182"/>
      <c r="GIN61" s="2182"/>
      <c r="GIO61" s="2182"/>
      <c r="GIP61" s="2182"/>
      <c r="GIQ61" s="2182"/>
      <c r="GIR61" s="2182"/>
      <c r="GIS61" s="2182"/>
      <c r="GIT61" s="2182"/>
      <c r="GIU61" s="2182"/>
      <c r="GIV61" s="2182"/>
      <c r="GIW61" s="2182"/>
      <c r="GIX61" s="2182"/>
      <c r="GIY61" s="2182"/>
      <c r="GIZ61" s="2182"/>
      <c r="GJA61" s="2182"/>
      <c r="GJB61" s="2182"/>
      <c r="GJC61" s="2182"/>
      <c r="GJD61" s="2182"/>
      <c r="GJE61" s="2182"/>
      <c r="GJF61" s="2182"/>
      <c r="GJG61" s="2182"/>
      <c r="GJH61" s="2182"/>
      <c r="GJI61" s="2182"/>
      <c r="GJJ61" s="2182"/>
      <c r="GJK61" s="2182"/>
      <c r="GJL61" s="2182"/>
      <c r="GJM61" s="2182"/>
      <c r="GJN61" s="2182"/>
      <c r="GJO61" s="2182"/>
      <c r="GJP61" s="2182"/>
      <c r="GJQ61" s="2182"/>
      <c r="GJR61" s="2182"/>
      <c r="GJS61" s="2182"/>
      <c r="GJT61" s="2182"/>
      <c r="GJU61" s="2182"/>
      <c r="GJV61" s="2182"/>
      <c r="GJW61" s="2182"/>
      <c r="GJX61" s="2182"/>
      <c r="GJY61" s="2182"/>
      <c r="GJZ61" s="2182"/>
      <c r="GKA61" s="2182"/>
      <c r="GKB61" s="2182"/>
      <c r="GKC61" s="2182"/>
      <c r="GKD61" s="2182"/>
      <c r="GKE61" s="2182"/>
      <c r="GKF61" s="2182"/>
      <c r="GKG61" s="2182"/>
      <c r="GKH61" s="2182"/>
      <c r="GKI61" s="2182"/>
      <c r="GKJ61" s="2182"/>
      <c r="GKK61" s="2182"/>
      <c r="GKL61" s="2182"/>
      <c r="GKM61" s="2182"/>
      <c r="GKN61" s="2182"/>
      <c r="GKO61" s="2182"/>
      <c r="GKP61" s="2182"/>
      <c r="GKQ61" s="2182"/>
      <c r="GKR61" s="2182"/>
      <c r="GKS61" s="2182"/>
      <c r="GKT61" s="2182"/>
      <c r="GKU61" s="2182"/>
      <c r="GKV61" s="2182"/>
      <c r="GKW61" s="2182"/>
      <c r="GKX61" s="2182"/>
      <c r="GKY61" s="2182"/>
      <c r="GKZ61" s="2182"/>
      <c r="GLA61" s="2182"/>
      <c r="GLB61" s="2182"/>
      <c r="GLC61" s="2182"/>
      <c r="GLD61" s="2182"/>
      <c r="GLE61" s="2182"/>
      <c r="GLF61" s="2182"/>
      <c r="GLG61" s="2182"/>
      <c r="GLH61" s="2182"/>
      <c r="GLI61" s="2182"/>
      <c r="GLJ61" s="2182"/>
      <c r="GLK61" s="2182"/>
      <c r="GLL61" s="2182"/>
      <c r="GLM61" s="2182"/>
      <c r="GLN61" s="2182"/>
      <c r="GLO61" s="2182"/>
      <c r="GLP61" s="2182"/>
      <c r="GLQ61" s="2182"/>
      <c r="GLR61" s="2182"/>
      <c r="GLS61" s="2182"/>
      <c r="GLT61" s="2182"/>
      <c r="GLU61" s="2182"/>
      <c r="GLV61" s="2182"/>
      <c r="GLW61" s="2182"/>
      <c r="GLX61" s="2182"/>
      <c r="GLY61" s="2182"/>
      <c r="GLZ61" s="2182"/>
      <c r="GMA61" s="2182"/>
      <c r="GMB61" s="2182"/>
      <c r="GMC61" s="2182"/>
      <c r="GMD61" s="2182"/>
      <c r="GME61" s="2182"/>
      <c r="GMF61" s="2182"/>
      <c r="GMG61" s="2182"/>
      <c r="GMH61" s="2182"/>
      <c r="GMI61" s="2182"/>
      <c r="GMJ61" s="2182"/>
      <c r="GMK61" s="2182"/>
      <c r="GML61" s="2182"/>
      <c r="GMM61" s="2182"/>
      <c r="GMN61" s="2182"/>
      <c r="GMO61" s="2182"/>
      <c r="GMP61" s="2182"/>
      <c r="GMQ61" s="2182"/>
      <c r="GMR61" s="2182"/>
      <c r="GMS61" s="2182"/>
      <c r="GMT61" s="2182"/>
      <c r="GMU61" s="2182"/>
      <c r="GMV61" s="2182"/>
      <c r="GMW61" s="2182"/>
      <c r="GMX61" s="2182"/>
      <c r="GMY61" s="2182"/>
      <c r="GMZ61" s="2182"/>
      <c r="GNA61" s="2182"/>
      <c r="GNB61" s="2182"/>
      <c r="GNC61" s="2182"/>
      <c r="GND61" s="2182"/>
      <c r="GNE61" s="2182"/>
      <c r="GNF61" s="2182"/>
      <c r="GNG61" s="2182"/>
      <c r="GNH61" s="2182"/>
      <c r="GNI61" s="2182"/>
      <c r="GNJ61" s="2182"/>
      <c r="GNK61" s="2182"/>
      <c r="GNL61" s="2182"/>
      <c r="GNM61" s="2182"/>
      <c r="GNN61" s="2182"/>
      <c r="GNO61" s="2182"/>
      <c r="GNP61" s="2182"/>
      <c r="GNQ61" s="2182"/>
      <c r="GNR61" s="2182"/>
      <c r="GNS61" s="2182"/>
      <c r="GNT61" s="2182"/>
      <c r="GNU61" s="2182"/>
      <c r="GNV61" s="2182"/>
      <c r="GNW61" s="2182"/>
      <c r="GNX61" s="2182"/>
      <c r="GNY61" s="2182"/>
      <c r="GNZ61" s="2182"/>
      <c r="GOA61" s="2182"/>
      <c r="GOB61" s="2182"/>
      <c r="GOC61" s="2182"/>
      <c r="GOD61" s="2182"/>
      <c r="GOE61" s="2182"/>
      <c r="GOF61" s="2182"/>
      <c r="GOG61" s="2182"/>
      <c r="GOH61" s="2182"/>
      <c r="GOI61" s="2182"/>
      <c r="GOJ61" s="2182"/>
      <c r="GOK61" s="2182"/>
      <c r="GOL61" s="2182"/>
      <c r="GOM61" s="2182"/>
      <c r="GON61" s="2182"/>
      <c r="GOO61" s="2182"/>
      <c r="GOP61" s="2182"/>
      <c r="GOQ61" s="2182"/>
      <c r="GOR61" s="2182"/>
      <c r="GOS61" s="2182"/>
      <c r="GOT61" s="2182"/>
      <c r="GOU61" s="2182"/>
      <c r="GOV61" s="2182"/>
      <c r="GOW61" s="2182"/>
      <c r="GOX61" s="2182"/>
      <c r="GOY61" s="2182"/>
      <c r="GOZ61" s="2182"/>
      <c r="GPA61" s="2182"/>
      <c r="GPB61" s="2182"/>
      <c r="GPC61" s="2182"/>
      <c r="GPD61" s="2182"/>
      <c r="GPE61" s="2182"/>
      <c r="GPF61" s="2182"/>
      <c r="GPG61" s="2182"/>
      <c r="GPH61" s="2182"/>
      <c r="GPI61" s="2182"/>
      <c r="GPJ61" s="2182"/>
      <c r="GPK61" s="2182"/>
      <c r="GPL61" s="2182"/>
      <c r="GPM61" s="2182"/>
      <c r="GPN61" s="2182"/>
      <c r="GPO61" s="2182"/>
      <c r="GPP61" s="2182"/>
      <c r="GPQ61" s="2182"/>
      <c r="GPR61" s="2182"/>
      <c r="GPS61" s="2182"/>
      <c r="GPT61" s="2182"/>
      <c r="GPU61" s="2182"/>
      <c r="GPV61" s="2182"/>
      <c r="GPW61" s="2182"/>
      <c r="GPX61" s="2182"/>
      <c r="GPY61" s="2182"/>
      <c r="GPZ61" s="2182"/>
      <c r="GQA61" s="2182"/>
      <c r="GQB61" s="2182"/>
      <c r="GQC61" s="2182"/>
      <c r="GQD61" s="2182"/>
      <c r="GQE61" s="2182"/>
      <c r="GQF61" s="2182"/>
      <c r="GQG61" s="2182"/>
      <c r="GQH61" s="2182"/>
      <c r="GQI61" s="2182"/>
      <c r="GQJ61" s="2182"/>
      <c r="GQK61" s="2182"/>
      <c r="GQL61" s="2182"/>
      <c r="GQM61" s="2182"/>
      <c r="GQN61" s="2182"/>
      <c r="GQO61" s="2182"/>
      <c r="GQP61" s="2182"/>
      <c r="GQQ61" s="2182"/>
      <c r="GQR61" s="2182"/>
      <c r="GQS61" s="2182"/>
      <c r="GQT61" s="2182"/>
      <c r="GQU61" s="2182"/>
      <c r="GQV61" s="2182"/>
      <c r="GQW61" s="2182"/>
      <c r="GQX61" s="2182"/>
      <c r="GQY61" s="2182"/>
      <c r="GQZ61" s="2182"/>
      <c r="GRA61" s="2182"/>
      <c r="GRB61" s="2182"/>
      <c r="GRC61" s="2182"/>
      <c r="GRD61" s="2182"/>
      <c r="GRE61" s="2182"/>
      <c r="GRF61" s="2182"/>
      <c r="GRG61" s="2182"/>
      <c r="GRH61" s="2182"/>
      <c r="GRI61" s="2182"/>
      <c r="GRJ61" s="2182"/>
      <c r="GRK61" s="2182"/>
      <c r="GRL61" s="2182"/>
      <c r="GRM61" s="2182"/>
      <c r="GRN61" s="2182"/>
      <c r="GRO61" s="2182"/>
      <c r="GRP61" s="2182"/>
      <c r="GRQ61" s="2182"/>
      <c r="GRR61" s="2182"/>
      <c r="GRS61" s="2182"/>
      <c r="GRT61" s="2182"/>
      <c r="GRU61" s="2182"/>
      <c r="GRV61" s="2182"/>
      <c r="GRW61" s="2182"/>
      <c r="GRX61" s="2182"/>
      <c r="GRY61" s="2182"/>
      <c r="GRZ61" s="2182"/>
      <c r="GSA61" s="2182"/>
      <c r="GSB61" s="2182"/>
      <c r="GSC61" s="2182"/>
      <c r="GSD61" s="2182"/>
      <c r="GSE61" s="2182"/>
      <c r="GSF61" s="2182"/>
      <c r="GSG61" s="2182"/>
      <c r="GSH61" s="2182"/>
      <c r="GSI61" s="2182"/>
      <c r="GSJ61" s="2182"/>
      <c r="GSK61" s="2182"/>
      <c r="GSL61" s="2182"/>
      <c r="GSM61" s="2182"/>
      <c r="GSN61" s="2182"/>
      <c r="GSO61" s="2182"/>
      <c r="GSP61" s="2182"/>
      <c r="GSQ61" s="2182"/>
      <c r="GSR61" s="2182"/>
      <c r="GSS61" s="2182"/>
      <c r="GST61" s="2182"/>
      <c r="GSU61" s="2182"/>
      <c r="GSV61" s="2182"/>
      <c r="GSW61" s="2182"/>
      <c r="GSX61" s="2182"/>
      <c r="GSY61" s="2182"/>
      <c r="GSZ61" s="2182"/>
      <c r="GTA61" s="2182"/>
      <c r="GTB61" s="2182"/>
      <c r="GTC61" s="2182"/>
      <c r="GTD61" s="2182"/>
      <c r="GTE61" s="2182"/>
      <c r="GTF61" s="2182"/>
      <c r="GTG61" s="2182"/>
      <c r="GTH61" s="2182"/>
      <c r="GTI61" s="2182"/>
      <c r="GTJ61" s="2182"/>
      <c r="GTK61" s="2182"/>
      <c r="GTL61" s="2182"/>
      <c r="GTM61" s="2182"/>
      <c r="GTN61" s="2182"/>
      <c r="GTO61" s="2182"/>
      <c r="GTP61" s="2182"/>
      <c r="GTQ61" s="2182"/>
      <c r="GTR61" s="2182"/>
      <c r="GTS61" s="2182"/>
      <c r="GTT61" s="2182"/>
      <c r="GTU61" s="2182"/>
      <c r="GTV61" s="2182"/>
      <c r="GTW61" s="2182"/>
      <c r="GTX61" s="2182"/>
      <c r="GTY61" s="2182"/>
      <c r="GTZ61" s="2182"/>
      <c r="GUA61" s="2182"/>
      <c r="GUB61" s="2182"/>
      <c r="GUC61" s="2182"/>
      <c r="GUD61" s="2182"/>
      <c r="GUE61" s="2182"/>
      <c r="GUF61" s="2182"/>
      <c r="GUG61" s="2182"/>
      <c r="GUH61" s="2182"/>
      <c r="GUI61" s="2182"/>
      <c r="GUJ61" s="2182"/>
      <c r="GUK61" s="2182"/>
      <c r="GUL61" s="2182"/>
      <c r="GUM61" s="2182"/>
      <c r="GUN61" s="2182"/>
      <c r="GUO61" s="2182"/>
      <c r="GUP61" s="2182"/>
      <c r="GUQ61" s="2182"/>
      <c r="GUR61" s="2182"/>
      <c r="GUS61" s="2182"/>
      <c r="GUT61" s="2182"/>
      <c r="GUU61" s="2182"/>
      <c r="GUV61" s="2182"/>
      <c r="GUW61" s="2182"/>
      <c r="GUX61" s="2182"/>
      <c r="GUY61" s="2182"/>
      <c r="GUZ61" s="2182"/>
      <c r="GVA61" s="2182"/>
      <c r="GVB61" s="2182"/>
      <c r="GVC61" s="2182"/>
      <c r="GVD61" s="2182"/>
      <c r="GVE61" s="2182"/>
      <c r="GVF61" s="2182"/>
      <c r="GVG61" s="2182"/>
      <c r="GVH61" s="2182"/>
      <c r="GVI61" s="2182"/>
      <c r="GVJ61" s="2182"/>
      <c r="GVK61" s="2182"/>
      <c r="GVL61" s="2182"/>
      <c r="GVM61" s="2182"/>
      <c r="GVN61" s="2182"/>
      <c r="GVO61" s="2182"/>
      <c r="GVP61" s="2182"/>
      <c r="GVQ61" s="2182"/>
      <c r="GVR61" s="2182"/>
      <c r="GVS61" s="2182"/>
      <c r="GVT61" s="2182"/>
      <c r="GVU61" s="2182"/>
      <c r="GVV61" s="2182"/>
      <c r="GVW61" s="2182"/>
      <c r="GVX61" s="2182"/>
      <c r="GVY61" s="2182"/>
      <c r="GVZ61" s="2182"/>
      <c r="GWA61" s="2182"/>
      <c r="GWB61" s="2182"/>
      <c r="GWC61" s="2182"/>
      <c r="GWD61" s="2182"/>
      <c r="GWE61" s="2182"/>
      <c r="GWF61" s="2182"/>
      <c r="GWG61" s="2182"/>
      <c r="GWH61" s="2182"/>
      <c r="GWI61" s="2182"/>
      <c r="GWJ61" s="2182"/>
      <c r="GWK61" s="2182"/>
      <c r="GWL61" s="2182"/>
      <c r="GWM61" s="2182"/>
      <c r="GWN61" s="2182"/>
      <c r="GWO61" s="2182"/>
      <c r="GWP61" s="2182"/>
      <c r="GWQ61" s="2182"/>
      <c r="GWR61" s="2182"/>
      <c r="GWS61" s="2182"/>
      <c r="GWT61" s="2182"/>
      <c r="GWU61" s="2182"/>
      <c r="GWV61" s="2182"/>
      <c r="GWW61" s="2182"/>
      <c r="GWX61" s="2182"/>
      <c r="GWY61" s="2182"/>
      <c r="GWZ61" s="2182"/>
      <c r="GXA61" s="2182"/>
      <c r="GXB61" s="2182"/>
      <c r="GXC61" s="2182"/>
      <c r="GXD61" s="2182"/>
      <c r="GXE61" s="2182"/>
      <c r="GXF61" s="2182"/>
      <c r="GXG61" s="2182"/>
      <c r="GXH61" s="2182"/>
      <c r="GXI61" s="2182"/>
      <c r="GXJ61" s="2182"/>
      <c r="GXK61" s="2182"/>
      <c r="GXL61" s="2182"/>
      <c r="GXM61" s="2182"/>
      <c r="GXN61" s="2182"/>
      <c r="GXO61" s="2182"/>
      <c r="GXP61" s="2182"/>
      <c r="GXQ61" s="2182"/>
      <c r="GXR61" s="2182"/>
      <c r="GXS61" s="2182"/>
      <c r="GXT61" s="2182"/>
      <c r="GXU61" s="2182"/>
      <c r="GXV61" s="2182"/>
      <c r="GXW61" s="2182"/>
      <c r="GXX61" s="2182"/>
      <c r="GXY61" s="2182"/>
      <c r="GXZ61" s="2182"/>
      <c r="GYA61" s="2182"/>
      <c r="GYB61" s="2182"/>
      <c r="GYC61" s="2182"/>
      <c r="GYD61" s="2182"/>
      <c r="GYE61" s="2182"/>
      <c r="GYF61" s="2182"/>
      <c r="GYG61" s="2182"/>
      <c r="GYH61" s="2182"/>
      <c r="GYI61" s="2182"/>
      <c r="GYJ61" s="2182"/>
      <c r="GYK61" s="2182"/>
      <c r="GYL61" s="2182"/>
      <c r="GYM61" s="2182"/>
      <c r="GYN61" s="2182"/>
      <c r="GYO61" s="2182"/>
      <c r="GYP61" s="2182"/>
      <c r="GYQ61" s="2182"/>
      <c r="GYR61" s="2182"/>
      <c r="GYS61" s="2182"/>
      <c r="GYT61" s="2182"/>
      <c r="GYU61" s="2182"/>
      <c r="GYV61" s="2182"/>
      <c r="GYW61" s="2182"/>
      <c r="GYX61" s="2182"/>
      <c r="GYY61" s="2182"/>
      <c r="GYZ61" s="2182"/>
      <c r="GZA61" s="2182"/>
      <c r="GZB61" s="2182"/>
      <c r="GZC61" s="2182"/>
      <c r="GZD61" s="2182"/>
      <c r="GZE61" s="2182"/>
      <c r="GZF61" s="2182"/>
      <c r="GZG61" s="2182"/>
      <c r="GZH61" s="2182"/>
      <c r="GZI61" s="2182"/>
      <c r="GZJ61" s="2182"/>
      <c r="GZK61" s="2182"/>
      <c r="GZL61" s="2182"/>
      <c r="GZM61" s="2182"/>
      <c r="GZN61" s="2182"/>
      <c r="GZO61" s="2182"/>
      <c r="GZP61" s="2182"/>
      <c r="GZQ61" s="2182"/>
      <c r="GZR61" s="2182"/>
      <c r="GZS61" s="2182"/>
      <c r="GZT61" s="2182"/>
      <c r="GZU61" s="2182"/>
      <c r="GZV61" s="2182"/>
      <c r="GZW61" s="2182"/>
      <c r="GZX61" s="2182"/>
      <c r="GZY61" s="2182"/>
      <c r="GZZ61" s="2182"/>
      <c r="HAA61" s="2182"/>
      <c r="HAB61" s="2182"/>
      <c r="HAC61" s="2182"/>
      <c r="HAD61" s="2182"/>
      <c r="HAE61" s="2182"/>
      <c r="HAF61" s="2182"/>
      <c r="HAG61" s="2182"/>
      <c r="HAH61" s="2182"/>
      <c r="HAI61" s="2182"/>
      <c r="HAJ61" s="2182"/>
      <c r="HAK61" s="2182"/>
      <c r="HAL61" s="2182"/>
      <c r="HAM61" s="2182"/>
      <c r="HAN61" s="2182"/>
      <c r="HAO61" s="2182"/>
      <c r="HAP61" s="2182"/>
      <c r="HAQ61" s="2182"/>
      <c r="HAR61" s="2182"/>
      <c r="HAS61" s="2182"/>
      <c r="HAT61" s="2182"/>
      <c r="HAU61" s="2182"/>
      <c r="HAV61" s="2182"/>
      <c r="HAW61" s="2182"/>
      <c r="HAX61" s="2182"/>
      <c r="HAY61" s="2182"/>
      <c r="HAZ61" s="2182"/>
      <c r="HBA61" s="2182"/>
      <c r="HBB61" s="2182"/>
      <c r="HBC61" s="2182"/>
      <c r="HBD61" s="2182"/>
      <c r="HBE61" s="2182"/>
      <c r="HBF61" s="2182"/>
      <c r="HBG61" s="2182"/>
      <c r="HBH61" s="2182"/>
      <c r="HBI61" s="2182"/>
      <c r="HBJ61" s="2182"/>
      <c r="HBK61" s="2182"/>
      <c r="HBL61" s="2182"/>
      <c r="HBM61" s="2182"/>
      <c r="HBN61" s="2182"/>
      <c r="HBO61" s="2182"/>
      <c r="HBP61" s="2182"/>
      <c r="HBQ61" s="2182"/>
      <c r="HBR61" s="2182"/>
      <c r="HBS61" s="2182"/>
      <c r="HBT61" s="2182"/>
      <c r="HBU61" s="2182"/>
      <c r="HBV61" s="2182"/>
      <c r="HBW61" s="2182"/>
      <c r="HBX61" s="2182"/>
      <c r="HBY61" s="2182"/>
      <c r="HBZ61" s="2182"/>
      <c r="HCA61" s="2182"/>
      <c r="HCB61" s="2182"/>
      <c r="HCC61" s="2182"/>
      <c r="HCD61" s="2182"/>
      <c r="HCE61" s="2182"/>
      <c r="HCF61" s="2182"/>
      <c r="HCG61" s="2182"/>
      <c r="HCH61" s="2182"/>
      <c r="HCI61" s="2182"/>
      <c r="HCJ61" s="2182"/>
      <c r="HCK61" s="2182"/>
      <c r="HCL61" s="2182"/>
      <c r="HCM61" s="2182"/>
      <c r="HCN61" s="2182"/>
      <c r="HCO61" s="2182"/>
      <c r="HCP61" s="2182"/>
      <c r="HCQ61" s="2182"/>
      <c r="HCR61" s="2182"/>
      <c r="HCS61" s="2182"/>
      <c r="HCT61" s="2182"/>
      <c r="HCU61" s="2182"/>
      <c r="HCV61" s="2182"/>
      <c r="HCW61" s="2182"/>
      <c r="HCX61" s="2182"/>
      <c r="HCY61" s="2182"/>
      <c r="HCZ61" s="2182"/>
      <c r="HDA61" s="2182"/>
      <c r="HDB61" s="2182"/>
      <c r="HDC61" s="2182"/>
      <c r="HDD61" s="2182"/>
      <c r="HDE61" s="2182"/>
      <c r="HDF61" s="2182"/>
      <c r="HDG61" s="2182"/>
      <c r="HDH61" s="2182"/>
      <c r="HDI61" s="2182"/>
      <c r="HDJ61" s="2182"/>
      <c r="HDK61" s="2182"/>
      <c r="HDL61" s="2182"/>
      <c r="HDM61" s="2182"/>
      <c r="HDN61" s="2182"/>
      <c r="HDO61" s="2182"/>
      <c r="HDP61" s="2182"/>
      <c r="HDQ61" s="2182"/>
      <c r="HDR61" s="2182"/>
      <c r="HDS61" s="2182"/>
      <c r="HDT61" s="2182"/>
      <c r="HDU61" s="2182"/>
      <c r="HDV61" s="2182"/>
      <c r="HDW61" s="2182"/>
      <c r="HDX61" s="2182"/>
      <c r="HDY61" s="2182"/>
      <c r="HDZ61" s="2182"/>
      <c r="HEA61" s="2182"/>
      <c r="HEB61" s="2182"/>
      <c r="HEC61" s="2182"/>
      <c r="HED61" s="2182"/>
      <c r="HEE61" s="2182"/>
      <c r="HEF61" s="2182"/>
      <c r="HEG61" s="2182"/>
      <c r="HEH61" s="2182"/>
      <c r="HEI61" s="2182"/>
      <c r="HEJ61" s="2182"/>
      <c r="HEK61" s="2182"/>
      <c r="HEL61" s="2182"/>
      <c r="HEM61" s="2182"/>
      <c r="HEN61" s="2182"/>
      <c r="HEO61" s="2182"/>
      <c r="HEP61" s="2182"/>
      <c r="HEQ61" s="2182"/>
      <c r="HER61" s="2182"/>
      <c r="HES61" s="2182"/>
      <c r="HET61" s="2182"/>
      <c r="HEU61" s="2182"/>
      <c r="HEV61" s="2182"/>
      <c r="HEW61" s="2182"/>
      <c r="HEX61" s="2182"/>
      <c r="HEY61" s="2182"/>
      <c r="HEZ61" s="2182"/>
      <c r="HFA61" s="2182"/>
      <c r="HFB61" s="2182"/>
      <c r="HFC61" s="2182"/>
      <c r="HFD61" s="2182"/>
      <c r="HFE61" s="2182"/>
      <c r="HFF61" s="2182"/>
      <c r="HFG61" s="2182"/>
      <c r="HFH61" s="2182"/>
      <c r="HFI61" s="2182"/>
      <c r="HFJ61" s="2182"/>
      <c r="HFK61" s="2182"/>
      <c r="HFL61" s="2182"/>
      <c r="HFM61" s="2182"/>
      <c r="HFN61" s="2182"/>
      <c r="HFO61" s="2182"/>
      <c r="HFP61" s="2182"/>
      <c r="HFQ61" s="2182"/>
      <c r="HFR61" s="2182"/>
      <c r="HFS61" s="2182"/>
      <c r="HFT61" s="2182"/>
      <c r="HFU61" s="2182"/>
      <c r="HFV61" s="2182"/>
      <c r="HFW61" s="2182"/>
      <c r="HFX61" s="2182"/>
      <c r="HFY61" s="2182"/>
      <c r="HFZ61" s="2182"/>
      <c r="HGA61" s="2182"/>
      <c r="HGB61" s="2182"/>
      <c r="HGC61" s="2182"/>
      <c r="HGD61" s="2182"/>
      <c r="HGE61" s="2182"/>
      <c r="HGF61" s="2182"/>
      <c r="HGG61" s="2182"/>
      <c r="HGH61" s="2182"/>
      <c r="HGI61" s="2182"/>
      <c r="HGJ61" s="2182"/>
      <c r="HGK61" s="2182"/>
      <c r="HGL61" s="2182"/>
      <c r="HGM61" s="2182"/>
      <c r="HGN61" s="2182"/>
      <c r="HGO61" s="2182"/>
      <c r="HGP61" s="2182"/>
      <c r="HGQ61" s="2182"/>
      <c r="HGR61" s="2182"/>
      <c r="HGS61" s="2182"/>
      <c r="HGT61" s="2182"/>
      <c r="HGU61" s="2182"/>
      <c r="HGV61" s="2182"/>
      <c r="HGW61" s="2182"/>
      <c r="HGX61" s="2182"/>
      <c r="HGY61" s="2182"/>
      <c r="HGZ61" s="2182"/>
      <c r="HHA61" s="2182"/>
      <c r="HHB61" s="2182"/>
      <c r="HHC61" s="2182"/>
      <c r="HHD61" s="2182"/>
      <c r="HHE61" s="2182"/>
      <c r="HHF61" s="2182"/>
      <c r="HHG61" s="2182"/>
      <c r="HHH61" s="2182"/>
      <c r="HHI61" s="2182"/>
      <c r="HHJ61" s="2182"/>
      <c r="HHK61" s="2182"/>
      <c r="HHL61" s="2182"/>
      <c r="HHM61" s="2182"/>
      <c r="HHN61" s="2182"/>
      <c r="HHO61" s="2182"/>
      <c r="HHP61" s="2182"/>
      <c r="HHQ61" s="2182"/>
      <c r="HHR61" s="2182"/>
      <c r="HHS61" s="2182"/>
      <c r="HHT61" s="2182"/>
      <c r="HHU61" s="2182"/>
      <c r="HHV61" s="2182"/>
      <c r="HHW61" s="2182"/>
      <c r="HHX61" s="2182"/>
      <c r="HHY61" s="2182"/>
      <c r="HHZ61" s="2182"/>
      <c r="HIA61" s="2182"/>
      <c r="HIB61" s="2182"/>
      <c r="HIC61" s="2182"/>
      <c r="HID61" s="2182"/>
      <c r="HIE61" s="2182"/>
      <c r="HIF61" s="2182"/>
      <c r="HIG61" s="2182"/>
      <c r="HIH61" s="2182"/>
      <c r="HII61" s="2182"/>
      <c r="HIJ61" s="2182"/>
      <c r="HIK61" s="2182"/>
      <c r="HIL61" s="2182"/>
      <c r="HIM61" s="2182"/>
      <c r="HIN61" s="2182"/>
      <c r="HIO61" s="2182"/>
      <c r="HIP61" s="2182"/>
      <c r="HIQ61" s="2182"/>
      <c r="HIR61" s="2182"/>
      <c r="HIS61" s="2182"/>
      <c r="HIT61" s="2182"/>
      <c r="HIU61" s="2182"/>
      <c r="HIV61" s="2182"/>
      <c r="HIW61" s="2182"/>
      <c r="HIX61" s="2182"/>
      <c r="HIY61" s="2182"/>
      <c r="HIZ61" s="2182"/>
      <c r="HJA61" s="2182"/>
      <c r="HJB61" s="2182"/>
      <c r="HJC61" s="2182"/>
      <c r="HJD61" s="2182"/>
      <c r="HJE61" s="2182"/>
      <c r="HJF61" s="2182"/>
      <c r="HJG61" s="2182"/>
      <c r="HJH61" s="2182"/>
      <c r="HJI61" s="2182"/>
      <c r="HJJ61" s="2182"/>
      <c r="HJK61" s="2182"/>
      <c r="HJL61" s="2182"/>
      <c r="HJM61" s="2182"/>
      <c r="HJN61" s="2182"/>
      <c r="HJO61" s="2182"/>
      <c r="HJP61" s="2182"/>
      <c r="HJQ61" s="2182"/>
      <c r="HJR61" s="2182"/>
      <c r="HJS61" s="2182"/>
      <c r="HJT61" s="2182"/>
      <c r="HJU61" s="2182"/>
      <c r="HJV61" s="2182"/>
      <c r="HJW61" s="2182"/>
      <c r="HJX61" s="2182"/>
      <c r="HJY61" s="2182"/>
      <c r="HJZ61" s="2182"/>
      <c r="HKA61" s="2182"/>
      <c r="HKB61" s="2182"/>
      <c r="HKC61" s="2182"/>
      <c r="HKD61" s="2182"/>
      <c r="HKE61" s="2182"/>
      <c r="HKF61" s="2182"/>
      <c r="HKG61" s="2182"/>
      <c r="HKH61" s="2182"/>
      <c r="HKI61" s="2182"/>
      <c r="HKJ61" s="2182"/>
      <c r="HKK61" s="2182"/>
      <c r="HKL61" s="2182"/>
      <c r="HKM61" s="2182"/>
      <c r="HKN61" s="2182"/>
      <c r="HKO61" s="2182"/>
      <c r="HKP61" s="2182"/>
      <c r="HKQ61" s="2182"/>
      <c r="HKR61" s="2182"/>
      <c r="HKS61" s="2182"/>
      <c r="HKT61" s="2182"/>
      <c r="HKU61" s="2182"/>
      <c r="HKV61" s="2182"/>
      <c r="HKW61" s="2182"/>
      <c r="HKX61" s="2182"/>
      <c r="HKY61" s="2182"/>
      <c r="HKZ61" s="2182"/>
      <c r="HLA61" s="2182"/>
      <c r="HLB61" s="2182"/>
      <c r="HLC61" s="2182"/>
      <c r="HLD61" s="2182"/>
      <c r="HLE61" s="2182"/>
      <c r="HLF61" s="2182"/>
      <c r="HLG61" s="2182"/>
      <c r="HLH61" s="2182"/>
      <c r="HLI61" s="2182"/>
      <c r="HLJ61" s="2182"/>
      <c r="HLK61" s="2182"/>
      <c r="HLL61" s="2182"/>
      <c r="HLM61" s="2182"/>
      <c r="HLN61" s="2182"/>
      <c r="HLO61" s="2182"/>
      <c r="HLP61" s="2182"/>
      <c r="HLQ61" s="2182"/>
      <c r="HLR61" s="2182"/>
      <c r="HLS61" s="2182"/>
      <c r="HLT61" s="2182"/>
      <c r="HLU61" s="2182"/>
      <c r="HLV61" s="2182"/>
      <c r="HLW61" s="2182"/>
      <c r="HLX61" s="2182"/>
      <c r="HLY61" s="2182"/>
      <c r="HLZ61" s="2182"/>
      <c r="HMA61" s="2182"/>
      <c r="HMB61" s="2182"/>
      <c r="HMC61" s="2182"/>
      <c r="HMD61" s="2182"/>
      <c r="HME61" s="2182"/>
      <c r="HMF61" s="2182"/>
      <c r="HMG61" s="2182"/>
      <c r="HMH61" s="2182"/>
      <c r="HMI61" s="2182"/>
      <c r="HMJ61" s="2182"/>
      <c r="HMK61" s="2182"/>
      <c r="HML61" s="2182"/>
      <c r="HMM61" s="2182"/>
      <c r="HMN61" s="2182"/>
      <c r="HMO61" s="2182"/>
      <c r="HMP61" s="2182"/>
      <c r="HMQ61" s="2182"/>
      <c r="HMR61" s="2182"/>
      <c r="HMS61" s="2182"/>
      <c r="HMT61" s="2182"/>
      <c r="HMU61" s="2182"/>
      <c r="HMV61" s="2182"/>
      <c r="HMW61" s="2182"/>
      <c r="HMX61" s="2182"/>
      <c r="HMY61" s="2182"/>
      <c r="HMZ61" s="2182"/>
      <c r="HNA61" s="2182"/>
      <c r="HNB61" s="2182"/>
      <c r="HNC61" s="2182"/>
      <c r="HND61" s="2182"/>
      <c r="HNE61" s="2182"/>
      <c r="HNF61" s="2182"/>
      <c r="HNG61" s="2182"/>
      <c r="HNH61" s="2182"/>
      <c r="HNI61" s="2182"/>
      <c r="HNJ61" s="2182"/>
      <c r="HNK61" s="2182"/>
      <c r="HNL61" s="2182"/>
      <c r="HNM61" s="2182"/>
      <c r="HNN61" s="2182"/>
      <c r="HNO61" s="2182"/>
      <c r="HNP61" s="2182"/>
      <c r="HNQ61" s="2182"/>
      <c r="HNR61" s="2182"/>
      <c r="HNS61" s="2182"/>
      <c r="HNT61" s="2182"/>
      <c r="HNU61" s="2182"/>
      <c r="HNV61" s="2182"/>
      <c r="HNW61" s="2182"/>
      <c r="HNX61" s="2182"/>
      <c r="HNY61" s="2182"/>
      <c r="HNZ61" s="2182"/>
      <c r="HOA61" s="2182"/>
      <c r="HOB61" s="2182"/>
      <c r="HOC61" s="2182"/>
      <c r="HOD61" s="2182"/>
      <c r="HOE61" s="2182"/>
      <c r="HOF61" s="2182"/>
      <c r="HOG61" s="2182"/>
      <c r="HOH61" s="2182"/>
      <c r="HOI61" s="2182"/>
      <c r="HOJ61" s="2182"/>
      <c r="HOK61" s="2182"/>
      <c r="HOL61" s="2182"/>
      <c r="HOM61" s="2182"/>
      <c r="HON61" s="2182"/>
      <c r="HOO61" s="2182"/>
      <c r="HOP61" s="2182"/>
      <c r="HOQ61" s="2182"/>
      <c r="HOR61" s="2182"/>
      <c r="HOS61" s="2182"/>
      <c r="HOT61" s="2182"/>
      <c r="HOU61" s="2182"/>
      <c r="HOV61" s="2182"/>
      <c r="HOW61" s="2182"/>
      <c r="HOX61" s="2182"/>
      <c r="HOY61" s="2182"/>
      <c r="HOZ61" s="2182"/>
      <c r="HPA61" s="2182"/>
      <c r="HPB61" s="2182"/>
      <c r="HPC61" s="2182"/>
      <c r="HPD61" s="2182"/>
      <c r="HPE61" s="2182"/>
      <c r="HPF61" s="2182"/>
      <c r="HPG61" s="2182"/>
      <c r="HPH61" s="2182"/>
      <c r="HPI61" s="2182"/>
      <c r="HPJ61" s="2182"/>
      <c r="HPK61" s="2182"/>
      <c r="HPL61" s="2182"/>
      <c r="HPM61" s="2182"/>
      <c r="HPN61" s="2182"/>
      <c r="HPO61" s="2182"/>
      <c r="HPP61" s="2182"/>
      <c r="HPQ61" s="2182"/>
      <c r="HPR61" s="2182"/>
      <c r="HPS61" s="2182"/>
      <c r="HPT61" s="2182"/>
      <c r="HPU61" s="2182"/>
      <c r="HPV61" s="2182"/>
      <c r="HPW61" s="2182"/>
      <c r="HPX61" s="2182"/>
      <c r="HPY61" s="2182"/>
      <c r="HPZ61" s="2182"/>
      <c r="HQA61" s="2182"/>
      <c r="HQB61" s="2182"/>
      <c r="HQC61" s="2182"/>
      <c r="HQD61" s="2182"/>
      <c r="HQE61" s="2182"/>
      <c r="HQF61" s="2182"/>
      <c r="HQG61" s="2182"/>
      <c r="HQH61" s="2182"/>
      <c r="HQI61" s="2182"/>
      <c r="HQJ61" s="2182"/>
      <c r="HQK61" s="2182"/>
      <c r="HQL61" s="2182"/>
      <c r="HQM61" s="2182"/>
      <c r="HQN61" s="2182"/>
      <c r="HQO61" s="2182"/>
      <c r="HQP61" s="2182"/>
      <c r="HQQ61" s="2182"/>
      <c r="HQR61" s="2182"/>
      <c r="HQS61" s="2182"/>
      <c r="HQT61" s="2182"/>
      <c r="HQU61" s="2182"/>
      <c r="HQV61" s="2182"/>
      <c r="HQW61" s="2182"/>
      <c r="HQX61" s="2182"/>
      <c r="HQY61" s="2182"/>
      <c r="HQZ61" s="2182"/>
      <c r="HRA61" s="2182"/>
      <c r="HRB61" s="2182"/>
      <c r="HRC61" s="2182"/>
      <c r="HRD61" s="2182"/>
      <c r="HRE61" s="2182"/>
      <c r="HRF61" s="2182"/>
      <c r="HRG61" s="2182"/>
      <c r="HRH61" s="2182"/>
      <c r="HRI61" s="2182"/>
      <c r="HRJ61" s="2182"/>
      <c r="HRK61" s="2182"/>
      <c r="HRL61" s="2182"/>
      <c r="HRM61" s="2182"/>
      <c r="HRN61" s="2182"/>
      <c r="HRO61" s="2182"/>
      <c r="HRP61" s="2182"/>
      <c r="HRQ61" s="2182"/>
      <c r="HRR61" s="2182"/>
      <c r="HRS61" s="2182"/>
      <c r="HRT61" s="2182"/>
      <c r="HRU61" s="2182"/>
      <c r="HRV61" s="2182"/>
      <c r="HRW61" s="2182"/>
      <c r="HRX61" s="2182"/>
      <c r="HRY61" s="2182"/>
      <c r="HRZ61" s="2182"/>
      <c r="HSA61" s="2182"/>
      <c r="HSB61" s="2182"/>
      <c r="HSC61" s="2182"/>
      <c r="HSD61" s="2182"/>
      <c r="HSE61" s="2182"/>
      <c r="HSF61" s="2182"/>
      <c r="HSG61" s="2182"/>
      <c r="HSH61" s="2182"/>
      <c r="HSI61" s="2182"/>
      <c r="HSJ61" s="2182"/>
      <c r="HSK61" s="2182"/>
      <c r="HSL61" s="2182"/>
      <c r="HSM61" s="2182"/>
      <c r="HSN61" s="2182"/>
      <c r="HSO61" s="2182"/>
      <c r="HSP61" s="2182"/>
      <c r="HSQ61" s="2182"/>
      <c r="HSR61" s="2182"/>
      <c r="HSS61" s="2182"/>
      <c r="HST61" s="2182"/>
      <c r="HSU61" s="2182"/>
      <c r="HSV61" s="2182"/>
      <c r="HSW61" s="2182"/>
      <c r="HSX61" s="2182"/>
      <c r="HSY61" s="2182"/>
      <c r="HSZ61" s="2182"/>
      <c r="HTA61" s="2182"/>
      <c r="HTB61" s="2182"/>
      <c r="HTC61" s="2182"/>
      <c r="HTD61" s="2182"/>
      <c r="HTE61" s="2182"/>
      <c r="HTF61" s="2182"/>
      <c r="HTG61" s="2182"/>
      <c r="HTH61" s="2182"/>
      <c r="HTI61" s="2182"/>
      <c r="HTJ61" s="2182"/>
      <c r="HTK61" s="2182"/>
      <c r="HTL61" s="2182"/>
      <c r="HTM61" s="2182"/>
      <c r="HTN61" s="2182"/>
      <c r="HTO61" s="2182"/>
      <c r="HTP61" s="2182"/>
      <c r="HTQ61" s="2182"/>
      <c r="HTR61" s="2182"/>
      <c r="HTS61" s="2182"/>
      <c r="HTT61" s="2182"/>
      <c r="HTU61" s="2182"/>
      <c r="HTV61" s="2182"/>
      <c r="HTW61" s="2182"/>
      <c r="HTX61" s="2182"/>
      <c r="HTY61" s="2182"/>
      <c r="HTZ61" s="2182"/>
      <c r="HUA61" s="2182"/>
      <c r="HUB61" s="2182"/>
      <c r="HUC61" s="2182"/>
      <c r="HUD61" s="2182"/>
      <c r="HUE61" s="2182"/>
      <c r="HUF61" s="2182"/>
      <c r="HUG61" s="2182"/>
      <c r="HUH61" s="2182"/>
      <c r="HUI61" s="2182"/>
      <c r="HUJ61" s="2182"/>
      <c r="HUK61" s="2182"/>
      <c r="HUL61" s="2182"/>
      <c r="HUM61" s="2182"/>
      <c r="HUN61" s="2182"/>
      <c r="HUO61" s="2182"/>
      <c r="HUP61" s="2182"/>
      <c r="HUQ61" s="2182"/>
      <c r="HUR61" s="2182"/>
      <c r="HUS61" s="2182"/>
      <c r="HUT61" s="2182"/>
      <c r="HUU61" s="2182"/>
      <c r="HUV61" s="2182"/>
      <c r="HUW61" s="2182"/>
      <c r="HUX61" s="2182"/>
      <c r="HUY61" s="2182"/>
      <c r="HUZ61" s="2182"/>
      <c r="HVA61" s="2182"/>
      <c r="HVB61" s="2182"/>
      <c r="HVC61" s="2182"/>
      <c r="HVD61" s="2182"/>
      <c r="HVE61" s="2182"/>
      <c r="HVF61" s="2182"/>
      <c r="HVG61" s="2182"/>
      <c r="HVH61" s="2182"/>
      <c r="HVI61" s="2182"/>
      <c r="HVJ61" s="2182"/>
      <c r="HVK61" s="2182"/>
      <c r="HVL61" s="2182"/>
      <c r="HVM61" s="2182"/>
      <c r="HVN61" s="2182"/>
      <c r="HVO61" s="2182"/>
      <c r="HVP61" s="2182"/>
      <c r="HVQ61" s="2182"/>
      <c r="HVR61" s="2182"/>
      <c r="HVS61" s="2182"/>
      <c r="HVT61" s="2182"/>
      <c r="HVU61" s="2182"/>
      <c r="HVV61" s="2182"/>
      <c r="HVW61" s="2182"/>
      <c r="HVX61" s="2182"/>
      <c r="HVY61" s="2182"/>
      <c r="HVZ61" s="2182"/>
      <c r="HWA61" s="2182"/>
      <c r="HWB61" s="2182"/>
      <c r="HWC61" s="2182"/>
      <c r="HWD61" s="2182"/>
      <c r="HWE61" s="2182"/>
      <c r="HWF61" s="2182"/>
      <c r="HWG61" s="2182"/>
      <c r="HWH61" s="2182"/>
      <c r="HWI61" s="2182"/>
      <c r="HWJ61" s="2182"/>
      <c r="HWK61" s="2182"/>
      <c r="HWL61" s="2182"/>
      <c r="HWM61" s="2182"/>
      <c r="HWN61" s="2182"/>
      <c r="HWO61" s="2182"/>
      <c r="HWP61" s="2182"/>
      <c r="HWQ61" s="2182"/>
      <c r="HWR61" s="2182"/>
      <c r="HWS61" s="2182"/>
      <c r="HWT61" s="2182"/>
      <c r="HWU61" s="2182"/>
      <c r="HWV61" s="2182"/>
      <c r="HWW61" s="2182"/>
      <c r="HWX61" s="2182"/>
      <c r="HWY61" s="2182"/>
      <c r="HWZ61" s="2182"/>
      <c r="HXA61" s="2182"/>
      <c r="HXB61" s="2182"/>
      <c r="HXC61" s="2182"/>
      <c r="HXD61" s="2182"/>
      <c r="HXE61" s="2182"/>
      <c r="HXF61" s="2182"/>
      <c r="HXG61" s="2182"/>
      <c r="HXH61" s="2182"/>
      <c r="HXI61" s="2182"/>
      <c r="HXJ61" s="2182"/>
      <c r="HXK61" s="2182"/>
      <c r="HXL61" s="2182"/>
      <c r="HXM61" s="2182"/>
      <c r="HXN61" s="2182"/>
      <c r="HXO61" s="2182"/>
      <c r="HXP61" s="2182"/>
      <c r="HXQ61" s="2182"/>
      <c r="HXR61" s="2182"/>
      <c r="HXS61" s="2182"/>
      <c r="HXT61" s="2182"/>
      <c r="HXU61" s="2182"/>
      <c r="HXV61" s="2182"/>
      <c r="HXW61" s="2182"/>
      <c r="HXX61" s="2182"/>
      <c r="HXY61" s="2182"/>
      <c r="HXZ61" s="2182"/>
      <c r="HYA61" s="2182"/>
      <c r="HYB61" s="2182"/>
      <c r="HYC61" s="2182"/>
      <c r="HYD61" s="2182"/>
      <c r="HYE61" s="2182"/>
      <c r="HYF61" s="2182"/>
      <c r="HYG61" s="2182"/>
      <c r="HYH61" s="2182"/>
      <c r="HYI61" s="2182"/>
      <c r="HYJ61" s="2182"/>
      <c r="HYK61" s="2182"/>
      <c r="HYL61" s="2182"/>
      <c r="HYM61" s="2182"/>
      <c r="HYN61" s="2182"/>
      <c r="HYO61" s="2182"/>
      <c r="HYP61" s="2182"/>
      <c r="HYQ61" s="2182"/>
      <c r="HYR61" s="2182"/>
      <c r="HYS61" s="2182"/>
      <c r="HYT61" s="2182"/>
      <c r="HYU61" s="2182"/>
      <c r="HYV61" s="2182"/>
      <c r="HYW61" s="2182"/>
      <c r="HYX61" s="2182"/>
      <c r="HYY61" s="2182"/>
      <c r="HYZ61" s="2182"/>
      <c r="HZA61" s="2182"/>
      <c r="HZB61" s="2182"/>
      <c r="HZC61" s="2182"/>
      <c r="HZD61" s="2182"/>
      <c r="HZE61" s="2182"/>
      <c r="HZF61" s="2182"/>
      <c r="HZG61" s="2182"/>
      <c r="HZH61" s="2182"/>
      <c r="HZI61" s="2182"/>
      <c r="HZJ61" s="2182"/>
      <c r="HZK61" s="2182"/>
      <c r="HZL61" s="2182"/>
      <c r="HZM61" s="2182"/>
      <c r="HZN61" s="2182"/>
      <c r="HZO61" s="2182"/>
      <c r="HZP61" s="2182"/>
      <c r="HZQ61" s="2182"/>
      <c r="HZR61" s="2182"/>
      <c r="HZS61" s="2182"/>
      <c r="HZT61" s="2182"/>
      <c r="HZU61" s="2182"/>
      <c r="HZV61" s="2182"/>
      <c r="HZW61" s="2182"/>
      <c r="HZX61" s="2182"/>
      <c r="HZY61" s="2182"/>
      <c r="HZZ61" s="2182"/>
      <c r="IAA61" s="2182"/>
      <c r="IAB61" s="2182"/>
      <c r="IAC61" s="2182"/>
      <c r="IAD61" s="2182"/>
      <c r="IAE61" s="2182"/>
      <c r="IAF61" s="2182"/>
      <c r="IAG61" s="2182"/>
      <c r="IAH61" s="2182"/>
      <c r="IAI61" s="2182"/>
      <c r="IAJ61" s="2182"/>
      <c r="IAK61" s="2182"/>
      <c r="IAL61" s="2182"/>
      <c r="IAM61" s="2182"/>
      <c r="IAN61" s="2182"/>
      <c r="IAO61" s="2182"/>
      <c r="IAP61" s="2182"/>
      <c r="IAQ61" s="2182"/>
      <c r="IAR61" s="2182"/>
      <c r="IAS61" s="2182"/>
      <c r="IAT61" s="2182"/>
      <c r="IAU61" s="2182"/>
      <c r="IAV61" s="2182"/>
      <c r="IAW61" s="2182"/>
      <c r="IAX61" s="2182"/>
      <c r="IAY61" s="2182"/>
      <c r="IAZ61" s="2182"/>
      <c r="IBA61" s="2182"/>
      <c r="IBB61" s="2182"/>
      <c r="IBC61" s="2182"/>
      <c r="IBD61" s="2182"/>
      <c r="IBE61" s="2182"/>
      <c r="IBF61" s="2182"/>
      <c r="IBG61" s="2182"/>
      <c r="IBH61" s="2182"/>
      <c r="IBI61" s="2182"/>
      <c r="IBJ61" s="2182"/>
      <c r="IBK61" s="2182"/>
      <c r="IBL61" s="2182"/>
      <c r="IBM61" s="2182"/>
      <c r="IBN61" s="2182"/>
      <c r="IBO61" s="2182"/>
      <c r="IBP61" s="2182"/>
      <c r="IBQ61" s="2182"/>
      <c r="IBR61" s="2182"/>
      <c r="IBS61" s="2182"/>
      <c r="IBT61" s="2182"/>
      <c r="IBU61" s="2182"/>
      <c r="IBV61" s="2182"/>
      <c r="IBW61" s="2182"/>
      <c r="IBX61" s="2182"/>
      <c r="IBY61" s="2182"/>
      <c r="IBZ61" s="2182"/>
      <c r="ICA61" s="2182"/>
      <c r="ICB61" s="2182"/>
      <c r="ICC61" s="2182"/>
      <c r="ICD61" s="2182"/>
      <c r="ICE61" s="2182"/>
      <c r="ICF61" s="2182"/>
      <c r="ICG61" s="2182"/>
      <c r="ICH61" s="2182"/>
      <c r="ICI61" s="2182"/>
      <c r="ICJ61" s="2182"/>
      <c r="ICK61" s="2182"/>
      <c r="ICL61" s="2182"/>
      <c r="ICM61" s="2182"/>
      <c r="ICN61" s="2182"/>
      <c r="ICO61" s="2182"/>
      <c r="ICP61" s="2182"/>
      <c r="ICQ61" s="2182"/>
      <c r="ICR61" s="2182"/>
      <c r="ICS61" s="2182"/>
      <c r="ICT61" s="2182"/>
      <c r="ICU61" s="2182"/>
      <c r="ICV61" s="2182"/>
      <c r="ICW61" s="2182"/>
      <c r="ICX61" s="2182"/>
      <c r="ICY61" s="2182"/>
      <c r="ICZ61" s="2182"/>
      <c r="IDA61" s="2182"/>
      <c r="IDB61" s="2182"/>
      <c r="IDC61" s="2182"/>
      <c r="IDD61" s="2182"/>
      <c r="IDE61" s="2182"/>
      <c r="IDF61" s="2182"/>
      <c r="IDG61" s="2182"/>
      <c r="IDH61" s="2182"/>
      <c r="IDI61" s="2182"/>
      <c r="IDJ61" s="2182"/>
      <c r="IDK61" s="2182"/>
      <c r="IDL61" s="2182"/>
      <c r="IDM61" s="2182"/>
      <c r="IDN61" s="2182"/>
      <c r="IDO61" s="2182"/>
      <c r="IDP61" s="2182"/>
      <c r="IDQ61" s="2182"/>
      <c r="IDR61" s="2182"/>
      <c r="IDS61" s="2182"/>
      <c r="IDT61" s="2182"/>
      <c r="IDU61" s="2182"/>
      <c r="IDV61" s="2182"/>
      <c r="IDW61" s="2182"/>
      <c r="IDX61" s="2182"/>
      <c r="IDY61" s="2182"/>
      <c r="IDZ61" s="2182"/>
      <c r="IEA61" s="2182"/>
      <c r="IEB61" s="2182"/>
      <c r="IEC61" s="2182"/>
      <c r="IED61" s="2182"/>
      <c r="IEE61" s="2182"/>
      <c r="IEF61" s="2182"/>
      <c r="IEG61" s="2182"/>
      <c r="IEH61" s="2182"/>
      <c r="IEI61" s="2182"/>
      <c r="IEJ61" s="2182"/>
      <c r="IEK61" s="2182"/>
      <c r="IEL61" s="2182"/>
      <c r="IEM61" s="2182"/>
      <c r="IEN61" s="2182"/>
      <c r="IEO61" s="2182"/>
      <c r="IEP61" s="2182"/>
      <c r="IEQ61" s="2182"/>
      <c r="IER61" s="2182"/>
      <c r="IES61" s="2182"/>
      <c r="IET61" s="2182"/>
      <c r="IEU61" s="2182"/>
      <c r="IEV61" s="2182"/>
      <c r="IEW61" s="2182"/>
      <c r="IEX61" s="2182"/>
      <c r="IEY61" s="2182"/>
      <c r="IEZ61" s="2182"/>
      <c r="IFA61" s="2182"/>
      <c r="IFB61" s="2182"/>
      <c r="IFC61" s="2182"/>
      <c r="IFD61" s="2182"/>
      <c r="IFE61" s="2182"/>
      <c r="IFF61" s="2182"/>
      <c r="IFG61" s="2182"/>
      <c r="IFH61" s="2182"/>
      <c r="IFI61" s="2182"/>
      <c r="IFJ61" s="2182"/>
      <c r="IFK61" s="2182"/>
      <c r="IFL61" s="2182"/>
      <c r="IFM61" s="2182"/>
      <c r="IFN61" s="2182"/>
      <c r="IFO61" s="2182"/>
      <c r="IFP61" s="2182"/>
      <c r="IFQ61" s="2182"/>
      <c r="IFR61" s="2182"/>
      <c r="IFS61" s="2182"/>
      <c r="IFT61" s="2182"/>
      <c r="IFU61" s="2182"/>
      <c r="IFV61" s="2182"/>
      <c r="IFW61" s="2182"/>
      <c r="IFX61" s="2182"/>
      <c r="IFY61" s="2182"/>
      <c r="IFZ61" s="2182"/>
      <c r="IGA61" s="2182"/>
      <c r="IGB61" s="2182"/>
      <c r="IGC61" s="2182"/>
      <c r="IGD61" s="2182"/>
      <c r="IGE61" s="2182"/>
      <c r="IGF61" s="2182"/>
      <c r="IGG61" s="2182"/>
      <c r="IGH61" s="2182"/>
      <c r="IGI61" s="2182"/>
      <c r="IGJ61" s="2182"/>
      <c r="IGK61" s="2182"/>
      <c r="IGL61" s="2182"/>
      <c r="IGM61" s="2182"/>
      <c r="IGN61" s="2182"/>
      <c r="IGO61" s="2182"/>
      <c r="IGP61" s="2182"/>
      <c r="IGQ61" s="2182"/>
      <c r="IGR61" s="2182"/>
      <c r="IGS61" s="2182"/>
      <c r="IGT61" s="2182"/>
      <c r="IGU61" s="2182"/>
      <c r="IGV61" s="2182"/>
      <c r="IGW61" s="2182"/>
      <c r="IGX61" s="2182"/>
      <c r="IGY61" s="2182"/>
      <c r="IGZ61" s="2182"/>
      <c r="IHA61" s="2182"/>
      <c r="IHB61" s="2182"/>
      <c r="IHC61" s="2182"/>
      <c r="IHD61" s="2182"/>
      <c r="IHE61" s="2182"/>
      <c r="IHF61" s="2182"/>
      <c r="IHG61" s="2182"/>
      <c r="IHH61" s="2182"/>
      <c r="IHI61" s="2182"/>
      <c r="IHJ61" s="2182"/>
      <c r="IHK61" s="2182"/>
      <c r="IHL61" s="2182"/>
      <c r="IHM61" s="2182"/>
      <c r="IHN61" s="2182"/>
      <c r="IHO61" s="2182"/>
      <c r="IHP61" s="2182"/>
      <c r="IHQ61" s="2182"/>
      <c r="IHR61" s="2182"/>
      <c r="IHS61" s="2182"/>
      <c r="IHT61" s="2182"/>
      <c r="IHU61" s="2182"/>
      <c r="IHV61" s="2182"/>
      <c r="IHW61" s="2182"/>
      <c r="IHX61" s="2182"/>
      <c r="IHY61" s="2182"/>
      <c r="IHZ61" s="2182"/>
      <c r="IIA61" s="2182"/>
      <c r="IIB61" s="2182"/>
      <c r="IIC61" s="2182"/>
      <c r="IID61" s="2182"/>
      <c r="IIE61" s="2182"/>
      <c r="IIF61" s="2182"/>
      <c r="IIG61" s="2182"/>
      <c r="IIH61" s="2182"/>
      <c r="III61" s="2182"/>
      <c r="IIJ61" s="2182"/>
      <c r="IIK61" s="2182"/>
      <c r="IIL61" s="2182"/>
      <c r="IIM61" s="2182"/>
      <c r="IIN61" s="2182"/>
      <c r="IIO61" s="2182"/>
      <c r="IIP61" s="2182"/>
      <c r="IIQ61" s="2182"/>
      <c r="IIR61" s="2182"/>
      <c r="IIS61" s="2182"/>
      <c r="IIT61" s="2182"/>
      <c r="IIU61" s="2182"/>
      <c r="IIV61" s="2182"/>
      <c r="IIW61" s="2182"/>
      <c r="IIX61" s="2182"/>
      <c r="IIY61" s="2182"/>
      <c r="IIZ61" s="2182"/>
      <c r="IJA61" s="2182"/>
      <c r="IJB61" s="2182"/>
      <c r="IJC61" s="2182"/>
      <c r="IJD61" s="2182"/>
      <c r="IJE61" s="2182"/>
      <c r="IJF61" s="2182"/>
      <c r="IJG61" s="2182"/>
      <c r="IJH61" s="2182"/>
      <c r="IJI61" s="2182"/>
      <c r="IJJ61" s="2182"/>
      <c r="IJK61" s="2182"/>
      <c r="IJL61" s="2182"/>
      <c r="IJM61" s="2182"/>
      <c r="IJN61" s="2182"/>
      <c r="IJO61" s="2182"/>
      <c r="IJP61" s="2182"/>
      <c r="IJQ61" s="2182"/>
      <c r="IJR61" s="2182"/>
      <c r="IJS61" s="2182"/>
      <c r="IJT61" s="2182"/>
      <c r="IJU61" s="2182"/>
      <c r="IJV61" s="2182"/>
      <c r="IJW61" s="2182"/>
      <c r="IJX61" s="2182"/>
      <c r="IJY61" s="2182"/>
      <c r="IJZ61" s="2182"/>
      <c r="IKA61" s="2182"/>
      <c r="IKB61" s="2182"/>
      <c r="IKC61" s="2182"/>
      <c r="IKD61" s="2182"/>
      <c r="IKE61" s="2182"/>
      <c r="IKF61" s="2182"/>
      <c r="IKG61" s="2182"/>
      <c r="IKH61" s="2182"/>
      <c r="IKI61" s="2182"/>
      <c r="IKJ61" s="2182"/>
      <c r="IKK61" s="2182"/>
      <c r="IKL61" s="2182"/>
      <c r="IKM61" s="2182"/>
      <c r="IKN61" s="2182"/>
      <c r="IKO61" s="2182"/>
      <c r="IKP61" s="2182"/>
      <c r="IKQ61" s="2182"/>
      <c r="IKR61" s="2182"/>
      <c r="IKS61" s="2182"/>
      <c r="IKT61" s="2182"/>
      <c r="IKU61" s="2182"/>
      <c r="IKV61" s="2182"/>
      <c r="IKW61" s="2182"/>
      <c r="IKX61" s="2182"/>
      <c r="IKY61" s="2182"/>
      <c r="IKZ61" s="2182"/>
      <c r="ILA61" s="2182"/>
      <c r="ILB61" s="2182"/>
      <c r="ILC61" s="2182"/>
      <c r="ILD61" s="2182"/>
      <c r="ILE61" s="2182"/>
      <c r="ILF61" s="2182"/>
      <c r="ILG61" s="2182"/>
      <c r="ILH61" s="2182"/>
      <c r="ILI61" s="2182"/>
      <c r="ILJ61" s="2182"/>
      <c r="ILK61" s="2182"/>
      <c r="ILL61" s="2182"/>
      <c r="ILM61" s="2182"/>
      <c r="ILN61" s="2182"/>
      <c r="ILO61" s="2182"/>
      <c r="ILP61" s="2182"/>
      <c r="ILQ61" s="2182"/>
      <c r="ILR61" s="2182"/>
      <c r="ILS61" s="2182"/>
      <c r="ILT61" s="2182"/>
      <c r="ILU61" s="2182"/>
      <c r="ILV61" s="2182"/>
      <c r="ILW61" s="2182"/>
      <c r="ILX61" s="2182"/>
      <c r="ILY61" s="2182"/>
      <c r="ILZ61" s="2182"/>
      <c r="IMA61" s="2182"/>
      <c r="IMB61" s="2182"/>
      <c r="IMC61" s="2182"/>
      <c r="IMD61" s="2182"/>
      <c r="IME61" s="2182"/>
      <c r="IMF61" s="2182"/>
      <c r="IMG61" s="2182"/>
      <c r="IMH61" s="2182"/>
      <c r="IMI61" s="2182"/>
      <c r="IMJ61" s="2182"/>
      <c r="IMK61" s="2182"/>
      <c r="IML61" s="2182"/>
      <c r="IMM61" s="2182"/>
      <c r="IMN61" s="2182"/>
      <c r="IMO61" s="2182"/>
      <c r="IMP61" s="2182"/>
      <c r="IMQ61" s="2182"/>
      <c r="IMR61" s="2182"/>
      <c r="IMS61" s="2182"/>
      <c r="IMT61" s="2182"/>
      <c r="IMU61" s="2182"/>
      <c r="IMV61" s="2182"/>
      <c r="IMW61" s="2182"/>
      <c r="IMX61" s="2182"/>
      <c r="IMY61" s="2182"/>
      <c r="IMZ61" s="2182"/>
      <c r="INA61" s="2182"/>
      <c r="INB61" s="2182"/>
      <c r="INC61" s="2182"/>
      <c r="IND61" s="2182"/>
      <c r="INE61" s="2182"/>
      <c r="INF61" s="2182"/>
      <c r="ING61" s="2182"/>
      <c r="INH61" s="2182"/>
      <c r="INI61" s="2182"/>
      <c r="INJ61" s="2182"/>
      <c r="INK61" s="2182"/>
      <c r="INL61" s="2182"/>
      <c r="INM61" s="2182"/>
      <c r="INN61" s="2182"/>
      <c r="INO61" s="2182"/>
      <c r="INP61" s="2182"/>
      <c r="INQ61" s="2182"/>
      <c r="INR61" s="2182"/>
      <c r="INS61" s="2182"/>
      <c r="INT61" s="2182"/>
      <c r="INU61" s="2182"/>
      <c r="INV61" s="2182"/>
      <c r="INW61" s="2182"/>
      <c r="INX61" s="2182"/>
      <c r="INY61" s="2182"/>
      <c r="INZ61" s="2182"/>
      <c r="IOA61" s="2182"/>
      <c r="IOB61" s="2182"/>
      <c r="IOC61" s="2182"/>
      <c r="IOD61" s="2182"/>
      <c r="IOE61" s="2182"/>
      <c r="IOF61" s="2182"/>
      <c r="IOG61" s="2182"/>
      <c r="IOH61" s="2182"/>
      <c r="IOI61" s="2182"/>
      <c r="IOJ61" s="2182"/>
      <c r="IOK61" s="2182"/>
      <c r="IOL61" s="2182"/>
      <c r="IOM61" s="2182"/>
      <c r="ION61" s="2182"/>
      <c r="IOO61" s="2182"/>
      <c r="IOP61" s="2182"/>
      <c r="IOQ61" s="2182"/>
      <c r="IOR61" s="2182"/>
      <c r="IOS61" s="2182"/>
      <c r="IOT61" s="2182"/>
      <c r="IOU61" s="2182"/>
      <c r="IOV61" s="2182"/>
      <c r="IOW61" s="2182"/>
      <c r="IOX61" s="2182"/>
      <c r="IOY61" s="2182"/>
      <c r="IOZ61" s="2182"/>
      <c r="IPA61" s="2182"/>
      <c r="IPB61" s="2182"/>
      <c r="IPC61" s="2182"/>
      <c r="IPD61" s="2182"/>
      <c r="IPE61" s="2182"/>
      <c r="IPF61" s="2182"/>
      <c r="IPG61" s="2182"/>
      <c r="IPH61" s="2182"/>
      <c r="IPI61" s="2182"/>
      <c r="IPJ61" s="2182"/>
      <c r="IPK61" s="2182"/>
      <c r="IPL61" s="2182"/>
      <c r="IPM61" s="2182"/>
      <c r="IPN61" s="2182"/>
      <c r="IPO61" s="2182"/>
      <c r="IPP61" s="2182"/>
      <c r="IPQ61" s="2182"/>
      <c r="IPR61" s="2182"/>
      <c r="IPS61" s="2182"/>
      <c r="IPT61" s="2182"/>
      <c r="IPU61" s="2182"/>
      <c r="IPV61" s="2182"/>
      <c r="IPW61" s="2182"/>
      <c r="IPX61" s="2182"/>
      <c r="IPY61" s="2182"/>
      <c r="IPZ61" s="2182"/>
      <c r="IQA61" s="2182"/>
      <c r="IQB61" s="2182"/>
      <c r="IQC61" s="2182"/>
      <c r="IQD61" s="2182"/>
      <c r="IQE61" s="2182"/>
      <c r="IQF61" s="2182"/>
      <c r="IQG61" s="2182"/>
      <c r="IQH61" s="2182"/>
      <c r="IQI61" s="2182"/>
      <c r="IQJ61" s="2182"/>
      <c r="IQK61" s="2182"/>
      <c r="IQL61" s="2182"/>
      <c r="IQM61" s="2182"/>
      <c r="IQN61" s="2182"/>
      <c r="IQO61" s="2182"/>
      <c r="IQP61" s="2182"/>
      <c r="IQQ61" s="2182"/>
      <c r="IQR61" s="2182"/>
      <c r="IQS61" s="2182"/>
      <c r="IQT61" s="2182"/>
      <c r="IQU61" s="2182"/>
      <c r="IQV61" s="2182"/>
      <c r="IQW61" s="2182"/>
      <c r="IQX61" s="2182"/>
      <c r="IQY61" s="2182"/>
      <c r="IQZ61" s="2182"/>
      <c r="IRA61" s="2182"/>
      <c r="IRB61" s="2182"/>
      <c r="IRC61" s="2182"/>
      <c r="IRD61" s="2182"/>
      <c r="IRE61" s="2182"/>
      <c r="IRF61" s="2182"/>
      <c r="IRG61" s="2182"/>
      <c r="IRH61" s="2182"/>
      <c r="IRI61" s="2182"/>
      <c r="IRJ61" s="2182"/>
      <c r="IRK61" s="2182"/>
      <c r="IRL61" s="2182"/>
      <c r="IRM61" s="2182"/>
      <c r="IRN61" s="2182"/>
      <c r="IRO61" s="2182"/>
      <c r="IRP61" s="2182"/>
      <c r="IRQ61" s="2182"/>
      <c r="IRR61" s="2182"/>
      <c r="IRS61" s="2182"/>
      <c r="IRT61" s="2182"/>
      <c r="IRU61" s="2182"/>
      <c r="IRV61" s="2182"/>
      <c r="IRW61" s="2182"/>
      <c r="IRX61" s="2182"/>
      <c r="IRY61" s="2182"/>
      <c r="IRZ61" s="2182"/>
      <c r="ISA61" s="2182"/>
      <c r="ISB61" s="2182"/>
      <c r="ISC61" s="2182"/>
      <c r="ISD61" s="2182"/>
      <c r="ISE61" s="2182"/>
      <c r="ISF61" s="2182"/>
      <c r="ISG61" s="2182"/>
      <c r="ISH61" s="2182"/>
      <c r="ISI61" s="2182"/>
      <c r="ISJ61" s="2182"/>
      <c r="ISK61" s="2182"/>
      <c r="ISL61" s="2182"/>
      <c r="ISM61" s="2182"/>
      <c r="ISN61" s="2182"/>
      <c r="ISO61" s="2182"/>
      <c r="ISP61" s="2182"/>
      <c r="ISQ61" s="2182"/>
      <c r="ISR61" s="2182"/>
      <c r="ISS61" s="2182"/>
      <c r="IST61" s="2182"/>
      <c r="ISU61" s="2182"/>
      <c r="ISV61" s="2182"/>
      <c r="ISW61" s="2182"/>
      <c r="ISX61" s="2182"/>
      <c r="ISY61" s="2182"/>
      <c r="ISZ61" s="2182"/>
      <c r="ITA61" s="2182"/>
      <c r="ITB61" s="2182"/>
      <c r="ITC61" s="2182"/>
      <c r="ITD61" s="2182"/>
      <c r="ITE61" s="2182"/>
      <c r="ITF61" s="2182"/>
      <c r="ITG61" s="2182"/>
      <c r="ITH61" s="2182"/>
      <c r="ITI61" s="2182"/>
      <c r="ITJ61" s="2182"/>
      <c r="ITK61" s="2182"/>
      <c r="ITL61" s="2182"/>
      <c r="ITM61" s="2182"/>
      <c r="ITN61" s="2182"/>
      <c r="ITO61" s="2182"/>
      <c r="ITP61" s="2182"/>
      <c r="ITQ61" s="2182"/>
      <c r="ITR61" s="2182"/>
      <c r="ITS61" s="2182"/>
      <c r="ITT61" s="2182"/>
      <c r="ITU61" s="2182"/>
      <c r="ITV61" s="2182"/>
      <c r="ITW61" s="2182"/>
      <c r="ITX61" s="2182"/>
      <c r="ITY61" s="2182"/>
      <c r="ITZ61" s="2182"/>
      <c r="IUA61" s="2182"/>
      <c r="IUB61" s="2182"/>
      <c r="IUC61" s="2182"/>
      <c r="IUD61" s="2182"/>
      <c r="IUE61" s="2182"/>
      <c r="IUF61" s="2182"/>
      <c r="IUG61" s="2182"/>
      <c r="IUH61" s="2182"/>
      <c r="IUI61" s="2182"/>
      <c r="IUJ61" s="2182"/>
      <c r="IUK61" s="2182"/>
      <c r="IUL61" s="2182"/>
      <c r="IUM61" s="2182"/>
      <c r="IUN61" s="2182"/>
      <c r="IUO61" s="2182"/>
      <c r="IUP61" s="2182"/>
      <c r="IUQ61" s="2182"/>
      <c r="IUR61" s="2182"/>
      <c r="IUS61" s="2182"/>
      <c r="IUT61" s="2182"/>
      <c r="IUU61" s="2182"/>
      <c r="IUV61" s="2182"/>
      <c r="IUW61" s="2182"/>
      <c r="IUX61" s="2182"/>
      <c r="IUY61" s="2182"/>
      <c r="IUZ61" s="2182"/>
      <c r="IVA61" s="2182"/>
      <c r="IVB61" s="2182"/>
      <c r="IVC61" s="2182"/>
      <c r="IVD61" s="2182"/>
      <c r="IVE61" s="2182"/>
      <c r="IVF61" s="2182"/>
      <c r="IVG61" s="2182"/>
      <c r="IVH61" s="2182"/>
      <c r="IVI61" s="2182"/>
      <c r="IVJ61" s="2182"/>
      <c r="IVK61" s="2182"/>
      <c r="IVL61" s="2182"/>
      <c r="IVM61" s="2182"/>
      <c r="IVN61" s="2182"/>
      <c r="IVO61" s="2182"/>
      <c r="IVP61" s="2182"/>
      <c r="IVQ61" s="2182"/>
      <c r="IVR61" s="2182"/>
      <c r="IVS61" s="2182"/>
      <c r="IVT61" s="2182"/>
      <c r="IVU61" s="2182"/>
      <c r="IVV61" s="2182"/>
      <c r="IVW61" s="2182"/>
      <c r="IVX61" s="2182"/>
      <c r="IVY61" s="2182"/>
      <c r="IVZ61" s="2182"/>
      <c r="IWA61" s="2182"/>
      <c r="IWB61" s="2182"/>
      <c r="IWC61" s="2182"/>
      <c r="IWD61" s="2182"/>
      <c r="IWE61" s="2182"/>
      <c r="IWF61" s="2182"/>
      <c r="IWG61" s="2182"/>
      <c r="IWH61" s="2182"/>
      <c r="IWI61" s="2182"/>
      <c r="IWJ61" s="2182"/>
      <c r="IWK61" s="2182"/>
      <c r="IWL61" s="2182"/>
      <c r="IWM61" s="2182"/>
      <c r="IWN61" s="2182"/>
      <c r="IWO61" s="2182"/>
      <c r="IWP61" s="2182"/>
      <c r="IWQ61" s="2182"/>
      <c r="IWR61" s="2182"/>
      <c r="IWS61" s="2182"/>
      <c r="IWT61" s="2182"/>
      <c r="IWU61" s="2182"/>
      <c r="IWV61" s="2182"/>
      <c r="IWW61" s="2182"/>
      <c r="IWX61" s="2182"/>
      <c r="IWY61" s="2182"/>
      <c r="IWZ61" s="2182"/>
      <c r="IXA61" s="2182"/>
      <c r="IXB61" s="2182"/>
      <c r="IXC61" s="2182"/>
      <c r="IXD61" s="2182"/>
      <c r="IXE61" s="2182"/>
      <c r="IXF61" s="2182"/>
      <c r="IXG61" s="2182"/>
      <c r="IXH61" s="2182"/>
      <c r="IXI61" s="2182"/>
      <c r="IXJ61" s="2182"/>
      <c r="IXK61" s="2182"/>
      <c r="IXL61" s="2182"/>
      <c r="IXM61" s="2182"/>
      <c r="IXN61" s="2182"/>
      <c r="IXO61" s="2182"/>
      <c r="IXP61" s="2182"/>
      <c r="IXQ61" s="2182"/>
      <c r="IXR61" s="2182"/>
      <c r="IXS61" s="2182"/>
      <c r="IXT61" s="2182"/>
      <c r="IXU61" s="2182"/>
      <c r="IXV61" s="2182"/>
      <c r="IXW61" s="2182"/>
      <c r="IXX61" s="2182"/>
      <c r="IXY61" s="2182"/>
      <c r="IXZ61" s="2182"/>
      <c r="IYA61" s="2182"/>
      <c r="IYB61" s="2182"/>
      <c r="IYC61" s="2182"/>
      <c r="IYD61" s="2182"/>
      <c r="IYE61" s="2182"/>
      <c r="IYF61" s="2182"/>
      <c r="IYG61" s="2182"/>
      <c r="IYH61" s="2182"/>
      <c r="IYI61" s="2182"/>
      <c r="IYJ61" s="2182"/>
      <c r="IYK61" s="2182"/>
      <c r="IYL61" s="2182"/>
      <c r="IYM61" s="2182"/>
      <c r="IYN61" s="2182"/>
      <c r="IYO61" s="2182"/>
      <c r="IYP61" s="2182"/>
      <c r="IYQ61" s="2182"/>
      <c r="IYR61" s="2182"/>
      <c r="IYS61" s="2182"/>
      <c r="IYT61" s="2182"/>
      <c r="IYU61" s="2182"/>
      <c r="IYV61" s="2182"/>
      <c r="IYW61" s="2182"/>
      <c r="IYX61" s="2182"/>
      <c r="IYY61" s="2182"/>
      <c r="IYZ61" s="2182"/>
      <c r="IZA61" s="2182"/>
      <c r="IZB61" s="2182"/>
      <c r="IZC61" s="2182"/>
      <c r="IZD61" s="2182"/>
      <c r="IZE61" s="2182"/>
      <c r="IZF61" s="2182"/>
      <c r="IZG61" s="2182"/>
      <c r="IZH61" s="2182"/>
      <c r="IZI61" s="2182"/>
      <c r="IZJ61" s="2182"/>
      <c r="IZK61" s="2182"/>
      <c r="IZL61" s="2182"/>
      <c r="IZM61" s="2182"/>
      <c r="IZN61" s="2182"/>
      <c r="IZO61" s="2182"/>
      <c r="IZP61" s="2182"/>
      <c r="IZQ61" s="2182"/>
      <c r="IZR61" s="2182"/>
      <c r="IZS61" s="2182"/>
      <c r="IZT61" s="2182"/>
      <c r="IZU61" s="2182"/>
      <c r="IZV61" s="2182"/>
      <c r="IZW61" s="2182"/>
      <c r="IZX61" s="2182"/>
      <c r="IZY61" s="2182"/>
      <c r="IZZ61" s="2182"/>
      <c r="JAA61" s="2182"/>
      <c r="JAB61" s="2182"/>
      <c r="JAC61" s="2182"/>
      <c r="JAD61" s="2182"/>
      <c r="JAE61" s="2182"/>
      <c r="JAF61" s="2182"/>
      <c r="JAG61" s="2182"/>
      <c r="JAH61" s="2182"/>
      <c r="JAI61" s="2182"/>
      <c r="JAJ61" s="2182"/>
      <c r="JAK61" s="2182"/>
      <c r="JAL61" s="2182"/>
      <c r="JAM61" s="2182"/>
      <c r="JAN61" s="2182"/>
      <c r="JAO61" s="2182"/>
      <c r="JAP61" s="2182"/>
      <c r="JAQ61" s="2182"/>
      <c r="JAR61" s="2182"/>
      <c r="JAS61" s="2182"/>
      <c r="JAT61" s="2182"/>
      <c r="JAU61" s="2182"/>
      <c r="JAV61" s="2182"/>
      <c r="JAW61" s="2182"/>
      <c r="JAX61" s="2182"/>
      <c r="JAY61" s="2182"/>
      <c r="JAZ61" s="2182"/>
      <c r="JBA61" s="2182"/>
      <c r="JBB61" s="2182"/>
      <c r="JBC61" s="2182"/>
      <c r="JBD61" s="2182"/>
      <c r="JBE61" s="2182"/>
      <c r="JBF61" s="2182"/>
      <c r="JBG61" s="2182"/>
      <c r="JBH61" s="2182"/>
      <c r="JBI61" s="2182"/>
      <c r="JBJ61" s="2182"/>
      <c r="JBK61" s="2182"/>
      <c r="JBL61" s="2182"/>
      <c r="JBM61" s="2182"/>
      <c r="JBN61" s="2182"/>
      <c r="JBO61" s="2182"/>
      <c r="JBP61" s="2182"/>
      <c r="JBQ61" s="2182"/>
      <c r="JBR61" s="2182"/>
      <c r="JBS61" s="2182"/>
      <c r="JBT61" s="2182"/>
      <c r="JBU61" s="2182"/>
      <c r="JBV61" s="2182"/>
      <c r="JBW61" s="2182"/>
      <c r="JBX61" s="2182"/>
      <c r="JBY61" s="2182"/>
      <c r="JBZ61" s="2182"/>
      <c r="JCA61" s="2182"/>
      <c r="JCB61" s="2182"/>
      <c r="JCC61" s="2182"/>
      <c r="JCD61" s="2182"/>
      <c r="JCE61" s="2182"/>
      <c r="JCF61" s="2182"/>
      <c r="JCG61" s="2182"/>
      <c r="JCH61" s="2182"/>
      <c r="JCI61" s="2182"/>
      <c r="JCJ61" s="2182"/>
      <c r="JCK61" s="2182"/>
      <c r="JCL61" s="2182"/>
      <c r="JCM61" s="2182"/>
      <c r="JCN61" s="2182"/>
      <c r="JCO61" s="2182"/>
      <c r="JCP61" s="2182"/>
      <c r="JCQ61" s="2182"/>
      <c r="JCR61" s="2182"/>
      <c r="JCS61" s="2182"/>
      <c r="JCT61" s="2182"/>
      <c r="JCU61" s="2182"/>
      <c r="JCV61" s="2182"/>
      <c r="JCW61" s="2182"/>
      <c r="JCX61" s="2182"/>
      <c r="JCY61" s="2182"/>
      <c r="JCZ61" s="2182"/>
      <c r="JDA61" s="2182"/>
      <c r="JDB61" s="2182"/>
      <c r="JDC61" s="2182"/>
      <c r="JDD61" s="2182"/>
      <c r="JDE61" s="2182"/>
      <c r="JDF61" s="2182"/>
      <c r="JDG61" s="2182"/>
      <c r="JDH61" s="2182"/>
      <c r="JDI61" s="2182"/>
      <c r="JDJ61" s="2182"/>
      <c r="JDK61" s="2182"/>
      <c r="JDL61" s="2182"/>
      <c r="JDM61" s="2182"/>
      <c r="JDN61" s="2182"/>
      <c r="JDO61" s="2182"/>
      <c r="JDP61" s="2182"/>
      <c r="JDQ61" s="2182"/>
      <c r="JDR61" s="2182"/>
      <c r="JDS61" s="2182"/>
      <c r="JDT61" s="2182"/>
      <c r="JDU61" s="2182"/>
      <c r="JDV61" s="2182"/>
      <c r="JDW61" s="2182"/>
      <c r="JDX61" s="2182"/>
      <c r="JDY61" s="2182"/>
      <c r="JDZ61" s="2182"/>
      <c r="JEA61" s="2182"/>
      <c r="JEB61" s="2182"/>
      <c r="JEC61" s="2182"/>
      <c r="JED61" s="2182"/>
      <c r="JEE61" s="2182"/>
      <c r="JEF61" s="2182"/>
      <c r="JEG61" s="2182"/>
      <c r="JEH61" s="2182"/>
      <c r="JEI61" s="2182"/>
      <c r="JEJ61" s="2182"/>
      <c r="JEK61" s="2182"/>
      <c r="JEL61" s="2182"/>
      <c r="JEM61" s="2182"/>
      <c r="JEN61" s="2182"/>
      <c r="JEO61" s="2182"/>
      <c r="JEP61" s="2182"/>
      <c r="JEQ61" s="2182"/>
      <c r="JER61" s="2182"/>
      <c r="JES61" s="2182"/>
      <c r="JET61" s="2182"/>
      <c r="JEU61" s="2182"/>
      <c r="JEV61" s="2182"/>
      <c r="JEW61" s="2182"/>
      <c r="JEX61" s="2182"/>
      <c r="JEY61" s="2182"/>
      <c r="JEZ61" s="2182"/>
      <c r="JFA61" s="2182"/>
      <c r="JFB61" s="2182"/>
      <c r="JFC61" s="2182"/>
      <c r="JFD61" s="2182"/>
      <c r="JFE61" s="2182"/>
      <c r="JFF61" s="2182"/>
      <c r="JFG61" s="2182"/>
      <c r="JFH61" s="2182"/>
      <c r="JFI61" s="2182"/>
      <c r="JFJ61" s="2182"/>
      <c r="JFK61" s="2182"/>
      <c r="JFL61" s="2182"/>
      <c r="JFM61" s="2182"/>
      <c r="JFN61" s="2182"/>
      <c r="JFO61" s="2182"/>
      <c r="JFP61" s="2182"/>
      <c r="JFQ61" s="2182"/>
      <c r="JFR61" s="2182"/>
      <c r="JFS61" s="2182"/>
      <c r="JFT61" s="2182"/>
      <c r="JFU61" s="2182"/>
      <c r="JFV61" s="2182"/>
      <c r="JFW61" s="2182"/>
      <c r="JFX61" s="2182"/>
      <c r="JFY61" s="2182"/>
      <c r="JFZ61" s="2182"/>
      <c r="JGA61" s="2182"/>
      <c r="JGB61" s="2182"/>
      <c r="JGC61" s="2182"/>
      <c r="JGD61" s="2182"/>
      <c r="JGE61" s="2182"/>
      <c r="JGF61" s="2182"/>
      <c r="JGG61" s="2182"/>
      <c r="JGH61" s="2182"/>
      <c r="JGI61" s="2182"/>
      <c r="JGJ61" s="2182"/>
      <c r="JGK61" s="2182"/>
      <c r="JGL61" s="2182"/>
      <c r="JGM61" s="2182"/>
      <c r="JGN61" s="2182"/>
      <c r="JGO61" s="2182"/>
      <c r="JGP61" s="2182"/>
      <c r="JGQ61" s="2182"/>
      <c r="JGR61" s="2182"/>
      <c r="JGS61" s="2182"/>
      <c r="JGT61" s="2182"/>
      <c r="JGU61" s="2182"/>
      <c r="JGV61" s="2182"/>
      <c r="JGW61" s="2182"/>
      <c r="JGX61" s="2182"/>
      <c r="JGY61" s="2182"/>
      <c r="JGZ61" s="2182"/>
      <c r="JHA61" s="2182"/>
      <c r="JHB61" s="2182"/>
      <c r="JHC61" s="2182"/>
      <c r="JHD61" s="2182"/>
      <c r="JHE61" s="2182"/>
      <c r="JHF61" s="2182"/>
      <c r="JHG61" s="2182"/>
      <c r="JHH61" s="2182"/>
      <c r="JHI61" s="2182"/>
      <c r="JHJ61" s="2182"/>
      <c r="JHK61" s="2182"/>
      <c r="JHL61" s="2182"/>
      <c r="JHM61" s="2182"/>
      <c r="JHN61" s="2182"/>
      <c r="JHO61" s="2182"/>
      <c r="JHP61" s="2182"/>
      <c r="JHQ61" s="2182"/>
      <c r="JHR61" s="2182"/>
      <c r="JHS61" s="2182"/>
      <c r="JHT61" s="2182"/>
      <c r="JHU61" s="2182"/>
      <c r="JHV61" s="2182"/>
      <c r="JHW61" s="2182"/>
      <c r="JHX61" s="2182"/>
      <c r="JHY61" s="2182"/>
      <c r="JHZ61" s="2182"/>
      <c r="JIA61" s="2182"/>
      <c r="JIB61" s="2182"/>
      <c r="JIC61" s="2182"/>
      <c r="JID61" s="2182"/>
      <c r="JIE61" s="2182"/>
      <c r="JIF61" s="2182"/>
      <c r="JIG61" s="2182"/>
      <c r="JIH61" s="2182"/>
      <c r="JII61" s="2182"/>
      <c r="JIJ61" s="2182"/>
      <c r="JIK61" s="2182"/>
      <c r="JIL61" s="2182"/>
      <c r="JIM61" s="2182"/>
      <c r="JIN61" s="2182"/>
      <c r="JIO61" s="2182"/>
      <c r="JIP61" s="2182"/>
      <c r="JIQ61" s="2182"/>
      <c r="JIR61" s="2182"/>
      <c r="JIS61" s="2182"/>
      <c r="JIT61" s="2182"/>
      <c r="JIU61" s="2182"/>
      <c r="JIV61" s="2182"/>
      <c r="JIW61" s="2182"/>
      <c r="JIX61" s="2182"/>
      <c r="JIY61" s="2182"/>
      <c r="JIZ61" s="2182"/>
      <c r="JJA61" s="2182"/>
      <c r="JJB61" s="2182"/>
      <c r="JJC61" s="2182"/>
      <c r="JJD61" s="2182"/>
      <c r="JJE61" s="2182"/>
      <c r="JJF61" s="2182"/>
      <c r="JJG61" s="2182"/>
      <c r="JJH61" s="2182"/>
      <c r="JJI61" s="2182"/>
      <c r="JJJ61" s="2182"/>
      <c r="JJK61" s="2182"/>
      <c r="JJL61" s="2182"/>
      <c r="JJM61" s="2182"/>
      <c r="JJN61" s="2182"/>
      <c r="JJO61" s="2182"/>
      <c r="JJP61" s="2182"/>
      <c r="JJQ61" s="2182"/>
      <c r="JJR61" s="2182"/>
      <c r="JJS61" s="2182"/>
      <c r="JJT61" s="2182"/>
      <c r="JJU61" s="2182"/>
      <c r="JJV61" s="2182"/>
      <c r="JJW61" s="2182"/>
      <c r="JJX61" s="2182"/>
      <c r="JJY61" s="2182"/>
      <c r="JJZ61" s="2182"/>
      <c r="JKA61" s="2182"/>
      <c r="JKB61" s="2182"/>
      <c r="JKC61" s="2182"/>
      <c r="JKD61" s="2182"/>
      <c r="JKE61" s="2182"/>
      <c r="JKF61" s="2182"/>
      <c r="JKG61" s="2182"/>
      <c r="JKH61" s="2182"/>
      <c r="JKI61" s="2182"/>
      <c r="JKJ61" s="2182"/>
      <c r="JKK61" s="2182"/>
      <c r="JKL61" s="2182"/>
      <c r="JKM61" s="2182"/>
      <c r="JKN61" s="2182"/>
      <c r="JKO61" s="2182"/>
      <c r="JKP61" s="2182"/>
      <c r="JKQ61" s="2182"/>
      <c r="JKR61" s="2182"/>
      <c r="JKS61" s="2182"/>
      <c r="JKT61" s="2182"/>
      <c r="JKU61" s="2182"/>
      <c r="JKV61" s="2182"/>
      <c r="JKW61" s="2182"/>
      <c r="JKX61" s="2182"/>
      <c r="JKY61" s="2182"/>
      <c r="JKZ61" s="2182"/>
      <c r="JLA61" s="2182"/>
      <c r="JLB61" s="2182"/>
      <c r="JLC61" s="2182"/>
      <c r="JLD61" s="2182"/>
      <c r="JLE61" s="2182"/>
      <c r="JLF61" s="2182"/>
      <c r="JLG61" s="2182"/>
      <c r="JLH61" s="2182"/>
      <c r="JLI61" s="2182"/>
      <c r="JLJ61" s="2182"/>
      <c r="JLK61" s="2182"/>
      <c r="JLL61" s="2182"/>
      <c r="JLM61" s="2182"/>
      <c r="JLN61" s="2182"/>
      <c r="JLO61" s="2182"/>
      <c r="JLP61" s="2182"/>
      <c r="JLQ61" s="2182"/>
      <c r="JLR61" s="2182"/>
      <c r="JLS61" s="2182"/>
      <c r="JLT61" s="2182"/>
      <c r="JLU61" s="2182"/>
      <c r="JLV61" s="2182"/>
      <c r="JLW61" s="2182"/>
      <c r="JLX61" s="2182"/>
      <c r="JLY61" s="2182"/>
      <c r="JLZ61" s="2182"/>
      <c r="JMA61" s="2182"/>
      <c r="JMB61" s="2182"/>
      <c r="JMC61" s="2182"/>
      <c r="JMD61" s="2182"/>
      <c r="JME61" s="2182"/>
      <c r="JMF61" s="2182"/>
      <c r="JMG61" s="2182"/>
      <c r="JMH61" s="2182"/>
      <c r="JMI61" s="2182"/>
      <c r="JMJ61" s="2182"/>
      <c r="JMK61" s="2182"/>
      <c r="JML61" s="2182"/>
      <c r="JMM61" s="2182"/>
      <c r="JMN61" s="2182"/>
      <c r="JMO61" s="2182"/>
      <c r="JMP61" s="2182"/>
      <c r="JMQ61" s="2182"/>
      <c r="JMR61" s="2182"/>
      <c r="JMS61" s="2182"/>
      <c r="JMT61" s="2182"/>
      <c r="JMU61" s="2182"/>
      <c r="JMV61" s="2182"/>
      <c r="JMW61" s="2182"/>
      <c r="JMX61" s="2182"/>
      <c r="JMY61" s="2182"/>
      <c r="JMZ61" s="2182"/>
      <c r="JNA61" s="2182"/>
      <c r="JNB61" s="2182"/>
      <c r="JNC61" s="2182"/>
      <c r="JND61" s="2182"/>
      <c r="JNE61" s="2182"/>
      <c r="JNF61" s="2182"/>
      <c r="JNG61" s="2182"/>
      <c r="JNH61" s="2182"/>
      <c r="JNI61" s="2182"/>
      <c r="JNJ61" s="2182"/>
      <c r="JNK61" s="2182"/>
      <c r="JNL61" s="2182"/>
      <c r="JNM61" s="2182"/>
      <c r="JNN61" s="2182"/>
      <c r="JNO61" s="2182"/>
      <c r="JNP61" s="2182"/>
      <c r="JNQ61" s="2182"/>
      <c r="JNR61" s="2182"/>
      <c r="JNS61" s="2182"/>
      <c r="JNT61" s="2182"/>
      <c r="JNU61" s="2182"/>
      <c r="JNV61" s="2182"/>
      <c r="JNW61" s="2182"/>
      <c r="JNX61" s="2182"/>
      <c r="JNY61" s="2182"/>
      <c r="JNZ61" s="2182"/>
      <c r="JOA61" s="2182"/>
      <c r="JOB61" s="2182"/>
      <c r="JOC61" s="2182"/>
      <c r="JOD61" s="2182"/>
      <c r="JOE61" s="2182"/>
      <c r="JOF61" s="2182"/>
      <c r="JOG61" s="2182"/>
      <c r="JOH61" s="2182"/>
      <c r="JOI61" s="2182"/>
      <c r="JOJ61" s="2182"/>
      <c r="JOK61" s="2182"/>
      <c r="JOL61" s="2182"/>
      <c r="JOM61" s="2182"/>
      <c r="JON61" s="2182"/>
      <c r="JOO61" s="2182"/>
      <c r="JOP61" s="2182"/>
      <c r="JOQ61" s="2182"/>
      <c r="JOR61" s="2182"/>
      <c r="JOS61" s="2182"/>
      <c r="JOT61" s="2182"/>
      <c r="JOU61" s="2182"/>
      <c r="JOV61" s="2182"/>
      <c r="JOW61" s="2182"/>
      <c r="JOX61" s="2182"/>
      <c r="JOY61" s="2182"/>
      <c r="JOZ61" s="2182"/>
      <c r="JPA61" s="2182"/>
      <c r="JPB61" s="2182"/>
      <c r="JPC61" s="2182"/>
      <c r="JPD61" s="2182"/>
      <c r="JPE61" s="2182"/>
      <c r="JPF61" s="2182"/>
      <c r="JPG61" s="2182"/>
      <c r="JPH61" s="2182"/>
      <c r="JPI61" s="2182"/>
      <c r="JPJ61" s="2182"/>
      <c r="JPK61" s="2182"/>
      <c r="JPL61" s="2182"/>
      <c r="JPM61" s="2182"/>
      <c r="JPN61" s="2182"/>
      <c r="JPO61" s="2182"/>
      <c r="JPP61" s="2182"/>
      <c r="JPQ61" s="2182"/>
      <c r="JPR61" s="2182"/>
      <c r="JPS61" s="2182"/>
      <c r="JPT61" s="2182"/>
      <c r="JPU61" s="2182"/>
      <c r="JPV61" s="2182"/>
      <c r="JPW61" s="2182"/>
      <c r="JPX61" s="2182"/>
      <c r="JPY61" s="2182"/>
      <c r="JPZ61" s="2182"/>
      <c r="JQA61" s="2182"/>
      <c r="JQB61" s="2182"/>
      <c r="JQC61" s="2182"/>
      <c r="JQD61" s="2182"/>
      <c r="JQE61" s="2182"/>
      <c r="JQF61" s="2182"/>
      <c r="JQG61" s="2182"/>
      <c r="JQH61" s="2182"/>
      <c r="JQI61" s="2182"/>
      <c r="JQJ61" s="2182"/>
      <c r="JQK61" s="2182"/>
      <c r="JQL61" s="2182"/>
      <c r="JQM61" s="2182"/>
      <c r="JQN61" s="2182"/>
      <c r="JQO61" s="2182"/>
      <c r="JQP61" s="2182"/>
      <c r="JQQ61" s="2182"/>
      <c r="JQR61" s="2182"/>
      <c r="JQS61" s="2182"/>
      <c r="JQT61" s="2182"/>
      <c r="JQU61" s="2182"/>
      <c r="JQV61" s="2182"/>
      <c r="JQW61" s="2182"/>
      <c r="JQX61" s="2182"/>
      <c r="JQY61" s="2182"/>
      <c r="JQZ61" s="2182"/>
      <c r="JRA61" s="2182"/>
      <c r="JRB61" s="2182"/>
      <c r="JRC61" s="2182"/>
      <c r="JRD61" s="2182"/>
      <c r="JRE61" s="2182"/>
      <c r="JRF61" s="2182"/>
      <c r="JRG61" s="2182"/>
      <c r="JRH61" s="2182"/>
      <c r="JRI61" s="2182"/>
      <c r="JRJ61" s="2182"/>
      <c r="JRK61" s="2182"/>
      <c r="JRL61" s="2182"/>
      <c r="JRM61" s="2182"/>
      <c r="JRN61" s="2182"/>
      <c r="JRO61" s="2182"/>
      <c r="JRP61" s="2182"/>
      <c r="JRQ61" s="2182"/>
      <c r="JRR61" s="2182"/>
      <c r="JRS61" s="2182"/>
      <c r="JRT61" s="2182"/>
      <c r="JRU61" s="2182"/>
      <c r="JRV61" s="2182"/>
      <c r="JRW61" s="2182"/>
      <c r="JRX61" s="2182"/>
      <c r="JRY61" s="2182"/>
      <c r="JRZ61" s="2182"/>
      <c r="JSA61" s="2182"/>
      <c r="JSB61" s="2182"/>
      <c r="JSC61" s="2182"/>
      <c r="JSD61" s="2182"/>
      <c r="JSE61" s="2182"/>
      <c r="JSF61" s="2182"/>
      <c r="JSG61" s="2182"/>
      <c r="JSH61" s="2182"/>
      <c r="JSI61" s="2182"/>
      <c r="JSJ61" s="2182"/>
      <c r="JSK61" s="2182"/>
      <c r="JSL61" s="2182"/>
      <c r="JSM61" s="2182"/>
      <c r="JSN61" s="2182"/>
      <c r="JSO61" s="2182"/>
      <c r="JSP61" s="2182"/>
      <c r="JSQ61" s="2182"/>
      <c r="JSR61" s="2182"/>
      <c r="JSS61" s="2182"/>
      <c r="JST61" s="2182"/>
      <c r="JSU61" s="2182"/>
      <c r="JSV61" s="2182"/>
      <c r="JSW61" s="2182"/>
      <c r="JSX61" s="2182"/>
      <c r="JSY61" s="2182"/>
      <c r="JSZ61" s="2182"/>
      <c r="JTA61" s="2182"/>
      <c r="JTB61" s="2182"/>
      <c r="JTC61" s="2182"/>
      <c r="JTD61" s="2182"/>
      <c r="JTE61" s="2182"/>
      <c r="JTF61" s="2182"/>
      <c r="JTG61" s="2182"/>
      <c r="JTH61" s="2182"/>
      <c r="JTI61" s="2182"/>
      <c r="JTJ61" s="2182"/>
      <c r="JTK61" s="2182"/>
      <c r="JTL61" s="2182"/>
      <c r="JTM61" s="2182"/>
      <c r="JTN61" s="2182"/>
      <c r="JTO61" s="2182"/>
      <c r="JTP61" s="2182"/>
      <c r="JTQ61" s="2182"/>
      <c r="JTR61" s="2182"/>
      <c r="JTS61" s="2182"/>
      <c r="JTT61" s="2182"/>
      <c r="JTU61" s="2182"/>
      <c r="JTV61" s="2182"/>
      <c r="JTW61" s="2182"/>
      <c r="JTX61" s="2182"/>
      <c r="JTY61" s="2182"/>
      <c r="JTZ61" s="2182"/>
      <c r="JUA61" s="2182"/>
      <c r="JUB61" s="2182"/>
      <c r="JUC61" s="2182"/>
      <c r="JUD61" s="2182"/>
      <c r="JUE61" s="2182"/>
      <c r="JUF61" s="2182"/>
      <c r="JUG61" s="2182"/>
      <c r="JUH61" s="2182"/>
      <c r="JUI61" s="2182"/>
      <c r="JUJ61" s="2182"/>
      <c r="JUK61" s="2182"/>
      <c r="JUL61" s="2182"/>
      <c r="JUM61" s="2182"/>
      <c r="JUN61" s="2182"/>
      <c r="JUO61" s="2182"/>
      <c r="JUP61" s="2182"/>
      <c r="JUQ61" s="2182"/>
      <c r="JUR61" s="2182"/>
      <c r="JUS61" s="2182"/>
      <c r="JUT61" s="2182"/>
      <c r="JUU61" s="2182"/>
      <c r="JUV61" s="2182"/>
      <c r="JUW61" s="2182"/>
      <c r="JUX61" s="2182"/>
      <c r="JUY61" s="2182"/>
      <c r="JUZ61" s="2182"/>
      <c r="JVA61" s="2182"/>
      <c r="JVB61" s="2182"/>
      <c r="JVC61" s="2182"/>
      <c r="JVD61" s="2182"/>
      <c r="JVE61" s="2182"/>
      <c r="JVF61" s="2182"/>
      <c r="JVG61" s="2182"/>
      <c r="JVH61" s="2182"/>
      <c r="JVI61" s="2182"/>
      <c r="JVJ61" s="2182"/>
      <c r="JVK61" s="2182"/>
      <c r="JVL61" s="2182"/>
      <c r="JVM61" s="2182"/>
      <c r="JVN61" s="2182"/>
      <c r="JVO61" s="2182"/>
      <c r="JVP61" s="2182"/>
      <c r="JVQ61" s="2182"/>
      <c r="JVR61" s="2182"/>
      <c r="JVS61" s="2182"/>
      <c r="JVT61" s="2182"/>
      <c r="JVU61" s="2182"/>
      <c r="JVV61" s="2182"/>
      <c r="JVW61" s="2182"/>
      <c r="JVX61" s="2182"/>
      <c r="JVY61" s="2182"/>
      <c r="JVZ61" s="2182"/>
      <c r="JWA61" s="2182"/>
      <c r="JWB61" s="2182"/>
      <c r="JWC61" s="2182"/>
      <c r="JWD61" s="2182"/>
      <c r="JWE61" s="2182"/>
      <c r="JWF61" s="2182"/>
      <c r="JWG61" s="2182"/>
      <c r="JWH61" s="2182"/>
      <c r="JWI61" s="2182"/>
      <c r="JWJ61" s="2182"/>
      <c r="JWK61" s="2182"/>
      <c r="JWL61" s="2182"/>
      <c r="JWM61" s="2182"/>
      <c r="JWN61" s="2182"/>
      <c r="JWO61" s="2182"/>
      <c r="JWP61" s="2182"/>
      <c r="JWQ61" s="2182"/>
      <c r="JWR61" s="2182"/>
      <c r="JWS61" s="2182"/>
      <c r="JWT61" s="2182"/>
      <c r="JWU61" s="2182"/>
      <c r="JWV61" s="2182"/>
      <c r="JWW61" s="2182"/>
      <c r="JWX61" s="2182"/>
      <c r="JWY61" s="2182"/>
      <c r="JWZ61" s="2182"/>
      <c r="JXA61" s="2182"/>
      <c r="JXB61" s="2182"/>
      <c r="JXC61" s="2182"/>
      <c r="JXD61" s="2182"/>
      <c r="JXE61" s="2182"/>
      <c r="JXF61" s="2182"/>
      <c r="JXG61" s="2182"/>
      <c r="JXH61" s="2182"/>
      <c r="JXI61" s="2182"/>
      <c r="JXJ61" s="2182"/>
      <c r="JXK61" s="2182"/>
      <c r="JXL61" s="2182"/>
      <c r="JXM61" s="2182"/>
      <c r="JXN61" s="2182"/>
      <c r="JXO61" s="2182"/>
      <c r="JXP61" s="2182"/>
      <c r="JXQ61" s="2182"/>
      <c r="JXR61" s="2182"/>
      <c r="JXS61" s="2182"/>
      <c r="JXT61" s="2182"/>
      <c r="JXU61" s="2182"/>
      <c r="JXV61" s="2182"/>
      <c r="JXW61" s="2182"/>
      <c r="JXX61" s="2182"/>
      <c r="JXY61" s="2182"/>
      <c r="JXZ61" s="2182"/>
      <c r="JYA61" s="2182"/>
      <c r="JYB61" s="2182"/>
      <c r="JYC61" s="2182"/>
      <c r="JYD61" s="2182"/>
      <c r="JYE61" s="2182"/>
      <c r="JYF61" s="2182"/>
      <c r="JYG61" s="2182"/>
      <c r="JYH61" s="2182"/>
      <c r="JYI61" s="2182"/>
      <c r="JYJ61" s="2182"/>
      <c r="JYK61" s="2182"/>
      <c r="JYL61" s="2182"/>
      <c r="JYM61" s="2182"/>
      <c r="JYN61" s="2182"/>
      <c r="JYO61" s="2182"/>
      <c r="JYP61" s="2182"/>
      <c r="JYQ61" s="2182"/>
      <c r="JYR61" s="2182"/>
      <c r="JYS61" s="2182"/>
      <c r="JYT61" s="2182"/>
      <c r="JYU61" s="2182"/>
      <c r="JYV61" s="2182"/>
      <c r="JYW61" s="2182"/>
      <c r="JYX61" s="2182"/>
      <c r="JYY61" s="2182"/>
      <c r="JYZ61" s="2182"/>
      <c r="JZA61" s="2182"/>
      <c r="JZB61" s="2182"/>
      <c r="JZC61" s="2182"/>
      <c r="JZD61" s="2182"/>
      <c r="JZE61" s="2182"/>
      <c r="JZF61" s="2182"/>
      <c r="JZG61" s="2182"/>
      <c r="JZH61" s="2182"/>
      <c r="JZI61" s="2182"/>
      <c r="JZJ61" s="2182"/>
      <c r="JZK61" s="2182"/>
      <c r="JZL61" s="2182"/>
      <c r="JZM61" s="2182"/>
      <c r="JZN61" s="2182"/>
      <c r="JZO61" s="2182"/>
      <c r="JZP61" s="2182"/>
      <c r="JZQ61" s="2182"/>
      <c r="JZR61" s="2182"/>
      <c r="JZS61" s="2182"/>
      <c r="JZT61" s="2182"/>
      <c r="JZU61" s="2182"/>
      <c r="JZV61" s="2182"/>
      <c r="JZW61" s="2182"/>
      <c r="JZX61" s="2182"/>
      <c r="JZY61" s="2182"/>
      <c r="JZZ61" s="2182"/>
      <c r="KAA61" s="2182"/>
      <c r="KAB61" s="2182"/>
      <c r="KAC61" s="2182"/>
      <c r="KAD61" s="2182"/>
      <c r="KAE61" s="2182"/>
      <c r="KAF61" s="2182"/>
      <c r="KAG61" s="2182"/>
      <c r="KAH61" s="2182"/>
      <c r="KAI61" s="2182"/>
      <c r="KAJ61" s="2182"/>
      <c r="KAK61" s="2182"/>
      <c r="KAL61" s="2182"/>
      <c r="KAM61" s="2182"/>
      <c r="KAN61" s="2182"/>
      <c r="KAO61" s="2182"/>
      <c r="KAP61" s="2182"/>
      <c r="KAQ61" s="2182"/>
      <c r="KAR61" s="2182"/>
      <c r="KAS61" s="2182"/>
      <c r="KAT61" s="2182"/>
      <c r="KAU61" s="2182"/>
      <c r="KAV61" s="2182"/>
      <c r="KAW61" s="2182"/>
      <c r="KAX61" s="2182"/>
      <c r="KAY61" s="2182"/>
      <c r="KAZ61" s="2182"/>
      <c r="KBA61" s="2182"/>
      <c r="KBB61" s="2182"/>
      <c r="KBC61" s="2182"/>
      <c r="KBD61" s="2182"/>
      <c r="KBE61" s="2182"/>
      <c r="KBF61" s="2182"/>
      <c r="KBG61" s="2182"/>
      <c r="KBH61" s="2182"/>
      <c r="KBI61" s="2182"/>
      <c r="KBJ61" s="2182"/>
      <c r="KBK61" s="2182"/>
      <c r="KBL61" s="2182"/>
      <c r="KBM61" s="2182"/>
      <c r="KBN61" s="2182"/>
      <c r="KBO61" s="2182"/>
      <c r="KBP61" s="2182"/>
      <c r="KBQ61" s="2182"/>
      <c r="KBR61" s="2182"/>
      <c r="KBS61" s="2182"/>
      <c r="KBT61" s="2182"/>
      <c r="KBU61" s="2182"/>
      <c r="KBV61" s="2182"/>
      <c r="KBW61" s="2182"/>
      <c r="KBX61" s="2182"/>
      <c r="KBY61" s="2182"/>
      <c r="KBZ61" s="2182"/>
      <c r="KCA61" s="2182"/>
      <c r="KCB61" s="2182"/>
      <c r="KCC61" s="2182"/>
      <c r="KCD61" s="2182"/>
      <c r="KCE61" s="2182"/>
      <c r="KCF61" s="2182"/>
      <c r="KCG61" s="2182"/>
      <c r="KCH61" s="2182"/>
      <c r="KCI61" s="2182"/>
      <c r="KCJ61" s="2182"/>
      <c r="KCK61" s="2182"/>
      <c r="KCL61" s="2182"/>
      <c r="KCM61" s="2182"/>
      <c r="KCN61" s="2182"/>
      <c r="KCO61" s="2182"/>
      <c r="KCP61" s="2182"/>
      <c r="KCQ61" s="2182"/>
      <c r="KCR61" s="2182"/>
      <c r="KCS61" s="2182"/>
      <c r="KCT61" s="2182"/>
      <c r="KCU61" s="2182"/>
      <c r="KCV61" s="2182"/>
      <c r="KCW61" s="2182"/>
      <c r="KCX61" s="2182"/>
      <c r="KCY61" s="2182"/>
      <c r="KCZ61" s="2182"/>
      <c r="KDA61" s="2182"/>
      <c r="KDB61" s="2182"/>
      <c r="KDC61" s="2182"/>
      <c r="KDD61" s="2182"/>
      <c r="KDE61" s="2182"/>
      <c r="KDF61" s="2182"/>
      <c r="KDG61" s="2182"/>
      <c r="KDH61" s="2182"/>
      <c r="KDI61" s="2182"/>
      <c r="KDJ61" s="2182"/>
      <c r="KDK61" s="2182"/>
      <c r="KDL61" s="2182"/>
      <c r="KDM61" s="2182"/>
      <c r="KDN61" s="2182"/>
      <c r="KDO61" s="2182"/>
      <c r="KDP61" s="2182"/>
      <c r="KDQ61" s="2182"/>
      <c r="KDR61" s="2182"/>
      <c r="KDS61" s="2182"/>
      <c r="KDT61" s="2182"/>
      <c r="KDU61" s="2182"/>
      <c r="KDV61" s="2182"/>
      <c r="KDW61" s="2182"/>
      <c r="KDX61" s="2182"/>
      <c r="KDY61" s="2182"/>
      <c r="KDZ61" s="2182"/>
      <c r="KEA61" s="2182"/>
      <c r="KEB61" s="2182"/>
      <c r="KEC61" s="2182"/>
      <c r="KED61" s="2182"/>
      <c r="KEE61" s="2182"/>
      <c r="KEF61" s="2182"/>
      <c r="KEG61" s="2182"/>
      <c r="KEH61" s="2182"/>
      <c r="KEI61" s="2182"/>
      <c r="KEJ61" s="2182"/>
      <c r="KEK61" s="2182"/>
      <c r="KEL61" s="2182"/>
      <c r="KEM61" s="2182"/>
      <c r="KEN61" s="2182"/>
      <c r="KEO61" s="2182"/>
      <c r="KEP61" s="2182"/>
      <c r="KEQ61" s="2182"/>
      <c r="KER61" s="2182"/>
      <c r="KES61" s="2182"/>
      <c r="KET61" s="2182"/>
      <c r="KEU61" s="2182"/>
      <c r="KEV61" s="2182"/>
      <c r="KEW61" s="2182"/>
      <c r="KEX61" s="2182"/>
      <c r="KEY61" s="2182"/>
      <c r="KEZ61" s="2182"/>
      <c r="KFA61" s="2182"/>
      <c r="KFB61" s="2182"/>
      <c r="KFC61" s="2182"/>
      <c r="KFD61" s="2182"/>
      <c r="KFE61" s="2182"/>
      <c r="KFF61" s="2182"/>
      <c r="KFG61" s="2182"/>
      <c r="KFH61" s="2182"/>
      <c r="KFI61" s="2182"/>
      <c r="KFJ61" s="2182"/>
      <c r="KFK61" s="2182"/>
      <c r="KFL61" s="2182"/>
      <c r="KFM61" s="2182"/>
      <c r="KFN61" s="2182"/>
      <c r="KFO61" s="2182"/>
      <c r="KFP61" s="2182"/>
      <c r="KFQ61" s="2182"/>
      <c r="KFR61" s="2182"/>
      <c r="KFS61" s="2182"/>
      <c r="KFT61" s="2182"/>
      <c r="KFU61" s="2182"/>
      <c r="KFV61" s="2182"/>
      <c r="KFW61" s="2182"/>
      <c r="KFX61" s="2182"/>
      <c r="KFY61" s="2182"/>
      <c r="KFZ61" s="2182"/>
      <c r="KGA61" s="2182"/>
      <c r="KGB61" s="2182"/>
      <c r="KGC61" s="2182"/>
      <c r="KGD61" s="2182"/>
      <c r="KGE61" s="2182"/>
      <c r="KGF61" s="2182"/>
      <c r="KGG61" s="2182"/>
      <c r="KGH61" s="2182"/>
      <c r="KGI61" s="2182"/>
      <c r="KGJ61" s="2182"/>
      <c r="KGK61" s="2182"/>
      <c r="KGL61" s="2182"/>
      <c r="KGM61" s="2182"/>
      <c r="KGN61" s="2182"/>
      <c r="KGO61" s="2182"/>
      <c r="KGP61" s="2182"/>
      <c r="KGQ61" s="2182"/>
      <c r="KGR61" s="2182"/>
      <c r="KGS61" s="2182"/>
      <c r="KGT61" s="2182"/>
      <c r="KGU61" s="2182"/>
      <c r="KGV61" s="2182"/>
      <c r="KGW61" s="2182"/>
      <c r="KGX61" s="2182"/>
      <c r="KGY61" s="2182"/>
      <c r="KGZ61" s="2182"/>
      <c r="KHA61" s="2182"/>
      <c r="KHB61" s="2182"/>
      <c r="KHC61" s="2182"/>
      <c r="KHD61" s="2182"/>
      <c r="KHE61" s="2182"/>
      <c r="KHF61" s="2182"/>
      <c r="KHG61" s="2182"/>
      <c r="KHH61" s="2182"/>
      <c r="KHI61" s="2182"/>
      <c r="KHJ61" s="2182"/>
      <c r="KHK61" s="2182"/>
      <c r="KHL61" s="2182"/>
      <c r="KHM61" s="2182"/>
      <c r="KHN61" s="2182"/>
      <c r="KHO61" s="2182"/>
      <c r="KHP61" s="2182"/>
      <c r="KHQ61" s="2182"/>
      <c r="KHR61" s="2182"/>
      <c r="KHS61" s="2182"/>
      <c r="KHT61" s="2182"/>
      <c r="KHU61" s="2182"/>
      <c r="KHV61" s="2182"/>
      <c r="KHW61" s="2182"/>
      <c r="KHX61" s="2182"/>
      <c r="KHY61" s="2182"/>
      <c r="KHZ61" s="2182"/>
      <c r="KIA61" s="2182"/>
      <c r="KIB61" s="2182"/>
      <c r="KIC61" s="2182"/>
      <c r="KID61" s="2182"/>
      <c r="KIE61" s="2182"/>
      <c r="KIF61" s="2182"/>
      <c r="KIG61" s="2182"/>
      <c r="KIH61" s="2182"/>
      <c r="KII61" s="2182"/>
      <c r="KIJ61" s="2182"/>
      <c r="KIK61" s="2182"/>
      <c r="KIL61" s="2182"/>
      <c r="KIM61" s="2182"/>
      <c r="KIN61" s="2182"/>
      <c r="KIO61" s="2182"/>
      <c r="KIP61" s="2182"/>
      <c r="KIQ61" s="2182"/>
      <c r="KIR61" s="2182"/>
      <c r="KIS61" s="2182"/>
      <c r="KIT61" s="2182"/>
      <c r="KIU61" s="2182"/>
      <c r="KIV61" s="2182"/>
      <c r="KIW61" s="2182"/>
      <c r="KIX61" s="2182"/>
      <c r="KIY61" s="2182"/>
      <c r="KIZ61" s="2182"/>
      <c r="KJA61" s="2182"/>
      <c r="KJB61" s="2182"/>
      <c r="KJC61" s="2182"/>
      <c r="KJD61" s="2182"/>
      <c r="KJE61" s="2182"/>
      <c r="KJF61" s="2182"/>
      <c r="KJG61" s="2182"/>
      <c r="KJH61" s="2182"/>
      <c r="KJI61" s="2182"/>
      <c r="KJJ61" s="2182"/>
      <c r="KJK61" s="2182"/>
      <c r="KJL61" s="2182"/>
      <c r="KJM61" s="2182"/>
      <c r="KJN61" s="2182"/>
      <c r="KJO61" s="2182"/>
      <c r="KJP61" s="2182"/>
      <c r="KJQ61" s="2182"/>
      <c r="KJR61" s="2182"/>
      <c r="KJS61" s="2182"/>
      <c r="KJT61" s="2182"/>
      <c r="KJU61" s="2182"/>
      <c r="KJV61" s="2182"/>
      <c r="KJW61" s="2182"/>
      <c r="KJX61" s="2182"/>
      <c r="KJY61" s="2182"/>
      <c r="KJZ61" s="2182"/>
      <c r="KKA61" s="2182"/>
      <c r="KKB61" s="2182"/>
      <c r="KKC61" s="2182"/>
      <c r="KKD61" s="2182"/>
      <c r="KKE61" s="2182"/>
      <c r="KKF61" s="2182"/>
      <c r="KKG61" s="2182"/>
      <c r="KKH61" s="2182"/>
      <c r="KKI61" s="2182"/>
      <c r="KKJ61" s="2182"/>
      <c r="KKK61" s="2182"/>
      <c r="KKL61" s="2182"/>
      <c r="KKM61" s="2182"/>
      <c r="KKN61" s="2182"/>
      <c r="KKO61" s="2182"/>
      <c r="KKP61" s="2182"/>
      <c r="KKQ61" s="2182"/>
      <c r="KKR61" s="2182"/>
      <c r="KKS61" s="2182"/>
      <c r="KKT61" s="2182"/>
      <c r="KKU61" s="2182"/>
      <c r="KKV61" s="2182"/>
      <c r="KKW61" s="2182"/>
      <c r="KKX61" s="2182"/>
      <c r="KKY61" s="2182"/>
      <c r="KKZ61" s="2182"/>
      <c r="KLA61" s="2182"/>
      <c r="KLB61" s="2182"/>
      <c r="KLC61" s="2182"/>
      <c r="KLD61" s="2182"/>
      <c r="KLE61" s="2182"/>
      <c r="KLF61" s="2182"/>
      <c r="KLG61" s="2182"/>
      <c r="KLH61" s="2182"/>
      <c r="KLI61" s="2182"/>
      <c r="KLJ61" s="2182"/>
      <c r="KLK61" s="2182"/>
      <c r="KLL61" s="2182"/>
      <c r="KLM61" s="2182"/>
      <c r="KLN61" s="2182"/>
      <c r="KLO61" s="2182"/>
      <c r="KLP61" s="2182"/>
      <c r="KLQ61" s="2182"/>
      <c r="KLR61" s="2182"/>
      <c r="KLS61" s="2182"/>
      <c r="KLT61" s="2182"/>
      <c r="KLU61" s="2182"/>
      <c r="KLV61" s="2182"/>
      <c r="KLW61" s="2182"/>
      <c r="KLX61" s="2182"/>
      <c r="KLY61" s="2182"/>
      <c r="KLZ61" s="2182"/>
      <c r="KMA61" s="2182"/>
      <c r="KMB61" s="2182"/>
      <c r="KMC61" s="2182"/>
      <c r="KMD61" s="2182"/>
      <c r="KME61" s="2182"/>
      <c r="KMF61" s="2182"/>
      <c r="KMG61" s="2182"/>
      <c r="KMH61" s="2182"/>
      <c r="KMI61" s="2182"/>
      <c r="KMJ61" s="2182"/>
      <c r="KMK61" s="2182"/>
      <c r="KML61" s="2182"/>
      <c r="KMM61" s="2182"/>
      <c r="KMN61" s="2182"/>
      <c r="KMO61" s="2182"/>
      <c r="KMP61" s="2182"/>
      <c r="KMQ61" s="2182"/>
      <c r="KMR61" s="2182"/>
      <c r="KMS61" s="2182"/>
      <c r="KMT61" s="2182"/>
      <c r="KMU61" s="2182"/>
      <c r="KMV61" s="2182"/>
      <c r="KMW61" s="2182"/>
      <c r="KMX61" s="2182"/>
      <c r="KMY61" s="2182"/>
      <c r="KMZ61" s="2182"/>
      <c r="KNA61" s="2182"/>
      <c r="KNB61" s="2182"/>
      <c r="KNC61" s="2182"/>
      <c r="KND61" s="2182"/>
      <c r="KNE61" s="2182"/>
      <c r="KNF61" s="2182"/>
      <c r="KNG61" s="2182"/>
      <c r="KNH61" s="2182"/>
      <c r="KNI61" s="2182"/>
      <c r="KNJ61" s="2182"/>
      <c r="KNK61" s="2182"/>
      <c r="KNL61" s="2182"/>
      <c r="KNM61" s="2182"/>
      <c r="KNN61" s="2182"/>
      <c r="KNO61" s="2182"/>
      <c r="KNP61" s="2182"/>
      <c r="KNQ61" s="2182"/>
      <c r="KNR61" s="2182"/>
      <c r="KNS61" s="2182"/>
      <c r="KNT61" s="2182"/>
      <c r="KNU61" s="2182"/>
      <c r="KNV61" s="2182"/>
      <c r="KNW61" s="2182"/>
      <c r="KNX61" s="2182"/>
      <c r="KNY61" s="2182"/>
      <c r="KNZ61" s="2182"/>
      <c r="KOA61" s="2182"/>
      <c r="KOB61" s="2182"/>
      <c r="KOC61" s="2182"/>
      <c r="KOD61" s="2182"/>
      <c r="KOE61" s="2182"/>
      <c r="KOF61" s="2182"/>
      <c r="KOG61" s="2182"/>
      <c r="KOH61" s="2182"/>
      <c r="KOI61" s="2182"/>
      <c r="KOJ61" s="2182"/>
      <c r="KOK61" s="2182"/>
      <c r="KOL61" s="2182"/>
      <c r="KOM61" s="2182"/>
      <c r="KON61" s="2182"/>
      <c r="KOO61" s="2182"/>
      <c r="KOP61" s="2182"/>
      <c r="KOQ61" s="2182"/>
      <c r="KOR61" s="2182"/>
      <c r="KOS61" s="2182"/>
      <c r="KOT61" s="2182"/>
      <c r="KOU61" s="2182"/>
      <c r="KOV61" s="2182"/>
      <c r="KOW61" s="2182"/>
      <c r="KOX61" s="2182"/>
      <c r="KOY61" s="2182"/>
      <c r="KOZ61" s="2182"/>
      <c r="KPA61" s="2182"/>
      <c r="KPB61" s="2182"/>
      <c r="KPC61" s="2182"/>
      <c r="KPD61" s="2182"/>
      <c r="KPE61" s="2182"/>
      <c r="KPF61" s="2182"/>
      <c r="KPG61" s="2182"/>
      <c r="KPH61" s="2182"/>
      <c r="KPI61" s="2182"/>
      <c r="KPJ61" s="2182"/>
      <c r="KPK61" s="2182"/>
      <c r="KPL61" s="2182"/>
      <c r="KPM61" s="2182"/>
      <c r="KPN61" s="2182"/>
      <c r="KPO61" s="2182"/>
      <c r="KPP61" s="2182"/>
      <c r="KPQ61" s="2182"/>
      <c r="KPR61" s="2182"/>
      <c r="KPS61" s="2182"/>
      <c r="KPT61" s="2182"/>
      <c r="KPU61" s="2182"/>
      <c r="KPV61" s="2182"/>
      <c r="KPW61" s="2182"/>
      <c r="KPX61" s="2182"/>
      <c r="KPY61" s="2182"/>
      <c r="KPZ61" s="2182"/>
      <c r="KQA61" s="2182"/>
      <c r="KQB61" s="2182"/>
      <c r="KQC61" s="2182"/>
      <c r="KQD61" s="2182"/>
      <c r="KQE61" s="2182"/>
      <c r="KQF61" s="2182"/>
      <c r="KQG61" s="2182"/>
      <c r="KQH61" s="2182"/>
      <c r="KQI61" s="2182"/>
      <c r="KQJ61" s="2182"/>
      <c r="KQK61" s="2182"/>
      <c r="KQL61" s="2182"/>
      <c r="KQM61" s="2182"/>
      <c r="KQN61" s="2182"/>
      <c r="KQO61" s="2182"/>
      <c r="KQP61" s="2182"/>
      <c r="KQQ61" s="2182"/>
      <c r="KQR61" s="2182"/>
      <c r="KQS61" s="2182"/>
      <c r="KQT61" s="2182"/>
      <c r="KQU61" s="2182"/>
      <c r="KQV61" s="2182"/>
      <c r="KQW61" s="2182"/>
      <c r="KQX61" s="2182"/>
      <c r="KQY61" s="2182"/>
      <c r="KQZ61" s="2182"/>
      <c r="KRA61" s="2182"/>
      <c r="KRB61" s="2182"/>
      <c r="KRC61" s="2182"/>
      <c r="KRD61" s="2182"/>
      <c r="KRE61" s="2182"/>
      <c r="KRF61" s="2182"/>
      <c r="KRG61" s="2182"/>
      <c r="KRH61" s="2182"/>
      <c r="KRI61" s="2182"/>
      <c r="KRJ61" s="2182"/>
      <c r="KRK61" s="2182"/>
      <c r="KRL61" s="2182"/>
      <c r="KRM61" s="2182"/>
      <c r="KRN61" s="2182"/>
      <c r="KRO61" s="2182"/>
      <c r="KRP61" s="2182"/>
      <c r="KRQ61" s="2182"/>
      <c r="KRR61" s="2182"/>
      <c r="KRS61" s="2182"/>
      <c r="KRT61" s="2182"/>
      <c r="KRU61" s="2182"/>
      <c r="KRV61" s="2182"/>
      <c r="KRW61" s="2182"/>
      <c r="KRX61" s="2182"/>
      <c r="KRY61" s="2182"/>
      <c r="KRZ61" s="2182"/>
      <c r="KSA61" s="2182"/>
      <c r="KSB61" s="2182"/>
      <c r="KSC61" s="2182"/>
      <c r="KSD61" s="2182"/>
      <c r="KSE61" s="2182"/>
      <c r="KSF61" s="2182"/>
      <c r="KSG61" s="2182"/>
      <c r="KSH61" s="2182"/>
      <c r="KSI61" s="2182"/>
      <c r="KSJ61" s="2182"/>
      <c r="KSK61" s="2182"/>
      <c r="KSL61" s="2182"/>
      <c r="KSM61" s="2182"/>
      <c r="KSN61" s="2182"/>
      <c r="KSO61" s="2182"/>
      <c r="KSP61" s="2182"/>
      <c r="KSQ61" s="2182"/>
      <c r="KSR61" s="2182"/>
      <c r="KSS61" s="2182"/>
      <c r="KST61" s="2182"/>
      <c r="KSU61" s="2182"/>
      <c r="KSV61" s="2182"/>
      <c r="KSW61" s="2182"/>
      <c r="KSX61" s="2182"/>
      <c r="KSY61" s="2182"/>
      <c r="KSZ61" s="2182"/>
      <c r="KTA61" s="2182"/>
      <c r="KTB61" s="2182"/>
      <c r="KTC61" s="2182"/>
      <c r="KTD61" s="2182"/>
      <c r="KTE61" s="2182"/>
      <c r="KTF61" s="2182"/>
      <c r="KTG61" s="2182"/>
      <c r="KTH61" s="2182"/>
      <c r="KTI61" s="2182"/>
      <c r="KTJ61" s="2182"/>
      <c r="KTK61" s="2182"/>
      <c r="KTL61" s="2182"/>
      <c r="KTM61" s="2182"/>
      <c r="KTN61" s="2182"/>
      <c r="KTO61" s="2182"/>
      <c r="KTP61" s="2182"/>
      <c r="KTQ61" s="2182"/>
      <c r="KTR61" s="2182"/>
      <c r="KTS61" s="2182"/>
      <c r="KTT61" s="2182"/>
      <c r="KTU61" s="2182"/>
      <c r="KTV61" s="2182"/>
      <c r="KTW61" s="2182"/>
      <c r="KTX61" s="2182"/>
      <c r="KTY61" s="2182"/>
      <c r="KTZ61" s="2182"/>
      <c r="KUA61" s="2182"/>
      <c r="KUB61" s="2182"/>
      <c r="KUC61" s="2182"/>
      <c r="KUD61" s="2182"/>
      <c r="KUE61" s="2182"/>
      <c r="KUF61" s="2182"/>
      <c r="KUG61" s="2182"/>
      <c r="KUH61" s="2182"/>
      <c r="KUI61" s="2182"/>
      <c r="KUJ61" s="2182"/>
      <c r="KUK61" s="2182"/>
      <c r="KUL61" s="2182"/>
      <c r="KUM61" s="2182"/>
      <c r="KUN61" s="2182"/>
      <c r="KUO61" s="2182"/>
      <c r="KUP61" s="2182"/>
      <c r="KUQ61" s="2182"/>
      <c r="KUR61" s="2182"/>
      <c r="KUS61" s="2182"/>
      <c r="KUT61" s="2182"/>
      <c r="KUU61" s="2182"/>
      <c r="KUV61" s="2182"/>
      <c r="KUW61" s="2182"/>
      <c r="KUX61" s="2182"/>
      <c r="KUY61" s="2182"/>
      <c r="KUZ61" s="2182"/>
      <c r="KVA61" s="2182"/>
      <c r="KVB61" s="2182"/>
      <c r="KVC61" s="2182"/>
      <c r="KVD61" s="2182"/>
      <c r="KVE61" s="2182"/>
      <c r="KVF61" s="2182"/>
      <c r="KVG61" s="2182"/>
      <c r="KVH61" s="2182"/>
      <c r="KVI61" s="2182"/>
      <c r="KVJ61" s="2182"/>
      <c r="KVK61" s="2182"/>
      <c r="KVL61" s="2182"/>
      <c r="KVM61" s="2182"/>
      <c r="KVN61" s="2182"/>
      <c r="KVO61" s="2182"/>
      <c r="KVP61" s="2182"/>
      <c r="KVQ61" s="2182"/>
      <c r="KVR61" s="2182"/>
      <c r="KVS61" s="2182"/>
      <c r="KVT61" s="2182"/>
      <c r="KVU61" s="2182"/>
      <c r="KVV61" s="2182"/>
      <c r="KVW61" s="2182"/>
      <c r="KVX61" s="2182"/>
      <c r="KVY61" s="2182"/>
      <c r="KVZ61" s="2182"/>
      <c r="KWA61" s="2182"/>
      <c r="KWB61" s="2182"/>
      <c r="KWC61" s="2182"/>
      <c r="KWD61" s="2182"/>
      <c r="KWE61" s="2182"/>
      <c r="KWF61" s="2182"/>
      <c r="KWG61" s="2182"/>
      <c r="KWH61" s="2182"/>
      <c r="KWI61" s="2182"/>
      <c r="KWJ61" s="2182"/>
      <c r="KWK61" s="2182"/>
      <c r="KWL61" s="2182"/>
      <c r="KWM61" s="2182"/>
      <c r="KWN61" s="2182"/>
      <c r="KWO61" s="2182"/>
      <c r="KWP61" s="2182"/>
      <c r="KWQ61" s="2182"/>
      <c r="KWR61" s="2182"/>
      <c r="KWS61" s="2182"/>
      <c r="KWT61" s="2182"/>
      <c r="KWU61" s="2182"/>
      <c r="KWV61" s="2182"/>
      <c r="KWW61" s="2182"/>
      <c r="KWX61" s="2182"/>
      <c r="KWY61" s="2182"/>
      <c r="KWZ61" s="2182"/>
      <c r="KXA61" s="2182"/>
      <c r="KXB61" s="2182"/>
      <c r="KXC61" s="2182"/>
      <c r="KXD61" s="2182"/>
      <c r="KXE61" s="2182"/>
      <c r="KXF61" s="2182"/>
      <c r="KXG61" s="2182"/>
      <c r="KXH61" s="2182"/>
      <c r="KXI61" s="2182"/>
      <c r="KXJ61" s="2182"/>
      <c r="KXK61" s="2182"/>
      <c r="KXL61" s="2182"/>
      <c r="KXM61" s="2182"/>
      <c r="KXN61" s="2182"/>
      <c r="KXO61" s="2182"/>
      <c r="KXP61" s="2182"/>
      <c r="KXQ61" s="2182"/>
      <c r="KXR61" s="2182"/>
      <c r="KXS61" s="2182"/>
      <c r="KXT61" s="2182"/>
      <c r="KXU61" s="2182"/>
      <c r="KXV61" s="2182"/>
      <c r="KXW61" s="2182"/>
      <c r="KXX61" s="2182"/>
      <c r="KXY61" s="2182"/>
      <c r="KXZ61" s="2182"/>
      <c r="KYA61" s="2182"/>
      <c r="KYB61" s="2182"/>
      <c r="KYC61" s="2182"/>
      <c r="KYD61" s="2182"/>
      <c r="KYE61" s="2182"/>
      <c r="KYF61" s="2182"/>
      <c r="KYG61" s="2182"/>
      <c r="KYH61" s="2182"/>
      <c r="KYI61" s="2182"/>
      <c r="KYJ61" s="2182"/>
      <c r="KYK61" s="2182"/>
      <c r="KYL61" s="2182"/>
      <c r="KYM61" s="2182"/>
      <c r="KYN61" s="2182"/>
      <c r="KYO61" s="2182"/>
      <c r="KYP61" s="2182"/>
      <c r="KYQ61" s="2182"/>
      <c r="KYR61" s="2182"/>
      <c r="KYS61" s="2182"/>
      <c r="KYT61" s="2182"/>
      <c r="KYU61" s="2182"/>
      <c r="KYV61" s="2182"/>
      <c r="KYW61" s="2182"/>
      <c r="KYX61" s="2182"/>
      <c r="KYY61" s="2182"/>
      <c r="KYZ61" s="2182"/>
      <c r="KZA61" s="2182"/>
      <c r="KZB61" s="2182"/>
      <c r="KZC61" s="2182"/>
      <c r="KZD61" s="2182"/>
      <c r="KZE61" s="2182"/>
      <c r="KZF61" s="2182"/>
      <c r="KZG61" s="2182"/>
      <c r="KZH61" s="2182"/>
      <c r="KZI61" s="2182"/>
      <c r="KZJ61" s="2182"/>
      <c r="KZK61" s="2182"/>
      <c r="KZL61" s="2182"/>
      <c r="KZM61" s="2182"/>
      <c r="KZN61" s="2182"/>
      <c r="KZO61" s="2182"/>
      <c r="KZP61" s="2182"/>
      <c r="KZQ61" s="2182"/>
      <c r="KZR61" s="2182"/>
      <c r="KZS61" s="2182"/>
      <c r="KZT61" s="2182"/>
      <c r="KZU61" s="2182"/>
      <c r="KZV61" s="2182"/>
      <c r="KZW61" s="2182"/>
      <c r="KZX61" s="2182"/>
      <c r="KZY61" s="2182"/>
      <c r="KZZ61" s="2182"/>
      <c r="LAA61" s="2182"/>
      <c r="LAB61" s="2182"/>
      <c r="LAC61" s="2182"/>
      <c r="LAD61" s="2182"/>
      <c r="LAE61" s="2182"/>
      <c r="LAF61" s="2182"/>
      <c r="LAG61" s="2182"/>
      <c r="LAH61" s="2182"/>
      <c r="LAI61" s="2182"/>
      <c r="LAJ61" s="2182"/>
      <c r="LAK61" s="2182"/>
      <c r="LAL61" s="2182"/>
      <c r="LAM61" s="2182"/>
      <c r="LAN61" s="2182"/>
      <c r="LAO61" s="2182"/>
      <c r="LAP61" s="2182"/>
      <c r="LAQ61" s="2182"/>
      <c r="LAR61" s="2182"/>
      <c r="LAS61" s="2182"/>
      <c r="LAT61" s="2182"/>
      <c r="LAU61" s="2182"/>
      <c r="LAV61" s="2182"/>
      <c r="LAW61" s="2182"/>
      <c r="LAX61" s="2182"/>
      <c r="LAY61" s="2182"/>
      <c r="LAZ61" s="2182"/>
      <c r="LBA61" s="2182"/>
      <c r="LBB61" s="2182"/>
      <c r="LBC61" s="2182"/>
      <c r="LBD61" s="2182"/>
      <c r="LBE61" s="2182"/>
      <c r="LBF61" s="2182"/>
      <c r="LBG61" s="2182"/>
      <c r="LBH61" s="2182"/>
      <c r="LBI61" s="2182"/>
      <c r="LBJ61" s="2182"/>
      <c r="LBK61" s="2182"/>
      <c r="LBL61" s="2182"/>
      <c r="LBM61" s="2182"/>
      <c r="LBN61" s="2182"/>
      <c r="LBO61" s="2182"/>
      <c r="LBP61" s="2182"/>
      <c r="LBQ61" s="2182"/>
      <c r="LBR61" s="2182"/>
      <c r="LBS61" s="2182"/>
      <c r="LBT61" s="2182"/>
      <c r="LBU61" s="2182"/>
      <c r="LBV61" s="2182"/>
      <c r="LBW61" s="2182"/>
      <c r="LBX61" s="2182"/>
      <c r="LBY61" s="2182"/>
      <c r="LBZ61" s="2182"/>
      <c r="LCA61" s="2182"/>
      <c r="LCB61" s="2182"/>
      <c r="LCC61" s="2182"/>
      <c r="LCD61" s="2182"/>
      <c r="LCE61" s="2182"/>
      <c r="LCF61" s="2182"/>
      <c r="LCG61" s="2182"/>
      <c r="LCH61" s="2182"/>
      <c r="LCI61" s="2182"/>
      <c r="LCJ61" s="2182"/>
      <c r="LCK61" s="2182"/>
      <c r="LCL61" s="2182"/>
      <c r="LCM61" s="2182"/>
      <c r="LCN61" s="2182"/>
      <c r="LCO61" s="2182"/>
      <c r="LCP61" s="2182"/>
      <c r="LCQ61" s="2182"/>
      <c r="LCR61" s="2182"/>
      <c r="LCS61" s="2182"/>
      <c r="LCT61" s="2182"/>
      <c r="LCU61" s="2182"/>
      <c r="LCV61" s="2182"/>
      <c r="LCW61" s="2182"/>
      <c r="LCX61" s="2182"/>
      <c r="LCY61" s="2182"/>
      <c r="LCZ61" s="2182"/>
      <c r="LDA61" s="2182"/>
      <c r="LDB61" s="2182"/>
      <c r="LDC61" s="2182"/>
      <c r="LDD61" s="2182"/>
      <c r="LDE61" s="2182"/>
      <c r="LDF61" s="2182"/>
      <c r="LDG61" s="2182"/>
      <c r="LDH61" s="2182"/>
      <c r="LDI61" s="2182"/>
      <c r="LDJ61" s="2182"/>
      <c r="LDK61" s="2182"/>
      <c r="LDL61" s="2182"/>
      <c r="LDM61" s="2182"/>
      <c r="LDN61" s="2182"/>
      <c r="LDO61" s="2182"/>
      <c r="LDP61" s="2182"/>
      <c r="LDQ61" s="2182"/>
      <c r="LDR61" s="2182"/>
      <c r="LDS61" s="2182"/>
      <c r="LDT61" s="2182"/>
      <c r="LDU61" s="2182"/>
      <c r="LDV61" s="2182"/>
      <c r="LDW61" s="2182"/>
      <c r="LDX61" s="2182"/>
      <c r="LDY61" s="2182"/>
      <c r="LDZ61" s="2182"/>
      <c r="LEA61" s="2182"/>
      <c r="LEB61" s="2182"/>
      <c r="LEC61" s="2182"/>
      <c r="LED61" s="2182"/>
      <c r="LEE61" s="2182"/>
      <c r="LEF61" s="2182"/>
      <c r="LEG61" s="2182"/>
      <c r="LEH61" s="2182"/>
      <c r="LEI61" s="2182"/>
      <c r="LEJ61" s="2182"/>
      <c r="LEK61" s="2182"/>
      <c r="LEL61" s="2182"/>
      <c r="LEM61" s="2182"/>
      <c r="LEN61" s="2182"/>
      <c r="LEO61" s="2182"/>
      <c r="LEP61" s="2182"/>
      <c r="LEQ61" s="2182"/>
      <c r="LER61" s="2182"/>
      <c r="LES61" s="2182"/>
      <c r="LET61" s="2182"/>
      <c r="LEU61" s="2182"/>
      <c r="LEV61" s="2182"/>
      <c r="LEW61" s="2182"/>
      <c r="LEX61" s="2182"/>
      <c r="LEY61" s="2182"/>
      <c r="LEZ61" s="2182"/>
      <c r="LFA61" s="2182"/>
      <c r="LFB61" s="2182"/>
      <c r="LFC61" s="2182"/>
      <c r="LFD61" s="2182"/>
      <c r="LFE61" s="2182"/>
      <c r="LFF61" s="2182"/>
      <c r="LFG61" s="2182"/>
      <c r="LFH61" s="2182"/>
      <c r="LFI61" s="2182"/>
      <c r="LFJ61" s="2182"/>
      <c r="LFK61" s="2182"/>
      <c r="LFL61" s="2182"/>
      <c r="LFM61" s="2182"/>
      <c r="LFN61" s="2182"/>
      <c r="LFO61" s="2182"/>
      <c r="LFP61" s="2182"/>
      <c r="LFQ61" s="2182"/>
      <c r="LFR61" s="2182"/>
      <c r="LFS61" s="2182"/>
      <c r="LFT61" s="2182"/>
      <c r="LFU61" s="2182"/>
      <c r="LFV61" s="2182"/>
      <c r="LFW61" s="2182"/>
      <c r="LFX61" s="2182"/>
      <c r="LFY61" s="2182"/>
      <c r="LFZ61" s="2182"/>
      <c r="LGA61" s="2182"/>
      <c r="LGB61" s="2182"/>
      <c r="LGC61" s="2182"/>
      <c r="LGD61" s="2182"/>
      <c r="LGE61" s="2182"/>
      <c r="LGF61" s="2182"/>
      <c r="LGG61" s="2182"/>
      <c r="LGH61" s="2182"/>
      <c r="LGI61" s="2182"/>
      <c r="LGJ61" s="2182"/>
      <c r="LGK61" s="2182"/>
      <c r="LGL61" s="2182"/>
      <c r="LGM61" s="2182"/>
      <c r="LGN61" s="2182"/>
      <c r="LGO61" s="2182"/>
      <c r="LGP61" s="2182"/>
      <c r="LGQ61" s="2182"/>
      <c r="LGR61" s="2182"/>
      <c r="LGS61" s="2182"/>
      <c r="LGT61" s="2182"/>
      <c r="LGU61" s="2182"/>
      <c r="LGV61" s="2182"/>
      <c r="LGW61" s="2182"/>
      <c r="LGX61" s="2182"/>
      <c r="LGY61" s="2182"/>
      <c r="LGZ61" s="2182"/>
      <c r="LHA61" s="2182"/>
      <c r="LHB61" s="2182"/>
      <c r="LHC61" s="2182"/>
      <c r="LHD61" s="2182"/>
      <c r="LHE61" s="2182"/>
      <c r="LHF61" s="2182"/>
      <c r="LHG61" s="2182"/>
      <c r="LHH61" s="2182"/>
      <c r="LHI61" s="2182"/>
      <c r="LHJ61" s="2182"/>
      <c r="LHK61" s="2182"/>
      <c r="LHL61" s="2182"/>
      <c r="LHM61" s="2182"/>
      <c r="LHN61" s="2182"/>
      <c r="LHO61" s="2182"/>
      <c r="LHP61" s="2182"/>
      <c r="LHQ61" s="2182"/>
      <c r="LHR61" s="2182"/>
      <c r="LHS61" s="2182"/>
      <c r="LHT61" s="2182"/>
      <c r="LHU61" s="2182"/>
      <c r="LHV61" s="2182"/>
      <c r="LHW61" s="2182"/>
      <c r="LHX61" s="2182"/>
      <c r="LHY61" s="2182"/>
      <c r="LHZ61" s="2182"/>
      <c r="LIA61" s="2182"/>
      <c r="LIB61" s="2182"/>
      <c r="LIC61" s="2182"/>
      <c r="LID61" s="2182"/>
      <c r="LIE61" s="2182"/>
      <c r="LIF61" s="2182"/>
      <c r="LIG61" s="2182"/>
      <c r="LIH61" s="2182"/>
      <c r="LII61" s="2182"/>
      <c r="LIJ61" s="2182"/>
      <c r="LIK61" s="2182"/>
      <c r="LIL61" s="2182"/>
      <c r="LIM61" s="2182"/>
      <c r="LIN61" s="2182"/>
      <c r="LIO61" s="2182"/>
      <c r="LIP61" s="2182"/>
      <c r="LIQ61" s="2182"/>
      <c r="LIR61" s="2182"/>
      <c r="LIS61" s="2182"/>
      <c r="LIT61" s="2182"/>
      <c r="LIU61" s="2182"/>
      <c r="LIV61" s="2182"/>
      <c r="LIW61" s="2182"/>
      <c r="LIX61" s="2182"/>
      <c r="LIY61" s="2182"/>
      <c r="LIZ61" s="2182"/>
      <c r="LJA61" s="2182"/>
      <c r="LJB61" s="2182"/>
      <c r="LJC61" s="2182"/>
      <c r="LJD61" s="2182"/>
      <c r="LJE61" s="2182"/>
      <c r="LJF61" s="2182"/>
      <c r="LJG61" s="2182"/>
      <c r="LJH61" s="2182"/>
      <c r="LJI61" s="2182"/>
      <c r="LJJ61" s="2182"/>
      <c r="LJK61" s="2182"/>
      <c r="LJL61" s="2182"/>
      <c r="LJM61" s="2182"/>
      <c r="LJN61" s="2182"/>
      <c r="LJO61" s="2182"/>
      <c r="LJP61" s="2182"/>
      <c r="LJQ61" s="2182"/>
      <c r="LJR61" s="2182"/>
      <c r="LJS61" s="2182"/>
      <c r="LJT61" s="2182"/>
      <c r="LJU61" s="2182"/>
      <c r="LJV61" s="2182"/>
      <c r="LJW61" s="2182"/>
      <c r="LJX61" s="2182"/>
      <c r="LJY61" s="2182"/>
      <c r="LJZ61" s="2182"/>
      <c r="LKA61" s="2182"/>
      <c r="LKB61" s="2182"/>
      <c r="LKC61" s="2182"/>
      <c r="LKD61" s="2182"/>
      <c r="LKE61" s="2182"/>
      <c r="LKF61" s="2182"/>
      <c r="LKG61" s="2182"/>
      <c r="LKH61" s="2182"/>
      <c r="LKI61" s="2182"/>
      <c r="LKJ61" s="2182"/>
      <c r="LKK61" s="2182"/>
      <c r="LKL61" s="2182"/>
      <c r="LKM61" s="2182"/>
      <c r="LKN61" s="2182"/>
      <c r="LKO61" s="2182"/>
      <c r="LKP61" s="2182"/>
      <c r="LKQ61" s="2182"/>
      <c r="LKR61" s="2182"/>
      <c r="LKS61" s="2182"/>
      <c r="LKT61" s="2182"/>
      <c r="LKU61" s="2182"/>
      <c r="LKV61" s="2182"/>
      <c r="LKW61" s="2182"/>
      <c r="LKX61" s="2182"/>
      <c r="LKY61" s="2182"/>
      <c r="LKZ61" s="2182"/>
      <c r="LLA61" s="2182"/>
      <c r="LLB61" s="2182"/>
      <c r="LLC61" s="2182"/>
      <c r="LLD61" s="2182"/>
      <c r="LLE61" s="2182"/>
      <c r="LLF61" s="2182"/>
      <c r="LLG61" s="2182"/>
      <c r="LLH61" s="2182"/>
      <c r="LLI61" s="2182"/>
      <c r="LLJ61" s="2182"/>
      <c r="LLK61" s="2182"/>
      <c r="LLL61" s="2182"/>
      <c r="LLM61" s="2182"/>
      <c r="LLN61" s="2182"/>
      <c r="LLO61" s="2182"/>
      <c r="LLP61" s="2182"/>
      <c r="LLQ61" s="2182"/>
      <c r="LLR61" s="2182"/>
      <c r="LLS61" s="2182"/>
      <c r="LLT61" s="2182"/>
      <c r="LLU61" s="2182"/>
      <c r="LLV61" s="2182"/>
      <c r="LLW61" s="2182"/>
      <c r="LLX61" s="2182"/>
      <c r="LLY61" s="2182"/>
      <c r="LLZ61" s="2182"/>
      <c r="LMA61" s="2182"/>
      <c r="LMB61" s="2182"/>
      <c r="LMC61" s="2182"/>
      <c r="LMD61" s="2182"/>
      <c r="LME61" s="2182"/>
      <c r="LMF61" s="2182"/>
      <c r="LMG61" s="2182"/>
      <c r="LMH61" s="2182"/>
      <c r="LMI61" s="2182"/>
      <c r="LMJ61" s="2182"/>
      <c r="LMK61" s="2182"/>
      <c r="LML61" s="2182"/>
      <c r="LMM61" s="2182"/>
      <c r="LMN61" s="2182"/>
      <c r="LMO61" s="2182"/>
      <c r="LMP61" s="2182"/>
      <c r="LMQ61" s="2182"/>
      <c r="LMR61" s="2182"/>
      <c r="LMS61" s="2182"/>
      <c r="LMT61" s="2182"/>
      <c r="LMU61" s="2182"/>
      <c r="LMV61" s="2182"/>
      <c r="LMW61" s="2182"/>
      <c r="LMX61" s="2182"/>
      <c r="LMY61" s="2182"/>
      <c r="LMZ61" s="2182"/>
      <c r="LNA61" s="2182"/>
      <c r="LNB61" s="2182"/>
      <c r="LNC61" s="2182"/>
      <c r="LND61" s="2182"/>
      <c r="LNE61" s="2182"/>
      <c r="LNF61" s="2182"/>
      <c r="LNG61" s="2182"/>
      <c r="LNH61" s="2182"/>
      <c r="LNI61" s="2182"/>
      <c r="LNJ61" s="2182"/>
      <c r="LNK61" s="2182"/>
      <c r="LNL61" s="2182"/>
      <c r="LNM61" s="2182"/>
      <c r="LNN61" s="2182"/>
      <c r="LNO61" s="2182"/>
      <c r="LNP61" s="2182"/>
      <c r="LNQ61" s="2182"/>
      <c r="LNR61" s="2182"/>
      <c r="LNS61" s="2182"/>
      <c r="LNT61" s="2182"/>
      <c r="LNU61" s="2182"/>
      <c r="LNV61" s="2182"/>
      <c r="LNW61" s="2182"/>
      <c r="LNX61" s="2182"/>
      <c r="LNY61" s="2182"/>
      <c r="LNZ61" s="2182"/>
      <c r="LOA61" s="2182"/>
      <c r="LOB61" s="2182"/>
      <c r="LOC61" s="2182"/>
      <c r="LOD61" s="2182"/>
      <c r="LOE61" s="2182"/>
      <c r="LOF61" s="2182"/>
      <c r="LOG61" s="2182"/>
      <c r="LOH61" s="2182"/>
      <c r="LOI61" s="2182"/>
      <c r="LOJ61" s="2182"/>
      <c r="LOK61" s="2182"/>
      <c r="LOL61" s="2182"/>
      <c r="LOM61" s="2182"/>
      <c r="LON61" s="2182"/>
      <c r="LOO61" s="2182"/>
      <c r="LOP61" s="2182"/>
      <c r="LOQ61" s="2182"/>
      <c r="LOR61" s="2182"/>
      <c r="LOS61" s="2182"/>
      <c r="LOT61" s="2182"/>
      <c r="LOU61" s="2182"/>
      <c r="LOV61" s="2182"/>
      <c r="LOW61" s="2182"/>
      <c r="LOX61" s="2182"/>
      <c r="LOY61" s="2182"/>
      <c r="LOZ61" s="2182"/>
      <c r="LPA61" s="2182"/>
      <c r="LPB61" s="2182"/>
      <c r="LPC61" s="2182"/>
      <c r="LPD61" s="2182"/>
      <c r="LPE61" s="2182"/>
      <c r="LPF61" s="2182"/>
      <c r="LPG61" s="2182"/>
      <c r="LPH61" s="2182"/>
      <c r="LPI61" s="2182"/>
      <c r="LPJ61" s="2182"/>
      <c r="LPK61" s="2182"/>
      <c r="LPL61" s="2182"/>
      <c r="LPM61" s="2182"/>
      <c r="LPN61" s="2182"/>
      <c r="LPO61" s="2182"/>
      <c r="LPP61" s="2182"/>
      <c r="LPQ61" s="2182"/>
      <c r="LPR61" s="2182"/>
      <c r="LPS61" s="2182"/>
      <c r="LPT61" s="2182"/>
      <c r="LPU61" s="2182"/>
      <c r="LPV61" s="2182"/>
      <c r="LPW61" s="2182"/>
      <c r="LPX61" s="2182"/>
      <c r="LPY61" s="2182"/>
      <c r="LPZ61" s="2182"/>
      <c r="LQA61" s="2182"/>
      <c r="LQB61" s="2182"/>
      <c r="LQC61" s="2182"/>
      <c r="LQD61" s="2182"/>
      <c r="LQE61" s="2182"/>
      <c r="LQF61" s="2182"/>
      <c r="LQG61" s="2182"/>
      <c r="LQH61" s="2182"/>
      <c r="LQI61" s="2182"/>
      <c r="LQJ61" s="2182"/>
      <c r="LQK61" s="2182"/>
      <c r="LQL61" s="2182"/>
      <c r="LQM61" s="2182"/>
      <c r="LQN61" s="2182"/>
      <c r="LQO61" s="2182"/>
      <c r="LQP61" s="2182"/>
      <c r="LQQ61" s="2182"/>
      <c r="LQR61" s="2182"/>
      <c r="LQS61" s="2182"/>
      <c r="LQT61" s="2182"/>
      <c r="LQU61" s="2182"/>
      <c r="LQV61" s="2182"/>
      <c r="LQW61" s="2182"/>
      <c r="LQX61" s="2182"/>
      <c r="LQY61" s="2182"/>
      <c r="LQZ61" s="2182"/>
      <c r="LRA61" s="2182"/>
      <c r="LRB61" s="2182"/>
      <c r="LRC61" s="2182"/>
      <c r="LRD61" s="2182"/>
      <c r="LRE61" s="2182"/>
      <c r="LRF61" s="2182"/>
      <c r="LRG61" s="2182"/>
      <c r="LRH61" s="2182"/>
      <c r="LRI61" s="2182"/>
      <c r="LRJ61" s="2182"/>
      <c r="LRK61" s="2182"/>
      <c r="LRL61" s="2182"/>
      <c r="LRM61" s="2182"/>
      <c r="LRN61" s="2182"/>
      <c r="LRO61" s="2182"/>
      <c r="LRP61" s="2182"/>
      <c r="LRQ61" s="2182"/>
      <c r="LRR61" s="2182"/>
      <c r="LRS61" s="2182"/>
      <c r="LRT61" s="2182"/>
      <c r="LRU61" s="2182"/>
      <c r="LRV61" s="2182"/>
      <c r="LRW61" s="2182"/>
      <c r="LRX61" s="2182"/>
      <c r="LRY61" s="2182"/>
      <c r="LRZ61" s="2182"/>
      <c r="LSA61" s="2182"/>
      <c r="LSB61" s="2182"/>
      <c r="LSC61" s="2182"/>
      <c r="LSD61" s="2182"/>
      <c r="LSE61" s="2182"/>
      <c r="LSF61" s="2182"/>
      <c r="LSG61" s="2182"/>
      <c r="LSH61" s="2182"/>
      <c r="LSI61" s="2182"/>
      <c r="LSJ61" s="2182"/>
      <c r="LSK61" s="2182"/>
      <c r="LSL61" s="2182"/>
      <c r="LSM61" s="2182"/>
      <c r="LSN61" s="2182"/>
      <c r="LSO61" s="2182"/>
      <c r="LSP61" s="2182"/>
      <c r="LSQ61" s="2182"/>
      <c r="LSR61" s="2182"/>
      <c r="LSS61" s="2182"/>
      <c r="LST61" s="2182"/>
      <c r="LSU61" s="2182"/>
      <c r="LSV61" s="2182"/>
      <c r="LSW61" s="2182"/>
      <c r="LSX61" s="2182"/>
      <c r="LSY61" s="2182"/>
      <c r="LSZ61" s="2182"/>
      <c r="LTA61" s="2182"/>
      <c r="LTB61" s="2182"/>
      <c r="LTC61" s="2182"/>
      <c r="LTD61" s="2182"/>
      <c r="LTE61" s="2182"/>
      <c r="LTF61" s="2182"/>
      <c r="LTG61" s="2182"/>
      <c r="LTH61" s="2182"/>
      <c r="LTI61" s="2182"/>
      <c r="LTJ61" s="2182"/>
      <c r="LTK61" s="2182"/>
      <c r="LTL61" s="2182"/>
      <c r="LTM61" s="2182"/>
      <c r="LTN61" s="2182"/>
      <c r="LTO61" s="2182"/>
      <c r="LTP61" s="2182"/>
      <c r="LTQ61" s="2182"/>
      <c r="LTR61" s="2182"/>
      <c r="LTS61" s="2182"/>
      <c r="LTT61" s="2182"/>
      <c r="LTU61" s="2182"/>
      <c r="LTV61" s="2182"/>
      <c r="LTW61" s="2182"/>
      <c r="LTX61" s="2182"/>
      <c r="LTY61" s="2182"/>
      <c r="LTZ61" s="2182"/>
      <c r="LUA61" s="2182"/>
      <c r="LUB61" s="2182"/>
      <c r="LUC61" s="2182"/>
      <c r="LUD61" s="2182"/>
      <c r="LUE61" s="2182"/>
      <c r="LUF61" s="2182"/>
      <c r="LUG61" s="2182"/>
      <c r="LUH61" s="2182"/>
      <c r="LUI61" s="2182"/>
      <c r="LUJ61" s="2182"/>
      <c r="LUK61" s="2182"/>
      <c r="LUL61" s="2182"/>
      <c r="LUM61" s="2182"/>
      <c r="LUN61" s="2182"/>
      <c r="LUO61" s="2182"/>
      <c r="LUP61" s="2182"/>
      <c r="LUQ61" s="2182"/>
      <c r="LUR61" s="2182"/>
      <c r="LUS61" s="2182"/>
      <c r="LUT61" s="2182"/>
      <c r="LUU61" s="2182"/>
      <c r="LUV61" s="2182"/>
      <c r="LUW61" s="2182"/>
      <c r="LUX61" s="2182"/>
      <c r="LUY61" s="2182"/>
      <c r="LUZ61" s="2182"/>
      <c r="LVA61" s="2182"/>
      <c r="LVB61" s="2182"/>
      <c r="LVC61" s="2182"/>
      <c r="LVD61" s="2182"/>
      <c r="LVE61" s="2182"/>
      <c r="LVF61" s="2182"/>
      <c r="LVG61" s="2182"/>
      <c r="LVH61" s="2182"/>
      <c r="LVI61" s="2182"/>
      <c r="LVJ61" s="2182"/>
      <c r="LVK61" s="2182"/>
      <c r="LVL61" s="2182"/>
      <c r="LVM61" s="2182"/>
      <c r="LVN61" s="2182"/>
      <c r="LVO61" s="2182"/>
      <c r="LVP61" s="2182"/>
      <c r="LVQ61" s="2182"/>
      <c r="LVR61" s="2182"/>
      <c r="LVS61" s="2182"/>
      <c r="LVT61" s="2182"/>
      <c r="LVU61" s="2182"/>
      <c r="LVV61" s="2182"/>
      <c r="LVW61" s="2182"/>
      <c r="LVX61" s="2182"/>
      <c r="LVY61" s="2182"/>
      <c r="LVZ61" s="2182"/>
      <c r="LWA61" s="2182"/>
      <c r="LWB61" s="2182"/>
      <c r="LWC61" s="2182"/>
      <c r="LWD61" s="2182"/>
      <c r="LWE61" s="2182"/>
      <c r="LWF61" s="2182"/>
      <c r="LWG61" s="2182"/>
      <c r="LWH61" s="2182"/>
      <c r="LWI61" s="2182"/>
      <c r="LWJ61" s="2182"/>
      <c r="LWK61" s="2182"/>
      <c r="LWL61" s="2182"/>
      <c r="LWM61" s="2182"/>
      <c r="LWN61" s="2182"/>
      <c r="LWO61" s="2182"/>
      <c r="LWP61" s="2182"/>
      <c r="LWQ61" s="2182"/>
      <c r="LWR61" s="2182"/>
      <c r="LWS61" s="2182"/>
      <c r="LWT61" s="2182"/>
      <c r="LWU61" s="2182"/>
      <c r="LWV61" s="2182"/>
      <c r="LWW61" s="2182"/>
      <c r="LWX61" s="2182"/>
      <c r="LWY61" s="2182"/>
      <c r="LWZ61" s="2182"/>
      <c r="LXA61" s="2182"/>
      <c r="LXB61" s="2182"/>
      <c r="LXC61" s="2182"/>
      <c r="LXD61" s="2182"/>
      <c r="LXE61" s="2182"/>
      <c r="LXF61" s="2182"/>
      <c r="LXG61" s="2182"/>
      <c r="LXH61" s="2182"/>
      <c r="LXI61" s="2182"/>
      <c r="LXJ61" s="2182"/>
      <c r="LXK61" s="2182"/>
      <c r="LXL61" s="2182"/>
      <c r="LXM61" s="2182"/>
      <c r="LXN61" s="2182"/>
      <c r="LXO61" s="2182"/>
      <c r="LXP61" s="2182"/>
      <c r="LXQ61" s="2182"/>
      <c r="LXR61" s="2182"/>
      <c r="LXS61" s="2182"/>
      <c r="LXT61" s="2182"/>
      <c r="LXU61" s="2182"/>
      <c r="LXV61" s="2182"/>
      <c r="LXW61" s="2182"/>
      <c r="LXX61" s="2182"/>
      <c r="LXY61" s="2182"/>
      <c r="LXZ61" s="2182"/>
      <c r="LYA61" s="2182"/>
      <c r="LYB61" s="2182"/>
      <c r="LYC61" s="2182"/>
      <c r="LYD61" s="2182"/>
      <c r="LYE61" s="2182"/>
      <c r="LYF61" s="2182"/>
      <c r="LYG61" s="2182"/>
      <c r="LYH61" s="2182"/>
      <c r="LYI61" s="2182"/>
      <c r="LYJ61" s="2182"/>
      <c r="LYK61" s="2182"/>
      <c r="LYL61" s="2182"/>
      <c r="LYM61" s="2182"/>
      <c r="LYN61" s="2182"/>
      <c r="LYO61" s="2182"/>
      <c r="LYP61" s="2182"/>
      <c r="LYQ61" s="2182"/>
      <c r="LYR61" s="2182"/>
      <c r="LYS61" s="2182"/>
      <c r="LYT61" s="2182"/>
      <c r="LYU61" s="2182"/>
      <c r="LYV61" s="2182"/>
      <c r="LYW61" s="2182"/>
      <c r="LYX61" s="2182"/>
      <c r="LYY61" s="2182"/>
      <c r="LYZ61" s="2182"/>
      <c r="LZA61" s="2182"/>
      <c r="LZB61" s="2182"/>
      <c r="LZC61" s="2182"/>
      <c r="LZD61" s="2182"/>
      <c r="LZE61" s="2182"/>
      <c r="LZF61" s="2182"/>
      <c r="LZG61" s="2182"/>
      <c r="LZH61" s="2182"/>
      <c r="LZI61" s="2182"/>
      <c r="LZJ61" s="2182"/>
      <c r="LZK61" s="2182"/>
      <c r="LZL61" s="2182"/>
      <c r="LZM61" s="2182"/>
      <c r="LZN61" s="2182"/>
      <c r="LZO61" s="2182"/>
      <c r="LZP61" s="2182"/>
      <c r="LZQ61" s="2182"/>
      <c r="LZR61" s="2182"/>
      <c r="LZS61" s="2182"/>
      <c r="LZT61" s="2182"/>
      <c r="LZU61" s="2182"/>
      <c r="LZV61" s="2182"/>
      <c r="LZW61" s="2182"/>
      <c r="LZX61" s="2182"/>
      <c r="LZY61" s="2182"/>
      <c r="LZZ61" s="2182"/>
      <c r="MAA61" s="2182"/>
      <c r="MAB61" s="2182"/>
      <c r="MAC61" s="2182"/>
      <c r="MAD61" s="2182"/>
      <c r="MAE61" s="2182"/>
      <c r="MAF61" s="2182"/>
      <c r="MAG61" s="2182"/>
      <c r="MAH61" s="2182"/>
      <c r="MAI61" s="2182"/>
      <c r="MAJ61" s="2182"/>
      <c r="MAK61" s="2182"/>
      <c r="MAL61" s="2182"/>
      <c r="MAM61" s="2182"/>
      <c r="MAN61" s="2182"/>
      <c r="MAO61" s="2182"/>
      <c r="MAP61" s="2182"/>
      <c r="MAQ61" s="2182"/>
      <c r="MAR61" s="2182"/>
      <c r="MAS61" s="2182"/>
      <c r="MAT61" s="2182"/>
      <c r="MAU61" s="2182"/>
      <c r="MAV61" s="2182"/>
      <c r="MAW61" s="2182"/>
      <c r="MAX61" s="2182"/>
      <c r="MAY61" s="2182"/>
      <c r="MAZ61" s="2182"/>
      <c r="MBA61" s="2182"/>
      <c r="MBB61" s="2182"/>
      <c r="MBC61" s="2182"/>
      <c r="MBD61" s="2182"/>
      <c r="MBE61" s="2182"/>
      <c r="MBF61" s="2182"/>
      <c r="MBG61" s="2182"/>
      <c r="MBH61" s="2182"/>
      <c r="MBI61" s="2182"/>
      <c r="MBJ61" s="2182"/>
      <c r="MBK61" s="2182"/>
      <c r="MBL61" s="2182"/>
      <c r="MBM61" s="2182"/>
      <c r="MBN61" s="2182"/>
      <c r="MBO61" s="2182"/>
      <c r="MBP61" s="2182"/>
      <c r="MBQ61" s="2182"/>
      <c r="MBR61" s="2182"/>
      <c r="MBS61" s="2182"/>
      <c r="MBT61" s="2182"/>
      <c r="MBU61" s="2182"/>
      <c r="MBV61" s="2182"/>
      <c r="MBW61" s="2182"/>
      <c r="MBX61" s="2182"/>
      <c r="MBY61" s="2182"/>
      <c r="MBZ61" s="2182"/>
      <c r="MCA61" s="2182"/>
      <c r="MCB61" s="2182"/>
      <c r="MCC61" s="2182"/>
      <c r="MCD61" s="2182"/>
      <c r="MCE61" s="2182"/>
      <c r="MCF61" s="2182"/>
      <c r="MCG61" s="2182"/>
      <c r="MCH61" s="2182"/>
      <c r="MCI61" s="2182"/>
      <c r="MCJ61" s="2182"/>
      <c r="MCK61" s="2182"/>
      <c r="MCL61" s="2182"/>
      <c r="MCM61" s="2182"/>
      <c r="MCN61" s="2182"/>
      <c r="MCO61" s="2182"/>
      <c r="MCP61" s="2182"/>
      <c r="MCQ61" s="2182"/>
      <c r="MCR61" s="2182"/>
      <c r="MCS61" s="2182"/>
      <c r="MCT61" s="2182"/>
      <c r="MCU61" s="2182"/>
      <c r="MCV61" s="2182"/>
      <c r="MCW61" s="2182"/>
      <c r="MCX61" s="2182"/>
      <c r="MCY61" s="2182"/>
      <c r="MCZ61" s="2182"/>
      <c r="MDA61" s="2182"/>
      <c r="MDB61" s="2182"/>
      <c r="MDC61" s="2182"/>
      <c r="MDD61" s="2182"/>
      <c r="MDE61" s="2182"/>
      <c r="MDF61" s="2182"/>
      <c r="MDG61" s="2182"/>
      <c r="MDH61" s="2182"/>
      <c r="MDI61" s="2182"/>
      <c r="MDJ61" s="2182"/>
      <c r="MDK61" s="2182"/>
      <c r="MDL61" s="2182"/>
      <c r="MDM61" s="2182"/>
      <c r="MDN61" s="2182"/>
      <c r="MDO61" s="2182"/>
      <c r="MDP61" s="2182"/>
      <c r="MDQ61" s="2182"/>
      <c r="MDR61" s="2182"/>
      <c r="MDS61" s="2182"/>
      <c r="MDT61" s="2182"/>
      <c r="MDU61" s="2182"/>
      <c r="MDV61" s="2182"/>
      <c r="MDW61" s="2182"/>
      <c r="MDX61" s="2182"/>
      <c r="MDY61" s="2182"/>
      <c r="MDZ61" s="2182"/>
      <c r="MEA61" s="2182"/>
      <c r="MEB61" s="2182"/>
      <c r="MEC61" s="2182"/>
      <c r="MED61" s="2182"/>
      <c r="MEE61" s="2182"/>
      <c r="MEF61" s="2182"/>
      <c r="MEG61" s="2182"/>
      <c r="MEH61" s="2182"/>
      <c r="MEI61" s="2182"/>
      <c r="MEJ61" s="2182"/>
      <c r="MEK61" s="2182"/>
      <c r="MEL61" s="2182"/>
      <c r="MEM61" s="2182"/>
      <c r="MEN61" s="2182"/>
      <c r="MEO61" s="2182"/>
      <c r="MEP61" s="2182"/>
      <c r="MEQ61" s="2182"/>
      <c r="MER61" s="2182"/>
      <c r="MES61" s="2182"/>
      <c r="MET61" s="2182"/>
      <c r="MEU61" s="2182"/>
      <c r="MEV61" s="2182"/>
      <c r="MEW61" s="2182"/>
      <c r="MEX61" s="2182"/>
      <c r="MEY61" s="2182"/>
      <c r="MEZ61" s="2182"/>
      <c r="MFA61" s="2182"/>
      <c r="MFB61" s="2182"/>
      <c r="MFC61" s="2182"/>
      <c r="MFD61" s="2182"/>
      <c r="MFE61" s="2182"/>
      <c r="MFF61" s="2182"/>
      <c r="MFG61" s="2182"/>
      <c r="MFH61" s="2182"/>
      <c r="MFI61" s="2182"/>
      <c r="MFJ61" s="2182"/>
      <c r="MFK61" s="2182"/>
      <c r="MFL61" s="2182"/>
      <c r="MFM61" s="2182"/>
      <c r="MFN61" s="2182"/>
      <c r="MFO61" s="2182"/>
      <c r="MFP61" s="2182"/>
      <c r="MFQ61" s="2182"/>
      <c r="MFR61" s="2182"/>
      <c r="MFS61" s="2182"/>
      <c r="MFT61" s="2182"/>
      <c r="MFU61" s="2182"/>
      <c r="MFV61" s="2182"/>
      <c r="MFW61" s="2182"/>
      <c r="MFX61" s="2182"/>
      <c r="MFY61" s="2182"/>
      <c r="MFZ61" s="2182"/>
      <c r="MGA61" s="2182"/>
      <c r="MGB61" s="2182"/>
      <c r="MGC61" s="2182"/>
      <c r="MGD61" s="2182"/>
      <c r="MGE61" s="2182"/>
      <c r="MGF61" s="2182"/>
      <c r="MGG61" s="2182"/>
      <c r="MGH61" s="2182"/>
      <c r="MGI61" s="2182"/>
      <c r="MGJ61" s="2182"/>
      <c r="MGK61" s="2182"/>
      <c r="MGL61" s="2182"/>
      <c r="MGM61" s="2182"/>
      <c r="MGN61" s="2182"/>
      <c r="MGO61" s="2182"/>
      <c r="MGP61" s="2182"/>
      <c r="MGQ61" s="2182"/>
      <c r="MGR61" s="2182"/>
      <c r="MGS61" s="2182"/>
      <c r="MGT61" s="2182"/>
      <c r="MGU61" s="2182"/>
      <c r="MGV61" s="2182"/>
      <c r="MGW61" s="2182"/>
      <c r="MGX61" s="2182"/>
      <c r="MGY61" s="2182"/>
      <c r="MGZ61" s="2182"/>
      <c r="MHA61" s="2182"/>
      <c r="MHB61" s="2182"/>
      <c r="MHC61" s="2182"/>
      <c r="MHD61" s="2182"/>
      <c r="MHE61" s="2182"/>
      <c r="MHF61" s="2182"/>
      <c r="MHG61" s="2182"/>
      <c r="MHH61" s="2182"/>
      <c r="MHI61" s="2182"/>
      <c r="MHJ61" s="2182"/>
      <c r="MHK61" s="2182"/>
      <c r="MHL61" s="2182"/>
      <c r="MHM61" s="2182"/>
      <c r="MHN61" s="2182"/>
      <c r="MHO61" s="2182"/>
      <c r="MHP61" s="2182"/>
      <c r="MHQ61" s="2182"/>
      <c r="MHR61" s="2182"/>
      <c r="MHS61" s="2182"/>
      <c r="MHT61" s="2182"/>
      <c r="MHU61" s="2182"/>
      <c r="MHV61" s="2182"/>
      <c r="MHW61" s="2182"/>
      <c r="MHX61" s="2182"/>
      <c r="MHY61" s="2182"/>
      <c r="MHZ61" s="2182"/>
      <c r="MIA61" s="2182"/>
      <c r="MIB61" s="2182"/>
      <c r="MIC61" s="2182"/>
      <c r="MID61" s="2182"/>
      <c r="MIE61" s="2182"/>
      <c r="MIF61" s="2182"/>
      <c r="MIG61" s="2182"/>
      <c r="MIH61" s="2182"/>
      <c r="MII61" s="2182"/>
      <c r="MIJ61" s="2182"/>
      <c r="MIK61" s="2182"/>
      <c r="MIL61" s="2182"/>
      <c r="MIM61" s="2182"/>
      <c r="MIN61" s="2182"/>
      <c r="MIO61" s="2182"/>
      <c r="MIP61" s="2182"/>
      <c r="MIQ61" s="2182"/>
      <c r="MIR61" s="2182"/>
      <c r="MIS61" s="2182"/>
      <c r="MIT61" s="2182"/>
      <c r="MIU61" s="2182"/>
      <c r="MIV61" s="2182"/>
      <c r="MIW61" s="2182"/>
      <c r="MIX61" s="2182"/>
      <c r="MIY61" s="2182"/>
      <c r="MIZ61" s="2182"/>
      <c r="MJA61" s="2182"/>
      <c r="MJB61" s="2182"/>
      <c r="MJC61" s="2182"/>
      <c r="MJD61" s="2182"/>
      <c r="MJE61" s="2182"/>
      <c r="MJF61" s="2182"/>
      <c r="MJG61" s="2182"/>
      <c r="MJH61" s="2182"/>
      <c r="MJI61" s="2182"/>
      <c r="MJJ61" s="2182"/>
      <c r="MJK61" s="2182"/>
      <c r="MJL61" s="2182"/>
      <c r="MJM61" s="2182"/>
      <c r="MJN61" s="2182"/>
      <c r="MJO61" s="2182"/>
      <c r="MJP61" s="2182"/>
      <c r="MJQ61" s="2182"/>
      <c r="MJR61" s="2182"/>
      <c r="MJS61" s="2182"/>
      <c r="MJT61" s="2182"/>
      <c r="MJU61" s="2182"/>
      <c r="MJV61" s="2182"/>
      <c r="MJW61" s="2182"/>
      <c r="MJX61" s="2182"/>
      <c r="MJY61" s="2182"/>
      <c r="MJZ61" s="2182"/>
      <c r="MKA61" s="2182"/>
      <c r="MKB61" s="2182"/>
      <c r="MKC61" s="2182"/>
      <c r="MKD61" s="2182"/>
      <c r="MKE61" s="2182"/>
      <c r="MKF61" s="2182"/>
      <c r="MKG61" s="2182"/>
      <c r="MKH61" s="2182"/>
      <c r="MKI61" s="2182"/>
      <c r="MKJ61" s="2182"/>
      <c r="MKK61" s="2182"/>
      <c r="MKL61" s="2182"/>
      <c r="MKM61" s="2182"/>
      <c r="MKN61" s="2182"/>
      <c r="MKO61" s="2182"/>
      <c r="MKP61" s="2182"/>
      <c r="MKQ61" s="2182"/>
      <c r="MKR61" s="2182"/>
      <c r="MKS61" s="2182"/>
      <c r="MKT61" s="2182"/>
      <c r="MKU61" s="2182"/>
      <c r="MKV61" s="2182"/>
      <c r="MKW61" s="2182"/>
      <c r="MKX61" s="2182"/>
      <c r="MKY61" s="2182"/>
      <c r="MKZ61" s="2182"/>
      <c r="MLA61" s="2182"/>
      <c r="MLB61" s="2182"/>
      <c r="MLC61" s="2182"/>
      <c r="MLD61" s="2182"/>
      <c r="MLE61" s="2182"/>
      <c r="MLF61" s="2182"/>
      <c r="MLG61" s="2182"/>
      <c r="MLH61" s="2182"/>
      <c r="MLI61" s="2182"/>
      <c r="MLJ61" s="2182"/>
      <c r="MLK61" s="2182"/>
      <c r="MLL61" s="2182"/>
      <c r="MLM61" s="2182"/>
      <c r="MLN61" s="2182"/>
      <c r="MLO61" s="2182"/>
      <c r="MLP61" s="2182"/>
      <c r="MLQ61" s="2182"/>
      <c r="MLR61" s="2182"/>
      <c r="MLS61" s="2182"/>
      <c r="MLT61" s="2182"/>
      <c r="MLU61" s="2182"/>
      <c r="MLV61" s="2182"/>
      <c r="MLW61" s="2182"/>
      <c r="MLX61" s="2182"/>
      <c r="MLY61" s="2182"/>
      <c r="MLZ61" s="2182"/>
      <c r="MMA61" s="2182"/>
      <c r="MMB61" s="2182"/>
      <c r="MMC61" s="2182"/>
      <c r="MMD61" s="2182"/>
      <c r="MME61" s="2182"/>
      <c r="MMF61" s="2182"/>
      <c r="MMG61" s="2182"/>
      <c r="MMH61" s="2182"/>
      <c r="MMI61" s="2182"/>
      <c r="MMJ61" s="2182"/>
      <c r="MMK61" s="2182"/>
      <c r="MML61" s="2182"/>
      <c r="MMM61" s="2182"/>
      <c r="MMN61" s="2182"/>
      <c r="MMO61" s="2182"/>
      <c r="MMP61" s="2182"/>
      <c r="MMQ61" s="2182"/>
      <c r="MMR61" s="2182"/>
      <c r="MMS61" s="2182"/>
      <c r="MMT61" s="2182"/>
      <c r="MMU61" s="2182"/>
      <c r="MMV61" s="2182"/>
      <c r="MMW61" s="2182"/>
      <c r="MMX61" s="2182"/>
      <c r="MMY61" s="2182"/>
      <c r="MMZ61" s="2182"/>
      <c r="MNA61" s="2182"/>
      <c r="MNB61" s="2182"/>
      <c r="MNC61" s="2182"/>
      <c r="MND61" s="2182"/>
      <c r="MNE61" s="2182"/>
      <c r="MNF61" s="2182"/>
      <c r="MNG61" s="2182"/>
      <c r="MNH61" s="2182"/>
      <c r="MNI61" s="2182"/>
      <c r="MNJ61" s="2182"/>
      <c r="MNK61" s="2182"/>
      <c r="MNL61" s="2182"/>
      <c r="MNM61" s="2182"/>
      <c r="MNN61" s="2182"/>
      <c r="MNO61" s="2182"/>
      <c r="MNP61" s="2182"/>
      <c r="MNQ61" s="2182"/>
      <c r="MNR61" s="2182"/>
      <c r="MNS61" s="2182"/>
      <c r="MNT61" s="2182"/>
      <c r="MNU61" s="2182"/>
      <c r="MNV61" s="2182"/>
      <c r="MNW61" s="2182"/>
      <c r="MNX61" s="2182"/>
      <c r="MNY61" s="2182"/>
      <c r="MNZ61" s="2182"/>
      <c r="MOA61" s="2182"/>
      <c r="MOB61" s="2182"/>
      <c r="MOC61" s="2182"/>
      <c r="MOD61" s="2182"/>
      <c r="MOE61" s="2182"/>
      <c r="MOF61" s="2182"/>
      <c r="MOG61" s="2182"/>
      <c r="MOH61" s="2182"/>
      <c r="MOI61" s="2182"/>
      <c r="MOJ61" s="2182"/>
      <c r="MOK61" s="2182"/>
      <c r="MOL61" s="2182"/>
      <c r="MOM61" s="2182"/>
      <c r="MON61" s="2182"/>
      <c r="MOO61" s="2182"/>
      <c r="MOP61" s="2182"/>
      <c r="MOQ61" s="2182"/>
      <c r="MOR61" s="2182"/>
      <c r="MOS61" s="2182"/>
      <c r="MOT61" s="2182"/>
      <c r="MOU61" s="2182"/>
      <c r="MOV61" s="2182"/>
      <c r="MOW61" s="2182"/>
      <c r="MOX61" s="2182"/>
      <c r="MOY61" s="2182"/>
      <c r="MOZ61" s="2182"/>
      <c r="MPA61" s="2182"/>
      <c r="MPB61" s="2182"/>
      <c r="MPC61" s="2182"/>
      <c r="MPD61" s="2182"/>
      <c r="MPE61" s="2182"/>
      <c r="MPF61" s="2182"/>
      <c r="MPG61" s="2182"/>
      <c r="MPH61" s="2182"/>
      <c r="MPI61" s="2182"/>
      <c r="MPJ61" s="2182"/>
      <c r="MPK61" s="2182"/>
      <c r="MPL61" s="2182"/>
      <c r="MPM61" s="2182"/>
      <c r="MPN61" s="2182"/>
      <c r="MPO61" s="2182"/>
      <c r="MPP61" s="2182"/>
      <c r="MPQ61" s="2182"/>
      <c r="MPR61" s="2182"/>
      <c r="MPS61" s="2182"/>
      <c r="MPT61" s="2182"/>
      <c r="MPU61" s="2182"/>
      <c r="MPV61" s="2182"/>
      <c r="MPW61" s="2182"/>
      <c r="MPX61" s="2182"/>
      <c r="MPY61" s="2182"/>
      <c r="MPZ61" s="2182"/>
      <c r="MQA61" s="2182"/>
      <c r="MQB61" s="2182"/>
      <c r="MQC61" s="2182"/>
      <c r="MQD61" s="2182"/>
      <c r="MQE61" s="2182"/>
      <c r="MQF61" s="2182"/>
      <c r="MQG61" s="2182"/>
      <c r="MQH61" s="2182"/>
      <c r="MQI61" s="2182"/>
      <c r="MQJ61" s="2182"/>
      <c r="MQK61" s="2182"/>
      <c r="MQL61" s="2182"/>
      <c r="MQM61" s="2182"/>
      <c r="MQN61" s="2182"/>
      <c r="MQO61" s="2182"/>
      <c r="MQP61" s="2182"/>
      <c r="MQQ61" s="2182"/>
      <c r="MQR61" s="2182"/>
      <c r="MQS61" s="2182"/>
      <c r="MQT61" s="2182"/>
      <c r="MQU61" s="2182"/>
      <c r="MQV61" s="2182"/>
      <c r="MQW61" s="2182"/>
      <c r="MQX61" s="2182"/>
      <c r="MQY61" s="2182"/>
      <c r="MQZ61" s="2182"/>
      <c r="MRA61" s="2182"/>
      <c r="MRB61" s="2182"/>
      <c r="MRC61" s="2182"/>
      <c r="MRD61" s="2182"/>
      <c r="MRE61" s="2182"/>
      <c r="MRF61" s="2182"/>
      <c r="MRG61" s="2182"/>
      <c r="MRH61" s="2182"/>
      <c r="MRI61" s="2182"/>
      <c r="MRJ61" s="2182"/>
      <c r="MRK61" s="2182"/>
      <c r="MRL61" s="2182"/>
      <c r="MRM61" s="2182"/>
      <c r="MRN61" s="2182"/>
      <c r="MRO61" s="2182"/>
      <c r="MRP61" s="2182"/>
      <c r="MRQ61" s="2182"/>
      <c r="MRR61" s="2182"/>
      <c r="MRS61" s="2182"/>
      <c r="MRT61" s="2182"/>
      <c r="MRU61" s="2182"/>
      <c r="MRV61" s="2182"/>
      <c r="MRW61" s="2182"/>
      <c r="MRX61" s="2182"/>
      <c r="MRY61" s="2182"/>
      <c r="MRZ61" s="2182"/>
      <c r="MSA61" s="2182"/>
      <c r="MSB61" s="2182"/>
      <c r="MSC61" s="2182"/>
      <c r="MSD61" s="2182"/>
      <c r="MSE61" s="2182"/>
      <c r="MSF61" s="2182"/>
      <c r="MSG61" s="2182"/>
      <c r="MSH61" s="2182"/>
      <c r="MSI61" s="2182"/>
      <c r="MSJ61" s="2182"/>
      <c r="MSK61" s="2182"/>
      <c r="MSL61" s="2182"/>
      <c r="MSM61" s="2182"/>
      <c r="MSN61" s="2182"/>
      <c r="MSO61" s="2182"/>
      <c r="MSP61" s="2182"/>
      <c r="MSQ61" s="2182"/>
      <c r="MSR61" s="2182"/>
      <c r="MSS61" s="2182"/>
      <c r="MST61" s="2182"/>
      <c r="MSU61" s="2182"/>
      <c r="MSV61" s="2182"/>
      <c r="MSW61" s="2182"/>
      <c r="MSX61" s="2182"/>
      <c r="MSY61" s="2182"/>
      <c r="MSZ61" s="2182"/>
      <c r="MTA61" s="2182"/>
      <c r="MTB61" s="2182"/>
      <c r="MTC61" s="2182"/>
      <c r="MTD61" s="2182"/>
      <c r="MTE61" s="2182"/>
      <c r="MTF61" s="2182"/>
      <c r="MTG61" s="2182"/>
      <c r="MTH61" s="2182"/>
      <c r="MTI61" s="2182"/>
      <c r="MTJ61" s="2182"/>
      <c r="MTK61" s="2182"/>
      <c r="MTL61" s="2182"/>
      <c r="MTM61" s="2182"/>
      <c r="MTN61" s="2182"/>
      <c r="MTO61" s="2182"/>
      <c r="MTP61" s="2182"/>
      <c r="MTQ61" s="2182"/>
      <c r="MTR61" s="2182"/>
      <c r="MTS61" s="2182"/>
      <c r="MTT61" s="2182"/>
      <c r="MTU61" s="2182"/>
      <c r="MTV61" s="2182"/>
      <c r="MTW61" s="2182"/>
      <c r="MTX61" s="2182"/>
      <c r="MTY61" s="2182"/>
      <c r="MTZ61" s="2182"/>
      <c r="MUA61" s="2182"/>
      <c r="MUB61" s="2182"/>
      <c r="MUC61" s="2182"/>
      <c r="MUD61" s="2182"/>
      <c r="MUE61" s="2182"/>
      <c r="MUF61" s="2182"/>
      <c r="MUG61" s="2182"/>
      <c r="MUH61" s="2182"/>
      <c r="MUI61" s="2182"/>
      <c r="MUJ61" s="2182"/>
      <c r="MUK61" s="2182"/>
      <c r="MUL61" s="2182"/>
      <c r="MUM61" s="2182"/>
      <c r="MUN61" s="2182"/>
      <c r="MUO61" s="2182"/>
      <c r="MUP61" s="2182"/>
      <c r="MUQ61" s="2182"/>
      <c r="MUR61" s="2182"/>
      <c r="MUS61" s="2182"/>
      <c r="MUT61" s="2182"/>
      <c r="MUU61" s="2182"/>
      <c r="MUV61" s="2182"/>
      <c r="MUW61" s="2182"/>
      <c r="MUX61" s="2182"/>
      <c r="MUY61" s="2182"/>
      <c r="MUZ61" s="2182"/>
      <c r="MVA61" s="2182"/>
      <c r="MVB61" s="2182"/>
      <c r="MVC61" s="2182"/>
      <c r="MVD61" s="2182"/>
      <c r="MVE61" s="2182"/>
      <c r="MVF61" s="2182"/>
      <c r="MVG61" s="2182"/>
      <c r="MVH61" s="2182"/>
      <c r="MVI61" s="2182"/>
      <c r="MVJ61" s="2182"/>
      <c r="MVK61" s="2182"/>
      <c r="MVL61" s="2182"/>
      <c r="MVM61" s="2182"/>
      <c r="MVN61" s="2182"/>
      <c r="MVO61" s="2182"/>
      <c r="MVP61" s="2182"/>
      <c r="MVQ61" s="2182"/>
      <c r="MVR61" s="2182"/>
      <c r="MVS61" s="2182"/>
      <c r="MVT61" s="2182"/>
      <c r="MVU61" s="2182"/>
      <c r="MVV61" s="2182"/>
      <c r="MVW61" s="2182"/>
      <c r="MVX61" s="2182"/>
      <c r="MVY61" s="2182"/>
      <c r="MVZ61" s="2182"/>
      <c r="MWA61" s="2182"/>
      <c r="MWB61" s="2182"/>
      <c r="MWC61" s="2182"/>
      <c r="MWD61" s="2182"/>
      <c r="MWE61" s="2182"/>
      <c r="MWF61" s="2182"/>
      <c r="MWG61" s="2182"/>
      <c r="MWH61" s="2182"/>
      <c r="MWI61" s="2182"/>
      <c r="MWJ61" s="2182"/>
      <c r="MWK61" s="2182"/>
      <c r="MWL61" s="2182"/>
      <c r="MWM61" s="2182"/>
      <c r="MWN61" s="2182"/>
      <c r="MWO61" s="2182"/>
      <c r="MWP61" s="2182"/>
      <c r="MWQ61" s="2182"/>
      <c r="MWR61" s="2182"/>
      <c r="MWS61" s="2182"/>
      <c r="MWT61" s="2182"/>
      <c r="MWU61" s="2182"/>
      <c r="MWV61" s="2182"/>
      <c r="MWW61" s="2182"/>
      <c r="MWX61" s="2182"/>
      <c r="MWY61" s="2182"/>
      <c r="MWZ61" s="2182"/>
      <c r="MXA61" s="2182"/>
      <c r="MXB61" s="2182"/>
      <c r="MXC61" s="2182"/>
      <c r="MXD61" s="2182"/>
      <c r="MXE61" s="2182"/>
      <c r="MXF61" s="2182"/>
      <c r="MXG61" s="2182"/>
      <c r="MXH61" s="2182"/>
      <c r="MXI61" s="2182"/>
      <c r="MXJ61" s="2182"/>
      <c r="MXK61" s="2182"/>
      <c r="MXL61" s="2182"/>
      <c r="MXM61" s="2182"/>
      <c r="MXN61" s="2182"/>
      <c r="MXO61" s="2182"/>
      <c r="MXP61" s="2182"/>
      <c r="MXQ61" s="2182"/>
      <c r="MXR61" s="2182"/>
      <c r="MXS61" s="2182"/>
      <c r="MXT61" s="2182"/>
      <c r="MXU61" s="2182"/>
      <c r="MXV61" s="2182"/>
      <c r="MXW61" s="2182"/>
      <c r="MXX61" s="2182"/>
      <c r="MXY61" s="2182"/>
      <c r="MXZ61" s="2182"/>
      <c r="MYA61" s="2182"/>
      <c r="MYB61" s="2182"/>
      <c r="MYC61" s="2182"/>
      <c r="MYD61" s="2182"/>
      <c r="MYE61" s="2182"/>
      <c r="MYF61" s="2182"/>
      <c r="MYG61" s="2182"/>
      <c r="MYH61" s="2182"/>
      <c r="MYI61" s="2182"/>
      <c r="MYJ61" s="2182"/>
      <c r="MYK61" s="2182"/>
      <c r="MYL61" s="2182"/>
      <c r="MYM61" s="2182"/>
      <c r="MYN61" s="2182"/>
      <c r="MYO61" s="2182"/>
      <c r="MYP61" s="2182"/>
      <c r="MYQ61" s="2182"/>
      <c r="MYR61" s="2182"/>
      <c r="MYS61" s="2182"/>
      <c r="MYT61" s="2182"/>
      <c r="MYU61" s="2182"/>
      <c r="MYV61" s="2182"/>
      <c r="MYW61" s="2182"/>
      <c r="MYX61" s="2182"/>
      <c r="MYY61" s="2182"/>
      <c r="MYZ61" s="2182"/>
      <c r="MZA61" s="2182"/>
      <c r="MZB61" s="2182"/>
      <c r="MZC61" s="2182"/>
      <c r="MZD61" s="2182"/>
      <c r="MZE61" s="2182"/>
      <c r="MZF61" s="2182"/>
      <c r="MZG61" s="2182"/>
      <c r="MZH61" s="2182"/>
      <c r="MZI61" s="2182"/>
      <c r="MZJ61" s="2182"/>
      <c r="MZK61" s="2182"/>
      <c r="MZL61" s="2182"/>
      <c r="MZM61" s="2182"/>
      <c r="MZN61" s="2182"/>
      <c r="MZO61" s="2182"/>
      <c r="MZP61" s="2182"/>
      <c r="MZQ61" s="2182"/>
      <c r="MZR61" s="2182"/>
      <c r="MZS61" s="2182"/>
      <c r="MZT61" s="2182"/>
      <c r="MZU61" s="2182"/>
      <c r="MZV61" s="2182"/>
      <c r="MZW61" s="2182"/>
      <c r="MZX61" s="2182"/>
      <c r="MZY61" s="2182"/>
      <c r="MZZ61" s="2182"/>
      <c r="NAA61" s="2182"/>
      <c r="NAB61" s="2182"/>
      <c r="NAC61" s="2182"/>
      <c r="NAD61" s="2182"/>
      <c r="NAE61" s="2182"/>
      <c r="NAF61" s="2182"/>
      <c r="NAG61" s="2182"/>
      <c r="NAH61" s="2182"/>
      <c r="NAI61" s="2182"/>
      <c r="NAJ61" s="2182"/>
      <c r="NAK61" s="2182"/>
      <c r="NAL61" s="2182"/>
      <c r="NAM61" s="2182"/>
      <c r="NAN61" s="2182"/>
      <c r="NAO61" s="2182"/>
      <c r="NAP61" s="2182"/>
      <c r="NAQ61" s="2182"/>
      <c r="NAR61" s="2182"/>
      <c r="NAS61" s="2182"/>
      <c r="NAT61" s="2182"/>
      <c r="NAU61" s="2182"/>
      <c r="NAV61" s="2182"/>
      <c r="NAW61" s="2182"/>
      <c r="NAX61" s="2182"/>
      <c r="NAY61" s="2182"/>
      <c r="NAZ61" s="2182"/>
      <c r="NBA61" s="2182"/>
      <c r="NBB61" s="2182"/>
      <c r="NBC61" s="2182"/>
      <c r="NBD61" s="2182"/>
      <c r="NBE61" s="2182"/>
      <c r="NBF61" s="2182"/>
      <c r="NBG61" s="2182"/>
      <c r="NBH61" s="2182"/>
      <c r="NBI61" s="2182"/>
      <c r="NBJ61" s="2182"/>
      <c r="NBK61" s="2182"/>
      <c r="NBL61" s="2182"/>
      <c r="NBM61" s="2182"/>
      <c r="NBN61" s="2182"/>
      <c r="NBO61" s="2182"/>
      <c r="NBP61" s="2182"/>
      <c r="NBQ61" s="2182"/>
      <c r="NBR61" s="2182"/>
      <c r="NBS61" s="2182"/>
      <c r="NBT61" s="2182"/>
      <c r="NBU61" s="2182"/>
      <c r="NBV61" s="2182"/>
      <c r="NBW61" s="2182"/>
      <c r="NBX61" s="2182"/>
      <c r="NBY61" s="2182"/>
      <c r="NBZ61" s="2182"/>
      <c r="NCA61" s="2182"/>
      <c r="NCB61" s="2182"/>
      <c r="NCC61" s="2182"/>
      <c r="NCD61" s="2182"/>
      <c r="NCE61" s="2182"/>
      <c r="NCF61" s="2182"/>
      <c r="NCG61" s="2182"/>
      <c r="NCH61" s="2182"/>
      <c r="NCI61" s="2182"/>
      <c r="NCJ61" s="2182"/>
      <c r="NCK61" s="2182"/>
      <c r="NCL61" s="2182"/>
      <c r="NCM61" s="2182"/>
      <c r="NCN61" s="2182"/>
      <c r="NCO61" s="2182"/>
      <c r="NCP61" s="2182"/>
      <c r="NCQ61" s="2182"/>
      <c r="NCR61" s="2182"/>
      <c r="NCS61" s="2182"/>
      <c r="NCT61" s="2182"/>
      <c r="NCU61" s="2182"/>
      <c r="NCV61" s="2182"/>
      <c r="NCW61" s="2182"/>
      <c r="NCX61" s="2182"/>
      <c r="NCY61" s="2182"/>
      <c r="NCZ61" s="2182"/>
      <c r="NDA61" s="2182"/>
      <c r="NDB61" s="2182"/>
      <c r="NDC61" s="2182"/>
      <c r="NDD61" s="2182"/>
      <c r="NDE61" s="2182"/>
      <c r="NDF61" s="2182"/>
      <c r="NDG61" s="2182"/>
      <c r="NDH61" s="2182"/>
      <c r="NDI61" s="2182"/>
      <c r="NDJ61" s="2182"/>
      <c r="NDK61" s="2182"/>
      <c r="NDL61" s="2182"/>
      <c r="NDM61" s="2182"/>
      <c r="NDN61" s="2182"/>
      <c r="NDO61" s="2182"/>
      <c r="NDP61" s="2182"/>
      <c r="NDQ61" s="2182"/>
      <c r="NDR61" s="2182"/>
      <c r="NDS61" s="2182"/>
      <c r="NDT61" s="2182"/>
      <c r="NDU61" s="2182"/>
      <c r="NDV61" s="2182"/>
      <c r="NDW61" s="2182"/>
      <c r="NDX61" s="2182"/>
      <c r="NDY61" s="2182"/>
      <c r="NDZ61" s="2182"/>
      <c r="NEA61" s="2182"/>
      <c r="NEB61" s="2182"/>
      <c r="NEC61" s="2182"/>
      <c r="NED61" s="2182"/>
      <c r="NEE61" s="2182"/>
      <c r="NEF61" s="2182"/>
      <c r="NEG61" s="2182"/>
      <c r="NEH61" s="2182"/>
      <c r="NEI61" s="2182"/>
      <c r="NEJ61" s="2182"/>
      <c r="NEK61" s="2182"/>
      <c r="NEL61" s="2182"/>
      <c r="NEM61" s="2182"/>
      <c r="NEN61" s="2182"/>
      <c r="NEO61" s="2182"/>
      <c r="NEP61" s="2182"/>
      <c r="NEQ61" s="2182"/>
      <c r="NER61" s="2182"/>
      <c r="NES61" s="2182"/>
      <c r="NET61" s="2182"/>
      <c r="NEU61" s="2182"/>
      <c r="NEV61" s="2182"/>
      <c r="NEW61" s="2182"/>
      <c r="NEX61" s="2182"/>
      <c r="NEY61" s="2182"/>
      <c r="NEZ61" s="2182"/>
      <c r="NFA61" s="2182"/>
      <c r="NFB61" s="2182"/>
      <c r="NFC61" s="2182"/>
      <c r="NFD61" s="2182"/>
      <c r="NFE61" s="2182"/>
      <c r="NFF61" s="2182"/>
      <c r="NFG61" s="2182"/>
      <c r="NFH61" s="2182"/>
      <c r="NFI61" s="2182"/>
      <c r="NFJ61" s="2182"/>
      <c r="NFK61" s="2182"/>
      <c r="NFL61" s="2182"/>
      <c r="NFM61" s="2182"/>
      <c r="NFN61" s="2182"/>
      <c r="NFO61" s="2182"/>
      <c r="NFP61" s="2182"/>
      <c r="NFQ61" s="2182"/>
      <c r="NFR61" s="2182"/>
      <c r="NFS61" s="2182"/>
      <c r="NFT61" s="2182"/>
      <c r="NFU61" s="2182"/>
      <c r="NFV61" s="2182"/>
      <c r="NFW61" s="2182"/>
      <c r="NFX61" s="2182"/>
      <c r="NFY61" s="2182"/>
      <c r="NFZ61" s="2182"/>
      <c r="NGA61" s="2182"/>
      <c r="NGB61" s="2182"/>
      <c r="NGC61" s="2182"/>
      <c r="NGD61" s="2182"/>
      <c r="NGE61" s="2182"/>
      <c r="NGF61" s="2182"/>
      <c r="NGG61" s="2182"/>
      <c r="NGH61" s="2182"/>
      <c r="NGI61" s="2182"/>
      <c r="NGJ61" s="2182"/>
      <c r="NGK61" s="2182"/>
      <c r="NGL61" s="2182"/>
      <c r="NGM61" s="2182"/>
      <c r="NGN61" s="2182"/>
      <c r="NGO61" s="2182"/>
      <c r="NGP61" s="2182"/>
      <c r="NGQ61" s="2182"/>
      <c r="NGR61" s="2182"/>
      <c r="NGS61" s="2182"/>
      <c r="NGT61" s="2182"/>
      <c r="NGU61" s="2182"/>
      <c r="NGV61" s="2182"/>
      <c r="NGW61" s="2182"/>
      <c r="NGX61" s="2182"/>
      <c r="NGY61" s="2182"/>
      <c r="NGZ61" s="2182"/>
      <c r="NHA61" s="2182"/>
      <c r="NHB61" s="2182"/>
      <c r="NHC61" s="2182"/>
      <c r="NHD61" s="2182"/>
      <c r="NHE61" s="2182"/>
      <c r="NHF61" s="2182"/>
      <c r="NHG61" s="2182"/>
      <c r="NHH61" s="2182"/>
      <c r="NHI61" s="2182"/>
      <c r="NHJ61" s="2182"/>
      <c r="NHK61" s="2182"/>
      <c r="NHL61" s="2182"/>
      <c r="NHM61" s="2182"/>
      <c r="NHN61" s="2182"/>
      <c r="NHO61" s="2182"/>
      <c r="NHP61" s="2182"/>
      <c r="NHQ61" s="2182"/>
      <c r="NHR61" s="2182"/>
      <c r="NHS61" s="2182"/>
      <c r="NHT61" s="2182"/>
      <c r="NHU61" s="2182"/>
      <c r="NHV61" s="2182"/>
      <c r="NHW61" s="2182"/>
      <c r="NHX61" s="2182"/>
      <c r="NHY61" s="2182"/>
      <c r="NHZ61" s="2182"/>
      <c r="NIA61" s="2182"/>
      <c r="NIB61" s="2182"/>
      <c r="NIC61" s="2182"/>
      <c r="NID61" s="2182"/>
      <c r="NIE61" s="2182"/>
      <c r="NIF61" s="2182"/>
      <c r="NIG61" s="2182"/>
      <c r="NIH61" s="2182"/>
      <c r="NII61" s="2182"/>
      <c r="NIJ61" s="2182"/>
      <c r="NIK61" s="2182"/>
      <c r="NIL61" s="2182"/>
      <c r="NIM61" s="2182"/>
      <c r="NIN61" s="2182"/>
      <c r="NIO61" s="2182"/>
      <c r="NIP61" s="2182"/>
      <c r="NIQ61" s="2182"/>
      <c r="NIR61" s="2182"/>
      <c r="NIS61" s="2182"/>
      <c r="NIT61" s="2182"/>
      <c r="NIU61" s="2182"/>
      <c r="NIV61" s="2182"/>
      <c r="NIW61" s="2182"/>
      <c r="NIX61" s="2182"/>
      <c r="NIY61" s="2182"/>
      <c r="NIZ61" s="2182"/>
      <c r="NJA61" s="2182"/>
      <c r="NJB61" s="2182"/>
      <c r="NJC61" s="2182"/>
      <c r="NJD61" s="2182"/>
      <c r="NJE61" s="2182"/>
      <c r="NJF61" s="2182"/>
      <c r="NJG61" s="2182"/>
      <c r="NJH61" s="2182"/>
      <c r="NJI61" s="2182"/>
      <c r="NJJ61" s="2182"/>
      <c r="NJK61" s="2182"/>
      <c r="NJL61" s="2182"/>
      <c r="NJM61" s="2182"/>
      <c r="NJN61" s="2182"/>
      <c r="NJO61" s="2182"/>
      <c r="NJP61" s="2182"/>
      <c r="NJQ61" s="2182"/>
      <c r="NJR61" s="2182"/>
      <c r="NJS61" s="2182"/>
      <c r="NJT61" s="2182"/>
      <c r="NJU61" s="2182"/>
      <c r="NJV61" s="2182"/>
      <c r="NJW61" s="2182"/>
      <c r="NJX61" s="2182"/>
      <c r="NJY61" s="2182"/>
      <c r="NJZ61" s="2182"/>
      <c r="NKA61" s="2182"/>
      <c r="NKB61" s="2182"/>
      <c r="NKC61" s="2182"/>
      <c r="NKD61" s="2182"/>
      <c r="NKE61" s="2182"/>
      <c r="NKF61" s="2182"/>
      <c r="NKG61" s="2182"/>
      <c r="NKH61" s="2182"/>
      <c r="NKI61" s="2182"/>
      <c r="NKJ61" s="2182"/>
      <c r="NKK61" s="2182"/>
      <c r="NKL61" s="2182"/>
      <c r="NKM61" s="2182"/>
      <c r="NKN61" s="2182"/>
      <c r="NKO61" s="2182"/>
      <c r="NKP61" s="2182"/>
      <c r="NKQ61" s="2182"/>
      <c r="NKR61" s="2182"/>
      <c r="NKS61" s="2182"/>
      <c r="NKT61" s="2182"/>
      <c r="NKU61" s="2182"/>
      <c r="NKV61" s="2182"/>
      <c r="NKW61" s="2182"/>
      <c r="NKX61" s="2182"/>
      <c r="NKY61" s="2182"/>
      <c r="NKZ61" s="2182"/>
      <c r="NLA61" s="2182"/>
      <c r="NLB61" s="2182"/>
      <c r="NLC61" s="2182"/>
      <c r="NLD61" s="2182"/>
      <c r="NLE61" s="2182"/>
      <c r="NLF61" s="2182"/>
      <c r="NLG61" s="2182"/>
      <c r="NLH61" s="2182"/>
      <c r="NLI61" s="2182"/>
      <c r="NLJ61" s="2182"/>
      <c r="NLK61" s="2182"/>
      <c r="NLL61" s="2182"/>
      <c r="NLM61" s="2182"/>
      <c r="NLN61" s="2182"/>
      <c r="NLO61" s="2182"/>
      <c r="NLP61" s="2182"/>
      <c r="NLQ61" s="2182"/>
      <c r="NLR61" s="2182"/>
      <c r="NLS61" s="2182"/>
      <c r="NLT61" s="2182"/>
      <c r="NLU61" s="2182"/>
      <c r="NLV61" s="2182"/>
      <c r="NLW61" s="2182"/>
      <c r="NLX61" s="2182"/>
      <c r="NLY61" s="2182"/>
      <c r="NLZ61" s="2182"/>
      <c r="NMA61" s="2182"/>
      <c r="NMB61" s="2182"/>
      <c r="NMC61" s="2182"/>
      <c r="NMD61" s="2182"/>
      <c r="NME61" s="2182"/>
      <c r="NMF61" s="2182"/>
      <c r="NMG61" s="2182"/>
      <c r="NMH61" s="2182"/>
      <c r="NMI61" s="2182"/>
      <c r="NMJ61" s="2182"/>
      <c r="NMK61" s="2182"/>
      <c r="NML61" s="2182"/>
      <c r="NMM61" s="2182"/>
      <c r="NMN61" s="2182"/>
      <c r="NMO61" s="2182"/>
      <c r="NMP61" s="2182"/>
      <c r="NMQ61" s="2182"/>
      <c r="NMR61" s="2182"/>
      <c r="NMS61" s="2182"/>
      <c r="NMT61" s="2182"/>
      <c r="NMU61" s="2182"/>
      <c r="NMV61" s="2182"/>
      <c r="NMW61" s="2182"/>
      <c r="NMX61" s="2182"/>
      <c r="NMY61" s="2182"/>
      <c r="NMZ61" s="2182"/>
      <c r="NNA61" s="2182"/>
      <c r="NNB61" s="2182"/>
      <c r="NNC61" s="2182"/>
      <c r="NND61" s="2182"/>
      <c r="NNE61" s="2182"/>
      <c r="NNF61" s="2182"/>
      <c r="NNG61" s="2182"/>
      <c r="NNH61" s="2182"/>
      <c r="NNI61" s="2182"/>
      <c r="NNJ61" s="2182"/>
      <c r="NNK61" s="2182"/>
      <c r="NNL61" s="2182"/>
      <c r="NNM61" s="2182"/>
      <c r="NNN61" s="2182"/>
      <c r="NNO61" s="2182"/>
      <c r="NNP61" s="2182"/>
      <c r="NNQ61" s="2182"/>
      <c r="NNR61" s="2182"/>
      <c r="NNS61" s="2182"/>
      <c r="NNT61" s="2182"/>
      <c r="NNU61" s="2182"/>
      <c r="NNV61" s="2182"/>
      <c r="NNW61" s="2182"/>
      <c r="NNX61" s="2182"/>
      <c r="NNY61" s="2182"/>
      <c r="NNZ61" s="2182"/>
      <c r="NOA61" s="2182"/>
      <c r="NOB61" s="2182"/>
      <c r="NOC61" s="2182"/>
      <c r="NOD61" s="2182"/>
      <c r="NOE61" s="2182"/>
      <c r="NOF61" s="2182"/>
      <c r="NOG61" s="2182"/>
      <c r="NOH61" s="2182"/>
      <c r="NOI61" s="2182"/>
      <c r="NOJ61" s="2182"/>
      <c r="NOK61" s="2182"/>
      <c r="NOL61" s="2182"/>
      <c r="NOM61" s="2182"/>
      <c r="NON61" s="2182"/>
      <c r="NOO61" s="2182"/>
      <c r="NOP61" s="2182"/>
      <c r="NOQ61" s="2182"/>
      <c r="NOR61" s="2182"/>
      <c r="NOS61" s="2182"/>
      <c r="NOT61" s="2182"/>
      <c r="NOU61" s="2182"/>
      <c r="NOV61" s="2182"/>
      <c r="NOW61" s="2182"/>
      <c r="NOX61" s="2182"/>
      <c r="NOY61" s="2182"/>
      <c r="NOZ61" s="2182"/>
      <c r="NPA61" s="2182"/>
      <c r="NPB61" s="2182"/>
      <c r="NPC61" s="2182"/>
      <c r="NPD61" s="2182"/>
      <c r="NPE61" s="2182"/>
      <c r="NPF61" s="2182"/>
      <c r="NPG61" s="2182"/>
      <c r="NPH61" s="2182"/>
      <c r="NPI61" s="2182"/>
      <c r="NPJ61" s="2182"/>
      <c r="NPK61" s="2182"/>
      <c r="NPL61" s="2182"/>
      <c r="NPM61" s="2182"/>
      <c r="NPN61" s="2182"/>
      <c r="NPO61" s="2182"/>
      <c r="NPP61" s="2182"/>
      <c r="NPQ61" s="2182"/>
      <c r="NPR61" s="2182"/>
      <c r="NPS61" s="2182"/>
      <c r="NPT61" s="2182"/>
      <c r="NPU61" s="2182"/>
      <c r="NPV61" s="2182"/>
      <c r="NPW61" s="2182"/>
      <c r="NPX61" s="2182"/>
      <c r="NPY61" s="2182"/>
      <c r="NPZ61" s="2182"/>
      <c r="NQA61" s="2182"/>
      <c r="NQB61" s="2182"/>
      <c r="NQC61" s="2182"/>
      <c r="NQD61" s="2182"/>
      <c r="NQE61" s="2182"/>
      <c r="NQF61" s="2182"/>
      <c r="NQG61" s="2182"/>
      <c r="NQH61" s="2182"/>
      <c r="NQI61" s="2182"/>
      <c r="NQJ61" s="2182"/>
      <c r="NQK61" s="2182"/>
      <c r="NQL61" s="2182"/>
      <c r="NQM61" s="2182"/>
      <c r="NQN61" s="2182"/>
      <c r="NQO61" s="2182"/>
      <c r="NQP61" s="2182"/>
      <c r="NQQ61" s="2182"/>
      <c r="NQR61" s="2182"/>
      <c r="NQS61" s="2182"/>
      <c r="NQT61" s="2182"/>
      <c r="NQU61" s="2182"/>
      <c r="NQV61" s="2182"/>
      <c r="NQW61" s="2182"/>
      <c r="NQX61" s="2182"/>
      <c r="NQY61" s="2182"/>
      <c r="NQZ61" s="2182"/>
      <c r="NRA61" s="2182"/>
      <c r="NRB61" s="2182"/>
      <c r="NRC61" s="2182"/>
      <c r="NRD61" s="2182"/>
      <c r="NRE61" s="2182"/>
      <c r="NRF61" s="2182"/>
      <c r="NRG61" s="2182"/>
      <c r="NRH61" s="2182"/>
      <c r="NRI61" s="2182"/>
      <c r="NRJ61" s="2182"/>
      <c r="NRK61" s="2182"/>
      <c r="NRL61" s="2182"/>
      <c r="NRM61" s="2182"/>
      <c r="NRN61" s="2182"/>
      <c r="NRO61" s="2182"/>
      <c r="NRP61" s="2182"/>
      <c r="NRQ61" s="2182"/>
      <c r="NRR61" s="2182"/>
      <c r="NRS61" s="2182"/>
      <c r="NRT61" s="2182"/>
      <c r="NRU61" s="2182"/>
      <c r="NRV61" s="2182"/>
      <c r="NRW61" s="2182"/>
      <c r="NRX61" s="2182"/>
      <c r="NRY61" s="2182"/>
      <c r="NRZ61" s="2182"/>
      <c r="NSA61" s="2182"/>
      <c r="NSB61" s="2182"/>
      <c r="NSC61" s="2182"/>
      <c r="NSD61" s="2182"/>
      <c r="NSE61" s="2182"/>
      <c r="NSF61" s="2182"/>
      <c r="NSG61" s="2182"/>
      <c r="NSH61" s="2182"/>
      <c r="NSI61" s="2182"/>
      <c r="NSJ61" s="2182"/>
      <c r="NSK61" s="2182"/>
      <c r="NSL61" s="2182"/>
      <c r="NSM61" s="2182"/>
      <c r="NSN61" s="2182"/>
      <c r="NSO61" s="2182"/>
      <c r="NSP61" s="2182"/>
      <c r="NSQ61" s="2182"/>
      <c r="NSR61" s="2182"/>
      <c r="NSS61" s="2182"/>
      <c r="NST61" s="2182"/>
      <c r="NSU61" s="2182"/>
      <c r="NSV61" s="2182"/>
      <c r="NSW61" s="2182"/>
      <c r="NSX61" s="2182"/>
      <c r="NSY61" s="2182"/>
      <c r="NSZ61" s="2182"/>
      <c r="NTA61" s="2182"/>
      <c r="NTB61" s="2182"/>
      <c r="NTC61" s="2182"/>
      <c r="NTD61" s="2182"/>
      <c r="NTE61" s="2182"/>
      <c r="NTF61" s="2182"/>
      <c r="NTG61" s="2182"/>
      <c r="NTH61" s="2182"/>
      <c r="NTI61" s="2182"/>
      <c r="NTJ61" s="2182"/>
      <c r="NTK61" s="2182"/>
      <c r="NTL61" s="2182"/>
      <c r="NTM61" s="2182"/>
      <c r="NTN61" s="2182"/>
      <c r="NTO61" s="2182"/>
      <c r="NTP61" s="2182"/>
      <c r="NTQ61" s="2182"/>
      <c r="NTR61" s="2182"/>
      <c r="NTS61" s="2182"/>
      <c r="NTT61" s="2182"/>
      <c r="NTU61" s="2182"/>
      <c r="NTV61" s="2182"/>
      <c r="NTW61" s="2182"/>
      <c r="NTX61" s="2182"/>
      <c r="NTY61" s="2182"/>
      <c r="NTZ61" s="2182"/>
      <c r="NUA61" s="2182"/>
      <c r="NUB61" s="2182"/>
      <c r="NUC61" s="2182"/>
      <c r="NUD61" s="2182"/>
      <c r="NUE61" s="2182"/>
      <c r="NUF61" s="2182"/>
      <c r="NUG61" s="2182"/>
      <c r="NUH61" s="2182"/>
      <c r="NUI61" s="2182"/>
      <c r="NUJ61" s="2182"/>
      <c r="NUK61" s="2182"/>
      <c r="NUL61" s="2182"/>
      <c r="NUM61" s="2182"/>
      <c r="NUN61" s="2182"/>
      <c r="NUO61" s="2182"/>
      <c r="NUP61" s="2182"/>
      <c r="NUQ61" s="2182"/>
      <c r="NUR61" s="2182"/>
      <c r="NUS61" s="2182"/>
      <c r="NUT61" s="2182"/>
      <c r="NUU61" s="2182"/>
      <c r="NUV61" s="2182"/>
      <c r="NUW61" s="2182"/>
      <c r="NUX61" s="2182"/>
      <c r="NUY61" s="2182"/>
      <c r="NUZ61" s="2182"/>
      <c r="NVA61" s="2182"/>
      <c r="NVB61" s="2182"/>
      <c r="NVC61" s="2182"/>
      <c r="NVD61" s="2182"/>
      <c r="NVE61" s="2182"/>
      <c r="NVF61" s="2182"/>
      <c r="NVG61" s="2182"/>
      <c r="NVH61" s="2182"/>
      <c r="NVI61" s="2182"/>
      <c r="NVJ61" s="2182"/>
      <c r="NVK61" s="2182"/>
      <c r="NVL61" s="2182"/>
      <c r="NVM61" s="2182"/>
      <c r="NVN61" s="2182"/>
      <c r="NVO61" s="2182"/>
      <c r="NVP61" s="2182"/>
      <c r="NVQ61" s="2182"/>
      <c r="NVR61" s="2182"/>
      <c r="NVS61" s="2182"/>
      <c r="NVT61" s="2182"/>
      <c r="NVU61" s="2182"/>
      <c r="NVV61" s="2182"/>
      <c r="NVW61" s="2182"/>
      <c r="NVX61" s="2182"/>
      <c r="NVY61" s="2182"/>
      <c r="NVZ61" s="2182"/>
      <c r="NWA61" s="2182"/>
      <c r="NWB61" s="2182"/>
      <c r="NWC61" s="2182"/>
      <c r="NWD61" s="2182"/>
      <c r="NWE61" s="2182"/>
      <c r="NWF61" s="2182"/>
      <c r="NWG61" s="2182"/>
      <c r="NWH61" s="2182"/>
      <c r="NWI61" s="2182"/>
      <c r="NWJ61" s="2182"/>
      <c r="NWK61" s="2182"/>
      <c r="NWL61" s="2182"/>
      <c r="NWM61" s="2182"/>
      <c r="NWN61" s="2182"/>
      <c r="NWO61" s="2182"/>
      <c r="NWP61" s="2182"/>
      <c r="NWQ61" s="2182"/>
      <c r="NWR61" s="2182"/>
      <c r="NWS61" s="2182"/>
      <c r="NWT61" s="2182"/>
      <c r="NWU61" s="2182"/>
      <c r="NWV61" s="2182"/>
      <c r="NWW61" s="2182"/>
      <c r="NWX61" s="2182"/>
      <c r="NWY61" s="2182"/>
      <c r="NWZ61" s="2182"/>
      <c r="NXA61" s="2182"/>
      <c r="NXB61" s="2182"/>
      <c r="NXC61" s="2182"/>
      <c r="NXD61" s="2182"/>
      <c r="NXE61" s="2182"/>
      <c r="NXF61" s="2182"/>
      <c r="NXG61" s="2182"/>
      <c r="NXH61" s="2182"/>
      <c r="NXI61" s="2182"/>
      <c r="NXJ61" s="2182"/>
      <c r="NXK61" s="2182"/>
      <c r="NXL61" s="2182"/>
      <c r="NXM61" s="2182"/>
      <c r="NXN61" s="2182"/>
      <c r="NXO61" s="2182"/>
      <c r="NXP61" s="2182"/>
      <c r="NXQ61" s="2182"/>
      <c r="NXR61" s="2182"/>
      <c r="NXS61" s="2182"/>
      <c r="NXT61" s="2182"/>
      <c r="NXU61" s="2182"/>
      <c r="NXV61" s="2182"/>
      <c r="NXW61" s="2182"/>
      <c r="NXX61" s="2182"/>
      <c r="NXY61" s="2182"/>
      <c r="NXZ61" s="2182"/>
      <c r="NYA61" s="2182"/>
      <c r="NYB61" s="2182"/>
      <c r="NYC61" s="2182"/>
      <c r="NYD61" s="2182"/>
      <c r="NYE61" s="2182"/>
      <c r="NYF61" s="2182"/>
      <c r="NYG61" s="2182"/>
      <c r="NYH61" s="2182"/>
      <c r="NYI61" s="2182"/>
      <c r="NYJ61" s="2182"/>
      <c r="NYK61" s="2182"/>
      <c r="NYL61" s="2182"/>
      <c r="NYM61" s="2182"/>
      <c r="NYN61" s="2182"/>
      <c r="NYO61" s="2182"/>
      <c r="NYP61" s="2182"/>
      <c r="NYQ61" s="2182"/>
      <c r="NYR61" s="2182"/>
      <c r="NYS61" s="2182"/>
      <c r="NYT61" s="2182"/>
      <c r="NYU61" s="2182"/>
      <c r="NYV61" s="2182"/>
      <c r="NYW61" s="2182"/>
      <c r="NYX61" s="2182"/>
      <c r="NYY61" s="2182"/>
      <c r="NYZ61" s="2182"/>
      <c r="NZA61" s="2182"/>
      <c r="NZB61" s="2182"/>
      <c r="NZC61" s="2182"/>
      <c r="NZD61" s="2182"/>
      <c r="NZE61" s="2182"/>
      <c r="NZF61" s="2182"/>
      <c r="NZG61" s="2182"/>
      <c r="NZH61" s="2182"/>
      <c r="NZI61" s="2182"/>
      <c r="NZJ61" s="2182"/>
      <c r="NZK61" s="2182"/>
      <c r="NZL61" s="2182"/>
      <c r="NZM61" s="2182"/>
      <c r="NZN61" s="2182"/>
      <c r="NZO61" s="2182"/>
      <c r="NZP61" s="2182"/>
      <c r="NZQ61" s="2182"/>
      <c r="NZR61" s="2182"/>
      <c r="NZS61" s="2182"/>
      <c r="NZT61" s="2182"/>
      <c r="NZU61" s="2182"/>
      <c r="NZV61" s="2182"/>
      <c r="NZW61" s="2182"/>
      <c r="NZX61" s="2182"/>
      <c r="NZY61" s="2182"/>
      <c r="NZZ61" s="2182"/>
      <c r="OAA61" s="2182"/>
      <c r="OAB61" s="2182"/>
      <c r="OAC61" s="2182"/>
      <c r="OAD61" s="2182"/>
      <c r="OAE61" s="2182"/>
      <c r="OAF61" s="2182"/>
      <c r="OAG61" s="2182"/>
      <c r="OAH61" s="2182"/>
      <c r="OAI61" s="2182"/>
      <c r="OAJ61" s="2182"/>
      <c r="OAK61" s="2182"/>
      <c r="OAL61" s="2182"/>
      <c r="OAM61" s="2182"/>
      <c r="OAN61" s="2182"/>
      <c r="OAO61" s="2182"/>
      <c r="OAP61" s="2182"/>
      <c r="OAQ61" s="2182"/>
      <c r="OAR61" s="2182"/>
      <c r="OAS61" s="2182"/>
      <c r="OAT61" s="2182"/>
      <c r="OAU61" s="2182"/>
      <c r="OAV61" s="2182"/>
      <c r="OAW61" s="2182"/>
      <c r="OAX61" s="2182"/>
      <c r="OAY61" s="2182"/>
      <c r="OAZ61" s="2182"/>
      <c r="OBA61" s="2182"/>
      <c r="OBB61" s="2182"/>
      <c r="OBC61" s="2182"/>
      <c r="OBD61" s="2182"/>
      <c r="OBE61" s="2182"/>
      <c r="OBF61" s="2182"/>
      <c r="OBG61" s="2182"/>
      <c r="OBH61" s="2182"/>
      <c r="OBI61" s="2182"/>
      <c r="OBJ61" s="2182"/>
      <c r="OBK61" s="2182"/>
      <c r="OBL61" s="2182"/>
      <c r="OBM61" s="2182"/>
      <c r="OBN61" s="2182"/>
      <c r="OBO61" s="2182"/>
      <c r="OBP61" s="2182"/>
      <c r="OBQ61" s="2182"/>
      <c r="OBR61" s="2182"/>
      <c r="OBS61" s="2182"/>
      <c r="OBT61" s="2182"/>
      <c r="OBU61" s="2182"/>
      <c r="OBV61" s="2182"/>
      <c r="OBW61" s="2182"/>
      <c r="OBX61" s="2182"/>
      <c r="OBY61" s="2182"/>
      <c r="OBZ61" s="2182"/>
      <c r="OCA61" s="2182"/>
      <c r="OCB61" s="2182"/>
      <c r="OCC61" s="2182"/>
      <c r="OCD61" s="2182"/>
      <c r="OCE61" s="2182"/>
      <c r="OCF61" s="2182"/>
      <c r="OCG61" s="2182"/>
      <c r="OCH61" s="2182"/>
      <c r="OCI61" s="2182"/>
      <c r="OCJ61" s="2182"/>
      <c r="OCK61" s="2182"/>
      <c r="OCL61" s="2182"/>
      <c r="OCM61" s="2182"/>
      <c r="OCN61" s="2182"/>
      <c r="OCO61" s="2182"/>
      <c r="OCP61" s="2182"/>
      <c r="OCQ61" s="2182"/>
      <c r="OCR61" s="2182"/>
      <c r="OCS61" s="2182"/>
      <c r="OCT61" s="2182"/>
      <c r="OCU61" s="2182"/>
      <c r="OCV61" s="2182"/>
      <c r="OCW61" s="2182"/>
      <c r="OCX61" s="2182"/>
      <c r="OCY61" s="2182"/>
      <c r="OCZ61" s="2182"/>
      <c r="ODA61" s="2182"/>
      <c r="ODB61" s="2182"/>
      <c r="ODC61" s="2182"/>
      <c r="ODD61" s="2182"/>
      <c r="ODE61" s="2182"/>
      <c r="ODF61" s="2182"/>
      <c r="ODG61" s="2182"/>
      <c r="ODH61" s="2182"/>
      <c r="ODI61" s="2182"/>
      <c r="ODJ61" s="2182"/>
      <c r="ODK61" s="2182"/>
      <c r="ODL61" s="2182"/>
      <c r="ODM61" s="2182"/>
      <c r="ODN61" s="2182"/>
      <c r="ODO61" s="2182"/>
      <c r="ODP61" s="2182"/>
      <c r="ODQ61" s="2182"/>
      <c r="ODR61" s="2182"/>
      <c r="ODS61" s="2182"/>
      <c r="ODT61" s="2182"/>
      <c r="ODU61" s="2182"/>
      <c r="ODV61" s="2182"/>
      <c r="ODW61" s="2182"/>
      <c r="ODX61" s="2182"/>
      <c r="ODY61" s="2182"/>
      <c r="ODZ61" s="2182"/>
      <c r="OEA61" s="2182"/>
      <c r="OEB61" s="2182"/>
      <c r="OEC61" s="2182"/>
      <c r="OED61" s="2182"/>
      <c r="OEE61" s="2182"/>
      <c r="OEF61" s="2182"/>
      <c r="OEG61" s="2182"/>
      <c r="OEH61" s="2182"/>
      <c r="OEI61" s="2182"/>
      <c r="OEJ61" s="2182"/>
      <c r="OEK61" s="2182"/>
      <c r="OEL61" s="2182"/>
      <c r="OEM61" s="2182"/>
      <c r="OEN61" s="2182"/>
      <c r="OEO61" s="2182"/>
      <c r="OEP61" s="2182"/>
      <c r="OEQ61" s="2182"/>
      <c r="OER61" s="2182"/>
      <c r="OES61" s="2182"/>
      <c r="OET61" s="2182"/>
      <c r="OEU61" s="2182"/>
      <c r="OEV61" s="2182"/>
      <c r="OEW61" s="2182"/>
      <c r="OEX61" s="2182"/>
      <c r="OEY61" s="2182"/>
      <c r="OEZ61" s="2182"/>
      <c r="OFA61" s="2182"/>
      <c r="OFB61" s="2182"/>
      <c r="OFC61" s="2182"/>
      <c r="OFD61" s="2182"/>
      <c r="OFE61" s="2182"/>
      <c r="OFF61" s="2182"/>
      <c r="OFG61" s="2182"/>
      <c r="OFH61" s="2182"/>
      <c r="OFI61" s="2182"/>
      <c r="OFJ61" s="2182"/>
      <c r="OFK61" s="2182"/>
      <c r="OFL61" s="2182"/>
      <c r="OFM61" s="2182"/>
      <c r="OFN61" s="2182"/>
      <c r="OFO61" s="2182"/>
      <c r="OFP61" s="2182"/>
      <c r="OFQ61" s="2182"/>
      <c r="OFR61" s="2182"/>
      <c r="OFS61" s="2182"/>
      <c r="OFT61" s="2182"/>
      <c r="OFU61" s="2182"/>
      <c r="OFV61" s="2182"/>
      <c r="OFW61" s="2182"/>
      <c r="OFX61" s="2182"/>
      <c r="OFY61" s="2182"/>
      <c r="OFZ61" s="2182"/>
      <c r="OGA61" s="2182"/>
      <c r="OGB61" s="2182"/>
      <c r="OGC61" s="2182"/>
      <c r="OGD61" s="2182"/>
      <c r="OGE61" s="2182"/>
      <c r="OGF61" s="2182"/>
      <c r="OGG61" s="2182"/>
      <c r="OGH61" s="2182"/>
      <c r="OGI61" s="2182"/>
      <c r="OGJ61" s="2182"/>
      <c r="OGK61" s="2182"/>
      <c r="OGL61" s="2182"/>
      <c r="OGM61" s="2182"/>
      <c r="OGN61" s="2182"/>
      <c r="OGO61" s="2182"/>
      <c r="OGP61" s="2182"/>
      <c r="OGQ61" s="2182"/>
      <c r="OGR61" s="2182"/>
      <c r="OGS61" s="2182"/>
      <c r="OGT61" s="2182"/>
      <c r="OGU61" s="2182"/>
      <c r="OGV61" s="2182"/>
      <c r="OGW61" s="2182"/>
      <c r="OGX61" s="2182"/>
      <c r="OGY61" s="2182"/>
      <c r="OGZ61" s="2182"/>
      <c r="OHA61" s="2182"/>
      <c r="OHB61" s="2182"/>
      <c r="OHC61" s="2182"/>
      <c r="OHD61" s="2182"/>
      <c r="OHE61" s="2182"/>
      <c r="OHF61" s="2182"/>
      <c r="OHG61" s="2182"/>
      <c r="OHH61" s="2182"/>
      <c r="OHI61" s="2182"/>
      <c r="OHJ61" s="2182"/>
      <c r="OHK61" s="2182"/>
      <c r="OHL61" s="2182"/>
      <c r="OHM61" s="2182"/>
      <c r="OHN61" s="2182"/>
      <c r="OHO61" s="2182"/>
      <c r="OHP61" s="2182"/>
      <c r="OHQ61" s="2182"/>
      <c r="OHR61" s="2182"/>
      <c r="OHS61" s="2182"/>
      <c r="OHT61" s="2182"/>
      <c r="OHU61" s="2182"/>
      <c r="OHV61" s="2182"/>
      <c r="OHW61" s="2182"/>
      <c r="OHX61" s="2182"/>
      <c r="OHY61" s="2182"/>
      <c r="OHZ61" s="2182"/>
      <c r="OIA61" s="2182"/>
      <c r="OIB61" s="2182"/>
      <c r="OIC61" s="2182"/>
      <c r="OID61" s="2182"/>
      <c r="OIE61" s="2182"/>
      <c r="OIF61" s="2182"/>
      <c r="OIG61" s="2182"/>
      <c r="OIH61" s="2182"/>
      <c r="OII61" s="2182"/>
      <c r="OIJ61" s="2182"/>
      <c r="OIK61" s="2182"/>
      <c r="OIL61" s="2182"/>
      <c r="OIM61" s="2182"/>
      <c r="OIN61" s="2182"/>
      <c r="OIO61" s="2182"/>
      <c r="OIP61" s="2182"/>
      <c r="OIQ61" s="2182"/>
      <c r="OIR61" s="2182"/>
      <c r="OIS61" s="2182"/>
      <c r="OIT61" s="2182"/>
      <c r="OIU61" s="2182"/>
      <c r="OIV61" s="2182"/>
      <c r="OIW61" s="2182"/>
      <c r="OIX61" s="2182"/>
      <c r="OIY61" s="2182"/>
      <c r="OIZ61" s="2182"/>
      <c r="OJA61" s="2182"/>
      <c r="OJB61" s="2182"/>
      <c r="OJC61" s="2182"/>
      <c r="OJD61" s="2182"/>
      <c r="OJE61" s="2182"/>
      <c r="OJF61" s="2182"/>
      <c r="OJG61" s="2182"/>
      <c r="OJH61" s="2182"/>
      <c r="OJI61" s="2182"/>
      <c r="OJJ61" s="2182"/>
      <c r="OJK61" s="2182"/>
      <c r="OJL61" s="2182"/>
      <c r="OJM61" s="2182"/>
      <c r="OJN61" s="2182"/>
      <c r="OJO61" s="2182"/>
      <c r="OJP61" s="2182"/>
      <c r="OJQ61" s="2182"/>
      <c r="OJR61" s="2182"/>
      <c r="OJS61" s="2182"/>
      <c r="OJT61" s="2182"/>
      <c r="OJU61" s="2182"/>
      <c r="OJV61" s="2182"/>
      <c r="OJW61" s="2182"/>
      <c r="OJX61" s="2182"/>
      <c r="OJY61" s="2182"/>
      <c r="OJZ61" s="2182"/>
      <c r="OKA61" s="2182"/>
      <c r="OKB61" s="2182"/>
      <c r="OKC61" s="2182"/>
      <c r="OKD61" s="2182"/>
      <c r="OKE61" s="2182"/>
      <c r="OKF61" s="2182"/>
      <c r="OKG61" s="2182"/>
      <c r="OKH61" s="2182"/>
      <c r="OKI61" s="2182"/>
      <c r="OKJ61" s="2182"/>
      <c r="OKK61" s="2182"/>
      <c r="OKL61" s="2182"/>
      <c r="OKM61" s="2182"/>
      <c r="OKN61" s="2182"/>
      <c r="OKO61" s="2182"/>
      <c r="OKP61" s="2182"/>
      <c r="OKQ61" s="2182"/>
      <c r="OKR61" s="2182"/>
      <c r="OKS61" s="2182"/>
      <c r="OKT61" s="2182"/>
      <c r="OKU61" s="2182"/>
      <c r="OKV61" s="2182"/>
      <c r="OKW61" s="2182"/>
      <c r="OKX61" s="2182"/>
      <c r="OKY61" s="2182"/>
      <c r="OKZ61" s="2182"/>
      <c r="OLA61" s="2182"/>
      <c r="OLB61" s="2182"/>
      <c r="OLC61" s="2182"/>
      <c r="OLD61" s="2182"/>
      <c r="OLE61" s="2182"/>
      <c r="OLF61" s="2182"/>
      <c r="OLG61" s="2182"/>
      <c r="OLH61" s="2182"/>
      <c r="OLI61" s="2182"/>
      <c r="OLJ61" s="2182"/>
      <c r="OLK61" s="2182"/>
      <c r="OLL61" s="2182"/>
      <c r="OLM61" s="2182"/>
      <c r="OLN61" s="2182"/>
      <c r="OLO61" s="2182"/>
      <c r="OLP61" s="2182"/>
      <c r="OLQ61" s="2182"/>
      <c r="OLR61" s="2182"/>
      <c r="OLS61" s="2182"/>
      <c r="OLT61" s="2182"/>
      <c r="OLU61" s="2182"/>
      <c r="OLV61" s="2182"/>
      <c r="OLW61" s="2182"/>
      <c r="OLX61" s="2182"/>
      <c r="OLY61" s="2182"/>
      <c r="OLZ61" s="2182"/>
      <c r="OMA61" s="2182"/>
      <c r="OMB61" s="2182"/>
      <c r="OMC61" s="2182"/>
      <c r="OMD61" s="2182"/>
      <c r="OME61" s="2182"/>
      <c r="OMF61" s="2182"/>
      <c r="OMG61" s="2182"/>
      <c r="OMH61" s="2182"/>
      <c r="OMI61" s="2182"/>
      <c r="OMJ61" s="2182"/>
      <c r="OMK61" s="2182"/>
      <c r="OML61" s="2182"/>
      <c r="OMM61" s="2182"/>
      <c r="OMN61" s="2182"/>
      <c r="OMO61" s="2182"/>
      <c r="OMP61" s="2182"/>
      <c r="OMQ61" s="2182"/>
      <c r="OMR61" s="2182"/>
      <c r="OMS61" s="2182"/>
      <c r="OMT61" s="2182"/>
      <c r="OMU61" s="2182"/>
      <c r="OMV61" s="2182"/>
      <c r="OMW61" s="2182"/>
      <c r="OMX61" s="2182"/>
      <c r="OMY61" s="2182"/>
      <c r="OMZ61" s="2182"/>
      <c r="ONA61" s="2182"/>
      <c r="ONB61" s="2182"/>
      <c r="ONC61" s="2182"/>
      <c r="OND61" s="2182"/>
      <c r="ONE61" s="2182"/>
      <c r="ONF61" s="2182"/>
      <c r="ONG61" s="2182"/>
      <c r="ONH61" s="2182"/>
      <c r="ONI61" s="2182"/>
      <c r="ONJ61" s="2182"/>
      <c r="ONK61" s="2182"/>
      <c r="ONL61" s="2182"/>
      <c r="ONM61" s="2182"/>
      <c r="ONN61" s="2182"/>
      <c r="ONO61" s="2182"/>
      <c r="ONP61" s="2182"/>
      <c r="ONQ61" s="2182"/>
      <c r="ONR61" s="2182"/>
      <c r="ONS61" s="2182"/>
      <c r="ONT61" s="2182"/>
      <c r="ONU61" s="2182"/>
      <c r="ONV61" s="2182"/>
      <c r="ONW61" s="2182"/>
      <c r="ONX61" s="2182"/>
      <c r="ONY61" s="2182"/>
      <c r="ONZ61" s="2182"/>
      <c r="OOA61" s="2182"/>
      <c r="OOB61" s="2182"/>
      <c r="OOC61" s="2182"/>
      <c r="OOD61" s="2182"/>
      <c r="OOE61" s="2182"/>
      <c r="OOF61" s="2182"/>
      <c r="OOG61" s="2182"/>
      <c r="OOH61" s="2182"/>
      <c r="OOI61" s="2182"/>
      <c r="OOJ61" s="2182"/>
      <c r="OOK61" s="2182"/>
      <c r="OOL61" s="2182"/>
      <c r="OOM61" s="2182"/>
      <c r="OON61" s="2182"/>
      <c r="OOO61" s="2182"/>
      <c r="OOP61" s="2182"/>
      <c r="OOQ61" s="2182"/>
      <c r="OOR61" s="2182"/>
      <c r="OOS61" s="2182"/>
      <c r="OOT61" s="2182"/>
      <c r="OOU61" s="2182"/>
      <c r="OOV61" s="2182"/>
      <c r="OOW61" s="2182"/>
      <c r="OOX61" s="2182"/>
      <c r="OOY61" s="2182"/>
      <c r="OOZ61" s="2182"/>
      <c r="OPA61" s="2182"/>
      <c r="OPB61" s="2182"/>
      <c r="OPC61" s="2182"/>
      <c r="OPD61" s="2182"/>
      <c r="OPE61" s="2182"/>
      <c r="OPF61" s="2182"/>
      <c r="OPG61" s="2182"/>
      <c r="OPH61" s="2182"/>
      <c r="OPI61" s="2182"/>
      <c r="OPJ61" s="2182"/>
      <c r="OPK61" s="2182"/>
      <c r="OPL61" s="2182"/>
      <c r="OPM61" s="2182"/>
      <c r="OPN61" s="2182"/>
      <c r="OPO61" s="2182"/>
      <c r="OPP61" s="2182"/>
      <c r="OPQ61" s="2182"/>
      <c r="OPR61" s="2182"/>
      <c r="OPS61" s="2182"/>
      <c r="OPT61" s="2182"/>
      <c r="OPU61" s="2182"/>
      <c r="OPV61" s="2182"/>
      <c r="OPW61" s="2182"/>
      <c r="OPX61" s="2182"/>
      <c r="OPY61" s="2182"/>
      <c r="OPZ61" s="2182"/>
      <c r="OQA61" s="2182"/>
      <c r="OQB61" s="2182"/>
      <c r="OQC61" s="2182"/>
      <c r="OQD61" s="2182"/>
      <c r="OQE61" s="2182"/>
      <c r="OQF61" s="2182"/>
      <c r="OQG61" s="2182"/>
      <c r="OQH61" s="2182"/>
      <c r="OQI61" s="2182"/>
      <c r="OQJ61" s="2182"/>
      <c r="OQK61" s="2182"/>
      <c r="OQL61" s="2182"/>
      <c r="OQM61" s="2182"/>
      <c r="OQN61" s="2182"/>
      <c r="OQO61" s="2182"/>
      <c r="OQP61" s="2182"/>
      <c r="OQQ61" s="2182"/>
      <c r="OQR61" s="2182"/>
      <c r="OQS61" s="2182"/>
      <c r="OQT61" s="2182"/>
      <c r="OQU61" s="2182"/>
      <c r="OQV61" s="2182"/>
      <c r="OQW61" s="2182"/>
      <c r="OQX61" s="2182"/>
      <c r="OQY61" s="2182"/>
      <c r="OQZ61" s="2182"/>
      <c r="ORA61" s="2182"/>
      <c r="ORB61" s="2182"/>
      <c r="ORC61" s="2182"/>
      <c r="ORD61" s="2182"/>
      <c r="ORE61" s="2182"/>
      <c r="ORF61" s="2182"/>
      <c r="ORG61" s="2182"/>
      <c r="ORH61" s="2182"/>
      <c r="ORI61" s="2182"/>
      <c r="ORJ61" s="2182"/>
      <c r="ORK61" s="2182"/>
      <c r="ORL61" s="2182"/>
      <c r="ORM61" s="2182"/>
      <c r="ORN61" s="2182"/>
      <c r="ORO61" s="2182"/>
      <c r="ORP61" s="2182"/>
      <c r="ORQ61" s="2182"/>
      <c r="ORR61" s="2182"/>
      <c r="ORS61" s="2182"/>
      <c r="ORT61" s="2182"/>
      <c r="ORU61" s="2182"/>
      <c r="ORV61" s="2182"/>
      <c r="ORW61" s="2182"/>
      <c r="ORX61" s="2182"/>
      <c r="ORY61" s="2182"/>
      <c r="ORZ61" s="2182"/>
      <c r="OSA61" s="2182"/>
      <c r="OSB61" s="2182"/>
      <c r="OSC61" s="2182"/>
      <c r="OSD61" s="2182"/>
      <c r="OSE61" s="2182"/>
      <c r="OSF61" s="2182"/>
      <c r="OSG61" s="2182"/>
      <c r="OSH61" s="2182"/>
      <c r="OSI61" s="2182"/>
      <c r="OSJ61" s="2182"/>
      <c r="OSK61" s="2182"/>
      <c r="OSL61" s="2182"/>
      <c r="OSM61" s="2182"/>
      <c r="OSN61" s="2182"/>
      <c r="OSO61" s="2182"/>
      <c r="OSP61" s="2182"/>
      <c r="OSQ61" s="2182"/>
      <c r="OSR61" s="2182"/>
      <c r="OSS61" s="2182"/>
      <c r="OST61" s="2182"/>
      <c r="OSU61" s="2182"/>
      <c r="OSV61" s="2182"/>
      <c r="OSW61" s="2182"/>
      <c r="OSX61" s="2182"/>
      <c r="OSY61" s="2182"/>
      <c r="OSZ61" s="2182"/>
      <c r="OTA61" s="2182"/>
      <c r="OTB61" s="2182"/>
      <c r="OTC61" s="2182"/>
      <c r="OTD61" s="2182"/>
      <c r="OTE61" s="2182"/>
      <c r="OTF61" s="2182"/>
      <c r="OTG61" s="2182"/>
      <c r="OTH61" s="2182"/>
      <c r="OTI61" s="2182"/>
      <c r="OTJ61" s="2182"/>
      <c r="OTK61" s="2182"/>
      <c r="OTL61" s="2182"/>
      <c r="OTM61" s="2182"/>
      <c r="OTN61" s="2182"/>
      <c r="OTO61" s="2182"/>
      <c r="OTP61" s="2182"/>
      <c r="OTQ61" s="2182"/>
      <c r="OTR61" s="2182"/>
      <c r="OTS61" s="2182"/>
      <c r="OTT61" s="2182"/>
      <c r="OTU61" s="2182"/>
      <c r="OTV61" s="2182"/>
      <c r="OTW61" s="2182"/>
      <c r="OTX61" s="2182"/>
      <c r="OTY61" s="2182"/>
      <c r="OTZ61" s="2182"/>
      <c r="OUA61" s="2182"/>
      <c r="OUB61" s="2182"/>
      <c r="OUC61" s="2182"/>
      <c r="OUD61" s="2182"/>
      <c r="OUE61" s="2182"/>
      <c r="OUF61" s="2182"/>
      <c r="OUG61" s="2182"/>
      <c r="OUH61" s="2182"/>
      <c r="OUI61" s="2182"/>
      <c r="OUJ61" s="2182"/>
      <c r="OUK61" s="2182"/>
      <c r="OUL61" s="2182"/>
      <c r="OUM61" s="2182"/>
      <c r="OUN61" s="2182"/>
      <c r="OUO61" s="2182"/>
      <c r="OUP61" s="2182"/>
      <c r="OUQ61" s="2182"/>
      <c r="OUR61" s="2182"/>
      <c r="OUS61" s="2182"/>
      <c r="OUT61" s="2182"/>
      <c r="OUU61" s="2182"/>
      <c r="OUV61" s="2182"/>
      <c r="OUW61" s="2182"/>
      <c r="OUX61" s="2182"/>
      <c r="OUY61" s="2182"/>
      <c r="OUZ61" s="2182"/>
      <c r="OVA61" s="2182"/>
      <c r="OVB61" s="2182"/>
      <c r="OVC61" s="2182"/>
      <c r="OVD61" s="2182"/>
      <c r="OVE61" s="2182"/>
      <c r="OVF61" s="2182"/>
      <c r="OVG61" s="2182"/>
      <c r="OVH61" s="2182"/>
      <c r="OVI61" s="2182"/>
      <c r="OVJ61" s="2182"/>
      <c r="OVK61" s="2182"/>
      <c r="OVL61" s="2182"/>
      <c r="OVM61" s="2182"/>
      <c r="OVN61" s="2182"/>
      <c r="OVO61" s="2182"/>
      <c r="OVP61" s="2182"/>
      <c r="OVQ61" s="2182"/>
      <c r="OVR61" s="2182"/>
      <c r="OVS61" s="2182"/>
      <c r="OVT61" s="2182"/>
      <c r="OVU61" s="2182"/>
      <c r="OVV61" s="2182"/>
      <c r="OVW61" s="2182"/>
      <c r="OVX61" s="2182"/>
      <c r="OVY61" s="2182"/>
      <c r="OVZ61" s="2182"/>
      <c r="OWA61" s="2182"/>
      <c r="OWB61" s="2182"/>
      <c r="OWC61" s="2182"/>
      <c r="OWD61" s="2182"/>
      <c r="OWE61" s="2182"/>
      <c r="OWF61" s="2182"/>
      <c r="OWG61" s="2182"/>
      <c r="OWH61" s="2182"/>
      <c r="OWI61" s="2182"/>
      <c r="OWJ61" s="2182"/>
      <c r="OWK61" s="2182"/>
      <c r="OWL61" s="2182"/>
      <c r="OWM61" s="2182"/>
      <c r="OWN61" s="2182"/>
      <c r="OWO61" s="2182"/>
      <c r="OWP61" s="2182"/>
      <c r="OWQ61" s="2182"/>
      <c r="OWR61" s="2182"/>
      <c r="OWS61" s="2182"/>
      <c r="OWT61" s="2182"/>
      <c r="OWU61" s="2182"/>
      <c r="OWV61" s="2182"/>
      <c r="OWW61" s="2182"/>
      <c r="OWX61" s="2182"/>
      <c r="OWY61" s="2182"/>
      <c r="OWZ61" s="2182"/>
      <c r="OXA61" s="2182"/>
      <c r="OXB61" s="2182"/>
      <c r="OXC61" s="2182"/>
      <c r="OXD61" s="2182"/>
      <c r="OXE61" s="2182"/>
      <c r="OXF61" s="2182"/>
      <c r="OXG61" s="2182"/>
      <c r="OXH61" s="2182"/>
      <c r="OXI61" s="2182"/>
      <c r="OXJ61" s="2182"/>
      <c r="OXK61" s="2182"/>
      <c r="OXL61" s="2182"/>
      <c r="OXM61" s="2182"/>
      <c r="OXN61" s="2182"/>
      <c r="OXO61" s="2182"/>
      <c r="OXP61" s="2182"/>
      <c r="OXQ61" s="2182"/>
      <c r="OXR61" s="2182"/>
      <c r="OXS61" s="2182"/>
      <c r="OXT61" s="2182"/>
      <c r="OXU61" s="2182"/>
      <c r="OXV61" s="2182"/>
      <c r="OXW61" s="2182"/>
      <c r="OXX61" s="2182"/>
      <c r="OXY61" s="2182"/>
      <c r="OXZ61" s="2182"/>
      <c r="OYA61" s="2182"/>
      <c r="OYB61" s="2182"/>
      <c r="OYC61" s="2182"/>
      <c r="OYD61" s="2182"/>
      <c r="OYE61" s="2182"/>
      <c r="OYF61" s="2182"/>
      <c r="OYG61" s="2182"/>
      <c r="OYH61" s="2182"/>
      <c r="OYI61" s="2182"/>
      <c r="OYJ61" s="2182"/>
      <c r="OYK61" s="2182"/>
      <c r="OYL61" s="2182"/>
      <c r="OYM61" s="2182"/>
      <c r="OYN61" s="2182"/>
      <c r="OYO61" s="2182"/>
      <c r="OYP61" s="2182"/>
      <c r="OYQ61" s="2182"/>
      <c r="OYR61" s="2182"/>
      <c r="OYS61" s="2182"/>
      <c r="OYT61" s="2182"/>
      <c r="OYU61" s="2182"/>
      <c r="OYV61" s="2182"/>
      <c r="OYW61" s="2182"/>
      <c r="OYX61" s="2182"/>
      <c r="OYY61" s="2182"/>
      <c r="OYZ61" s="2182"/>
      <c r="OZA61" s="2182"/>
      <c r="OZB61" s="2182"/>
      <c r="OZC61" s="2182"/>
      <c r="OZD61" s="2182"/>
      <c r="OZE61" s="2182"/>
      <c r="OZF61" s="2182"/>
      <c r="OZG61" s="2182"/>
      <c r="OZH61" s="2182"/>
      <c r="OZI61" s="2182"/>
      <c r="OZJ61" s="2182"/>
      <c r="OZK61" s="2182"/>
      <c r="OZL61" s="2182"/>
      <c r="OZM61" s="2182"/>
      <c r="OZN61" s="2182"/>
      <c r="OZO61" s="2182"/>
      <c r="OZP61" s="2182"/>
      <c r="OZQ61" s="2182"/>
      <c r="OZR61" s="2182"/>
      <c r="OZS61" s="2182"/>
      <c r="OZT61" s="2182"/>
      <c r="OZU61" s="2182"/>
      <c r="OZV61" s="2182"/>
      <c r="OZW61" s="2182"/>
      <c r="OZX61" s="2182"/>
      <c r="OZY61" s="2182"/>
      <c r="OZZ61" s="2182"/>
      <c r="PAA61" s="2182"/>
      <c r="PAB61" s="2182"/>
      <c r="PAC61" s="2182"/>
      <c r="PAD61" s="2182"/>
      <c r="PAE61" s="2182"/>
      <c r="PAF61" s="2182"/>
      <c r="PAG61" s="2182"/>
      <c r="PAH61" s="2182"/>
      <c r="PAI61" s="2182"/>
      <c r="PAJ61" s="2182"/>
      <c r="PAK61" s="2182"/>
      <c r="PAL61" s="2182"/>
      <c r="PAM61" s="2182"/>
      <c r="PAN61" s="2182"/>
      <c r="PAO61" s="2182"/>
      <c r="PAP61" s="2182"/>
      <c r="PAQ61" s="2182"/>
      <c r="PAR61" s="2182"/>
      <c r="PAS61" s="2182"/>
      <c r="PAT61" s="2182"/>
      <c r="PAU61" s="2182"/>
      <c r="PAV61" s="2182"/>
      <c r="PAW61" s="2182"/>
      <c r="PAX61" s="2182"/>
      <c r="PAY61" s="2182"/>
      <c r="PAZ61" s="2182"/>
      <c r="PBA61" s="2182"/>
      <c r="PBB61" s="2182"/>
      <c r="PBC61" s="2182"/>
      <c r="PBD61" s="2182"/>
      <c r="PBE61" s="2182"/>
      <c r="PBF61" s="2182"/>
      <c r="PBG61" s="2182"/>
      <c r="PBH61" s="2182"/>
      <c r="PBI61" s="2182"/>
      <c r="PBJ61" s="2182"/>
      <c r="PBK61" s="2182"/>
      <c r="PBL61" s="2182"/>
      <c r="PBM61" s="2182"/>
      <c r="PBN61" s="2182"/>
      <c r="PBO61" s="2182"/>
      <c r="PBP61" s="2182"/>
      <c r="PBQ61" s="2182"/>
      <c r="PBR61" s="2182"/>
      <c r="PBS61" s="2182"/>
      <c r="PBT61" s="2182"/>
      <c r="PBU61" s="2182"/>
      <c r="PBV61" s="2182"/>
      <c r="PBW61" s="2182"/>
      <c r="PBX61" s="2182"/>
      <c r="PBY61" s="2182"/>
      <c r="PBZ61" s="2182"/>
      <c r="PCA61" s="2182"/>
      <c r="PCB61" s="2182"/>
      <c r="PCC61" s="2182"/>
      <c r="PCD61" s="2182"/>
      <c r="PCE61" s="2182"/>
      <c r="PCF61" s="2182"/>
      <c r="PCG61" s="2182"/>
      <c r="PCH61" s="2182"/>
      <c r="PCI61" s="2182"/>
      <c r="PCJ61" s="2182"/>
      <c r="PCK61" s="2182"/>
      <c r="PCL61" s="2182"/>
      <c r="PCM61" s="2182"/>
      <c r="PCN61" s="2182"/>
      <c r="PCO61" s="2182"/>
      <c r="PCP61" s="2182"/>
      <c r="PCQ61" s="2182"/>
      <c r="PCR61" s="2182"/>
      <c r="PCS61" s="2182"/>
      <c r="PCT61" s="2182"/>
      <c r="PCU61" s="2182"/>
      <c r="PCV61" s="2182"/>
      <c r="PCW61" s="2182"/>
      <c r="PCX61" s="2182"/>
      <c r="PCY61" s="2182"/>
      <c r="PCZ61" s="2182"/>
      <c r="PDA61" s="2182"/>
      <c r="PDB61" s="2182"/>
      <c r="PDC61" s="2182"/>
      <c r="PDD61" s="2182"/>
      <c r="PDE61" s="2182"/>
      <c r="PDF61" s="2182"/>
      <c r="PDG61" s="2182"/>
      <c r="PDH61" s="2182"/>
      <c r="PDI61" s="2182"/>
      <c r="PDJ61" s="2182"/>
      <c r="PDK61" s="2182"/>
      <c r="PDL61" s="2182"/>
      <c r="PDM61" s="2182"/>
      <c r="PDN61" s="2182"/>
      <c r="PDO61" s="2182"/>
      <c r="PDP61" s="2182"/>
      <c r="PDQ61" s="2182"/>
      <c r="PDR61" s="2182"/>
      <c r="PDS61" s="2182"/>
      <c r="PDT61" s="2182"/>
      <c r="PDU61" s="2182"/>
      <c r="PDV61" s="2182"/>
      <c r="PDW61" s="2182"/>
      <c r="PDX61" s="2182"/>
      <c r="PDY61" s="2182"/>
      <c r="PDZ61" s="2182"/>
      <c r="PEA61" s="2182"/>
      <c r="PEB61" s="2182"/>
      <c r="PEC61" s="2182"/>
      <c r="PED61" s="2182"/>
      <c r="PEE61" s="2182"/>
      <c r="PEF61" s="2182"/>
      <c r="PEG61" s="2182"/>
      <c r="PEH61" s="2182"/>
      <c r="PEI61" s="2182"/>
      <c r="PEJ61" s="2182"/>
      <c r="PEK61" s="2182"/>
      <c r="PEL61" s="2182"/>
      <c r="PEM61" s="2182"/>
      <c r="PEN61" s="2182"/>
      <c r="PEO61" s="2182"/>
      <c r="PEP61" s="2182"/>
      <c r="PEQ61" s="2182"/>
      <c r="PER61" s="2182"/>
      <c r="PES61" s="2182"/>
      <c r="PET61" s="2182"/>
      <c r="PEU61" s="2182"/>
      <c r="PEV61" s="2182"/>
      <c r="PEW61" s="2182"/>
      <c r="PEX61" s="2182"/>
      <c r="PEY61" s="2182"/>
      <c r="PEZ61" s="2182"/>
      <c r="PFA61" s="2182"/>
      <c r="PFB61" s="2182"/>
      <c r="PFC61" s="2182"/>
      <c r="PFD61" s="2182"/>
      <c r="PFE61" s="2182"/>
      <c r="PFF61" s="2182"/>
      <c r="PFG61" s="2182"/>
      <c r="PFH61" s="2182"/>
      <c r="PFI61" s="2182"/>
      <c r="PFJ61" s="2182"/>
      <c r="PFK61" s="2182"/>
      <c r="PFL61" s="2182"/>
      <c r="PFM61" s="2182"/>
      <c r="PFN61" s="2182"/>
      <c r="PFO61" s="2182"/>
      <c r="PFP61" s="2182"/>
      <c r="PFQ61" s="2182"/>
      <c r="PFR61" s="2182"/>
      <c r="PFS61" s="2182"/>
      <c r="PFT61" s="2182"/>
      <c r="PFU61" s="2182"/>
      <c r="PFV61" s="2182"/>
      <c r="PFW61" s="2182"/>
      <c r="PFX61" s="2182"/>
      <c r="PFY61" s="2182"/>
      <c r="PFZ61" s="2182"/>
      <c r="PGA61" s="2182"/>
      <c r="PGB61" s="2182"/>
      <c r="PGC61" s="2182"/>
      <c r="PGD61" s="2182"/>
      <c r="PGE61" s="2182"/>
      <c r="PGF61" s="2182"/>
      <c r="PGG61" s="2182"/>
      <c r="PGH61" s="2182"/>
      <c r="PGI61" s="2182"/>
      <c r="PGJ61" s="2182"/>
      <c r="PGK61" s="2182"/>
      <c r="PGL61" s="2182"/>
      <c r="PGM61" s="2182"/>
      <c r="PGN61" s="2182"/>
      <c r="PGO61" s="2182"/>
      <c r="PGP61" s="2182"/>
      <c r="PGQ61" s="2182"/>
      <c r="PGR61" s="2182"/>
      <c r="PGS61" s="2182"/>
      <c r="PGT61" s="2182"/>
      <c r="PGU61" s="2182"/>
      <c r="PGV61" s="2182"/>
      <c r="PGW61" s="2182"/>
      <c r="PGX61" s="2182"/>
      <c r="PGY61" s="2182"/>
      <c r="PGZ61" s="2182"/>
      <c r="PHA61" s="2182"/>
      <c r="PHB61" s="2182"/>
      <c r="PHC61" s="2182"/>
      <c r="PHD61" s="2182"/>
      <c r="PHE61" s="2182"/>
      <c r="PHF61" s="2182"/>
      <c r="PHG61" s="2182"/>
      <c r="PHH61" s="2182"/>
      <c r="PHI61" s="2182"/>
      <c r="PHJ61" s="2182"/>
      <c r="PHK61" s="2182"/>
      <c r="PHL61" s="2182"/>
      <c r="PHM61" s="2182"/>
      <c r="PHN61" s="2182"/>
      <c r="PHO61" s="2182"/>
      <c r="PHP61" s="2182"/>
      <c r="PHQ61" s="2182"/>
      <c r="PHR61" s="2182"/>
      <c r="PHS61" s="2182"/>
      <c r="PHT61" s="2182"/>
      <c r="PHU61" s="2182"/>
      <c r="PHV61" s="2182"/>
      <c r="PHW61" s="2182"/>
      <c r="PHX61" s="2182"/>
      <c r="PHY61" s="2182"/>
      <c r="PHZ61" s="2182"/>
      <c r="PIA61" s="2182"/>
      <c r="PIB61" s="2182"/>
      <c r="PIC61" s="2182"/>
      <c r="PID61" s="2182"/>
      <c r="PIE61" s="2182"/>
      <c r="PIF61" s="2182"/>
      <c r="PIG61" s="2182"/>
      <c r="PIH61" s="2182"/>
      <c r="PII61" s="2182"/>
      <c r="PIJ61" s="2182"/>
      <c r="PIK61" s="2182"/>
      <c r="PIL61" s="2182"/>
      <c r="PIM61" s="2182"/>
      <c r="PIN61" s="2182"/>
      <c r="PIO61" s="2182"/>
      <c r="PIP61" s="2182"/>
      <c r="PIQ61" s="2182"/>
      <c r="PIR61" s="2182"/>
      <c r="PIS61" s="2182"/>
      <c r="PIT61" s="2182"/>
      <c r="PIU61" s="2182"/>
      <c r="PIV61" s="2182"/>
      <c r="PIW61" s="2182"/>
      <c r="PIX61" s="2182"/>
      <c r="PIY61" s="2182"/>
      <c r="PIZ61" s="2182"/>
      <c r="PJA61" s="2182"/>
      <c r="PJB61" s="2182"/>
      <c r="PJC61" s="2182"/>
      <c r="PJD61" s="2182"/>
      <c r="PJE61" s="2182"/>
      <c r="PJF61" s="2182"/>
      <c r="PJG61" s="2182"/>
      <c r="PJH61" s="2182"/>
      <c r="PJI61" s="2182"/>
      <c r="PJJ61" s="2182"/>
      <c r="PJK61" s="2182"/>
      <c r="PJL61" s="2182"/>
      <c r="PJM61" s="2182"/>
      <c r="PJN61" s="2182"/>
      <c r="PJO61" s="2182"/>
      <c r="PJP61" s="2182"/>
      <c r="PJQ61" s="2182"/>
      <c r="PJR61" s="2182"/>
      <c r="PJS61" s="2182"/>
      <c r="PJT61" s="2182"/>
      <c r="PJU61" s="2182"/>
      <c r="PJV61" s="2182"/>
      <c r="PJW61" s="2182"/>
      <c r="PJX61" s="2182"/>
      <c r="PJY61" s="2182"/>
      <c r="PJZ61" s="2182"/>
      <c r="PKA61" s="2182"/>
      <c r="PKB61" s="2182"/>
      <c r="PKC61" s="2182"/>
      <c r="PKD61" s="2182"/>
      <c r="PKE61" s="2182"/>
      <c r="PKF61" s="2182"/>
      <c r="PKG61" s="2182"/>
      <c r="PKH61" s="2182"/>
      <c r="PKI61" s="2182"/>
      <c r="PKJ61" s="2182"/>
      <c r="PKK61" s="2182"/>
      <c r="PKL61" s="2182"/>
      <c r="PKM61" s="2182"/>
      <c r="PKN61" s="2182"/>
      <c r="PKO61" s="2182"/>
      <c r="PKP61" s="2182"/>
      <c r="PKQ61" s="2182"/>
      <c r="PKR61" s="2182"/>
      <c r="PKS61" s="2182"/>
      <c r="PKT61" s="2182"/>
      <c r="PKU61" s="2182"/>
      <c r="PKV61" s="2182"/>
      <c r="PKW61" s="2182"/>
      <c r="PKX61" s="2182"/>
      <c r="PKY61" s="2182"/>
      <c r="PKZ61" s="2182"/>
      <c r="PLA61" s="2182"/>
      <c r="PLB61" s="2182"/>
      <c r="PLC61" s="2182"/>
      <c r="PLD61" s="2182"/>
      <c r="PLE61" s="2182"/>
      <c r="PLF61" s="2182"/>
      <c r="PLG61" s="2182"/>
      <c r="PLH61" s="2182"/>
      <c r="PLI61" s="2182"/>
      <c r="PLJ61" s="2182"/>
      <c r="PLK61" s="2182"/>
      <c r="PLL61" s="2182"/>
      <c r="PLM61" s="2182"/>
      <c r="PLN61" s="2182"/>
      <c r="PLO61" s="2182"/>
      <c r="PLP61" s="2182"/>
      <c r="PLQ61" s="2182"/>
      <c r="PLR61" s="2182"/>
      <c r="PLS61" s="2182"/>
      <c r="PLT61" s="2182"/>
      <c r="PLU61" s="2182"/>
      <c r="PLV61" s="2182"/>
      <c r="PLW61" s="2182"/>
      <c r="PLX61" s="2182"/>
      <c r="PLY61" s="2182"/>
      <c r="PLZ61" s="2182"/>
      <c r="PMA61" s="2182"/>
      <c r="PMB61" s="2182"/>
      <c r="PMC61" s="2182"/>
      <c r="PMD61" s="2182"/>
      <c r="PME61" s="2182"/>
      <c r="PMF61" s="2182"/>
      <c r="PMG61" s="2182"/>
      <c r="PMH61" s="2182"/>
      <c r="PMI61" s="2182"/>
      <c r="PMJ61" s="2182"/>
      <c r="PMK61" s="2182"/>
      <c r="PML61" s="2182"/>
      <c r="PMM61" s="2182"/>
      <c r="PMN61" s="2182"/>
      <c r="PMO61" s="2182"/>
      <c r="PMP61" s="2182"/>
      <c r="PMQ61" s="2182"/>
      <c r="PMR61" s="2182"/>
      <c r="PMS61" s="2182"/>
      <c r="PMT61" s="2182"/>
      <c r="PMU61" s="2182"/>
      <c r="PMV61" s="2182"/>
      <c r="PMW61" s="2182"/>
      <c r="PMX61" s="2182"/>
      <c r="PMY61" s="2182"/>
      <c r="PMZ61" s="2182"/>
      <c r="PNA61" s="2182"/>
      <c r="PNB61" s="2182"/>
      <c r="PNC61" s="2182"/>
      <c r="PND61" s="2182"/>
      <c r="PNE61" s="2182"/>
      <c r="PNF61" s="2182"/>
      <c r="PNG61" s="2182"/>
      <c r="PNH61" s="2182"/>
      <c r="PNI61" s="2182"/>
      <c r="PNJ61" s="2182"/>
      <c r="PNK61" s="2182"/>
      <c r="PNL61" s="2182"/>
      <c r="PNM61" s="2182"/>
      <c r="PNN61" s="2182"/>
      <c r="PNO61" s="2182"/>
      <c r="PNP61" s="2182"/>
      <c r="PNQ61" s="2182"/>
      <c r="PNR61" s="2182"/>
      <c r="PNS61" s="2182"/>
      <c r="PNT61" s="2182"/>
      <c r="PNU61" s="2182"/>
      <c r="PNV61" s="2182"/>
      <c r="PNW61" s="2182"/>
      <c r="PNX61" s="2182"/>
      <c r="PNY61" s="2182"/>
      <c r="PNZ61" s="2182"/>
      <c r="POA61" s="2182"/>
      <c r="POB61" s="2182"/>
      <c r="POC61" s="2182"/>
      <c r="POD61" s="2182"/>
      <c r="POE61" s="2182"/>
      <c r="POF61" s="2182"/>
      <c r="POG61" s="2182"/>
      <c r="POH61" s="2182"/>
      <c r="POI61" s="2182"/>
      <c r="POJ61" s="2182"/>
      <c r="POK61" s="2182"/>
      <c r="POL61" s="2182"/>
      <c r="POM61" s="2182"/>
      <c r="PON61" s="2182"/>
      <c r="POO61" s="2182"/>
      <c r="POP61" s="2182"/>
      <c r="POQ61" s="2182"/>
      <c r="POR61" s="2182"/>
      <c r="POS61" s="2182"/>
      <c r="POT61" s="2182"/>
      <c r="POU61" s="2182"/>
      <c r="POV61" s="2182"/>
      <c r="POW61" s="2182"/>
      <c r="POX61" s="2182"/>
      <c r="POY61" s="2182"/>
      <c r="POZ61" s="2182"/>
      <c r="PPA61" s="2182"/>
      <c r="PPB61" s="2182"/>
      <c r="PPC61" s="2182"/>
      <c r="PPD61" s="2182"/>
      <c r="PPE61" s="2182"/>
      <c r="PPF61" s="2182"/>
      <c r="PPG61" s="2182"/>
      <c r="PPH61" s="2182"/>
      <c r="PPI61" s="2182"/>
      <c r="PPJ61" s="2182"/>
      <c r="PPK61" s="2182"/>
      <c r="PPL61" s="2182"/>
      <c r="PPM61" s="2182"/>
      <c r="PPN61" s="2182"/>
      <c r="PPO61" s="2182"/>
      <c r="PPP61" s="2182"/>
      <c r="PPQ61" s="2182"/>
      <c r="PPR61" s="2182"/>
      <c r="PPS61" s="2182"/>
      <c r="PPT61" s="2182"/>
      <c r="PPU61" s="2182"/>
      <c r="PPV61" s="2182"/>
      <c r="PPW61" s="2182"/>
      <c r="PPX61" s="2182"/>
      <c r="PPY61" s="2182"/>
      <c r="PPZ61" s="2182"/>
      <c r="PQA61" s="2182"/>
      <c r="PQB61" s="2182"/>
      <c r="PQC61" s="2182"/>
      <c r="PQD61" s="2182"/>
      <c r="PQE61" s="2182"/>
      <c r="PQF61" s="2182"/>
      <c r="PQG61" s="2182"/>
      <c r="PQH61" s="2182"/>
      <c r="PQI61" s="2182"/>
      <c r="PQJ61" s="2182"/>
      <c r="PQK61" s="2182"/>
      <c r="PQL61" s="2182"/>
      <c r="PQM61" s="2182"/>
      <c r="PQN61" s="2182"/>
      <c r="PQO61" s="2182"/>
      <c r="PQP61" s="2182"/>
      <c r="PQQ61" s="2182"/>
      <c r="PQR61" s="2182"/>
      <c r="PQS61" s="2182"/>
      <c r="PQT61" s="2182"/>
      <c r="PQU61" s="2182"/>
      <c r="PQV61" s="2182"/>
      <c r="PQW61" s="2182"/>
      <c r="PQX61" s="2182"/>
      <c r="PQY61" s="2182"/>
      <c r="PQZ61" s="2182"/>
      <c r="PRA61" s="2182"/>
      <c r="PRB61" s="2182"/>
      <c r="PRC61" s="2182"/>
      <c r="PRD61" s="2182"/>
      <c r="PRE61" s="2182"/>
      <c r="PRF61" s="2182"/>
      <c r="PRG61" s="2182"/>
      <c r="PRH61" s="2182"/>
      <c r="PRI61" s="2182"/>
      <c r="PRJ61" s="2182"/>
      <c r="PRK61" s="2182"/>
      <c r="PRL61" s="2182"/>
      <c r="PRM61" s="2182"/>
      <c r="PRN61" s="2182"/>
      <c r="PRO61" s="2182"/>
      <c r="PRP61" s="2182"/>
      <c r="PRQ61" s="2182"/>
      <c r="PRR61" s="2182"/>
      <c r="PRS61" s="2182"/>
      <c r="PRT61" s="2182"/>
      <c r="PRU61" s="2182"/>
      <c r="PRV61" s="2182"/>
      <c r="PRW61" s="2182"/>
      <c r="PRX61" s="2182"/>
      <c r="PRY61" s="2182"/>
      <c r="PRZ61" s="2182"/>
      <c r="PSA61" s="2182"/>
      <c r="PSB61" s="2182"/>
      <c r="PSC61" s="2182"/>
      <c r="PSD61" s="2182"/>
      <c r="PSE61" s="2182"/>
      <c r="PSF61" s="2182"/>
      <c r="PSG61" s="2182"/>
      <c r="PSH61" s="2182"/>
      <c r="PSI61" s="2182"/>
      <c r="PSJ61" s="2182"/>
      <c r="PSK61" s="2182"/>
      <c r="PSL61" s="2182"/>
      <c r="PSM61" s="2182"/>
      <c r="PSN61" s="2182"/>
      <c r="PSO61" s="2182"/>
      <c r="PSP61" s="2182"/>
      <c r="PSQ61" s="2182"/>
      <c r="PSR61" s="2182"/>
      <c r="PSS61" s="2182"/>
      <c r="PST61" s="2182"/>
      <c r="PSU61" s="2182"/>
      <c r="PSV61" s="2182"/>
      <c r="PSW61" s="2182"/>
      <c r="PSX61" s="2182"/>
      <c r="PSY61" s="2182"/>
      <c r="PSZ61" s="2182"/>
      <c r="PTA61" s="2182"/>
      <c r="PTB61" s="2182"/>
      <c r="PTC61" s="2182"/>
      <c r="PTD61" s="2182"/>
      <c r="PTE61" s="2182"/>
      <c r="PTF61" s="2182"/>
      <c r="PTG61" s="2182"/>
      <c r="PTH61" s="2182"/>
      <c r="PTI61" s="2182"/>
      <c r="PTJ61" s="2182"/>
      <c r="PTK61" s="2182"/>
      <c r="PTL61" s="2182"/>
      <c r="PTM61" s="2182"/>
      <c r="PTN61" s="2182"/>
      <c r="PTO61" s="2182"/>
      <c r="PTP61" s="2182"/>
      <c r="PTQ61" s="2182"/>
      <c r="PTR61" s="2182"/>
      <c r="PTS61" s="2182"/>
      <c r="PTT61" s="2182"/>
      <c r="PTU61" s="2182"/>
      <c r="PTV61" s="2182"/>
      <c r="PTW61" s="2182"/>
      <c r="PTX61" s="2182"/>
      <c r="PTY61" s="2182"/>
      <c r="PTZ61" s="2182"/>
      <c r="PUA61" s="2182"/>
      <c r="PUB61" s="2182"/>
      <c r="PUC61" s="2182"/>
      <c r="PUD61" s="2182"/>
      <c r="PUE61" s="2182"/>
      <c r="PUF61" s="2182"/>
      <c r="PUG61" s="2182"/>
      <c r="PUH61" s="2182"/>
      <c r="PUI61" s="2182"/>
      <c r="PUJ61" s="2182"/>
      <c r="PUK61" s="2182"/>
      <c r="PUL61" s="2182"/>
      <c r="PUM61" s="2182"/>
      <c r="PUN61" s="2182"/>
      <c r="PUO61" s="2182"/>
      <c r="PUP61" s="2182"/>
      <c r="PUQ61" s="2182"/>
      <c r="PUR61" s="2182"/>
      <c r="PUS61" s="2182"/>
      <c r="PUT61" s="2182"/>
      <c r="PUU61" s="2182"/>
      <c r="PUV61" s="2182"/>
      <c r="PUW61" s="2182"/>
      <c r="PUX61" s="2182"/>
      <c r="PUY61" s="2182"/>
      <c r="PUZ61" s="2182"/>
      <c r="PVA61" s="2182"/>
      <c r="PVB61" s="2182"/>
      <c r="PVC61" s="2182"/>
      <c r="PVD61" s="2182"/>
      <c r="PVE61" s="2182"/>
      <c r="PVF61" s="2182"/>
      <c r="PVG61" s="2182"/>
      <c r="PVH61" s="2182"/>
      <c r="PVI61" s="2182"/>
      <c r="PVJ61" s="2182"/>
      <c r="PVK61" s="2182"/>
      <c r="PVL61" s="2182"/>
      <c r="PVM61" s="2182"/>
      <c r="PVN61" s="2182"/>
      <c r="PVO61" s="2182"/>
      <c r="PVP61" s="2182"/>
      <c r="PVQ61" s="2182"/>
      <c r="PVR61" s="2182"/>
      <c r="PVS61" s="2182"/>
      <c r="PVT61" s="2182"/>
      <c r="PVU61" s="2182"/>
      <c r="PVV61" s="2182"/>
      <c r="PVW61" s="2182"/>
      <c r="PVX61" s="2182"/>
      <c r="PVY61" s="2182"/>
      <c r="PVZ61" s="2182"/>
      <c r="PWA61" s="2182"/>
      <c r="PWB61" s="2182"/>
      <c r="PWC61" s="2182"/>
      <c r="PWD61" s="2182"/>
      <c r="PWE61" s="2182"/>
      <c r="PWF61" s="2182"/>
      <c r="PWG61" s="2182"/>
      <c r="PWH61" s="2182"/>
      <c r="PWI61" s="2182"/>
      <c r="PWJ61" s="2182"/>
      <c r="PWK61" s="2182"/>
      <c r="PWL61" s="2182"/>
      <c r="PWM61" s="2182"/>
      <c r="PWN61" s="2182"/>
      <c r="PWO61" s="2182"/>
      <c r="PWP61" s="2182"/>
      <c r="PWQ61" s="2182"/>
      <c r="PWR61" s="2182"/>
      <c r="PWS61" s="2182"/>
      <c r="PWT61" s="2182"/>
      <c r="PWU61" s="2182"/>
      <c r="PWV61" s="2182"/>
      <c r="PWW61" s="2182"/>
      <c r="PWX61" s="2182"/>
      <c r="PWY61" s="2182"/>
      <c r="PWZ61" s="2182"/>
      <c r="PXA61" s="2182"/>
      <c r="PXB61" s="2182"/>
      <c r="PXC61" s="2182"/>
      <c r="PXD61" s="2182"/>
      <c r="PXE61" s="2182"/>
      <c r="PXF61" s="2182"/>
      <c r="PXG61" s="2182"/>
      <c r="PXH61" s="2182"/>
      <c r="PXI61" s="2182"/>
      <c r="PXJ61" s="2182"/>
      <c r="PXK61" s="2182"/>
      <c r="PXL61" s="2182"/>
      <c r="PXM61" s="2182"/>
      <c r="PXN61" s="2182"/>
      <c r="PXO61" s="2182"/>
      <c r="PXP61" s="2182"/>
      <c r="PXQ61" s="2182"/>
      <c r="PXR61" s="2182"/>
      <c r="PXS61" s="2182"/>
      <c r="PXT61" s="2182"/>
      <c r="PXU61" s="2182"/>
      <c r="PXV61" s="2182"/>
      <c r="PXW61" s="2182"/>
      <c r="PXX61" s="2182"/>
      <c r="PXY61" s="2182"/>
      <c r="PXZ61" s="2182"/>
      <c r="PYA61" s="2182"/>
      <c r="PYB61" s="2182"/>
      <c r="PYC61" s="2182"/>
      <c r="PYD61" s="2182"/>
      <c r="PYE61" s="2182"/>
      <c r="PYF61" s="2182"/>
      <c r="PYG61" s="2182"/>
      <c r="PYH61" s="2182"/>
      <c r="PYI61" s="2182"/>
      <c r="PYJ61" s="2182"/>
      <c r="PYK61" s="2182"/>
      <c r="PYL61" s="2182"/>
      <c r="PYM61" s="2182"/>
      <c r="PYN61" s="2182"/>
      <c r="PYO61" s="2182"/>
      <c r="PYP61" s="2182"/>
      <c r="PYQ61" s="2182"/>
      <c r="PYR61" s="2182"/>
      <c r="PYS61" s="2182"/>
      <c r="PYT61" s="2182"/>
      <c r="PYU61" s="2182"/>
      <c r="PYV61" s="2182"/>
      <c r="PYW61" s="2182"/>
      <c r="PYX61" s="2182"/>
      <c r="PYY61" s="2182"/>
      <c r="PYZ61" s="2182"/>
      <c r="PZA61" s="2182"/>
      <c r="PZB61" s="2182"/>
      <c r="PZC61" s="2182"/>
      <c r="PZD61" s="2182"/>
      <c r="PZE61" s="2182"/>
      <c r="PZF61" s="2182"/>
      <c r="PZG61" s="2182"/>
      <c r="PZH61" s="2182"/>
      <c r="PZI61" s="2182"/>
      <c r="PZJ61" s="2182"/>
      <c r="PZK61" s="2182"/>
      <c r="PZL61" s="2182"/>
      <c r="PZM61" s="2182"/>
      <c r="PZN61" s="2182"/>
      <c r="PZO61" s="2182"/>
      <c r="PZP61" s="2182"/>
      <c r="PZQ61" s="2182"/>
      <c r="PZR61" s="2182"/>
      <c r="PZS61" s="2182"/>
      <c r="PZT61" s="2182"/>
      <c r="PZU61" s="2182"/>
      <c r="PZV61" s="2182"/>
      <c r="PZW61" s="2182"/>
      <c r="PZX61" s="2182"/>
      <c r="PZY61" s="2182"/>
      <c r="PZZ61" s="2182"/>
      <c r="QAA61" s="2182"/>
      <c r="QAB61" s="2182"/>
      <c r="QAC61" s="2182"/>
      <c r="QAD61" s="2182"/>
      <c r="QAE61" s="2182"/>
      <c r="QAF61" s="2182"/>
      <c r="QAG61" s="2182"/>
      <c r="QAH61" s="2182"/>
      <c r="QAI61" s="2182"/>
      <c r="QAJ61" s="2182"/>
      <c r="QAK61" s="2182"/>
      <c r="QAL61" s="2182"/>
      <c r="QAM61" s="2182"/>
      <c r="QAN61" s="2182"/>
      <c r="QAO61" s="2182"/>
      <c r="QAP61" s="2182"/>
      <c r="QAQ61" s="2182"/>
      <c r="QAR61" s="2182"/>
      <c r="QAS61" s="2182"/>
      <c r="QAT61" s="2182"/>
      <c r="QAU61" s="2182"/>
      <c r="QAV61" s="2182"/>
      <c r="QAW61" s="2182"/>
      <c r="QAX61" s="2182"/>
      <c r="QAY61" s="2182"/>
      <c r="QAZ61" s="2182"/>
      <c r="QBA61" s="2182"/>
      <c r="QBB61" s="2182"/>
      <c r="QBC61" s="2182"/>
      <c r="QBD61" s="2182"/>
      <c r="QBE61" s="2182"/>
      <c r="QBF61" s="2182"/>
      <c r="QBG61" s="2182"/>
      <c r="QBH61" s="2182"/>
      <c r="QBI61" s="2182"/>
      <c r="QBJ61" s="2182"/>
      <c r="QBK61" s="2182"/>
      <c r="QBL61" s="2182"/>
      <c r="QBM61" s="2182"/>
      <c r="QBN61" s="2182"/>
      <c r="QBO61" s="2182"/>
      <c r="QBP61" s="2182"/>
      <c r="QBQ61" s="2182"/>
      <c r="QBR61" s="2182"/>
      <c r="QBS61" s="2182"/>
      <c r="QBT61" s="2182"/>
      <c r="QBU61" s="2182"/>
      <c r="QBV61" s="2182"/>
      <c r="QBW61" s="2182"/>
      <c r="QBX61" s="2182"/>
      <c r="QBY61" s="2182"/>
      <c r="QBZ61" s="2182"/>
      <c r="QCA61" s="2182"/>
      <c r="QCB61" s="2182"/>
      <c r="QCC61" s="2182"/>
      <c r="QCD61" s="2182"/>
      <c r="QCE61" s="2182"/>
      <c r="QCF61" s="2182"/>
      <c r="QCG61" s="2182"/>
      <c r="QCH61" s="2182"/>
      <c r="QCI61" s="2182"/>
      <c r="QCJ61" s="2182"/>
      <c r="QCK61" s="2182"/>
      <c r="QCL61" s="2182"/>
      <c r="QCM61" s="2182"/>
      <c r="QCN61" s="2182"/>
      <c r="QCO61" s="2182"/>
      <c r="QCP61" s="2182"/>
      <c r="QCQ61" s="2182"/>
      <c r="QCR61" s="2182"/>
      <c r="QCS61" s="2182"/>
      <c r="QCT61" s="2182"/>
      <c r="QCU61" s="2182"/>
      <c r="QCV61" s="2182"/>
      <c r="QCW61" s="2182"/>
      <c r="QCX61" s="2182"/>
      <c r="QCY61" s="2182"/>
      <c r="QCZ61" s="2182"/>
      <c r="QDA61" s="2182"/>
      <c r="QDB61" s="2182"/>
      <c r="QDC61" s="2182"/>
      <c r="QDD61" s="2182"/>
      <c r="QDE61" s="2182"/>
      <c r="QDF61" s="2182"/>
      <c r="QDG61" s="2182"/>
      <c r="QDH61" s="2182"/>
      <c r="QDI61" s="2182"/>
      <c r="QDJ61" s="2182"/>
      <c r="QDK61" s="2182"/>
      <c r="QDL61" s="2182"/>
      <c r="QDM61" s="2182"/>
      <c r="QDN61" s="2182"/>
      <c r="QDO61" s="2182"/>
      <c r="QDP61" s="2182"/>
      <c r="QDQ61" s="2182"/>
      <c r="QDR61" s="2182"/>
      <c r="QDS61" s="2182"/>
      <c r="QDT61" s="2182"/>
      <c r="QDU61" s="2182"/>
      <c r="QDV61" s="2182"/>
      <c r="QDW61" s="2182"/>
      <c r="QDX61" s="2182"/>
      <c r="QDY61" s="2182"/>
      <c r="QDZ61" s="2182"/>
      <c r="QEA61" s="2182"/>
      <c r="QEB61" s="2182"/>
      <c r="QEC61" s="2182"/>
      <c r="QED61" s="2182"/>
      <c r="QEE61" s="2182"/>
      <c r="QEF61" s="2182"/>
      <c r="QEG61" s="2182"/>
      <c r="QEH61" s="2182"/>
      <c r="QEI61" s="2182"/>
      <c r="QEJ61" s="2182"/>
      <c r="QEK61" s="2182"/>
      <c r="QEL61" s="2182"/>
      <c r="QEM61" s="2182"/>
      <c r="QEN61" s="2182"/>
      <c r="QEO61" s="2182"/>
      <c r="QEP61" s="2182"/>
      <c r="QEQ61" s="2182"/>
      <c r="QER61" s="2182"/>
      <c r="QES61" s="2182"/>
      <c r="QET61" s="2182"/>
      <c r="QEU61" s="2182"/>
      <c r="QEV61" s="2182"/>
      <c r="QEW61" s="2182"/>
      <c r="QEX61" s="2182"/>
      <c r="QEY61" s="2182"/>
      <c r="QEZ61" s="2182"/>
      <c r="QFA61" s="2182"/>
      <c r="QFB61" s="2182"/>
      <c r="QFC61" s="2182"/>
      <c r="QFD61" s="2182"/>
      <c r="QFE61" s="2182"/>
      <c r="QFF61" s="2182"/>
      <c r="QFG61" s="2182"/>
      <c r="QFH61" s="2182"/>
      <c r="QFI61" s="2182"/>
      <c r="QFJ61" s="2182"/>
      <c r="QFK61" s="2182"/>
      <c r="QFL61" s="2182"/>
      <c r="QFM61" s="2182"/>
      <c r="QFN61" s="2182"/>
      <c r="QFO61" s="2182"/>
      <c r="QFP61" s="2182"/>
      <c r="QFQ61" s="2182"/>
      <c r="QFR61" s="2182"/>
      <c r="QFS61" s="2182"/>
      <c r="QFT61" s="2182"/>
      <c r="QFU61" s="2182"/>
      <c r="QFV61" s="2182"/>
      <c r="QFW61" s="2182"/>
      <c r="QFX61" s="2182"/>
      <c r="QFY61" s="2182"/>
      <c r="QFZ61" s="2182"/>
      <c r="QGA61" s="2182"/>
      <c r="QGB61" s="2182"/>
      <c r="QGC61" s="2182"/>
      <c r="QGD61" s="2182"/>
      <c r="QGE61" s="2182"/>
      <c r="QGF61" s="2182"/>
      <c r="QGG61" s="2182"/>
      <c r="QGH61" s="2182"/>
      <c r="QGI61" s="2182"/>
      <c r="QGJ61" s="2182"/>
      <c r="QGK61" s="2182"/>
      <c r="QGL61" s="2182"/>
      <c r="QGM61" s="2182"/>
      <c r="QGN61" s="2182"/>
      <c r="QGO61" s="2182"/>
      <c r="QGP61" s="2182"/>
      <c r="QGQ61" s="2182"/>
      <c r="QGR61" s="2182"/>
      <c r="QGS61" s="2182"/>
      <c r="QGT61" s="2182"/>
      <c r="QGU61" s="2182"/>
      <c r="QGV61" s="2182"/>
      <c r="QGW61" s="2182"/>
      <c r="QGX61" s="2182"/>
      <c r="QGY61" s="2182"/>
      <c r="QGZ61" s="2182"/>
      <c r="QHA61" s="2182"/>
      <c r="QHB61" s="2182"/>
      <c r="QHC61" s="2182"/>
      <c r="QHD61" s="2182"/>
      <c r="QHE61" s="2182"/>
      <c r="QHF61" s="2182"/>
      <c r="QHG61" s="2182"/>
      <c r="QHH61" s="2182"/>
      <c r="QHI61" s="2182"/>
      <c r="QHJ61" s="2182"/>
      <c r="QHK61" s="2182"/>
      <c r="QHL61" s="2182"/>
      <c r="QHM61" s="2182"/>
      <c r="QHN61" s="2182"/>
      <c r="QHO61" s="2182"/>
      <c r="QHP61" s="2182"/>
      <c r="QHQ61" s="2182"/>
      <c r="QHR61" s="2182"/>
      <c r="QHS61" s="2182"/>
      <c r="QHT61" s="2182"/>
      <c r="QHU61" s="2182"/>
      <c r="QHV61" s="2182"/>
      <c r="QHW61" s="2182"/>
      <c r="QHX61" s="2182"/>
      <c r="QHY61" s="2182"/>
      <c r="QHZ61" s="2182"/>
      <c r="QIA61" s="2182"/>
      <c r="QIB61" s="2182"/>
      <c r="QIC61" s="2182"/>
      <c r="QID61" s="2182"/>
      <c r="QIE61" s="2182"/>
      <c r="QIF61" s="2182"/>
      <c r="QIG61" s="2182"/>
      <c r="QIH61" s="2182"/>
      <c r="QII61" s="2182"/>
      <c r="QIJ61" s="2182"/>
      <c r="QIK61" s="2182"/>
      <c r="QIL61" s="2182"/>
      <c r="QIM61" s="2182"/>
      <c r="QIN61" s="2182"/>
      <c r="QIO61" s="2182"/>
      <c r="QIP61" s="2182"/>
      <c r="QIQ61" s="2182"/>
      <c r="QIR61" s="2182"/>
      <c r="QIS61" s="2182"/>
      <c r="QIT61" s="2182"/>
      <c r="QIU61" s="2182"/>
      <c r="QIV61" s="2182"/>
      <c r="QIW61" s="2182"/>
      <c r="QIX61" s="2182"/>
      <c r="QIY61" s="2182"/>
      <c r="QIZ61" s="2182"/>
      <c r="QJA61" s="2182"/>
      <c r="QJB61" s="2182"/>
      <c r="QJC61" s="2182"/>
      <c r="QJD61" s="2182"/>
      <c r="QJE61" s="2182"/>
      <c r="QJF61" s="2182"/>
      <c r="QJG61" s="2182"/>
      <c r="QJH61" s="2182"/>
      <c r="QJI61" s="2182"/>
      <c r="QJJ61" s="2182"/>
      <c r="QJK61" s="2182"/>
      <c r="QJL61" s="2182"/>
      <c r="QJM61" s="2182"/>
      <c r="QJN61" s="2182"/>
      <c r="QJO61" s="2182"/>
      <c r="QJP61" s="2182"/>
      <c r="QJQ61" s="2182"/>
      <c r="QJR61" s="2182"/>
      <c r="QJS61" s="2182"/>
      <c r="QJT61" s="2182"/>
      <c r="QJU61" s="2182"/>
      <c r="QJV61" s="2182"/>
      <c r="QJW61" s="2182"/>
      <c r="QJX61" s="2182"/>
      <c r="QJY61" s="2182"/>
      <c r="QJZ61" s="2182"/>
      <c r="QKA61" s="2182"/>
      <c r="QKB61" s="2182"/>
      <c r="QKC61" s="2182"/>
      <c r="QKD61" s="2182"/>
      <c r="QKE61" s="2182"/>
      <c r="QKF61" s="2182"/>
      <c r="QKG61" s="2182"/>
      <c r="QKH61" s="2182"/>
      <c r="QKI61" s="2182"/>
      <c r="QKJ61" s="2182"/>
      <c r="QKK61" s="2182"/>
      <c r="QKL61" s="2182"/>
      <c r="QKM61" s="2182"/>
      <c r="QKN61" s="2182"/>
      <c r="QKO61" s="2182"/>
      <c r="QKP61" s="2182"/>
      <c r="QKQ61" s="2182"/>
      <c r="QKR61" s="2182"/>
      <c r="QKS61" s="2182"/>
      <c r="QKT61" s="2182"/>
      <c r="QKU61" s="2182"/>
      <c r="QKV61" s="2182"/>
      <c r="QKW61" s="2182"/>
      <c r="QKX61" s="2182"/>
      <c r="QKY61" s="2182"/>
      <c r="QKZ61" s="2182"/>
      <c r="QLA61" s="2182"/>
      <c r="QLB61" s="2182"/>
      <c r="QLC61" s="2182"/>
      <c r="QLD61" s="2182"/>
      <c r="QLE61" s="2182"/>
      <c r="QLF61" s="2182"/>
      <c r="QLG61" s="2182"/>
      <c r="QLH61" s="2182"/>
      <c r="QLI61" s="2182"/>
      <c r="QLJ61" s="2182"/>
      <c r="QLK61" s="2182"/>
      <c r="QLL61" s="2182"/>
      <c r="QLM61" s="2182"/>
      <c r="QLN61" s="2182"/>
      <c r="QLO61" s="2182"/>
      <c r="QLP61" s="2182"/>
      <c r="QLQ61" s="2182"/>
      <c r="QLR61" s="2182"/>
      <c r="QLS61" s="2182"/>
      <c r="QLT61" s="2182"/>
      <c r="QLU61" s="2182"/>
      <c r="QLV61" s="2182"/>
      <c r="QLW61" s="2182"/>
      <c r="QLX61" s="2182"/>
      <c r="QLY61" s="2182"/>
      <c r="QLZ61" s="2182"/>
      <c r="QMA61" s="2182"/>
      <c r="QMB61" s="2182"/>
      <c r="QMC61" s="2182"/>
      <c r="QMD61" s="2182"/>
      <c r="QME61" s="2182"/>
      <c r="QMF61" s="2182"/>
      <c r="QMG61" s="2182"/>
      <c r="QMH61" s="2182"/>
      <c r="QMI61" s="2182"/>
      <c r="QMJ61" s="2182"/>
      <c r="QMK61" s="2182"/>
      <c r="QML61" s="2182"/>
      <c r="QMM61" s="2182"/>
      <c r="QMN61" s="2182"/>
      <c r="QMO61" s="2182"/>
      <c r="QMP61" s="2182"/>
      <c r="QMQ61" s="2182"/>
      <c r="QMR61" s="2182"/>
      <c r="QMS61" s="2182"/>
      <c r="QMT61" s="2182"/>
      <c r="QMU61" s="2182"/>
      <c r="QMV61" s="2182"/>
      <c r="QMW61" s="2182"/>
      <c r="QMX61" s="2182"/>
      <c r="QMY61" s="2182"/>
      <c r="QMZ61" s="2182"/>
      <c r="QNA61" s="2182"/>
      <c r="QNB61" s="2182"/>
      <c r="QNC61" s="2182"/>
      <c r="QND61" s="2182"/>
      <c r="QNE61" s="2182"/>
      <c r="QNF61" s="2182"/>
      <c r="QNG61" s="2182"/>
      <c r="QNH61" s="2182"/>
      <c r="QNI61" s="2182"/>
      <c r="QNJ61" s="2182"/>
      <c r="QNK61" s="2182"/>
      <c r="QNL61" s="2182"/>
      <c r="QNM61" s="2182"/>
      <c r="QNN61" s="2182"/>
      <c r="QNO61" s="2182"/>
      <c r="QNP61" s="2182"/>
      <c r="QNQ61" s="2182"/>
      <c r="QNR61" s="2182"/>
      <c r="QNS61" s="2182"/>
      <c r="QNT61" s="2182"/>
      <c r="QNU61" s="2182"/>
      <c r="QNV61" s="2182"/>
      <c r="QNW61" s="2182"/>
      <c r="QNX61" s="2182"/>
      <c r="QNY61" s="2182"/>
      <c r="QNZ61" s="2182"/>
      <c r="QOA61" s="2182"/>
      <c r="QOB61" s="2182"/>
      <c r="QOC61" s="2182"/>
      <c r="QOD61" s="2182"/>
      <c r="QOE61" s="2182"/>
      <c r="QOF61" s="2182"/>
      <c r="QOG61" s="2182"/>
      <c r="QOH61" s="2182"/>
      <c r="QOI61" s="2182"/>
      <c r="QOJ61" s="2182"/>
      <c r="QOK61" s="2182"/>
      <c r="QOL61" s="2182"/>
      <c r="QOM61" s="2182"/>
      <c r="QON61" s="2182"/>
      <c r="QOO61" s="2182"/>
      <c r="QOP61" s="2182"/>
      <c r="QOQ61" s="2182"/>
      <c r="QOR61" s="2182"/>
      <c r="QOS61" s="2182"/>
      <c r="QOT61" s="2182"/>
      <c r="QOU61" s="2182"/>
      <c r="QOV61" s="2182"/>
      <c r="QOW61" s="2182"/>
      <c r="QOX61" s="2182"/>
      <c r="QOY61" s="2182"/>
      <c r="QOZ61" s="2182"/>
      <c r="QPA61" s="2182"/>
      <c r="QPB61" s="2182"/>
      <c r="QPC61" s="2182"/>
      <c r="QPD61" s="2182"/>
      <c r="QPE61" s="2182"/>
      <c r="QPF61" s="2182"/>
      <c r="QPG61" s="2182"/>
      <c r="QPH61" s="2182"/>
      <c r="QPI61" s="2182"/>
      <c r="QPJ61" s="2182"/>
      <c r="QPK61" s="2182"/>
      <c r="QPL61" s="2182"/>
      <c r="QPM61" s="2182"/>
      <c r="QPN61" s="2182"/>
      <c r="QPO61" s="2182"/>
      <c r="QPP61" s="2182"/>
      <c r="QPQ61" s="2182"/>
      <c r="QPR61" s="2182"/>
      <c r="QPS61" s="2182"/>
      <c r="QPT61" s="2182"/>
      <c r="QPU61" s="2182"/>
      <c r="QPV61" s="2182"/>
      <c r="QPW61" s="2182"/>
      <c r="QPX61" s="2182"/>
      <c r="QPY61" s="2182"/>
      <c r="QPZ61" s="2182"/>
      <c r="QQA61" s="2182"/>
      <c r="QQB61" s="2182"/>
      <c r="QQC61" s="2182"/>
      <c r="QQD61" s="2182"/>
      <c r="QQE61" s="2182"/>
      <c r="QQF61" s="2182"/>
      <c r="QQG61" s="2182"/>
      <c r="QQH61" s="2182"/>
      <c r="QQI61" s="2182"/>
      <c r="QQJ61" s="2182"/>
      <c r="QQK61" s="2182"/>
      <c r="QQL61" s="2182"/>
      <c r="QQM61" s="2182"/>
      <c r="QQN61" s="2182"/>
      <c r="QQO61" s="2182"/>
      <c r="QQP61" s="2182"/>
      <c r="QQQ61" s="2182"/>
      <c r="QQR61" s="2182"/>
      <c r="QQS61" s="2182"/>
      <c r="QQT61" s="2182"/>
      <c r="QQU61" s="2182"/>
      <c r="QQV61" s="2182"/>
      <c r="QQW61" s="2182"/>
      <c r="QQX61" s="2182"/>
      <c r="QQY61" s="2182"/>
      <c r="QQZ61" s="2182"/>
      <c r="QRA61" s="2182"/>
      <c r="QRB61" s="2182"/>
      <c r="QRC61" s="2182"/>
      <c r="QRD61" s="2182"/>
      <c r="QRE61" s="2182"/>
      <c r="QRF61" s="2182"/>
      <c r="QRG61" s="2182"/>
      <c r="QRH61" s="2182"/>
      <c r="QRI61" s="2182"/>
      <c r="QRJ61" s="2182"/>
      <c r="QRK61" s="2182"/>
      <c r="QRL61" s="2182"/>
      <c r="QRM61" s="2182"/>
      <c r="QRN61" s="2182"/>
      <c r="QRO61" s="2182"/>
      <c r="QRP61" s="2182"/>
      <c r="QRQ61" s="2182"/>
      <c r="QRR61" s="2182"/>
      <c r="QRS61" s="2182"/>
      <c r="QRT61" s="2182"/>
      <c r="QRU61" s="2182"/>
      <c r="QRV61" s="2182"/>
      <c r="QRW61" s="2182"/>
      <c r="QRX61" s="2182"/>
      <c r="QRY61" s="2182"/>
      <c r="QRZ61" s="2182"/>
      <c r="QSA61" s="2182"/>
      <c r="QSB61" s="2182"/>
      <c r="QSC61" s="2182"/>
      <c r="QSD61" s="2182"/>
      <c r="QSE61" s="2182"/>
      <c r="QSF61" s="2182"/>
      <c r="QSG61" s="2182"/>
      <c r="QSH61" s="2182"/>
      <c r="QSI61" s="2182"/>
      <c r="QSJ61" s="2182"/>
      <c r="QSK61" s="2182"/>
      <c r="QSL61" s="2182"/>
      <c r="QSM61" s="2182"/>
      <c r="QSN61" s="2182"/>
      <c r="QSO61" s="2182"/>
      <c r="QSP61" s="2182"/>
      <c r="QSQ61" s="2182"/>
      <c r="QSR61" s="2182"/>
      <c r="QSS61" s="2182"/>
      <c r="QST61" s="2182"/>
      <c r="QSU61" s="2182"/>
      <c r="QSV61" s="2182"/>
      <c r="QSW61" s="2182"/>
      <c r="QSX61" s="2182"/>
      <c r="QSY61" s="2182"/>
      <c r="QSZ61" s="2182"/>
      <c r="QTA61" s="2182"/>
      <c r="QTB61" s="2182"/>
      <c r="QTC61" s="2182"/>
      <c r="QTD61" s="2182"/>
      <c r="QTE61" s="2182"/>
      <c r="QTF61" s="2182"/>
      <c r="QTG61" s="2182"/>
      <c r="QTH61" s="2182"/>
      <c r="QTI61" s="2182"/>
      <c r="QTJ61" s="2182"/>
      <c r="QTK61" s="2182"/>
      <c r="QTL61" s="2182"/>
      <c r="QTM61" s="2182"/>
      <c r="QTN61" s="2182"/>
      <c r="QTO61" s="2182"/>
      <c r="QTP61" s="2182"/>
      <c r="QTQ61" s="2182"/>
      <c r="QTR61" s="2182"/>
      <c r="QTS61" s="2182"/>
      <c r="QTT61" s="2182"/>
      <c r="QTU61" s="2182"/>
      <c r="QTV61" s="2182"/>
      <c r="QTW61" s="2182"/>
      <c r="QTX61" s="2182"/>
      <c r="QTY61" s="2182"/>
      <c r="QTZ61" s="2182"/>
      <c r="QUA61" s="2182"/>
      <c r="QUB61" s="2182"/>
      <c r="QUC61" s="2182"/>
      <c r="QUD61" s="2182"/>
      <c r="QUE61" s="2182"/>
      <c r="QUF61" s="2182"/>
      <c r="QUG61" s="2182"/>
      <c r="QUH61" s="2182"/>
      <c r="QUI61" s="2182"/>
      <c r="QUJ61" s="2182"/>
      <c r="QUK61" s="2182"/>
      <c r="QUL61" s="2182"/>
      <c r="QUM61" s="2182"/>
      <c r="QUN61" s="2182"/>
      <c r="QUO61" s="2182"/>
      <c r="QUP61" s="2182"/>
      <c r="QUQ61" s="2182"/>
      <c r="QUR61" s="2182"/>
      <c r="QUS61" s="2182"/>
      <c r="QUT61" s="2182"/>
      <c r="QUU61" s="2182"/>
      <c r="QUV61" s="2182"/>
      <c r="QUW61" s="2182"/>
      <c r="QUX61" s="2182"/>
      <c r="QUY61" s="2182"/>
      <c r="QUZ61" s="2182"/>
      <c r="QVA61" s="2182"/>
      <c r="QVB61" s="2182"/>
      <c r="QVC61" s="2182"/>
      <c r="QVD61" s="2182"/>
      <c r="QVE61" s="2182"/>
      <c r="QVF61" s="2182"/>
      <c r="QVG61" s="2182"/>
      <c r="QVH61" s="2182"/>
      <c r="QVI61" s="2182"/>
      <c r="QVJ61" s="2182"/>
      <c r="QVK61" s="2182"/>
      <c r="QVL61" s="2182"/>
      <c r="QVM61" s="2182"/>
      <c r="QVN61" s="2182"/>
      <c r="QVO61" s="2182"/>
      <c r="QVP61" s="2182"/>
      <c r="QVQ61" s="2182"/>
      <c r="QVR61" s="2182"/>
      <c r="QVS61" s="2182"/>
      <c r="QVT61" s="2182"/>
      <c r="QVU61" s="2182"/>
      <c r="QVV61" s="2182"/>
      <c r="QVW61" s="2182"/>
      <c r="QVX61" s="2182"/>
      <c r="QVY61" s="2182"/>
      <c r="QVZ61" s="2182"/>
      <c r="QWA61" s="2182"/>
      <c r="QWB61" s="2182"/>
      <c r="QWC61" s="2182"/>
      <c r="QWD61" s="2182"/>
      <c r="QWE61" s="2182"/>
      <c r="QWF61" s="2182"/>
      <c r="QWG61" s="2182"/>
      <c r="QWH61" s="2182"/>
      <c r="QWI61" s="2182"/>
      <c r="QWJ61" s="2182"/>
      <c r="QWK61" s="2182"/>
      <c r="QWL61" s="2182"/>
      <c r="QWM61" s="2182"/>
      <c r="QWN61" s="2182"/>
      <c r="QWO61" s="2182"/>
      <c r="QWP61" s="2182"/>
      <c r="QWQ61" s="2182"/>
      <c r="QWR61" s="2182"/>
      <c r="QWS61" s="2182"/>
      <c r="QWT61" s="2182"/>
      <c r="QWU61" s="2182"/>
      <c r="QWV61" s="2182"/>
      <c r="QWW61" s="2182"/>
      <c r="QWX61" s="2182"/>
      <c r="QWY61" s="2182"/>
      <c r="QWZ61" s="2182"/>
      <c r="QXA61" s="2182"/>
      <c r="QXB61" s="2182"/>
      <c r="QXC61" s="2182"/>
      <c r="QXD61" s="2182"/>
      <c r="QXE61" s="2182"/>
      <c r="QXF61" s="2182"/>
      <c r="QXG61" s="2182"/>
      <c r="QXH61" s="2182"/>
      <c r="QXI61" s="2182"/>
      <c r="QXJ61" s="2182"/>
      <c r="QXK61" s="2182"/>
      <c r="QXL61" s="2182"/>
      <c r="QXM61" s="2182"/>
      <c r="QXN61" s="2182"/>
      <c r="QXO61" s="2182"/>
      <c r="QXP61" s="2182"/>
      <c r="QXQ61" s="2182"/>
      <c r="QXR61" s="2182"/>
      <c r="QXS61" s="2182"/>
      <c r="QXT61" s="2182"/>
      <c r="QXU61" s="2182"/>
      <c r="QXV61" s="2182"/>
      <c r="QXW61" s="2182"/>
      <c r="QXX61" s="2182"/>
      <c r="QXY61" s="2182"/>
      <c r="QXZ61" s="2182"/>
      <c r="QYA61" s="2182"/>
      <c r="QYB61" s="2182"/>
      <c r="QYC61" s="2182"/>
      <c r="QYD61" s="2182"/>
      <c r="QYE61" s="2182"/>
      <c r="QYF61" s="2182"/>
      <c r="QYG61" s="2182"/>
      <c r="QYH61" s="2182"/>
      <c r="QYI61" s="2182"/>
      <c r="QYJ61" s="2182"/>
      <c r="QYK61" s="2182"/>
      <c r="QYL61" s="2182"/>
      <c r="QYM61" s="2182"/>
      <c r="QYN61" s="2182"/>
      <c r="QYO61" s="2182"/>
      <c r="QYP61" s="2182"/>
      <c r="QYQ61" s="2182"/>
      <c r="QYR61" s="2182"/>
      <c r="QYS61" s="2182"/>
      <c r="QYT61" s="2182"/>
      <c r="QYU61" s="2182"/>
      <c r="QYV61" s="2182"/>
      <c r="QYW61" s="2182"/>
      <c r="QYX61" s="2182"/>
      <c r="QYY61" s="2182"/>
      <c r="QYZ61" s="2182"/>
      <c r="QZA61" s="2182"/>
      <c r="QZB61" s="2182"/>
      <c r="QZC61" s="2182"/>
      <c r="QZD61" s="2182"/>
      <c r="QZE61" s="2182"/>
      <c r="QZF61" s="2182"/>
      <c r="QZG61" s="2182"/>
      <c r="QZH61" s="2182"/>
      <c r="QZI61" s="2182"/>
      <c r="QZJ61" s="2182"/>
      <c r="QZK61" s="2182"/>
      <c r="QZL61" s="2182"/>
      <c r="QZM61" s="2182"/>
      <c r="QZN61" s="2182"/>
      <c r="QZO61" s="2182"/>
      <c r="QZP61" s="2182"/>
      <c r="QZQ61" s="2182"/>
      <c r="QZR61" s="2182"/>
      <c r="QZS61" s="2182"/>
      <c r="QZT61" s="2182"/>
      <c r="QZU61" s="2182"/>
      <c r="QZV61" s="2182"/>
      <c r="QZW61" s="2182"/>
      <c r="QZX61" s="2182"/>
      <c r="QZY61" s="2182"/>
      <c r="QZZ61" s="2182"/>
      <c r="RAA61" s="2182"/>
      <c r="RAB61" s="2182"/>
      <c r="RAC61" s="2182"/>
      <c r="RAD61" s="2182"/>
      <c r="RAE61" s="2182"/>
      <c r="RAF61" s="2182"/>
      <c r="RAG61" s="2182"/>
      <c r="RAH61" s="2182"/>
      <c r="RAI61" s="2182"/>
      <c r="RAJ61" s="2182"/>
      <c r="RAK61" s="2182"/>
      <c r="RAL61" s="2182"/>
      <c r="RAM61" s="2182"/>
      <c r="RAN61" s="2182"/>
      <c r="RAO61" s="2182"/>
      <c r="RAP61" s="2182"/>
      <c r="RAQ61" s="2182"/>
      <c r="RAR61" s="2182"/>
      <c r="RAS61" s="2182"/>
      <c r="RAT61" s="2182"/>
      <c r="RAU61" s="2182"/>
      <c r="RAV61" s="2182"/>
      <c r="RAW61" s="2182"/>
      <c r="RAX61" s="2182"/>
      <c r="RAY61" s="2182"/>
      <c r="RAZ61" s="2182"/>
      <c r="RBA61" s="2182"/>
      <c r="RBB61" s="2182"/>
      <c r="RBC61" s="2182"/>
      <c r="RBD61" s="2182"/>
      <c r="RBE61" s="2182"/>
      <c r="RBF61" s="2182"/>
      <c r="RBG61" s="2182"/>
      <c r="RBH61" s="2182"/>
      <c r="RBI61" s="2182"/>
      <c r="RBJ61" s="2182"/>
      <c r="RBK61" s="2182"/>
      <c r="RBL61" s="2182"/>
      <c r="RBM61" s="2182"/>
      <c r="RBN61" s="2182"/>
      <c r="RBO61" s="2182"/>
      <c r="RBP61" s="2182"/>
      <c r="RBQ61" s="2182"/>
      <c r="RBR61" s="2182"/>
      <c r="RBS61" s="2182"/>
      <c r="RBT61" s="2182"/>
      <c r="RBU61" s="2182"/>
      <c r="RBV61" s="2182"/>
      <c r="RBW61" s="2182"/>
      <c r="RBX61" s="2182"/>
      <c r="RBY61" s="2182"/>
      <c r="RBZ61" s="2182"/>
      <c r="RCA61" s="2182"/>
      <c r="RCB61" s="2182"/>
      <c r="RCC61" s="2182"/>
      <c r="RCD61" s="2182"/>
      <c r="RCE61" s="2182"/>
      <c r="RCF61" s="2182"/>
      <c r="RCG61" s="2182"/>
      <c r="RCH61" s="2182"/>
      <c r="RCI61" s="2182"/>
      <c r="RCJ61" s="2182"/>
      <c r="RCK61" s="2182"/>
      <c r="RCL61" s="2182"/>
      <c r="RCM61" s="2182"/>
      <c r="RCN61" s="2182"/>
      <c r="RCO61" s="2182"/>
      <c r="RCP61" s="2182"/>
      <c r="RCQ61" s="2182"/>
      <c r="RCR61" s="2182"/>
      <c r="RCS61" s="2182"/>
      <c r="RCT61" s="2182"/>
      <c r="RCU61" s="2182"/>
      <c r="RCV61" s="2182"/>
      <c r="RCW61" s="2182"/>
      <c r="RCX61" s="2182"/>
      <c r="RCY61" s="2182"/>
      <c r="RCZ61" s="2182"/>
      <c r="RDA61" s="2182"/>
      <c r="RDB61" s="2182"/>
      <c r="RDC61" s="2182"/>
      <c r="RDD61" s="2182"/>
      <c r="RDE61" s="2182"/>
      <c r="RDF61" s="2182"/>
      <c r="RDG61" s="2182"/>
      <c r="RDH61" s="2182"/>
      <c r="RDI61" s="2182"/>
      <c r="RDJ61" s="2182"/>
      <c r="RDK61" s="2182"/>
      <c r="RDL61" s="2182"/>
      <c r="RDM61" s="2182"/>
      <c r="RDN61" s="2182"/>
      <c r="RDO61" s="2182"/>
      <c r="RDP61" s="2182"/>
      <c r="RDQ61" s="2182"/>
      <c r="RDR61" s="2182"/>
      <c r="RDS61" s="2182"/>
      <c r="RDT61" s="2182"/>
      <c r="RDU61" s="2182"/>
      <c r="RDV61" s="2182"/>
      <c r="RDW61" s="2182"/>
      <c r="RDX61" s="2182"/>
      <c r="RDY61" s="2182"/>
      <c r="RDZ61" s="2182"/>
      <c r="REA61" s="2182"/>
      <c r="REB61" s="2182"/>
      <c r="REC61" s="2182"/>
      <c r="RED61" s="2182"/>
      <c r="REE61" s="2182"/>
      <c r="REF61" s="2182"/>
      <c r="REG61" s="2182"/>
      <c r="REH61" s="2182"/>
      <c r="REI61" s="2182"/>
      <c r="REJ61" s="2182"/>
      <c r="REK61" s="2182"/>
      <c r="REL61" s="2182"/>
      <c r="REM61" s="2182"/>
      <c r="REN61" s="2182"/>
      <c r="REO61" s="2182"/>
      <c r="REP61" s="2182"/>
      <c r="REQ61" s="2182"/>
      <c r="RER61" s="2182"/>
      <c r="RES61" s="2182"/>
      <c r="RET61" s="2182"/>
      <c r="REU61" s="2182"/>
      <c r="REV61" s="2182"/>
      <c r="REW61" s="2182"/>
      <c r="REX61" s="2182"/>
      <c r="REY61" s="2182"/>
      <c r="REZ61" s="2182"/>
      <c r="RFA61" s="2182"/>
      <c r="RFB61" s="2182"/>
      <c r="RFC61" s="2182"/>
      <c r="RFD61" s="2182"/>
      <c r="RFE61" s="2182"/>
      <c r="RFF61" s="2182"/>
      <c r="RFG61" s="2182"/>
      <c r="RFH61" s="2182"/>
      <c r="RFI61" s="2182"/>
      <c r="RFJ61" s="2182"/>
      <c r="RFK61" s="2182"/>
      <c r="RFL61" s="2182"/>
      <c r="RFM61" s="2182"/>
      <c r="RFN61" s="2182"/>
      <c r="RFO61" s="2182"/>
      <c r="RFP61" s="2182"/>
      <c r="RFQ61" s="2182"/>
      <c r="RFR61" s="2182"/>
      <c r="RFS61" s="2182"/>
      <c r="RFT61" s="2182"/>
      <c r="RFU61" s="2182"/>
      <c r="RFV61" s="2182"/>
      <c r="RFW61" s="2182"/>
      <c r="RFX61" s="2182"/>
      <c r="RFY61" s="2182"/>
      <c r="RFZ61" s="2182"/>
      <c r="RGA61" s="2182"/>
      <c r="RGB61" s="2182"/>
      <c r="RGC61" s="2182"/>
      <c r="RGD61" s="2182"/>
      <c r="RGE61" s="2182"/>
      <c r="RGF61" s="2182"/>
      <c r="RGG61" s="2182"/>
      <c r="RGH61" s="2182"/>
      <c r="RGI61" s="2182"/>
      <c r="RGJ61" s="2182"/>
      <c r="RGK61" s="2182"/>
      <c r="RGL61" s="2182"/>
      <c r="RGM61" s="2182"/>
      <c r="RGN61" s="2182"/>
      <c r="RGO61" s="2182"/>
      <c r="RGP61" s="2182"/>
      <c r="RGQ61" s="2182"/>
      <c r="RGR61" s="2182"/>
      <c r="RGS61" s="2182"/>
      <c r="RGT61" s="2182"/>
      <c r="RGU61" s="2182"/>
      <c r="RGV61" s="2182"/>
      <c r="RGW61" s="2182"/>
      <c r="RGX61" s="2182"/>
      <c r="RGY61" s="2182"/>
      <c r="RGZ61" s="2182"/>
      <c r="RHA61" s="2182"/>
      <c r="RHB61" s="2182"/>
      <c r="RHC61" s="2182"/>
      <c r="RHD61" s="2182"/>
      <c r="RHE61" s="2182"/>
      <c r="RHF61" s="2182"/>
      <c r="RHG61" s="2182"/>
      <c r="RHH61" s="2182"/>
      <c r="RHI61" s="2182"/>
      <c r="RHJ61" s="2182"/>
      <c r="RHK61" s="2182"/>
      <c r="RHL61" s="2182"/>
      <c r="RHM61" s="2182"/>
      <c r="RHN61" s="2182"/>
      <c r="RHO61" s="2182"/>
      <c r="RHP61" s="2182"/>
      <c r="RHQ61" s="2182"/>
      <c r="RHR61" s="2182"/>
      <c r="RHS61" s="2182"/>
      <c r="RHT61" s="2182"/>
      <c r="RHU61" s="2182"/>
      <c r="RHV61" s="2182"/>
      <c r="RHW61" s="2182"/>
      <c r="RHX61" s="2182"/>
      <c r="RHY61" s="2182"/>
      <c r="RHZ61" s="2182"/>
      <c r="RIA61" s="2182"/>
      <c r="RIB61" s="2182"/>
      <c r="RIC61" s="2182"/>
      <c r="RID61" s="2182"/>
      <c r="RIE61" s="2182"/>
      <c r="RIF61" s="2182"/>
      <c r="RIG61" s="2182"/>
      <c r="RIH61" s="2182"/>
      <c r="RII61" s="2182"/>
      <c r="RIJ61" s="2182"/>
      <c r="RIK61" s="2182"/>
      <c r="RIL61" s="2182"/>
      <c r="RIM61" s="2182"/>
      <c r="RIN61" s="2182"/>
      <c r="RIO61" s="2182"/>
      <c r="RIP61" s="2182"/>
      <c r="RIQ61" s="2182"/>
      <c r="RIR61" s="2182"/>
      <c r="RIS61" s="2182"/>
      <c r="RIT61" s="2182"/>
      <c r="RIU61" s="2182"/>
      <c r="RIV61" s="2182"/>
      <c r="RIW61" s="2182"/>
      <c r="RIX61" s="2182"/>
      <c r="RIY61" s="2182"/>
      <c r="RIZ61" s="2182"/>
      <c r="RJA61" s="2182"/>
      <c r="RJB61" s="2182"/>
      <c r="RJC61" s="2182"/>
      <c r="RJD61" s="2182"/>
      <c r="RJE61" s="2182"/>
      <c r="RJF61" s="2182"/>
      <c r="RJG61" s="2182"/>
      <c r="RJH61" s="2182"/>
      <c r="RJI61" s="2182"/>
      <c r="RJJ61" s="2182"/>
      <c r="RJK61" s="2182"/>
      <c r="RJL61" s="2182"/>
      <c r="RJM61" s="2182"/>
      <c r="RJN61" s="2182"/>
      <c r="RJO61" s="2182"/>
      <c r="RJP61" s="2182"/>
      <c r="RJQ61" s="2182"/>
      <c r="RJR61" s="2182"/>
      <c r="RJS61" s="2182"/>
      <c r="RJT61" s="2182"/>
      <c r="RJU61" s="2182"/>
      <c r="RJV61" s="2182"/>
      <c r="RJW61" s="2182"/>
      <c r="RJX61" s="2182"/>
      <c r="RJY61" s="2182"/>
      <c r="RJZ61" s="2182"/>
      <c r="RKA61" s="2182"/>
      <c r="RKB61" s="2182"/>
      <c r="RKC61" s="2182"/>
      <c r="RKD61" s="2182"/>
      <c r="RKE61" s="2182"/>
      <c r="RKF61" s="2182"/>
      <c r="RKG61" s="2182"/>
      <c r="RKH61" s="2182"/>
      <c r="RKI61" s="2182"/>
      <c r="RKJ61" s="2182"/>
      <c r="RKK61" s="2182"/>
      <c r="RKL61" s="2182"/>
      <c r="RKM61" s="2182"/>
      <c r="RKN61" s="2182"/>
      <c r="RKO61" s="2182"/>
      <c r="RKP61" s="2182"/>
      <c r="RKQ61" s="2182"/>
      <c r="RKR61" s="2182"/>
      <c r="RKS61" s="2182"/>
      <c r="RKT61" s="2182"/>
      <c r="RKU61" s="2182"/>
      <c r="RKV61" s="2182"/>
      <c r="RKW61" s="2182"/>
      <c r="RKX61" s="2182"/>
      <c r="RKY61" s="2182"/>
      <c r="RKZ61" s="2182"/>
      <c r="RLA61" s="2182"/>
      <c r="RLB61" s="2182"/>
      <c r="RLC61" s="2182"/>
      <c r="RLD61" s="2182"/>
      <c r="RLE61" s="2182"/>
      <c r="RLF61" s="2182"/>
      <c r="RLG61" s="2182"/>
      <c r="RLH61" s="2182"/>
      <c r="RLI61" s="2182"/>
      <c r="RLJ61" s="2182"/>
      <c r="RLK61" s="2182"/>
      <c r="RLL61" s="2182"/>
      <c r="RLM61" s="2182"/>
      <c r="RLN61" s="2182"/>
      <c r="RLO61" s="2182"/>
      <c r="RLP61" s="2182"/>
      <c r="RLQ61" s="2182"/>
      <c r="RLR61" s="2182"/>
      <c r="RLS61" s="2182"/>
      <c r="RLT61" s="2182"/>
      <c r="RLU61" s="2182"/>
      <c r="RLV61" s="2182"/>
      <c r="RLW61" s="2182"/>
      <c r="RLX61" s="2182"/>
      <c r="RLY61" s="2182"/>
      <c r="RLZ61" s="2182"/>
      <c r="RMA61" s="2182"/>
      <c r="RMB61" s="2182"/>
      <c r="RMC61" s="2182"/>
      <c r="RMD61" s="2182"/>
      <c r="RME61" s="2182"/>
      <c r="RMF61" s="2182"/>
      <c r="RMG61" s="2182"/>
      <c r="RMH61" s="2182"/>
      <c r="RMI61" s="2182"/>
      <c r="RMJ61" s="2182"/>
      <c r="RMK61" s="2182"/>
      <c r="RML61" s="2182"/>
      <c r="RMM61" s="2182"/>
      <c r="RMN61" s="2182"/>
      <c r="RMO61" s="2182"/>
      <c r="RMP61" s="2182"/>
      <c r="RMQ61" s="2182"/>
      <c r="RMR61" s="2182"/>
      <c r="RMS61" s="2182"/>
      <c r="RMT61" s="2182"/>
      <c r="RMU61" s="2182"/>
      <c r="RMV61" s="2182"/>
      <c r="RMW61" s="2182"/>
      <c r="RMX61" s="2182"/>
      <c r="RMY61" s="2182"/>
      <c r="RMZ61" s="2182"/>
      <c r="RNA61" s="2182"/>
      <c r="RNB61" s="2182"/>
      <c r="RNC61" s="2182"/>
      <c r="RND61" s="2182"/>
      <c r="RNE61" s="2182"/>
      <c r="RNF61" s="2182"/>
      <c r="RNG61" s="2182"/>
      <c r="RNH61" s="2182"/>
      <c r="RNI61" s="2182"/>
      <c r="RNJ61" s="2182"/>
      <c r="RNK61" s="2182"/>
      <c r="RNL61" s="2182"/>
      <c r="RNM61" s="2182"/>
      <c r="RNN61" s="2182"/>
      <c r="RNO61" s="2182"/>
      <c r="RNP61" s="2182"/>
      <c r="RNQ61" s="2182"/>
      <c r="RNR61" s="2182"/>
      <c r="RNS61" s="2182"/>
      <c r="RNT61" s="2182"/>
      <c r="RNU61" s="2182"/>
      <c r="RNV61" s="2182"/>
      <c r="RNW61" s="2182"/>
      <c r="RNX61" s="2182"/>
      <c r="RNY61" s="2182"/>
      <c r="RNZ61" s="2182"/>
      <c r="ROA61" s="2182"/>
      <c r="ROB61" s="2182"/>
      <c r="ROC61" s="2182"/>
      <c r="ROD61" s="2182"/>
      <c r="ROE61" s="2182"/>
      <c r="ROF61" s="2182"/>
      <c r="ROG61" s="2182"/>
      <c r="ROH61" s="2182"/>
      <c r="ROI61" s="2182"/>
      <c r="ROJ61" s="2182"/>
      <c r="ROK61" s="2182"/>
      <c r="ROL61" s="2182"/>
      <c r="ROM61" s="2182"/>
      <c r="RON61" s="2182"/>
      <c r="ROO61" s="2182"/>
      <c r="ROP61" s="2182"/>
      <c r="ROQ61" s="2182"/>
      <c r="ROR61" s="2182"/>
      <c r="ROS61" s="2182"/>
      <c r="ROT61" s="2182"/>
      <c r="ROU61" s="2182"/>
      <c r="ROV61" s="2182"/>
      <c r="ROW61" s="2182"/>
      <c r="ROX61" s="2182"/>
      <c r="ROY61" s="2182"/>
      <c r="ROZ61" s="2182"/>
      <c r="RPA61" s="2182"/>
      <c r="RPB61" s="2182"/>
      <c r="RPC61" s="2182"/>
      <c r="RPD61" s="2182"/>
      <c r="RPE61" s="2182"/>
      <c r="RPF61" s="2182"/>
      <c r="RPG61" s="2182"/>
      <c r="RPH61" s="2182"/>
      <c r="RPI61" s="2182"/>
      <c r="RPJ61" s="2182"/>
      <c r="RPK61" s="2182"/>
      <c r="RPL61" s="2182"/>
      <c r="RPM61" s="2182"/>
      <c r="RPN61" s="2182"/>
      <c r="RPO61" s="2182"/>
      <c r="RPP61" s="2182"/>
      <c r="RPQ61" s="2182"/>
      <c r="RPR61" s="2182"/>
      <c r="RPS61" s="2182"/>
      <c r="RPT61" s="2182"/>
      <c r="RPU61" s="2182"/>
      <c r="RPV61" s="2182"/>
      <c r="RPW61" s="2182"/>
      <c r="RPX61" s="2182"/>
      <c r="RPY61" s="2182"/>
      <c r="RPZ61" s="2182"/>
      <c r="RQA61" s="2182"/>
      <c r="RQB61" s="2182"/>
      <c r="RQC61" s="2182"/>
      <c r="RQD61" s="2182"/>
      <c r="RQE61" s="2182"/>
      <c r="RQF61" s="2182"/>
      <c r="RQG61" s="2182"/>
      <c r="RQH61" s="2182"/>
      <c r="RQI61" s="2182"/>
      <c r="RQJ61" s="2182"/>
      <c r="RQK61" s="2182"/>
      <c r="RQL61" s="2182"/>
      <c r="RQM61" s="2182"/>
      <c r="RQN61" s="2182"/>
      <c r="RQO61" s="2182"/>
      <c r="RQP61" s="2182"/>
      <c r="RQQ61" s="2182"/>
      <c r="RQR61" s="2182"/>
      <c r="RQS61" s="2182"/>
      <c r="RQT61" s="2182"/>
      <c r="RQU61" s="2182"/>
      <c r="RQV61" s="2182"/>
      <c r="RQW61" s="2182"/>
      <c r="RQX61" s="2182"/>
      <c r="RQY61" s="2182"/>
      <c r="RQZ61" s="2182"/>
      <c r="RRA61" s="2182"/>
      <c r="RRB61" s="2182"/>
      <c r="RRC61" s="2182"/>
      <c r="RRD61" s="2182"/>
      <c r="RRE61" s="2182"/>
      <c r="RRF61" s="2182"/>
      <c r="RRG61" s="2182"/>
      <c r="RRH61" s="2182"/>
      <c r="RRI61" s="2182"/>
      <c r="RRJ61" s="2182"/>
      <c r="RRK61" s="2182"/>
      <c r="RRL61" s="2182"/>
      <c r="RRM61" s="2182"/>
      <c r="RRN61" s="2182"/>
      <c r="RRO61" s="2182"/>
      <c r="RRP61" s="2182"/>
      <c r="RRQ61" s="2182"/>
      <c r="RRR61" s="2182"/>
      <c r="RRS61" s="2182"/>
      <c r="RRT61" s="2182"/>
      <c r="RRU61" s="2182"/>
      <c r="RRV61" s="2182"/>
      <c r="RRW61" s="2182"/>
      <c r="RRX61" s="2182"/>
      <c r="RRY61" s="2182"/>
      <c r="RRZ61" s="2182"/>
      <c r="RSA61" s="2182"/>
      <c r="RSB61" s="2182"/>
      <c r="RSC61" s="2182"/>
      <c r="RSD61" s="2182"/>
      <c r="RSE61" s="2182"/>
      <c r="RSF61" s="2182"/>
      <c r="RSG61" s="2182"/>
      <c r="RSH61" s="2182"/>
      <c r="RSI61" s="2182"/>
      <c r="RSJ61" s="2182"/>
      <c r="RSK61" s="2182"/>
      <c r="RSL61" s="2182"/>
      <c r="RSM61" s="2182"/>
      <c r="RSN61" s="2182"/>
      <c r="RSO61" s="2182"/>
      <c r="RSP61" s="2182"/>
      <c r="RSQ61" s="2182"/>
      <c r="RSR61" s="2182"/>
      <c r="RSS61" s="2182"/>
      <c r="RST61" s="2182"/>
      <c r="RSU61" s="2182"/>
      <c r="RSV61" s="2182"/>
      <c r="RSW61" s="2182"/>
      <c r="RSX61" s="2182"/>
      <c r="RSY61" s="2182"/>
      <c r="RSZ61" s="2182"/>
      <c r="RTA61" s="2182"/>
      <c r="RTB61" s="2182"/>
      <c r="RTC61" s="2182"/>
      <c r="RTD61" s="2182"/>
      <c r="RTE61" s="2182"/>
      <c r="RTF61" s="2182"/>
      <c r="RTG61" s="2182"/>
      <c r="RTH61" s="2182"/>
      <c r="RTI61" s="2182"/>
      <c r="RTJ61" s="2182"/>
      <c r="RTK61" s="2182"/>
      <c r="RTL61" s="2182"/>
      <c r="RTM61" s="2182"/>
      <c r="RTN61" s="2182"/>
      <c r="RTO61" s="2182"/>
      <c r="RTP61" s="2182"/>
      <c r="RTQ61" s="2182"/>
      <c r="RTR61" s="2182"/>
      <c r="RTS61" s="2182"/>
      <c r="RTT61" s="2182"/>
      <c r="RTU61" s="2182"/>
      <c r="RTV61" s="2182"/>
      <c r="RTW61" s="2182"/>
      <c r="RTX61" s="2182"/>
      <c r="RTY61" s="2182"/>
      <c r="RTZ61" s="2182"/>
      <c r="RUA61" s="2182"/>
      <c r="RUB61" s="2182"/>
      <c r="RUC61" s="2182"/>
      <c r="RUD61" s="2182"/>
      <c r="RUE61" s="2182"/>
      <c r="RUF61" s="2182"/>
      <c r="RUG61" s="2182"/>
      <c r="RUH61" s="2182"/>
      <c r="RUI61" s="2182"/>
      <c r="RUJ61" s="2182"/>
      <c r="RUK61" s="2182"/>
      <c r="RUL61" s="2182"/>
      <c r="RUM61" s="2182"/>
      <c r="RUN61" s="2182"/>
      <c r="RUO61" s="2182"/>
      <c r="RUP61" s="2182"/>
      <c r="RUQ61" s="2182"/>
      <c r="RUR61" s="2182"/>
      <c r="RUS61" s="2182"/>
      <c r="RUT61" s="2182"/>
      <c r="RUU61" s="2182"/>
      <c r="RUV61" s="2182"/>
      <c r="RUW61" s="2182"/>
      <c r="RUX61" s="2182"/>
      <c r="RUY61" s="2182"/>
      <c r="RUZ61" s="2182"/>
      <c r="RVA61" s="2182"/>
      <c r="RVB61" s="2182"/>
      <c r="RVC61" s="2182"/>
      <c r="RVD61" s="2182"/>
      <c r="RVE61" s="2182"/>
      <c r="RVF61" s="2182"/>
      <c r="RVG61" s="2182"/>
      <c r="RVH61" s="2182"/>
      <c r="RVI61" s="2182"/>
      <c r="RVJ61" s="2182"/>
      <c r="RVK61" s="2182"/>
      <c r="RVL61" s="2182"/>
      <c r="RVM61" s="2182"/>
      <c r="RVN61" s="2182"/>
      <c r="RVO61" s="2182"/>
      <c r="RVP61" s="2182"/>
      <c r="RVQ61" s="2182"/>
      <c r="RVR61" s="2182"/>
      <c r="RVS61" s="2182"/>
      <c r="RVT61" s="2182"/>
      <c r="RVU61" s="2182"/>
      <c r="RVV61" s="2182"/>
      <c r="RVW61" s="2182"/>
      <c r="RVX61" s="2182"/>
      <c r="RVY61" s="2182"/>
      <c r="RVZ61" s="2182"/>
      <c r="RWA61" s="2182"/>
      <c r="RWB61" s="2182"/>
      <c r="RWC61" s="2182"/>
      <c r="RWD61" s="2182"/>
      <c r="RWE61" s="2182"/>
      <c r="RWF61" s="2182"/>
      <c r="RWG61" s="2182"/>
      <c r="RWH61" s="2182"/>
      <c r="RWI61" s="2182"/>
      <c r="RWJ61" s="2182"/>
      <c r="RWK61" s="2182"/>
      <c r="RWL61" s="2182"/>
      <c r="RWM61" s="2182"/>
      <c r="RWN61" s="2182"/>
      <c r="RWO61" s="2182"/>
      <c r="RWP61" s="2182"/>
      <c r="RWQ61" s="2182"/>
      <c r="RWR61" s="2182"/>
      <c r="RWS61" s="2182"/>
      <c r="RWT61" s="2182"/>
      <c r="RWU61" s="2182"/>
      <c r="RWV61" s="2182"/>
      <c r="RWW61" s="2182"/>
      <c r="RWX61" s="2182"/>
      <c r="RWY61" s="2182"/>
      <c r="RWZ61" s="2182"/>
      <c r="RXA61" s="2182"/>
      <c r="RXB61" s="2182"/>
      <c r="RXC61" s="2182"/>
      <c r="RXD61" s="2182"/>
      <c r="RXE61" s="2182"/>
      <c r="RXF61" s="2182"/>
      <c r="RXG61" s="2182"/>
      <c r="RXH61" s="2182"/>
      <c r="RXI61" s="2182"/>
      <c r="RXJ61" s="2182"/>
      <c r="RXK61" s="2182"/>
      <c r="RXL61" s="2182"/>
      <c r="RXM61" s="2182"/>
      <c r="RXN61" s="2182"/>
      <c r="RXO61" s="2182"/>
      <c r="RXP61" s="2182"/>
      <c r="RXQ61" s="2182"/>
      <c r="RXR61" s="2182"/>
      <c r="RXS61" s="2182"/>
      <c r="RXT61" s="2182"/>
      <c r="RXU61" s="2182"/>
      <c r="RXV61" s="2182"/>
      <c r="RXW61" s="2182"/>
      <c r="RXX61" s="2182"/>
      <c r="RXY61" s="2182"/>
      <c r="RXZ61" s="2182"/>
      <c r="RYA61" s="2182"/>
      <c r="RYB61" s="2182"/>
      <c r="RYC61" s="2182"/>
      <c r="RYD61" s="2182"/>
      <c r="RYE61" s="2182"/>
      <c r="RYF61" s="2182"/>
      <c r="RYG61" s="2182"/>
      <c r="RYH61" s="2182"/>
      <c r="RYI61" s="2182"/>
      <c r="RYJ61" s="2182"/>
      <c r="RYK61" s="2182"/>
      <c r="RYL61" s="2182"/>
      <c r="RYM61" s="2182"/>
      <c r="RYN61" s="2182"/>
      <c r="RYO61" s="2182"/>
      <c r="RYP61" s="2182"/>
      <c r="RYQ61" s="2182"/>
      <c r="RYR61" s="2182"/>
      <c r="RYS61" s="2182"/>
      <c r="RYT61" s="2182"/>
      <c r="RYU61" s="2182"/>
      <c r="RYV61" s="2182"/>
      <c r="RYW61" s="2182"/>
      <c r="RYX61" s="2182"/>
      <c r="RYY61" s="2182"/>
      <c r="RYZ61" s="2182"/>
      <c r="RZA61" s="2182"/>
      <c r="RZB61" s="2182"/>
      <c r="RZC61" s="2182"/>
      <c r="RZD61" s="2182"/>
      <c r="RZE61" s="2182"/>
      <c r="RZF61" s="2182"/>
      <c r="RZG61" s="2182"/>
      <c r="RZH61" s="2182"/>
      <c r="RZI61" s="2182"/>
      <c r="RZJ61" s="2182"/>
      <c r="RZK61" s="2182"/>
      <c r="RZL61" s="2182"/>
      <c r="RZM61" s="2182"/>
      <c r="RZN61" s="2182"/>
      <c r="RZO61" s="2182"/>
      <c r="RZP61" s="2182"/>
      <c r="RZQ61" s="2182"/>
      <c r="RZR61" s="2182"/>
      <c r="RZS61" s="2182"/>
      <c r="RZT61" s="2182"/>
      <c r="RZU61" s="2182"/>
      <c r="RZV61" s="2182"/>
      <c r="RZW61" s="2182"/>
      <c r="RZX61" s="2182"/>
      <c r="RZY61" s="2182"/>
      <c r="RZZ61" s="2182"/>
      <c r="SAA61" s="2182"/>
      <c r="SAB61" s="2182"/>
      <c r="SAC61" s="2182"/>
      <c r="SAD61" s="2182"/>
      <c r="SAE61" s="2182"/>
      <c r="SAF61" s="2182"/>
      <c r="SAG61" s="2182"/>
      <c r="SAH61" s="2182"/>
      <c r="SAI61" s="2182"/>
      <c r="SAJ61" s="2182"/>
      <c r="SAK61" s="2182"/>
      <c r="SAL61" s="2182"/>
      <c r="SAM61" s="2182"/>
      <c r="SAN61" s="2182"/>
      <c r="SAO61" s="2182"/>
      <c r="SAP61" s="2182"/>
      <c r="SAQ61" s="2182"/>
      <c r="SAR61" s="2182"/>
      <c r="SAS61" s="2182"/>
      <c r="SAT61" s="2182"/>
      <c r="SAU61" s="2182"/>
      <c r="SAV61" s="2182"/>
      <c r="SAW61" s="2182"/>
      <c r="SAX61" s="2182"/>
      <c r="SAY61" s="2182"/>
      <c r="SAZ61" s="2182"/>
      <c r="SBA61" s="2182"/>
      <c r="SBB61" s="2182"/>
      <c r="SBC61" s="2182"/>
      <c r="SBD61" s="2182"/>
      <c r="SBE61" s="2182"/>
      <c r="SBF61" s="2182"/>
      <c r="SBG61" s="2182"/>
      <c r="SBH61" s="2182"/>
      <c r="SBI61" s="2182"/>
      <c r="SBJ61" s="2182"/>
      <c r="SBK61" s="2182"/>
      <c r="SBL61" s="2182"/>
      <c r="SBM61" s="2182"/>
      <c r="SBN61" s="2182"/>
      <c r="SBO61" s="2182"/>
      <c r="SBP61" s="2182"/>
      <c r="SBQ61" s="2182"/>
      <c r="SBR61" s="2182"/>
      <c r="SBS61" s="2182"/>
      <c r="SBT61" s="2182"/>
      <c r="SBU61" s="2182"/>
      <c r="SBV61" s="2182"/>
      <c r="SBW61" s="2182"/>
      <c r="SBX61" s="2182"/>
      <c r="SBY61" s="2182"/>
      <c r="SBZ61" s="2182"/>
      <c r="SCA61" s="2182"/>
      <c r="SCB61" s="2182"/>
      <c r="SCC61" s="2182"/>
      <c r="SCD61" s="2182"/>
      <c r="SCE61" s="2182"/>
      <c r="SCF61" s="2182"/>
      <c r="SCG61" s="2182"/>
      <c r="SCH61" s="2182"/>
      <c r="SCI61" s="2182"/>
      <c r="SCJ61" s="2182"/>
      <c r="SCK61" s="2182"/>
      <c r="SCL61" s="2182"/>
      <c r="SCM61" s="2182"/>
      <c r="SCN61" s="2182"/>
      <c r="SCO61" s="2182"/>
      <c r="SCP61" s="2182"/>
      <c r="SCQ61" s="2182"/>
      <c r="SCR61" s="2182"/>
      <c r="SCS61" s="2182"/>
      <c r="SCT61" s="2182"/>
      <c r="SCU61" s="2182"/>
      <c r="SCV61" s="2182"/>
      <c r="SCW61" s="2182"/>
      <c r="SCX61" s="2182"/>
      <c r="SCY61" s="2182"/>
      <c r="SCZ61" s="2182"/>
      <c r="SDA61" s="2182"/>
      <c r="SDB61" s="2182"/>
      <c r="SDC61" s="2182"/>
      <c r="SDD61" s="2182"/>
      <c r="SDE61" s="2182"/>
      <c r="SDF61" s="2182"/>
      <c r="SDG61" s="2182"/>
      <c r="SDH61" s="2182"/>
      <c r="SDI61" s="2182"/>
      <c r="SDJ61" s="2182"/>
      <c r="SDK61" s="2182"/>
      <c r="SDL61" s="2182"/>
      <c r="SDM61" s="2182"/>
      <c r="SDN61" s="2182"/>
      <c r="SDO61" s="2182"/>
      <c r="SDP61" s="2182"/>
      <c r="SDQ61" s="2182"/>
      <c r="SDR61" s="2182"/>
      <c r="SDS61" s="2182"/>
      <c r="SDT61" s="2182"/>
      <c r="SDU61" s="2182"/>
      <c r="SDV61" s="2182"/>
      <c r="SDW61" s="2182"/>
      <c r="SDX61" s="2182"/>
      <c r="SDY61" s="2182"/>
      <c r="SDZ61" s="2182"/>
      <c r="SEA61" s="2182"/>
      <c r="SEB61" s="2182"/>
      <c r="SEC61" s="2182"/>
      <c r="SED61" s="2182"/>
      <c r="SEE61" s="2182"/>
      <c r="SEF61" s="2182"/>
      <c r="SEG61" s="2182"/>
      <c r="SEH61" s="2182"/>
      <c r="SEI61" s="2182"/>
      <c r="SEJ61" s="2182"/>
      <c r="SEK61" s="2182"/>
      <c r="SEL61" s="2182"/>
      <c r="SEM61" s="2182"/>
      <c r="SEN61" s="2182"/>
      <c r="SEO61" s="2182"/>
      <c r="SEP61" s="2182"/>
      <c r="SEQ61" s="2182"/>
      <c r="SER61" s="2182"/>
      <c r="SES61" s="2182"/>
      <c r="SET61" s="2182"/>
      <c r="SEU61" s="2182"/>
      <c r="SEV61" s="2182"/>
      <c r="SEW61" s="2182"/>
      <c r="SEX61" s="2182"/>
      <c r="SEY61" s="2182"/>
      <c r="SEZ61" s="2182"/>
      <c r="SFA61" s="2182"/>
      <c r="SFB61" s="2182"/>
      <c r="SFC61" s="2182"/>
      <c r="SFD61" s="2182"/>
      <c r="SFE61" s="2182"/>
      <c r="SFF61" s="2182"/>
      <c r="SFG61" s="2182"/>
      <c r="SFH61" s="2182"/>
      <c r="SFI61" s="2182"/>
      <c r="SFJ61" s="2182"/>
      <c r="SFK61" s="2182"/>
      <c r="SFL61" s="2182"/>
      <c r="SFM61" s="2182"/>
      <c r="SFN61" s="2182"/>
      <c r="SFO61" s="2182"/>
      <c r="SFP61" s="2182"/>
      <c r="SFQ61" s="2182"/>
      <c r="SFR61" s="2182"/>
      <c r="SFS61" s="2182"/>
      <c r="SFT61" s="2182"/>
      <c r="SFU61" s="2182"/>
      <c r="SFV61" s="2182"/>
      <c r="SFW61" s="2182"/>
      <c r="SFX61" s="2182"/>
      <c r="SFY61" s="2182"/>
      <c r="SFZ61" s="2182"/>
      <c r="SGA61" s="2182"/>
      <c r="SGB61" s="2182"/>
      <c r="SGC61" s="2182"/>
      <c r="SGD61" s="2182"/>
      <c r="SGE61" s="2182"/>
      <c r="SGF61" s="2182"/>
      <c r="SGG61" s="2182"/>
      <c r="SGH61" s="2182"/>
      <c r="SGI61" s="2182"/>
      <c r="SGJ61" s="2182"/>
      <c r="SGK61" s="2182"/>
      <c r="SGL61" s="2182"/>
      <c r="SGM61" s="2182"/>
      <c r="SGN61" s="2182"/>
      <c r="SGO61" s="2182"/>
      <c r="SGP61" s="2182"/>
      <c r="SGQ61" s="2182"/>
      <c r="SGR61" s="2182"/>
      <c r="SGS61" s="2182"/>
      <c r="SGT61" s="2182"/>
      <c r="SGU61" s="2182"/>
      <c r="SGV61" s="2182"/>
      <c r="SGW61" s="2182"/>
      <c r="SGX61" s="2182"/>
      <c r="SGY61" s="2182"/>
      <c r="SGZ61" s="2182"/>
      <c r="SHA61" s="2182"/>
      <c r="SHB61" s="2182"/>
      <c r="SHC61" s="2182"/>
      <c r="SHD61" s="2182"/>
      <c r="SHE61" s="2182"/>
      <c r="SHF61" s="2182"/>
      <c r="SHG61" s="2182"/>
      <c r="SHH61" s="2182"/>
      <c r="SHI61" s="2182"/>
      <c r="SHJ61" s="2182"/>
      <c r="SHK61" s="2182"/>
      <c r="SHL61" s="2182"/>
      <c r="SHM61" s="2182"/>
      <c r="SHN61" s="2182"/>
      <c r="SHO61" s="2182"/>
      <c r="SHP61" s="2182"/>
      <c r="SHQ61" s="2182"/>
      <c r="SHR61" s="2182"/>
      <c r="SHS61" s="2182"/>
      <c r="SHT61" s="2182"/>
      <c r="SHU61" s="2182"/>
      <c r="SHV61" s="2182"/>
      <c r="SHW61" s="2182"/>
      <c r="SHX61" s="2182"/>
      <c r="SHY61" s="2182"/>
      <c r="SHZ61" s="2182"/>
      <c r="SIA61" s="2182"/>
      <c r="SIB61" s="2182"/>
      <c r="SIC61" s="2182"/>
      <c r="SID61" s="2182"/>
      <c r="SIE61" s="2182"/>
      <c r="SIF61" s="2182"/>
      <c r="SIG61" s="2182"/>
      <c r="SIH61" s="2182"/>
      <c r="SII61" s="2182"/>
      <c r="SIJ61" s="2182"/>
      <c r="SIK61" s="2182"/>
      <c r="SIL61" s="2182"/>
      <c r="SIM61" s="2182"/>
      <c r="SIN61" s="2182"/>
      <c r="SIO61" s="2182"/>
      <c r="SIP61" s="2182"/>
      <c r="SIQ61" s="2182"/>
      <c r="SIR61" s="2182"/>
      <c r="SIS61" s="2182"/>
      <c r="SIT61" s="2182"/>
      <c r="SIU61" s="2182"/>
      <c r="SIV61" s="2182"/>
      <c r="SIW61" s="2182"/>
      <c r="SIX61" s="2182"/>
      <c r="SIY61" s="2182"/>
      <c r="SIZ61" s="2182"/>
      <c r="SJA61" s="2182"/>
      <c r="SJB61" s="2182"/>
      <c r="SJC61" s="2182"/>
      <c r="SJD61" s="2182"/>
      <c r="SJE61" s="2182"/>
      <c r="SJF61" s="2182"/>
      <c r="SJG61" s="2182"/>
      <c r="SJH61" s="2182"/>
      <c r="SJI61" s="2182"/>
      <c r="SJJ61" s="2182"/>
      <c r="SJK61" s="2182"/>
      <c r="SJL61" s="2182"/>
      <c r="SJM61" s="2182"/>
      <c r="SJN61" s="2182"/>
      <c r="SJO61" s="2182"/>
      <c r="SJP61" s="2182"/>
      <c r="SJQ61" s="2182"/>
      <c r="SJR61" s="2182"/>
      <c r="SJS61" s="2182"/>
      <c r="SJT61" s="2182"/>
      <c r="SJU61" s="2182"/>
      <c r="SJV61" s="2182"/>
      <c r="SJW61" s="2182"/>
      <c r="SJX61" s="2182"/>
      <c r="SJY61" s="2182"/>
      <c r="SJZ61" s="2182"/>
      <c r="SKA61" s="2182"/>
      <c r="SKB61" s="2182"/>
      <c r="SKC61" s="2182"/>
      <c r="SKD61" s="2182"/>
      <c r="SKE61" s="2182"/>
      <c r="SKF61" s="2182"/>
      <c r="SKG61" s="2182"/>
      <c r="SKH61" s="2182"/>
      <c r="SKI61" s="2182"/>
      <c r="SKJ61" s="2182"/>
      <c r="SKK61" s="2182"/>
      <c r="SKL61" s="2182"/>
      <c r="SKM61" s="2182"/>
      <c r="SKN61" s="2182"/>
      <c r="SKO61" s="2182"/>
      <c r="SKP61" s="2182"/>
      <c r="SKQ61" s="2182"/>
      <c r="SKR61" s="2182"/>
      <c r="SKS61" s="2182"/>
      <c r="SKT61" s="2182"/>
      <c r="SKU61" s="2182"/>
      <c r="SKV61" s="2182"/>
      <c r="SKW61" s="2182"/>
      <c r="SKX61" s="2182"/>
      <c r="SKY61" s="2182"/>
      <c r="SKZ61" s="2182"/>
      <c r="SLA61" s="2182"/>
      <c r="SLB61" s="2182"/>
      <c r="SLC61" s="2182"/>
      <c r="SLD61" s="2182"/>
      <c r="SLE61" s="2182"/>
      <c r="SLF61" s="2182"/>
      <c r="SLG61" s="2182"/>
      <c r="SLH61" s="2182"/>
      <c r="SLI61" s="2182"/>
      <c r="SLJ61" s="2182"/>
      <c r="SLK61" s="2182"/>
      <c r="SLL61" s="2182"/>
      <c r="SLM61" s="2182"/>
      <c r="SLN61" s="2182"/>
      <c r="SLO61" s="2182"/>
      <c r="SLP61" s="2182"/>
      <c r="SLQ61" s="2182"/>
      <c r="SLR61" s="2182"/>
      <c r="SLS61" s="2182"/>
      <c r="SLT61" s="2182"/>
      <c r="SLU61" s="2182"/>
      <c r="SLV61" s="2182"/>
      <c r="SLW61" s="2182"/>
      <c r="SLX61" s="2182"/>
      <c r="SLY61" s="2182"/>
      <c r="SLZ61" s="2182"/>
      <c r="SMA61" s="2182"/>
      <c r="SMB61" s="2182"/>
      <c r="SMC61" s="2182"/>
      <c r="SMD61" s="2182"/>
      <c r="SME61" s="2182"/>
      <c r="SMF61" s="2182"/>
      <c r="SMG61" s="2182"/>
      <c r="SMH61" s="2182"/>
      <c r="SMI61" s="2182"/>
      <c r="SMJ61" s="2182"/>
      <c r="SMK61" s="2182"/>
      <c r="SML61" s="2182"/>
      <c r="SMM61" s="2182"/>
      <c r="SMN61" s="2182"/>
      <c r="SMO61" s="2182"/>
      <c r="SMP61" s="2182"/>
      <c r="SMQ61" s="2182"/>
      <c r="SMR61" s="2182"/>
      <c r="SMS61" s="2182"/>
      <c r="SMT61" s="2182"/>
      <c r="SMU61" s="2182"/>
      <c r="SMV61" s="2182"/>
      <c r="SMW61" s="2182"/>
      <c r="SMX61" s="2182"/>
      <c r="SMY61" s="2182"/>
      <c r="SMZ61" s="2182"/>
      <c r="SNA61" s="2182"/>
      <c r="SNB61" s="2182"/>
      <c r="SNC61" s="2182"/>
      <c r="SND61" s="2182"/>
      <c r="SNE61" s="2182"/>
      <c r="SNF61" s="2182"/>
      <c r="SNG61" s="2182"/>
      <c r="SNH61" s="2182"/>
      <c r="SNI61" s="2182"/>
      <c r="SNJ61" s="2182"/>
      <c r="SNK61" s="2182"/>
      <c r="SNL61" s="2182"/>
      <c r="SNM61" s="2182"/>
      <c r="SNN61" s="2182"/>
      <c r="SNO61" s="2182"/>
      <c r="SNP61" s="2182"/>
      <c r="SNQ61" s="2182"/>
      <c r="SNR61" s="2182"/>
      <c r="SNS61" s="2182"/>
      <c r="SNT61" s="2182"/>
      <c r="SNU61" s="2182"/>
      <c r="SNV61" s="2182"/>
      <c r="SNW61" s="2182"/>
      <c r="SNX61" s="2182"/>
      <c r="SNY61" s="2182"/>
      <c r="SNZ61" s="2182"/>
      <c r="SOA61" s="2182"/>
      <c r="SOB61" s="2182"/>
      <c r="SOC61" s="2182"/>
      <c r="SOD61" s="2182"/>
      <c r="SOE61" s="2182"/>
      <c r="SOF61" s="2182"/>
      <c r="SOG61" s="2182"/>
      <c r="SOH61" s="2182"/>
      <c r="SOI61" s="2182"/>
      <c r="SOJ61" s="2182"/>
      <c r="SOK61" s="2182"/>
      <c r="SOL61" s="2182"/>
      <c r="SOM61" s="2182"/>
      <c r="SON61" s="2182"/>
      <c r="SOO61" s="2182"/>
      <c r="SOP61" s="2182"/>
      <c r="SOQ61" s="2182"/>
      <c r="SOR61" s="2182"/>
      <c r="SOS61" s="2182"/>
      <c r="SOT61" s="2182"/>
      <c r="SOU61" s="2182"/>
      <c r="SOV61" s="2182"/>
      <c r="SOW61" s="2182"/>
      <c r="SOX61" s="2182"/>
      <c r="SOY61" s="2182"/>
      <c r="SOZ61" s="2182"/>
      <c r="SPA61" s="2182"/>
      <c r="SPB61" s="2182"/>
      <c r="SPC61" s="2182"/>
      <c r="SPD61" s="2182"/>
      <c r="SPE61" s="2182"/>
      <c r="SPF61" s="2182"/>
      <c r="SPG61" s="2182"/>
      <c r="SPH61" s="2182"/>
      <c r="SPI61" s="2182"/>
      <c r="SPJ61" s="2182"/>
      <c r="SPK61" s="2182"/>
      <c r="SPL61" s="2182"/>
      <c r="SPM61" s="2182"/>
      <c r="SPN61" s="2182"/>
      <c r="SPO61" s="2182"/>
      <c r="SPP61" s="2182"/>
      <c r="SPQ61" s="2182"/>
      <c r="SPR61" s="2182"/>
      <c r="SPS61" s="2182"/>
      <c r="SPT61" s="2182"/>
      <c r="SPU61" s="2182"/>
      <c r="SPV61" s="2182"/>
      <c r="SPW61" s="2182"/>
      <c r="SPX61" s="2182"/>
      <c r="SPY61" s="2182"/>
      <c r="SPZ61" s="2182"/>
      <c r="SQA61" s="2182"/>
      <c r="SQB61" s="2182"/>
      <c r="SQC61" s="2182"/>
      <c r="SQD61" s="2182"/>
      <c r="SQE61" s="2182"/>
      <c r="SQF61" s="2182"/>
      <c r="SQG61" s="2182"/>
      <c r="SQH61" s="2182"/>
      <c r="SQI61" s="2182"/>
      <c r="SQJ61" s="2182"/>
      <c r="SQK61" s="2182"/>
      <c r="SQL61" s="2182"/>
      <c r="SQM61" s="2182"/>
      <c r="SQN61" s="2182"/>
      <c r="SQO61" s="2182"/>
      <c r="SQP61" s="2182"/>
      <c r="SQQ61" s="2182"/>
      <c r="SQR61" s="2182"/>
      <c r="SQS61" s="2182"/>
      <c r="SQT61" s="2182"/>
      <c r="SQU61" s="2182"/>
      <c r="SQV61" s="2182"/>
      <c r="SQW61" s="2182"/>
      <c r="SQX61" s="2182"/>
      <c r="SQY61" s="2182"/>
      <c r="SQZ61" s="2182"/>
      <c r="SRA61" s="2182"/>
      <c r="SRB61" s="2182"/>
      <c r="SRC61" s="2182"/>
      <c r="SRD61" s="2182"/>
      <c r="SRE61" s="2182"/>
      <c r="SRF61" s="2182"/>
      <c r="SRG61" s="2182"/>
      <c r="SRH61" s="2182"/>
      <c r="SRI61" s="2182"/>
      <c r="SRJ61" s="2182"/>
      <c r="SRK61" s="2182"/>
      <c r="SRL61" s="2182"/>
      <c r="SRM61" s="2182"/>
      <c r="SRN61" s="2182"/>
      <c r="SRO61" s="2182"/>
      <c r="SRP61" s="2182"/>
      <c r="SRQ61" s="2182"/>
      <c r="SRR61" s="2182"/>
      <c r="SRS61" s="2182"/>
      <c r="SRT61" s="2182"/>
      <c r="SRU61" s="2182"/>
      <c r="SRV61" s="2182"/>
      <c r="SRW61" s="2182"/>
      <c r="SRX61" s="2182"/>
      <c r="SRY61" s="2182"/>
      <c r="SRZ61" s="2182"/>
      <c r="SSA61" s="2182"/>
      <c r="SSB61" s="2182"/>
      <c r="SSC61" s="2182"/>
      <c r="SSD61" s="2182"/>
      <c r="SSE61" s="2182"/>
      <c r="SSF61" s="2182"/>
      <c r="SSG61" s="2182"/>
      <c r="SSH61" s="2182"/>
      <c r="SSI61" s="2182"/>
      <c r="SSJ61" s="2182"/>
      <c r="SSK61" s="2182"/>
      <c r="SSL61" s="2182"/>
      <c r="SSM61" s="2182"/>
      <c r="SSN61" s="2182"/>
      <c r="SSO61" s="2182"/>
      <c r="SSP61" s="2182"/>
      <c r="SSQ61" s="2182"/>
      <c r="SSR61" s="2182"/>
      <c r="SSS61" s="2182"/>
      <c r="SST61" s="2182"/>
      <c r="SSU61" s="2182"/>
      <c r="SSV61" s="2182"/>
      <c r="SSW61" s="2182"/>
      <c r="SSX61" s="2182"/>
      <c r="SSY61" s="2182"/>
      <c r="SSZ61" s="2182"/>
      <c r="STA61" s="2182"/>
      <c r="STB61" s="2182"/>
      <c r="STC61" s="2182"/>
      <c r="STD61" s="2182"/>
      <c r="STE61" s="2182"/>
      <c r="STF61" s="2182"/>
      <c r="STG61" s="2182"/>
      <c r="STH61" s="2182"/>
      <c r="STI61" s="2182"/>
      <c r="STJ61" s="2182"/>
      <c r="STK61" s="2182"/>
      <c r="STL61" s="2182"/>
      <c r="STM61" s="2182"/>
      <c r="STN61" s="2182"/>
      <c r="STO61" s="2182"/>
      <c r="STP61" s="2182"/>
      <c r="STQ61" s="2182"/>
      <c r="STR61" s="2182"/>
      <c r="STS61" s="2182"/>
      <c r="STT61" s="2182"/>
      <c r="STU61" s="2182"/>
      <c r="STV61" s="2182"/>
      <c r="STW61" s="2182"/>
      <c r="STX61" s="2182"/>
      <c r="STY61" s="2182"/>
      <c r="STZ61" s="2182"/>
      <c r="SUA61" s="2182"/>
      <c r="SUB61" s="2182"/>
      <c r="SUC61" s="2182"/>
      <c r="SUD61" s="2182"/>
      <c r="SUE61" s="2182"/>
      <c r="SUF61" s="2182"/>
      <c r="SUG61" s="2182"/>
      <c r="SUH61" s="2182"/>
      <c r="SUI61" s="2182"/>
      <c r="SUJ61" s="2182"/>
      <c r="SUK61" s="2182"/>
      <c r="SUL61" s="2182"/>
      <c r="SUM61" s="2182"/>
      <c r="SUN61" s="2182"/>
      <c r="SUO61" s="2182"/>
      <c r="SUP61" s="2182"/>
      <c r="SUQ61" s="2182"/>
      <c r="SUR61" s="2182"/>
      <c r="SUS61" s="2182"/>
      <c r="SUT61" s="2182"/>
      <c r="SUU61" s="2182"/>
      <c r="SUV61" s="2182"/>
      <c r="SUW61" s="2182"/>
      <c r="SUX61" s="2182"/>
      <c r="SUY61" s="2182"/>
      <c r="SUZ61" s="2182"/>
      <c r="SVA61" s="2182"/>
      <c r="SVB61" s="2182"/>
      <c r="SVC61" s="2182"/>
      <c r="SVD61" s="2182"/>
      <c r="SVE61" s="2182"/>
      <c r="SVF61" s="2182"/>
      <c r="SVG61" s="2182"/>
      <c r="SVH61" s="2182"/>
      <c r="SVI61" s="2182"/>
      <c r="SVJ61" s="2182"/>
      <c r="SVK61" s="2182"/>
      <c r="SVL61" s="2182"/>
      <c r="SVM61" s="2182"/>
      <c r="SVN61" s="2182"/>
      <c r="SVO61" s="2182"/>
      <c r="SVP61" s="2182"/>
      <c r="SVQ61" s="2182"/>
      <c r="SVR61" s="2182"/>
      <c r="SVS61" s="2182"/>
      <c r="SVT61" s="2182"/>
      <c r="SVU61" s="2182"/>
      <c r="SVV61" s="2182"/>
      <c r="SVW61" s="2182"/>
      <c r="SVX61" s="2182"/>
      <c r="SVY61" s="2182"/>
      <c r="SVZ61" s="2182"/>
      <c r="SWA61" s="2182"/>
      <c r="SWB61" s="2182"/>
      <c r="SWC61" s="2182"/>
      <c r="SWD61" s="2182"/>
      <c r="SWE61" s="2182"/>
      <c r="SWF61" s="2182"/>
      <c r="SWG61" s="2182"/>
      <c r="SWH61" s="2182"/>
      <c r="SWI61" s="2182"/>
      <c r="SWJ61" s="2182"/>
      <c r="SWK61" s="2182"/>
      <c r="SWL61" s="2182"/>
      <c r="SWM61" s="2182"/>
      <c r="SWN61" s="2182"/>
      <c r="SWO61" s="2182"/>
      <c r="SWP61" s="2182"/>
      <c r="SWQ61" s="2182"/>
      <c r="SWR61" s="2182"/>
      <c r="SWS61" s="2182"/>
      <c r="SWT61" s="2182"/>
      <c r="SWU61" s="2182"/>
      <c r="SWV61" s="2182"/>
      <c r="SWW61" s="2182"/>
      <c r="SWX61" s="2182"/>
      <c r="SWY61" s="2182"/>
      <c r="SWZ61" s="2182"/>
      <c r="SXA61" s="2182"/>
      <c r="SXB61" s="2182"/>
      <c r="SXC61" s="2182"/>
      <c r="SXD61" s="2182"/>
      <c r="SXE61" s="2182"/>
      <c r="SXF61" s="2182"/>
      <c r="SXG61" s="2182"/>
      <c r="SXH61" s="2182"/>
      <c r="SXI61" s="2182"/>
      <c r="SXJ61" s="2182"/>
      <c r="SXK61" s="2182"/>
      <c r="SXL61" s="2182"/>
      <c r="SXM61" s="2182"/>
      <c r="SXN61" s="2182"/>
      <c r="SXO61" s="2182"/>
      <c r="SXP61" s="2182"/>
      <c r="SXQ61" s="2182"/>
      <c r="SXR61" s="2182"/>
      <c r="SXS61" s="2182"/>
      <c r="SXT61" s="2182"/>
      <c r="SXU61" s="2182"/>
      <c r="SXV61" s="2182"/>
      <c r="SXW61" s="2182"/>
      <c r="SXX61" s="2182"/>
      <c r="SXY61" s="2182"/>
      <c r="SXZ61" s="2182"/>
      <c r="SYA61" s="2182"/>
      <c r="SYB61" s="2182"/>
      <c r="SYC61" s="2182"/>
      <c r="SYD61" s="2182"/>
      <c r="SYE61" s="2182"/>
      <c r="SYF61" s="2182"/>
      <c r="SYG61" s="2182"/>
      <c r="SYH61" s="2182"/>
      <c r="SYI61" s="2182"/>
      <c r="SYJ61" s="2182"/>
      <c r="SYK61" s="2182"/>
      <c r="SYL61" s="2182"/>
      <c r="SYM61" s="2182"/>
      <c r="SYN61" s="2182"/>
      <c r="SYO61" s="2182"/>
      <c r="SYP61" s="2182"/>
      <c r="SYQ61" s="2182"/>
      <c r="SYR61" s="2182"/>
      <c r="SYS61" s="2182"/>
      <c r="SYT61" s="2182"/>
      <c r="SYU61" s="2182"/>
      <c r="SYV61" s="2182"/>
      <c r="SYW61" s="2182"/>
      <c r="SYX61" s="2182"/>
      <c r="SYY61" s="2182"/>
      <c r="SYZ61" s="2182"/>
      <c r="SZA61" s="2182"/>
      <c r="SZB61" s="2182"/>
      <c r="SZC61" s="2182"/>
      <c r="SZD61" s="2182"/>
      <c r="SZE61" s="2182"/>
      <c r="SZF61" s="2182"/>
      <c r="SZG61" s="2182"/>
      <c r="SZH61" s="2182"/>
      <c r="SZI61" s="2182"/>
      <c r="SZJ61" s="2182"/>
      <c r="SZK61" s="2182"/>
      <c r="SZL61" s="2182"/>
      <c r="SZM61" s="2182"/>
      <c r="SZN61" s="2182"/>
      <c r="SZO61" s="2182"/>
      <c r="SZP61" s="2182"/>
      <c r="SZQ61" s="2182"/>
      <c r="SZR61" s="2182"/>
      <c r="SZS61" s="2182"/>
      <c r="SZT61" s="2182"/>
      <c r="SZU61" s="2182"/>
      <c r="SZV61" s="2182"/>
      <c r="SZW61" s="2182"/>
      <c r="SZX61" s="2182"/>
      <c r="SZY61" s="2182"/>
      <c r="SZZ61" s="2182"/>
      <c r="TAA61" s="2182"/>
      <c r="TAB61" s="2182"/>
      <c r="TAC61" s="2182"/>
      <c r="TAD61" s="2182"/>
      <c r="TAE61" s="2182"/>
      <c r="TAF61" s="2182"/>
      <c r="TAG61" s="2182"/>
      <c r="TAH61" s="2182"/>
      <c r="TAI61" s="2182"/>
      <c r="TAJ61" s="2182"/>
      <c r="TAK61" s="2182"/>
      <c r="TAL61" s="2182"/>
      <c r="TAM61" s="2182"/>
      <c r="TAN61" s="2182"/>
      <c r="TAO61" s="2182"/>
      <c r="TAP61" s="2182"/>
      <c r="TAQ61" s="2182"/>
      <c r="TAR61" s="2182"/>
      <c r="TAS61" s="2182"/>
      <c r="TAT61" s="2182"/>
      <c r="TAU61" s="2182"/>
      <c r="TAV61" s="2182"/>
      <c r="TAW61" s="2182"/>
      <c r="TAX61" s="2182"/>
      <c r="TAY61" s="2182"/>
      <c r="TAZ61" s="2182"/>
      <c r="TBA61" s="2182"/>
      <c r="TBB61" s="2182"/>
      <c r="TBC61" s="2182"/>
      <c r="TBD61" s="2182"/>
      <c r="TBE61" s="2182"/>
      <c r="TBF61" s="2182"/>
      <c r="TBG61" s="2182"/>
      <c r="TBH61" s="2182"/>
      <c r="TBI61" s="2182"/>
      <c r="TBJ61" s="2182"/>
      <c r="TBK61" s="2182"/>
      <c r="TBL61" s="2182"/>
      <c r="TBM61" s="2182"/>
      <c r="TBN61" s="2182"/>
      <c r="TBO61" s="2182"/>
      <c r="TBP61" s="2182"/>
      <c r="TBQ61" s="2182"/>
      <c r="TBR61" s="2182"/>
      <c r="TBS61" s="2182"/>
      <c r="TBT61" s="2182"/>
      <c r="TBU61" s="2182"/>
      <c r="TBV61" s="2182"/>
      <c r="TBW61" s="2182"/>
      <c r="TBX61" s="2182"/>
      <c r="TBY61" s="2182"/>
      <c r="TBZ61" s="2182"/>
      <c r="TCA61" s="2182"/>
      <c r="TCB61" s="2182"/>
      <c r="TCC61" s="2182"/>
      <c r="TCD61" s="2182"/>
      <c r="TCE61" s="2182"/>
      <c r="TCF61" s="2182"/>
      <c r="TCG61" s="2182"/>
      <c r="TCH61" s="2182"/>
      <c r="TCI61" s="2182"/>
      <c r="TCJ61" s="2182"/>
      <c r="TCK61" s="2182"/>
      <c r="TCL61" s="2182"/>
      <c r="TCM61" s="2182"/>
      <c r="TCN61" s="2182"/>
      <c r="TCO61" s="2182"/>
      <c r="TCP61" s="2182"/>
      <c r="TCQ61" s="2182"/>
      <c r="TCR61" s="2182"/>
      <c r="TCS61" s="2182"/>
      <c r="TCT61" s="2182"/>
      <c r="TCU61" s="2182"/>
      <c r="TCV61" s="2182"/>
      <c r="TCW61" s="2182"/>
      <c r="TCX61" s="2182"/>
      <c r="TCY61" s="2182"/>
      <c r="TCZ61" s="2182"/>
      <c r="TDA61" s="2182"/>
      <c r="TDB61" s="2182"/>
      <c r="TDC61" s="2182"/>
      <c r="TDD61" s="2182"/>
      <c r="TDE61" s="2182"/>
      <c r="TDF61" s="2182"/>
      <c r="TDG61" s="2182"/>
      <c r="TDH61" s="2182"/>
      <c r="TDI61" s="2182"/>
      <c r="TDJ61" s="2182"/>
      <c r="TDK61" s="2182"/>
      <c r="TDL61" s="2182"/>
      <c r="TDM61" s="2182"/>
      <c r="TDN61" s="2182"/>
      <c r="TDO61" s="2182"/>
      <c r="TDP61" s="2182"/>
      <c r="TDQ61" s="2182"/>
      <c r="TDR61" s="2182"/>
      <c r="TDS61" s="2182"/>
      <c r="TDT61" s="2182"/>
      <c r="TDU61" s="2182"/>
      <c r="TDV61" s="2182"/>
      <c r="TDW61" s="2182"/>
      <c r="TDX61" s="2182"/>
      <c r="TDY61" s="2182"/>
      <c r="TDZ61" s="2182"/>
      <c r="TEA61" s="2182"/>
      <c r="TEB61" s="2182"/>
      <c r="TEC61" s="2182"/>
      <c r="TED61" s="2182"/>
      <c r="TEE61" s="2182"/>
      <c r="TEF61" s="2182"/>
      <c r="TEG61" s="2182"/>
      <c r="TEH61" s="2182"/>
      <c r="TEI61" s="2182"/>
      <c r="TEJ61" s="2182"/>
      <c r="TEK61" s="2182"/>
      <c r="TEL61" s="2182"/>
      <c r="TEM61" s="2182"/>
      <c r="TEN61" s="2182"/>
      <c r="TEO61" s="2182"/>
      <c r="TEP61" s="2182"/>
      <c r="TEQ61" s="2182"/>
      <c r="TER61" s="2182"/>
      <c r="TES61" s="2182"/>
      <c r="TET61" s="2182"/>
      <c r="TEU61" s="2182"/>
      <c r="TEV61" s="2182"/>
      <c r="TEW61" s="2182"/>
      <c r="TEX61" s="2182"/>
      <c r="TEY61" s="2182"/>
      <c r="TEZ61" s="2182"/>
      <c r="TFA61" s="2182"/>
      <c r="TFB61" s="2182"/>
      <c r="TFC61" s="2182"/>
      <c r="TFD61" s="2182"/>
      <c r="TFE61" s="2182"/>
      <c r="TFF61" s="2182"/>
      <c r="TFG61" s="2182"/>
      <c r="TFH61" s="2182"/>
      <c r="TFI61" s="2182"/>
      <c r="TFJ61" s="2182"/>
      <c r="TFK61" s="2182"/>
      <c r="TFL61" s="2182"/>
      <c r="TFM61" s="2182"/>
      <c r="TFN61" s="2182"/>
      <c r="TFO61" s="2182"/>
      <c r="TFP61" s="2182"/>
      <c r="TFQ61" s="2182"/>
      <c r="TFR61" s="2182"/>
      <c r="TFS61" s="2182"/>
      <c r="TFT61" s="2182"/>
      <c r="TFU61" s="2182"/>
      <c r="TFV61" s="2182"/>
      <c r="TFW61" s="2182"/>
      <c r="TFX61" s="2182"/>
      <c r="TFY61" s="2182"/>
      <c r="TFZ61" s="2182"/>
      <c r="TGA61" s="2182"/>
      <c r="TGB61" s="2182"/>
      <c r="TGC61" s="2182"/>
      <c r="TGD61" s="2182"/>
      <c r="TGE61" s="2182"/>
      <c r="TGF61" s="2182"/>
      <c r="TGG61" s="2182"/>
      <c r="TGH61" s="2182"/>
      <c r="TGI61" s="2182"/>
      <c r="TGJ61" s="2182"/>
      <c r="TGK61" s="2182"/>
      <c r="TGL61" s="2182"/>
      <c r="TGM61" s="2182"/>
      <c r="TGN61" s="2182"/>
      <c r="TGO61" s="2182"/>
      <c r="TGP61" s="2182"/>
      <c r="TGQ61" s="2182"/>
      <c r="TGR61" s="2182"/>
      <c r="TGS61" s="2182"/>
      <c r="TGT61" s="2182"/>
      <c r="TGU61" s="2182"/>
      <c r="TGV61" s="2182"/>
      <c r="TGW61" s="2182"/>
      <c r="TGX61" s="2182"/>
      <c r="TGY61" s="2182"/>
      <c r="TGZ61" s="2182"/>
      <c r="THA61" s="2182"/>
      <c r="THB61" s="2182"/>
      <c r="THC61" s="2182"/>
      <c r="THD61" s="2182"/>
      <c r="THE61" s="2182"/>
      <c r="THF61" s="2182"/>
      <c r="THG61" s="2182"/>
      <c r="THH61" s="2182"/>
      <c r="THI61" s="2182"/>
      <c r="THJ61" s="2182"/>
      <c r="THK61" s="2182"/>
      <c r="THL61" s="2182"/>
      <c r="THM61" s="2182"/>
      <c r="THN61" s="2182"/>
      <c r="THO61" s="2182"/>
      <c r="THP61" s="2182"/>
      <c r="THQ61" s="2182"/>
      <c r="THR61" s="2182"/>
      <c r="THS61" s="2182"/>
      <c r="THT61" s="2182"/>
      <c r="THU61" s="2182"/>
      <c r="THV61" s="2182"/>
      <c r="THW61" s="2182"/>
      <c r="THX61" s="2182"/>
      <c r="THY61" s="2182"/>
      <c r="THZ61" s="2182"/>
      <c r="TIA61" s="2182"/>
      <c r="TIB61" s="2182"/>
      <c r="TIC61" s="2182"/>
      <c r="TID61" s="2182"/>
      <c r="TIE61" s="2182"/>
      <c r="TIF61" s="2182"/>
      <c r="TIG61" s="2182"/>
      <c r="TIH61" s="2182"/>
      <c r="TII61" s="2182"/>
      <c r="TIJ61" s="2182"/>
      <c r="TIK61" s="2182"/>
      <c r="TIL61" s="2182"/>
      <c r="TIM61" s="2182"/>
      <c r="TIN61" s="2182"/>
      <c r="TIO61" s="2182"/>
      <c r="TIP61" s="2182"/>
      <c r="TIQ61" s="2182"/>
      <c r="TIR61" s="2182"/>
      <c r="TIS61" s="2182"/>
      <c r="TIT61" s="2182"/>
      <c r="TIU61" s="2182"/>
      <c r="TIV61" s="2182"/>
      <c r="TIW61" s="2182"/>
      <c r="TIX61" s="2182"/>
      <c r="TIY61" s="2182"/>
      <c r="TIZ61" s="2182"/>
      <c r="TJA61" s="2182"/>
      <c r="TJB61" s="2182"/>
      <c r="TJC61" s="2182"/>
      <c r="TJD61" s="2182"/>
      <c r="TJE61" s="2182"/>
      <c r="TJF61" s="2182"/>
      <c r="TJG61" s="2182"/>
      <c r="TJH61" s="2182"/>
      <c r="TJI61" s="2182"/>
      <c r="TJJ61" s="2182"/>
      <c r="TJK61" s="2182"/>
      <c r="TJL61" s="2182"/>
      <c r="TJM61" s="2182"/>
      <c r="TJN61" s="2182"/>
      <c r="TJO61" s="2182"/>
      <c r="TJP61" s="2182"/>
      <c r="TJQ61" s="2182"/>
      <c r="TJR61" s="2182"/>
      <c r="TJS61" s="2182"/>
      <c r="TJT61" s="2182"/>
      <c r="TJU61" s="2182"/>
      <c r="TJV61" s="2182"/>
      <c r="TJW61" s="2182"/>
      <c r="TJX61" s="2182"/>
      <c r="TJY61" s="2182"/>
      <c r="TJZ61" s="2182"/>
      <c r="TKA61" s="2182"/>
      <c r="TKB61" s="2182"/>
      <c r="TKC61" s="2182"/>
      <c r="TKD61" s="2182"/>
      <c r="TKE61" s="2182"/>
      <c r="TKF61" s="2182"/>
      <c r="TKG61" s="2182"/>
      <c r="TKH61" s="2182"/>
      <c r="TKI61" s="2182"/>
      <c r="TKJ61" s="2182"/>
      <c r="TKK61" s="2182"/>
      <c r="TKL61" s="2182"/>
      <c r="TKM61" s="2182"/>
      <c r="TKN61" s="2182"/>
      <c r="TKO61" s="2182"/>
      <c r="TKP61" s="2182"/>
      <c r="TKQ61" s="2182"/>
      <c r="TKR61" s="2182"/>
      <c r="TKS61" s="2182"/>
      <c r="TKT61" s="2182"/>
      <c r="TKU61" s="2182"/>
      <c r="TKV61" s="2182"/>
      <c r="TKW61" s="2182"/>
      <c r="TKX61" s="2182"/>
      <c r="TKY61" s="2182"/>
      <c r="TKZ61" s="2182"/>
      <c r="TLA61" s="2182"/>
      <c r="TLB61" s="2182"/>
      <c r="TLC61" s="2182"/>
      <c r="TLD61" s="2182"/>
      <c r="TLE61" s="2182"/>
      <c r="TLF61" s="2182"/>
      <c r="TLG61" s="2182"/>
      <c r="TLH61" s="2182"/>
      <c r="TLI61" s="2182"/>
      <c r="TLJ61" s="2182"/>
      <c r="TLK61" s="2182"/>
      <c r="TLL61" s="2182"/>
      <c r="TLM61" s="2182"/>
      <c r="TLN61" s="2182"/>
      <c r="TLO61" s="2182"/>
      <c r="TLP61" s="2182"/>
      <c r="TLQ61" s="2182"/>
      <c r="TLR61" s="2182"/>
      <c r="TLS61" s="2182"/>
      <c r="TLT61" s="2182"/>
      <c r="TLU61" s="2182"/>
      <c r="TLV61" s="2182"/>
      <c r="TLW61" s="2182"/>
      <c r="TLX61" s="2182"/>
      <c r="TLY61" s="2182"/>
      <c r="TLZ61" s="2182"/>
      <c r="TMA61" s="2182"/>
      <c r="TMB61" s="2182"/>
      <c r="TMC61" s="2182"/>
      <c r="TMD61" s="2182"/>
      <c r="TME61" s="2182"/>
      <c r="TMF61" s="2182"/>
      <c r="TMG61" s="2182"/>
      <c r="TMH61" s="2182"/>
      <c r="TMI61" s="2182"/>
      <c r="TMJ61" s="2182"/>
      <c r="TMK61" s="2182"/>
      <c r="TML61" s="2182"/>
      <c r="TMM61" s="2182"/>
      <c r="TMN61" s="2182"/>
      <c r="TMO61" s="2182"/>
      <c r="TMP61" s="2182"/>
      <c r="TMQ61" s="2182"/>
      <c r="TMR61" s="2182"/>
      <c r="TMS61" s="2182"/>
      <c r="TMT61" s="2182"/>
      <c r="TMU61" s="2182"/>
      <c r="TMV61" s="2182"/>
      <c r="TMW61" s="2182"/>
      <c r="TMX61" s="2182"/>
      <c r="TMY61" s="2182"/>
      <c r="TMZ61" s="2182"/>
      <c r="TNA61" s="2182"/>
      <c r="TNB61" s="2182"/>
      <c r="TNC61" s="2182"/>
      <c r="TND61" s="2182"/>
      <c r="TNE61" s="2182"/>
      <c r="TNF61" s="2182"/>
      <c r="TNG61" s="2182"/>
      <c r="TNH61" s="2182"/>
      <c r="TNI61" s="2182"/>
      <c r="TNJ61" s="2182"/>
      <c r="TNK61" s="2182"/>
      <c r="TNL61" s="2182"/>
      <c r="TNM61" s="2182"/>
      <c r="TNN61" s="2182"/>
      <c r="TNO61" s="2182"/>
      <c r="TNP61" s="2182"/>
      <c r="TNQ61" s="2182"/>
      <c r="TNR61" s="2182"/>
      <c r="TNS61" s="2182"/>
      <c r="TNT61" s="2182"/>
      <c r="TNU61" s="2182"/>
      <c r="TNV61" s="2182"/>
      <c r="TNW61" s="2182"/>
      <c r="TNX61" s="2182"/>
      <c r="TNY61" s="2182"/>
      <c r="TNZ61" s="2182"/>
      <c r="TOA61" s="2182"/>
      <c r="TOB61" s="2182"/>
      <c r="TOC61" s="2182"/>
      <c r="TOD61" s="2182"/>
      <c r="TOE61" s="2182"/>
      <c r="TOF61" s="2182"/>
      <c r="TOG61" s="2182"/>
      <c r="TOH61" s="2182"/>
      <c r="TOI61" s="2182"/>
      <c r="TOJ61" s="2182"/>
      <c r="TOK61" s="2182"/>
      <c r="TOL61" s="2182"/>
      <c r="TOM61" s="2182"/>
      <c r="TON61" s="2182"/>
      <c r="TOO61" s="2182"/>
      <c r="TOP61" s="2182"/>
      <c r="TOQ61" s="2182"/>
      <c r="TOR61" s="2182"/>
      <c r="TOS61" s="2182"/>
      <c r="TOT61" s="2182"/>
      <c r="TOU61" s="2182"/>
      <c r="TOV61" s="2182"/>
      <c r="TOW61" s="2182"/>
      <c r="TOX61" s="2182"/>
      <c r="TOY61" s="2182"/>
      <c r="TOZ61" s="2182"/>
      <c r="TPA61" s="2182"/>
      <c r="TPB61" s="2182"/>
      <c r="TPC61" s="2182"/>
      <c r="TPD61" s="2182"/>
      <c r="TPE61" s="2182"/>
      <c r="TPF61" s="2182"/>
      <c r="TPG61" s="2182"/>
      <c r="TPH61" s="2182"/>
      <c r="TPI61" s="2182"/>
      <c r="TPJ61" s="2182"/>
      <c r="TPK61" s="2182"/>
      <c r="TPL61" s="2182"/>
      <c r="TPM61" s="2182"/>
      <c r="TPN61" s="2182"/>
      <c r="TPO61" s="2182"/>
      <c r="TPP61" s="2182"/>
      <c r="TPQ61" s="2182"/>
      <c r="TPR61" s="2182"/>
      <c r="TPS61" s="2182"/>
      <c r="TPT61" s="2182"/>
      <c r="TPU61" s="2182"/>
      <c r="TPV61" s="2182"/>
      <c r="TPW61" s="2182"/>
      <c r="TPX61" s="2182"/>
      <c r="TPY61" s="2182"/>
      <c r="TPZ61" s="2182"/>
      <c r="TQA61" s="2182"/>
      <c r="TQB61" s="2182"/>
      <c r="TQC61" s="2182"/>
      <c r="TQD61" s="2182"/>
      <c r="TQE61" s="2182"/>
      <c r="TQF61" s="2182"/>
      <c r="TQG61" s="2182"/>
      <c r="TQH61" s="2182"/>
      <c r="TQI61" s="2182"/>
      <c r="TQJ61" s="2182"/>
      <c r="TQK61" s="2182"/>
      <c r="TQL61" s="2182"/>
      <c r="TQM61" s="2182"/>
      <c r="TQN61" s="2182"/>
      <c r="TQO61" s="2182"/>
      <c r="TQP61" s="2182"/>
      <c r="TQQ61" s="2182"/>
      <c r="TQR61" s="2182"/>
      <c r="TQS61" s="2182"/>
      <c r="TQT61" s="2182"/>
      <c r="TQU61" s="2182"/>
      <c r="TQV61" s="2182"/>
      <c r="TQW61" s="2182"/>
      <c r="TQX61" s="2182"/>
      <c r="TQY61" s="2182"/>
      <c r="TQZ61" s="2182"/>
      <c r="TRA61" s="2182"/>
      <c r="TRB61" s="2182"/>
      <c r="TRC61" s="2182"/>
      <c r="TRD61" s="2182"/>
      <c r="TRE61" s="2182"/>
      <c r="TRF61" s="2182"/>
      <c r="TRG61" s="2182"/>
      <c r="TRH61" s="2182"/>
      <c r="TRI61" s="2182"/>
      <c r="TRJ61" s="2182"/>
      <c r="TRK61" s="2182"/>
      <c r="TRL61" s="2182"/>
      <c r="TRM61" s="2182"/>
      <c r="TRN61" s="2182"/>
      <c r="TRO61" s="2182"/>
      <c r="TRP61" s="2182"/>
      <c r="TRQ61" s="2182"/>
      <c r="TRR61" s="2182"/>
      <c r="TRS61" s="2182"/>
      <c r="TRT61" s="2182"/>
      <c r="TRU61" s="2182"/>
      <c r="TRV61" s="2182"/>
      <c r="TRW61" s="2182"/>
      <c r="TRX61" s="2182"/>
      <c r="TRY61" s="2182"/>
      <c r="TRZ61" s="2182"/>
      <c r="TSA61" s="2182"/>
      <c r="TSB61" s="2182"/>
      <c r="TSC61" s="2182"/>
      <c r="TSD61" s="2182"/>
      <c r="TSE61" s="2182"/>
      <c r="TSF61" s="2182"/>
      <c r="TSG61" s="2182"/>
      <c r="TSH61" s="2182"/>
      <c r="TSI61" s="2182"/>
      <c r="TSJ61" s="2182"/>
      <c r="TSK61" s="2182"/>
      <c r="TSL61" s="2182"/>
      <c r="TSM61" s="2182"/>
      <c r="TSN61" s="2182"/>
      <c r="TSO61" s="2182"/>
      <c r="TSP61" s="2182"/>
      <c r="TSQ61" s="2182"/>
      <c r="TSR61" s="2182"/>
      <c r="TSS61" s="2182"/>
      <c r="TST61" s="2182"/>
      <c r="TSU61" s="2182"/>
      <c r="TSV61" s="2182"/>
      <c r="TSW61" s="2182"/>
      <c r="TSX61" s="2182"/>
      <c r="TSY61" s="2182"/>
      <c r="TSZ61" s="2182"/>
      <c r="TTA61" s="2182"/>
      <c r="TTB61" s="2182"/>
      <c r="TTC61" s="2182"/>
      <c r="TTD61" s="2182"/>
      <c r="TTE61" s="2182"/>
      <c r="TTF61" s="2182"/>
      <c r="TTG61" s="2182"/>
      <c r="TTH61" s="2182"/>
      <c r="TTI61" s="2182"/>
      <c r="TTJ61" s="2182"/>
      <c r="TTK61" s="2182"/>
      <c r="TTL61" s="2182"/>
      <c r="TTM61" s="2182"/>
      <c r="TTN61" s="2182"/>
      <c r="TTO61" s="2182"/>
      <c r="TTP61" s="2182"/>
      <c r="TTQ61" s="2182"/>
      <c r="TTR61" s="2182"/>
      <c r="TTS61" s="2182"/>
      <c r="TTT61" s="2182"/>
      <c r="TTU61" s="2182"/>
      <c r="TTV61" s="2182"/>
      <c r="TTW61" s="2182"/>
      <c r="TTX61" s="2182"/>
      <c r="TTY61" s="2182"/>
      <c r="TTZ61" s="2182"/>
      <c r="TUA61" s="2182"/>
      <c r="TUB61" s="2182"/>
      <c r="TUC61" s="2182"/>
      <c r="TUD61" s="2182"/>
      <c r="TUE61" s="2182"/>
      <c r="TUF61" s="2182"/>
      <c r="TUG61" s="2182"/>
      <c r="TUH61" s="2182"/>
      <c r="TUI61" s="2182"/>
      <c r="TUJ61" s="2182"/>
      <c r="TUK61" s="2182"/>
      <c r="TUL61" s="2182"/>
      <c r="TUM61" s="2182"/>
      <c r="TUN61" s="2182"/>
      <c r="TUO61" s="2182"/>
      <c r="TUP61" s="2182"/>
      <c r="TUQ61" s="2182"/>
      <c r="TUR61" s="2182"/>
      <c r="TUS61" s="2182"/>
      <c r="TUT61" s="2182"/>
      <c r="TUU61" s="2182"/>
      <c r="TUV61" s="2182"/>
      <c r="TUW61" s="2182"/>
      <c r="TUX61" s="2182"/>
      <c r="TUY61" s="2182"/>
      <c r="TUZ61" s="2182"/>
      <c r="TVA61" s="2182"/>
      <c r="TVB61" s="2182"/>
      <c r="TVC61" s="2182"/>
      <c r="TVD61" s="2182"/>
      <c r="TVE61" s="2182"/>
      <c r="TVF61" s="2182"/>
      <c r="TVG61" s="2182"/>
      <c r="TVH61" s="2182"/>
      <c r="TVI61" s="2182"/>
      <c r="TVJ61" s="2182"/>
      <c r="TVK61" s="2182"/>
      <c r="TVL61" s="2182"/>
      <c r="TVM61" s="2182"/>
      <c r="TVN61" s="2182"/>
      <c r="TVO61" s="2182"/>
      <c r="TVP61" s="2182"/>
      <c r="TVQ61" s="2182"/>
      <c r="TVR61" s="2182"/>
      <c r="TVS61" s="2182"/>
      <c r="TVT61" s="2182"/>
      <c r="TVU61" s="2182"/>
      <c r="TVV61" s="2182"/>
      <c r="TVW61" s="2182"/>
      <c r="TVX61" s="2182"/>
      <c r="TVY61" s="2182"/>
      <c r="TVZ61" s="2182"/>
      <c r="TWA61" s="2182"/>
      <c r="TWB61" s="2182"/>
      <c r="TWC61" s="2182"/>
      <c r="TWD61" s="2182"/>
      <c r="TWE61" s="2182"/>
      <c r="TWF61" s="2182"/>
      <c r="TWG61" s="2182"/>
      <c r="TWH61" s="2182"/>
      <c r="TWI61" s="2182"/>
      <c r="TWJ61" s="2182"/>
      <c r="TWK61" s="2182"/>
      <c r="TWL61" s="2182"/>
      <c r="TWM61" s="2182"/>
      <c r="TWN61" s="2182"/>
      <c r="TWO61" s="2182"/>
      <c r="TWP61" s="2182"/>
      <c r="TWQ61" s="2182"/>
      <c r="TWR61" s="2182"/>
      <c r="TWS61" s="2182"/>
      <c r="TWT61" s="2182"/>
      <c r="TWU61" s="2182"/>
      <c r="TWV61" s="2182"/>
      <c r="TWW61" s="2182"/>
      <c r="TWX61" s="2182"/>
      <c r="TWY61" s="2182"/>
      <c r="TWZ61" s="2182"/>
      <c r="TXA61" s="2182"/>
      <c r="TXB61" s="2182"/>
      <c r="TXC61" s="2182"/>
      <c r="TXD61" s="2182"/>
      <c r="TXE61" s="2182"/>
      <c r="TXF61" s="2182"/>
      <c r="TXG61" s="2182"/>
      <c r="TXH61" s="2182"/>
      <c r="TXI61" s="2182"/>
      <c r="TXJ61" s="2182"/>
      <c r="TXK61" s="2182"/>
      <c r="TXL61" s="2182"/>
      <c r="TXM61" s="2182"/>
      <c r="TXN61" s="2182"/>
      <c r="TXO61" s="2182"/>
      <c r="TXP61" s="2182"/>
      <c r="TXQ61" s="2182"/>
      <c r="TXR61" s="2182"/>
      <c r="TXS61" s="2182"/>
      <c r="TXT61" s="2182"/>
      <c r="TXU61" s="2182"/>
      <c r="TXV61" s="2182"/>
      <c r="TXW61" s="2182"/>
      <c r="TXX61" s="2182"/>
      <c r="TXY61" s="2182"/>
      <c r="TXZ61" s="2182"/>
      <c r="TYA61" s="2182"/>
      <c r="TYB61" s="2182"/>
      <c r="TYC61" s="2182"/>
      <c r="TYD61" s="2182"/>
      <c r="TYE61" s="2182"/>
      <c r="TYF61" s="2182"/>
      <c r="TYG61" s="2182"/>
      <c r="TYH61" s="2182"/>
      <c r="TYI61" s="2182"/>
      <c r="TYJ61" s="2182"/>
      <c r="TYK61" s="2182"/>
      <c r="TYL61" s="2182"/>
      <c r="TYM61" s="2182"/>
      <c r="TYN61" s="2182"/>
      <c r="TYO61" s="2182"/>
      <c r="TYP61" s="2182"/>
      <c r="TYQ61" s="2182"/>
      <c r="TYR61" s="2182"/>
      <c r="TYS61" s="2182"/>
      <c r="TYT61" s="2182"/>
      <c r="TYU61" s="2182"/>
      <c r="TYV61" s="2182"/>
      <c r="TYW61" s="2182"/>
      <c r="TYX61" s="2182"/>
      <c r="TYY61" s="2182"/>
      <c r="TYZ61" s="2182"/>
      <c r="TZA61" s="2182"/>
      <c r="TZB61" s="2182"/>
      <c r="TZC61" s="2182"/>
      <c r="TZD61" s="2182"/>
      <c r="TZE61" s="2182"/>
      <c r="TZF61" s="2182"/>
      <c r="TZG61" s="2182"/>
      <c r="TZH61" s="2182"/>
      <c r="TZI61" s="2182"/>
      <c r="TZJ61" s="2182"/>
      <c r="TZK61" s="2182"/>
      <c r="TZL61" s="2182"/>
      <c r="TZM61" s="2182"/>
      <c r="TZN61" s="2182"/>
      <c r="TZO61" s="2182"/>
      <c r="TZP61" s="2182"/>
      <c r="TZQ61" s="2182"/>
      <c r="TZR61" s="2182"/>
      <c r="TZS61" s="2182"/>
      <c r="TZT61" s="2182"/>
      <c r="TZU61" s="2182"/>
      <c r="TZV61" s="2182"/>
      <c r="TZW61" s="2182"/>
      <c r="TZX61" s="2182"/>
      <c r="TZY61" s="2182"/>
      <c r="TZZ61" s="2182"/>
      <c r="UAA61" s="2182"/>
      <c r="UAB61" s="2182"/>
      <c r="UAC61" s="2182"/>
      <c r="UAD61" s="2182"/>
      <c r="UAE61" s="2182"/>
      <c r="UAF61" s="2182"/>
      <c r="UAG61" s="2182"/>
      <c r="UAH61" s="2182"/>
      <c r="UAI61" s="2182"/>
      <c r="UAJ61" s="2182"/>
      <c r="UAK61" s="2182"/>
      <c r="UAL61" s="2182"/>
      <c r="UAM61" s="2182"/>
      <c r="UAN61" s="2182"/>
      <c r="UAO61" s="2182"/>
      <c r="UAP61" s="2182"/>
      <c r="UAQ61" s="2182"/>
      <c r="UAR61" s="2182"/>
      <c r="UAS61" s="2182"/>
      <c r="UAT61" s="2182"/>
      <c r="UAU61" s="2182"/>
      <c r="UAV61" s="2182"/>
      <c r="UAW61" s="2182"/>
      <c r="UAX61" s="2182"/>
      <c r="UAY61" s="2182"/>
      <c r="UAZ61" s="2182"/>
      <c r="UBA61" s="2182"/>
      <c r="UBB61" s="2182"/>
      <c r="UBC61" s="2182"/>
      <c r="UBD61" s="2182"/>
      <c r="UBE61" s="2182"/>
      <c r="UBF61" s="2182"/>
      <c r="UBG61" s="2182"/>
      <c r="UBH61" s="2182"/>
      <c r="UBI61" s="2182"/>
      <c r="UBJ61" s="2182"/>
      <c r="UBK61" s="2182"/>
      <c r="UBL61" s="2182"/>
      <c r="UBM61" s="2182"/>
      <c r="UBN61" s="2182"/>
      <c r="UBO61" s="2182"/>
      <c r="UBP61" s="2182"/>
      <c r="UBQ61" s="2182"/>
      <c r="UBR61" s="2182"/>
      <c r="UBS61" s="2182"/>
      <c r="UBT61" s="2182"/>
      <c r="UBU61" s="2182"/>
      <c r="UBV61" s="2182"/>
      <c r="UBW61" s="2182"/>
      <c r="UBX61" s="2182"/>
      <c r="UBY61" s="2182"/>
      <c r="UBZ61" s="2182"/>
      <c r="UCA61" s="2182"/>
      <c r="UCB61" s="2182"/>
      <c r="UCC61" s="2182"/>
      <c r="UCD61" s="2182"/>
      <c r="UCE61" s="2182"/>
      <c r="UCF61" s="2182"/>
      <c r="UCG61" s="2182"/>
      <c r="UCH61" s="2182"/>
      <c r="UCI61" s="2182"/>
      <c r="UCJ61" s="2182"/>
      <c r="UCK61" s="2182"/>
      <c r="UCL61" s="2182"/>
      <c r="UCM61" s="2182"/>
      <c r="UCN61" s="2182"/>
      <c r="UCO61" s="2182"/>
      <c r="UCP61" s="2182"/>
      <c r="UCQ61" s="2182"/>
      <c r="UCR61" s="2182"/>
      <c r="UCS61" s="2182"/>
      <c r="UCT61" s="2182"/>
      <c r="UCU61" s="2182"/>
      <c r="UCV61" s="2182"/>
      <c r="UCW61" s="2182"/>
      <c r="UCX61" s="2182"/>
      <c r="UCY61" s="2182"/>
      <c r="UCZ61" s="2182"/>
      <c r="UDA61" s="2182"/>
      <c r="UDB61" s="2182"/>
      <c r="UDC61" s="2182"/>
      <c r="UDD61" s="2182"/>
      <c r="UDE61" s="2182"/>
      <c r="UDF61" s="2182"/>
      <c r="UDG61" s="2182"/>
      <c r="UDH61" s="2182"/>
      <c r="UDI61" s="2182"/>
      <c r="UDJ61" s="2182"/>
      <c r="UDK61" s="2182"/>
      <c r="UDL61" s="2182"/>
      <c r="UDM61" s="2182"/>
      <c r="UDN61" s="2182"/>
      <c r="UDO61" s="2182"/>
      <c r="UDP61" s="2182"/>
      <c r="UDQ61" s="2182"/>
      <c r="UDR61" s="2182"/>
      <c r="UDS61" s="2182"/>
      <c r="UDT61" s="2182"/>
      <c r="UDU61" s="2182"/>
      <c r="UDV61" s="2182"/>
      <c r="UDW61" s="2182"/>
      <c r="UDX61" s="2182"/>
      <c r="UDY61" s="2182"/>
      <c r="UDZ61" s="2182"/>
      <c r="UEA61" s="2182"/>
      <c r="UEB61" s="2182"/>
      <c r="UEC61" s="2182"/>
      <c r="UED61" s="2182"/>
      <c r="UEE61" s="2182"/>
      <c r="UEF61" s="2182"/>
      <c r="UEG61" s="2182"/>
      <c r="UEH61" s="2182"/>
      <c r="UEI61" s="2182"/>
      <c r="UEJ61" s="2182"/>
      <c r="UEK61" s="2182"/>
      <c r="UEL61" s="2182"/>
      <c r="UEM61" s="2182"/>
      <c r="UEN61" s="2182"/>
      <c r="UEO61" s="2182"/>
      <c r="UEP61" s="2182"/>
      <c r="UEQ61" s="2182"/>
      <c r="UER61" s="2182"/>
      <c r="UES61" s="2182"/>
      <c r="UET61" s="2182"/>
      <c r="UEU61" s="2182"/>
      <c r="UEV61" s="2182"/>
      <c r="UEW61" s="2182"/>
      <c r="UEX61" s="2182"/>
      <c r="UEY61" s="2182"/>
      <c r="UEZ61" s="2182"/>
      <c r="UFA61" s="2182"/>
      <c r="UFB61" s="2182"/>
      <c r="UFC61" s="2182"/>
      <c r="UFD61" s="2182"/>
      <c r="UFE61" s="2182"/>
      <c r="UFF61" s="2182"/>
      <c r="UFG61" s="2182"/>
      <c r="UFH61" s="2182"/>
      <c r="UFI61" s="2182"/>
      <c r="UFJ61" s="2182"/>
      <c r="UFK61" s="2182"/>
      <c r="UFL61" s="2182"/>
      <c r="UFM61" s="2182"/>
      <c r="UFN61" s="2182"/>
      <c r="UFO61" s="2182"/>
      <c r="UFP61" s="2182"/>
      <c r="UFQ61" s="2182"/>
      <c r="UFR61" s="2182"/>
      <c r="UFS61" s="2182"/>
      <c r="UFT61" s="2182"/>
      <c r="UFU61" s="2182"/>
      <c r="UFV61" s="2182"/>
      <c r="UFW61" s="2182"/>
      <c r="UFX61" s="2182"/>
      <c r="UFY61" s="2182"/>
      <c r="UFZ61" s="2182"/>
      <c r="UGA61" s="2182"/>
      <c r="UGB61" s="2182"/>
      <c r="UGC61" s="2182"/>
      <c r="UGD61" s="2182"/>
      <c r="UGE61" s="2182"/>
      <c r="UGF61" s="2182"/>
      <c r="UGG61" s="2182"/>
      <c r="UGH61" s="2182"/>
      <c r="UGI61" s="2182"/>
      <c r="UGJ61" s="2182"/>
      <c r="UGK61" s="2182"/>
      <c r="UGL61" s="2182"/>
      <c r="UGM61" s="2182"/>
      <c r="UGN61" s="2182"/>
      <c r="UGO61" s="2182"/>
      <c r="UGP61" s="2182"/>
      <c r="UGQ61" s="2182"/>
      <c r="UGR61" s="2182"/>
      <c r="UGS61" s="2182"/>
      <c r="UGT61" s="2182"/>
      <c r="UGU61" s="2182"/>
      <c r="UGV61" s="2182"/>
      <c r="UGW61" s="2182"/>
      <c r="UGX61" s="2182"/>
      <c r="UGY61" s="2182"/>
      <c r="UGZ61" s="2182"/>
      <c r="UHA61" s="2182"/>
      <c r="UHB61" s="2182"/>
      <c r="UHC61" s="2182"/>
      <c r="UHD61" s="2182"/>
      <c r="UHE61" s="2182"/>
      <c r="UHF61" s="2182"/>
      <c r="UHG61" s="2182"/>
      <c r="UHH61" s="2182"/>
      <c r="UHI61" s="2182"/>
      <c r="UHJ61" s="2182"/>
      <c r="UHK61" s="2182"/>
      <c r="UHL61" s="2182"/>
      <c r="UHM61" s="2182"/>
      <c r="UHN61" s="2182"/>
      <c r="UHO61" s="2182"/>
      <c r="UHP61" s="2182"/>
      <c r="UHQ61" s="2182"/>
      <c r="UHR61" s="2182"/>
      <c r="UHS61" s="2182"/>
      <c r="UHT61" s="2182"/>
      <c r="UHU61" s="2182"/>
      <c r="UHV61" s="2182"/>
      <c r="UHW61" s="2182"/>
      <c r="UHX61" s="2182"/>
      <c r="UHY61" s="2182"/>
      <c r="UHZ61" s="2182"/>
      <c r="UIA61" s="2182"/>
      <c r="UIB61" s="2182"/>
      <c r="UIC61" s="2182"/>
      <c r="UID61" s="2182"/>
      <c r="UIE61" s="2182"/>
      <c r="UIF61" s="2182"/>
      <c r="UIG61" s="2182"/>
      <c r="UIH61" s="2182"/>
      <c r="UII61" s="2182"/>
      <c r="UIJ61" s="2182"/>
      <c r="UIK61" s="2182"/>
      <c r="UIL61" s="2182"/>
      <c r="UIM61" s="2182"/>
      <c r="UIN61" s="2182"/>
      <c r="UIO61" s="2182"/>
      <c r="UIP61" s="2182"/>
      <c r="UIQ61" s="2182"/>
      <c r="UIR61" s="2182"/>
      <c r="UIS61" s="2182"/>
      <c r="UIT61" s="2182"/>
      <c r="UIU61" s="2182"/>
      <c r="UIV61" s="2182"/>
      <c r="UIW61" s="2182"/>
      <c r="UIX61" s="2182"/>
      <c r="UIY61" s="2182"/>
      <c r="UIZ61" s="2182"/>
      <c r="UJA61" s="2182"/>
      <c r="UJB61" s="2182"/>
      <c r="UJC61" s="2182"/>
      <c r="UJD61" s="2182"/>
      <c r="UJE61" s="2182"/>
      <c r="UJF61" s="2182"/>
      <c r="UJG61" s="2182"/>
      <c r="UJH61" s="2182"/>
      <c r="UJI61" s="2182"/>
      <c r="UJJ61" s="2182"/>
      <c r="UJK61" s="2182"/>
      <c r="UJL61" s="2182"/>
      <c r="UJM61" s="2182"/>
      <c r="UJN61" s="2182"/>
      <c r="UJO61" s="2182"/>
      <c r="UJP61" s="2182"/>
      <c r="UJQ61" s="2182"/>
      <c r="UJR61" s="2182"/>
      <c r="UJS61" s="2182"/>
      <c r="UJT61" s="2182"/>
      <c r="UJU61" s="2182"/>
      <c r="UJV61" s="2182"/>
      <c r="UJW61" s="2182"/>
      <c r="UJX61" s="2182"/>
      <c r="UJY61" s="2182"/>
      <c r="UJZ61" s="2182"/>
      <c r="UKA61" s="2182"/>
      <c r="UKB61" s="2182"/>
      <c r="UKC61" s="2182"/>
      <c r="UKD61" s="2182"/>
      <c r="UKE61" s="2182"/>
      <c r="UKF61" s="2182"/>
      <c r="UKG61" s="2182"/>
      <c r="UKH61" s="2182"/>
      <c r="UKI61" s="2182"/>
      <c r="UKJ61" s="2182"/>
      <c r="UKK61" s="2182"/>
      <c r="UKL61" s="2182"/>
      <c r="UKM61" s="2182"/>
      <c r="UKN61" s="2182"/>
      <c r="UKO61" s="2182"/>
      <c r="UKP61" s="2182"/>
      <c r="UKQ61" s="2182"/>
      <c r="UKR61" s="2182"/>
      <c r="UKS61" s="2182"/>
      <c r="UKT61" s="2182"/>
      <c r="UKU61" s="2182"/>
      <c r="UKV61" s="2182"/>
      <c r="UKW61" s="2182"/>
      <c r="UKX61" s="2182"/>
      <c r="UKY61" s="2182"/>
      <c r="UKZ61" s="2182"/>
      <c r="ULA61" s="2182"/>
      <c r="ULB61" s="2182"/>
      <c r="ULC61" s="2182"/>
      <c r="ULD61" s="2182"/>
      <c r="ULE61" s="2182"/>
      <c r="ULF61" s="2182"/>
      <c r="ULG61" s="2182"/>
      <c r="ULH61" s="2182"/>
      <c r="ULI61" s="2182"/>
      <c r="ULJ61" s="2182"/>
      <c r="ULK61" s="2182"/>
      <c r="ULL61" s="2182"/>
      <c r="ULM61" s="2182"/>
      <c r="ULN61" s="2182"/>
      <c r="ULO61" s="2182"/>
      <c r="ULP61" s="2182"/>
      <c r="ULQ61" s="2182"/>
      <c r="ULR61" s="2182"/>
      <c r="ULS61" s="2182"/>
      <c r="ULT61" s="2182"/>
      <c r="ULU61" s="2182"/>
      <c r="ULV61" s="2182"/>
      <c r="ULW61" s="2182"/>
      <c r="ULX61" s="2182"/>
      <c r="ULY61" s="2182"/>
      <c r="ULZ61" s="2182"/>
      <c r="UMA61" s="2182"/>
      <c r="UMB61" s="2182"/>
      <c r="UMC61" s="2182"/>
      <c r="UMD61" s="2182"/>
      <c r="UME61" s="2182"/>
      <c r="UMF61" s="2182"/>
      <c r="UMG61" s="2182"/>
      <c r="UMH61" s="2182"/>
      <c r="UMI61" s="2182"/>
      <c r="UMJ61" s="2182"/>
      <c r="UMK61" s="2182"/>
      <c r="UML61" s="2182"/>
      <c r="UMM61" s="2182"/>
      <c r="UMN61" s="2182"/>
      <c r="UMO61" s="2182"/>
      <c r="UMP61" s="2182"/>
      <c r="UMQ61" s="2182"/>
      <c r="UMR61" s="2182"/>
      <c r="UMS61" s="2182"/>
      <c r="UMT61" s="2182"/>
      <c r="UMU61" s="2182"/>
      <c r="UMV61" s="2182"/>
      <c r="UMW61" s="2182"/>
      <c r="UMX61" s="2182"/>
      <c r="UMY61" s="2182"/>
      <c r="UMZ61" s="2182"/>
      <c r="UNA61" s="2182"/>
      <c r="UNB61" s="2182"/>
      <c r="UNC61" s="2182"/>
      <c r="UND61" s="2182"/>
      <c r="UNE61" s="2182"/>
      <c r="UNF61" s="2182"/>
      <c r="UNG61" s="2182"/>
      <c r="UNH61" s="2182"/>
      <c r="UNI61" s="2182"/>
      <c r="UNJ61" s="2182"/>
      <c r="UNK61" s="2182"/>
      <c r="UNL61" s="2182"/>
      <c r="UNM61" s="2182"/>
      <c r="UNN61" s="2182"/>
      <c r="UNO61" s="2182"/>
      <c r="UNP61" s="2182"/>
      <c r="UNQ61" s="2182"/>
      <c r="UNR61" s="2182"/>
      <c r="UNS61" s="2182"/>
      <c r="UNT61" s="2182"/>
      <c r="UNU61" s="2182"/>
      <c r="UNV61" s="2182"/>
      <c r="UNW61" s="2182"/>
      <c r="UNX61" s="2182"/>
      <c r="UNY61" s="2182"/>
      <c r="UNZ61" s="2182"/>
      <c r="UOA61" s="2182"/>
      <c r="UOB61" s="2182"/>
      <c r="UOC61" s="2182"/>
      <c r="UOD61" s="2182"/>
      <c r="UOE61" s="2182"/>
      <c r="UOF61" s="2182"/>
      <c r="UOG61" s="2182"/>
      <c r="UOH61" s="2182"/>
      <c r="UOI61" s="2182"/>
      <c r="UOJ61" s="2182"/>
      <c r="UOK61" s="2182"/>
      <c r="UOL61" s="2182"/>
      <c r="UOM61" s="2182"/>
      <c r="UON61" s="2182"/>
      <c r="UOO61" s="2182"/>
      <c r="UOP61" s="2182"/>
      <c r="UOQ61" s="2182"/>
      <c r="UOR61" s="2182"/>
      <c r="UOS61" s="2182"/>
      <c r="UOT61" s="2182"/>
      <c r="UOU61" s="2182"/>
      <c r="UOV61" s="2182"/>
      <c r="UOW61" s="2182"/>
      <c r="UOX61" s="2182"/>
      <c r="UOY61" s="2182"/>
      <c r="UOZ61" s="2182"/>
      <c r="UPA61" s="2182"/>
      <c r="UPB61" s="2182"/>
      <c r="UPC61" s="2182"/>
      <c r="UPD61" s="2182"/>
      <c r="UPE61" s="2182"/>
      <c r="UPF61" s="2182"/>
      <c r="UPG61" s="2182"/>
      <c r="UPH61" s="2182"/>
      <c r="UPI61" s="2182"/>
      <c r="UPJ61" s="2182"/>
      <c r="UPK61" s="2182"/>
      <c r="UPL61" s="2182"/>
      <c r="UPM61" s="2182"/>
      <c r="UPN61" s="2182"/>
      <c r="UPO61" s="2182"/>
      <c r="UPP61" s="2182"/>
      <c r="UPQ61" s="2182"/>
      <c r="UPR61" s="2182"/>
      <c r="UPS61" s="2182"/>
      <c r="UPT61" s="2182"/>
      <c r="UPU61" s="2182"/>
      <c r="UPV61" s="2182"/>
      <c r="UPW61" s="2182"/>
      <c r="UPX61" s="2182"/>
      <c r="UPY61" s="2182"/>
      <c r="UPZ61" s="2182"/>
      <c r="UQA61" s="2182"/>
      <c r="UQB61" s="2182"/>
      <c r="UQC61" s="2182"/>
      <c r="UQD61" s="2182"/>
      <c r="UQE61" s="2182"/>
      <c r="UQF61" s="2182"/>
      <c r="UQG61" s="2182"/>
      <c r="UQH61" s="2182"/>
      <c r="UQI61" s="2182"/>
      <c r="UQJ61" s="2182"/>
      <c r="UQK61" s="2182"/>
      <c r="UQL61" s="2182"/>
      <c r="UQM61" s="2182"/>
      <c r="UQN61" s="2182"/>
      <c r="UQO61" s="2182"/>
      <c r="UQP61" s="2182"/>
      <c r="UQQ61" s="2182"/>
      <c r="UQR61" s="2182"/>
      <c r="UQS61" s="2182"/>
      <c r="UQT61" s="2182"/>
      <c r="UQU61" s="2182"/>
      <c r="UQV61" s="2182"/>
      <c r="UQW61" s="2182"/>
      <c r="UQX61" s="2182"/>
      <c r="UQY61" s="2182"/>
      <c r="UQZ61" s="2182"/>
      <c r="URA61" s="2182"/>
      <c r="URB61" s="2182"/>
      <c r="URC61" s="2182"/>
      <c r="URD61" s="2182"/>
      <c r="URE61" s="2182"/>
      <c r="URF61" s="2182"/>
      <c r="URG61" s="2182"/>
      <c r="URH61" s="2182"/>
      <c r="URI61" s="2182"/>
      <c r="URJ61" s="2182"/>
      <c r="URK61" s="2182"/>
      <c r="URL61" s="2182"/>
      <c r="URM61" s="2182"/>
      <c r="URN61" s="2182"/>
      <c r="URO61" s="2182"/>
      <c r="URP61" s="2182"/>
      <c r="URQ61" s="2182"/>
      <c r="URR61" s="2182"/>
      <c r="URS61" s="2182"/>
      <c r="URT61" s="2182"/>
      <c r="URU61" s="2182"/>
      <c r="URV61" s="2182"/>
      <c r="URW61" s="2182"/>
      <c r="URX61" s="2182"/>
      <c r="URY61" s="2182"/>
      <c r="URZ61" s="2182"/>
      <c r="USA61" s="2182"/>
      <c r="USB61" s="2182"/>
      <c r="USC61" s="2182"/>
      <c r="USD61" s="2182"/>
      <c r="USE61" s="2182"/>
      <c r="USF61" s="2182"/>
      <c r="USG61" s="2182"/>
      <c r="USH61" s="2182"/>
      <c r="USI61" s="2182"/>
      <c r="USJ61" s="2182"/>
      <c r="USK61" s="2182"/>
      <c r="USL61" s="2182"/>
      <c r="USM61" s="2182"/>
      <c r="USN61" s="2182"/>
      <c r="USO61" s="2182"/>
      <c r="USP61" s="2182"/>
      <c r="USQ61" s="2182"/>
      <c r="USR61" s="2182"/>
      <c r="USS61" s="2182"/>
      <c r="UST61" s="2182"/>
      <c r="USU61" s="2182"/>
      <c r="USV61" s="2182"/>
      <c r="USW61" s="2182"/>
      <c r="USX61" s="2182"/>
      <c r="USY61" s="2182"/>
      <c r="USZ61" s="2182"/>
      <c r="UTA61" s="2182"/>
      <c r="UTB61" s="2182"/>
      <c r="UTC61" s="2182"/>
      <c r="UTD61" s="2182"/>
      <c r="UTE61" s="2182"/>
      <c r="UTF61" s="2182"/>
      <c r="UTG61" s="2182"/>
      <c r="UTH61" s="2182"/>
      <c r="UTI61" s="2182"/>
      <c r="UTJ61" s="2182"/>
      <c r="UTK61" s="2182"/>
      <c r="UTL61" s="2182"/>
      <c r="UTM61" s="2182"/>
      <c r="UTN61" s="2182"/>
      <c r="UTO61" s="2182"/>
      <c r="UTP61" s="2182"/>
      <c r="UTQ61" s="2182"/>
      <c r="UTR61" s="2182"/>
      <c r="UTS61" s="2182"/>
      <c r="UTT61" s="2182"/>
      <c r="UTU61" s="2182"/>
      <c r="UTV61" s="2182"/>
      <c r="UTW61" s="2182"/>
      <c r="UTX61" s="2182"/>
      <c r="UTY61" s="2182"/>
      <c r="UTZ61" s="2182"/>
      <c r="UUA61" s="2182"/>
      <c r="UUB61" s="2182"/>
      <c r="UUC61" s="2182"/>
      <c r="UUD61" s="2182"/>
      <c r="UUE61" s="2182"/>
      <c r="UUF61" s="2182"/>
      <c r="UUG61" s="2182"/>
      <c r="UUH61" s="2182"/>
      <c r="UUI61" s="2182"/>
      <c r="UUJ61" s="2182"/>
      <c r="UUK61" s="2182"/>
      <c r="UUL61" s="2182"/>
      <c r="UUM61" s="2182"/>
      <c r="UUN61" s="2182"/>
      <c r="UUO61" s="2182"/>
      <c r="UUP61" s="2182"/>
      <c r="UUQ61" s="2182"/>
      <c r="UUR61" s="2182"/>
      <c r="UUS61" s="2182"/>
      <c r="UUT61" s="2182"/>
      <c r="UUU61" s="2182"/>
      <c r="UUV61" s="2182"/>
      <c r="UUW61" s="2182"/>
      <c r="UUX61" s="2182"/>
      <c r="UUY61" s="2182"/>
      <c r="UUZ61" s="2182"/>
      <c r="UVA61" s="2182"/>
      <c r="UVB61" s="2182"/>
      <c r="UVC61" s="2182"/>
      <c r="UVD61" s="2182"/>
      <c r="UVE61" s="2182"/>
      <c r="UVF61" s="2182"/>
      <c r="UVG61" s="2182"/>
      <c r="UVH61" s="2182"/>
      <c r="UVI61" s="2182"/>
      <c r="UVJ61" s="2182"/>
      <c r="UVK61" s="2182"/>
      <c r="UVL61" s="2182"/>
      <c r="UVM61" s="2182"/>
      <c r="UVN61" s="2182"/>
      <c r="UVO61" s="2182"/>
      <c r="UVP61" s="2182"/>
      <c r="UVQ61" s="2182"/>
      <c r="UVR61" s="2182"/>
      <c r="UVS61" s="2182"/>
      <c r="UVT61" s="2182"/>
      <c r="UVU61" s="2182"/>
      <c r="UVV61" s="2182"/>
      <c r="UVW61" s="2182"/>
      <c r="UVX61" s="2182"/>
      <c r="UVY61" s="2182"/>
      <c r="UVZ61" s="2182"/>
      <c r="UWA61" s="2182"/>
      <c r="UWB61" s="2182"/>
      <c r="UWC61" s="2182"/>
      <c r="UWD61" s="2182"/>
      <c r="UWE61" s="2182"/>
      <c r="UWF61" s="2182"/>
      <c r="UWG61" s="2182"/>
      <c r="UWH61" s="2182"/>
      <c r="UWI61" s="2182"/>
      <c r="UWJ61" s="2182"/>
      <c r="UWK61" s="2182"/>
      <c r="UWL61" s="2182"/>
      <c r="UWM61" s="2182"/>
      <c r="UWN61" s="2182"/>
      <c r="UWO61" s="2182"/>
      <c r="UWP61" s="2182"/>
      <c r="UWQ61" s="2182"/>
      <c r="UWR61" s="2182"/>
      <c r="UWS61" s="2182"/>
      <c r="UWT61" s="2182"/>
      <c r="UWU61" s="2182"/>
      <c r="UWV61" s="2182"/>
      <c r="UWW61" s="2182"/>
      <c r="UWX61" s="2182"/>
      <c r="UWY61" s="2182"/>
      <c r="UWZ61" s="2182"/>
      <c r="UXA61" s="2182"/>
      <c r="UXB61" s="2182"/>
      <c r="UXC61" s="2182"/>
      <c r="UXD61" s="2182"/>
      <c r="UXE61" s="2182"/>
      <c r="UXF61" s="2182"/>
      <c r="UXG61" s="2182"/>
      <c r="UXH61" s="2182"/>
      <c r="UXI61" s="2182"/>
      <c r="UXJ61" s="2182"/>
      <c r="UXK61" s="2182"/>
      <c r="UXL61" s="2182"/>
      <c r="UXM61" s="2182"/>
      <c r="UXN61" s="2182"/>
      <c r="UXO61" s="2182"/>
      <c r="UXP61" s="2182"/>
      <c r="UXQ61" s="2182"/>
      <c r="UXR61" s="2182"/>
      <c r="UXS61" s="2182"/>
      <c r="UXT61" s="2182"/>
      <c r="UXU61" s="2182"/>
      <c r="UXV61" s="2182"/>
      <c r="UXW61" s="2182"/>
      <c r="UXX61" s="2182"/>
      <c r="UXY61" s="2182"/>
      <c r="UXZ61" s="2182"/>
      <c r="UYA61" s="2182"/>
      <c r="UYB61" s="2182"/>
      <c r="UYC61" s="2182"/>
      <c r="UYD61" s="2182"/>
      <c r="UYE61" s="2182"/>
      <c r="UYF61" s="2182"/>
      <c r="UYG61" s="2182"/>
      <c r="UYH61" s="2182"/>
      <c r="UYI61" s="2182"/>
      <c r="UYJ61" s="2182"/>
      <c r="UYK61" s="2182"/>
      <c r="UYL61" s="2182"/>
      <c r="UYM61" s="2182"/>
      <c r="UYN61" s="2182"/>
      <c r="UYO61" s="2182"/>
      <c r="UYP61" s="2182"/>
      <c r="UYQ61" s="2182"/>
      <c r="UYR61" s="2182"/>
      <c r="UYS61" s="2182"/>
      <c r="UYT61" s="2182"/>
      <c r="UYU61" s="2182"/>
      <c r="UYV61" s="2182"/>
      <c r="UYW61" s="2182"/>
      <c r="UYX61" s="2182"/>
      <c r="UYY61" s="2182"/>
      <c r="UYZ61" s="2182"/>
      <c r="UZA61" s="2182"/>
      <c r="UZB61" s="2182"/>
      <c r="UZC61" s="2182"/>
      <c r="UZD61" s="2182"/>
      <c r="UZE61" s="2182"/>
      <c r="UZF61" s="2182"/>
      <c r="UZG61" s="2182"/>
      <c r="UZH61" s="2182"/>
      <c r="UZI61" s="2182"/>
      <c r="UZJ61" s="2182"/>
      <c r="UZK61" s="2182"/>
      <c r="UZL61" s="2182"/>
      <c r="UZM61" s="2182"/>
      <c r="UZN61" s="2182"/>
      <c r="UZO61" s="2182"/>
      <c r="UZP61" s="2182"/>
      <c r="UZQ61" s="2182"/>
      <c r="UZR61" s="2182"/>
      <c r="UZS61" s="2182"/>
      <c r="UZT61" s="2182"/>
      <c r="UZU61" s="2182"/>
      <c r="UZV61" s="2182"/>
      <c r="UZW61" s="2182"/>
      <c r="UZX61" s="2182"/>
      <c r="UZY61" s="2182"/>
      <c r="UZZ61" s="2182"/>
      <c r="VAA61" s="2182"/>
      <c r="VAB61" s="2182"/>
      <c r="VAC61" s="2182"/>
      <c r="VAD61" s="2182"/>
      <c r="VAE61" s="2182"/>
      <c r="VAF61" s="2182"/>
      <c r="VAG61" s="2182"/>
      <c r="VAH61" s="2182"/>
      <c r="VAI61" s="2182"/>
      <c r="VAJ61" s="2182"/>
      <c r="VAK61" s="2182"/>
      <c r="VAL61" s="2182"/>
      <c r="VAM61" s="2182"/>
      <c r="VAN61" s="2182"/>
      <c r="VAO61" s="2182"/>
      <c r="VAP61" s="2182"/>
      <c r="VAQ61" s="2182"/>
      <c r="VAR61" s="2182"/>
      <c r="VAS61" s="2182"/>
      <c r="VAT61" s="2182"/>
      <c r="VAU61" s="2182"/>
      <c r="VAV61" s="2182"/>
      <c r="VAW61" s="2182"/>
      <c r="VAX61" s="2182"/>
      <c r="VAY61" s="2182"/>
      <c r="VAZ61" s="2182"/>
      <c r="VBA61" s="2182"/>
      <c r="VBB61" s="2182"/>
      <c r="VBC61" s="2182"/>
      <c r="VBD61" s="2182"/>
      <c r="VBE61" s="2182"/>
      <c r="VBF61" s="2182"/>
      <c r="VBG61" s="2182"/>
      <c r="VBH61" s="2182"/>
      <c r="VBI61" s="2182"/>
      <c r="VBJ61" s="2182"/>
      <c r="VBK61" s="2182"/>
      <c r="VBL61" s="2182"/>
      <c r="VBM61" s="2182"/>
      <c r="VBN61" s="2182"/>
      <c r="VBO61" s="2182"/>
      <c r="VBP61" s="2182"/>
      <c r="VBQ61" s="2182"/>
      <c r="VBR61" s="2182"/>
      <c r="VBS61" s="2182"/>
      <c r="VBT61" s="2182"/>
      <c r="VBU61" s="2182"/>
      <c r="VBV61" s="2182"/>
      <c r="VBW61" s="2182"/>
      <c r="VBX61" s="2182"/>
      <c r="VBY61" s="2182"/>
      <c r="VBZ61" s="2182"/>
      <c r="VCA61" s="2182"/>
      <c r="VCB61" s="2182"/>
      <c r="VCC61" s="2182"/>
      <c r="VCD61" s="2182"/>
      <c r="VCE61" s="2182"/>
      <c r="VCF61" s="2182"/>
      <c r="VCG61" s="2182"/>
      <c r="VCH61" s="2182"/>
      <c r="VCI61" s="2182"/>
      <c r="VCJ61" s="2182"/>
      <c r="VCK61" s="2182"/>
      <c r="VCL61" s="2182"/>
      <c r="VCM61" s="2182"/>
      <c r="VCN61" s="2182"/>
      <c r="VCO61" s="2182"/>
      <c r="VCP61" s="2182"/>
      <c r="VCQ61" s="2182"/>
      <c r="VCR61" s="2182"/>
      <c r="VCS61" s="2182"/>
      <c r="VCT61" s="2182"/>
      <c r="VCU61" s="2182"/>
      <c r="VCV61" s="2182"/>
      <c r="VCW61" s="2182"/>
      <c r="VCX61" s="2182"/>
      <c r="VCY61" s="2182"/>
      <c r="VCZ61" s="2182"/>
      <c r="VDA61" s="2182"/>
      <c r="VDB61" s="2182"/>
      <c r="VDC61" s="2182"/>
      <c r="VDD61" s="2182"/>
      <c r="VDE61" s="2182"/>
      <c r="VDF61" s="2182"/>
      <c r="VDG61" s="2182"/>
      <c r="VDH61" s="2182"/>
      <c r="VDI61" s="2182"/>
      <c r="VDJ61" s="2182"/>
      <c r="VDK61" s="2182"/>
      <c r="VDL61" s="2182"/>
      <c r="VDM61" s="2182"/>
      <c r="VDN61" s="2182"/>
      <c r="VDO61" s="2182"/>
      <c r="VDP61" s="2182"/>
      <c r="VDQ61" s="2182"/>
      <c r="VDR61" s="2182"/>
      <c r="VDS61" s="2182"/>
      <c r="VDT61" s="2182"/>
      <c r="VDU61" s="2182"/>
      <c r="VDV61" s="2182"/>
      <c r="VDW61" s="2182"/>
      <c r="VDX61" s="2182"/>
      <c r="VDY61" s="2182"/>
      <c r="VDZ61" s="2182"/>
      <c r="VEA61" s="2182"/>
      <c r="VEB61" s="2182"/>
      <c r="VEC61" s="2182"/>
      <c r="VED61" s="2182"/>
      <c r="VEE61" s="2182"/>
      <c r="VEF61" s="2182"/>
      <c r="VEG61" s="2182"/>
      <c r="VEH61" s="2182"/>
      <c r="VEI61" s="2182"/>
      <c r="VEJ61" s="2182"/>
      <c r="VEK61" s="2182"/>
      <c r="VEL61" s="2182"/>
      <c r="VEM61" s="2182"/>
      <c r="VEN61" s="2182"/>
      <c r="VEO61" s="2182"/>
      <c r="VEP61" s="2182"/>
      <c r="VEQ61" s="2182"/>
      <c r="VER61" s="2182"/>
      <c r="VES61" s="2182"/>
      <c r="VET61" s="2182"/>
      <c r="VEU61" s="2182"/>
      <c r="VEV61" s="2182"/>
      <c r="VEW61" s="2182"/>
      <c r="VEX61" s="2182"/>
      <c r="VEY61" s="2182"/>
      <c r="VEZ61" s="2182"/>
      <c r="VFA61" s="2182"/>
      <c r="VFB61" s="2182"/>
      <c r="VFC61" s="2182"/>
      <c r="VFD61" s="2182"/>
      <c r="VFE61" s="2182"/>
      <c r="VFF61" s="2182"/>
      <c r="VFG61" s="2182"/>
      <c r="VFH61" s="2182"/>
      <c r="VFI61" s="2182"/>
      <c r="VFJ61" s="2182"/>
      <c r="VFK61" s="2182"/>
      <c r="VFL61" s="2182"/>
      <c r="VFM61" s="2182"/>
      <c r="VFN61" s="2182"/>
      <c r="VFO61" s="2182"/>
      <c r="VFP61" s="2182"/>
      <c r="VFQ61" s="2182"/>
      <c r="VFR61" s="2182"/>
      <c r="VFS61" s="2182"/>
      <c r="VFT61" s="2182"/>
      <c r="VFU61" s="2182"/>
      <c r="VFV61" s="2182"/>
      <c r="VFW61" s="2182"/>
      <c r="VFX61" s="2182"/>
      <c r="VFY61" s="2182"/>
      <c r="VFZ61" s="2182"/>
      <c r="VGA61" s="2182"/>
      <c r="VGB61" s="2182"/>
      <c r="VGC61" s="2182"/>
      <c r="VGD61" s="2182"/>
      <c r="VGE61" s="2182"/>
      <c r="VGF61" s="2182"/>
      <c r="VGG61" s="2182"/>
      <c r="VGH61" s="2182"/>
      <c r="VGI61" s="2182"/>
      <c r="VGJ61" s="2182"/>
      <c r="VGK61" s="2182"/>
      <c r="VGL61" s="2182"/>
      <c r="VGM61" s="2182"/>
      <c r="VGN61" s="2182"/>
      <c r="VGO61" s="2182"/>
      <c r="VGP61" s="2182"/>
      <c r="VGQ61" s="2182"/>
      <c r="VGR61" s="2182"/>
      <c r="VGS61" s="2182"/>
      <c r="VGT61" s="2182"/>
      <c r="VGU61" s="2182"/>
      <c r="VGV61" s="2182"/>
      <c r="VGW61" s="2182"/>
      <c r="VGX61" s="2182"/>
      <c r="VGY61" s="2182"/>
      <c r="VGZ61" s="2182"/>
      <c r="VHA61" s="2182"/>
      <c r="VHB61" s="2182"/>
      <c r="VHC61" s="2182"/>
      <c r="VHD61" s="2182"/>
      <c r="VHE61" s="2182"/>
      <c r="VHF61" s="2182"/>
      <c r="VHG61" s="2182"/>
      <c r="VHH61" s="2182"/>
      <c r="VHI61" s="2182"/>
      <c r="VHJ61" s="2182"/>
      <c r="VHK61" s="2182"/>
      <c r="VHL61" s="2182"/>
      <c r="VHM61" s="2182"/>
      <c r="VHN61" s="2182"/>
      <c r="VHO61" s="2182"/>
      <c r="VHP61" s="2182"/>
      <c r="VHQ61" s="2182"/>
      <c r="VHR61" s="2182"/>
      <c r="VHS61" s="2182"/>
      <c r="VHT61" s="2182"/>
      <c r="VHU61" s="2182"/>
      <c r="VHV61" s="2182"/>
      <c r="VHW61" s="2182"/>
      <c r="VHX61" s="2182"/>
      <c r="VHY61" s="2182"/>
      <c r="VHZ61" s="2182"/>
      <c r="VIA61" s="2182"/>
      <c r="VIB61" s="2182"/>
      <c r="VIC61" s="2182"/>
      <c r="VID61" s="2182"/>
      <c r="VIE61" s="2182"/>
      <c r="VIF61" s="2182"/>
      <c r="VIG61" s="2182"/>
      <c r="VIH61" s="2182"/>
      <c r="VII61" s="2182"/>
      <c r="VIJ61" s="2182"/>
      <c r="VIK61" s="2182"/>
      <c r="VIL61" s="2182"/>
      <c r="VIM61" s="2182"/>
      <c r="VIN61" s="2182"/>
      <c r="VIO61" s="2182"/>
      <c r="VIP61" s="2182"/>
      <c r="VIQ61" s="2182"/>
      <c r="VIR61" s="2182"/>
      <c r="VIS61" s="2182"/>
      <c r="VIT61" s="2182"/>
      <c r="VIU61" s="2182"/>
      <c r="VIV61" s="2182"/>
      <c r="VIW61" s="2182"/>
      <c r="VIX61" s="2182"/>
      <c r="VIY61" s="2182"/>
      <c r="VIZ61" s="2182"/>
      <c r="VJA61" s="2182"/>
      <c r="VJB61" s="2182"/>
      <c r="VJC61" s="2182"/>
      <c r="VJD61" s="2182"/>
      <c r="VJE61" s="2182"/>
      <c r="VJF61" s="2182"/>
      <c r="VJG61" s="2182"/>
      <c r="VJH61" s="2182"/>
      <c r="VJI61" s="2182"/>
      <c r="VJJ61" s="2182"/>
      <c r="VJK61" s="2182"/>
      <c r="VJL61" s="2182"/>
      <c r="VJM61" s="2182"/>
      <c r="VJN61" s="2182"/>
      <c r="VJO61" s="2182"/>
      <c r="VJP61" s="2182"/>
      <c r="VJQ61" s="2182"/>
      <c r="VJR61" s="2182"/>
      <c r="VJS61" s="2182"/>
      <c r="VJT61" s="2182"/>
      <c r="VJU61" s="2182"/>
      <c r="VJV61" s="2182"/>
      <c r="VJW61" s="2182"/>
      <c r="VJX61" s="2182"/>
      <c r="VJY61" s="2182"/>
      <c r="VJZ61" s="2182"/>
      <c r="VKA61" s="2182"/>
      <c r="VKB61" s="2182"/>
      <c r="VKC61" s="2182"/>
      <c r="VKD61" s="2182"/>
      <c r="VKE61" s="2182"/>
      <c r="VKF61" s="2182"/>
      <c r="VKG61" s="2182"/>
      <c r="VKH61" s="2182"/>
      <c r="VKI61" s="2182"/>
      <c r="VKJ61" s="2182"/>
      <c r="VKK61" s="2182"/>
      <c r="VKL61" s="2182"/>
      <c r="VKM61" s="2182"/>
      <c r="VKN61" s="2182"/>
      <c r="VKO61" s="2182"/>
      <c r="VKP61" s="2182"/>
      <c r="VKQ61" s="2182"/>
      <c r="VKR61" s="2182"/>
      <c r="VKS61" s="2182"/>
      <c r="VKT61" s="2182"/>
      <c r="VKU61" s="2182"/>
      <c r="VKV61" s="2182"/>
      <c r="VKW61" s="2182"/>
      <c r="VKX61" s="2182"/>
      <c r="VKY61" s="2182"/>
      <c r="VKZ61" s="2182"/>
      <c r="VLA61" s="2182"/>
      <c r="VLB61" s="2182"/>
      <c r="VLC61" s="2182"/>
      <c r="VLD61" s="2182"/>
      <c r="VLE61" s="2182"/>
      <c r="VLF61" s="2182"/>
      <c r="VLG61" s="2182"/>
      <c r="VLH61" s="2182"/>
      <c r="VLI61" s="2182"/>
      <c r="VLJ61" s="2182"/>
      <c r="VLK61" s="2182"/>
      <c r="VLL61" s="2182"/>
      <c r="VLM61" s="2182"/>
      <c r="VLN61" s="2182"/>
      <c r="VLO61" s="2182"/>
      <c r="VLP61" s="2182"/>
      <c r="VLQ61" s="2182"/>
      <c r="VLR61" s="2182"/>
      <c r="VLS61" s="2182"/>
      <c r="VLT61" s="2182"/>
      <c r="VLU61" s="2182"/>
      <c r="VLV61" s="2182"/>
      <c r="VLW61" s="2182"/>
      <c r="VLX61" s="2182"/>
      <c r="VLY61" s="2182"/>
      <c r="VLZ61" s="2182"/>
      <c r="VMA61" s="2182"/>
      <c r="VMB61" s="2182"/>
      <c r="VMC61" s="2182"/>
      <c r="VMD61" s="2182"/>
      <c r="VME61" s="2182"/>
      <c r="VMF61" s="2182"/>
      <c r="VMG61" s="2182"/>
      <c r="VMH61" s="2182"/>
      <c r="VMI61" s="2182"/>
      <c r="VMJ61" s="2182"/>
      <c r="VMK61" s="2182"/>
      <c r="VML61" s="2182"/>
      <c r="VMM61" s="2182"/>
      <c r="VMN61" s="2182"/>
      <c r="VMO61" s="2182"/>
      <c r="VMP61" s="2182"/>
      <c r="VMQ61" s="2182"/>
      <c r="VMR61" s="2182"/>
      <c r="VMS61" s="2182"/>
      <c r="VMT61" s="2182"/>
      <c r="VMU61" s="2182"/>
      <c r="VMV61" s="2182"/>
      <c r="VMW61" s="2182"/>
      <c r="VMX61" s="2182"/>
      <c r="VMY61" s="2182"/>
      <c r="VMZ61" s="2182"/>
      <c r="VNA61" s="2182"/>
      <c r="VNB61" s="2182"/>
      <c r="VNC61" s="2182"/>
      <c r="VND61" s="2182"/>
      <c r="VNE61" s="2182"/>
      <c r="VNF61" s="2182"/>
      <c r="VNG61" s="2182"/>
      <c r="VNH61" s="2182"/>
      <c r="VNI61" s="2182"/>
      <c r="VNJ61" s="2182"/>
      <c r="VNK61" s="2182"/>
      <c r="VNL61" s="2182"/>
      <c r="VNM61" s="2182"/>
      <c r="VNN61" s="2182"/>
      <c r="VNO61" s="2182"/>
      <c r="VNP61" s="2182"/>
      <c r="VNQ61" s="2182"/>
      <c r="VNR61" s="2182"/>
      <c r="VNS61" s="2182"/>
      <c r="VNT61" s="2182"/>
      <c r="VNU61" s="2182"/>
      <c r="VNV61" s="2182"/>
      <c r="VNW61" s="2182"/>
      <c r="VNX61" s="2182"/>
      <c r="VNY61" s="2182"/>
      <c r="VNZ61" s="2182"/>
      <c r="VOA61" s="2182"/>
      <c r="VOB61" s="2182"/>
      <c r="VOC61" s="2182"/>
      <c r="VOD61" s="2182"/>
      <c r="VOE61" s="2182"/>
      <c r="VOF61" s="2182"/>
      <c r="VOG61" s="2182"/>
      <c r="VOH61" s="2182"/>
      <c r="VOI61" s="2182"/>
      <c r="VOJ61" s="2182"/>
      <c r="VOK61" s="2182"/>
      <c r="VOL61" s="2182"/>
      <c r="VOM61" s="2182"/>
      <c r="VON61" s="2182"/>
      <c r="VOO61" s="2182"/>
      <c r="VOP61" s="2182"/>
      <c r="VOQ61" s="2182"/>
      <c r="VOR61" s="2182"/>
      <c r="VOS61" s="2182"/>
      <c r="VOT61" s="2182"/>
      <c r="VOU61" s="2182"/>
      <c r="VOV61" s="2182"/>
      <c r="VOW61" s="2182"/>
      <c r="VOX61" s="2182"/>
      <c r="VOY61" s="2182"/>
      <c r="VOZ61" s="2182"/>
      <c r="VPA61" s="2182"/>
      <c r="VPB61" s="2182"/>
      <c r="VPC61" s="2182"/>
      <c r="VPD61" s="2182"/>
      <c r="VPE61" s="2182"/>
      <c r="VPF61" s="2182"/>
      <c r="VPG61" s="2182"/>
      <c r="VPH61" s="2182"/>
      <c r="VPI61" s="2182"/>
      <c r="VPJ61" s="2182"/>
      <c r="VPK61" s="2182"/>
      <c r="VPL61" s="2182"/>
      <c r="VPM61" s="2182"/>
      <c r="VPN61" s="2182"/>
      <c r="VPO61" s="2182"/>
      <c r="VPP61" s="2182"/>
      <c r="VPQ61" s="2182"/>
      <c r="VPR61" s="2182"/>
      <c r="VPS61" s="2182"/>
      <c r="VPT61" s="2182"/>
      <c r="VPU61" s="2182"/>
      <c r="VPV61" s="2182"/>
      <c r="VPW61" s="2182"/>
      <c r="VPX61" s="2182"/>
      <c r="VPY61" s="2182"/>
      <c r="VPZ61" s="2182"/>
      <c r="VQA61" s="2182"/>
      <c r="VQB61" s="2182"/>
      <c r="VQC61" s="2182"/>
      <c r="VQD61" s="2182"/>
      <c r="VQE61" s="2182"/>
      <c r="VQF61" s="2182"/>
      <c r="VQG61" s="2182"/>
      <c r="VQH61" s="2182"/>
      <c r="VQI61" s="2182"/>
      <c r="VQJ61" s="2182"/>
      <c r="VQK61" s="2182"/>
      <c r="VQL61" s="2182"/>
      <c r="VQM61" s="2182"/>
      <c r="VQN61" s="2182"/>
      <c r="VQO61" s="2182"/>
      <c r="VQP61" s="2182"/>
      <c r="VQQ61" s="2182"/>
      <c r="VQR61" s="2182"/>
      <c r="VQS61" s="2182"/>
      <c r="VQT61" s="2182"/>
      <c r="VQU61" s="2182"/>
      <c r="VQV61" s="2182"/>
      <c r="VQW61" s="2182"/>
      <c r="VQX61" s="2182"/>
      <c r="VQY61" s="2182"/>
      <c r="VQZ61" s="2182"/>
      <c r="VRA61" s="2182"/>
      <c r="VRB61" s="2182"/>
      <c r="VRC61" s="2182"/>
      <c r="VRD61" s="2182"/>
      <c r="VRE61" s="2182"/>
      <c r="VRF61" s="2182"/>
      <c r="VRG61" s="2182"/>
      <c r="VRH61" s="2182"/>
      <c r="VRI61" s="2182"/>
      <c r="VRJ61" s="2182"/>
      <c r="VRK61" s="2182"/>
      <c r="VRL61" s="2182"/>
      <c r="VRM61" s="2182"/>
      <c r="VRN61" s="2182"/>
      <c r="VRO61" s="2182"/>
      <c r="VRP61" s="2182"/>
      <c r="VRQ61" s="2182"/>
      <c r="VRR61" s="2182"/>
      <c r="VRS61" s="2182"/>
      <c r="VRT61" s="2182"/>
      <c r="VRU61" s="2182"/>
      <c r="VRV61" s="2182"/>
      <c r="VRW61" s="2182"/>
      <c r="VRX61" s="2182"/>
      <c r="VRY61" s="2182"/>
      <c r="VRZ61" s="2182"/>
      <c r="VSA61" s="2182"/>
      <c r="VSB61" s="2182"/>
      <c r="VSC61" s="2182"/>
      <c r="VSD61" s="2182"/>
      <c r="VSE61" s="2182"/>
      <c r="VSF61" s="2182"/>
      <c r="VSG61" s="2182"/>
      <c r="VSH61" s="2182"/>
      <c r="VSI61" s="2182"/>
      <c r="VSJ61" s="2182"/>
      <c r="VSK61" s="2182"/>
      <c r="VSL61" s="2182"/>
      <c r="VSM61" s="2182"/>
      <c r="VSN61" s="2182"/>
      <c r="VSO61" s="2182"/>
      <c r="VSP61" s="2182"/>
      <c r="VSQ61" s="2182"/>
      <c r="VSR61" s="2182"/>
      <c r="VSS61" s="2182"/>
      <c r="VST61" s="2182"/>
      <c r="VSU61" s="2182"/>
      <c r="VSV61" s="2182"/>
      <c r="VSW61" s="2182"/>
      <c r="VSX61" s="2182"/>
      <c r="VSY61" s="2182"/>
      <c r="VSZ61" s="2182"/>
      <c r="VTA61" s="2182"/>
      <c r="VTB61" s="2182"/>
      <c r="VTC61" s="2182"/>
      <c r="VTD61" s="2182"/>
      <c r="VTE61" s="2182"/>
      <c r="VTF61" s="2182"/>
      <c r="VTG61" s="2182"/>
      <c r="VTH61" s="2182"/>
      <c r="VTI61" s="2182"/>
      <c r="VTJ61" s="2182"/>
      <c r="VTK61" s="2182"/>
      <c r="VTL61" s="2182"/>
      <c r="VTM61" s="2182"/>
      <c r="VTN61" s="2182"/>
      <c r="VTO61" s="2182"/>
      <c r="VTP61" s="2182"/>
      <c r="VTQ61" s="2182"/>
      <c r="VTR61" s="2182"/>
      <c r="VTS61" s="2182"/>
      <c r="VTT61" s="2182"/>
      <c r="VTU61" s="2182"/>
      <c r="VTV61" s="2182"/>
      <c r="VTW61" s="2182"/>
      <c r="VTX61" s="2182"/>
      <c r="VTY61" s="2182"/>
      <c r="VTZ61" s="2182"/>
      <c r="VUA61" s="2182"/>
      <c r="VUB61" s="2182"/>
      <c r="VUC61" s="2182"/>
      <c r="VUD61" s="2182"/>
      <c r="VUE61" s="2182"/>
      <c r="VUF61" s="2182"/>
      <c r="VUG61" s="2182"/>
      <c r="VUH61" s="2182"/>
      <c r="VUI61" s="2182"/>
      <c r="VUJ61" s="2182"/>
      <c r="VUK61" s="2182"/>
      <c r="VUL61" s="2182"/>
      <c r="VUM61" s="2182"/>
      <c r="VUN61" s="2182"/>
      <c r="VUO61" s="2182"/>
      <c r="VUP61" s="2182"/>
      <c r="VUQ61" s="2182"/>
      <c r="VUR61" s="2182"/>
      <c r="VUS61" s="2182"/>
      <c r="VUT61" s="2182"/>
      <c r="VUU61" s="2182"/>
      <c r="VUV61" s="2182"/>
      <c r="VUW61" s="2182"/>
      <c r="VUX61" s="2182"/>
      <c r="VUY61" s="2182"/>
      <c r="VUZ61" s="2182"/>
      <c r="VVA61" s="2182"/>
      <c r="VVB61" s="2182"/>
      <c r="VVC61" s="2182"/>
      <c r="VVD61" s="2182"/>
      <c r="VVE61" s="2182"/>
      <c r="VVF61" s="2182"/>
      <c r="VVG61" s="2182"/>
      <c r="VVH61" s="2182"/>
      <c r="VVI61" s="2182"/>
      <c r="VVJ61" s="2182"/>
      <c r="VVK61" s="2182"/>
      <c r="VVL61" s="2182"/>
      <c r="VVM61" s="2182"/>
      <c r="VVN61" s="2182"/>
      <c r="VVO61" s="2182"/>
      <c r="VVP61" s="2182"/>
      <c r="VVQ61" s="2182"/>
      <c r="VVR61" s="2182"/>
      <c r="VVS61" s="2182"/>
      <c r="VVT61" s="2182"/>
      <c r="VVU61" s="2182"/>
      <c r="VVV61" s="2182"/>
      <c r="VVW61" s="2182"/>
      <c r="VVX61" s="2182"/>
      <c r="VVY61" s="2182"/>
      <c r="VVZ61" s="2182"/>
      <c r="VWA61" s="2182"/>
      <c r="VWB61" s="2182"/>
      <c r="VWC61" s="2182"/>
      <c r="VWD61" s="2182"/>
      <c r="VWE61" s="2182"/>
      <c r="VWF61" s="2182"/>
      <c r="VWG61" s="2182"/>
      <c r="VWH61" s="2182"/>
      <c r="VWI61" s="2182"/>
      <c r="VWJ61" s="2182"/>
      <c r="VWK61" s="2182"/>
      <c r="VWL61" s="2182"/>
      <c r="VWM61" s="2182"/>
      <c r="VWN61" s="2182"/>
      <c r="VWO61" s="2182"/>
      <c r="VWP61" s="2182"/>
      <c r="VWQ61" s="2182"/>
      <c r="VWR61" s="2182"/>
      <c r="VWS61" s="2182"/>
      <c r="VWT61" s="2182"/>
      <c r="VWU61" s="2182"/>
      <c r="VWV61" s="2182"/>
      <c r="VWW61" s="2182"/>
      <c r="VWX61" s="2182"/>
      <c r="VWY61" s="2182"/>
      <c r="VWZ61" s="2182"/>
      <c r="VXA61" s="2182"/>
      <c r="VXB61" s="2182"/>
      <c r="VXC61" s="2182"/>
      <c r="VXD61" s="2182"/>
      <c r="VXE61" s="2182"/>
      <c r="VXF61" s="2182"/>
      <c r="VXG61" s="2182"/>
      <c r="VXH61" s="2182"/>
      <c r="VXI61" s="2182"/>
      <c r="VXJ61" s="2182"/>
      <c r="VXK61" s="2182"/>
      <c r="VXL61" s="2182"/>
      <c r="VXM61" s="2182"/>
      <c r="VXN61" s="2182"/>
      <c r="VXO61" s="2182"/>
      <c r="VXP61" s="2182"/>
      <c r="VXQ61" s="2182"/>
      <c r="VXR61" s="2182"/>
      <c r="VXS61" s="2182"/>
      <c r="VXT61" s="2182"/>
      <c r="VXU61" s="2182"/>
      <c r="VXV61" s="2182"/>
      <c r="VXW61" s="2182"/>
      <c r="VXX61" s="2182"/>
      <c r="VXY61" s="2182"/>
      <c r="VXZ61" s="2182"/>
      <c r="VYA61" s="2182"/>
      <c r="VYB61" s="2182"/>
      <c r="VYC61" s="2182"/>
      <c r="VYD61" s="2182"/>
      <c r="VYE61" s="2182"/>
      <c r="VYF61" s="2182"/>
      <c r="VYG61" s="2182"/>
      <c r="VYH61" s="2182"/>
      <c r="VYI61" s="2182"/>
      <c r="VYJ61" s="2182"/>
      <c r="VYK61" s="2182"/>
      <c r="VYL61" s="2182"/>
      <c r="VYM61" s="2182"/>
      <c r="VYN61" s="2182"/>
      <c r="VYO61" s="2182"/>
      <c r="VYP61" s="2182"/>
      <c r="VYQ61" s="2182"/>
      <c r="VYR61" s="2182"/>
      <c r="VYS61" s="2182"/>
      <c r="VYT61" s="2182"/>
      <c r="VYU61" s="2182"/>
      <c r="VYV61" s="2182"/>
      <c r="VYW61" s="2182"/>
      <c r="VYX61" s="2182"/>
      <c r="VYY61" s="2182"/>
      <c r="VYZ61" s="2182"/>
      <c r="VZA61" s="2182"/>
      <c r="VZB61" s="2182"/>
      <c r="VZC61" s="2182"/>
      <c r="VZD61" s="2182"/>
      <c r="VZE61" s="2182"/>
      <c r="VZF61" s="2182"/>
      <c r="VZG61" s="2182"/>
      <c r="VZH61" s="2182"/>
      <c r="VZI61" s="2182"/>
      <c r="VZJ61" s="2182"/>
      <c r="VZK61" s="2182"/>
      <c r="VZL61" s="2182"/>
      <c r="VZM61" s="2182"/>
      <c r="VZN61" s="2182"/>
      <c r="VZO61" s="2182"/>
      <c r="VZP61" s="2182"/>
      <c r="VZQ61" s="2182"/>
      <c r="VZR61" s="2182"/>
      <c r="VZS61" s="2182"/>
      <c r="VZT61" s="2182"/>
      <c r="VZU61" s="2182"/>
      <c r="VZV61" s="2182"/>
      <c r="VZW61" s="2182"/>
      <c r="VZX61" s="2182"/>
      <c r="VZY61" s="2182"/>
      <c r="VZZ61" s="2182"/>
      <c r="WAA61" s="2182"/>
      <c r="WAB61" s="2182"/>
      <c r="WAC61" s="2182"/>
      <c r="WAD61" s="2182"/>
      <c r="WAE61" s="2182"/>
      <c r="WAF61" s="2182"/>
      <c r="WAG61" s="2182"/>
      <c r="WAH61" s="2182"/>
      <c r="WAI61" s="2182"/>
      <c r="WAJ61" s="2182"/>
      <c r="WAK61" s="2182"/>
      <c r="WAL61" s="2182"/>
      <c r="WAM61" s="2182"/>
      <c r="WAN61" s="2182"/>
      <c r="WAO61" s="2182"/>
      <c r="WAP61" s="2182"/>
      <c r="WAQ61" s="2182"/>
      <c r="WAR61" s="2182"/>
      <c r="WAS61" s="2182"/>
      <c r="WAT61" s="2182"/>
      <c r="WAU61" s="2182"/>
      <c r="WAV61" s="2182"/>
      <c r="WAW61" s="2182"/>
      <c r="WAX61" s="2182"/>
      <c r="WAY61" s="2182"/>
      <c r="WAZ61" s="2182"/>
      <c r="WBA61" s="2182"/>
      <c r="WBB61" s="2182"/>
      <c r="WBC61" s="2182"/>
      <c r="WBD61" s="2182"/>
      <c r="WBE61" s="2182"/>
      <c r="WBF61" s="2182"/>
      <c r="WBG61" s="2182"/>
      <c r="WBH61" s="2182"/>
      <c r="WBI61" s="2182"/>
      <c r="WBJ61" s="2182"/>
      <c r="WBK61" s="2182"/>
      <c r="WBL61" s="2182"/>
      <c r="WBM61" s="2182"/>
      <c r="WBN61" s="2182"/>
      <c r="WBO61" s="2182"/>
      <c r="WBP61" s="2182"/>
      <c r="WBQ61" s="2182"/>
      <c r="WBR61" s="2182"/>
      <c r="WBS61" s="2182"/>
      <c r="WBT61" s="2182"/>
      <c r="WBU61" s="2182"/>
      <c r="WBV61" s="2182"/>
      <c r="WBW61" s="2182"/>
      <c r="WBX61" s="2182"/>
      <c r="WBY61" s="2182"/>
      <c r="WBZ61" s="2182"/>
      <c r="WCA61" s="2182"/>
      <c r="WCB61" s="2182"/>
      <c r="WCC61" s="2182"/>
      <c r="WCD61" s="2182"/>
      <c r="WCE61" s="2182"/>
      <c r="WCF61" s="2182"/>
      <c r="WCG61" s="2182"/>
      <c r="WCH61" s="2182"/>
      <c r="WCI61" s="2182"/>
      <c r="WCJ61" s="2182"/>
      <c r="WCK61" s="2182"/>
      <c r="WCL61" s="2182"/>
      <c r="WCM61" s="2182"/>
      <c r="WCN61" s="2182"/>
      <c r="WCO61" s="2182"/>
      <c r="WCP61" s="2182"/>
      <c r="WCQ61" s="2182"/>
      <c r="WCR61" s="2182"/>
      <c r="WCS61" s="2182"/>
      <c r="WCT61" s="2182"/>
      <c r="WCU61" s="2182"/>
      <c r="WCV61" s="2182"/>
      <c r="WCW61" s="2182"/>
      <c r="WCX61" s="2182"/>
      <c r="WCY61" s="2182"/>
      <c r="WCZ61" s="2182"/>
      <c r="WDA61" s="2182"/>
      <c r="WDB61" s="2182"/>
      <c r="WDC61" s="2182"/>
      <c r="WDD61" s="2182"/>
      <c r="WDE61" s="2182"/>
      <c r="WDF61" s="2182"/>
      <c r="WDG61" s="2182"/>
      <c r="WDH61" s="2182"/>
      <c r="WDI61" s="2182"/>
      <c r="WDJ61" s="2182"/>
      <c r="WDK61" s="2182"/>
      <c r="WDL61" s="2182"/>
      <c r="WDM61" s="2182"/>
      <c r="WDN61" s="2182"/>
      <c r="WDO61" s="2182"/>
      <c r="WDP61" s="2182"/>
      <c r="WDQ61" s="2182"/>
      <c r="WDR61" s="2182"/>
      <c r="WDS61" s="2182"/>
      <c r="WDT61" s="2182"/>
      <c r="WDU61" s="2182"/>
      <c r="WDV61" s="2182"/>
      <c r="WDW61" s="2182"/>
      <c r="WDX61" s="2182"/>
      <c r="WDY61" s="2182"/>
      <c r="WDZ61" s="2182"/>
      <c r="WEA61" s="2182"/>
      <c r="WEB61" s="2182"/>
      <c r="WEC61" s="2182"/>
      <c r="WED61" s="2182"/>
      <c r="WEE61" s="2182"/>
      <c r="WEF61" s="2182"/>
      <c r="WEG61" s="2182"/>
      <c r="WEH61" s="2182"/>
      <c r="WEI61" s="2182"/>
      <c r="WEJ61" s="2182"/>
      <c r="WEK61" s="2182"/>
      <c r="WEL61" s="2182"/>
      <c r="WEM61" s="2182"/>
      <c r="WEN61" s="2182"/>
      <c r="WEO61" s="2182"/>
      <c r="WEP61" s="2182"/>
      <c r="WEQ61" s="2182"/>
      <c r="WER61" s="2182"/>
      <c r="WES61" s="2182"/>
      <c r="WET61" s="2182"/>
      <c r="WEU61" s="2182"/>
      <c r="WEV61" s="2182"/>
      <c r="WEW61" s="2182"/>
      <c r="WEX61" s="2182"/>
      <c r="WEY61" s="2182"/>
      <c r="WEZ61" s="2182"/>
      <c r="WFA61" s="2182"/>
      <c r="WFB61" s="2182"/>
      <c r="WFC61" s="2182"/>
      <c r="WFD61" s="2182"/>
      <c r="WFE61" s="2182"/>
      <c r="WFF61" s="2182"/>
      <c r="WFG61" s="2182"/>
      <c r="WFH61" s="2182"/>
      <c r="WFI61" s="2182"/>
      <c r="WFJ61" s="2182"/>
      <c r="WFK61" s="2182"/>
      <c r="WFL61" s="2182"/>
      <c r="WFM61" s="2182"/>
      <c r="WFN61" s="2182"/>
      <c r="WFO61" s="2182"/>
      <c r="WFP61" s="2182"/>
      <c r="WFQ61" s="2182"/>
      <c r="WFR61" s="2182"/>
      <c r="WFS61" s="2182"/>
      <c r="WFT61" s="2182"/>
      <c r="WFU61" s="2182"/>
      <c r="WFV61" s="2182"/>
      <c r="WFW61" s="2182"/>
      <c r="WFX61" s="2182"/>
      <c r="WFY61" s="2182"/>
      <c r="WFZ61" s="2182"/>
      <c r="WGA61" s="2182"/>
      <c r="WGB61" s="2182"/>
      <c r="WGC61" s="2182"/>
      <c r="WGD61" s="2182"/>
      <c r="WGE61" s="2182"/>
      <c r="WGF61" s="2182"/>
      <c r="WGG61" s="2182"/>
      <c r="WGH61" s="2182"/>
      <c r="WGI61" s="2182"/>
      <c r="WGJ61" s="2182"/>
      <c r="WGK61" s="2182"/>
      <c r="WGL61" s="2182"/>
      <c r="WGM61" s="2182"/>
      <c r="WGN61" s="2182"/>
      <c r="WGO61" s="2182"/>
      <c r="WGP61" s="2182"/>
      <c r="WGQ61" s="2182"/>
      <c r="WGR61" s="2182"/>
      <c r="WGS61" s="2182"/>
      <c r="WGT61" s="2182"/>
      <c r="WGU61" s="2182"/>
      <c r="WGV61" s="2182"/>
      <c r="WGW61" s="2182"/>
      <c r="WGX61" s="2182"/>
      <c r="WGY61" s="2182"/>
      <c r="WGZ61" s="2182"/>
      <c r="WHA61" s="2182"/>
      <c r="WHB61" s="2182"/>
      <c r="WHC61" s="2182"/>
      <c r="WHD61" s="2182"/>
      <c r="WHE61" s="2182"/>
      <c r="WHF61" s="2182"/>
      <c r="WHG61" s="2182"/>
      <c r="WHH61" s="2182"/>
      <c r="WHI61" s="2182"/>
      <c r="WHJ61" s="2182"/>
      <c r="WHK61" s="2182"/>
      <c r="WHL61" s="2182"/>
      <c r="WHM61" s="2182"/>
      <c r="WHN61" s="2182"/>
      <c r="WHO61" s="2182"/>
      <c r="WHP61" s="2182"/>
      <c r="WHQ61" s="2182"/>
      <c r="WHR61" s="2182"/>
      <c r="WHS61" s="2182"/>
      <c r="WHT61" s="2182"/>
      <c r="WHU61" s="2182"/>
      <c r="WHV61" s="2182"/>
      <c r="WHW61" s="2182"/>
      <c r="WHX61" s="2182"/>
      <c r="WHY61" s="2182"/>
      <c r="WHZ61" s="2182"/>
      <c r="WIA61" s="2182"/>
      <c r="WIB61" s="2182"/>
      <c r="WIC61" s="2182"/>
      <c r="WID61" s="2182"/>
      <c r="WIE61" s="2182"/>
      <c r="WIF61" s="2182"/>
      <c r="WIG61" s="2182"/>
      <c r="WIH61" s="2182"/>
      <c r="WII61" s="2182"/>
      <c r="WIJ61" s="2182"/>
      <c r="WIK61" s="2182"/>
      <c r="WIL61" s="2182"/>
      <c r="WIM61" s="2182"/>
      <c r="WIN61" s="2182"/>
      <c r="WIO61" s="2182"/>
      <c r="WIP61" s="2182"/>
      <c r="WIQ61" s="2182"/>
      <c r="WIR61" s="2182"/>
      <c r="WIS61" s="2182"/>
      <c r="WIT61" s="2182"/>
      <c r="WIU61" s="2182"/>
      <c r="WIV61" s="2182"/>
      <c r="WIW61" s="2182"/>
      <c r="WIX61" s="2182"/>
      <c r="WIY61" s="2182"/>
      <c r="WIZ61" s="2182"/>
      <c r="WJA61" s="2182"/>
      <c r="WJB61" s="2182"/>
      <c r="WJC61" s="2182"/>
      <c r="WJD61" s="2182"/>
      <c r="WJE61" s="2182"/>
      <c r="WJF61" s="2182"/>
      <c r="WJG61" s="2182"/>
      <c r="WJH61" s="2182"/>
      <c r="WJI61" s="2182"/>
      <c r="WJJ61" s="2182"/>
      <c r="WJK61" s="2182"/>
      <c r="WJL61" s="2182"/>
      <c r="WJM61" s="2182"/>
      <c r="WJN61" s="2182"/>
      <c r="WJO61" s="2182"/>
      <c r="WJP61" s="2182"/>
      <c r="WJQ61" s="2182"/>
      <c r="WJR61" s="2182"/>
      <c r="WJS61" s="2182"/>
      <c r="WJT61" s="2182"/>
      <c r="WJU61" s="2182"/>
      <c r="WJV61" s="2182"/>
      <c r="WJW61" s="2182"/>
      <c r="WJX61" s="2182"/>
      <c r="WJY61" s="2182"/>
      <c r="WJZ61" s="2182"/>
      <c r="WKA61" s="2182"/>
      <c r="WKB61" s="2182"/>
      <c r="WKC61" s="2182"/>
      <c r="WKD61" s="2182"/>
      <c r="WKE61" s="2182"/>
      <c r="WKF61" s="2182"/>
      <c r="WKG61" s="2182"/>
      <c r="WKH61" s="2182"/>
      <c r="WKI61" s="2182"/>
      <c r="WKJ61" s="2182"/>
      <c r="WKK61" s="2182"/>
      <c r="WKL61" s="2182"/>
      <c r="WKM61" s="2182"/>
      <c r="WKN61" s="2182"/>
      <c r="WKO61" s="2182"/>
      <c r="WKP61" s="2182"/>
      <c r="WKQ61" s="2182"/>
      <c r="WKR61" s="2182"/>
      <c r="WKS61" s="2182"/>
      <c r="WKT61" s="2182"/>
      <c r="WKU61" s="2182"/>
      <c r="WKV61" s="2182"/>
      <c r="WKW61" s="2182"/>
      <c r="WKX61" s="2182"/>
      <c r="WKY61" s="2182"/>
      <c r="WKZ61" s="2182"/>
      <c r="WLA61" s="2182"/>
      <c r="WLB61" s="2182"/>
      <c r="WLC61" s="2182"/>
      <c r="WLD61" s="2182"/>
      <c r="WLE61" s="2182"/>
      <c r="WLF61" s="2182"/>
      <c r="WLG61" s="2182"/>
      <c r="WLH61" s="2182"/>
      <c r="WLI61" s="2182"/>
      <c r="WLJ61" s="2182"/>
      <c r="WLK61" s="2182"/>
      <c r="WLL61" s="2182"/>
      <c r="WLM61" s="2182"/>
      <c r="WLN61" s="2182"/>
      <c r="WLO61" s="2182"/>
      <c r="WLP61" s="2182"/>
      <c r="WLQ61" s="2182"/>
      <c r="WLR61" s="2182"/>
      <c r="WLS61" s="2182"/>
      <c r="WLT61" s="2182"/>
      <c r="WLU61" s="2182"/>
      <c r="WLV61" s="2182"/>
      <c r="WLW61" s="2182"/>
      <c r="WLX61" s="2182"/>
      <c r="WLY61" s="2182"/>
      <c r="WLZ61" s="2182"/>
      <c r="WMA61" s="2182"/>
      <c r="WMB61" s="2182"/>
      <c r="WMC61" s="2182"/>
      <c r="WMD61" s="2182"/>
      <c r="WME61" s="2182"/>
      <c r="WMF61" s="2182"/>
      <c r="WMG61" s="2182"/>
      <c r="WMH61" s="2182"/>
      <c r="WMI61" s="2182"/>
      <c r="WMJ61" s="2182"/>
      <c r="WMK61" s="2182"/>
      <c r="WML61" s="2182"/>
      <c r="WMM61" s="2182"/>
      <c r="WMN61" s="2182"/>
      <c r="WMO61" s="2182"/>
      <c r="WMP61" s="2182"/>
      <c r="WMQ61" s="2182"/>
      <c r="WMR61" s="2182"/>
      <c r="WMS61" s="2182"/>
      <c r="WMT61" s="2182"/>
      <c r="WMU61" s="2182"/>
      <c r="WMV61" s="2182"/>
      <c r="WMW61" s="2182"/>
      <c r="WMX61" s="2182"/>
      <c r="WMY61" s="2182"/>
      <c r="WMZ61" s="2182"/>
      <c r="WNA61" s="2182"/>
      <c r="WNB61" s="2182"/>
      <c r="WNC61" s="2182"/>
      <c r="WND61" s="2182"/>
      <c r="WNE61" s="2182"/>
      <c r="WNF61" s="2182"/>
      <c r="WNG61" s="2182"/>
      <c r="WNH61" s="2182"/>
      <c r="WNI61" s="2182"/>
      <c r="WNJ61" s="2182"/>
      <c r="WNK61" s="2182"/>
      <c r="WNL61" s="2182"/>
      <c r="WNM61" s="2182"/>
      <c r="WNN61" s="2182"/>
      <c r="WNO61" s="2182"/>
      <c r="WNP61" s="2182"/>
      <c r="WNQ61" s="2182"/>
      <c r="WNR61" s="2182"/>
      <c r="WNS61" s="2182"/>
      <c r="WNT61" s="2182"/>
      <c r="WNU61" s="2182"/>
      <c r="WNV61" s="2182"/>
      <c r="WNW61" s="2182"/>
      <c r="WNX61" s="2182"/>
      <c r="WNY61" s="2182"/>
      <c r="WNZ61" s="2182"/>
      <c r="WOA61" s="2182"/>
      <c r="WOB61" s="2182"/>
      <c r="WOC61" s="2182"/>
      <c r="WOD61" s="2182"/>
      <c r="WOE61" s="2182"/>
      <c r="WOF61" s="2182"/>
      <c r="WOG61" s="2182"/>
      <c r="WOH61" s="2182"/>
      <c r="WOI61" s="2182"/>
      <c r="WOJ61" s="2182"/>
      <c r="WOK61" s="2182"/>
      <c r="WOL61" s="2182"/>
      <c r="WOM61" s="2182"/>
      <c r="WON61" s="2182"/>
      <c r="WOO61" s="2182"/>
      <c r="WOP61" s="2182"/>
      <c r="WOQ61" s="2182"/>
      <c r="WOR61" s="2182"/>
      <c r="WOS61" s="2182"/>
      <c r="WOT61" s="2182"/>
      <c r="WOU61" s="2182"/>
      <c r="WOV61" s="2182"/>
      <c r="WOW61" s="2182"/>
      <c r="WOX61" s="2182"/>
      <c r="WOY61" s="2182"/>
      <c r="WOZ61" s="2182"/>
      <c r="WPA61" s="2182"/>
      <c r="WPB61" s="2182"/>
      <c r="WPC61" s="2182"/>
      <c r="WPD61" s="2182"/>
      <c r="WPE61" s="2182"/>
      <c r="WPF61" s="2182"/>
      <c r="WPG61" s="2182"/>
      <c r="WPH61" s="2182"/>
      <c r="WPI61" s="2182"/>
      <c r="WPJ61" s="2182"/>
      <c r="WPK61" s="2182"/>
      <c r="WPL61" s="2182"/>
      <c r="WPM61" s="2182"/>
      <c r="WPN61" s="2182"/>
      <c r="WPO61" s="2182"/>
      <c r="WPP61" s="2182"/>
      <c r="WPQ61" s="2182"/>
      <c r="WPR61" s="2182"/>
      <c r="WPS61" s="2182"/>
      <c r="WPT61" s="2182"/>
      <c r="WPU61" s="2182"/>
      <c r="WPV61" s="2182"/>
      <c r="WPW61" s="2182"/>
      <c r="WPX61" s="2182"/>
      <c r="WPY61" s="2182"/>
      <c r="WPZ61" s="2182"/>
      <c r="WQA61" s="2182"/>
      <c r="WQB61" s="2182"/>
      <c r="WQC61" s="2182"/>
      <c r="WQD61" s="2182"/>
      <c r="WQE61" s="2182"/>
      <c r="WQF61" s="2182"/>
      <c r="WQG61" s="2182"/>
      <c r="WQH61" s="2182"/>
      <c r="WQI61" s="2182"/>
      <c r="WQJ61" s="2182"/>
      <c r="WQK61" s="2182"/>
      <c r="WQL61" s="2182"/>
      <c r="WQM61" s="2182"/>
      <c r="WQN61" s="2182"/>
      <c r="WQO61" s="2182"/>
      <c r="WQP61" s="2182"/>
      <c r="WQQ61" s="2182"/>
      <c r="WQR61" s="2182"/>
      <c r="WQS61" s="2182"/>
      <c r="WQT61" s="2182"/>
      <c r="WQU61" s="2182"/>
      <c r="WQV61" s="2182"/>
      <c r="WQW61" s="2182"/>
      <c r="WQX61" s="2182"/>
      <c r="WQY61" s="2182"/>
      <c r="WQZ61" s="2182"/>
      <c r="WRA61" s="2182"/>
      <c r="WRB61" s="2182"/>
      <c r="WRC61" s="2182"/>
      <c r="WRD61" s="2182"/>
      <c r="WRE61" s="2182"/>
      <c r="WRF61" s="2182"/>
      <c r="WRG61" s="2182"/>
      <c r="WRH61" s="2182"/>
      <c r="WRI61" s="2182"/>
      <c r="WRJ61" s="2182"/>
      <c r="WRK61" s="2182"/>
      <c r="WRL61" s="2182"/>
      <c r="WRM61" s="2182"/>
      <c r="WRN61" s="2182"/>
      <c r="WRO61" s="2182"/>
      <c r="WRP61" s="2182"/>
      <c r="WRQ61" s="2182"/>
      <c r="WRR61" s="2182"/>
      <c r="WRS61" s="2182"/>
      <c r="WRT61" s="2182"/>
      <c r="WRU61" s="2182"/>
      <c r="WRV61" s="2182"/>
      <c r="WRW61" s="2182"/>
      <c r="WRX61" s="2182"/>
      <c r="WRY61" s="2182"/>
      <c r="WRZ61" s="2182"/>
      <c r="WSA61" s="2182"/>
      <c r="WSB61" s="2182"/>
      <c r="WSC61" s="2182"/>
      <c r="WSD61" s="2182"/>
      <c r="WSE61" s="2182"/>
      <c r="WSF61" s="2182"/>
      <c r="WSG61" s="2182"/>
      <c r="WSH61" s="2182"/>
      <c r="WSI61" s="2182"/>
      <c r="WSJ61" s="2182"/>
      <c r="WSK61" s="2182"/>
      <c r="WSL61" s="2182"/>
      <c r="WSM61" s="2182"/>
      <c r="WSN61" s="2182"/>
      <c r="WSO61" s="2182"/>
      <c r="WSP61" s="2182"/>
      <c r="WSQ61" s="2182"/>
      <c r="WSR61" s="2182"/>
      <c r="WSS61" s="2182"/>
      <c r="WST61" s="2182"/>
      <c r="WSU61" s="2182"/>
      <c r="WSV61" s="2182"/>
      <c r="WSW61" s="2182"/>
      <c r="WSX61" s="2182"/>
      <c r="WSY61" s="2182"/>
      <c r="WSZ61" s="2182"/>
      <c r="WTA61" s="2182"/>
      <c r="WTB61" s="2182"/>
      <c r="WTC61" s="2182"/>
      <c r="WTD61" s="2182"/>
      <c r="WTE61" s="2182"/>
      <c r="WTF61" s="2182"/>
      <c r="WTG61" s="2182"/>
      <c r="WTH61" s="2182"/>
      <c r="WTI61" s="2182"/>
      <c r="WTJ61" s="2182"/>
      <c r="WTK61" s="2182"/>
      <c r="WTL61" s="2182"/>
      <c r="WTM61" s="2182"/>
      <c r="WTN61" s="2182"/>
      <c r="WTO61" s="2182"/>
      <c r="WTP61" s="2182"/>
      <c r="WTQ61" s="2182"/>
      <c r="WTR61" s="2182"/>
      <c r="WTS61" s="2182"/>
      <c r="WTT61" s="2182"/>
      <c r="WTU61" s="2182"/>
      <c r="WTV61" s="2182"/>
      <c r="WTW61" s="2182"/>
      <c r="WTX61" s="2182"/>
      <c r="WTY61" s="2182"/>
      <c r="WTZ61" s="2182"/>
      <c r="WUA61" s="2182"/>
      <c r="WUB61" s="2182"/>
      <c r="WUC61" s="2182"/>
      <c r="WUD61" s="2182"/>
      <c r="WUE61" s="2182"/>
      <c r="WUF61" s="2182"/>
      <c r="WUG61" s="2182"/>
      <c r="WUH61" s="2182"/>
      <c r="WUI61" s="2182"/>
      <c r="WUJ61" s="2182"/>
      <c r="WUK61" s="2182"/>
      <c r="WUL61" s="2182"/>
      <c r="WUM61" s="2182"/>
      <c r="WUN61" s="2182"/>
      <c r="WUO61" s="2182"/>
      <c r="WUP61" s="2182"/>
      <c r="WUQ61" s="2182"/>
      <c r="WUR61" s="2182"/>
      <c r="WUS61" s="2182"/>
      <c r="WUT61" s="2182"/>
      <c r="WUU61" s="2182"/>
      <c r="WUV61" s="2182"/>
      <c r="WUW61" s="2182"/>
      <c r="WUX61" s="2182"/>
      <c r="WUY61" s="2182"/>
      <c r="WUZ61" s="2182"/>
      <c r="WVA61" s="2182"/>
      <c r="WVB61" s="2182"/>
      <c r="WVC61" s="2182"/>
      <c r="WVD61" s="2182"/>
      <c r="WVE61" s="2182"/>
      <c r="WVF61" s="2182"/>
      <c r="WVG61" s="2182"/>
      <c r="WVH61" s="2182"/>
      <c r="WVI61" s="2182"/>
      <c r="WVJ61" s="2182"/>
      <c r="WVK61" s="2182"/>
      <c r="WVL61" s="2182"/>
      <c r="WVM61" s="2182"/>
      <c r="WVN61" s="2182"/>
      <c r="WVO61" s="2182"/>
      <c r="WVP61" s="2182"/>
      <c r="WVQ61" s="2182"/>
      <c r="WVR61" s="2182"/>
      <c r="WVS61" s="2182"/>
    </row>
    <row r="62" spans="1:16139">
      <c r="A62" s="1260"/>
      <c r="B62" s="1260"/>
      <c r="C62" s="1260"/>
      <c r="D62" s="1260"/>
      <c r="E62" s="1263"/>
      <c r="F62" s="1263"/>
      <c r="G62" s="1263"/>
      <c r="H62" s="1263"/>
      <c r="I62" s="1265"/>
      <c r="J62" s="1260"/>
    </row>
    <row r="63" spans="1:16139">
      <c r="A63" s="1260"/>
      <c r="B63" s="1260"/>
      <c r="C63" s="1260"/>
      <c r="D63" s="1260"/>
      <c r="E63" s="1263"/>
      <c r="F63" s="1263"/>
      <c r="G63" s="1263"/>
      <c r="H63" s="1263"/>
      <c r="I63" s="1265"/>
      <c r="J63" s="1260"/>
    </row>
    <row r="64" spans="1:16139">
      <c r="A64" s="1260" t="s">
        <v>5323</v>
      </c>
      <c r="B64" s="1260"/>
      <c r="C64" s="1260"/>
      <c r="D64" s="1260"/>
      <c r="E64" s="7876"/>
      <c r="F64" s="1266" t="s">
        <v>5324</v>
      </c>
      <c r="G64" s="9126"/>
      <c r="H64" s="9126"/>
      <c r="I64" s="1260" t="s">
        <v>5325</v>
      </c>
      <c r="J64" s="1260"/>
    </row>
    <row r="65" spans="1:10">
      <c r="A65" s="1260" t="s">
        <v>5326</v>
      </c>
      <c r="B65" s="1260"/>
      <c r="C65" s="9126"/>
      <c r="D65" s="9126"/>
      <c r="E65" s="1260" t="s">
        <v>5327</v>
      </c>
      <c r="F65" s="1260"/>
      <c r="G65" s="1260"/>
      <c r="H65" s="1260"/>
      <c r="I65" s="1260"/>
      <c r="J65" s="1260"/>
    </row>
    <row r="66" spans="1:10">
      <c r="A66" s="1260" t="s">
        <v>480</v>
      </c>
      <c r="B66" s="1260"/>
      <c r="C66" s="9127"/>
      <c r="D66" s="9127"/>
      <c r="E66" s="1260" t="s">
        <v>5328</v>
      </c>
      <c r="F66" s="1260"/>
      <c r="G66" s="1260"/>
      <c r="H66" s="1260"/>
      <c r="I66" s="1267"/>
      <c r="J66" s="1260"/>
    </row>
    <row r="67" spans="1:10">
      <c r="A67" s="1260" t="s">
        <v>5326</v>
      </c>
      <c r="B67" s="1260"/>
      <c r="C67" s="9130"/>
      <c r="D67" s="9130"/>
      <c r="E67" s="1260" t="s">
        <v>5329</v>
      </c>
      <c r="F67" s="1260"/>
      <c r="G67" s="1260"/>
      <c r="H67" s="1260"/>
      <c r="I67" s="1260"/>
      <c r="J67" s="1260"/>
    </row>
    <row r="68" spans="1:10">
      <c r="A68" s="1260" t="s">
        <v>480</v>
      </c>
      <c r="B68" s="1260"/>
      <c r="C68" s="9127"/>
      <c r="D68" s="9127"/>
      <c r="E68" s="1260" t="s">
        <v>5330</v>
      </c>
      <c r="F68" s="1260"/>
      <c r="G68" s="1267"/>
      <c r="H68" s="1260"/>
      <c r="I68" s="1267"/>
      <c r="J68" s="1260"/>
    </row>
    <row r="69" spans="1:10">
      <c r="A69" s="1260" t="s">
        <v>5326</v>
      </c>
      <c r="B69" s="1260"/>
      <c r="C69" s="9130"/>
      <c r="D69" s="9130"/>
      <c r="E69" s="1260" t="s">
        <v>5329</v>
      </c>
      <c r="F69" s="1260"/>
      <c r="G69" s="1260"/>
      <c r="H69" s="1260"/>
      <c r="I69" s="1260"/>
      <c r="J69" s="1260"/>
    </row>
    <row r="70" spans="1:10">
      <c r="A70" s="1260" t="s">
        <v>480</v>
      </c>
      <c r="B70" s="1260"/>
      <c r="C70" s="9127"/>
      <c r="D70" s="9127"/>
      <c r="E70" s="1260" t="s">
        <v>5331</v>
      </c>
      <c r="F70" s="1260"/>
      <c r="G70" s="1260"/>
      <c r="H70" s="1260"/>
      <c r="I70" s="1267"/>
      <c r="J70" s="1260"/>
    </row>
    <row r="71" spans="1:10">
      <c r="A71" s="1260"/>
      <c r="B71" s="1260"/>
      <c r="C71" s="1260"/>
      <c r="D71" s="1260"/>
      <c r="E71" s="1260"/>
      <c r="F71" s="1260"/>
      <c r="G71" s="1260"/>
      <c r="H71" s="1260"/>
      <c r="I71" s="1260"/>
      <c r="J71" s="1260"/>
    </row>
    <row r="72" spans="1:10">
      <c r="A72" s="1260"/>
      <c r="B72" s="1260"/>
      <c r="C72" s="1260"/>
      <c r="D72" s="1260"/>
      <c r="E72" s="1260"/>
      <c r="F72" s="1260"/>
      <c r="G72" s="1260"/>
      <c r="H72" s="1260"/>
      <c r="I72" s="1260"/>
      <c r="J72" s="1260"/>
    </row>
    <row r="73" spans="1:10">
      <c r="E73" s="9128"/>
      <c r="F73" s="9128"/>
      <c r="G73" s="9128"/>
    </row>
    <row r="74" spans="1:10">
      <c r="A74" s="1260" t="s">
        <v>5332</v>
      </c>
      <c r="B74" s="1260"/>
      <c r="C74" s="1260"/>
      <c r="E74" s="9128"/>
      <c r="F74" s="9128"/>
      <c r="G74" s="9128"/>
    </row>
    <row r="75" spans="1:10">
      <c r="A75" s="1260" t="s">
        <v>5333</v>
      </c>
      <c r="B75" s="1260"/>
      <c r="C75" s="1260"/>
      <c r="E75" s="9128"/>
      <c r="F75" s="9128"/>
      <c r="G75" s="9128"/>
    </row>
    <row r="76" spans="1:10">
      <c r="A76" s="1260" t="s">
        <v>5334</v>
      </c>
      <c r="B76" s="1260"/>
      <c r="C76" s="1260"/>
      <c r="E76" s="9128"/>
      <c r="F76" s="9128"/>
      <c r="G76" s="9128"/>
    </row>
    <row r="77" spans="1:10">
      <c r="A77" s="1260" t="s">
        <v>5335</v>
      </c>
      <c r="B77" s="1260"/>
      <c r="C77" s="1260"/>
      <c r="E77" s="9128"/>
      <c r="F77" s="9128"/>
      <c r="G77" s="9128"/>
    </row>
    <row r="78" spans="1:10">
      <c r="A78" s="1260"/>
      <c r="B78" s="1260"/>
      <c r="C78" s="1260"/>
    </row>
    <row r="81" spans="2:2">
      <c r="B81" s="1270"/>
    </row>
  </sheetData>
  <mergeCells count="17">
    <mergeCell ref="A2:J2"/>
    <mergeCell ref="A3:J3"/>
    <mergeCell ref="A5:J5"/>
    <mergeCell ref="I9:J9"/>
    <mergeCell ref="I11:J11"/>
    <mergeCell ref="G64:H64"/>
    <mergeCell ref="C65:D65"/>
    <mergeCell ref="C66:D66"/>
    <mergeCell ref="E73:G77"/>
    <mergeCell ref="I14:J14"/>
    <mergeCell ref="C67:D67"/>
    <mergeCell ref="C68:D68"/>
    <mergeCell ref="C69:D69"/>
    <mergeCell ref="C70:D70"/>
    <mergeCell ref="I19:J19"/>
    <mergeCell ref="I24:J24"/>
    <mergeCell ref="I26:J26"/>
  </mergeCells>
  <pageMargins left="0.7" right="0.7" top="0.75" bottom="0.75" header="0.3" footer="0.3"/>
  <pageSetup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EFFA-832E-40C4-AA0B-8540C3F4CBB2}">
  <sheetPr>
    <tabColor rgb="FFFFC000"/>
  </sheetPr>
  <dimension ref="A1:AT195"/>
  <sheetViews>
    <sheetView zoomScale="55" zoomScaleNormal="55" workbookViewId="0">
      <pane xSplit="4" ySplit="11" topLeftCell="E171" activePane="bottomRight" state="frozen"/>
      <selection pane="topRight" activeCell="E1" sqref="E1"/>
      <selection pane="bottomLeft" activeCell="A11" sqref="A11"/>
      <selection pane="bottomRight" activeCell="C186" sqref="C186"/>
    </sheetView>
  </sheetViews>
  <sheetFormatPr defaultColWidth="0" defaultRowHeight="0" customHeight="1" zeroHeight="1"/>
  <cols>
    <col min="1" max="1" width="3.33203125" style="1430" customWidth="1"/>
    <col min="2" max="2" width="8.109375" style="1430" customWidth="1"/>
    <col min="3" max="3" width="13.109375" style="1430" customWidth="1"/>
    <col min="4" max="4" width="52.44140625" style="1430" customWidth="1"/>
    <col min="5" max="8" width="16.6640625" style="1430" customWidth="1"/>
    <col min="9" max="9" width="16.6640625" style="2306" customWidth="1"/>
    <col min="10" max="44" width="16.6640625" style="1430" customWidth="1"/>
    <col min="45" max="45" width="9.5546875" style="1430" customWidth="1"/>
    <col min="46" max="46" width="9.109375" style="1430" customWidth="1"/>
    <col min="47" max="16384" width="0" style="1430" hidden="1"/>
  </cols>
  <sheetData>
    <row r="1" spans="1:46" ht="12" customHeight="1">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311"/>
    </row>
    <row r="2" spans="1:46" ht="14.4">
      <c r="A2" s="261"/>
      <c r="B2" s="144" t="s">
        <v>109</v>
      </c>
      <c r="C2" s="2254"/>
      <c r="D2" s="2253"/>
      <c r="E2" s="2253"/>
      <c r="F2" s="2253"/>
      <c r="G2" s="2253"/>
      <c r="H2" s="2253"/>
      <c r="I2" s="2255"/>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c r="AO2" s="2253"/>
      <c r="AP2" s="2253"/>
      <c r="AQ2" s="2253"/>
      <c r="AS2" s="2204" t="s">
        <v>1</v>
      </c>
      <c r="AT2" s="2288"/>
    </row>
    <row r="3" spans="1:46" ht="14.4">
      <c r="A3" s="261"/>
      <c r="B3" s="2253"/>
      <c r="C3" s="2254"/>
      <c r="D3" s="2253"/>
      <c r="E3" s="2253"/>
      <c r="F3" s="2253"/>
      <c r="G3" s="2253"/>
      <c r="H3" s="2253"/>
      <c r="I3" s="2255"/>
      <c r="J3" s="2253"/>
      <c r="K3" s="2253"/>
      <c r="L3" s="2253"/>
      <c r="M3" s="2253"/>
      <c r="N3" s="2253"/>
      <c r="O3" s="2253"/>
      <c r="P3" s="2253"/>
      <c r="Q3" s="2253"/>
      <c r="R3" s="2253"/>
      <c r="S3" s="2253"/>
      <c r="T3" s="2253"/>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c r="AT3" s="2288"/>
    </row>
    <row r="4" spans="1:46" ht="15.6">
      <c r="A4" s="261"/>
      <c r="B4" s="2253"/>
      <c r="C4" s="2254" t="s">
        <v>1601</v>
      </c>
      <c r="D4" s="2257"/>
      <c r="E4" s="2258"/>
      <c r="F4" s="2258"/>
      <c r="G4" s="2258"/>
      <c r="H4" s="2258"/>
      <c r="I4" s="2259"/>
      <c r="J4" s="2258"/>
      <c r="K4" s="2258"/>
      <c r="L4" s="2258"/>
      <c r="M4" s="2258"/>
      <c r="N4" s="2258"/>
      <c r="O4" s="2258"/>
      <c r="P4" s="2258"/>
      <c r="Q4" s="2258"/>
      <c r="R4" s="2258"/>
      <c r="S4" s="2258"/>
      <c r="T4" s="2258"/>
      <c r="U4" s="2258"/>
      <c r="V4" s="2258"/>
      <c r="W4" s="2258"/>
      <c r="X4" s="2258"/>
      <c r="Y4" s="2258"/>
      <c r="Z4" s="2258"/>
      <c r="AA4" s="2258"/>
      <c r="AB4" s="2258"/>
      <c r="AC4" s="2258"/>
      <c r="AD4" s="2258"/>
      <c r="AE4" s="2258"/>
      <c r="AF4" s="2258"/>
      <c r="AG4" s="2258"/>
      <c r="AH4" s="2258"/>
      <c r="AI4" s="2258"/>
      <c r="AJ4" s="2258"/>
      <c r="AK4" s="2258"/>
      <c r="AL4" s="2258"/>
      <c r="AM4" s="2258"/>
      <c r="AN4" s="2258"/>
      <c r="AO4" s="2258"/>
      <c r="AP4" s="2258"/>
      <c r="AQ4" s="2258"/>
      <c r="AR4" s="2258"/>
      <c r="AS4" s="2258"/>
      <c r="AT4" s="2288"/>
    </row>
    <row r="5" spans="1:46" ht="21">
      <c r="A5" s="261"/>
      <c r="B5" s="2253"/>
      <c r="C5" s="2258" t="s">
        <v>1602</v>
      </c>
      <c r="D5" s="2260"/>
      <c r="E5" s="2258"/>
      <c r="F5" s="2261"/>
      <c r="G5" s="2261"/>
      <c r="H5" s="2261"/>
      <c r="I5" s="2262"/>
      <c r="J5" s="2261"/>
      <c r="K5" s="2261"/>
      <c r="L5" s="2261"/>
      <c r="M5" s="2261"/>
      <c r="N5" s="2261"/>
      <c r="O5" s="2258" t="s">
        <v>1603</v>
      </c>
      <c r="P5" s="2261"/>
      <c r="Q5" s="2261"/>
      <c r="R5" s="2261"/>
      <c r="S5" s="2261"/>
      <c r="T5" s="2261"/>
      <c r="U5" s="2261"/>
      <c r="V5" s="2261"/>
      <c r="W5" s="2261"/>
      <c r="X5" s="2261"/>
      <c r="Y5" s="2258"/>
      <c r="Z5" s="2261"/>
      <c r="AA5" s="2261"/>
      <c r="AB5" s="2261"/>
      <c r="AC5" s="2261"/>
      <c r="AD5" s="2261"/>
      <c r="AE5" s="2261"/>
      <c r="AF5" s="2261"/>
      <c r="AG5" s="2261"/>
      <c r="AH5" s="2258" t="s">
        <v>1603</v>
      </c>
      <c r="AI5" s="2261"/>
      <c r="AJ5" s="2261"/>
      <c r="AK5" s="2261"/>
      <c r="AL5" s="2261"/>
      <c r="AM5" s="2261"/>
      <c r="AN5" s="2258"/>
      <c r="AO5" s="2261"/>
      <c r="AP5" s="2261"/>
      <c r="AQ5" s="2261"/>
      <c r="AR5" s="2263"/>
      <c r="AS5" s="2258"/>
      <c r="AT5" s="2288"/>
    </row>
    <row r="6" spans="1:46" ht="18" thickBot="1">
      <c r="A6" s="261"/>
      <c r="B6" s="2253"/>
      <c r="C6" s="2264"/>
      <c r="D6" s="2258"/>
      <c r="E6" s="2258"/>
      <c r="F6" s="2258"/>
      <c r="G6" s="2258"/>
      <c r="H6" s="2258"/>
      <c r="I6" s="2259"/>
      <c r="J6" s="2258"/>
      <c r="K6" s="2258"/>
      <c r="L6" s="2258"/>
      <c r="M6" s="2258"/>
      <c r="N6" s="2258"/>
      <c r="O6" s="2258"/>
      <c r="P6" s="2258"/>
      <c r="Q6" s="2258"/>
      <c r="R6" s="2258"/>
      <c r="S6" s="2258"/>
      <c r="T6" s="2258"/>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c r="AT6" s="2288"/>
    </row>
    <row r="7" spans="1:46" ht="16.5" customHeight="1" thickBot="1">
      <c r="A7" s="261"/>
      <c r="B7" s="2253"/>
      <c r="C7" s="8079" t="s">
        <v>1012</v>
      </c>
      <c r="D7" s="8082" t="s">
        <v>1604</v>
      </c>
      <c r="E7" s="8073" t="s">
        <v>1605</v>
      </c>
      <c r="F7" s="8074"/>
      <c r="G7" s="8074"/>
      <c r="H7" s="8074"/>
      <c r="I7" s="8078"/>
      <c r="J7" s="8075" t="s">
        <v>1438</v>
      </c>
      <c r="K7" s="8076"/>
      <c r="L7" s="8076"/>
      <c r="M7" s="8076"/>
      <c r="N7" s="8077"/>
      <c r="O7" s="8085" t="s">
        <v>1530</v>
      </c>
      <c r="P7" s="8086"/>
      <c r="Q7" s="8086"/>
      <c r="R7" s="8086"/>
      <c r="S7" s="8087"/>
      <c r="T7" s="8075" t="s">
        <v>1606</v>
      </c>
      <c r="U7" s="8076"/>
      <c r="V7" s="8076"/>
      <c r="W7" s="8076"/>
      <c r="X7" s="8077"/>
      <c r="Y7" s="8073" t="s">
        <v>1020</v>
      </c>
      <c r="Z7" s="8074"/>
      <c r="AA7" s="8074"/>
      <c r="AB7" s="8074"/>
      <c r="AC7" s="8074"/>
      <c r="AD7" s="8075" t="s">
        <v>1021</v>
      </c>
      <c r="AE7" s="8076"/>
      <c r="AF7" s="8076"/>
      <c r="AG7" s="8076"/>
      <c r="AH7" s="8077"/>
      <c r="AI7" s="8073" t="s">
        <v>1607</v>
      </c>
      <c r="AJ7" s="8074"/>
      <c r="AK7" s="8074"/>
      <c r="AL7" s="8074"/>
      <c r="AM7" s="8078"/>
      <c r="AN7" s="8075" t="s">
        <v>1608</v>
      </c>
      <c r="AO7" s="8076"/>
      <c r="AP7" s="8076"/>
      <c r="AQ7" s="8076"/>
      <c r="AR7" s="8077"/>
      <c r="AS7" s="2258"/>
      <c r="AT7" s="2288"/>
    </row>
    <row r="8" spans="1:46" ht="16.95" customHeight="1" thickBot="1">
      <c r="A8" s="261"/>
      <c r="B8" s="2253"/>
      <c r="C8" s="8080"/>
      <c r="D8" s="8083"/>
      <c r="E8" s="8067" t="s">
        <v>1609</v>
      </c>
      <c r="F8" s="8068"/>
      <c r="G8" s="8068"/>
      <c r="H8" s="8068"/>
      <c r="I8" s="8069"/>
      <c r="J8" s="8070" t="s">
        <v>1609</v>
      </c>
      <c r="K8" s="8071"/>
      <c r="L8" s="8071"/>
      <c r="M8" s="8071"/>
      <c r="N8" s="8072"/>
      <c r="O8" s="8067" t="s">
        <v>1609</v>
      </c>
      <c r="P8" s="8068"/>
      <c r="Q8" s="8068"/>
      <c r="R8" s="8068"/>
      <c r="S8" s="8069"/>
      <c r="T8" s="8070" t="s">
        <v>1609</v>
      </c>
      <c r="U8" s="8071"/>
      <c r="V8" s="8071"/>
      <c r="W8" s="8071"/>
      <c r="X8" s="8072"/>
      <c r="Y8" s="8067" t="s">
        <v>1610</v>
      </c>
      <c r="Z8" s="8068"/>
      <c r="AA8" s="8068"/>
      <c r="AB8" s="8068"/>
      <c r="AC8" s="8069"/>
      <c r="AD8" s="8070" t="s">
        <v>1609</v>
      </c>
      <c r="AE8" s="8071"/>
      <c r="AF8" s="8071"/>
      <c r="AG8" s="8071"/>
      <c r="AH8" s="8072"/>
      <c r="AI8" s="8067" t="s">
        <v>1609</v>
      </c>
      <c r="AJ8" s="8068"/>
      <c r="AK8" s="8068"/>
      <c r="AL8" s="8068"/>
      <c r="AM8" s="8069"/>
      <c r="AN8" s="8070" t="s">
        <v>1609</v>
      </c>
      <c r="AO8" s="8071"/>
      <c r="AP8" s="8071"/>
      <c r="AQ8" s="8071"/>
      <c r="AR8" s="8072"/>
      <c r="AS8" s="2258"/>
      <c r="AT8" s="2288"/>
    </row>
    <row r="9" spans="1:46" s="2269" customFormat="1" ht="38.25" customHeight="1" thickBot="1">
      <c r="A9" s="261"/>
      <c r="B9" s="2265"/>
      <c r="C9" s="8080"/>
      <c r="D9" s="8083"/>
      <c r="E9" s="2266" t="s">
        <v>1611</v>
      </c>
      <c r="F9" s="2266" t="s">
        <v>1612</v>
      </c>
      <c r="G9" s="2266" t="s">
        <v>1613</v>
      </c>
      <c r="H9" s="2266" t="s">
        <v>1614</v>
      </c>
      <c r="I9" s="2266" t="s">
        <v>1615</v>
      </c>
      <c r="J9" s="2267" t="s">
        <v>1611</v>
      </c>
      <c r="K9" s="2267" t="s">
        <v>1612</v>
      </c>
      <c r="L9" s="2267" t="s">
        <v>1613</v>
      </c>
      <c r="M9" s="2267" t="s">
        <v>1614</v>
      </c>
      <c r="N9" s="2267" t="s">
        <v>1615</v>
      </c>
      <c r="O9" s="2266" t="s">
        <v>1611</v>
      </c>
      <c r="P9" s="2266" t="s">
        <v>1612</v>
      </c>
      <c r="Q9" s="2266" t="s">
        <v>1613</v>
      </c>
      <c r="R9" s="2266" t="s">
        <v>1614</v>
      </c>
      <c r="S9" s="2266" t="s">
        <v>1615</v>
      </c>
      <c r="T9" s="2268" t="s">
        <v>1611</v>
      </c>
      <c r="U9" s="2268" t="s">
        <v>1612</v>
      </c>
      <c r="V9" s="2268" t="s">
        <v>1613</v>
      </c>
      <c r="W9" s="2268" t="s">
        <v>1614</v>
      </c>
      <c r="X9" s="2268" t="s">
        <v>1615</v>
      </c>
      <c r="Y9" s="2266" t="s">
        <v>1611</v>
      </c>
      <c r="Z9" s="2266" t="s">
        <v>1612</v>
      </c>
      <c r="AA9" s="2266" t="s">
        <v>1613</v>
      </c>
      <c r="AB9" s="2266" t="s">
        <v>1614</v>
      </c>
      <c r="AC9" s="2266" t="s">
        <v>1615</v>
      </c>
      <c r="AD9" s="2268" t="s">
        <v>1611</v>
      </c>
      <c r="AE9" s="2268" t="s">
        <v>1612</v>
      </c>
      <c r="AF9" s="2268" t="s">
        <v>1613</v>
      </c>
      <c r="AG9" s="2268" t="s">
        <v>1614</v>
      </c>
      <c r="AH9" s="2268" t="s">
        <v>1615</v>
      </c>
      <c r="AI9" s="2266" t="s">
        <v>1611</v>
      </c>
      <c r="AJ9" s="2266" t="s">
        <v>1612</v>
      </c>
      <c r="AK9" s="2266" t="s">
        <v>1613</v>
      </c>
      <c r="AL9" s="2266" t="s">
        <v>1614</v>
      </c>
      <c r="AM9" s="2266" t="s">
        <v>1615</v>
      </c>
      <c r="AN9" s="2268" t="s">
        <v>1611</v>
      </c>
      <c r="AO9" s="2268" t="s">
        <v>1612</v>
      </c>
      <c r="AP9" s="2268" t="s">
        <v>1613</v>
      </c>
      <c r="AQ9" s="2268" t="s">
        <v>1614</v>
      </c>
      <c r="AR9" s="2268" t="s">
        <v>1615</v>
      </c>
      <c r="AS9" s="2258"/>
      <c r="AT9" s="2288"/>
    </row>
    <row r="10" spans="1:46" ht="12.75" customHeight="1">
      <c r="A10" s="261"/>
      <c r="B10" s="2253"/>
      <c r="C10" s="8080"/>
      <c r="D10" s="8083"/>
      <c r="E10" s="2270"/>
      <c r="F10" s="2270"/>
      <c r="G10" s="2309" t="s">
        <v>1616</v>
      </c>
      <c r="H10" s="2309" t="s">
        <v>1616</v>
      </c>
      <c r="I10" s="2271"/>
      <c r="J10" s="2272"/>
      <c r="K10" s="2272"/>
      <c r="L10" s="2310" t="s">
        <v>1616</v>
      </c>
      <c r="M10" s="2310" t="s">
        <v>1616</v>
      </c>
      <c r="N10" s="2272"/>
      <c r="O10" s="2270"/>
      <c r="P10" s="2270"/>
      <c r="Q10" s="2309" t="s">
        <v>1616</v>
      </c>
      <c r="R10" s="2309" t="s">
        <v>1616</v>
      </c>
      <c r="S10" s="2270"/>
      <c r="T10" s="2272"/>
      <c r="U10" s="2272"/>
      <c r="V10" s="2310" t="s">
        <v>1616</v>
      </c>
      <c r="W10" s="2310" t="s">
        <v>1616</v>
      </c>
      <c r="X10" s="2272"/>
      <c r="Y10" s="2270"/>
      <c r="Z10" s="2270"/>
      <c r="AA10" s="2309" t="s">
        <v>1616</v>
      </c>
      <c r="AB10" s="2309" t="s">
        <v>1616</v>
      </c>
      <c r="AC10" s="2270"/>
      <c r="AD10" s="2272"/>
      <c r="AE10" s="2272"/>
      <c r="AF10" s="2310" t="s">
        <v>1616</v>
      </c>
      <c r="AG10" s="2310" t="s">
        <v>1616</v>
      </c>
      <c r="AH10" s="2272"/>
      <c r="AI10" s="2270"/>
      <c r="AJ10" s="2270"/>
      <c r="AK10" s="2309" t="s">
        <v>1616</v>
      </c>
      <c r="AL10" s="2309" t="s">
        <v>1616</v>
      </c>
      <c r="AM10" s="2270"/>
      <c r="AN10" s="2272"/>
      <c r="AO10" s="2272"/>
      <c r="AP10" s="2310" t="s">
        <v>1616</v>
      </c>
      <c r="AQ10" s="2310" t="s">
        <v>1616</v>
      </c>
      <c r="AR10" s="2272"/>
      <c r="AS10" s="2258"/>
      <c r="AT10" s="2288"/>
    </row>
    <row r="11" spans="1:46" ht="13.5" customHeight="1" thickBot="1">
      <c r="A11" s="261"/>
      <c r="B11" s="2253"/>
      <c r="C11" s="8081"/>
      <c r="D11" s="8084"/>
      <c r="E11" s="3468">
        <v>-1</v>
      </c>
      <c r="F11" s="3469">
        <f>E11-1</f>
        <v>-2</v>
      </c>
      <c r="G11" s="3469">
        <f>F11-1</f>
        <v>-3</v>
      </c>
      <c r="H11" s="3469">
        <f>G11-1</f>
        <v>-4</v>
      </c>
      <c r="I11" s="3469">
        <f>H11-1</f>
        <v>-5</v>
      </c>
      <c r="J11" s="3469">
        <v>-6</v>
      </c>
      <c r="K11" s="3469">
        <v>-7</v>
      </c>
      <c r="L11" s="3469">
        <v>-8</v>
      </c>
      <c r="M11" s="3469">
        <v>-9</v>
      </c>
      <c r="N11" s="3469">
        <v>-10</v>
      </c>
      <c r="O11" s="3469">
        <v>-11</v>
      </c>
      <c r="P11" s="3469">
        <v>-12</v>
      </c>
      <c r="Q11" s="3469">
        <v>-13</v>
      </c>
      <c r="R11" s="3469">
        <v>-14</v>
      </c>
      <c r="S11" s="3469">
        <v>-15</v>
      </c>
      <c r="T11" s="3469">
        <v>-16</v>
      </c>
      <c r="U11" s="3469">
        <v>-17</v>
      </c>
      <c r="V11" s="3469">
        <v>-18</v>
      </c>
      <c r="W11" s="3469">
        <v>-19</v>
      </c>
      <c r="X11" s="3469">
        <v>-20</v>
      </c>
      <c r="Y11" s="3469">
        <v>-21</v>
      </c>
      <c r="Z11" s="3469">
        <v>-22</v>
      </c>
      <c r="AA11" s="3469">
        <v>-23</v>
      </c>
      <c r="AB11" s="3469">
        <v>-24</v>
      </c>
      <c r="AC11" s="3469">
        <v>-25</v>
      </c>
      <c r="AD11" s="3469">
        <v>-26</v>
      </c>
      <c r="AE11" s="3469">
        <v>-27</v>
      </c>
      <c r="AF11" s="3469">
        <v>-28</v>
      </c>
      <c r="AG11" s="3469">
        <v>-29</v>
      </c>
      <c r="AH11" s="3469">
        <v>-30</v>
      </c>
      <c r="AI11" s="3469">
        <v>-31</v>
      </c>
      <c r="AJ11" s="3469">
        <v>-32</v>
      </c>
      <c r="AK11" s="3469">
        <v>-33</v>
      </c>
      <c r="AL11" s="3469">
        <v>-34</v>
      </c>
      <c r="AM11" s="3469">
        <v>-35</v>
      </c>
      <c r="AN11" s="3469">
        <v>-36</v>
      </c>
      <c r="AO11" s="3469">
        <v>-37</v>
      </c>
      <c r="AP11" s="3469">
        <v>-38</v>
      </c>
      <c r="AQ11" s="3469">
        <v>-39</v>
      </c>
      <c r="AR11" s="3469">
        <v>-40</v>
      </c>
      <c r="AS11" s="2258"/>
      <c r="AT11" s="2288"/>
    </row>
    <row r="12" spans="1:46" ht="21" customHeight="1" thickBot="1">
      <c r="A12" s="261"/>
      <c r="B12" s="2253"/>
      <c r="C12" s="2273"/>
      <c r="D12" s="3470" t="s">
        <v>1617</v>
      </c>
      <c r="E12" s="2274"/>
      <c r="F12" s="2274"/>
      <c r="G12" s="2274"/>
      <c r="H12" s="2274"/>
      <c r="I12" s="2274"/>
      <c r="J12" s="2274"/>
      <c r="K12" s="2274"/>
      <c r="L12" s="2274"/>
      <c r="M12" s="2274"/>
      <c r="N12" s="2274"/>
      <c r="O12" s="2274"/>
      <c r="P12" s="2274"/>
      <c r="Q12" s="2274"/>
      <c r="R12" s="2274"/>
      <c r="S12" s="2274"/>
      <c r="T12" s="2274"/>
      <c r="U12" s="2274"/>
      <c r="V12" s="2274"/>
      <c r="W12" s="2274"/>
      <c r="X12" s="2274"/>
      <c r="Y12" s="2274"/>
      <c r="Z12" s="2274"/>
      <c r="AA12" s="2274"/>
      <c r="AB12" s="2274"/>
      <c r="AC12" s="2274"/>
      <c r="AD12" s="2274"/>
      <c r="AE12" s="2274"/>
      <c r="AF12" s="2274"/>
      <c r="AG12" s="2274"/>
      <c r="AH12" s="2274"/>
      <c r="AI12" s="2274"/>
      <c r="AJ12" s="2274"/>
      <c r="AK12" s="2274"/>
      <c r="AL12" s="2274"/>
      <c r="AM12" s="2274"/>
      <c r="AN12" s="2274"/>
      <c r="AO12" s="2274"/>
      <c r="AP12" s="2274"/>
      <c r="AQ12" s="2274"/>
      <c r="AR12" s="2274"/>
      <c r="AS12" s="2258"/>
      <c r="AT12" s="2288"/>
    </row>
    <row r="13" spans="1:46" ht="15.6">
      <c r="A13" s="261"/>
      <c r="B13" s="2253"/>
      <c r="C13" s="3471">
        <v>1</v>
      </c>
      <c r="D13" s="3472" t="s">
        <v>1618</v>
      </c>
      <c r="E13" s="3473">
        <f>J13+O13+T13+Y13+AD13</f>
        <v>0</v>
      </c>
      <c r="F13" s="3473">
        <f>K13+P13+U13+Z13+AE13</f>
        <v>0</v>
      </c>
      <c r="G13" s="3473">
        <f t="shared" ref="F13:I30" si="0">L13+Q13+V13+AA13+AF13</f>
        <v>0</v>
      </c>
      <c r="H13" s="3473">
        <f t="shared" si="0"/>
        <v>0</v>
      </c>
      <c r="I13" s="3473">
        <f t="shared" si="0"/>
        <v>0</v>
      </c>
      <c r="J13" s="3474">
        <f>J14+J15</f>
        <v>0</v>
      </c>
      <c r="K13" s="3474">
        <f t="shared" ref="K13:AR13" si="1">K14+K15</f>
        <v>0</v>
      </c>
      <c r="L13" s="3474">
        <f t="shared" si="1"/>
        <v>0</v>
      </c>
      <c r="M13" s="3474">
        <f t="shared" si="1"/>
        <v>0</v>
      </c>
      <c r="N13" s="3474">
        <f t="shared" si="1"/>
        <v>0</v>
      </c>
      <c r="O13" s="3474">
        <f t="shared" si="1"/>
        <v>0</v>
      </c>
      <c r="P13" s="3474">
        <f t="shared" si="1"/>
        <v>0</v>
      </c>
      <c r="Q13" s="3474">
        <f t="shared" si="1"/>
        <v>0</v>
      </c>
      <c r="R13" s="3474">
        <f t="shared" si="1"/>
        <v>0</v>
      </c>
      <c r="S13" s="3474">
        <f t="shared" si="1"/>
        <v>0</v>
      </c>
      <c r="T13" s="3474">
        <f t="shared" si="1"/>
        <v>0</v>
      </c>
      <c r="U13" s="3474">
        <f t="shared" si="1"/>
        <v>0</v>
      </c>
      <c r="V13" s="3474">
        <f t="shared" si="1"/>
        <v>0</v>
      </c>
      <c r="W13" s="3474">
        <f t="shared" si="1"/>
        <v>0</v>
      </c>
      <c r="X13" s="3474">
        <f t="shared" si="1"/>
        <v>0</v>
      </c>
      <c r="Y13" s="3474">
        <f t="shared" si="1"/>
        <v>0</v>
      </c>
      <c r="Z13" s="3474">
        <f t="shared" si="1"/>
        <v>0</v>
      </c>
      <c r="AA13" s="3474">
        <f t="shared" si="1"/>
        <v>0</v>
      </c>
      <c r="AB13" s="3474">
        <f t="shared" si="1"/>
        <v>0</v>
      </c>
      <c r="AC13" s="3474">
        <f t="shared" si="1"/>
        <v>0</v>
      </c>
      <c r="AD13" s="3474">
        <f t="shared" si="1"/>
        <v>0</v>
      </c>
      <c r="AE13" s="3474">
        <f t="shared" si="1"/>
        <v>0</v>
      </c>
      <c r="AF13" s="3474">
        <f t="shared" si="1"/>
        <v>0</v>
      </c>
      <c r="AG13" s="3474">
        <f t="shared" si="1"/>
        <v>0</v>
      </c>
      <c r="AH13" s="3474">
        <f t="shared" si="1"/>
        <v>0</v>
      </c>
      <c r="AI13" s="3474">
        <f t="shared" si="1"/>
        <v>0</v>
      </c>
      <c r="AJ13" s="3474">
        <f t="shared" si="1"/>
        <v>0</v>
      </c>
      <c r="AK13" s="3474">
        <f t="shared" si="1"/>
        <v>0</v>
      </c>
      <c r="AL13" s="3474">
        <f t="shared" si="1"/>
        <v>0</v>
      </c>
      <c r="AM13" s="3474">
        <f t="shared" si="1"/>
        <v>0</v>
      </c>
      <c r="AN13" s="3474">
        <f t="shared" si="1"/>
        <v>0</v>
      </c>
      <c r="AO13" s="3474">
        <f t="shared" si="1"/>
        <v>0</v>
      </c>
      <c r="AP13" s="3474">
        <f t="shared" si="1"/>
        <v>0</v>
      </c>
      <c r="AQ13" s="3474">
        <f t="shared" si="1"/>
        <v>0</v>
      </c>
      <c r="AR13" s="3475">
        <f t="shared" si="1"/>
        <v>0</v>
      </c>
      <c r="AS13" s="2258"/>
      <c r="AT13" s="2288"/>
    </row>
    <row r="14" spans="1:46" ht="15.6">
      <c r="A14" s="261"/>
      <c r="B14" s="2253"/>
      <c r="C14" s="3476"/>
      <c r="D14" s="3477" t="s">
        <v>1619</v>
      </c>
      <c r="E14" s="3478">
        <f t="shared" ref="E14:I45" si="2">J14+O14+T14+Y14+AD14</f>
        <v>0</v>
      </c>
      <c r="F14" s="3478">
        <f t="shared" si="0"/>
        <v>0</v>
      </c>
      <c r="G14" s="3478">
        <f t="shared" si="0"/>
        <v>0</v>
      </c>
      <c r="H14" s="3478">
        <f t="shared" si="0"/>
        <v>0</v>
      </c>
      <c r="I14" s="3478">
        <f t="shared" si="0"/>
        <v>0</v>
      </c>
      <c r="J14" s="3479"/>
      <c r="K14" s="3480"/>
      <c r="L14" s="3480"/>
      <c r="M14" s="3480"/>
      <c r="N14" s="3480"/>
      <c r="O14" s="3480"/>
      <c r="P14" s="3480"/>
      <c r="Q14" s="3480"/>
      <c r="R14" s="3480"/>
      <c r="S14" s="3480"/>
      <c r="T14" s="3480"/>
      <c r="U14" s="3480"/>
      <c r="V14" s="3480"/>
      <c r="W14" s="3480"/>
      <c r="X14" s="3480"/>
      <c r="Y14" s="3480"/>
      <c r="Z14" s="3480"/>
      <c r="AA14" s="3480"/>
      <c r="AB14" s="3480"/>
      <c r="AC14" s="3480"/>
      <c r="AD14" s="3480"/>
      <c r="AE14" s="3480"/>
      <c r="AF14" s="3480"/>
      <c r="AG14" s="3480"/>
      <c r="AH14" s="3480"/>
      <c r="AI14" s="3480"/>
      <c r="AJ14" s="3480"/>
      <c r="AK14" s="3480"/>
      <c r="AL14" s="3480"/>
      <c r="AM14" s="3480"/>
      <c r="AN14" s="3480"/>
      <c r="AO14" s="3480"/>
      <c r="AP14" s="3480"/>
      <c r="AQ14" s="3480"/>
      <c r="AR14" s="3481"/>
      <c r="AS14" s="2258"/>
      <c r="AT14" s="2288"/>
    </row>
    <row r="15" spans="1:46" ht="15.6">
      <c r="A15" s="261"/>
      <c r="B15" s="2253"/>
      <c r="C15" s="3476"/>
      <c r="D15" s="3477" t="s">
        <v>1620</v>
      </c>
      <c r="E15" s="3478">
        <f t="shared" si="2"/>
        <v>0</v>
      </c>
      <c r="F15" s="3478">
        <f t="shared" si="0"/>
        <v>0</v>
      </c>
      <c r="G15" s="3478">
        <f t="shared" si="0"/>
        <v>0</v>
      </c>
      <c r="H15" s="3478">
        <f t="shared" si="0"/>
        <v>0</v>
      </c>
      <c r="I15" s="3478">
        <f t="shared" si="0"/>
        <v>0</v>
      </c>
      <c r="J15" s="3482">
        <f>J16+J17</f>
        <v>0</v>
      </c>
      <c r="K15" s="3482">
        <f t="shared" ref="K15:AR15" si="3">K16+K17</f>
        <v>0</v>
      </c>
      <c r="L15" s="3482">
        <f t="shared" si="3"/>
        <v>0</v>
      </c>
      <c r="M15" s="3482">
        <f t="shared" si="3"/>
        <v>0</v>
      </c>
      <c r="N15" s="3482">
        <f t="shared" si="3"/>
        <v>0</v>
      </c>
      <c r="O15" s="3482">
        <f t="shared" si="3"/>
        <v>0</v>
      </c>
      <c r="P15" s="3482">
        <f t="shared" si="3"/>
        <v>0</v>
      </c>
      <c r="Q15" s="3482">
        <f t="shared" si="3"/>
        <v>0</v>
      </c>
      <c r="R15" s="3482">
        <f t="shared" si="3"/>
        <v>0</v>
      </c>
      <c r="S15" s="3482">
        <f t="shared" si="3"/>
        <v>0</v>
      </c>
      <c r="T15" s="3482">
        <f t="shared" si="3"/>
        <v>0</v>
      </c>
      <c r="U15" s="3482">
        <f t="shared" si="3"/>
        <v>0</v>
      </c>
      <c r="V15" s="3482">
        <f t="shared" si="3"/>
        <v>0</v>
      </c>
      <c r="W15" s="3482">
        <f t="shared" si="3"/>
        <v>0</v>
      </c>
      <c r="X15" s="3482">
        <f t="shared" si="3"/>
        <v>0</v>
      </c>
      <c r="Y15" s="3482">
        <f t="shared" si="3"/>
        <v>0</v>
      </c>
      <c r="Z15" s="3482">
        <f t="shared" si="3"/>
        <v>0</v>
      </c>
      <c r="AA15" s="3482">
        <f t="shared" si="3"/>
        <v>0</v>
      </c>
      <c r="AB15" s="3482">
        <f t="shared" si="3"/>
        <v>0</v>
      </c>
      <c r="AC15" s="3482">
        <f t="shared" si="3"/>
        <v>0</v>
      </c>
      <c r="AD15" s="3482">
        <f t="shared" si="3"/>
        <v>0</v>
      </c>
      <c r="AE15" s="3482">
        <f t="shared" si="3"/>
        <v>0</v>
      </c>
      <c r="AF15" s="3482">
        <f t="shared" si="3"/>
        <v>0</v>
      </c>
      <c r="AG15" s="3482">
        <f t="shared" si="3"/>
        <v>0</v>
      </c>
      <c r="AH15" s="3482">
        <f t="shared" si="3"/>
        <v>0</v>
      </c>
      <c r="AI15" s="3482">
        <f t="shared" si="3"/>
        <v>0</v>
      </c>
      <c r="AJ15" s="3482">
        <f t="shared" si="3"/>
        <v>0</v>
      </c>
      <c r="AK15" s="3482">
        <f t="shared" si="3"/>
        <v>0</v>
      </c>
      <c r="AL15" s="3482">
        <f t="shared" si="3"/>
        <v>0</v>
      </c>
      <c r="AM15" s="3482">
        <f t="shared" si="3"/>
        <v>0</v>
      </c>
      <c r="AN15" s="3482">
        <f t="shared" si="3"/>
        <v>0</v>
      </c>
      <c r="AO15" s="3482">
        <f t="shared" si="3"/>
        <v>0</v>
      </c>
      <c r="AP15" s="3482">
        <f t="shared" si="3"/>
        <v>0</v>
      </c>
      <c r="AQ15" s="3482">
        <f t="shared" si="3"/>
        <v>0</v>
      </c>
      <c r="AR15" s="3482">
        <f t="shared" si="3"/>
        <v>0</v>
      </c>
      <c r="AS15" s="2258"/>
      <c r="AT15" s="2288"/>
    </row>
    <row r="16" spans="1:46" ht="15.6">
      <c r="A16" s="261"/>
      <c r="B16" s="2253"/>
      <c r="C16" s="3476"/>
      <c r="D16" s="3477" t="s">
        <v>1621</v>
      </c>
      <c r="E16" s="3478">
        <f t="shared" si="2"/>
        <v>0</v>
      </c>
      <c r="F16" s="3478">
        <f t="shared" si="0"/>
        <v>0</v>
      </c>
      <c r="G16" s="3478">
        <f t="shared" si="0"/>
        <v>0</v>
      </c>
      <c r="H16" s="3478">
        <f t="shared" si="0"/>
        <v>0</v>
      </c>
      <c r="I16" s="3478">
        <f t="shared" si="0"/>
        <v>0</v>
      </c>
      <c r="J16" s="3479"/>
      <c r="K16" s="3480"/>
      <c r="L16" s="3480"/>
      <c r="M16" s="3480"/>
      <c r="N16" s="3480"/>
      <c r="O16" s="3480"/>
      <c r="P16" s="3480"/>
      <c r="Q16" s="3480"/>
      <c r="R16" s="3480"/>
      <c r="S16" s="3480"/>
      <c r="T16" s="3480"/>
      <c r="U16" s="3480"/>
      <c r="V16" s="3480"/>
      <c r="W16" s="3480"/>
      <c r="X16" s="3480"/>
      <c r="Y16" s="3480"/>
      <c r="Z16" s="3480"/>
      <c r="AA16" s="3480"/>
      <c r="AB16" s="3480"/>
      <c r="AC16" s="3480"/>
      <c r="AD16" s="3480"/>
      <c r="AE16" s="3480"/>
      <c r="AF16" s="3480"/>
      <c r="AG16" s="3480"/>
      <c r="AH16" s="3480"/>
      <c r="AI16" s="3480"/>
      <c r="AJ16" s="3480"/>
      <c r="AK16" s="3480"/>
      <c r="AL16" s="3480"/>
      <c r="AM16" s="3480"/>
      <c r="AN16" s="3480"/>
      <c r="AO16" s="3480"/>
      <c r="AP16" s="3480"/>
      <c r="AQ16" s="3480"/>
      <c r="AR16" s="3481"/>
      <c r="AS16" s="2258"/>
      <c r="AT16" s="2288"/>
    </row>
    <row r="17" spans="1:46" ht="15.6">
      <c r="A17" s="261"/>
      <c r="B17" s="2253"/>
      <c r="C17" s="3476"/>
      <c r="D17" s="3477" t="s">
        <v>1622</v>
      </c>
      <c r="E17" s="3478">
        <f t="shared" si="2"/>
        <v>0</v>
      </c>
      <c r="F17" s="3478">
        <f t="shared" si="0"/>
        <v>0</v>
      </c>
      <c r="G17" s="3478">
        <f t="shared" si="0"/>
        <v>0</v>
      </c>
      <c r="H17" s="3478">
        <f t="shared" si="0"/>
        <v>0</v>
      </c>
      <c r="I17" s="3478">
        <f t="shared" si="0"/>
        <v>0</v>
      </c>
      <c r="J17" s="3479"/>
      <c r="K17" s="3480"/>
      <c r="L17" s="3480"/>
      <c r="M17" s="3480"/>
      <c r="N17" s="3480"/>
      <c r="O17" s="3480"/>
      <c r="P17" s="3480"/>
      <c r="Q17" s="3480"/>
      <c r="R17" s="3480"/>
      <c r="S17" s="3480"/>
      <c r="T17" s="3480"/>
      <c r="U17" s="3480"/>
      <c r="V17" s="3480"/>
      <c r="W17" s="3480"/>
      <c r="X17" s="3480"/>
      <c r="Y17" s="3480"/>
      <c r="Z17" s="3480"/>
      <c r="AA17" s="3480"/>
      <c r="AB17" s="3480"/>
      <c r="AC17" s="3480"/>
      <c r="AD17" s="3480"/>
      <c r="AE17" s="3480"/>
      <c r="AF17" s="3480"/>
      <c r="AG17" s="3480"/>
      <c r="AH17" s="3480"/>
      <c r="AI17" s="3480"/>
      <c r="AJ17" s="3480"/>
      <c r="AK17" s="3480"/>
      <c r="AL17" s="3480"/>
      <c r="AM17" s="3480"/>
      <c r="AN17" s="3480"/>
      <c r="AO17" s="3480"/>
      <c r="AP17" s="3480"/>
      <c r="AQ17" s="3480"/>
      <c r="AR17" s="3481"/>
      <c r="AS17" s="2258"/>
      <c r="AT17" s="2288"/>
    </row>
    <row r="18" spans="1:46" ht="15.6">
      <c r="A18" s="261"/>
      <c r="B18" s="2253"/>
      <c r="C18" s="3476">
        <v>2</v>
      </c>
      <c r="D18" s="3477" t="s">
        <v>1623</v>
      </c>
      <c r="E18" s="3478">
        <f t="shared" si="2"/>
        <v>0</v>
      </c>
      <c r="F18" s="3478">
        <f t="shared" si="0"/>
        <v>0</v>
      </c>
      <c r="G18" s="3478">
        <f t="shared" si="0"/>
        <v>0</v>
      </c>
      <c r="H18" s="3478">
        <f t="shared" si="0"/>
        <v>0</v>
      </c>
      <c r="I18" s="3478">
        <f t="shared" si="0"/>
        <v>0</v>
      </c>
      <c r="J18" s="3483">
        <f>J19+J20</f>
        <v>0</v>
      </c>
      <c r="K18" s="3483">
        <f t="shared" ref="K18:AR18" si="4">K19+K20</f>
        <v>0</v>
      </c>
      <c r="L18" s="3483">
        <f t="shared" si="4"/>
        <v>0</v>
      </c>
      <c r="M18" s="3483">
        <f t="shared" si="4"/>
        <v>0</v>
      </c>
      <c r="N18" s="3483">
        <f t="shared" si="4"/>
        <v>0</v>
      </c>
      <c r="O18" s="3483">
        <f t="shared" si="4"/>
        <v>0</v>
      </c>
      <c r="P18" s="3483">
        <f t="shared" si="4"/>
        <v>0</v>
      </c>
      <c r="Q18" s="3483">
        <f t="shared" si="4"/>
        <v>0</v>
      </c>
      <c r="R18" s="3483">
        <f t="shared" si="4"/>
        <v>0</v>
      </c>
      <c r="S18" s="3483">
        <f t="shared" si="4"/>
        <v>0</v>
      </c>
      <c r="T18" s="3483">
        <f t="shared" si="4"/>
        <v>0</v>
      </c>
      <c r="U18" s="3483">
        <f t="shared" si="4"/>
        <v>0</v>
      </c>
      <c r="V18" s="3483">
        <f t="shared" si="4"/>
        <v>0</v>
      </c>
      <c r="W18" s="3483">
        <f t="shared" si="4"/>
        <v>0</v>
      </c>
      <c r="X18" s="3483">
        <f t="shared" si="4"/>
        <v>0</v>
      </c>
      <c r="Y18" s="3483">
        <f t="shared" si="4"/>
        <v>0</v>
      </c>
      <c r="Z18" s="3483">
        <f t="shared" si="4"/>
        <v>0</v>
      </c>
      <c r="AA18" s="3483">
        <f t="shared" si="4"/>
        <v>0</v>
      </c>
      <c r="AB18" s="3483">
        <f t="shared" si="4"/>
        <v>0</v>
      </c>
      <c r="AC18" s="3483">
        <f t="shared" si="4"/>
        <v>0</v>
      </c>
      <c r="AD18" s="3483">
        <f t="shared" si="4"/>
        <v>0</v>
      </c>
      <c r="AE18" s="3483">
        <f t="shared" si="4"/>
        <v>0</v>
      </c>
      <c r="AF18" s="3483">
        <f t="shared" si="4"/>
        <v>0</v>
      </c>
      <c r="AG18" s="3483">
        <f t="shared" si="4"/>
        <v>0</v>
      </c>
      <c r="AH18" s="3483">
        <f t="shared" si="4"/>
        <v>0</v>
      </c>
      <c r="AI18" s="3483">
        <f t="shared" si="4"/>
        <v>0</v>
      </c>
      <c r="AJ18" s="3483">
        <f t="shared" si="4"/>
        <v>0</v>
      </c>
      <c r="AK18" s="3483">
        <f t="shared" si="4"/>
        <v>0</v>
      </c>
      <c r="AL18" s="3483">
        <f t="shared" si="4"/>
        <v>0</v>
      </c>
      <c r="AM18" s="3483">
        <f t="shared" si="4"/>
        <v>0</v>
      </c>
      <c r="AN18" s="3483">
        <f t="shared" si="4"/>
        <v>0</v>
      </c>
      <c r="AO18" s="3483">
        <f t="shared" si="4"/>
        <v>0</v>
      </c>
      <c r="AP18" s="3483">
        <f t="shared" si="4"/>
        <v>0</v>
      </c>
      <c r="AQ18" s="3483">
        <f t="shared" si="4"/>
        <v>0</v>
      </c>
      <c r="AR18" s="3484">
        <f t="shared" si="4"/>
        <v>0</v>
      </c>
      <c r="AS18" s="2258"/>
      <c r="AT18" s="2288"/>
    </row>
    <row r="19" spans="1:46" ht="15.6">
      <c r="A19" s="261"/>
      <c r="B19" s="2253"/>
      <c r="C19" s="3476"/>
      <c r="D19" s="3477" t="s">
        <v>1624</v>
      </c>
      <c r="E19" s="3478">
        <f t="shared" si="2"/>
        <v>0</v>
      </c>
      <c r="F19" s="3478">
        <f t="shared" si="0"/>
        <v>0</v>
      </c>
      <c r="G19" s="3478">
        <f t="shared" si="0"/>
        <v>0</v>
      </c>
      <c r="H19" s="3478">
        <f t="shared" si="0"/>
        <v>0</v>
      </c>
      <c r="I19" s="3478">
        <f t="shared" si="0"/>
        <v>0</v>
      </c>
      <c r="J19" s="3485"/>
      <c r="K19" s="3485"/>
      <c r="L19" s="3485"/>
      <c r="M19" s="3485"/>
      <c r="N19" s="3485"/>
      <c r="O19" s="3485"/>
      <c r="P19" s="3485"/>
      <c r="Q19" s="3485"/>
      <c r="R19" s="3485"/>
      <c r="S19" s="3485"/>
      <c r="T19" s="3485"/>
      <c r="U19" s="3485"/>
      <c r="V19" s="3485"/>
      <c r="W19" s="3485"/>
      <c r="X19" s="3485"/>
      <c r="Y19" s="3485"/>
      <c r="Z19" s="3485"/>
      <c r="AA19" s="3485"/>
      <c r="AB19" s="3485"/>
      <c r="AC19" s="3485"/>
      <c r="AD19" s="3485"/>
      <c r="AE19" s="3485"/>
      <c r="AF19" s="3485"/>
      <c r="AG19" s="3485"/>
      <c r="AH19" s="3485"/>
      <c r="AI19" s="3485"/>
      <c r="AJ19" s="3485"/>
      <c r="AK19" s="3485"/>
      <c r="AL19" s="3485"/>
      <c r="AM19" s="3485"/>
      <c r="AN19" s="3485"/>
      <c r="AO19" s="3485"/>
      <c r="AP19" s="3485"/>
      <c r="AQ19" s="3485"/>
      <c r="AR19" s="3486"/>
      <c r="AS19" s="2258"/>
      <c r="AT19" s="2288"/>
    </row>
    <row r="20" spans="1:46" ht="15.6">
      <c r="A20" s="261"/>
      <c r="B20" s="2253"/>
      <c r="C20" s="3476"/>
      <c r="D20" s="3477" t="s">
        <v>1625</v>
      </c>
      <c r="E20" s="3478">
        <f t="shared" si="2"/>
        <v>0</v>
      </c>
      <c r="F20" s="3478">
        <f t="shared" si="0"/>
        <v>0</v>
      </c>
      <c r="G20" s="3478">
        <f t="shared" si="0"/>
        <v>0</v>
      </c>
      <c r="H20" s="3478">
        <f t="shared" si="0"/>
        <v>0</v>
      </c>
      <c r="I20" s="3478">
        <f t="shared" si="0"/>
        <v>0</v>
      </c>
      <c r="J20" s="3482">
        <f>J21+J22</f>
        <v>0</v>
      </c>
      <c r="K20" s="3482">
        <f t="shared" ref="K20:AR20" si="5">K21+K22</f>
        <v>0</v>
      </c>
      <c r="L20" s="3482">
        <f t="shared" si="5"/>
        <v>0</v>
      </c>
      <c r="M20" s="3482">
        <f t="shared" si="5"/>
        <v>0</v>
      </c>
      <c r="N20" s="3482">
        <f t="shared" si="5"/>
        <v>0</v>
      </c>
      <c r="O20" s="3482">
        <f t="shared" si="5"/>
        <v>0</v>
      </c>
      <c r="P20" s="3482">
        <f t="shared" si="5"/>
        <v>0</v>
      </c>
      <c r="Q20" s="3482">
        <f t="shared" si="5"/>
        <v>0</v>
      </c>
      <c r="R20" s="3482">
        <f t="shared" si="5"/>
        <v>0</v>
      </c>
      <c r="S20" s="3482">
        <f t="shared" si="5"/>
        <v>0</v>
      </c>
      <c r="T20" s="3482">
        <f t="shared" si="5"/>
        <v>0</v>
      </c>
      <c r="U20" s="3482">
        <f t="shared" si="5"/>
        <v>0</v>
      </c>
      <c r="V20" s="3482">
        <f t="shared" si="5"/>
        <v>0</v>
      </c>
      <c r="W20" s="3482">
        <f t="shared" si="5"/>
        <v>0</v>
      </c>
      <c r="X20" s="3482">
        <f t="shared" si="5"/>
        <v>0</v>
      </c>
      <c r="Y20" s="3482">
        <f t="shared" si="5"/>
        <v>0</v>
      </c>
      <c r="Z20" s="3482">
        <f t="shared" si="5"/>
        <v>0</v>
      </c>
      <c r="AA20" s="3482">
        <f t="shared" si="5"/>
        <v>0</v>
      </c>
      <c r="AB20" s="3482">
        <f t="shared" si="5"/>
        <v>0</v>
      </c>
      <c r="AC20" s="3482">
        <f t="shared" si="5"/>
        <v>0</v>
      </c>
      <c r="AD20" s="3482">
        <f t="shared" si="5"/>
        <v>0</v>
      </c>
      <c r="AE20" s="3482">
        <f t="shared" si="5"/>
        <v>0</v>
      </c>
      <c r="AF20" s="3482">
        <f t="shared" si="5"/>
        <v>0</v>
      </c>
      <c r="AG20" s="3482">
        <f t="shared" si="5"/>
        <v>0</v>
      </c>
      <c r="AH20" s="3482">
        <f t="shared" si="5"/>
        <v>0</v>
      </c>
      <c r="AI20" s="3482">
        <f t="shared" si="5"/>
        <v>0</v>
      </c>
      <c r="AJ20" s="3482">
        <f t="shared" si="5"/>
        <v>0</v>
      </c>
      <c r="AK20" s="3482">
        <f t="shared" si="5"/>
        <v>0</v>
      </c>
      <c r="AL20" s="3482">
        <f t="shared" si="5"/>
        <v>0</v>
      </c>
      <c r="AM20" s="3482">
        <f t="shared" si="5"/>
        <v>0</v>
      </c>
      <c r="AN20" s="3482">
        <f t="shared" si="5"/>
        <v>0</v>
      </c>
      <c r="AO20" s="3482">
        <f t="shared" si="5"/>
        <v>0</v>
      </c>
      <c r="AP20" s="3482">
        <f t="shared" si="5"/>
        <v>0</v>
      </c>
      <c r="AQ20" s="3482">
        <f t="shared" si="5"/>
        <v>0</v>
      </c>
      <c r="AR20" s="3487">
        <f t="shared" si="5"/>
        <v>0</v>
      </c>
      <c r="AS20" s="2258"/>
      <c r="AT20" s="2288"/>
    </row>
    <row r="21" spans="1:46" ht="15.6">
      <c r="A21" s="261"/>
      <c r="B21" s="2253"/>
      <c r="C21" s="3476"/>
      <c r="D21" s="3477" t="s">
        <v>1626</v>
      </c>
      <c r="E21" s="3478">
        <f t="shared" si="2"/>
        <v>0</v>
      </c>
      <c r="F21" s="3478">
        <f t="shared" si="0"/>
        <v>0</v>
      </c>
      <c r="G21" s="3478">
        <f t="shared" si="0"/>
        <v>0</v>
      </c>
      <c r="H21" s="3478">
        <f t="shared" si="0"/>
        <v>0</v>
      </c>
      <c r="I21" s="3478">
        <f t="shared" si="0"/>
        <v>0</v>
      </c>
      <c r="J21" s="3485"/>
      <c r="K21" s="3485"/>
      <c r="L21" s="3485"/>
      <c r="M21" s="3485"/>
      <c r="N21" s="3485"/>
      <c r="O21" s="3485"/>
      <c r="P21" s="3485"/>
      <c r="Q21" s="3485"/>
      <c r="R21" s="3485"/>
      <c r="S21" s="3485"/>
      <c r="T21" s="3485"/>
      <c r="U21" s="3485"/>
      <c r="V21" s="3485"/>
      <c r="W21" s="3485"/>
      <c r="X21" s="3485"/>
      <c r="Y21" s="3485"/>
      <c r="Z21" s="3485"/>
      <c r="AA21" s="3485"/>
      <c r="AB21" s="3485"/>
      <c r="AC21" s="3485"/>
      <c r="AD21" s="3485"/>
      <c r="AE21" s="3485"/>
      <c r="AF21" s="3485"/>
      <c r="AG21" s="3485"/>
      <c r="AH21" s="3485"/>
      <c r="AI21" s="3485"/>
      <c r="AJ21" s="3485"/>
      <c r="AK21" s="3485"/>
      <c r="AL21" s="3485"/>
      <c r="AM21" s="3485"/>
      <c r="AN21" s="3485"/>
      <c r="AO21" s="3485"/>
      <c r="AP21" s="3485"/>
      <c r="AQ21" s="3485"/>
      <c r="AR21" s="3486"/>
      <c r="AS21" s="2258"/>
      <c r="AT21" s="2288"/>
    </row>
    <row r="22" spans="1:46" ht="15.6">
      <c r="A22" s="261"/>
      <c r="B22" s="2253"/>
      <c r="C22" s="3476"/>
      <c r="D22" s="3477" t="s">
        <v>1627</v>
      </c>
      <c r="E22" s="3478">
        <f t="shared" si="2"/>
        <v>0</v>
      </c>
      <c r="F22" s="3478">
        <f t="shared" si="0"/>
        <v>0</v>
      </c>
      <c r="G22" s="3478">
        <f t="shared" si="0"/>
        <v>0</v>
      </c>
      <c r="H22" s="3478">
        <f t="shared" si="0"/>
        <v>0</v>
      </c>
      <c r="I22" s="3478">
        <f t="shared" si="0"/>
        <v>0</v>
      </c>
      <c r="J22" s="3485"/>
      <c r="K22" s="3485"/>
      <c r="L22" s="3485"/>
      <c r="M22" s="3485"/>
      <c r="N22" s="3485"/>
      <c r="O22" s="3485"/>
      <c r="P22" s="3485"/>
      <c r="Q22" s="3485"/>
      <c r="R22" s="3485"/>
      <c r="S22" s="3485"/>
      <c r="T22" s="3485"/>
      <c r="U22" s="3485"/>
      <c r="V22" s="3485"/>
      <c r="W22" s="3485"/>
      <c r="X22" s="3485"/>
      <c r="Y22" s="3485"/>
      <c r="Z22" s="3485"/>
      <c r="AA22" s="3485"/>
      <c r="AB22" s="3485"/>
      <c r="AC22" s="3485"/>
      <c r="AD22" s="3485"/>
      <c r="AE22" s="3485"/>
      <c r="AF22" s="3485"/>
      <c r="AG22" s="3485"/>
      <c r="AH22" s="3485"/>
      <c r="AI22" s="3485"/>
      <c r="AJ22" s="3485"/>
      <c r="AK22" s="3485"/>
      <c r="AL22" s="3485"/>
      <c r="AM22" s="3485"/>
      <c r="AN22" s="3485"/>
      <c r="AO22" s="3485"/>
      <c r="AP22" s="3485"/>
      <c r="AQ22" s="3485"/>
      <c r="AR22" s="3486"/>
      <c r="AS22" s="2258"/>
      <c r="AT22" s="2288"/>
    </row>
    <row r="23" spans="1:46" ht="15.6">
      <c r="A23" s="261"/>
      <c r="B23" s="2253"/>
      <c r="C23" s="3488">
        <v>3</v>
      </c>
      <c r="D23" s="3489" t="s">
        <v>1628</v>
      </c>
      <c r="E23" s="3478">
        <f t="shared" si="2"/>
        <v>0</v>
      </c>
      <c r="F23" s="3478">
        <f t="shared" si="0"/>
        <v>0</v>
      </c>
      <c r="G23" s="3478">
        <f t="shared" si="0"/>
        <v>0</v>
      </c>
      <c r="H23" s="3478">
        <f t="shared" si="0"/>
        <v>0</v>
      </c>
      <c r="I23" s="3478">
        <f t="shared" si="0"/>
        <v>0</v>
      </c>
      <c r="J23" s="3483">
        <f>J24+J25</f>
        <v>0</v>
      </c>
      <c r="K23" s="3483">
        <f t="shared" ref="K23:AR23" si="6">K24+K25</f>
        <v>0</v>
      </c>
      <c r="L23" s="3483">
        <f t="shared" si="6"/>
        <v>0</v>
      </c>
      <c r="M23" s="3483">
        <f t="shared" si="6"/>
        <v>0</v>
      </c>
      <c r="N23" s="3483">
        <f t="shared" si="6"/>
        <v>0</v>
      </c>
      <c r="O23" s="3483">
        <f t="shared" si="6"/>
        <v>0</v>
      </c>
      <c r="P23" s="3483">
        <f t="shared" si="6"/>
        <v>0</v>
      </c>
      <c r="Q23" s="3483">
        <f t="shared" si="6"/>
        <v>0</v>
      </c>
      <c r="R23" s="3483">
        <f t="shared" si="6"/>
        <v>0</v>
      </c>
      <c r="S23" s="3483">
        <f t="shared" si="6"/>
        <v>0</v>
      </c>
      <c r="T23" s="3483">
        <f t="shared" si="6"/>
        <v>0</v>
      </c>
      <c r="U23" s="3483">
        <f t="shared" si="6"/>
        <v>0</v>
      </c>
      <c r="V23" s="3483">
        <f t="shared" si="6"/>
        <v>0</v>
      </c>
      <c r="W23" s="3483">
        <f t="shared" si="6"/>
        <v>0</v>
      </c>
      <c r="X23" s="3483">
        <f t="shared" si="6"/>
        <v>0</v>
      </c>
      <c r="Y23" s="3483">
        <f t="shared" si="6"/>
        <v>0</v>
      </c>
      <c r="Z23" s="3483">
        <f t="shared" si="6"/>
        <v>0</v>
      </c>
      <c r="AA23" s="3483">
        <f t="shared" si="6"/>
        <v>0</v>
      </c>
      <c r="AB23" s="3483">
        <f t="shared" si="6"/>
        <v>0</v>
      </c>
      <c r="AC23" s="3483">
        <f t="shared" si="6"/>
        <v>0</v>
      </c>
      <c r="AD23" s="3483">
        <f t="shared" si="6"/>
        <v>0</v>
      </c>
      <c r="AE23" s="3483">
        <f t="shared" si="6"/>
        <v>0</v>
      </c>
      <c r="AF23" s="3483">
        <f t="shared" si="6"/>
        <v>0</v>
      </c>
      <c r="AG23" s="3483">
        <f t="shared" si="6"/>
        <v>0</v>
      </c>
      <c r="AH23" s="3483">
        <f t="shared" si="6"/>
        <v>0</v>
      </c>
      <c r="AI23" s="3483">
        <f t="shared" si="6"/>
        <v>0</v>
      </c>
      <c r="AJ23" s="3483">
        <f t="shared" si="6"/>
        <v>0</v>
      </c>
      <c r="AK23" s="3483">
        <f t="shared" si="6"/>
        <v>0</v>
      </c>
      <c r="AL23" s="3483">
        <f t="shared" si="6"/>
        <v>0</v>
      </c>
      <c r="AM23" s="3483">
        <f t="shared" si="6"/>
        <v>0</v>
      </c>
      <c r="AN23" s="3483">
        <f t="shared" si="6"/>
        <v>0</v>
      </c>
      <c r="AO23" s="3483">
        <f t="shared" si="6"/>
        <v>0</v>
      </c>
      <c r="AP23" s="3483">
        <f t="shared" si="6"/>
        <v>0</v>
      </c>
      <c r="AQ23" s="3483">
        <f t="shared" si="6"/>
        <v>0</v>
      </c>
      <c r="AR23" s="3484">
        <f t="shared" si="6"/>
        <v>0</v>
      </c>
      <c r="AS23" s="2258"/>
      <c r="AT23" s="2288"/>
    </row>
    <row r="24" spans="1:46" ht="15.6">
      <c r="A24" s="261"/>
      <c r="B24" s="2253"/>
      <c r="C24" s="3488"/>
      <c r="D24" s="3477" t="s">
        <v>1629</v>
      </c>
      <c r="E24" s="3478">
        <f t="shared" si="2"/>
        <v>0</v>
      </c>
      <c r="F24" s="3478">
        <f t="shared" si="0"/>
        <v>0</v>
      </c>
      <c r="G24" s="3478">
        <f t="shared" si="0"/>
        <v>0</v>
      </c>
      <c r="H24" s="3478">
        <f t="shared" si="0"/>
        <v>0</v>
      </c>
      <c r="I24" s="3478">
        <f t="shared" si="0"/>
        <v>0</v>
      </c>
      <c r="J24" s="3485"/>
      <c r="K24" s="3485"/>
      <c r="L24" s="3485"/>
      <c r="M24" s="3485"/>
      <c r="N24" s="3485"/>
      <c r="O24" s="3485"/>
      <c r="P24" s="3485"/>
      <c r="Q24" s="3485"/>
      <c r="R24" s="3485"/>
      <c r="S24" s="3485"/>
      <c r="T24" s="3485"/>
      <c r="U24" s="3485"/>
      <c r="V24" s="3485"/>
      <c r="W24" s="3485"/>
      <c r="X24" s="3485"/>
      <c r="Y24" s="3485"/>
      <c r="Z24" s="3485"/>
      <c r="AA24" s="3485"/>
      <c r="AB24" s="3485"/>
      <c r="AC24" s="3485"/>
      <c r="AD24" s="3485"/>
      <c r="AE24" s="3485"/>
      <c r="AF24" s="3485"/>
      <c r="AG24" s="3485"/>
      <c r="AH24" s="3485"/>
      <c r="AI24" s="3485"/>
      <c r="AJ24" s="3485"/>
      <c r="AK24" s="3485"/>
      <c r="AL24" s="3485"/>
      <c r="AM24" s="3485"/>
      <c r="AN24" s="3485"/>
      <c r="AO24" s="3485"/>
      <c r="AP24" s="3485"/>
      <c r="AQ24" s="3485"/>
      <c r="AR24" s="3486"/>
      <c r="AS24" s="2258"/>
      <c r="AT24" s="2288"/>
    </row>
    <row r="25" spans="1:46" ht="15.6">
      <c r="A25" s="261"/>
      <c r="B25" s="2253"/>
      <c r="C25" s="3488"/>
      <c r="D25" s="3477" t="s">
        <v>1630</v>
      </c>
      <c r="E25" s="3478">
        <f t="shared" si="2"/>
        <v>0</v>
      </c>
      <c r="F25" s="3478">
        <f t="shared" si="0"/>
        <v>0</v>
      </c>
      <c r="G25" s="3478">
        <f t="shared" si="0"/>
        <v>0</v>
      </c>
      <c r="H25" s="3478">
        <f t="shared" si="0"/>
        <v>0</v>
      </c>
      <c r="I25" s="3478">
        <f t="shared" si="0"/>
        <v>0</v>
      </c>
      <c r="J25" s="3482">
        <f>J26+J27</f>
        <v>0</v>
      </c>
      <c r="K25" s="3482">
        <f t="shared" ref="K25:AR25" si="7">K26+K27</f>
        <v>0</v>
      </c>
      <c r="L25" s="3482">
        <f t="shared" si="7"/>
        <v>0</v>
      </c>
      <c r="M25" s="3482">
        <f t="shared" si="7"/>
        <v>0</v>
      </c>
      <c r="N25" s="3482">
        <f t="shared" si="7"/>
        <v>0</v>
      </c>
      <c r="O25" s="3482">
        <f t="shared" si="7"/>
        <v>0</v>
      </c>
      <c r="P25" s="3482">
        <f t="shared" si="7"/>
        <v>0</v>
      </c>
      <c r="Q25" s="3482">
        <f t="shared" si="7"/>
        <v>0</v>
      </c>
      <c r="R25" s="3482">
        <f t="shared" si="7"/>
        <v>0</v>
      </c>
      <c r="S25" s="3482">
        <f t="shared" si="7"/>
        <v>0</v>
      </c>
      <c r="T25" s="3482">
        <f t="shared" si="7"/>
        <v>0</v>
      </c>
      <c r="U25" s="3482">
        <f t="shared" si="7"/>
        <v>0</v>
      </c>
      <c r="V25" s="3482">
        <f t="shared" si="7"/>
        <v>0</v>
      </c>
      <c r="W25" s="3482">
        <f t="shared" si="7"/>
        <v>0</v>
      </c>
      <c r="X25" s="3482">
        <f t="shared" si="7"/>
        <v>0</v>
      </c>
      <c r="Y25" s="3482">
        <f t="shared" si="7"/>
        <v>0</v>
      </c>
      <c r="Z25" s="3482">
        <f t="shared" si="7"/>
        <v>0</v>
      </c>
      <c r="AA25" s="3482">
        <f t="shared" si="7"/>
        <v>0</v>
      </c>
      <c r="AB25" s="3482">
        <f t="shared" si="7"/>
        <v>0</v>
      </c>
      <c r="AC25" s="3482">
        <f t="shared" si="7"/>
        <v>0</v>
      </c>
      <c r="AD25" s="3482">
        <f t="shared" si="7"/>
        <v>0</v>
      </c>
      <c r="AE25" s="3482">
        <f t="shared" si="7"/>
        <v>0</v>
      </c>
      <c r="AF25" s="3482">
        <f t="shared" si="7"/>
        <v>0</v>
      </c>
      <c r="AG25" s="3482">
        <f t="shared" si="7"/>
        <v>0</v>
      </c>
      <c r="AH25" s="3482">
        <f t="shared" si="7"/>
        <v>0</v>
      </c>
      <c r="AI25" s="3482">
        <f t="shared" si="7"/>
        <v>0</v>
      </c>
      <c r="AJ25" s="3482">
        <f t="shared" si="7"/>
        <v>0</v>
      </c>
      <c r="AK25" s="3482">
        <f t="shared" si="7"/>
        <v>0</v>
      </c>
      <c r="AL25" s="3482">
        <f t="shared" si="7"/>
        <v>0</v>
      </c>
      <c r="AM25" s="3482">
        <f t="shared" si="7"/>
        <v>0</v>
      </c>
      <c r="AN25" s="3482">
        <f t="shared" si="7"/>
        <v>0</v>
      </c>
      <c r="AO25" s="3482">
        <f t="shared" si="7"/>
        <v>0</v>
      </c>
      <c r="AP25" s="3482">
        <f t="shared" si="7"/>
        <v>0</v>
      </c>
      <c r="AQ25" s="3482">
        <f t="shared" si="7"/>
        <v>0</v>
      </c>
      <c r="AR25" s="3487">
        <f t="shared" si="7"/>
        <v>0</v>
      </c>
      <c r="AS25" s="2258"/>
      <c r="AT25" s="2288"/>
    </row>
    <row r="26" spans="1:46" ht="15.6">
      <c r="A26" s="261"/>
      <c r="B26" s="2253"/>
      <c r="C26" s="3488"/>
      <c r="D26" s="3477" t="s">
        <v>1631</v>
      </c>
      <c r="E26" s="3478">
        <f t="shared" si="2"/>
        <v>0</v>
      </c>
      <c r="F26" s="3478">
        <f t="shared" si="0"/>
        <v>0</v>
      </c>
      <c r="G26" s="3478">
        <f t="shared" si="0"/>
        <v>0</v>
      </c>
      <c r="H26" s="3478">
        <f t="shared" si="0"/>
        <v>0</v>
      </c>
      <c r="I26" s="3478">
        <f t="shared" si="0"/>
        <v>0</v>
      </c>
      <c r="J26" s="3485"/>
      <c r="K26" s="3485"/>
      <c r="L26" s="3485"/>
      <c r="M26" s="3485"/>
      <c r="N26" s="3485"/>
      <c r="O26" s="3485"/>
      <c r="P26" s="3485"/>
      <c r="Q26" s="3485"/>
      <c r="R26" s="3485"/>
      <c r="S26" s="3485"/>
      <c r="T26" s="3485"/>
      <c r="U26" s="3485"/>
      <c r="V26" s="3485"/>
      <c r="W26" s="3485"/>
      <c r="X26" s="3485"/>
      <c r="Y26" s="3485"/>
      <c r="Z26" s="3485"/>
      <c r="AA26" s="3485"/>
      <c r="AB26" s="3485"/>
      <c r="AC26" s="3485"/>
      <c r="AD26" s="3485"/>
      <c r="AE26" s="3485"/>
      <c r="AF26" s="3485"/>
      <c r="AG26" s="3485"/>
      <c r="AH26" s="3485"/>
      <c r="AI26" s="3485"/>
      <c r="AJ26" s="3485"/>
      <c r="AK26" s="3485"/>
      <c r="AL26" s="3485"/>
      <c r="AM26" s="3485"/>
      <c r="AN26" s="3485"/>
      <c r="AO26" s="3485"/>
      <c r="AP26" s="3485"/>
      <c r="AQ26" s="3485"/>
      <c r="AR26" s="3486"/>
      <c r="AS26" s="2258"/>
      <c r="AT26" s="2288"/>
    </row>
    <row r="27" spans="1:46" ht="15.6">
      <c r="A27" s="261"/>
      <c r="B27" s="2253"/>
      <c r="C27" s="3488"/>
      <c r="D27" s="3477" t="s">
        <v>1632</v>
      </c>
      <c r="E27" s="3478">
        <f t="shared" si="2"/>
        <v>0</v>
      </c>
      <c r="F27" s="3478">
        <f t="shared" si="0"/>
        <v>0</v>
      </c>
      <c r="G27" s="3478">
        <f t="shared" si="0"/>
        <v>0</v>
      </c>
      <c r="H27" s="3478">
        <f t="shared" si="0"/>
        <v>0</v>
      </c>
      <c r="I27" s="3478">
        <f t="shared" si="0"/>
        <v>0</v>
      </c>
      <c r="J27" s="3485"/>
      <c r="K27" s="3485"/>
      <c r="L27" s="3485"/>
      <c r="M27" s="3485"/>
      <c r="N27" s="3485"/>
      <c r="O27" s="3485"/>
      <c r="P27" s="3485"/>
      <c r="Q27" s="3485"/>
      <c r="R27" s="3485"/>
      <c r="S27" s="3485"/>
      <c r="T27" s="3485"/>
      <c r="U27" s="3485"/>
      <c r="V27" s="3485"/>
      <c r="W27" s="3485"/>
      <c r="X27" s="3485"/>
      <c r="Y27" s="3485"/>
      <c r="Z27" s="3485"/>
      <c r="AA27" s="3485"/>
      <c r="AB27" s="3485"/>
      <c r="AC27" s="3485"/>
      <c r="AD27" s="3485"/>
      <c r="AE27" s="3485"/>
      <c r="AF27" s="3485"/>
      <c r="AG27" s="3485"/>
      <c r="AH27" s="3485"/>
      <c r="AI27" s="3485"/>
      <c r="AJ27" s="3485"/>
      <c r="AK27" s="3485"/>
      <c r="AL27" s="3485"/>
      <c r="AM27" s="3485"/>
      <c r="AN27" s="3485"/>
      <c r="AO27" s="3485"/>
      <c r="AP27" s="3485"/>
      <c r="AQ27" s="3485"/>
      <c r="AR27" s="3486"/>
      <c r="AS27" s="2258"/>
      <c r="AT27" s="2288"/>
    </row>
    <row r="28" spans="1:46" ht="15.6">
      <c r="A28" s="261"/>
      <c r="B28" s="2253"/>
      <c r="C28" s="3488">
        <v>4</v>
      </c>
      <c r="D28" s="3489" t="s">
        <v>1633</v>
      </c>
      <c r="E28" s="3478">
        <f t="shared" si="2"/>
        <v>0</v>
      </c>
      <c r="F28" s="3478">
        <f t="shared" si="0"/>
        <v>0</v>
      </c>
      <c r="G28" s="3478">
        <f t="shared" si="0"/>
        <v>0</v>
      </c>
      <c r="H28" s="3478">
        <f t="shared" si="0"/>
        <v>0</v>
      </c>
      <c r="I28" s="3478">
        <f t="shared" si="0"/>
        <v>0</v>
      </c>
      <c r="J28" s="3483">
        <f>J29+J30</f>
        <v>0</v>
      </c>
      <c r="K28" s="3483">
        <f t="shared" ref="K28:AR28" si="8">K29+K30</f>
        <v>0</v>
      </c>
      <c r="L28" s="3483">
        <f t="shared" si="8"/>
        <v>0</v>
      </c>
      <c r="M28" s="3483">
        <f t="shared" si="8"/>
        <v>0</v>
      </c>
      <c r="N28" s="3483">
        <f t="shared" si="8"/>
        <v>0</v>
      </c>
      <c r="O28" s="3483">
        <f t="shared" si="8"/>
        <v>0</v>
      </c>
      <c r="P28" s="3483">
        <f t="shared" si="8"/>
        <v>0</v>
      </c>
      <c r="Q28" s="3483">
        <f t="shared" si="8"/>
        <v>0</v>
      </c>
      <c r="R28" s="3483">
        <f t="shared" si="8"/>
        <v>0</v>
      </c>
      <c r="S28" s="3483">
        <f t="shared" si="8"/>
        <v>0</v>
      </c>
      <c r="T28" s="3483">
        <f t="shared" si="8"/>
        <v>0</v>
      </c>
      <c r="U28" s="3483">
        <f t="shared" si="8"/>
        <v>0</v>
      </c>
      <c r="V28" s="3483">
        <f t="shared" si="8"/>
        <v>0</v>
      </c>
      <c r="W28" s="3483">
        <f t="shared" si="8"/>
        <v>0</v>
      </c>
      <c r="X28" s="3483">
        <f t="shared" si="8"/>
        <v>0</v>
      </c>
      <c r="Y28" s="3483">
        <f t="shared" si="8"/>
        <v>0</v>
      </c>
      <c r="Z28" s="3483">
        <f t="shared" si="8"/>
        <v>0</v>
      </c>
      <c r="AA28" s="3483">
        <f t="shared" si="8"/>
        <v>0</v>
      </c>
      <c r="AB28" s="3483">
        <f t="shared" si="8"/>
        <v>0</v>
      </c>
      <c r="AC28" s="3483">
        <f t="shared" si="8"/>
        <v>0</v>
      </c>
      <c r="AD28" s="3483">
        <f t="shared" si="8"/>
        <v>0</v>
      </c>
      <c r="AE28" s="3483">
        <f t="shared" si="8"/>
        <v>0</v>
      </c>
      <c r="AF28" s="3483">
        <f t="shared" si="8"/>
        <v>0</v>
      </c>
      <c r="AG28" s="3483">
        <f t="shared" si="8"/>
        <v>0</v>
      </c>
      <c r="AH28" s="3483">
        <f t="shared" si="8"/>
        <v>0</v>
      </c>
      <c r="AI28" s="3483">
        <f t="shared" si="8"/>
        <v>0</v>
      </c>
      <c r="AJ28" s="3483">
        <f t="shared" si="8"/>
        <v>0</v>
      </c>
      <c r="AK28" s="3483">
        <f t="shared" si="8"/>
        <v>0</v>
      </c>
      <c r="AL28" s="3483">
        <f t="shared" si="8"/>
        <v>0</v>
      </c>
      <c r="AM28" s="3483">
        <f t="shared" si="8"/>
        <v>0</v>
      </c>
      <c r="AN28" s="3483">
        <f t="shared" si="8"/>
        <v>0</v>
      </c>
      <c r="AO28" s="3483">
        <f t="shared" si="8"/>
        <v>0</v>
      </c>
      <c r="AP28" s="3483">
        <f t="shared" si="8"/>
        <v>0</v>
      </c>
      <c r="AQ28" s="3483">
        <f t="shared" si="8"/>
        <v>0</v>
      </c>
      <c r="AR28" s="3484">
        <f t="shared" si="8"/>
        <v>0</v>
      </c>
      <c r="AS28" s="2258"/>
      <c r="AT28" s="2288"/>
    </row>
    <row r="29" spans="1:46" ht="15.6">
      <c r="A29" s="261"/>
      <c r="B29" s="2253"/>
      <c r="C29" s="3488"/>
      <c r="D29" s="3477" t="s">
        <v>1634</v>
      </c>
      <c r="E29" s="3478">
        <f t="shared" si="2"/>
        <v>0</v>
      </c>
      <c r="F29" s="3478">
        <f t="shared" si="0"/>
        <v>0</v>
      </c>
      <c r="G29" s="3478">
        <f t="shared" si="0"/>
        <v>0</v>
      </c>
      <c r="H29" s="3478">
        <f t="shared" si="0"/>
        <v>0</v>
      </c>
      <c r="I29" s="3478">
        <f t="shared" si="0"/>
        <v>0</v>
      </c>
      <c r="J29" s="3485"/>
      <c r="K29" s="3485"/>
      <c r="L29" s="3485"/>
      <c r="M29" s="3485"/>
      <c r="N29" s="3485"/>
      <c r="O29" s="3485"/>
      <c r="P29" s="3485"/>
      <c r="Q29" s="3485"/>
      <c r="R29" s="3485"/>
      <c r="S29" s="3485"/>
      <c r="T29" s="3485"/>
      <c r="U29" s="3485"/>
      <c r="V29" s="3485"/>
      <c r="W29" s="3485"/>
      <c r="X29" s="3485"/>
      <c r="Y29" s="3485"/>
      <c r="Z29" s="3485"/>
      <c r="AA29" s="3485"/>
      <c r="AB29" s="3485"/>
      <c r="AC29" s="3485"/>
      <c r="AD29" s="3485"/>
      <c r="AE29" s="3485"/>
      <c r="AF29" s="3485"/>
      <c r="AG29" s="3485"/>
      <c r="AH29" s="3485"/>
      <c r="AI29" s="3485"/>
      <c r="AJ29" s="3485"/>
      <c r="AK29" s="3485"/>
      <c r="AL29" s="3485"/>
      <c r="AM29" s="3485"/>
      <c r="AN29" s="3485"/>
      <c r="AO29" s="3485"/>
      <c r="AP29" s="3485"/>
      <c r="AQ29" s="3485"/>
      <c r="AR29" s="3486"/>
      <c r="AS29" s="2258"/>
      <c r="AT29" s="2288"/>
    </row>
    <row r="30" spans="1:46" ht="15.6">
      <c r="A30" s="261"/>
      <c r="B30" s="2253"/>
      <c r="C30" s="3488"/>
      <c r="D30" s="3477" t="s">
        <v>1635</v>
      </c>
      <c r="E30" s="3478">
        <f t="shared" si="2"/>
        <v>0</v>
      </c>
      <c r="F30" s="3478">
        <f t="shared" si="0"/>
        <v>0</v>
      </c>
      <c r="G30" s="3478">
        <f t="shared" si="0"/>
        <v>0</v>
      </c>
      <c r="H30" s="3478">
        <f t="shared" si="0"/>
        <v>0</v>
      </c>
      <c r="I30" s="3478">
        <f t="shared" si="0"/>
        <v>0</v>
      </c>
      <c r="J30" s="3482">
        <f>J31+J32</f>
        <v>0</v>
      </c>
      <c r="K30" s="3482">
        <f t="shared" ref="K30:AR30" si="9">K31+K32</f>
        <v>0</v>
      </c>
      <c r="L30" s="3482">
        <f t="shared" si="9"/>
        <v>0</v>
      </c>
      <c r="M30" s="3482">
        <f t="shared" si="9"/>
        <v>0</v>
      </c>
      <c r="N30" s="3482">
        <f t="shared" si="9"/>
        <v>0</v>
      </c>
      <c r="O30" s="3482">
        <f t="shared" si="9"/>
        <v>0</v>
      </c>
      <c r="P30" s="3482">
        <f t="shared" si="9"/>
        <v>0</v>
      </c>
      <c r="Q30" s="3482">
        <f t="shared" si="9"/>
        <v>0</v>
      </c>
      <c r="R30" s="3482">
        <f t="shared" si="9"/>
        <v>0</v>
      </c>
      <c r="S30" s="3482">
        <f t="shared" si="9"/>
        <v>0</v>
      </c>
      <c r="T30" s="3482">
        <f t="shared" si="9"/>
        <v>0</v>
      </c>
      <c r="U30" s="3482">
        <f t="shared" si="9"/>
        <v>0</v>
      </c>
      <c r="V30" s="3482">
        <f t="shared" si="9"/>
        <v>0</v>
      </c>
      <c r="W30" s="3482">
        <f t="shared" si="9"/>
        <v>0</v>
      </c>
      <c r="X30" s="3482">
        <f t="shared" si="9"/>
        <v>0</v>
      </c>
      <c r="Y30" s="3482">
        <f t="shared" si="9"/>
        <v>0</v>
      </c>
      <c r="Z30" s="3482">
        <f t="shared" si="9"/>
        <v>0</v>
      </c>
      <c r="AA30" s="3482">
        <f t="shared" si="9"/>
        <v>0</v>
      </c>
      <c r="AB30" s="3482">
        <f t="shared" si="9"/>
        <v>0</v>
      </c>
      <c r="AC30" s="3482">
        <f t="shared" si="9"/>
        <v>0</v>
      </c>
      <c r="AD30" s="3482">
        <f t="shared" si="9"/>
        <v>0</v>
      </c>
      <c r="AE30" s="3482">
        <f t="shared" si="9"/>
        <v>0</v>
      </c>
      <c r="AF30" s="3482">
        <f t="shared" si="9"/>
        <v>0</v>
      </c>
      <c r="AG30" s="3482">
        <f t="shared" si="9"/>
        <v>0</v>
      </c>
      <c r="AH30" s="3482">
        <f t="shared" si="9"/>
        <v>0</v>
      </c>
      <c r="AI30" s="3482">
        <f t="shared" si="9"/>
        <v>0</v>
      </c>
      <c r="AJ30" s="3482">
        <f t="shared" si="9"/>
        <v>0</v>
      </c>
      <c r="AK30" s="3482">
        <f t="shared" si="9"/>
        <v>0</v>
      </c>
      <c r="AL30" s="3482">
        <f t="shared" si="9"/>
        <v>0</v>
      </c>
      <c r="AM30" s="3482">
        <f t="shared" si="9"/>
        <v>0</v>
      </c>
      <c r="AN30" s="3482">
        <f t="shared" si="9"/>
        <v>0</v>
      </c>
      <c r="AO30" s="3482">
        <f t="shared" si="9"/>
        <v>0</v>
      </c>
      <c r="AP30" s="3482">
        <f t="shared" si="9"/>
        <v>0</v>
      </c>
      <c r="AQ30" s="3482">
        <f t="shared" si="9"/>
        <v>0</v>
      </c>
      <c r="AR30" s="3487">
        <f t="shared" si="9"/>
        <v>0</v>
      </c>
      <c r="AS30" s="2258"/>
      <c r="AT30" s="2288"/>
    </row>
    <row r="31" spans="1:46" ht="15.6">
      <c r="A31" s="261"/>
      <c r="B31" s="2253"/>
      <c r="C31" s="3488"/>
      <c r="D31" s="3477" t="s">
        <v>1636</v>
      </c>
      <c r="E31" s="3478">
        <f t="shared" si="2"/>
        <v>0</v>
      </c>
      <c r="F31" s="3478">
        <f t="shared" si="2"/>
        <v>0</v>
      </c>
      <c r="G31" s="3478">
        <f t="shared" si="2"/>
        <v>0</v>
      </c>
      <c r="H31" s="3478">
        <f t="shared" si="2"/>
        <v>0</v>
      </c>
      <c r="I31" s="3478">
        <f t="shared" si="2"/>
        <v>0</v>
      </c>
      <c r="J31" s="3485"/>
      <c r="K31" s="3485"/>
      <c r="L31" s="3485"/>
      <c r="M31" s="3485"/>
      <c r="N31" s="3485"/>
      <c r="O31" s="3485"/>
      <c r="P31" s="3485"/>
      <c r="Q31" s="3485"/>
      <c r="R31" s="3485"/>
      <c r="S31" s="3485"/>
      <c r="T31" s="3485"/>
      <c r="U31" s="3485"/>
      <c r="V31" s="3485"/>
      <c r="W31" s="3485"/>
      <c r="X31" s="3485"/>
      <c r="Y31" s="3485"/>
      <c r="Z31" s="3485"/>
      <c r="AA31" s="3485"/>
      <c r="AB31" s="3485"/>
      <c r="AC31" s="3485"/>
      <c r="AD31" s="3485"/>
      <c r="AE31" s="3485"/>
      <c r="AF31" s="3485"/>
      <c r="AG31" s="3485"/>
      <c r="AH31" s="3485"/>
      <c r="AI31" s="3485"/>
      <c r="AJ31" s="3485"/>
      <c r="AK31" s="3485"/>
      <c r="AL31" s="3485"/>
      <c r="AM31" s="3485"/>
      <c r="AN31" s="3485"/>
      <c r="AO31" s="3485"/>
      <c r="AP31" s="3485"/>
      <c r="AQ31" s="3485"/>
      <c r="AR31" s="3486"/>
      <c r="AS31" s="2258"/>
      <c r="AT31" s="2288"/>
    </row>
    <row r="32" spans="1:46" ht="15.6">
      <c r="A32" s="261"/>
      <c r="B32" s="2253"/>
      <c r="C32" s="3488"/>
      <c r="D32" s="3477" t="s">
        <v>1637</v>
      </c>
      <c r="E32" s="3478">
        <f t="shared" si="2"/>
        <v>0</v>
      </c>
      <c r="F32" s="3478">
        <f t="shared" si="2"/>
        <v>0</v>
      </c>
      <c r="G32" s="3478">
        <f t="shared" si="2"/>
        <v>0</v>
      </c>
      <c r="H32" s="3478">
        <f t="shared" si="2"/>
        <v>0</v>
      </c>
      <c r="I32" s="3478">
        <f t="shared" si="2"/>
        <v>0</v>
      </c>
      <c r="J32" s="3485"/>
      <c r="K32" s="3485"/>
      <c r="L32" s="3485"/>
      <c r="M32" s="3485"/>
      <c r="N32" s="3485"/>
      <c r="O32" s="3485"/>
      <c r="P32" s="3485"/>
      <c r="Q32" s="3485"/>
      <c r="R32" s="3485"/>
      <c r="S32" s="3485"/>
      <c r="T32" s="3485"/>
      <c r="U32" s="3485"/>
      <c r="V32" s="3485"/>
      <c r="W32" s="3485"/>
      <c r="X32" s="3485"/>
      <c r="Y32" s="3485"/>
      <c r="Z32" s="3485"/>
      <c r="AA32" s="3485"/>
      <c r="AB32" s="3485"/>
      <c r="AC32" s="3485"/>
      <c r="AD32" s="3485"/>
      <c r="AE32" s="3485"/>
      <c r="AF32" s="3485"/>
      <c r="AG32" s="3485"/>
      <c r="AH32" s="3485"/>
      <c r="AI32" s="3485"/>
      <c r="AJ32" s="3485"/>
      <c r="AK32" s="3485"/>
      <c r="AL32" s="3485"/>
      <c r="AM32" s="3485"/>
      <c r="AN32" s="3485"/>
      <c r="AO32" s="3485"/>
      <c r="AP32" s="3485"/>
      <c r="AQ32" s="3485"/>
      <c r="AR32" s="3486"/>
      <c r="AS32" s="2258"/>
      <c r="AT32" s="2288"/>
    </row>
    <row r="33" spans="1:46" ht="15.6">
      <c r="A33" s="261"/>
      <c r="B33" s="2253"/>
      <c r="C33" s="3488">
        <v>5</v>
      </c>
      <c r="D33" s="3489" t="s">
        <v>1638</v>
      </c>
      <c r="E33" s="3478">
        <f t="shared" si="2"/>
        <v>0</v>
      </c>
      <c r="F33" s="3478">
        <f t="shared" si="2"/>
        <v>0</v>
      </c>
      <c r="G33" s="3478">
        <f t="shared" si="2"/>
        <v>0</v>
      </c>
      <c r="H33" s="3478">
        <f t="shared" si="2"/>
        <v>0</v>
      </c>
      <c r="I33" s="3478">
        <f t="shared" si="2"/>
        <v>0</v>
      </c>
      <c r="J33" s="3483">
        <f>J34+J35</f>
        <v>0</v>
      </c>
      <c r="K33" s="3483">
        <f t="shared" ref="K33:AR33" si="10">K34+K35</f>
        <v>0</v>
      </c>
      <c r="L33" s="3483">
        <f t="shared" si="10"/>
        <v>0</v>
      </c>
      <c r="M33" s="3483">
        <f t="shared" si="10"/>
        <v>0</v>
      </c>
      <c r="N33" s="3483">
        <f t="shared" si="10"/>
        <v>0</v>
      </c>
      <c r="O33" s="3483">
        <f t="shared" si="10"/>
        <v>0</v>
      </c>
      <c r="P33" s="3483">
        <f t="shared" si="10"/>
        <v>0</v>
      </c>
      <c r="Q33" s="3483">
        <f t="shared" si="10"/>
        <v>0</v>
      </c>
      <c r="R33" s="3483">
        <f t="shared" si="10"/>
        <v>0</v>
      </c>
      <c r="S33" s="3483">
        <f t="shared" si="10"/>
        <v>0</v>
      </c>
      <c r="T33" s="3483">
        <f t="shared" si="10"/>
        <v>0</v>
      </c>
      <c r="U33" s="3483">
        <f t="shared" si="10"/>
        <v>0</v>
      </c>
      <c r="V33" s="3483">
        <f t="shared" si="10"/>
        <v>0</v>
      </c>
      <c r="W33" s="3483">
        <f t="shared" si="10"/>
        <v>0</v>
      </c>
      <c r="X33" s="3483">
        <f t="shared" si="10"/>
        <v>0</v>
      </c>
      <c r="Y33" s="3483">
        <f t="shared" si="10"/>
        <v>0</v>
      </c>
      <c r="Z33" s="3483">
        <f t="shared" si="10"/>
        <v>0</v>
      </c>
      <c r="AA33" s="3483">
        <f t="shared" si="10"/>
        <v>0</v>
      </c>
      <c r="AB33" s="3483">
        <f t="shared" si="10"/>
        <v>0</v>
      </c>
      <c r="AC33" s="3483">
        <f t="shared" si="10"/>
        <v>0</v>
      </c>
      <c r="AD33" s="3483">
        <f t="shared" si="10"/>
        <v>0</v>
      </c>
      <c r="AE33" s="3483">
        <f t="shared" si="10"/>
        <v>0</v>
      </c>
      <c r="AF33" s="3483">
        <f t="shared" si="10"/>
        <v>0</v>
      </c>
      <c r="AG33" s="3483">
        <f t="shared" si="10"/>
        <v>0</v>
      </c>
      <c r="AH33" s="3483">
        <f t="shared" si="10"/>
        <v>0</v>
      </c>
      <c r="AI33" s="3483">
        <f t="shared" si="10"/>
        <v>0</v>
      </c>
      <c r="AJ33" s="3483">
        <f t="shared" si="10"/>
        <v>0</v>
      </c>
      <c r="AK33" s="3483">
        <f t="shared" si="10"/>
        <v>0</v>
      </c>
      <c r="AL33" s="3483">
        <f t="shared" si="10"/>
        <v>0</v>
      </c>
      <c r="AM33" s="3483">
        <f t="shared" si="10"/>
        <v>0</v>
      </c>
      <c r="AN33" s="3483">
        <f t="shared" si="10"/>
        <v>0</v>
      </c>
      <c r="AO33" s="3483">
        <f t="shared" si="10"/>
        <v>0</v>
      </c>
      <c r="AP33" s="3483">
        <f t="shared" si="10"/>
        <v>0</v>
      </c>
      <c r="AQ33" s="3483">
        <f t="shared" si="10"/>
        <v>0</v>
      </c>
      <c r="AR33" s="3484">
        <f t="shared" si="10"/>
        <v>0</v>
      </c>
      <c r="AS33" s="2258"/>
      <c r="AT33" s="2288"/>
    </row>
    <row r="34" spans="1:46" ht="15.6">
      <c r="A34" s="261"/>
      <c r="B34" s="2253"/>
      <c r="C34" s="3488"/>
      <c r="D34" s="3477" t="s">
        <v>1639</v>
      </c>
      <c r="E34" s="3478">
        <f t="shared" si="2"/>
        <v>0</v>
      </c>
      <c r="F34" s="3478">
        <f t="shared" si="2"/>
        <v>0</v>
      </c>
      <c r="G34" s="3478">
        <f t="shared" si="2"/>
        <v>0</v>
      </c>
      <c r="H34" s="3478">
        <f t="shared" si="2"/>
        <v>0</v>
      </c>
      <c r="I34" s="3478">
        <f t="shared" si="2"/>
        <v>0</v>
      </c>
      <c r="J34" s="3485"/>
      <c r="K34" s="3485"/>
      <c r="L34" s="3485"/>
      <c r="M34" s="3485"/>
      <c r="N34" s="3485"/>
      <c r="O34" s="3485"/>
      <c r="P34" s="3485"/>
      <c r="Q34" s="3485"/>
      <c r="R34" s="3485"/>
      <c r="S34" s="3485"/>
      <c r="T34" s="3485"/>
      <c r="U34" s="3485"/>
      <c r="V34" s="3485"/>
      <c r="W34" s="3485"/>
      <c r="X34" s="3485"/>
      <c r="Y34" s="3485"/>
      <c r="Z34" s="3485"/>
      <c r="AA34" s="3485"/>
      <c r="AB34" s="3485"/>
      <c r="AC34" s="3485"/>
      <c r="AD34" s="3485"/>
      <c r="AE34" s="3485"/>
      <c r="AF34" s="3485"/>
      <c r="AG34" s="3485"/>
      <c r="AH34" s="3485"/>
      <c r="AI34" s="3485"/>
      <c r="AJ34" s="3485"/>
      <c r="AK34" s="3485"/>
      <c r="AL34" s="3485"/>
      <c r="AM34" s="3485"/>
      <c r="AN34" s="3485"/>
      <c r="AO34" s="3485"/>
      <c r="AP34" s="3485"/>
      <c r="AQ34" s="3485"/>
      <c r="AR34" s="3486"/>
      <c r="AS34" s="2258"/>
      <c r="AT34" s="2288"/>
    </row>
    <row r="35" spans="1:46" ht="15.6">
      <c r="A35" s="261"/>
      <c r="B35" s="2253"/>
      <c r="C35" s="3488"/>
      <c r="D35" s="3477" t="s">
        <v>1640</v>
      </c>
      <c r="E35" s="3478">
        <f t="shared" si="2"/>
        <v>0</v>
      </c>
      <c r="F35" s="3478">
        <f t="shared" si="2"/>
        <v>0</v>
      </c>
      <c r="G35" s="3478">
        <f t="shared" si="2"/>
        <v>0</v>
      </c>
      <c r="H35" s="3478">
        <f t="shared" si="2"/>
        <v>0</v>
      </c>
      <c r="I35" s="3478">
        <f t="shared" si="2"/>
        <v>0</v>
      </c>
      <c r="J35" s="3482">
        <f>J36+J37</f>
        <v>0</v>
      </c>
      <c r="K35" s="3482">
        <f t="shared" ref="K35:AR35" si="11">K36+K37</f>
        <v>0</v>
      </c>
      <c r="L35" s="3482">
        <f t="shared" si="11"/>
        <v>0</v>
      </c>
      <c r="M35" s="3482">
        <f t="shared" si="11"/>
        <v>0</v>
      </c>
      <c r="N35" s="3482">
        <f t="shared" si="11"/>
        <v>0</v>
      </c>
      <c r="O35" s="3482">
        <f t="shared" si="11"/>
        <v>0</v>
      </c>
      <c r="P35" s="3482">
        <f t="shared" si="11"/>
        <v>0</v>
      </c>
      <c r="Q35" s="3482">
        <f t="shared" si="11"/>
        <v>0</v>
      </c>
      <c r="R35" s="3482">
        <f t="shared" si="11"/>
        <v>0</v>
      </c>
      <c r="S35" s="3482">
        <f t="shared" si="11"/>
        <v>0</v>
      </c>
      <c r="T35" s="3482">
        <f t="shared" si="11"/>
        <v>0</v>
      </c>
      <c r="U35" s="3482">
        <f t="shared" si="11"/>
        <v>0</v>
      </c>
      <c r="V35" s="3482">
        <f t="shared" si="11"/>
        <v>0</v>
      </c>
      <c r="W35" s="3482">
        <f t="shared" si="11"/>
        <v>0</v>
      </c>
      <c r="X35" s="3482">
        <f t="shared" si="11"/>
        <v>0</v>
      </c>
      <c r="Y35" s="3482">
        <f t="shared" si="11"/>
        <v>0</v>
      </c>
      <c r="Z35" s="3482">
        <f t="shared" si="11"/>
        <v>0</v>
      </c>
      <c r="AA35" s="3482">
        <f t="shared" si="11"/>
        <v>0</v>
      </c>
      <c r="AB35" s="3482">
        <f t="shared" si="11"/>
        <v>0</v>
      </c>
      <c r="AC35" s="3482">
        <f t="shared" si="11"/>
        <v>0</v>
      </c>
      <c r="AD35" s="3482">
        <f t="shared" si="11"/>
        <v>0</v>
      </c>
      <c r="AE35" s="3482">
        <f t="shared" si="11"/>
        <v>0</v>
      </c>
      <c r="AF35" s="3482">
        <f t="shared" si="11"/>
        <v>0</v>
      </c>
      <c r="AG35" s="3482">
        <f t="shared" si="11"/>
        <v>0</v>
      </c>
      <c r="AH35" s="3482">
        <f t="shared" si="11"/>
        <v>0</v>
      </c>
      <c r="AI35" s="3482">
        <f t="shared" si="11"/>
        <v>0</v>
      </c>
      <c r="AJ35" s="3482">
        <f t="shared" si="11"/>
        <v>0</v>
      </c>
      <c r="AK35" s="3482">
        <f t="shared" si="11"/>
        <v>0</v>
      </c>
      <c r="AL35" s="3482">
        <f t="shared" si="11"/>
        <v>0</v>
      </c>
      <c r="AM35" s="3482">
        <f t="shared" si="11"/>
        <v>0</v>
      </c>
      <c r="AN35" s="3482">
        <f t="shared" si="11"/>
        <v>0</v>
      </c>
      <c r="AO35" s="3482">
        <f t="shared" si="11"/>
        <v>0</v>
      </c>
      <c r="AP35" s="3482">
        <f t="shared" si="11"/>
        <v>0</v>
      </c>
      <c r="AQ35" s="3482">
        <f t="shared" si="11"/>
        <v>0</v>
      </c>
      <c r="AR35" s="3487">
        <f t="shared" si="11"/>
        <v>0</v>
      </c>
      <c r="AS35" s="2258"/>
      <c r="AT35" s="2288"/>
    </row>
    <row r="36" spans="1:46" ht="15.6">
      <c r="A36" s="261"/>
      <c r="B36" s="2253"/>
      <c r="C36" s="3488"/>
      <c r="D36" s="3477" t="s">
        <v>1641</v>
      </c>
      <c r="E36" s="3478">
        <f t="shared" si="2"/>
        <v>0</v>
      </c>
      <c r="F36" s="3478">
        <f t="shared" si="2"/>
        <v>0</v>
      </c>
      <c r="G36" s="3478">
        <f t="shared" si="2"/>
        <v>0</v>
      </c>
      <c r="H36" s="3478">
        <f t="shared" si="2"/>
        <v>0</v>
      </c>
      <c r="I36" s="3478">
        <f t="shared" si="2"/>
        <v>0</v>
      </c>
      <c r="J36" s="3485"/>
      <c r="K36" s="3485"/>
      <c r="L36" s="3485"/>
      <c r="M36" s="3485"/>
      <c r="N36" s="3485"/>
      <c r="O36" s="3485"/>
      <c r="P36" s="3485"/>
      <c r="Q36" s="3485"/>
      <c r="R36" s="3485"/>
      <c r="S36" s="3485"/>
      <c r="T36" s="3485"/>
      <c r="U36" s="3485"/>
      <c r="V36" s="3485"/>
      <c r="W36" s="3485"/>
      <c r="X36" s="3485"/>
      <c r="Y36" s="3485"/>
      <c r="Z36" s="3485"/>
      <c r="AA36" s="3485"/>
      <c r="AB36" s="3485"/>
      <c r="AC36" s="3485"/>
      <c r="AD36" s="3485"/>
      <c r="AE36" s="3485"/>
      <c r="AF36" s="3485"/>
      <c r="AG36" s="3485"/>
      <c r="AH36" s="3485"/>
      <c r="AI36" s="3485"/>
      <c r="AJ36" s="3485"/>
      <c r="AK36" s="3485"/>
      <c r="AL36" s="3485"/>
      <c r="AM36" s="3485"/>
      <c r="AN36" s="3485"/>
      <c r="AO36" s="3485"/>
      <c r="AP36" s="3485"/>
      <c r="AQ36" s="3485"/>
      <c r="AR36" s="3486"/>
      <c r="AS36" s="2258"/>
      <c r="AT36" s="2288"/>
    </row>
    <row r="37" spans="1:46" ht="15.6">
      <c r="A37" s="261"/>
      <c r="B37" s="2253"/>
      <c r="C37" s="3488"/>
      <c r="D37" s="3477" t="s">
        <v>1642</v>
      </c>
      <c r="E37" s="3478">
        <f t="shared" si="2"/>
        <v>0</v>
      </c>
      <c r="F37" s="3478">
        <f t="shared" si="2"/>
        <v>0</v>
      </c>
      <c r="G37" s="3478">
        <f t="shared" si="2"/>
        <v>0</v>
      </c>
      <c r="H37" s="3478">
        <f t="shared" si="2"/>
        <v>0</v>
      </c>
      <c r="I37" s="3478">
        <f t="shared" si="2"/>
        <v>0</v>
      </c>
      <c r="J37" s="3485"/>
      <c r="K37" s="3485"/>
      <c r="L37" s="3485"/>
      <c r="M37" s="3485"/>
      <c r="N37" s="3485"/>
      <c r="O37" s="3485"/>
      <c r="P37" s="3485"/>
      <c r="Q37" s="3485"/>
      <c r="R37" s="3485"/>
      <c r="S37" s="3485"/>
      <c r="T37" s="3485"/>
      <c r="U37" s="3485"/>
      <c r="V37" s="3485"/>
      <c r="W37" s="3485"/>
      <c r="X37" s="3485"/>
      <c r="Y37" s="3485"/>
      <c r="Z37" s="3485"/>
      <c r="AA37" s="3485"/>
      <c r="AB37" s="3485"/>
      <c r="AC37" s="3485"/>
      <c r="AD37" s="3485"/>
      <c r="AE37" s="3485"/>
      <c r="AF37" s="3485"/>
      <c r="AG37" s="3485"/>
      <c r="AH37" s="3485"/>
      <c r="AI37" s="3485"/>
      <c r="AJ37" s="3485"/>
      <c r="AK37" s="3485"/>
      <c r="AL37" s="3485"/>
      <c r="AM37" s="3485"/>
      <c r="AN37" s="3485"/>
      <c r="AO37" s="3485"/>
      <c r="AP37" s="3485"/>
      <c r="AQ37" s="3485"/>
      <c r="AR37" s="3486"/>
      <c r="AS37" s="2258"/>
      <c r="AT37" s="2288"/>
    </row>
    <row r="38" spans="1:46" ht="15.6">
      <c r="A38" s="261"/>
      <c r="B38" s="2253"/>
      <c r="C38" s="3488">
        <v>6</v>
      </c>
      <c r="D38" s="3489" t="s">
        <v>1643</v>
      </c>
      <c r="E38" s="3478">
        <f t="shared" si="2"/>
        <v>0</v>
      </c>
      <c r="F38" s="3478">
        <f t="shared" si="2"/>
        <v>0</v>
      </c>
      <c r="G38" s="3478">
        <f t="shared" si="2"/>
        <v>0</v>
      </c>
      <c r="H38" s="3478">
        <f t="shared" si="2"/>
        <v>0</v>
      </c>
      <c r="I38" s="3478">
        <f t="shared" si="2"/>
        <v>0</v>
      </c>
      <c r="J38" s="3483">
        <f>J39+J40</f>
        <v>0</v>
      </c>
      <c r="K38" s="3483">
        <f t="shared" ref="K38:AR38" si="12">K39+K40</f>
        <v>0</v>
      </c>
      <c r="L38" s="3483">
        <f t="shared" si="12"/>
        <v>0</v>
      </c>
      <c r="M38" s="3483">
        <f t="shared" si="12"/>
        <v>0</v>
      </c>
      <c r="N38" s="3483">
        <f t="shared" si="12"/>
        <v>0</v>
      </c>
      <c r="O38" s="3483">
        <f t="shared" si="12"/>
        <v>0</v>
      </c>
      <c r="P38" s="3483">
        <f t="shared" si="12"/>
        <v>0</v>
      </c>
      <c r="Q38" s="3483">
        <f t="shared" si="12"/>
        <v>0</v>
      </c>
      <c r="R38" s="3483">
        <f t="shared" si="12"/>
        <v>0</v>
      </c>
      <c r="S38" s="3483">
        <f t="shared" si="12"/>
        <v>0</v>
      </c>
      <c r="T38" s="3483">
        <f t="shared" si="12"/>
        <v>0</v>
      </c>
      <c r="U38" s="3483">
        <f t="shared" si="12"/>
        <v>0</v>
      </c>
      <c r="V38" s="3483">
        <f t="shared" si="12"/>
        <v>0</v>
      </c>
      <c r="W38" s="3483">
        <f t="shared" si="12"/>
        <v>0</v>
      </c>
      <c r="X38" s="3483">
        <f t="shared" si="12"/>
        <v>0</v>
      </c>
      <c r="Y38" s="3483">
        <f t="shared" si="12"/>
        <v>0</v>
      </c>
      <c r="Z38" s="3483">
        <f t="shared" si="12"/>
        <v>0</v>
      </c>
      <c r="AA38" s="3483">
        <f t="shared" si="12"/>
        <v>0</v>
      </c>
      <c r="AB38" s="3483">
        <f t="shared" si="12"/>
        <v>0</v>
      </c>
      <c r="AC38" s="3483">
        <f t="shared" si="12"/>
        <v>0</v>
      </c>
      <c r="AD38" s="3483">
        <f t="shared" si="12"/>
        <v>0</v>
      </c>
      <c r="AE38" s="3483">
        <f t="shared" si="12"/>
        <v>0</v>
      </c>
      <c r="AF38" s="3483">
        <f t="shared" si="12"/>
        <v>0</v>
      </c>
      <c r="AG38" s="3483">
        <f t="shared" si="12"/>
        <v>0</v>
      </c>
      <c r="AH38" s="3483">
        <f t="shared" si="12"/>
        <v>0</v>
      </c>
      <c r="AI38" s="3483">
        <f t="shared" si="12"/>
        <v>0</v>
      </c>
      <c r="AJ38" s="3483">
        <f t="shared" si="12"/>
        <v>0</v>
      </c>
      <c r="AK38" s="3483">
        <f t="shared" si="12"/>
        <v>0</v>
      </c>
      <c r="AL38" s="3483">
        <f t="shared" si="12"/>
        <v>0</v>
      </c>
      <c r="AM38" s="3483">
        <f t="shared" si="12"/>
        <v>0</v>
      </c>
      <c r="AN38" s="3483">
        <f t="shared" si="12"/>
        <v>0</v>
      </c>
      <c r="AO38" s="3483">
        <f t="shared" si="12"/>
        <v>0</v>
      </c>
      <c r="AP38" s="3483">
        <f t="shared" si="12"/>
        <v>0</v>
      </c>
      <c r="AQ38" s="3483">
        <f t="shared" si="12"/>
        <v>0</v>
      </c>
      <c r="AR38" s="3484">
        <f t="shared" si="12"/>
        <v>0</v>
      </c>
      <c r="AS38" s="2258"/>
      <c r="AT38" s="2288"/>
    </row>
    <row r="39" spans="1:46" ht="15.6">
      <c r="A39" s="261"/>
      <c r="B39" s="2253"/>
      <c r="C39" s="3488"/>
      <c r="D39" s="3477" t="s">
        <v>1644</v>
      </c>
      <c r="E39" s="3478">
        <f t="shared" si="2"/>
        <v>0</v>
      </c>
      <c r="F39" s="3478">
        <f t="shared" si="2"/>
        <v>0</v>
      </c>
      <c r="G39" s="3478">
        <f t="shared" si="2"/>
        <v>0</v>
      </c>
      <c r="H39" s="3478">
        <f t="shared" si="2"/>
        <v>0</v>
      </c>
      <c r="I39" s="3478">
        <f t="shared" si="2"/>
        <v>0</v>
      </c>
      <c r="J39" s="3485"/>
      <c r="K39" s="3485"/>
      <c r="L39" s="3485"/>
      <c r="M39" s="3485"/>
      <c r="N39" s="3485"/>
      <c r="O39" s="3485"/>
      <c r="P39" s="3485"/>
      <c r="Q39" s="3485"/>
      <c r="R39" s="3485"/>
      <c r="S39" s="3485"/>
      <c r="T39" s="3485"/>
      <c r="U39" s="3485"/>
      <c r="V39" s="3485"/>
      <c r="W39" s="3485"/>
      <c r="X39" s="3485"/>
      <c r="Y39" s="3485"/>
      <c r="Z39" s="3485"/>
      <c r="AA39" s="3485"/>
      <c r="AB39" s="3485"/>
      <c r="AC39" s="3485"/>
      <c r="AD39" s="3485"/>
      <c r="AE39" s="3485"/>
      <c r="AF39" s="3485"/>
      <c r="AG39" s="3485"/>
      <c r="AH39" s="3485"/>
      <c r="AI39" s="3485"/>
      <c r="AJ39" s="3485"/>
      <c r="AK39" s="3485"/>
      <c r="AL39" s="3485"/>
      <c r="AM39" s="3485"/>
      <c r="AN39" s="3485"/>
      <c r="AO39" s="3485"/>
      <c r="AP39" s="3485"/>
      <c r="AQ39" s="3485"/>
      <c r="AR39" s="3486"/>
      <c r="AS39" s="2258"/>
      <c r="AT39" s="2288"/>
    </row>
    <row r="40" spans="1:46" ht="15.6">
      <c r="A40" s="261"/>
      <c r="B40" s="2253"/>
      <c r="C40" s="3488"/>
      <c r="D40" s="3477" t="s">
        <v>1645</v>
      </c>
      <c r="E40" s="3478">
        <f t="shared" si="2"/>
        <v>0</v>
      </c>
      <c r="F40" s="3478">
        <f t="shared" si="2"/>
        <v>0</v>
      </c>
      <c r="G40" s="3478">
        <f t="shared" si="2"/>
        <v>0</v>
      </c>
      <c r="H40" s="3478">
        <f t="shared" si="2"/>
        <v>0</v>
      </c>
      <c r="I40" s="3478">
        <f t="shared" si="2"/>
        <v>0</v>
      </c>
      <c r="J40" s="3482">
        <f>J41+J42</f>
        <v>0</v>
      </c>
      <c r="K40" s="3482">
        <f t="shared" ref="K40:AR40" si="13">K41+K42</f>
        <v>0</v>
      </c>
      <c r="L40" s="3482">
        <f t="shared" si="13"/>
        <v>0</v>
      </c>
      <c r="M40" s="3482">
        <f t="shared" si="13"/>
        <v>0</v>
      </c>
      <c r="N40" s="3482">
        <f t="shared" si="13"/>
        <v>0</v>
      </c>
      <c r="O40" s="3482">
        <f t="shared" si="13"/>
        <v>0</v>
      </c>
      <c r="P40" s="3482">
        <f t="shared" si="13"/>
        <v>0</v>
      </c>
      <c r="Q40" s="3482">
        <f t="shared" si="13"/>
        <v>0</v>
      </c>
      <c r="R40" s="3482">
        <f t="shared" si="13"/>
        <v>0</v>
      </c>
      <c r="S40" s="3482">
        <f t="shared" si="13"/>
        <v>0</v>
      </c>
      <c r="T40" s="3482">
        <f t="shared" si="13"/>
        <v>0</v>
      </c>
      <c r="U40" s="3482">
        <f t="shared" si="13"/>
        <v>0</v>
      </c>
      <c r="V40" s="3482">
        <f t="shared" si="13"/>
        <v>0</v>
      </c>
      <c r="W40" s="3482">
        <f t="shared" si="13"/>
        <v>0</v>
      </c>
      <c r="X40" s="3482">
        <f t="shared" si="13"/>
        <v>0</v>
      </c>
      <c r="Y40" s="3482">
        <f t="shared" si="13"/>
        <v>0</v>
      </c>
      <c r="Z40" s="3482">
        <f t="shared" si="13"/>
        <v>0</v>
      </c>
      <c r="AA40" s="3482">
        <f t="shared" si="13"/>
        <v>0</v>
      </c>
      <c r="AB40" s="3482">
        <f t="shared" si="13"/>
        <v>0</v>
      </c>
      <c r="AC40" s="3482">
        <f t="shared" si="13"/>
        <v>0</v>
      </c>
      <c r="AD40" s="3482">
        <f t="shared" si="13"/>
        <v>0</v>
      </c>
      <c r="AE40" s="3482">
        <f t="shared" si="13"/>
        <v>0</v>
      </c>
      <c r="AF40" s="3482">
        <f t="shared" si="13"/>
        <v>0</v>
      </c>
      <c r="AG40" s="3482">
        <f t="shared" si="13"/>
        <v>0</v>
      </c>
      <c r="AH40" s="3482">
        <f t="shared" si="13"/>
        <v>0</v>
      </c>
      <c r="AI40" s="3482">
        <f t="shared" si="13"/>
        <v>0</v>
      </c>
      <c r="AJ40" s="3482">
        <f t="shared" si="13"/>
        <v>0</v>
      </c>
      <c r="AK40" s="3482">
        <f t="shared" si="13"/>
        <v>0</v>
      </c>
      <c r="AL40" s="3482">
        <f t="shared" si="13"/>
        <v>0</v>
      </c>
      <c r="AM40" s="3482">
        <f t="shared" si="13"/>
        <v>0</v>
      </c>
      <c r="AN40" s="3482">
        <f t="shared" si="13"/>
        <v>0</v>
      </c>
      <c r="AO40" s="3482">
        <f t="shared" si="13"/>
        <v>0</v>
      </c>
      <c r="AP40" s="3482">
        <f t="shared" si="13"/>
        <v>0</v>
      </c>
      <c r="AQ40" s="3482">
        <f t="shared" si="13"/>
        <v>0</v>
      </c>
      <c r="AR40" s="3487">
        <f t="shared" si="13"/>
        <v>0</v>
      </c>
      <c r="AS40" s="2258"/>
      <c r="AT40" s="2288"/>
    </row>
    <row r="41" spans="1:46" ht="15.6">
      <c r="A41" s="261"/>
      <c r="B41" s="2253"/>
      <c r="C41" s="3488"/>
      <c r="D41" s="3477" t="s">
        <v>1646</v>
      </c>
      <c r="E41" s="3478">
        <f t="shared" si="2"/>
        <v>0</v>
      </c>
      <c r="F41" s="3478">
        <f t="shared" si="2"/>
        <v>0</v>
      </c>
      <c r="G41" s="3478">
        <f t="shared" si="2"/>
        <v>0</v>
      </c>
      <c r="H41" s="3478">
        <f t="shared" si="2"/>
        <v>0</v>
      </c>
      <c r="I41" s="3478">
        <f t="shared" si="2"/>
        <v>0</v>
      </c>
      <c r="J41" s="3485"/>
      <c r="K41" s="3485"/>
      <c r="L41" s="3485"/>
      <c r="M41" s="3485"/>
      <c r="N41" s="3485"/>
      <c r="O41" s="3485"/>
      <c r="P41" s="3485"/>
      <c r="Q41" s="3485"/>
      <c r="R41" s="3485"/>
      <c r="S41" s="3485"/>
      <c r="T41" s="3485"/>
      <c r="U41" s="3485"/>
      <c r="V41" s="3485"/>
      <c r="W41" s="3485"/>
      <c r="X41" s="3485"/>
      <c r="Y41" s="3485"/>
      <c r="Z41" s="3485"/>
      <c r="AA41" s="3485"/>
      <c r="AB41" s="3485"/>
      <c r="AC41" s="3485"/>
      <c r="AD41" s="3485"/>
      <c r="AE41" s="3485"/>
      <c r="AF41" s="3485"/>
      <c r="AG41" s="3485"/>
      <c r="AH41" s="3485"/>
      <c r="AI41" s="3485"/>
      <c r="AJ41" s="3485"/>
      <c r="AK41" s="3485"/>
      <c r="AL41" s="3485"/>
      <c r="AM41" s="3485"/>
      <c r="AN41" s="3485"/>
      <c r="AO41" s="3485"/>
      <c r="AP41" s="3485"/>
      <c r="AQ41" s="3485"/>
      <c r="AR41" s="3486"/>
      <c r="AS41" s="2258"/>
      <c r="AT41" s="2288"/>
    </row>
    <row r="42" spans="1:46" ht="15.6">
      <c r="A42" s="261"/>
      <c r="B42" s="2253"/>
      <c r="C42" s="3488"/>
      <c r="D42" s="3477" t="s">
        <v>1647</v>
      </c>
      <c r="E42" s="3478">
        <f t="shared" si="2"/>
        <v>0</v>
      </c>
      <c r="F42" s="3478">
        <f t="shared" si="2"/>
        <v>0</v>
      </c>
      <c r="G42" s="3478">
        <f t="shared" si="2"/>
        <v>0</v>
      </c>
      <c r="H42" s="3478">
        <f t="shared" si="2"/>
        <v>0</v>
      </c>
      <c r="I42" s="3478">
        <f t="shared" si="2"/>
        <v>0</v>
      </c>
      <c r="J42" s="3485"/>
      <c r="K42" s="3485"/>
      <c r="L42" s="3485"/>
      <c r="M42" s="3485"/>
      <c r="N42" s="3485"/>
      <c r="O42" s="3485"/>
      <c r="P42" s="3485"/>
      <c r="Q42" s="3485"/>
      <c r="R42" s="3485"/>
      <c r="S42" s="3485"/>
      <c r="T42" s="3485"/>
      <c r="U42" s="3485"/>
      <c r="V42" s="3485"/>
      <c r="W42" s="3485"/>
      <c r="X42" s="3485"/>
      <c r="Y42" s="3485"/>
      <c r="Z42" s="3485"/>
      <c r="AA42" s="3485"/>
      <c r="AB42" s="3485"/>
      <c r="AC42" s="3485"/>
      <c r="AD42" s="3485"/>
      <c r="AE42" s="3485"/>
      <c r="AF42" s="3485"/>
      <c r="AG42" s="3485"/>
      <c r="AH42" s="3485"/>
      <c r="AI42" s="3485"/>
      <c r="AJ42" s="3485"/>
      <c r="AK42" s="3485"/>
      <c r="AL42" s="3485"/>
      <c r="AM42" s="3485"/>
      <c r="AN42" s="3485"/>
      <c r="AO42" s="3485"/>
      <c r="AP42" s="3485"/>
      <c r="AQ42" s="3485"/>
      <c r="AR42" s="3486"/>
      <c r="AS42" s="2258"/>
      <c r="AT42" s="2288"/>
    </row>
    <row r="43" spans="1:46" ht="15.6">
      <c r="A43" s="261"/>
      <c r="B43" s="2253"/>
      <c r="C43" s="3488">
        <v>7</v>
      </c>
      <c r="D43" s="3489" t="s">
        <v>1648</v>
      </c>
      <c r="E43" s="3478">
        <f t="shared" si="2"/>
        <v>0</v>
      </c>
      <c r="F43" s="3478">
        <f t="shared" si="2"/>
        <v>0</v>
      </c>
      <c r="G43" s="3478">
        <f t="shared" si="2"/>
        <v>0</v>
      </c>
      <c r="H43" s="3478">
        <f t="shared" si="2"/>
        <v>0</v>
      </c>
      <c r="I43" s="3478">
        <f t="shared" si="2"/>
        <v>0</v>
      </c>
      <c r="J43" s="3483">
        <f>J44+J45</f>
        <v>0</v>
      </c>
      <c r="K43" s="3483">
        <f t="shared" ref="K43:AR43" si="14">K44+K45</f>
        <v>0</v>
      </c>
      <c r="L43" s="3483">
        <f t="shared" si="14"/>
        <v>0</v>
      </c>
      <c r="M43" s="3483">
        <f t="shared" si="14"/>
        <v>0</v>
      </c>
      <c r="N43" s="3483">
        <f t="shared" si="14"/>
        <v>0</v>
      </c>
      <c r="O43" s="3483">
        <f t="shared" si="14"/>
        <v>0</v>
      </c>
      <c r="P43" s="3483">
        <f t="shared" si="14"/>
        <v>0</v>
      </c>
      <c r="Q43" s="3483">
        <f t="shared" si="14"/>
        <v>0</v>
      </c>
      <c r="R43" s="3483">
        <f t="shared" si="14"/>
        <v>0</v>
      </c>
      <c r="S43" s="3483">
        <f t="shared" si="14"/>
        <v>0</v>
      </c>
      <c r="T43" s="3483">
        <f t="shared" si="14"/>
        <v>0</v>
      </c>
      <c r="U43" s="3483">
        <f t="shared" si="14"/>
        <v>0</v>
      </c>
      <c r="V43" s="3483">
        <f t="shared" si="14"/>
        <v>0</v>
      </c>
      <c r="W43" s="3483">
        <f t="shared" si="14"/>
        <v>0</v>
      </c>
      <c r="X43" s="3483">
        <f t="shared" si="14"/>
        <v>0</v>
      </c>
      <c r="Y43" s="3483">
        <f t="shared" si="14"/>
        <v>0</v>
      </c>
      <c r="Z43" s="3483">
        <f t="shared" si="14"/>
        <v>0</v>
      </c>
      <c r="AA43" s="3483">
        <f t="shared" si="14"/>
        <v>0</v>
      </c>
      <c r="AB43" s="3483">
        <f t="shared" si="14"/>
        <v>0</v>
      </c>
      <c r="AC43" s="3483">
        <f t="shared" si="14"/>
        <v>0</v>
      </c>
      <c r="AD43" s="3483">
        <f t="shared" si="14"/>
        <v>0</v>
      </c>
      <c r="AE43" s="3483">
        <f t="shared" si="14"/>
        <v>0</v>
      </c>
      <c r="AF43" s="3483">
        <f t="shared" si="14"/>
        <v>0</v>
      </c>
      <c r="AG43" s="3483">
        <f t="shared" si="14"/>
        <v>0</v>
      </c>
      <c r="AH43" s="3483">
        <f t="shared" si="14"/>
        <v>0</v>
      </c>
      <c r="AI43" s="3483">
        <f t="shared" si="14"/>
        <v>0</v>
      </c>
      <c r="AJ43" s="3483">
        <f t="shared" si="14"/>
        <v>0</v>
      </c>
      <c r="AK43" s="3483">
        <f t="shared" si="14"/>
        <v>0</v>
      </c>
      <c r="AL43" s="3483">
        <f t="shared" si="14"/>
        <v>0</v>
      </c>
      <c r="AM43" s="3483">
        <f t="shared" si="14"/>
        <v>0</v>
      </c>
      <c r="AN43" s="3483">
        <f t="shared" si="14"/>
        <v>0</v>
      </c>
      <c r="AO43" s="3483">
        <f t="shared" si="14"/>
        <v>0</v>
      </c>
      <c r="AP43" s="3483">
        <f t="shared" si="14"/>
        <v>0</v>
      </c>
      <c r="AQ43" s="3483">
        <f t="shared" si="14"/>
        <v>0</v>
      </c>
      <c r="AR43" s="3484">
        <f t="shared" si="14"/>
        <v>0</v>
      </c>
      <c r="AS43" s="2258"/>
      <c r="AT43" s="2288"/>
    </row>
    <row r="44" spans="1:46" ht="15.6">
      <c r="A44" s="261"/>
      <c r="B44" s="2253"/>
      <c r="C44" s="2275"/>
      <c r="D44" s="3490"/>
      <c r="E44" s="3478">
        <f t="shared" si="2"/>
        <v>0</v>
      </c>
      <c r="F44" s="3478">
        <f t="shared" si="2"/>
        <v>0</v>
      </c>
      <c r="G44" s="3478">
        <f t="shared" si="2"/>
        <v>0</v>
      </c>
      <c r="H44" s="3478">
        <f t="shared" si="2"/>
        <v>0</v>
      </c>
      <c r="I44" s="3478">
        <f t="shared" si="2"/>
        <v>0</v>
      </c>
      <c r="J44" s="3485"/>
      <c r="K44" s="3485"/>
      <c r="L44" s="3485"/>
      <c r="M44" s="3485"/>
      <c r="N44" s="3485"/>
      <c r="O44" s="3485"/>
      <c r="P44" s="3485"/>
      <c r="Q44" s="3485"/>
      <c r="R44" s="3485"/>
      <c r="S44" s="3485"/>
      <c r="T44" s="3485"/>
      <c r="U44" s="3485"/>
      <c r="V44" s="3485"/>
      <c r="W44" s="3485"/>
      <c r="X44" s="3485"/>
      <c r="Y44" s="3485"/>
      <c r="Z44" s="3485"/>
      <c r="AA44" s="3485"/>
      <c r="AB44" s="3485"/>
      <c r="AC44" s="3485"/>
      <c r="AD44" s="3485"/>
      <c r="AE44" s="3485"/>
      <c r="AF44" s="3485"/>
      <c r="AG44" s="3485"/>
      <c r="AH44" s="3485"/>
      <c r="AI44" s="3485"/>
      <c r="AJ44" s="3485"/>
      <c r="AK44" s="3485"/>
      <c r="AL44" s="3485"/>
      <c r="AM44" s="3485"/>
      <c r="AN44" s="3485"/>
      <c r="AO44" s="3485"/>
      <c r="AP44" s="3485"/>
      <c r="AQ44" s="3485"/>
      <c r="AR44" s="3486"/>
      <c r="AS44" s="2258"/>
      <c r="AT44" s="2288"/>
    </row>
    <row r="45" spans="1:46" ht="13.5" customHeight="1">
      <c r="A45" s="261"/>
      <c r="B45" s="2253"/>
      <c r="C45" s="3488"/>
      <c r="D45" s="3490"/>
      <c r="E45" s="3478">
        <f t="shared" si="2"/>
        <v>0</v>
      </c>
      <c r="F45" s="3478">
        <f t="shared" si="2"/>
        <v>0</v>
      </c>
      <c r="G45" s="3478">
        <f t="shared" si="2"/>
        <v>0</v>
      </c>
      <c r="H45" s="3478">
        <f t="shared" si="2"/>
        <v>0</v>
      </c>
      <c r="I45" s="3478">
        <f t="shared" si="2"/>
        <v>0</v>
      </c>
      <c r="J45" s="3485"/>
      <c r="K45" s="3485"/>
      <c r="L45" s="3485"/>
      <c r="M45" s="3485"/>
      <c r="N45" s="3485"/>
      <c r="O45" s="3485"/>
      <c r="P45" s="3485"/>
      <c r="Q45" s="3485"/>
      <c r="R45" s="3485"/>
      <c r="S45" s="3485"/>
      <c r="T45" s="3485"/>
      <c r="U45" s="3485"/>
      <c r="V45" s="3485"/>
      <c r="W45" s="3485"/>
      <c r="X45" s="3485"/>
      <c r="Y45" s="3485"/>
      <c r="Z45" s="3485"/>
      <c r="AA45" s="3485"/>
      <c r="AB45" s="3485"/>
      <c r="AC45" s="3485"/>
      <c r="AD45" s="3485"/>
      <c r="AE45" s="3485"/>
      <c r="AF45" s="3485"/>
      <c r="AG45" s="3485"/>
      <c r="AH45" s="3485"/>
      <c r="AI45" s="3485"/>
      <c r="AJ45" s="3485"/>
      <c r="AK45" s="3485"/>
      <c r="AL45" s="3485"/>
      <c r="AM45" s="3485"/>
      <c r="AN45" s="3485"/>
      <c r="AO45" s="3485"/>
      <c r="AP45" s="3485"/>
      <c r="AQ45" s="3485"/>
      <c r="AR45" s="3486"/>
      <c r="AS45" s="2258"/>
      <c r="AT45" s="2288"/>
    </row>
    <row r="46" spans="1:46" ht="19.5" customHeight="1">
      <c r="A46" s="261"/>
      <c r="B46" s="2253"/>
      <c r="C46" s="3491"/>
      <c r="D46" s="3492" t="s">
        <v>1649</v>
      </c>
      <c r="E46" s="3478">
        <f>E13+E18+E23+E28+E33+E38+E43</f>
        <v>0</v>
      </c>
      <c r="F46" s="3478">
        <f t="shared" ref="F46:AR46" si="15">F13+F18+F23+F28+F33+F38+F43</f>
        <v>0</v>
      </c>
      <c r="G46" s="3478">
        <f t="shared" si="15"/>
        <v>0</v>
      </c>
      <c r="H46" s="3478">
        <f t="shared" si="15"/>
        <v>0</v>
      </c>
      <c r="I46" s="3478">
        <f t="shared" si="15"/>
        <v>0</v>
      </c>
      <c r="J46" s="3478">
        <f t="shared" si="15"/>
        <v>0</v>
      </c>
      <c r="K46" s="3478">
        <f t="shared" si="15"/>
        <v>0</v>
      </c>
      <c r="L46" s="3478">
        <f t="shared" si="15"/>
        <v>0</v>
      </c>
      <c r="M46" s="3478">
        <f t="shared" si="15"/>
        <v>0</v>
      </c>
      <c r="N46" s="3478">
        <f t="shared" si="15"/>
        <v>0</v>
      </c>
      <c r="O46" s="3478">
        <f t="shared" si="15"/>
        <v>0</v>
      </c>
      <c r="P46" s="3478">
        <f t="shared" si="15"/>
        <v>0</v>
      </c>
      <c r="Q46" s="3478">
        <f t="shared" si="15"/>
        <v>0</v>
      </c>
      <c r="R46" s="3478">
        <f t="shared" si="15"/>
        <v>0</v>
      </c>
      <c r="S46" s="3478">
        <f t="shared" si="15"/>
        <v>0</v>
      </c>
      <c r="T46" s="3478">
        <f t="shared" si="15"/>
        <v>0</v>
      </c>
      <c r="U46" s="3478">
        <f t="shared" si="15"/>
        <v>0</v>
      </c>
      <c r="V46" s="3478">
        <f t="shared" si="15"/>
        <v>0</v>
      </c>
      <c r="W46" s="3478">
        <f t="shared" si="15"/>
        <v>0</v>
      </c>
      <c r="X46" s="3478">
        <f t="shared" si="15"/>
        <v>0</v>
      </c>
      <c r="Y46" s="3478">
        <f t="shared" si="15"/>
        <v>0</v>
      </c>
      <c r="Z46" s="3478">
        <f t="shared" si="15"/>
        <v>0</v>
      </c>
      <c r="AA46" s="3478">
        <f t="shared" si="15"/>
        <v>0</v>
      </c>
      <c r="AB46" s="3478">
        <f t="shared" si="15"/>
        <v>0</v>
      </c>
      <c r="AC46" s="3478">
        <f t="shared" si="15"/>
        <v>0</v>
      </c>
      <c r="AD46" s="3478">
        <f t="shared" si="15"/>
        <v>0</v>
      </c>
      <c r="AE46" s="3478">
        <f t="shared" si="15"/>
        <v>0</v>
      </c>
      <c r="AF46" s="3478">
        <f t="shared" si="15"/>
        <v>0</v>
      </c>
      <c r="AG46" s="3478">
        <f t="shared" si="15"/>
        <v>0</v>
      </c>
      <c r="AH46" s="3478">
        <f t="shared" si="15"/>
        <v>0</v>
      </c>
      <c r="AI46" s="3478">
        <f t="shared" si="15"/>
        <v>0</v>
      </c>
      <c r="AJ46" s="3478">
        <f t="shared" si="15"/>
        <v>0</v>
      </c>
      <c r="AK46" s="3478">
        <f t="shared" si="15"/>
        <v>0</v>
      </c>
      <c r="AL46" s="3478">
        <f t="shared" si="15"/>
        <v>0</v>
      </c>
      <c r="AM46" s="3478">
        <f t="shared" si="15"/>
        <v>0</v>
      </c>
      <c r="AN46" s="3478">
        <f t="shared" si="15"/>
        <v>0</v>
      </c>
      <c r="AO46" s="3478">
        <f t="shared" si="15"/>
        <v>0</v>
      </c>
      <c r="AP46" s="3478">
        <f t="shared" si="15"/>
        <v>0</v>
      </c>
      <c r="AQ46" s="3478">
        <f t="shared" si="15"/>
        <v>0</v>
      </c>
      <c r="AR46" s="3478">
        <f t="shared" si="15"/>
        <v>0</v>
      </c>
      <c r="AS46" s="2258"/>
      <c r="AT46" s="2288"/>
    </row>
    <row r="47" spans="1:46" ht="23.25" customHeight="1" thickBot="1">
      <c r="A47" s="261"/>
      <c r="B47" s="2253"/>
      <c r="C47" s="2273"/>
      <c r="D47" s="3493" t="s">
        <v>1650</v>
      </c>
      <c r="E47" s="2274"/>
      <c r="F47" s="2274"/>
      <c r="G47" s="2274"/>
      <c r="H47" s="2274"/>
      <c r="I47" s="2274"/>
      <c r="J47" s="2274"/>
      <c r="K47" s="2274"/>
      <c r="L47" s="2274"/>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6"/>
      <c r="AS47" s="2258"/>
      <c r="AT47" s="2288"/>
    </row>
    <row r="48" spans="1:46" ht="13.2" customHeight="1">
      <c r="A48" s="261"/>
      <c r="B48" s="2253"/>
      <c r="C48" s="3471">
        <v>1</v>
      </c>
      <c r="D48" s="3472" t="s">
        <v>1618</v>
      </c>
      <c r="E48" s="3473">
        <f>J48+O48+T48+Y48+AD48</f>
        <v>0</v>
      </c>
      <c r="F48" s="3473">
        <f t="shared" ref="F48:I80" si="16">K48+P48+U48+Z48+AE48</f>
        <v>0</v>
      </c>
      <c r="G48" s="3473">
        <f t="shared" si="16"/>
        <v>0</v>
      </c>
      <c r="H48" s="3473">
        <f t="shared" si="16"/>
        <v>0</v>
      </c>
      <c r="I48" s="3473">
        <f t="shared" si="16"/>
        <v>0</v>
      </c>
      <c r="J48" s="3474">
        <f>J49+J50</f>
        <v>0</v>
      </c>
      <c r="K48" s="3474">
        <f t="shared" ref="K48:AR48" si="17">K49+K50</f>
        <v>0</v>
      </c>
      <c r="L48" s="3474">
        <f t="shared" si="17"/>
        <v>0</v>
      </c>
      <c r="M48" s="3474">
        <f t="shared" si="17"/>
        <v>0</v>
      </c>
      <c r="N48" s="3474">
        <f t="shared" si="17"/>
        <v>0</v>
      </c>
      <c r="O48" s="3474">
        <f t="shared" si="17"/>
        <v>0</v>
      </c>
      <c r="P48" s="3474">
        <f t="shared" si="17"/>
        <v>0</v>
      </c>
      <c r="Q48" s="3474">
        <f t="shared" si="17"/>
        <v>0</v>
      </c>
      <c r="R48" s="3474">
        <f t="shared" si="17"/>
        <v>0</v>
      </c>
      <c r="S48" s="3474">
        <f t="shared" si="17"/>
        <v>0</v>
      </c>
      <c r="T48" s="3474">
        <f t="shared" si="17"/>
        <v>0</v>
      </c>
      <c r="U48" s="3474">
        <f t="shared" si="17"/>
        <v>0</v>
      </c>
      <c r="V48" s="3474">
        <f t="shared" si="17"/>
        <v>0</v>
      </c>
      <c r="W48" s="3474">
        <f t="shared" si="17"/>
        <v>0</v>
      </c>
      <c r="X48" s="3474">
        <f t="shared" si="17"/>
        <v>0</v>
      </c>
      <c r="Y48" s="3474">
        <f t="shared" si="17"/>
        <v>0</v>
      </c>
      <c r="Z48" s="3474">
        <f t="shared" si="17"/>
        <v>0</v>
      </c>
      <c r="AA48" s="3474">
        <f t="shared" si="17"/>
        <v>0</v>
      </c>
      <c r="AB48" s="3474">
        <f t="shared" si="17"/>
        <v>0</v>
      </c>
      <c r="AC48" s="3474">
        <f t="shared" si="17"/>
        <v>0</v>
      </c>
      <c r="AD48" s="3474">
        <f t="shared" si="17"/>
        <v>0</v>
      </c>
      <c r="AE48" s="3474">
        <f t="shared" si="17"/>
        <v>0</v>
      </c>
      <c r="AF48" s="3474">
        <f t="shared" si="17"/>
        <v>0</v>
      </c>
      <c r="AG48" s="3474">
        <f t="shared" si="17"/>
        <v>0</v>
      </c>
      <c r="AH48" s="3474">
        <f t="shared" si="17"/>
        <v>0</v>
      </c>
      <c r="AI48" s="3474">
        <f t="shared" si="17"/>
        <v>0</v>
      </c>
      <c r="AJ48" s="3474">
        <f t="shared" si="17"/>
        <v>0</v>
      </c>
      <c r="AK48" s="3474">
        <f t="shared" si="17"/>
        <v>0</v>
      </c>
      <c r="AL48" s="3474">
        <f t="shared" si="17"/>
        <v>0</v>
      </c>
      <c r="AM48" s="3474">
        <f t="shared" si="17"/>
        <v>0</v>
      </c>
      <c r="AN48" s="3474">
        <f t="shared" si="17"/>
        <v>0</v>
      </c>
      <c r="AO48" s="3474">
        <f t="shared" si="17"/>
        <v>0</v>
      </c>
      <c r="AP48" s="3474">
        <f t="shared" si="17"/>
        <v>0</v>
      </c>
      <c r="AQ48" s="3474">
        <f t="shared" si="17"/>
        <v>0</v>
      </c>
      <c r="AR48" s="3475">
        <f t="shared" si="17"/>
        <v>0</v>
      </c>
      <c r="AS48" s="2258"/>
      <c r="AT48" s="2288"/>
    </row>
    <row r="49" spans="1:46" ht="15.6">
      <c r="A49" s="261"/>
      <c r="B49" s="2253"/>
      <c r="C49" s="3476"/>
      <c r="D49" s="3477" t="s">
        <v>1619</v>
      </c>
      <c r="E49" s="3478">
        <f t="shared" ref="E49:E80" si="18">J49+O49+T49+Y49+AD49</f>
        <v>0</v>
      </c>
      <c r="F49" s="3478">
        <f t="shared" si="16"/>
        <v>0</v>
      </c>
      <c r="G49" s="3478">
        <f t="shared" si="16"/>
        <v>0</v>
      </c>
      <c r="H49" s="3478">
        <f t="shared" si="16"/>
        <v>0</v>
      </c>
      <c r="I49" s="3478">
        <f t="shared" si="16"/>
        <v>0</v>
      </c>
      <c r="J49" s="3479"/>
      <c r="K49" s="3480"/>
      <c r="L49" s="3480"/>
      <c r="M49" s="3480"/>
      <c r="N49" s="3480"/>
      <c r="O49" s="3480"/>
      <c r="P49" s="3480"/>
      <c r="Q49" s="3480"/>
      <c r="R49" s="3480"/>
      <c r="S49" s="3480"/>
      <c r="T49" s="3480"/>
      <c r="U49" s="3480"/>
      <c r="V49" s="3480"/>
      <c r="W49" s="3480"/>
      <c r="X49" s="3480"/>
      <c r="Y49" s="3480"/>
      <c r="Z49" s="3480"/>
      <c r="AA49" s="3480"/>
      <c r="AB49" s="3480"/>
      <c r="AC49" s="3480"/>
      <c r="AD49" s="3480"/>
      <c r="AE49" s="3480"/>
      <c r="AF49" s="3480"/>
      <c r="AG49" s="3480"/>
      <c r="AH49" s="3480"/>
      <c r="AI49" s="3480"/>
      <c r="AJ49" s="3480"/>
      <c r="AK49" s="3480"/>
      <c r="AL49" s="3480"/>
      <c r="AM49" s="3480"/>
      <c r="AN49" s="3480"/>
      <c r="AO49" s="3480"/>
      <c r="AP49" s="3480"/>
      <c r="AQ49" s="3480"/>
      <c r="AR49" s="3481"/>
      <c r="AS49" s="2258"/>
      <c r="AT49" s="2288"/>
    </row>
    <row r="50" spans="1:46" ht="15.6">
      <c r="A50" s="261"/>
      <c r="B50" s="2253"/>
      <c r="C50" s="3476"/>
      <c r="D50" s="3477" t="s">
        <v>1620</v>
      </c>
      <c r="E50" s="3478">
        <f t="shared" si="18"/>
        <v>0</v>
      </c>
      <c r="F50" s="3478">
        <f t="shared" si="16"/>
        <v>0</v>
      </c>
      <c r="G50" s="3478">
        <f t="shared" si="16"/>
        <v>0</v>
      </c>
      <c r="H50" s="3478">
        <f t="shared" si="16"/>
        <v>0</v>
      </c>
      <c r="I50" s="3478">
        <f t="shared" si="16"/>
        <v>0</v>
      </c>
      <c r="J50" s="3482">
        <f>J51+J52</f>
        <v>0</v>
      </c>
      <c r="K50" s="3482">
        <f t="shared" ref="K50:AR50" si="19">K51+K52</f>
        <v>0</v>
      </c>
      <c r="L50" s="3482">
        <f t="shared" si="19"/>
        <v>0</v>
      </c>
      <c r="M50" s="3482">
        <f t="shared" si="19"/>
        <v>0</v>
      </c>
      <c r="N50" s="3482">
        <f t="shared" si="19"/>
        <v>0</v>
      </c>
      <c r="O50" s="3482">
        <f t="shared" si="19"/>
        <v>0</v>
      </c>
      <c r="P50" s="3482">
        <f t="shared" si="19"/>
        <v>0</v>
      </c>
      <c r="Q50" s="3482">
        <f t="shared" si="19"/>
        <v>0</v>
      </c>
      <c r="R50" s="3482">
        <f t="shared" si="19"/>
        <v>0</v>
      </c>
      <c r="S50" s="3482">
        <f t="shared" si="19"/>
        <v>0</v>
      </c>
      <c r="T50" s="3482">
        <f t="shared" si="19"/>
        <v>0</v>
      </c>
      <c r="U50" s="3482">
        <f t="shared" si="19"/>
        <v>0</v>
      </c>
      <c r="V50" s="3482">
        <f t="shared" si="19"/>
        <v>0</v>
      </c>
      <c r="W50" s="3482">
        <f t="shared" si="19"/>
        <v>0</v>
      </c>
      <c r="X50" s="3482">
        <f t="shared" si="19"/>
        <v>0</v>
      </c>
      <c r="Y50" s="3482">
        <f t="shared" si="19"/>
        <v>0</v>
      </c>
      <c r="Z50" s="3482">
        <f t="shared" si="19"/>
        <v>0</v>
      </c>
      <c r="AA50" s="3482">
        <f t="shared" si="19"/>
        <v>0</v>
      </c>
      <c r="AB50" s="3482">
        <f t="shared" si="19"/>
        <v>0</v>
      </c>
      <c r="AC50" s="3482">
        <f t="shared" si="19"/>
        <v>0</v>
      </c>
      <c r="AD50" s="3482">
        <f t="shared" si="19"/>
        <v>0</v>
      </c>
      <c r="AE50" s="3482">
        <f t="shared" si="19"/>
        <v>0</v>
      </c>
      <c r="AF50" s="3482">
        <f t="shared" si="19"/>
        <v>0</v>
      </c>
      <c r="AG50" s="3482">
        <f t="shared" si="19"/>
        <v>0</v>
      </c>
      <c r="AH50" s="3482">
        <f t="shared" si="19"/>
        <v>0</v>
      </c>
      <c r="AI50" s="3482">
        <f t="shared" si="19"/>
        <v>0</v>
      </c>
      <c r="AJ50" s="3482">
        <f t="shared" si="19"/>
        <v>0</v>
      </c>
      <c r="AK50" s="3482">
        <f t="shared" si="19"/>
        <v>0</v>
      </c>
      <c r="AL50" s="3482">
        <f t="shared" si="19"/>
        <v>0</v>
      </c>
      <c r="AM50" s="3482">
        <f t="shared" si="19"/>
        <v>0</v>
      </c>
      <c r="AN50" s="3482">
        <f t="shared" si="19"/>
        <v>0</v>
      </c>
      <c r="AO50" s="3482">
        <f t="shared" si="19"/>
        <v>0</v>
      </c>
      <c r="AP50" s="3482">
        <f t="shared" si="19"/>
        <v>0</v>
      </c>
      <c r="AQ50" s="3482">
        <f t="shared" si="19"/>
        <v>0</v>
      </c>
      <c r="AR50" s="3482">
        <f t="shared" si="19"/>
        <v>0</v>
      </c>
      <c r="AS50" s="2258"/>
      <c r="AT50" s="2288"/>
    </row>
    <row r="51" spans="1:46" ht="15.6">
      <c r="A51" s="261"/>
      <c r="B51" s="2253"/>
      <c r="C51" s="3476"/>
      <c r="D51" s="3477" t="s">
        <v>1621</v>
      </c>
      <c r="E51" s="3478">
        <f t="shared" si="18"/>
        <v>0</v>
      </c>
      <c r="F51" s="3478">
        <f t="shared" si="16"/>
        <v>0</v>
      </c>
      <c r="G51" s="3478">
        <f t="shared" si="16"/>
        <v>0</v>
      </c>
      <c r="H51" s="3478">
        <f t="shared" si="16"/>
        <v>0</v>
      </c>
      <c r="I51" s="3478">
        <f t="shared" si="16"/>
        <v>0</v>
      </c>
      <c r="J51" s="3479"/>
      <c r="K51" s="3480"/>
      <c r="L51" s="3480"/>
      <c r="M51" s="3480"/>
      <c r="N51" s="3480"/>
      <c r="O51" s="3480"/>
      <c r="P51" s="3480"/>
      <c r="Q51" s="3480"/>
      <c r="R51" s="3480"/>
      <c r="S51" s="3480"/>
      <c r="T51" s="3480"/>
      <c r="U51" s="3480"/>
      <c r="V51" s="3480"/>
      <c r="W51" s="3480"/>
      <c r="X51" s="3480"/>
      <c r="Y51" s="3480"/>
      <c r="Z51" s="3480"/>
      <c r="AA51" s="3480"/>
      <c r="AB51" s="3480"/>
      <c r="AC51" s="3480"/>
      <c r="AD51" s="3480"/>
      <c r="AE51" s="3480"/>
      <c r="AF51" s="3480"/>
      <c r="AG51" s="3480"/>
      <c r="AH51" s="3480"/>
      <c r="AI51" s="3480"/>
      <c r="AJ51" s="3480"/>
      <c r="AK51" s="3480"/>
      <c r="AL51" s="3480"/>
      <c r="AM51" s="3480"/>
      <c r="AN51" s="3480"/>
      <c r="AO51" s="3480"/>
      <c r="AP51" s="3480"/>
      <c r="AQ51" s="3480"/>
      <c r="AR51" s="3481"/>
      <c r="AS51" s="2258"/>
      <c r="AT51" s="2288"/>
    </row>
    <row r="52" spans="1:46" ht="15.6">
      <c r="A52" s="261"/>
      <c r="B52" s="2253"/>
      <c r="C52" s="3476"/>
      <c r="D52" s="3477" t="s">
        <v>1622</v>
      </c>
      <c r="E52" s="3478">
        <f t="shared" si="18"/>
        <v>0</v>
      </c>
      <c r="F52" s="3478">
        <f t="shared" si="16"/>
        <v>0</v>
      </c>
      <c r="G52" s="3478">
        <f t="shared" si="16"/>
        <v>0</v>
      </c>
      <c r="H52" s="3478">
        <f t="shared" si="16"/>
        <v>0</v>
      </c>
      <c r="I52" s="3478">
        <f t="shared" si="16"/>
        <v>0</v>
      </c>
      <c r="J52" s="3479"/>
      <c r="K52" s="3480"/>
      <c r="L52" s="3480"/>
      <c r="M52" s="3480"/>
      <c r="N52" s="3480"/>
      <c r="O52" s="3480"/>
      <c r="P52" s="3480"/>
      <c r="Q52" s="3480"/>
      <c r="R52" s="3480"/>
      <c r="S52" s="3480"/>
      <c r="T52" s="3480"/>
      <c r="U52" s="3480"/>
      <c r="V52" s="3480"/>
      <c r="W52" s="3480"/>
      <c r="X52" s="3480"/>
      <c r="Y52" s="3480"/>
      <c r="Z52" s="3480"/>
      <c r="AA52" s="3480"/>
      <c r="AB52" s="3480"/>
      <c r="AC52" s="3480"/>
      <c r="AD52" s="3480"/>
      <c r="AE52" s="3480"/>
      <c r="AF52" s="3480"/>
      <c r="AG52" s="3480"/>
      <c r="AH52" s="3480"/>
      <c r="AI52" s="3480"/>
      <c r="AJ52" s="3480"/>
      <c r="AK52" s="3480"/>
      <c r="AL52" s="3480"/>
      <c r="AM52" s="3480"/>
      <c r="AN52" s="3480"/>
      <c r="AO52" s="3480"/>
      <c r="AP52" s="3480"/>
      <c r="AQ52" s="3480"/>
      <c r="AR52" s="3481"/>
      <c r="AS52" s="2258"/>
      <c r="AT52" s="2288"/>
    </row>
    <row r="53" spans="1:46" ht="15.6">
      <c r="A53" s="261"/>
      <c r="B53" s="2253"/>
      <c r="C53" s="3476">
        <v>2</v>
      </c>
      <c r="D53" s="3477" t="s">
        <v>577</v>
      </c>
      <c r="E53" s="3478">
        <f t="shared" si="18"/>
        <v>0</v>
      </c>
      <c r="F53" s="3478">
        <f t="shared" si="16"/>
        <v>0</v>
      </c>
      <c r="G53" s="3478">
        <f t="shared" si="16"/>
        <v>0</v>
      </c>
      <c r="H53" s="3478">
        <f t="shared" si="16"/>
        <v>0</v>
      </c>
      <c r="I53" s="3478">
        <f t="shared" si="16"/>
        <v>0</v>
      </c>
      <c r="J53" s="3483">
        <f>J54+J55</f>
        <v>0</v>
      </c>
      <c r="K53" s="3483">
        <f t="shared" ref="K53:AR53" si="20">K54+K55</f>
        <v>0</v>
      </c>
      <c r="L53" s="3483">
        <f t="shared" si="20"/>
        <v>0</v>
      </c>
      <c r="M53" s="3483">
        <f t="shared" si="20"/>
        <v>0</v>
      </c>
      <c r="N53" s="3483">
        <f t="shared" si="20"/>
        <v>0</v>
      </c>
      <c r="O53" s="3483">
        <f t="shared" si="20"/>
        <v>0</v>
      </c>
      <c r="P53" s="3483">
        <f t="shared" si="20"/>
        <v>0</v>
      </c>
      <c r="Q53" s="3483">
        <f t="shared" si="20"/>
        <v>0</v>
      </c>
      <c r="R53" s="3483">
        <f t="shared" si="20"/>
        <v>0</v>
      </c>
      <c r="S53" s="3483">
        <f t="shared" si="20"/>
        <v>0</v>
      </c>
      <c r="T53" s="3483">
        <f t="shared" si="20"/>
        <v>0</v>
      </c>
      <c r="U53" s="3483">
        <f t="shared" si="20"/>
        <v>0</v>
      </c>
      <c r="V53" s="3483">
        <f t="shared" si="20"/>
        <v>0</v>
      </c>
      <c r="W53" s="3483">
        <f t="shared" si="20"/>
        <v>0</v>
      </c>
      <c r="X53" s="3483">
        <f t="shared" si="20"/>
        <v>0</v>
      </c>
      <c r="Y53" s="3483">
        <f t="shared" si="20"/>
        <v>0</v>
      </c>
      <c r="Z53" s="3483">
        <f t="shared" si="20"/>
        <v>0</v>
      </c>
      <c r="AA53" s="3483">
        <f t="shared" si="20"/>
        <v>0</v>
      </c>
      <c r="AB53" s="3483">
        <f t="shared" si="20"/>
        <v>0</v>
      </c>
      <c r="AC53" s="3483">
        <f t="shared" si="20"/>
        <v>0</v>
      </c>
      <c r="AD53" s="3483">
        <f t="shared" si="20"/>
        <v>0</v>
      </c>
      <c r="AE53" s="3483">
        <f t="shared" si="20"/>
        <v>0</v>
      </c>
      <c r="AF53" s="3483">
        <f t="shared" si="20"/>
        <v>0</v>
      </c>
      <c r="AG53" s="3483">
        <f t="shared" si="20"/>
        <v>0</v>
      </c>
      <c r="AH53" s="3483">
        <f t="shared" si="20"/>
        <v>0</v>
      </c>
      <c r="AI53" s="3483">
        <f t="shared" si="20"/>
        <v>0</v>
      </c>
      <c r="AJ53" s="3483">
        <f t="shared" si="20"/>
        <v>0</v>
      </c>
      <c r="AK53" s="3483">
        <f t="shared" si="20"/>
        <v>0</v>
      </c>
      <c r="AL53" s="3483">
        <f t="shared" si="20"/>
        <v>0</v>
      </c>
      <c r="AM53" s="3483">
        <f t="shared" si="20"/>
        <v>0</v>
      </c>
      <c r="AN53" s="3483">
        <f t="shared" si="20"/>
        <v>0</v>
      </c>
      <c r="AO53" s="3483">
        <f t="shared" si="20"/>
        <v>0</v>
      </c>
      <c r="AP53" s="3483">
        <f t="shared" si="20"/>
        <v>0</v>
      </c>
      <c r="AQ53" s="3483">
        <f t="shared" si="20"/>
        <v>0</v>
      </c>
      <c r="AR53" s="3484">
        <f t="shared" si="20"/>
        <v>0</v>
      </c>
      <c r="AS53" s="2258"/>
      <c r="AT53" s="2288"/>
    </row>
    <row r="54" spans="1:46" ht="15.6">
      <c r="A54" s="261"/>
      <c r="B54" s="2253"/>
      <c r="C54" s="3476"/>
      <c r="D54" s="3477" t="s">
        <v>1624</v>
      </c>
      <c r="E54" s="3478">
        <f t="shared" si="18"/>
        <v>0</v>
      </c>
      <c r="F54" s="3478">
        <f t="shared" si="16"/>
        <v>0</v>
      </c>
      <c r="G54" s="3478">
        <f t="shared" si="16"/>
        <v>0</v>
      </c>
      <c r="H54" s="3478">
        <f t="shared" si="16"/>
        <v>0</v>
      </c>
      <c r="I54" s="3478">
        <f t="shared" si="16"/>
        <v>0</v>
      </c>
      <c r="J54" s="3485"/>
      <c r="K54" s="3485"/>
      <c r="L54" s="3485"/>
      <c r="M54" s="3485"/>
      <c r="N54" s="3485"/>
      <c r="O54" s="3485"/>
      <c r="P54" s="3485"/>
      <c r="Q54" s="3485"/>
      <c r="R54" s="3485"/>
      <c r="S54" s="3485"/>
      <c r="T54" s="3485"/>
      <c r="U54" s="3485"/>
      <c r="V54" s="3485"/>
      <c r="W54" s="3485"/>
      <c r="X54" s="3485"/>
      <c r="Y54" s="3485"/>
      <c r="Z54" s="3485"/>
      <c r="AA54" s="3485"/>
      <c r="AB54" s="3485"/>
      <c r="AC54" s="3485"/>
      <c r="AD54" s="3485"/>
      <c r="AE54" s="3485"/>
      <c r="AF54" s="3485"/>
      <c r="AG54" s="3485"/>
      <c r="AH54" s="3485"/>
      <c r="AI54" s="3485"/>
      <c r="AJ54" s="3485"/>
      <c r="AK54" s="3485"/>
      <c r="AL54" s="3485"/>
      <c r="AM54" s="3485"/>
      <c r="AN54" s="3485"/>
      <c r="AO54" s="3485"/>
      <c r="AP54" s="3485"/>
      <c r="AQ54" s="3485"/>
      <c r="AR54" s="3486"/>
      <c r="AS54" s="2258"/>
      <c r="AT54" s="2288"/>
    </row>
    <row r="55" spans="1:46" ht="15.6">
      <c r="A55" s="261"/>
      <c r="B55" s="2253"/>
      <c r="C55" s="3476"/>
      <c r="D55" s="3477" t="s">
        <v>1625</v>
      </c>
      <c r="E55" s="3478">
        <f t="shared" si="18"/>
        <v>0</v>
      </c>
      <c r="F55" s="3478">
        <f t="shared" si="16"/>
        <v>0</v>
      </c>
      <c r="G55" s="3478">
        <f t="shared" si="16"/>
        <v>0</v>
      </c>
      <c r="H55" s="3478">
        <f t="shared" si="16"/>
        <v>0</v>
      </c>
      <c r="I55" s="3478">
        <f t="shared" si="16"/>
        <v>0</v>
      </c>
      <c r="J55" s="3482">
        <f>J56+J57</f>
        <v>0</v>
      </c>
      <c r="K55" s="3482">
        <f t="shared" ref="K55:AR55" si="21">K56+K57</f>
        <v>0</v>
      </c>
      <c r="L55" s="3482">
        <f t="shared" si="21"/>
        <v>0</v>
      </c>
      <c r="M55" s="3482">
        <f t="shared" si="21"/>
        <v>0</v>
      </c>
      <c r="N55" s="3482">
        <f t="shared" si="21"/>
        <v>0</v>
      </c>
      <c r="O55" s="3482">
        <f t="shared" si="21"/>
        <v>0</v>
      </c>
      <c r="P55" s="3482">
        <f t="shared" si="21"/>
        <v>0</v>
      </c>
      <c r="Q55" s="3482">
        <f t="shared" si="21"/>
        <v>0</v>
      </c>
      <c r="R55" s="3482">
        <f t="shared" si="21"/>
        <v>0</v>
      </c>
      <c r="S55" s="3482">
        <f t="shared" si="21"/>
        <v>0</v>
      </c>
      <c r="T55" s="3482">
        <f t="shared" si="21"/>
        <v>0</v>
      </c>
      <c r="U55" s="3482">
        <f t="shared" si="21"/>
        <v>0</v>
      </c>
      <c r="V55" s="3482">
        <f t="shared" si="21"/>
        <v>0</v>
      </c>
      <c r="W55" s="3482">
        <f t="shared" si="21"/>
        <v>0</v>
      </c>
      <c r="X55" s="3482">
        <f t="shared" si="21"/>
        <v>0</v>
      </c>
      <c r="Y55" s="3482">
        <f t="shared" si="21"/>
        <v>0</v>
      </c>
      <c r="Z55" s="3482">
        <f t="shared" si="21"/>
        <v>0</v>
      </c>
      <c r="AA55" s="3482">
        <f t="shared" si="21"/>
        <v>0</v>
      </c>
      <c r="AB55" s="3482">
        <f t="shared" si="21"/>
        <v>0</v>
      </c>
      <c r="AC55" s="3482">
        <f t="shared" si="21"/>
        <v>0</v>
      </c>
      <c r="AD55" s="3482">
        <f t="shared" si="21"/>
        <v>0</v>
      </c>
      <c r="AE55" s="3482">
        <f t="shared" si="21"/>
        <v>0</v>
      </c>
      <c r="AF55" s="3482">
        <f t="shared" si="21"/>
        <v>0</v>
      </c>
      <c r="AG55" s="3482">
        <f t="shared" si="21"/>
        <v>0</v>
      </c>
      <c r="AH55" s="3482">
        <f t="shared" si="21"/>
        <v>0</v>
      </c>
      <c r="AI55" s="3482">
        <f t="shared" si="21"/>
        <v>0</v>
      </c>
      <c r="AJ55" s="3482">
        <f t="shared" si="21"/>
        <v>0</v>
      </c>
      <c r="AK55" s="3482">
        <f t="shared" si="21"/>
        <v>0</v>
      </c>
      <c r="AL55" s="3482">
        <f t="shared" si="21"/>
        <v>0</v>
      </c>
      <c r="AM55" s="3482">
        <f t="shared" si="21"/>
        <v>0</v>
      </c>
      <c r="AN55" s="3482">
        <f t="shared" si="21"/>
        <v>0</v>
      </c>
      <c r="AO55" s="3482">
        <f t="shared" si="21"/>
        <v>0</v>
      </c>
      <c r="AP55" s="3482">
        <f t="shared" si="21"/>
        <v>0</v>
      </c>
      <c r="AQ55" s="3482">
        <f t="shared" si="21"/>
        <v>0</v>
      </c>
      <c r="AR55" s="3487">
        <f t="shared" si="21"/>
        <v>0</v>
      </c>
      <c r="AS55" s="2258"/>
      <c r="AT55" s="2288"/>
    </row>
    <row r="56" spans="1:46" ht="15.6">
      <c r="A56" s="261"/>
      <c r="B56" s="2253"/>
      <c r="C56" s="3476"/>
      <c r="D56" s="3477" t="s">
        <v>1626</v>
      </c>
      <c r="E56" s="3478">
        <f t="shared" si="18"/>
        <v>0</v>
      </c>
      <c r="F56" s="3478">
        <f t="shared" si="16"/>
        <v>0</v>
      </c>
      <c r="G56" s="3478">
        <f t="shared" si="16"/>
        <v>0</v>
      </c>
      <c r="H56" s="3478">
        <f t="shared" si="16"/>
        <v>0</v>
      </c>
      <c r="I56" s="3478">
        <f t="shared" si="16"/>
        <v>0</v>
      </c>
      <c r="J56" s="3485"/>
      <c r="K56" s="3485"/>
      <c r="L56" s="3485"/>
      <c r="M56" s="3485"/>
      <c r="N56" s="3485"/>
      <c r="O56" s="3485"/>
      <c r="P56" s="3485"/>
      <c r="Q56" s="3485"/>
      <c r="R56" s="3485"/>
      <c r="S56" s="3485"/>
      <c r="T56" s="3485"/>
      <c r="U56" s="3485"/>
      <c r="V56" s="3485"/>
      <c r="W56" s="3485"/>
      <c r="X56" s="3485"/>
      <c r="Y56" s="3485"/>
      <c r="Z56" s="3485"/>
      <c r="AA56" s="3485"/>
      <c r="AB56" s="3485"/>
      <c r="AC56" s="3485"/>
      <c r="AD56" s="3485"/>
      <c r="AE56" s="3485"/>
      <c r="AF56" s="3485"/>
      <c r="AG56" s="3485"/>
      <c r="AH56" s="3485"/>
      <c r="AI56" s="3485"/>
      <c r="AJ56" s="3485"/>
      <c r="AK56" s="3485"/>
      <c r="AL56" s="3485"/>
      <c r="AM56" s="3485"/>
      <c r="AN56" s="3485"/>
      <c r="AO56" s="3485"/>
      <c r="AP56" s="3485"/>
      <c r="AQ56" s="3485"/>
      <c r="AR56" s="3486"/>
      <c r="AS56" s="2258"/>
      <c r="AT56" s="2288"/>
    </row>
    <row r="57" spans="1:46" ht="15.6">
      <c r="A57" s="261"/>
      <c r="B57" s="2253"/>
      <c r="C57" s="3476"/>
      <c r="D57" s="3477" t="s">
        <v>1627</v>
      </c>
      <c r="E57" s="3478">
        <f t="shared" si="18"/>
        <v>0</v>
      </c>
      <c r="F57" s="3478">
        <f t="shared" si="16"/>
        <v>0</v>
      </c>
      <c r="G57" s="3478">
        <f t="shared" si="16"/>
        <v>0</v>
      </c>
      <c r="H57" s="3478">
        <f t="shared" si="16"/>
        <v>0</v>
      </c>
      <c r="I57" s="3478">
        <f t="shared" si="16"/>
        <v>0</v>
      </c>
      <c r="J57" s="3485"/>
      <c r="K57" s="3485"/>
      <c r="L57" s="3485"/>
      <c r="M57" s="3485"/>
      <c r="N57" s="3485"/>
      <c r="O57" s="3485"/>
      <c r="P57" s="3485"/>
      <c r="Q57" s="3485"/>
      <c r="R57" s="3485"/>
      <c r="S57" s="3485"/>
      <c r="T57" s="3485"/>
      <c r="U57" s="3485"/>
      <c r="V57" s="3485"/>
      <c r="W57" s="3485"/>
      <c r="X57" s="3485"/>
      <c r="Y57" s="3485"/>
      <c r="Z57" s="3485"/>
      <c r="AA57" s="3485"/>
      <c r="AB57" s="3485"/>
      <c r="AC57" s="3485"/>
      <c r="AD57" s="3485"/>
      <c r="AE57" s="3485"/>
      <c r="AF57" s="3485"/>
      <c r="AG57" s="3485"/>
      <c r="AH57" s="3485"/>
      <c r="AI57" s="3485"/>
      <c r="AJ57" s="3485"/>
      <c r="AK57" s="3485"/>
      <c r="AL57" s="3485"/>
      <c r="AM57" s="3485"/>
      <c r="AN57" s="3485"/>
      <c r="AO57" s="3485"/>
      <c r="AP57" s="3485"/>
      <c r="AQ57" s="3485"/>
      <c r="AR57" s="3486"/>
      <c r="AS57" s="2258"/>
      <c r="AT57" s="2288"/>
    </row>
    <row r="58" spans="1:46" ht="15.6">
      <c r="A58" s="261"/>
      <c r="B58" s="2253"/>
      <c r="C58" s="3488">
        <v>3</v>
      </c>
      <c r="D58" s="3489" t="s">
        <v>1628</v>
      </c>
      <c r="E58" s="3478">
        <f t="shared" si="18"/>
        <v>0</v>
      </c>
      <c r="F58" s="3478">
        <f t="shared" si="16"/>
        <v>0</v>
      </c>
      <c r="G58" s="3478">
        <f t="shared" si="16"/>
        <v>0</v>
      </c>
      <c r="H58" s="3478">
        <f t="shared" si="16"/>
        <v>0</v>
      </c>
      <c r="I58" s="3478">
        <f t="shared" si="16"/>
        <v>0</v>
      </c>
      <c r="J58" s="3483">
        <f>J59+J60</f>
        <v>0</v>
      </c>
      <c r="K58" s="3483">
        <f t="shared" ref="K58:AR58" si="22">K59+K60</f>
        <v>0</v>
      </c>
      <c r="L58" s="3483">
        <f t="shared" si="22"/>
        <v>0</v>
      </c>
      <c r="M58" s="3483">
        <f t="shared" si="22"/>
        <v>0</v>
      </c>
      <c r="N58" s="3483">
        <f t="shared" si="22"/>
        <v>0</v>
      </c>
      <c r="O58" s="3483">
        <f t="shared" si="22"/>
        <v>0</v>
      </c>
      <c r="P58" s="3483">
        <f t="shared" si="22"/>
        <v>0</v>
      </c>
      <c r="Q58" s="3483">
        <f t="shared" si="22"/>
        <v>0</v>
      </c>
      <c r="R58" s="3483">
        <f t="shared" si="22"/>
        <v>0</v>
      </c>
      <c r="S58" s="3483">
        <f t="shared" si="22"/>
        <v>0</v>
      </c>
      <c r="T58" s="3483">
        <f t="shared" si="22"/>
        <v>0</v>
      </c>
      <c r="U58" s="3483">
        <f t="shared" si="22"/>
        <v>0</v>
      </c>
      <c r="V58" s="3483">
        <f t="shared" si="22"/>
        <v>0</v>
      </c>
      <c r="W58" s="3483">
        <f t="shared" si="22"/>
        <v>0</v>
      </c>
      <c r="X58" s="3483">
        <f t="shared" si="22"/>
        <v>0</v>
      </c>
      <c r="Y58" s="3483">
        <f t="shared" si="22"/>
        <v>0</v>
      </c>
      <c r="Z58" s="3483">
        <f t="shared" si="22"/>
        <v>0</v>
      </c>
      <c r="AA58" s="3483">
        <f t="shared" si="22"/>
        <v>0</v>
      </c>
      <c r="AB58" s="3483">
        <f t="shared" si="22"/>
        <v>0</v>
      </c>
      <c r="AC58" s="3483">
        <f t="shared" si="22"/>
        <v>0</v>
      </c>
      <c r="AD58" s="3483">
        <f t="shared" si="22"/>
        <v>0</v>
      </c>
      <c r="AE58" s="3483">
        <f t="shared" si="22"/>
        <v>0</v>
      </c>
      <c r="AF58" s="3483">
        <f t="shared" si="22"/>
        <v>0</v>
      </c>
      <c r="AG58" s="3483">
        <f t="shared" si="22"/>
        <v>0</v>
      </c>
      <c r="AH58" s="3483">
        <f t="shared" si="22"/>
        <v>0</v>
      </c>
      <c r="AI58" s="3483">
        <f t="shared" si="22"/>
        <v>0</v>
      </c>
      <c r="AJ58" s="3483">
        <f t="shared" si="22"/>
        <v>0</v>
      </c>
      <c r="AK58" s="3483">
        <f t="shared" si="22"/>
        <v>0</v>
      </c>
      <c r="AL58" s="3483">
        <f t="shared" si="22"/>
        <v>0</v>
      </c>
      <c r="AM58" s="3483">
        <f t="shared" si="22"/>
        <v>0</v>
      </c>
      <c r="AN58" s="3483">
        <f t="shared" si="22"/>
        <v>0</v>
      </c>
      <c r="AO58" s="3483">
        <f t="shared" si="22"/>
        <v>0</v>
      </c>
      <c r="AP58" s="3483">
        <f t="shared" si="22"/>
        <v>0</v>
      </c>
      <c r="AQ58" s="3483">
        <f t="shared" si="22"/>
        <v>0</v>
      </c>
      <c r="AR58" s="3484">
        <f t="shared" si="22"/>
        <v>0</v>
      </c>
      <c r="AS58" s="2258"/>
      <c r="AT58" s="2288"/>
    </row>
    <row r="59" spans="1:46" ht="15.6">
      <c r="A59" s="261"/>
      <c r="B59" s="2253"/>
      <c r="C59" s="3488"/>
      <c r="D59" s="3477" t="s">
        <v>1629</v>
      </c>
      <c r="E59" s="3478">
        <f t="shared" si="18"/>
        <v>0</v>
      </c>
      <c r="F59" s="3478">
        <f t="shared" si="16"/>
        <v>0</v>
      </c>
      <c r="G59" s="3478">
        <f t="shared" si="16"/>
        <v>0</v>
      </c>
      <c r="H59" s="3478">
        <f t="shared" si="16"/>
        <v>0</v>
      </c>
      <c r="I59" s="3478">
        <f t="shared" si="16"/>
        <v>0</v>
      </c>
      <c r="J59" s="3485"/>
      <c r="K59" s="3485"/>
      <c r="L59" s="3485"/>
      <c r="M59" s="3485"/>
      <c r="N59" s="3485"/>
      <c r="O59" s="3485"/>
      <c r="P59" s="3485"/>
      <c r="Q59" s="3485"/>
      <c r="R59" s="3485"/>
      <c r="S59" s="3485"/>
      <c r="T59" s="3485"/>
      <c r="U59" s="3485"/>
      <c r="V59" s="3485"/>
      <c r="W59" s="3485"/>
      <c r="X59" s="3485"/>
      <c r="Y59" s="3485"/>
      <c r="Z59" s="3485"/>
      <c r="AA59" s="3485"/>
      <c r="AB59" s="3485"/>
      <c r="AC59" s="3485"/>
      <c r="AD59" s="3485"/>
      <c r="AE59" s="3485"/>
      <c r="AF59" s="3485"/>
      <c r="AG59" s="3485"/>
      <c r="AH59" s="3485"/>
      <c r="AI59" s="3485"/>
      <c r="AJ59" s="3485"/>
      <c r="AK59" s="3485"/>
      <c r="AL59" s="3485"/>
      <c r="AM59" s="3485"/>
      <c r="AN59" s="3485"/>
      <c r="AO59" s="3485"/>
      <c r="AP59" s="3485"/>
      <c r="AQ59" s="3485"/>
      <c r="AR59" s="3486"/>
      <c r="AS59" s="2258"/>
      <c r="AT59" s="2288"/>
    </row>
    <row r="60" spans="1:46" ht="15.6">
      <c r="A60" s="261"/>
      <c r="B60" s="2253"/>
      <c r="C60" s="3488"/>
      <c r="D60" s="3477" t="s">
        <v>1630</v>
      </c>
      <c r="E60" s="3478">
        <f t="shared" si="18"/>
        <v>0</v>
      </c>
      <c r="F60" s="3478">
        <f t="shared" si="16"/>
        <v>0</v>
      </c>
      <c r="G60" s="3478">
        <f t="shared" si="16"/>
        <v>0</v>
      </c>
      <c r="H60" s="3478">
        <f t="shared" si="16"/>
        <v>0</v>
      </c>
      <c r="I60" s="3478">
        <f t="shared" si="16"/>
        <v>0</v>
      </c>
      <c r="J60" s="3482">
        <f>J61+J62</f>
        <v>0</v>
      </c>
      <c r="K60" s="3482">
        <f t="shared" ref="K60:AR60" si="23">K61+K62</f>
        <v>0</v>
      </c>
      <c r="L60" s="3482">
        <f t="shared" si="23"/>
        <v>0</v>
      </c>
      <c r="M60" s="3482">
        <f t="shared" si="23"/>
        <v>0</v>
      </c>
      <c r="N60" s="3482">
        <f t="shared" si="23"/>
        <v>0</v>
      </c>
      <c r="O60" s="3482">
        <f t="shared" si="23"/>
        <v>0</v>
      </c>
      <c r="P60" s="3482">
        <f t="shared" si="23"/>
        <v>0</v>
      </c>
      <c r="Q60" s="3482">
        <f t="shared" si="23"/>
        <v>0</v>
      </c>
      <c r="R60" s="3482">
        <f t="shared" si="23"/>
        <v>0</v>
      </c>
      <c r="S60" s="3482">
        <f t="shared" si="23"/>
        <v>0</v>
      </c>
      <c r="T60" s="3482">
        <f t="shared" si="23"/>
        <v>0</v>
      </c>
      <c r="U60" s="3482">
        <f t="shared" si="23"/>
        <v>0</v>
      </c>
      <c r="V60" s="3482">
        <f t="shared" si="23"/>
        <v>0</v>
      </c>
      <c r="W60" s="3482">
        <f t="shared" si="23"/>
        <v>0</v>
      </c>
      <c r="X60" s="3482">
        <f t="shared" si="23"/>
        <v>0</v>
      </c>
      <c r="Y60" s="3482">
        <f t="shared" si="23"/>
        <v>0</v>
      </c>
      <c r="Z60" s="3482">
        <f t="shared" si="23"/>
        <v>0</v>
      </c>
      <c r="AA60" s="3482">
        <f t="shared" si="23"/>
        <v>0</v>
      </c>
      <c r="AB60" s="3482">
        <f t="shared" si="23"/>
        <v>0</v>
      </c>
      <c r="AC60" s="3482">
        <f t="shared" si="23"/>
        <v>0</v>
      </c>
      <c r="AD60" s="3482">
        <f t="shared" si="23"/>
        <v>0</v>
      </c>
      <c r="AE60" s="3482">
        <f t="shared" si="23"/>
        <v>0</v>
      </c>
      <c r="AF60" s="3482">
        <f t="shared" si="23"/>
        <v>0</v>
      </c>
      <c r="AG60" s="3482">
        <f t="shared" si="23"/>
        <v>0</v>
      </c>
      <c r="AH60" s="3482">
        <f t="shared" si="23"/>
        <v>0</v>
      </c>
      <c r="AI60" s="3482">
        <f t="shared" si="23"/>
        <v>0</v>
      </c>
      <c r="AJ60" s="3482">
        <f t="shared" si="23"/>
        <v>0</v>
      </c>
      <c r="AK60" s="3482">
        <f t="shared" si="23"/>
        <v>0</v>
      </c>
      <c r="AL60" s="3482">
        <f t="shared" si="23"/>
        <v>0</v>
      </c>
      <c r="AM60" s="3482">
        <f t="shared" si="23"/>
        <v>0</v>
      </c>
      <c r="AN60" s="3482">
        <f t="shared" si="23"/>
        <v>0</v>
      </c>
      <c r="AO60" s="3482">
        <f t="shared" si="23"/>
        <v>0</v>
      </c>
      <c r="AP60" s="3482">
        <f t="shared" si="23"/>
        <v>0</v>
      </c>
      <c r="AQ60" s="3482">
        <f t="shared" si="23"/>
        <v>0</v>
      </c>
      <c r="AR60" s="3487">
        <f t="shared" si="23"/>
        <v>0</v>
      </c>
      <c r="AS60" s="2258"/>
      <c r="AT60" s="2288"/>
    </row>
    <row r="61" spans="1:46" ht="15.6">
      <c r="A61" s="261"/>
      <c r="B61" s="2253"/>
      <c r="C61" s="3488"/>
      <c r="D61" s="3477" t="s">
        <v>1631</v>
      </c>
      <c r="E61" s="3478">
        <f t="shared" si="18"/>
        <v>0</v>
      </c>
      <c r="F61" s="3478">
        <f t="shared" si="16"/>
        <v>0</v>
      </c>
      <c r="G61" s="3478">
        <f t="shared" si="16"/>
        <v>0</v>
      </c>
      <c r="H61" s="3478">
        <f t="shared" si="16"/>
        <v>0</v>
      </c>
      <c r="I61" s="3478">
        <f t="shared" si="16"/>
        <v>0</v>
      </c>
      <c r="J61" s="3485"/>
      <c r="K61" s="3485"/>
      <c r="L61" s="3485"/>
      <c r="M61" s="3485"/>
      <c r="N61" s="3485"/>
      <c r="O61" s="3485"/>
      <c r="P61" s="3485"/>
      <c r="Q61" s="3485"/>
      <c r="R61" s="3485"/>
      <c r="S61" s="3485"/>
      <c r="T61" s="3485"/>
      <c r="U61" s="3485"/>
      <c r="V61" s="3485"/>
      <c r="W61" s="3485"/>
      <c r="X61" s="3485"/>
      <c r="Y61" s="3485"/>
      <c r="Z61" s="3485"/>
      <c r="AA61" s="3485"/>
      <c r="AB61" s="3485"/>
      <c r="AC61" s="3485"/>
      <c r="AD61" s="3485"/>
      <c r="AE61" s="3485"/>
      <c r="AF61" s="3485"/>
      <c r="AG61" s="3485"/>
      <c r="AH61" s="3485"/>
      <c r="AI61" s="3485"/>
      <c r="AJ61" s="3485"/>
      <c r="AK61" s="3485"/>
      <c r="AL61" s="3485"/>
      <c r="AM61" s="3485"/>
      <c r="AN61" s="3485"/>
      <c r="AO61" s="3485"/>
      <c r="AP61" s="3485"/>
      <c r="AQ61" s="3485"/>
      <c r="AR61" s="3486"/>
      <c r="AS61" s="2258"/>
      <c r="AT61" s="2288"/>
    </row>
    <row r="62" spans="1:46" ht="15.6">
      <c r="A62" s="261"/>
      <c r="B62" s="2253"/>
      <c r="C62" s="3488"/>
      <c r="D62" s="3477" t="s">
        <v>1632</v>
      </c>
      <c r="E62" s="3478">
        <f t="shared" si="18"/>
        <v>0</v>
      </c>
      <c r="F62" s="3478">
        <f t="shared" si="16"/>
        <v>0</v>
      </c>
      <c r="G62" s="3478">
        <f t="shared" si="16"/>
        <v>0</v>
      </c>
      <c r="H62" s="3478">
        <f t="shared" si="16"/>
        <v>0</v>
      </c>
      <c r="I62" s="3478">
        <f t="shared" si="16"/>
        <v>0</v>
      </c>
      <c r="J62" s="3485"/>
      <c r="K62" s="3485"/>
      <c r="L62" s="3485"/>
      <c r="M62" s="3485"/>
      <c r="N62" s="3485"/>
      <c r="O62" s="3485"/>
      <c r="P62" s="3485"/>
      <c r="Q62" s="3485"/>
      <c r="R62" s="3485"/>
      <c r="S62" s="3485"/>
      <c r="T62" s="3485"/>
      <c r="U62" s="3485"/>
      <c r="V62" s="3485"/>
      <c r="W62" s="3485"/>
      <c r="X62" s="3485"/>
      <c r="Y62" s="3485"/>
      <c r="Z62" s="3485"/>
      <c r="AA62" s="3485"/>
      <c r="AB62" s="3485"/>
      <c r="AC62" s="3485"/>
      <c r="AD62" s="3485"/>
      <c r="AE62" s="3485"/>
      <c r="AF62" s="3485"/>
      <c r="AG62" s="3485"/>
      <c r="AH62" s="3485"/>
      <c r="AI62" s="3485"/>
      <c r="AJ62" s="3485"/>
      <c r="AK62" s="3485"/>
      <c r="AL62" s="3485"/>
      <c r="AM62" s="3485"/>
      <c r="AN62" s="3485"/>
      <c r="AO62" s="3485"/>
      <c r="AP62" s="3485"/>
      <c r="AQ62" s="3485"/>
      <c r="AR62" s="3486"/>
      <c r="AS62" s="2258"/>
      <c r="AT62" s="2288"/>
    </row>
    <row r="63" spans="1:46" ht="15.6">
      <c r="A63" s="261"/>
      <c r="B63" s="2253"/>
      <c r="C63" s="3488">
        <v>4</v>
      </c>
      <c r="D63" s="3489" t="s">
        <v>1633</v>
      </c>
      <c r="E63" s="3478">
        <f t="shared" si="18"/>
        <v>0</v>
      </c>
      <c r="F63" s="3478">
        <f t="shared" si="16"/>
        <v>0</v>
      </c>
      <c r="G63" s="3478">
        <f t="shared" si="16"/>
        <v>0</v>
      </c>
      <c r="H63" s="3478">
        <f t="shared" si="16"/>
        <v>0</v>
      </c>
      <c r="I63" s="3478">
        <f t="shared" si="16"/>
        <v>0</v>
      </c>
      <c r="J63" s="3483">
        <f>J64+J65</f>
        <v>0</v>
      </c>
      <c r="K63" s="3483">
        <f t="shared" ref="K63:AR63" si="24">K64+K65</f>
        <v>0</v>
      </c>
      <c r="L63" s="3483">
        <f t="shared" si="24"/>
        <v>0</v>
      </c>
      <c r="M63" s="3483">
        <f t="shared" si="24"/>
        <v>0</v>
      </c>
      <c r="N63" s="3483">
        <f t="shared" si="24"/>
        <v>0</v>
      </c>
      <c r="O63" s="3483">
        <f t="shared" si="24"/>
        <v>0</v>
      </c>
      <c r="P63" s="3483">
        <f t="shared" si="24"/>
        <v>0</v>
      </c>
      <c r="Q63" s="3483">
        <f t="shared" si="24"/>
        <v>0</v>
      </c>
      <c r="R63" s="3483">
        <f t="shared" si="24"/>
        <v>0</v>
      </c>
      <c r="S63" s="3483">
        <f t="shared" si="24"/>
        <v>0</v>
      </c>
      <c r="T63" s="3483">
        <f t="shared" si="24"/>
        <v>0</v>
      </c>
      <c r="U63" s="3483">
        <f t="shared" si="24"/>
        <v>0</v>
      </c>
      <c r="V63" s="3483">
        <f t="shared" si="24"/>
        <v>0</v>
      </c>
      <c r="W63" s="3483">
        <f t="shared" si="24"/>
        <v>0</v>
      </c>
      <c r="X63" s="3483">
        <f t="shared" si="24"/>
        <v>0</v>
      </c>
      <c r="Y63" s="3483">
        <f t="shared" si="24"/>
        <v>0</v>
      </c>
      <c r="Z63" s="3483">
        <f t="shared" si="24"/>
        <v>0</v>
      </c>
      <c r="AA63" s="3483">
        <f t="shared" si="24"/>
        <v>0</v>
      </c>
      <c r="AB63" s="3483">
        <f t="shared" si="24"/>
        <v>0</v>
      </c>
      <c r="AC63" s="3483">
        <f t="shared" si="24"/>
        <v>0</v>
      </c>
      <c r="AD63" s="3483">
        <f t="shared" si="24"/>
        <v>0</v>
      </c>
      <c r="AE63" s="3483">
        <f t="shared" si="24"/>
        <v>0</v>
      </c>
      <c r="AF63" s="3483">
        <f t="shared" si="24"/>
        <v>0</v>
      </c>
      <c r="AG63" s="3483">
        <f t="shared" si="24"/>
        <v>0</v>
      </c>
      <c r="AH63" s="3483">
        <f t="shared" si="24"/>
        <v>0</v>
      </c>
      <c r="AI63" s="3483">
        <f t="shared" si="24"/>
        <v>0</v>
      </c>
      <c r="AJ63" s="3483">
        <f t="shared" si="24"/>
        <v>0</v>
      </c>
      <c r="AK63" s="3483">
        <f t="shared" si="24"/>
        <v>0</v>
      </c>
      <c r="AL63" s="3483">
        <f t="shared" si="24"/>
        <v>0</v>
      </c>
      <c r="AM63" s="3483">
        <f t="shared" si="24"/>
        <v>0</v>
      </c>
      <c r="AN63" s="3483">
        <f t="shared" si="24"/>
        <v>0</v>
      </c>
      <c r="AO63" s="3483">
        <f t="shared" si="24"/>
        <v>0</v>
      </c>
      <c r="AP63" s="3483">
        <f t="shared" si="24"/>
        <v>0</v>
      </c>
      <c r="AQ63" s="3483">
        <f t="shared" si="24"/>
        <v>0</v>
      </c>
      <c r="AR63" s="3484">
        <f t="shared" si="24"/>
        <v>0</v>
      </c>
      <c r="AS63" s="2258"/>
      <c r="AT63" s="2288"/>
    </row>
    <row r="64" spans="1:46" ht="15.6">
      <c r="A64" s="261"/>
      <c r="B64" s="2253"/>
      <c r="C64" s="3488"/>
      <c r="D64" s="3477" t="s">
        <v>1634</v>
      </c>
      <c r="E64" s="3478">
        <f t="shared" si="18"/>
        <v>0</v>
      </c>
      <c r="F64" s="3478">
        <f t="shared" si="16"/>
        <v>0</v>
      </c>
      <c r="G64" s="3478">
        <f t="shared" si="16"/>
        <v>0</v>
      </c>
      <c r="H64" s="3478">
        <f t="shared" si="16"/>
        <v>0</v>
      </c>
      <c r="I64" s="3478">
        <f t="shared" si="16"/>
        <v>0</v>
      </c>
      <c r="J64" s="3485"/>
      <c r="K64" s="3485"/>
      <c r="L64" s="3485"/>
      <c r="M64" s="3485"/>
      <c r="N64" s="3485"/>
      <c r="O64" s="3485"/>
      <c r="P64" s="3485"/>
      <c r="Q64" s="3485"/>
      <c r="R64" s="3485"/>
      <c r="S64" s="3485"/>
      <c r="T64" s="3485"/>
      <c r="U64" s="3485"/>
      <c r="V64" s="3485"/>
      <c r="W64" s="3485"/>
      <c r="X64" s="3485"/>
      <c r="Y64" s="3485"/>
      <c r="Z64" s="3485"/>
      <c r="AA64" s="3485"/>
      <c r="AB64" s="3485"/>
      <c r="AC64" s="3485"/>
      <c r="AD64" s="3485"/>
      <c r="AE64" s="3485"/>
      <c r="AF64" s="3485"/>
      <c r="AG64" s="3485"/>
      <c r="AH64" s="3485"/>
      <c r="AI64" s="3485"/>
      <c r="AJ64" s="3485"/>
      <c r="AK64" s="3485"/>
      <c r="AL64" s="3485"/>
      <c r="AM64" s="3485"/>
      <c r="AN64" s="3485"/>
      <c r="AO64" s="3485"/>
      <c r="AP64" s="3485"/>
      <c r="AQ64" s="3485"/>
      <c r="AR64" s="3486"/>
      <c r="AS64" s="2258"/>
      <c r="AT64" s="2288"/>
    </row>
    <row r="65" spans="1:46" ht="15.6">
      <c r="A65" s="261"/>
      <c r="B65" s="2253"/>
      <c r="C65" s="3488"/>
      <c r="D65" s="3477" t="s">
        <v>1635</v>
      </c>
      <c r="E65" s="3478">
        <f t="shared" si="18"/>
        <v>0</v>
      </c>
      <c r="F65" s="3478">
        <f t="shared" si="16"/>
        <v>0</v>
      </c>
      <c r="G65" s="3478">
        <f t="shared" si="16"/>
        <v>0</v>
      </c>
      <c r="H65" s="3478">
        <f t="shared" si="16"/>
        <v>0</v>
      </c>
      <c r="I65" s="3478">
        <f t="shared" si="16"/>
        <v>0</v>
      </c>
      <c r="J65" s="3482">
        <f>J66+J67</f>
        <v>0</v>
      </c>
      <c r="K65" s="3482">
        <f t="shared" ref="K65:AR65" si="25">K66+K67</f>
        <v>0</v>
      </c>
      <c r="L65" s="3482">
        <f t="shared" si="25"/>
        <v>0</v>
      </c>
      <c r="M65" s="3482">
        <f t="shared" si="25"/>
        <v>0</v>
      </c>
      <c r="N65" s="3482">
        <f t="shared" si="25"/>
        <v>0</v>
      </c>
      <c r="O65" s="3482">
        <f t="shared" si="25"/>
        <v>0</v>
      </c>
      <c r="P65" s="3482">
        <f t="shared" si="25"/>
        <v>0</v>
      </c>
      <c r="Q65" s="3482">
        <f t="shared" si="25"/>
        <v>0</v>
      </c>
      <c r="R65" s="3482">
        <f t="shared" si="25"/>
        <v>0</v>
      </c>
      <c r="S65" s="3482">
        <f t="shared" si="25"/>
        <v>0</v>
      </c>
      <c r="T65" s="3482">
        <f t="shared" si="25"/>
        <v>0</v>
      </c>
      <c r="U65" s="3482">
        <f t="shared" si="25"/>
        <v>0</v>
      </c>
      <c r="V65" s="3482">
        <f t="shared" si="25"/>
        <v>0</v>
      </c>
      <c r="W65" s="3482">
        <f t="shared" si="25"/>
        <v>0</v>
      </c>
      <c r="X65" s="3482">
        <f t="shared" si="25"/>
        <v>0</v>
      </c>
      <c r="Y65" s="3482">
        <f t="shared" si="25"/>
        <v>0</v>
      </c>
      <c r="Z65" s="3482">
        <f t="shared" si="25"/>
        <v>0</v>
      </c>
      <c r="AA65" s="3482">
        <f t="shared" si="25"/>
        <v>0</v>
      </c>
      <c r="AB65" s="3482">
        <f t="shared" si="25"/>
        <v>0</v>
      </c>
      <c r="AC65" s="3482">
        <f t="shared" si="25"/>
        <v>0</v>
      </c>
      <c r="AD65" s="3482">
        <f t="shared" si="25"/>
        <v>0</v>
      </c>
      <c r="AE65" s="3482">
        <f t="shared" si="25"/>
        <v>0</v>
      </c>
      <c r="AF65" s="3482">
        <f t="shared" si="25"/>
        <v>0</v>
      </c>
      <c r="AG65" s="3482">
        <f t="shared" si="25"/>
        <v>0</v>
      </c>
      <c r="AH65" s="3482">
        <f t="shared" si="25"/>
        <v>0</v>
      </c>
      <c r="AI65" s="3482">
        <f t="shared" si="25"/>
        <v>0</v>
      </c>
      <c r="AJ65" s="3482">
        <f t="shared" si="25"/>
        <v>0</v>
      </c>
      <c r="AK65" s="3482">
        <f t="shared" si="25"/>
        <v>0</v>
      </c>
      <c r="AL65" s="3482">
        <f t="shared" si="25"/>
        <v>0</v>
      </c>
      <c r="AM65" s="3482">
        <f t="shared" si="25"/>
        <v>0</v>
      </c>
      <c r="AN65" s="3482">
        <f t="shared" si="25"/>
        <v>0</v>
      </c>
      <c r="AO65" s="3482">
        <f t="shared" si="25"/>
        <v>0</v>
      </c>
      <c r="AP65" s="3482">
        <f t="shared" si="25"/>
        <v>0</v>
      </c>
      <c r="AQ65" s="3482">
        <f t="shared" si="25"/>
        <v>0</v>
      </c>
      <c r="AR65" s="3487">
        <f t="shared" si="25"/>
        <v>0</v>
      </c>
      <c r="AS65" s="2258"/>
      <c r="AT65" s="2288"/>
    </row>
    <row r="66" spans="1:46" ht="15.6">
      <c r="A66" s="261"/>
      <c r="B66" s="2253"/>
      <c r="C66" s="3488"/>
      <c r="D66" s="3477" t="s">
        <v>1636</v>
      </c>
      <c r="E66" s="3478">
        <f t="shared" si="18"/>
        <v>0</v>
      </c>
      <c r="F66" s="3478">
        <f t="shared" si="16"/>
        <v>0</v>
      </c>
      <c r="G66" s="3478">
        <f t="shared" si="16"/>
        <v>0</v>
      </c>
      <c r="H66" s="3478">
        <f t="shared" si="16"/>
        <v>0</v>
      </c>
      <c r="I66" s="3478">
        <f t="shared" si="16"/>
        <v>0</v>
      </c>
      <c r="J66" s="3485"/>
      <c r="K66" s="3485"/>
      <c r="L66" s="3485"/>
      <c r="M66" s="3485"/>
      <c r="N66" s="3485"/>
      <c r="O66" s="3485"/>
      <c r="P66" s="3485"/>
      <c r="Q66" s="3485"/>
      <c r="R66" s="3485"/>
      <c r="S66" s="3485"/>
      <c r="T66" s="3485"/>
      <c r="U66" s="3485"/>
      <c r="V66" s="3485"/>
      <c r="W66" s="3485"/>
      <c r="X66" s="3485"/>
      <c r="Y66" s="3485"/>
      <c r="Z66" s="3485"/>
      <c r="AA66" s="3485"/>
      <c r="AB66" s="3485"/>
      <c r="AC66" s="3485"/>
      <c r="AD66" s="3485"/>
      <c r="AE66" s="3485"/>
      <c r="AF66" s="3485"/>
      <c r="AG66" s="3485"/>
      <c r="AH66" s="3485"/>
      <c r="AI66" s="3485"/>
      <c r="AJ66" s="3485"/>
      <c r="AK66" s="3485"/>
      <c r="AL66" s="3485"/>
      <c r="AM66" s="3485"/>
      <c r="AN66" s="3485"/>
      <c r="AO66" s="3485"/>
      <c r="AP66" s="3485"/>
      <c r="AQ66" s="3485"/>
      <c r="AR66" s="3486"/>
      <c r="AS66" s="2258"/>
      <c r="AT66" s="2288"/>
    </row>
    <row r="67" spans="1:46" ht="15.6">
      <c r="A67" s="261"/>
      <c r="B67" s="2253"/>
      <c r="C67" s="3488"/>
      <c r="D67" s="3477" t="s">
        <v>1637</v>
      </c>
      <c r="E67" s="3478">
        <f t="shared" si="18"/>
        <v>0</v>
      </c>
      <c r="F67" s="3478">
        <f t="shared" si="16"/>
        <v>0</v>
      </c>
      <c r="G67" s="3478">
        <f t="shared" si="16"/>
        <v>0</v>
      </c>
      <c r="H67" s="3478">
        <f t="shared" si="16"/>
        <v>0</v>
      </c>
      <c r="I67" s="3478">
        <f t="shared" si="16"/>
        <v>0</v>
      </c>
      <c r="J67" s="3485"/>
      <c r="K67" s="3485"/>
      <c r="L67" s="3485"/>
      <c r="M67" s="3485"/>
      <c r="N67" s="3485"/>
      <c r="O67" s="3485"/>
      <c r="P67" s="3485"/>
      <c r="Q67" s="3485"/>
      <c r="R67" s="3485"/>
      <c r="S67" s="3485"/>
      <c r="T67" s="3485"/>
      <c r="U67" s="3485"/>
      <c r="V67" s="3485"/>
      <c r="W67" s="3485"/>
      <c r="X67" s="3485"/>
      <c r="Y67" s="3485"/>
      <c r="Z67" s="3485"/>
      <c r="AA67" s="3485"/>
      <c r="AB67" s="3485"/>
      <c r="AC67" s="3485"/>
      <c r="AD67" s="3485"/>
      <c r="AE67" s="3485"/>
      <c r="AF67" s="3485"/>
      <c r="AG67" s="3485"/>
      <c r="AH67" s="3485"/>
      <c r="AI67" s="3485"/>
      <c r="AJ67" s="3485"/>
      <c r="AK67" s="3485"/>
      <c r="AL67" s="3485"/>
      <c r="AM67" s="3485"/>
      <c r="AN67" s="3485"/>
      <c r="AO67" s="3485"/>
      <c r="AP67" s="3485"/>
      <c r="AQ67" s="3485"/>
      <c r="AR67" s="3486"/>
      <c r="AS67" s="2258"/>
      <c r="AT67" s="2288"/>
    </row>
    <row r="68" spans="1:46" ht="15.6">
      <c r="A68" s="261"/>
      <c r="B68" s="2253"/>
      <c r="C68" s="3488">
        <v>5</v>
      </c>
      <c r="D68" s="3489" t="s">
        <v>1638</v>
      </c>
      <c r="E68" s="3478">
        <f t="shared" si="18"/>
        <v>0</v>
      </c>
      <c r="F68" s="3478">
        <f t="shared" si="16"/>
        <v>0</v>
      </c>
      <c r="G68" s="3478">
        <f t="shared" si="16"/>
        <v>0</v>
      </c>
      <c r="H68" s="3478">
        <f t="shared" si="16"/>
        <v>0</v>
      </c>
      <c r="I68" s="3478">
        <f t="shared" si="16"/>
        <v>0</v>
      </c>
      <c r="J68" s="3483">
        <f>J69+J70</f>
        <v>0</v>
      </c>
      <c r="K68" s="3483">
        <f t="shared" ref="K68:AR68" si="26">K69+K70</f>
        <v>0</v>
      </c>
      <c r="L68" s="3483">
        <f t="shared" si="26"/>
        <v>0</v>
      </c>
      <c r="M68" s="3483">
        <f t="shared" si="26"/>
        <v>0</v>
      </c>
      <c r="N68" s="3483">
        <f t="shared" si="26"/>
        <v>0</v>
      </c>
      <c r="O68" s="3483">
        <f t="shared" si="26"/>
        <v>0</v>
      </c>
      <c r="P68" s="3483">
        <f t="shared" si="26"/>
        <v>0</v>
      </c>
      <c r="Q68" s="3483">
        <f t="shared" si="26"/>
        <v>0</v>
      </c>
      <c r="R68" s="3483">
        <f t="shared" si="26"/>
        <v>0</v>
      </c>
      <c r="S68" s="3483">
        <f t="shared" si="26"/>
        <v>0</v>
      </c>
      <c r="T68" s="3483">
        <f t="shared" si="26"/>
        <v>0</v>
      </c>
      <c r="U68" s="3483">
        <f t="shared" si="26"/>
        <v>0</v>
      </c>
      <c r="V68" s="3483">
        <f t="shared" si="26"/>
        <v>0</v>
      </c>
      <c r="W68" s="3483">
        <f t="shared" si="26"/>
        <v>0</v>
      </c>
      <c r="X68" s="3483">
        <f t="shared" si="26"/>
        <v>0</v>
      </c>
      <c r="Y68" s="3483">
        <f t="shared" si="26"/>
        <v>0</v>
      </c>
      <c r="Z68" s="3483">
        <f t="shared" si="26"/>
        <v>0</v>
      </c>
      <c r="AA68" s="3483">
        <f t="shared" si="26"/>
        <v>0</v>
      </c>
      <c r="AB68" s="3483">
        <f t="shared" si="26"/>
        <v>0</v>
      </c>
      <c r="AC68" s="3483">
        <f t="shared" si="26"/>
        <v>0</v>
      </c>
      <c r="AD68" s="3483">
        <f t="shared" si="26"/>
        <v>0</v>
      </c>
      <c r="AE68" s="3483">
        <f t="shared" si="26"/>
        <v>0</v>
      </c>
      <c r="AF68" s="3483">
        <f t="shared" si="26"/>
        <v>0</v>
      </c>
      <c r="AG68" s="3483">
        <f t="shared" si="26"/>
        <v>0</v>
      </c>
      <c r="AH68" s="3483">
        <f t="shared" si="26"/>
        <v>0</v>
      </c>
      <c r="AI68" s="3483">
        <f t="shared" si="26"/>
        <v>0</v>
      </c>
      <c r="AJ68" s="3483">
        <f t="shared" si="26"/>
        <v>0</v>
      </c>
      <c r="AK68" s="3483">
        <f t="shared" si="26"/>
        <v>0</v>
      </c>
      <c r="AL68" s="3483">
        <f t="shared" si="26"/>
        <v>0</v>
      </c>
      <c r="AM68" s="3483">
        <f t="shared" si="26"/>
        <v>0</v>
      </c>
      <c r="AN68" s="3483">
        <f t="shared" si="26"/>
        <v>0</v>
      </c>
      <c r="AO68" s="3483">
        <f t="shared" si="26"/>
        <v>0</v>
      </c>
      <c r="AP68" s="3483">
        <f t="shared" si="26"/>
        <v>0</v>
      </c>
      <c r="AQ68" s="3483">
        <f t="shared" si="26"/>
        <v>0</v>
      </c>
      <c r="AR68" s="3484">
        <f t="shared" si="26"/>
        <v>0</v>
      </c>
      <c r="AS68" s="2258"/>
      <c r="AT68" s="2288"/>
    </row>
    <row r="69" spans="1:46" ht="15.6">
      <c r="A69" s="261"/>
      <c r="B69" s="2253"/>
      <c r="C69" s="3488"/>
      <c r="D69" s="3477" t="s">
        <v>1639</v>
      </c>
      <c r="E69" s="3478">
        <f t="shared" si="18"/>
        <v>0</v>
      </c>
      <c r="F69" s="3478">
        <f t="shared" si="16"/>
        <v>0</v>
      </c>
      <c r="G69" s="3478">
        <f t="shared" si="16"/>
        <v>0</v>
      </c>
      <c r="H69" s="3478">
        <f t="shared" si="16"/>
        <v>0</v>
      </c>
      <c r="I69" s="3478">
        <f t="shared" si="16"/>
        <v>0</v>
      </c>
      <c r="J69" s="3485"/>
      <c r="K69" s="3485"/>
      <c r="L69" s="3485"/>
      <c r="M69" s="3485"/>
      <c r="N69" s="3485"/>
      <c r="O69" s="3485"/>
      <c r="P69" s="3485"/>
      <c r="Q69" s="3485"/>
      <c r="R69" s="3485"/>
      <c r="S69" s="3485"/>
      <c r="T69" s="3485"/>
      <c r="U69" s="3485"/>
      <c r="V69" s="3485"/>
      <c r="W69" s="3485"/>
      <c r="X69" s="3485"/>
      <c r="Y69" s="3485"/>
      <c r="Z69" s="3485"/>
      <c r="AA69" s="3485"/>
      <c r="AB69" s="3485"/>
      <c r="AC69" s="3485"/>
      <c r="AD69" s="3485"/>
      <c r="AE69" s="3485"/>
      <c r="AF69" s="3485"/>
      <c r="AG69" s="3485"/>
      <c r="AH69" s="3485"/>
      <c r="AI69" s="3485"/>
      <c r="AJ69" s="3485"/>
      <c r="AK69" s="3485"/>
      <c r="AL69" s="3485"/>
      <c r="AM69" s="3485"/>
      <c r="AN69" s="3485"/>
      <c r="AO69" s="3485"/>
      <c r="AP69" s="3485"/>
      <c r="AQ69" s="3485"/>
      <c r="AR69" s="3486"/>
      <c r="AS69" s="2258"/>
      <c r="AT69" s="2288"/>
    </row>
    <row r="70" spans="1:46" ht="15.6">
      <c r="A70" s="261"/>
      <c r="B70" s="2253"/>
      <c r="C70" s="3488"/>
      <c r="D70" s="3477" t="s">
        <v>1640</v>
      </c>
      <c r="E70" s="3478">
        <f t="shared" si="18"/>
        <v>0</v>
      </c>
      <c r="F70" s="3478">
        <f t="shared" si="16"/>
        <v>0</v>
      </c>
      <c r="G70" s="3478">
        <f t="shared" si="16"/>
        <v>0</v>
      </c>
      <c r="H70" s="3478">
        <f t="shared" si="16"/>
        <v>0</v>
      </c>
      <c r="I70" s="3478">
        <f t="shared" si="16"/>
        <v>0</v>
      </c>
      <c r="J70" s="3482">
        <f>J71+J72</f>
        <v>0</v>
      </c>
      <c r="K70" s="3482">
        <f t="shared" ref="K70:AR70" si="27">K71+K72</f>
        <v>0</v>
      </c>
      <c r="L70" s="3482">
        <f t="shared" si="27"/>
        <v>0</v>
      </c>
      <c r="M70" s="3482">
        <f t="shared" si="27"/>
        <v>0</v>
      </c>
      <c r="N70" s="3482">
        <f t="shared" si="27"/>
        <v>0</v>
      </c>
      <c r="O70" s="3482">
        <f t="shared" si="27"/>
        <v>0</v>
      </c>
      <c r="P70" s="3482">
        <f t="shared" si="27"/>
        <v>0</v>
      </c>
      <c r="Q70" s="3482">
        <f t="shared" si="27"/>
        <v>0</v>
      </c>
      <c r="R70" s="3482">
        <f t="shared" si="27"/>
        <v>0</v>
      </c>
      <c r="S70" s="3482">
        <f t="shared" si="27"/>
        <v>0</v>
      </c>
      <c r="T70" s="3482">
        <f t="shared" si="27"/>
        <v>0</v>
      </c>
      <c r="U70" s="3482">
        <f t="shared" si="27"/>
        <v>0</v>
      </c>
      <c r="V70" s="3482">
        <f t="shared" si="27"/>
        <v>0</v>
      </c>
      <c r="W70" s="3482">
        <f t="shared" si="27"/>
        <v>0</v>
      </c>
      <c r="X70" s="3482">
        <f t="shared" si="27"/>
        <v>0</v>
      </c>
      <c r="Y70" s="3482">
        <f t="shared" si="27"/>
        <v>0</v>
      </c>
      <c r="Z70" s="3482">
        <f t="shared" si="27"/>
        <v>0</v>
      </c>
      <c r="AA70" s="3482">
        <f t="shared" si="27"/>
        <v>0</v>
      </c>
      <c r="AB70" s="3482">
        <f t="shared" si="27"/>
        <v>0</v>
      </c>
      <c r="AC70" s="3482">
        <f t="shared" si="27"/>
        <v>0</v>
      </c>
      <c r="AD70" s="3482">
        <f t="shared" si="27"/>
        <v>0</v>
      </c>
      <c r="AE70" s="3482">
        <f t="shared" si="27"/>
        <v>0</v>
      </c>
      <c r="AF70" s="3482">
        <f t="shared" si="27"/>
        <v>0</v>
      </c>
      <c r="AG70" s="3482">
        <f t="shared" si="27"/>
        <v>0</v>
      </c>
      <c r="AH70" s="3482">
        <f t="shared" si="27"/>
        <v>0</v>
      </c>
      <c r="AI70" s="3482">
        <f t="shared" si="27"/>
        <v>0</v>
      </c>
      <c r="AJ70" s="3482">
        <f t="shared" si="27"/>
        <v>0</v>
      </c>
      <c r="AK70" s="3482">
        <f t="shared" si="27"/>
        <v>0</v>
      </c>
      <c r="AL70" s="3482">
        <f t="shared" si="27"/>
        <v>0</v>
      </c>
      <c r="AM70" s="3482">
        <f t="shared" si="27"/>
        <v>0</v>
      </c>
      <c r="AN70" s="3482">
        <f t="shared" si="27"/>
        <v>0</v>
      </c>
      <c r="AO70" s="3482">
        <f t="shared" si="27"/>
        <v>0</v>
      </c>
      <c r="AP70" s="3482">
        <f t="shared" si="27"/>
        <v>0</v>
      </c>
      <c r="AQ70" s="3482">
        <f t="shared" si="27"/>
        <v>0</v>
      </c>
      <c r="AR70" s="3487">
        <f t="shared" si="27"/>
        <v>0</v>
      </c>
      <c r="AS70" s="2258"/>
      <c r="AT70" s="2288"/>
    </row>
    <row r="71" spans="1:46" ht="15.6">
      <c r="A71" s="261"/>
      <c r="B71" s="2253"/>
      <c r="C71" s="3488"/>
      <c r="D71" s="3477" t="s">
        <v>1641</v>
      </c>
      <c r="E71" s="3478">
        <f t="shared" si="18"/>
        <v>0</v>
      </c>
      <c r="F71" s="3478">
        <f t="shared" si="16"/>
        <v>0</v>
      </c>
      <c r="G71" s="3478">
        <f t="shared" si="16"/>
        <v>0</v>
      </c>
      <c r="H71" s="3478">
        <f t="shared" si="16"/>
        <v>0</v>
      </c>
      <c r="I71" s="3478">
        <f t="shared" si="16"/>
        <v>0</v>
      </c>
      <c r="J71" s="3485"/>
      <c r="K71" s="3485"/>
      <c r="L71" s="3485"/>
      <c r="M71" s="3485"/>
      <c r="N71" s="3485"/>
      <c r="O71" s="3485"/>
      <c r="P71" s="3485"/>
      <c r="Q71" s="3485"/>
      <c r="R71" s="3485"/>
      <c r="S71" s="3485"/>
      <c r="T71" s="3485"/>
      <c r="U71" s="3485"/>
      <c r="V71" s="3485"/>
      <c r="W71" s="3485"/>
      <c r="X71" s="3485"/>
      <c r="Y71" s="3485"/>
      <c r="Z71" s="3485"/>
      <c r="AA71" s="3485"/>
      <c r="AB71" s="3485"/>
      <c r="AC71" s="3485"/>
      <c r="AD71" s="3485"/>
      <c r="AE71" s="3485"/>
      <c r="AF71" s="3485"/>
      <c r="AG71" s="3485"/>
      <c r="AH71" s="3485"/>
      <c r="AI71" s="3485"/>
      <c r="AJ71" s="3485"/>
      <c r="AK71" s="3485"/>
      <c r="AL71" s="3485"/>
      <c r="AM71" s="3485"/>
      <c r="AN71" s="3485"/>
      <c r="AO71" s="3485"/>
      <c r="AP71" s="3485"/>
      <c r="AQ71" s="3485"/>
      <c r="AR71" s="3486"/>
      <c r="AS71" s="2258"/>
      <c r="AT71" s="2288"/>
    </row>
    <row r="72" spans="1:46" ht="15.6">
      <c r="A72" s="261"/>
      <c r="B72" s="2253"/>
      <c r="C72" s="3488"/>
      <c r="D72" s="3477" t="s">
        <v>1642</v>
      </c>
      <c r="E72" s="3478">
        <f t="shared" si="18"/>
        <v>0</v>
      </c>
      <c r="F72" s="3478">
        <f t="shared" si="16"/>
        <v>0</v>
      </c>
      <c r="G72" s="3478">
        <f t="shared" si="16"/>
        <v>0</v>
      </c>
      <c r="H72" s="3478">
        <f t="shared" si="16"/>
        <v>0</v>
      </c>
      <c r="I72" s="3478">
        <f t="shared" si="16"/>
        <v>0</v>
      </c>
      <c r="J72" s="3485"/>
      <c r="K72" s="3485"/>
      <c r="L72" s="3485"/>
      <c r="M72" s="3485"/>
      <c r="N72" s="3485"/>
      <c r="O72" s="3485"/>
      <c r="P72" s="3485"/>
      <c r="Q72" s="3485"/>
      <c r="R72" s="3485"/>
      <c r="S72" s="3485"/>
      <c r="T72" s="3485"/>
      <c r="U72" s="3485"/>
      <c r="V72" s="3485"/>
      <c r="W72" s="3485"/>
      <c r="X72" s="3485"/>
      <c r="Y72" s="3485"/>
      <c r="Z72" s="3485"/>
      <c r="AA72" s="3485"/>
      <c r="AB72" s="3485"/>
      <c r="AC72" s="3485"/>
      <c r="AD72" s="3485"/>
      <c r="AE72" s="3485"/>
      <c r="AF72" s="3485"/>
      <c r="AG72" s="3485"/>
      <c r="AH72" s="3485"/>
      <c r="AI72" s="3485"/>
      <c r="AJ72" s="3485"/>
      <c r="AK72" s="3485"/>
      <c r="AL72" s="3485"/>
      <c r="AM72" s="3485"/>
      <c r="AN72" s="3485"/>
      <c r="AO72" s="3485"/>
      <c r="AP72" s="3485"/>
      <c r="AQ72" s="3485"/>
      <c r="AR72" s="3486"/>
      <c r="AS72" s="2258"/>
      <c r="AT72" s="2288"/>
    </row>
    <row r="73" spans="1:46" ht="15.6">
      <c r="A73" s="261"/>
      <c r="B73" s="2253"/>
      <c r="C73" s="3488">
        <v>6</v>
      </c>
      <c r="D73" s="3489" t="s">
        <v>1643</v>
      </c>
      <c r="E73" s="3478">
        <f t="shared" si="18"/>
        <v>0</v>
      </c>
      <c r="F73" s="3478">
        <f t="shared" si="16"/>
        <v>0</v>
      </c>
      <c r="G73" s="3478">
        <f t="shared" si="16"/>
        <v>0</v>
      </c>
      <c r="H73" s="3478">
        <f t="shared" si="16"/>
        <v>0</v>
      </c>
      <c r="I73" s="3478">
        <f t="shared" si="16"/>
        <v>0</v>
      </c>
      <c r="J73" s="3483">
        <f>J74+J75</f>
        <v>0</v>
      </c>
      <c r="K73" s="3483">
        <f t="shared" ref="K73:AR73" si="28">K74+K75</f>
        <v>0</v>
      </c>
      <c r="L73" s="3483">
        <f t="shared" si="28"/>
        <v>0</v>
      </c>
      <c r="M73" s="3483">
        <f t="shared" si="28"/>
        <v>0</v>
      </c>
      <c r="N73" s="3483">
        <f t="shared" si="28"/>
        <v>0</v>
      </c>
      <c r="O73" s="3483">
        <f t="shared" si="28"/>
        <v>0</v>
      </c>
      <c r="P73" s="3483">
        <f t="shared" si="28"/>
        <v>0</v>
      </c>
      <c r="Q73" s="3483">
        <f t="shared" si="28"/>
        <v>0</v>
      </c>
      <c r="R73" s="3483">
        <f t="shared" si="28"/>
        <v>0</v>
      </c>
      <c r="S73" s="3483">
        <f t="shared" si="28"/>
        <v>0</v>
      </c>
      <c r="T73" s="3483">
        <f t="shared" si="28"/>
        <v>0</v>
      </c>
      <c r="U73" s="3483">
        <f t="shared" si="28"/>
        <v>0</v>
      </c>
      <c r="V73" s="3483">
        <f t="shared" si="28"/>
        <v>0</v>
      </c>
      <c r="W73" s="3483">
        <f t="shared" si="28"/>
        <v>0</v>
      </c>
      <c r="X73" s="3483">
        <f t="shared" si="28"/>
        <v>0</v>
      </c>
      <c r="Y73" s="3483">
        <f t="shared" si="28"/>
        <v>0</v>
      </c>
      <c r="Z73" s="3483">
        <f t="shared" si="28"/>
        <v>0</v>
      </c>
      <c r="AA73" s="3483">
        <f t="shared" si="28"/>
        <v>0</v>
      </c>
      <c r="AB73" s="3483">
        <f t="shared" si="28"/>
        <v>0</v>
      </c>
      <c r="AC73" s="3483">
        <f t="shared" si="28"/>
        <v>0</v>
      </c>
      <c r="AD73" s="3483">
        <f t="shared" si="28"/>
        <v>0</v>
      </c>
      <c r="AE73" s="3483">
        <f t="shared" si="28"/>
        <v>0</v>
      </c>
      <c r="AF73" s="3483">
        <f t="shared" si="28"/>
        <v>0</v>
      </c>
      <c r="AG73" s="3483">
        <f t="shared" si="28"/>
        <v>0</v>
      </c>
      <c r="AH73" s="3483">
        <f t="shared" si="28"/>
        <v>0</v>
      </c>
      <c r="AI73" s="3483">
        <f t="shared" si="28"/>
        <v>0</v>
      </c>
      <c r="AJ73" s="3483">
        <f t="shared" si="28"/>
        <v>0</v>
      </c>
      <c r="AK73" s="3483">
        <f t="shared" si="28"/>
        <v>0</v>
      </c>
      <c r="AL73" s="3483">
        <f t="shared" si="28"/>
        <v>0</v>
      </c>
      <c r="AM73" s="3483">
        <f t="shared" si="28"/>
        <v>0</v>
      </c>
      <c r="AN73" s="3483">
        <f t="shared" si="28"/>
        <v>0</v>
      </c>
      <c r="AO73" s="3483">
        <f t="shared" si="28"/>
        <v>0</v>
      </c>
      <c r="AP73" s="3483">
        <f t="shared" si="28"/>
        <v>0</v>
      </c>
      <c r="AQ73" s="3483">
        <f t="shared" si="28"/>
        <v>0</v>
      </c>
      <c r="AR73" s="3484">
        <f t="shared" si="28"/>
        <v>0</v>
      </c>
      <c r="AS73" s="2258"/>
      <c r="AT73" s="2288"/>
    </row>
    <row r="74" spans="1:46" ht="15.6">
      <c r="A74" s="261"/>
      <c r="B74" s="2253"/>
      <c r="C74" s="3488"/>
      <c r="D74" s="3477" t="s">
        <v>1644</v>
      </c>
      <c r="E74" s="3478">
        <f t="shared" si="18"/>
        <v>0</v>
      </c>
      <c r="F74" s="3478">
        <f t="shared" si="16"/>
        <v>0</v>
      </c>
      <c r="G74" s="3478">
        <f t="shared" si="16"/>
        <v>0</v>
      </c>
      <c r="H74" s="3478">
        <f t="shared" si="16"/>
        <v>0</v>
      </c>
      <c r="I74" s="3478">
        <f t="shared" si="16"/>
        <v>0</v>
      </c>
      <c r="J74" s="3485"/>
      <c r="K74" s="3485"/>
      <c r="L74" s="3485"/>
      <c r="M74" s="3485"/>
      <c r="N74" s="3485"/>
      <c r="O74" s="3485"/>
      <c r="P74" s="3485"/>
      <c r="Q74" s="3485"/>
      <c r="R74" s="3485"/>
      <c r="S74" s="3485"/>
      <c r="T74" s="3485"/>
      <c r="U74" s="3485"/>
      <c r="V74" s="3485"/>
      <c r="W74" s="3485"/>
      <c r="X74" s="3485"/>
      <c r="Y74" s="3485"/>
      <c r="Z74" s="3485"/>
      <c r="AA74" s="3485"/>
      <c r="AB74" s="3485"/>
      <c r="AC74" s="3485"/>
      <c r="AD74" s="3485"/>
      <c r="AE74" s="3485"/>
      <c r="AF74" s="3485"/>
      <c r="AG74" s="3485"/>
      <c r="AH74" s="3485"/>
      <c r="AI74" s="3485"/>
      <c r="AJ74" s="3485"/>
      <c r="AK74" s="3485"/>
      <c r="AL74" s="3485"/>
      <c r="AM74" s="3485"/>
      <c r="AN74" s="3485"/>
      <c r="AO74" s="3485"/>
      <c r="AP74" s="3485"/>
      <c r="AQ74" s="3485"/>
      <c r="AR74" s="3486"/>
      <c r="AS74" s="2258"/>
      <c r="AT74" s="2288"/>
    </row>
    <row r="75" spans="1:46" ht="15.6">
      <c r="A75" s="261"/>
      <c r="B75" s="2253"/>
      <c r="C75" s="3488"/>
      <c r="D75" s="3477" t="s">
        <v>1645</v>
      </c>
      <c r="E75" s="3478">
        <f t="shared" si="18"/>
        <v>0</v>
      </c>
      <c r="F75" s="3478">
        <f t="shared" si="16"/>
        <v>0</v>
      </c>
      <c r="G75" s="3478">
        <f t="shared" si="16"/>
        <v>0</v>
      </c>
      <c r="H75" s="3478">
        <f t="shared" si="16"/>
        <v>0</v>
      </c>
      <c r="I75" s="3478">
        <f t="shared" si="16"/>
        <v>0</v>
      </c>
      <c r="J75" s="3482">
        <f>J76+J77</f>
        <v>0</v>
      </c>
      <c r="K75" s="3482">
        <f t="shared" ref="K75:AR75" si="29">K76+K77</f>
        <v>0</v>
      </c>
      <c r="L75" s="3482">
        <f t="shared" si="29"/>
        <v>0</v>
      </c>
      <c r="M75" s="3482">
        <f t="shared" si="29"/>
        <v>0</v>
      </c>
      <c r="N75" s="3482">
        <f t="shared" si="29"/>
        <v>0</v>
      </c>
      <c r="O75" s="3482">
        <f t="shared" si="29"/>
        <v>0</v>
      </c>
      <c r="P75" s="3482">
        <f t="shared" si="29"/>
        <v>0</v>
      </c>
      <c r="Q75" s="3482">
        <f t="shared" si="29"/>
        <v>0</v>
      </c>
      <c r="R75" s="3482">
        <f t="shared" si="29"/>
        <v>0</v>
      </c>
      <c r="S75" s="3482">
        <f t="shared" si="29"/>
        <v>0</v>
      </c>
      <c r="T75" s="3482">
        <f t="shared" si="29"/>
        <v>0</v>
      </c>
      <c r="U75" s="3482">
        <f t="shared" si="29"/>
        <v>0</v>
      </c>
      <c r="V75" s="3482">
        <f t="shared" si="29"/>
        <v>0</v>
      </c>
      <c r="W75" s="3482">
        <f t="shared" si="29"/>
        <v>0</v>
      </c>
      <c r="X75" s="3482">
        <f t="shared" si="29"/>
        <v>0</v>
      </c>
      <c r="Y75" s="3482">
        <f t="shared" si="29"/>
        <v>0</v>
      </c>
      <c r="Z75" s="3482">
        <f t="shared" si="29"/>
        <v>0</v>
      </c>
      <c r="AA75" s="3482">
        <f t="shared" si="29"/>
        <v>0</v>
      </c>
      <c r="AB75" s="3482">
        <f t="shared" si="29"/>
        <v>0</v>
      </c>
      <c r="AC75" s="3482">
        <f t="shared" si="29"/>
        <v>0</v>
      </c>
      <c r="AD75" s="3482">
        <f t="shared" si="29"/>
        <v>0</v>
      </c>
      <c r="AE75" s="3482">
        <f t="shared" si="29"/>
        <v>0</v>
      </c>
      <c r="AF75" s="3482">
        <f t="shared" si="29"/>
        <v>0</v>
      </c>
      <c r="AG75" s="3482">
        <f t="shared" si="29"/>
        <v>0</v>
      </c>
      <c r="AH75" s="3482">
        <f t="shared" si="29"/>
        <v>0</v>
      </c>
      <c r="AI75" s="3482">
        <f t="shared" si="29"/>
        <v>0</v>
      </c>
      <c r="AJ75" s="3482">
        <f t="shared" si="29"/>
        <v>0</v>
      </c>
      <c r="AK75" s="3482">
        <f t="shared" si="29"/>
        <v>0</v>
      </c>
      <c r="AL75" s="3482">
        <f t="shared" si="29"/>
        <v>0</v>
      </c>
      <c r="AM75" s="3482">
        <f t="shared" si="29"/>
        <v>0</v>
      </c>
      <c r="AN75" s="3482">
        <f t="shared" si="29"/>
        <v>0</v>
      </c>
      <c r="AO75" s="3482">
        <f t="shared" si="29"/>
        <v>0</v>
      </c>
      <c r="AP75" s="3482">
        <f t="shared" si="29"/>
        <v>0</v>
      </c>
      <c r="AQ75" s="3482">
        <f t="shared" si="29"/>
        <v>0</v>
      </c>
      <c r="AR75" s="3487">
        <f t="shared" si="29"/>
        <v>0</v>
      </c>
      <c r="AS75" s="2258"/>
      <c r="AT75" s="2288"/>
    </row>
    <row r="76" spans="1:46" ht="15.6">
      <c r="A76" s="261"/>
      <c r="B76" s="2253"/>
      <c r="C76" s="3488"/>
      <c r="D76" s="3477" t="s">
        <v>1646</v>
      </c>
      <c r="E76" s="3478">
        <f t="shared" si="18"/>
        <v>0</v>
      </c>
      <c r="F76" s="3478">
        <f t="shared" si="16"/>
        <v>0</v>
      </c>
      <c r="G76" s="3478">
        <f t="shared" si="16"/>
        <v>0</v>
      </c>
      <c r="H76" s="3478">
        <f t="shared" si="16"/>
        <v>0</v>
      </c>
      <c r="I76" s="3478">
        <f t="shared" si="16"/>
        <v>0</v>
      </c>
      <c r="J76" s="3485"/>
      <c r="K76" s="3485"/>
      <c r="L76" s="3485"/>
      <c r="M76" s="3485"/>
      <c r="N76" s="3485"/>
      <c r="O76" s="3485"/>
      <c r="P76" s="3485"/>
      <c r="Q76" s="3485"/>
      <c r="R76" s="3485"/>
      <c r="S76" s="3485"/>
      <c r="T76" s="3485"/>
      <c r="U76" s="3485"/>
      <c r="V76" s="3485"/>
      <c r="W76" s="3485"/>
      <c r="X76" s="3485"/>
      <c r="Y76" s="3485"/>
      <c r="Z76" s="3485"/>
      <c r="AA76" s="3485"/>
      <c r="AB76" s="3485"/>
      <c r="AC76" s="3485"/>
      <c r="AD76" s="3485"/>
      <c r="AE76" s="3485"/>
      <c r="AF76" s="3485"/>
      <c r="AG76" s="3485"/>
      <c r="AH76" s="3485"/>
      <c r="AI76" s="3485"/>
      <c r="AJ76" s="3485"/>
      <c r="AK76" s="3485"/>
      <c r="AL76" s="3485"/>
      <c r="AM76" s="3485"/>
      <c r="AN76" s="3485"/>
      <c r="AO76" s="3485"/>
      <c r="AP76" s="3485"/>
      <c r="AQ76" s="3485"/>
      <c r="AR76" s="3486"/>
      <c r="AS76" s="2258"/>
      <c r="AT76" s="2288"/>
    </row>
    <row r="77" spans="1:46" ht="15.6">
      <c r="A77" s="261"/>
      <c r="B77" s="2253"/>
      <c r="C77" s="3488"/>
      <c r="D77" s="3477" t="s">
        <v>1647</v>
      </c>
      <c r="E77" s="3478">
        <f t="shared" si="18"/>
        <v>0</v>
      </c>
      <c r="F77" s="3478">
        <f t="shared" si="16"/>
        <v>0</v>
      </c>
      <c r="G77" s="3478">
        <f t="shared" si="16"/>
        <v>0</v>
      </c>
      <c r="H77" s="3478">
        <f t="shared" si="16"/>
        <v>0</v>
      </c>
      <c r="I77" s="3478">
        <f t="shared" si="16"/>
        <v>0</v>
      </c>
      <c r="J77" s="3485"/>
      <c r="K77" s="3485"/>
      <c r="L77" s="3485"/>
      <c r="M77" s="3485"/>
      <c r="N77" s="3485"/>
      <c r="O77" s="3485"/>
      <c r="P77" s="3485"/>
      <c r="Q77" s="3485"/>
      <c r="R77" s="3485"/>
      <c r="S77" s="3485"/>
      <c r="T77" s="3485"/>
      <c r="U77" s="3485"/>
      <c r="V77" s="3485"/>
      <c r="W77" s="3485"/>
      <c r="X77" s="3485"/>
      <c r="Y77" s="3485"/>
      <c r="Z77" s="3485"/>
      <c r="AA77" s="3485"/>
      <c r="AB77" s="3485"/>
      <c r="AC77" s="3485"/>
      <c r="AD77" s="3485"/>
      <c r="AE77" s="3485"/>
      <c r="AF77" s="3485"/>
      <c r="AG77" s="3485"/>
      <c r="AH77" s="3485"/>
      <c r="AI77" s="3485"/>
      <c r="AJ77" s="3485"/>
      <c r="AK77" s="3485"/>
      <c r="AL77" s="3485"/>
      <c r="AM77" s="3485"/>
      <c r="AN77" s="3485"/>
      <c r="AO77" s="3485"/>
      <c r="AP77" s="3485"/>
      <c r="AQ77" s="3485"/>
      <c r="AR77" s="3486"/>
      <c r="AS77" s="2258"/>
      <c r="AT77" s="2288"/>
    </row>
    <row r="78" spans="1:46" ht="15.6">
      <c r="A78" s="261"/>
      <c r="B78" s="2253"/>
      <c r="C78" s="3488">
        <v>7</v>
      </c>
      <c r="D78" s="3489" t="s">
        <v>1648</v>
      </c>
      <c r="E78" s="3478">
        <f t="shared" si="18"/>
        <v>0</v>
      </c>
      <c r="F78" s="3478">
        <f t="shared" si="16"/>
        <v>0</v>
      </c>
      <c r="G78" s="3478">
        <f t="shared" si="16"/>
        <v>0</v>
      </c>
      <c r="H78" s="3478">
        <f t="shared" si="16"/>
        <v>0</v>
      </c>
      <c r="I78" s="3478">
        <f t="shared" si="16"/>
        <v>0</v>
      </c>
      <c r="J78" s="3483">
        <f>J79+J80</f>
        <v>0</v>
      </c>
      <c r="K78" s="3483">
        <f t="shared" ref="K78:AR78" si="30">K79+K80</f>
        <v>0</v>
      </c>
      <c r="L78" s="3483">
        <f t="shared" si="30"/>
        <v>0</v>
      </c>
      <c r="M78" s="3483">
        <f t="shared" si="30"/>
        <v>0</v>
      </c>
      <c r="N78" s="3483">
        <f t="shared" si="30"/>
        <v>0</v>
      </c>
      <c r="O78" s="3483">
        <f t="shared" si="30"/>
        <v>0</v>
      </c>
      <c r="P78" s="3483">
        <f t="shared" si="30"/>
        <v>0</v>
      </c>
      <c r="Q78" s="3483">
        <f t="shared" si="30"/>
        <v>0</v>
      </c>
      <c r="R78" s="3483">
        <f t="shared" si="30"/>
        <v>0</v>
      </c>
      <c r="S78" s="3483">
        <f t="shared" si="30"/>
        <v>0</v>
      </c>
      <c r="T78" s="3483">
        <f t="shared" si="30"/>
        <v>0</v>
      </c>
      <c r="U78" s="3483">
        <f t="shared" si="30"/>
        <v>0</v>
      </c>
      <c r="V78" s="3483">
        <f t="shared" si="30"/>
        <v>0</v>
      </c>
      <c r="W78" s="3483">
        <f t="shared" si="30"/>
        <v>0</v>
      </c>
      <c r="X78" s="3483">
        <f t="shared" si="30"/>
        <v>0</v>
      </c>
      <c r="Y78" s="3483">
        <f t="shared" si="30"/>
        <v>0</v>
      </c>
      <c r="Z78" s="3483">
        <f t="shared" si="30"/>
        <v>0</v>
      </c>
      <c r="AA78" s="3483">
        <f t="shared" si="30"/>
        <v>0</v>
      </c>
      <c r="AB78" s="3483">
        <f t="shared" si="30"/>
        <v>0</v>
      </c>
      <c r="AC78" s="3483">
        <f t="shared" si="30"/>
        <v>0</v>
      </c>
      <c r="AD78" s="3483">
        <f t="shared" si="30"/>
        <v>0</v>
      </c>
      <c r="AE78" s="3483">
        <f t="shared" si="30"/>
        <v>0</v>
      </c>
      <c r="AF78" s="3483">
        <f t="shared" si="30"/>
        <v>0</v>
      </c>
      <c r="AG78" s="3483">
        <f t="shared" si="30"/>
        <v>0</v>
      </c>
      <c r="AH78" s="3483">
        <f t="shared" si="30"/>
        <v>0</v>
      </c>
      <c r="AI78" s="3483">
        <f t="shared" si="30"/>
        <v>0</v>
      </c>
      <c r="AJ78" s="3483">
        <f t="shared" si="30"/>
        <v>0</v>
      </c>
      <c r="AK78" s="3483">
        <f t="shared" si="30"/>
        <v>0</v>
      </c>
      <c r="AL78" s="3483">
        <f t="shared" si="30"/>
        <v>0</v>
      </c>
      <c r="AM78" s="3483">
        <f t="shared" si="30"/>
        <v>0</v>
      </c>
      <c r="AN78" s="3483">
        <f t="shared" si="30"/>
        <v>0</v>
      </c>
      <c r="AO78" s="3483">
        <f t="shared" si="30"/>
        <v>0</v>
      </c>
      <c r="AP78" s="3483">
        <f t="shared" si="30"/>
        <v>0</v>
      </c>
      <c r="AQ78" s="3483">
        <f t="shared" si="30"/>
        <v>0</v>
      </c>
      <c r="AR78" s="3484">
        <f t="shared" si="30"/>
        <v>0</v>
      </c>
      <c r="AS78" s="2258"/>
      <c r="AT78" s="2288"/>
    </row>
    <row r="79" spans="1:46" ht="15.6">
      <c r="A79" s="261"/>
      <c r="B79" s="2253"/>
      <c r="C79" s="2275"/>
      <c r="D79" s="3490"/>
      <c r="E79" s="3478">
        <f t="shared" si="18"/>
        <v>0</v>
      </c>
      <c r="F79" s="3478">
        <f t="shared" si="16"/>
        <v>0</v>
      </c>
      <c r="G79" s="3478">
        <f t="shared" si="16"/>
        <v>0</v>
      </c>
      <c r="H79" s="3478">
        <f t="shared" si="16"/>
        <v>0</v>
      </c>
      <c r="I79" s="3478">
        <f t="shared" si="16"/>
        <v>0</v>
      </c>
      <c r="J79" s="3485"/>
      <c r="K79" s="3485"/>
      <c r="L79" s="3485"/>
      <c r="M79" s="3485"/>
      <c r="N79" s="3485"/>
      <c r="O79" s="3485"/>
      <c r="P79" s="3485"/>
      <c r="Q79" s="3485"/>
      <c r="R79" s="3485"/>
      <c r="S79" s="3485"/>
      <c r="T79" s="3485"/>
      <c r="U79" s="3485"/>
      <c r="V79" s="3485"/>
      <c r="W79" s="3485"/>
      <c r="X79" s="3485"/>
      <c r="Y79" s="3485"/>
      <c r="Z79" s="3485"/>
      <c r="AA79" s="3485"/>
      <c r="AB79" s="3485"/>
      <c r="AC79" s="3485"/>
      <c r="AD79" s="3485"/>
      <c r="AE79" s="3485"/>
      <c r="AF79" s="3485"/>
      <c r="AG79" s="3485"/>
      <c r="AH79" s="3485"/>
      <c r="AI79" s="3485"/>
      <c r="AJ79" s="3485"/>
      <c r="AK79" s="3485"/>
      <c r="AL79" s="3485"/>
      <c r="AM79" s="3485"/>
      <c r="AN79" s="3485"/>
      <c r="AO79" s="3485"/>
      <c r="AP79" s="3485"/>
      <c r="AQ79" s="3485"/>
      <c r="AR79" s="3486"/>
      <c r="AS79" s="2258"/>
      <c r="AT79" s="2288"/>
    </row>
    <row r="80" spans="1:46" ht="15.6">
      <c r="A80" s="261"/>
      <c r="B80" s="2253"/>
      <c r="C80" s="3488"/>
      <c r="D80" s="3490"/>
      <c r="E80" s="3478">
        <f t="shared" si="18"/>
        <v>0</v>
      </c>
      <c r="F80" s="3478">
        <f t="shared" si="16"/>
        <v>0</v>
      </c>
      <c r="G80" s="3478">
        <f t="shared" si="16"/>
        <v>0</v>
      </c>
      <c r="H80" s="3478">
        <f t="shared" si="16"/>
        <v>0</v>
      </c>
      <c r="I80" s="3478">
        <f t="shared" si="16"/>
        <v>0</v>
      </c>
      <c r="J80" s="3485"/>
      <c r="K80" s="3485"/>
      <c r="L80" s="3485"/>
      <c r="M80" s="3485"/>
      <c r="N80" s="3485"/>
      <c r="O80" s="3485"/>
      <c r="P80" s="3485"/>
      <c r="Q80" s="3485"/>
      <c r="R80" s="3485"/>
      <c r="S80" s="3485"/>
      <c r="T80" s="3485"/>
      <c r="U80" s="3485"/>
      <c r="V80" s="3485"/>
      <c r="W80" s="3485"/>
      <c r="X80" s="3485"/>
      <c r="Y80" s="3485"/>
      <c r="Z80" s="3485"/>
      <c r="AA80" s="3485"/>
      <c r="AB80" s="3485"/>
      <c r="AC80" s="3485"/>
      <c r="AD80" s="3485"/>
      <c r="AE80" s="3485"/>
      <c r="AF80" s="3485"/>
      <c r="AG80" s="3485"/>
      <c r="AH80" s="3485"/>
      <c r="AI80" s="3485"/>
      <c r="AJ80" s="3485"/>
      <c r="AK80" s="3485"/>
      <c r="AL80" s="3485"/>
      <c r="AM80" s="3485"/>
      <c r="AN80" s="3485"/>
      <c r="AO80" s="3485"/>
      <c r="AP80" s="3485"/>
      <c r="AQ80" s="3485"/>
      <c r="AR80" s="3486"/>
      <c r="AS80" s="2258"/>
      <c r="AT80" s="2288"/>
    </row>
    <row r="81" spans="1:46" ht="19.5" customHeight="1">
      <c r="A81" s="261"/>
      <c r="B81" s="2253"/>
      <c r="C81" s="3494"/>
      <c r="D81" s="3495" t="s">
        <v>1651</v>
      </c>
      <c r="E81" s="3478">
        <f>E48+E53+E58+E63+E68+E73+E78</f>
        <v>0</v>
      </c>
      <c r="F81" s="3478">
        <f t="shared" ref="F81:AR81" si="31">F48+F53+F58+F63+F68+F73+F78</f>
        <v>0</v>
      </c>
      <c r="G81" s="3478">
        <f t="shared" si="31"/>
        <v>0</v>
      </c>
      <c r="H81" s="3478">
        <f t="shared" si="31"/>
        <v>0</v>
      </c>
      <c r="I81" s="3478">
        <f t="shared" si="31"/>
        <v>0</v>
      </c>
      <c r="J81" s="3478">
        <f t="shared" si="31"/>
        <v>0</v>
      </c>
      <c r="K81" s="3478">
        <f t="shared" si="31"/>
        <v>0</v>
      </c>
      <c r="L81" s="3478">
        <f t="shared" si="31"/>
        <v>0</v>
      </c>
      <c r="M81" s="3478">
        <f t="shared" si="31"/>
        <v>0</v>
      </c>
      <c r="N81" s="3478">
        <f t="shared" si="31"/>
        <v>0</v>
      </c>
      <c r="O81" s="3478">
        <f t="shared" si="31"/>
        <v>0</v>
      </c>
      <c r="P81" s="3478">
        <f t="shared" si="31"/>
        <v>0</v>
      </c>
      <c r="Q81" s="3478">
        <f t="shared" si="31"/>
        <v>0</v>
      </c>
      <c r="R81" s="3478">
        <f t="shared" si="31"/>
        <v>0</v>
      </c>
      <c r="S81" s="3478">
        <f t="shared" si="31"/>
        <v>0</v>
      </c>
      <c r="T81" s="3478">
        <f t="shared" si="31"/>
        <v>0</v>
      </c>
      <c r="U81" s="3478">
        <f t="shared" si="31"/>
        <v>0</v>
      </c>
      <c r="V81" s="3478">
        <f t="shared" si="31"/>
        <v>0</v>
      </c>
      <c r="W81" s="3478">
        <f t="shared" si="31"/>
        <v>0</v>
      </c>
      <c r="X81" s="3478">
        <f t="shared" si="31"/>
        <v>0</v>
      </c>
      <c r="Y81" s="3478">
        <f t="shared" si="31"/>
        <v>0</v>
      </c>
      <c r="Z81" s="3478">
        <f t="shared" si="31"/>
        <v>0</v>
      </c>
      <c r="AA81" s="3478">
        <f t="shared" si="31"/>
        <v>0</v>
      </c>
      <c r="AB81" s="3478">
        <f t="shared" si="31"/>
        <v>0</v>
      </c>
      <c r="AC81" s="3478">
        <f t="shared" si="31"/>
        <v>0</v>
      </c>
      <c r="AD81" s="3478">
        <f t="shared" si="31"/>
        <v>0</v>
      </c>
      <c r="AE81" s="3478">
        <f t="shared" si="31"/>
        <v>0</v>
      </c>
      <c r="AF81" s="3478">
        <f t="shared" si="31"/>
        <v>0</v>
      </c>
      <c r="AG81" s="3478">
        <f t="shared" si="31"/>
        <v>0</v>
      </c>
      <c r="AH81" s="3478">
        <f t="shared" si="31"/>
        <v>0</v>
      </c>
      <c r="AI81" s="3478">
        <f t="shared" si="31"/>
        <v>0</v>
      </c>
      <c r="AJ81" s="3478">
        <f t="shared" si="31"/>
        <v>0</v>
      </c>
      <c r="AK81" s="3478">
        <f t="shared" si="31"/>
        <v>0</v>
      </c>
      <c r="AL81" s="3478">
        <f t="shared" si="31"/>
        <v>0</v>
      </c>
      <c r="AM81" s="3478">
        <f t="shared" si="31"/>
        <v>0</v>
      </c>
      <c r="AN81" s="3478">
        <f t="shared" si="31"/>
        <v>0</v>
      </c>
      <c r="AO81" s="3478">
        <f t="shared" si="31"/>
        <v>0</v>
      </c>
      <c r="AP81" s="3478">
        <f t="shared" si="31"/>
        <v>0</v>
      </c>
      <c r="AQ81" s="3478">
        <f t="shared" si="31"/>
        <v>0</v>
      </c>
      <c r="AR81" s="3478">
        <f t="shared" si="31"/>
        <v>0</v>
      </c>
      <c r="AS81" s="2258"/>
      <c r="AT81" s="2288"/>
    </row>
    <row r="82" spans="1:46" ht="23.25" customHeight="1" thickBot="1">
      <c r="A82" s="261"/>
      <c r="B82" s="2253"/>
      <c r="C82" s="2273"/>
      <c r="D82" s="3496" t="s">
        <v>1652</v>
      </c>
      <c r="E82" s="2274"/>
      <c r="F82" s="2274"/>
      <c r="G82" s="2274"/>
      <c r="H82" s="2274"/>
      <c r="I82" s="2274"/>
      <c r="J82" s="2274"/>
      <c r="K82" s="2274"/>
      <c r="L82" s="2274"/>
      <c r="M82" s="2274"/>
      <c r="N82" s="2274"/>
      <c r="O82" s="2274"/>
      <c r="P82" s="2274"/>
      <c r="Q82" s="2274"/>
      <c r="R82" s="2274"/>
      <c r="S82" s="2274"/>
      <c r="T82" s="2274"/>
      <c r="U82" s="2274"/>
      <c r="V82" s="2274"/>
      <c r="W82" s="2274"/>
      <c r="X82" s="2274"/>
      <c r="Y82" s="2274"/>
      <c r="Z82" s="2274"/>
      <c r="AA82" s="2274"/>
      <c r="AB82" s="2274"/>
      <c r="AC82" s="2274"/>
      <c r="AD82" s="2274"/>
      <c r="AE82" s="2274"/>
      <c r="AF82" s="2274"/>
      <c r="AG82" s="2274"/>
      <c r="AH82" s="2274"/>
      <c r="AI82" s="2274"/>
      <c r="AJ82" s="2274"/>
      <c r="AK82" s="2274"/>
      <c r="AL82" s="2274"/>
      <c r="AM82" s="2274"/>
      <c r="AN82" s="2274"/>
      <c r="AO82" s="2274"/>
      <c r="AP82" s="2274"/>
      <c r="AQ82" s="2274"/>
      <c r="AR82" s="2276"/>
      <c r="AS82" s="2258"/>
      <c r="AT82" s="2288"/>
    </row>
    <row r="83" spans="1:46" ht="13.2" customHeight="1">
      <c r="A83" s="261"/>
      <c r="B83" s="2253"/>
      <c r="C83" s="3471">
        <v>1</v>
      </c>
      <c r="D83" s="3472" t="s">
        <v>1618</v>
      </c>
      <c r="E83" s="3473">
        <f>J83+O83+T83+Y83+AD83</f>
        <v>0</v>
      </c>
      <c r="F83" s="3473">
        <f t="shared" ref="F83:I115" si="32">K83+P83+U83+Z83+AE83</f>
        <v>0</v>
      </c>
      <c r="G83" s="3473">
        <f t="shared" si="32"/>
        <v>0</v>
      </c>
      <c r="H83" s="3473">
        <f t="shared" si="32"/>
        <v>0</v>
      </c>
      <c r="I83" s="3473">
        <f t="shared" si="32"/>
        <v>0</v>
      </c>
      <c r="J83" s="3474">
        <f>J84+J85</f>
        <v>0</v>
      </c>
      <c r="K83" s="3474">
        <f t="shared" ref="K83:AR83" si="33">K84+K85</f>
        <v>0</v>
      </c>
      <c r="L83" s="3474">
        <f t="shared" si="33"/>
        <v>0</v>
      </c>
      <c r="M83" s="3474">
        <f t="shared" si="33"/>
        <v>0</v>
      </c>
      <c r="N83" s="3474">
        <f t="shared" si="33"/>
        <v>0</v>
      </c>
      <c r="O83" s="3474">
        <f t="shared" si="33"/>
        <v>0</v>
      </c>
      <c r="P83" s="3474">
        <f t="shared" si="33"/>
        <v>0</v>
      </c>
      <c r="Q83" s="3474">
        <f t="shared" si="33"/>
        <v>0</v>
      </c>
      <c r="R83" s="3474">
        <f t="shared" si="33"/>
        <v>0</v>
      </c>
      <c r="S83" s="3474">
        <f t="shared" si="33"/>
        <v>0</v>
      </c>
      <c r="T83" s="3474">
        <f t="shared" si="33"/>
        <v>0</v>
      </c>
      <c r="U83" s="3474">
        <f t="shared" si="33"/>
        <v>0</v>
      </c>
      <c r="V83" s="3474">
        <f t="shared" si="33"/>
        <v>0</v>
      </c>
      <c r="W83" s="3474">
        <f t="shared" si="33"/>
        <v>0</v>
      </c>
      <c r="X83" s="3474">
        <f t="shared" si="33"/>
        <v>0</v>
      </c>
      <c r="Y83" s="3474">
        <f t="shared" si="33"/>
        <v>0</v>
      </c>
      <c r="Z83" s="3474">
        <f t="shared" si="33"/>
        <v>0</v>
      </c>
      <c r="AA83" s="3474">
        <f t="shared" si="33"/>
        <v>0</v>
      </c>
      <c r="AB83" s="3474">
        <f t="shared" si="33"/>
        <v>0</v>
      </c>
      <c r="AC83" s="3474">
        <f t="shared" si="33"/>
        <v>0</v>
      </c>
      <c r="AD83" s="3474">
        <f t="shared" si="33"/>
        <v>0</v>
      </c>
      <c r="AE83" s="3474">
        <f t="shared" si="33"/>
        <v>0</v>
      </c>
      <c r="AF83" s="3474">
        <f t="shared" si="33"/>
        <v>0</v>
      </c>
      <c r="AG83" s="3474">
        <f t="shared" si="33"/>
        <v>0</v>
      </c>
      <c r="AH83" s="3474">
        <f t="shared" si="33"/>
        <v>0</v>
      </c>
      <c r="AI83" s="3474">
        <f t="shared" si="33"/>
        <v>0</v>
      </c>
      <c r="AJ83" s="3474">
        <f t="shared" si="33"/>
        <v>0</v>
      </c>
      <c r="AK83" s="3474">
        <f t="shared" si="33"/>
        <v>0</v>
      </c>
      <c r="AL83" s="3474">
        <f t="shared" si="33"/>
        <v>0</v>
      </c>
      <c r="AM83" s="3474">
        <f t="shared" si="33"/>
        <v>0</v>
      </c>
      <c r="AN83" s="3474">
        <f t="shared" si="33"/>
        <v>0</v>
      </c>
      <c r="AO83" s="3474">
        <f t="shared" si="33"/>
        <v>0</v>
      </c>
      <c r="AP83" s="3474">
        <f t="shared" si="33"/>
        <v>0</v>
      </c>
      <c r="AQ83" s="3474">
        <f t="shared" si="33"/>
        <v>0</v>
      </c>
      <c r="AR83" s="3475">
        <f t="shared" si="33"/>
        <v>0</v>
      </c>
      <c r="AS83" s="2258"/>
      <c r="AT83" s="2288"/>
    </row>
    <row r="84" spans="1:46" ht="15.6">
      <c r="A84" s="261"/>
      <c r="B84" s="2253"/>
      <c r="C84" s="3476"/>
      <c r="D84" s="3477" t="s">
        <v>1619</v>
      </c>
      <c r="E84" s="3478">
        <f t="shared" ref="E84:E115" si="34">J84+O84+T84+Y84+AD84</f>
        <v>0</v>
      </c>
      <c r="F84" s="3478">
        <f t="shared" si="32"/>
        <v>0</v>
      </c>
      <c r="G84" s="3478">
        <f t="shared" si="32"/>
        <v>0</v>
      </c>
      <c r="H84" s="3478">
        <f t="shared" si="32"/>
        <v>0</v>
      </c>
      <c r="I84" s="3478">
        <f t="shared" si="32"/>
        <v>0</v>
      </c>
      <c r="J84" s="3479"/>
      <c r="K84" s="3480"/>
      <c r="L84" s="3480"/>
      <c r="M84" s="3480"/>
      <c r="N84" s="3480"/>
      <c r="O84" s="3480"/>
      <c r="P84" s="3480"/>
      <c r="Q84" s="3480"/>
      <c r="R84" s="3480"/>
      <c r="S84" s="3480"/>
      <c r="T84" s="3480"/>
      <c r="U84" s="3480"/>
      <c r="V84" s="3480"/>
      <c r="W84" s="3480"/>
      <c r="X84" s="3480"/>
      <c r="Y84" s="3480"/>
      <c r="Z84" s="3480"/>
      <c r="AA84" s="3480"/>
      <c r="AB84" s="3480"/>
      <c r="AC84" s="3480"/>
      <c r="AD84" s="3480"/>
      <c r="AE84" s="3480"/>
      <c r="AF84" s="3480"/>
      <c r="AG84" s="3480"/>
      <c r="AH84" s="3480"/>
      <c r="AI84" s="3480"/>
      <c r="AJ84" s="3480"/>
      <c r="AK84" s="3480"/>
      <c r="AL84" s="3480"/>
      <c r="AM84" s="3480"/>
      <c r="AN84" s="3480"/>
      <c r="AO84" s="3480"/>
      <c r="AP84" s="3480"/>
      <c r="AQ84" s="3480"/>
      <c r="AR84" s="3481"/>
      <c r="AS84" s="2258"/>
      <c r="AT84" s="2288"/>
    </row>
    <row r="85" spans="1:46" ht="15.6">
      <c r="A85" s="261"/>
      <c r="B85" s="2253"/>
      <c r="C85" s="3476"/>
      <c r="D85" s="3477" t="s">
        <v>1620</v>
      </c>
      <c r="E85" s="3478">
        <f t="shared" si="34"/>
        <v>0</v>
      </c>
      <c r="F85" s="3478">
        <f t="shared" si="32"/>
        <v>0</v>
      </c>
      <c r="G85" s="3478">
        <f t="shared" si="32"/>
        <v>0</v>
      </c>
      <c r="H85" s="3478">
        <f t="shared" si="32"/>
        <v>0</v>
      </c>
      <c r="I85" s="3478">
        <f t="shared" si="32"/>
        <v>0</v>
      </c>
      <c r="J85" s="3482">
        <f>J86+J87</f>
        <v>0</v>
      </c>
      <c r="K85" s="3482">
        <f t="shared" ref="K85:AR85" si="35">K86+K87</f>
        <v>0</v>
      </c>
      <c r="L85" s="3482">
        <f t="shared" si="35"/>
        <v>0</v>
      </c>
      <c r="M85" s="3482">
        <f t="shared" si="35"/>
        <v>0</v>
      </c>
      <c r="N85" s="3482">
        <f t="shared" si="35"/>
        <v>0</v>
      </c>
      <c r="O85" s="3482">
        <f t="shared" si="35"/>
        <v>0</v>
      </c>
      <c r="P85" s="3482">
        <f t="shared" si="35"/>
        <v>0</v>
      </c>
      <c r="Q85" s="3482">
        <f t="shared" si="35"/>
        <v>0</v>
      </c>
      <c r="R85" s="3482">
        <f t="shared" si="35"/>
        <v>0</v>
      </c>
      <c r="S85" s="3482">
        <f t="shared" si="35"/>
        <v>0</v>
      </c>
      <c r="T85" s="3482">
        <f t="shared" si="35"/>
        <v>0</v>
      </c>
      <c r="U85" s="3482">
        <f t="shared" si="35"/>
        <v>0</v>
      </c>
      <c r="V85" s="3482">
        <f t="shared" si="35"/>
        <v>0</v>
      </c>
      <c r="W85" s="3482">
        <f t="shared" si="35"/>
        <v>0</v>
      </c>
      <c r="X85" s="3482">
        <f t="shared" si="35"/>
        <v>0</v>
      </c>
      <c r="Y85" s="3482">
        <f t="shared" si="35"/>
        <v>0</v>
      </c>
      <c r="Z85" s="3482">
        <f t="shared" si="35"/>
        <v>0</v>
      </c>
      <c r="AA85" s="3482">
        <f t="shared" si="35"/>
        <v>0</v>
      </c>
      <c r="AB85" s="3482">
        <f t="shared" si="35"/>
        <v>0</v>
      </c>
      <c r="AC85" s="3482">
        <f t="shared" si="35"/>
        <v>0</v>
      </c>
      <c r="AD85" s="3482">
        <f t="shared" si="35"/>
        <v>0</v>
      </c>
      <c r="AE85" s="3482">
        <f t="shared" si="35"/>
        <v>0</v>
      </c>
      <c r="AF85" s="3482">
        <f t="shared" si="35"/>
        <v>0</v>
      </c>
      <c r="AG85" s="3482">
        <f t="shared" si="35"/>
        <v>0</v>
      </c>
      <c r="AH85" s="3482">
        <f t="shared" si="35"/>
        <v>0</v>
      </c>
      <c r="AI85" s="3482">
        <f t="shared" si="35"/>
        <v>0</v>
      </c>
      <c r="AJ85" s="3482">
        <f t="shared" si="35"/>
        <v>0</v>
      </c>
      <c r="AK85" s="3482">
        <f t="shared" si="35"/>
        <v>0</v>
      </c>
      <c r="AL85" s="3482">
        <f t="shared" si="35"/>
        <v>0</v>
      </c>
      <c r="AM85" s="3482">
        <f t="shared" si="35"/>
        <v>0</v>
      </c>
      <c r="AN85" s="3482">
        <f t="shared" si="35"/>
        <v>0</v>
      </c>
      <c r="AO85" s="3482">
        <f t="shared" si="35"/>
        <v>0</v>
      </c>
      <c r="AP85" s="3482">
        <f t="shared" si="35"/>
        <v>0</v>
      </c>
      <c r="AQ85" s="3482">
        <f t="shared" si="35"/>
        <v>0</v>
      </c>
      <c r="AR85" s="3482">
        <f t="shared" si="35"/>
        <v>0</v>
      </c>
      <c r="AS85" s="2258"/>
      <c r="AT85" s="2288"/>
    </row>
    <row r="86" spans="1:46" ht="15.6">
      <c r="A86" s="261"/>
      <c r="B86" s="2253"/>
      <c r="C86" s="3476"/>
      <c r="D86" s="3477" t="s">
        <v>1621</v>
      </c>
      <c r="E86" s="3478">
        <f t="shared" si="34"/>
        <v>0</v>
      </c>
      <c r="F86" s="3478">
        <f t="shared" si="32"/>
        <v>0</v>
      </c>
      <c r="G86" s="3478">
        <f t="shared" si="32"/>
        <v>0</v>
      </c>
      <c r="H86" s="3478">
        <f t="shared" si="32"/>
        <v>0</v>
      </c>
      <c r="I86" s="3478">
        <f t="shared" si="32"/>
        <v>0</v>
      </c>
      <c r="J86" s="3479"/>
      <c r="K86" s="3480"/>
      <c r="L86" s="3480"/>
      <c r="M86" s="3480"/>
      <c r="N86" s="3480"/>
      <c r="O86" s="3480"/>
      <c r="P86" s="3480"/>
      <c r="Q86" s="3480"/>
      <c r="R86" s="3480"/>
      <c r="S86" s="3480"/>
      <c r="T86" s="3480"/>
      <c r="U86" s="3480"/>
      <c r="V86" s="3480"/>
      <c r="W86" s="3480"/>
      <c r="X86" s="3480"/>
      <c r="Y86" s="3480"/>
      <c r="Z86" s="3480"/>
      <c r="AA86" s="3480"/>
      <c r="AB86" s="3480"/>
      <c r="AC86" s="3480"/>
      <c r="AD86" s="3480"/>
      <c r="AE86" s="3480"/>
      <c r="AF86" s="3480"/>
      <c r="AG86" s="3480"/>
      <c r="AH86" s="3480"/>
      <c r="AI86" s="3480"/>
      <c r="AJ86" s="3480"/>
      <c r="AK86" s="3480"/>
      <c r="AL86" s="3480"/>
      <c r="AM86" s="3480"/>
      <c r="AN86" s="3480"/>
      <c r="AO86" s="3480"/>
      <c r="AP86" s="3480"/>
      <c r="AQ86" s="3480"/>
      <c r="AR86" s="3481"/>
      <c r="AS86" s="2258"/>
      <c r="AT86" s="2288"/>
    </row>
    <row r="87" spans="1:46" ht="15.6">
      <c r="A87" s="261"/>
      <c r="B87" s="2253"/>
      <c r="C87" s="3476"/>
      <c r="D87" s="3477" t="s">
        <v>1622</v>
      </c>
      <c r="E87" s="3478">
        <f t="shared" si="34"/>
        <v>0</v>
      </c>
      <c r="F87" s="3478">
        <f t="shared" si="32"/>
        <v>0</v>
      </c>
      <c r="G87" s="3478">
        <f t="shared" si="32"/>
        <v>0</v>
      </c>
      <c r="H87" s="3478">
        <f t="shared" si="32"/>
        <v>0</v>
      </c>
      <c r="I87" s="3478">
        <f t="shared" si="32"/>
        <v>0</v>
      </c>
      <c r="J87" s="3479"/>
      <c r="K87" s="3480"/>
      <c r="L87" s="3480"/>
      <c r="M87" s="3480"/>
      <c r="N87" s="3480"/>
      <c r="O87" s="3480"/>
      <c r="P87" s="3480"/>
      <c r="Q87" s="3480"/>
      <c r="R87" s="3480"/>
      <c r="S87" s="3480"/>
      <c r="T87" s="3480"/>
      <c r="U87" s="3480"/>
      <c r="V87" s="3480"/>
      <c r="W87" s="3480"/>
      <c r="X87" s="3480"/>
      <c r="Y87" s="3480"/>
      <c r="Z87" s="3480"/>
      <c r="AA87" s="3480"/>
      <c r="AB87" s="3480"/>
      <c r="AC87" s="3480"/>
      <c r="AD87" s="3480"/>
      <c r="AE87" s="3480"/>
      <c r="AF87" s="3480"/>
      <c r="AG87" s="3480"/>
      <c r="AH87" s="3480"/>
      <c r="AI87" s="3480"/>
      <c r="AJ87" s="3480"/>
      <c r="AK87" s="3480"/>
      <c r="AL87" s="3480"/>
      <c r="AM87" s="3480"/>
      <c r="AN87" s="3480"/>
      <c r="AO87" s="3480"/>
      <c r="AP87" s="3480"/>
      <c r="AQ87" s="3480"/>
      <c r="AR87" s="3481"/>
      <c r="AS87" s="2258"/>
      <c r="AT87" s="2288"/>
    </row>
    <row r="88" spans="1:46" ht="15.6">
      <c r="A88" s="261"/>
      <c r="B88" s="2253"/>
      <c r="C88" s="3476">
        <v>2</v>
      </c>
      <c r="D88" s="3477" t="s">
        <v>577</v>
      </c>
      <c r="E88" s="3478">
        <f t="shared" si="34"/>
        <v>0</v>
      </c>
      <c r="F88" s="3478">
        <f t="shared" si="32"/>
        <v>0</v>
      </c>
      <c r="G88" s="3478">
        <f t="shared" si="32"/>
        <v>0</v>
      </c>
      <c r="H88" s="3478">
        <f t="shared" si="32"/>
        <v>0</v>
      </c>
      <c r="I88" s="3478">
        <f t="shared" si="32"/>
        <v>0</v>
      </c>
      <c r="J88" s="3483">
        <f>J89+J90</f>
        <v>0</v>
      </c>
      <c r="K88" s="3483">
        <f t="shared" ref="K88:AR88" si="36">K89+K90</f>
        <v>0</v>
      </c>
      <c r="L88" s="3483">
        <f t="shared" si="36"/>
        <v>0</v>
      </c>
      <c r="M88" s="3483">
        <f t="shared" si="36"/>
        <v>0</v>
      </c>
      <c r="N88" s="3483">
        <f t="shared" si="36"/>
        <v>0</v>
      </c>
      <c r="O88" s="3483">
        <f t="shared" si="36"/>
        <v>0</v>
      </c>
      <c r="P88" s="3483">
        <f t="shared" si="36"/>
        <v>0</v>
      </c>
      <c r="Q88" s="3483">
        <f t="shared" si="36"/>
        <v>0</v>
      </c>
      <c r="R88" s="3483">
        <f t="shared" si="36"/>
        <v>0</v>
      </c>
      <c r="S88" s="3483">
        <f t="shared" si="36"/>
        <v>0</v>
      </c>
      <c r="T88" s="3483">
        <f t="shared" si="36"/>
        <v>0</v>
      </c>
      <c r="U88" s="3483">
        <f t="shared" si="36"/>
        <v>0</v>
      </c>
      <c r="V88" s="3483">
        <f t="shared" si="36"/>
        <v>0</v>
      </c>
      <c r="W88" s="3483">
        <f t="shared" si="36"/>
        <v>0</v>
      </c>
      <c r="X88" s="3483">
        <f t="shared" si="36"/>
        <v>0</v>
      </c>
      <c r="Y88" s="3483">
        <f t="shared" si="36"/>
        <v>0</v>
      </c>
      <c r="Z88" s="3483">
        <f t="shared" si="36"/>
        <v>0</v>
      </c>
      <c r="AA88" s="3483">
        <f t="shared" si="36"/>
        <v>0</v>
      </c>
      <c r="AB88" s="3483">
        <f t="shared" si="36"/>
        <v>0</v>
      </c>
      <c r="AC88" s="3483">
        <f t="shared" si="36"/>
        <v>0</v>
      </c>
      <c r="AD88" s="3483">
        <f t="shared" si="36"/>
        <v>0</v>
      </c>
      <c r="AE88" s="3483">
        <f t="shared" si="36"/>
        <v>0</v>
      </c>
      <c r="AF88" s="3483">
        <f t="shared" si="36"/>
        <v>0</v>
      </c>
      <c r="AG88" s="3483">
        <f t="shared" si="36"/>
        <v>0</v>
      </c>
      <c r="AH88" s="3483">
        <f t="shared" si="36"/>
        <v>0</v>
      </c>
      <c r="AI88" s="3483">
        <f t="shared" si="36"/>
        <v>0</v>
      </c>
      <c r="AJ88" s="3483">
        <f t="shared" si="36"/>
        <v>0</v>
      </c>
      <c r="AK88" s="3483">
        <f t="shared" si="36"/>
        <v>0</v>
      </c>
      <c r="AL88" s="3483">
        <f t="shared" si="36"/>
        <v>0</v>
      </c>
      <c r="AM88" s="3483">
        <f t="shared" si="36"/>
        <v>0</v>
      </c>
      <c r="AN88" s="3483">
        <f t="shared" si="36"/>
        <v>0</v>
      </c>
      <c r="AO88" s="3483">
        <f t="shared" si="36"/>
        <v>0</v>
      </c>
      <c r="AP88" s="3483">
        <f t="shared" si="36"/>
        <v>0</v>
      </c>
      <c r="AQ88" s="3483">
        <f t="shared" si="36"/>
        <v>0</v>
      </c>
      <c r="AR88" s="3484">
        <f t="shared" si="36"/>
        <v>0</v>
      </c>
      <c r="AS88" s="2258"/>
      <c r="AT88" s="2288"/>
    </row>
    <row r="89" spans="1:46" ht="15.6">
      <c r="A89" s="261"/>
      <c r="B89" s="2253"/>
      <c r="C89" s="3476"/>
      <c r="D89" s="3477" t="s">
        <v>1624</v>
      </c>
      <c r="E89" s="3478">
        <f t="shared" si="34"/>
        <v>0</v>
      </c>
      <c r="F89" s="3478">
        <f t="shared" si="32"/>
        <v>0</v>
      </c>
      <c r="G89" s="3478">
        <f t="shared" si="32"/>
        <v>0</v>
      </c>
      <c r="H89" s="3478">
        <f t="shared" si="32"/>
        <v>0</v>
      </c>
      <c r="I89" s="3478">
        <f t="shared" si="32"/>
        <v>0</v>
      </c>
      <c r="J89" s="3485"/>
      <c r="K89" s="3485"/>
      <c r="L89" s="3485"/>
      <c r="M89" s="3485"/>
      <c r="N89" s="3485"/>
      <c r="O89" s="3485"/>
      <c r="P89" s="3485"/>
      <c r="Q89" s="3485"/>
      <c r="R89" s="3485"/>
      <c r="S89" s="3485"/>
      <c r="T89" s="3485"/>
      <c r="U89" s="3485"/>
      <c r="V89" s="3485"/>
      <c r="W89" s="3485"/>
      <c r="X89" s="3485"/>
      <c r="Y89" s="3485"/>
      <c r="Z89" s="3485"/>
      <c r="AA89" s="3485"/>
      <c r="AB89" s="3485"/>
      <c r="AC89" s="3485"/>
      <c r="AD89" s="3485"/>
      <c r="AE89" s="3485"/>
      <c r="AF89" s="3485"/>
      <c r="AG89" s="3485"/>
      <c r="AH89" s="3485"/>
      <c r="AI89" s="3485"/>
      <c r="AJ89" s="3485"/>
      <c r="AK89" s="3485"/>
      <c r="AL89" s="3485"/>
      <c r="AM89" s="3485"/>
      <c r="AN89" s="3485"/>
      <c r="AO89" s="3485"/>
      <c r="AP89" s="3485"/>
      <c r="AQ89" s="3485"/>
      <c r="AR89" s="3486"/>
      <c r="AS89" s="2258"/>
      <c r="AT89" s="2288"/>
    </row>
    <row r="90" spans="1:46" ht="15.6">
      <c r="A90" s="261"/>
      <c r="B90" s="2253"/>
      <c r="C90" s="3476"/>
      <c r="D90" s="3477" t="s">
        <v>1625</v>
      </c>
      <c r="E90" s="3478">
        <f t="shared" si="34"/>
        <v>0</v>
      </c>
      <c r="F90" s="3478">
        <f t="shared" si="32"/>
        <v>0</v>
      </c>
      <c r="G90" s="3478">
        <f t="shared" si="32"/>
        <v>0</v>
      </c>
      <c r="H90" s="3478">
        <f t="shared" si="32"/>
        <v>0</v>
      </c>
      <c r="I90" s="3478">
        <f t="shared" si="32"/>
        <v>0</v>
      </c>
      <c r="J90" s="3482">
        <f>J91+J92</f>
        <v>0</v>
      </c>
      <c r="K90" s="3482">
        <f t="shared" ref="K90:AR90" si="37">K91+K92</f>
        <v>0</v>
      </c>
      <c r="L90" s="3482">
        <f t="shared" si="37"/>
        <v>0</v>
      </c>
      <c r="M90" s="3482">
        <f t="shared" si="37"/>
        <v>0</v>
      </c>
      <c r="N90" s="3482">
        <f t="shared" si="37"/>
        <v>0</v>
      </c>
      <c r="O90" s="3482">
        <f t="shared" si="37"/>
        <v>0</v>
      </c>
      <c r="P90" s="3482">
        <f t="shared" si="37"/>
        <v>0</v>
      </c>
      <c r="Q90" s="3482">
        <f t="shared" si="37"/>
        <v>0</v>
      </c>
      <c r="R90" s="3482">
        <f t="shared" si="37"/>
        <v>0</v>
      </c>
      <c r="S90" s="3482">
        <f t="shared" si="37"/>
        <v>0</v>
      </c>
      <c r="T90" s="3482">
        <f t="shared" si="37"/>
        <v>0</v>
      </c>
      <c r="U90" s="3482">
        <f t="shared" si="37"/>
        <v>0</v>
      </c>
      <c r="V90" s="3482">
        <f t="shared" si="37"/>
        <v>0</v>
      </c>
      <c r="W90" s="3482">
        <f t="shared" si="37"/>
        <v>0</v>
      </c>
      <c r="X90" s="3482">
        <f t="shared" si="37"/>
        <v>0</v>
      </c>
      <c r="Y90" s="3482">
        <f t="shared" si="37"/>
        <v>0</v>
      </c>
      <c r="Z90" s="3482">
        <f t="shared" si="37"/>
        <v>0</v>
      </c>
      <c r="AA90" s="3482">
        <f t="shared" si="37"/>
        <v>0</v>
      </c>
      <c r="AB90" s="3482">
        <f t="shared" si="37"/>
        <v>0</v>
      </c>
      <c r="AC90" s="3482">
        <f t="shared" si="37"/>
        <v>0</v>
      </c>
      <c r="AD90" s="3482">
        <f t="shared" si="37"/>
        <v>0</v>
      </c>
      <c r="AE90" s="3482">
        <f t="shared" si="37"/>
        <v>0</v>
      </c>
      <c r="AF90" s="3482">
        <f t="shared" si="37"/>
        <v>0</v>
      </c>
      <c r="AG90" s="3482">
        <f t="shared" si="37"/>
        <v>0</v>
      </c>
      <c r="AH90" s="3482">
        <f t="shared" si="37"/>
        <v>0</v>
      </c>
      <c r="AI90" s="3482">
        <f t="shared" si="37"/>
        <v>0</v>
      </c>
      <c r="AJ90" s="3482">
        <f t="shared" si="37"/>
        <v>0</v>
      </c>
      <c r="AK90" s="3482">
        <f t="shared" si="37"/>
        <v>0</v>
      </c>
      <c r="AL90" s="3482">
        <f t="shared" si="37"/>
        <v>0</v>
      </c>
      <c r="AM90" s="3482">
        <f t="shared" si="37"/>
        <v>0</v>
      </c>
      <c r="AN90" s="3482">
        <f t="shared" si="37"/>
        <v>0</v>
      </c>
      <c r="AO90" s="3482">
        <f t="shared" si="37"/>
        <v>0</v>
      </c>
      <c r="AP90" s="3482">
        <f t="shared" si="37"/>
        <v>0</v>
      </c>
      <c r="AQ90" s="3482">
        <f t="shared" si="37"/>
        <v>0</v>
      </c>
      <c r="AR90" s="3487">
        <f t="shared" si="37"/>
        <v>0</v>
      </c>
      <c r="AS90" s="2258"/>
      <c r="AT90" s="2288"/>
    </row>
    <row r="91" spans="1:46" ht="15.6">
      <c r="A91" s="261"/>
      <c r="B91" s="2253"/>
      <c r="C91" s="3476"/>
      <c r="D91" s="3477" t="s">
        <v>1626</v>
      </c>
      <c r="E91" s="3478">
        <f t="shared" si="34"/>
        <v>0</v>
      </c>
      <c r="F91" s="3478">
        <f t="shared" si="32"/>
        <v>0</v>
      </c>
      <c r="G91" s="3478">
        <f t="shared" si="32"/>
        <v>0</v>
      </c>
      <c r="H91" s="3478">
        <f t="shared" si="32"/>
        <v>0</v>
      </c>
      <c r="I91" s="3478">
        <f t="shared" si="32"/>
        <v>0</v>
      </c>
      <c r="J91" s="3485"/>
      <c r="K91" s="3485"/>
      <c r="L91" s="3485"/>
      <c r="M91" s="3485"/>
      <c r="N91" s="3485"/>
      <c r="O91" s="3485"/>
      <c r="P91" s="3485"/>
      <c r="Q91" s="3485"/>
      <c r="R91" s="3485"/>
      <c r="S91" s="3485"/>
      <c r="T91" s="3485"/>
      <c r="U91" s="3485"/>
      <c r="V91" s="3485"/>
      <c r="W91" s="3485"/>
      <c r="X91" s="3485"/>
      <c r="Y91" s="3485"/>
      <c r="Z91" s="3485"/>
      <c r="AA91" s="3485"/>
      <c r="AB91" s="3485"/>
      <c r="AC91" s="3485"/>
      <c r="AD91" s="3485"/>
      <c r="AE91" s="3485"/>
      <c r="AF91" s="3485"/>
      <c r="AG91" s="3485"/>
      <c r="AH91" s="3485"/>
      <c r="AI91" s="3485"/>
      <c r="AJ91" s="3485"/>
      <c r="AK91" s="3485"/>
      <c r="AL91" s="3485"/>
      <c r="AM91" s="3485"/>
      <c r="AN91" s="3485"/>
      <c r="AO91" s="3485"/>
      <c r="AP91" s="3485"/>
      <c r="AQ91" s="3485"/>
      <c r="AR91" s="3486"/>
      <c r="AS91" s="2258"/>
      <c r="AT91" s="2288"/>
    </row>
    <row r="92" spans="1:46" ht="15.6">
      <c r="A92" s="261"/>
      <c r="B92" s="2253"/>
      <c r="C92" s="3476"/>
      <c r="D92" s="3477" t="s">
        <v>1627</v>
      </c>
      <c r="E92" s="3478">
        <f t="shared" si="34"/>
        <v>0</v>
      </c>
      <c r="F92" s="3478">
        <f t="shared" si="32"/>
        <v>0</v>
      </c>
      <c r="G92" s="3478">
        <f t="shared" si="32"/>
        <v>0</v>
      </c>
      <c r="H92" s="3478">
        <f t="shared" si="32"/>
        <v>0</v>
      </c>
      <c r="I92" s="3478">
        <f t="shared" si="32"/>
        <v>0</v>
      </c>
      <c r="J92" s="3485"/>
      <c r="K92" s="3485"/>
      <c r="L92" s="3485"/>
      <c r="M92" s="3485"/>
      <c r="N92" s="3485"/>
      <c r="O92" s="3485"/>
      <c r="P92" s="3485"/>
      <c r="Q92" s="3485"/>
      <c r="R92" s="3485"/>
      <c r="S92" s="3485"/>
      <c r="T92" s="3485"/>
      <c r="U92" s="3485"/>
      <c r="V92" s="3485"/>
      <c r="W92" s="3485"/>
      <c r="X92" s="3485"/>
      <c r="Y92" s="3485"/>
      <c r="Z92" s="3485"/>
      <c r="AA92" s="3485"/>
      <c r="AB92" s="3485"/>
      <c r="AC92" s="3485"/>
      <c r="AD92" s="3485"/>
      <c r="AE92" s="3485"/>
      <c r="AF92" s="3485"/>
      <c r="AG92" s="3485"/>
      <c r="AH92" s="3485"/>
      <c r="AI92" s="3485"/>
      <c r="AJ92" s="3485"/>
      <c r="AK92" s="3485"/>
      <c r="AL92" s="3485"/>
      <c r="AM92" s="3485"/>
      <c r="AN92" s="3485"/>
      <c r="AO92" s="3485"/>
      <c r="AP92" s="3485"/>
      <c r="AQ92" s="3485"/>
      <c r="AR92" s="3486"/>
      <c r="AS92" s="2258"/>
      <c r="AT92" s="2288"/>
    </row>
    <row r="93" spans="1:46" ht="15.6">
      <c r="A93" s="261"/>
      <c r="B93" s="2253"/>
      <c r="C93" s="3488">
        <v>3</v>
      </c>
      <c r="D93" s="3489" t="s">
        <v>1628</v>
      </c>
      <c r="E93" s="3478">
        <f t="shared" si="34"/>
        <v>0</v>
      </c>
      <c r="F93" s="3478">
        <f t="shared" si="32"/>
        <v>0</v>
      </c>
      <c r="G93" s="3478">
        <f t="shared" si="32"/>
        <v>0</v>
      </c>
      <c r="H93" s="3478">
        <f t="shared" si="32"/>
        <v>0</v>
      </c>
      <c r="I93" s="3478">
        <f t="shared" si="32"/>
        <v>0</v>
      </c>
      <c r="J93" s="3483">
        <f>J94+J95</f>
        <v>0</v>
      </c>
      <c r="K93" s="3483">
        <f t="shared" ref="K93:AR93" si="38">K94+K95</f>
        <v>0</v>
      </c>
      <c r="L93" s="3483">
        <f t="shared" si="38"/>
        <v>0</v>
      </c>
      <c r="M93" s="3483">
        <f t="shared" si="38"/>
        <v>0</v>
      </c>
      <c r="N93" s="3483">
        <f t="shared" si="38"/>
        <v>0</v>
      </c>
      <c r="O93" s="3483">
        <f t="shared" si="38"/>
        <v>0</v>
      </c>
      <c r="P93" s="3483">
        <f t="shared" si="38"/>
        <v>0</v>
      </c>
      <c r="Q93" s="3483">
        <f t="shared" si="38"/>
        <v>0</v>
      </c>
      <c r="R93" s="3483">
        <f t="shared" si="38"/>
        <v>0</v>
      </c>
      <c r="S93" s="3483">
        <f t="shared" si="38"/>
        <v>0</v>
      </c>
      <c r="T93" s="3483">
        <f t="shared" si="38"/>
        <v>0</v>
      </c>
      <c r="U93" s="3483">
        <f t="shared" si="38"/>
        <v>0</v>
      </c>
      <c r="V93" s="3483">
        <f t="shared" si="38"/>
        <v>0</v>
      </c>
      <c r="W93" s="3483">
        <f t="shared" si="38"/>
        <v>0</v>
      </c>
      <c r="X93" s="3483">
        <f t="shared" si="38"/>
        <v>0</v>
      </c>
      <c r="Y93" s="3483">
        <f t="shared" si="38"/>
        <v>0</v>
      </c>
      <c r="Z93" s="3483">
        <f t="shared" si="38"/>
        <v>0</v>
      </c>
      <c r="AA93" s="3483">
        <f t="shared" si="38"/>
        <v>0</v>
      </c>
      <c r="AB93" s="3483">
        <f t="shared" si="38"/>
        <v>0</v>
      </c>
      <c r="AC93" s="3483">
        <f t="shared" si="38"/>
        <v>0</v>
      </c>
      <c r="AD93" s="3483">
        <f t="shared" si="38"/>
        <v>0</v>
      </c>
      <c r="AE93" s="3483">
        <f t="shared" si="38"/>
        <v>0</v>
      </c>
      <c r="AF93" s="3483">
        <f t="shared" si="38"/>
        <v>0</v>
      </c>
      <c r="AG93" s="3483">
        <f t="shared" si="38"/>
        <v>0</v>
      </c>
      <c r="AH93" s="3483">
        <f t="shared" si="38"/>
        <v>0</v>
      </c>
      <c r="AI93" s="3483">
        <f t="shared" si="38"/>
        <v>0</v>
      </c>
      <c r="AJ93" s="3483">
        <f t="shared" si="38"/>
        <v>0</v>
      </c>
      <c r="AK93" s="3483">
        <f t="shared" si="38"/>
        <v>0</v>
      </c>
      <c r="AL93" s="3483">
        <f t="shared" si="38"/>
        <v>0</v>
      </c>
      <c r="AM93" s="3483">
        <f t="shared" si="38"/>
        <v>0</v>
      </c>
      <c r="AN93" s="3483">
        <f t="shared" si="38"/>
        <v>0</v>
      </c>
      <c r="AO93" s="3483">
        <f t="shared" si="38"/>
        <v>0</v>
      </c>
      <c r="AP93" s="3483">
        <f t="shared" si="38"/>
        <v>0</v>
      </c>
      <c r="AQ93" s="3483">
        <f t="shared" si="38"/>
        <v>0</v>
      </c>
      <c r="AR93" s="3484">
        <f t="shared" si="38"/>
        <v>0</v>
      </c>
      <c r="AS93" s="2258"/>
      <c r="AT93" s="2288"/>
    </row>
    <row r="94" spans="1:46" ht="15.6">
      <c r="A94" s="261"/>
      <c r="B94" s="2253"/>
      <c r="C94" s="3488"/>
      <c r="D94" s="3477" t="s">
        <v>1629</v>
      </c>
      <c r="E94" s="3478">
        <f t="shared" si="34"/>
        <v>0</v>
      </c>
      <c r="F94" s="3478">
        <f t="shared" si="32"/>
        <v>0</v>
      </c>
      <c r="G94" s="3478">
        <f t="shared" si="32"/>
        <v>0</v>
      </c>
      <c r="H94" s="3478">
        <f t="shared" si="32"/>
        <v>0</v>
      </c>
      <c r="I94" s="3478">
        <f t="shared" si="32"/>
        <v>0</v>
      </c>
      <c r="J94" s="3485"/>
      <c r="K94" s="3485"/>
      <c r="L94" s="3485"/>
      <c r="M94" s="3485"/>
      <c r="N94" s="3485"/>
      <c r="O94" s="3485"/>
      <c r="P94" s="3485"/>
      <c r="Q94" s="3485"/>
      <c r="R94" s="3485"/>
      <c r="S94" s="3485"/>
      <c r="T94" s="3485"/>
      <c r="U94" s="3485"/>
      <c r="V94" s="3485"/>
      <c r="W94" s="3485"/>
      <c r="X94" s="3485"/>
      <c r="Y94" s="3485"/>
      <c r="Z94" s="3485"/>
      <c r="AA94" s="3485"/>
      <c r="AB94" s="3485"/>
      <c r="AC94" s="3485"/>
      <c r="AD94" s="3485"/>
      <c r="AE94" s="3485"/>
      <c r="AF94" s="3485"/>
      <c r="AG94" s="3485"/>
      <c r="AH94" s="3485"/>
      <c r="AI94" s="3485"/>
      <c r="AJ94" s="3485"/>
      <c r="AK94" s="3485"/>
      <c r="AL94" s="3485"/>
      <c r="AM94" s="3485"/>
      <c r="AN94" s="3485"/>
      <c r="AO94" s="3485"/>
      <c r="AP94" s="3485"/>
      <c r="AQ94" s="3485"/>
      <c r="AR94" s="3486"/>
      <c r="AS94" s="2258"/>
      <c r="AT94" s="2288"/>
    </row>
    <row r="95" spans="1:46" ht="15.6">
      <c r="A95" s="261"/>
      <c r="B95" s="2253"/>
      <c r="C95" s="3488"/>
      <c r="D95" s="3477" t="s">
        <v>1630</v>
      </c>
      <c r="E95" s="3478">
        <f t="shared" si="34"/>
        <v>0</v>
      </c>
      <c r="F95" s="3478">
        <f t="shared" si="32"/>
        <v>0</v>
      </c>
      <c r="G95" s="3478">
        <f t="shared" si="32"/>
        <v>0</v>
      </c>
      <c r="H95" s="3478">
        <f t="shared" si="32"/>
        <v>0</v>
      </c>
      <c r="I95" s="3478">
        <f t="shared" si="32"/>
        <v>0</v>
      </c>
      <c r="J95" s="3482">
        <f>J96+J97</f>
        <v>0</v>
      </c>
      <c r="K95" s="3482">
        <f t="shared" ref="K95:AR95" si="39">K96+K97</f>
        <v>0</v>
      </c>
      <c r="L95" s="3482">
        <f t="shared" si="39"/>
        <v>0</v>
      </c>
      <c r="M95" s="3482">
        <f t="shared" si="39"/>
        <v>0</v>
      </c>
      <c r="N95" s="3482">
        <f t="shared" si="39"/>
        <v>0</v>
      </c>
      <c r="O95" s="3482">
        <f t="shared" si="39"/>
        <v>0</v>
      </c>
      <c r="P95" s="3482">
        <f t="shared" si="39"/>
        <v>0</v>
      </c>
      <c r="Q95" s="3482">
        <f t="shared" si="39"/>
        <v>0</v>
      </c>
      <c r="R95" s="3482">
        <f t="shared" si="39"/>
        <v>0</v>
      </c>
      <c r="S95" s="3482">
        <f t="shared" si="39"/>
        <v>0</v>
      </c>
      <c r="T95" s="3482">
        <f t="shared" si="39"/>
        <v>0</v>
      </c>
      <c r="U95" s="3482">
        <f t="shared" si="39"/>
        <v>0</v>
      </c>
      <c r="V95" s="3482">
        <f t="shared" si="39"/>
        <v>0</v>
      </c>
      <c r="W95" s="3482">
        <f t="shared" si="39"/>
        <v>0</v>
      </c>
      <c r="X95" s="3482">
        <f t="shared" si="39"/>
        <v>0</v>
      </c>
      <c r="Y95" s="3482">
        <f t="shared" si="39"/>
        <v>0</v>
      </c>
      <c r="Z95" s="3482">
        <f t="shared" si="39"/>
        <v>0</v>
      </c>
      <c r="AA95" s="3482">
        <f t="shared" si="39"/>
        <v>0</v>
      </c>
      <c r="AB95" s="3482">
        <f t="shared" si="39"/>
        <v>0</v>
      </c>
      <c r="AC95" s="3482">
        <f t="shared" si="39"/>
        <v>0</v>
      </c>
      <c r="AD95" s="3482">
        <f t="shared" si="39"/>
        <v>0</v>
      </c>
      <c r="AE95" s="3482">
        <f t="shared" si="39"/>
        <v>0</v>
      </c>
      <c r="AF95" s="3482">
        <f t="shared" si="39"/>
        <v>0</v>
      </c>
      <c r="AG95" s="3482">
        <f t="shared" si="39"/>
        <v>0</v>
      </c>
      <c r="AH95" s="3482">
        <f t="shared" si="39"/>
        <v>0</v>
      </c>
      <c r="AI95" s="3482">
        <f t="shared" si="39"/>
        <v>0</v>
      </c>
      <c r="AJ95" s="3482">
        <f t="shared" si="39"/>
        <v>0</v>
      </c>
      <c r="AK95" s="3482">
        <f t="shared" si="39"/>
        <v>0</v>
      </c>
      <c r="AL95" s="3482">
        <f t="shared" si="39"/>
        <v>0</v>
      </c>
      <c r="AM95" s="3482">
        <f t="shared" si="39"/>
        <v>0</v>
      </c>
      <c r="AN95" s="3482">
        <f t="shared" si="39"/>
        <v>0</v>
      </c>
      <c r="AO95" s="3482">
        <f t="shared" si="39"/>
        <v>0</v>
      </c>
      <c r="AP95" s="3482">
        <f t="shared" si="39"/>
        <v>0</v>
      </c>
      <c r="AQ95" s="3482">
        <f t="shared" si="39"/>
        <v>0</v>
      </c>
      <c r="AR95" s="3487">
        <f t="shared" si="39"/>
        <v>0</v>
      </c>
      <c r="AS95" s="2258"/>
      <c r="AT95" s="2288"/>
    </row>
    <row r="96" spans="1:46" ht="15.6">
      <c r="A96" s="261"/>
      <c r="B96" s="2253"/>
      <c r="C96" s="3488"/>
      <c r="D96" s="3477" t="s">
        <v>1631</v>
      </c>
      <c r="E96" s="3478">
        <f t="shared" si="34"/>
        <v>0</v>
      </c>
      <c r="F96" s="3478">
        <f t="shared" si="32"/>
        <v>0</v>
      </c>
      <c r="G96" s="3478">
        <f t="shared" si="32"/>
        <v>0</v>
      </c>
      <c r="H96" s="3478">
        <f t="shared" si="32"/>
        <v>0</v>
      </c>
      <c r="I96" s="3478">
        <f t="shared" si="32"/>
        <v>0</v>
      </c>
      <c r="J96" s="3485"/>
      <c r="K96" s="3485"/>
      <c r="L96" s="3485"/>
      <c r="M96" s="3485"/>
      <c r="N96" s="3485"/>
      <c r="O96" s="3485"/>
      <c r="P96" s="3485"/>
      <c r="Q96" s="3485"/>
      <c r="R96" s="3485"/>
      <c r="S96" s="3485"/>
      <c r="T96" s="3485"/>
      <c r="U96" s="3485"/>
      <c r="V96" s="3485"/>
      <c r="W96" s="3485"/>
      <c r="X96" s="3485"/>
      <c r="Y96" s="3485"/>
      <c r="Z96" s="3485"/>
      <c r="AA96" s="3485"/>
      <c r="AB96" s="3485"/>
      <c r="AC96" s="3485"/>
      <c r="AD96" s="3485"/>
      <c r="AE96" s="3485"/>
      <c r="AF96" s="3485"/>
      <c r="AG96" s="3485"/>
      <c r="AH96" s="3485"/>
      <c r="AI96" s="3485"/>
      <c r="AJ96" s="3485"/>
      <c r="AK96" s="3485"/>
      <c r="AL96" s="3485"/>
      <c r="AM96" s="3485"/>
      <c r="AN96" s="3485"/>
      <c r="AO96" s="3485"/>
      <c r="AP96" s="3485"/>
      <c r="AQ96" s="3485"/>
      <c r="AR96" s="3486"/>
      <c r="AS96" s="2258"/>
      <c r="AT96" s="2288"/>
    </row>
    <row r="97" spans="1:46" ht="15.6">
      <c r="A97" s="261"/>
      <c r="B97" s="2253"/>
      <c r="C97" s="3488"/>
      <c r="D97" s="3477" t="s">
        <v>1632</v>
      </c>
      <c r="E97" s="3478">
        <f t="shared" si="34"/>
        <v>0</v>
      </c>
      <c r="F97" s="3478">
        <f t="shared" si="32"/>
        <v>0</v>
      </c>
      <c r="G97" s="3478">
        <f t="shared" si="32"/>
        <v>0</v>
      </c>
      <c r="H97" s="3478">
        <f t="shared" si="32"/>
        <v>0</v>
      </c>
      <c r="I97" s="3478">
        <f t="shared" si="32"/>
        <v>0</v>
      </c>
      <c r="J97" s="3485"/>
      <c r="K97" s="3485"/>
      <c r="L97" s="3485"/>
      <c r="M97" s="3485"/>
      <c r="N97" s="3485"/>
      <c r="O97" s="3485"/>
      <c r="P97" s="3485"/>
      <c r="Q97" s="3485"/>
      <c r="R97" s="3485"/>
      <c r="S97" s="3485"/>
      <c r="T97" s="3485"/>
      <c r="U97" s="3485"/>
      <c r="V97" s="3485"/>
      <c r="W97" s="3485"/>
      <c r="X97" s="3485"/>
      <c r="Y97" s="3485"/>
      <c r="Z97" s="3485"/>
      <c r="AA97" s="3485"/>
      <c r="AB97" s="3485"/>
      <c r="AC97" s="3485"/>
      <c r="AD97" s="3485"/>
      <c r="AE97" s="3485"/>
      <c r="AF97" s="3485"/>
      <c r="AG97" s="3485"/>
      <c r="AH97" s="3485"/>
      <c r="AI97" s="3485"/>
      <c r="AJ97" s="3485"/>
      <c r="AK97" s="3485"/>
      <c r="AL97" s="3485"/>
      <c r="AM97" s="3485"/>
      <c r="AN97" s="3485"/>
      <c r="AO97" s="3485"/>
      <c r="AP97" s="3485"/>
      <c r="AQ97" s="3485"/>
      <c r="AR97" s="3486"/>
      <c r="AS97" s="2258"/>
      <c r="AT97" s="2288"/>
    </row>
    <row r="98" spans="1:46" ht="15.6">
      <c r="A98" s="261"/>
      <c r="B98" s="2253"/>
      <c r="C98" s="3488">
        <v>4</v>
      </c>
      <c r="D98" s="3489" t="s">
        <v>1633</v>
      </c>
      <c r="E98" s="3478">
        <f t="shared" si="34"/>
        <v>0</v>
      </c>
      <c r="F98" s="3478">
        <f t="shared" si="32"/>
        <v>0</v>
      </c>
      <c r="G98" s="3478">
        <f t="shared" si="32"/>
        <v>0</v>
      </c>
      <c r="H98" s="3478">
        <f t="shared" si="32"/>
        <v>0</v>
      </c>
      <c r="I98" s="3478">
        <f t="shared" si="32"/>
        <v>0</v>
      </c>
      <c r="J98" s="3483">
        <f>J99+J100</f>
        <v>0</v>
      </c>
      <c r="K98" s="3483">
        <f t="shared" ref="K98:AR98" si="40">K99+K100</f>
        <v>0</v>
      </c>
      <c r="L98" s="3483">
        <f t="shared" si="40"/>
        <v>0</v>
      </c>
      <c r="M98" s="3483">
        <f t="shared" si="40"/>
        <v>0</v>
      </c>
      <c r="N98" s="3483">
        <f t="shared" si="40"/>
        <v>0</v>
      </c>
      <c r="O98" s="3483">
        <f t="shared" si="40"/>
        <v>0</v>
      </c>
      <c r="P98" s="3483">
        <f t="shared" si="40"/>
        <v>0</v>
      </c>
      <c r="Q98" s="3483">
        <f t="shared" si="40"/>
        <v>0</v>
      </c>
      <c r="R98" s="3483">
        <f t="shared" si="40"/>
        <v>0</v>
      </c>
      <c r="S98" s="3483">
        <f t="shared" si="40"/>
        <v>0</v>
      </c>
      <c r="T98" s="3483">
        <f t="shared" si="40"/>
        <v>0</v>
      </c>
      <c r="U98" s="3483">
        <f t="shared" si="40"/>
        <v>0</v>
      </c>
      <c r="V98" s="3483">
        <f t="shared" si="40"/>
        <v>0</v>
      </c>
      <c r="W98" s="3483">
        <f t="shared" si="40"/>
        <v>0</v>
      </c>
      <c r="X98" s="3483">
        <f t="shared" si="40"/>
        <v>0</v>
      </c>
      <c r="Y98" s="3483">
        <f t="shared" si="40"/>
        <v>0</v>
      </c>
      <c r="Z98" s="3483">
        <f t="shared" si="40"/>
        <v>0</v>
      </c>
      <c r="AA98" s="3483">
        <f t="shared" si="40"/>
        <v>0</v>
      </c>
      <c r="AB98" s="3483">
        <f t="shared" si="40"/>
        <v>0</v>
      </c>
      <c r="AC98" s="3483">
        <f t="shared" si="40"/>
        <v>0</v>
      </c>
      <c r="AD98" s="3483">
        <f t="shared" si="40"/>
        <v>0</v>
      </c>
      <c r="AE98" s="3483">
        <f t="shared" si="40"/>
        <v>0</v>
      </c>
      <c r="AF98" s="3483">
        <f t="shared" si="40"/>
        <v>0</v>
      </c>
      <c r="AG98" s="3483">
        <f t="shared" si="40"/>
        <v>0</v>
      </c>
      <c r="AH98" s="3483">
        <f t="shared" si="40"/>
        <v>0</v>
      </c>
      <c r="AI98" s="3483">
        <f t="shared" si="40"/>
        <v>0</v>
      </c>
      <c r="AJ98" s="3483">
        <f t="shared" si="40"/>
        <v>0</v>
      </c>
      <c r="AK98" s="3483">
        <f t="shared" si="40"/>
        <v>0</v>
      </c>
      <c r="AL98" s="3483">
        <f t="shared" si="40"/>
        <v>0</v>
      </c>
      <c r="AM98" s="3483">
        <f t="shared" si="40"/>
        <v>0</v>
      </c>
      <c r="AN98" s="3483">
        <f t="shared" si="40"/>
        <v>0</v>
      </c>
      <c r="AO98" s="3483">
        <f t="shared" si="40"/>
        <v>0</v>
      </c>
      <c r="AP98" s="3483">
        <f t="shared" si="40"/>
        <v>0</v>
      </c>
      <c r="AQ98" s="3483">
        <f t="shared" si="40"/>
        <v>0</v>
      </c>
      <c r="AR98" s="3484">
        <f t="shared" si="40"/>
        <v>0</v>
      </c>
      <c r="AS98" s="2258"/>
      <c r="AT98" s="2288"/>
    </row>
    <row r="99" spans="1:46" ht="15.6">
      <c r="A99" s="261"/>
      <c r="B99" s="2253"/>
      <c r="C99" s="3488"/>
      <c r="D99" s="3477" t="s">
        <v>1634</v>
      </c>
      <c r="E99" s="3478">
        <f t="shared" si="34"/>
        <v>0</v>
      </c>
      <c r="F99" s="3478">
        <f t="shared" si="32"/>
        <v>0</v>
      </c>
      <c r="G99" s="3478">
        <f t="shared" si="32"/>
        <v>0</v>
      </c>
      <c r="H99" s="3478">
        <f t="shared" si="32"/>
        <v>0</v>
      </c>
      <c r="I99" s="3478">
        <f t="shared" si="32"/>
        <v>0</v>
      </c>
      <c r="J99" s="3485"/>
      <c r="K99" s="3485"/>
      <c r="L99" s="3485"/>
      <c r="M99" s="3485"/>
      <c r="N99" s="3485"/>
      <c r="O99" s="3485"/>
      <c r="P99" s="3485"/>
      <c r="Q99" s="3485"/>
      <c r="R99" s="3485"/>
      <c r="S99" s="3485"/>
      <c r="T99" s="3485"/>
      <c r="U99" s="3485"/>
      <c r="V99" s="3485"/>
      <c r="W99" s="3485"/>
      <c r="X99" s="3485"/>
      <c r="Y99" s="3485"/>
      <c r="Z99" s="3485"/>
      <c r="AA99" s="3485"/>
      <c r="AB99" s="3485"/>
      <c r="AC99" s="3485"/>
      <c r="AD99" s="3485"/>
      <c r="AE99" s="3485"/>
      <c r="AF99" s="3485"/>
      <c r="AG99" s="3485"/>
      <c r="AH99" s="3485"/>
      <c r="AI99" s="3485"/>
      <c r="AJ99" s="3485"/>
      <c r="AK99" s="3485"/>
      <c r="AL99" s="3485"/>
      <c r="AM99" s="3485"/>
      <c r="AN99" s="3485"/>
      <c r="AO99" s="3485"/>
      <c r="AP99" s="3485"/>
      <c r="AQ99" s="3485"/>
      <c r="AR99" s="3486"/>
      <c r="AS99" s="2258"/>
      <c r="AT99" s="2288"/>
    </row>
    <row r="100" spans="1:46" ht="15.6">
      <c r="A100" s="261"/>
      <c r="B100" s="2253"/>
      <c r="C100" s="3488"/>
      <c r="D100" s="3477" t="s">
        <v>1635</v>
      </c>
      <c r="E100" s="3478">
        <f t="shared" si="34"/>
        <v>0</v>
      </c>
      <c r="F100" s="3478">
        <f t="shared" si="32"/>
        <v>0</v>
      </c>
      <c r="G100" s="3478">
        <f t="shared" si="32"/>
        <v>0</v>
      </c>
      <c r="H100" s="3478">
        <f t="shared" si="32"/>
        <v>0</v>
      </c>
      <c r="I100" s="3478">
        <f t="shared" si="32"/>
        <v>0</v>
      </c>
      <c r="J100" s="3482">
        <f>J101+J102</f>
        <v>0</v>
      </c>
      <c r="K100" s="3482">
        <f t="shared" ref="K100:AR100" si="41">K101+K102</f>
        <v>0</v>
      </c>
      <c r="L100" s="3482">
        <f t="shared" si="41"/>
        <v>0</v>
      </c>
      <c r="M100" s="3482">
        <f t="shared" si="41"/>
        <v>0</v>
      </c>
      <c r="N100" s="3482">
        <f t="shared" si="41"/>
        <v>0</v>
      </c>
      <c r="O100" s="3482">
        <f t="shared" si="41"/>
        <v>0</v>
      </c>
      <c r="P100" s="3482">
        <f t="shared" si="41"/>
        <v>0</v>
      </c>
      <c r="Q100" s="3482">
        <f t="shared" si="41"/>
        <v>0</v>
      </c>
      <c r="R100" s="3482">
        <f t="shared" si="41"/>
        <v>0</v>
      </c>
      <c r="S100" s="3482">
        <f t="shared" si="41"/>
        <v>0</v>
      </c>
      <c r="T100" s="3482">
        <f t="shared" si="41"/>
        <v>0</v>
      </c>
      <c r="U100" s="3482">
        <f t="shared" si="41"/>
        <v>0</v>
      </c>
      <c r="V100" s="3482">
        <f t="shared" si="41"/>
        <v>0</v>
      </c>
      <c r="W100" s="3482">
        <f t="shared" si="41"/>
        <v>0</v>
      </c>
      <c r="X100" s="3482">
        <f t="shared" si="41"/>
        <v>0</v>
      </c>
      <c r="Y100" s="3482">
        <f t="shared" si="41"/>
        <v>0</v>
      </c>
      <c r="Z100" s="3482">
        <f t="shared" si="41"/>
        <v>0</v>
      </c>
      <c r="AA100" s="3482">
        <f t="shared" si="41"/>
        <v>0</v>
      </c>
      <c r="AB100" s="3482">
        <f t="shared" si="41"/>
        <v>0</v>
      </c>
      <c r="AC100" s="3482">
        <f t="shared" si="41"/>
        <v>0</v>
      </c>
      <c r="AD100" s="3482">
        <f t="shared" si="41"/>
        <v>0</v>
      </c>
      <c r="AE100" s="3482">
        <f t="shared" si="41"/>
        <v>0</v>
      </c>
      <c r="AF100" s="3482">
        <f t="shared" si="41"/>
        <v>0</v>
      </c>
      <c r="AG100" s="3482">
        <f t="shared" si="41"/>
        <v>0</v>
      </c>
      <c r="AH100" s="3482">
        <f t="shared" si="41"/>
        <v>0</v>
      </c>
      <c r="AI100" s="3482">
        <f t="shared" si="41"/>
        <v>0</v>
      </c>
      <c r="AJ100" s="3482">
        <f t="shared" si="41"/>
        <v>0</v>
      </c>
      <c r="AK100" s="3482">
        <f t="shared" si="41"/>
        <v>0</v>
      </c>
      <c r="AL100" s="3482">
        <f t="shared" si="41"/>
        <v>0</v>
      </c>
      <c r="AM100" s="3482">
        <f t="shared" si="41"/>
        <v>0</v>
      </c>
      <c r="AN100" s="3482">
        <f t="shared" si="41"/>
        <v>0</v>
      </c>
      <c r="AO100" s="3482">
        <f t="shared" si="41"/>
        <v>0</v>
      </c>
      <c r="AP100" s="3482">
        <f t="shared" si="41"/>
        <v>0</v>
      </c>
      <c r="AQ100" s="3482">
        <f t="shared" si="41"/>
        <v>0</v>
      </c>
      <c r="AR100" s="3487">
        <f t="shared" si="41"/>
        <v>0</v>
      </c>
      <c r="AS100" s="2258"/>
      <c r="AT100" s="2288"/>
    </row>
    <row r="101" spans="1:46" ht="15.6">
      <c r="A101" s="261"/>
      <c r="B101" s="2253"/>
      <c r="C101" s="3488"/>
      <c r="D101" s="3477" t="s">
        <v>1636</v>
      </c>
      <c r="E101" s="3478">
        <f t="shared" si="34"/>
        <v>0</v>
      </c>
      <c r="F101" s="3478">
        <f t="shared" si="32"/>
        <v>0</v>
      </c>
      <c r="G101" s="3478">
        <f t="shared" si="32"/>
        <v>0</v>
      </c>
      <c r="H101" s="3478">
        <f t="shared" si="32"/>
        <v>0</v>
      </c>
      <c r="I101" s="3478">
        <f t="shared" si="32"/>
        <v>0</v>
      </c>
      <c r="J101" s="3485"/>
      <c r="K101" s="3485"/>
      <c r="L101" s="3485"/>
      <c r="M101" s="3485"/>
      <c r="N101" s="3485"/>
      <c r="O101" s="3485"/>
      <c r="P101" s="3485"/>
      <c r="Q101" s="3485"/>
      <c r="R101" s="3485"/>
      <c r="S101" s="3485"/>
      <c r="T101" s="3485"/>
      <c r="U101" s="3485"/>
      <c r="V101" s="3485"/>
      <c r="W101" s="3485"/>
      <c r="X101" s="3485"/>
      <c r="Y101" s="3485"/>
      <c r="Z101" s="3485"/>
      <c r="AA101" s="3485"/>
      <c r="AB101" s="3485"/>
      <c r="AC101" s="3485"/>
      <c r="AD101" s="3485"/>
      <c r="AE101" s="3485"/>
      <c r="AF101" s="3485"/>
      <c r="AG101" s="3485"/>
      <c r="AH101" s="3485"/>
      <c r="AI101" s="3485"/>
      <c r="AJ101" s="3485"/>
      <c r="AK101" s="3485"/>
      <c r="AL101" s="3485"/>
      <c r="AM101" s="3485"/>
      <c r="AN101" s="3485"/>
      <c r="AO101" s="3485"/>
      <c r="AP101" s="3485"/>
      <c r="AQ101" s="3485"/>
      <c r="AR101" s="3486"/>
      <c r="AS101" s="2258"/>
      <c r="AT101" s="2288"/>
    </row>
    <row r="102" spans="1:46" ht="15.6">
      <c r="A102" s="261"/>
      <c r="B102" s="2253"/>
      <c r="C102" s="3488"/>
      <c r="D102" s="3477" t="s">
        <v>1637</v>
      </c>
      <c r="E102" s="3478">
        <f t="shared" si="34"/>
        <v>0</v>
      </c>
      <c r="F102" s="3478">
        <f t="shared" si="32"/>
        <v>0</v>
      </c>
      <c r="G102" s="3478">
        <f t="shared" si="32"/>
        <v>0</v>
      </c>
      <c r="H102" s="3478">
        <f t="shared" si="32"/>
        <v>0</v>
      </c>
      <c r="I102" s="3478">
        <f t="shared" si="32"/>
        <v>0</v>
      </c>
      <c r="J102" s="3485"/>
      <c r="K102" s="3485"/>
      <c r="L102" s="3485"/>
      <c r="M102" s="3485"/>
      <c r="N102" s="3485"/>
      <c r="O102" s="3485"/>
      <c r="P102" s="3485"/>
      <c r="Q102" s="3485"/>
      <c r="R102" s="3485"/>
      <c r="S102" s="3485"/>
      <c r="T102" s="3485"/>
      <c r="U102" s="3485"/>
      <c r="V102" s="3485"/>
      <c r="W102" s="3485"/>
      <c r="X102" s="3485"/>
      <c r="Y102" s="3485"/>
      <c r="Z102" s="3485"/>
      <c r="AA102" s="3485"/>
      <c r="AB102" s="3485"/>
      <c r="AC102" s="3485"/>
      <c r="AD102" s="3485"/>
      <c r="AE102" s="3485"/>
      <c r="AF102" s="3485"/>
      <c r="AG102" s="3485"/>
      <c r="AH102" s="3485"/>
      <c r="AI102" s="3485"/>
      <c r="AJ102" s="3485"/>
      <c r="AK102" s="3485"/>
      <c r="AL102" s="3485"/>
      <c r="AM102" s="3485"/>
      <c r="AN102" s="3485"/>
      <c r="AO102" s="3485"/>
      <c r="AP102" s="3485"/>
      <c r="AQ102" s="3485"/>
      <c r="AR102" s="3486"/>
      <c r="AS102" s="2258"/>
      <c r="AT102" s="2288"/>
    </row>
    <row r="103" spans="1:46" ht="15.6">
      <c r="A103" s="261"/>
      <c r="B103" s="2253"/>
      <c r="C103" s="3488">
        <v>5</v>
      </c>
      <c r="D103" s="3489" t="s">
        <v>1638</v>
      </c>
      <c r="E103" s="3478">
        <f t="shared" si="34"/>
        <v>0</v>
      </c>
      <c r="F103" s="3478">
        <f t="shared" si="32"/>
        <v>0</v>
      </c>
      <c r="G103" s="3478">
        <f t="shared" si="32"/>
        <v>0</v>
      </c>
      <c r="H103" s="3478">
        <f t="shared" si="32"/>
        <v>0</v>
      </c>
      <c r="I103" s="3478">
        <f t="shared" si="32"/>
        <v>0</v>
      </c>
      <c r="J103" s="3483">
        <f>J104+J105</f>
        <v>0</v>
      </c>
      <c r="K103" s="3483">
        <f t="shared" ref="K103:AR103" si="42">K104+K105</f>
        <v>0</v>
      </c>
      <c r="L103" s="3483">
        <f t="shared" si="42"/>
        <v>0</v>
      </c>
      <c r="M103" s="3483">
        <f t="shared" si="42"/>
        <v>0</v>
      </c>
      <c r="N103" s="3483">
        <f t="shared" si="42"/>
        <v>0</v>
      </c>
      <c r="O103" s="3483">
        <f t="shared" si="42"/>
        <v>0</v>
      </c>
      <c r="P103" s="3483">
        <f t="shared" si="42"/>
        <v>0</v>
      </c>
      <c r="Q103" s="3483">
        <f t="shared" si="42"/>
        <v>0</v>
      </c>
      <c r="R103" s="3483">
        <f t="shared" si="42"/>
        <v>0</v>
      </c>
      <c r="S103" s="3483">
        <f t="shared" si="42"/>
        <v>0</v>
      </c>
      <c r="T103" s="3483">
        <f t="shared" si="42"/>
        <v>0</v>
      </c>
      <c r="U103" s="3483">
        <f t="shared" si="42"/>
        <v>0</v>
      </c>
      <c r="V103" s="3483">
        <f t="shared" si="42"/>
        <v>0</v>
      </c>
      <c r="W103" s="3483">
        <f t="shared" si="42"/>
        <v>0</v>
      </c>
      <c r="X103" s="3483">
        <f t="shared" si="42"/>
        <v>0</v>
      </c>
      <c r="Y103" s="3483">
        <f t="shared" si="42"/>
        <v>0</v>
      </c>
      <c r="Z103" s="3483">
        <f t="shared" si="42"/>
        <v>0</v>
      </c>
      <c r="AA103" s="3483">
        <f t="shared" si="42"/>
        <v>0</v>
      </c>
      <c r="AB103" s="3483">
        <f t="shared" si="42"/>
        <v>0</v>
      </c>
      <c r="AC103" s="3483">
        <f t="shared" si="42"/>
        <v>0</v>
      </c>
      <c r="AD103" s="3483">
        <f t="shared" si="42"/>
        <v>0</v>
      </c>
      <c r="AE103" s="3483">
        <f t="shared" si="42"/>
        <v>0</v>
      </c>
      <c r="AF103" s="3483">
        <f t="shared" si="42"/>
        <v>0</v>
      </c>
      <c r="AG103" s="3483">
        <f t="shared" si="42"/>
        <v>0</v>
      </c>
      <c r="AH103" s="3483">
        <f t="shared" si="42"/>
        <v>0</v>
      </c>
      <c r="AI103" s="3483">
        <f t="shared" si="42"/>
        <v>0</v>
      </c>
      <c r="AJ103" s="3483">
        <f t="shared" si="42"/>
        <v>0</v>
      </c>
      <c r="AK103" s="3483">
        <f t="shared" si="42"/>
        <v>0</v>
      </c>
      <c r="AL103" s="3483">
        <f t="shared" si="42"/>
        <v>0</v>
      </c>
      <c r="AM103" s="3483">
        <f t="shared" si="42"/>
        <v>0</v>
      </c>
      <c r="AN103" s="3483">
        <f t="shared" si="42"/>
        <v>0</v>
      </c>
      <c r="AO103" s="3483">
        <f t="shared" si="42"/>
        <v>0</v>
      </c>
      <c r="AP103" s="3483">
        <f t="shared" si="42"/>
        <v>0</v>
      </c>
      <c r="AQ103" s="3483">
        <f t="shared" si="42"/>
        <v>0</v>
      </c>
      <c r="AR103" s="3484">
        <f t="shared" si="42"/>
        <v>0</v>
      </c>
      <c r="AS103" s="2258"/>
      <c r="AT103" s="2288"/>
    </row>
    <row r="104" spans="1:46" ht="15.6">
      <c r="A104" s="261"/>
      <c r="B104" s="2253"/>
      <c r="C104" s="3488"/>
      <c r="D104" s="3477" t="s">
        <v>1639</v>
      </c>
      <c r="E104" s="3478">
        <f t="shared" si="34"/>
        <v>0</v>
      </c>
      <c r="F104" s="3478">
        <f t="shared" si="32"/>
        <v>0</v>
      </c>
      <c r="G104" s="3478">
        <f t="shared" si="32"/>
        <v>0</v>
      </c>
      <c r="H104" s="3478">
        <f t="shared" si="32"/>
        <v>0</v>
      </c>
      <c r="I104" s="3478">
        <f t="shared" si="32"/>
        <v>0</v>
      </c>
      <c r="J104" s="3485"/>
      <c r="K104" s="3485"/>
      <c r="L104" s="3485"/>
      <c r="M104" s="3485"/>
      <c r="N104" s="3485"/>
      <c r="O104" s="3485"/>
      <c r="P104" s="3485"/>
      <c r="Q104" s="3485"/>
      <c r="R104" s="3485"/>
      <c r="S104" s="3485"/>
      <c r="T104" s="3485"/>
      <c r="U104" s="3485"/>
      <c r="V104" s="3485"/>
      <c r="W104" s="3485"/>
      <c r="X104" s="3485"/>
      <c r="Y104" s="3485"/>
      <c r="Z104" s="3485"/>
      <c r="AA104" s="3485"/>
      <c r="AB104" s="3485"/>
      <c r="AC104" s="3485"/>
      <c r="AD104" s="3485"/>
      <c r="AE104" s="3485"/>
      <c r="AF104" s="3485"/>
      <c r="AG104" s="3485"/>
      <c r="AH104" s="3485"/>
      <c r="AI104" s="3485"/>
      <c r="AJ104" s="3485"/>
      <c r="AK104" s="3485"/>
      <c r="AL104" s="3485"/>
      <c r="AM104" s="3485"/>
      <c r="AN104" s="3485"/>
      <c r="AO104" s="3485"/>
      <c r="AP104" s="3485"/>
      <c r="AQ104" s="3485"/>
      <c r="AR104" s="3486"/>
      <c r="AS104" s="2258"/>
      <c r="AT104" s="2288"/>
    </row>
    <row r="105" spans="1:46" ht="15.6">
      <c r="A105" s="261"/>
      <c r="B105" s="2253"/>
      <c r="C105" s="3488"/>
      <c r="D105" s="3477" t="s">
        <v>1640</v>
      </c>
      <c r="E105" s="3478">
        <f t="shared" si="34"/>
        <v>0</v>
      </c>
      <c r="F105" s="3478">
        <f t="shared" si="32"/>
        <v>0</v>
      </c>
      <c r="G105" s="3478">
        <f t="shared" si="32"/>
        <v>0</v>
      </c>
      <c r="H105" s="3478">
        <f t="shared" si="32"/>
        <v>0</v>
      </c>
      <c r="I105" s="3478">
        <f t="shared" si="32"/>
        <v>0</v>
      </c>
      <c r="J105" s="3482">
        <f>J106+J107</f>
        <v>0</v>
      </c>
      <c r="K105" s="3482">
        <f t="shared" ref="K105:AR105" si="43">K106+K107</f>
        <v>0</v>
      </c>
      <c r="L105" s="3482">
        <f t="shared" si="43"/>
        <v>0</v>
      </c>
      <c r="M105" s="3482">
        <f t="shared" si="43"/>
        <v>0</v>
      </c>
      <c r="N105" s="3482">
        <f t="shared" si="43"/>
        <v>0</v>
      </c>
      <c r="O105" s="3482">
        <f t="shared" si="43"/>
        <v>0</v>
      </c>
      <c r="P105" s="3482">
        <f t="shared" si="43"/>
        <v>0</v>
      </c>
      <c r="Q105" s="3482">
        <f t="shared" si="43"/>
        <v>0</v>
      </c>
      <c r="R105" s="3482">
        <f t="shared" si="43"/>
        <v>0</v>
      </c>
      <c r="S105" s="3482">
        <f t="shared" si="43"/>
        <v>0</v>
      </c>
      <c r="T105" s="3482">
        <f t="shared" si="43"/>
        <v>0</v>
      </c>
      <c r="U105" s="3482">
        <f t="shared" si="43"/>
        <v>0</v>
      </c>
      <c r="V105" s="3482">
        <f t="shared" si="43"/>
        <v>0</v>
      </c>
      <c r="W105" s="3482">
        <f t="shared" si="43"/>
        <v>0</v>
      </c>
      <c r="X105" s="3482">
        <f t="shared" si="43"/>
        <v>0</v>
      </c>
      <c r="Y105" s="3482">
        <f t="shared" si="43"/>
        <v>0</v>
      </c>
      <c r="Z105" s="3482">
        <f t="shared" si="43"/>
        <v>0</v>
      </c>
      <c r="AA105" s="3482">
        <f t="shared" si="43"/>
        <v>0</v>
      </c>
      <c r="AB105" s="3482">
        <f t="shared" si="43"/>
        <v>0</v>
      </c>
      <c r="AC105" s="3482">
        <f t="shared" si="43"/>
        <v>0</v>
      </c>
      <c r="AD105" s="3482">
        <f t="shared" si="43"/>
        <v>0</v>
      </c>
      <c r="AE105" s="3482">
        <f t="shared" si="43"/>
        <v>0</v>
      </c>
      <c r="AF105" s="3482">
        <f t="shared" si="43"/>
        <v>0</v>
      </c>
      <c r="AG105" s="3482">
        <f t="shared" si="43"/>
        <v>0</v>
      </c>
      <c r="AH105" s="3482">
        <f t="shared" si="43"/>
        <v>0</v>
      </c>
      <c r="AI105" s="3482">
        <f t="shared" si="43"/>
        <v>0</v>
      </c>
      <c r="AJ105" s="3482">
        <f t="shared" si="43"/>
        <v>0</v>
      </c>
      <c r="AK105" s="3482">
        <f t="shared" si="43"/>
        <v>0</v>
      </c>
      <c r="AL105" s="3482">
        <f t="shared" si="43"/>
        <v>0</v>
      </c>
      <c r="AM105" s="3482">
        <f t="shared" si="43"/>
        <v>0</v>
      </c>
      <c r="AN105" s="3482">
        <f t="shared" si="43"/>
        <v>0</v>
      </c>
      <c r="AO105" s="3482">
        <f t="shared" si="43"/>
        <v>0</v>
      </c>
      <c r="AP105" s="3482">
        <f t="shared" si="43"/>
        <v>0</v>
      </c>
      <c r="AQ105" s="3482">
        <f t="shared" si="43"/>
        <v>0</v>
      </c>
      <c r="AR105" s="3487">
        <f t="shared" si="43"/>
        <v>0</v>
      </c>
      <c r="AS105" s="2258"/>
      <c r="AT105" s="2288"/>
    </row>
    <row r="106" spans="1:46" ht="15.6">
      <c r="A106" s="261"/>
      <c r="B106" s="2253"/>
      <c r="C106" s="3488"/>
      <c r="D106" s="3477" t="s">
        <v>1641</v>
      </c>
      <c r="E106" s="3478">
        <f t="shared" si="34"/>
        <v>0</v>
      </c>
      <c r="F106" s="3478">
        <f t="shared" si="32"/>
        <v>0</v>
      </c>
      <c r="G106" s="3478">
        <f t="shared" si="32"/>
        <v>0</v>
      </c>
      <c r="H106" s="3478">
        <f t="shared" si="32"/>
        <v>0</v>
      </c>
      <c r="I106" s="3478">
        <f t="shared" si="32"/>
        <v>0</v>
      </c>
      <c r="J106" s="3485"/>
      <c r="K106" s="3485"/>
      <c r="L106" s="3485"/>
      <c r="M106" s="3485"/>
      <c r="N106" s="3485"/>
      <c r="O106" s="3485"/>
      <c r="P106" s="3485"/>
      <c r="Q106" s="3485"/>
      <c r="R106" s="3485"/>
      <c r="S106" s="3485"/>
      <c r="T106" s="3485"/>
      <c r="U106" s="3485"/>
      <c r="V106" s="3485"/>
      <c r="W106" s="3485"/>
      <c r="X106" s="3485"/>
      <c r="Y106" s="3485"/>
      <c r="Z106" s="3485"/>
      <c r="AA106" s="3485"/>
      <c r="AB106" s="3485"/>
      <c r="AC106" s="3485"/>
      <c r="AD106" s="3485"/>
      <c r="AE106" s="3485"/>
      <c r="AF106" s="3485"/>
      <c r="AG106" s="3485"/>
      <c r="AH106" s="3485"/>
      <c r="AI106" s="3485"/>
      <c r="AJ106" s="3485"/>
      <c r="AK106" s="3485"/>
      <c r="AL106" s="3485"/>
      <c r="AM106" s="3485"/>
      <c r="AN106" s="3485"/>
      <c r="AO106" s="3485"/>
      <c r="AP106" s="3485"/>
      <c r="AQ106" s="3485"/>
      <c r="AR106" s="3486"/>
      <c r="AS106" s="2258"/>
      <c r="AT106" s="2288"/>
    </row>
    <row r="107" spans="1:46" ht="15.6">
      <c r="A107" s="261"/>
      <c r="B107" s="2253"/>
      <c r="C107" s="3488"/>
      <c r="D107" s="3477" t="s">
        <v>1642</v>
      </c>
      <c r="E107" s="3478">
        <f t="shared" si="34"/>
        <v>0</v>
      </c>
      <c r="F107" s="3478">
        <f t="shared" si="32"/>
        <v>0</v>
      </c>
      <c r="G107" s="3478">
        <f t="shared" si="32"/>
        <v>0</v>
      </c>
      <c r="H107" s="3478">
        <f t="shared" si="32"/>
        <v>0</v>
      </c>
      <c r="I107" s="3478">
        <f t="shared" si="32"/>
        <v>0</v>
      </c>
      <c r="J107" s="3485"/>
      <c r="K107" s="3485"/>
      <c r="L107" s="3485"/>
      <c r="M107" s="3485"/>
      <c r="N107" s="3485"/>
      <c r="O107" s="3485"/>
      <c r="P107" s="3485"/>
      <c r="Q107" s="3485"/>
      <c r="R107" s="3485"/>
      <c r="S107" s="3485"/>
      <c r="T107" s="3485"/>
      <c r="U107" s="3485"/>
      <c r="V107" s="3485"/>
      <c r="W107" s="3485"/>
      <c r="X107" s="3485"/>
      <c r="Y107" s="3485"/>
      <c r="Z107" s="3485"/>
      <c r="AA107" s="3485"/>
      <c r="AB107" s="3485"/>
      <c r="AC107" s="3485"/>
      <c r="AD107" s="3485"/>
      <c r="AE107" s="3485"/>
      <c r="AF107" s="3485"/>
      <c r="AG107" s="3485"/>
      <c r="AH107" s="3485"/>
      <c r="AI107" s="3485"/>
      <c r="AJ107" s="3485"/>
      <c r="AK107" s="3485"/>
      <c r="AL107" s="3485"/>
      <c r="AM107" s="3485"/>
      <c r="AN107" s="3485"/>
      <c r="AO107" s="3485"/>
      <c r="AP107" s="3485"/>
      <c r="AQ107" s="3485"/>
      <c r="AR107" s="3486"/>
      <c r="AS107" s="2258"/>
      <c r="AT107" s="2288"/>
    </row>
    <row r="108" spans="1:46" ht="15.6">
      <c r="A108" s="261"/>
      <c r="B108" s="2253"/>
      <c r="C108" s="3488">
        <v>6</v>
      </c>
      <c r="D108" s="3489" t="s">
        <v>1643</v>
      </c>
      <c r="E108" s="3478">
        <f t="shared" si="34"/>
        <v>0</v>
      </c>
      <c r="F108" s="3478">
        <f t="shared" si="32"/>
        <v>0</v>
      </c>
      <c r="G108" s="3478">
        <f t="shared" si="32"/>
        <v>0</v>
      </c>
      <c r="H108" s="3478">
        <f t="shared" si="32"/>
        <v>0</v>
      </c>
      <c r="I108" s="3478">
        <f t="shared" si="32"/>
        <v>0</v>
      </c>
      <c r="J108" s="3483">
        <f>J109+J110</f>
        <v>0</v>
      </c>
      <c r="K108" s="3483">
        <f t="shared" ref="K108:AR108" si="44">K109+K110</f>
        <v>0</v>
      </c>
      <c r="L108" s="3483">
        <f t="shared" si="44"/>
        <v>0</v>
      </c>
      <c r="M108" s="3483">
        <f t="shared" si="44"/>
        <v>0</v>
      </c>
      <c r="N108" s="3483">
        <f t="shared" si="44"/>
        <v>0</v>
      </c>
      <c r="O108" s="3483">
        <f t="shared" si="44"/>
        <v>0</v>
      </c>
      <c r="P108" s="3483">
        <f t="shared" si="44"/>
        <v>0</v>
      </c>
      <c r="Q108" s="3483">
        <f t="shared" si="44"/>
        <v>0</v>
      </c>
      <c r="R108" s="3483">
        <f t="shared" si="44"/>
        <v>0</v>
      </c>
      <c r="S108" s="3483">
        <f t="shared" si="44"/>
        <v>0</v>
      </c>
      <c r="T108" s="3483">
        <f t="shared" si="44"/>
        <v>0</v>
      </c>
      <c r="U108" s="3483">
        <f t="shared" si="44"/>
        <v>0</v>
      </c>
      <c r="V108" s="3483">
        <f t="shared" si="44"/>
        <v>0</v>
      </c>
      <c r="W108" s="3483">
        <f t="shared" si="44"/>
        <v>0</v>
      </c>
      <c r="X108" s="3483">
        <f t="shared" si="44"/>
        <v>0</v>
      </c>
      <c r="Y108" s="3483">
        <f t="shared" si="44"/>
        <v>0</v>
      </c>
      <c r="Z108" s="3483">
        <f t="shared" si="44"/>
        <v>0</v>
      </c>
      <c r="AA108" s="3483">
        <f t="shared" si="44"/>
        <v>0</v>
      </c>
      <c r="AB108" s="3483">
        <f t="shared" si="44"/>
        <v>0</v>
      </c>
      <c r="AC108" s="3483">
        <f t="shared" si="44"/>
        <v>0</v>
      </c>
      <c r="AD108" s="3483">
        <f t="shared" si="44"/>
        <v>0</v>
      </c>
      <c r="AE108" s="3483">
        <f t="shared" si="44"/>
        <v>0</v>
      </c>
      <c r="AF108" s="3483">
        <f t="shared" si="44"/>
        <v>0</v>
      </c>
      <c r="AG108" s="3483">
        <f t="shared" si="44"/>
        <v>0</v>
      </c>
      <c r="AH108" s="3483">
        <f t="shared" si="44"/>
        <v>0</v>
      </c>
      <c r="AI108" s="3483">
        <f t="shared" si="44"/>
        <v>0</v>
      </c>
      <c r="AJ108" s="3483">
        <f t="shared" si="44"/>
        <v>0</v>
      </c>
      <c r="AK108" s="3483">
        <f t="shared" si="44"/>
        <v>0</v>
      </c>
      <c r="AL108" s="3483">
        <f t="shared" si="44"/>
        <v>0</v>
      </c>
      <c r="AM108" s="3483">
        <f t="shared" si="44"/>
        <v>0</v>
      </c>
      <c r="AN108" s="3483">
        <f t="shared" si="44"/>
        <v>0</v>
      </c>
      <c r="AO108" s="3483">
        <f t="shared" si="44"/>
        <v>0</v>
      </c>
      <c r="AP108" s="3483">
        <f t="shared" si="44"/>
        <v>0</v>
      </c>
      <c r="AQ108" s="3483">
        <f t="shared" si="44"/>
        <v>0</v>
      </c>
      <c r="AR108" s="3484">
        <f t="shared" si="44"/>
        <v>0</v>
      </c>
      <c r="AS108" s="2258"/>
      <c r="AT108" s="2288"/>
    </row>
    <row r="109" spans="1:46" ht="15.6">
      <c r="A109" s="261"/>
      <c r="B109" s="2253"/>
      <c r="C109" s="3488"/>
      <c r="D109" s="3477" t="s">
        <v>1644</v>
      </c>
      <c r="E109" s="3478">
        <f t="shared" si="34"/>
        <v>0</v>
      </c>
      <c r="F109" s="3478">
        <f t="shared" si="32"/>
        <v>0</v>
      </c>
      <c r="G109" s="3478">
        <f t="shared" si="32"/>
        <v>0</v>
      </c>
      <c r="H109" s="3478">
        <f t="shared" si="32"/>
        <v>0</v>
      </c>
      <c r="I109" s="3478">
        <f t="shared" si="32"/>
        <v>0</v>
      </c>
      <c r="J109" s="3485"/>
      <c r="K109" s="3485"/>
      <c r="L109" s="3485"/>
      <c r="M109" s="3485"/>
      <c r="N109" s="3485"/>
      <c r="O109" s="3485"/>
      <c r="P109" s="3485"/>
      <c r="Q109" s="3485"/>
      <c r="R109" s="3485"/>
      <c r="S109" s="3485"/>
      <c r="T109" s="3485"/>
      <c r="U109" s="3485"/>
      <c r="V109" s="3485"/>
      <c r="W109" s="3485"/>
      <c r="X109" s="3485"/>
      <c r="Y109" s="3485"/>
      <c r="Z109" s="3485"/>
      <c r="AA109" s="3485"/>
      <c r="AB109" s="3485"/>
      <c r="AC109" s="3485"/>
      <c r="AD109" s="3485"/>
      <c r="AE109" s="3485"/>
      <c r="AF109" s="3485"/>
      <c r="AG109" s="3485"/>
      <c r="AH109" s="3485"/>
      <c r="AI109" s="3485"/>
      <c r="AJ109" s="3485"/>
      <c r="AK109" s="3485"/>
      <c r="AL109" s="3485"/>
      <c r="AM109" s="3485"/>
      <c r="AN109" s="3485"/>
      <c r="AO109" s="3485"/>
      <c r="AP109" s="3485"/>
      <c r="AQ109" s="3485"/>
      <c r="AR109" s="3486"/>
      <c r="AS109" s="2258"/>
      <c r="AT109" s="2288"/>
    </row>
    <row r="110" spans="1:46" ht="15.6">
      <c r="A110" s="261"/>
      <c r="B110" s="2253"/>
      <c r="C110" s="3488"/>
      <c r="D110" s="3477" t="s">
        <v>1645</v>
      </c>
      <c r="E110" s="3478">
        <f t="shared" si="34"/>
        <v>0</v>
      </c>
      <c r="F110" s="3478">
        <f t="shared" si="32"/>
        <v>0</v>
      </c>
      <c r="G110" s="3478">
        <f t="shared" si="32"/>
        <v>0</v>
      </c>
      <c r="H110" s="3478">
        <f t="shared" si="32"/>
        <v>0</v>
      </c>
      <c r="I110" s="3478">
        <f t="shared" si="32"/>
        <v>0</v>
      </c>
      <c r="J110" s="3482">
        <f>J111+J112</f>
        <v>0</v>
      </c>
      <c r="K110" s="3482">
        <f t="shared" ref="K110:AR110" si="45">K111+K112</f>
        <v>0</v>
      </c>
      <c r="L110" s="3482">
        <f t="shared" si="45"/>
        <v>0</v>
      </c>
      <c r="M110" s="3482">
        <f t="shared" si="45"/>
        <v>0</v>
      </c>
      <c r="N110" s="3482">
        <f t="shared" si="45"/>
        <v>0</v>
      </c>
      <c r="O110" s="3482">
        <f t="shared" si="45"/>
        <v>0</v>
      </c>
      <c r="P110" s="3482">
        <f t="shared" si="45"/>
        <v>0</v>
      </c>
      <c r="Q110" s="3482">
        <f t="shared" si="45"/>
        <v>0</v>
      </c>
      <c r="R110" s="3482">
        <f t="shared" si="45"/>
        <v>0</v>
      </c>
      <c r="S110" s="3482">
        <f t="shared" si="45"/>
        <v>0</v>
      </c>
      <c r="T110" s="3482">
        <f t="shared" si="45"/>
        <v>0</v>
      </c>
      <c r="U110" s="3482">
        <f t="shared" si="45"/>
        <v>0</v>
      </c>
      <c r="V110" s="3482">
        <f t="shared" si="45"/>
        <v>0</v>
      </c>
      <c r="W110" s="3482">
        <f t="shared" si="45"/>
        <v>0</v>
      </c>
      <c r="X110" s="3482">
        <f t="shared" si="45"/>
        <v>0</v>
      </c>
      <c r="Y110" s="3482">
        <f t="shared" si="45"/>
        <v>0</v>
      </c>
      <c r="Z110" s="3482">
        <f t="shared" si="45"/>
        <v>0</v>
      </c>
      <c r="AA110" s="3482">
        <f t="shared" si="45"/>
        <v>0</v>
      </c>
      <c r="AB110" s="3482">
        <f t="shared" si="45"/>
        <v>0</v>
      </c>
      <c r="AC110" s="3482">
        <f t="shared" si="45"/>
        <v>0</v>
      </c>
      <c r="AD110" s="3482">
        <f t="shared" si="45"/>
        <v>0</v>
      </c>
      <c r="AE110" s="3482">
        <f t="shared" si="45"/>
        <v>0</v>
      </c>
      <c r="AF110" s="3482">
        <f t="shared" si="45"/>
        <v>0</v>
      </c>
      <c r="AG110" s="3482">
        <f t="shared" si="45"/>
        <v>0</v>
      </c>
      <c r="AH110" s="3482">
        <f t="shared" si="45"/>
        <v>0</v>
      </c>
      <c r="AI110" s="3482">
        <f t="shared" si="45"/>
        <v>0</v>
      </c>
      <c r="AJ110" s="3482">
        <f t="shared" si="45"/>
        <v>0</v>
      </c>
      <c r="AK110" s="3482">
        <f t="shared" si="45"/>
        <v>0</v>
      </c>
      <c r="AL110" s="3482">
        <f t="shared" si="45"/>
        <v>0</v>
      </c>
      <c r="AM110" s="3482">
        <f t="shared" si="45"/>
        <v>0</v>
      </c>
      <c r="AN110" s="3482">
        <f t="shared" si="45"/>
        <v>0</v>
      </c>
      <c r="AO110" s="3482">
        <f t="shared" si="45"/>
        <v>0</v>
      </c>
      <c r="AP110" s="3482">
        <f t="shared" si="45"/>
        <v>0</v>
      </c>
      <c r="AQ110" s="3482">
        <f t="shared" si="45"/>
        <v>0</v>
      </c>
      <c r="AR110" s="3487">
        <f t="shared" si="45"/>
        <v>0</v>
      </c>
      <c r="AS110" s="2258"/>
      <c r="AT110" s="2288"/>
    </row>
    <row r="111" spans="1:46" ht="15.6">
      <c r="A111" s="261"/>
      <c r="B111" s="2253"/>
      <c r="C111" s="3488"/>
      <c r="D111" s="3477" t="s">
        <v>1646</v>
      </c>
      <c r="E111" s="3478">
        <f t="shared" si="34"/>
        <v>0</v>
      </c>
      <c r="F111" s="3478">
        <f t="shared" si="32"/>
        <v>0</v>
      </c>
      <c r="G111" s="3478">
        <f t="shared" si="32"/>
        <v>0</v>
      </c>
      <c r="H111" s="3478">
        <f t="shared" si="32"/>
        <v>0</v>
      </c>
      <c r="I111" s="3478">
        <f t="shared" si="32"/>
        <v>0</v>
      </c>
      <c r="J111" s="3485"/>
      <c r="K111" s="3485"/>
      <c r="L111" s="3485"/>
      <c r="M111" s="3485"/>
      <c r="N111" s="3485"/>
      <c r="O111" s="3485"/>
      <c r="P111" s="3485"/>
      <c r="Q111" s="3485"/>
      <c r="R111" s="3485"/>
      <c r="S111" s="3485"/>
      <c r="T111" s="3485"/>
      <c r="U111" s="3485"/>
      <c r="V111" s="3485"/>
      <c r="W111" s="3485"/>
      <c r="X111" s="3485"/>
      <c r="Y111" s="3485"/>
      <c r="Z111" s="3485"/>
      <c r="AA111" s="3485"/>
      <c r="AB111" s="3485"/>
      <c r="AC111" s="3485"/>
      <c r="AD111" s="3485"/>
      <c r="AE111" s="3485"/>
      <c r="AF111" s="3485"/>
      <c r="AG111" s="3485"/>
      <c r="AH111" s="3485"/>
      <c r="AI111" s="3485"/>
      <c r="AJ111" s="3485"/>
      <c r="AK111" s="3485"/>
      <c r="AL111" s="3485"/>
      <c r="AM111" s="3485"/>
      <c r="AN111" s="3485"/>
      <c r="AO111" s="3485"/>
      <c r="AP111" s="3485"/>
      <c r="AQ111" s="3485"/>
      <c r="AR111" s="3486"/>
      <c r="AS111" s="2258"/>
      <c r="AT111" s="2288"/>
    </row>
    <row r="112" spans="1:46" ht="15.6">
      <c r="A112" s="261"/>
      <c r="B112" s="2253"/>
      <c r="C112" s="3488"/>
      <c r="D112" s="3477" t="s">
        <v>1647</v>
      </c>
      <c r="E112" s="3478">
        <f t="shared" si="34"/>
        <v>0</v>
      </c>
      <c r="F112" s="3478">
        <f t="shared" si="32"/>
        <v>0</v>
      </c>
      <c r="G112" s="3478">
        <f t="shared" si="32"/>
        <v>0</v>
      </c>
      <c r="H112" s="3478">
        <f t="shared" si="32"/>
        <v>0</v>
      </c>
      <c r="I112" s="3478">
        <f t="shared" si="32"/>
        <v>0</v>
      </c>
      <c r="J112" s="3485"/>
      <c r="K112" s="3485"/>
      <c r="L112" s="3485"/>
      <c r="M112" s="3485"/>
      <c r="N112" s="3485"/>
      <c r="O112" s="3485"/>
      <c r="P112" s="3485"/>
      <c r="Q112" s="3485"/>
      <c r="R112" s="3485"/>
      <c r="S112" s="3485"/>
      <c r="T112" s="3485"/>
      <c r="U112" s="3485"/>
      <c r="V112" s="3485"/>
      <c r="W112" s="3485"/>
      <c r="X112" s="3485"/>
      <c r="Y112" s="3485"/>
      <c r="Z112" s="3485"/>
      <c r="AA112" s="3485"/>
      <c r="AB112" s="3485"/>
      <c r="AC112" s="3485"/>
      <c r="AD112" s="3485"/>
      <c r="AE112" s="3485"/>
      <c r="AF112" s="3485"/>
      <c r="AG112" s="3485"/>
      <c r="AH112" s="3485"/>
      <c r="AI112" s="3485"/>
      <c r="AJ112" s="3485"/>
      <c r="AK112" s="3485"/>
      <c r="AL112" s="3485"/>
      <c r="AM112" s="3485"/>
      <c r="AN112" s="3485"/>
      <c r="AO112" s="3485"/>
      <c r="AP112" s="3485"/>
      <c r="AQ112" s="3485"/>
      <c r="AR112" s="3486"/>
      <c r="AS112" s="2258"/>
      <c r="AT112" s="2288"/>
    </row>
    <row r="113" spans="1:46" ht="15.6">
      <c r="A113" s="261"/>
      <c r="B113" s="2253"/>
      <c r="C113" s="3488">
        <v>7</v>
      </c>
      <c r="D113" s="3489" t="s">
        <v>1648</v>
      </c>
      <c r="E113" s="3478">
        <f t="shared" si="34"/>
        <v>0</v>
      </c>
      <c r="F113" s="3478">
        <f t="shared" si="32"/>
        <v>0</v>
      </c>
      <c r="G113" s="3478">
        <f t="shared" si="32"/>
        <v>0</v>
      </c>
      <c r="H113" s="3478">
        <f t="shared" si="32"/>
        <v>0</v>
      </c>
      <c r="I113" s="3478">
        <f t="shared" si="32"/>
        <v>0</v>
      </c>
      <c r="J113" s="3483">
        <f>J114+J115</f>
        <v>0</v>
      </c>
      <c r="K113" s="3483">
        <f t="shared" ref="K113:AR113" si="46">K114+K115</f>
        <v>0</v>
      </c>
      <c r="L113" s="3483">
        <f t="shared" si="46"/>
        <v>0</v>
      </c>
      <c r="M113" s="3483">
        <f t="shared" si="46"/>
        <v>0</v>
      </c>
      <c r="N113" s="3483">
        <f t="shared" si="46"/>
        <v>0</v>
      </c>
      <c r="O113" s="3483">
        <f t="shared" si="46"/>
        <v>0</v>
      </c>
      <c r="P113" s="3483">
        <f t="shared" si="46"/>
        <v>0</v>
      </c>
      <c r="Q113" s="3483">
        <f t="shared" si="46"/>
        <v>0</v>
      </c>
      <c r="R113" s="3483">
        <f t="shared" si="46"/>
        <v>0</v>
      </c>
      <c r="S113" s="3483">
        <f t="shared" si="46"/>
        <v>0</v>
      </c>
      <c r="T113" s="3483">
        <f t="shared" si="46"/>
        <v>0</v>
      </c>
      <c r="U113" s="3483">
        <f t="shared" si="46"/>
        <v>0</v>
      </c>
      <c r="V113" s="3483">
        <f t="shared" si="46"/>
        <v>0</v>
      </c>
      <c r="W113" s="3483">
        <f t="shared" si="46"/>
        <v>0</v>
      </c>
      <c r="X113" s="3483">
        <f t="shared" si="46"/>
        <v>0</v>
      </c>
      <c r="Y113" s="3483">
        <f t="shared" si="46"/>
        <v>0</v>
      </c>
      <c r="Z113" s="3483">
        <f t="shared" si="46"/>
        <v>0</v>
      </c>
      <c r="AA113" s="3483">
        <f t="shared" si="46"/>
        <v>0</v>
      </c>
      <c r="AB113" s="3483">
        <f t="shared" si="46"/>
        <v>0</v>
      </c>
      <c r="AC113" s="3483">
        <f t="shared" si="46"/>
        <v>0</v>
      </c>
      <c r="AD113" s="3483">
        <f t="shared" si="46"/>
        <v>0</v>
      </c>
      <c r="AE113" s="3483">
        <f t="shared" si="46"/>
        <v>0</v>
      </c>
      <c r="AF113" s="3483">
        <f t="shared" si="46"/>
        <v>0</v>
      </c>
      <c r="AG113" s="3483">
        <f t="shared" si="46"/>
        <v>0</v>
      </c>
      <c r="AH113" s="3483">
        <f t="shared" si="46"/>
        <v>0</v>
      </c>
      <c r="AI113" s="3483">
        <f t="shared" si="46"/>
        <v>0</v>
      </c>
      <c r="AJ113" s="3483">
        <f t="shared" si="46"/>
        <v>0</v>
      </c>
      <c r="AK113" s="3483">
        <f t="shared" si="46"/>
        <v>0</v>
      </c>
      <c r="AL113" s="3483">
        <f t="shared" si="46"/>
        <v>0</v>
      </c>
      <c r="AM113" s="3483">
        <f t="shared" si="46"/>
        <v>0</v>
      </c>
      <c r="AN113" s="3483">
        <f t="shared" si="46"/>
        <v>0</v>
      </c>
      <c r="AO113" s="3483">
        <f t="shared" si="46"/>
        <v>0</v>
      </c>
      <c r="AP113" s="3483">
        <f t="shared" si="46"/>
        <v>0</v>
      </c>
      <c r="AQ113" s="3483">
        <f t="shared" si="46"/>
        <v>0</v>
      </c>
      <c r="AR113" s="3484">
        <f t="shared" si="46"/>
        <v>0</v>
      </c>
      <c r="AS113" s="2258"/>
      <c r="AT113" s="2288"/>
    </row>
    <row r="114" spans="1:46" ht="15.6">
      <c r="A114" s="261"/>
      <c r="B114" s="2253"/>
      <c r="C114" s="3488"/>
      <c r="D114" s="3490"/>
      <c r="E114" s="3478">
        <f t="shared" si="34"/>
        <v>0</v>
      </c>
      <c r="F114" s="3478">
        <f t="shared" si="32"/>
        <v>0</v>
      </c>
      <c r="G114" s="3478">
        <f t="shared" si="32"/>
        <v>0</v>
      </c>
      <c r="H114" s="3478">
        <f t="shared" si="32"/>
        <v>0</v>
      </c>
      <c r="I114" s="3478">
        <f t="shared" si="32"/>
        <v>0</v>
      </c>
      <c r="J114" s="3485"/>
      <c r="K114" s="3485"/>
      <c r="L114" s="3485"/>
      <c r="M114" s="3485"/>
      <c r="N114" s="3485"/>
      <c r="O114" s="3485"/>
      <c r="P114" s="3485"/>
      <c r="Q114" s="3485"/>
      <c r="R114" s="3485"/>
      <c r="S114" s="3485"/>
      <c r="T114" s="3485"/>
      <c r="U114" s="3485"/>
      <c r="V114" s="3485"/>
      <c r="W114" s="3485"/>
      <c r="X114" s="3485"/>
      <c r="Y114" s="3485"/>
      <c r="Z114" s="3485"/>
      <c r="AA114" s="3485"/>
      <c r="AB114" s="3485"/>
      <c r="AC114" s="3485"/>
      <c r="AD114" s="3485"/>
      <c r="AE114" s="3485"/>
      <c r="AF114" s="3485"/>
      <c r="AG114" s="3485"/>
      <c r="AH114" s="3485"/>
      <c r="AI114" s="3485"/>
      <c r="AJ114" s="3485"/>
      <c r="AK114" s="3485"/>
      <c r="AL114" s="3485"/>
      <c r="AM114" s="3485"/>
      <c r="AN114" s="3485"/>
      <c r="AO114" s="3485"/>
      <c r="AP114" s="3485"/>
      <c r="AQ114" s="3485"/>
      <c r="AR114" s="3486"/>
      <c r="AS114" s="2258"/>
      <c r="AT114" s="2288"/>
    </row>
    <row r="115" spans="1:46" ht="15.6">
      <c r="A115" s="261"/>
      <c r="B115" s="2253"/>
      <c r="C115" s="3488"/>
      <c r="D115" s="3490"/>
      <c r="E115" s="3478">
        <f t="shared" si="34"/>
        <v>0</v>
      </c>
      <c r="F115" s="3478">
        <f t="shared" si="32"/>
        <v>0</v>
      </c>
      <c r="G115" s="3478">
        <f t="shared" si="32"/>
        <v>0</v>
      </c>
      <c r="H115" s="3478">
        <f t="shared" si="32"/>
        <v>0</v>
      </c>
      <c r="I115" s="3478">
        <f t="shared" si="32"/>
        <v>0</v>
      </c>
      <c r="J115" s="3485"/>
      <c r="K115" s="3485"/>
      <c r="L115" s="3485"/>
      <c r="M115" s="3485"/>
      <c r="N115" s="3485"/>
      <c r="O115" s="3485"/>
      <c r="P115" s="3485"/>
      <c r="Q115" s="3485"/>
      <c r="R115" s="3485"/>
      <c r="S115" s="3485"/>
      <c r="T115" s="3485"/>
      <c r="U115" s="3485"/>
      <c r="V115" s="3485"/>
      <c r="W115" s="3485"/>
      <c r="X115" s="3485"/>
      <c r="Y115" s="3485"/>
      <c r="Z115" s="3485"/>
      <c r="AA115" s="3485"/>
      <c r="AB115" s="3485"/>
      <c r="AC115" s="3485"/>
      <c r="AD115" s="3485"/>
      <c r="AE115" s="3485"/>
      <c r="AF115" s="3485"/>
      <c r="AG115" s="3485"/>
      <c r="AH115" s="3485"/>
      <c r="AI115" s="3485"/>
      <c r="AJ115" s="3485"/>
      <c r="AK115" s="3485"/>
      <c r="AL115" s="3485"/>
      <c r="AM115" s="3485"/>
      <c r="AN115" s="3485"/>
      <c r="AO115" s="3485"/>
      <c r="AP115" s="3485"/>
      <c r="AQ115" s="3485"/>
      <c r="AR115" s="3486"/>
      <c r="AS115" s="2258"/>
      <c r="AT115" s="2288"/>
    </row>
    <row r="116" spans="1:46" ht="19.5" customHeight="1">
      <c r="A116" s="261"/>
      <c r="B116" s="2253"/>
      <c r="C116" s="3491"/>
      <c r="D116" s="3492" t="s">
        <v>1653</v>
      </c>
      <c r="E116" s="3478">
        <f>E83+E88+E93+E98+E103+E108+E113</f>
        <v>0</v>
      </c>
      <c r="F116" s="3478">
        <f t="shared" ref="F116:AR116" si="47">F83+F88+F93+F98+F103+F108+F113</f>
        <v>0</v>
      </c>
      <c r="G116" s="3478">
        <f t="shared" si="47"/>
        <v>0</v>
      </c>
      <c r="H116" s="3478">
        <f t="shared" si="47"/>
        <v>0</v>
      </c>
      <c r="I116" s="3478">
        <f t="shared" si="47"/>
        <v>0</v>
      </c>
      <c r="J116" s="3478">
        <f>J83+J88+J93+J98+J103+J108+J113</f>
        <v>0</v>
      </c>
      <c r="K116" s="3478">
        <f t="shared" si="47"/>
        <v>0</v>
      </c>
      <c r="L116" s="3478">
        <f t="shared" si="47"/>
        <v>0</v>
      </c>
      <c r="M116" s="3478">
        <f t="shared" si="47"/>
        <v>0</v>
      </c>
      <c r="N116" s="3478">
        <f t="shared" si="47"/>
        <v>0</v>
      </c>
      <c r="O116" s="3478">
        <f t="shared" si="47"/>
        <v>0</v>
      </c>
      <c r="P116" s="3478">
        <f t="shared" si="47"/>
        <v>0</v>
      </c>
      <c r="Q116" s="3478">
        <f t="shared" si="47"/>
        <v>0</v>
      </c>
      <c r="R116" s="3478">
        <f t="shared" si="47"/>
        <v>0</v>
      </c>
      <c r="S116" s="3478">
        <f t="shared" si="47"/>
        <v>0</v>
      </c>
      <c r="T116" s="3478">
        <f t="shared" si="47"/>
        <v>0</v>
      </c>
      <c r="U116" s="3478">
        <f t="shared" si="47"/>
        <v>0</v>
      </c>
      <c r="V116" s="3478">
        <f t="shared" si="47"/>
        <v>0</v>
      </c>
      <c r="W116" s="3478">
        <f t="shared" si="47"/>
        <v>0</v>
      </c>
      <c r="X116" s="3478">
        <f t="shared" si="47"/>
        <v>0</v>
      </c>
      <c r="Y116" s="3478">
        <f t="shared" si="47"/>
        <v>0</v>
      </c>
      <c r="Z116" s="3478">
        <f t="shared" si="47"/>
        <v>0</v>
      </c>
      <c r="AA116" s="3478">
        <f t="shared" si="47"/>
        <v>0</v>
      </c>
      <c r="AB116" s="3478">
        <f t="shared" si="47"/>
        <v>0</v>
      </c>
      <c r="AC116" s="3478">
        <f t="shared" si="47"/>
        <v>0</v>
      </c>
      <c r="AD116" s="3478">
        <f t="shared" si="47"/>
        <v>0</v>
      </c>
      <c r="AE116" s="3478">
        <f t="shared" si="47"/>
        <v>0</v>
      </c>
      <c r="AF116" s="3478">
        <f t="shared" si="47"/>
        <v>0</v>
      </c>
      <c r="AG116" s="3478">
        <f t="shared" si="47"/>
        <v>0</v>
      </c>
      <c r="AH116" s="3478">
        <f t="shared" si="47"/>
        <v>0</v>
      </c>
      <c r="AI116" s="3478">
        <f t="shared" si="47"/>
        <v>0</v>
      </c>
      <c r="AJ116" s="3478">
        <f t="shared" si="47"/>
        <v>0</v>
      </c>
      <c r="AK116" s="3478">
        <f t="shared" si="47"/>
        <v>0</v>
      </c>
      <c r="AL116" s="3478">
        <f t="shared" si="47"/>
        <v>0</v>
      </c>
      <c r="AM116" s="3478">
        <f t="shared" si="47"/>
        <v>0</v>
      </c>
      <c r="AN116" s="3478">
        <f t="shared" si="47"/>
        <v>0</v>
      </c>
      <c r="AO116" s="3478">
        <f t="shared" si="47"/>
        <v>0</v>
      </c>
      <c r="AP116" s="3478">
        <f t="shared" si="47"/>
        <v>0</v>
      </c>
      <c r="AQ116" s="3478">
        <f t="shared" si="47"/>
        <v>0</v>
      </c>
      <c r="AR116" s="3478">
        <f t="shared" si="47"/>
        <v>0</v>
      </c>
      <c r="AS116" s="2258"/>
      <c r="AT116" s="2288"/>
    </row>
    <row r="117" spans="1:46" ht="23.25" customHeight="1" thickBot="1">
      <c r="A117" s="261"/>
      <c r="B117" s="2253"/>
      <c r="C117" s="3497"/>
      <c r="D117" s="3498" t="s">
        <v>1654</v>
      </c>
      <c r="E117" s="2274"/>
      <c r="F117" s="2274"/>
      <c r="G117" s="2274"/>
      <c r="H117" s="2274"/>
      <c r="I117" s="2274"/>
      <c r="J117" s="2274"/>
      <c r="K117" s="2274"/>
      <c r="L117" s="2274"/>
      <c r="M117" s="2274"/>
      <c r="N117" s="2274"/>
      <c r="O117" s="2274"/>
      <c r="P117" s="2274"/>
      <c r="Q117" s="2274"/>
      <c r="R117" s="2274"/>
      <c r="S117" s="2274"/>
      <c r="T117" s="2274"/>
      <c r="U117" s="2274"/>
      <c r="V117" s="2274"/>
      <c r="W117" s="2274"/>
      <c r="X117" s="2274"/>
      <c r="Y117" s="2274"/>
      <c r="Z117" s="2274"/>
      <c r="AA117" s="2274"/>
      <c r="AB117" s="2274"/>
      <c r="AC117" s="2274"/>
      <c r="AD117" s="2274"/>
      <c r="AE117" s="2274"/>
      <c r="AF117" s="2274"/>
      <c r="AG117" s="2274"/>
      <c r="AH117" s="2274"/>
      <c r="AI117" s="2274"/>
      <c r="AJ117" s="2274"/>
      <c r="AK117" s="2274"/>
      <c r="AL117" s="2274"/>
      <c r="AM117" s="2274"/>
      <c r="AN117" s="2274"/>
      <c r="AO117" s="2274"/>
      <c r="AP117" s="2274"/>
      <c r="AQ117" s="2274"/>
      <c r="AR117" s="2276"/>
      <c r="AS117" s="2258"/>
      <c r="AT117" s="2288"/>
    </row>
    <row r="118" spans="1:46" ht="13.2" customHeight="1">
      <c r="A118" s="261"/>
      <c r="B118" s="2253"/>
      <c r="C118" s="3471">
        <v>1</v>
      </c>
      <c r="D118" s="3472" t="s">
        <v>1618</v>
      </c>
      <c r="E118" s="3473">
        <f>J118+O118+T118+Y118+AD118</f>
        <v>0</v>
      </c>
      <c r="F118" s="3473">
        <f t="shared" ref="F118:I150" si="48">K118+P118+U118+Z118+AE118</f>
        <v>0</v>
      </c>
      <c r="G118" s="3473">
        <f t="shared" si="48"/>
        <v>0</v>
      </c>
      <c r="H118" s="3473">
        <f t="shared" si="48"/>
        <v>0</v>
      </c>
      <c r="I118" s="3473">
        <f t="shared" si="48"/>
        <v>0</v>
      </c>
      <c r="J118" s="3474">
        <f>J13+J48+J83</f>
        <v>0</v>
      </c>
      <c r="K118" s="3474">
        <f t="shared" ref="K118:AR125" si="49">K13+K48+K83</f>
        <v>0</v>
      </c>
      <c r="L118" s="3474">
        <f t="shared" si="49"/>
        <v>0</v>
      </c>
      <c r="M118" s="3474">
        <f t="shared" si="49"/>
        <v>0</v>
      </c>
      <c r="N118" s="3474">
        <f t="shared" si="49"/>
        <v>0</v>
      </c>
      <c r="O118" s="3474">
        <f t="shared" si="49"/>
        <v>0</v>
      </c>
      <c r="P118" s="3474">
        <f t="shared" si="49"/>
        <v>0</v>
      </c>
      <c r="Q118" s="3474">
        <f t="shared" si="49"/>
        <v>0</v>
      </c>
      <c r="R118" s="3474">
        <f t="shared" si="49"/>
        <v>0</v>
      </c>
      <c r="S118" s="3474">
        <f t="shared" si="49"/>
        <v>0</v>
      </c>
      <c r="T118" s="3474">
        <f t="shared" si="49"/>
        <v>0</v>
      </c>
      <c r="U118" s="3474">
        <f t="shared" si="49"/>
        <v>0</v>
      </c>
      <c r="V118" s="3474">
        <f t="shared" si="49"/>
        <v>0</v>
      </c>
      <c r="W118" s="3474">
        <f t="shared" si="49"/>
        <v>0</v>
      </c>
      <c r="X118" s="3474">
        <f t="shared" si="49"/>
        <v>0</v>
      </c>
      <c r="Y118" s="3474">
        <f t="shared" si="49"/>
        <v>0</v>
      </c>
      <c r="Z118" s="3474">
        <f t="shared" si="49"/>
        <v>0</v>
      </c>
      <c r="AA118" s="3474">
        <f t="shared" si="49"/>
        <v>0</v>
      </c>
      <c r="AB118" s="3474">
        <f t="shared" si="49"/>
        <v>0</v>
      </c>
      <c r="AC118" s="3474">
        <f t="shared" si="49"/>
        <v>0</v>
      </c>
      <c r="AD118" s="3474">
        <f t="shared" si="49"/>
        <v>0</v>
      </c>
      <c r="AE118" s="3474">
        <f t="shared" si="49"/>
        <v>0</v>
      </c>
      <c r="AF118" s="3474">
        <f t="shared" si="49"/>
        <v>0</v>
      </c>
      <c r="AG118" s="3474">
        <f t="shared" si="49"/>
        <v>0</v>
      </c>
      <c r="AH118" s="3474">
        <f t="shared" si="49"/>
        <v>0</v>
      </c>
      <c r="AI118" s="3474">
        <f t="shared" si="49"/>
        <v>0</v>
      </c>
      <c r="AJ118" s="3474">
        <f t="shared" si="49"/>
        <v>0</v>
      </c>
      <c r="AK118" s="3474">
        <f t="shared" si="49"/>
        <v>0</v>
      </c>
      <c r="AL118" s="3474">
        <f t="shared" si="49"/>
        <v>0</v>
      </c>
      <c r="AM118" s="3474">
        <f t="shared" si="49"/>
        <v>0</v>
      </c>
      <c r="AN118" s="3474">
        <f t="shared" si="49"/>
        <v>0</v>
      </c>
      <c r="AO118" s="3474">
        <f t="shared" si="49"/>
        <v>0</v>
      </c>
      <c r="AP118" s="3474">
        <f t="shared" si="49"/>
        <v>0</v>
      </c>
      <c r="AQ118" s="3474">
        <f t="shared" si="49"/>
        <v>0</v>
      </c>
      <c r="AR118" s="3474">
        <f t="shared" si="49"/>
        <v>0</v>
      </c>
      <c r="AS118" s="2258"/>
      <c r="AT118" s="2288"/>
    </row>
    <row r="119" spans="1:46" ht="15.6">
      <c r="A119" s="261"/>
      <c r="B119" s="2253"/>
      <c r="C119" s="3476"/>
      <c r="D119" s="3477" t="s">
        <v>1619</v>
      </c>
      <c r="E119" s="3478">
        <f t="shared" ref="E119:E150" si="50">J119+O119+T119+Y119+AD119</f>
        <v>0</v>
      </c>
      <c r="F119" s="3478">
        <f t="shared" si="48"/>
        <v>0</v>
      </c>
      <c r="G119" s="3478">
        <f t="shared" si="48"/>
        <v>0</v>
      </c>
      <c r="H119" s="3478">
        <f t="shared" si="48"/>
        <v>0</v>
      </c>
      <c r="I119" s="3478">
        <f t="shared" si="48"/>
        <v>0</v>
      </c>
      <c r="J119" s="3499">
        <f t="shared" ref="J119:Y134" si="51">J14+J49+J84</f>
        <v>0</v>
      </c>
      <c r="K119" s="3499">
        <f t="shared" si="51"/>
        <v>0</v>
      </c>
      <c r="L119" s="3499">
        <f t="shared" si="51"/>
        <v>0</v>
      </c>
      <c r="M119" s="3499">
        <f t="shared" si="51"/>
        <v>0</v>
      </c>
      <c r="N119" s="3499">
        <f t="shared" si="51"/>
        <v>0</v>
      </c>
      <c r="O119" s="3499">
        <f t="shared" si="51"/>
        <v>0</v>
      </c>
      <c r="P119" s="3499">
        <f t="shared" si="51"/>
        <v>0</v>
      </c>
      <c r="Q119" s="3499">
        <f t="shared" si="51"/>
        <v>0</v>
      </c>
      <c r="R119" s="3499">
        <f t="shared" si="51"/>
        <v>0</v>
      </c>
      <c r="S119" s="3499">
        <f t="shared" si="51"/>
        <v>0</v>
      </c>
      <c r="T119" s="3499">
        <f t="shared" si="51"/>
        <v>0</v>
      </c>
      <c r="U119" s="3499">
        <f t="shared" si="51"/>
        <v>0</v>
      </c>
      <c r="V119" s="3499">
        <f t="shared" si="51"/>
        <v>0</v>
      </c>
      <c r="W119" s="3499">
        <f t="shared" si="51"/>
        <v>0</v>
      </c>
      <c r="X119" s="3499">
        <f t="shared" si="51"/>
        <v>0</v>
      </c>
      <c r="Y119" s="3499">
        <f t="shared" si="51"/>
        <v>0</v>
      </c>
      <c r="Z119" s="3499">
        <f t="shared" si="49"/>
        <v>0</v>
      </c>
      <c r="AA119" s="3499">
        <f t="shared" si="49"/>
        <v>0</v>
      </c>
      <c r="AB119" s="3499">
        <f t="shared" si="49"/>
        <v>0</v>
      </c>
      <c r="AC119" s="3499">
        <f t="shared" si="49"/>
        <v>0</v>
      </c>
      <c r="AD119" s="3499">
        <f t="shared" si="49"/>
        <v>0</v>
      </c>
      <c r="AE119" s="3499">
        <f t="shared" si="49"/>
        <v>0</v>
      </c>
      <c r="AF119" s="3499">
        <f t="shared" si="49"/>
        <v>0</v>
      </c>
      <c r="AG119" s="3499">
        <f t="shared" si="49"/>
        <v>0</v>
      </c>
      <c r="AH119" s="3499">
        <f t="shared" si="49"/>
        <v>0</v>
      </c>
      <c r="AI119" s="3499">
        <f t="shared" si="49"/>
        <v>0</v>
      </c>
      <c r="AJ119" s="3499">
        <f t="shared" si="49"/>
        <v>0</v>
      </c>
      <c r="AK119" s="3499">
        <f t="shared" si="49"/>
        <v>0</v>
      </c>
      <c r="AL119" s="3499">
        <f t="shared" si="49"/>
        <v>0</v>
      </c>
      <c r="AM119" s="3499">
        <f t="shared" si="49"/>
        <v>0</v>
      </c>
      <c r="AN119" s="3499">
        <f t="shared" si="49"/>
        <v>0</v>
      </c>
      <c r="AO119" s="3499">
        <f t="shared" si="49"/>
        <v>0</v>
      </c>
      <c r="AP119" s="3499">
        <f t="shared" si="49"/>
        <v>0</v>
      </c>
      <c r="AQ119" s="3499">
        <f t="shared" si="49"/>
        <v>0</v>
      </c>
      <c r="AR119" s="3499">
        <f t="shared" si="49"/>
        <v>0</v>
      </c>
      <c r="AS119" s="2258"/>
      <c r="AT119" s="2288"/>
    </row>
    <row r="120" spans="1:46" ht="15.6">
      <c r="A120" s="261"/>
      <c r="B120" s="2253"/>
      <c r="C120" s="3476"/>
      <c r="D120" s="3477" t="s">
        <v>1620</v>
      </c>
      <c r="E120" s="3478">
        <f t="shared" si="50"/>
        <v>0</v>
      </c>
      <c r="F120" s="3478">
        <f t="shared" si="48"/>
        <v>0</v>
      </c>
      <c r="G120" s="3478">
        <f t="shared" si="48"/>
        <v>0</v>
      </c>
      <c r="H120" s="3478">
        <f t="shared" si="48"/>
        <v>0</v>
      </c>
      <c r="I120" s="3478">
        <f t="shared" si="48"/>
        <v>0</v>
      </c>
      <c r="J120" s="3499">
        <f t="shared" si="51"/>
        <v>0</v>
      </c>
      <c r="K120" s="3499">
        <f t="shared" si="49"/>
        <v>0</v>
      </c>
      <c r="L120" s="3499">
        <f t="shared" si="49"/>
        <v>0</v>
      </c>
      <c r="M120" s="3499">
        <f t="shared" si="49"/>
        <v>0</v>
      </c>
      <c r="N120" s="3499">
        <f t="shared" si="49"/>
        <v>0</v>
      </c>
      <c r="O120" s="3499">
        <f t="shared" si="49"/>
        <v>0</v>
      </c>
      <c r="P120" s="3499">
        <f t="shared" si="49"/>
        <v>0</v>
      </c>
      <c r="Q120" s="3499">
        <f t="shared" si="49"/>
        <v>0</v>
      </c>
      <c r="R120" s="3499">
        <f t="shared" si="49"/>
        <v>0</v>
      </c>
      <c r="S120" s="3499">
        <f t="shared" si="49"/>
        <v>0</v>
      </c>
      <c r="T120" s="3499">
        <f t="shared" si="49"/>
        <v>0</v>
      </c>
      <c r="U120" s="3499">
        <f t="shared" si="49"/>
        <v>0</v>
      </c>
      <c r="V120" s="3499">
        <f t="shared" si="49"/>
        <v>0</v>
      </c>
      <c r="W120" s="3499">
        <f t="shared" si="49"/>
        <v>0</v>
      </c>
      <c r="X120" s="3499">
        <f t="shared" si="49"/>
        <v>0</v>
      </c>
      <c r="Y120" s="3499">
        <f t="shared" si="49"/>
        <v>0</v>
      </c>
      <c r="Z120" s="3499">
        <f t="shared" si="49"/>
        <v>0</v>
      </c>
      <c r="AA120" s="3499">
        <f t="shared" si="49"/>
        <v>0</v>
      </c>
      <c r="AB120" s="3499">
        <f t="shared" si="49"/>
        <v>0</v>
      </c>
      <c r="AC120" s="3499">
        <f t="shared" si="49"/>
        <v>0</v>
      </c>
      <c r="AD120" s="3499">
        <f t="shared" si="49"/>
        <v>0</v>
      </c>
      <c r="AE120" s="3499">
        <f t="shared" si="49"/>
        <v>0</v>
      </c>
      <c r="AF120" s="3499">
        <f t="shared" si="49"/>
        <v>0</v>
      </c>
      <c r="AG120" s="3499">
        <f t="shared" si="49"/>
        <v>0</v>
      </c>
      <c r="AH120" s="3499">
        <f t="shared" si="49"/>
        <v>0</v>
      </c>
      <c r="AI120" s="3499">
        <f t="shared" si="49"/>
        <v>0</v>
      </c>
      <c r="AJ120" s="3499">
        <f t="shared" si="49"/>
        <v>0</v>
      </c>
      <c r="AK120" s="3499">
        <f t="shared" si="49"/>
        <v>0</v>
      </c>
      <c r="AL120" s="3499">
        <f t="shared" si="49"/>
        <v>0</v>
      </c>
      <c r="AM120" s="3499">
        <f t="shared" si="49"/>
        <v>0</v>
      </c>
      <c r="AN120" s="3499">
        <f t="shared" si="49"/>
        <v>0</v>
      </c>
      <c r="AO120" s="3499">
        <f t="shared" si="49"/>
        <v>0</v>
      </c>
      <c r="AP120" s="3499">
        <f t="shared" si="49"/>
        <v>0</v>
      </c>
      <c r="AQ120" s="3499">
        <f t="shared" si="49"/>
        <v>0</v>
      </c>
      <c r="AR120" s="3499">
        <f t="shared" si="49"/>
        <v>0</v>
      </c>
      <c r="AS120" s="2258"/>
      <c r="AT120" s="2288"/>
    </row>
    <row r="121" spans="1:46" ht="15.6">
      <c r="A121" s="261"/>
      <c r="B121" s="2253"/>
      <c r="C121" s="3476"/>
      <c r="D121" s="3477" t="s">
        <v>1621</v>
      </c>
      <c r="E121" s="3478">
        <f t="shared" si="50"/>
        <v>0</v>
      </c>
      <c r="F121" s="3478">
        <f t="shared" si="48"/>
        <v>0</v>
      </c>
      <c r="G121" s="3478">
        <f t="shared" si="48"/>
        <v>0</v>
      </c>
      <c r="H121" s="3478">
        <f t="shared" si="48"/>
        <v>0</v>
      </c>
      <c r="I121" s="3478">
        <f t="shared" si="48"/>
        <v>0</v>
      </c>
      <c r="J121" s="3499">
        <f t="shared" si="51"/>
        <v>0</v>
      </c>
      <c r="K121" s="3499">
        <f t="shared" si="49"/>
        <v>0</v>
      </c>
      <c r="L121" s="3499">
        <f t="shared" si="49"/>
        <v>0</v>
      </c>
      <c r="M121" s="3499">
        <f t="shared" si="49"/>
        <v>0</v>
      </c>
      <c r="N121" s="3499">
        <f t="shared" si="49"/>
        <v>0</v>
      </c>
      <c r="O121" s="3499">
        <f t="shared" si="49"/>
        <v>0</v>
      </c>
      <c r="P121" s="3499">
        <f t="shared" si="49"/>
        <v>0</v>
      </c>
      <c r="Q121" s="3499">
        <f t="shared" si="49"/>
        <v>0</v>
      </c>
      <c r="R121" s="3499">
        <f t="shared" si="49"/>
        <v>0</v>
      </c>
      <c r="S121" s="3499">
        <f t="shared" si="49"/>
        <v>0</v>
      </c>
      <c r="T121" s="3499">
        <f t="shared" si="49"/>
        <v>0</v>
      </c>
      <c r="U121" s="3499">
        <f t="shared" si="49"/>
        <v>0</v>
      </c>
      <c r="V121" s="3499">
        <f t="shared" si="49"/>
        <v>0</v>
      </c>
      <c r="W121" s="3499">
        <f t="shared" si="49"/>
        <v>0</v>
      </c>
      <c r="X121" s="3499">
        <f t="shared" si="49"/>
        <v>0</v>
      </c>
      <c r="Y121" s="3499">
        <f t="shared" si="49"/>
        <v>0</v>
      </c>
      <c r="Z121" s="3499">
        <f t="shared" si="49"/>
        <v>0</v>
      </c>
      <c r="AA121" s="3499">
        <f t="shared" si="49"/>
        <v>0</v>
      </c>
      <c r="AB121" s="3499">
        <f t="shared" si="49"/>
        <v>0</v>
      </c>
      <c r="AC121" s="3499">
        <f t="shared" si="49"/>
        <v>0</v>
      </c>
      <c r="AD121" s="3499">
        <f t="shared" si="49"/>
        <v>0</v>
      </c>
      <c r="AE121" s="3499">
        <f t="shared" si="49"/>
        <v>0</v>
      </c>
      <c r="AF121" s="3499">
        <f t="shared" si="49"/>
        <v>0</v>
      </c>
      <c r="AG121" s="3499">
        <f t="shared" si="49"/>
        <v>0</v>
      </c>
      <c r="AH121" s="3499">
        <f t="shared" si="49"/>
        <v>0</v>
      </c>
      <c r="AI121" s="3499">
        <f t="shared" si="49"/>
        <v>0</v>
      </c>
      <c r="AJ121" s="3499">
        <f t="shared" si="49"/>
        <v>0</v>
      </c>
      <c r="AK121" s="3499">
        <f t="shared" si="49"/>
        <v>0</v>
      </c>
      <c r="AL121" s="3499">
        <f t="shared" si="49"/>
        <v>0</v>
      </c>
      <c r="AM121" s="3499">
        <f t="shared" si="49"/>
        <v>0</v>
      </c>
      <c r="AN121" s="3499">
        <f t="shared" si="49"/>
        <v>0</v>
      </c>
      <c r="AO121" s="3499">
        <f t="shared" si="49"/>
        <v>0</v>
      </c>
      <c r="AP121" s="3499">
        <f t="shared" si="49"/>
        <v>0</v>
      </c>
      <c r="AQ121" s="3499">
        <f t="shared" si="49"/>
        <v>0</v>
      </c>
      <c r="AR121" s="3499">
        <f t="shared" si="49"/>
        <v>0</v>
      </c>
      <c r="AS121" s="2258"/>
      <c r="AT121" s="2288"/>
    </row>
    <row r="122" spans="1:46" ht="15.6">
      <c r="A122" s="261"/>
      <c r="B122" s="2253"/>
      <c r="C122" s="3476"/>
      <c r="D122" s="3477" t="s">
        <v>1622</v>
      </c>
      <c r="E122" s="3478">
        <f t="shared" si="50"/>
        <v>0</v>
      </c>
      <c r="F122" s="3478">
        <f t="shared" si="48"/>
        <v>0</v>
      </c>
      <c r="G122" s="3478">
        <f t="shared" si="48"/>
        <v>0</v>
      </c>
      <c r="H122" s="3478">
        <f t="shared" si="48"/>
        <v>0</v>
      </c>
      <c r="I122" s="3478">
        <f t="shared" si="48"/>
        <v>0</v>
      </c>
      <c r="J122" s="3499">
        <f t="shared" si="51"/>
        <v>0</v>
      </c>
      <c r="K122" s="3499">
        <f t="shared" si="49"/>
        <v>0</v>
      </c>
      <c r="L122" s="3499">
        <f t="shared" si="49"/>
        <v>0</v>
      </c>
      <c r="M122" s="3499">
        <f t="shared" si="49"/>
        <v>0</v>
      </c>
      <c r="N122" s="3499">
        <f t="shared" si="49"/>
        <v>0</v>
      </c>
      <c r="O122" s="3499">
        <f t="shared" si="49"/>
        <v>0</v>
      </c>
      <c r="P122" s="3499">
        <f t="shared" si="49"/>
        <v>0</v>
      </c>
      <c r="Q122" s="3499">
        <f t="shared" si="49"/>
        <v>0</v>
      </c>
      <c r="R122" s="3499">
        <f t="shared" si="49"/>
        <v>0</v>
      </c>
      <c r="S122" s="3499">
        <f t="shared" si="49"/>
        <v>0</v>
      </c>
      <c r="T122" s="3499">
        <f t="shared" si="49"/>
        <v>0</v>
      </c>
      <c r="U122" s="3499">
        <f t="shared" si="49"/>
        <v>0</v>
      </c>
      <c r="V122" s="3499">
        <f t="shared" si="49"/>
        <v>0</v>
      </c>
      <c r="W122" s="3499">
        <f t="shared" si="49"/>
        <v>0</v>
      </c>
      <c r="X122" s="3499">
        <f t="shared" si="49"/>
        <v>0</v>
      </c>
      <c r="Y122" s="3499">
        <f t="shared" si="49"/>
        <v>0</v>
      </c>
      <c r="Z122" s="3499">
        <f t="shared" si="49"/>
        <v>0</v>
      </c>
      <c r="AA122" s="3499">
        <f t="shared" si="49"/>
        <v>0</v>
      </c>
      <c r="AB122" s="3499">
        <f t="shared" si="49"/>
        <v>0</v>
      </c>
      <c r="AC122" s="3499">
        <f t="shared" si="49"/>
        <v>0</v>
      </c>
      <c r="AD122" s="3499">
        <f t="shared" si="49"/>
        <v>0</v>
      </c>
      <c r="AE122" s="3499">
        <f t="shared" si="49"/>
        <v>0</v>
      </c>
      <c r="AF122" s="3499">
        <f t="shared" si="49"/>
        <v>0</v>
      </c>
      <c r="AG122" s="3499">
        <f t="shared" si="49"/>
        <v>0</v>
      </c>
      <c r="AH122" s="3499">
        <f t="shared" si="49"/>
        <v>0</v>
      </c>
      <c r="AI122" s="3499">
        <f t="shared" si="49"/>
        <v>0</v>
      </c>
      <c r="AJ122" s="3499">
        <f t="shared" si="49"/>
        <v>0</v>
      </c>
      <c r="AK122" s="3499">
        <f t="shared" si="49"/>
        <v>0</v>
      </c>
      <c r="AL122" s="3499">
        <f t="shared" si="49"/>
        <v>0</v>
      </c>
      <c r="AM122" s="3499">
        <f t="shared" si="49"/>
        <v>0</v>
      </c>
      <c r="AN122" s="3499">
        <f t="shared" si="49"/>
        <v>0</v>
      </c>
      <c r="AO122" s="3499">
        <f t="shared" si="49"/>
        <v>0</v>
      </c>
      <c r="AP122" s="3499">
        <f t="shared" si="49"/>
        <v>0</v>
      </c>
      <c r="AQ122" s="3499">
        <f t="shared" si="49"/>
        <v>0</v>
      </c>
      <c r="AR122" s="3499">
        <f t="shared" si="49"/>
        <v>0</v>
      </c>
      <c r="AS122" s="2258"/>
      <c r="AT122" s="2288"/>
    </row>
    <row r="123" spans="1:46" ht="15.6">
      <c r="A123" s="261"/>
      <c r="B123" s="2253"/>
      <c r="C123" s="3476">
        <v>2</v>
      </c>
      <c r="D123" s="3477" t="s">
        <v>577</v>
      </c>
      <c r="E123" s="3478">
        <f t="shared" si="50"/>
        <v>0</v>
      </c>
      <c r="F123" s="3478">
        <f t="shared" si="48"/>
        <v>0</v>
      </c>
      <c r="G123" s="3478">
        <f t="shared" si="48"/>
        <v>0</v>
      </c>
      <c r="H123" s="3478">
        <f t="shared" si="48"/>
        <v>0</v>
      </c>
      <c r="I123" s="3478">
        <f t="shared" si="48"/>
        <v>0</v>
      </c>
      <c r="J123" s="3499">
        <f t="shared" si="51"/>
        <v>0</v>
      </c>
      <c r="K123" s="3499">
        <f t="shared" si="49"/>
        <v>0</v>
      </c>
      <c r="L123" s="3499">
        <f t="shared" si="49"/>
        <v>0</v>
      </c>
      <c r="M123" s="3499">
        <f t="shared" si="49"/>
        <v>0</v>
      </c>
      <c r="N123" s="3499">
        <f t="shared" si="49"/>
        <v>0</v>
      </c>
      <c r="O123" s="3499">
        <f t="shared" si="49"/>
        <v>0</v>
      </c>
      <c r="P123" s="3499">
        <f t="shared" si="49"/>
        <v>0</v>
      </c>
      <c r="Q123" s="3499">
        <f t="shared" si="49"/>
        <v>0</v>
      </c>
      <c r="R123" s="3499">
        <f t="shared" si="49"/>
        <v>0</v>
      </c>
      <c r="S123" s="3499">
        <f t="shared" si="49"/>
        <v>0</v>
      </c>
      <c r="T123" s="3499">
        <f t="shared" si="49"/>
        <v>0</v>
      </c>
      <c r="U123" s="3499">
        <f t="shared" si="49"/>
        <v>0</v>
      </c>
      <c r="V123" s="3499">
        <f t="shared" si="49"/>
        <v>0</v>
      </c>
      <c r="W123" s="3499">
        <f t="shared" si="49"/>
        <v>0</v>
      </c>
      <c r="X123" s="3499">
        <f t="shared" si="49"/>
        <v>0</v>
      </c>
      <c r="Y123" s="3499">
        <f t="shared" si="49"/>
        <v>0</v>
      </c>
      <c r="Z123" s="3499">
        <f t="shared" si="49"/>
        <v>0</v>
      </c>
      <c r="AA123" s="3499">
        <f t="shared" si="49"/>
        <v>0</v>
      </c>
      <c r="AB123" s="3499">
        <f t="shared" si="49"/>
        <v>0</v>
      </c>
      <c r="AC123" s="3499">
        <f t="shared" si="49"/>
        <v>0</v>
      </c>
      <c r="AD123" s="3499">
        <f t="shared" si="49"/>
        <v>0</v>
      </c>
      <c r="AE123" s="3499">
        <f t="shared" si="49"/>
        <v>0</v>
      </c>
      <c r="AF123" s="3499">
        <f t="shared" si="49"/>
        <v>0</v>
      </c>
      <c r="AG123" s="3499">
        <f t="shared" si="49"/>
        <v>0</v>
      </c>
      <c r="AH123" s="3499">
        <f t="shared" si="49"/>
        <v>0</v>
      </c>
      <c r="AI123" s="3499">
        <f t="shared" si="49"/>
        <v>0</v>
      </c>
      <c r="AJ123" s="3499">
        <f t="shared" si="49"/>
        <v>0</v>
      </c>
      <c r="AK123" s="3499">
        <f t="shared" si="49"/>
        <v>0</v>
      </c>
      <c r="AL123" s="3499">
        <f t="shared" si="49"/>
        <v>0</v>
      </c>
      <c r="AM123" s="3499">
        <f t="shared" si="49"/>
        <v>0</v>
      </c>
      <c r="AN123" s="3499">
        <f t="shared" si="49"/>
        <v>0</v>
      </c>
      <c r="AO123" s="3499">
        <f t="shared" si="49"/>
        <v>0</v>
      </c>
      <c r="AP123" s="3499">
        <f t="shared" si="49"/>
        <v>0</v>
      </c>
      <c r="AQ123" s="3499">
        <f t="shared" si="49"/>
        <v>0</v>
      </c>
      <c r="AR123" s="3499">
        <f t="shared" si="49"/>
        <v>0</v>
      </c>
      <c r="AS123" s="2258"/>
      <c r="AT123" s="2288"/>
    </row>
    <row r="124" spans="1:46" ht="15.6">
      <c r="A124" s="261"/>
      <c r="B124" s="2253"/>
      <c r="C124" s="3476"/>
      <c r="D124" s="3477" t="s">
        <v>1624</v>
      </c>
      <c r="E124" s="3478">
        <f t="shared" si="50"/>
        <v>0</v>
      </c>
      <c r="F124" s="3478">
        <f t="shared" si="48"/>
        <v>0</v>
      </c>
      <c r="G124" s="3478">
        <f t="shared" si="48"/>
        <v>0</v>
      </c>
      <c r="H124" s="3478">
        <f t="shared" si="48"/>
        <v>0</v>
      </c>
      <c r="I124" s="3478">
        <f t="shared" si="48"/>
        <v>0</v>
      </c>
      <c r="J124" s="3499">
        <f t="shared" si="51"/>
        <v>0</v>
      </c>
      <c r="K124" s="3499">
        <f t="shared" si="49"/>
        <v>0</v>
      </c>
      <c r="L124" s="3499">
        <f t="shared" si="49"/>
        <v>0</v>
      </c>
      <c r="M124" s="3499">
        <f t="shared" si="49"/>
        <v>0</v>
      </c>
      <c r="N124" s="3499">
        <f t="shared" si="49"/>
        <v>0</v>
      </c>
      <c r="O124" s="3499">
        <f t="shared" si="49"/>
        <v>0</v>
      </c>
      <c r="P124" s="3499">
        <f t="shared" si="49"/>
        <v>0</v>
      </c>
      <c r="Q124" s="3499">
        <f t="shared" si="49"/>
        <v>0</v>
      </c>
      <c r="R124" s="3499">
        <f t="shared" si="49"/>
        <v>0</v>
      </c>
      <c r="S124" s="3499">
        <f t="shared" si="49"/>
        <v>0</v>
      </c>
      <c r="T124" s="3499">
        <f t="shared" si="49"/>
        <v>0</v>
      </c>
      <c r="U124" s="3499">
        <f t="shared" si="49"/>
        <v>0</v>
      </c>
      <c r="V124" s="3499">
        <f t="shared" si="49"/>
        <v>0</v>
      </c>
      <c r="W124" s="3499">
        <f t="shared" si="49"/>
        <v>0</v>
      </c>
      <c r="X124" s="3499">
        <f t="shared" si="49"/>
        <v>0</v>
      </c>
      <c r="Y124" s="3499">
        <f t="shared" si="49"/>
        <v>0</v>
      </c>
      <c r="Z124" s="3499">
        <f t="shared" si="49"/>
        <v>0</v>
      </c>
      <c r="AA124" s="3499">
        <f t="shared" si="49"/>
        <v>0</v>
      </c>
      <c r="AB124" s="3499">
        <f t="shared" si="49"/>
        <v>0</v>
      </c>
      <c r="AC124" s="3499">
        <f t="shared" si="49"/>
        <v>0</v>
      </c>
      <c r="AD124" s="3499">
        <f t="shared" si="49"/>
        <v>0</v>
      </c>
      <c r="AE124" s="3499">
        <f t="shared" si="49"/>
        <v>0</v>
      </c>
      <c r="AF124" s="3499">
        <f t="shared" si="49"/>
        <v>0</v>
      </c>
      <c r="AG124" s="3499">
        <f t="shared" si="49"/>
        <v>0</v>
      </c>
      <c r="AH124" s="3499">
        <f t="shared" si="49"/>
        <v>0</v>
      </c>
      <c r="AI124" s="3499">
        <f t="shared" si="49"/>
        <v>0</v>
      </c>
      <c r="AJ124" s="3499">
        <f t="shared" si="49"/>
        <v>0</v>
      </c>
      <c r="AK124" s="3499">
        <f t="shared" si="49"/>
        <v>0</v>
      </c>
      <c r="AL124" s="3499">
        <f t="shared" si="49"/>
        <v>0</v>
      </c>
      <c r="AM124" s="3499">
        <f t="shared" si="49"/>
        <v>0</v>
      </c>
      <c r="AN124" s="3499">
        <f t="shared" si="49"/>
        <v>0</v>
      </c>
      <c r="AO124" s="3499">
        <f t="shared" si="49"/>
        <v>0</v>
      </c>
      <c r="AP124" s="3499">
        <f t="shared" si="49"/>
        <v>0</v>
      </c>
      <c r="AQ124" s="3499">
        <f t="shared" si="49"/>
        <v>0</v>
      </c>
      <c r="AR124" s="3499">
        <f t="shared" si="49"/>
        <v>0</v>
      </c>
      <c r="AS124" s="2258"/>
      <c r="AT124" s="2288"/>
    </row>
    <row r="125" spans="1:46" ht="15.6">
      <c r="A125" s="261"/>
      <c r="B125" s="2253"/>
      <c r="C125" s="3476"/>
      <c r="D125" s="3477" t="s">
        <v>1625</v>
      </c>
      <c r="E125" s="3478">
        <f t="shared" si="50"/>
        <v>0</v>
      </c>
      <c r="F125" s="3478">
        <f t="shared" si="48"/>
        <v>0</v>
      </c>
      <c r="G125" s="3478">
        <f t="shared" si="48"/>
        <v>0</v>
      </c>
      <c r="H125" s="3478">
        <f t="shared" si="48"/>
        <v>0</v>
      </c>
      <c r="I125" s="3478">
        <f t="shared" si="48"/>
        <v>0</v>
      </c>
      <c r="J125" s="3499">
        <f t="shared" si="51"/>
        <v>0</v>
      </c>
      <c r="K125" s="3499">
        <f t="shared" si="49"/>
        <v>0</v>
      </c>
      <c r="L125" s="3499">
        <f t="shared" si="49"/>
        <v>0</v>
      </c>
      <c r="M125" s="3499">
        <f t="shared" si="49"/>
        <v>0</v>
      </c>
      <c r="N125" s="3499">
        <f t="shared" si="49"/>
        <v>0</v>
      </c>
      <c r="O125" s="3499">
        <f t="shared" si="49"/>
        <v>0</v>
      </c>
      <c r="P125" s="3499">
        <f t="shared" si="49"/>
        <v>0</v>
      </c>
      <c r="Q125" s="3499">
        <f t="shared" si="49"/>
        <v>0</v>
      </c>
      <c r="R125" s="3499">
        <f t="shared" si="49"/>
        <v>0</v>
      </c>
      <c r="S125" s="3499">
        <f t="shared" si="49"/>
        <v>0</v>
      </c>
      <c r="T125" s="3499">
        <f t="shared" si="49"/>
        <v>0</v>
      </c>
      <c r="U125" s="3499">
        <f t="shared" si="49"/>
        <v>0</v>
      </c>
      <c r="V125" s="3499">
        <f t="shared" si="49"/>
        <v>0</v>
      </c>
      <c r="W125" s="3499">
        <f t="shared" si="49"/>
        <v>0</v>
      </c>
      <c r="X125" s="3499">
        <f t="shared" si="49"/>
        <v>0</v>
      </c>
      <c r="Y125" s="3499">
        <f t="shared" si="49"/>
        <v>0</v>
      </c>
      <c r="Z125" s="3499">
        <f t="shared" si="49"/>
        <v>0</v>
      </c>
      <c r="AA125" s="3499">
        <f t="shared" si="49"/>
        <v>0</v>
      </c>
      <c r="AB125" s="3499">
        <f t="shared" si="49"/>
        <v>0</v>
      </c>
      <c r="AC125" s="3499">
        <f t="shared" si="49"/>
        <v>0</v>
      </c>
      <c r="AD125" s="3499">
        <f t="shared" si="49"/>
        <v>0</v>
      </c>
      <c r="AE125" s="3499">
        <f t="shared" si="49"/>
        <v>0</v>
      </c>
      <c r="AF125" s="3499">
        <f t="shared" si="49"/>
        <v>0</v>
      </c>
      <c r="AG125" s="3499">
        <f t="shared" si="49"/>
        <v>0</v>
      </c>
      <c r="AH125" s="3499">
        <f t="shared" si="49"/>
        <v>0</v>
      </c>
      <c r="AI125" s="3499">
        <f t="shared" si="49"/>
        <v>0</v>
      </c>
      <c r="AJ125" s="3499">
        <f t="shared" si="49"/>
        <v>0</v>
      </c>
      <c r="AK125" s="3499">
        <f t="shared" si="49"/>
        <v>0</v>
      </c>
      <c r="AL125" s="3499">
        <f t="shared" si="49"/>
        <v>0</v>
      </c>
      <c r="AM125" s="3499">
        <f t="shared" si="49"/>
        <v>0</v>
      </c>
      <c r="AN125" s="3499">
        <f t="shared" si="49"/>
        <v>0</v>
      </c>
      <c r="AO125" s="3499">
        <f t="shared" si="49"/>
        <v>0</v>
      </c>
      <c r="AP125" s="3499">
        <f t="shared" si="49"/>
        <v>0</v>
      </c>
      <c r="AQ125" s="3499">
        <f t="shared" ref="AQ125:AR125" si="52">AQ20+AQ55+AQ90</f>
        <v>0</v>
      </c>
      <c r="AR125" s="3499">
        <f t="shared" si="52"/>
        <v>0</v>
      </c>
      <c r="AS125" s="2258"/>
      <c r="AT125" s="2288"/>
    </row>
    <row r="126" spans="1:46" ht="15.6">
      <c r="A126" s="261"/>
      <c r="B126" s="2253"/>
      <c r="C126" s="3476"/>
      <c r="D126" s="3477" t="s">
        <v>1626</v>
      </c>
      <c r="E126" s="3478">
        <f t="shared" si="50"/>
        <v>0</v>
      </c>
      <c r="F126" s="3478">
        <f t="shared" si="48"/>
        <v>0</v>
      </c>
      <c r="G126" s="3478">
        <f t="shared" si="48"/>
        <v>0</v>
      </c>
      <c r="H126" s="3478">
        <f t="shared" si="48"/>
        <v>0</v>
      </c>
      <c r="I126" s="3478">
        <f t="shared" si="48"/>
        <v>0</v>
      </c>
      <c r="J126" s="3499">
        <f t="shared" si="51"/>
        <v>0</v>
      </c>
      <c r="K126" s="3499">
        <f t="shared" si="51"/>
        <v>0</v>
      </c>
      <c r="L126" s="3499">
        <f t="shared" si="51"/>
        <v>0</v>
      </c>
      <c r="M126" s="3499">
        <f t="shared" si="51"/>
        <v>0</v>
      </c>
      <c r="N126" s="3499">
        <f t="shared" si="51"/>
        <v>0</v>
      </c>
      <c r="O126" s="3499">
        <f t="shared" si="51"/>
        <v>0</v>
      </c>
      <c r="P126" s="3499">
        <f t="shared" si="51"/>
        <v>0</v>
      </c>
      <c r="Q126" s="3499">
        <f t="shared" si="51"/>
        <v>0</v>
      </c>
      <c r="R126" s="3499">
        <f t="shared" si="51"/>
        <v>0</v>
      </c>
      <c r="S126" s="3499">
        <f t="shared" si="51"/>
        <v>0</v>
      </c>
      <c r="T126" s="3499">
        <f t="shared" si="51"/>
        <v>0</v>
      </c>
      <c r="U126" s="3499">
        <f t="shared" si="51"/>
        <v>0</v>
      </c>
      <c r="V126" s="3499">
        <f t="shared" si="51"/>
        <v>0</v>
      </c>
      <c r="W126" s="3499">
        <f t="shared" si="51"/>
        <v>0</v>
      </c>
      <c r="X126" s="3499">
        <f t="shared" si="51"/>
        <v>0</v>
      </c>
      <c r="Y126" s="3499">
        <f t="shared" si="51"/>
        <v>0</v>
      </c>
      <c r="Z126" s="3499">
        <f t="shared" ref="K126:AR133" si="53">Z21+Z56+Z91</f>
        <v>0</v>
      </c>
      <c r="AA126" s="3499">
        <f t="shared" si="53"/>
        <v>0</v>
      </c>
      <c r="AB126" s="3499">
        <f t="shared" si="53"/>
        <v>0</v>
      </c>
      <c r="AC126" s="3499">
        <f t="shared" si="53"/>
        <v>0</v>
      </c>
      <c r="AD126" s="3499">
        <f t="shared" si="53"/>
        <v>0</v>
      </c>
      <c r="AE126" s="3499">
        <f t="shared" si="53"/>
        <v>0</v>
      </c>
      <c r="AF126" s="3499">
        <f t="shared" si="53"/>
        <v>0</v>
      </c>
      <c r="AG126" s="3499">
        <f t="shared" si="53"/>
        <v>0</v>
      </c>
      <c r="AH126" s="3499">
        <f t="shared" si="53"/>
        <v>0</v>
      </c>
      <c r="AI126" s="3499">
        <f t="shared" si="53"/>
        <v>0</v>
      </c>
      <c r="AJ126" s="3499">
        <f t="shared" si="53"/>
        <v>0</v>
      </c>
      <c r="AK126" s="3499">
        <f t="shared" si="53"/>
        <v>0</v>
      </c>
      <c r="AL126" s="3499">
        <f t="shared" si="53"/>
        <v>0</v>
      </c>
      <c r="AM126" s="3499">
        <f t="shared" si="53"/>
        <v>0</v>
      </c>
      <c r="AN126" s="3499">
        <f t="shared" si="53"/>
        <v>0</v>
      </c>
      <c r="AO126" s="3499">
        <f t="shared" si="53"/>
        <v>0</v>
      </c>
      <c r="AP126" s="3499">
        <f t="shared" si="53"/>
        <v>0</v>
      </c>
      <c r="AQ126" s="3499">
        <f t="shared" si="53"/>
        <v>0</v>
      </c>
      <c r="AR126" s="3499">
        <f t="shared" si="53"/>
        <v>0</v>
      </c>
      <c r="AS126" s="2258"/>
      <c r="AT126" s="2288"/>
    </row>
    <row r="127" spans="1:46" ht="15.6">
      <c r="A127" s="261"/>
      <c r="B127" s="2253"/>
      <c r="C127" s="3476"/>
      <c r="D127" s="3477" t="s">
        <v>1627</v>
      </c>
      <c r="E127" s="3478">
        <f t="shared" si="50"/>
        <v>0</v>
      </c>
      <c r="F127" s="3478">
        <f t="shared" si="48"/>
        <v>0</v>
      </c>
      <c r="G127" s="3478">
        <f t="shared" si="48"/>
        <v>0</v>
      </c>
      <c r="H127" s="3478">
        <f t="shared" si="48"/>
        <v>0</v>
      </c>
      <c r="I127" s="3478">
        <f t="shared" si="48"/>
        <v>0</v>
      </c>
      <c r="J127" s="3499">
        <f t="shared" si="51"/>
        <v>0</v>
      </c>
      <c r="K127" s="3499">
        <f t="shared" si="53"/>
        <v>0</v>
      </c>
      <c r="L127" s="3499">
        <f t="shared" si="53"/>
        <v>0</v>
      </c>
      <c r="M127" s="3499">
        <f t="shared" si="53"/>
        <v>0</v>
      </c>
      <c r="N127" s="3499">
        <f t="shared" si="53"/>
        <v>0</v>
      </c>
      <c r="O127" s="3499">
        <f t="shared" si="53"/>
        <v>0</v>
      </c>
      <c r="P127" s="3499">
        <f t="shared" si="53"/>
        <v>0</v>
      </c>
      <c r="Q127" s="3499">
        <f t="shared" si="53"/>
        <v>0</v>
      </c>
      <c r="R127" s="3499">
        <f t="shared" si="53"/>
        <v>0</v>
      </c>
      <c r="S127" s="3499">
        <f t="shared" si="53"/>
        <v>0</v>
      </c>
      <c r="T127" s="3499">
        <f t="shared" si="53"/>
        <v>0</v>
      </c>
      <c r="U127" s="3499">
        <f t="shared" si="53"/>
        <v>0</v>
      </c>
      <c r="V127" s="3499">
        <f t="shared" si="53"/>
        <v>0</v>
      </c>
      <c r="W127" s="3499">
        <f t="shared" si="53"/>
        <v>0</v>
      </c>
      <c r="X127" s="3499">
        <f t="shared" si="53"/>
        <v>0</v>
      </c>
      <c r="Y127" s="3499">
        <f t="shared" si="53"/>
        <v>0</v>
      </c>
      <c r="Z127" s="3499">
        <f t="shared" si="53"/>
        <v>0</v>
      </c>
      <c r="AA127" s="3499">
        <f t="shared" si="53"/>
        <v>0</v>
      </c>
      <c r="AB127" s="3499">
        <f t="shared" si="53"/>
        <v>0</v>
      </c>
      <c r="AC127" s="3499">
        <f t="shared" si="53"/>
        <v>0</v>
      </c>
      <c r="AD127" s="3499">
        <f t="shared" si="53"/>
        <v>0</v>
      </c>
      <c r="AE127" s="3499">
        <f t="shared" si="53"/>
        <v>0</v>
      </c>
      <c r="AF127" s="3499">
        <f t="shared" si="53"/>
        <v>0</v>
      </c>
      <c r="AG127" s="3499">
        <f t="shared" si="53"/>
        <v>0</v>
      </c>
      <c r="AH127" s="3499">
        <f t="shared" si="53"/>
        <v>0</v>
      </c>
      <c r="AI127" s="3499">
        <f t="shared" si="53"/>
        <v>0</v>
      </c>
      <c r="AJ127" s="3499">
        <f t="shared" si="53"/>
        <v>0</v>
      </c>
      <c r="AK127" s="3499">
        <f t="shared" si="53"/>
        <v>0</v>
      </c>
      <c r="AL127" s="3499">
        <f t="shared" si="53"/>
        <v>0</v>
      </c>
      <c r="AM127" s="3499">
        <f t="shared" si="53"/>
        <v>0</v>
      </c>
      <c r="AN127" s="3499">
        <f t="shared" si="53"/>
        <v>0</v>
      </c>
      <c r="AO127" s="3499">
        <f t="shared" si="53"/>
        <v>0</v>
      </c>
      <c r="AP127" s="3499">
        <f t="shared" si="53"/>
        <v>0</v>
      </c>
      <c r="AQ127" s="3499">
        <f t="shared" si="53"/>
        <v>0</v>
      </c>
      <c r="AR127" s="3499">
        <f t="shared" si="53"/>
        <v>0</v>
      </c>
      <c r="AS127" s="2258"/>
      <c r="AT127" s="2288"/>
    </row>
    <row r="128" spans="1:46" ht="15.6">
      <c r="A128" s="261"/>
      <c r="B128" s="2253"/>
      <c r="C128" s="3488">
        <v>3</v>
      </c>
      <c r="D128" s="3489" t="s">
        <v>1628</v>
      </c>
      <c r="E128" s="3478">
        <f t="shared" si="50"/>
        <v>0</v>
      </c>
      <c r="F128" s="3478">
        <f t="shared" si="48"/>
        <v>0</v>
      </c>
      <c r="G128" s="3478">
        <f t="shared" si="48"/>
        <v>0</v>
      </c>
      <c r="H128" s="3478">
        <f t="shared" si="48"/>
        <v>0</v>
      </c>
      <c r="I128" s="3478">
        <f t="shared" si="48"/>
        <v>0</v>
      </c>
      <c r="J128" s="3499">
        <f t="shared" si="51"/>
        <v>0</v>
      </c>
      <c r="K128" s="3499">
        <f t="shared" si="53"/>
        <v>0</v>
      </c>
      <c r="L128" s="3499">
        <f t="shared" si="53"/>
        <v>0</v>
      </c>
      <c r="M128" s="3499">
        <f t="shared" si="53"/>
        <v>0</v>
      </c>
      <c r="N128" s="3499">
        <f t="shared" si="53"/>
        <v>0</v>
      </c>
      <c r="O128" s="3499">
        <f t="shared" si="53"/>
        <v>0</v>
      </c>
      <c r="P128" s="3499">
        <f t="shared" si="53"/>
        <v>0</v>
      </c>
      <c r="Q128" s="3499">
        <f t="shared" si="53"/>
        <v>0</v>
      </c>
      <c r="R128" s="3499">
        <f t="shared" si="53"/>
        <v>0</v>
      </c>
      <c r="S128" s="3499">
        <f t="shared" si="53"/>
        <v>0</v>
      </c>
      <c r="T128" s="3499">
        <f t="shared" si="53"/>
        <v>0</v>
      </c>
      <c r="U128" s="3499">
        <f t="shared" si="53"/>
        <v>0</v>
      </c>
      <c r="V128" s="3499">
        <f t="shared" si="53"/>
        <v>0</v>
      </c>
      <c r="W128" s="3499">
        <f t="shared" si="53"/>
        <v>0</v>
      </c>
      <c r="X128" s="3499">
        <f t="shared" si="53"/>
        <v>0</v>
      </c>
      <c r="Y128" s="3499">
        <f t="shared" si="53"/>
        <v>0</v>
      </c>
      <c r="Z128" s="3499">
        <f t="shared" si="53"/>
        <v>0</v>
      </c>
      <c r="AA128" s="3499">
        <f t="shared" si="53"/>
        <v>0</v>
      </c>
      <c r="AB128" s="3499">
        <f t="shared" si="53"/>
        <v>0</v>
      </c>
      <c r="AC128" s="3499">
        <f t="shared" si="53"/>
        <v>0</v>
      </c>
      <c r="AD128" s="3499">
        <f t="shared" si="53"/>
        <v>0</v>
      </c>
      <c r="AE128" s="3499">
        <f t="shared" si="53"/>
        <v>0</v>
      </c>
      <c r="AF128" s="3499">
        <f t="shared" si="53"/>
        <v>0</v>
      </c>
      <c r="AG128" s="3499">
        <f t="shared" si="53"/>
        <v>0</v>
      </c>
      <c r="AH128" s="3499">
        <f t="shared" si="53"/>
        <v>0</v>
      </c>
      <c r="AI128" s="3499">
        <f t="shared" si="53"/>
        <v>0</v>
      </c>
      <c r="AJ128" s="3499">
        <f t="shared" si="53"/>
        <v>0</v>
      </c>
      <c r="AK128" s="3499">
        <f t="shared" si="53"/>
        <v>0</v>
      </c>
      <c r="AL128" s="3499">
        <f t="shared" si="53"/>
        <v>0</v>
      </c>
      <c r="AM128" s="3499">
        <f t="shared" si="53"/>
        <v>0</v>
      </c>
      <c r="AN128" s="3499">
        <f t="shared" si="53"/>
        <v>0</v>
      </c>
      <c r="AO128" s="3499">
        <f t="shared" si="53"/>
        <v>0</v>
      </c>
      <c r="AP128" s="3499">
        <f t="shared" si="53"/>
        <v>0</v>
      </c>
      <c r="AQ128" s="3499">
        <f t="shared" si="53"/>
        <v>0</v>
      </c>
      <c r="AR128" s="3499">
        <f t="shared" si="53"/>
        <v>0</v>
      </c>
      <c r="AS128" s="2258"/>
      <c r="AT128" s="2288"/>
    </row>
    <row r="129" spans="1:46" ht="15.6">
      <c r="A129" s="261"/>
      <c r="B129" s="2253"/>
      <c r="C129" s="3488"/>
      <c r="D129" s="3477" t="s">
        <v>1629</v>
      </c>
      <c r="E129" s="3478">
        <f t="shared" si="50"/>
        <v>0</v>
      </c>
      <c r="F129" s="3478">
        <f t="shared" si="48"/>
        <v>0</v>
      </c>
      <c r="G129" s="3478">
        <f t="shared" si="48"/>
        <v>0</v>
      </c>
      <c r="H129" s="3478">
        <f t="shared" si="48"/>
        <v>0</v>
      </c>
      <c r="I129" s="3478">
        <f t="shared" si="48"/>
        <v>0</v>
      </c>
      <c r="J129" s="3499">
        <f t="shared" si="51"/>
        <v>0</v>
      </c>
      <c r="K129" s="3499">
        <f t="shared" si="53"/>
        <v>0</v>
      </c>
      <c r="L129" s="3499">
        <f t="shared" si="53"/>
        <v>0</v>
      </c>
      <c r="M129" s="3499">
        <f t="shared" si="53"/>
        <v>0</v>
      </c>
      <c r="N129" s="3499">
        <f t="shared" si="53"/>
        <v>0</v>
      </c>
      <c r="O129" s="3499">
        <f t="shared" si="53"/>
        <v>0</v>
      </c>
      <c r="P129" s="3499">
        <f t="shared" si="53"/>
        <v>0</v>
      </c>
      <c r="Q129" s="3499">
        <f t="shared" si="53"/>
        <v>0</v>
      </c>
      <c r="R129" s="3499">
        <f t="shared" si="53"/>
        <v>0</v>
      </c>
      <c r="S129" s="3499">
        <f t="shared" si="53"/>
        <v>0</v>
      </c>
      <c r="T129" s="3499">
        <f t="shared" si="53"/>
        <v>0</v>
      </c>
      <c r="U129" s="3499">
        <f t="shared" si="53"/>
        <v>0</v>
      </c>
      <c r="V129" s="3499">
        <f t="shared" si="53"/>
        <v>0</v>
      </c>
      <c r="W129" s="3499">
        <f t="shared" si="53"/>
        <v>0</v>
      </c>
      <c r="X129" s="3499">
        <f t="shared" si="53"/>
        <v>0</v>
      </c>
      <c r="Y129" s="3499">
        <f t="shared" si="53"/>
        <v>0</v>
      </c>
      <c r="Z129" s="3499">
        <f t="shared" si="53"/>
        <v>0</v>
      </c>
      <c r="AA129" s="3499">
        <f t="shared" si="53"/>
        <v>0</v>
      </c>
      <c r="AB129" s="3499">
        <f t="shared" si="53"/>
        <v>0</v>
      </c>
      <c r="AC129" s="3499">
        <f t="shared" si="53"/>
        <v>0</v>
      </c>
      <c r="AD129" s="3499">
        <f t="shared" si="53"/>
        <v>0</v>
      </c>
      <c r="AE129" s="3499">
        <f t="shared" si="53"/>
        <v>0</v>
      </c>
      <c r="AF129" s="3499">
        <f t="shared" si="53"/>
        <v>0</v>
      </c>
      <c r="AG129" s="3499">
        <f t="shared" si="53"/>
        <v>0</v>
      </c>
      <c r="AH129" s="3499">
        <f t="shared" si="53"/>
        <v>0</v>
      </c>
      <c r="AI129" s="3499">
        <f t="shared" si="53"/>
        <v>0</v>
      </c>
      <c r="AJ129" s="3499">
        <f t="shared" si="53"/>
        <v>0</v>
      </c>
      <c r="AK129" s="3499">
        <f t="shared" si="53"/>
        <v>0</v>
      </c>
      <c r="AL129" s="3499">
        <f t="shared" si="53"/>
        <v>0</v>
      </c>
      <c r="AM129" s="3499">
        <f t="shared" si="53"/>
        <v>0</v>
      </c>
      <c r="AN129" s="3499">
        <f t="shared" si="53"/>
        <v>0</v>
      </c>
      <c r="AO129" s="3499">
        <f t="shared" si="53"/>
        <v>0</v>
      </c>
      <c r="AP129" s="3499">
        <f t="shared" si="53"/>
        <v>0</v>
      </c>
      <c r="AQ129" s="3499">
        <f t="shared" si="53"/>
        <v>0</v>
      </c>
      <c r="AR129" s="3499">
        <f t="shared" si="53"/>
        <v>0</v>
      </c>
      <c r="AS129" s="2258"/>
      <c r="AT129" s="2288"/>
    </row>
    <row r="130" spans="1:46" ht="15.6">
      <c r="A130" s="261"/>
      <c r="B130" s="2253"/>
      <c r="C130" s="3488"/>
      <c r="D130" s="3477" t="s">
        <v>1630</v>
      </c>
      <c r="E130" s="3478">
        <f t="shared" si="50"/>
        <v>0</v>
      </c>
      <c r="F130" s="3478">
        <f t="shared" si="48"/>
        <v>0</v>
      </c>
      <c r="G130" s="3478">
        <f t="shared" si="48"/>
        <v>0</v>
      </c>
      <c r="H130" s="3478">
        <f t="shared" si="48"/>
        <v>0</v>
      </c>
      <c r="I130" s="3478">
        <f t="shared" si="48"/>
        <v>0</v>
      </c>
      <c r="J130" s="3499">
        <f t="shared" si="51"/>
        <v>0</v>
      </c>
      <c r="K130" s="3499">
        <f t="shared" si="53"/>
        <v>0</v>
      </c>
      <c r="L130" s="3499">
        <f t="shared" si="53"/>
        <v>0</v>
      </c>
      <c r="M130" s="3499">
        <f t="shared" si="53"/>
        <v>0</v>
      </c>
      <c r="N130" s="3499">
        <f t="shared" si="53"/>
        <v>0</v>
      </c>
      <c r="O130" s="3499">
        <f t="shared" si="53"/>
        <v>0</v>
      </c>
      <c r="P130" s="3499">
        <f t="shared" si="53"/>
        <v>0</v>
      </c>
      <c r="Q130" s="3499">
        <f t="shared" si="53"/>
        <v>0</v>
      </c>
      <c r="R130" s="3499">
        <f t="shared" si="53"/>
        <v>0</v>
      </c>
      <c r="S130" s="3499">
        <f t="shared" si="53"/>
        <v>0</v>
      </c>
      <c r="T130" s="3499">
        <f t="shared" si="53"/>
        <v>0</v>
      </c>
      <c r="U130" s="3499">
        <f t="shared" si="53"/>
        <v>0</v>
      </c>
      <c r="V130" s="3499">
        <f t="shared" si="53"/>
        <v>0</v>
      </c>
      <c r="W130" s="3499">
        <f t="shared" si="53"/>
        <v>0</v>
      </c>
      <c r="X130" s="3499">
        <f t="shared" si="53"/>
        <v>0</v>
      </c>
      <c r="Y130" s="3499">
        <f t="shared" si="53"/>
        <v>0</v>
      </c>
      <c r="Z130" s="3499">
        <f t="shared" si="53"/>
        <v>0</v>
      </c>
      <c r="AA130" s="3499">
        <f t="shared" si="53"/>
        <v>0</v>
      </c>
      <c r="AB130" s="3499">
        <f t="shared" si="53"/>
        <v>0</v>
      </c>
      <c r="AC130" s="3499">
        <f t="shared" si="53"/>
        <v>0</v>
      </c>
      <c r="AD130" s="3499">
        <f t="shared" si="53"/>
        <v>0</v>
      </c>
      <c r="AE130" s="3499">
        <f t="shared" si="53"/>
        <v>0</v>
      </c>
      <c r="AF130" s="3499">
        <f t="shared" si="53"/>
        <v>0</v>
      </c>
      <c r="AG130" s="3499">
        <f t="shared" si="53"/>
        <v>0</v>
      </c>
      <c r="AH130" s="3499">
        <f t="shared" si="53"/>
        <v>0</v>
      </c>
      <c r="AI130" s="3499">
        <f t="shared" si="53"/>
        <v>0</v>
      </c>
      <c r="AJ130" s="3499">
        <f t="shared" si="53"/>
        <v>0</v>
      </c>
      <c r="AK130" s="3499">
        <f t="shared" si="53"/>
        <v>0</v>
      </c>
      <c r="AL130" s="3499">
        <f t="shared" si="53"/>
        <v>0</v>
      </c>
      <c r="AM130" s="3499">
        <f t="shared" si="53"/>
        <v>0</v>
      </c>
      <c r="AN130" s="3499">
        <f t="shared" si="53"/>
        <v>0</v>
      </c>
      <c r="AO130" s="3499">
        <f t="shared" si="53"/>
        <v>0</v>
      </c>
      <c r="AP130" s="3499">
        <f t="shared" si="53"/>
        <v>0</v>
      </c>
      <c r="AQ130" s="3499">
        <f t="shared" si="53"/>
        <v>0</v>
      </c>
      <c r="AR130" s="3499">
        <f t="shared" si="53"/>
        <v>0</v>
      </c>
      <c r="AS130" s="2258"/>
      <c r="AT130" s="2288"/>
    </row>
    <row r="131" spans="1:46" ht="15.6">
      <c r="A131" s="261"/>
      <c r="B131" s="2253"/>
      <c r="C131" s="3488"/>
      <c r="D131" s="3477" t="s">
        <v>1631</v>
      </c>
      <c r="E131" s="3478">
        <f t="shared" si="50"/>
        <v>0</v>
      </c>
      <c r="F131" s="3478">
        <f t="shared" si="48"/>
        <v>0</v>
      </c>
      <c r="G131" s="3478">
        <f t="shared" si="48"/>
        <v>0</v>
      </c>
      <c r="H131" s="3478">
        <f t="shared" si="48"/>
        <v>0</v>
      </c>
      <c r="I131" s="3478">
        <f t="shared" si="48"/>
        <v>0</v>
      </c>
      <c r="J131" s="3499">
        <f t="shared" si="51"/>
        <v>0</v>
      </c>
      <c r="K131" s="3499">
        <f t="shared" si="53"/>
        <v>0</v>
      </c>
      <c r="L131" s="3499">
        <f t="shared" si="53"/>
        <v>0</v>
      </c>
      <c r="M131" s="3499">
        <f t="shared" si="53"/>
        <v>0</v>
      </c>
      <c r="N131" s="3499">
        <f t="shared" si="53"/>
        <v>0</v>
      </c>
      <c r="O131" s="3499">
        <f t="shared" si="53"/>
        <v>0</v>
      </c>
      <c r="P131" s="3499">
        <f t="shared" si="53"/>
        <v>0</v>
      </c>
      <c r="Q131" s="3499">
        <f t="shared" si="53"/>
        <v>0</v>
      </c>
      <c r="R131" s="3499">
        <f t="shared" si="53"/>
        <v>0</v>
      </c>
      <c r="S131" s="3499">
        <f t="shared" si="53"/>
        <v>0</v>
      </c>
      <c r="T131" s="3499">
        <f t="shared" si="53"/>
        <v>0</v>
      </c>
      <c r="U131" s="3499">
        <f t="shared" si="53"/>
        <v>0</v>
      </c>
      <c r="V131" s="3499">
        <f t="shared" si="53"/>
        <v>0</v>
      </c>
      <c r="W131" s="3499">
        <f t="shared" si="53"/>
        <v>0</v>
      </c>
      <c r="X131" s="3499">
        <f t="shared" si="53"/>
        <v>0</v>
      </c>
      <c r="Y131" s="3499">
        <f t="shared" si="53"/>
        <v>0</v>
      </c>
      <c r="Z131" s="3499">
        <f t="shared" si="53"/>
        <v>0</v>
      </c>
      <c r="AA131" s="3499">
        <f t="shared" si="53"/>
        <v>0</v>
      </c>
      <c r="AB131" s="3499">
        <f t="shared" si="53"/>
        <v>0</v>
      </c>
      <c r="AC131" s="3499">
        <f t="shared" si="53"/>
        <v>0</v>
      </c>
      <c r="AD131" s="3499">
        <f t="shared" si="53"/>
        <v>0</v>
      </c>
      <c r="AE131" s="3499">
        <f t="shared" si="53"/>
        <v>0</v>
      </c>
      <c r="AF131" s="3499">
        <f t="shared" si="53"/>
        <v>0</v>
      </c>
      <c r="AG131" s="3499">
        <f t="shared" si="53"/>
        <v>0</v>
      </c>
      <c r="AH131" s="3499">
        <f t="shared" si="53"/>
        <v>0</v>
      </c>
      <c r="AI131" s="3499">
        <f t="shared" si="53"/>
        <v>0</v>
      </c>
      <c r="AJ131" s="3499">
        <f t="shared" si="53"/>
        <v>0</v>
      </c>
      <c r="AK131" s="3499">
        <f t="shared" si="53"/>
        <v>0</v>
      </c>
      <c r="AL131" s="3499">
        <f t="shared" si="53"/>
        <v>0</v>
      </c>
      <c r="AM131" s="3499">
        <f t="shared" si="53"/>
        <v>0</v>
      </c>
      <c r="AN131" s="3499">
        <f t="shared" si="53"/>
        <v>0</v>
      </c>
      <c r="AO131" s="3499">
        <f t="shared" si="53"/>
        <v>0</v>
      </c>
      <c r="AP131" s="3499">
        <f t="shared" si="53"/>
        <v>0</v>
      </c>
      <c r="AQ131" s="3499">
        <f t="shared" si="53"/>
        <v>0</v>
      </c>
      <c r="AR131" s="3499">
        <f t="shared" si="53"/>
        <v>0</v>
      </c>
      <c r="AS131" s="2258"/>
      <c r="AT131" s="2288"/>
    </row>
    <row r="132" spans="1:46" ht="15.6">
      <c r="A132" s="261"/>
      <c r="B132" s="2253"/>
      <c r="C132" s="3488"/>
      <c r="D132" s="3477" t="s">
        <v>1632</v>
      </c>
      <c r="E132" s="3478">
        <f t="shared" si="50"/>
        <v>0</v>
      </c>
      <c r="F132" s="3478">
        <f t="shared" si="48"/>
        <v>0</v>
      </c>
      <c r="G132" s="3478">
        <f t="shared" si="48"/>
        <v>0</v>
      </c>
      <c r="H132" s="3478">
        <f t="shared" si="48"/>
        <v>0</v>
      </c>
      <c r="I132" s="3478">
        <f t="shared" si="48"/>
        <v>0</v>
      </c>
      <c r="J132" s="3499">
        <f t="shared" si="51"/>
        <v>0</v>
      </c>
      <c r="K132" s="3499">
        <f t="shared" si="53"/>
        <v>0</v>
      </c>
      <c r="L132" s="3499">
        <f t="shared" si="53"/>
        <v>0</v>
      </c>
      <c r="M132" s="3499">
        <f t="shared" si="53"/>
        <v>0</v>
      </c>
      <c r="N132" s="3499">
        <f t="shared" si="53"/>
        <v>0</v>
      </c>
      <c r="O132" s="3499">
        <f t="shared" si="53"/>
        <v>0</v>
      </c>
      <c r="P132" s="3499">
        <f t="shared" si="53"/>
        <v>0</v>
      </c>
      <c r="Q132" s="3499">
        <f t="shared" si="53"/>
        <v>0</v>
      </c>
      <c r="R132" s="3499">
        <f t="shared" si="53"/>
        <v>0</v>
      </c>
      <c r="S132" s="3499">
        <f t="shared" si="53"/>
        <v>0</v>
      </c>
      <c r="T132" s="3499">
        <f t="shared" si="53"/>
        <v>0</v>
      </c>
      <c r="U132" s="3499">
        <f t="shared" si="53"/>
        <v>0</v>
      </c>
      <c r="V132" s="3499">
        <f t="shared" si="53"/>
        <v>0</v>
      </c>
      <c r="W132" s="3499">
        <f t="shared" si="53"/>
        <v>0</v>
      </c>
      <c r="X132" s="3499">
        <f t="shared" si="53"/>
        <v>0</v>
      </c>
      <c r="Y132" s="3499">
        <f t="shared" si="53"/>
        <v>0</v>
      </c>
      <c r="Z132" s="3499">
        <f t="shared" si="53"/>
        <v>0</v>
      </c>
      <c r="AA132" s="3499">
        <f t="shared" si="53"/>
        <v>0</v>
      </c>
      <c r="AB132" s="3499">
        <f t="shared" si="53"/>
        <v>0</v>
      </c>
      <c r="AC132" s="3499">
        <f t="shared" si="53"/>
        <v>0</v>
      </c>
      <c r="AD132" s="3499">
        <f t="shared" si="53"/>
        <v>0</v>
      </c>
      <c r="AE132" s="3499">
        <f t="shared" si="53"/>
        <v>0</v>
      </c>
      <c r="AF132" s="3499">
        <f t="shared" si="53"/>
        <v>0</v>
      </c>
      <c r="AG132" s="3499">
        <f t="shared" si="53"/>
        <v>0</v>
      </c>
      <c r="AH132" s="3499">
        <f t="shared" si="53"/>
        <v>0</v>
      </c>
      <c r="AI132" s="3499">
        <f t="shared" si="53"/>
        <v>0</v>
      </c>
      <c r="AJ132" s="3499">
        <f t="shared" si="53"/>
        <v>0</v>
      </c>
      <c r="AK132" s="3499">
        <f t="shared" si="53"/>
        <v>0</v>
      </c>
      <c r="AL132" s="3499">
        <f t="shared" si="53"/>
        <v>0</v>
      </c>
      <c r="AM132" s="3499">
        <f t="shared" si="53"/>
        <v>0</v>
      </c>
      <c r="AN132" s="3499">
        <f t="shared" si="53"/>
        <v>0</v>
      </c>
      <c r="AO132" s="3499">
        <f t="shared" si="53"/>
        <v>0</v>
      </c>
      <c r="AP132" s="3499">
        <f t="shared" si="53"/>
        <v>0</v>
      </c>
      <c r="AQ132" s="3499">
        <f t="shared" si="53"/>
        <v>0</v>
      </c>
      <c r="AR132" s="3499">
        <f t="shared" si="53"/>
        <v>0</v>
      </c>
      <c r="AS132" s="2258"/>
      <c r="AT132" s="2288"/>
    </row>
    <row r="133" spans="1:46" ht="15.6">
      <c r="A133" s="261"/>
      <c r="B133" s="2253"/>
      <c r="C133" s="3488">
        <v>4</v>
      </c>
      <c r="D133" s="3489" t="s">
        <v>1633</v>
      </c>
      <c r="E133" s="3478">
        <f t="shared" si="50"/>
        <v>0</v>
      </c>
      <c r="F133" s="3478">
        <f t="shared" si="48"/>
        <v>0</v>
      </c>
      <c r="G133" s="3478">
        <f t="shared" si="48"/>
        <v>0</v>
      </c>
      <c r="H133" s="3478">
        <f t="shared" si="48"/>
        <v>0</v>
      </c>
      <c r="I133" s="3478">
        <f t="shared" si="48"/>
        <v>0</v>
      </c>
      <c r="J133" s="3499">
        <f t="shared" si="51"/>
        <v>0</v>
      </c>
      <c r="K133" s="3499">
        <f t="shared" si="53"/>
        <v>0</v>
      </c>
      <c r="L133" s="3499">
        <f t="shared" si="53"/>
        <v>0</v>
      </c>
      <c r="M133" s="3499">
        <f t="shared" si="53"/>
        <v>0</v>
      </c>
      <c r="N133" s="3499">
        <f t="shared" si="53"/>
        <v>0</v>
      </c>
      <c r="O133" s="3499">
        <f t="shared" si="53"/>
        <v>0</v>
      </c>
      <c r="P133" s="3499">
        <f t="shared" si="53"/>
        <v>0</v>
      </c>
      <c r="Q133" s="3499">
        <f t="shared" si="53"/>
        <v>0</v>
      </c>
      <c r="R133" s="3499">
        <f t="shared" si="53"/>
        <v>0</v>
      </c>
      <c r="S133" s="3499">
        <f t="shared" si="53"/>
        <v>0</v>
      </c>
      <c r="T133" s="3499">
        <f t="shared" si="53"/>
        <v>0</v>
      </c>
      <c r="U133" s="3499">
        <f t="shared" si="53"/>
        <v>0</v>
      </c>
      <c r="V133" s="3499">
        <f t="shared" si="53"/>
        <v>0</v>
      </c>
      <c r="W133" s="3499">
        <f t="shared" si="53"/>
        <v>0</v>
      </c>
      <c r="X133" s="3499">
        <f t="shared" si="53"/>
        <v>0</v>
      </c>
      <c r="Y133" s="3499">
        <f t="shared" si="53"/>
        <v>0</v>
      </c>
      <c r="Z133" s="3499">
        <f t="shared" si="53"/>
        <v>0</v>
      </c>
      <c r="AA133" s="3499">
        <f t="shared" si="53"/>
        <v>0</v>
      </c>
      <c r="AB133" s="3499">
        <f t="shared" si="53"/>
        <v>0</v>
      </c>
      <c r="AC133" s="3499">
        <f t="shared" si="53"/>
        <v>0</v>
      </c>
      <c r="AD133" s="3499">
        <f t="shared" si="53"/>
        <v>0</v>
      </c>
      <c r="AE133" s="3499">
        <f t="shared" si="53"/>
        <v>0</v>
      </c>
      <c r="AF133" s="3499">
        <f t="shared" si="53"/>
        <v>0</v>
      </c>
      <c r="AG133" s="3499">
        <f t="shared" si="53"/>
        <v>0</v>
      </c>
      <c r="AH133" s="3499">
        <f t="shared" si="53"/>
        <v>0</v>
      </c>
      <c r="AI133" s="3499">
        <f t="shared" si="53"/>
        <v>0</v>
      </c>
      <c r="AJ133" s="3499">
        <f t="shared" si="53"/>
        <v>0</v>
      </c>
      <c r="AK133" s="3499">
        <f t="shared" si="53"/>
        <v>0</v>
      </c>
      <c r="AL133" s="3499">
        <f t="shared" si="53"/>
        <v>0</v>
      </c>
      <c r="AM133" s="3499">
        <f t="shared" si="53"/>
        <v>0</v>
      </c>
      <c r="AN133" s="3499">
        <f t="shared" si="53"/>
        <v>0</v>
      </c>
      <c r="AO133" s="3499">
        <f t="shared" si="53"/>
        <v>0</v>
      </c>
      <c r="AP133" s="3499">
        <f t="shared" si="53"/>
        <v>0</v>
      </c>
      <c r="AQ133" s="3499">
        <f t="shared" ref="AQ133:AR133" si="54">AQ28+AQ63+AQ98</f>
        <v>0</v>
      </c>
      <c r="AR133" s="3499">
        <f t="shared" si="54"/>
        <v>0</v>
      </c>
      <c r="AS133" s="2258"/>
      <c r="AT133" s="2288"/>
    </row>
    <row r="134" spans="1:46" ht="15.6">
      <c r="A134" s="261"/>
      <c r="B134" s="2253"/>
      <c r="C134" s="3488"/>
      <c r="D134" s="3477" t="s">
        <v>1634</v>
      </c>
      <c r="E134" s="3478">
        <f t="shared" si="50"/>
        <v>0</v>
      </c>
      <c r="F134" s="3478">
        <f t="shared" si="48"/>
        <v>0</v>
      </c>
      <c r="G134" s="3478">
        <f t="shared" si="48"/>
        <v>0</v>
      </c>
      <c r="H134" s="3478">
        <f t="shared" si="48"/>
        <v>0</v>
      </c>
      <c r="I134" s="3478">
        <f t="shared" si="48"/>
        <v>0</v>
      </c>
      <c r="J134" s="3499">
        <f t="shared" si="51"/>
        <v>0</v>
      </c>
      <c r="K134" s="3499">
        <f t="shared" si="51"/>
        <v>0</v>
      </c>
      <c r="L134" s="3499">
        <f t="shared" si="51"/>
        <v>0</v>
      </c>
      <c r="M134" s="3499">
        <f t="shared" si="51"/>
        <v>0</v>
      </c>
      <c r="N134" s="3499">
        <f t="shared" si="51"/>
        <v>0</v>
      </c>
      <c r="O134" s="3499">
        <f t="shared" si="51"/>
        <v>0</v>
      </c>
      <c r="P134" s="3499">
        <f t="shared" si="51"/>
        <v>0</v>
      </c>
      <c r="Q134" s="3499">
        <f t="shared" si="51"/>
        <v>0</v>
      </c>
      <c r="R134" s="3499">
        <f t="shared" si="51"/>
        <v>0</v>
      </c>
      <c r="S134" s="3499">
        <f t="shared" si="51"/>
        <v>0</v>
      </c>
      <c r="T134" s="3499">
        <f t="shared" si="51"/>
        <v>0</v>
      </c>
      <c r="U134" s="3499">
        <f t="shared" si="51"/>
        <v>0</v>
      </c>
      <c r="V134" s="3499">
        <f t="shared" si="51"/>
        <v>0</v>
      </c>
      <c r="W134" s="3499">
        <f t="shared" si="51"/>
        <v>0</v>
      </c>
      <c r="X134" s="3499">
        <f t="shared" si="51"/>
        <v>0</v>
      </c>
      <c r="Y134" s="3499">
        <f t="shared" si="51"/>
        <v>0</v>
      </c>
      <c r="Z134" s="3499">
        <f t="shared" ref="K134:AR141" si="55">Z29+Z64+Z99</f>
        <v>0</v>
      </c>
      <c r="AA134" s="3499">
        <f t="shared" si="55"/>
        <v>0</v>
      </c>
      <c r="AB134" s="3499">
        <f t="shared" si="55"/>
        <v>0</v>
      </c>
      <c r="AC134" s="3499">
        <f t="shared" si="55"/>
        <v>0</v>
      </c>
      <c r="AD134" s="3499">
        <f t="shared" si="55"/>
        <v>0</v>
      </c>
      <c r="AE134" s="3499">
        <f t="shared" si="55"/>
        <v>0</v>
      </c>
      <c r="AF134" s="3499">
        <f t="shared" si="55"/>
        <v>0</v>
      </c>
      <c r="AG134" s="3499">
        <f t="shared" si="55"/>
        <v>0</v>
      </c>
      <c r="AH134" s="3499">
        <f t="shared" si="55"/>
        <v>0</v>
      </c>
      <c r="AI134" s="3499">
        <f t="shared" si="55"/>
        <v>0</v>
      </c>
      <c r="AJ134" s="3499">
        <f t="shared" si="55"/>
        <v>0</v>
      </c>
      <c r="AK134" s="3499">
        <f t="shared" si="55"/>
        <v>0</v>
      </c>
      <c r="AL134" s="3499">
        <f t="shared" si="55"/>
        <v>0</v>
      </c>
      <c r="AM134" s="3499">
        <f t="shared" si="55"/>
        <v>0</v>
      </c>
      <c r="AN134" s="3499">
        <f t="shared" si="55"/>
        <v>0</v>
      </c>
      <c r="AO134" s="3499">
        <f t="shared" si="55"/>
        <v>0</v>
      </c>
      <c r="AP134" s="3499">
        <f t="shared" si="55"/>
        <v>0</v>
      </c>
      <c r="AQ134" s="3499">
        <f t="shared" si="55"/>
        <v>0</v>
      </c>
      <c r="AR134" s="3499">
        <f t="shared" si="55"/>
        <v>0</v>
      </c>
      <c r="AS134" s="2258"/>
      <c r="AT134" s="2288"/>
    </row>
    <row r="135" spans="1:46" ht="15.6">
      <c r="A135" s="261"/>
      <c r="B135" s="2253"/>
      <c r="C135" s="3488"/>
      <c r="D135" s="3477" t="s">
        <v>1635</v>
      </c>
      <c r="E135" s="3478">
        <f t="shared" si="50"/>
        <v>0</v>
      </c>
      <c r="F135" s="3478">
        <f t="shared" si="48"/>
        <v>0</v>
      </c>
      <c r="G135" s="3478">
        <f t="shared" si="48"/>
        <v>0</v>
      </c>
      <c r="H135" s="3478">
        <f t="shared" si="48"/>
        <v>0</v>
      </c>
      <c r="I135" s="3478">
        <f t="shared" si="48"/>
        <v>0</v>
      </c>
      <c r="J135" s="3499">
        <f t="shared" ref="J135:Y150" si="56">J30+J65+J100</f>
        <v>0</v>
      </c>
      <c r="K135" s="3499">
        <f t="shared" si="55"/>
        <v>0</v>
      </c>
      <c r="L135" s="3499">
        <f t="shared" si="55"/>
        <v>0</v>
      </c>
      <c r="M135" s="3499">
        <f t="shared" si="55"/>
        <v>0</v>
      </c>
      <c r="N135" s="3499">
        <f t="shared" si="55"/>
        <v>0</v>
      </c>
      <c r="O135" s="3499">
        <f t="shared" si="55"/>
        <v>0</v>
      </c>
      <c r="P135" s="3499">
        <f t="shared" si="55"/>
        <v>0</v>
      </c>
      <c r="Q135" s="3499">
        <f t="shared" si="55"/>
        <v>0</v>
      </c>
      <c r="R135" s="3499">
        <f t="shared" si="55"/>
        <v>0</v>
      </c>
      <c r="S135" s="3499">
        <f t="shared" si="55"/>
        <v>0</v>
      </c>
      <c r="T135" s="3499">
        <f t="shared" si="55"/>
        <v>0</v>
      </c>
      <c r="U135" s="3499">
        <f t="shared" si="55"/>
        <v>0</v>
      </c>
      <c r="V135" s="3499">
        <f t="shared" si="55"/>
        <v>0</v>
      </c>
      <c r="W135" s="3499">
        <f t="shared" si="55"/>
        <v>0</v>
      </c>
      <c r="X135" s="3499">
        <f t="shared" si="55"/>
        <v>0</v>
      </c>
      <c r="Y135" s="3499">
        <f t="shared" si="55"/>
        <v>0</v>
      </c>
      <c r="Z135" s="3499">
        <f t="shared" si="55"/>
        <v>0</v>
      </c>
      <c r="AA135" s="3499">
        <f t="shared" si="55"/>
        <v>0</v>
      </c>
      <c r="AB135" s="3499">
        <f t="shared" si="55"/>
        <v>0</v>
      </c>
      <c r="AC135" s="3499">
        <f t="shared" si="55"/>
        <v>0</v>
      </c>
      <c r="AD135" s="3499">
        <f t="shared" si="55"/>
        <v>0</v>
      </c>
      <c r="AE135" s="3499">
        <f t="shared" si="55"/>
        <v>0</v>
      </c>
      <c r="AF135" s="3499">
        <f t="shared" si="55"/>
        <v>0</v>
      </c>
      <c r="AG135" s="3499">
        <f t="shared" si="55"/>
        <v>0</v>
      </c>
      <c r="AH135" s="3499">
        <f t="shared" si="55"/>
        <v>0</v>
      </c>
      <c r="AI135" s="3499">
        <f t="shared" si="55"/>
        <v>0</v>
      </c>
      <c r="AJ135" s="3499">
        <f t="shared" si="55"/>
        <v>0</v>
      </c>
      <c r="AK135" s="3499">
        <f t="shared" si="55"/>
        <v>0</v>
      </c>
      <c r="AL135" s="3499">
        <f t="shared" si="55"/>
        <v>0</v>
      </c>
      <c r="AM135" s="3499">
        <f t="shared" si="55"/>
        <v>0</v>
      </c>
      <c r="AN135" s="3499">
        <f t="shared" si="55"/>
        <v>0</v>
      </c>
      <c r="AO135" s="3499">
        <f t="shared" si="55"/>
        <v>0</v>
      </c>
      <c r="AP135" s="3499">
        <f t="shared" si="55"/>
        <v>0</v>
      </c>
      <c r="AQ135" s="3499">
        <f t="shared" si="55"/>
        <v>0</v>
      </c>
      <c r="AR135" s="3499">
        <f t="shared" si="55"/>
        <v>0</v>
      </c>
      <c r="AS135" s="2258"/>
      <c r="AT135" s="2288"/>
    </row>
    <row r="136" spans="1:46" ht="15.6">
      <c r="A136" s="261"/>
      <c r="B136" s="2253"/>
      <c r="C136" s="3488"/>
      <c r="D136" s="3477" t="s">
        <v>1636</v>
      </c>
      <c r="E136" s="3478">
        <f t="shared" si="50"/>
        <v>0</v>
      </c>
      <c r="F136" s="3478">
        <f t="shared" si="48"/>
        <v>0</v>
      </c>
      <c r="G136" s="3478">
        <f t="shared" si="48"/>
        <v>0</v>
      </c>
      <c r="H136" s="3478">
        <f t="shared" si="48"/>
        <v>0</v>
      </c>
      <c r="I136" s="3478">
        <f t="shared" si="48"/>
        <v>0</v>
      </c>
      <c r="J136" s="3499">
        <f t="shared" si="56"/>
        <v>0</v>
      </c>
      <c r="K136" s="3499">
        <f t="shared" si="55"/>
        <v>0</v>
      </c>
      <c r="L136" s="3499">
        <f t="shared" si="55"/>
        <v>0</v>
      </c>
      <c r="M136" s="3499">
        <f t="shared" si="55"/>
        <v>0</v>
      </c>
      <c r="N136" s="3499">
        <f t="shared" si="55"/>
        <v>0</v>
      </c>
      <c r="O136" s="3499">
        <f t="shared" si="55"/>
        <v>0</v>
      </c>
      <c r="P136" s="3499">
        <f t="shared" si="55"/>
        <v>0</v>
      </c>
      <c r="Q136" s="3499">
        <f t="shared" si="55"/>
        <v>0</v>
      </c>
      <c r="R136" s="3499">
        <f t="shared" si="55"/>
        <v>0</v>
      </c>
      <c r="S136" s="3499">
        <f t="shared" si="55"/>
        <v>0</v>
      </c>
      <c r="T136" s="3499">
        <f t="shared" si="55"/>
        <v>0</v>
      </c>
      <c r="U136" s="3499">
        <f t="shared" si="55"/>
        <v>0</v>
      </c>
      <c r="V136" s="3499">
        <f t="shared" si="55"/>
        <v>0</v>
      </c>
      <c r="W136" s="3499">
        <f t="shared" si="55"/>
        <v>0</v>
      </c>
      <c r="X136" s="3499">
        <f t="shared" si="55"/>
        <v>0</v>
      </c>
      <c r="Y136" s="3499">
        <f t="shared" si="55"/>
        <v>0</v>
      </c>
      <c r="Z136" s="3499">
        <f t="shared" si="55"/>
        <v>0</v>
      </c>
      <c r="AA136" s="3499">
        <f t="shared" si="55"/>
        <v>0</v>
      </c>
      <c r="AB136" s="3499">
        <f t="shared" si="55"/>
        <v>0</v>
      </c>
      <c r="AC136" s="3499">
        <f t="shared" si="55"/>
        <v>0</v>
      </c>
      <c r="AD136" s="3499">
        <f t="shared" si="55"/>
        <v>0</v>
      </c>
      <c r="AE136" s="3499">
        <f t="shared" si="55"/>
        <v>0</v>
      </c>
      <c r="AF136" s="3499">
        <f t="shared" si="55"/>
        <v>0</v>
      </c>
      <c r="AG136" s="3499">
        <f t="shared" si="55"/>
        <v>0</v>
      </c>
      <c r="AH136" s="3499">
        <f t="shared" si="55"/>
        <v>0</v>
      </c>
      <c r="AI136" s="3499">
        <f t="shared" si="55"/>
        <v>0</v>
      </c>
      <c r="AJ136" s="3499">
        <f t="shared" si="55"/>
        <v>0</v>
      </c>
      <c r="AK136" s="3499">
        <f t="shared" si="55"/>
        <v>0</v>
      </c>
      <c r="AL136" s="3499">
        <f t="shared" si="55"/>
        <v>0</v>
      </c>
      <c r="AM136" s="3499">
        <f t="shared" si="55"/>
        <v>0</v>
      </c>
      <c r="AN136" s="3499">
        <f t="shared" si="55"/>
        <v>0</v>
      </c>
      <c r="AO136" s="3499">
        <f t="shared" si="55"/>
        <v>0</v>
      </c>
      <c r="AP136" s="3499">
        <f t="shared" si="55"/>
        <v>0</v>
      </c>
      <c r="AQ136" s="3499">
        <f t="shared" si="55"/>
        <v>0</v>
      </c>
      <c r="AR136" s="3499">
        <f t="shared" si="55"/>
        <v>0</v>
      </c>
      <c r="AS136" s="2258"/>
      <c r="AT136" s="2288"/>
    </row>
    <row r="137" spans="1:46" ht="15.6">
      <c r="A137" s="261"/>
      <c r="B137" s="2253"/>
      <c r="C137" s="3488"/>
      <c r="D137" s="3477" t="s">
        <v>1637</v>
      </c>
      <c r="E137" s="3478">
        <f t="shared" si="50"/>
        <v>0</v>
      </c>
      <c r="F137" s="3478">
        <f t="shared" si="48"/>
        <v>0</v>
      </c>
      <c r="G137" s="3478">
        <f t="shared" si="48"/>
        <v>0</v>
      </c>
      <c r="H137" s="3478">
        <f t="shared" si="48"/>
        <v>0</v>
      </c>
      <c r="I137" s="3478">
        <f t="shared" si="48"/>
        <v>0</v>
      </c>
      <c r="J137" s="3499">
        <f t="shared" si="56"/>
        <v>0</v>
      </c>
      <c r="K137" s="3499">
        <f t="shared" si="55"/>
        <v>0</v>
      </c>
      <c r="L137" s="3499">
        <f t="shared" si="55"/>
        <v>0</v>
      </c>
      <c r="M137" s="3499">
        <f t="shared" si="55"/>
        <v>0</v>
      </c>
      <c r="N137" s="3499">
        <f t="shared" si="55"/>
        <v>0</v>
      </c>
      <c r="O137" s="3499">
        <f t="shared" si="55"/>
        <v>0</v>
      </c>
      <c r="P137" s="3499">
        <f t="shared" si="55"/>
        <v>0</v>
      </c>
      <c r="Q137" s="3499">
        <f t="shared" si="55"/>
        <v>0</v>
      </c>
      <c r="R137" s="3499">
        <f t="shared" si="55"/>
        <v>0</v>
      </c>
      <c r="S137" s="3499">
        <f t="shared" si="55"/>
        <v>0</v>
      </c>
      <c r="T137" s="3499">
        <f t="shared" si="55"/>
        <v>0</v>
      </c>
      <c r="U137" s="3499">
        <f t="shared" si="55"/>
        <v>0</v>
      </c>
      <c r="V137" s="3499">
        <f t="shared" si="55"/>
        <v>0</v>
      </c>
      <c r="W137" s="3499">
        <f t="shared" si="55"/>
        <v>0</v>
      </c>
      <c r="X137" s="3499">
        <f t="shared" si="55"/>
        <v>0</v>
      </c>
      <c r="Y137" s="3499">
        <f t="shared" si="55"/>
        <v>0</v>
      </c>
      <c r="Z137" s="3499">
        <f t="shared" si="55"/>
        <v>0</v>
      </c>
      <c r="AA137" s="3499">
        <f t="shared" si="55"/>
        <v>0</v>
      </c>
      <c r="AB137" s="3499">
        <f t="shared" si="55"/>
        <v>0</v>
      </c>
      <c r="AC137" s="3499">
        <f t="shared" si="55"/>
        <v>0</v>
      </c>
      <c r="AD137" s="3499">
        <f t="shared" si="55"/>
        <v>0</v>
      </c>
      <c r="AE137" s="3499">
        <f t="shared" si="55"/>
        <v>0</v>
      </c>
      <c r="AF137" s="3499">
        <f t="shared" si="55"/>
        <v>0</v>
      </c>
      <c r="AG137" s="3499">
        <f t="shared" si="55"/>
        <v>0</v>
      </c>
      <c r="AH137" s="3499">
        <f t="shared" si="55"/>
        <v>0</v>
      </c>
      <c r="AI137" s="3499">
        <f t="shared" si="55"/>
        <v>0</v>
      </c>
      <c r="AJ137" s="3499">
        <f t="shared" si="55"/>
        <v>0</v>
      </c>
      <c r="AK137" s="3499">
        <f t="shared" si="55"/>
        <v>0</v>
      </c>
      <c r="AL137" s="3499">
        <f t="shared" si="55"/>
        <v>0</v>
      </c>
      <c r="AM137" s="3499">
        <f t="shared" si="55"/>
        <v>0</v>
      </c>
      <c r="AN137" s="3499">
        <f t="shared" si="55"/>
        <v>0</v>
      </c>
      <c r="AO137" s="3499">
        <f t="shared" si="55"/>
        <v>0</v>
      </c>
      <c r="AP137" s="3499">
        <f t="shared" si="55"/>
        <v>0</v>
      </c>
      <c r="AQ137" s="3499">
        <f t="shared" si="55"/>
        <v>0</v>
      </c>
      <c r="AR137" s="3499">
        <f t="shared" si="55"/>
        <v>0</v>
      </c>
      <c r="AS137" s="2258"/>
      <c r="AT137" s="2288"/>
    </row>
    <row r="138" spans="1:46" ht="15.6">
      <c r="A138" s="261"/>
      <c r="B138" s="2253"/>
      <c r="C138" s="3488">
        <v>5</v>
      </c>
      <c r="D138" s="3489" t="s">
        <v>1655</v>
      </c>
      <c r="E138" s="3478">
        <f t="shared" si="50"/>
        <v>0</v>
      </c>
      <c r="F138" s="3478">
        <f t="shared" si="48"/>
        <v>0</v>
      </c>
      <c r="G138" s="3478">
        <f t="shared" si="48"/>
        <v>0</v>
      </c>
      <c r="H138" s="3478">
        <f t="shared" si="48"/>
        <v>0</v>
      </c>
      <c r="I138" s="3478">
        <f t="shared" si="48"/>
        <v>0</v>
      </c>
      <c r="J138" s="3499">
        <f t="shared" si="56"/>
        <v>0</v>
      </c>
      <c r="K138" s="3499">
        <f t="shared" si="55"/>
        <v>0</v>
      </c>
      <c r="L138" s="3499">
        <f t="shared" si="55"/>
        <v>0</v>
      </c>
      <c r="M138" s="3499">
        <f t="shared" si="55"/>
        <v>0</v>
      </c>
      <c r="N138" s="3499">
        <f t="shared" si="55"/>
        <v>0</v>
      </c>
      <c r="O138" s="3499">
        <f t="shared" si="55"/>
        <v>0</v>
      </c>
      <c r="P138" s="3499">
        <f t="shared" si="55"/>
        <v>0</v>
      </c>
      <c r="Q138" s="3499">
        <f t="shared" si="55"/>
        <v>0</v>
      </c>
      <c r="R138" s="3499">
        <f t="shared" si="55"/>
        <v>0</v>
      </c>
      <c r="S138" s="3499">
        <f t="shared" si="55"/>
        <v>0</v>
      </c>
      <c r="T138" s="3499">
        <f t="shared" si="55"/>
        <v>0</v>
      </c>
      <c r="U138" s="3499">
        <f t="shared" si="55"/>
        <v>0</v>
      </c>
      <c r="V138" s="3499">
        <f t="shared" si="55"/>
        <v>0</v>
      </c>
      <c r="W138" s="3499">
        <f t="shared" si="55"/>
        <v>0</v>
      </c>
      <c r="X138" s="3499">
        <f t="shared" si="55"/>
        <v>0</v>
      </c>
      <c r="Y138" s="3499">
        <f t="shared" si="55"/>
        <v>0</v>
      </c>
      <c r="Z138" s="3499">
        <f t="shared" si="55"/>
        <v>0</v>
      </c>
      <c r="AA138" s="3499">
        <f t="shared" si="55"/>
        <v>0</v>
      </c>
      <c r="AB138" s="3499">
        <f t="shared" si="55"/>
        <v>0</v>
      </c>
      <c r="AC138" s="3499">
        <f t="shared" si="55"/>
        <v>0</v>
      </c>
      <c r="AD138" s="3499">
        <f t="shared" si="55"/>
        <v>0</v>
      </c>
      <c r="AE138" s="3499">
        <f t="shared" si="55"/>
        <v>0</v>
      </c>
      <c r="AF138" s="3499">
        <f t="shared" si="55"/>
        <v>0</v>
      </c>
      <c r="AG138" s="3499">
        <f t="shared" si="55"/>
        <v>0</v>
      </c>
      <c r="AH138" s="3499">
        <f t="shared" si="55"/>
        <v>0</v>
      </c>
      <c r="AI138" s="3499">
        <f t="shared" si="55"/>
        <v>0</v>
      </c>
      <c r="AJ138" s="3499">
        <f t="shared" si="55"/>
        <v>0</v>
      </c>
      <c r="AK138" s="3499">
        <f t="shared" si="55"/>
        <v>0</v>
      </c>
      <c r="AL138" s="3499">
        <f t="shared" si="55"/>
        <v>0</v>
      </c>
      <c r="AM138" s="3499">
        <f t="shared" si="55"/>
        <v>0</v>
      </c>
      <c r="AN138" s="3499">
        <f t="shared" si="55"/>
        <v>0</v>
      </c>
      <c r="AO138" s="3499">
        <f t="shared" si="55"/>
        <v>0</v>
      </c>
      <c r="AP138" s="3499">
        <f t="shared" si="55"/>
        <v>0</v>
      </c>
      <c r="AQ138" s="3499">
        <f t="shared" si="55"/>
        <v>0</v>
      </c>
      <c r="AR138" s="3499">
        <f t="shared" si="55"/>
        <v>0</v>
      </c>
      <c r="AS138" s="2258"/>
      <c r="AT138" s="2288"/>
    </row>
    <row r="139" spans="1:46" ht="15.6">
      <c r="A139" s="261"/>
      <c r="B139" s="2253"/>
      <c r="C139" s="3488"/>
      <c r="D139" s="3477" t="s">
        <v>1639</v>
      </c>
      <c r="E139" s="3478">
        <f t="shared" si="50"/>
        <v>0</v>
      </c>
      <c r="F139" s="3478">
        <f t="shared" si="48"/>
        <v>0</v>
      </c>
      <c r="G139" s="3478">
        <f t="shared" si="48"/>
        <v>0</v>
      </c>
      <c r="H139" s="3478">
        <f t="shared" si="48"/>
        <v>0</v>
      </c>
      <c r="I139" s="3478">
        <f t="shared" si="48"/>
        <v>0</v>
      </c>
      <c r="J139" s="3499">
        <f t="shared" si="56"/>
        <v>0</v>
      </c>
      <c r="K139" s="3499">
        <f t="shared" si="55"/>
        <v>0</v>
      </c>
      <c r="L139" s="3499">
        <f t="shared" si="55"/>
        <v>0</v>
      </c>
      <c r="M139" s="3499">
        <f t="shared" si="55"/>
        <v>0</v>
      </c>
      <c r="N139" s="3499">
        <f t="shared" si="55"/>
        <v>0</v>
      </c>
      <c r="O139" s="3499">
        <f t="shared" si="55"/>
        <v>0</v>
      </c>
      <c r="P139" s="3499">
        <f t="shared" si="55"/>
        <v>0</v>
      </c>
      <c r="Q139" s="3499">
        <f t="shared" si="55"/>
        <v>0</v>
      </c>
      <c r="R139" s="3499">
        <f t="shared" si="55"/>
        <v>0</v>
      </c>
      <c r="S139" s="3499">
        <f t="shared" si="55"/>
        <v>0</v>
      </c>
      <c r="T139" s="3499">
        <f t="shared" si="55"/>
        <v>0</v>
      </c>
      <c r="U139" s="3499">
        <f t="shared" si="55"/>
        <v>0</v>
      </c>
      <c r="V139" s="3499">
        <f t="shared" si="55"/>
        <v>0</v>
      </c>
      <c r="W139" s="3499">
        <f t="shared" si="55"/>
        <v>0</v>
      </c>
      <c r="X139" s="3499">
        <f t="shared" si="55"/>
        <v>0</v>
      </c>
      <c r="Y139" s="3499">
        <f t="shared" si="55"/>
        <v>0</v>
      </c>
      <c r="Z139" s="3499">
        <f t="shared" si="55"/>
        <v>0</v>
      </c>
      <c r="AA139" s="3499">
        <f t="shared" si="55"/>
        <v>0</v>
      </c>
      <c r="AB139" s="3499">
        <f t="shared" si="55"/>
        <v>0</v>
      </c>
      <c r="AC139" s="3499">
        <f t="shared" si="55"/>
        <v>0</v>
      </c>
      <c r="AD139" s="3499">
        <f t="shared" si="55"/>
        <v>0</v>
      </c>
      <c r="AE139" s="3499">
        <f t="shared" si="55"/>
        <v>0</v>
      </c>
      <c r="AF139" s="3499">
        <f t="shared" si="55"/>
        <v>0</v>
      </c>
      <c r="AG139" s="3499">
        <f t="shared" si="55"/>
        <v>0</v>
      </c>
      <c r="AH139" s="3499">
        <f t="shared" si="55"/>
        <v>0</v>
      </c>
      <c r="AI139" s="3499">
        <f t="shared" si="55"/>
        <v>0</v>
      </c>
      <c r="AJ139" s="3499">
        <f t="shared" si="55"/>
        <v>0</v>
      </c>
      <c r="AK139" s="3499">
        <f t="shared" si="55"/>
        <v>0</v>
      </c>
      <c r="AL139" s="3499">
        <f t="shared" si="55"/>
        <v>0</v>
      </c>
      <c r="AM139" s="3499">
        <f t="shared" si="55"/>
        <v>0</v>
      </c>
      <c r="AN139" s="3499">
        <f t="shared" si="55"/>
        <v>0</v>
      </c>
      <c r="AO139" s="3499">
        <f t="shared" si="55"/>
        <v>0</v>
      </c>
      <c r="AP139" s="3499">
        <f t="shared" si="55"/>
        <v>0</v>
      </c>
      <c r="AQ139" s="3499">
        <f t="shared" si="55"/>
        <v>0</v>
      </c>
      <c r="AR139" s="3499">
        <f t="shared" si="55"/>
        <v>0</v>
      </c>
      <c r="AS139" s="2258"/>
      <c r="AT139" s="2288"/>
    </row>
    <row r="140" spans="1:46" ht="15.6">
      <c r="A140" s="261"/>
      <c r="B140" s="2253"/>
      <c r="C140" s="3488"/>
      <c r="D140" s="3477" t="s">
        <v>1640</v>
      </c>
      <c r="E140" s="3478">
        <f t="shared" si="50"/>
        <v>0</v>
      </c>
      <c r="F140" s="3478">
        <f t="shared" si="48"/>
        <v>0</v>
      </c>
      <c r="G140" s="3478">
        <f t="shared" si="48"/>
        <v>0</v>
      </c>
      <c r="H140" s="3478">
        <f t="shared" si="48"/>
        <v>0</v>
      </c>
      <c r="I140" s="3478">
        <f t="shared" si="48"/>
        <v>0</v>
      </c>
      <c r="J140" s="3499">
        <f t="shared" si="56"/>
        <v>0</v>
      </c>
      <c r="K140" s="3499">
        <f t="shared" si="55"/>
        <v>0</v>
      </c>
      <c r="L140" s="3499">
        <f t="shared" si="55"/>
        <v>0</v>
      </c>
      <c r="M140" s="3499">
        <f t="shared" si="55"/>
        <v>0</v>
      </c>
      <c r="N140" s="3499">
        <f t="shared" si="55"/>
        <v>0</v>
      </c>
      <c r="O140" s="3499">
        <f t="shared" si="55"/>
        <v>0</v>
      </c>
      <c r="P140" s="3499">
        <f t="shared" si="55"/>
        <v>0</v>
      </c>
      <c r="Q140" s="3499">
        <f t="shared" si="55"/>
        <v>0</v>
      </c>
      <c r="R140" s="3499">
        <f t="shared" si="55"/>
        <v>0</v>
      </c>
      <c r="S140" s="3499">
        <f t="shared" si="55"/>
        <v>0</v>
      </c>
      <c r="T140" s="3499">
        <f t="shared" si="55"/>
        <v>0</v>
      </c>
      <c r="U140" s="3499">
        <f t="shared" si="55"/>
        <v>0</v>
      </c>
      <c r="V140" s="3499">
        <f t="shared" si="55"/>
        <v>0</v>
      </c>
      <c r="W140" s="3499">
        <f t="shared" si="55"/>
        <v>0</v>
      </c>
      <c r="X140" s="3499">
        <f t="shared" si="55"/>
        <v>0</v>
      </c>
      <c r="Y140" s="3499">
        <f t="shared" si="55"/>
        <v>0</v>
      </c>
      <c r="Z140" s="3499">
        <f t="shared" si="55"/>
        <v>0</v>
      </c>
      <c r="AA140" s="3499">
        <f t="shared" si="55"/>
        <v>0</v>
      </c>
      <c r="AB140" s="3499">
        <f t="shared" si="55"/>
        <v>0</v>
      </c>
      <c r="AC140" s="3499">
        <f t="shared" si="55"/>
        <v>0</v>
      </c>
      <c r="AD140" s="3499">
        <f t="shared" si="55"/>
        <v>0</v>
      </c>
      <c r="AE140" s="3499">
        <f t="shared" si="55"/>
        <v>0</v>
      </c>
      <c r="AF140" s="3499">
        <f t="shared" si="55"/>
        <v>0</v>
      </c>
      <c r="AG140" s="3499">
        <f t="shared" si="55"/>
        <v>0</v>
      </c>
      <c r="AH140" s="3499">
        <f t="shared" si="55"/>
        <v>0</v>
      </c>
      <c r="AI140" s="3499">
        <f t="shared" si="55"/>
        <v>0</v>
      </c>
      <c r="AJ140" s="3499">
        <f t="shared" si="55"/>
        <v>0</v>
      </c>
      <c r="AK140" s="3499">
        <f t="shared" si="55"/>
        <v>0</v>
      </c>
      <c r="AL140" s="3499">
        <f t="shared" si="55"/>
        <v>0</v>
      </c>
      <c r="AM140" s="3499">
        <f t="shared" si="55"/>
        <v>0</v>
      </c>
      <c r="AN140" s="3499">
        <f t="shared" si="55"/>
        <v>0</v>
      </c>
      <c r="AO140" s="3499">
        <f t="shared" si="55"/>
        <v>0</v>
      </c>
      <c r="AP140" s="3499">
        <f t="shared" si="55"/>
        <v>0</v>
      </c>
      <c r="AQ140" s="3499">
        <f t="shared" si="55"/>
        <v>0</v>
      </c>
      <c r="AR140" s="3499">
        <f t="shared" si="55"/>
        <v>0</v>
      </c>
      <c r="AS140" s="2258"/>
      <c r="AT140" s="2288"/>
    </row>
    <row r="141" spans="1:46" ht="15.6">
      <c r="A141" s="261"/>
      <c r="B141" s="2253"/>
      <c r="C141" s="3488"/>
      <c r="D141" s="3477" t="s">
        <v>1641</v>
      </c>
      <c r="E141" s="3478">
        <f t="shared" si="50"/>
        <v>0</v>
      </c>
      <c r="F141" s="3478">
        <f t="shared" si="48"/>
        <v>0</v>
      </c>
      <c r="G141" s="3478">
        <f t="shared" si="48"/>
        <v>0</v>
      </c>
      <c r="H141" s="3478">
        <f t="shared" si="48"/>
        <v>0</v>
      </c>
      <c r="I141" s="3478">
        <f t="shared" si="48"/>
        <v>0</v>
      </c>
      <c r="J141" s="3499">
        <f t="shared" si="56"/>
        <v>0</v>
      </c>
      <c r="K141" s="3499">
        <f t="shared" si="55"/>
        <v>0</v>
      </c>
      <c r="L141" s="3499">
        <f t="shared" si="55"/>
        <v>0</v>
      </c>
      <c r="M141" s="3499">
        <f t="shared" si="55"/>
        <v>0</v>
      </c>
      <c r="N141" s="3499">
        <f t="shared" si="55"/>
        <v>0</v>
      </c>
      <c r="O141" s="3499">
        <f t="shared" si="55"/>
        <v>0</v>
      </c>
      <c r="P141" s="3499">
        <f t="shared" si="55"/>
        <v>0</v>
      </c>
      <c r="Q141" s="3499">
        <f t="shared" si="55"/>
        <v>0</v>
      </c>
      <c r="R141" s="3499">
        <f t="shared" si="55"/>
        <v>0</v>
      </c>
      <c r="S141" s="3499">
        <f t="shared" si="55"/>
        <v>0</v>
      </c>
      <c r="T141" s="3499">
        <f t="shared" si="55"/>
        <v>0</v>
      </c>
      <c r="U141" s="3499">
        <f t="shared" si="55"/>
        <v>0</v>
      </c>
      <c r="V141" s="3499">
        <f t="shared" si="55"/>
        <v>0</v>
      </c>
      <c r="W141" s="3499">
        <f t="shared" si="55"/>
        <v>0</v>
      </c>
      <c r="X141" s="3499">
        <f t="shared" si="55"/>
        <v>0</v>
      </c>
      <c r="Y141" s="3499">
        <f t="shared" si="55"/>
        <v>0</v>
      </c>
      <c r="Z141" s="3499">
        <f t="shared" si="55"/>
        <v>0</v>
      </c>
      <c r="AA141" s="3499">
        <f t="shared" si="55"/>
        <v>0</v>
      </c>
      <c r="AB141" s="3499">
        <f t="shared" si="55"/>
        <v>0</v>
      </c>
      <c r="AC141" s="3499">
        <f t="shared" si="55"/>
        <v>0</v>
      </c>
      <c r="AD141" s="3499">
        <f t="shared" si="55"/>
        <v>0</v>
      </c>
      <c r="AE141" s="3499">
        <f t="shared" si="55"/>
        <v>0</v>
      </c>
      <c r="AF141" s="3499">
        <f t="shared" si="55"/>
        <v>0</v>
      </c>
      <c r="AG141" s="3499">
        <f t="shared" si="55"/>
        <v>0</v>
      </c>
      <c r="AH141" s="3499">
        <f t="shared" si="55"/>
        <v>0</v>
      </c>
      <c r="AI141" s="3499">
        <f t="shared" si="55"/>
        <v>0</v>
      </c>
      <c r="AJ141" s="3499">
        <f t="shared" si="55"/>
        <v>0</v>
      </c>
      <c r="AK141" s="3499">
        <f t="shared" si="55"/>
        <v>0</v>
      </c>
      <c r="AL141" s="3499">
        <f t="shared" si="55"/>
        <v>0</v>
      </c>
      <c r="AM141" s="3499">
        <f t="shared" si="55"/>
        <v>0</v>
      </c>
      <c r="AN141" s="3499">
        <f t="shared" si="55"/>
        <v>0</v>
      </c>
      <c r="AO141" s="3499">
        <f t="shared" si="55"/>
        <v>0</v>
      </c>
      <c r="AP141" s="3499">
        <f t="shared" si="55"/>
        <v>0</v>
      </c>
      <c r="AQ141" s="3499">
        <f t="shared" ref="AQ141:AR141" si="57">AQ36+AQ71+AQ106</f>
        <v>0</v>
      </c>
      <c r="AR141" s="3499">
        <f t="shared" si="57"/>
        <v>0</v>
      </c>
      <c r="AS141" s="2258"/>
      <c r="AT141" s="2288"/>
    </row>
    <row r="142" spans="1:46" ht="15.6">
      <c r="A142" s="261"/>
      <c r="B142" s="2253"/>
      <c r="C142" s="3488"/>
      <c r="D142" s="3477" t="s">
        <v>1642</v>
      </c>
      <c r="E142" s="3478">
        <f t="shared" si="50"/>
        <v>0</v>
      </c>
      <c r="F142" s="3478">
        <f t="shared" si="48"/>
        <v>0</v>
      </c>
      <c r="G142" s="3478">
        <f t="shared" si="48"/>
        <v>0</v>
      </c>
      <c r="H142" s="3478">
        <f t="shared" si="48"/>
        <v>0</v>
      </c>
      <c r="I142" s="3478">
        <f t="shared" si="48"/>
        <v>0</v>
      </c>
      <c r="J142" s="3499">
        <f t="shared" si="56"/>
        <v>0</v>
      </c>
      <c r="K142" s="3499">
        <f t="shared" si="56"/>
        <v>0</v>
      </c>
      <c r="L142" s="3499">
        <f t="shared" si="56"/>
        <v>0</v>
      </c>
      <c r="M142" s="3499">
        <f t="shared" si="56"/>
        <v>0</v>
      </c>
      <c r="N142" s="3499">
        <f t="shared" si="56"/>
        <v>0</v>
      </c>
      <c r="O142" s="3499">
        <f t="shared" si="56"/>
        <v>0</v>
      </c>
      <c r="P142" s="3499">
        <f t="shared" si="56"/>
        <v>0</v>
      </c>
      <c r="Q142" s="3499">
        <f t="shared" si="56"/>
        <v>0</v>
      </c>
      <c r="R142" s="3499">
        <f t="shared" si="56"/>
        <v>0</v>
      </c>
      <c r="S142" s="3499">
        <f t="shared" si="56"/>
        <v>0</v>
      </c>
      <c r="T142" s="3499">
        <f t="shared" si="56"/>
        <v>0</v>
      </c>
      <c r="U142" s="3499">
        <f t="shared" si="56"/>
        <v>0</v>
      </c>
      <c r="V142" s="3499">
        <f t="shared" si="56"/>
        <v>0</v>
      </c>
      <c r="W142" s="3499">
        <f t="shared" si="56"/>
        <v>0</v>
      </c>
      <c r="X142" s="3499">
        <f t="shared" si="56"/>
        <v>0</v>
      </c>
      <c r="Y142" s="3499">
        <f t="shared" si="56"/>
        <v>0</v>
      </c>
      <c r="Z142" s="3499">
        <f t="shared" ref="K142:AR149" si="58">Z37+Z72+Z107</f>
        <v>0</v>
      </c>
      <c r="AA142" s="3499">
        <f t="shared" si="58"/>
        <v>0</v>
      </c>
      <c r="AB142" s="3499">
        <f t="shared" si="58"/>
        <v>0</v>
      </c>
      <c r="AC142" s="3499">
        <f t="shared" si="58"/>
        <v>0</v>
      </c>
      <c r="AD142" s="3499">
        <f t="shared" si="58"/>
        <v>0</v>
      </c>
      <c r="AE142" s="3499">
        <f t="shared" si="58"/>
        <v>0</v>
      </c>
      <c r="AF142" s="3499">
        <f t="shared" si="58"/>
        <v>0</v>
      </c>
      <c r="AG142" s="3499">
        <f t="shared" si="58"/>
        <v>0</v>
      </c>
      <c r="AH142" s="3499">
        <f t="shared" si="58"/>
        <v>0</v>
      </c>
      <c r="AI142" s="3499">
        <f t="shared" si="58"/>
        <v>0</v>
      </c>
      <c r="AJ142" s="3499">
        <f t="shared" si="58"/>
        <v>0</v>
      </c>
      <c r="AK142" s="3499">
        <f t="shared" si="58"/>
        <v>0</v>
      </c>
      <c r="AL142" s="3499">
        <f t="shared" si="58"/>
        <v>0</v>
      </c>
      <c r="AM142" s="3499">
        <f t="shared" si="58"/>
        <v>0</v>
      </c>
      <c r="AN142" s="3499">
        <f t="shared" si="58"/>
        <v>0</v>
      </c>
      <c r="AO142" s="3499">
        <f t="shared" si="58"/>
        <v>0</v>
      </c>
      <c r="AP142" s="3499">
        <f t="shared" si="58"/>
        <v>0</v>
      </c>
      <c r="AQ142" s="3499">
        <f t="shared" si="58"/>
        <v>0</v>
      </c>
      <c r="AR142" s="3499">
        <f t="shared" si="58"/>
        <v>0</v>
      </c>
      <c r="AS142" s="2258"/>
      <c r="AT142" s="2288"/>
    </row>
    <row r="143" spans="1:46" ht="15.6">
      <c r="A143" s="261"/>
      <c r="B143" s="2253"/>
      <c r="C143" s="3488">
        <v>6</v>
      </c>
      <c r="D143" s="3489" t="s">
        <v>1643</v>
      </c>
      <c r="E143" s="3478">
        <f t="shared" si="50"/>
        <v>0</v>
      </c>
      <c r="F143" s="3478">
        <f t="shared" si="48"/>
        <v>0</v>
      </c>
      <c r="G143" s="3478">
        <f t="shared" si="48"/>
        <v>0</v>
      </c>
      <c r="H143" s="3478">
        <f t="shared" si="48"/>
        <v>0</v>
      </c>
      <c r="I143" s="3478">
        <f t="shared" si="48"/>
        <v>0</v>
      </c>
      <c r="J143" s="3499">
        <f t="shared" si="56"/>
        <v>0</v>
      </c>
      <c r="K143" s="3499">
        <f t="shared" si="58"/>
        <v>0</v>
      </c>
      <c r="L143" s="3499">
        <f t="shared" si="58"/>
        <v>0</v>
      </c>
      <c r="M143" s="3499">
        <f t="shared" si="58"/>
        <v>0</v>
      </c>
      <c r="N143" s="3499">
        <f t="shared" si="58"/>
        <v>0</v>
      </c>
      <c r="O143" s="3499">
        <f t="shared" si="58"/>
        <v>0</v>
      </c>
      <c r="P143" s="3499">
        <f t="shared" si="58"/>
        <v>0</v>
      </c>
      <c r="Q143" s="3499">
        <f t="shared" si="58"/>
        <v>0</v>
      </c>
      <c r="R143" s="3499">
        <f t="shared" si="58"/>
        <v>0</v>
      </c>
      <c r="S143" s="3499">
        <f t="shared" si="58"/>
        <v>0</v>
      </c>
      <c r="T143" s="3499">
        <f t="shared" si="58"/>
        <v>0</v>
      </c>
      <c r="U143" s="3499">
        <f t="shared" si="58"/>
        <v>0</v>
      </c>
      <c r="V143" s="3499">
        <f t="shared" si="58"/>
        <v>0</v>
      </c>
      <c r="W143" s="3499">
        <f t="shared" si="58"/>
        <v>0</v>
      </c>
      <c r="X143" s="3499">
        <f t="shared" si="58"/>
        <v>0</v>
      </c>
      <c r="Y143" s="3499">
        <f t="shared" si="58"/>
        <v>0</v>
      </c>
      <c r="Z143" s="3499">
        <f t="shared" si="58"/>
        <v>0</v>
      </c>
      <c r="AA143" s="3499">
        <f t="shared" si="58"/>
        <v>0</v>
      </c>
      <c r="AB143" s="3499">
        <f t="shared" si="58"/>
        <v>0</v>
      </c>
      <c r="AC143" s="3499">
        <f t="shared" si="58"/>
        <v>0</v>
      </c>
      <c r="AD143" s="3499">
        <f t="shared" si="58"/>
        <v>0</v>
      </c>
      <c r="AE143" s="3499">
        <f t="shared" si="58"/>
        <v>0</v>
      </c>
      <c r="AF143" s="3499">
        <f t="shared" si="58"/>
        <v>0</v>
      </c>
      <c r="AG143" s="3499">
        <f t="shared" si="58"/>
        <v>0</v>
      </c>
      <c r="AH143" s="3499">
        <f t="shared" si="58"/>
        <v>0</v>
      </c>
      <c r="AI143" s="3499">
        <f t="shared" si="58"/>
        <v>0</v>
      </c>
      <c r="AJ143" s="3499">
        <f t="shared" si="58"/>
        <v>0</v>
      </c>
      <c r="AK143" s="3499">
        <f t="shared" si="58"/>
        <v>0</v>
      </c>
      <c r="AL143" s="3499">
        <f t="shared" si="58"/>
        <v>0</v>
      </c>
      <c r="AM143" s="3499">
        <f t="shared" si="58"/>
        <v>0</v>
      </c>
      <c r="AN143" s="3499">
        <f t="shared" si="58"/>
        <v>0</v>
      </c>
      <c r="AO143" s="3499">
        <f t="shared" si="58"/>
        <v>0</v>
      </c>
      <c r="AP143" s="3499">
        <f t="shared" si="58"/>
        <v>0</v>
      </c>
      <c r="AQ143" s="3499">
        <f t="shared" si="58"/>
        <v>0</v>
      </c>
      <c r="AR143" s="3499">
        <f t="shared" si="58"/>
        <v>0</v>
      </c>
      <c r="AS143" s="2258"/>
      <c r="AT143" s="2288"/>
    </row>
    <row r="144" spans="1:46" ht="15.6">
      <c r="A144" s="261"/>
      <c r="B144" s="2253"/>
      <c r="C144" s="3488"/>
      <c r="D144" s="3477" t="s">
        <v>1644</v>
      </c>
      <c r="E144" s="3478">
        <f t="shared" si="50"/>
        <v>0</v>
      </c>
      <c r="F144" s="3478">
        <f t="shared" si="48"/>
        <v>0</v>
      </c>
      <c r="G144" s="3478">
        <f t="shared" si="48"/>
        <v>0</v>
      </c>
      <c r="H144" s="3478">
        <f t="shared" si="48"/>
        <v>0</v>
      </c>
      <c r="I144" s="3478">
        <f t="shared" si="48"/>
        <v>0</v>
      </c>
      <c r="J144" s="3499">
        <f t="shared" si="56"/>
        <v>0</v>
      </c>
      <c r="K144" s="3499">
        <f t="shared" si="58"/>
        <v>0</v>
      </c>
      <c r="L144" s="3499">
        <f t="shared" si="58"/>
        <v>0</v>
      </c>
      <c r="M144" s="3499">
        <f t="shared" si="58"/>
        <v>0</v>
      </c>
      <c r="N144" s="3499">
        <f t="shared" si="58"/>
        <v>0</v>
      </c>
      <c r="O144" s="3499">
        <f t="shared" si="58"/>
        <v>0</v>
      </c>
      <c r="P144" s="3499">
        <f t="shared" si="58"/>
        <v>0</v>
      </c>
      <c r="Q144" s="3499">
        <f t="shared" si="58"/>
        <v>0</v>
      </c>
      <c r="R144" s="3499">
        <f t="shared" si="58"/>
        <v>0</v>
      </c>
      <c r="S144" s="3499">
        <f t="shared" si="58"/>
        <v>0</v>
      </c>
      <c r="T144" s="3499">
        <f t="shared" si="58"/>
        <v>0</v>
      </c>
      <c r="U144" s="3499">
        <f t="shared" si="58"/>
        <v>0</v>
      </c>
      <c r="V144" s="3499">
        <f t="shared" si="58"/>
        <v>0</v>
      </c>
      <c r="W144" s="3499">
        <f t="shared" si="58"/>
        <v>0</v>
      </c>
      <c r="X144" s="3499">
        <f t="shared" si="58"/>
        <v>0</v>
      </c>
      <c r="Y144" s="3499">
        <f t="shared" si="58"/>
        <v>0</v>
      </c>
      <c r="Z144" s="3499">
        <f t="shared" si="58"/>
        <v>0</v>
      </c>
      <c r="AA144" s="3499">
        <f t="shared" si="58"/>
        <v>0</v>
      </c>
      <c r="AB144" s="3499">
        <f t="shared" si="58"/>
        <v>0</v>
      </c>
      <c r="AC144" s="3499">
        <f t="shared" si="58"/>
        <v>0</v>
      </c>
      <c r="AD144" s="3499">
        <f t="shared" si="58"/>
        <v>0</v>
      </c>
      <c r="AE144" s="3499">
        <f t="shared" si="58"/>
        <v>0</v>
      </c>
      <c r="AF144" s="3499">
        <f t="shared" si="58"/>
        <v>0</v>
      </c>
      <c r="AG144" s="3499">
        <f t="shared" si="58"/>
        <v>0</v>
      </c>
      <c r="AH144" s="3499">
        <f t="shared" si="58"/>
        <v>0</v>
      </c>
      <c r="AI144" s="3499">
        <f t="shared" si="58"/>
        <v>0</v>
      </c>
      <c r="AJ144" s="3499">
        <f t="shared" si="58"/>
        <v>0</v>
      </c>
      <c r="AK144" s="3499">
        <f t="shared" si="58"/>
        <v>0</v>
      </c>
      <c r="AL144" s="3499">
        <f t="shared" si="58"/>
        <v>0</v>
      </c>
      <c r="AM144" s="3499">
        <f t="shared" si="58"/>
        <v>0</v>
      </c>
      <c r="AN144" s="3499">
        <f t="shared" si="58"/>
        <v>0</v>
      </c>
      <c r="AO144" s="3499">
        <f t="shared" si="58"/>
        <v>0</v>
      </c>
      <c r="AP144" s="3499">
        <f t="shared" si="58"/>
        <v>0</v>
      </c>
      <c r="AQ144" s="3499">
        <f t="shared" si="58"/>
        <v>0</v>
      </c>
      <c r="AR144" s="3499">
        <f t="shared" si="58"/>
        <v>0</v>
      </c>
      <c r="AS144" s="2258"/>
      <c r="AT144" s="2288"/>
    </row>
    <row r="145" spans="1:46" ht="15.6">
      <c r="A145" s="261"/>
      <c r="B145" s="2253"/>
      <c r="C145" s="3488"/>
      <c r="D145" s="3477" t="s">
        <v>1645</v>
      </c>
      <c r="E145" s="3478">
        <f t="shared" si="50"/>
        <v>0</v>
      </c>
      <c r="F145" s="3478">
        <f t="shared" si="48"/>
        <v>0</v>
      </c>
      <c r="G145" s="3478">
        <f t="shared" si="48"/>
        <v>0</v>
      </c>
      <c r="H145" s="3478">
        <f t="shared" si="48"/>
        <v>0</v>
      </c>
      <c r="I145" s="3478">
        <f t="shared" si="48"/>
        <v>0</v>
      </c>
      <c r="J145" s="3499">
        <f t="shared" si="56"/>
        <v>0</v>
      </c>
      <c r="K145" s="3499">
        <f t="shared" si="58"/>
        <v>0</v>
      </c>
      <c r="L145" s="3499">
        <f t="shared" si="58"/>
        <v>0</v>
      </c>
      <c r="M145" s="3499">
        <f t="shared" si="58"/>
        <v>0</v>
      </c>
      <c r="N145" s="3499">
        <f t="shared" si="58"/>
        <v>0</v>
      </c>
      <c r="O145" s="3499">
        <f t="shared" si="58"/>
        <v>0</v>
      </c>
      <c r="P145" s="3499">
        <f t="shared" si="58"/>
        <v>0</v>
      </c>
      <c r="Q145" s="3499">
        <f t="shared" si="58"/>
        <v>0</v>
      </c>
      <c r="R145" s="3499">
        <f t="shared" si="58"/>
        <v>0</v>
      </c>
      <c r="S145" s="3499">
        <f t="shared" si="58"/>
        <v>0</v>
      </c>
      <c r="T145" s="3499">
        <f t="shared" si="58"/>
        <v>0</v>
      </c>
      <c r="U145" s="3499">
        <f t="shared" si="58"/>
        <v>0</v>
      </c>
      <c r="V145" s="3499">
        <f t="shared" si="58"/>
        <v>0</v>
      </c>
      <c r="W145" s="3499">
        <f t="shared" si="58"/>
        <v>0</v>
      </c>
      <c r="X145" s="3499">
        <f t="shared" si="58"/>
        <v>0</v>
      </c>
      <c r="Y145" s="3499">
        <f t="shared" si="58"/>
        <v>0</v>
      </c>
      <c r="Z145" s="3499">
        <f t="shared" si="58"/>
        <v>0</v>
      </c>
      <c r="AA145" s="3499">
        <f t="shared" si="58"/>
        <v>0</v>
      </c>
      <c r="AB145" s="3499">
        <f t="shared" si="58"/>
        <v>0</v>
      </c>
      <c r="AC145" s="3499">
        <f t="shared" si="58"/>
        <v>0</v>
      </c>
      <c r="AD145" s="3499">
        <f t="shared" si="58"/>
        <v>0</v>
      </c>
      <c r="AE145" s="3499">
        <f t="shared" si="58"/>
        <v>0</v>
      </c>
      <c r="AF145" s="3499">
        <f t="shared" si="58"/>
        <v>0</v>
      </c>
      <c r="AG145" s="3499">
        <f t="shared" si="58"/>
        <v>0</v>
      </c>
      <c r="AH145" s="3499">
        <f t="shared" si="58"/>
        <v>0</v>
      </c>
      <c r="AI145" s="3499">
        <f t="shared" si="58"/>
        <v>0</v>
      </c>
      <c r="AJ145" s="3499">
        <f t="shared" si="58"/>
        <v>0</v>
      </c>
      <c r="AK145" s="3499">
        <f t="shared" si="58"/>
        <v>0</v>
      </c>
      <c r="AL145" s="3499">
        <f t="shared" si="58"/>
        <v>0</v>
      </c>
      <c r="AM145" s="3499">
        <f t="shared" si="58"/>
        <v>0</v>
      </c>
      <c r="AN145" s="3499">
        <f t="shared" si="58"/>
        <v>0</v>
      </c>
      <c r="AO145" s="3499">
        <f t="shared" si="58"/>
        <v>0</v>
      </c>
      <c r="AP145" s="3499">
        <f t="shared" si="58"/>
        <v>0</v>
      </c>
      <c r="AQ145" s="3499">
        <f t="shared" si="58"/>
        <v>0</v>
      </c>
      <c r="AR145" s="3499">
        <f t="shared" si="58"/>
        <v>0</v>
      </c>
      <c r="AS145" s="2258"/>
      <c r="AT145" s="2288"/>
    </row>
    <row r="146" spans="1:46" ht="15.6">
      <c r="A146" s="261"/>
      <c r="B146" s="2253"/>
      <c r="C146" s="3488"/>
      <c r="D146" s="3477" t="s">
        <v>1646</v>
      </c>
      <c r="E146" s="3478">
        <f t="shared" si="50"/>
        <v>0</v>
      </c>
      <c r="F146" s="3478">
        <f t="shared" si="48"/>
        <v>0</v>
      </c>
      <c r="G146" s="3478">
        <f t="shared" si="48"/>
        <v>0</v>
      </c>
      <c r="H146" s="3478">
        <f t="shared" si="48"/>
        <v>0</v>
      </c>
      <c r="I146" s="3478">
        <f t="shared" si="48"/>
        <v>0</v>
      </c>
      <c r="J146" s="3499">
        <f t="shared" si="56"/>
        <v>0</v>
      </c>
      <c r="K146" s="3499">
        <f t="shared" si="58"/>
        <v>0</v>
      </c>
      <c r="L146" s="3499">
        <f t="shared" si="58"/>
        <v>0</v>
      </c>
      <c r="M146" s="3499">
        <f t="shared" si="58"/>
        <v>0</v>
      </c>
      <c r="N146" s="3499">
        <f t="shared" si="58"/>
        <v>0</v>
      </c>
      <c r="O146" s="3499">
        <f t="shared" si="58"/>
        <v>0</v>
      </c>
      <c r="P146" s="3499">
        <f t="shared" si="58"/>
        <v>0</v>
      </c>
      <c r="Q146" s="3499">
        <f t="shared" si="58"/>
        <v>0</v>
      </c>
      <c r="R146" s="3499">
        <f t="shared" si="58"/>
        <v>0</v>
      </c>
      <c r="S146" s="3499">
        <f t="shared" si="58"/>
        <v>0</v>
      </c>
      <c r="T146" s="3499">
        <f t="shared" si="58"/>
        <v>0</v>
      </c>
      <c r="U146" s="3499">
        <f t="shared" si="58"/>
        <v>0</v>
      </c>
      <c r="V146" s="3499">
        <f t="shared" si="58"/>
        <v>0</v>
      </c>
      <c r="W146" s="3499">
        <f t="shared" si="58"/>
        <v>0</v>
      </c>
      <c r="X146" s="3499">
        <f t="shared" si="58"/>
        <v>0</v>
      </c>
      <c r="Y146" s="3499">
        <f t="shared" si="58"/>
        <v>0</v>
      </c>
      <c r="Z146" s="3499">
        <f t="shared" si="58"/>
        <v>0</v>
      </c>
      <c r="AA146" s="3499">
        <f t="shared" si="58"/>
        <v>0</v>
      </c>
      <c r="AB146" s="3499">
        <f t="shared" si="58"/>
        <v>0</v>
      </c>
      <c r="AC146" s="3499">
        <f t="shared" si="58"/>
        <v>0</v>
      </c>
      <c r="AD146" s="3499">
        <f t="shared" si="58"/>
        <v>0</v>
      </c>
      <c r="AE146" s="3499">
        <f t="shared" si="58"/>
        <v>0</v>
      </c>
      <c r="AF146" s="3499">
        <f t="shared" si="58"/>
        <v>0</v>
      </c>
      <c r="AG146" s="3499">
        <f t="shared" si="58"/>
        <v>0</v>
      </c>
      <c r="AH146" s="3499">
        <f t="shared" si="58"/>
        <v>0</v>
      </c>
      <c r="AI146" s="3499">
        <f t="shared" si="58"/>
        <v>0</v>
      </c>
      <c r="AJ146" s="3499">
        <f t="shared" si="58"/>
        <v>0</v>
      </c>
      <c r="AK146" s="3499">
        <f t="shared" si="58"/>
        <v>0</v>
      </c>
      <c r="AL146" s="3499">
        <f t="shared" si="58"/>
        <v>0</v>
      </c>
      <c r="AM146" s="3499">
        <f t="shared" si="58"/>
        <v>0</v>
      </c>
      <c r="AN146" s="3499">
        <f t="shared" si="58"/>
        <v>0</v>
      </c>
      <c r="AO146" s="3499">
        <f t="shared" si="58"/>
        <v>0</v>
      </c>
      <c r="AP146" s="3499">
        <f t="shared" si="58"/>
        <v>0</v>
      </c>
      <c r="AQ146" s="3499">
        <f t="shared" si="58"/>
        <v>0</v>
      </c>
      <c r="AR146" s="3499">
        <f t="shared" si="58"/>
        <v>0</v>
      </c>
      <c r="AS146" s="2258"/>
      <c r="AT146" s="2288"/>
    </row>
    <row r="147" spans="1:46" ht="15.6">
      <c r="A147" s="261"/>
      <c r="B147" s="2253"/>
      <c r="C147" s="3488"/>
      <c r="D147" s="3477" t="s">
        <v>1647</v>
      </c>
      <c r="E147" s="3478">
        <f t="shared" si="50"/>
        <v>0</v>
      </c>
      <c r="F147" s="3478">
        <f t="shared" si="48"/>
        <v>0</v>
      </c>
      <c r="G147" s="3478">
        <f t="shared" si="48"/>
        <v>0</v>
      </c>
      <c r="H147" s="3478">
        <f t="shared" si="48"/>
        <v>0</v>
      </c>
      <c r="I147" s="3478">
        <f t="shared" si="48"/>
        <v>0</v>
      </c>
      <c r="J147" s="3499">
        <f t="shared" si="56"/>
        <v>0</v>
      </c>
      <c r="K147" s="3499">
        <f t="shared" si="58"/>
        <v>0</v>
      </c>
      <c r="L147" s="3499">
        <f t="shared" si="58"/>
        <v>0</v>
      </c>
      <c r="M147" s="3499">
        <f t="shared" si="58"/>
        <v>0</v>
      </c>
      <c r="N147" s="3499">
        <f t="shared" si="58"/>
        <v>0</v>
      </c>
      <c r="O147" s="3499">
        <f t="shared" si="58"/>
        <v>0</v>
      </c>
      <c r="P147" s="3499">
        <f t="shared" si="58"/>
        <v>0</v>
      </c>
      <c r="Q147" s="3499">
        <f t="shared" si="58"/>
        <v>0</v>
      </c>
      <c r="R147" s="3499">
        <f t="shared" si="58"/>
        <v>0</v>
      </c>
      <c r="S147" s="3499">
        <f t="shared" si="58"/>
        <v>0</v>
      </c>
      <c r="T147" s="3499">
        <f t="shared" si="58"/>
        <v>0</v>
      </c>
      <c r="U147" s="3499">
        <f t="shared" si="58"/>
        <v>0</v>
      </c>
      <c r="V147" s="3499">
        <f t="shared" si="58"/>
        <v>0</v>
      </c>
      <c r="W147" s="3499">
        <f t="shared" si="58"/>
        <v>0</v>
      </c>
      <c r="X147" s="3499">
        <f t="shared" si="58"/>
        <v>0</v>
      </c>
      <c r="Y147" s="3499">
        <f t="shared" si="58"/>
        <v>0</v>
      </c>
      <c r="Z147" s="3499">
        <f t="shared" si="58"/>
        <v>0</v>
      </c>
      <c r="AA147" s="3499">
        <f t="shared" si="58"/>
        <v>0</v>
      </c>
      <c r="AB147" s="3499">
        <f t="shared" si="58"/>
        <v>0</v>
      </c>
      <c r="AC147" s="3499">
        <f t="shared" si="58"/>
        <v>0</v>
      </c>
      <c r="AD147" s="3499">
        <f t="shared" si="58"/>
        <v>0</v>
      </c>
      <c r="AE147" s="3499">
        <f t="shared" si="58"/>
        <v>0</v>
      </c>
      <c r="AF147" s="3499">
        <f t="shared" si="58"/>
        <v>0</v>
      </c>
      <c r="AG147" s="3499">
        <f t="shared" si="58"/>
        <v>0</v>
      </c>
      <c r="AH147" s="3499">
        <f t="shared" si="58"/>
        <v>0</v>
      </c>
      <c r="AI147" s="3499">
        <f t="shared" si="58"/>
        <v>0</v>
      </c>
      <c r="AJ147" s="3499">
        <f t="shared" si="58"/>
        <v>0</v>
      </c>
      <c r="AK147" s="3499">
        <f t="shared" si="58"/>
        <v>0</v>
      </c>
      <c r="AL147" s="3499">
        <f t="shared" si="58"/>
        <v>0</v>
      </c>
      <c r="AM147" s="3499">
        <f t="shared" si="58"/>
        <v>0</v>
      </c>
      <c r="AN147" s="3499">
        <f t="shared" si="58"/>
        <v>0</v>
      </c>
      <c r="AO147" s="3499">
        <f t="shared" si="58"/>
        <v>0</v>
      </c>
      <c r="AP147" s="3499">
        <f t="shared" si="58"/>
        <v>0</v>
      </c>
      <c r="AQ147" s="3499">
        <f t="shared" si="58"/>
        <v>0</v>
      </c>
      <c r="AR147" s="3499">
        <f t="shared" si="58"/>
        <v>0</v>
      </c>
      <c r="AS147" s="2258"/>
      <c r="AT147" s="2288"/>
    </row>
    <row r="148" spans="1:46" ht="15.6">
      <c r="A148" s="261"/>
      <c r="B148" s="2253"/>
      <c r="C148" s="3488">
        <v>7</v>
      </c>
      <c r="D148" s="3489" t="s">
        <v>1648</v>
      </c>
      <c r="E148" s="3478">
        <f t="shared" si="50"/>
        <v>0</v>
      </c>
      <c r="F148" s="3478">
        <f t="shared" si="48"/>
        <v>0</v>
      </c>
      <c r="G148" s="3478">
        <f t="shared" si="48"/>
        <v>0</v>
      </c>
      <c r="H148" s="3478">
        <f t="shared" si="48"/>
        <v>0</v>
      </c>
      <c r="I148" s="3478">
        <f t="shared" si="48"/>
        <v>0</v>
      </c>
      <c r="J148" s="3499">
        <f t="shared" si="56"/>
        <v>0</v>
      </c>
      <c r="K148" s="3499">
        <f t="shared" si="58"/>
        <v>0</v>
      </c>
      <c r="L148" s="3499">
        <f t="shared" si="58"/>
        <v>0</v>
      </c>
      <c r="M148" s="3499">
        <f t="shared" si="58"/>
        <v>0</v>
      </c>
      <c r="N148" s="3499">
        <f t="shared" si="58"/>
        <v>0</v>
      </c>
      <c r="O148" s="3499">
        <f t="shared" si="58"/>
        <v>0</v>
      </c>
      <c r="P148" s="3499">
        <f t="shared" si="58"/>
        <v>0</v>
      </c>
      <c r="Q148" s="3499">
        <f t="shared" si="58"/>
        <v>0</v>
      </c>
      <c r="R148" s="3499">
        <f t="shared" si="58"/>
        <v>0</v>
      </c>
      <c r="S148" s="3499">
        <f t="shared" si="58"/>
        <v>0</v>
      </c>
      <c r="T148" s="3499">
        <f t="shared" si="58"/>
        <v>0</v>
      </c>
      <c r="U148" s="3499">
        <f t="shared" si="58"/>
        <v>0</v>
      </c>
      <c r="V148" s="3499">
        <f t="shared" si="58"/>
        <v>0</v>
      </c>
      <c r="W148" s="3499">
        <f t="shared" si="58"/>
        <v>0</v>
      </c>
      <c r="X148" s="3499">
        <f t="shared" si="58"/>
        <v>0</v>
      </c>
      <c r="Y148" s="3499">
        <f t="shared" si="58"/>
        <v>0</v>
      </c>
      <c r="Z148" s="3499">
        <f t="shared" si="58"/>
        <v>0</v>
      </c>
      <c r="AA148" s="3499">
        <f t="shared" si="58"/>
        <v>0</v>
      </c>
      <c r="AB148" s="3499">
        <f t="shared" si="58"/>
        <v>0</v>
      </c>
      <c r="AC148" s="3499">
        <f t="shared" si="58"/>
        <v>0</v>
      </c>
      <c r="AD148" s="3499">
        <f t="shared" si="58"/>
        <v>0</v>
      </c>
      <c r="AE148" s="3499">
        <f t="shared" si="58"/>
        <v>0</v>
      </c>
      <c r="AF148" s="3499">
        <f t="shared" si="58"/>
        <v>0</v>
      </c>
      <c r="AG148" s="3499">
        <f t="shared" si="58"/>
        <v>0</v>
      </c>
      <c r="AH148" s="3499">
        <f t="shared" si="58"/>
        <v>0</v>
      </c>
      <c r="AI148" s="3499">
        <f t="shared" si="58"/>
        <v>0</v>
      </c>
      <c r="AJ148" s="3499">
        <f t="shared" si="58"/>
        <v>0</v>
      </c>
      <c r="AK148" s="3499">
        <f t="shared" si="58"/>
        <v>0</v>
      </c>
      <c r="AL148" s="3499">
        <f t="shared" si="58"/>
        <v>0</v>
      </c>
      <c r="AM148" s="3499">
        <f t="shared" si="58"/>
        <v>0</v>
      </c>
      <c r="AN148" s="3499">
        <f t="shared" si="58"/>
        <v>0</v>
      </c>
      <c r="AO148" s="3499">
        <f t="shared" si="58"/>
        <v>0</v>
      </c>
      <c r="AP148" s="3499">
        <f t="shared" si="58"/>
        <v>0</v>
      </c>
      <c r="AQ148" s="3499">
        <f t="shared" si="58"/>
        <v>0</v>
      </c>
      <c r="AR148" s="3499">
        <f t="shared" si="58"/>
        <v>0</v>
      </c>
      <c r="AS148" s="2258"/>
      <c r="AT148" s="2288"/>
    </row>
    <row r="149" spans="1:46" ht="15.6">
      <c r="A149" s="261"/>
      <c r="B149" s="2253"/>
      <c r="C149" s="3500"/>
      <c r="D149" s="3490"/>
      <c r="E149" s="3478">
        <f t="shared" si="50"/>
        <v>0</v>
      </c>
      <c r="F149" s="3478">
        <f t="shared" si="48"/>
        <v>0</v>
      </c>
      <c r="G149" s="3478">
        <f t="shared" si="48"/>
        <v>0</v>
      </c>
      <c r="H149" s="3478">
        <f t="shared" si="48"/>
        <v>0</v>
      </c>
      <c r="I149" s="3478">
        <f t="shared" si="48"/>
        <v>0</v>
      </c>
      <c r="J149" s="3499">
        <f t="shared" si="56"/>
        <v>0</v>
      </c>
      <c r="K149" s="3499">
        <f t="shared" si="58"/>
        <v>0</v>
      </c>
      <c r="L149" s="3499">
        <f t="shared" si="58"/>
        <v>0</v>
      </c>
      <c r="M149" s="3499">
        <f t="shared" si="58"/>
        <v>0</v>
      </c>
      <c r="N149" s="3499">
        <f t="shared" si="58"/>
        <v>0</v>
      </c>
      <c r="O149" s="3499">
        <f t="shared" si="58"/>
        <v>0</v>
      </c>
      <c r="P149" s="3499">
        <f t="shared" si="58"/>
        <v>0</v>
      </c>
      <c r="Q149" s="3499">
        <f t="shared" si="58"/>
        <v>0</v>
      </c>
      <c r="R149" s="3499">
        <f t="shared" si="58"/>
        <v>0</v>
      </c>
      <c r="S149" s="3499">
        <f t="shared" si="58"/>
        <v>0</v>
      </c>
      <c r="T149" s="3499">
        <f t="shared" si="58"/>
        <v>0</v>
      </c>
      <c r="U149" s="3499">
        <f t="shared" si="58"/>
        <v>0</v>
      </c>
      <c r="V149" s="3499">
        <f t="shared" si="58"/>
        <v>0</v>
      </c>
      <c r="W149" s="3499">
        <f t="shared" si="58"/>
        <v>0</v>
      </c>
      <c r="X149" s="3499">
        <f t="shared" si="58"/>
        <v>0</v>
      </c>
      <c r="Y149" s="3499">
        <f t="shared" si="58"/>
        <v>0</v>
      </c>
      <c r="Z149" s="3499">
        <f t="shared" si="58"/>
        <v>0</v>
      </c>
      <c r="AA149" s="3499">
        <f t="shared" si="58"/>
        <v>0</v>
      </c>
      <c r="AB149" s="3499">
        <f t="shared" si="58"/>
        <v>0</v>
      </c>
      <c r="AC149" s="3499">
        <f t="shared" si="58"/>
        <v>0</v>
      </c>
      <c r="AD149" s="3499">
        <f t="shared" si="58"/>
        <v>0</v>
      </c>
      <c r="AE149" s="3499">
        <f t="shared" si="58"/>
        <v>0</v>
      </c>
      <c r="AF149" s="3499">
        <f t="shared" si="58"/>
        <v>0</v>
      </c>
      <c r="AG149" s="3499">
        <f t="shared" si="58"/>
        <v>0</v>
      </c>
      <c r="AH149" s="3499">
        <f t="shared" si="58"/>
        <v>0</v>
      </c>
      <c r="AI149" s="3499">
        <f t="shared" si="58"/>
        <v>0</v>
      </c>
      <c r="AJ149" s="3499">
        <f t="shared" si="58"/>
        <v>0</v>
      </c>
      <c r="AK149" s="3499">
        <f t="shared" si="58"/>
        <v>0</v>
      </c>
      <c r="AL149" s="3499">
        <f t="shared" si="58"/>
        <v>0</v>
      </c>
      <c r="AM149" s="3499">
        <f t="shared" si="58"/>
        <v>0</v>
      </c>
      <c r="AN149" s="3499">
        <f t="shared" si="58"/>
        <v>0</v>
      </c>
      <c r="AO149" s="3499">
        <f t="shared" si="58"/>
        <v>0</v>
      </c>
      <c r="AP149" s="3499">
        <f t="shared" si="58"/>
        <v>0</v>
      </c>
      <c r="AQ149" s="3499">
        <f t="shared" ref="AQ149:AR149" si="59">AQ44+AQ79+AQ114</f>
        <v>0</v>
      </c>
      <c r="AR149" s="3499">
        <f t="shared" si="59"/>
        <v>0</v>
      </c>
      <c r="AS149" s="2258"/>
      <c r="AT149" s="2288"/>
    </row>
    <row r="150" spans="1:46" ht="15.6">
      <c r="A150" s="261"/>
      <c r="B150" s="2253"/>
      <c r="C150" s="3500"/>
      <c r="D150" s="3490"/>
      <c r="E150" s="3478">
        <f t="shared" si="50"/>
        <v>0</v>
      </c>
      <c r="F150" s="3478">
        <f t="shared" si="48"/>
        <v>0</v>
      </c>
      <c r="G150" s="3478">
        <f t="shared" si="48"/>
        <v>0</v>
      </c>
      <c r="H150" s="3478">
        <f t="shared" si="48"/>
        <v>0</v>
      </c>
      <c r="I150" s="3478">
        <f t="shared" si="48"/>
        <v>0</v>
      </c>
      <c r="J150" s="3499">
        <f t="shared" si="56"/>
        <v>0</v>
      </c>
      <c r="K150" s="3499">
        <f t="shared" si="56"/>
        <v>0</v>
      </c>
      <c r="L150" s="3499">
        <f t="shared" si="56"/>
        <v>0</v>
      </c>
      <c r="M150" s="3499">
        <f t="shared" si="56"/>
        <v>0</v>
      </c>
      <c r="N150" s="3499">
        <f t="shared" si="56"/>
        <v>0</v>
      </c>
      <c r="O150" s="3499">
        <f t="shared" si="56"/>
        <v>0</v>
      </c>
      <c r="P150" s="3499">
        <f t="shared" si="56"/>
        <v>0</v>
      </c>
      <c r="Q150" s="3499">
        <f t="shared" si="56"/>
        <v>0</v>
      </c>
      <c r="R150" s="3499">
        <f t="shared" si="56"/>
        <v>0</v>
      </c>
      <c r="S150" s="3499">
        <f t="shared" si="56"/>
        <v>0</v>
      </c>
      <c r="T150" s="3499">
        <f t="shared" si="56"/>
        <v>0</v>
      </c>
      <c r="U150" s="3499">
        <f t="shared" si="56"/>
        <v>0</v>
      </c>
      <c r="V150" s="3499">
        <f t="shared" si="56"/>
        <v>0</v>
      </c>
      <c r="W150" s="3499">
        <f t="shared" si="56"/>
        <v>0</v>
      </c>
      <c r="X150" s="3499">
        <f t="shared" si="56"/>
        <v>0</v>
      </c>
      <c r="Y150" s="3499">
        <f t="shared" si="56"/>
        <v>0</v>
      </c>
      <c r="Z150" s="3499">
        <f t="shared" ref="Z150:AR150" si="60">Z45+Z80+Z115</f>
        <v>0</v>
      </c>
      <c r="AA150" s="3499">
        <f t="shared" si="60"/>
        <v>0</v>
      </c>
      <c r="AB150" s="3499">
        <f t="shared" si="60"/>
        <v>0</v>
      </c>
      <c r="AC150" s="3499">
        <f t="shared" si="60"/>
        <v>0</v>
      </c>
      <c r="AD150" s="3499">
        <f t="shared" si="60"/>
        <v>0</v>
      </c>
      <c r="AE150" s="3499">
        <f t="shared" si="60"/>
        <v>0</v>
      </c>
      <c r="AF150" s="3499">
        <f t="shared" si="60"/>
        <v>0</v>
      </c>
      <c r="AG150" s="3499">
        <f t="shared" si="60"/>
        <v>0</v>
      </c>
      <c r="AH150" s="3499">
        <f t="shared" si="60"/>
        <v>0</v>
      </c>
      <c r="AI150" s="3499">
        <f t="shared" si="60"/>
        <v>0</v>
      </c>
      <c r="AJ150" s="3499">
        <f t="shared" si="60"/>
        <v>0</v>
      </c>
      <c r="AK150" s="3499">
        <f t="shared" si="60"/>
        <v>0</v>
      </c>
      <c r="AL150" s="3499">
        <f t="shared" si="60"/>
        <v>0</v>
      </c>
      <c r="AM150" s="3499">
        <f t="shared" si="60"/>
        <v>0</v>
      </c>
      <c r="AN150" s="3499">
        <f t="shared" si="60"/>
        <v>0</v>
      </c>
      <c r="AO150" s="3499">
        <f t="shared" si="60"/>
        <v>0</v>
      </c>
      <c r="AP150" s="3499">
        <f t="shared" si="60"/>
        <v>0</v>
      </c>
      <c r="AQ150" s="3499">
        <f t="shared" si="60"/>
        <v>0</v>
      </c>
      <c r="AR150" s="3499">
        <f t="shared" si="60"/>
        <v>0</v>
      </c>
      <c r="AS150" s="2258"/>
      <c r="AT150" s="2288"/>
    </row>
    <row r="151" spans="1:46" ht="20.25" customHeight="1" thickBot="1">
      <c r="A151" s="261"/>
      <c r="B151" s="2253"/>
      <c r="C151" s="2637"/>
      <c r="D151" s="3501" t="s">
        <v>1656</v>
      </c>
      <c r="E151" s="3502">
        <f>E118+E123+E128+E133+E138+E143+E148</f>
        <v>0</v>
      </c>
      <c r="F151" s="3502">
        <f t="shared" ref="F151:AR151" si="61">F118+F123+F128+F133+F138+F143+F148</f>
        <v>0</v>
      </c>
      <c r="G151" s="3502">
        <f t="shared" si="61"/>
        <v>0</v>
      </c>
      <c r="H151" s="3502">
        <f t="shared" si="61"/>
        <v>0</v>
      </c>
      <c r="I151" s="3502">
        <f t="shared" si="61"/>
        <v>0</v>
      </c>
      <c r="J151" s="3502">
        <f t="shared" si="61"/>
        <v>0</v>
      </c>
      <c r="K151" s="3502">
        <f t="shared" si="61"/>
        <v>0</v>
      </c>
      <c r="L151" s="3502">
        <f t="shared" si="61"/>
        <v>0</v>
      </c>
      <c r="M151" s="3502">
        <f t="shared" si="61"/>
        <v>0</v>
      </c>
      <c r="N151" s="3502">
        <f>N118+N123+N128+N133+N138+N143+N148</f>
        <v>0</v>
      </c>
      <c r="O151" s="3502">
        <f t="shared" si="61"/>
        <v>0</v>
      </c>
      <c r="P151" s="3502">
        <f t="shared" si="61"/>
        <v>0</v>
      </c>
      <c r="Q151" s="3502">
        <f t="shared" si="61"/>
        <v>0</v>
      </c>
      <c r="R151" s="3502">
        <f t="shared" si="61"/>
        <v>0</v>
      </c>
      <c r="S151" s="3502">
        <f t="shared" si="61"/>
        <v>0</v>
      </c>
      <c r="T151" s="3502">
        <f t="shared" si="61"/>
        <v>0</v>
      </c>
      <c r="U151" s="3502">
        <f t="shared" si="61"/>
        <v>0</v>
      </c>
      <c r="V151" s="3502">
        <f t="shared" si="61"/>
        <v>0</v>
      </c>
      <c r="W151" s="3502">
        <f t="shared" si="61"/>
        <v>0</v>
      </c>
      <c r="X151" s="3502">
        <f t="shared" si="61"/>
        <v>0</v>
      </c>
      <c r="Y151" s="3502">
        <f t="shared" si="61"/>
        <v>0</v>
      </c>
      <c r="Z151" s="3502">
        <f t="shared" si="61"/>
        <v>0</v>
      </c>
      <c r="AA151" s="3502">
        <f t="shared" si="61"/>
        <v>0</v>
      </c>
      <c r="AB151" s="3502">
        <f t="shared" si="61"/>
        <v>0</v>
      </c>
      <c r="AC151" s="3502">
        <f t="shared" si="61"/>
        <v>0</v>
      </c>
      <c r="AD151" s="3502">
        <f t="shared" si="61"/>
        <v>0</v>
      </c>
      <c r="AE151" s="3502">
        <f t="shared" si="61"/>
        <v>0</v>
      </c>
      <c r="AF151" s="3502">
        <f t="shared" si="61"/>
        <v>0</v>
      </c>
      <c r="AG151" s="3502">
        <f t="shared" si="61"/>
        <v>0</v>
      </c>
      <c r="AH151" s="3502">
        <f t="shared" si="61"/>
        <v>0</v>
      </c>
      <c r="AI151" s="3502">
        <f t="shared" si="61"/>
        <v>0</v>
      </c>
      <c r="AJ151" s="3502">
        <f t="shared" si="61"/>
        <v>0</v>
      </c>
      <c r="AK151" s="3502">
        <f t="shared" si="61"/>
        <v>0</v>
      </c>
      <c r="AL151" s="3502">
        <f t="shared" si="61"/>
        <v>0</v>
      </c>
      <c r="AM151" s="3502">
        <f t="shared" si="61"/>
        <v>0</v>
      </c>
      <c r="AN151" s="3502">
        <f t="shared" si="61"/>
        <v>0</v>
      </c>
      <c r="AO151" s="3502">
        <f t="shared" si="61"/>
        <v>0</v>
      </c>
      <c r="AP151" s="3502">
        <f t="shared" si="61"/>
        <v>0</v>
      </c>
      <c r="AQ151" s="3502">
        <f t="shared" si="61"/>
        <v>0</v>
      </c>
      <c r="AR151" s="3503">
        <f t="shared" si="61"/>
        <v>0</v>
      </c>
      <c r="AS151" s="2258"/>
      <c r="AT151" s="2288"/>
    </row>
    <row r="152" spans="1:46" s="2253" customFormat="1" ht="15.6">
      <c r="A152" s="261"/>
      <c r="C152" s="2277"/>
      <c r="D152" s="2278"/>
      <c r="E152" s="2279"/>
      <c r="F152" s="2279"/>
      <c r="G152" s="2279"/>
      <c r="H152" s="2279"/>
      <c r="I152" s="2280"/>
      <c r="J152" s="2279"/>
      <c r="K152" s="2279"/>
      <c r="L152" s="2279"/>
      <c r="M152" s="2279"/>
      <c r="N152" s="2279"/>
      <c r="O152" s="2279"/>
      <c r="P152" s="2279"/>
      <c r="Q152" s="2279"/>
      <c r="R152" s="2279"/>
      <c r="S152" s="2279"/>
      <c r="T152" s="2279"/>
      <c r="U152" s="2279"/>
      <c r="V152" s="2279"/>
      <c r="W152" s="2279"/>
      <c r="X152" s="2279"/>
      <c r="Y152" s="2279"/>
      <c r="Z152" s="2279"/>
      <c r="AA152" s="2279"/>
      <c r="AB152" s="2279"/>
      <c r="AC152" s="2279"/>
      <c r="AD152" s="2279"/>
      <c r="AE152" s="2279"/>
      <c r="AF152" s="2279"/>
      <c r="AG152" s="2279"/>
      <c r="AH152" s="2279"/>
      <c r="AI152" s="2279"/>
      <c r="AJ152" s="2279"/>
      <c r="AK152" s="2279"/>
      <c r="AL152" s="2279"/>
      <c r="AM152" s="2279"/>
      <c r="AN152" s="2279"/>
      <c r="AO152" s="2279"/>
      <c r="AP152" s="2279"/>
      <c r="AQ152" s="2279"/>
      <c r="AR152" s="2279"/>
      <c r="AS152" s="2258"/>
      <c r="AT152" s="2288"/>
    </row>
    <row r="153" spans="1:46" s="2253" customFormat="1" ht="15.6">
      <c r="A153" s="261"/>
      <c r="C153" s="2277"/>
      <c r="D153" s="2278"/>
      <c r="E153" s="2279"/>
      <c r="F153" s="2279"/>
      <c r="G153" s="2279"/>
      <c r="H153" s="2279"/>
      <c r="I153" s="2280"/>
      <c r="J153" s="2279"/>
      <c r="K153" s="2279"/>
      <c r="L153" s="2279"/>
      <c r="M153" s="2279"/>
      <c r="N153" s="2279"/>
      <c r="O153" s="2279"/>
      <c r="P153" s="2279"/>
      <c r="Q153" s="2279"/>
      <c r="R153" s="2279"/>
      <c r="S153" s="2279"/>
      <c r="T153" s="2279"/>
      <c r="U153" s="2279"/>
      <c r="V153" s="2279"/>
      <c r="W153" s="2279"/>
      <c r="X153" s="2279"/>
      <c r="Y153" s="2279"/>
      <c r="Z153" s="2279"/>
      <c r="AA153" s="2279"/>
      <c r="AB153" s="2279"/>
      <c r="AC153" s="2279"/>
      <c r="AD153" s="2279"/>
      <c r="AE153" s="2279"/>
      <c r="AF153" s="2279"/>
      <c r="AG153" s="2279"/>
      <c r="AH153" s="2279"/>
      <c r="AI153" s="2279"/>
      <c r="AJ153" s="2279"/>
      <c r="AK153" s="2279"/>
      <c r="AL153" s="2279"/>
      <c r="AM153" s="2279"/>
      <c r="AN153" s="2279"/>
      <c r="AO153" s="2279"/>
      <c r="AP153" s="2279"/>
      <c r="AQ153" s="2279"/>
      <c r="AR153" s="2279"/>
      <c r="AS153" s="2258"/>
      <c r="AT153" s="2288"/>
    </row>
    <row r="154" spans="1:46" ht="15.6">
      <c r="A154" s="261"/>
      <c r="B154" s="2253"/>
      <c r="C154" s="2277"/>
      <c r="D154" s="2281"/>
      <c r="E154" s="2279"/>
      <c r="F154" s="2279"/>
      <c r="G154" s="2279"/>
      <c r="H154" s="2279"/>
      <c r="I154" s="2280"/>
      <c r="J154" s="2279"/>
      <c r="K154" s="2279"/>
      <c r="L154" s="2279"/>
      <c r="M154" s="2279"/>
      <c r="N154" s="2282"/>
      <c r="O154" s="2279"/>
      <c r="P154" s="2279"/>
      <c r="Q154" s="2279"/>
      <c r="R154" s="2279"/>
      <c r="S154" s="2279"/>
      <c r="T154" s="2279"/>
      <c r="U154" s="2279"/>
      <c r="V154" s="2279"/>
      <c r="W154" s="2279"/>
      <c r="X154" s="2282"/>
      <c r="Y154" s="2279"/>
      <c r="Z154" s="2279"/>
      <c r="AA154" s="2279"/>
      <c r="AB154" s="2279"/>
      <c r="AC154" s="2279"/>
      <c r="AD154" s="2279"/>
      <c r="AE154" s="2279"/>
      <c r="AF154" s="2279"/>
      <c r="AG154" s="2279"/>
      <c r="AH154" s="2282"/>
      <c r="AI154" s="2279"/>
      <c r="AJ154" s="2279"/>
      <c r="AK154" s="2279"/>
      <c r="AL154" s="2279"/>
      <c r="AM154" s="2279"/>
      <c r="AN154" s="2279"/>
      <c r="AO154" s="2279"/>
      <c r="AP154" s="2279"/>
      <c r="AQ154" s="2279"/>
      <c r="AR154" s="2279"/>
      <c r="AS154" s="2258"/>
      <c r="AT154" s="2288"/>
    </row>
    <row r="155" spans="1:46" ht="15.6">
      <c r="A155" s="261"/>
      <c r="B155" s="2253"/>
      <c r="C155" s="2277"/>
      <c r="D155" s="2281"/>
      <c r="E155" s="2279"/>
      <c r="F155" s="2279"/>
      <c r="G155" s="2279"/>
      <c r="H155" s="2279"/>
      <c r="I155" s="2280"/>
      <c r="J155" s="2279"/>
      <c r="K155" s="2279"/>
      <c r="L155" s="2279"/>
      <c r="M155" s="2279"/>
      <c r="N155" s="2282"/>
      <c r="O155" s="2279"/>
      <c r="P155" s="2279"/>
      <c r="Q155" s="2279"/>
      <c r="R155" s="2279"/>
      <c r="S155" s="2279"/>
      <c r="T155" s="2279"/>
      <c r="U155" s="2279"/>
      <c r="V155" s="2279"/>
      <c r="W155" s="2279"/>
      <c r="X155" s="2282"/>
      <c r="Y155" s="2279"/>
      <c r="Z155" s="2279"/>
      <c r="AA155" s="2279"/>
      <c r="AB155" s="2279"/>
      <c r="AC155" s="2279"/>
      <c r="AD155" s="2279"/>
      <c r="AE155" s="2279"/>
      <c r="AF155" s="2279"/>
      <c r="AG155" s="2279"/>
      <c r="AH155" s="2282"/>
      <c r="AI155" s="2279"/>
      <c r="AJ155" s="2279"/>
      <c r="AK155" s="2279"/>
      <c r="AL155" s="2279"/>
      <c r="AM155" s="2279"/>
      <c r="AN155" s="2279"/>
      <c r="AO155" s="2279"/>
      <c r="AP155" s="2279"/>
      <c r="AQ155" s="2279"/>
      <c r="AR155" s="2279"/>
      <c r="AS155" s="2258"/>
      <c r="AT155" s="2288"/>
    </row>
    <row r="156" spans="1:46" ht="15.6">
      <c r="A156" s="261"/>
      <c r="B156" s="2253"/>
      <c r="C156" s="2277"/>
      <c r="D156" s="2281"/>
      <c r="E156" s="2279"/>
      <c r="F156" s="2279"/>
      <c r="G156" s="2279"/>
      <c r="H156" s="2279"/>
      <c r="I156" s="2280"/>
      <c r="J156" s="2279"/>
      <c r="K156" s="2279"/>
      <c r="L156" s="2279"/>
      <c r="M156" s="2279"/>
      <c r="N156" s="2282"/>
      <c r="O156" s="2279"/>
      <c r="P156" s="2279"/>
      <c r="Q156" s="2279"/>
      <c r="R156" s="2279"/>
      <c r="S156" s="2279"/>
      <c r="T156" s="2279"/>
      <c r="U156" s="2279"/>
      <c r="V156" s="2279"/>
      <c r="W156" s="2279"/>
      <c r="X156" s="2282"/>
      <c r="Y156" s="2279"/>
      <c r="Z156" s="2279"/>
      <c r="AA156" s="2279"/>
      <c r="AB156" s="2279"/>
      <c r="AC156" s="2279"/>
      <c r="AD156" s="2279"/>
      <c r="AE156" s="2279"/>
      <c r="AF156" s="2279"/>
      <c r="AG156" s="2279"/>
      <c r="AH156" s="2282"/>
      <c r="AI156" s="2279"/>
      <c r="AJ156" s="2279"/>
      <c r="AK156" s="2279"/>
      <c r="AL156" s="2279"/>
      <c r="AM156" s="2279"/>
      <c r="AN156" s="2279"/>
      <c r="AO156" s="2279"/>
      <c r="AP156" s="2279"/>
      <c r="AQ156" s="2279"/>
      <c r="AR156" s="2279"/>
      <c r="AS156" s="2258"/>
      <c r="AT156" s="2288"/>
    </row>
    <row r="157" spans="1:46" ht="15.6">
      <c r="A157" s="261"/>
      <c r="B157" s="2253"/>
      <c r="C157" s="2277"/>
      <c r="D157" s="2281"/>
      <c r="E157" s="2279"/>
      <c r="F157" s="2279"/>
      <c r="G157" s="2279"/>
      <c r="H157" s="2279"/>
      <c r="I157" s="2280"/>
      <c r="J157" s="2279"/>
      <c r="K157" s="2279"/>
      <c r="L157" s="2279"/>
      <c r="M157" s="2279"/>
      <c r="N157" s="2282"/>
      <c r="O157" s="2279"/>
      <c r="P157" s="2279"/>
      <c r="Q157" s="2279"/>
      <c r="R157" s="2279"/>
      <c r="S157" s="2279"/>
      <c r="T157" s="2279"/>
      <c r="U157" s="2279"/>
      <c r="V157" s="2279"/>
      <c r="W157" s="2279"/>
      <c r="X157" s="2282"/>
      <c r="Y157" s="2279"/>
      <c r="Z157" s="2279"/>
      <c r="AA157" s="2279"/>
      <c r="AB157" s="2279"/>
      <c r="AC157" s="2279"/>
      <c r="AD157" s="2279"/>
      <c r="AE157" s="2279"/>
      <c r="AF157" s="2279"/>
      <c r="AG157" s="2279"/>
      <c r="AH157" s="2282"/>
      <c r="AI157" s="2279"/>
      <c r="AJ157" s="2279"/>
      <c r="AK157" s="2279"/>
      <c r="AL157" s="2279"/>
      <c r="AM157" s="2279"/>
      <c r="AN157" s="2279"/>
      <c r="AO157" s="2279"/>
      <c r="AP157" s="2279"/>
      <c r="AQ157" s="2279"/>
      <c r="AR157" s="2279"/>
      <c r="AS157" s="2258"/>
      <c r="AT157" s="2288"/>
    </row>
    <row r="158" spans="1:46" ht="15.6">
      <c r="A158" s="261"/>
      <c r="B158" s="2253"/>
      <c r="C158" s="2277"/>
      <c r="D158" s="2281"/>
      <c r="E158" s="2279"/>
      <c r="F158" s="2279"/>
      <c r="G158" s="2279"/>
      <c r="H158" s="2279"/>
      <c r="I158" s="2280"/>
      <c r="J158" s="2279"/>
      <c r="K158" s="2279"/>
      <c r="L158" s="2279"/>
      <c r="M158" s="2279"/>
      <c r="N158" s="2282"/>
      <c r="O158" s="2279"/>
      <c r="P158" s="2279"/>
      <c r="Q158" s="2279"/>
      <c r="R158" s="2279"/>
      <c r="S158" s="2279"/>
      <c r="T158" s="2279"/>
      <c r="U158" s="2279"/>
      <c r="V158" s="2279"/>
      <c r="W158" s="2279"/>
      <c r="X158" s="2282"/>
      <c r="Y158" s="2279"/>
      <c r="Z158" s="2279"/>
      <c r="AA158" s="2279"/>
      <c r="AB158" s="2279"/>
      <c r="AC158" s="2279"/>
      <c r="AD158" s="2279"/>
      <c r="AE158" s="2279"/>
      <c r="AF158" s="2279"/>
      <c r="AG158" s="2279"/>
      <c r="AH158" s="2282"/>
      <c r="AI158" s="2279"/>
      <c r="AJ158" s="2279"/>
      <c r="AK158" s="2279"/>
      <c r="AL158" s="2279"/>
      <c r="AM158" s="2279"/>
      <c r="AN158" s="2279"/>
      <c r="AO158" s="2279"/>
      <c r="AP158" s="2279"/>
      <c r="AQ158" s="2279"/>
      <c r="AR158" s="2279"/>
      <c r="AS158" s="2258"/>
      <c r="AT158" s="2288"/>
    </row>
    <row r="159" spans="1:46" ht="15.6">
      <c r="A159" s="261"/>
      <c r="B159" s="2253"/>
      <c r="C159" s="2277"/>
      <c r="D159" s="2281"/>
      <c r="E159" s="2279"/>
      <c r="F159" s="2279"/>
      <c r="G159" s="2279"/>
      <c r="H159" s="2279"/>
      <c r="I159" s="2280"/>
      <c r="J159" s="2279"/>
      <c r="K159" s="2279"/>
      <c r="L159" s="2279"/>
      <c r="M159" s="2279"/>
      <c r="N159" s="2282"/>
      <c r="O159" s="2279"/>
      <c r="P159" s="2279"/>
      <c r="Q159" s="2279"/>
      <c r="R159" s="2279"/>
      <c r="S159" s="2279"/>
      <c r="T159" s="2279"/>
      <c r="U159" s="2279"/>
      <c r="V159" s="2279"/>
      <c r="W159" s="2279"/>
      <c r="X159" s="2282"/>
      <c r="Y159" s="2279"/>
      <c r="Z159" s="2279"/>
      <c r="AA159" s="2279"/>
      <c r="AB159" s="2279"/>
      <c r="AC159" s="2279"/>
      <c r="AD159" s="2279"/>
      <c r="AE159" s="2279"/>
      <c r="AF159" s="2279"/>
      <c r="AG159" s="2279"/>
      <c r="AH159" s="2282"/>
      <c r="AI159" s="2279"/>
      <c r="AJ159" s="2279"/>
      <c r="AK159" s="2279"/>
      <c r="AL159" s="2279"/>
      <c r="AM159" s="2279"/>
      <c r="AN159" s="2279"/>
      <c r="AO159" s="2279"/>
      <c r="AP159" s="2279"/>
      <c r="AQ159" s="2279"/>
      <c r="AR159" s="2279"/>
      <c r="AS159" s="2258"/>
      <c r="AT159" s="2288"/>
    </row>
    <row r="160" spans="1:46" ht="15.6">
      <c r="A160" s="261"/>
      <c r="B160" s="2253"/>
      <c r="C160" s="2277"/>
      <c r="D160" s="2281"/>
      <c r="E160" s="2279"/>
      <c r="F160" s="2279"/>
      <c r="G160" s="2279"/>
      <c r="H160" s="2279"/>
      <c r="I160" s="2280"/>
      <c r="J160" s="2279"/>
      <c r="K160" s="2279"/>
      <c r="L160" s="2279"/>
      <c r="M160" s="2279"/>
      <c r="N160" s="2282"/>
      <c r="O160" s="2279"/>
      <c r="P160" s="2279"/>
      <c r="Q160" s="2279"/>
      <c r="R160" s="2279"/>
      <c r="S160" s="2279"/>
      <c r="T160" s="2279"/>
      <c r="U160" s="2279"/>
      <c r="V160" s="2279"/>
      <c r="W160" s="2279"/>
      <c r="X160" s="2282"/>
      <c r="Y160" s="2279"/>
      <c r="Z160" s="2279"/>
      <c r="AA160" s="2279"/>
      <c r="AB160" s="2279"/>
      <c r="AC160" s="2279"/>
      <c r="AD160" s="2279"/>
      <c r="AE160" s="2279"/>
      <c r="AF160" s="2279"/>
      <c r="AG160" s="2279"/>
      <c r="AH160" s="2282"/>
      <c r="AI160" s="2279"/>
      <c r="AJ160" s="2279"/>
      <c r="AK160" s="2279"/>
      <c r="AL160" s="2279"/>
      <c r="AM160" s="2279"/>
      <c r="AN160" s="2279"/>
      <c r="AO160" s="2279"/>
      <c r="AP160" s="2279"/>
      <c r="AQ160" s="2279"/>
      <c r="AR160" s="2279"/>
      <c r="AS160" s="2258"/>
      <c r="AT160" s="2288"/>
    </row>
    <row r="161" spans="1:46" ht="15.6">
      <c r="A161" s="261"/>
      <c r="B161" s="2253"/>
      <c r="C161" s="2277"/>
      <c r="D161" s="2281"/>
      <c r="E161" s="2279"/>
      <c r="F161" s="2279"/>
      <c r="G161" s="2279"/>
      <c r="H161" s="2279"/>
      <c r="I161" s="2280"/>
      <c r="J161" s="2279"/>
      <c r="K161" s="2279"/>
      <c r="L161" s="2279"/>
      <c r="M161" s="2279"/>
      <c r="N161" s="2282"/>
      <c r="O161" s="2279"/>
      <c r="P161" s="2279"/>
      <c r="Q161" s="2279"/>
      <c r="R161" s="2279"/>
      <c r="S161" s="2279"/>
      <c r="T161" s="2279"/>
      <c r="U161" s="2279"/>
      <c r="V161" s="2279"/>
      <c r="W161" s="2279"/>
      <c r="X161" s="2282"/>
      <c r="Y161" s="2279"/>
      <c r="Z161" s="2279"/>
      <c r="AA161" s="2279"/>
      <c r="AB161" s="2279"/>
      <c r="AC161" s="2279"/>
      <c r="AD161" s="2279"/>
      <c r="AE161" s="2279"/>
      <c r="AF161" s="2279"/>
      <c r="AG161" s="2279"/>
      <c r="AH161" s="2282"/>
      <c r="AI161" s="2279"/>
      <c r="AJ161" s="2279"/>
      <c r="AK161" s="2279"/>
      <c r="AL161" s="2279"/>
      <c r="AM161" s="2279"/>
      <c r="AN161" s="2279"/>
      <c r="AO161" s="2279"/>
      <c r="AP161" s="2279"/>
      <c r="AQ161" s="2279"/>
      <c r="AR161" s="2279"/>
      <c r="AS161" s="2258"/>
      <c r="AT161" s="2288"/>
    </row>
    <row r="162" spans="1:46" ht="15.6">
      <c r="A162" s="261"/>
      <c r="B162" s="2253"/>
      <c r="C162" s="2277"/>
      <c r="D162" s="2281"/>
      <c r="E162" s="2279"/>
      <c r="F162" s="2279"/>
      <c r="G162" s="2279"/>
      <c r="H162" s="2279"/>
      <c r="I162" s="2280"/>
      <c r="J162" s="2279"/>
      <c r="K162" s="2279"/>
      <c r="L162" s="2279"/>
      <c r="M162" s="2279"/>
      <c r="N162" s="2282"/>
      <c r="O162" s="2279"/>
      <c r="P162" s="2279"/>
      <c r="Q162" s="2279"/>
      <c r="R162" s="2279"/>
      <c r="S162" s="2279"/>
      <c r="T162" s="2279"/>
      <c r="U162" s="2279"/>
      <c r="V162" s="2279"/>
      <c r="W162" s="2279"/>
      <c r="X162" s="2282"/>
      <c r="Y162" s="2279"/>
      <c r="Z162" s="2279"/>
      <c r="AA162" s="2279"/>
      <c r="AB162" s="2279"/>
      <c r="AC162" s="2279"/>
      <c r="AD162" s="2279"/>
      <c r="AE162" s="2279"/>
      <c r="AF162" s="2279"/>
      <c r="AG162" s="2279"/>
      <c r="AH162" s="2282"/>
      <c r="AI162" s="2279"/>
      <c r="AJ162" s="2279"/>
      <c r="AK162" s="2279"/>
      <c r="AL162" s="2279"/>
      <c r="AM162" s="2279"/>
      <c r="AN162" s="2279"/>
      <c r="AO162" s="2279"/>
      <c r="AP162" s="2279"/>
      <c r="AQ162" s="2279"/>
      <c r="AR162" s="2279"/>
      <c r="AS162" s="2258"/>
      <c r="AT162" s="2288"/>
    </row>
    <row r="163" spans="1:46" ht="15.6">
      <c r="A163" s="261"/>
      <c r="B163" s="2253"/>
      <c r="C163" s="2277"/>
      <c r="D163" s="2281"/>
      <c r="E163" s="2279"/>
      <c r="F163" s="2279"/>
      <c r="G163" s="2279"/>
      <c r="H163" s="2279"/>
      <c r="I163" s="2280"/>
      <c r="J163" s="2279"/>
      <c r="K163" s="2279"/>
      <c r="L163" s="2279"/>
      <c r="M163" s="2279"/>
      <c r="N163" s="2282"/>
      <c r="O163" s="2279"/>
      <c r="P163" s="2279"/>
      <c r="Q163" s="2279"/>
      <c r="R163" s="2279"/>
      <c r="S163" s="2279"/>
      <c r="T163" s="2279"/>
      <c r="U163" s="2279"/>
      <c r="V163" s="2279"/>
      <c r="W163" s="2279"/>
      <c r="X163" s="2282"/>
      <c r="Y163" s="2279"/>
      <c r="Z163" s="2279"/>
      <c r="AA163" s="2279"/>
      <c r="AB163" s="2279"/>
      <c r="AC163" s="2279"/>
      <c r="AD163" s="2279"/>
      <c r="AE163" s="2279"/>
      <c r="AF163" s="2279"/>
      <c r="AG163" s="2279"/>
      <c r="AH163" s="2282"/>
      <c r="AI163" s="2279"/>
      <c r="AJ163" s="2279"/>
      <c r="AK163" s="2279"/>
      <c r="AL163" s="2279"/>
      <c r="AM163" s="2279"/>
      <c r="AN163" s="2279"/>
      <c r="AO163" s="2279"/>
      <c r="AP163" s="2279"/>
      <c r="AQ163" s="2279"/>
      <c r="AR163" s="2279"/>
      <c r="AS163" s="2258"/>
      <c r="AT163" s="2288"/>
    </row>
    <row r="164" spans="1:46" ht="15.6">
      <c r="A164" s="261"/>
      <c r="B164" s="2253"/>
      <c r="C164" s="2277"/>
      <c r="D164" s="2281"/>
      <c r="E164" s="2279"/>
      <c r="F164" s="2279"/>
      <c r="G164" s="2279"/>
      <c r="H164" s="2279"/>
      <c r="I164" s="2280"/>
      <c r="J164" s="2279"/>
      <c r="K164" s="2279"/>
      <c r="L164" s="2279"/>
      <c r="M164" s="2279"/>
      <c r="N164" s="2282"/>
      <c r="O164" s="2279"/>
      <c r="P164" s="2279"/>
      <c r="Q164" s="2279"/>
      <c r="R164" s="2279"/>
      <c r="S164" s="2279"/>
      <c r="T164" s="2279"/>
      <c r="U164" s="2279"/>
      <c r="V164" s="2279"/>
      <c r="W164" s="2279"/>
      <c r="X164" s="2282"/>
      <c r="Y164" s="2279"/>
      <c r="Z164" s="2279"/>
      <c r="AA164" s="2279"/>
      <c r="AB164" s="2279"/>
      <c r="AC164" s="2279"/>
      <c r="AD164" s="2279"/>
      <c r="AE164" s="2279"/>
      <c r="AF164" s="2279"/>
      <c r="AG164" s="2279"/>
      <c r="AH164" s="2282"/>
      <c r="AI164" s="2279"/>
      <c r="AJ164" s="2279"/>
      <c r="AK164" s="2279"/>
      <c r="AL164" s="2279"/>
      <c r="AM164" s="2279"/>
      <c r="AN164" s="2279"/>
      <c r="AO164" s="2279"/>
      <c r="AP164" s="2279"/>
      <c r="AQ164" s="2279"/>
      <c r="AR164" s="2279"/>
      <c r="AS164" s="2258"/>
      <c r="AT164" s="2288"/>
    </row>
    <row r="165" spans="1:46" ht="15.6">
      <c r="A165" s="261"/>
      <c r="B165" s="2253"/>
      <c r="C165" s="2277"/>
      <c r="D165" s="2281"/>
      <c r="E165" s="2279"/>
      <c r="F165" s="2279"/>
      <c r="G165" s="2279"/>
      <c r="H165" s="2279"/>
      <c r="I165" s="2280"/>
      <c r="J165" s="2279"/>
      <c r="K165" s="2279"/>
      <c r="L165" s="2279"/>
      <c r="M165" s="2279"/>
      <c r="N165" s="2282"/>
      <c r="O165" s="2279"/>
      <c r="P165" s="2279"/>
      <c r="Q165" s="2279"/>
      <c r="R165" s="2279"/>
      <c r="S165" s="2279"/>
      <c r="T165" s="2279"/>
      <c r="U165" s="2279"/>
      <c r="V165" s="2279"/>
      <c r="W165" s="2279"/>
      <c r="X165" s="2282"/>
      <c r="Y165" s="2279"/>
      <c r="Z165" s="2279"/>
      <c r="AA165" s="2279"/>
      <c r="AB165" s="2279"/>
      <c r="AC165" s="2279"/>
      <c r="AD165" s="2279"/>
      <c r="AE165" s="2279"/>
      <c r="AF165" s="2279"/>
      <c r="AG165" s="2279"/>
      <c r="AH165" s="2282"/>
      <c r="AI165" s="2279"/>
      <c r="AJ165" s="2279"/>
      <c r="AK165" s="2279"/>
      <c r="AL165" s="2279"/>
      <c r="AM165" s="2279"/>
      <c r="AN165" s="2279"/>
      <c r="AO165" s="2279"/>
      <c r="AP165" s="2279"/>
      <c r="AQ165" s="2279"/>
      <c r="AR165" s="2279"/>
      <c r="AS165" s="2258"/>
      <c r="AT165" s="2288"/>
    </row>
    <row r="166" spans="1:46" ht="15.6">
      <c r="A166" s="261"/>
      <c r="B166" s="2253"/>
      <c r="C166" s="2277"/>
      <c r="D166" s="2281"/>
      <c r="E166" s="2279"/>
      <c r="F166" s="2279"/>
      <c r="G166" s="2279"/>
      <c r="H166" s="2279"/>
      <c r="I166" s="2280"/>
      <c r="J166" s="2279"/>
      <c r="K166" s="2279"/>
      <c r="L166" s="2279"/>
      <c r="M166" s="2279"/>
      <c r="N166" s="2282"/>
      <c r="O166" s="2279"/>
      <c r="P166" s="2279"/>
      <c r="Q166" s="2279"/>
      <c r="R166" s="2279"/>
      <c r="S166" s="2279"/>
      <c r="T166" s="2279"/>
      <c r="U166" s="2279"/>
      <c r="V166" s="2279"/>
      <c r="W166" s="2279"/>
      <c r="X166" s="2282"/>
      <c r="Y166" s="2279"/>
      <c r="Z166" s="2279"/>
      <c r="AA166" s="2279"/>
      <c r="AB166" s="2279"/>
      <c r="AC166" s="2279"/>
      <c r="AD166" s="2279"/>
      <c r="AE166" s="2279"/>
      <c r="AF166" s="2279"/>
      <c r="AG166" s="2279"/>
      <c r="AH166" s="2282"/>
      <c r="AI166" s="2279"/>
      <c r="AJ166" s="2279"/>
      <c r="AK166" s="2279"/>
      <c r="AL166" s="2279"/>
      <c r="AM166" s="2279"/>
      <c r="AN166" s="2279"/>
      <c r="AO166" s="2279"/>
      <c r="AP166" s="2279"/>
      <c r="AQ166" s="2279"/>
      <c r="AR166" s="2279"/>
      <c r="AS166" s="2258"/>
      <c r="AT166" s="2288"/>
    </row>
    <row r="167" spans="1:46" ht="15.6">
      <c r="A167" s="261"/>
      <c r="B167" s="2253"/>
      <c r="C167" s="2277"/>
      <c r="D167" s="2281"/>
      <c r="E167" s="2279"/>
      <c r="F167" s="2279"/>
      <c r="G167" s="2279"/>
      <c r="H167" s="2279"/>
      <c r="I167" s="2280"/>
      <c r="J167" s="2279"/>
      <c r="K167" s="2279"/>
      <c r="L167" s="2279"/>
      <c r="M167" s="2279"/>
      <c r="N167" s="2282"/>
      <c r="O167" s="2279"/>
      <c r="P167" s="2279"/>
      <c r="Q167" s="2279"/>
      <c r="R167" s="2279"/>
      <c r="S167" s="2279"/>
      <c r="T167" s="2279"/>
      <c r="U167" s="2279"/>
      <c r="V167" s="2279"/>
      <c r="W167" s="2279"/>
      <c r="X167" s="2282"/>
      <c r="Y167" s="2279"/>
      <c r="Z167" s="2279"/>
      <c r="AA167" s="2279"/>
      <c r="AB167" s="2279"/>
      <c r="AC167" s="2279"/>
      <c r="AD167" s="2279"/>
      <c r="AE167" s="2279"/>
      <c r="AF167" s="2279"/>
      <c r="AG167" s="2279"/>
      <c r="AH167" s="2282"/>
      <c r="AI167" s="2279"/>
      <c r="AJ167" s="2279"/>
      <c r="AK167" s="2279"/>
      <c r="AL167" s="2279"/>
      <c r="AM167" s="2279"/>
      <c r="AN167" s="2279"/>
      <c r="AO167" s="2279"/>
      <c r="AP167" s="2279"/>
      <c r="AQ167" s="2279"/>
      <c r="AR167" s="2279"/>
      <c r="AS167" s="2258"/>
      <c r="AT167" s="2288"/>
    </row>
    <row r="168" spans="1:46" ht="15.6">
      <c r="A168" s="261"/>
      <c r="B168" s="2253"/>
      <c r="C168" s="2277"/>
      <c r="D168" s="2281"/>
      <c r="E168" s="2279"/>
      <c r="F168" s="2279"/>
      <c r="G168" s="2279"/>
      <c r="H168" s="2279"/>
      <c r="I168" s="2280"/>
      <c r="J168" s="2279"/>
      <c r="K168" s="2279"/>
      <c r="L168" s="2279"/>
      <c r="M168" s="2279"/>
      <c r="N168" s="2282"/>
      <c r="O168" s="2279"/>
      <c r="P168" s="2279"/>
      <c r="Q168" s="2279"/>
      <c r="R168" s="2279"/>
      <c r="S168" s="2279"/>
      <c r="T168" s="2279"/>
      <c r="U168" s="2279"/>
      <c r="V168" s="2279"/>
      <c r="W168" s="2279"/>
      <c r="X168" s="2282"/>
      <c r="Y168" s="2279"/>
      <c r="Z168" s="2279"/>
      <c r="AA168" s="2279"/>
      <c r="AB168" s="2279"/>
      <c r="AC168" s="2279"/>
      <c r="AD168" s="2279"/>
      <c r="AE168" s="2279"/>
      <c r="AF168" s="2279"/>
      <c r="AG168" s="2279"/>
      <c r="AH168" s="2282"/>
      <c r="AI168" s="2279"/>
      <c r="AJ168" s="2279"/>
      <c r="AK168" s="2279"/>
      <c r="AL168" s="2279"/>
      <c r="AM168" s="2279"/>
      <c r="AN168" s="2279"/>
      <c r="AO168" s="2279"/>
      <c r="AP168" s="2279"/>
      <c r="AQ168" s="2279"/>
      <c r="AR168" s="2279"/>
      <c r="AS168" s="2258"/>
      <c r="AT168" s="2288"/>
    </row>
    <row r="169" spans="1:46" ht="15.6">
      <c r="A169" s="261"/>
      <c r="B169" s="2253"/>
      <c r="C169" s="2277"/>
      <c r="D169" s="2281"/>
      <c r="E169" s="2279"/>
      <c r="F169" s="2279"/>
      <c r="G169" s="2279"/>
      <c r="H169" s="2279"/>
      <c r="I169" s="2280"/>
      <c r="J169" s="2279"/>
      <c r="K169" s="2279"/>
      <c r="L169" s="2279"/>
      <c r="M169" s="2279"/>
      <c r="N169" s="2282"/>
      <c r="O169" s="2279"/>
      <c r="P169" s="2279"/>
      <c r="Q169" s="2279"/>
      <c r="R169" s="2279"/>
      <c r="S169" s="2279"/>
      <c r="T169" s="2279"/>
      <c r="U169" s="2279"/>
      <c r="V169" s="2279"/>
      <c r="W169" s="2279"/>
      <c r="X169" s="2282"/>
      <c r="Y169" s="2279"/>
      <c r="Z169" s="2279"/>
      <c r="AA169" s="2279"/>
      <c r="AB169" s="2279"/>
      <c r="AC169" s="2279"/>
      <c r="AD169" s="2279"/>
      <c r="AE169" s="2279"/>
      <c r="AF169" s="2279"/>
      <c r="AG169" s="2279"/>
      <c r="AH169" s="2282"/>
      <c r="AI169" s="2279"/>
      <c r="AJ169" s="2279"/>
      <c r="AK169" s="2279"/>
      <c r="AL169" s="2279"/>
      <c r="AM169" s="2279"/>
      <c r="AN169" s="2279"/>
      <c r="AO169" s="2279"/>
      <c r="AP169" s="2279"/>
      <c r="AQ169" s="2279"/>
      <c r="AR169" s="2279"/>
      <c r="AS169" s="2258"/>
      <c r="AT169" s="2288"/>
    </row>
    <row r="170" spans="1:46" ht="15.6">
      <c r="A170" s="261"/>
      <c r="B170" s="2253"/>
      <c r="C170" s="2277"/>
      <c r="D170" s="2281"/>
      <c r="E170" s="2279"/>
      <c r="F170" s="2279"/>
      <c r="G170" s="2279"/>
      <c r="H170" s="2279"/>
      <c r="I170" s="2280"/>
      <c r="J170" s="2279"/>
      <c r="K170" s="2279"/>
      <c r="L170" s="2279"/>
      <c r="M170" s="2279"/>
      <c r="N170" s="2282"/>
      <c r="O170" s="2279"/>
      <c r="P170" s="2279"/>
      <c r="Q170" s="2279"/>
      <c r="R170" s="2279"/>
      <c r="S170" s="2279"/>
      <c r="T170" s="2279"/>
      <c r="U170" s="2279"/>
      <c r="V170" s="2279"/>
      <c r="W170" s="2279"/>
      <c r="X170" s="2282"/>
      <c r="Y170" s="2279"/>
      <c r="Z170" s="2279"/>
      <c r="AA170" s="2279"/>
      <c r="AB170" s="2279"/>
      <c r="AC170" s="2279"/>
      <c r="AD170" s="2279"/>
      <c r="AE170" s="2279"/>
      <c r="AF170" s="2279"/>
      <c r="AG170" s="2279"/>
      <c r="AH170" s="2282"/>
      <c r="AI170" s="2279"/>
      <c r="AJ170" s="2279"/>
      <c r="AK170" s="2279"/>
      <c r="AL170" s="2279"/>
      <c r="AM170" s="2279"/>
      <c r="AN170" s="2279"/>
      <c r="AO170" s="2279"/>
      <c r="AP170" s="2279"/>
      <c r="AQ170" s="2279"/>
      <c r="AR170" s="2279"/>
      <c r="AS170" s="2258"/>
      <c r="AT170" s="2288"/>
    </row>
    <row r="171" spans="1:46" s="2289" customFormat="1" ht="15.6">
      <c r="A171" s="261"/>
      <c r="B171" s="2283"/>
      <c r="C171" s="2284"/>
      <c r="D171" s="2285"/>
      <c r="E171" s="2286"/>
      <c r="F171" s="2286"/>
      <c r="G171" s="2286"/>
      <c r="H171" s="2286"/>
      <c r="I171" s="2287"/>
      <c r="J171" s="2286"/>
      <c r="K171" s="2286"/>
      <c r="L171" s="2286"/>
      <c r="M171" s="2286"/>
      <c r="N171" s="2286"/>
      <c r="O171" s="2286"/>
      <c r="P171" s="2286"/>
      <c r="Q171" s="2286"/>
      <c r="R171" s="2286"/>
      <c r="S171" s="2286"/>
      <c r="T171" s="2286"/>
      <c r="U171" s="2286"/>
      <c r="V171" s="2286"/>
      <c r="W171" s="2286"/>
      <c r="X171" s="2286"/>
      <c r="Y171" s="2286"/>
      <c r="Z171" s="2286"/>
      <c r="AA171" s="2286"/>
      <c r="AB171" s="2286"/>
      <c r="AC171" s="2286"/>
      <c r="AD171" s="2286"/>
      <c r="AE171" s="2286"/>
      <c r="AF171" s="2286"/>
      <c r="AG171" s="2286"/>
      <c r="AH171" s="2286"/>
      <c r="AI171" s="2286"/>
      <c r="AJ171" s="2286"/>
      <c r="AK171" s="2286"/>
      <c r="AL171" s="2286"/>
      <c r="AM171" s="2286"/>
      <c r="AN171" s="2286"/>
      <c r="AO171" s="2286"/>
      <c r="AP171" s="2286"/>
      <c r="AQ171" s="2286"/>
      <c r="AR171" s="2286"/>
      <c r="AS171" s="2258"/>
      <c r="AT171" s="2288"/>
    </row>
    <row r="172" spans="1:46" s="2289" customFormat="1" ht="15.6">
      <c r="A172" s="261"/>
      <c r="B172" s="2283"/>
      <c r="C172" s="2284"/>
      <c r="D172" s="2285"/>
      <c r="E172" s="2290"/>
      <c r="F172" s="2290"/>
      <c r="G172" s="2290"/>
      <c r="H172" s="2290"/>
      <c r="I172" s="2291"/>
      <c r="J172" s="2290"/>
      <c r="K172" s="2290"/>
      <c r="L172" s="2290"/>
      <c r="M172" s="2290"/>
      <c r="N172" s="2290"/>
      <c r="O172" s="2290"/>
      <c r="P172" s="2290"/>
      <c r="Q172" s="2290"/>
      <c r="R172" s="2290"/>
      <c r="S172" s="2290"/>
      <c r="T172" s="2290"/>
      <c r="U172" s="2290"/>
      <c r="V172" s="2290"/>
      <c r="W172" s="2290"/>
      <c r="X172" s="2290"/>
      <c r="Y172" s="2290"/>
      <c r="Z172" s="2290"/>
      <c r="AA172" s="2290"/>
      <c r="AB172" s="2290"/>
      <c r="AC172" s="2290"/>
      <c r="AD172" s="2290"/>
      <c r="AE172" s="2290"/>
      <c r="AF172" s="2290"/>
      <c r="AG172" s="2290"/>
      <c r="AH172" s="2290"/>
      <c r="AI172" s="2290"/>
      <c r="AJ172" s="2290"/>
      <c r="AK172" s="2290"/>
      <c r="AL172" s="2290"/>
      <c r="AM172" s="2290"/>
      <c r="AN172" s="2290"/>
      <c r="AO172" s="2290"/>
      <c r="AP172" s="2290"/>
      <c r="AQ172" s="2290"/>
      <c r="AR172" s="2290"/>
      <c r="AS172" s="2258"/>
      <c r="AT172" s="2288"/>
    </row>
    <row r="173" spans="1:46" s="2289" customFormat="1" ht="36" customHeight="1">
      <c r="A173" s="261"/>
      <c r="B173" s="2283"/>
      <c r="C173" s="2284"/>
      <c r="D173" s="2285"/>
      <c r="E173" s="2290"/>
      <c r="F173" s="2290"/>
      <c r="G173" s="2290"/>
      <c r="H173" s="2290"/>
      <c r="I173" s="2291"/>
      <c r="J173" s="2290"/>
      <c r="K173" s="2290"/>
      <c r="L173" s="2290"/>
      <c r="M173" s="2290"/>
      <c r="N173" s="2290"/>
      <c r="O173" s="2290"/>
      <c r="P173" s="2290"/>
      <c r="Q173" s="2290"/>
      <c r="R173" s="2290"/>
      <c r="S173" s="2290"/>
      <c r="T173" s="2290"/>
      <c r="U173" s="2290"/>
      <c r="V173" s="2290"/>
      <c r="W173" s="2290"/>
      <c r="X173" s="2290"/>
      <c r="Y173" s="2290"/>
      <c r="Z173" s="2290"/>
      <c r="AA173" s="2290"/>
      <c r="AB173" s="2290"/>
      <c r="AC173" s="2290"/>
      <c r="AD173" s="2290"/>
      <c r="AE173" s="2290"/>
      <c r="AF173" s="2290"/>
      <c r="AG173" s="2290"/>
      <c r="AH173" s="2290"/>
      <c r="AI173" s="2290"/>
      <c r="AJ173" s="2290"/>
      <c r="AK173" s="2290"/>
      <c r="AL173" s="2290"/>
      <c r="AM173" s="2290"/>
      <c r="AN173" s="2290"/>
      <c r="AO173" s="2290"/>
      <c r="AP173" s="2290"/>
      <c r="AQ173" s="2290"/>
      <c r="AR173" s="2290"/>
      <c r="AS173" s="2258"/>
      <c r="AT173" s="2288"/>
    </row>
    <row r="174" spans="1:46" s="2289" customFormat="1" ht="15.6">
      <c r="A174" s="261"/>
      <c r="B174" s="2283"/>
      <c r="C174" s="2284"/>
      <c r="D174" s="2285"/>
      <c r="E174" s="2290"/>
      <c r="F174" s="2290"/>
      <c r="G174" s="2290"/>
      <c r="H174" s="2290"/>
      <c r="I174" s="2291"/>
      <c r="J174" s="2290"/>
      <c r="K174" s="2290"/>
      <c r="L174" s="2290"/>
      <c r="M174" s="2290"/>
      <c r="N174" s="2290"/>
      <c r="O174" s="2290"/>
      <c r="P174" s="2290"/>
      <c r="Q174" s="2290"/>
      <c r="R174" s="2290"/>
      <c r="S174" s="2290"/>
      <c r="T174" s="2290"/>
      <c r="U174" s="2290"/>
      <c r="V174" s="2290"/>
      <c r="W174" s="2290"/>
      <c r="X174" s="2290"/>
      <c r="Y174" s="2290"/>
      <c r="Z174" s="2290"/>
      <c r="AA174" s="2290"/>
      <c r="AB174" s="2290"/>
      <c r="AC174" s="2290"/>
      <c r="AD174" s="2290"/>
      <c r="AE174" s="2290"/>
      <c r="AF174" s="2290"/>
      <c r="AG174" s="2290"/>
      <c r="AH174" s="2290"/>
      <c r="AI174" s="2290"/>
      <c r="AJ174" s="2290"/>
      <c r="AK174" s="2290"/>
      <c r="AL174" s="2290"/>
      <c r="AM174" s="2290"/>
      <c r="AN174" s="2290"/>
      <c r="AO174" s="2290"/>
      <c r="AP174" s="2290"/>
      <c r="AQ174" s="2290"/>
      <c r="AR174" s="2290"/>
      <c r="AS174" s="2258"/>
      <c r="AT174" s="2288"/>
    </row>
    <row r="175" spans="1:46" s="2289" customFormat="1" ht="15.6">
      <c r="A175" s="261"/>
      <c r="B175" s="2283"/>
      <c r="C175" s="2307" t="s">
        <v>445</v>
      </c>
      <c r="D175" s="2253"/>
      <c r="E175" s="2292"/>
      <c r="F175" s="2292"/>
      <c r="G175" s="2292"/>
      <c r="H175" s="2292"/>
      <c r="I175" s="2293"/>
      <c r="K175" s="2294"/>
      <c r="L175" s="2294"/>
      <c r="M175" s="2294"/>
      <c r="N175" s="2294"/>
      <c r="O175" s="2294"/>
      <c r="P175" s="2294"/>
      <c r="Q175" s="2294"/>
      <c r="R175" s="2294"/>
      <c r="S175" s="2294"/>
      <c r="T175" s="2294"/>
      <c r="U175" s="2295"/>
      <c r="V175" s="2295"/>
      <c r="W175" s="2295"/>
      <c r="X175" s="2295"/>
      <c r="Y175" s="2295"/>
      <c r="Z175" s="2294"/>
      <c r="AA175" s="2294"/>
      <c r="AB175" s="2294"/>
      <c r="AC175" s="2294"/>
      <c r="AD175" s="2294"/>
      <c r="AE175" s="2294"/>
      <c r="AF175" s="2294"/>
      <c r="AG175" s="2294"/>
      <c r="AH175" s="2294"/>
      <c r="AI175" s="2294"/>
      <c r="AJ175" s="2294"/>
      <c r="AK175" s="2294"/>
      <c r="AL175" s="2294"/>
      <c r="AM175" s="2294"/>
      <c r="AN175" s="2294"/>
      <c r="AO175" s="2294"/>
      <c r="AP175" s="2294"/>
      <c r="AQ175" s="2294"/>
      <c r="AR175" s="2294"/>
      <c r="AS175" s="2258"/>
      <c r="AT175" s="2288"/>
    </row>
    <row r="176" spans="1:46" s="2289" customFormat="1" ht="15.6">
      <c r="A176" s="261"/>
      <c r="B176" s="2283"/>
      <c r="C176" s="2308" t="s">
        <v>1657</v>
      </c>
      <c r="D176" s="2253"/>
      <c r="E176" s="2283"/>
      <c r="F176" s="2283"/>
      <c r="G176" s="2283"/>
      <c r="H176" s="2283"/>
      <c r="I176" s="2296"/>
      <c r="J176" s="2294"/>
      <c r="K176" s="2283"/>
      <c r="L176" s="2283"/>
      <c r="M176" s="2283"/>
      <c r="N176" s="2283"/>
      <c r="O176" s="2283"/>
      <c r="P176" s="2283"/>
      <c r="Q176" s="2283"/>
      <c r="R176" s="2283"/>
      <c r="S176" s="2283"/>
      <c r="T176" s="2283"/>
      <c r="U176" s="2283"/>
      <c r="V176" s="2283"/>
      <c r="W176" s="2283"/>
      <c r="X176" s="2283"/>
      <c r="Y176" s="2283"/>
      <c r="Z176" s="2283"/>
      <c r="AA176" s="2283"/>
      <c r="AB176" s="2283"/>
      <c r="AC176" s="2283"/>
      <c r="AD176" s="2283"/>
      <c r="AE176" s="2283"/>
      <c r="AF176" s="2283"/>
      <c r="AG176" s="2283"/>
      <c r="AH176" s="2283"/>
      <c r="AI176" s="2283"/>
      <c r="AJ176" s="2283"/>
      <c r="AK176" s="2283"/>
      <c r="AL176" s="2283"/>
      <c r="AM176" s="2283"/>
      <c r="AN176" s="2283"/>
      <c r="AO176" s="2283"/>
      <c r="AP176" s="2283"/>
      <c r="AQ176" s="2283"/>
      <c r="AR176" s="2297"/>
      <c r="AS176" s="2258"/>
      <c r="AT176" s="2288"/>
    </row>
    <row r="177" spans="1:46" s="2289" customFormat="1" ht="15.6">
      <c r="A177" s="261"/>
      <c r="B177" s="2283" t="s">
        <v>464</v>
      </c>
      <c r="C177" s="2308" t="s">
        <v>1658</v>
      </c>
      <c r="D177" s="2253"/>
      <c r="E177" s="2294"/>
      <c r="F177" s="2294"/>
      <c r="G177" s="2292"/>
      <c r="H177" s="2292"/>
      <c r="I177" s="2298"/>
      <c r="J177" s="2294"/>
      <c r="K177" s="2294"/>
      <c r="L177" s="2299"/>
      <c r="M177" s="2299"/>
      <c r="N177" s="2299"/>
      <c r="O177" s="2294"/>
      <c r="P177" s="2294"/>
      <c r="Q177" s="2294"/>
      <c r="R177" s="2294"/>
      <c r="S177" s="2299"/>
      <c r="T177" s="2294"/>
      <c r="U177" s="2294"/>
      <c r="V177" s="2294"/>
      <c r="W177" s="2294"/>
      <c r="X177" s="2299"/>
      <c r="Y177" s="2294"/>
      <c r="Z177" s="2294"/>
      <c r="AA177" s="2294"/>
      <c r="AB177" s="2294"/>
      <c r="AC177" s="2299"/>
      <c r="AD177" s="2299"/>
      <c r="AE177" s="2299"/>
      <c r="AF177" s="2299"/>
      <c r="AG177" s="2299"/>
      <c r="AH177" s="2299"/>
      <c r="AI177" s="2294"/>
      <c r="AJ177" s="2294"/>
      <c r="AK177" s="2294"/>
      <c r="AL177" s="2294"/>
      <c r="AM177" s="2299"/>
      <c r="AN177" s="2294"/>
      <c r="AO177" s="2294"/>
      <c r="AP177" s="2294"/>
      <c r="AQ177" s="2294"/>
      <c r="AR177" s="2299"/>
      <c r="AS177" s="2258"/>
      <c r="AT177" s="2288"/>
    </row>
    <row r="178" spans="1:46" s="2289" customFormat="1" ht="15.6">
      <c r="A178" s="261"/>
      <c r="B178" s="2283"/>
      <c r="C178" s="2308" t="s">
        <v>1659</v>
      </c>
      <c r="D178" s="2253"/>
      <c r="E178" s="2294"/>
      <c r="F178" s="2294"/>
      <c r="G178" s="2294"/>
      <c r="H178" s="2294"/>
      <c r="I178" s="2298"/>
      <c r="J178" s="2294"/>
      <c r="K178" s="2294"/>
      <c r="L178" s="2299"/>
      <c r="M178" s="2299"/>
      <c r="N178" s="2299"/>
      <c r="O178" s="2294"/>
      <c r="P178" s="2294"/>
      <c r="Q178" s="2294"/>
      <c r="R178" s="2294"/>
      <c r="S178" s="2299"/>
      <c r="T178" s="2294"/>
      <c r="U178" s="2294"/>
      <c r="V178" s="2294"/>
      <c r="W178" s="2294"/>
      <c r="X178" s="2299"/>
      <c r="Y178" s="2294"/>
      <c r="Z178" s="2294"/>
      <c r="AA178" s="2294"/>
      <c r="AB178" s="2294"/>
      <c r="AC178" s="2299"/>
      <c r="AD178" s="2299"/>
      <c r="AE178" s="2299"/>
      <c r="AF178" s="2299"/>
      <c r="AG178" s="2299"/>
      <c r="AH178" s="2299"/>
      <c r="AI178" s="2294"/>
      <c r="AJ178" s="2294"/>
      <c r="AK178" s="2294"/>
      <c r="AL178" s="2294"/>
      <c r="AM178" s="2299"/>
      <c r="AN178" s="2294"/>
      <c r="AO178" s="2294"/>
      <c r="AP178" s="2294"/>
      <c r="AQ178" s="2294"/>
      <c r="AR178" s="2299"/>
      <c r="AS178" s="2258"/>
      <c r="AT178" s="2288"/>
    </row>
    <row r="179" spans="1:46" s="2289" customFormat="1" ht="15.6">
      <c r="A179" s="261"/>
      <c r="B179" s="2283"/>
      <c r="C179" s="2308" t="s">
        <v>1660</v>
      </c>
      <c r="D179" s="2253"/>
      <c r="E179" s="2294"/>
      <c r="F179" s="2294"/>
      <c r="G179" s="2292"/>
      <c r="H179" s="2292"/>
      <c r="I179" s="2300"/>
      <c r="J179" s="2294"/>
      <c r="K179" s="2294"/>
      <c r="L179" s="2294"/>
      <c r="M179" s="2294"/>
      <c r="N179" s="2301"/>
      <c r="O179" s="2294"/>
      <c r="P179" s="2294"/>
      <c r="Q179" s="2294"/>
      <c r="R179" s="2294"/>
      <c r="S179" s="2301"/>
      <c r="T179" s="2294"/>
      <c r="U179" s="2294"/>
      <c r="V179" s="2294"/>
      <c r="W179" s="2294"/>
      <c r="X179" s="2301"/>
      <c r="Y179" s="2294"/>
      <c r="Z179" s="2294"/>
      <c r="AA179" s="2294"/>
      <c r="AB179" s="2294"/>
      <c r="AC179" s="2301"/>
      <c r="AD179" s="2301"/>
      <c r="AE179" s="2301"/>
      <c r="AF179" s="2301"/>
      <c r="AG179" s="2301"/>
      <c r="AH179" s="2301"/>
      <c r="AI179" s="2294"/>
      <c r="AJ179" s="2294"/>
      <c r="AK179" s="2294"/>
      <c r="AL179" s="2294"/>
      <c r="AM179" s="2301"/>
      <c r="AN179" s="2294"/>
      <c r="AO179" s="2294"/>
      <c r="AP179" s="2294"/>
      <c r="AQ179" s="2294"/>
      <c r="AR179" s="2301"/>
      <c r="AS179" s="2258"/>
      <c r="AT179" s="2288"/>
    </row>
    <row r="180" spans="1:46" s="2289" customFormat="1" ht="15.6">
      <c r="A180" s="261"/>
      <c r="B180" s="2283"/>
      <c r="C180" s="2308" t="s">
        <v>1661</v>
      </c>
      <c r="D180" s="2253"/>
      <c r="E180" s="2294"/>
      <c r="F180" s="2294"/>
      <c r="G180" s="2292"/>
      <c r="H180" s="2292"/>
      <c r="I180" s="2302"/>
      <c r="J180" s="2294"/>
      <c r="K180" s="2294"/>
      <c r="L180" s="2299"/>
      <c r="M180" s="2299"/>
      <c r="N180" s="2299"/>
      <c r="O180" s="2294"/>
      <c r="P180" s="2294"/>
      <c r="Q180" s="2294"/>
      <c r="R180" s="2294"/>
      <c r="S180" s="2299"/>
      <c r="T180" s="2294"/>
      <c r="U180" s="2294"/>
      <c r="V180" s="2294"/>
      <c r="W180" s="2294"/>
      <c r="X180" s="2299"/>
      <c r="Y180" s="2294"/>
      <c r="Z180" s="2294"/>
      <c r="AA180" s="2294"/>
      <c r="AB180" s="2294"/>
      <c r="AC180" s="2299"/>
      <c r="AD180" s="2299"/>
      <c r="AE180" s="2299"/>
      <c r="AF180" s="2299"/>
      <c r="AG180" s="2299"/>
      <c r="AH180" s="2299"/>
      <c r="AI180" s="2294"/>
      <c r="AJ180" s="2294"/>
      <c r="AK180" s="2294"/>
      <c r="AL180" s="2294"/>
      <c r="AM180" s="2299"/>
      <c r="AN180" s="2294"/>
      <c r="AO180" s="2294"/>
      <c r="AP180" s="2294"/>
      <c r="AQ180" s="2294"/>
      <c r="AR180" s="2299"/>
      <c r="AS180" s="2258"/>
      <c r="AT180" s="2288"/>
    </row>
    <row r="181" spans="1:46" ht="15.6">
      <c r="A181" s="261"/>
      <c r="B181" s="2253"/>
      <c r="C181" s="2308" t="s">
        <v>1662</v>
      </c>
      <c r="D181" s="2253"/>
      <c r="E181" s="2253"/>
      <c r="F181" s="2253"/>
      <c r="G181" s="2253"/>
      <c r="H181" s="2253"/>
      <c r="I181" s="2303"/>
      <c r="J181" s="2253"/>
      <c r="K181" s="2253"/>
      <c r="L181" s="2253"/>
      <c r="M181" s="2253"/>
      <c r="N181" s="2253"/>
      <c r="O181" s="2253"/>
      <c r="P181" s="2253"/>
      <c r="Q181" s="2253"/>
      <c r="R181" s="2253"/>
      <c r="S181" s="2253"/>
      <c r="T181" s="2253"/>
      <c r="U181" s="2253"/>
      <c r="V181" s="2253"/>
      <c r="W181" s="2253"/>
      <c r="X181" s="2253"/>
      <c r="Y181" s="2253"/>
      <c r="Z181" s="2253"/>
      <c r="AA181" s="2253"/>
      <c r="AB181" s="2253"/>
      <c r="AC181" s="2253"/>
      <c r="AD181" s="2253"/>
      <c r="AE181" s="2253"/>
      <c r="AF181" s="2253"/>
      <c r="AG181" s="2253"/>
      <c r="AH181" s="2253"/>
      <c r="AI181" s="2253"/>
      <c r="AJ181" s="2253"/>
      <c r="AK181" s="2253"/>
      <c r="AL181" s="2253"/>
      <c r="AM181" s="2253"/>
      <c r="AN181" s="2253"/>
      <c r="AO181" s="2253"/>
      <c r="AP181" s="2253"/>
      <c r="AQ181" s="2253"/>
      <c r="AR181" s="2253"/>
      <c r="AS181" s="2258"/>
      <c r="AT181" s="2256"/>
    </row>
    <row r="182" spans="1:46" ht="15.6">
      <c r="A182" s="261"/>
      <c r="B182" s="2253"/>
      <c r="C182" s="2308" t="s">
        <v>1663</v>
      </c>
      <c r="D182" s="2253"/>
      <c r="E182" s="2253"/>
      <c r="F182" s="2253"/>
      <c r="G182" s="2253"/>
      <c r="H182" s="2253"/>
      <c r="I182" s="2304"/>
      <c r="J182" s="2253"/>
      <c r="K182" s="2253"/>
      <c r="L182" s="2253"/>
      <c r="M182" s="2253"/>
      <c r="N182" s="2253"/>
      <c r="O182" s="2253"/>
      <c r="P182" s="2253"/>
      <c r="Q182" s="2253"/>
      <c r="R182" s="2253"/>
      <c r="S182" s="2253"/>
      <c r="T182" s="2253"/>
      <c r="U182" s="2253"/>
      <c r="V182" s="2253"/>
      <c r="W182" s="2253"/>
      <c r="X182" s="2253"/>
      <c r="Y182" s="2253"/>
      <c r="Z182" s="2253"/>
      <c r="AA182" s="2253"/>
      <c r="AB182" s="2253"/>
      <c r="AC182" s="2253"/>
      <c r="AD182" s="2253"/>
      <c r="AE182" s="2253"/>
      <c r="AF182" s="2253"/>
      <c r="AG182" s="2253"/>
      <c r="AH182" s="2253"/>
      <c r="AI182" s="2253"/>
      <c r="AJ182" s="2253"/>
      <c r="AK182" s="2253"/>
      <c r="AL182" s="2253"/>
      <c r="AM182" s="2253"/>
      <c r="AN182" s="2253"/>
      <c r="AO182" s="2253"/>
      <c r="AP182" s="2253"/>
      <c r="AQ182" s="2253"/>
      <c r="AR182" s="2253"/>
      <c r="AS182" s="2258"/>
      <c r="AT182" s="2256"/>
    </row>
    <row r="183" spans="1:46" ht="15.6">
      <c r="A183" s="261"/>
      <c r="B183" s="2253"/>
      <c r="C183" s="2308" t="s">
        <v>1664</v>
      </c>
      <c r="D183" s="2253"/>
      <c r="E183" s="2253"/>
      <c r="F183" s="2253"/>
      <c r="G183" s="2253"/>
      <c r="H183" s="2253"/>
      <c r="I183" s="2303"/>
      <c r="J183" s="2253"/>
      <c r="K183" s="2253"/>
      <c r="L183" s="2253"/>
      <c r="M183" s="2253"/>
      <c r="N183" s="2253"/>
      <c r="O183" s="2253"/>
      <c r="P183" s="2253"/>
      <c r="Q183" s="2253"/>
      <c r="R183" s="2253"/>
      <c r="S183" s="2253"/>
      <c r="T183" s="2253"/>
      <c r="U183" s="2253"/>
      <c r="V183" s="2253"/>
      <c r="W183" s="2253"/>
      <c r="X183" s="2253"/>
      <c r="Y183" s="2253"/>
      <c r="Z183" s="2253"/>
      <c r="AA183" s="2253"/>
      <c r="AB183" s="2253"/>
      <c r="AC183" s="2253"/>
      <c r="AD183" s="2253"/>
      <c r="AE183" s="2253"/>
      <c r="AF183" s="2253"/>
      <c r="AG183" s="2253"/>
      <c r="AH183" s="2253"/>
      <c r="AI183" s="2253"/>
      <c r="AJ183" s="2253"/>
      <c r="AK183" s="2253"/>
      <c r="AL183" s="2253"/>
      <c r="AM183" s="2253"/>
      <c r="AN183" s="2253"/>
      <c r="AO183" s="2253"/>
      <c r="AP183" s="2253"/>
      <c r="AQ183" s="2253"/>
      <c r="AR183" s="2253"/>
      <c r="AS183" s="2258"/>
      <c r="AT183" s="2256"/>
    </row>
    <row r="184" spans="1:46" ht="15.6">
      <c r="A184" s="261"/>
      <c r="B184" s="2253"/>
      <c r="C184" s="2308" t="s">
        <v>1665</v>
      </c>
      <c r="D184" s="2253"/>
      <c r="E184" s="2253"/>
      <c r="F184" s="2253"/>
      <c r="G184" s="2253"/>
      <c r="H184" s="2253"/>
      <c r="I184" s="2303"/>
      <c r="J184" s="2253"/>
      <c r="K184" s="2253"/>
      <c r="L184" s="2253"/>
      <c r="M184" s="2253"/>
      <c r="N184" s="2253"/>
      <c r="O184" s="2253"/>
      <c r="P184" s="2253"/>
      <c r="Q184" s="2253"/>
      <c r="R184" s="2253"/>
      <c r="S184" s="2253"/>
      <c r="T184" s="2253"/>
      <c r="U184" s="2253"/>
      <c r="V184" s="2253"/>
      <c r="W184" s="2253"/>
      <c r="X184" s="2253"/>
      <c r="Y184" s="2253"/>
      <c r="Z184" s="2253"/>
      <c r="AA184" s="2253"/>
      <c r="AB184" s="2253"/>
      <c r="AC184" s="2253"/>
      <c r="AD184" s="2253"/>
      <c r="AE184" s="2253"/>
      <c r="AF184" s="2253"/>
      <c r="AG184" s="2253"/>
      <c r="AH184" s="2253"/>
      <c r="AI184" s="2253"/>
      <c r="AJ184" s="2253"/>
      <c r="AK184" s="2253"/>
      <c r="AL184" s="2253"/>
      <c r="AM184" s="2253"/>
      <c r="AN184" s="2253"/>
      <c r="AO184" s="2253"/>
      <c r="AP184" s="2253"/>
      <c r="AQ184" s="2253"/>
      <c r="AR184" s="2253"/>
      <c r="AS184" s="2258"/>
      <c r="AT184" s="2256"/>
    </row>
    <row r="185" spans="1:46" ht="15.6">
      <c r="A185" s="261"/>
      <c r="B185" s="2253"/>
      <c r="C185" s="2308" t="s">
        <v>1666</v>
      </c>
      <c r="D185" s="2253"/>
      <c r="E185" s="2253"/>
      <c r="F185" s="2253"/>
      <c r="G185" s="2253"/>
      <c r="H185" s="2253"/>
      <c r="I185" s="2304"/>
      <c r="J185" s="2253"/>
      <c r="K185" s="2253"/>
      <c r="L185" s="2253"/>
      <c r="M185" s="2253"/>
      <c r="N185" s="2253"/>
      <c r="O185" s="2253"/>
      <c r="P185" s="2253"/>
      <c r="Q185" s="2253"/>
      <c r="R185" s="2253"/>
      <c r="S185" s="2253"/>
      <c r="T185" s="2253"/>
      <c r="U185" s="2253"/>
      <c r="V185" s="2253"/>
      <c r="W185" s="2253"/>
      <c r="X185" s="2253"/>
      <c r="Y185" s="2253"/>
      <c r="Z185" s="2253"/>
      <c r="AA185" s="2253"/>
      <c r="AB185" s="2253"/>
      <c r="AC185" s="2253"/>
      <c r="AD185" s="2253"/>
      <c r="AE185" s="2253"/>
      <c r="AF185" s="2253"/>
      <c r="AG185" s="2253"/>
      <c r="AH185" s="2253"/>
      <c r="AI185" s="2253"/>
      <c r="AJ185" s="2253"/>
      <c r="AK185" s="2253"/>
      <c r="AL185" s="2253"/>
      <c r="AM185" s="2253"/>
      <c r="AN185" s="2253"/>
      <c r="AO185" s="2253"/>
      <c r="AP185" s="2253"/>
      <c r="AQ185" s="2253"/>
      <c r="AR185" s="2253"/>
      <c r="AS185" s="2258"/>
      <c r="AT185" s="2256"/>
    </row>
    <row r="186" spans="1:46" ht="13.5" customHeight="1">
      <c r="A186" s="261"/>
      <c r="B186" s="2253"/>
      <c r="C186" s="2308" t="s">
        <v>1667</v>
      </c>
      <c r="D186" s="2253"/>
      <c r="E186" s="2253"/>
      <c r="F186" s="2253"/>
      <c r="G186" s="2253"/>
      <c r="H186" s="2253"/>
      <c r="I186" s="2303"/>
      <c r="J186" s="2253"/>
      <c r="K186" s="2253"/>
      <c r="L186" s="2253"/>
      <c r="M186" s="2253"/>
      <c r="N186" s="2253"/>
      <c r="O186" s="2253"/>
      <c r="P186" s="2253"/>
      <c r="Q186" s="2253"/>
      <c r="R186" s="2253"/>
      <c r="S186" s="2253"/>
      <c r="T186" s="2253"/>
      <c r="U186" s="2253"/>
      <c r="V186" s="2253"/>
      <c r="W186" s="2253"/>
      <c r="X186" s="2253"/>
      <c r="Y186" s="2253"/>
      <c r="Z186" s="2253"/>
      <c r="AA186" s="2253"/>
      <c r="AB186" s="2253"/>
      <c r="AC186" s="2253"/>
      <c r="AD186" s="2253"/>
      <c r="AE186" s="2253"/>
      <c r="AF186" s="2253"/>
      <c r="AG186" s="2253"/>
      <c r="AH186" s="2253"/>
      <c r="AI186" s="2253"/>
      <c r="AJ186" s="2253"/>
      <c r="AK186" s="2253"/>
      <c r="AL186" s="2253"/>
      <c r="AM186" s="2253"/>
      <c r="AN186" s="2253"/>
      <c r="AO186" s="2253"/>
      <c r="AP186" s="2253"/>
      <c r="AQ186" s="2253"/>
      <c r="AR186" s="2253"/>
      <c r="AS186" s="2258"/>
      <c r="AT186" s="2256"/>
    </row>
    <row r="187" spans="1:46" ht="13.5" customHeight="1">
      <c r="A187" s="261"/>
      <c r="B187" s="2253"/>
      <c r="C187" s="2253"/>
      <c r="D187" s="2253"/>
      <c r="E187" s="2253"/>
      <c r="F187" s="2253"/>
      <c r="G187" s="2253"/>
      <c r="H187" s="2253"/>
      <c r="I187" s="2303"/>
      <c r="J187" s="2253"/>
      <c r="K187" s="2253"/>
      <c r="L187" s="2253"/>
      <c r="M187" s="2253"/>
      <c r="N187" s="2253"/>
      <c r="O187" s="2253"/>
      <c r="P187" s="2253"/>
      <c r="Q187" s="2253"/>
      <c r="R187" s="2253"/>
      <c r="S187" s="2253"/>
      <c r="T187" s="2253"/>
      <c r="U187" s="2253"/>
      <c r="V187" s="2253"/>
      <c r="W187" s="2253"/>
      <c r="X187" s="2253"/>
      <c r="Y187" s="2253"/>
      <c r="Z187" s="2253"/>
      <c r="AA187" s="2253"/>
      <c r="AB187" s="2253"/>
      <c r="AC187" s="2253"/>
      <c r="AD187" s="2253"/>
      <c r="AE187" s="2253"/>
      <c r="AF187" s="2253"/>
      <c r="AG187" s="2253"/>
      <c r="AH187" s="2253"/>
      <c r="AI187" s="2253"/>
      <c r="AJ187" s="2253"/>
      <c r="AK187" s="2253"/>
      <c r="AL187" s="2253"/>
      <c r="AM187" s="2253"/>
      <c r="AN187" s="2253"/>
      <c r="AO187" s="2253"/>
      <c r="AP187" s="2253"/>
      <c r="AQ187" s="2253"/>
      <c r="AR187" s="2253"/>
      <c r="AS187" s="2258"/>
      <c r="AT187" s="2256"/>
    </row>
    <row r="188" spans="1:46" ht="15.6" hidden="1">
      <c r="A188" s="261"/>
      <c r="B188" s="2256"/>
      <c r="C188" s="2256"/>
      <c r="D188" s="2256"/>
      <c r="E188" s="2256"/>
      <c r="F188" s="2256"/>
      <c r="G188" s="2256"/>
      <c r="H188" s="2256"/>
      <c r="I188" s="2305"/>
      <c r="J188" s="2256"/>
      <c r="K188" s="2256"/>
      <c r="L188" s="2256"/>
      <c r="M188" s="2256"/>
      <c r="N188" s="2256"/>
      <c r="O188" s="2256"/>
      <c r="P188" s="2256"/>
      <c r="Q188" s="2256"/>
      <c r="R188" s="2256"/>
      <c r="S188" s="2256"/>
      <c r="T188" s="2256"/>
      <c r="U188" s="2256"/>
      <c r="V188" s="2256"/>
      <c r="W188" s="2256"/>
      <c r="X188" s="2256"/>
      <c r="Y188" s="2256"/>
      <c r="Z188" s="2256"/>
      <c r="AA188" s="2256"/>
      <c r="AB188" s="2256"/>
      <c r="AC188" s="2256"/>
      <c r="AD188" s="2256"/>
      <c r="AE188" s="2256"/>
      <c r="AF188" s="2256"/>
      <c r="AG188" s="2256"/>
      <c r="AH188" s="2256"/>
      <c r="AI188" s="2256"/>
      <c r="AJ188" s="2256"/>
      <c r="AK188" s="2256"/>
      <c r="AL188" s="2256"/>
      <c r="AM188" s="2256"/>
      <c r="AN188" s="2256"/>
      <c r="AO188" s="2256"/>
      <c r="AP188" s="2256"/>
      <c r="AQ188" s="2256"/>
      <c r="AR188" s="2256"/>
      <c r="AS188" s="2258"/>
      <c r="AT188" s="2256"/>
    </row>
    <row r="189" spans="1:46" ht="14.4">
      <c r="A189" s="261"/>
      <c r="B189" s="2256"/>
      <c r="C189" s="2256"/>
      <c r="D189" s="2256"/>
      <c r="E189" s="2256"/>
      <c r="F189" s="2256"/>
      <c r="G189" s="2256"/>
      <c r="H189" s="2256"/>
      <c r="I189" s="2305"/>
      <c r="J189" s="2256"/>
      <c r="K189" s="2256"/>
      <c r="L189" s="2256"/>
      <c r="M189" s="2256"/>
      <c r="N189" s="2256"/>
      <c r="O189" s="2256"/>
      <c r="P189" s="2256"/>
      <c r="Q189" s="2256"/>
      <c r="R189" s="2256"/>
      <c r="S189" s="2256"/>
      <c r="T189" s="2256"/>
      <c r="U189" s="2256"/>
      <c r="V189" s="2256"/>
      <c r="W189" s="2256"/>
      <c r="X189" s="2256"/>
      <c r="Y189" s="2256"/>
      <c r="Z189" s="2256"/>
      <c r="AA189" s="2256"/>
      <c r="AB189" s="2256"/>
      <c r="AC189" s="2256"/>
      <c r="AD189" s="2256"/>
      <c r="AE189" s="2256"/>
      <c r="AF189" s="2256"/>
      <c r="AG189" s="2256"/>
      <c r="AH189" s="2256"/>
      <c r="AI189" s="2256"/>
      <c r="AJ189" s="2256"/>
      <c r="AK189" s="2256"/>
      <c r="AL189" s="2256"/>
      <c r="AM189" s="2256"/>
      <c r="AN189" s="2256"/>
      <c r="AO189" s="2256"/>
      <c r="AP189" s="2256"/>
      <c r="AQ189" s="2256"/>
      <c r="AR189" s="2256"/>
      <c r="AS189" s="2256"/>
      <c r="AT189" s="2256"/>
    </row>
    <row r="190" spans="1:46" ht="14.4" hidden="1"/>
    <row r="191" spans="1:46" ht="14.4" hidden="1"/>
    <row r="192" spans="1:46" ht="14.4" hidden="1"/>
    <row r="193" ht="14.4" hidden="1"/>
    <row r="194" ht="14.4" hidden="1"/>
    <row r="195" ht="15" hidden="1" customHeight="1"/>
  </sheetData>
  <mergeCells count="18">
    <mergeCell ref="T7:X7"/>
    <mergeCell ref="C7:C11"/>
    <mergeCell ref="D7:D11"/>
    <mergeCell ref="E7:I7"/>
    <mergeCell ref="J7:N7"/>
    <mergeCell ref="O7:S7"/>
    <mergeCell ref="E8:I8"/>
    <mergeCell ref="J8:N8"/>
    <mergeCell ref="O8:S8"/>
    <mergeCell ref="T8:X8"/>
    <mergeCell ref="Y8:AC8"/>
    <mergeCell ref="AI8:AM8"/>
    <mergeCell ref="AN8:AR8"/>
    <mergeCell ref="Y7:AC7"/>
    <mergeCell ref="AD7:AH7"/>
    <mergeCell ref="AI7:AM7"/>
    <mergeCell ref="AN7:AR7"/>
    <mergeCell ref="AD8:AH8"/>
  </mergeCells>
  <hyperlinks>
    <hyperlink ref="AS2" location="Index!A1" display="Index" xr:uid="{E3DA8995-37DE-473B-8B8E-3FFE15B86982}"/>
  </hyperlinks>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BY43"/>
  <sheetViews>
    <sheetView zoomScale="60" zoomScaleNormal="60" workbookViewId="0">
      <selection activeCell="A2" sqref="A2"/>
    </sheetView>
  </sheetViews>
  <sheetFormatPr defaultColWidth="0" defaultRowHeight="14.4" zeroHeight="1"/>
  <cols>
    <col min="1" max="1" width="2.33203125" customWidth="1"/>
    <col min="2" max="2" width="3.44140625" customWidth="1"/>
    <col min="3" max="3" width="9.109375" customWidth="1"/>
    <col min="4" max="4" width="46.33203125" customWidth="1"/>
    <col min="5" max="5" width="18.44140625" customWidth="1"/>
    <col min="6" max="8" width="18.6640625" customWidth="1"/>
    <col min="9" max="9" width="11.44140625" customWidth="1"/>
    <col min="10" max="10" width="14.88671875" bestFit="1" customWidth="1"/>
    <col min="11" max="11" width="12" bestFit="1" customWidth="1"/>
    <col min="12" max="12" width="20" customWidth="1"/>
    <col min="13" max="13" width="18.109375" customWidth="1"/>
    <col min="14" max="16" width="18.88671875" customWidth="1"/>
    <col min="17" max="17" width="12.44140625" customWidth="1"/>
    <col min="18" max="18" width="14.109375" customWidth="1"/>
    <col min="19" max="19" width="13.44140625" customWidth="1"/>
    <col min="20" max="20" width="19.6640625" customWidth="1"/>
    <col min="21" max="24" width="16.5546875" customWidth="1"/>
    <col min="25" max="27" width="14.44140625" customWidth="1"/>
    <col min="28" max="28" width="9.109375" customWidth="1"/>
    <col min="29" max="29" width="16.6640625" customWidth="1"/>
    <col min="30" max="31" width="17.33203125" customWidth="1"/>
    <col min="32" max="32" width="9.109375" customWidth="1"/>
    <col min="33" max="33" width="12.33203125" bestFit="1" customWidth="1"/>
    <col min="34" max="34" width="12.44140625" customWidth="1"/>
    <col min="35" max="35" width="19.109375" bestFit="1" customWidth="1"/>
    <col min="36" max="36" width="9.109375" customWidth="1"/>
    <col min="37" max="37" width="14.6640625" bestFit="1" customWidth="1"/>
    <col min="38" max="38" width="12" bestFit="1" customWidth="1"/>
    <col min="39" max="39" width="12" customWidth="1"/>
    <col min="40" max="40" width="10.44140625" customWidth="1"/>
    <col min="41" max="41" width="14.88671875" customWidth="1"/>
    <col min="42" max="42" width="12" customWidth="1"/>
    <col min="43" max="43" width="18.6640625" customWidth="1"/>
    <col min="44" max="44" width="9.6640625" customWidth="1"/>
    <col min="45" max="45" width="16.44140625" customWidth="1"/>
    <col min="46" max="47" width="15" customWidth="1"/>
    <col min="48" max="48" width="11.44140625" customWidth="1"/>
    <col min="49" max="49" width="15.109375" customWidth="1"/>
    <col min="50" max="50" width="11.6640625" customWidth="1"/>
    <col min="51" max="51" width="19.109375" customWidth="1"/>
    <col min="52" max="52" width="12.44140625" customWidth="1"/>
    <col min="53" max="53" width="9.109375" customWidth="1"/>
    <col min="54" max="55" width="9.44140625" customWidth="1"/>
    <col min="56" max="56" width="10.33203125" customWidth="1"/>
    <col min="57" max="57" width="15.44140625" customWidth="1"/>
    <col min="58" max="59" width="9.109375" customWidth="1"/>
    <col min="60" max="63" width="13" customWidth="1"/>
    <col min="64" max="67" width="11.6640625" customWidth="1"/>
    <col min="68" max="68" width="9.109375" customWidth="1"/>
    <col min="69" max="69" width="3.88671875" customWidth="1"/>
    <col min="70" max="16384" width="9.109375" hidden="1"/>
  </cols>
  <sheetData>
    <row r="1" spans="1:69">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row>
    <row r="2" spans="1:69" ht="16.8">
      <c r="A2" s="261"/>
      <c r="B2" s="144" t="s">
        <v>109</v>
      </c>
      <c r="C2" s="372"/>
      <c r="D2" s="919"/>
      <c r="E2" s="920"/>
      <c r="F2" s="920"/>
      <c r="G2" s="920"/>
      <c r="H2" s="920"/>
      <c r="I2" s="920"/>
      <c r="J2" s="920"/>
      <c r="K2" s="920"/>
      <c r="L2" s="920"/>
      <c r="M2" s="920"/>
      <c r="N2" s="920"/>
      <c r="O2" s="920"/>
      <c r="P2" s="920"/>
      <c r="Q2" s="920"/>
      <c r="R2" s="920"/>
      <c r="S2" s="920"/>
      <c r="T2" s="920"/>
      <c r="U2" s="920"/>
      <c r="V2" s="920"/>
      <c r="W2" s="920"/>
      <c r="X2" s="920"/>
      <c r="Y2" s="920"/>
      <c r="Z2" s="920"/>
      <c r="AA2" s="920"/>
      <c r="AB2" s="920"/>
      <c r="AC2" s="920"/>
      <c r="AD2" s="920"/>
      <c r="AE2" s="920"/>
      <c r="AF2" s="920"/>
      <c r="AG2" s="920"/>
      <c r="AH2" s="920"/>
      <c r="AI2" s="920"/>
      <c r="AJ2" s="920"/>
      <c r="AK2" s="920"/>
      <c r="AL2" s="920"/>
      <c r="AM2" s="920"/>
      <c r="AN2" s="920"/>
      <c r="AO2" s="920"/>
      <c r="AP2" s="920"/>
      <c r="AQ2" s="920"/>
      <c r="AR2" s="920"/>
      <c r="AS2" s="920"/>
      <c r="AT2" s="920"/>
      <c r="AU2" s="920"/>
      <c r="AV2" s="920"/>
      <c r="AW2" s="920"/>
      <c r="AX2" s="920"/>
      <c r="AY2" s="920"/>
      <c r="AZ2" s="920"/>
      <c r="BA2" s="920"/>
      <c r="BB2" s="920"/>
      <c r="BC2" s="920"/>
      <c r="BD2" s="920"/>
      <c r="BE2" s="920"/>
      <c r="BF2" s="920"/>
      <c r="BG2" s="920"/>
      <c r="BH2" s="920"/>
      <c r="BI2" s="920"/>
      <c r="BJ2" s="920"/>
      <c r="BK2" s="920"/>
      <c r="BL2" s="920"/>
      <c r="BM2" s="920"/>
      <c r="BN2" s="920"/>
      <c r="BO2" s="920"/>
      <c r="BP2" s="2204" t="s">
        <v>1</v>
      </c>
      <c r="BQ2" s="261"/>
    </row>
    <row r="3" spans="1:69" ht="16.8">
      <c r="A3" s="261"/>
      <c r="B3" s="144"/>
      <c r="C3" s="372"/>
      <c r="D3" s="919"/>
      <c r="E3" s="920"/>
      <c r="F3" s="920"/>
      <c r="G3" s="920"/>
      <c r="H3" s="920"/>
      <c r="I3" s="920"/>
      <c r="J3" s="920"/>
      <c r="K3" s="920"/>
      <c r="L3" s="920"/>
      <c r="M3" s="920"/>
      <c r="N3" s="920"/>
      <c r="O3" s="920"/>
      <c r="P3" s="920"/>
      <c r="Q3" s="920"/>
      <c r="R3" s="920"/>
      <c r="S3" s="920"/>
      <c r="T3" s="920"/>
      <c r="U3" s="920"/>
      <c r="V3" s="920"/>
      <c r="W3" s="920"/>
      <c r="X3" s="920"/>
      <c r="Y3" s="920"/>
      <c r="Z3" s="920"/>
      <c r="AA3" s="920"/>
      <c r="AB3" s="920"/>
      <c r="AC3" s="920"/>
      <c r="AD3" s="920"/>
      <c r="AE3" s="920"/>
      <c r="AF3" s="920"/>
      <c r="AG3" s="920"/>
      <c r="AH3" s="920"/>
      <c r="AI3" s="920"/>
      <c r="AJ3" s="920"/>
      <c r="AK3" s="920"/>
      <c r="AL3" s="920"/>
      <c r="AM3" s="920"/>
      <c r="AN3" s="920"/>
      <c r="AO3" s="920"/>
      <c r="AP3" s="920"/>
      <c r="AQ3" s="920"/>
      <c r="AR3" s="920"/>
      <c r="AS3" s="920"/>
      <c r="AT3" s="920"/>
      <c r="AU3" s="920"/>
      <c r="AV3" s="920"/>
      <c r="AW3" s="920"/>
      <c r="AX3" s="920"/>
      <c r="AY3" s="920"/>
      <c r="AZ3" s="920"/>
      <c r="BA3" s="920"/>
      <c r="BB3" s="920"/>
      <c r="BC3" s="920"/>
      <c r="BD3" s="920"/>
      <c r="BE3" s="920"/>
      <c r="BF3" s="920"/>
      <c r="BG3" s="920"/>
      <c r="BH3" s="920"/>
      <c r="BI3" s="920"/>
      <c r="BJ3" s="920"/>
      <c r="BK3" s="920"/>
      <c r="BL3" s="920"/>
      <c r="BM3" s="920"/>
      <c r="BN3" s="920"/>
      <c r="BO3" s="920"/>
      <c r="BP3" s="2204"/>
      <c r="BQ3" s="261"/>
    </row>
    <row r="4" spans="1:69" ht="20.399999999999999">
      <c r="A4" s="261"/>
      <c r="B4" s="2"/>
      <c r="C4" s="920" t="s">
        <v>1602</v>
      </c>
      <c r="D4" s="921"/>
      <c r="E4" s="920"/>
      <c r="F4" s="922"/>
      <c r="G4" s="922"/>
      <c r="H4" s="922"/>
      <c r="I4" s="922"/>
      <c r="J4" s="922"/>
      <c r="K4" s="922"/>
      <c r="L4" s="922"/>
      <c r="M4" s="922"/>
      <c r="N4" s="922"/>
      <c r="O4" s="922"/>
      <c r="P4" s="922"/>
      <c r="Q4" s="922"/>
      <c r="R4" s="922"/>
      <c r="S4" s="922"/>
      <c r="T4" s="922"/>
      <c r="U4" s="920" t="s">
        <v>1603</v>
      </c>
      <c r="V4" s="922"/>
      <c r="W4" s="922"/>
      <c r="X4" s="922"/>
      <c r="Y4" s="922"/>
      <c r="Z4" s="922"/>
      <c r="AA4" s="922"/>
      <c r="AB4" s="922"/>
      <c r="AC4" s="922"/>
      <c r="AD4" s="922"/>
      <c r="AE4" s="922"/>
      <c r="AF4" s="922"/>
      <c r="AG4" s="922"/>
      <c r="AH4" s="922"/>
      <c r="AI4" s="922"/>
      <c r="AJ4" s="920"/>
      <c r="AK4" s="922"/>
      <c r="AL4" s="922"/>
      <c r="AM4" s="922"/>
      <c r="AN4" s="922"/>
      <c r="AO4" s="922"/>
      <c r="AP4" s="922"/>
      <c r="AQ4" s="922"/>
      <c r="AR4" s="922"/>
      <c r="AS4" s="922"/>
      <c r="AT4" s="922"/>
      <c r="AU4" s="922"/>
      <c r="AV4" s="920" t="s">
        <v>1603</v>
      </c>
      <c r="AW4" s="922"/>
      <c r="AX4" s="922"/>
      <c r="AY4" s="922"/>
      <c r="AZ4" s="922"/>
      <c r="BA4" s="922"/>
      <c r="BB4" s="922"/>
      <c r="BC4" s="922"/>
      <c r="BD4" s="922"/>
      <c r="BE4" s="922"/>
      <c r="BF4" s="922"/>
      <c r="BG4" s="922"/>
      <c r="BH4" s="920"/>
      <c r="BI4" s="922"/>
      <c r="BJ4" s="922"/>
      <c r="BK4" s="922"/>
      <c r="BL4" s="922"/>
      <c r="BM4" s="922"/>
      <c r="BN4" s="922"/>
      <c r="BO4" s="39"/>
      <c r="BP4" s="465"/>
      <c r="BQ4" s="261"/>
    </row>
    <row r="5" spans="1:69" ht="18" thickBot="1">
      <c r="A5" s="261"/>
      <c r="B5" s="2"/>
      <c r="C5" s="923"/>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c r="AO5" s="920"/>
      <c r="AP5" s="920"/>
      <c r="AQ5" s="920"/>
      <c r="AR5" s="920"/>
      <c r="AS5" s="920"/>
      <c r="AT5" s="920"/>
      <c r="AU5" s="920"/>
      <c r="AV5" s="920"/>
      <c r="AW5" s="920"/>
      <c r="AX5" s="920"/>
      <c r="AY5" s="920"/>
      <c r="AZ5" s="920"/>
      <c r="BA5" s="920"/>
      <c r="BB5" s="920"/>
      <c r="BC5" s="920"/>
      <c r="BD5" s="920"/>
      <c r="BE5" s="920"/>
      <c r="BF5" s="920"/>
      <c r="BG5" s="920"/>
      <c r="BH5" s="920"/>
      <c r="BI5" s="920"/>
      <c r="BJ5" s="920"/>
      <c r="BK5" s="920"/>
      <c r="BL5" s="920"/>
      <c r="BM5" s="920"/>
      <c r="BN5" s="920"/>
      <c r="BO5" s="920"/>
      <c r="BP5" s="4"/>
      <c r="BQ5" s="261"/>
    </row>
    <row r="6" spans="1:69" ht="15.75" customHeight="1">
      <c r="A6" s="261"/>
      <c r="B6" s="2"/>
      <c r="C6" s="3504"/>
      <c r="D6" s="3505"/>
      <c r="E6" s="8118" t="s">
        <v>1605</v>
      </c>
      <c r="F6" s="8103"/>
      <c r="G6" s="8103"/>
      <c r="H6" s="8104"/>
      <c r="I6" s="8116" t="s">
        <v>1605</v>
      </c>
      <c r="J6" s="8116"/>
      <c r="K6" s="8116"/>
      <c r="L6" s="8116"/>
      <c r="M6" s="8109" t="s">
        <v>1438</v>
      </c>
      <c r="N6" s="8110"/>
      <c r="O6" s="8110"/>
      <c r="P6" s="8111"/>
      <c r="Q6" s="8117" t="s">
        <v>1438</v>
      </c>
      <c r="R6" s="8091"/>
      <c r="S6" s="8091"/>
      <c r="T6" s="8092"/>
      <c r="U6" s="8102" t="s">
        <v>1530</v>
      </c>
      <c r="V6" s="8103"/>
      <c r="W6" s="8103"/>
      <c r="X6" s="8104"/>
      <c r="Y6" s="8093" t="s">
        <v>1530</v>
      </c>
      <c r="Z6" s="8093"/>
      <c r="AA6" s="8094"/>
      <c r="AB6" s="8095" t="s">
        <v>1606</v>
      </c>
      <c r="AC6" s="8095"/>
      <c r="AD6" s="8095"/>
      <c r="AE6" s="8095"/>
      <c r="AF6" s="8091" t="s">
        <v>1606</v>
      </c>
      <c r="AG6" s="8091"/>
      <c r="AH6" s="8091"/>
      <c r="AI6" s="8092"/>
      <c r="AJ6" s="8102" t="s">
        <v>1020</v>
      </c>
      <c r="AK6" s="8103"/>
      <c r="AL6" s="8103"/>
      <c r="AM6" s="8104"/>
      <c r="AN6" s="8093" t="s">
        <v>1020</v>
      </c>
      <c r="AO6" s="8093"/>
      <c r="AP6" s="8093"/>
      <c r="AQ6" s="8094"/>
      <c r="AR6" s="8095" t="s">
        <v>1021</v>
      </c>
      <c r="AS6" s="8095"/>
      <c r="AT6" s="8095"/>
      <c r="AU6" s="8095"/>
      <c r="AV6" s="8091" t="s">
        <v>1021</v>
      </c>
      <c r="AW6" s="8091"/>
      <c r="AX6" s="8091"/>
      <c r="AY6" s="8092"/>
      <c r="AZ6" s="8102" t="s">
        <v>1435</v>
      </c>
      <c r="BA6" s="8103"/>
      <c r="BB6" s="8103"/>
      <c r="BC6" s="8104"/>
      <c r="BD6" s="8093" t="s">
        <v>1435</v>
      </c>
      <c r="BE6" s="8093"/>
      <c r="BF6" s="8093"/>
      <c r="BG6" s="8094"/>
      <c r="BH6" s="8095" t="s">
        <v>1016</v>
      </c>
      <c r="BI6" s="8095"/>
      <c r="BJ6" s="8095"/>
      <c r="BK6" s="8095"/>
      <c r="BL6" s="8091" t="s">
        <v>1016</v>
      </c>
      <c r="BM6" s="8091"/>
      <c r="BN6" s="8091"/>
      <c r="BO6" s="8101"/>
      <c r="BP6" s="4"/>
      <c r="BQ6" s="261"/>
    </row>
    <row r="7" spans="1:69" ht="15.75" customHeight="1">
      <c r="A7" s="261"/>
      <c r="B7" s="2"/>
      <c r="C7" s="3506"/>
      <c r="D7" s="1551"/>
      <c r="E7" s="8108" t="s">
        <v>1611</v>
      </c>
      <c r="F7" s="8108"/>
      <c r="G7" s="8108"/>
      <c r="H7" s="8108"/>
      <c r="I7" s="8115" t="s">
        <v>1668</v>
      </c>
      <c r="J7" s="8115"/>
      <c r="K7" s="8115"/>
      <c r="L7" s="8115"/>
      <c r="M7" s="8112" t="s">
        <v>1611</v>
      </c>
      <c r="N7" s="8113"/>
      <c r="O7" s="8113"/>
      <c r="P7" s="8114"/>
      <c r="Q7" s="8097" t="s">
        <v>1668</v>
      </c>
      <c r="R7" s="8098"/>
      <c r="S7" s="8098"/>
      <c r="T7" s="8100"/>
      <c r="U7" s="8105" t="s">
        <v>1611</v>
      </c>
      <c r="V7" s="8106"/>
      <c r="W7" s="8106"/>
      <c r="X7" s="8107"/>
      <c r="Y7" s="8088" t="s">
        <v>1668</v>
      </c>
      <c r="Z7" s="8089"/>
      <c r="AA7" s="8090"/>
      <c r="AB7" s="8096" t="s">
        <v>1611</v>
      </c>
      <c r="AC7" s="8096"/>
      <c r="AD7" s="8096"/>
      <c r="AE7" s="8096"/>
      <c r="AF7" s="8097" t="s">
        <v>1668</v>
      </c>
      <c r="AG7" s="8098"/>
      <c r="AH7" s="8098"/>
      <c r="AI7" s="8100"/>
      <c r="AJ7" s="8105" t="s">
        <v>1611</v>
      </c>
      <c r="AK7" s="8106"/>
      <c r="AL7" s="8106"/>
      <c r="AM7" s="8107"/>
      <c r="AN7" s="8088" t="s">
        <v>1668</v>
      </c>
      <c r="AO7" s="8089"/>
      <c r="AP7" s="8089"/>
      <c r="AQ7" s="8090"/>
      <c r="AR7" s="8096" t="s">
        <v>1611</v>
      </c>
      <c r="AS7" s="8096"/>
      <c r="AT7" s="8096"/>
      <c r="AU7" s="8096"/>
      <c r="AV7" s="8097" t="s">
        <v>1668</v>
      </c>
      <c r="AW7" s="8098"/>
      <c r="AX7" s="8098"/>
      <c r="AY7" s="8100"/>
      <c r="AZ7" s="8105" t="s">
        <v>1611</v>
      </c>
      <c r="BA7" s="8106"/>
      <c r="BB7" s="8106"/>
      <c r="BC7" s="8107"/>
      <c r="BD7" s="8088" t="s">
        <v>1668</v>
      </c>
      <c r="BE7" s="8089"/>
      <c r="BF7" s="8089"/>
      <c r="BG7" s="8090"/>
      <c r="BH7" s="8096" t="s">
        <v>1611</v>
      </c>
      <c r="BI7" s="8096"/>
      <c r="BJ7" s="8096"/>
      <c r="BK7" s="8096"/>
      <c r="BL7" s="8097" t="s">
        <v>1668</v>
      </c>
      <c r="BM7" s="8098"/>
      <c r="BN7" s="8098"/>
      <c r="BO7" s="8099"/>
      <c r="BP7" s="4"/>
      <c r="BQ7" s="261"/>
    </row>
    <row r="8" spans="1:69">
      <c r="A8" s="261"/>
      <c r="B8" s="2"/>
      <c r="C8" s="3506"/>
      <c r="D8" s="1551"/>
      <c r="E8" s="1279" t="s">
        <v>1669</v>
      </c>
      <c r="F8" s="1279" t="s">
        <v>1670</v>
      </c>
      <c r="G8" s="1279" t="s">
        <v>1671</v>
      </c>
      <c r="H8" s="1279" t="s">
        <v>544</v>
      </c>
      <c r="I8" s="1279" t="s">
        <v>1672</v>
      </c>
      <c r="J8" s="1279" t="s">
        <v>1202</v>
      </c>
      <c r="K8" s="1279" t="s">
        <v>1673</v>
      </c>
      <c r="L8" s="1279" t="s">
        <v>1674</v>
      </c>
      <c r="M8" s="1282" t="s">
        <v>1669</v>
      </c>
      <c r="N8" s="1282" t="s">
        <v>1670</v>
      </c>
      <c r="O8" s="1282" t="s">
        <v>1671</v>
      </c>
      <c r="P8" s="1282" t="s">
        <v>1005</v>
      </c>
      <c r="Q8" s="930" t="s">
        <v>1672</v>
      </c>
      <c r="R8" s="930" t="s">
        <v>1202</v>
      </c>
      <c r="S8" s="930" t="s">
        <v>1673</v>
      </c>
      <c r="T8" s="931" t="s">
        <v>1674</v>
      </c>
      <c r="U8" s="1279" t="s">
        <v>1669</v>
      </c>
      <c r="V8" s="1279" t="s">
        <v>1670</v>
      </c>
      <c r="W8" s="1279" t="s">
        <v>1671</v>
      </c>
      <c r="X8" s="1279" t="s">
        <v>1005</v>
      </c>
      <c r="Y8" s="924" t="s">
        <v>1672</v>
      </c>
      <c r="Z8" s="924" t="s">
        <v>1673</v>
      </c>
      <c r="AA8" s="925" t="s">
        <v>1674</v>
      </c>
      <c r="AB8" s="1282" t="s">
        <v>1669</v>
      </c>
      <c r="AC8" s="1282" t="s">
        <v>1670</v>
      </c>
      <c r="AD8" s="1282" t="s">
        <v>1671</v>
      </c>
      <c r="AE8" s="1282" t="s">
        <v>1005</v>
      </c>
      <c r="AF8" s="930" t="s">
        <v>1672</v>
      </c>
      <c r="AG8" s="930" t="s">
        <v>1202</v>
      </c>
      <c r="AH8" s="930" t="s">
        <v>1673</v>
      </c>
      <c r="AI8" s="930" t="s">
        <v>1674</v>
      </c>
      <c r="AJ8" s="1279" t="s">
        <v>1669</v>
      </c>
      <c r="AK8" s="1279" t="s">
        <v>1670</v>
      </c>
      <c r="AL8" s="1279" t="s">
        <v>1671</v>
      </c>
      <c r="AM8" s="1279" t="s">
        <v>1005</v>
      </c>
      <c r="AN8" s="924" t="s">
        <v>1672</v>
      </c>
      <c r="AO8" s="924" t="s">
        <v>1202</v>
      </c>
      <c r="AP8" s="924" t="s">
        <v>1673</v>
      </c>
      <c r="AQ8" s="925" t="s">
        <v>1674</v>
      </c>
      <c r="AR8" s="1282" t="s">
        <v>1669</v>
      </c>
      <c r="AS8" s="1282" t="s">
        <v>1670</v>
      </c>
      <c r="AT8" s="1282" t="s">
        <v>1671</v>
      </c>
      <c r="AU8" s="1282" t="s">
        <v>1005</v>
      </c>
      <c r="AV8" s="930" t="s">
        <v>1672</v>
      </c>
      <c r="AW8" s="930" t="s">
        <v>1202</v>
      </c>
      <c r="AX8" s="930" t="s">
        <v>1673</v>
      </c>
      <c r="AY8" s="931" t="s">
        <v>1674</v>
      </c>
      <c r="AZ8" s="1279" t="s">
        <v>1669</v>
      </c>
      <c r="BA8" s="1279" t="s">
        <v>1670</v>
      </c>
      <c r="BB8" s="1279" t="s">
        <v>1671</v>
      </c>
      <c r="BC8" s="1279" t="s">
        <v>1005</v>
      </c>
      <c r="BD8" s="924" t="s">
        <v>1672</v>
      </c>
      <c r="BE8" s="924" t="s">
        <v>1202</v>
      </c>
      <c r="BF8" s="924" t="s">
        <v>1673</v>
      </c>
      <c r="BG8" s="925" t="s">
        <v>1674</v>
      </c>
      <c r="BH8" s="1282" t="s">
        <v>1669</v>
      </c>
      <c r="BI8" s="1282" t="s">
        <v>1670</v>
      </c>
      <c r="BJ8" s="1282" t="s">
        <v>1671</v>
      </c>
      <c r="BK8" s="1282" t="s">
        <v>1005</v>
      </c>
      <c r="BL8" s="930" t="s">
        <v>1672</v>
      </c>
      <c r="BM8" s="930" t="s">
        <v>1202</v>
      </c>
      <c r="BN8" s="930" t="s">
        <v>1673</v>
      </c>
      <c r="BO8" s="937" t="s">
        <v>1674</v>
      </c>
      <c r="BP8" s="4"/>
      <c r="BQ8" s="261"/>
    </row>
    <row r="9" spans="1:69">
      <c r="A9" s="261"/>
      <c r="B9" s="2"/>
      <c r="C9" s="3506"/>
      <c r="D9" s="1551"/>
      <c r="E9" s="1279"/>
      <c r="F9" s="1279"/>
      <c r="G9" s="1279"/>
      <c r="H9" s="1279"/>
      <c r="I9" s="1279"/>
      <c r="J9" s="1279"/>
      <c r="K9" s="1279" t="s">
        <v>1675</v>
      </c>
      <c r="L9" s="1279" t="s">
        <v>1673</v>
      </c>
      <c r="M9" s="1282"/>
      <c r="N9" s="1282"/>
      <c r="O9" s="1282"/>
      <c r="P9" s="1282"/>
      <c r="Q9" s="932"/>
      <c r="R9" s="932"/>
      <c r="S9" s="932" t="s">
        <v>1675</v>
      </c>
      <c r="T9" s="931" t="s">
        <v>1673</v>
      </c>
      <c r="U9" s="1279"/>
      <c r="V9" s="1279"/>
      <c r="W9" s="1279"/>
      <c r="X9" s="1279"/>
      <c r="Y9" s="926"/>
      <c r="Z9" s="926" t="s">
        <v>1675</v>
      </c>
      <c r="AA9" s="925" t="s">
        <v>1673</v>
      </c>
      <c r="AB9" s="1282"/>
      <c r="AC9" s="1282"/>
      <c r="AD9" s="1282"/>
      <c r="AE9" s="1282"/>
      <c r="AF9" s="932"/>
      <c r="AG9" s="932"/>
      <c r="AH9" s="932" t="s">
        <v>1675</v>
      </c>
      <c r="AI9" s="930" t="s">
        <v>1673</v>
      </c>
      <c r="AJ9" s="1279"/>
      <c r="AK9" s="1279"/>
      <c r="AL9" s="1279"/>
      <c r="AM9" s="1279"/>
      <c r="AN9" s="926"/>
      <c r="AO9" s="926"/>
      <c r="AP9" s="926" t="s">
        <v>1675</v>
      </c>
      <c r="AQ9" s="925" t="s">
        <v>1673</v>
      </c>
      <c r="AR9" s="1282"/>
      <c r="AS9" s="1282"/>
      <c r="AT9" s="1282"/>
      <c r="AU9" s="1282"/>
      <c r="AV9" s="932"/>
      <c r="AW9" s="932"/>
      <c r="AX9" s="932" t="s">
        <v>1675</v>
      </c>
      <c r="AY9" s="931" t="s">
        <v>1673</v>
      </c>
      <c r="AZ9" s="1279"/>
      <c r="BA9" s="1279"/>
      <c r="BB9" s="1279"/>
      <c r="BC9" s="1279"/>
      <c r="BD9" s="926"/>
      <c r="BE9" s="926"/>
      <c r="BF9" s="926" t="s">
        <v>1675</v>
      </c>
      <c r="BG9" s="925" t="s">
        <v>1673</v>
      </c>
      <c r="BH9" s="1282"/>
      <c r="BI9" s="1282"/>
      <c r="BJ9" s="1282"/>
      <c r="BK9" s="1282"/>
      <c r="BL9" s="932"/>
      <c r="BM9" s="932"/>
      <c r="BN9" s="932" t="s">
        <v>1675</v>
      </c>
      <c r="BO9" s="937" t="s">
        <v>1673</v>
      </c>
      <c r="BP9" s="4"/>
      <c r="BQ9" s="261"/>
    </row>
    <row r="10" spans="1:69" ht="27" customHeight="1">
      <c r="A10" s="261"/>
      <c r="B10" s="2"/>
      <c r="C10" s="3506"/>
      <c r="D10" s="1551"/>
      <c r="E10" s="1280"/>
      <c r="F10" s="1280"/>
      <c r="G10" s="1280"/>
      <c r="H10" s="1280"/>
      <c r="I10" s="1280"/>
      <c r="J10" s="1281" t="s">
        <v>1676</v>
      </c>
      <c r="K10" s="1281" t="s">
        <v>1676</v>
      </c>
      <c r="L10" s="1280"/>
      <c r="M10" s="1283"/>
      <c r="N10" s="1283"/>
      <c r="O10" s="1283"/>
      <c r="P10" s="1283"/>
      <c r="Q10" s="933"/>
      <c r="R10" s="934" t="s">
        <v>1676</v>
      </c>
      <c r="S10" s="934" t="s">
        <v>1676</v>
      </c>
      <c r="T10" s="935"/>
      <c r="U10" s="1280"/>
      <c r="V10" s="1280"/>
      <c r="W10" s="1280"/>
      <c r="X10" s="1280"/>
      <c r="Y10" s="462"/>
      <c r="Z10" s="928" t="s">
        <v>1676</v>
      </c>
      <c r="AA10" s="463"/>
      <c r="AB10" s="1283"/>
      <c r="AC10" s="1283"/>
      <c r="AD10" s="1283"/>
      <c r="AE10" s="1283"/>
      <c r="AF10" s="933"/>
      <c r="AG10" s="934" t="s">
        <v>1676</v>
      </c>
      <c r="AH10" s="934" t="s">
        <v>1676</v>
      </c>
      <c r="AI10" s="936"/>
      <c r="AJ10" s="1280"/>
      <c r="AK10" s="1280"/>
      <c r="AL10" s="1280"/>
      <c r="AM10" s="1280"/>
      <c r="AN10" s="462"/>
      <c r="AO10" s="928" t="s">
        <v>1676</v>
      </c>
      <c r="AP10" s="928" t="s">
        <v>1676</v>
      </c>
      <c r="AQ10" s="463"/>
      <c r="AR10" s="1283"/>
      <c r="AS10" s="1283"/>
      <c r="AT10" s="1283"/>
      <c r="AU10" s="1283"/>
      <c r="AV10" s="933"/>
      <c r="AW10" s="934" t="s">
        <v>1676</v>
      </c>
      <c r="AX10" s="934" t="s">
        <v>1676</v>
      </c>
      <c r="AY10" s="935"/>
      <c r="AZ10" s="1280"/>
      <c r="BA10" s="1280"/>
      <c r="BB10" s="1280"/>
      <c r="BC10" s="1280"/>
      <c r="BD10" s="462"/>
      <c r="BE10" s="927" t="s">
        <v>1676</v>
      </c>
      <c r="BF10" s="927" t="s">
        <v>1676</v>
      </c>
      <c r="BG10" s="463"/>
      <c r="BH10" s="1283"/>
      <c r="BI10" s="1283"/>
      <c r="BJ10" s="1283"/>
      <c r="BK10" s="1283"/>
      <c r="BL10" s="933"/>
      <c r="BM10" s="934" t="s">
        <v>1676</v>
      </c>
      <c r="BN10" s="934" t="s">
        <v>1676</v>
      </c>
      <c r="BO10" s="938"/>
      <c r="BP10" s="4"/>
      <c r="BQ10" s="261"/>
    </row>
    <row r="11" spans="1:69">
      <c r="A11" s="261"/>
      <c r="B11" s="2"/>
      <c r="C11" s="3507" t="s">
        <v>1012</v>
      </c>
      <c r="D11" s="3508" t="s">
        <v>1677</v>
      </c>
      <c r="E11" s="2196">
        <v>-1</v>
      </c>
      <c r="F11" s="2197">
        <f>E11-1</f>
        <v>-2</v>
      </c>
      <c r="G11" s="2197">
        <f>F11-1</f>
        <v>-3</v>
      </c>
      <c r="H11" s="2197">
        <f>G11-1</f>
        <v>-4</v>
      </c>
      <c r="I11" s="2197">
        <f t="shared" ref="I11:BO11" si="0">H11-1</f>
        <v>-5</v>
      </c>
      <c r="J11" s="2197">
        <f t="shared" si="0"/>
        <v>-6</v>
      </c>
      <c r="K11" s="2197">
        <f t="shared" si="0"/>
        <v>-7</v>
      </c>
      <c r="L11" s="2197">
        <f t="shared" si="0"/>
        <v>-8</v>
      </c>
      <c r="M11" s="2197">
        <f t="shared" si="0"/>
        <v>-9</v>
      </c>
      <c r="N11" s="2197">
        <f t="shared" si="0"/>
        <v>-10</v>
      </c>
      <c r="O11" s="2197">
        <f t="shared" si="0"/>
        <v>-11</v>
      </c>
      <c r="P11" s="2197">
        <f t="shared" si="0"/>
        <v>-12</v>
      </c>
      <c r="Q11" s="2197">
        <f t="shared" si="0"/>
        <v>-13</v>
      </c>
      <c r="R11" s="2197">
        <f t="shared" si="0"/>
        <v>-14</v>
      </c>
      <c r="S11" s="2197">
        <f t="shared" si="0"/>
        <v>-15</v>
      </c>
      <c r="T11" s="2197">
        <f t="shared" si="0"/>
        <v>-16</v>
      </c>
      <c r="U11" s="2197">
        <f t="shared" si="0"/>
        <v>-17</v>
      </c>
      <c r="V11" s="2197">
        <f t="shared" si="0"/>
        <v>-18</v>
      </c>
      <c r="W11" s="2197">
        <f t="shared" si="0"/>
        <v>-19</v>
      </c>
      <c r="X11" s="2197">
        <f t="shared" si="0"/>
        <v>-20</v>
      </c>
      <c r="Y11" s="2197">
        <f t="shared" si="0"/>
        <v>-21</v>
      </c>
      <c r="Z11" s="2197">
        <f t="shared" si="0"/>
        <v>-22</v>
      </c>
      <c r="AA11" s="2197">
        <f t="shared" si="0"/>
        <v>-23</v>
      </c>
      <c r="AB11" s="2197">
        <f t="shared" si="0"/>
        <v>-24</v>
      </c>
      <c r="AC11" s="2197">
        <f t="shared" si="0"/>
        <v>-25</v>
      </c>
      <c r="AD11" s="2197">
        <f t="shared" si="0"/>
        <v>-26</v>
      </c>
      <c r="AE11" s="2197">
        <f t="shared" si="0"/>
        <v>-27</v>
      </c>
      <c r="AF11" s="2197">
        <f t="shared" si="0"/>
        <v>-28</v>
      </c>
      <c r="AG11" s="2197">
        <f t="shared" si="0"/>
        <v>-29</v>
      </c>
      <c r="AH11" s="2197">
        <f t="shared" si="0"/>
        <v>-30</v>
      </c>
      <c r="AI11" s="2197">
        <f t="shared" si="0"/>
        <v>-31</v>
      </c>
      <c r="AJ11" s="2197">
        <f t="shared" si="0"/>
        <v>-32</v>
      </c>
      <c r="AK11" s="2197">
        <f t="shared" si="0"/>
        <v>-33</v>
      </c>
      <c r="AL11" s="2197">
        <f t="shared" si="0"/>
        <v>-34</v>
      </c>
      <c r="AM11" s="2197">
        <f t="shared" si="0"/>
        <v>-35</v>
      </c>
      <c r="AN11" s="2197">
        <f t="shared" si="0"/>
        <v>-36</v>
      </c>
      <c r="AO11" s="2197">
        <f t="shared" si="0"/>
        <v>-37</v>
      </c>
      <c r="AP11" s="2197">
        <f t="shared" si="0"/>
        <v>-38</v>
      </c>
      <c r="AQ11" s="2197">
        <f t="shared" si="0"/>
        <v>-39</v>
      </c>
      <c r="AR11" s="2197">
        <f t="shared" si="0"/>
        <v>-40</v>
      </c>
      <c r="AS11" s="2197">
        <f t="shared" si="0"/>
        <v>-41</v>
      </c>
      <c r="AT11" s="2197">
        <f t="shared" si="0"/>
        <v>-42</v>
      </c>
      <c r="AU11" s="2197">
        <f t="shared" si="0"/>
        <v>-43</v>
      </c>
      <c r="AV11" s="2197">
        <f t="shared" si="0"/>
        <v>-44</v>
      </c>
      <c r="AW11" s="2197">
        <f t="shared" si="0"/>
        <v>-45</v>
      </c>
      <c r="AX11" s="2197">
        <f t="shared" si="0"/>
        <v>-46</v>
      </c>
      <c r="AY11" s="2197">
        <f t="shared" si="0"/>
        <v>-47</v>
      </c>
      <c r="AZ11" s="2197">
        <f t="shared" si="0"/>
        <v>-48</v>
      </c>
      <c r="BA11" s="2197">
        <f t="shared" si="0"/>
        <v>-49</v>
      </c>
      <c r="BB11" s="2197">
        <f t="shared" si="0"/>
        <v>-50</v>
      </c>
      <c r="BC11" s="2197">
        <f t="shared" si="0"/>
        <v>-51</v>
      </c>
      <c r="BD11" s="2197">
        <f t="shared" si="0"/>
        <v>-52</v>
      </c>
      <c r="BE11" s="2197">
        <f t="shared" si="0"/>
        <v>-53</v>
      </c>
      <c r="BF11" s="2197">
        <f t="shared" si="0"/>
        <v>-54</v>
      </c>
      <c r="BG11" s="2197">
        <f t="shared" si="0"/>
        <v>-55</v>
      </c>
      <c r="BH11" s="2197">
        <f t="shared" si="0"/>
        <v>-56</v>
      </c>
      <c r="BI11" s="2197">
        <f t="shared" si="0"/>
        <v>-57</v>
      </c>
      <c r="BJ11" s="2197">
        <f t="shared" si="0"/>
        <v>-58</v>
      </c>
      <c r="BK11" s="2197">
        <f t="shared" si="0"/>
        <v>-59</v>
      </c>
      <c r="BL11" s="2197">
        <f t="shared" si="0"/>
        <v>-60</v>
      </c>
      <c r="BM11" s="2197">
        <f t="shared" si="0"/>
        <v>-61</v>
      </c>
      <c r="BN11" s="2197">
        <f t="shared" si="0"/>
        <v>-62</v>
      </c>
      <c r="BO11" s="2197">
        <f t="shared" si="0"/>
        <v>-63</v>
      </c>
      <c r="BP11" s="4"/>
      <c r="BQ11" s="261"/>
    </row>
    <row r="12" spans="1:69" ht="21" customHeight="1">
      <c r="A12" s="261"/>
      <c r="B12" s="2"/>
      <c r="C12" s="3509">
        <v>1</v>
      </c>
      <c r="D12" s="3510" t="s">
        <v>1678</v>
      </c>
      <c r="E12" s="3511">
        <f t="shared" ref="E12:E20" si="1">M12+U12+AB12+AJ12+AR12</f>
        <v>0</v>
      </c>
      <c r="F12" s="3511">
        <f t="shared" ref="F12:F20" si="2">N12+V12+AC12+AK12+AS12</f>
        <v>0</v>
      </c>
      <c r="G12" s="3511">
        <f t="shared" ref="G12:G20" si="3">O12+W12+AD12+AL12+AT12</f>
        <v>0</v>
      </c>
      <c r="H12" s="3511">
        <f>SUM(E12:G12)</f>
        <v>0</v>
      </c>
      <c r="I12" s="3511">
        <f>Q12+Y12+AF12+AN12+AV12</f>
        <v>0</v>
      </c>
      <c r="J12" s="3511">
        <f>R12+AG12+AO12+AW12</f>
        <v>0</v>
      </c>
      <c r="K12" s="3511">
        <f t="shared" ref="K12:L19" si="4">S12+Z12+AH12+AP12+AX12</f>
        <v>0</v>
      </c>
      <c r="L12" s="3511">
        <f t="shared" si="4"/>
        <v>0</v>
      </c>
      <c r="M12" s="3512"/>
      <c r="N12" s="3512"/>
      <c r="O12" s="3512"/>
      <c r="P12" s="3512">
        <f>SUM(M12:O12)</f>
        <v>0</v>
      </c>
      <c r="Q12" s="3513"/>
      <c r="R12" s="3513"/>
      <c r="S12" s="3513"/>
      <c r="T12" s="3513"/>
      <c r="U12" s="3512"/>
      <c r="V12" s="3512"/>
      <c r="W12" s="3512"/>
      <c r="X12" s="3512">
        <f>SUM(U12:W12)</f>
        <v>0</v>
      </c>
      <c r="Y12" s="3513"/>
      <c r="Z12" s="3513"/>
      <c r="AA12" s="3513"/>
      <c r="AB12" s="3512"/>
      <c r="AC12" s="3512"/>
      <c r="AD12" s="3512"/>
      <c r="AE12" s="3512">
        <f>SUM(AB12:AD12)</f>
        <v>0</v>
      </c>
      <c r="AF12" s="3513"/>
      <c r="AG12" s="3513"/>
      <c r="AH12" s="3513"/>
      <c r="AI12" s="3513"/>
      <c r="AJ12" s="3512"/>
      <c r="AK12" s="3512"/>
      <c r="AL12" s="3512"/>
      <c r="AM12" s="3512">
        <f>SUM(AJ12:AL12)</f>
        <v>0</v>
      </c>
      <c r="AN12" s="3513"/>
      <c r="AO12" s="3513"/>
      <c r="AP12" s="3513"/>
      <c r="AQ12" s="3513"/>
      <c r="AR12" s="3512"/>
      <c r="AS12" s="3512"/>
      <c r="AT12" s="3512"/>
      <c r="AU12" s="3512">
        <f>SUM(AR12:AT12)</f>
        <v>0</v>
      </c>
      <c r="AV12" s="3513"/>
      <c r="AW12" s="3513"/>
      <c r="AX12" s="3513"/>
      <c r="AY12" s="3513"/>
      <c r="AZ12" s="3512"/>
      <c r="BA12" s="3512"/>
      <c r="BB12" s="3512"/>
      <c r="BC12" s="3512">
        <f>SUM(AZ12:BB12)</f>
        <v>0</v>
      </c>
      <c r="BD12" s="3513"/>
      <c r="BE12" s="3513"/>
      <c r="BF12" s="3513"/>
      <c r="BG12" s="3513"/>
      <c r="BH12" s="3512"/>
      <c r="BI12" s="3512"/>
      <c r="BJ12" s="3512"/>
      <c r="BK12" s="3512">
        <f>SUM(BH12:BJ12)</f>
        <v>0</v>
      </c>
      <c r="BL12" s="3513"/>
      <c r="BM12" s="3513"/>
      <c r="BN12" s="3513"/>
      <c r="BO12" s="3514"/>
      <c r="BP12" s="4"/>
      <c r="BQ12" s="261"/>
    </row>
    <row r="13" spans="1:69">
      <c r="A13" s="261"/>
      <c r="B13" s="2"/>
      <c r="C13" s="3515">
        <v>2</v>
      </c>
      <c r="D13" s="3516" t="s">
        <v>1628</v>
      </c>
      <c r="E13" s="3511">
        <f t="shared" si="1"/>
        <v>0</v>
      </c>
      <c r="F13" s="3511">
        <f t="shared" si="2"/>
        <v>0</v>
      </c>
      <c r="G13" s="3511">
        <f t="shared" si="3"/>
        <v>0</v>
      </c>
      <c r="H13" s="3511">
        <f t="shared" ref="H13:H20" si="5">SUM(E13:G13)</f>
        <v>0</v>
      </c>
      <c r="I13" s="3511">
        <f t="shared" ref="I13:I19" si="6">Q13+Y13+AF13+AN13+AV13</f>
        <v>0</v>
      </c>
      <c r="J13" s="3511">
        <f t="shared" ref="J13:J19" si="7">R13+AG13+AO13+AW13</f>
        <v>0</v>
      </c>
      <c r="K13" s="3511">
        <f t="shared" si="4"/>
        <v>0</v>
      </c>
      <c r="L13" s="3511">
        <f t="shared" si="4"/>
        <v>0</v>
      </c>
      <c r="M13" s="3512"/>
      <c r="N13" s="3512"/>
      <c r="O13" s="3512"/>
      <c r="P13" s="3512">
        <f t="shared" ref="P13:P19" si="8">SUM(M13:O13)</f>
        <v>0</v>
      </c>
      <c r="Q13" s="3512"/>
      <c r="R13" s="3512"/>
      <c r="S13" s="3512"/>
      <c r="T13" s="3512"/>
      <c r="U13" s="3512"/>
      <c r="V13" s="3512"/>
      <c r="W13" s="3512"/>
      <c r="X13" s="3512">
        <f t="shared" ref="X13:X19" si="9">SUM(U13:W13)</f>
        <v>0</v>
      </c>
      <c r="Y13" s="3512"/>
      <c r="Z13" s="3512"/>
      <c r="AA13" s="3512"/>
      <c r="AB13" s="3512"/>
      <c r="AC13" s="3512"/>
      <c r="AD13" s="3512"/>
      <c r="AE13" s="3512">
        <f t="shared" ref="AE13:AE19" si="10">SUM(AB13:AD13)</f>
        <v>0</v>
      </c>
      <c r="AF13" s="3512"/>
      <c r="AG13" s="3512"/>
      <c r="AH13" s="3512"/>
      <c r="AI13" s="3512"/>
      <c r="AJ13" s="3512"/>
      <c r="AK13" s="3512"/>
      <c r="AL13" s="3512"/>
      <c r="AM13" s="3512">
        <f t="shared" ref="AM13:AM19" si="11">SUM(AJ13:AL13)</f>
        <v>0</v>
      </c>
      <c r="AN13" s="3512"/>
      <c r="AO13" s="3512"/>
      <c r="AP13" s="3512"/>
      <c r="AQ13" s="3512"/>
      <c r="AR13" s="3512"/>
      <c r="AS13" s="3512"/>
      <c r="AT13" s="3512"/>
      <c r="AU13" s="3512">
        <f t="shared" ref="AU13:AU19" si="12">SUM(AR13:AT13)</f>
        <v>0</v>
      </c>
      <c r="AV13" s="3512"/>
      <c r="AW13" s="3512"/>
      <c r="AX13" s="3512"/>
      <c r="AY13" s="3512"/>
      <c r="AZ13" s="3512"/>
      <c r="BA13" s="3512"/>
      <c r="BB13" s="3512"/>
      <c r="BC13" s="3512">
        <f t="shared" ref="BC13:BC19" si="13">SUM(AZ13:BB13)</f>
        <v>0</v>
      </c>
      <c r="BD13" s="3512"/>
      <c r="BE13" s="3512"/>
      <c r="BF13" s="3512"/>
      <c r="BG13" s="3512"/>
      <c r="BH13" s="3512"/>
      <c r="BI13" s="3512"/>
      <c r="BJ13" s="3512"/>
      <c r="BK13" s="3512">
        <f t="shared" ref="BK13:BK19" si="14">SUM(BH13:BJ13)</f>
        <v>0</v>
      </c>
      <c r="BL13" s="3512"/>
      <c r="BM13" s="3512"/>
      <c r="BN13" s="3512"/>
      <c r="BO13" s="3517"/>
      <c r="BP13" s="4"/>
      <c r="BQ13" s="261"/>
    </row>
    <row r="14" spans="1:69">
      <c r="A14" s="261"/>
      <c r="B14" s="2"/>
      <c r="C14" s="3515">
        <v>3</v>
      </c>
      <c r="D14" s="3516" t="s">
        <v>1679</v>
      </c>
      <c r="E14" s="3511">
        <f t="shared" si="1"/>
        <v>0</v>
      </c>
      <c r="F14" s="3511">
        <f t="shared" si="2"/>
        <v>0</v>
      </c>
      <c r="G14" s="3511">
        <f t="shared" si="3"/>
        <v>0</v>
      </c>
      <c r="H14" s="3511">
        <f t="shared" si="5"/>
        <v>0</v>
      </c>
      <c r="I14" s="3511">
        <f t="shared" si="6"/>
        <v>0</v>
      </c>
      <c r="J14" s="3511">
        <f t="shared" si="7"/>
        <v>0</v>
      </c>
      <c r="K14" s="3511">
        <f t="shared" si="4"/>
        <v>0</v>
      </c>
      <c r="L14" s="3511">
        <f t="shared" si="4"/>
        <v>0</v>
      </c>
      <c r="M14" s="3512"/>
      <c r="N14" s="3512"/>
      <c r="O14" s="3512"/>
      <c r="P14" s="3512">
        <f t="shared" si="8"/>
        <v>0</v>
      </c>
      <c r="Q14" s="3512"/>
      <c r="R14" s="3512"/>
      <c r="S14" s="3512"/>
      <c r="T14" s="3512"/>
      <c r="U14" s="3512"/>
      <c r="V14" s="3512"/>
      <c r="W14" s="3512"/>
      <c r="X14" s="3512">
        <f t="shared" si="9"/>
        <v>0</v>
      </c>
      <c r="Y14" s="3512"/>
      <c r="Z14" s="3512"/>
      <c r="AA14" s="3512"/>
      <c r="AB14" s="3512"/>
      <c r="AC14" s="3512"/>
      <c r="AD14" s="3512"/>
      <c r="AE14" s="3512">
        <f t="shared" si="10"/>
        <v>0</v>
      </c>
      <c r="AF14" s="3512"/>
      <c r="AG14" s="3512"/>
      <c r="AH14" s="3512"/>
      <c r="AI14" s="3512"/>
      <c r="AJ14" s="3512"/>
      <c r="AK14" s="3512"/>
      <c r="AL14" s="3512"/>
      <c r="AM14" s="3512">
        <f t="shared" si="11"/>
        <v>0</v>
      </c>
      <c r="AN14" s="3512"/>
      <c r="AO14" s="3512"/>
      <c r="AP14" s="3512"/>
      <c r="AQ14" s="3512"/>
      <c r="AR14" s="3512"/>
      <c r="AS14" s="3512"/>
      <c r="AT14" s="3512"/>
      <c r="AU14" s="3512">
        <f t="shared" si="12"/>
        <v>0</v>
      </c>
      <c r="AV14" s="3512"/>
      <c r="AW14" s="3512"/>
      <c r="AX14" s="3512"/>
      <c r="AY14" s="3512"/>
      <c r="AZ14" s="3512"/>
      <c r="BA14" s="3512"/>
      <c r="BB14" s="3512"/>
      <c r="BC14" s="3512">
        <f t="shared" si="13"/>
        <v>0</v>
      </c>
      <c r="BD14" s="3512"/>
      <c r="BE14" s="3512"/>
      <c r="BF14" s="3512"/>
      <c r="BG14" s="3512"/>
      <c r="BH14" s="3512"/>
      <c r="BI14" s="3512"/>
      <c r="BJ14" s="3512"/>
      <c r="BK14" s="3512">
        <f t="shared" si="14"/>
        <v>0</v>
      </c>
      <c r="BL14" s="3512"/>
      <c r="BM14" s="3512"/>
      <c r="BN14" s="3512"/>
      <c r="BO14" s="3517"/>
      <c r="BP14" s="4"/>
      <c r="BQ14" s="261"/>
    </row>
    <row r="15" spans="1:69">
      <c r="A15" s="261"/>
      <c r="B15" s="2"/>
      <c r="C15" s="3515">
        <v>4</v>
      </c>
      <c r="D15" s="3516" t="s">
        <v>1638</v>
      </c>
      <c r="E15" s="3511">
        <f t="shared" si="1"/>
        <v>0</v>
      </c>
      <c r="F15" s="3511">
        <f t="shared" si="2"/>
        <v>0</v>
      </c>
      <c r="G15" s="3511">
        <f t="shared" si="3"/>
        <v>0</v>
      </c>
      <c r="H15" s="3511">
        <f t="shared" si="5"/>
        <v>0</v>
      </c>
      <c r="I15" s="3511">
        <f t="shared" si="6"/>
        <v>0</v>
      </c>
      <c r="J15" s="3511">
        <f t="shared" si="7"/>
        <v>0</v>
      </c>
      <c r="K15" s="3511">
        <f t="shared" si="4"/>
        <v>0</v>
      </c>
      <c r="L15" s="3511">
        <f t="shared" si="4"/>
        <v>0</v>
      </c>
      <c r="M15" s="3512"/>
      <c r="N15" s="3512"/>
      <c r="O15" s="3512"/>
      <c r="P15" s="3512">
        <f t="shared" si="8"/>
        <v>0</v>
      </c>
      <c r="Q15" s="3512"/>
      <c r="R15" s="3512"/>
      <c r="S15" s="3512"/>
      <c r="T15" s="3512"/>
      <c r="U15" s="3512"/>
      <c r="V15" s="3512"/>
      <c r="W15" s="3512"/>
      <c r="X15" s="3512">
        <f t="shared" si="9"/>
        <v>0</v>
      </c>
      <c r="Y15" s="3512"/>
      <c r="Z15" s="3512"/>
      <c r="AA15" s="3512"/>
      <c r="AB15" s="3512"/>
      <c r="AC15" s="3512"/>
      <c r="AD15" s="3512"/>
      <c r="AE15" s="3512">
        <f t="shared" si="10"/>
        <v>0</v>
      </c>
      <c r="AF15" s="3512"/>
      <c r="AG15" s="3512"/>
      <c r="AH15" s="3512"/>
      <c r="AI15" s="3512"/>
      <c r="AJ15" s="3512"/>
      <c r="AK15" s="3512"/>
      <c r="AL15" s="3512"/>
      <c r="AM15" s="3512">
        <f t="shared" si="11"/>
        <v>0</v>
      </c>
      <c r="AN15" s="3512"/>
      <c r="AO15" s="3512"/>
      <c r="AP15" s="3512"/>
      <c r="AQ15" s="3512"/>
      <c r="AR15" s="3512"/>
      <c r="AS15" s="3512"/>
      <c r="AT15" s="3512"/>
      <c r="AU15" s="3512">
        <f t="shared" si="12"/>
        <v>0</v>
      </c>
      <c r="AV15" s="3512"/>
      <c r="AW15" s="3512"/>
      <c r="AX15" s="3512"/>
      <c r="AY15" s="3512"/>
      <c r="AZ15" s="3512"/>
      <c r="BA15" s="3512"/>
      <c r="BB15" s="3512"/>
      <c r="BC15" s="3512">
        <f t="shared" si="13"/>
        <v>0</v>
      </c>
      <c r="BD15" s="3512"/>
      <c r="BE15" s="3512"/>
      <c r="BF15" s="3512"/>
      <c r="BG15" s="3512"/>
      <c r="BH15" s="3512"/>
      <c r="BI15" s="3512"/>
      <c r="BJ15" s="3512"/>
      <c r="BK15" s="3512">
        <f t="shared" si="14"/>
        <v>0</v>
      </c>
      <c r="BL15" s="3512"/>
      <c r="BM15" s="3512"/>
      <c r="BN15" s="3512"/>
      <c r="BO15" s="3517"/>
      <c r="BP15" s="4"/>
      <c r="BQ15" s="261"/>
    </row>
    <row r="16" spans="1:69">
      <c r="A16" s="261"/>
      <c r="B16" s="2"/>
      <c r="C16" s="3515">
        <v>5</v>
      </c>
      <c r="D16" s="3516" t="s">
        <v>1643</v>
      </c>
      <c r="E16" s="3511">
        <f t="shared" si="1"/>
        <v>0</v>
      </c>
      <c r="F16" s="3511">
        <f t="shared" si="2"/>
        <v>0</v>
      </c>
      <c r="G16" s="3511">
        <f t="shared" si="3"/>
        <v>0</v>
      </c>
      <c r="H16" s="3511">
        <f t="shared" si="5"/>
        <v>0</v>
      </c>
      <c r="I16" s="3511">
        <f t="shared" si="6"/>
        <v>0</v>
      </c>
      <c r="J16" s="3511">
        <f t="shared" si="7"/>
        <v>0</v>
      </c>
      <c r="K16" s="3511">
        <f t="shared" si="4"/>
        <v>0</v>
      </c>
      <c r="L16" s="3511">
        <f t="shared" si="4"/>
        <v>0</v>
      </c>
      <c r="M16" s="3512"/>
      <c r="N16" s="3512"/>
      <c r="O16" s="3512"/>
      <c r="P16" s="3512">
        <f t="shared" si="8"/>
        <v>0</v>
      </c>
      <c r="Q16" s="3512"/>
      <c r="R16" s="3512"/>
      <c r="S16" s="3512"/>
      <c r="T16" s="3512"/>
      <c r="U16" s="3512"/>
      <c r="V16" s="3512"/>
      <c r="W16" s="3512"/>
      <c r="X16" s="3512">
        <f t="shared" si="9"/>
        <v>0</v>
      </c>
      <c r="Y16" s="3512"/>
      <c r="Z16" s="3512"/>
      <c r="AA16" s="3512"/>
      <c r="AB16" s="3512"/>
      <c r="AC16" s="3512"/>
      <c r="AD16" s="3512"/>
      <c r="AE16" s="3512">
        <f t="shared" si="10"/>
        <v>0</v>
      </c>
      <c r="AF16" s="3512"/>
      <c r="AG16" s="3512"/>
      <c r="AH16" s="3512"/>
      <c r="AI16" s="3512"/>
      <c r="AJ16" s="3512"/>
      <c r="AK16" s="3512"/>
      <c r="AL16" s="3512"/>
      <c r="AM16" s="3512">
        <f t="shared" si="11"/>
        <v>0</v>
      </c>
      <c r="AN16" s="3512"/>
      <c r="AO16" s="3512"/>
      <c r="AP16" s="3512"/>
      <c r="AQ16" s="3512"/>
      <c r="AR16" s="3512"/>
      <c r="AS16" s="3512"/>
      <c r="AT16" s="3512"/>
      <c r="AU16" s="3512">
        <f t="shared" si="12"/>
        <v>0</v>
      </c>
      <c r="AV16" s="3512"/>
      <c r="AW16" s="3512"/>
      <c r="AX16" s="3512"/>
      <c r="AY16" s="3512"/>
      <c r="AZ16" s="3512"/>
      <c r="BA16" s="3512"/>
      <c r="BB16" s="3512"/>
      <c r="BC16" s="3512">
        <f t="shared" si="13"/>
        <v>0</v>
      </c>
      <c r="BD16" s="3512"/>
      <c r="BE16" s="3512"/>
      <c r="BF16" s="3512"/>
      <c r="BG16" s="3512"/>
      <c r="BH16" s="3512"/>
      <c r="BI16" s="3512"/>
      <c r="BJ16" s="3512"/>
      <c r="BK16" s="3512">
        <f t="shared" si="14"/>
        <v>0</v>
      </c>
      <c r="BL16" s="3512"/>
      <c r="BM16" s="3512"/>
      <c r="BN16" s="3512"/>
      <c r="BO16" s="3517"/>
      <c r="BP16" s="4"/>
      <c r="BQ16" s="261"/>
    </row>
    <row r="17" spans="1:77">
      <c r="A17" s="261"/>
      <c r="B17" s="2"/>
      <c r="C17" s="3515">
        <v>6</v>
      </c>
      <c r="D17" s="3518" t="s">
        <v>1680</v>
      </c>
      <c r="E17" s="3511">
        <f t="shared" si="1"/>
        <v>0</v>
      </c>
      <c r="F17" s="3511">
        <f t="shared" si="2"/>
        <v>0</v>
      </c>
      <c r="G17" s="3511">
        <f t="shared" si="3"/>
        <v>0</v>
      </c>
      <c r="H17" s="3511">
        <f t="shared" si="5"/>
        <v>0</v>
      </c>
      <c r="I17" s="3511">
        <f t="shared" si="6"/>
        <v>0</v>
      </c>
      <c r="J17" s="3511">
        <f t="shared" si="7"/>
        <v>0</v>
      </c>
      <c r="K17" s="3511">
        <f t="shared" si="4"/>
        <v>0</v>
      </c>
      <c r="L17" s="3511">
        <f t="shared" si="4"/>
        <v>0</v>
      </c>
      <c r="M17" s="3512"/>
      <c r="N17" s="3512"/>
      <c r="O17" s="3512"/>
      <c r="P17" s="3512">
        <f t="shared" si="8"/>
        <v>0</v>
      </c>
      <c r="Q17" s="3512"/>
      <c r="R17" s="3512"/>
      <c r="S17" s="3512"/>
      <c r="T17" s="3512"/>
      <c r="U17" s="3512"/>
      <c r="V17" s="3512"/>
      <c r="W17" s="3512"/>
      <c r="X17" s="3512">
        <f t="shared" si="9"/>
        <v>0</v>
      </c>
      <c r="Y17" s="3512"/>
      <c r="Z17" s="3512"/>
      <c r="AA17" s="3512"/>
      <c r="AB17" s="3512"/>
      <c r="AC17" s="3512"/>
      <c r="AD17" s="3512"/>
      <c r="AE17" s="3512">
        <f t="shared" si="10"/>
        <v>0</v>
      </c>
      <c r="AF17" s="3512"/>
      <c r="AG17" s="3512"/>
      <c r="AH17" s="3512"/>
      <c r="AI17" s="3512"/>
      <c r="AJ17" s="3512"/>
      <c r="AK17" s="3512"/>
      <c r="AL17" s="3512"/>
      <c r="AM17" s="3512">
        <f t="shared" si="11"/>
        <v>0</v>
      </c>
      <c r="AN17" s="3512"/>
      <c r="AO17" s="3512"/>
      <c r="AP17" s="3512"/>
      <c r="AQ17" s="3512"/>
      <c r="AR17" s="3512"/>
      <c r="AS17" s="3512"/>
      <c r="AT17" s="3512"/>
      <c r="AU17" s="3512">
        <f t="shared" si="12"/>
        <v>0</v>
      </c>
      <c r="AV17" s="3512"/>
      <c r="AW17" s="3512"/>
      <c r="AX17" s="3512"/>
      <c r="AY17" s="3512"/>
      <c r="AZ17" s="3512"/>
      <c r="BA17" s="3512"/>
      <c r="BB17" s="3512"/>
      <c r="BC17" s="3512">
        <f t="shared" si="13"/>
        <v>0</v>
      </c>
      <c r="BD17" s="3512"/>
      <c r="BE17" s="3512"/>
      <c r="BF17" s="3512"/>
      <c r="BG17" s="3512"/>
      <c r="BH17" s="3512"/>
      <c r="BI17" s="3512"/>
      <c r="BJ17" s="3512"/>
      <c r="BK17" s="3512">
        <f t="shared" si="14"/>
        <v>0</v>
      </c>
      <c r="BL17" s="3512"/>
      <c r="BM17" s="3512"/>
      <c r="BN17" s="3512"/>
      <c r="BO17" s="3517"/>
      <c r="BP17" s="4"/>
      <c r="BQ17" s="261"/>
    </row>
    <row r="18" spans="1:77">
      <c r="A18" s="261"/>
      <c r="B18" s="2"/>
      <c r="C18" s="3515">
        <v>7</v>
      </c>
      <c r="D18" s="3516" t="s">
        <v>1681</v>
      </c>
      <c r="E18" s="3511">
        <f t="shared" si="1"/>
        <v>0</v>
      </c>
      <c r="F18" s="3511">
        <f t="shared" si="2"/>
        <v>0</v>
      </c>
      <c r="G18" s="3511">
        <f t="shared" si="3"/>
        <v>0</v>
      </c>
      <c r="H18" s="3511">
        <f t="shared" si="5"/>
        <v>0</v>
      </c>
      <c r="I18" s="3511">
        <f t="shared" si="6"/>
        <v>0</v>
      </c>
      <c r="J18" s="3511">
        <f t="shared" si="7"/>
        <v>0</v>
      </c>
      <c r="K18" s="3511">
        <f t="shared" si="4"/>
        <v>0</v>
      </c>
      <c r="L18" s="3511">
        <f t="shared" si="4"/>
        <v>0</v>
      </c>
      <c r="M18" s="3512"/>
      <c r="N18" s="3512"/>
      <c r="O18" s="3512"/>
      <c r="P18" s="3512">
        <f t="shared" si="8"/>
        <v>0</v>
      </c>
      <c r="Q18" s="3512"/>
      <c r="R18" s="3512"/>
      <c r="S18" s="3512"/>
      <c r="T18" s="3512"/>
      <c r="U18" s="3512"/>
      <c r="V18" s="3512"/>
      <c r="W18" s="3512"/>
      <c r="X18" s="3512">
        <f t="shared" si="9"/>
        <v>0</v>
      </c>
      <c r="Y18" s="3512"/>
      <c r="Z18" s="3512"/>
      <c r="AA18" s="3512"/>
      <c r="AB18" s="3512"/>
      <c r="AC18" s="3512"/>
      <c r="AD18" s="3512"/>
      <c r="AE18" s="3512">
        <f t="shared" si="10"/>
        <v>0</v>
      </c>
      <c r="AF18" s="3512"/>
      <c r="AG18" s="3512"/>
      <c r="AH18" s="3512"/>
      <c r="AI18" s="3512"/>
      <c r="AJ18" s="3512"/>
      <c r="AK18" s="3512"/>
      <c r="AL18" s="3512"/>
      <c r="AM18" s="3512">
        <f t="shared" si="11"/>
        <v>0</v>
      </c>
      <c r="AN18" s="3512"/>
      <c r="AO18" s="3512"/>
      <c r="AP18" s="3512"/>
      <c r="AQ18" s="3512"/>
      <c r="AR18" s="3512"/>
      <c r="AS18" s="3512"/>
      <c r="AT18" s="3512"/>
      <c r="AU18" s="3512">
        <f t="shared" si="12"/>
        <v>0</v>
      </c>
      <c r="AV18" s="3512"/>
      <c r="AW18" s="3512"/>
      <c r="AX18" s="3512"/>
      <c r="AY18" s="3512"/>
      <c r="AZ18" s="3512"/>
      <c r="BA18" s="3512"/>
      <c r="BB18" s="3512"/>
      <c r="BC18" s="3512">
        <f t="shared" si="13"/>
        <v>0</v>
      </c>
      <c r="BD18" s="3512"/>
      <c r="BE18" s="3512"/>
      <c r="BF18" s="3512"/>
      <c r="BG18" s="3512"/>
      <c r="BH18" s="3512"/>
      <c r="BI18" s="3512"/>
      <c r="BJ18" s="3512"/>
      <c r="BK18" s="3512">
        <f t="shared" si="14"/>
        <v>0</v>
      </c>
      <c r="BL18" s="3512"/>
      <c r="BM18" s="3512"/>
      <c r="BN18" s="3512"/>
      <c r="BO18" s="3517"/>
      <c r="BP18" s="4"/>
      <c r="BQ18" s="261"/>
    </row>
    <row r="19" spans="1:77">
      <c r="A19" s="261"/>
      <c r="B19" s="2"/>
      <c r="C19" s="3515">
        <v>8</v>
      </c>
      <c r="D19" s="3519" t="s">
        <v>860</v>
      </c>
      <c r="E19" s="3511">
        <f t="shared" si="1"/>
        <v>0</v>
      </c>
      <c r="F19" s="3511">
        <f t="shared" si="2"/>
        <v>0</v>
      </c>
      <c r="G19" s="3511">
        <f t="shared" si="3"/>
        <v>0</v>
      </c>
      <c r="H19" s="3511">
        <f t="shared" si="5"/>
        <v>0</v>
      </c>
      <c r="I19" s="3511">
        <f t="shared" si="6"/>
        <v>0</v>
      </c>
      <c r="J19" s="3511">
        <f t="shared" si="7"/>
        <v>0</v>
      </c>
      <c r="K19" s="3511">
        <f t="shared" si="4"/>
        <v>0</v>
      </c>
      <c r="L19" s="3511">
        <f t="shared" si="4"/>
        <v>0</v>
      </c>
      <c r="M19" s="3512"/>
      <c r="N19" s="3512"/>
      <c r="O19" s="3512"/>
      <c r="P19" s="3512">
        <f t="shared" si="8"/>
        <v>0</v>
      </c>
      <c r="Q19" s="3512"/>
      <c r="R19" s="3512"/>
      <c r="S19" s="3512"/>
      <c r="T19" s="3512"/>
      <c r="U19" s="3512"/>
      <c r="V19" s="3512"/>
      <c r="W19" s="3512"/>
      <c r="X19" s="3512">
        <f t="shared" si="9"/>
        <v>0</v>
      </c>
      <c r="Y19" s="3512"/>
      <c r="Z19" s="3512"/>
      <c r="AA19" s="3512"/>
      <c r="AB19" s="3512"/>
      <c r="AC19" s="3512"/>
      <c r="AD19" s="3512"/>
      <c r="AE19" s="3512">
        <f t="shared" si="10"/>
        <v>0</v>
      </c>
      <c r="AF19" s="3512"/>
      <c r="AG19" s="3512"/>
      <c r="AH19" s="3512"/>
      <c r="AI19" s="3512"/>
      <c r="AJ19" s="3512"/>
      <c r="AK19" s="3512"/>
      <c r="AL19" s="3512"/>
      <c r="AM19" s="3512">
        <f t="shared" si="11"/>
        <v>0</v>
      </c>
      <c r="AN19" s="3512"/>
      <c r="AO19" s="3512"/>
      <c r="AP19" s="3512"/>
      <c r="AQ19" s="3512"/>
      <c r="AR19" s="3512"/>
      <c r="AS19" s="3512"/>
      <c r="AT19" s="3512"/>
      <c r="AU19" s="3512">
        <f t="shared" si="12"/>
        <v>0</v>
      </c>
      <c r="AV19" s="3512"/>
      <c r="AW19" s="3512"/>
      <c r="AX19" s="3512"/>
      <c r="AY19" s="3512"/>
      <c r="AZ19" s="3512"/>
      <c r="BA19" s="3512"/>
      <c r="BB19" s="3512"/>
      <c r="BC19" s="3512">
        <f t="shared" si="13"/>
        <v>0</v>
      </c>
      <c r="BD19" s="3512"/>
      <c r="BE19" s="3512"/>
      <c r="BF19" s="3512"/>
      <c r="BG19" s="3512"/>
      <c r="BH19" s="3512"/>
      <c r="BI19" s="3512"/>
      <c r="BJ19" s="3512"/>
      <c r="BK19" s="3512">
        <f t="shared" si="14"/>
        <v>0</v>
      </c>
      <c r="BL19" s="3512"/>
      <c r="BM19" s="3512"/>
      <c r="BN19" s="3512"/>
      <c r="BO19" s="3517"/>
      <c r="BP19" s="4"/>
      <c r="BQ19" s="261"/>
    </row>
    <row r="20" spans="1:77" ht="15" thickBot="1">
      <c r="A20" s="261"/>
      <c r="B20" s="2"/>
      <c r="C20" s="1491"/>
      <c r="D20" s="3520"/>
      <c r="E20" s="3521">
        <f t="shared" si="1"/>
        <v>0</v>
      </c>
      <c r="F20" s="3521">
        <f t="shared" si="2"/>
        <v>0</v>
      </c>
      <c r="G20" s="3521">
        <f t="shared" si="3"/>
        <v>0</v>
      </c>
      <c r="H20" s="3521">
        <f t="shared" si="5"/>
        <v>0</v>
      </c>
      <c r="I20" s="3521">
        <f>Q20+Y20+AF20+AN20+AV20</f>
        <v>0</v>
      </c>
      <c r="J20" s="3521">
        <f>R20+Z20+AG20+AO20+AW20</f>
        <v>0</v>
      </c>
      <c r="K20" s="3521">
        <f>S20+AA20+AH20+AP20+AX20</f>
        <v>0</v>
      </c>
      <c r="L20" s="3521">
        <f>T20+AB20+AI20+AQ20+AY20</f>
        <v>0</v>
      </c>
      <c r="M20" s="3521">
        <f>SUM(M12:M19)</f>
        <v>0</v>
      </c>
      <c r="N20" s="3521">
        <f t="shared" ref="N20:BO20" si="15">SUM(N12:N19)</f>
        <v>0</v>
      </c>
      <c r="O20" s="3521">
        <f t="shared" si="15"/>
        <v>0</v>
      </c>
      <c r="P20" s="3521">
        <f>SUM(P12:P19)</f>
        <v>0</v>
      </c>
      <c r="Q20" s="3521">
        <f t="shared" si="15"/>
        <v>0</v>
      </c>
      <c r="R20" s="3521">
        <f t="shared" si="15"/>
        <v>0</v>
      </c>
      <c r="S20" s="3521">
        <f t="shared" si="15"/>
        <v>0</v>
      </c>
      <c r="T20" s="3521">
        <f t="shared" si="15"/>
        <v>0</v>
      </c>
      <c r="U20" s="3521">
        <f t="shared" si="15"/>
        <v>0</v>
      </c>
      <c r="V20" s="3521">
        <f t="shared" si="15"/>
        <v>0</v>
      </c>
      <c r="W20" s="3521">
        <f t="shared" si="15"/>
        <v>0</v>
      </c>
      <c r="X20" s="3521">
        <f>SUM(X12:X19)</f>
        <v>0</v>
      </c>
      <c r="Y20" s="3521">
        <f t="shared" si="15"/>
        <v>0</v>
      </c>
      <c r="Z20" s="3521">
        <f t="shared" si="15"/>
        <v>0</v>
      </c>
      <c r="AA20" s="3521">
        <f t="shared" si="15"/>
        <v>0</v>
      </c>
      <c r="AB20" s="3521">
        <f t="shared" si="15"/>
        <v>0</v>
      </c>
      <c r="AC20" s="3521">
        <f t="shared" si="15"/>
        <v>0</v>
      </c>
      <c r="AD20" s="3521">
        <f t="shared" si="15"/>
        <v>0</v>
      </c>
      <c r="AE20" s="3521">
        <f>SUM(AE12:AE19)</f>
        <v>0</v>
      </c>
      <c r="AF20" s="3521">
        <f t="shared" si="15"/>
        <v>0</v>
      </c>
      <c r="AG20" s="3521">
        <f t="shared" si="15"/>
        <v>0</v>
      </c>
      <c r="AH20" s="3521">
        <f t="shared" si="15"/>
        <v>0</v>
      </c>
      <c r="AI20" s="3521">
        <f t="shared" si="15"/>
        <v>0</v>
      </c>
      <c r="AJ20" s="3521">
        <f t="shared" si="15"/>
        <v>0</v>
      </c>
      <c r="AK20" s="3521">
        <f t="shared" si="15"/>
        <v>0</v>
      </c>
      <c r="AL20" s="3521">
        <f t="shared" si="15"/>
        <v>0</v>
      </c>
      <c r="AM20" s="3521">
        <f>SUM(AM12:AM19)</f>
        <v>0</v>
      </c>
      <c r="AN20" s="3521">
        <f t="shared" si="15"/>
        <v>0</v>
      </c>
      <c r="AO20" s="3521">
        <f t="shared" si="15"/>
        <v>0</v>
      </c>
      <c r="AP20" s="3521">
        <f t="shared" si="15"/>
        <v>0</v>
      </c>
      <c r="AQ20" s="3521">
        <f t="shared" si="15"/>
        <v>0</v>
      </c>
      <c r="AR20" s="3521">
        <f t="shared" si="15"/>
        <v>0</v>
      </c>
      <c r="AS20" s="3521">
        <f t="shared" si="15"/>
        <v>0</v>
      </c>
      <c r="AT20" s="3521">
        <f t="shared" si="15"/>
        <v>0</v>
      </c>
      <c r="AU20" s="3521">
        <f>SUM(AU12:AU19)</f>
        <v>0</v>
      </c>
      <c r="AV20" s="3521">
        <f t="shared" si="15"/>
        <v>0</v>
      </c>
      <c r="AW20" s="3521">
        <f t="shared" si="15"/>
        <v>0</v>
      </c>
      <c r="AX20" s="3521">
        <f t="shared" si="15"/>
        <v>0</v>
      </c>
      <c r="AY20" s="3521">
        <f t="shared" si="15"/>
        <v>0</v>
      </c>
      <c r="AZ20" s="3521">
        <f t="shared" si="15"/>
        <v>0</v>
      </c>
      <c r="BA20" s="3521">
        <f t="shared" si="15"/>
        <v>0</v>
      </c>
      <c r="BB20" s="3521">
        <f t="shared" si="15"/>
        <v>0</v>
      </c>
      <c r="BC20" s="3521">
        <f>SUM(BC12:BC19)</f>
        <v>0</v>
      </c>
      <c r="BD20" s="3521">
        <f t="shared" si="15"/>
        <v>0</v>
      </c>
      <c r="BE20" s="3521">
        <f t="shared" si="15"/>
        <v>0</v>
      </c>
      <c r="BF20" s="3521">
        <f t="shared" si="15"/>
        <v>0</v>
      </c>
      <c r="BG20" s="3521">
        <f t="shared" si="15"/>
        <v>0</v>
      </c>
      <c r="BH20" s="3521">
        <f t="shared" si="15"/>
        <v>0</v>
      </c>
      <c r="BI20" s="3521">
        <f t="shared" si="15"/>
        <v>0</v>
      </c>
      <c r="BJ20" s="3521">
        <f t="shared" si="15"/>
        <v>0</v>
      </c>
      <c r="BK20" s="3521">
        <f>SUM(BK12:BK19)</f>
        <v>0</v>
      </c>
      <c r="BL20" s="3521">
        <f t="shared" si="15"/>
        <v>0</v>
      </c>
      <c r="BM20" s="3521">
        <f t="shared" si="15"/>
        <v>0</v>
      </c>
      <c r="BN20" s="3521">
        <f t="shared" si="15"/>
        <v>0</v>
      </c>
      <c r="BO20" s="3522">
        <f t="shared" si="15"/>
        <v>0</v>
      </c>
      <c r="BP20" s="4"/>
      <c r="BQ20" s="261"/>
    </row>
    <row r="21" spans="1:77">
      <c r="A21" s="261"/>
      <c r="B21" s="2"/>
      <c r="C21" s="1274"/>
      <c r="D21" s="1275"/>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221"/>
      <c r="AM21" s="1221"/>
      <c r="AN21" s="1221"/>
      <c r="AO21" s="1221"/>
      <c r="AP21" s="1221"/>
      <c r="AQ21" s="1221"/>
      <c r="AR21" s="1221"/>
      <c r="AS21" s="1221"/>
      <c r="AT21" s="1221"/>
      <c r="AU21" s="1221"/>
      <c r="AV21" s="1221"/>
      <c r="AW21" s="1221"/>
      <c r="AX21" s="1221"/>
      <c r="AY21" s="1221"/>
      <c r="AZ21" s="1221"/>
      <c r="BA21" s="1221"/>
      <c r="BB21" s="1221"/>
      <c r="BC21" s="1221"/>
      <c r="BD21" s="1221"/>
      <c r="BE21" s="1221"/>
      <c r="BF21" s="1221"/>
      <c r="BG21" s="1221"/>
      <c r="BH21" s="1221"/>
      <c r="BI21" s="1221"/>
      <c r="BJ21" s="1221"/>
      <c r="BK21" s="1221"/>
      <c r="BL21" s="1221"/>
      <c r="BM21" s="1221"/>
      <c r="BN21" s="1221"/>
      <c r="BO21" s="1221"/>
      <c r="BP21" s="1221"/>
      <c r="BQ21" s="261"/>
      <c r="BR21" s="1221"/>
      <c r="BS21" s="1221"/>
      <c r="BT21" s="1221"/>
      <c r="BU21" s="1221"/>
      <c r="BV21" s="1221"/>
      <c r="BW21" s="1221"/>
      <c r="BX21" s="4"/>
      <c r="BY21" s="261"/>
    </row>
    <row r="22" spans="1:77" ht="15.6">
      <c r="A22" s="261"/>
      <c r="B22" s="2"/>
      <c r="C22" s="1276" t="s">
        <v>1682</v>
      </c>
      <c r="D22" s="1275"/>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221"/>
      <c r="AM22" s="1221"/>
      <c r="AN22" s="1221"/>
      <c r="AO22" s="1221"/>
      <c r="AP22" s="1221"/>
      <c r="AQ22" s="1221"/>
      <c r="AR22" s="1221"/>
      <c r="AS22" s="1221"/>
      <c r="AT22" s="1221"/>
      <c r="AU22" s="1221"/>
      <c r="AV22" s="1221"/>
      <c r="AW22" s="1221"/>
      <c r="AX22" s="1221"/>
      <c r="AY22" s="1221"/>
      <c r="AZ22" s="1221"/>
      <c r="BA22" s="1221"/>
      <c r="BB22" s="1221"/>
      <c r="BC22" s="1221"/>
      <c r="BD22" s="1221"/>
      <c r="BE22" s="1221"/>
      <c r="BF22" s="1221"/>
      <c r="BG22" s="1221"/>
      <c r="BH22" s="1221"/>
      <c r="BI22" s="1221"/>
      <c r="BJ22" s="1221"/>
      <c r="BK22" s="1221"/>
      <c r="BL22" s="1221"/>
      <c r="BM22" s="1221"/>
      <c r="BN22" s="1221"/>
      <c r="BO22" s="1221"/>
      <c r="BP22" s="1221"/>
      <c r="BQ22" s="261"/>
      <c r="BR22" s="1221"/>
      <c r="BS22" s="1221"/>
      <c r="BT22" s="1221"/>
      <c r="BU22" s="1221"/>
      <c r="BV22" s="1221"/>
      <c r="BW22" s="1221"/>
      <c r="BX22" s="4"/>
      <c r="BY22" s="261"/>
    </row>
    <row r="23" spans="1:77">
      <c r="A23" s="261"/>
      <c r="B23" s="2"/>
      <c r="C23" s="1277">
        <v>1</v>
      </c>
      <c r="D23" s="74" t="s">
        <v>1683</v>
      </c>
      <c r="E23" s="1278"/>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221"/>
      <c r="AM23" s="1221"/>
      <c r="AN23" s="1221"/>
      <c r="AO23" s="1221"/>
      <c r="AP23" s="1221"/>
      <c r="AQ23" s="1221"/>
      <c r="AR23" s="1221"/>
      <c r="AS23" s="1221"/>
      <c r="AT23" s="1221"/>
      <c r="AU23" s="1221"/>
      <c r="AV23" s="1221"/>
      <c r="AW23" s="1221"/>
      <c r="AX23" s="1221"/>
      <c r="AY23" s="1221"/>
      <c r="AZ23" s="1221"/>
      <c r="BA23" s="1221"/>
      <c r="BB23" s="1221"/>
      <c r="BC23" s="1221"/>
      <c r="BD23" s="1221"/>
      <c r="BE23" s="1221"/>
      <c r="BF23" s="1221"/>
      <c r="BG23" s="1221"/>
      <c r="BH23" s="1221"/>
      <c r="BI23" s="1221"/>
      <c r="BJ23" s="1221"/>
      <c r="BK23" s="1221"/>
      <c r="BL23" s="1221"/>
      <c r="BM23" s="1221"/>
      <c r="BN23" s="1221"/>
      <c r="BO23" s="1221"/>
      <c r="BP23" s="1221"/>
      <c r="BQ23" s="261"/>
      <c r="BR23" s="1221"/>
      <c r="BS23" s="1221"/>
      <c r="BT23" s="1221"/>
      <c r="BU23" s="1221"/>
      <c r="BV23" s="1221"/>
      <c r="BW23" s="1221"/>
      <c r="BX23" s="4"/>
      <c r="BY23" s="261"/>
    </row>
    <row r="24" spans="1:77">
      <c r="A24" s="261"/>
      <c r="B24" s="2"/>
      <c r="C24" s="1277"/>
      <c r="D24" s="74" t="s">
        <v>1684</v>
      </c>
      <c r="E24" s="3523"/>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221"/>
      <c r="AM24" s="1221"/>
      <c r="AN24" s="1221"/>
      <c r="AO24" s="1221"/>
      <c r="AP24" s="1221"/>
      <c r="AQ24" s="1221"/>
      <c r="AR24" s="1221"/>
      <c r="AS24" s="1221"/>
      <c r="AT24" s="1221"/>
      <c r="AU24" s="1221"/>
      <c r="AV24" s="1221"/>
      <c r="AW24" s="1221"/>
      <c r="AX24" s="1221"/>
      <c r="AY24" s="1221"/>
      <c r="AZ24" s="1221"/>
      <c r="BA24" s="1221"/>
      <c r="BB24" s="1221"/>
      <c r="BC24" s="1221"/>
      <c r="BD24" s="1221"/>
      <c r="BE24" s="1221"/>
      <c r="BF24" s="1221"/>
      <c r="BG24" s="1221"/>
      <c r="BH24" s="1221"/>
      <c r="BI24" s="1221"/>
      <c r="BJ24" s="1221"/>
      <c r="BK24" s="1221"/>
      <c r="BL24" s="1221"/>
      <c r="BM24" s="1221"/>
      <c r="BN24" s="1221"/>
      <c r="BO24" s="1221"/>
      <c r="BP24" s="1221"/>
      <c r="BQ24" s="261"/>
      <c r="BR24" s="1221"/>
      <c r="BS24" s="1221"/>
      <c r="BT24" s="1221"/>
      <c r="BU24" s="1221"/>
      <c r="BV24" s="1221"/>
      <c r="BW24" s="1221"/>
      <c r="BX24" s="4"/>
      <c r="BY24" s="261"/>
    </row>
    <row r="25" spans="1:77">
      <c r="A25" s="261"/>
      <c r="B25" s="2"/>
      <c r="C25" s="1277"/>
      <c r="D25" s="74" t="s">
        <v>1685</v>
      </c>
      <c r="E25" s="3523"/>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221"/>
      <c r="AM25" s="1221"/>
      <c r="AN25" s="1221"/>
      <c r="AO25" s="1221"/>
      <c r="AP25" s="1221"/>
      <c r="AQ25" s="1221"/>
      <c r="AR25" s="1221"/>
      <c r="AS25" s="1221"/>
      <c r="AT25" s="1221"/>
      <c r="AU25" s="1221"/>
      <c r="AV25" s="1221"/>
      <c r="AW25" s="1221"/>
      <c r="AX25" s="1221"/>
      <c r="AY25" s="1221"/>
      <c r="AZ25" s="1221"/>
      <c r="BA25" s="1221"/>
      <c r="BB25" s="1221"/>
      <c r="BC25" s="1221"/>
      <c r="BD25" s="1221"/>
      <c r="BE25" s="1221"/>
      <c r="BF25" s="1221"/>
      <c r="BG25" s="1221"/>
      <c r="BH25" s="1221"/>
      <c r="BI25" s="1221"/>
      <c r="BJ25" s="1221"/>
      <c r="BK25" s="1221"/>
      <c r="BL25" s="1221"/>
      <c r="BM25" s="1221"/>
      <c r="BN25" s="1221"/>
      <c r="BO25" s="1221"/>
      <c r="BP25" s="1221"/>
      <c r="BQ25" s="261"/>
      <c r="BR25" s="1221"/>
      <c r="BS25" s="1221"/>
      <c r="BT25" s="1221"/>
      <c r="BU25" s="1221"/>
      <c r="BV25" s="1221"/>
      <c r="BW25" s="1221"/>
      <c r="BX25" s="4"/>
      <c r="BY25" s="261"/>
    </row>
    <row r="26" spans="1:77">
      <c r="A26" s="261"/>
      <c r="B26" s="2"/>
      <c r="C26" s="1277"/>
      <c r="D26" s="74" t="s">
        <v>1686</v>
      </c>
      <c r="E26" s="3523"/>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221"/>
      <c r="AM26" s="1221"/>
      <c r="AN26" s="1221"/>
      <c r="AO26" s="1221"/>
      <c r="AP26" s="1221"/>
      <c r="AQ26" s="1221"/>
      <c r="AR26" s="1221"/>
      <c r="AS26" s="1221"/>
      <c r="AT26" s="1221"/>
      <c r="AU26" s="1221"/>
      <c r="AV26" s="1221"/>
      <c r="AW26" s="1221"/>
      <c r="AX26" s="1221"/>
      <c r="AY26" s="1221"/>
      <c r="AZ26" s="1221"/>
      <c r="BA26" s="1221"/>
      <c r="BB26" s="1221"/>
      <c r="BC26" s="1221"/>
      <c r="BD26" s="1221"/>
      <c r="BE26" s="1221"/>
      <c r="BF26" s="1221"/>
      <c r="BG26" s="1221"/>
      <c r="BH26" s="1221"/>
      <c r="BI26" s="1221"/>
      <c r="BJ26" s="1221"/>
      <c r="BK26" s="1221"/>
      <c r="BL26" s="1221"/>
      <c r="BM26" s="1221"/>
      <c r="BN26" s="1221"/>
      <c r="BO26" s="1221"/>
      <c r="BP26" s="1221"/>
      <c r="BQ26" s="261"/>
      <c r="BR26" s="1221"/>
      <c r="BS26" s="1221"/>
      <c r="BT26" s="1221"/>
      <c r="BU26" s="1221"/>
      <c r="BV26" s="1221"/>
      <c r="BW26" s="1221"/>
      <c r="BX26" s="4"/>
      <c r="BY26" s="261"/>
    </row>
    <row r="27" spans="1:77">
      <c r="A27" s="261"/>
      <c r="B27" s="2"/>
      <c r="C27" s="1277"/>
      <c r="D27" s="74" t="s">
        <v>1687</v>
      </c>
      <c r="E27" s="3523"/>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221"/>
      <c r="AM27" s="1221"/>
      <c r="AN27" s="1221"/>
      <c r="AO27" s="1221"/>
      <c r="AP27" s="1221"/>
      <c r="AQ27" s="1221"/>
      <c r="AR27" s="1221"/>
      <c r="AS27" s="1221"/>
      <c r="AT27" s="1221"/>
      <c r="AU27" s="1221"/>
      <c r="AV27" s="1221"/>
      <c r="AW27" s="1221"/>
      <c r="AX27" s="1221"/>
      <c r="AY27" s="1221"/>
      <c r="AZ27" s="1221"/>
      <c r="BA27" s="1221"/>
      <c r="BB27" s="1221"/>
      <c r="BC27" s="1221"/>
      <c r="BD27" s="1221"/>
      <c r="BE27" s="1221"/>
      <c r="BF27" s="1221"/>
      <c r="BG27" s="1221"/>
      <c r="BH27" s="1221"/>
      <c r="BI27" s="1221"/>
      <c r="BJ27" s="1221"/>
      <c r="BK27" s="1221"/>
      <c r="BL27" s="1221"/>
      <c r="BM27" s="1221"/>
      <c r="BN27" s="1221"/>
      <c r="BO27" s="1221"/>
      <c r="BP27" s="1221"/>
      <c r="BQ27" s="261"/>
      <c r="BR27" s="1221"/>
      <c r="BS27" s="1221"/>
      <c r="BT27" s="1221"/>
      <c r="BU27" s="1221"/>
      <c r="BV27" s="1221"/>
      <c r="BW27" s="1221"/>
      <c r="BX27" s="4"/>
      <c r="BY27" s="261"/>
    </row>
    <row r="28" spans="1:77">
      <c r="A28" s="261"/>
      <c r="B28" s="2"/>
      <c r="C28" s="1277"/>
      <c r="D28" s="2692"/>
      <c r="E28" s="1278"/>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221"/>
      <c r="AM28" s="1221"/>
      <c r="AN28" s="1221"/>
      <c r="AO28" s="1221"/>
      <c r="AP28" s="1221"/>
      <c r="AQ28" s="1221"/>
      <c r="AR28" s="1221"/>
      <c r="AS28" s="1221"/>
      <c r="AT28" s="1221"/>
      <c r="AU28" s="1221"/>
      <c r="AV28" s="1221"/>
      <c r="AW28" s="1221"/>
      <c r="AX28" s="1221"/>
      <c r="AY28" s="1221"/>
      <c r="AZ28" s="1221"/>
      <c r="BA28" s="1221"/>
      <c r="BB28" s="1221"/>
      <c r="BC28" s="1221"/>
      <c r="BD28" s="1221"/>
      <c r="BE28" s="1221"/>
      <c r="BF28" s="1221"/>
      <c r="BG28" s="1221"/>
      <c r="BH28" s="1221"/>
      <c r="BI28" s="1221"/>
      <c r="BJ28" s="1221"/>
      <c r="BK28" s="1221"/>
      <c r="BL28" s="1221"/>
      <c r="BM28" s="1221"/>
      <c r="BN28" s="1221"/>
      <c r="BO28" s="1221"/>
      <c r="BP28" s="1221"/>
      <c r="BQ28" s="261"/>
      <c r="BR28" s="1221"/>
      <c r="BS28" s="1221"/>
      <c r="BT28" s="1221"/>
      <c r="BU28" s="1221"/>
      <c r="BV28" s="1221"/>
      <c r="BW28" s="1221"/>
      <c r="BX28" s="4"/>
      <c r="BY28" s="261"/>
    </row>
    <row r="29" spans="1:77">
      <c r="A29" s="261"/>
      <c r="B29" s="2"/>
      <c r="C29" s="1277"/>
      <c r="D29" s="74"/>
      <c r="E29" s="1278"/>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c r="AL29" s="1221"/>
      <c r="AM29" s="1221"/>
      <c r="AN29" s="1221"/>
      <c r="AO29" s="1221"/>
      <c r="AP29" s="1221"/>
      <c r="AQ29" s="1221"/>
      <c r="AR29" s="1221"/>
      <c r="AS29" s="1221"/>
      <c r="AT29" s="1221"/>
      <c r="AU29" s="1221"/>
      <c r="AV29" s="1221"/>
      <c r="AW29" s="1221"/>
      <c r="AX29" s="1221"/>
      <c r="AY29" s="1221"/>
      <c r="AZ29" s="1221"/>
      <c r="BA29" s="1221"/>
      <c r="BB29" s="1221"/>
      <c r="BC29" s="1221"/>
      <c r="BD29" s="1221"/>
      <c r="BE29" s="1221"/>
      <c r="BF29" s="1221"/>
      <c r="BG29" s="1221"/>
      <c r="BH29" s="1221"/>
      <c r="BI29" s="1221"/>
      <c r="BJ29" s="1221"/>
      <c r="BK29" s="1221"/>
      <c r="BL29" s="1221"/>
      <c r="BM29" s="1221"/>
      <c r="BN29" s="1221"/>
      <c r="BO29" s="1221"/>
      <c r="BP29" s="1221"/>
      <c r="BQ29" s="261"/>
      <c r="BR29" s="1221"/>
      <c r="BS29" s="1221"/>
      <c r="BT29" s="1221"/>
      <c r="BU29" s="1221"/>
      <c r="BV29" s="1221"/>
      <c r="BW29" s="1221"/>
      <c r="BX29" s="4"/>
      <c r="BY29" s="261"/>
    </row>
    <row r="30" spans="1:77">
      <c r="A30" s="261"/>
      <c r="B30" s="2"/>
      <c r="C30" s="36" t="s">
        <v>445</v>
      </c>
      <c r="D30" s="4"/>
      <c r="E30" s="957"/>
      <c r="F30" s="957"/>
      <c r="G30" s="957"/>
      <c r="H30" s="957"/>
      <c r="I30" s="466"/>
      <c r="J30" s="466"/>
      <c r="K30" s="466"/>
      <c r="L30" s="466"/>
      <c r="M30" s="466"/>
      <c r="N30" s="466"/>
      <c r="O30" s="466"/>
      <c r="P30" s="466"/>
      <c r="Q30" s="466"/>
      <c r="R30" s="466"/>
      <c r="S30" s="466"/>
      <c r="T30" s="466"/>
      <c r="U30" s="466"/>
      <c r="V30" s="466"/>
      <c r="W30" s="466"/>
      <c r="X30" s="466"/>
      <c r="Y30" s="466"/>
      <c r="Z30" s="466"/>
      <c r="AA30" s="466"/>
      <c r="AB30" s="466"/>
      <c r="AC30" s="958"/>
      <c r="AD30" s="958"/>
      <c r="AE30" s="958"/>
      <c r="AF30" s="958"/>
      <c r="AG30" s="958"/>
      <c r="AH30" s="958"/>
      <c r="AI30" s="958"/>
      <c r="AJ30" s="958"/>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
      <c r="BQ30" s="261"/>
    </row>
    <row r="31" spans="1:77">
      <c r="A31" s="261"/>
      <c r="B31" s="2"/>
      <c r="C31" s="38" t="s">
        <v>1596</v>
      </c>
      <c r="D31" s="4"/>
      <c r="E31" s="466"/>
      <c r="F31" s="466"/>
      <c r="G31" s="957"/>
      <c r="H31" s="957"/>
      <c r="I31" s="682"/>
      <c r="J31" s="682"/>
      <c r="K31" s="682"/>
      <c r="L31" s="682"/>
      <c r="M31" s="466"/>
      <c r="N31" s="466"/>
      <c r="O31" s="466"/>
      <c r="P31" s="466"/>
      <c r="Q31" s="682"/>
      <c r="R31" s="682"/>
      <c r="S31" s="682"/>
      <c r="T31" s="682"/>
      <c r="U31" s="466"/>
      <c r="V31" s="466"/>
      <c r="W31" s="466"/>
      <c r="X31" s="466"/>
      <c r="Y31" s="682"/>
      <c r="Z31" s="682"/>
      <c r="AA31" s="682"/>
      <c r="AB31" s="466"/>
      <c r="AC31" s="466"/>
      <c r="AD31" s="466"/>
      <c r="AE31" s="466"/>
      <c r="AF31" s="682"/>
      <c r="AG31" s="682"/>
      <c r="AH31" s="682"/>
      <c r="AI31" s="682"/>
      <c r="AJ31" s="466"/>
      <c r="AK31" s="466"/>
      <c r="AL31" s="466"/>
      <c r="AM31" s="466"/>
      <c r="AN31" s="682"/>
      <c r="AO31" s="682"/>
      <c r="AP31" s="682"/>
      <c r="AQ31" s="682"/>
      <c r="AR31" s="682"/>
      <c r="AS31" s="682"/>
      <c r="AT31" s="682"/>
      <c r="AU31" s="682"/>
      <c r="AV31" s="682"/>
      <c r="AW31" s="682"/>
      <c r="AX31" s="682"/>
      <c r="AY31" s="682"/>
      <c r="AZ31" s="466"/>
      <c r="BA31" s="466"/>
      <c r="BB31" s="466"/>
      <c r="BC31" s="466"/>
      <c r="BD31" s="682"/>
      <c r="BE31" s="682"/>
      <c r="BF31" s="682"/>
      <c r="BG31" s="682"/>
      <c r="BH31" s="466"/>
      <c r="BI31" s="466"/>
      <c r="BJ31" s="466"/>
      <c r="BK31" s="466"/>
      <c r="BL31" s="682"/>
      <c r="BM31" s="682"/>
      <c r="BN31" s="682"/>
      <c r="BO31" s="682"/>
      <c r="BP31" s="4"/>
      <c r="BQ31" s="261"/>
    </row>
    <row r="32" spans="1:77">
      <c r="A32" s="261"/>
      <c r="B32" s="2"/>
      <c r="C32" s="38" t="s">
        <v>1597</v>
      </c>
      <c r="D32" s="4"/>
      <c r="E32" s="466"/>
      <c r="F32" s="466"/>
      <c r="G32" s="957"/>
      <c r="H32" s="957"/>
      <c r="I32" s="467"/>
      <c r="J32" s="467"/>
      <c r="K32" s="467"/>
      <c r="L32" s="467"/>
      <c r="M32" s="466"/>
      <c r="N32" s="466"/>
      <c r="O32" s="929"/>
      <c r="P32" s="929"/>
      <c r="Q32" s="467"/>
      <c r="R32" s="467"/>
      <c r="S32" s="467"/>
      <c r="T32" s="467"/>
      <c r="U32" s="466"/>
      <c r="V32" s="466"/>
      <c r="W32" s="466"/>
      <c r="X32" s="466"/>
      <c r="Y32" s="467"/>
      <c r="Z32" s="467"/>
      <c r="AA32" s="467"/>
      <c r="AB32" s="466"/>
      <c r="AC32" s="466"/>
      <c r="AD32" s="466"/>
      <c r="AE32" s="466"/>
      <c r="AF32" s="467"/>
      <c r="AG32" s="467"/>
      <c r="AH32" s="467"/>
      <c r="AI32" s="467"/>
      <c r="AJ32" s="466"/>
      <c r="AK32" s="466"/>
      <c r="AL32" s="466"/>
      <c r="AM32" s="466"/>
      <c r="AN32" s="467"/>
      <c r="AO32" s="467"/>
      <c r="AP32" s="467"/>
      <c r="AQ32" s="467"/>
      <c r="AR32" s="467"/>
      <c r="AS32" s="467"/>
      <c r="AT32" s="467"/>
      <c r="AU32" s="467"/>
      <c r="AV32" s="467"/>
      <c r="AW32" s="467"/>
      <c r="AX32" s="467"/>
      <c r="AY32" s="467"/>
      <c r="AZ32" s="466"/>
      <c r="BA32" s="466"/>
      <c r="BB32" s="466"/>
      <c r="BC32" s="466"/>
      <c r="BD32" s="467"/>
      <c r="BE32" s="467"/>
      <c r="BF32" s="467"/>
      <c r="BG32" s="467"/>
      <c r="BH32" s="466"/>
      <c r="BI32" s="466"/>
      <c r="BJ32" s="466"/>
      <c r="BK32" s="466"/>
      <c r="BL32" s="467"/>
      <c r="BM32" s="467"/>
      <c r="BN32" s="467"/>
      <c r="BO32" s="467"/>
      <c r="BP32" s="4"/>
      <c r="BQ32" s="261"/>
    </row>
    <row r="33" spans="1:69">
      <c r="A33" s="261"/>
      <c r="B33" s="2"/>
      <c r="C33" s="38" t="s">
        <v>1688</v>
      </c>
      <c r="D33" s="4"/>
      <c r="E33" s="466"/>
      <c r="F33" s="466"/>
      <c r="G33" s="957"/>
      <c r="H33" s="957"/>
      <c r="I33" s="467"/>
      <c r="J33" s="467"/>
      <c r="K33" s="467"/>
      <c r="L33" s="467"/>
      <c r="M33" s="466"/>
      <c r="N33" s="466"/>
      <c r="O33" s="929"/>
      <c r="P33" s="929"/>
      <c r="Q33" s="467"/>
      <c r="R33" s="467"/>
      <c r="S33" s="467"/>
      <c r="T33" s="467"/>
      <c r="U33" s="466"/>
      <c r="V33" s="466"/>
      <c r="W33" s="466"/>
      <c r="X33" s="466"/>
      <c r="Y33" s="467"/>
      <c r="Z33" s="467"/>
      <c r="AA33" s="467"/>
      <c r="AB33" s="466"/>
      <c r="AC33" s="466"/>
      <c r="AD33" s="466"/>
      <c r="AE33" s="466"/>
      <c r="AF33" s="467"/>
      <c r="AG33" s="467"/>
      <c r="AH33" s="467"/>
      <c r="AI33" s="467"/>
      <c r="AJ33" s="466"/>
      <c r="AK33" s="466"/>
      <c r="AL33" s="466"/>
      <c r="AM33" s="466"/>
      <c r="AN33" s="467"/>
      <c r="AO33" s="467"/>
      <c r="AP33" s="467"/>
      <c r="AQ33" s="467"/>
      <c r="AR33" s="467"/>
      <c r="AS33" s="467"/>
      <c r="AT33" s="467"/>
      <c r="AU33" s="467"/>
      <c r="AV33" s="467"/>
      <c r="AW33" s="467"/>
      <c r="AX33" s="467"/>
      <c r="AY33" s="467"/>
      <c r="AZ33" s="466"/>
      <c r="BA33" s="466"/>
      <c r="BB33" s="466"/>
      <c r="BC33" s="466"/>
      <c r="BD33" s="467"/>
      <c r="BE33" s="467"/>
      <c r="BF33" s="467"/>
      <c r="BG33" s="467"/>
      <c r="BH33" s="466"/>
      <c r="BI33" s="466"/>
      <c r="BJ33" s="466"/>
      <c r="BK33" s="466"/>
      <c r="BL33" s="467"/>
      <c r="BM33" s="467"/>
      <c r="BN33" s="467"/>
      <c r="BO33" s="467"/>
      <c r="BP33" s="4"/>
      <c r="BQ33" s="261"/>
    </row>
    <row r="34" spans="1:69">
      <c r="A34" s="261"/>
      <c r="B34" s="2"/>
      <c r="C34" s="38" t="s">
        <v>1689</v>
      </c>
      <c r="D34" s="4"/>
      <c r="E34" s="466"/>
      <c r="F34" s="466"/>
      <c r="G34" s="957"/>
      <c r="H34" s="957"/>
      <c r="I34" s="467"/>
      <c r="J34" s="467"/>
      <c r="K34" s="467"/>
      <c r="L34" s="467"/>
      <c r="M34" s="466"/>
      <c r="N34" s="466"/>
      <c r="O34" s="929"/>
      <c r="P34" s="929"/>
      <c r="Q34" s="467"/>
      <c r="R34" s="467"/>
      <c r="S34" s="467"/>
      <c r="T34" s="467"/>
      <c r="U34" s="466"/>
      <c r="V34" s="466"/>
      <c r="W34" s="466"/>
      <c r="X34" s="466"/>
      <c r="Y34" s="467"/>
      <c r="Z34" s="467"/>
      <c r="AA34" s="467"/>
      <c r="AB34" s="466"/>
      <c r="AC34" s="466"/>
      <c r="AD34" s="466"/>
      <c r="AE34" s="466"/>
      <c r="AF34" s="467"/>
      <c r="AG34" s="467"/>
      <c r="AH34" s="467"/>
      <c r="AI34" s="467"/>
      <c r="AJ34" s="466"/>
      <c r="AK34" s="466"/>
      <c r="AL34" s="466"/>
      <c r="AM34" s="466"/>
      <c r="AN34" s="467"/>
      <c r="AO34" s="467"/>
      <c r="AP34" s="467"/>
      <c r="AQ34" s="467"/>
      <c r="AR34" s="467"/>
      <c r="AS34" s="467"/>
      <c r="AT34" s="467"/>
      <c r="AU34" s="467"/>
      <c r="AV34" s="467"/>
      <c r="AW34" s="467"/>
      <c r="AX34" s="467"/>
      <c r="AY34" s="467"/>
      <c r="AZ34" s="466"/>
      <c r="BA34" s="466"/>
      <c r="BB34" s="466"/>
      <c r="BC34" s="466"/>
      <c r="BD34" s="467"/>
      <c r="BE34" s="467"/>
      <c r="BF34" s="467"/>
      <c r="BG34" s="467"/>
      <c r="BH34" s="466"/>
      <c r="BI34" s="466"/>
      <c r="BJ34" s="466"/>
      <c r="BK34" s="466"/>
      <c r="BL34" s="467"/>
      <c r="BM34" s="467"/>
      <c r="BN34" s="467"/>
      <c r="BO34" s="467"/>
      <c r="BP34" s="4"/>
      <c r="BQ34" s="261"/>
    </row>
    <row r="35" spans="1:69">
      <c r="A35" s="261"/>
      <c r="B35" s="2" t="s">
        <v>464</v>
      </c>
      <c r="C35" s="38" t="s">
        <v>1690</v>
      </c>
      <c r="D35" s="4"/>
      <c r="E35" s="466"/>
      <c r="F35" s="466"/>
      <c r="G35" s="957"/>
      <c r="H35" s="957"/>
      <c r="I35" s="467"/>
      <c r="J35" s="467"/>
      <c r="K35" s="467"/>
      <c r="L35" s="467"/>
      <c r="M35" s="466"/>
      <c r="N35" s="466"/>
      <c r="O35" s="929"/>
      <c r="P35" s="929"/>
      <c r="Q35" s="467"/>
      <c r="R35" s="467"/>
      <c r="S35" s="467"/>
      <c r="T35" s="467"/>
      <c r="U35" s="466"/>
      <c r="V35" s="466"/>
      <c r="W35" s="466"/>
      <c r="X35" s="466"/>
      <c r="Y35" s="467"/>
      <c r="Z35" s="467"/>
      <c r="AA35" s="467"/>
      <c r="AB35" s="466"/>
      <c r="AC35" s="466"/>
      <c r="AD35" s="466"/>
      <c r="AE35" s="466"/>
      <c r="AF35" s="467"/>
      <c r="AG35" s="467"/>
      <c r="AH35" s="467"/>
      <c r="AI35" s="467"/>
      <c r="AJ35" s="466"/>
      <c r="AK35" s="466"/>
      <c r="AL35" s="466"/>
      <c r="AM35" s="466"/>
      <c r="AN35" s="467"/>
      <c r="AO35" s="467"/>
      <c r="AP35" s="467"/>
      <c r="AQ35" s="467"/>
      <c r="AR35" s="467"/>
      <c r="AS35" s="467"/>
      <c r="AT35" s="467"/>
      <c r="AU35" s="467"/>
      <c r="AV35" s="467"/>
      <c r="AW35" s="467"/>
      <c r="AX35" s="467"/>
      <c r="AY35" s="467"/>
      <c r="AZ35" s="466"/>
      <c r="BA35" s="466"/>
      <c r="BB35" s="466"/>
      <c r="BC35" s="466"/>
      <c r="BD35" s="467"/>
      <c r="BE35" s="467"/>
      <c r="BF35" s="467"/>
      <c r="BG35" s="467"/>
      <c r="BH35" s="466"/>
      <c r="BI35" s="466"/>
      <c r="BJ35" s="466"/>
      <c r="BK35" s="466"/>
      <c r="BL35" s="467"/>
      <c r="BM35" s="467"/>
      <c r="BN35" s="467"/>
      <c r="BO35" s="467"/>
      <c r="BP35" s="4"/>
      <c r="BQ35" s="261"/>
    </row>
    <row r="36" spans="1:69">
      <c r="A36" s="261"/>
      <c r="B36" s="2"/>
      <c r="C36" s="38" t="s">
        <v>1691</v>
      </c>
      <c r="D36" s="4"/>
      <c r="E36" s="466"/>
      <c r="F36" s="466"/>
      <c r="G36" s="466"/>
      <c r="H36" s="466"/>
      <c r="I36" s="467"/>
      <c r="J36" s="467"/>
      <c r="K36" s="467"/>
      <c r="L36" s="467"/>
      <c r="M36" s="466"/>
      <c r="N36" s="466"/>
      <c r="O36" s="929"/>
      <c r="P36" s="929"/>
      <c r="Q36" s="467"/>
      <c r="R36" s="467"/>
      <c r="S36" s="467"/>
      <c r="T36" s="467"/>
      <c r="U36" s="466"/>
      <c r="V36" s="466"/>
      <c r="W36" s="466"/>
      <c r="X36" s="466"/>
      <c r="Y36" s="467"/>
      <c r="Z36" s="467"/>
      <c r="AA36" s="467"/>
      <c r="AB36" s="466"/>
      <c r="AC36" s="466"/>
      <c r="AD36" s="466"/>
      <c r="AE36" s="466"/>
      <c r="AF36" s="467"/>
      <c r="AG36" s="467"/>
      <c r="AH36" s="467"/>
      <c r="AI36" s="467"/>
      <c r="AJ36" s="466"/>
      <c r="AK36" s="466"/>
      <c r="AL36" s="466"/>
      <c r="AM36" s="466"/>
      <c r="AN36" s="467"/>
      <c r="AO36" s="467"/>
      <c r="AP36" s="467"/>
      <c r="AQ36" s="467"/>
      <c r="AR36" s="467"/>
      <c r="AS36" s="467"/>
      <c r="AT36" s="467"/>
      <c r="AU36" s="467"/>
      <c r="AV36" s="467"/>
      <c r="AW36" s="467"/>
      <c r="AX36" s="467"/>
      <c r="AY36" s="467"/>
      <c r="AZ36" s="466"/>
      <c r="BA36" s="466"/>
      <c r="BB36" s="466"/>
      <c r="BC36" s="466"/>
      <c r="BD36" s="467"/>
      <c r="BE36" s="467"/>
      <c r="BF36" s="467"/>
      <c r="BG36" s="467"/>
      <c r="BH36" s="466"/>
      <c r="BI36" s="466"/>
      <c r="BJ36" s="466"/>
      <c r="BK36" s="466"/>
      <c r="BL36" s="467"/>
      <c r="BM36" s="467"/>
      <c r="BN36" s="467"/>
      <c r="BO36" s="467"/>
      <c r="BP36" s="4"/>
      <c r="BQ36" s="261"/>
    </row>
    <row r="37" spans="1:69">
      <c r="A37" s="261"/>
      <c r="B37" s="2"/>
      <c r="C37" s="38" t="s">
        <v>1692</v>
      </c>
      <c r="D37" s="4"/>
      <c r="E37" s="466"/>
      <c r="F37" s="466"/>
      <c r="G37" s="466"/>
      <c r="H37" s="466"/>
      <c r="I37" s="467"/>
      <c r="J37" s="467"/>
      <c r="K37" s="467"/>
      <c r="L37" s="467"/>
      <c r="M37" s="466"/>
      <c r="N37" s="466"/>
      <c r="O37" s="466"/>
      <c r="P37" s="466"/>
      <c r="Q37" s="467"/>
      <c r="R37" s="467"/>
      <c r="S37" s="467"/>
      <c r="T37" s="467"/>
      <c r="U37" s="466"/>
      <c r="V37" s="466"/>
      <c r="W37" s="466"/>
      <c r="X37" s="466"/>
      <c r="Y37" s="467"/>
      <c r="Z37" s="467"/>
      <c r="AA37" s="467"/>
      <c r="AB37" s="466"/>
      <c r="AC37" s="466"/>
      <c r="AD37" s="466"/>
      <c r="AE37" s="466"/>
      <c r="AF37" s="467"/>
      <c r="AG37" s="467"/>
      <c r="AH37" s="467"/>
      <c r="AI37" s="467"/>
      <c r="AJ37" s="466"/>
      <c r="AK37" s="466"/>
      <c r="AL37" s="466"/>
      <c r="AM37" s="466"/>
      <c r="AN37" s="467"/>
      <c r="AO37" s="467"/>
      <c r="AP37" s="467"/>
      <c r="AQ37" s="467"/>
      <c r="AR37" s="467"/>
      <c r="AS37" s="467"/>
      <c r="AT37" s="467"/>
      <c r="AU37" s="467"/>
      <c r="AV37" s="467"/>
      <c r="AW37" s="467"/>
      <c r="AX37" s="467"/>
      <c r="AY37" s="467"/>
      <c r="AZ37" s="466"/>
      <c r="BA37" s="466"/>
      <c r="BB37" s="466"/>
      <c r="BC37" s="466"/>
      <c r="BD37" s="467"/>
      <c r="BE37" s="467"/>
      <c r="BF37" s="467"/>
      <c r="BG37" s="467"/>
      <c r="BH37" s="466"/>
      <c r="BI37" s="466"/>
      <c r="BJ37" s="466"/>
      <c r="BK37" s="466"/>
      <c r="BL37" s="467"/>
      <c r="BM37" s="467"/>
      <c r="BN37" s="467"/>
      <c r="BO37" s="467"/>
      <c r="BP37" s="4"/>
      <c r="BQ37" s="261"/>
    </row>
    <row r="38" spans="1:69">
      <c r="A38" s="261"/>
      <c r="B38" s="2"/>
      <c r="C38" s="38" t="s">
        <v>1693</v>
      </c>
      <c r="D38" s="4"/>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684"/>
      <c r="BP38" s="4"/>
      <c r="BQ38" s="261"/>
    </row>
    <row r="39" spans="1:69">
      <c r="A39" s="261"/>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61"/>
    </row>
    <row r="40" spans="1:69">
      <c r="A40" s="261"/>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row>
    <row r="41" spans="1:69">
      <c r="A41" s="261"/>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row>
    <row r="42" spans="1:69"/>
    <row r="43" spans="1:69"/>
  </sheetData>
  <mergeCells count="32">
    <mergeCell ref="E7:H7"/>
    <mergeCell ref="U7:X7"/>
    <mergeCell ref="U6:X6"/>
    <mergeCell ref="M6:P6"/>
    <mergeCell ref="M7:P7"/>
    <mergeCell ref="I7:L7"/>
    <mergeCell ref="Q7:T7"/>
    <mergeCell ref="I6:L6"/>
    <mergeCell ref="Q6:T6"/>
    <mergeCell ref="E6:H6"/>
    <mergeCell ref="BL7:BO7"/>
    <mergeCell ref="AF7:AI7"/>
    <mergeCell ref="AN7:AQ7"/>
    <mergeCell ref="AV7:AY7"/>
    <mergeCell ref="BD6:BG6"/>
    <mergeCell ref="BL6:BO6"/>
    <mergeCell ref="AZ6:BC6"/>
    <mergeCell ref="AZ7:BC7"/>
    <mergeCell ref="BH6:BK6"/>
    <mergeCell ref="BH7:BK7"/>
    <mergeCell ref="AJ6:AM6"/>
    <mergeCell ref="AJ7:AM7"/>
    <mergeCell ref="AR6:AU6"/>
    <mergeCell ref="AR7:AU7"/>
    <mergeCell ref="BD7:BG7"/>
    <mergeCell ref="Y7:AA7"/>
    <mergeCell ref="AF6:AI6"/>
    <mergeCell ref="AN6:AQ6"/>
    <mergeCell ref="AV6:AY6"/>
    <mergeCell ref="Y6:AA6"/>
    <mergeCell ref="AB6:AE6"/>
    <mergeCell ref="AB7:AE7"/>
  </mergeCells>
  <hyperlinks>
    <hyperlink ref="BP38" location="Index!A1" display="Index" xr:uid="{00000000-0004-0000-0B00-000000000000}"/>
    <hyperlink ref="BP2" location="Index!A1" display="Index" xr:uid="{DDB7F805-79C2-4DC4-894E-757FA3F08850}"/>
  </hyperlink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0">
    <tabColor rgb="FFFFC000"/>
  </sheetPr>
  <dimension ref="A1:S153"/>
  <sheetViews>
    <sheetView topLeftCell="A113" zoomScale="70" zoomScaleNormal="70" workbookViewId="0">
      <selection activeCell="F147" sqref="F147"/>
    </sheetView>
  </sheetViews>
  <sheetFormatPr defaultColWidth="0" defaultRowHeight="14.4" zeroHeight="1"/>
  <cols>
    <col min="1" max="1" width="2.33203125" customWidth="1"/>
    <col min="2" max="3" width="9.109375" customWidth="1"/>
    <col min="4" max="4" width="49.33203125" customWidth="1"/>
    <col min="5" max="5" width="12.88671875" customWidth="1"/>
    <col min="6" max="6" width="16.88671875" customWidth="1"/>
    <col min="7" max="7" width="18.6640625" customWidth="1"/>
    <col min="8" max="8" width="15.6640625" bestFit="1" customWidth="1"/>
    <col min="9" max="9" width="17.109375" customWidth="1"/>
    <col min="10" max="10" width="16.33203125" customWidth="1"/>
    <col min="11" max="11" width="13.88671875" customWidth="1"/>
    <col min="12" max="12" width="16.109375" customWidth="1"/>
    <col min="13" max="13" width="15.88671875" bestFit="1" customWidth="1"/>
    <col min="14" max="15" width="15.88671875" customWidth="1"/>
    <col min="16" max="16" width="9.109375" customWidth="1"/>
    <col min="17" max="17" width="4.6640625" customWidth="1"/>
    <col min="18" max="19" width="0" hidden="1" customWidth="1"/>
    <col min="20" max="16384" width="9.109375" hidden="1"/>
  </cols>
  <sheetData>
    <row r="1" spans="1:17" ht="6" customHeight="1">
      <c r="A1" s="261"/>
      <c r="B1" s="261"/>
      <c r="C1" s="261"/>
      <c r="D1" s="261"/>
      <c r="E1" s="261"/>
      <c r="F1" s="261"/>
      <c r="G1" s="261"/>
      <c r="H1" s="261"/>
      <c r="I1" s="261"/>
      <c r="J1" s="261"/>
      <c r="K1" s="261"/>
      <c r="L1" s="261"/>
      <c r="M1" s="261"/>
      <c r="N1" s="261"/>
      <c r="O1" s="261"/>
      <c r="P1" s="261"/>
      <c r="Q1" s="261"/>
    </row>
    <row r="2" spans="1:17">
      <c r="A2" s="261"/>
      <c r="B2" s="144" t="s">
        <v>112</v>
      </c>
      <c r="C2" s="4"/>
      <c r="D2" s="4"/>
      <c r="E2" s="4"/>
      <c r="F2" s="4"/>
      <c r="G2" s="4"/>
      <c r="H2" s="4"/>
      <c r="I2" s="4"/>
      <c r="J2" s="4"/>
      <c r="K2" s="9"/>
      <c r="L2" s="4"/>
      <c r="M2" s="2"/>
      <c r="N2" s="2"/>
      <c r="O2" s="2"/>
      <c r="P2" s="2204" t="s">
        <v>1</v>
      </c>
      <c r="Q2" s="261"/>
    </row>
    <row r="3" spans="1:17" ht="17.399999999999999">
      <c r="A3" s="261"/>
      <c r="B3" s="2"/>
      <c r="C3" s="420" t="s">
        <v>1694</v>
      </c>
      <c r="D3" s="41"/>
      <c r="E3" s="35"/>
      <c r="F3" s="455"/>
      <c r="G3" s="35"/>
      <c r="H3" s="35"/>
      <c r="I3" s="35"/>
      <c r="J3" s="35"/>
      <c r="K3" s="9"/>
      <c r="L3" s="4"/>
      <c r="M3" s="39"/>
      <c r="N3" s="39"/>
      <c r="O3" s="39"/>
      <c r="P3" s="2"/>
      <c r="Q3" s="261"/>
    </row>
    <row r="4" spans="1:17" ht="15.6">
      <c r="A4" s="261"/>
      <c r="B4" s="2"/>
      <c r="C4" s="456" t="s">
        <v>1695</v>
      </c>
      <c r="D4" s="41"/>
      <c r="E4" s="9"/>
      <c r="F4" s="34"/>
      <c r="G4" s="9"/>
      <c r="H4" s="9"/>
      <c r="I4" s="9"/>
      <c r="J4" s="9"/>
      <c r="K4" s="9"/>
      <c r="L4" s="4"/>
      <c r="M4" s="2"/>
      <c r="N4" s="2"/>
      <c r="O4" s="2"/>
      <c r="P4" s="2"/>
      <c r="Q4" s="261"/>
    </row>
    <row r="5" spans="1:17" ht="15" thickBot="1">
      <c r="A5" s="261"/>
      <c r="B5" s="2"/>
      <c r="C5" s="9"/>
      <c r="D5" s="9"/>
      <c r="E5" s="9"/>
      <c r="F5" s="9"/>
      <c r="G5" s="9"/>
      <c r="H5" s="9"/>
      <c r="I5" s="9"/>
      <c r="J5" s="9"/>
      <c r="K5" s="9"/>
      <c r="L5" s="4"/>
      <c r="M5" s="2"/>
      <c r="N5" s="2"/>
      <c r="O5" s="2"/>
      <c r="P5" s="2"/>
      <c r="Q5" s="261"/>
    </row>
    <row r="6" spans="1:17">
      <c r="A6" s="261"/>
      <c r="B6" s="2"/>
      <c r="C6" s="3524"/>
      <c r="D6" s="2519"/>
      <c r="E6" s="2519"/>
      <c r="F6" s="2519"/>
      <c r="G6" s="2519"/>
      <c r="H6" s="2519"/>
      <c r="I6" s="3525" t="s">
        <v>1696</v>
      </c>
      <c r="J6" s="3526" t="s">
        <v>1697</v>
      </c>
      <c r="K6" s="9"/>
      <c r="L6" s="4"/>
      <c r="M6" s="2"/>
      <c r="N6" s="2"/>
      <c r="O6" s="2"/>
      <c r="P6" s="2"/>
      <c r="Q6" s="261"/>
    </row>
    <row r="7" spans="1:17">
      <c r="A7" s="261"/>
      <c r="B7" s="2"/>
      <c r="C7" s="3527"/>
      <c r="D7" s="9"/>
      <c r="E7" s="9"/>
      <c r="F7" s="9"/>
      <c r="G7" s="9"/>
      <c r="H7" s="9"/>
      <c r="I7" s="3528"/>
      <c r="J7" s="3529" t="s">
        <v>1698</v>
      </c>
      <c r="K7" s="9"/>
      <c r="L7" s="4"/>
      <c r="M7" s="2"/>
      <c r="N7" s="2"/>
      <c r="O7" s="2"/>
      <c r="P7" s="2"/>
      <c r="Q7" s="261"/>
    </row>
    <row r="8" spans="1:17">
      <c r="A8" s="261"/>
      <c r="B8" s="2"/>
      <c r="C8" s="3527"/>
      <c r="D8" s="9"/>
      <c r="E8" s="9"/>
      <c r="F8" s="9"/>
      <c r="G8" s="9"/>
      <c r="H8" s="9"/>
      <c r="I8" s="3530" t="s">
        <v>734</v>
      </c>
      <c r="J8" s="3531" t="s">
        <v>735</v>
      </c>
      <c r="K8" s="9"/>
      <c r="L8" s="4"/>
      <c r="M8" s="2"/>
      <c r="N8" s="2"/>
      <c r="O8" s="2"/>
      <c r="P8" s="2"/>
      <c r="Q8" s="261"/>
    </row>
    <row r="9" spans="1:17">
      <c r="A9" s="261"/>
      <c r="B9" s="2"/>
      <c r="C9" s="3527">
        <v>1</v>
      </c>
      <c r="D9" s="41" t="s">
        <v>1699</v>
      </c>
      <c r="E9" s="9"/>
      <c r="F9" s="9"/>
      <c r="G9" s="9"/>
      <c r="H9" s="9"/>
      <c r="I9" s="2072">
        <f>+O77</f>
        <v>0</v>
      </c>
      <c r="J9" s="3532">
        <f>+M78</f>
        <v>0</v>
      </c>
      <c r="K9" s="9"/>
      <c r="L9" s="1286"/>
      <c r="M9" s="2"/>
      <c r="N9" s="2"/>
      <c r="O9" s="2"/>
      <c r="P9" s="2"/>
      <c r="Q9" s="261"/>
    </row>
    <row r="10" spans="1:17">
      <c r="A10" s="261"/>
      <c r="B10" s="2"/>
      <c r="C10" s="3527">
        <v>2</v>
      </c>
      <c r="D10" s="41" t="s">
        <v>1700</v>
      </c>
      <c r="E10" s="9"/>
      <c r="F10" s="9"/>
      <c r="G10" s="9"/>
      <c r="H10" s="9"/>
      <c r="I10" s="3533">
        <v>0</v>
      </c>
      <c r="J10" s="3534">
        <v>0</v>
      </c>
      <c r="K10" s="9"/>
      <c r="L10" s="4"/>
      <c r="M10" s="2"/>
      <c r="N10" s="2"/>
      <c r="O10" s="2"/>
      <c r="P10" s="2"/>
      <c r="Q10" s="261"/>
    </row>
    <row r="11" spans="1:17">
      <c r="A11" s="261"/>
      <c r="B11" s="2"/>
      <c r="C11" s="3527">
        <v>3</v>
      </c>
      <c r="D11" s="41" t="s">
        <v>1701</v>
      </c>
      <c r="E11" s="9"/>
      <c r="F11" s="9"/>
      <c r="G11" s="9"/>
      <c r="H11" s="9"/>
      <c r="I11" s="3533">
        <v>0</v>
      </c>
      <c r="J11" s="3534">
        <v>0</v>
      </c>
      <c r="K11" s="9"/>
      <c r="L11" s="4"/>
      <c r="M11" s="2"/>
      <c r="N11" s="2"/>
      <c r="O11" s="2"/>
      <c r="P11" s="2"/>
      <c r="Q11" s="261"/>
    </row>
    <row r="12" spans="1:17">
      <c r="A12" s="261"/>
      <c r="B12" s="2"/>
      <c r="C12" s="3527">
        <v>4</v>
      </c>
      <c r="D12" s="599" t="s">
        <v>1702</v>
      </c>
      <c r="E12" s="9"/>
      <c r="F12" s="9"/>
      <c r="G12" s="9"/>
      <c r="H12" s="9"/>
      <c r="I12" s="3533">
        <v>0</v>
      </c>
      <c r="J12" s="3534">
        <v>0</v>
      </c>
      <c r="K12" s="9"/>
      <c r="L12" s="4"/>
      <c r="M12" s="2"/>
      <c r="N12" s="2"/>
      <c r="O12" s="2"/>
      <c r="P12" s="2"/>
      <c r="Q12" s="261"/>
    </row>
    <row r="13" spans="1:17">
      <c r="A13" s="261"/>
      <c r="B13" s="2"/>
      <c r="C13" s="3527">
        <v>5</v>
      </c>
      <c r="D13" s="35" t="s">
        <v>1703</v>
      </c>
      <c r="E13" s="9"/>
      <c r="F13" s="9"/>
      <c r="G13" s="9"/>
      <c r="H13" s="9"/>
      <c r="I13" s="3535">
        <f>SUM(I10:I12)</f>
        <v>0</v>
      </c>
      <c r="J13" s="3536">
        <f>SUM(J10:J12)</f>
        <v>0</v>
      </c>
      <c r="K13" s="9"/>
      <c r="L13" s="4"/>
      <c r="M13" s="2"/>
      <c r="N13" s="2"/>
      <c r="O13" s="2"/>
      <c r="P13" s="2"/>
      <c r="Q13" s="261"/>
    </row>
    <row r="14" spans="1:17">
      <c r="A14" s="261"/>
      <c r="B14" s="2"/>
      <c r="C14" s="3527">
        <v>6</v>
      </c>
      <c r="D14" s="35" t="s">
        <v>1704</v>
      </c>
      <c r="E14" s="9"/>
      <c r="F14" s="9"/>
      <c r="G14" s="9"/>
      <c r="H14" s="9"/>
      <c r="I14" s="3535">
        <f>I9-I13</f>
        <v>0</v>
      </c>
      <c r="J14" s="3537">
        <f>J9-J13</f>
        <v>0</v>
      </c>
      <c r="K14" s="9"/>
      <c r="L14" s="4"/>
      <c r="M14" s="2"/>
      <c r="N14" s="2"/>
      <c r="O14" s="2"/>
      <c r="P14" s="2"/>
      <c r="Q14" s="261"/>
    </row>
    <row r="15" spans="1:17" ht="15.6">
      <c r="A15" s="261"/>
      <c r="B15" s="2"/>
      <c r="C15" s="3527">
        <v>7</v>
      </c>
      <c r="D15" s="9" t="s">
        <v>1705</v>
      </c>
      <c r="E15" s="9"/>
      <c r="F15" s="9"/>
      <c r="G15" s="9"/>
      <c r="H15" s="9"/>
      <c r="I15" s="3538" t="s">
        <v>733</v>
      </c>
      <c r="J15" s="3539" t="s">
        <v>733</v>
      </c>
      <c r="K15" s="77"/>
      <c r="L15" s="4"/>
      <c r="M15" s="2"/>
      <c r="N15" s="2"/>
      <c r="O15" s="2"/>
      <c r="P15" s="2"/>
      <c r="Q15" s="261"/>
    </row>
    <row r="16" spans="1:17" ht="16.2" thickBot="1">
      <c r="A16" s="261"/>
      <c r="B16" s="2"/>
      <c r="C16" s="3540">
        <v>8</v>
      </c>
      <c r="D16" s="2693" t="s">
        <v>1706</v>
      </c>
      <c r="E16" s="2693"/>
      <c r="F16" s="2693"/>
      <c r="G16" s="2693"/>
      <c r="H16" s="2693"/>
      <c r="I16" s="3541" t="s">
        <v>733</v>
      </c>
      <c r="J16" s="3542" t="s">
        <v>733</v>
      </c>
      <c r="K16" s="9"/>
      <c r="L16" s="4"/>
      <c r="M16" s="2"/>
      <c r="N16" s="2"/>
      <c r="O16" s="2"/>
      <c r="P16" s="2"/>
      <c r="Q16" s="261"/>
    </row>
    <row r="17" spans="1:17">
      <c r="A17" s="261"/>
      <c r="B17" s="2"/>
      <c r="C17" s="4"/>
      <c r="D17" s="36"/>
      <c r="E17" s="9"/>
      <c r="F17" s="9"/>
      <c r="G17" s="9"/>
      <c r="H17" s="9"/>
      <c r="I17" s="9"/>
      <c r="J17" s="9"/>
      <c r="K17" s="9"/>
      <c r="L17" s="4"/>
      <c r="M17" s="2"/>
      <c r="N17" s="2"/>
      <c r="O17" s="2"/>
      <c r="P17" s="2"/>
      <c r="Q17" s="261"/>
    </row>
    <row r="18" spans="1:17">
      <c r="A18" s="261"/>
      <c r="B18" s="2"/>
      <c r="C18" s="4"/>
      <c r="D18" s="36" t="s">
        <v>445</v>
      </c>
      <c r="E18" s="9"/>
      <c r="F18" s="9"/>
      <c r="G18" s="9"/>
      <c r="H18" s="9"/>
      <c r="I18" s="9"/>
      <c r="J18" s="9"/>
      <c r="K18" s="9"/>
      <c r="L18" s="4"/>
      <c r="M18" s="2"/>
      <c r="N18" s="2"/>
      <c r="O18" s="2"/>
      <c r="P18" s="2"/>
      <c r="Q18" s="261"/>
    </row>
    <row r="19" spans="1:17">
      <c r="A19" s="261"/>
      <c r="B19" s="2"/>
      <c r="C19" s="4"/>
      <c r="D19" s="38" t="s">
        <v>1707</v>
      </c>
      <c r="E19" s="9"/>
      <c r="F19" s="9"/>
      <c r="G19" s="9"/>
      <c r="H19" s="9"/>
      <c r="I19" s="9"/>
      <c r="J19" s="9"/>
      <c r="K19" s="9"/>
      <c r="L19" s="4"/>
      <c r="M19" s="2"/>
      <c r="N19" s="2"/>
      <c r="O19" s="2"/>
      <c r="P19" s="2"/>
      <c r="Q19" s="261"/>
    </row>
    <row r="20" spans="1:17">
      <c r="A20" s="261"/>
      <c r="B20" s="2"/>
      <c r="C20" s="4"/>
      <c r="D20" s="4"/>
      <c r="E20" s="4"/>
      <c r="F20" s="4"/>
      <c r="G20" s="9"/>
      <c r="H20" s="9"/>
      <c r="I20" s="9"/>
      <c r="J20" s="9"/>
      <c r="K20" s="9"/>
      <c r="L20" s="130"/>
      <c r="M20" s="2"/>
      <c r="N20" s="1286"/>
      <c r="O20" s="1286"/>
      <c r="P20" s="2"/>
      <c r="Q20" s="261"/>
    </row>
    <row r="21" spans="1:17" ht="17.399999999999999">
      <c r="A21" s="261"/>
      <c r="B21" s="2"/>
      <c r="C21" s="420" t="s">
        <v>1708</v>
      </c>
      <c r="D21" s="94"/>
      <c r="E21" s="4"/>
      <c r="F21" s="4"/>
      <c r="G21" s="455"/>
      <c r="H21" s="94"/>
      <c r="I21" s="94"/>
      <c r="J21" s="94"/>
      <c r="K21" s="41"/>
      <c r="L21" s="4"/>
      <c r="M21" s="2"/>
      <c r="N21" s="4"/>
      <c r="O21" s="4"/>
      <c r="P21" s="2"/>
      <c r="Q21" s="261"/>
    </row>
    <row r="22" spans="1:17" ht="15" thickBot="1">
      <c r="A22" s="261"/>
      <c r="B22" s="2"/>
      <c r="C22" s="41"/>
      <c r="D22" s="41"/>
      <c r="E22" s="41"/>
      <c r="F22" s="41"/>
      <c r="G22" s="41"/>
      <c r="H22" s="41"/>
      <c r="I22" s="41"/>
      <c r="J22" s="41"/>
      <c r="K22" s="41"/>
      <c r="L22" s="4"/>
      <c r="M22" s="2"/>
      <c r="N22" s="4"/>
      <c r="O22" s="4"/>
      <c r="P22" s="2"/>
      <c r="Q22" s="261"/>
    </row>
    <row r="23" spans="1:17">
      <c r="A23" s="261"/>
      <c r="B23" s="2"/>
      <c r="C23" s="3238"/>
      <c r="D23" s="3543"/>
      <c r="E23" s="3239"/>
      <c r="F23" s="2725"/>
      <c r="G23" s="3544" t="s">
        <v>1709</v>
      </c>
      <c r="H23" s="3544"/>
      <c r="I23" s="3544" t="s">
        <v>1709</v>
      </c>
      <c r="J23" s="3544"/>
      <c r="K23" s="2506"/>
      <c r="L23" s="3545"/>
      <c r="M23" s="2506" t="s">
        <v>1710</v>
      </c>
      <c r="N23" s="8126" t="s">
        <v>1711</v>
      </c>
      <c r="O23" s="8119" t="s">
        <v>1712</v>
      </c>
      <c r="P23" s="2"/>
      <c r="Q23" s="261"/>
    </row>
    <row r="24" spans="1:17">
      <c r="A24" s="261"/>
      <c r="B24" s="2"/>
      <c r="C24" s="3546"/>
      <c r="D24" s="2694"/>
      <c r="E24" s="2030"/>
      <c r="F24" s="1552" t="s">
        <v>1713</v>
      </c>
      <c r="G24" s="2027" t="s">
        <v>1714</v>
      </c>
      <c r="H24" s="2027" t="s">
        <v>1709</v>
      </c>
      <c r="I24" s="2027" t="s">
        <v>1714</v>
      </c>
      <c r="J24" s="2027" t="s">
        <v>1715</v>
      </c>
      <c r="K24" s="148" t="s">
        <v>1716</v>
      </c>
      <c r="L24" s="2013" t="s">
        <v>1717</v>
      </c>
      <c r="M24" s="148" t="s">
        <v>1718</v>
      </c>
      <c r="N24" s="8127"/>
      <c r="O24" s="8120"/>
      <c r="P24" s="2"/>
      <c r="Q24" s="261"/>
    </row>
    <row r="25" spans="1:17">
      <c r="A25" s="261"/>
      <c r="B25" s="2"/>
      <c r="C25" s="3546"/>
      <c r="D25" s="2695" t="s">
        <v>6</v>
      </c>
      <c r="E25" s="2030"/>
      <c r="F25" s="1552" t="s">
        <v>1719</v>
      </c>
      <c r="G25" s="2013" t="s">
        <v>1720</v>
      </c>
      <c r="H25" s="2013" t="s">
        <v>1720</v>
      </c>
      <c r="I25" s="2013" t="s">
        <v>1721</v>
      </c>
      <c r="J25" s="2027" t="s">
        <v>1722</v>
      </c>
      <c r="K25" s="148" t="s">
        <v>1717</v>
      </c>
      <c r="L25" s="2013" t="s">
        <v>1723</v>
      </c>
      <c r="M25" s="148" t="s">
        <v>1724</v>
      </c>
      <c r="N25" s="8127"/>
      <c r="O25" s="8120"/>
      <c r="P25" s="2"/>
      <c r="Q25" s="261"/>
    </row>
    <row r="26" spans="1:17">
      <c r="A26" s="261"/>
      <c r="B26" s="2"/>
      <c r="C26" s="3546"/>
      <c r="D26" s="2694"/>
      <c r="E26" s="2030"/>
      <c r="F26" s="1552" t="s">
        <v>1725</v>
      </c>
      <c r="G26" s="2013" t="s">
        <v>1726</v>
      </c>
      <c r="H26" s="2013" t="s">
        <v>1727</v>
      </c>
      <c r="I26" s="2013" t="s">
        <v>1728</v>
      </c>
      <c r="J26" s="2013" t="s">
        <v>1729</v>
      </c>
      <c r="K26" s="461"/>
      <c r="L26" s="2052"/>
      <c r="M26" s="461"/>
      <c r="N26" s="8127"/>
      <c r="O26" s="8120"/>
      <c r="P26" s="2"/>
      <c r="Q26" s="261"/>
    </row>
    <row r="27" spans="1:17">
      <c r="A27" s="261"/>
      <c r="B27" s="2"/>
      <c r="C27" s="3546"/>
      <c r="D27" s="2694"/>
      <c r="E27" s="2030"/>
      <c r="F27" s="3547" t="s">
        <v>1730</v>
      </c>
      <c r="G27" s="3548"/>
      <c r="H27" s="3548"/>
      <c r="I27" s="3548" t="s">
        <v>1731</v>
      </c>
      <c r="J27" s="3549"/>
      <c r="K27" s="3550"/>
      <c r="L27" s="3548" t="s">
        <v>1732</v>
      </c>
      <c r="M27" s="3551" t="s">
        <v>1733</v>
      </c>
      <c r="N27" s="8128"/>
      <c r="O27" s="8121"/>
      <c r="P27" s="2"/>
      <c r="Q27" s="261"/>
    </row>
    <row r="28" spans="1:17">
      <c r="A28" s="261"/>
      <c r="B28" s="2"/>
      <c r="C28" s="3553"/>
      <c r="D28" s="3554"/>
      <c r="E28" s="3552" t="s">
        <v>1734</v>
      </c>
      <c r="F28" s="3555" t="s">
        <v>734</v>
      </c>
      <c r="G28" s="3555" t="s">
        <v>735</v>
      </c>
      <c r="H28" s="3555" t="s">
        <v>736</v>
      </c>
      <c r="I28" s="3555" t="s">
        <v>1249</v>
      </c>
      <c r="J28" s="3555" t="s">
        <v>738</v>
      </c>
      <c r="K28" s="3556" t="s">
        <v>1546</v>
      </c>
      <c r="L28" s="3556" t="s">
        <v>1547</v>
      </c>
      <c r="M28" s="3557" t="s">
        <v>1548</v>
      </c>
      <c r="N28" s="3555"/>
      <c r="O28" s="3558"/>
      <c r="P28" s="2"/>
      <c r="Q28" s="261"/>
    </row>
    <row r="29" spans="1:17" ht="15" customHeight="1">
      <c r="A29" s="261"/>
      <c r="B29" s="2"/>
      <c r="C29" s="3559">
        <v>1</v>
      </c>
      <c r="D29" s="599" t="s">
        <v>1735</v>
      </c>
      <c r="E29" s="3560"/>
      <c r="F29" s="3561">
        <f t="shared" ref="F29:F76" si="0">G29+H29</f>
        <v>0</v>
      </c>
      <c r="G29" s="3561">
        <f>G30+G33</f>
        <v>0</v>
      </c>
      <c r="H29" s="3561">
        <f>H30+H33</f>
        <v>0</v>
      </c>
      <c r="I29" s="3561">
        <f>I30+I33</f>
        <v>0</v>
      </c>
      <c r="J29" s="3561">
        <f>J30+J33</f>
        <v>0</v>
      </c>
      <c r="K29" s="3561">
        <f>K30+K33</f>
        <v>0</v>
      </c>
      <c r="L29" s="3561">
        <f>J29-K29</f>
        <v>0</v>
      </c>
      <c r="M29" s="3562">
        <f t="shared" ref="M29:M76" si="1">H29+J29</f>
        <v>0</v>
      </c>
      <c r="N29" s="3563"/>
      <c r="O29" s="3564">
        <f>M29+N29</f>
        <v>0</v>
      </c>
      <c r="P29" s="2"/>
      <c r="Q29" s="261"/>
    </row>
    <row r="30" spans="1:17" ht="15" customHeight="1">
      <c r="A30" s="261"/>
      <c r="B30" s="2"/>
      <c r="C30" s="3559"/>
      <c r="D30" s="599" t="s">
        <v>1736</v>
      </c>
      <c r="E30" s="2073" t="s">
        <v>147</v>
      </c>
      <c r="F30" s="3561">
        <f t="shared" si="0"/>
        <v>0</v>
      </c>
      <c r="G30" s="3565">
        <f>G31+G32</f>
        <v>0</v>
      </c>
      <c r="H30" s="3565">
        <f>H31+H32</f>
        <v>0</v>
      </c>
      <c r="I30" s="3565">
        <f>I31+I32</f>
        <v>0</v>
      </c>
      <c r="J30" s="3565">
        <f>J31+J32</f>
        <v>0</v>
      </c>
      <c r="K30" s="3565">
        <f>K31+K32</f>
        <v>0</v>
      </c>
      <c r="L30" s="3561">
        <f>J30-K30</f>
        <v>0</v>
      </c>
      <c r="M30" s="3562">
        <f t="shared" si="1"/>
        <v>0</v>
      </c>
      <c r="N30" s="3563"/>
      <c r="O30" s="3564">
        <f t="shared" ref="O30:O76" si="2">M30+N30</f>
        <v>0</v>
      </c>
      <c r="P30" s="2"/>
      <c r="Q30" s="261"/>
    </row>
    <row r="31" spans="1:17" ht="15" customHeight="1">
      <c r="A31" s="261"/>
      <c r="B31" s="2"/>
      <c r="C31" s="3559"/>
      <c r="D31" s="599" t="s">
        <v>1737</v>
      </c>
      <c r="E31" s="2074"/>
      <c r="F31" s="3561">
        <f t="shared" si="0"/>
        <v>0</v>
      </c>
      <c r="G31" s="2075">
        <f>Q!H24</f>
        <v>0</v>
      </c>
      <c r="H31" s="2075">
        <f>Q!I24</f>
        <v>0</v>
      </c>
      <c r="I31" s="2075">
        <f>Q!J24</f>
        <v>0</v>
      </c>
      <c r="J31" s="2075">
        <f>Q!K24</f>
        <v>0</v>
      </c>
      <c r="K31" s="2075">
        <f>Q!N24</f>
        <v>0</v>
      </c>
      <c r="L31" s="3561">
        <f>J31-K31</f>
        <v>0</v>
      </c>
      <c r="M31" s="3562">
        <f t="shared" si="1"/>
        <v>0</v>
      </c>
      <c r="N31" s="3563"/>
      <c r="O31" s="3564">
        <f t="shared" si="2"/>
        <v>0</v>
      </c>
      <c r="P31" s="2"/>
      <c r="Q31" s="261"/>
    </row>
    <row r="32" spans="1:17" ht="15" customHeight="1">
      <c r="A32" s="261"/>
      <c r="B32" s="2"/>
      <c r="C32" s="3559"/>
      <c r="D32" s="599" t="s">
        <v>1738</v>
      </c>
      <c r="E32" s="2074"/>
      <c r="F32" s="3561">
        <f t="shared" si="0"/>
        <v>0</v>
      </c>
      <c r="G32" s="2075">
        <f>Q!H26</f>
        <v>0</v>
      </c>
      <c r="H32" s="2075">
        <f>Q!I26</f>
        <v>0</v>
      </c>
      <c r="I32" s="2075">
        <f>Q!J26</f>
        <v>0</v>
      </c>
      <c r="J32" s="2075">
        <f>Q!K26</f>
        <v>0</v>
      </c>
      <c r="K32" s="2075">
        <f>Q!N26</f>
        <v>0</v>
      </c>
      <c r="L32" s="3561">
        <f t="shared" ref="L32:L76" si="3">J32-K32</f>
        <v>0</v>
      </c>
      <c r="M32" s="3562">
        <f t="shared" si="1"/>
        <v>0</v>
      </c>
      <c r="N32" s="3563"/>
      <c r="O32" s="3564">
        <f t="shared" si="2"/>
        <v>0</v>
      </c>
      <c r="P32" s="2"/>
      <c r="Q32" s="261"/>
    </row>
    <row r="33" spans="1:17" ht="15" customHeight="1">
      <c r="A33" s="261"/>
      <c r="B33" s="2"/>
      <c r="C33" s="3559"/>
      <c r="D33" s="599" t="s">
        <v>1739</v>
      </c>
      <c r="E33" s="2073" t="s">
        <v>147</v>
      </c>
      <c r="F33" s="3561">
        <f t="shared" si="0"/>
        <v>0</v>
      </c>
      <c r="G33" s="3565">
        <f>+G34+G35</f>
        <v>0</v>
      </c>
      <c r="H33" s="3565">
        <f>+H34+H35</f>
        <v>0</v>
      </c>
      <c r="I33" s="3565">
        <f>+I34+I35</f>
        <v>0</v>
      </c>
      <c r="J33" s="3565">
        <f>+J34+J35</f>
        <v>0</v>
      </c>
      <c r="K33" s="3565">
        <f>+K34+K35</f>
        <v>0</v>
      </c>
      <c r="L33" s="3561">
        <f t="shared" si="3"/>
        <v>0</v>
      </c>
      <c r="M33" s="3562">
        <f t="shared" si="1"/>
        <v>0</v>
      </c>
      <c r="N33" s="3563"/>
      <c r="O33" s="3564">
        <f t="shared" si="2"/>
        <v>0</v>
      </c>
      <c r="P33" s="2"/>
      <c r="Q33" s="261"/>
    </row>
    <row r="34" spans="1:17" ht="15" customHeight="1">
      <c r="A34" s="261"/>
      <c r="B34" s="2"/>
      <c r="C34" s="3559"/>
      <c r="D34" s="599" t="s">
        <v>1740</v>
      </c>
      <c r="E34" s="2074"/>
      <c r="F34" s="3561">
        <f t="shared" si="0"/>
        <v>0</v>
      </c>
      <c r="G34" s="2075">
        <f>Q!H28</f>
        <v>0</v>
      </c>
      <c r="H34" s="2075">
        <f>Q!I28</f>
        <v>0</v>
      </c>
      <c r="I34" s="2075">
        <f>Q!J28</f>
        <v>0</v>
      </c>
      <c r="J34" s="2075">
        <f>Q!K28</f>
        <v>0</v>
      </c>
      <c r="K34" s="2075">
        <f>Q!N28</f>
        <v>0</v>
      </c>
      <c r="L34" s="3561">
        <f t="shared" si="3"/>
        <v>0</v>
      </c>
      <c r="M34" s="3562">
        <f t="shared" si="1"/>
        <v>0</v>
      </c>
      <c r="N34" s="3563"/>
      <c r="O34" s="3564">
        <f t="shared" si="2"/>
        <v>0</v>
      </c>
      <c r="P34" s="2"/>
      <c r="Q34" s="261"/>
    </row>
    <row r="35" spans="1:17" ht="15" customHeight="1">
      <c r="A35" s="261"/>
      <c r="B35" s="2"/>
      <c r="C35" s="3559"/>
      <c r="D35" s="599" t="s">
        <v>1741</v>
      </c>
      <c r="E35" s="2074"/>
      <c r="F35" s="3561">
        <f t="shared" si="0"/>
        <v>0</v>
      </c>
      <c r="G35" s="2075">
        <f>Q!H30</f>
        <v>0</v>
      </c>
      <c r="H35" s="2075">
        <f>Q!I30</f>
        <v>0</v>
      </c>
      <c r="I35" s="2075">
        <f>Q!J30</f>
        <v>0</v>
      </c>
      <c r="J35" s="2075">
        <f>Q!K30</f>
        <v>0</v>
      </c>
      <c r="K35" s="2075">
        <f>Q!N30</f>
        <v>0</v>
      </c>
      <c r="L35" s="3561">
        <f t="shared" si="3"/>
        <v>0</v>
      </c>
      <c r="M35" s="3562">
        <f t="shared" si="1"/>
        <v>0</v>
      </c>
      <c r="N35" s="3563"/>
      <c r="O35" s="3564">
        <f t="shared" si="2"/>
        <v>0</v>
      </c>
      <c r="P35" s="2"/>
      <c r="Q35" s="261"/>
    </row>
    <row r="36" spans="1:17" ht="15" customHeight="1">
      <c r="A36" s="261"/>
      <c r="B36" s="2"/>
      <c r="C36" s="3559"/>
      <c r="D36" s="599" t="s">
        <v>1742</v>
      </c>
      <c r="E36" s="2073" t="s">
        <v>147</v>
      </c>
      <c r="F36" s="3561">
        <f t="shared" si="0"/>
        <v>0</v>
      </c>
      <c r="G36" s="3565">
        <f>+G37+G38</f>
        <v>0</v>
      </c>
      <c r="H36" s="3565">
        <f>+H37+H38</f>
        <v>0</v>
      </c>
      <c r="I36" s="3565">
        <f>+I37+I38</f>
        <v>0</v>
      </c>
      <c r="J36" s="3565">
        <f>+J37+J38</f>
        <v>0</v>
      </c>
      <c r="K36" s="3565">
        <f>+K37+K38</f>
        <v>0</v>
      </c>
      <c r="L36" s="3561">
        <f t="shared" si="3"/>
        <v>0</v>
      </c>
      <c r="M36" s="3562">
        <f t="shared" si="1"/>
        <v>0</v>
      </c>
      <c r="N36" s="3563"/>
      <c r="O36" s="3564">
        <f t="shared" si="2"/>
        <v>0</v>
      </c>
      <c r="P36" s="2"/>
      <c r="Q36" s="261"/>
    </row>
    <row r="37" spans="1:17" ht="15" customHeight="1">
      <c r="A37" s="261"/>
      <c r="B37" s="2"/>
      <c r="C37" s="3559"/>
      <c r="D37" s="599" t="s">
        <v>1743</v>
      </c>
      <c r="E37" s="2074"/>
      <c r="F37" s="3561">
        <f t="shared" si="0"/>
        <v>0</v>
      </c>
      <c r="G37" s="2075">
        <f>Q!H40</f>
        <v>0</v>
      </c>
      <c r="H37" s="2075">
        <f>Q!I40</f>
        <v>0</v>
      </c>
      <c r="I37" s="2075">
        <f>Q!J40</f>
        <v>0</v>
      </c>
      <c r="J37" s="2075">
        <f>Q!K40</f>
        <v>0</v>
      </c>
      <c r="K37" s="2075">
        <f>Q!N40</f>
        <v>0</v>
      </c>
      <c r="L37" s="3561">
        <f t="shared" si="3"/>
        <v>0</v>
      </c>
      <c r="M37" s="3562">
        <f t="shared" si="1"/>
        <v>0</v>
      </c>
      <c r="N37" s="3563"/>
      <c r="O37" s="3564">
        <f t="shared" si="2"/>
        <v>0</v>
      </c>
      <c r="P37" s="2"/>
      <c r="Q37" s="261"/>
    </row>
    <row r="38" spans="1:17" ht="15" customHeight="1">
      <c r="A38" s="261"/>
      <c r="B38" s="2"/>
      <c r="C38" s="3559"/>
      <c r="D38" s="599" t="s">
        <v>1744</v>
      </c>
      <c r="E38" s="2074"/>
      <c r="F38" s="3561">
        <f t="shared" si="0"/>
        <v>0</v>
      </c>
      <c r="G38" s="2075">
        <f>Q!H42</f>
        <v>0</v>
      </c>
      <c r="H38" s="2075">
        <f>Q!I42</f>
        <v>0</v>
      </c>
      <c r="I38" s="2075">
        <f>Q!J42</f>
        <v>0</v>
      </c>
      <c r="J38" s="2075">
        <f>Q!K42</f>
        <v>0</v>
      </c>
      <c r="K38" s="2075">
        <f>Q!N42</f>
        <v>0</v>
      </c>
      <c r="L38" s="3561">
        <f t="shared" si="3"/>
        <v>0</v>
      </c>
      <c r="M38" s="3562">
        <f t="shared" si="1"/>
        <v>0</v>
      </c>
      <c r="N38" s="3563"/>
      <c r="O38" s="3564">
        <f t="shared" si="2"/>
        <v>0</v>
      </c>
      <c r="P38" s="2"/>
      <c r="Q38" s="261"/>
    </row>
    <row r="39" spans="1:17" ht="15" customHeight="1">
      <c r="A39" s="261"/>
      <c r="B39" s="2"/>
      <c r="C39" s="3559"/>
      <c r="D39" s="599" t="s">
        <v>1745</v>
      </c>
      <c r="E39" s="2073" t="s">
        <v>147</v>
      </c>
      <c r="F39" s="3561">
        <f t="shared" si="0"/>
        <v>0</v>
      </c>
      <c r="G39" s="3565">
        <f>+G40+G41</f>
        <v>0</v>
      </c>
      <c r="H39" s="3565">
        <f>+H40+H41</f>
        <v>0</v>
      </c>
      <c r="I39" s="3565">
        <f>+I40+I41</f>
        <v>0</v>
      </c>
      <c r="J39" s="3565">
        <f>+J40+J41</f>
        <v>0</v>
      </c>
      <c r="K39" s="3565">
        <f>+K40+K41</f>
        <v>0</v>
      </c>
      <c r="L39" s="3561">
        <f t="shared" si="3"/>
        <v>0</v>
      </c>
      <c r="M39" s="3562">
        <f t="shared" si="1"/>
        <v>0</v>
      </c>
      <c r="N39" s="3563"/>
      <c r="O39" s="3564">
        <f t="shared" si="2"/>
        <v>0</v>
      </c>
      <c r="P39" s="2"/>
      <c r="Q39" s="261"/>
    </row>
    <row r="40" spans="1:17" ht="15" customHeight="1">
      <c r="A40" s="261"/>
      <c r="B40" s="2"/>
      <c r="C40" s="3559"/>
      <c r="D40" s="599" t="s">
        <v>1746</v>
      </c>
      <c r="E40" s="2074"/>
      <c r="F40" s="3561">
        <f t="shared" si="0"/>
        <v>0</v>
      </c>
      <c r="G40" s="2075">
        <f>Q!H34</f>
        <v>0</v>
      </c>
      <c r="H40" s="2075">
        <f>Q!I34</f>
        <v>0</v>
      </c>
      <c r="I40" s="2075">
        <f>Q!J34</f>
        <v>0</v>
      </c>
      <c r="J40" s="2075">
        <f>Q!K34</f>
        <v>0</v>
      </c>
      <c r="K40" s="2075">
        <f>Q!N34</f>
        <v>0</v>
      </c>
      <c r="L40" s="3561">
        <f t="shared" si="3"/>
        <v>0</v>
      </c>
      <c r="M40" s="3562">
        <f t="shared" si="1"/>
        <v>0</v>
      </c>
      <c r="N40" s="3563"/>
      <c r="O40" s="3564">
        <f t="shared" si="2"/>
        <v>0</v>
      </c>
      <c r="P40" s="2"/>
      <c r="Q40" s="261"/>
    </row>
    <row r="41" spans="1:17" ht="15" customHeight="1">
      <c r="A41" s="261"/>
      <c r="B41" s="2"/>
      <c r="C41" s="3566"/>
      <c r="D41" s="3567" t="s">
        <v>1747</v>
      </c>
      <c r="E41" s="3568"/>
      <c r="F41" s="3561">
        <f t="shared" si="0"/>
        <v>0</v>
      </c>
      <c r="G41" s="2075">
        <f>Q!H36</f>
        <v>0</v>
      </c>
      <c r="H41" s="2075">
        <f>Q!I36</f>
        <v>0</v>
      </c>
      <c r="I41" s="2075">
        <f>Q!J36</f>
        <v>0</v>
      </c>
      <c r="J41" s="2075">
        <f>Q!K36</f>
        <v>0</v>
      </c>
      <c r="K41" s="2075">
        <f>Q!N36</f>
        <v>0</v>
      </c>
      <c r="L41" s="3561">
        <f t="shared" si="3"/>
        <v>0</v>
      </c>
      <c r="M41" s="3562">
        <f t="shared" si="1"/>
        <v>0</v>
      </c>
      <c r="N41" s="3563"/>
      <c r="O41" s="3564">
        <f t="shared" si="2"/>
        <v>0</v>
      </c>
      <c r="P41" s="2"/>
      <c r="Q41" s="261"/>
    </row>
    <row r="42" spans="1:17">
      <c r="A42" s="261"/>
      <c r="B42" s="2"/>
      <c r="C42" s="3569">
        <v>1</v>
      </c>
      <c r="D42" s="3570" t="s">
        <v>1748</v>
      </c>
      <c r="E42" s="3571">
        <v>1</v>
      </c>
      <c r="F42" s="3561">
        <f>G42+H42</f>
        <v>0</v>
      </c>
      <c r="G42" s="3572">
        <f>K!AE342</f>
        <v>0</v>
      </c>
      <c r="H42" s="3572">
        <f>K!AF342</f>
        <v>0</v>
      </c>
      <c r="I42" s="3572">
        <f>K!AG342</f>
        <v>0</v>
      </c>
      <c r="J42" s="3572">
        <f>K!AH342</f>
        <v>0</v>
      </c>
      <c r="K42" s="3572">
        <f>K!AK342</f>
        <v>0</v>
      </c>
      <c r="L42" s="3573">
        <f t="shared" si="3"/>
        <v>0</v>
      </c>
      <c r="M42" s="3574">
        <f t="shared" si="1"/>
        <v>0</v>
      </c>
      <c r="N42" s="3575"/>
      <c r="O42" s="3564">
        <f t="shared" si="2"/>
        <v>0</v>
      </c>
      <c r="P42" s="2"/>
      <c r="Q42" s="261"/>
    </row>
    <row r="43" spans="1:17">
      <c r="A43" s="261"/>
      <c r="B43" s="2"/>
      <c r="C43" s="3559">
        <v>2</v>
      </c>
      <c r="D43" s="599" t="s">
        <v>1749</v>
      </c>
      <c r="E43" s="3576"/>
      <c r="F43" s="3561">
        <f t="shared" si="0"/>
        <v>0</v>
      </c>
      <c r="G43" s="3565">
        <f>G44+G46</f>
        <v>0</v>
      </c>
      <c r="H43" s="3565">
        <f>H44+H46</f>
        <v>0</v>
      </c>
      <c r="I43" s="3565">
        <f>I44+I46</f>
        <v>0</v>
      </c>
      <c r="J43" s="3565">
        <f>J44+J46</f>
        <v>0</v>
      </c>
      <c r="K43" s="3565">
        <f>K44+K46</f>
        <v>0</v>
      </c>
      <c r="L43" s="3573">
        <f t="shared" si="3"/>
        <v>0</v>
      </c>
      <c r="M43" s="3574">
        <f t="shared" si="1"/>
        <v>0</v>
      </c>
      <c r="N43" s="3575"/>
      <c r="O43" s="3564">
        <f t="shared" si="2"/>
        <v>0</v>
      </c>
      <c r="P43" s="2"/>
      <c r="Q43" s="261"/>
    </row>
    <row r="44" spans="1:17">
      <c r="A44" s="261"/>
      <c r="B44" s="2"/>
      <c r="C44" s="3559"/>
      <c r="D44" s="599" t="s">
        <v>1750</v>
      </c>
      <c r="E44" s="2076" t="s">
        <v>147</v>
      </c>
      <c r="F44" s="3561">
        <f t="shared" si="0"/>
        <v>0</v>
      </c>
      <c r="G44" s="3565">
        <f>G45</f>
        <v>0</v>
      </c>
      <c r="H44" s="3565">
        <f>H45</f>
        <v>0</v>
      </c>
      <c r="I44" s="3565">
        <f>I45</f>
        <v>0</v>
      </c>
      <c r="J44" s="3565">
        <f>J45</f>
        <v>0</v>
      </c>
      <c r="K44" s="3565">
        <f>K45</f>
        <v>0</v>
      </c>
      <c r="L44" s="3573">
        <f t="shared" si="3"/>
        <v>0</v>
      </c>
      <c r="M44" s="3574">
        <f t="shared" si="1"/>
        <v>0</v>
      </c>
      <c r="N44" s="3575"/>
      <c r="O44" s="3564">
        <f t="shared" si="2"/>
        <v>0</v>
      </c>
      <c r="P44" s="2"/>
      <c r="Q44" s="261"/>
    </row>
    <row r="45" spans="1:17">
      <c r="A45" s="261"/>
      <c r="B45" s="2"/>
      <c r="C45" s="3559"/>
      <c r="D45" s="599" t="s">
        <v>1751</v>
      </c>
      <c r="E45" s="2077"/>
      <c r="F45" s="3561">
        <f t="shared" si="0"/>
        <v>0</v>
      </c>
      <c r="G45" s="2078">
        <f>Q!H76</f>
        <v>0</v>
      </c>
      <c r="H45" s="2078">
        <f>Q!I76</f>
        <v>0</v>
      </c>
      <c r="I45" s="2078">
        <f>Q!J76</f>
        <v>0</v>
      </c>
      <c r="J45" s="2078">
        <f>Q!K76</f>
        <v>0</v>
      </c>
      <c r="K45" s="2078">
        <f>Q!N76</f>
        <v>0</v>
      </c>
      <c r="L45" s="3573">
        <f t="shared" si="3"/>
        <v>0</v>
      </c>
      <c r="M45" s="3574">
        <f t="shared" si="1"/>
        <v>0</v>
      </c>
      <c r="N45" s="3575"/>
      <c r="O45" s="3564">
        <f t="shared" si="2"/>
        <v>0</v>
      </c>
      <c r="P45" s="2"/>
      <c r="Q45" s="261"/>
    </row>
    <row r="46" spans="1:17">
      <c r="A46" s="261"/>
      <c r="B46" s="2"/>
      <c r="C46" s="3559"/>
      <c r="D46" s="599" t="s">
        <v>1752</v>
      </c>
      <c r="E46" s="2076" t="s">
        <v>147</v>
      </c>
      <c r="F46" s="3561">
        <f t="shared" si="0"/>
        <v>0</v>
      </c>
      <c r="G46" s="3565"/>
      <c r="H46" s="3565"/>
      <c r="I46" s="3565"/>
      <c r="J46" s="3565"/>
      <c r="K46" s="3565"/>
      <c r="L46" s="3573">
        <f t="shared" si="3"/>
        <v>0</v>
      </c>
      <c r="M46" s="3574">
        <f t="shared" si="1"/>
        <v>0</v>
      </c>
      <c r="N46" s="3575"/>
      <c r="O46" s="3564">
        <f t="shared" si="2"/>
        <v>0</v>
      </c>
      <c r="P46" s="2"/>
      <c r="Q46" s="261"/>
    </row>
    <row r="47" spans="1:17">
      <c r="A47" s="261"/>
      <c r="B47" s="2"/>
      <c r="C47" s="3559"/>
      <c r="D47" s="599" t="s">
        <v>1753</v>
      </c>
      <c r="E47" s="2077"/>
      <c r="F47" s="3561">
        <f t="shared" si="0"/>
        <v>0</v>
      </c>
      <c r="G47" s="2078">
        <f>Q!H78</f>
        <v>0</v>
      </c>
      <c r="H47" s="2078">
        <f>Q!I78</f>
        <v>0</v>
      </c>
      <c r="I47" s="2078">
        <f>Q!J78</f>
        <v>0</v>
      </c>
      <c r="J47" s="2078">
        <f>Q!K78</f>
        <v>0</v>
      </c>
      <c r="K47" s="2078">
        <f>Q!N78</f>
        <v>0</v>
      </c>
      <c r="L47" s="3573">
        <f t="shared" si="3"/>
        <v>0</v>
      </c>
      <c r="M47" s="3574">
        <f t="shared" si="1"/>
        <v>0</v>
      </c>
      <c r="N47" s="3575"/>
      <c r="O47" s="3564">
        <f t="shared" si="2"/>
        <v>0</v>
      </c>
      <c r="P47" s="2"/>
      <c r="Q47" s="261"/>
    </row>
    <row r="48" spans="1:17">
      <c r="A48" s="261"/>
      <c r="B48" s="2"/>
      <c r="C48" s="3559"/>
      <c r="D48" s="599" t="s">
        <v>1754</v>
      </c>
      <c r="E48" s="2076" t="s">
        <v>147</v>
      </c>
      <c r="F48" s="3561">
        <f t="shared" si="0"/>
        <v>0</v>
      </c>
      <c r="G48" s="3565"/>
      <c r="H48" s="3565"/>
      <c r="I48" s="3565"/>
      <c r="J48" s="3565"/>
      <c r="K48" s="3565"/>
      <c r="L48" s="3573">
        <f t="shared" si="3"/>
        <v>0</v>
      </c>
      <c r="M48" s="3574">
        <f t="shared" si="1"/>
        <v>0</v>
      </c>
      <c r="N48" s="3575"/>
      <c r="O48" s="3564">
        <f t="shared" si="2"/>
        <v>0</v>
      </c>
      <c r="P48" s="2"/>
      <c r="Q48" s="261"/>
    </row>
    <row r="49" spans="1:17">
      <c r="A49" s="261"/>
      <c r="B49" s="2"/>
      <c r="C49" s="3566"/>
      <c r="D49" s="3577" t="s">
        <v>1755</v>
      </c>
      <c r="E49" s="3578"/>
      <c r="F49" s="3561">
        <f t="shared" si="0"/>
        <v>0</v>
      </c>
      <c r="G49" s="2078">
        <f>Q!H80</f>
        <v>0</v>
      </c>
      <c r="H49" s="2078">
        <f>Q!I80</f>
        <v>0</v>
      </c>
      <c r="I49" s="2078">
        <f>Q!J80</f>
        <v>0</v>
      </c>
      <c r="J49" s="2078">
        <f>Q!K80</f>
        <v>0</v>
      </c>
      <c r="K49" s="2078">
        <f>Q!N80</f>
        <v>0</v>
      </c>
      <c r="L49" s="3573">
        <f t="shared" si="3"/>
        <v>0</v>
      </c>
      <c r="M49" s="3574">
        <f t="shared" si="1"/>
        <v>0</v>
      </c>
      <c r="N49" s="3575"/>
      <c r="O49" s="3564">
        <f t="shared" si="2"/>
        <v>0</v>
      </c>
      <c r="P49" s="2"/>
      <c r="Q49" s="261"/>
    </row>
    <row r="50" spans="1:17">
      <c r="A50" s="261"/>
      <c r="B50" s="2"/>
      <c r="C50" s="3569">
        <v>2</v>
      </c>
      <c r="D50" s="3570" t="s">
        <v>1748</v>
      </c>
      <c r="E50" s="2077">
        <v>1</v>
      </c>
      <c r="F50" s="3561">
        <f t="shared" si="0"/>
        <v>0</v>
      </c>
      <c r="G50" s="2078"/>
      <c r="H50" s="2078"/>
      <c r="I50" s="2078"/>
      <c r="J50" s="2078"/>
      <c r="K50" s="2078"/>
      <c r="L50" s="3573">
        <f t="shared" si="3"/>
        <v>0</v>
      </c>
      <c r="M50" s="3574">
        <f t="shared" si="1"/>
        <v>0</v>
      </c>
      <c r="N50" s="3575"/>
      <c r="O50" s="3564">
        <f t="shared" si="2"/>
        <v>0</v>
      </c>
      <c r="P50" s="2"/>
      <c r="Q50" s="261"/>
    </row>
    <row r="51" spans="1:17">
      <c r="A51" s="261"/>
      <c r="B51" s="2"/>
      <c r="C51" s="3559">
        <v>3</v>
      </c>
      <c r="D51" s="599" t="s">
        <v>806</v>
      </c>
      <c r="E51" s="3579" t="s">
        <v>147</v>
      </c>
      <c r="F51" s="3561">
        <f>G51+H51</f>
        <v>0</v>
      </c>
      <c r="G51" s="3565">
        <f>SUM(G52:G65)</f>
        <v>0</v>
      </c>
      <c r="H51" s="3565">
        <f>SUM(H52:H65)</f>
        <v>0</v>
      </c>
      <c r="I51" s="3565">
        <f>SUM(I52:I65)</f>
        <v>0</v>
      </c>
      <c r="J51" s="3565">
        <f>SUM(J52:J65)</f>
        <v>0</v>
      </c>
      <c r="K51" s="3565">
        <f>SUM(K52:K65)</f>
        <v>0</v>
      </c>
      <c r="L51" s="3573">
        <f>J51-K51</f>
        <v>0</v>
      </c>
      <c r="M51" s="3574">
        <f>H51+J51</f>
        <v>0</v>
      </c>
      <c r="N51" s="3575"/>
      <c r="O51" s="3564">
        <f t="shared" si="2"/>
        <v>0</v>
      </c>
      <c r="P51" s="2"/>
      <c r="Q51" s="261"/>
    </row>
    <row r="52" spans="1:17">
      <c r="A52" s="261"/>
      <c r="B52" s="2"/>
      <c r="C52" s="3559"/>
      <c r="D52" s="599" t="s">
        <v>1756</v>
      </c>
      <c r="E52" s="1553"/>
      <c r="F52" s="3561">
        <f t="shared" si="0"/>
        <v>0</v>
      </c>
      <c r="G52" s="2078">
        <f>Q!H46</f>
        <v>0</v>
      </c>
      <c r="H52" s="2078">
        <f>Q!I46</f>
        <v>0</v>
      </c>
      <c r="I52" s="2078">
        <f>Q!J46</f>
        <v>0</v>
      </c>
      <c r="J52" s="2078">
        <f>Q!K46</f>
        <v>0</v>
      </c>
      <c r="K52" s="2078">
        <f>Q!N46</f>
        <v>0</v>
      </c>
      <c r="L52" s="3573">
        <f>J52-K52</f>
        <v>0</v>
      </c>
      <c r="M52" s="3574">
        <f>H52+J52</f>
        <v>0</v>
      </c>
      <c r="N52" s="3575"/>
      <c r="O52" s="3564">
        <f t="shared" si="2"/>
        <v>0</v>
      </c>
      <c r="P52" s="2"/>
      <c r="Q52" s="261"/>
    </row>
    <row r="53" spans="1:17">
      <c r="A53" s="261"/>
      <c r="B53" s="2"/>
      <c r="C53" s="3559"/>
      <c r="D53" s="599" t="s">
        <v>1757</v>
      </c>
      <c r="E53" s="2079"/>
      <c r="F53" s="3561">
        <f t="shared" si="0"/>
        <v>0</v>
      </c>
      <c r="G53" s="2078">
        <f>Q!H48</f>
        <v>0</v>
      </c>
      <c r="H53" s="2078">
        <f>Q!I48</f>
        <v>0</v>
      </c>
      <c r="I53" s="2078">
        <f>Q!J48</f>
        <v>0</v>
      </c>
      <c r="J53" s="2078">
        <f>Q!K48</f>
        <v>0</v>
      </c>
      <c r="K53" s="2078">
        <f>Q!N48</f>
        <v>0</v>
      </c>
      <c r="L53" s="3573">
        <f t="shared" si="3"/>
        <v>0</v>
      </c>
      <c r="M53" s="3574">
        <f t="shared" si="1"/>
        <v>0</v>
      </c>
      <c r="N53" s="3575"/>
      <c r="O53" s="3564">
        <f t="shared" si="2"/>
        <v>0</v>
      </c>
      <c r="P53" s="2"/>
      <c r="Q53" s="261"/>
    </row>
    <row r="54" spans="1:17">
      <c r="A54" s="261"/>
      <c r="B54" s="2"/>
      <c r="C54" s="3559"/>
      <c r="D54" s="599" t="s">
        <v>1758</v>
      </c>
      <c r="E54" s="2079"/>
      <c r="F54" s="3561">
        <f t="shared" si="0"/>
        <v>0</v>
      </c>
      <c r="G54" s="2078">
        <f>Q!H50</f>
        <v>0</v>
      </c>
      <c r="H54" s="2078">
        <f>Q!I50</f>
        <v>0</v>
      </c>
      <c r="I54" s="2078">
        <f>Q!J50</f>
        <v>0</v>
      </c>
      <c r="J54" s="2078">
        <f>Q!K50</f>
        <v>0</v>
      </c>
      <c r="K54" s="2078">
        <f>Q!N50</f>
        <v>0</v>
      </c>
      <c r="L54" s="3573">
        <f t="shared" si="3"/>
        <v>0</v>
      </c>
      <c r="M54" s="3574">
        <f t="shared" si="1"/>
        <v>0</v>
      </c>
      <c r="N54" s="3575"/>
      <c r="O54" s="3564">
        <f t="shared" si="2"/>
        <v>0</v>
      </c>
      <c r="P54" s="2"/>
      <c r="Q54" s="261"/>
    </row>
    <row r="55" spans="1:17">
      <c r="A55" s="261"/>
      <c r="B55" s="2"/>
      <c r="C55" s="3559"/>
      <c r="D55" s="599" t="s">
        <v>1759</v>
      </c>
      <c r="E55" s="2079"/>
      <c r="F55" s="3561">
        <f t="shared" si="0"/>
        <v>0</v>
      </c>
      <c r="G55" s="2078">
        <f>Q!H52</f>
        <v>0</v>
      </c>
      <c r="H55" s="2078">
        <f>Q!I52</f>
        <v>0</v>
      </c>
      <c r="I55" s="2078">
        <f>Q!J52</f>
        <v>0</v>
      </c>
      <c r="J55" s="2078">
        <f>Q!K52</f>
        <v>0</v>
      </c>
      <c r="K55" s="2078">
        <f>Q!N52</f>
        <v>0</v>
      </c>
      <c r="L55" s="3573">
        <f t="shared" si="3"/>
        <v>0</v>
      </c>
      <c r="M55" s="3574">
        <f t="shared" si="1"/>
        <v>0</v>
      </c>
      <c r="N55" s="3575"/>
      <c r="O55" s="3564">
        <f t="shared" si="2"/>
        <v>0</v>
      </c>
      <c r="P55" s="2"/>
      <c r="Q55" s="261"/>
    </row>
    <row r="56" spans="1:17">
      <c r="A56" s="261"/>
      <c r="B56" s="2"/>
      <c r="C56" s="3559"/>
      <c r="D56" s="599" t="s">
        <v>1760</v>
      </c>
      <c r="E56" s="2079"/>
      <c r="F56" s="3561">
        <f t="shared" si="0"/>
        <v>0</v>
      </c>
      <c r="G56" s="2078">
        <f>Q!H54</f>
        <v>0</v>
      </c>
      <c r="H56" s="2078">
        <f>Q!I54</f>
        <v>0</v>
      </c>
      <c r="I56" s="2078">
        <f>Q!J54</f>
        <v>0</v>
      </c>
      <c r="J56" s="2078">
        <f>Q!K54</f>
        <v>0</v>
      </c>
      <c r="K56" s="2078">
        <f>Q!N54</f>
        <v>0</v>
      </c>
      <c r="L56" s="3573">
        <f t="shared" si="3"/>
        <v>0</v>
      </c>
      <c r="M56" s="3574">
        <f t="shared" si="1"/>
        <v>0</v>
      </c>
      <c r="N56" s="3575"/>
      <c r="O56" s="3564">
        <f t="shared" si="2"/>
        <v>0</v>
      </c>
      <c r="P56" s="2"/>
      <c r="Q56" s="261"/>
    </row>
    <row r="57" spans="1:17">
      <c r="A57" s="261"/>
      <c r="B57" s="2"/>
      <c r="C57" s="3559"/>
      <c r="D57" s="599" t="s">
        <v>1761</v>
      </c>
      <c r="E57" s="2079"/>
      <c r="F57" s="3561">
        <f t="shared" si="0"/>
        <v>0</v>
      </c>
      <c r="G57" s="2078">
        <f>Q!H56</f>
        <v>0</v>
      </c>
      <c r="H57" s="2078">
        <f>Q!I56</f>
        <v>0</v>
      </c>
      <c r="I57" s="2078">
        <f>Q!J56</f>
        <v>0</v>
      </c>
      <c r="J57" s="2078">
        <f>Q!K56</f>
        <v>0</v>
      </c>
      <c r="K57" s="2078">
        <f>Q!N56</f>
        <v>0</v>
      </c>
      <c r="L57" s="3573">
        <f t="shared" si="3"/>
        <v>0</v>
      </c>
      <c r="M57" s="3574">
        <f t="shared" si="1"/>
        <v>0</v>
      </c>
      <c r="N57" s="3575"/>
      <c r="O57" s="3564">
        <f t="shared" si="2"/>
        <v>0</v>
      </c>
      <c r="P57" s="2"/>
      <c r="Q57" s="261"/>
    </row>
    <row r="58" spans="1:17">
      <c r="A58" s="261"/>
      <c r="B58" s="2"/>
      <c r="C58" s="3559"/>
      <c r="D58" s="599" t="s">
        <v>1762</v>
      </c>
      <c r="E58" s="2079"/>
      <c r="F58" s="3561">
        <f t="shared" si="0"/>
        <v>0</v>
      </c>
      <c r="G58" s="2078">
        <f>Q!H58</f>
        <v>0</v>
      </c>
      <c r="H58" s="2078">
        <f>Q!I58</f>
        <v>0</v>
      </c>
      <c r="I58" s="2078">
        <f>Q!J58</f>
        <v>0</v>
      </c>
      <c r="J58" s="2078">
        <f>Q!K58</f>
        <v>0</v>
      </c>
      <c r="K58" s="2078">
        <f>Q!N58</f>
        <v>0</v>
      </c>
      <c r="L58" s="3573">
        <f t="shared" si="3"/>
        <v>0</v>
      </c>
      <c r="M58" s="3574">
        <f t="shared" si="1"/>
        <v>0</v>
      </c>
      <c r="N58" s="3575"/>
      <c r="O58" s="3564">
        <f t="shared" si="2"/>
        <v>0</v>
      </c>
      <c r="P58" s="2"/>
      <c r="Q58" s="261"/>
    </row>
    <row r="59" spans="1:17">
      <c r="A59" s="261"/>
      <c r="B59" s="2"/>
      <c r="C59" s="3559"/>
      <c r="D59" s="599" t="s">
        <v>1763</v>
      </c>
      <c r="E59" s="2079"/>
      <c r="F59" s="3561">
        <f t="shared" si="0"/>
        <v>0</v>
      </c>
      <c r="G59" s="2078">
        <f>Q!H60</f>
        <v>0</v>
      </c>
      <c r="H59" s="2078">
        <f>Q!I60</f>
        <v>0</v>
      </c>
      <c r="I59" s="2078">
        <f>Q!J60</f>
        <v>0</v>
      </c>
      <c r="J59" s="2078">
        <f>Q!K60</f>
        <v>0</v>
      </c>
      <c r="K59" s="2078">
        <f>Q!N60</f>
        <v>0</v>
      </c>
      <c r="L59" s="3573">
        <f t="shared" si="3"/>
        <v>0</v>
      </c>
      <c r="M59" s="3574">
        <f t="shared" si="1"/>
        <v>0</v>
      </c>
      <c r="N59" s="3575"/>
      <c r="O59" s="3564">
        <f t="shared" si="2"/>
        <v>0</v>
      </c>
      <c r="P59" s="2"/>
      <c r="Q59" s="261"/>
    </row>
    <row r="60" spans="1:17">
      <c r="A60" s="261"/>
      <c r="B60" s="2"/>
      <c r="C60" s="3559"/>
      <c r="D60" s="599" t="s">
        <v>1764</v>
      </c>
      <c r="E60" s="2079"/>
      <c r="F60" s="3561">
        <f t="shared" si="0"/>
        <v>0</v>
      </c>
      <c r="G60" s="2078">
        <f>Q!H62</f>
        <v>0</v>
      </c>
      <c r="H60" s="2078">
        <f>Q!I62</f>
        <v>0</v>
      </c>
      <c r="I60" s="2078">
        <f>Q!J62</f>
        <v>0</v>
      </c>
      <c r="J60" s="2078">
        <f>Q!K62</f>
        <v>0</v>
      </c>
      <c r="K60" s="2078">
        <f>Q!N62</f>
        <v>0</v>
      </c>
      <c r="L60" s="3573">
        <f t="shared" si="3"/>
        <v>0</v>
      </c>
      <c r="M60" s="3574">
        <f t="shared" si="1"/>
        <v>0</v>
      </c>
      <c r="N60" s="3575"/>
      <c r="O60" s="3564">
        <f t="shared" si="2"/>
        <v>0</v>
      </c>
      <c r="P60" s="2"/>
      <c r="Q60" s="261"/>
    </row>
    <row r="61" spans="1:17">
      <c r="A61" s="261"/>
      <c r="B61" s="2"/>
      <c r="C61" s="3559"/>
      <c r="D61" s="599" t="s">
        <v>1765</v>
      </c>
      <c r="E61" s="2079"/>
      <c r="F61" s="3561">
        <f t="shared" si="0"/>
        <v>0</v>
      </c>
      <c r="G61" s="2078">
        <f>Q!H64</f>
        <v>0</v>
      </c>
      <c r="H61" s="2078">
        <f>Q!I64</f>
        <v>0</v>
      </c>
      <c r="I61" s="2078">
        <f>Q!J64</f>
        <v>0</v>
      </c>
      <c r="J61" s="2078">
        <f>Q!K64</f>
        <v>0</v>
      </c>
      <c r="K61" s="2078">
        <f>Q!N64</f>
        <v>0</v>
      </c>
      <c r="L61" s="3573">
        <f>J61-K61</f>
        <v>0</v>
      </c>
      <c r="M61" s="3574">
        <f>H61+J61</f>
        <v>0</v>
      </c>
      <c r="N61" s="3575"/>
      <c r="O61" s="3564">
        <f t="shared" si="2"/>
        <v>0</v>
      </c>
      <c r="P61" s="2"/>
      <c r="Q61" s="261"/>
    </row>
    <row r="62" spans="1:17">
      <c r="A62" s="261"/>
      <c r="B62" s="2"/>
      <c r="C62" s="3559"/>
      <c r="D62" s="599" t="s">
        <v>1766</v>
      </c>
      <c r="E62" s="2079"/>
      <c r="F62" s="3561">
        <f>G62+H62</f>
        <v>0</v>
      </c>
      <c r="G62" s="2078">
        <f>Q!H66</f>
        <v>0</v>
      </c>
      <c r="H62" s="2078">
        <f>Q!I66</f>
        <v>0</v>
      </c>
      <c r="I62" s="2078">
        <f>Q!J66</f>
        <v>0</v>
      </c>
      <c r="J62" s="2078">
        <f>Q!K66</f>
        <v>0</v>
      </c>
      <c r="K62" s="2078">
        <f>Q!N66</f>
        <v>0</v>
      </c>
      <c r="L62" s="3573">
        <f t="shared" si="3"/>
        <v>0</v>
      </c>
      <c r="M62" s="3574">
        <f t="shared" si="1"/>
        <v>0</v>
      </c>
      <c r="N62" s="3575"/>
      <c r="O62" s="3564">
        <f t="shared" si="2"/>
        <v>0</v>
      </c>
      <c r="P62" s="2"/>
      <c r="Q62" s="261"/>
    </row>
    <row r="63" spans="1:17">
      <c r="A63" s="261"/>
      <c r="B63" s="2"/>
      <c r="C63" s="3559"/>
      <c r="D63" s="599" t="s">
        <v>1767</v>
      </c>
      <c r="E63" s="2079"/>
      <c r="F63" s="3561">
        <f t="shared" si="0"/>
        <v>0</v>
      </c>
      <c r="G63" s="2078">
        <f>Q!H68</f>
        <v>0</v>
      </c>
      <c r="H63" s="2078">
        <f>Q!I68</f>
        <v>0</v>
      </c>
      <c r="I63" s="2078">
        <f>Q!J68</f>
        <v>0</v>
      </c>
      <c r="J63" s="2078">
        <f>Q!K68</f>
        <v>0</v>
      </c>
      <c r="K63" s="2078">
        <f>Q!N68</f>
        <v>0</v>
      </c>
      <c r="L63" s="3573">
        <f t="shared" si="3"/>
        <v>0</v>
      </c>
      <c r="M63" s="3574">
        <f t="shared" si="1"/>
        <v>0</v>
      </c>
      <c r="N63" s="3575"/>
      <c r="O63" s="3564">
        <f t="shared" si="2"/>
        <v>0</v>
      </c>
      <c r="P63" s="2"/>
      <c r="Q63" s="261"/>
    </row>
    <row r="64" spans="1:17">
      <c r="A64" s="261"/>
      <c r="B64" s="2"/>
      <c r="C64" s="3559"/>
      <c r="D64" s="599" t="s">
        <v>1768</v>
      </c>
      <c r="E64" s="2079"/>
      <c r="F64" s="3561">
        <f t="shared" si="0"/>
        <v>0</v>
      </c>
      <c r="G64" s="2078">
        <f>Q!H70</f>
        <v>0</v>
      </c>
      <c r="H64" s="2078">
        <f>Q!I70</f>
        <v>0</v>
      </c>
      <c r="I64" s="2078">
        <f>Q!J70</f>
        <v>0</v>
      </c>
      <c r="J64" s="2078">
        <f>Q!K70</f>
        <v>0</v>
      </c>
      <c r="K64" s="2078">
        <f>Q!N70</f>
        <v>0</v>
      </c>
      <c r="L64" s="3573">
        <f t="shared" si="3"/>
        <v>0</v>
      </c>
      <c r="M64" s="3574">
        <f t="shared" si="1"/>
        <v>0</v>
      </c>
      <c r="N64" s="3575"/>
      <c r="O64" s="3564">
        <f t="shared" si="2"/>
        <v>0</v>
      </c>
      <c r="P64" s="2"/>
      <c r="Q64" s="261"/>
    </row>
    <row r="65" spans="1:17">
      <c r="A65" s="261"/>
      <c r="B65" s="2"/>
      <c r="C65" s="3559"/>
      <c r="D65" s="599" t="s">
        <v>1769</v>
      </c>
      <c r="E65" s="3580"/>
      <c r="F65" s="3561">
        <f>G65+H65</f>
        <v>0</v>
      </c>
      <c r="G65" s="2078">
        <f>Q!H72</f>
        <v>0</v>
      </c>
      <c r="H65" s="2078">
        <f>Q!I72</f>
        <v>0</v>
      </c>
      <c r="I65" s="2078">
        <f>Q!J72</f>
        <v>0</v>
      </c>
      <c r="J65" s="2078">
        <f>Q!K72</f>
        <v>0</v>
      </c>
      <c r="K65" s="2078">
        <f>Q!N72</f>
        <v>0</v>
      </c>
      <c r="L65" s="3573">
        <f t="shared" si="3"/>
        <v>0</v>
      </c>
      <c r="M65" s="3574">
        <f t="shared" si="1"/>
        <v>0</v>
      </c>
      <c r="N65" s="3575"/>
      <c r="O65" s="3564">
        <f t="shared" si="2"/>
        <v>0</v>
      </c>
      <c r="P65" s="2"/>
      <c r="Q65" s="261"/>
    </row>
    <row r="66" spans="1:17">
      <c r="A66" s="261"/>
      <c r="B66" s="2"/>
      <c r="C66" s="3581">
        <v>3</v>
      </c>
      <c r="D66" s="3570" t="s">
        <v>1748</v>
      </c>
      <c r="E66" s="3582">
        <v>1</v>
      </c>
      <c r="F66" s="3561">
        <f t="shared" si="0"/>
        <v>0</v>
      </c>
      <c r="G66" s="3583"/>
      <c r="H66" s="3583"/>
      <c r="I66" s="3583"/>
      <c r="J66" s="3583"/>
      <c r="K66" s="3583"/>
      <c r="L66" s="3573">
        <f>J66-K66</f>
        <v>0</v>
      </c>
      <c r="M66" s="3574">
        <f t="shared" si="1"/>
        <v>0</v>
      </c>
      <c r="N66" s="3575"/>
      <c r="O66" s="3564">
        <f t="shared" si="2"/>
        <v>0</v>
      </c>
      <c r="P66" s="2"/>
      <c r="Q66" s="261"/>
    </row>
    <row r="67" spans="1:17">
      <c r="A67" s="261"/>
      <c r="B67" s="2"/>
      <c r="C67" s="457">
        <v>4</v>
      </c>
      <c r="D67" s="601" t="s">
        <v>1770</v>
      </c>
      <c r="E67" s="1290" t="s">
        <v>147</v>
      </c>
      <c r="F67" s="3573">
        <f>G67+H67</f>
        <v>0</v>
      </c>
      <c r="G67" s="2078">
        <f>Q!H83</f>
        <v>0</v>
      </c>
      <c r="H67" s="2078">
        <f>Q!I83</f>
        <v>0</v>
      </c>
      <c r="I67" s="2078">
        <f>Q!J83</f>
        <v>0</v>
      </c>
      <c r="J67" s="2078">
        <f>Q!K83</f>
        <v>0</v>
      </c>
      <c r="K67" s="2078">
        <f>Q!N83</f>
        <v>0</v>
      </c>
      <c r="L67" s="3573">
        <f t="shared" si="3"/>
        <v>0</v>
      </c>
      <c r="M67" s="3574">
        <f t="shared" si="1"/>
        <v>0</v>
      </c>
      <c r="N67" s="3575"/>
      <c r="O67" s="3564">
        <f t="shared" si="2"/>
        <v>0</v>
      </c>
      <c r="P67" s="2"/>
      <c r="Q67" s="261"/>
    </row>
    <row r="68" spans="1:17">
      <c r="A68" s="261"/>
      <c r="B68" s="2"/>
      <c r="C68" s="3569">
        <v>4</v>
      </c>
      <c r="D68" s="3570" t="s">
        <v>1748</v>
      </c>
      <c r="E68" s="2077">
        <v>1</v>
      </c>
      <c r="F68" s="3561">
        <f t="shared" si="0"/>
        <v>0</v>
      </c>
      <c r="G68" s="2078">
        <f>Q!H82</f>
        <v>0</v>
      </c>
      <c r="H68" s="2078">
        <f>Q!I82</f>
        <v>0</v>
      </c>
      <c r="I68" s="2078">
        <f>Q!J82</f>
        <v>0</v>
      </c>
      <c r="J68" s="2078">
        <f>Q!K82</f>
        <v>0</v>
      </c>
      <c r="K68" s="2078">
        <f>Q!N82</f>
        <v>0</v>
      </c>
      <c r="L68" s="3573">
        <f t="shared" si="3"/>
        <v>0</v>
      </c>
      <c r="M68" s="3574">
        <f t="shared" si="1"/>
        <v>0</v>
      </c>
      <c r="N68" s="3575"/>
      <c r="O68" s="3564">
        <f t="shared" si="2"/>
        <v>0</v>
      </c>
      <c r="P68" s="2"/>
      <c r="Q68" s="261"/>
    </row>
    <row r="69" spans="1:17">
      <c r="A69" s="261"/>
      <c r="B69" s="2"/>
      <c r="C69" s="3584">
        <v>5</v>
      </c>
      <c r="D69" s="601" t="s">
        <v>1771</v>
      </c>
      <c r="E69" s="1290" t="s">
        <v>147</v>
      </c>
      <c r="F69" s="3573">
        <f>G69+H69</f>
        <v>0</v>
      </c>
      <c r="G69" s="2078">
        <f>Q!H86</f>
        <v>0</v>
      </c>
      <c r="H69" s="2078">
        <f>Q!I86</f>
        <v>0</v>
      </c>
      <c r="I69" s="2078">
        <f>Q!J86</f>
        <v>0</v>
      </c>
      <c r="J69" s="2078">
        <f>Q!K86</f>
        <v>0</v>
      </c>
      <c r="K69" s="2078">
        <f>Q!N86</f>
        <v>0</v>
      </c>
      <c r="L69" s="3573">
        <f>J69-K69</f>
        <v>0</v>
      </c>
      <c r="M69" s="3574">
        <f>H69+J69</f>
        <v>0</v>
      </c>
      <c r="N69" s="3575"/>
      <c r="O69" s="3564">
        <f t="shared" si="2"/>
        <v>0</v>
      </c>
      <c r="P69" s="2"/>
      <c r="Q69" s="261"/>
    </row>
    <row r="70" spans="1:17">
      <c r="A70" s="261"/>
      <c r="B70" s="2"/>
      <c r="C70" s="3584">
        <v>5</v>
      </c>
      <c r="D70" s="2696" t="s">
        <v>1772</v>
      </c>
      <c r="E70" s="3582">
        <v>1</v>
      </c>
      <c r="F70" s="3561">
        <f t="shared" si="0"/>
        <v>0</v>
      </c>
      <c r="G70" s="2078">
        <f>Q!H85</f>
        <v>0</v>
      </c>
      <c r="H70" s="2078">
        <f>Q!I85</f>
        <v>0</v>
      </c>
      <c r="I70" s="2078">
        <f>Q!J85</f>
        <v>0</v>
      </c>
      <c r="J70" s="2078">
        <f>Q!K85</f>
        <v>0</v>
      </c>
      <c r="K70" s="2078">
        <f>Q!N85</f>
        <v>0</v>
      </c>
      <c r="L70" s="3573">
        <f>J70-K70</f>
        <v>0</v>
      </c>
      <c r="M70" s="3574">
        <f>H70+J70</f>
        <v>0</v>
      </c>
      <c r="N70" s="3575"/>
      <c r="O70" s="3564">
        <f t="shared" si="2"/>
        <v>0</v>
      </c>
      <c r="P70" s="2"/>
      <c r="Q70" s="261"/>
    </row>
    <row r="71" spans="1:17">
      <c r="A71" s="261"/>
      <c r="B71" s="2"/>
      <c r="C71" s="457">
        <v>6</v>
      </c>
      <c r="D71" s="622" t="s">
        <v>1773</v>
      </c>
      <c r="E71" s="1290" t="s">
        <v>147</v>
      </c>
      <c r="F71" s="3585">
        <f t="shared" si="0"/>
        <v>0</v>
      </c>
      <c r="G71" s="893">
        <f>Q!H17</f>
        <v>0</v>
      </c>
      <c r="H71" s="893">
        <f>Q!I17</f>
        <v>0</v>
      </c>
      <c r="I71" s="893">
        <f>Q!J17</f>
        <v>0</v>
      </c>
      <c r="J71" s="893">
        <f>Q!K17</f>
        <v>0</v>
      </c>
      <c r="K71" s="893">
        <f>Q!N17</f>
        <v>0</v>
      </c>
      <c r="L71" s="3586">
        <f t="shared" si="3"/>
        <v>0</v>
      </c>
      <c r="M71" s="3587">
        <f t="shared" si="1"/>
        <v>0</v>
      </c>
      <c r="N71" s="3588"/>
      <c r="O71" s="3564">
        <f t="shared" si="2"/>
        <v>0</v>
      </c>
      <c r="P71" s="2"/>
      <c r="Q71" s="261"/>
    </row>
    <row r="72" spans="1:17">
      <c r="A72" s="261"/>
      <c r="B72" s="2"/>
      <c r="C72" s="3581">
        <v>6</v>
      </c>
      <c r="D72" s="3570" t="s">
        <v>1748</v>
      </c>
      <c r="E72" s="3582">
        <v>1</v>
      </c>
      <c r="F72" s="3585">
        <f t="shared" si="0"/>
        <v>0</v>
      </c>
      <c r="G72" s="3589">
        <f>Q!H16</f>
        <v>0</v>
      </c>
      <c r="H72" s="3589">
        <f>Q!I16</f>
        <v>0</v>
      </c>
      <c r="I72" s="3589">
        <f>Q!J16</f>
        <v>0</v>
      </c>
      <c r="J72" s="3589">
        <f>Q!K16</f>
        <v>0</v>
      </c>
      <c r="K72" s="3589">
        <f>Q!N16</f>
        <v>0</v>
      </c>
      <c r="L72" s="3586">
        <f t="shared" si="3"/>
        <v>0</v>
      </c>
      <c r="M72" s="3587">
        <f t="shared" si="1"/>
        <v>0</v>
      </c>
      <c r="N72" s="3588"/>
      <c r="O72" s="3564">
        <f t="shared" si="2"/>
        <v>0</v>
      </c>
      <c r="P72" s="2"/>
      <c r="Q72" s="261"/>
    </row>
    <row r="73" spans="1:17">
      <c r="A73" s="261"/>
      <c r="B73" s="2"/>
      <c r="C73" s="457">
        <v>7</v>
      </c>
      <c r="D73" s="601" t="s">
        <v>1774</v>
      </c>
      <c r="E73" s="1290" t="s">
        <v>147</v>
      </c>
      <c r="F73" s="3585">
        <f t="shared" si="0"/>
        <v>0</v>
      </c>
      <c r="G73" s="893">
        <f>Q!H20</f>
        <v>0</v>
      </c>
      <c r="H73" s="893">
        <f>Q!I20</f>
        <v>0</v>
      </c>
      <c r="I73" s="893">
        <f>Q!J20</f>
        <v>0</v>
      </c>
      <c r="J73" s="893">
        <f>Q!K20</f>
        <v>0</v>
      </c>
      <c r="K73" s="893">
        <f>Q!N20</f>
        <v>0</v>
      </c>
      <c r="L73" s="3586">
        <f t="shared" si="3"/>
        <v>0</v>
      </c>
      <c r="M73" s="3587">
        <f t="shared" si="1"/>
        <v>0</v>
      </c>
      <c r="N73" s="3588"/>
      <c r="O73" s="3564">
        <f t="shared" si="2"/>
        <v>0</v>
      </c>
      <c r="P73" s="2"/>
      <c r="Q73" s="261"/>
    </row>
    <row r="74" spans="1:17">
      <c r="A74" s="261"/>
      <c r="B74" s="2"/>
      <c r="C74" s="3569">
        <v>7</v>
      </c>
      <c r="D74" s="3570" t="s">
        <v>1748</v>
      </c>
      <c r="E74" s="2077">
        <v>1</v>
      </c>
      <c r="F74" s="3585">
        <f t="shared" si="0"/>
        <v>0</v>
      </c>
      <c r="G74" s="2080">
        <f>Q!H19</f>
        <v>0</v>
      </c>
      <c r="H74" s="2080">
        <f>Q!I19</f>
        <v>0</v>
      </c>
      <c r="I74" s="2080">
        <f>Q!J19</f>
        <v>0</v>
      </c>
      <c r="J74" s="2080">
        <f>Q!K19</f>
        <v>0</v>
      </c>
      <c r="K74" s="2080">
        <f>Q!N19</f>
        <v>0</v>
      </c>
      <c r="L74" s="3586">
        <f t="shared" si="3"/>
        <v>0</v>
      </c>
      <c r="M74" s="3587">
        <f t="shared" si="1"/>
        <v>0</v>
      </c>
      <c r="N74" s="3588"/>
      <c r="O74" s="3564">
        <f t="shared" si="2"/>
        <v>0</v>
      </c>
      <c r="P74" s="2"/>
      <c r="Q74" s="261"/>
    </row>
    <row r="75" spans="1:17">
      <c r="A75" s="261"/>
      <c r="B75" s="2"/>
      <c r="C75" s="3584">
        <v>8</v>
      </c>
      <c r="D75" s="599" t="s">
        <v>1775</v>
      </c>
      <c r="E75" s="1290" t="s">
        <v>147</v>
      </c>
      <c r="F75" s="3561">
        <f t="shared" si="0"/>
        <v>0</v>
      </c>
      <c r="G75" s="894">
        <f>Q!H86+Q!H89</f>
        <v>0</v>
      </c>
      <c r="H75" s="894">
        <f>Q!I86+Q!I89</f>
        <v>0</v>
      </c>
      <c r="I75" s="894">
        <f>Q!J86+Q!J89</f>
        <v>0</v>
      </c>
      <c r="J75" s="894">
        <f>Q!K86+Q!K89</f>
        <v>0</v>
      </c>
      <c r="K75" s="894">
        <f>Q!N86+Q!N89</f>
        <v>0</v>
      </c>
      <c r="L75" s="3573">
        <f t="shared" si="3"/>
        <v>0</v>
      </c>
      <c r="M75" s="3574">
        <f t="shared" si="1"/>
        <v>0</v>
      </c>
      <c r="N75" s="3575"/>
      <c r="O75" s="3564">
        <f t="shared" si="2"/>
        <v>0</v>
      </c>
      <c r="P75" s="2"/>
      <c r="Q75" s="261"/>
    </row>
    <row r="76" spans="1:17">
      <c r="A76" s="261"/>
      <c r="B76" s="2"/>
      <c r="C76" s="3581">
        <v>8</v>
      </c>
      <c r="D76" s="3570" t="s">
        <v>1748</v>
      </c>
      <c r="E76" s="3582">
        <v>1</v>
      </c>
      <c r="F76" s="3561">
        <f t="shared" si="0"/>
        <v>0</v>
      </c>
      <c r="G76" s="3590">
        <f>Q!H88+Q!H85</f>
        <v>0</v>
      </c>
      <c r="H76" s="3590">
        <f>Q!I88+Q!I85</f>
        <v>0</v>
      </c>
      <c r="I76" s="3590">
        <f>Q!J88+Q!J85</f>
        <v>0</v>
      </c>
      <c r="J76" s="3590">
        <f>Q!K88+Q!K85</f>
        <v>0</v>
      </c>
      <c r="K76" s="3590">
        <f>Q!N88+Q!N85</f>
        <v>0</v>
      </c>
      <c r="L76" s="3573">
        <f t="shared" si="3"/>
        <v>0</v>
      </c>
      <c r="M76" s="3574">
        <f t="shared" si="1"/>
        <v>0</v>
      </c>
      <c r="N76" s="3575"/>
      <c r="O76" s="3564">
        <f t="shared" si="2"/>
        <v>0</v>
      </c>
      <c r="P76" s="2"/>
      <c r="Q76" s="261"/>
    </row>
    <row r="77" spans="1:17">
      <c r="A77" s="261"/>
      <c r="B77" s="2"/>
      <c r="C77" s="457">
        <v>9</v>
      </c>
      <c r="D77" s="460" t="s">
        <v>1776</v>
      </c>
      <c r="E77" s="458"/>
      <c r="F77" s="902">
        <f t="shared" ref="F77:O77" si="4">SUMIF($E$29:$E$76,"A",F$29:F$76)</f>
        <v>0</v>
      </c>
      <c r="G77" s="902">
        <f t="shared" si="4"/>
        <v>0</v>
      </c>
      <c r="H77" s="902">
        <f t="shared" si="4"/>
        <v>0</v>
      </c>
      <c r="I77" s="902">
        <f t="shared" si="4"/>
        <v>0</v>
      </c>
      <c r="J77" s="902">
        <f t="shared" si="4"/>
        <v>0</v>
      </c>
      <c r="K77" s="902">
        <f t="shared" si="4"/>
        <v>0</v>
      </c>
      <c r="L77" s="902">
        <f t="shared" si="4"/>
        <v>0</v>
      </c>
      <c r="M77" s="1287">
        <f t="shared" si="4"/>
        <v>0</v>
      </c>
      <c r="N77" s="1288">
        <f t="shared" si="4"/>
        <v>0</v>
      </c>
      <c r="O77" s="1289">
        <f t="shared" si="4"/>
        <v>0</v>
      </c>
      <c r="P77" s="2"/>
      <c r="Q77" s="261"/>
    </row>
    <row r="78" spans="1:17" ht="15" thickBot="1">
      <c r="A78" s="261"/>
      <c r="B78" s="2"/>
      <c r="C78" s="3591">
        <v>9</v>
      </c>
      <c r="D78" s="3592" t="s">
        <v>1777</v>
      </c>
      <c r="E78" s="3593"/>
      <c r="F78" s="3594">
        <f>SUMIF($E$29:$E$76,1,F$29:F$76)</f>
        <v>0</v>
      </c>
      <c r="G78" s="3595">
        <f>SUMIF($F$29:$F$76,1,G$29:G$76)</f>
        <v>0</v>
      </c>
      <c r="H78" s="3595">
        <f>SUMIF($F$29:$F$76,1,H$29:H$76)</f>
        <v>0</v>
      </c>
      <c r="I78" s="3595">
        <f>SUMIF($F$29:$F$76,1,I$29:I$76)</f>
        <v>0</v>
      </c>
      <c r="J78" s="3595">
        <f>SUMIF($F$29:$F$76,1,J$29:J$76)</f>
        <v>0</v>
      </c>
      <c r="K78" s="3595">
        <f>SUMIF($F$29:$F$76,1,K$29:K$76)</f>
        <v>0</v>
      </c>
      <c r="L78" s="3595">
        <f>+F78-G78+H78+I78-J78-K78</f>
        <v>0</v>
      </c>
      <c r="M78" s="3596">
        <f>+G78-H78+I78+J78-K78-L78</f>
        <v>0</v>
      </c>
      <c r="N78" s="3595">
        <f>SUMIF($F$29:$F$76,1,N$29:N$76)</f>
        <v>0</v>
      </c>
      <c r="O78" s="3597">
        <f>SUMIF($F$29:$F$76,1,O$29:O$76)</f>
        <v>0</v>
      </c>
      <c r="P78" s="2"/>
      <c r="Q78" s="261"/>
    </row>
    <row r="79" spans="1:17">
      <c r="A79" s="261"/>
      <c r="B79" s="2"/>
      <c r="C79" s="2"/>
      <c r="D79" s="2"/>
      <c r="E79" s="127"/>
      <c r="F79" s="895"/>
      <c r="G79" s="895"/>
      <c r="H79" s="895"/>
      <c r="I79" s="234"/>
      <c r="J79" s="234"/>
      <c r="K79" s="234"/>
      <c r="L79" s="234"/>
      <c r="M79" s="2"/>
      <c r="N79" s="234"/>
      <c r="O79" s="234"/>
      <c r="P79" s="2"/>
      <c r="Q79" s="261"/>
    </row>
    <row r="80" spans="1:17">
      <c r="A80" s="261"/>
      <c r="B80" s="2"/>
      <c r="C80" s="41"/>
      <c r="D80" s="36" t="s">
        <v>445</v>
      </c>
      <c r="E80" s="41"/>
      <c r="F80" s="9"/>
      <c r="G80" s="41"/>
      <c r="H80" s="41"/>
      <c r="I80" s="41"/>
      <c r="J80" s="41"/>
      <c r="K80" s="41"/>
      <c r="L80" s="4"/>
      <c r="M80" s="2"/>
      <c r="N80" s="4"/>
      <c r="O80" s="4"/>
      <c r="P80" s="2"/>
      <c r="Q80" s="261"/>
    </row>
    <row r="81" spans="1:17">
      <c r="A81" s="261"/>
      <c r="B81" s="2"/>
      <c r="C81" s="41"/>
      <c r="D81" s="73" t="s">
        <v>1778</v>
      </c>
      <c r="E81" s="41"/>
      <c r="F81" s="9"/>
      <c r="G81" s="8122"/>
      <c r="H81" s="8122"/>
      <c r="I81" s="8122"/>
      <c r="J81" s="8122"/>
      <c r="K81" s="41"/>
      <c r="L81" s="4"/>
      <c r="M81" s="2"/>
      <c r="N81" s="4"/>
      <c r="O81" s="4"/>
      <c r="P81" s="2"/>
      <c r="Q81" s="261"/>
    </row>
    <row r="82" spans="1:17">
      <c r="A82" s="261"/>
      <c r="B82" s="2"/>
      <c r="C82" s="2"/>
      <c r="D82" s="38"/>
      <c r="E82" s="2"/>
      <c r="F82" s="234"/>
      <c r="G82" s="234"/>
      <c r="H82" s="234"/>
      <c r="I82" s="234"/>
      <c r="J82" s="234"/>
      <c r="K82" s="234"/>
      <c r="L82" s="234"/>
      <c r="M82" s="2"/>
      <c r="N82" s="234"/>
      <c r="O82" s="234"/>
      <c r="P82" s="2"/>
      <c r="Q82" s="261"/>
    </row>
    <row r="83" spans="1:17" ht="15.6">
      <c r="A83" s="261"/>
      <c r="B83" s="2"/>
      <c r="C83" s="420" t="s">
        <v>1779</v>
      </c>
      <c r="D83" s="9"/>
      <c r="E83" s="41"/>
      <c r="F83" s="411"/>
      <c r="G83" s="9"/>
      <c r="H83" s="9"/>
      <c r="I83" s="9"/>
      <c r="J83" s="9"/>
      <c r="K83" s="9"/>
      <c r="L83" s="4"/>
      <c r="M83" s="2"/>
      <c r="N83" s="4"/>
      <c r="O83" s="4"/>
      <c r="P83" s="2"/>
      <c r="Q83" s="261"/>
    </row>
    <row r="84" spans="1:17" ht="15" thickBot="1">
      <c r="A84" s="261"/>
      <c r="B84" s="2"/>
      <c r="C84" s="9"/>
      <c r="D84" s="9"/>
      <c r="E84" s="9"/>
      <c r="F84" s="9"/>
      <c r="G84" s="9"/>
      <c r="H84" s="9"/>
      <c r="I84" s="9"/>
      <c r="J84" s="9"/>
      <c r="K84" s="9"/>
      <c r="L84" s="4"/>
      <c r="M84" s="2"/>
      <c r="N84" s="4"/>
      <c r="O84" s="4"/>
      <c r="P84" s="2"/>
      <c r="Q84" s="261"/>
    </row>
    <row r="85" spans="1:17">
      <c r="A85" s="261"/>
      <c r="B85" s="2"/>
      <c r="C85" s="2836"/>
      <c r="D85" s="3598"/>
      <c r="E85" s="3599"/>
      <c r="F85" s="3600"/>
      <c r="G85" s="3600"/>
      <c r="H85" s="3600"/>
      <c r="I85" s="3600"/>
      <c r="J85" s="3600" t="s">
        <v>1780</v>
      </c>
      <c r="K85" s="2697"/>
      <c r="L85" s="9"/>
      <c r="M85" s="140"/>
      <c r="N85" s="9"/>
      <c r="O85" s="9"/>
      <c r="P85" s="2"/>
      <c r="Q85" s="261"/>
    </row>
    <row r="86" spans="1:17">
      <c r="A86" s="261"/>
      <c r="B86" s="2"/>
      <c r="C86" s="2493"/>
      <c r="D86" s="2698"/>
      <c r="E86" s="2081"/>
      <c r="F86" s="2082" t="s">
        <v>1781</v>
      </c>
      <c r="G86" s="2082" t="s">
        <v>1782</v>
      </c>
      <c r="H86" s="2082" t="s">
        <v>1483</v>
      </c>
      <c r="I86" s="2082" t="s">
        <v>1783</v>
      </c>
      <c r="J86" s="2082" t="s">
        <v>1784</v>
      </c>
      <c r="K86" s="1554" t="s">
        <v>1785</v>
      </c>
      <c r="L86" s="9"/>
      <c r="M86" s="140"/>
      <c r="N86" s="9"/>
      <c r="O86" s="9"/>
      <c r="P86" s="2"/>
      <c r="Q86" s="261"/>
    </row>
    <row r="87" spans="1:17">
      <c r="A87" s="261"/>
      <c r="B87" s="2"/>
      <c r="C87" s="2493"/>
      <c r="D87" s="2698"/>
      <c r="E87" s="2081"/>
      <c r="F87" s="2082" t="s">
        <v>1786</v>
      </c>
      <c r="G87" s="2082" t="s">
        <v>1787</v>
      </c>
      <c r="H87" s="2082" t="s">
        <v>1786</v>
      </c>
      <c r="I87" s="2082" t="s">
        <v>1787</v>
      </c>
      <c r="J87" s="2082" t="s">
        <v>1788</v>
      </c>
      <c r="K87" s="1554" t="s">
        <v>1789</v>
      </c>
      <c r="L87" s="9"/>
      <c r="M87" s="140"/>
      <c r="N87" s="9"/>
      <c r="O87" s="9"/>
      <c r="P87" s="2"/>
      <c r="Q87" s="261"/>
    </row>
    <row r="88" spans="1:17">
      <c r="A88" s="261"/>
      <c r="B88" s="2"/>
      <c r="C88" s="2493"/>
      <c r="D88" s="2698"/>
      <c r="E88" s="2081"/>
      <c r="F88" s="2082" t="s">
        <v>1790</v>
      </c>
      <c r="G88" s="2082" t="s">
        <v>1791</v>
      </c>
      <c r="H88" s="2082" t="s">
        <v>1790</v>
      </c>
      <c r="I88" s="2082" t="s">
        <v>1791</v>
      </c>
      <c r="J88" s="2082" t="s">
        <v>1792</v>
      </c>
      <c r="K88" s="1554" t="s">
        <v>1793</v>
      </c>
      <c r="L88" s="9"/>
      <c r="M88" s="140"/>
      <c r="N88" s="9"/>
      <c r="O88" s="9"/>
      <c r="P88" s="2"/>
      <c r="Q88" s="261"/>
    </row>
    <row r="89" spans="1:17">
      <c r="A89" s="261"/>
      <c r="B89" s="2"/>
      <c r="C89" s="3546"/>
      <c r="D89" s="2698"/>
      <c r="E89" s="2081"/>
      <c r="F89" s="2082"/>
      <c r="G89" s="2082" t="s">
        <v>1477</v>
      </c>
      <c r="H89" s="2082"/>
      <c r="I89" s="2082" t="s">
        <v>1477</v>
      </c>
      <c r="J89" s="2082" t="s">
        <v>1794</v>
      </c>
      <c r="K89" s="1554"/>
      <c r="L89" s="9"/>
      <c r="M89" s="140"/>
      <c r="N89" s="9"/>
      <c r="O89" s="9"/>
      <c r="P89" s="2"/>
      <c r="Q89" s="261"/>
    </row>
    <row r="90" spans="1:17">
      <c r="A90" s="261"/>
      <c r="B90" s="2"/>
      <c r="C90" s="3546"/>
      <c r="D90" s="2698"/>
      <c r="E90" s="2083"/>
      <c r="F90" s="2082"/>
      <c r="G90" s="2082"/>
      <c r="H90" s="2082"/>
      <c r="I90" s="2082"/>
      <c r="J90" s="2082" t="s">
        <v>1717</v>
      </c>
      <c r="K90" s="1554"/>
      <c r="L90" s="9"/>
      <c r="M90" s="140"/>
      <c r="N90" s="9"/>
      <c r="O90" s="9"/>
      <c r="P90" s="2"/>
      <c r="Q90" s="261"/>
    </row>
    <row r="91" spans="1:17">
      <c r="A91" s="261"/>
      <c r="B91" s="2"/>
      <c r="C91" s="3546"/>
      <c r="D91" s="2698"/>
      <c r="E91" s="2083"/>
      <c r="F91" s="3601"/>
      <c r="G91" s="3601"/>
      <c r="H91" s="3601"/>
      <c r="I91" s="3601"/>
      <c r="J91" s="3601" t="s">
        <v>1795</v>
      </c>
      <c r="K91" s="3602"/>
      <c r="L91" s="9"/>
      <c r="M91" s="140"/>
      <c r="N91" s="9"/>
      <c r="O91" s="9"/>
      <c r="P91" s="2"/>
      <c r="Q91" s="261"/>
    </row>
    <row r="92" spans="1:17">
      <c r="A92" s="261"/>
      <c r="B92" s="2"/>
      <c r="C92" s="3553"/>
      <c r="D92" s="3603"/>
      <c r="E92" s="2013" t="s">
        <v>1734</v>
      </c>
      <c r="F92" s="2084" t="s">
        <v>734</v>
      </c>
      <c r="G92" s="3604" t="s">
        <v>735</v>
      </c>
      <c r="H92" s="3604" t="s">
        <v>736</v>
      </c>
      <c r="I92" s="3604" t="s">
        <v>1249</v>
      </c>
      <c r="J92" s="3604" t="s">
        <v>738</v>
      </c>
      <c r="K92" s="3605" t="s">
        <v>1546</v>
      </c>
      <c r="L92" s="9"/>
      <c r="M92" s="140"/>
      <c r="N92" s="9"/>
      <c r="O92" s="9"/>
      <c r="P92" s="2"/>
      <c r="Q92" s="261"/>
    </row>
    <row r="93" spans="1:17">
      <c r="A93" s="261"/>
      <c r="B93" s="2"/>
      <c r="C93" s="3559">
        <v>1</v>
      </c>
      <c r="D93" s="599" t="s">
        <v>1796</v>
      </c>
      <c r="E93" s="3606"/>
      <c r="F93" s="3607"/>
      <c r="G93" s="3607"/>
      <c r="H93" s="3607"/>
      <c r="I93" s="3607"/>
      <c r="J93" s="3608"/>
      <c r="K93" s="3609"/>
      <c r="L93" s="9"/>
      <c r="M93" s="140"/>
      <c r="N93" s="9"/>
      <c r="O93" s="9"/>
      <c r="P93" s="2"/>
      <c r="Q93" s="261"/>
    </row>
    <row r="94" spans="1:17">
      <c r="A94" s="261"/>
      <c r="B94" s="2"/>
      <c r="C94" s="3559"/>
      <c r="D94" s="599" t="s">
        <v>1736</v>
      </c>
      <c r="E94" s="2077"/>
      <c r="F94" s="2085"/>
      <c r="G94" s="2085"/>
      <c r="H94" s="2085"/>
      <c r="I94" s="2085"/>
      <c r="J94" s="1555"/>
      <c r="K94" s="1556"/>
      <c r="L94" s="9"/>
      <c r="M94" s="140"/>
      <c r="N94" s="9"/>
      <c r="O94" s="9"/>
      <c r="P94" s="2"/>
      <c r="Q94" s="261"/>
    </row>
    <row r="95" spans="1:17">
      <c r="A95" s="261"/>
      <c r="B95" s="2"/>
      <c r="C95" s="3559"/>
      <c r="D95" s="599" t="s">
        <v>1737</v>
      </c>
      <c r="E95" s="2077"/>
      <c r="F95" s="2085"/>
      <c r="G95" s="2085"/>
      <c r="H95" s="2085"/>
      <c r="I95" s="2085"/>
      <c r="J95" s="1555"/>
      <c r="K95" s="1556"/>
      <c r="L95" s="9"/>
      <c r="M95" s="140"/>
      <c r="N95" s="9"/>
      <c r="O95" s="9"/>
      <c r="P95" s="2"/>
      <c r="Q95" s="261"/>
    </row>
    <row r="96" spans="1:17">
      <c r="A96" s="261"/>
      <c r="B96" s="2"/>
      <c r="C96" s="3559"/>
      <c r="D96" s="599" t="s">
        <v>1738</v>
      </c>
      <c r="E96" s="2077"/>
      <c r="F96" s="2085"/>
      <c r="G96" s="2085"/>
      <c r="H96" s="2085"/>
      <c r="I96" s="2085"/>
      <c r="J96" s="1555"/>
      <c r="K96" s="1556"/>
      <c r="L96" s="9"/>
      <c r="M96" s="140"/>
      <c r="N96" s="9"/>
      <c r="O96" s="9"/>
      <c r="P96" s="2"/>
      <c r="Q96" s="261"/>
    </row>
    <row r="97" spans="1:17">
      <c r="A97" s="261"/>
      <c r="B97" s="2"/>
      <c r="C97" s="3559"/>
      <c r="D97" s="599" t="s">
        <v>1739</v>
      </c>
      <c r="E97" s="2077"/>
      <c r="F97" s="2085"/>
      <c r="G97" s="2085"/>
      <c r="H97" s="2085"/>
      <c r="I97" s="2085"/>
      <c r="J97" s="1555"/>
      <c r="K97" s="1556"/>
      <c r="L97" s="9"/>
      <c r="M97" s="140"/>
      <c r="N97" s="9"/>
      <c r="O97" s="9"/>
      <c r="P97" s="2"/>
      <c r="Q97" s="261"/>
    </row>
    <row r="98" spans="1:17">
      <c r="A98" s="261"/>
      <c r="B98" s="2"/>
      <c r="C98" s="3559"/>
      <c r="D98" s="599" t="s">
        <v>1740</v>
      </c>
      <c r="E98" s="2077"/>
      <c r="F98" s="2085"/>
      <c r="G98" s="2085"/>
      <c r="H98" s="2085"/>
      <c r="I98" s="2085"/>
      <c r="J98" s="1555"/>
      <c r="K98" s="1556"/>
      <c r="L98" s="9"/>
      <c r="M98" s="140"/>
      <c r="N98" s="9"/>
      <c r="O98" s="9"/>
      <c r="P98" s="2"/>
      <c r="Q98" s="261"/>
    </row>
    <row r="99" spans="1:17">
      <c r="A99" s="261"/>
      <c r="B99" s="2"/>
      <c r="C99" s="3559"/>
      <c r="D99" s="599" t="s">
        <v>1741</v>
      </c>
      <c r="E99" s="2077"/>
      <c r="F99" s="2085"/>
      <c r="G99" s="2085"/>
      <c r="H99" s="2085"/>
      <c r="I99" s="2085"/>
      <c r="J99" s="1555"/>
      <c r="K99" s="1556"/>
      <c r="L99" s="9"/>
      <c r="M99" s="140"/>
      <c r="N99" s="9"/>
      <c r="O99" s="9"/>
      <c r="P99" s="2"/>
      <c r="Q99" s="261"/>
    </row>
    <row r="100" spans="1:17">
      <c r="A100" s="261"/>
      <c r="B100" s="2"/>
      <c r="C100" s="3559"/>
      <c r="D100" s="599" t="s">
        <v>1797</v>
      </c>
      <c r="E100" s="2077"/>
      <c r="F100" s="2085"/>
      <c r="G100" s="2085"/>
      <c r="H100" s="2085"/>
      <c r="I100" s="2085"/>
      <c r="J100" s="1555"/>
      <c r="K100" s="1556"/>
      <c r="L100" s="9"/>
      <c r="M100" s="140"/>
      <c r="N100" s="9"/>
      <c r="O100" s="9"/>
      <c r="P100" s="2"/>
      <c r="Q100" s="261"/>
    </row>
    <row r="101" spans="1:17">
      <c r="A101" s="261"/>
      <c r="B101" s="2"/>
      <c r="C101" s="3559"/>
      <c r="D101" s="599" t="s">
        <v>1743</v>
      </c>
      <c r="E101" s="2077"/>
      <c r="F101" s="2085"/>
      <c r="G101" s="2085"/>
      <c r="H101" s="2085"/>
      <c r="I101" s="2085"/>
      <c r="J101" s="1555"/>
      <c r="K101" s="1556"/>
      <c r="L101" s="9"/>
      <c r="M101" s="140"/>
      <c r="N101" s="9"/>
      <c r="O101" s="9"/>
      <c r="P101" s="2"/>
      <c r="Q101" s="261"/>
    </row>
    <row r="102" spans="1:17">
      <c r="A102" s="261"/>
      <c r="B102" s="2"/>
      <c r="C102" s="3559"/>
      <c r="D102" s="599" t="s">
        <v>1744</v>
      </c>
      <c r="E102" s="2077"/>
      <c r="F102" s="2085"/>
      <c r="G102" s="2085"/>
      <c r="H102" s="2085"/>
      <c r="I102" s="2085"/>
      <c r="J102" s="1555"/>
      <c r="K102" s="1556"/>
      <c r="L102" s="9"/>
      <c r="M102" s="140"/>
      <c r="N102" s="9"/>
      <c r="O102" s="9"/>
      <c r="P102" s="2"/>
      <c r="Q102" s="261"/>
    </row>
    <row r="103" spans="1:17">
      <c r="A103" s="261"/>
      <c r="B103" s="2"/>
      <c r="C103" s="3559"/>
      <c r="D103" s="599" t="s">
        <v>1798</v>
      </c>
      <c r="E103" s="2077"/>
      <c r="F103" s="2085"/>
      <c r="G103" s="2085"/>
      <c r="H103" s="2085"/>
      <c r="I103" s="2085"/>
      <c r="J103" s="1555"/>
      <c r="K103" s="1556"/>
      <c r="L103" s="9"/>
      <c r="M103" s="140"/>
      <c r="N103" s="9"/>
      <c r="O103" s="9"/>
      <c r="P103" s="2"/>
      <c r="Q103" s="261"/>
    </row>
    <row r="104" spans="1:17">
      <c r="A104" s="261"/>
      <c r="B104" s="2"/>
      <c r="C104" s="3559"/>
      <c r="D104" s="599" t="s">
        <v>1746</v>
      </c>
      <c r="E104" s="2077"/>
      <c r="F104" s="2085"/>
      <c r="G104" s="2085"/>
      <c r="H104" s="2085"/>
      <c r="I104" s="2085"/>
      <c r="J104" s="1555"/>
      <c r="K104" s="1556"/>
      <c r="L104" s="9"/>
      <c r="M104" s="140"/>
      <c r="N104" s="9"/>
      <c r="O104" s="9"/>
      <c r="P104" s="2"/>
      <c r="Q104" s="261"/>
    </row>
    <row r="105" spans="1:17">
      <c r="A105" s="261"/>
      <c r="B105" s="2"/>
      <c r="C105" s="3566"/>
      <c r="D105" s="3577" t="s">
        <v>1747</v>
      </c>
      <c r="E105" s="3578"/>
      <c r="F105" s="2085"/>
      <c r="G105" s="2085"/>
      <c r="H105" s="2085"/>
      <c r="I105" s="2085"/>
      <c r="J105" s="1555"/>
      <c r="K105" s="3610"/>
      <c r="L105" s="9"/>
      <c r="M105" s="140"/>
      <c r="N105" s="9"/>
      <c r="O105" s="9"/>
      <c r="P105" s="2"/>
      <c r="Q105" s="261"/>
    </row>
    <row r="106" spans="1:17">
      <c r="A106" s="261"/>
      <c r="B106" s="2"/>
      <c r="C106" s="3581">
        <v>1</v>
      </c>
      <c r="D106" s="3611" t="s">
        <v>1772</v>
      </c>
      <c r="E106" s="3582">
        <v>1</v>
      </c>
      <c r="F106" s="3612"/>
      <c r="G106" s="3612"/>
      <c r="H106" s="3612"/>
      <c r="I106" s="3612"/>
      <c r="J106" s="3613"/>
      <c r="K106" s="3614"/>
      <c r="L106" s="9"/>
      <c r="M106" s="140"/>
      <c r="N106" s="9"/>
      <c r="O106" s="9"/>
      <c r="P106" s="2"/>
      <c r="Q106" s="261"/>
    </row>
    <row r="107" spans="1:17">
      <c r="A107" s="261"/>
      <c r="B107" s="2"/>
      <c r="C107" s="3559">
        <v>2</v>
      </c>
      <c r="D107" s="599" t="s">
        <v>1749</v>
      </c>
      <c r="E107" s="3606"/>
      <c r="F107" s="3615"/>
      <c r="G107" s="3607"/>
      <c r="H107" s="3607"/>
      <c r="I107" s="3607"/>
      <c r="J107" s="3608"/>
      <c r="K107" s="3609"/>
      <c r="L107" s="9"/>
      <c r="M107" s="140"/>
      <c r="N107" s="9"/>
      <c r="O107" s="9"/>
      <c r="P107" s="2"/>
      <c r="Q107" s="261"/>
    </row>
    <row r="108" spans="1:17">
      <c r="A108" s="261"/>
      <c r="B108" s="2"/>
      <c r="C108" s="3559"/>
      <c r="D108" s="599" t="s">
        <v>1750</v>
      </c>
      <c r="E108" s="2077"/>
      <c r="F108" s="2699"/>
      <c r="G108" s="2085"/>
      <c r="H108" s="2085"/>
      <c r="I108" s="2085"/>
      <c r="J108" s="1555"/>
      <c r="K108" s="1556"/>
      <c r="L108" s="9"/>
      <c r="M108" s="140"/>
      <c r="N108" s="9"/>
      <c r="O108" s="9"/>
      <c r="P108" s="2"/>
      <c r="Q108" s="261"/>
    </row>
    <row r="109" spans="1:17">
      <c r="A109" s="261"/>
      <c r="B109" s="2"/>
      <c r="C109" s="3559"/>
      <c r="D109" s="599" t="s">
        <v>1751</v>
      </c>
      <c r="E109" s="2077"/>
      <c r="F109" s="2699"/>
      <c r="G109" s="2085"/>
      <c r="H109" s="2085"/>
      <c r="I109" s="2085"/>
      <c r="J109" s="1555"/>
      <c r="K109" s="1556"/>
      <c r="L109" s="9"/>
      <c r="M109" s="140"/>
      <c r="N109" s="9"/>
      <c r="O109" s="9"/>
      <c r="P109" s="2"/>
      <c r="Q109" s="261"/>
    </row>
    <row r="110" spans="1:17">
      <c r="A110" s="261"/>
      <c r="B110" s="2"/>
      <c r="C110" s="3559"/>
      <c r="D110" s="599" t="s">
        <v>1752</v>
      </c>
      <c r="E110" s="2077"/>
      <c r="F110" s="2699"/>
      <c r="G110" s="2085"/>
      <c r="H110" s="2085"/>
      <c r="I110" s="2085"/>
      <c r="J110" s="1555"/>
      <c r="K110" s="1556"/>
      <c r="L110" s="9"/>
      <c r="M110" s="140"/>
      <c r="N110" s="9"/>
      <c r="O110" s="9"/>
      <c r="P110" s="2"/>
      <c r="Q110" s="261"/>
    </row>
    <row r="111" spans="1:17">
      <c r="A111" s="261"/>
      <c r="B111" s="2"/>
      <c r="C111" s="3559"/>
      <c r="D111" s="599" t="s">
        <v>1753</v>
      </c>
      <c r="E111" s="2077"/>
      <c r="F111" s="2699"/>
      <c r="G111" s="2085"/>
      <c r="H111" s="2085"/>
      <c r="I111" s="2085"/>
      <c r="J111" s="1555"/>
      <c r="K111" s="1556"/>
      <c r="L111" s="9"/>
      <c r="M111" s="140"/>
      <c r="N111" s="9"/>
      <c r="O111" s="9"/>
      <c r="P111" s="2"/>
      <c r="Q111" s="261"/>
    </row>
    <row r="112" spans="1:17">
      <c r="A112" s="261"/>
      <c r="B112" s="2"/>
      <c r="C112" s="3559"/>
      <c r="D112" s="599" t="s">
        <v>1754</v>
      </c>
      <c r="E112" s="2077"/>
      <c r="F112" s="2699"/>
      <c r="G112" s="2085"/>
      <c r="H112" s="2085"/>
      <c r="I112" s="2085"/>
      <c r="J112" s="1555"/>
      <c r="K112" s="1556"/>
      <c r="L112" s="9"/>
      <c r="M112" s="140"/>
      <c r="N112" s="9"/>
      <c r="O112" s="9"/>
      <c r="P112" s="2"/>
      <c r="Q112" s="261"/>
    </row>
    <row r="113" spans="1:17">
      <c r="A113" s="261"/>
      <c r="B113" s="2"/>
      <c r="C113" s="3566"/>
      <c r="D113" s="3577" t="s">
        <v>1755</v>
      </c>
      <c r="E113" s="3616"/>
      <c r="F113" s="2699"/>
      <c r="G113" s="2085"/>
      <c r="H113" s="2085"/>
      <c r="I113" s="2085"/>
      <c r="J113" s="1555"/>
      <c r="K113" s="3617"/>
      <c r="L113" s="9"/>
      <c r="M113" s="140"/>
      <c r="N113" s="9"/>
      <c r="O113" s="9"/>
      <c r="P113" s="2"/>
      <c r="Q113" s="261"/>
    </row>
    <row r="114" spans="1:17">
      <c r="A114" s="261"/>
      <c r="B114" s="2"/>
      <c r="C114" s="3569">
        <v>2</v>
      </c>
      <c r="D114" s="3618" t="s">
        <v>1772</v>
      </c>
      <c r="E114" s="3582">
        <v>1</v>
      </c>
      <c r="F114" s="3619"/>
      <c r="G114" s="3612"/>
      <c r="H114" s="3612"/>
      <c r="I114" s="3612"/>
      <c r="J114" s="3613"/>
      <c r="K114" s="3614"/>
      <c r="L114" s="9"/>
      <c r="M114" s="140"/>
      <c r="N114" s="9"/>
      <c r="O114" s="9"/>
      <c r="P114" s="2"/>
      <c r="Q114" s="261"/>
    </row>
    <row r="115" spans="1:17">
      <c r="A115" s="261"/>
      <c r="B115" s="2"/>
      <c r="C115" s="3559">
        <v>3</v>
      </c>
      <c r="D115" s="599" t="s">
        <v>806</v>
      </c>
      <c r="E115" s="3606"/>
      <c r="F115" s="3607"/>
      <c r="G115" s="3607"/>
      <c r="H115" s="3607"/>
      <c r="I115" s="3607"/>
      <c r="J115" s="3608"/>
      <c r="K115" s="3609"/>
      <c r="L115" s="9"/>
      <c r="M115" s="140"/>
      <c r="N115" s="9"/>
      <c r="O115" s="9"/>
      <c r="P115" s="2"/>
      <c r="Q115" s="261"/>
    </row>
    <row r="116" spans="1:17">
      <c r="A116" s="261"/>
      <c r="B116" s="2"/>
      <c r="C116" s="3559"/>
      <c r="D116" s="599" t="s">
        <v>1756</v>
      </c>
      <c r="E116" s="2077"/>
      <c r="F116" s="2085"/>
      <c r="G116" s="2085"/>
      <c r="H116" s="2085"/>
      <c r="I116" s="2085"/>
      <c r="J116" s="1555"/>
      <c r="K116" s="1556"/>
      <c r="L116" s="9"/>
      <c r="M116" s="140"/>
      <c r="N116" s="9"/>
      <c r="O116" s="9"/>
      <c r="P116" s="2"/>
      <c r="Q116" s="261"/>
    </row>
    <row r="117" spans="1:17">
      <c r="A117" s="261"/>
      <c r="B117" s="2"/>
      <c r="C117" s="3559"/>
      <c r="D117" s="599" t="s">
        <v>1757</v>
      </c>
      <c r="E117" s="2077"/>
      <c r="F117" s="2085"/>
      <c r="G117" s="2085"/>
      <c r="H117" s="2085"/>
      <c r="I117" s="2085"/>
      <c r="J117" s="1555"/>
      <c r="K117" s="1556"/>
      <c r="L117" s="9"/>
      <c r="M117" s="140"/>
      <c r="N117" s="9"/>
      <c r="O117" s="9"/>
      <c r="P117" s="2"/>
      <c r="Q117" s="261"/>
    </row>
    <row r="118" spans="1:17">
      <c r="A118" s="261"/>
      <c r="B118" s="2"/>
      <c r="C118" s="3559"/>
      <c r="D118" s="599" t="s">
        <v>1758</v>
      </c>
      <c r="E118" s="2077"/>
      <c r="F118" s="2085"/>
      <c r="G118" s="2085"/>
      <c r="H118" s="2085"/>
      <c r="I118" s="2085"/>
      <c r="J118" s="1555"/>
      <c r="K118" s="1556"/>
      <c r="L118" s="9"/>
      <c r="M118" s="140"/>
      <c r="N118" s="9"/>
      <c r="O118" s="9"/>
      <c r="P118" s="2"/>
      <c r="Q118" s="261"/>
    </row>
    <row r="119" spans="1:17">
      <c r="A119" s="261"/>
      <c r="B119" s="2"/>
      <c r="C119" s="3559"/>
      <c r="D119" s="599" t="s">
        <v>1759</v>
      </c>
      <c r="E119" s="2077"/>
      <c r="F119" s="2085"/>
      <c r="G119" s="2085"/>
      <c r="H119" s="2085"/>
      <c r="I119" s="2085"/>
      <c r="J119" s="1555"/>
      <c r="K119" s="1556"/>
      <c r="L119" s="9"/>
      <c r="M119" s="140"/>
      <c r="N119" s="9"/>
      <c r="O119" s="9"/>
      <c r="P119" s="2"/>
      <c r="Q119" s="261"/>
    </row>
    <row r="120" spans="1:17">
      <c r="A120" s="261"/>
      <c r="B120" s="2"/>
      <c r="C120" s="3559"/>
      <c r="D120" s="599" t="s">
        <v>1760</v>
      </c>
      <c r="E120" s="2077"/>
      <c r="F120" s="2085"/>
      <c r="G120" s="2085"/>
      <c r="H120" s="2085"/>
      <c r="I120" s="2085"/>
      <c r="J120" s="1555"/>
      <c r="K120" s="1556"/>
      <c r="L120" s="9"/>
      <c r="M120" s="140"/>
      <c r="N120" s="9"/>
      <c r="O120" s="9"/>
      <c r="P120" s="2"/>
      <c r="Q120" s="261"/>
    </row>
    <row r="121" spans="1:17">
      <c r="A121" s="261"/>
      <c r="B121" s="2"/>
      <c r="C121" s="3559"/>
      <c r="D121" s="599" t="s">
        <v>1761</v>
      </c>
      <c r="E121" s="2077"/>
      <c r="F121" s="2085"/>
      <c r="G121" s="2085"/>
      <c r="H121" s="2085"/>
      <c r="I121" s="2085"/>
      <c r="J121" s="1555"/>
      <c r="K121" s="1556"/>
      <c r="L121" s="9"/>
      <c r="M121" s="140"/>
      <c r="N121" s="9"/>
      <c r="O121" s="9"/>
      <c r="P121" s="2"/>
      <c r="Q121" s="261"/>
    </row>
    <row r="122" spans="1:17">
      <c r="A122" s="261"/>
      <c r="B122" s="2"/>
      <c r="C122" s="3559"/>
      <c r="D122" s="599" t="s">
        <v>1762</v>
      </c>
      <c r="E122" s="2077"/>
      <c r="F122" s="2085"/>
      <c r="G122" s="2085"/>
      <c r="H122" s="2085"/>
      <c r="I122" s="2085"/>
      <c r="J122" s="1555"/>
      <c r="K122" s="1556"/>
      <c r="L122" s="9"/>
      <c r="M122" s="140"/>
      <c r="N122" s="9"/>
      <c r="O122" s="9"/>
      <c r="P122" s="2"/>
      <c r="Q122" s="261"/>
    </row>
    <row r="123" spans="1:17">
      <c r="A123" s="261"/>
      <c r="B123" s="2"/>
      <c r="C123" s="3559"/>
      <c r="D123" s="599" t="s">
        <v>1763</v>
      </c>
      <c r="E123" s="2077"/>
      <c r="F123" s="2085"/>
      <c r="G123" s="2085"/>
      <c r="H123" s="2085"/>
      <c r="I123" s="2085"/>
      <c r="J123" s="1555"/>
      <c r="K123" s="1556"/>
      <c r="L123" s="9"/>
      <c r="M123" s="140"/>
      <c r="N123" s="9"/>
      <c r="O123" s="9"/>
      <c r="P123" s="2"/>
      <c r="Q123" s="261"/>
    </row>
    <row r="124" spans="1:17">
      <c r="A124" s="261"/>
      <c r="B124" s="2"/>
      <c r="C124" s="3559"/>
      <c r="D124" s="599" t="s">
        <v>1764</v>
      </c>
      <c r="E124" s="2077"/>
      <c r="F124" s="2085"/>
      <c r="G124" s="2085"/>
      <c r="H124" s="2085"/>
      <c r="I124" s="2085"/>
      <c r="J124" s="1555"/>
      <c r="K124" s="1556"/>
      <c r="L124" s="9"/>
      <c r="M124" s="140"/>
      <c r="N124" s="9"/>
      <c r="O124" s="9"/>
      <c r="P124" s="2"/>
      <c r="Q124" s="261"/>
    </row>
    <row r="125" spans="1:17">
      <c r="A125" s="261"/>
      <c r="B125" s="2"/>
      <c r="C125" s="3559"/>
      <c r="D125" s="599" t="s">
        <v>1765</v>
      </c>
      <c r="E125" s="2077"/>
      <c r="F125" s="2085"/>
      <c r="G125" s="2085"/>
      <c r="H125" s="2085"/>
      <c r="I125" s="2085"/>
      <c r="J125" s="1555"/>
      <c r="K125" s="1556"/>
      <c r="L125" s="9"/>
      <c r="M125" s="140"/>
      <c r="N125" s="9"/>
      <c r="O125" s="9"/>
      <c r="P125" s="2"/>
      <c r="Q125" s="261"/>
    </row>
    <row r="126" spans="1:17">
      <c r="A126" s="261"/>
      <c r="B126" s="2"/>
      <c r="C126" s="3559"/>
      <c r="D126" s="599" t="s">
        <v>1766</v>
      </c>
      <c r="E126" s="2077"/>
      <c r="F126" s="2085"/>
      <c r="G126" s="2085"/>
      <c r="H126" s="2085"/>
      <c r="I126" s="2085"/>
      <c r="J126" s="1555"/>
      <c r="K126" s="1556"/>
      <c r="L126" s="9"/>
      <c r="M126" s="140"/>
      <c r="N126" s="9"/>
      <c r="O126" s="9"/>
      <c r="P126" s="2"/>
      <c r="Q126" s="261"/>
    </row>
    <row r="127" spans="1:17">
      <c r="A127" s="261"/>
      <c r="B127" s="2"/>
      <c r="C127" s="3559"/>
      <c r="D127" s="599" t="s">
        <v>1767</v>
      </c>
      <c r="E127" s="2077"/>
      <c r="F127" s="2085"/>
      <c r="G127" s="2085"/>
      <c r="H127" s="2085"/>
      <c r="I127" s="2085"/>
      <c r="J127" s="1555"/>
      <c r="K127" s="1556"/>
      <c r="L127" s="9"/>
      <c r="M127" s="140"/>
      <c r="N127" s="9"/>
      <c r="O127" s="9"/>
      <c r="P127" s="2"/>
      <c r="Q127" s="261"/>
    </row>
    <row r="128" spans="1:17">
      <c r="A128" s="261"/>
      <c r="B128" s="2"/>
      <c r="C128" s="3559"/>
      <c r="D128" s="599" t="s">
        <v>1768</v>
      </c>
      <c r="E128" s="2077"/>
      <c r="F128" s="2085"/>
      <c r="G128" s="2085"/>
      <c r="H128" s="2085"/>
      <c r="I128" s="2085"/>
      <c r="J128" s="1555"/>
      <c r="K128" s="1556"/>
      <c r="L128" s="9"/>
      <c r="M128" s="140"/>
      <c r="N128" s="9"/>
      <c r="O128" s="9"/>
      <c r="P128" s="2"/>
      <c r="Q128" s="261"/>
    </row>
    <row r="129" spans="1:17">
      <c r="A129" s="261"/>
      <c r="B129" s="2"/>
      <c r="C129" s="3559"/>
      <c r="D129" s="599" t="s">
        <v>1769</v>
      </c>
      <c r="E129" s="3578"/>
      <c r="F129" s="2085"/>
      <c r="G129" s="2085"/>
      <c r="H129" s="2085"/>
      <c r="I129" s="2085"/>
      <c r="J129" s="1555"/>
      <c r="K129" s="3610"/>
      <c r="L129" s="9"/>
      <c r="M129" s="140"/>
      <c r="N129" s="9"/>
      <c r="O129" s="9"/>
      <c r="P129" s="2"/>
      <c r="Q129" s="261"/>
    </row>
    <row r="130" spans="1:17">
      <c r="A130" s="261"/>
      <c r="B130" s="2"/>
      <c r="C130" s="3620">
        <v>3</v>
      </c>
      <c r="D130" s="3621" t="s">
        <v>1772</v>
      </c>
      <c r="E130" s="3622">
        <v>1</v>
      </c>
      <c r="F130" s="3623"/>
      <c r="G130" s="3623"/>
      <c r="H130" s="3623"/>
      <c r="I130" s="3623"/>
      <c r="J130" s="3624"/>
      <c r="K130" s="3625">
        <f t="shared" ref="K130:K138" si="5">F130+G130-H130-I130+J130</f>
        <v>0</v>
      </c>
      <c r="L130" s="9"/>
      <c r="M130" s="140"/>
      <c r="N130" s="9"/>
      <c r="O130" s="9"/>
      <c r="P130" s="2"/>
      <c r="Q130" s="261"/>
    </row>
    <row r="131" spans="1:17">
      <c r="A131" s="261"/>
      <c r="B131" s="2"/>
      <c r="C131" s="600">
        <v>4</v>
      </c>
      <c r="D131" s="601" t="s">
        <v>1799</v>
      </c>
      <c r="E131" s="602"/>
      <c r="F131" s="896"/>
      <c r="G131" s="897"/>
      <c r="H131" s="898"/>
      <c r="I131" s="898"/>
      <c r="J131" s="898"/>
      <c r="K131" s="899">
        <f t="shared" si="5"/>
        <v>0</v>
      </c>
      <c r="L131" s="9"/>
      <c r="M131" s="140"/>
      <c r="N131" s="9"/>
      <c r="O131" s="9"/>
      <c r="P131" s="2"/>
      <c r="Q131" s="261"/>
    </row>
    <row r="132" spans="1:17">
      <c r="A132" s="261"/>
      <c r="B132" s="2"/>
      <c r="C132" s="3626">
        <v>4</v>
      </c>
      <c r="D132" s="3627" t="s">
        <v>1772</v>
      </c>
      <c r="E132" s="2086">
        <v>1</v>
      </c>
      <c r="F132" s="3623"/>
      <c r="G132" s="3628"/>
      <c r="H132" s="3629"/>
      <c r="I132" s="3629"/>
      <c r="J132" s="3629"/>
      <c r="K132" s="1557">
        <f t="shared" si="5"/>
        <v>0</v>
      </c>
      <c r="L132" s="9"/>
      <c r="M132" s="140"/>
      <c r="N132" s="9"/>
      <c r="O132" s="9"/>
      <c r="P132" s="2"/>
      <c r="Q132" s="261"/>
    </row>
    <row r="133" spans="1:17">
      <c r="A133" s="261"/>
      <c r="B133" s="2"/>
      <c r="C133" s="3559">
        <v>5</v>
      </c>
      <c r="D133" s="599" t="s">
        <v>1773</v>
      </c>
      <c r="E133" s="602"/>
      <c r="F133" s="896"/>
      <c r="G133" s="897"/>
      <c r="H133" s="898"/>
      <c r="I133" s="898"/>
      <c r="J133" s="898"/>
      <c r="K133" s="899">
        <f t="shared" si="5"/>
        <v>0</v>
      </c>
      <c r="L133" s="9"/>
      <c r="M133" s="140"/>
      <c r="N133" s="9"/>
      <c r="O133" s="9"/>
      <c r="P133" s="2"/>
      <c r="Q133" s="261"/>
    </row>
    <row r="134" spans="1:17">
      <c r="A134" s="261"/>
      <c r="B134" s="2"/>
      <c r="C134" s="3620">
        <v>5</v>
      </c>
      <c r="D134" s="3570" t="s">
        <v>1772</v>
      </c>
      <c r="E134" s="3622">
        <v>1</v>
      </c>
      <c r="F134" s="3623"/>
      <c r="G134" s="3628"/>
      <c r="H134" s="3629"/>
      <c r="I134" s="3629"/>
      <c r="J134" s="3629"/>
      <c r="K134" s="3625">
        <f t="shared" si="5"/>
        <v>0</v>
      </c>
      <c r="L134" s="9"/>
      <c r="M134" s="140"/>
      <c r="N134" s="9"/>
      <c r="O134" s="9"/>
      <c r="P134" s="2"/>
      <c r="Q134" s="261"/>
    </row>
    <row r="135" spans="1:17">
      <c r="A135" s="261"/>
      <c r="B135" s="2"/>
      <c r="C135" s="600">
        <v>6</v>
      </c>
      <c r="D135" s="601" t="s">
        <v>1774</v>
      </c>
      <c r="E135" s="602"/>
      <c r="F135" s="896"/>
      <c r="G135" s="897"/>
      <c r="H135" s="898"/>
      <c r="I135" s="898"/>
      <c r="J135" s="898"/>
      <c r="K135" s="899">
        <f t="shared" si="5"/>
        <v>0</v>
      </c>
      <c r="L135" s="9"/>
      <c r="M135" s="140"/>
      <c r="N135" s="9"/>
      <c r="O135" s="9"/>
      <c r="P135" s="2"/>
      <c r="Q135" s="261"/>
    </row>
    <row r="136" spans="1:17">
      <c r="A136" s="261"/>
      <c r="B136" s="2"/>
      <c r="C136" s="3626">
        <v>6</v>
      </c>
      <c r="D136" s="3627" t="s">
        <v>1772</v>
      </c>
      <c r="E136" s="2086">
        <v>1</v>
      </c>
      <c r="F136" s="3623"/>
      <c r="G136" s="3628"/>
      <c r="H136" s="3629"/>
      <c r="I136" s="3629"/>
      <c r="J136" s="3629"/>
      <c r="K136" s="1557">
        <f t="shared" si="5"/>
        <v>0</v>
      </c>
      <c r="L136" s="9"/>
      <c r="M136" s="140"/>
      <c r="N136" s="9"/>
      <c r="O136" s="9"/>
      <c r="P136" s="2"/>
      <c r="Q136" s="261"/>
    </row>
    <row r="137" spans="1:17">
      <c r="A137" s="261"/>
      <c r="B137" s="2"/>
      <c r="C137" s="3559">
        <v>7</v>
      </c>
      <c r="D137" s="599" t="s">
        <v>1775</v>
      </c>
      <c r="E137" s="602"/>
      <c r="F137" s="896"/>
      <c r="G137" s="897"/>
      <c r="H137" s="898"/>
      <c r="I137" s="898"/>
      <c r="J137" s="898"/>
      <c r="K137" s="899">
        <f t="shared" si="5"/>
        <v>0</v>
      </c>
      <c r="L137" s="9"/>
      <c r="M137" s="140"/>
      <c r="N137" s="9"/>
      <c r="O137" s="9"/>
      <c r="P137" s="2"/>
      <c r="Q137" s="261"/>
    </row>
    <row r="138" spans="1:17">
      <c r="A138" s="261"/>
      <c r="B138" s="2"/>
      <c r="C138" s="3620">
        <v>7</v>
      </c>
      <c r="D138" s="3570" t="s">
        <v>1772</v>
      </c>
      <c r="E138" s="3622">
        <v>1</v>
      </c>
      <c r="F138" s="3623"/>
      <c r="G138" s="3628"/>
      <c r="H138" s="3629"/>
      <c r="I138" s="3629"/>
      <c r="J138" s="3629"/>
      <c r="K138" s="3625">
        <f t="shared" si="5"/>
        <v>0</v>
      </c>
      <c r="L138" s="9"/>
      <c r="M138" s="140"/>
      <c r="N138" s="9"/>
      <c r="O138" s="9"/>
      <c r="P138" s="2"/>
      <c r="Q138" s="261"/>
    </row>
    <row r="139" spans="1:17">
      <c r="A139" s="261"/>
      <c r="B139" s="2"/>
      <c r="C139" s="600">
        <v>8</v>
      </c>
      <c r="D139" s="603" t="s">
        <v>1776</v>
      </c>
      <c r="E139" s="602"/>
      <c r="F139" s="900">
        <f t="shared" ref="F139:K139" si="6">SUMIF($F$93:$F$138,"&lt;&gt;1",F$93:F$138)</f>
        <v>0</v>
      </c>
      <c r="G139" s="900">
        <f t="shared" si="6"/>
        <v>0</v>
      </c>
      <c r="H139" s="900">
        <f t="shared" si="6"/>
        <v>0</v>
      </c>
      <c r="I139" s="900">
        <f t="shared" si="6"/>
        <v>0</v>
      </c>
      <c r="J139" s="900">
        <f t="shared" si="6"/>
        <v>0</v>
      </c>
      <c r="K139" s="901">
        <f t="shared" si="6"/>
        <v>0</v>
      </c>
      <c r="L139" s="9"/>
      <c r="M139" s="140"/>
      <c r="N139" s="9"/>
      <c r="O139" s="9"/>
      <c r="P139" s="2"/>
      <c r="Q139" s="261"/>
    </row>
    <row r="140" spans="1:17" ht="15" thickBot="1">
      <c r="A140" s="261"/>
      <c r="B140" s="2"/>
      <c r="C140" s="3630">
        <v>8</v>
      </c>
      <c r="D140" s="3631" t="s">
        <v>1777</v>
      </c>
      <c r="E140" s="3632"/>
      <c r="F140" s="3633">
        <f t="shared" ref="F140:K140" si="7">SUMIF($F$93:$F$138,"1",F$93:F$138)</f>
        <v>0</v>
      </c>
      <c r="G140" s="3634">
        <f t="shared" si="7"/>
        <v>0</v>
      </c>
      <c r="H140" s="3633">
        <f t="shared" si="7"/>
        <v>0</v>
      </c>
      <c r="I140" s="3633">
        <f t="shared" si="7"/>
        <v>0</v>
      </c>
      <c r="J140" s="3633">
        <f t="shared" si="7"/>
        <v>0</v>
      </c>
      <c r="K140" s="3635">
        <f t="shared" si="7"/>
        <v>0</v>
      </c>
      <c r="L140" s="9"/>
      <c r="M140" s="140"/>
      <c r="N140" s="9"/>
      <c r="O140" s="9"/>
      <c r="P140" s="2"/>
      <c r="Q140" s="261"/>
    </row>
    <row r="141" spans="1:17" ht="15" thickBot="1">
      <c r="A141" s="261"/>
      <c r="B141" s="2"/>
      <c r="C141" s="9"/>
      <c r="D141" s="9"/>
      <c r="E141" s="9"/>
      <c r="F141" s="9"/>
      <c r="G141" s="9"/>
      <c r="H141" s="9"/>
      <c r="I141" s="9"/>
      <c r="J141" s="9"/>
      <c r="K141" s="9"/>
      <c r="L141" s="9"/>
      <c r="M141" s="140"/>
      <c r="N141" s="9"/>
      <c r="O141" s="9"/>
      <c r="P141" s="2"/>
      <c r="Q141" s="261"/>
    </row>
    <row r="142" spans="1:17">
      <c r="A142" s="261"/>
      <c r="B142" s="2"/>
      <c r="C142" s="9"/>
      <c r="D142" s="9"/>
      <c r="E142" s="9"/>
      <c r="F142" s="9"/>
      <c r="G142" s="2794" t="s">
        <v>544</v>
      </c>
      <c r="H142" s="3636" t="s">
        <v>1251</v>
      </c>
      <c r="I142" s="8123" t="s">
        <v>1800</v>
      </c>
      <c r="J142" s="8124"/>
      <c r="K142" s="8124"/>
      <c r="L142" s="8125"/>
      <c r="M142" s="140"/>
      <c r="N142" s="2"/>
      <c r="O142" s="2"/>
      <c r="P142" s="2"/>
      <c r="Q142" s="261"/>
    </row>
    <row r="143" spans="1:17">
      <c r="A143" s="261"/>
      <c r="B143" s="2"/>
      <c r="C143" s="411">
        <v>17</v>
      </c>
      <c r="D143" s="35" t="s">
        <v>1801</v>
      </c>
      <c r="E143" s="9"/>
      <c r="F143" s="9"/>
      <c r="G143" s="3637">
        <f>+K139</f>
        <v>0</v>
      </c>
      <c r="H143" s="3638">
        <f>+K140</f>
        <v>0</v>
      </c>
      <c r="I143" s="3639"/>
      <c r="J143" s="3639"/>
      <c r="K143" s="3639"/>
      <c r="L143" s="3640"/>
      <c r="M143" s="140"/>
      <c r="N143" s="1285"/>
      <c r="O143" s="1285"/>
      <c r="P143" s="2"/>
      <c r="Q143" s="261"/>
    </row>
    <row r="144" spans="1:17">
      <c r="A144" s="261"/>
      <c r="B144" s="2"/>
      <c r="C144" s="459">
        <v>17.100000000000001</v>
      </c>
      <c r="D144" s="425" t="s">
        <v>1802</v>
      </c>
      <c r="E144" s="4"/>
      <c r="F144" s="4"/>
      <c r="G144" s="3641"/>
      <c r="H144" s="3642"/>
      <c r="I144" s="3639"/>
      <c r="J144" s="3639"/>
      <c r="K144" s="3639"/>
      <c r="L144" s="3640"/>
      <c r="M144" s="140"/>
      <c r="N144" s="1285"/>
      <c r="O144" s="1285"/>
      <c r="P144" s="2"/>
      <c r="Q144" s="261"/>
    </row>
    <row r="145" spans="1:17" ht="15" thickBot="1">
      <c r="A145" s="261"/>
      <c r="B145" s="2"/>
      <c r="C145" s="411">
        <v>18</v>
      </c>
      <c r="D145" s="35" t="s">
        <v>1803</v>
      </c>
      <c r="E145" s="9"/>
      <c r="F145" s="9"/>
      <c r="G145" s="1492">
        <f>G143-G144</f>
        <v>0</v>
      </c>
      <c r="H145" s="3643">
        <f>H143-H144</f>
        <v>0</v>
      </c>
      <c r="I145" s="3644"/>
      <c r="J145" s="3644"/>
      <c r="K145" s="3644"/>
      <c r="L145" s="3645"/>
      <c r="M145" s="140"/>
      <c r="N145" s="1285"/>
      <c r="O145" s="1285"/>
      <c r="P145" s="2"/>
      <c r="Q145" s="261"/>
    </row>
    <row r="146" spans="1:17">
      <c r="A146" s="261"/>
      <c r="B146" s="2"/>
      <c r="C146" s="8"/>
      <c r="D146" s="8"/>
      <c r="E146" s="8"/>
      <c r="F146" s="8"/>
      <c r="G146" s="8"/>
      <c r="H146" s="9"/>
      <c r="I146" s="9"/>
      <c r="J146" s="9"/>
      <c r="K146" s="9"/>
      <c r="L146" s="4"/>
      <c r="M146" s="2"/>
      <c r="N146" s="4"/>
      <c r="O146" s="4"/>
      <c r="P146" s="2"/>
      <c r="Q146" s="261"/>
    </row>
    <row r="147" spans="1:17">
      <c r="A147" s="261"/>
      <c r="B147" s="2"/>
      <c r="C147" s="36" t="s">
        <v>445</v>
      </c>
      <c r="D147" s="60"/>
      <c r="E147" s="9"/>
      <c r="F147" s="9"/>
      <c r="G147" s="9"/>
      <c r="H147" s="9"/>
      <c r="I147" s="9"/>
      <c r="J147" s="9"/>
      <c r="K147" s="9"/>
      <c r="L147" s="4"/>
      <c r="M147" s="2"/>
      <c r="N147" s="4"/>
      <c r="O147" s="4"/>
      <c r="P147" s="2"/>
      <c r="Q147" s="261"/>
    </row>
    <row r="148" spans="1:17">
      <c r="A148" s="261"/>
      <c r="B148" s="2"/>
      <c r="C148" s="73" t="s">
        <v>1804</v>
      </c>
      <c r="D148" s="9"/>
      <c r="E148" s="9"/>
      <c r="F148" s="9"/>
      <c r="G148" s="9"/>
      <c r="H148" s="9"/>
      <c r="I148" s="9"/>
      <c r="J148" s="9"/>
      <c r="K148" s="9"/>
      <c r="L148" s="4"/>
      <c r="M148" s="684"/>
      <c r="N148" s="4"/>
      <c r="O148" s="4"/>
      <c r="P148" s="2"/>
      <c r="Q148" s="261"/>
    </row>
    <row r="149" spans="1:17">
      <c r="A149" s="261"/>
      <c r="B149" s="2"/>
      <c r="C149" s="73" t="s">
        <v>1805</v>
      </c>
      <c r="D149" s="41"/>
      <c r="E149" s="41"/>
      <c r="F149" s="41"/>
      <c r="G149" s="41"/>
      <c r="H149" s="41"/>
      <c r="I149" s="41"/>
      <c r="J149" s="41"/>
      <c r="K149" s="41"/>
      <c r="L149" s="4"/>
      <c r="M149" s="2"/>
      <c r="N149" s="4"/>
      <c r="O149" s="4"/>
      <c r="P149" s="2"/>
      <c r="Q149" s="261"/>
    </row>
    <row r="150" spans="1:17">
      <c r="A150" s="261"/>
      <c r="B150" s="2"/>
      <c r="C150" s="73"/>
      <c r="D150" s="41"/>
      <c r="E150" s="41"/>
      <c r="F150" s="41"/>
      <c r="G150" s="41"/>
      <c r="H150" s="41"/>
      <c r="I150" s="41"/>
      <c r="J150" s="41"/>
      <c r="K150" s="41"/>
      <c r="L150" s="4"/>
      <c r="M150" s="2"/>
      <c r="N150" s="4"/>
      <c r="O150" s="4"/>
      <c r="P150" s="2"/>
      <c r="Q150" s="261"/>
    </row>
    <row r="151" spans="1:17">
      <c r="A151" s="261"/>
      <c r="B151" s="261"/>
      <c r="C151" s="261"/>
      <c r="D151" s="261"/>
      <c r="E151" s="261"/>
      <c r="F151" s="261"/>
      <c r="G151" s="261"/>
      <c r="H151" s="261"/>
      <c r="I151" s="261"/>
      <c r="J151" s="261"/>
      <c r="K151" s="261"/>
      <c r="L151" s="261"/>
      <c r="M151" s="261"/>
      <c r="N151" s="261"/>
      <c r="O151" s="261"/>
      <c r="P151" s="261"/>
      <c r="Q151" s="261"/>
    </row>
    <row r="152" spans="1:17"/>
    <row r="153" spans="1:17"/>
  </sheetData>
  <customSheetViews>
    <customSheetView guid="{F416BD5B-C3AD-4F61-AAB2-55950A9B7E72}">
      <selection activeCell="F16" sqref="F16"/>
      <pageMargins left="0" right="0" top="0" bottom="0" header="0" footer="0"/>
    </customSheetView>
    <customSheetView guid="{E14211BF-3959-45CF-A937-AD36AACCEFAC}">
      <selection activeCell="J16" sqref="J16"/>
      <pageMargins left="0" right="0" top="0" bottom="0" header="0" footer="0"/>
    </customSheetView>
    <customSheetView guid="{DD364770-73A1-4C6D-9516-629A57F0EB18}">
      <selection activeCell="C21" sqref="C21"/>
      <pageMargins left="0" right="0" top="0" bottom="0" header="0" footer="0"/>
    </customSheetView>
    <customSheetView guid="{41E394DC-1FDD-4D1F-8620-137B7012DC10}">
      <selection activeCell="F11" sqref="F11"/>
      <pageMargins left="0" right="0" top="0" bottom="0" header="0" footer="0"/>
    </customSheetView>
    <customSheetView guid="{CC70D5D3-3A1F-46AA-BDCE-F692C2C36BEE}" topLeftCell="B1">
      <selection activeCell="I10" sqref="I10"/>
      <pageMargins left="0" right="0" top="0" bottom="0" header="0" footer="0"/>
    </customSheetView>
  </customSheetViews>
  <mergeCells count="5">
    <mergeCell ref="O23:O27"/>
    <mergeCell ref="G81:H81"/>
    <mergeCell ref="I81:J81"/>
    <mergeCell ref="I142:L142"/>
    <mergeCell ref="N23:N27"/>
  </mergeCells>
  <hyperlinks>
    <hyperlink ref="P2" location="Index!A1" display="Index" xr:uid="{CE1C0CD8-F3CE-4BCA-A94D-198D9451FAA1}"/>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S112"/>
  <sheetViews>
    <sheetView zoomScale="70" zoomScaleNormal="70" workbookViewId="0">
      <selection activeCell="H7" sqref="H7"/>
    </sheetView>
  </sheetViews>
  <sheetFormatPr defaultColWidth="0" defaultRowHeight="14.4" zeroHeight="1"/>
  <cols>
    <col min="1" max="1" width="3.88671875" customWidth="1"/>
    <col min="2" max="2" width="9" customWidth="1"/>
    <col min="3" max="3" width="10.6640625" customWidth="1"/>
    <col min="4" max="4" width="37.109375" customWidth="1"/>
    <col min="5" max="5" width="30.44140625" customWidth="1"/>
    <col min="6" max="6" width="15.44140625" customWidth="1"/>
    <col min="7" max="7" width="17.33203125" customWidth="1"/>
    <col min="8" max="8" width="17" customWidth="1"/>
    <col min="9" max="9" width="15.44140625" customWidth="1"/>
    <col min="10" max="10" width="15.109375" customWidth="1"/>
    <col min="11" max="12" width="17" customWidth="1"/>
    <col min="13" max="13" width="16.33203125" customWidth="1"/>
    <col min="14" max="14" width="22.33203125" customWidth="1"/>
    <col min="15" max="15" width="17.109375" customWidth="1"/>
    <col min="16" max="16" width="16.44140625" customWidth="1"/>
    <col min="17" max="17" width="15.33203125" customWidth="1"/>
    <col min="18" max="18" width="6.33203125" customWidth="1"/>
    <col min="19" max="19" width="9.109375" customWidth="1"/>
    <col min="20" max="16384" width="9.109375" hidden="1"/>
  </cols>
  <sheetData>
    <row r="1" spans="1:19">
      <c r="A1" s="261"/>
      <c r="B1" s="261"/>
      <c r="C1" s="261"/>
      <c r="D1" s="261"/>
      <c r="E1" s="261"/>
      <c r="F1" s="261"/>
      <c r="G1" s="261"/>
      <c r="H1" s="261"/>
      <c r="I1" s="261"/>
      <c r="J1" s="261"/>
      <c r="K1" s="261"/>
      <c r="L1" s="261"/>
      <c r="M1" s="261"/>
      <c r="N1" s="261"/>
      <c r="O1" s="261"/>
      <c r="P1" s="261"/>
      <c r="Q1" s="261"/>
      <c r="R1" s="261"/>
      <c r="S1" s="261"/>
    </row>
    <row r="2" spans="1:19" ht="16.8">
      <c r="A2" s="261"/>
      <c r="B2" s="144" t="s">
        <v>117</v>
      </c>
      <c r="C2" s="1"/>
      <c r="D2" s="1"/>
      <c r="E2" s="48"/>
      <c r="F2" s="43"/>
      <c r="G2" s="31"/>
      <c r="H2" s="31"/>
      <c r="I2" s="31"/>
      <c r="J2" s="31"/>
      <c r="K2" s="31"/>
      <c r="L2" s="31"/>
      <c r="M2" s="39"/>
      <c r="N2" s="39"/>
      <c r="O2" s="39"/>
      <c r="P2" s="2"/>
      <c r="Q2" s="39"/>
      <c r="R2" s="2204" t="s">
        <v>1</v>
      </c>
      <c r="S2" s="261"/>
    </row>
    <row r="3" spans="1:19" s="698" customFormat="1" ht="17.399999999999999">
      <c r="A3" s="265"/>
      <c r="B3" s="2195"/>
      <c r="C3" s="3"/>
      <c r="D3" s="404"/>
      <c r="E3" s="404"/>
      <c r="F3" s="404"/>
      <c r="G3" s="678"/>
      <c r="H3" s="406"/>
      <c r="I3" s="678" t="s">
        <v>1806</v>
      </c>
      <c r="J3" s="406"/>
      <c r="K3" s="406"/>
      <c r="L3" s="406"/>
      <c r="M3" s="406"/>
      <c r="N3" s="404"/>
      <c r="O3" s="404"/>
      <c r="P3" s="404"/>
      <c r="Q3" s="39"/>
      <c r="R3" s="71"/>
      <c r="S3" s="265"/>
    </row>
    <row r="4" spans="1:19" s="698" customFormat="1" ht="23.4" thickBot="1">
      <c r="A4" s="265"/>
      <c r="B4" s="677"/>
      <c r="C4" s="3"/>
      <c r="D4" s="404"/>
      <c r="E4" s="404"/>
      <c r="F4" s="208"/>
      <c r="G4" s="678"/>
      <c r="H4" s="208"/>
      <c r="I4" s="679"/>
      <c r="J4" s="680"/>
      <c r="K4" s="208"/>
      <c r="L4" s="208"/>
      <c r="M4" s="208"/>
      <c r="N4" s="404"/>
      <c r="O4" s="404"/>
      <c r="P4" s="404"/>
      <c r="Q4" s="404"/>
      <c r="R4" s="71"/>
      <c r="S4" s="265"/>
    </row>
    <row r="5" spans="1:19" s="698" customFormat="1" ht="35.25" customHeight="1">
      <c r="A5" s="265"/>
      <c r="B5" s="681"/>
      <c r="C5" s="3646"/>
      <c r="D5" s="3647"/>
      <c r="E5" s="3648"/>
      <c r="F5" s="3649"/>
      <c r="G5" s="3649"/>
      <c r="H5" s="8137" t="s">
        <v>716</v>
      </c>
      <c r="I5" s="8139" t="s">
        <v>1807</v>
      </c>
      <c r="J5" s="8140"/>
      <c r="K5" s="8140"/>
      <c r="L5" s="8140"/>
      <c r="M5" s="8141"/>
      <c r="N5" s="8142" t="s">
        <v>1808</v>
      </c>
      <c r="O5" s="8144" t="s">
        <v>1809</v>
      </c>
      <c r="P5" s="8145"/>
      <c r="Q5" s="8129" t="s">
        <v>1810</v>
      </c>
      <c r="R5" s="71"/>
      <c r="S5" s="265"/>
    </row>
    <row r="6" spans="1:19" s="698" customFormat="1" ht="41.25" customHeight="1">
      <c r="A6" s="265"/>
      <c r="B6" s="2"/>
      <c r="C6" s="3650"/>
      <c r="D6" s="1558"/>
      <c r="E6" s="152"/>
      <c r="F6" s="1344"/>
      <c r="G6" s="1559" t="s">
        <v>1811</v>
      </c>
      <c r="H6" s="8138"/>
      <c r="I6" s="3651" t="s">
        <v>1017</v>
      </c>
      <c r="J6" s="3652" t="s">
        <v>1018</v>
      </c>
      <c r="K6" s="3652" t="s">
        <v>1019</v>
      </c>
      <c r="L6" s="3653" t="s">
        <v>1022</v>
      </c>
      <c r="M6" s="3653" t="s">
        <v>1023</v>
      </c>
      <c r="N6" s="8143"/>
      <c r="O6" s="1345" t="s">
        <v>1812</v>
      </c>
      <c r="P6" s="1560" t="s">
        <v>1813</v>
      </c>
      <c r="Q6" s="8130"/>
      <c r="R6" s="71"/>
      <c r="S6" s="265"/>
    </row>
    <row r="7" spans="1:19" s="698" customFormat="1" ht="13.8">
      <c r="A7" s="265"/>
      <c r="B7" s="54"/>
      <c r="C7" s="3654" t="s">
        <v>1012</v>
      </c>
      <c r="D7" s="3655" t="s">
        <v>1814</v>
      </c>
      <c r="E7" s="3656"/>
      <c r="F7" s="3657"/>
      <c r="G7" s="3657"/>
      <c r="H7" s="3658" t="s">
        <v>734</v>
      </c>
      <c r="I7" s="3659" t="s">
        <v>735</v>
      </c>
      <c r="J7" s="3660" t="s">
        <v>736</v>
      </c>
      <c r="K7" s="3660" t="s">
        <v>1249</v>
      </c>
      <c r="L7" s="3660" t="s">
        <v>738</v>
      </c>
      <c r="M7" s="3661">
        <v>-6</v>
      </c>
      <c r="N7" s="3658">
        <v>-7</v>
      </c>
      <c r="O7" s="3662">
        <v>-8</v>
      </c>
      <c r="P7" s="3663">
        <v>-9</v>
      </c>
      <c r="Q7" s="3664">
        <v>-10</v>
      </c>
      <c r="R7" s="71"/>
      <c r="S7" s="265"/>
    </row>
    <row r="8" spans="1:19" s="698" customFormat="1" ht="20.100000000000001" customHeight="1">
      <c r="A8" s="265"/>
      <c r="B8" s="55"/>
      <c r="C8" s="3665">
        <v>1</v>
      </c>
      <c r="D8" s="3666" t="s">
        <v>1815</v>
      </c>
      <c r="E8" s="3667"/>
      <c r="F8" s="3668"/>
      <c r="G8" s="3669"/>
      <c r="H8" s="3670">
        <f>SUM(H9:H10)</f>
        <v>0</v>
      </c>
      <c r="I8" s="3671"/>
      <c r="J8" s="3672"/>
      <c r="K8" s="3672"/>
      <c r="L8" s="3672"/>
      <c r="M8" s="3673"/>
      <c r="N8" s="3674"/>
      <c r="O8" s="3674"/>
      <c r="P8" s="3674"/>
      <c r="Q8" s="3675"/>
      <c r="R8" s="71"/>
      <c r="S8" s="265"/>
    </row>
    <row r="9" spans="1:19" s="698" customFormat="1" ht="20.100000000000001" customHeight="1">
      <c r="A9" s="265"/>
      <c r="B9" s="55"/>
      <c r="C9" s="3676">
        <v>1.1000000000000001</v>
      </c>
      <c r="D9" s="3677" t="s">
        <v>1816</v>
      </c>
      <c r="E9" s="3678"/>
      <c r="F9" s="3679"/>
      <c r="G9" s="3680" t="s">
        <v>1817</v>
      </c>
      <c r="H9" s="3670">
        <f>SUM($I9:$N9)</f>
        <v>0</v>
      </c>
      <c r="I9" s="3681">
        <v>0</v>
      </c>
      <c r="J9" s="3681">
        <v>0</v>
      </c>
      <c r="K9" s="3681">
        <v>0</v>
      </c>
      <c r="L9" s="3681">
        <v>0</v>
      </c>
      <c r="M9" s="3681">
        <v>0</v>
      </c>
      <c r="N9" s="3681">
        <v>0</v>
      </c>
      <c r="O9" s="3681">
        <v>0</v>
      </c>
      <c r="P9" s="3681">
        <v>0</v>
      </c>
      <c r="Q9" s="3682">
        <v>0</v>
      </c>
      <c r="R9" s="71"/>
      <c r="S9" s="265"/>
    </row>
    <row r="10" spans="1:19" s="698" customFormat="1" ht="20.100000000000001" customHeight="1">
      <c r="A10" s="265"/>
      <c r="B10" s="55"/>
      <c r="C10" s="3676">
        <v>1.2</v>
      </c>
      <c r="D10" s="3677" t="s">
        <v>1818</v>
      </c>
      <c r="E10" s="3678"/>
      <c r="F10" s="3679"/>
      <c r="G10" s="3680" t="s">
        <v>1817</v>
      </c>
      <c r="H10" s="3670">
        <f>SUM($I10:$N10)</f>
        <v>0</v>
      </c>
      <c r="I10" s="3681">
        <v>0</v>
      </c>
      <c r="J10" s="3681">
        <v>0</v>
      </c>
      <c r="K10" s="3681">
        <v>0</v>
      </c>
      <c r="L10" s="3681">
        <v>0</v>
      </c>
      <c r="M10" s="3681">
        <v>0</v>
      </c>
      <c r="N10" s="3681">
        <v>0</v>
      </c>
      <c r="O10" s="3681">
        <v>0</v>
      </c>
      <c r="P10" s="3681">
        <v>0</v>
      </c>
      <c r="Q10" s="3682">
        <v>0</v>
      </c>
      <c r="R10" s="71"/>
      <c r="S10" s="265"/>
    </row>
    <row r="11" spans="1:19" s="698" customFormat="1" ht="20.100000000000001" customHeight="1">
      <c r="A11" s="265"/>
      <c r="B11" s="55"/>
      <c r="C11" s="3665">
        <v>2</v>
      </c>
      <c r="D11" s="3666" t="s">
        <v>1819</v>
      </c>
      <c r="E11" s="3667"/>
      <c r="F11" s="3668"/>
      <c r="G11" s="3680"/>
      <c r="H11" s="3670">
        <f>SUM(H12:H13)</f>
        <v>0</v>
      </c>
      <c r="I11" s="3683"/>
      <c r="J11" s="3684"/>
      <c r="K11" s="3684"/>
      <c r="L11" s="3684"/>
      <c r="M11" s="3685"/>
      <c r="N11" s="3686"/>
      <c r="O11" s="3686"/>
      <c r="P11" s="3686"/>
      <c r="Q11" s="3687"/>
      <c r="R11" s="71"/>
      <c r="S11" s="265"/>
    </row>
    <row r="12" spans="1:19" s="698" customFormat="1" ht="20.100000000000001" customHeight="1">
      <c r="A12" s="265"/>
      <c r="B12" s="55"/>
      <c r="C12" s="3676">
        <v>2.1</v>
      </c>
      <c r="D12" s="3677" t="s">
        <v>1819</v>
      </c>
      <c r="E12" s="3678"/>
      <c r="F12" s="3679"/>
      <c r="G12" s="3680" t="s">
        <v>1820</v>
      </c>
      <c r="H12" s="3670">
        <f>SUM($I12:$N12)</f>
        <v>0</v>
      </c>
      <c r="I12" s="3681">
        <v>0</v>
      </c>
      <c r="J12" s="3681">
        <v>0</v>
      </c>
      <c r="K12" s="3681">
        <v>0</v>
      </c>
      <c r="L12" s="3681">
        <v>0</v>
      </c>
      <c r="M12" s="3681">
        <v>0</v>
      </c>
      <c r="N12" s="3681">
        <v>0</v>
      </c>
      <c r="O12" s="3681">
        <v>0</v>
      </c>
      <c r="P12" s="3681">
        <v>0</v>
      </c>
      <c r="Q12" s="3682">
        <v>0</v>
      </c>
      <c r="R12" s="71"/>
      <c r="S12" s="265"/>
    </row>
    <row r="13" spans="1:19" s="698" customFormat="1" ht="20.100000000000001" customHeight="1">
      <c r="A13" s="265"/>
      <c r="B13" s="55"/>
      <c r="C13" s="3676">
        <v>2.2000000000000002</v>
      </c>
      <c r="D13" s="3677" t="s">
        <v>1818</v>
      </c>
      <c r="E13" s="3678"/>
      <c r="F13" s="3679"/>
      <c r="G13" s="3680" t="s">
        <v>1820</v>
      </c>
      <c r="H13" s="3670">
        <f>SUM($I13:$N13)</f>
        <v>0</v>
      </c>
      <c r="I13" s="3681">
        <v>0</v>
      </c>
      <c r="J13" s="3681">
        <v>0</v>
      </c>
      <c r="K13" s="3681">
        <v>0</v>
      </c>
      <c r="L13" s="3681">
        <v>0</v>
      </c>
      <c r="M13" s="3681">
        <v>0</v>
      </c>
      <c r="N13" s="3681">
        <v>0</v>
      </c>
      <c r="O13" s="3681">
        <v>0</v>
      </c>
      <c r="P13" s="3681">
        <v>0</v>
      </c>
      <c r="Q13" s="3682">
        <v>0</v>
      </c>
      <c r="R13" s="71"/>
      <c r="S13" s="265"/>
    </row>
    <row r="14" spans="1:19" s="698" customFormat="1" ht="20.100000000000001" customHeight="1">
      <c r="A14" s="265"/>
      <c r="B14" s="55"/>
      <c r="C14" s="3665">
        <v>3</v>
      </c>
      <c r="D14" s="3666" t="s">
        <v>1821</v>
      </c>
      <c r="E14" s="3667"/>
      <c r="F14" s="3668"/>
      <c r="G14" s="3680"/>
      <c r="H14" s="3670">
        <f>SUM(H15:H16)</f>
        <v>0</v>
      </c>
      <c r="I14" s="3683"/>
      <c r="J14" s="3684"/>
      <c r="K14" s="3684"/>
      <c r="L14" s="3684"/>
      <c r="M14" s="3685"/>
      <c r="N14" s="3686"/>
      <c r="O14" s="3686"/>
      <c r="P14" s="3686"/>
      <c r="Q14" s="3687"/>
      <c r="R14" s="71"/>
      <c r="S14" s="265"/>
    </row>
    <row r="15" spans="1:19" s="698" customFormat="1" ht="20.100000000000001" customHeight="1">
      <c r="A15" s="265"/>
      <c r="B15" s="55"/>
      <c r="C15" s="3676">
        <v>3.1</v>
      </c>
      <c r="D15" s="3677" t="s">
        <v>1821</v>
      </c>
      <c r="E15" s="3678"/>
      <c r="F15" s="3679"/>
      <c r="G15" s="3680" t="s">
        <v>1822</v>
      </c>
      <c r="H15" s="3670">
        <f>SUM($I15:$N15)</f>
        <v>0</v>
      </c>
      <c r="I15" s="3681">
        <v>0</v>
      </c>
      <c r="J15" s="3681">
        <v>0</v>
      </c>
      <c r="K15" s="3681">
        <v>0</v>
      </c>
      <c r="L15" s="3681">
        <v>0</v>
      </c>
      <c r="M15" s="3681">
        <v>0</v>
      </c>
      <c r="N15" s="3681">
        <v>0</v>
      </c>
      <c r="O15" s="3681">
        <v>0</v>
      </c>
      <c r="P15" s="3681">
        <v>0</v>
      </c>
      <c r="Q15" s="3682">
        <v>0</v>
      </c>
      <c r="R15" s="71"/>
      <c r="S15" s="265"/>
    </row>
    <row r="16" spans="1:19" s="698" customFormat="1" ht="20.100000000000001" customHeight="1">
      <c r="A16" s="265"/>
      <c r="B16" s="55"/>
      <c r="C16" s="3676">
        <v>3.2</v>
      </c>
      <c r="D16" s="3677" t="s">
        <v>1818</v>
      </c>
      <c r="E16" s="3678"/>
      <c r="F16" s="3679"/>
      <c r="G16" s="3680" t="s">
        <v>1822</v>
      </c>
      <c r="H16" s="3670">
        <f>SUM($I16:$N16)</f>
        <v>0</v>
      </c>
      <c r="I16" s="3681">
        <v>0</v>
      </c>
      <c r="J16" s="3681">
        <v>0</v>
      </c>
      <c r="K16" s="3681">
        <v>0</v>
      </c>
      <c r="L16" s="3681">
        <v>0</v>
      </c>
      <c r="M16" s="3681">
        <v>0</v>
      </c>
      <c r="N16" s="3681">
        <v>0</v>
      </c>
      <c r="O16" s="3681">
        <v>0</v>
      </c>
      <c r="P16" s="3681">
        <v>0</v>
      </c>
      <c r="Q16" s="3682">
        <v>0</v>
      </c>
      <c r="R16" s="71"/>
      <c r="S16" s="265"/>
    </row>
    <row r="17" spans="1:19" s="698" customFormat="1" ht="20.100000000000001" customHeight="1">
      <c r="A17" s="265"/>
      <c r="B17" s="55"/>
      <c r="C17" s="3665">
        <v>4</v>
      </c>
      <c r="D17" s="3666" t="s">
        <v>1823</v>
      </c>
      <c r="E17" s="3667"/>
      <c r="F17" s="3668"/>
      <c r="G17" s="3680"/>
      <c r="H17" s="3670">
        <f>SUM(H18:H19)</f>
        <v>0</v>
      </c>
      <c r="I17" s="3683"/>
      <c r="J17" s="3684"/>
      <c r="K17" s="3684"/>
      <c r="L17" s="3684"/>
      <c r="M17" s="3685"/>
      <c r="N17" s="3686"/>
      <c r="O17" s="3686"/>
      <c r="P17" s="3686"/>
      <c r="Q17" s="3687"/>
      <c r="R17" s="71"/>
      <c r="S17" s="265"/>
    </row>
    <row r="18" spans="1:19" s="698" customFormat="1" ht="20.100000000000001" customHeight="1">
      <c r="A18" s="265"/>
      <c r="B18" s="55"/>
      <c r="C18" s="3676">
        <v>4.0999999999999996</v>
      </c>
      <c r="D18" s="3677" t="s">
        <v>1824</v>
      </c>
      <c r="E18" s="3678"/>
      <c r="F18" s="3679"/>
      <c r="G18" s="3680" t="s">
        <v>1825</v>
      </c>
      <c r="H18" s="3670">
        <f>SUM($I18:$N18)</f>
        <v>0</v>
      </c>
      <c r="I18" s="3681">
        <v>0</v>
      </c>
      <c r="J18" s="3681">
        <v>0</v>
      </c>
      <c r="K18" s="3681">
        <v>0</v>
      </c>
      <c r="L18" s="3681">
        <v>0</v>
      </c>
      <c r="M18" s="3681">
        <v>0</v>
      </c>
      <c r="N18" s="3681">
        <v>0</v>
      </c>
      <c r="O18" s="3681">
        <v>0</v>
      </c>
      <c r="P18" s="3681">
        <v>0</v>
      </c>
      <c r="Q18" s="3682">
        <v>0</v>
      </c>
      <c r="R18" s="71"/>
      <c r="S18" s="265"/>
    </row>
    <row r="19" spans="1:19" s="698" customFormat="1" ht="20.100000000000001" customHeight="1">
      <c r="A19" s="265"/>
      <c r="B19" s="55"/>
      <c r="C19" s="3676">
        <v>4.2</v>
      </c>
      <c r="D19" s="3677" t="s">
        <v>1826</v>
      </c>
      <c r="E19" s="3678"/>
      <c r="F19" s="3679"/>
      <c r="G19" s="3680" t="s">
        <v>1825</v>
      </c>
      <c r="H19" s="3670">
        <f>SUM($I19:$N19)</f>
        <v>0</v>
      </c>
      <c r="I19" s="3681">
        <v>0</v>
      </c>
      <c r="J19" s="3681">
        <v>0</v>
      </c>
      <c r="K19" s="3681">
        <v>0</v>
      </c>
      <c r="L19" s="3681">
        <v>0</v>
      </c>
      <c r="M19" s="3681">
        <v>0</v>
      </c>
      <c r="N19" s="3681">
        <v>0</v>
      </c>
      <c r="O19" s="3681">
        <v>0</v>
      </c>
      <c r="P19" s="3681">
        <v>0</v>
      </c>
      <c r="Q19" s="3682">
        <v>0</v>
      </c>
      <c r="R19" s="71"/>
      <c r="S19" s="265"/>
    </row>
    <row r="20" spans="1:19" s="698" customFormat="1" ht="20.100000000000001" customHeight="1">
      <c r="A20" s="265"/>
      <c r="B20" s="55"/>
      <c r="C20" s="3665">
        <v>5</v>
      </c>
      <c r="D20" s="3666" t="s">
        <v>1827</v>
      </c>
      <c r="E20" s="3667"/>
      <c r="F20" s="3668"/>
      <c r="G20" s="3680"/>
      <c r="H20" s="3670">
        <f>SUM(H21:H22)</f>
        <v>0</v>
      </c>
      <c r="I20" s="3683"/>
      <c r="J20" s="3684"/>
      <c r="K20" s="3684"/>
      <c r="L20" s="3684"/>
      <c r="M20" s="3685"/>
      <c r="N20" s="3686"/>
      <c r="O20" s="3686"/>
      <c r="P20" s="3686"/>
      <c r="Q20" s="3687"/>
      <c r="R20" s="71"/>
      <c r="S20" s="265"/>
    </row>
    <row r="21" spans="1:19" s="698" customFormat="1" ht="20.100000000000001" customHeight="1">
      <c r="A21" s="265"/>
      <c r="B21" s="55"/>
      <c r="C21" s="3676">
        <v>5.0999999999999996</v>
      </c>
      <c r="D21" s="3677" t="s">
        <v>1827</v>
      </c>
      <c r="E21" s="3678"/>
      <c r="F21" s="3679"/>
      <c r="G21" s="3680" t="s">
        <v>1828</v>
      </c>
      <c r="H21" s="3670">
        <f>SUM($I21:$N21)</f>
        <v>0</v>
      </c>
      <c r="I21" s="3681">
        <v>0</v>
      </c>
      <c r="J21" s="3681">
        <v>0</v>
      </c>
      <c r="K21" s="3681">
        <v>0</v>
      </c>
      <c r="L21" s="3681">
        <v>0</v>
      </c>
      <c r="M21" s="3681">
        <v>0</v>
      </c>
      <c r="N21" s="3681">
        <v>0</v>
      </c>
      <c r="O21" s="3681">
        <v>0</v>
      </c>
      <c r="P21" s="3681">
        <v>0</v>
      </c>
      <c r="Q21" s="3682">
        <v>0</v>
      </c>
      <c r="R21" s="71"/>
      <c r="S21" s="265"/>
    </row>
    <row r="22" spans="1:19" s="698" customFormat="1" ht="20.100000000000001" customHeight="1">
      <c r="A22" s="265"/>
      <c r="B22" s="55"/>
      <c r="C22" s="3676">
        <v>5.2</v>
      </c>
      <c r="D22" s="3677" t="s">
        <v>1818</v>
      </c>
      <c r="E22" s="3678"/>
      <c r="F22" s="3679"/>
      <c r="G22" s="3680" t="s">
        <v>1828</v>
      </c>
      <c r="H22" s="3670">
        <f>SUM($I22:$N22)</f>
        <v>0</v>
      </c>
      <c r="I22" s="3681">
        <v>0</v>
      </c>
      <c r="J22" s="3681">
        <v>0</v>
      </c>
      <c r="K22" s="3681">
        <v>0</v>
      </c>
      <c r="L22" s="3681">
        <v>0</v>
      </c>
      <c r="M22" s="3681">
        <v>0</v>
      </c>
      <c r="N22" s="3681">
        <v>0</v>
      </c>
      <c r="O22" s="3681">
        <v>0</v>
      </c>
      <c r="P22" s="3681">
        <v>0</v>
      </c>
      <c r="Q22" s="3682">
        <v>0</v>
      </c>
      <c r="R22" s="71"/>
      <c r="S22" s="265"/>
    </row>
    <row r="23" spans="1:19" s="698" customFormat="1" ht="20.100000000000001" customHeight="1">
      <c r="A23" s="265"/>
      <c r="B23" s="55"/>
      <c r="C23" s="3665">
        <v>6</v>
      </c>
      <c r="D23" s="3666" t="s">
        <v>1829</v>
      </c>
      <c r="E23" s="3667"/>
      <c r="F23" s="3668"/>
      <c r="G23" s="3680"/>
      <c r="H23" s="3670">
        <f>SUM(H24:H26)</f>
        <v>0</v>
      </c>
      <c r="I23" s="3683"/>
      <c r="J23" s="3684"/>
      <c r="K23" s="3684"/>
      <c r="L23" s="3684"/>
      <c r="M23" s="3685"/>
      <c r="N23" s="3686"/>
      <c r="O23" s="3686"/>
      <c r="P23" s="3686"/>
      <c r="Q23" s="3687"/>
      <c r="R23" s="71"/>
      <c r="S23" s="265"/>
    </row>
    <row r="24" spans="1:19" s="698" customFormat="1" ht="20.100000000000001" customHeight="1">
      <c r="A24" s="265"/>
      <c r="B24" s="55"/>
      <c r="C24" s="3676">
        <v>6.1</v>
      </c>
      <c r="D24" s="3677" t="s">
        <v>1830</v>
      </c>
      <c r="E24" s="3678"/>
      <c r="F24" s="3679"/>
      <c r="G24" s="3680" t="s">
        <v>1831</v>
      </c>
      <c r="H24" s="3670">
        <f>SUM($I24:$N24)</f>
        <v>0</v>
      </c>
      <c r="I24" s="3681">
        <v>0</v>
      </c>
      <c r="J24" s="3681">
        <v>0</v>
      </c>
      <c r="K24" s="3681">
        <v>0</v>
      </c>
      <c r="L24" s="3681">
        <v>0</v>
      </c>
      <c r="M24" s="3681">
        <v>0</v>
      </c>
      <c r="N24" s="3681">
        <v>0</v>
      </c>
      <c r="O24" s="3681">
        <v>0</v>
      </c>
      <c r="P24" s="3681">
        <v>0</v>
      </c>
      <c r="Q24" s="3682">
        <v>0</v>
      </c>
      <c r="R24" s="71"/>
      <c r="S24" s="265"/>
    </row>
    <row r="25" spans="1:19" s="698" customFormat="1" ht="20.100000000000001" customHeight="1">
      <c r="A25" s="265"/>
      <c r="B25" s="55"/>
      <c r="C25" s="3676">
        <v>6.2</v>
      </c>
      <c r="D25" s="3677" t="s">
        <v>1832</v>
      </c>
      <c r="E25" s="3678"/>
      <c r="F25" s="3679"/>
      <c r="G25" s="3680" t="s">
        <v>1831</v>
      </c>
      <c r="H25" s="3670">
        <f>SUM($I25:$N25)</f>
        <v>0</v>
      </c>
      <c r="I25" s="3681">
        <v>0</v>
      </c>
      <c r="J25" s="3681">
        <v>0</v>
      </c>
      <c r="K25" s="3681">
        <v>0</v>
      </c>
      <c r="L25" s="3681">
        <v>0</v>
      </c>
      <c r="M25" s="3681">
        <v>0</v>
      </c>
      <c r="N25" s="3681">
        <v>0</v>
      </c>
      <c r="O25" s="3681">
        <v>0</v>
      </c>
      <c r="P25" s="3681">
        <v>0</v>
      </c>
      <c r="Q25" s="3682">
        <v>0</v>
      </c>
      <c r="R25" s="71"/>
      <c r="S25" s="265"/>
    </row>
    <row r="26" spans="1:19" s="698" customFormat="1" ht="20.100000000000001" customHeight="1">
      <c r="A26" s="265"/>
      <c r="B26" s="55"/>
      <c r="C26" s="3676">
        <v>6.3</v>
      </c>
      <c r="D26" s="3677" t="s">
        <v>1833</v>
      </c>
      <c r="E26" s="3678"/>
      <c r="F26" s="3679"/>
      <c r="G26" s="3680" t="s">
        <v>1831</v>
      </c>
      <c r="H26" s="3670">
        <f>SUM($I26:$N26)</f>
        <v>0</v>
      </c>
      <c r="I26" s="3681">
        <v>0</v>
      </c>
      <c r="J26" s="3681">
        <v>0</v>
      </c>
      <c r="K26" s="3681">
        <v>0</v>
      </c>
      <c r="L26" s="3681">
        <v>0</v>
      </c>
      <c r="M26" s="3681">
        <v>0</v>
      </c>
      <c r="N26" s="3681">
        <v>0</v>
      </c>
      <c r="O26" s="3681">
        <v>0</v>
      </c>
      <c r="P26" s="3681">
        <v>0</v>
      </c>
      <c r="Q26" s="3682">
        <v>0</v>
      </c>
      <c r="R26" s="71"/>
      <c r="S26" s="265"/>
    </row>
    <row r="27" spans="1:19" s="698" customFormat="1" ht="20.100000000000001" customHeight="1">
      <c r="A27" s="265"/>
      <c r="B27" s="55"/>
      <c r="C27" s="3665" t="s">
        <v>1834</v>
      </c>
      <c r="D27" s="3666" t="s">
        <v>1835</v>
      </c>
      <c r="E27" s="3667"/>
      <c r="F27" s="3668"/>
      <c r="G27" s="3680"/>
      <c r="H27" s="3670">
        <f>SUM(H28:H29)</f>
        <v>0</v>
      </c>
      <c r="I27" s="3683"/>
      <c r="J27" s="3684"/>
      <c r="K27" s="3684"/>
      <c r="L27" s="3684"/>
      <c r="M27" s="3685"/>
      <c r="N27" s="3686"/>
      <c r="O27" s="3686"/>
      <c r="P27" s="3686"/>
      <c r="Q27" s="3687"/>
      <c r="R27" s="71"/>
      <c r="S27" s="265"/>
    </row>
    <row r="28" spans="1:19" s="698" customFormat="1" ht="20.100000000000001" customHeight="1">
      <c r="A28" s="265"/>
      <c r="B28" s="55"/>
      <c r="C28" s="3676">
        <v>7.1</v>
      </c>
      <c r="D28" s="3677" t="s">
        <v>1836</v>
      </c>
      <c r="E28" s="3678"/>
      <c r="F28" s="3679"/>
      <c r="G28" s="3680" t="s">
        <v>1837</v>
      </c>
      <c r="H28" s="3670">
        <f>SUM($I28:$N28)</f>
        <v>0</v>
      </c>
      <c r="I28" s="3681">
        <v>0</v>
      </c>
      <c r="J28" s="3681">
        <v>0</v>
      </c>
      <c r="K28" s="3681">
        <v>0</v>
      </c>
      <c r="L28" s="3681">
        <v>0</v>
      </c>
      <c r="M28" s="3681">
        <v>0</v>
      </c>
      <c r="N28" s="3681">
        <v>0</v>
      </c>
      <c r="O28" s="3681">
        <v>0</v>
      </c>
      <c r="P28" s="3681">
        <v>0</v>
      </c>
      <c r="Q28" s="3682">
        <v>0</v>
      </c>
      <c r="R28" s="71"/>
      <c r="S28" s="265"/>
    </row>
    <row r="29" spans="1:19" s="698" customFormat="1" ht="20.100000000000001" customHeight="1">
      <c r="A29" s="265"/>
      <c r="B29" s="55"/>
      <c r="C29" s="3676">
        <v>7.2</v>
      </c>
      <c r="D29" s="3677" t="s">
        <v>1818</v>
      </c>
      <c r="E29" s="3678"/>
      <c r="F29" s="3679"/>
      <c r="G29" s="3680" t="s">
        <v>1837</v>
      </c>
      <c r="H29" s="3670">
        <f>SUM($I29:$N29)</f>
        <v>0</v>
      </c>
      <c r="I29" s="3681">
        <v>0</v>
      </c>
      <c r="J29" s="3681">
        <v>0</v>
      </c>
      <c r="K29" s="3681">
        <v>0</v>
      </c>
      <c r="L29" s="3681">
        <v>0</v>
      </c>
      <c r="M29" s="3681">
        <v>0</v>
      </c>
      <c r="N29" s="3681">
        <v>0</v>
      </c>
      <c r="O29" s="3681">
        <v>0</v>
      </c>
      <c r="P29" s="3681">
        <v>0</v>
      </c>
      <c r="Q29" s="3682">
        <v>0</v>
      </c>
      <c r="R29" s="71"/>
      <c r="S29" s="265"/>
    </row>
    <row r="30" spans="1:19" s="698" customFormat="1" ht="20.100000000000001" customHeight="1">
      <c r="A30" s="265"/>
      <c r="B30" s="55"/>
      <c r="C30" s="3665" t="s">
        <v>1838</v>
      </c>
      <c r="D30" s="3666" t="s">
        <v>1839</v>
      </c>
      <c r="E30" s="3667"/>
      <c r="F30" s="3668"/>
      <c r="G30" s="3680"/>
      <c r="H30" s="3670">
        <f>SUM(H31:H32)</f>
        <v>0</v>
      </c>
      <c r="I30" s="3683"/>
      <c r="J30" s="3684"/>
      <c r="K30" s="3684"/>
      <c r="L30" s="3684"/>
      <c r="M30" s="3685"/>
      <c r="N30" s="3686"/>
      <c r="O30" s="3686"/>
      <c r="P30" s="3686"/>
      <c r="Q30" s="3687"/>
      <c r="R30" s="71"/>
      <c r="S30" s="265"/>
    </row>
    <row r="31" spans="1:19" s="698" customFormat="1" ht="20.100000000000001" customHeight="1">
      <c r="A31" s="265"/>
      <c r="B31" s="55"/>
      <c r="C31" s="3676">
        <v>7.1</v>
      </c>
      <c r="D31" s="3677" t="s">
        <v>1836</v>
      </c>
      <c r="E31" s="3678"/>
      <c r="F31" s="3679"/>
      <c r="G31" s="3680" t="s">
        <v>1840</v>
      </c>
      <c r="H31" s="3670">
        <f>SUM($I31:$N31)</f>
        <v>0</v>
      </c>
      <c r="I31" s="3681">
        <v>0</v>
      </c>
      <c r="J31" s="3681">
        <v>0</v>
      </c>
      <c r="K31" s="3681">
        <v>0</v>
      </c>
      <c r="L31" s="3681">
        <v>0</v>
      </c>
      <c r="M31" s="3681">
        <v>0</v>
      </c>
      <c r="N31" s="3681">
        <v>0</v>
      </c>
      <c r="O31" s="3681">
        <v>0</v>
      </c>
      <c r="P31" s="3681">
        <v>0</v>
      </c>
      <c r="Q31" s="3682">
        <v>0</v>
      </c>
      <c r="R31" s="71"/>
      <c r="S31" s="265"/>
    </row>
    <row r="32" spans="1:19" s="698" customFormat="1" ht="20.100000000000001" customHeight="1">
      <c r="A32" s="265"/>
      <c r="B32" s="55"/>
      <c r="C32" s="3676">
        <v>7.2</v>
      </c>
      <c r="D32" s="3677" t="s">
        <v>1818</v>
      </c>
      <c r="E32" s="3678"/>
      <c r="F32" s="3679"/>
      <c r="G32" s="3680" t="s">
        <v>1840</v>
      </c>
      <c r="H32" s="3670">
        <f>SUM($I32:$N32)</f>
        <v>0</v>
      </c>
      <c r="I32" s="3681">
        <v>0</v>
      </c>
      <c r="J32" s="3681">
        <v>0</v>
      </c>
      <c r="K32" s="3681">
        <v>0</v>
      </c>
      <c r="L32" s="3681">
        <v>0</v>
      </c>
      <c r="M32" s="3681">
        <v>0</v>
      </c>
      <c r="N32" s="3681">
        <v>0</v>
      </c>
      <c r="O32" s="3681">
        <v>0</v>
      </c>
      <c r="P32" s="3681">
        <v>0</v>
      </c>
      <c r="Q32" s="3682">
        <v>0</v>
      </c>
      <c r="R32" s="71"/>
      <c r="S32" s="265"/>
    </row>
    <row r="33" spans="1:19" s="698" customFormat="1" ht="20.100000000000001" customHeight="1">
      <c r="A33" s="265"/>
      <c r="B33" s="55"/>
      <c r="C33" s="3665">
        <v>8</v>
      </c>
      <c r="D33" s="3666" t="s">
        <v>1841</v>
      </c>
      <c r="E33" s="3667"/>
      <c r="F33" s="3668"/>
      <c r="G33" s="3680"/>
      <c r="H33" s="3670">
        <f>SUM(H34:H35)</f>
        <v>0</v>
      </c>
      <c r="I33" s="3683"/>
      <c r="J33" s="3684"/>
      <c r="K33" s="3684"/>
      <c r="L33" s="3684"/>
      <c r="M33" s="3685"/>
      <c r="N33" s="3686"/>
      <c r="O33" s="3686"/>
      <c r="P33" s="3686"/>
      <c r="Q33" s="3687"/>
      <c r="R33" s="71"/>
      <c r="S33" s="265"/>
    </row>
    <row r="34" spans="1:19" s="698" customFormat="1" ht="20.100000000000001" customHeight="1">
      <c r="A34" s="265"/>
      <c r="B34" s="55"/>
      <c r="C34" s="3676">
        <v>8.1</v>
      </c>
      <c r="D34" s="3677" t="s">
        <v>1841</v>
      </c>
      <c r="E34" s="3678"/>
      <c r="F34" s="3679"/>
      <c r="G34" s="3680" t="s">
        <v>1842</v>
      </c>
      <c r="H34" s="3670">
        <f>SUM($I34:$N34)</f>
        <v>0</v>
      </c>
      <c r="I34" s="3681">
        <v>0</v>
      </c>
      <c r="J34" s="3681">
        <v>0</v>
      </c>
      <c r="K34" s="3681">
        <v>0</v>
      </c>
      <c r="L34" s="3681">
        <v>0</v>
      </c>
      <c r="M34" s="3681">
        <v>0</v>
      </c>
      <c r="N34" s="3681">
        <v>0</v>
      </c>
      <c r="O34" s="3681">
        <v>0</v>
      </c>
      <c r="P34" s="3681">
        <v>0</v>
      </c>
      <c r="Q34" s="3682">
        <v>0</v>
      </c>
      <c r="R34" s="71"/>
      <c r="S34" s="265"/>
    </row>
    <row r="35" spans="1:19" s="698" customFormat="1" ht="20.100000000000001" customHeight="1">
      <c r="A35" s="265"/>
      <c r="B35" s="55"/>
      <c r="C35" s="3676">
        <v>8.1999999999999993</v>
      </c>
      <c r="D35" s="3677" t="s">
        <v>1818</v>
      </c>
      <c r="E35" s="3678"/>
      <c r="F35" s="3679"/>
      <c r="G35" s="3680" t="s">
        <v>1842</v>
      </c>
      <c r="H35" s="3670">
        <f>SUM($I35:$N35)</f>
        <v>0</v>
      </c>
      <c r="I35" s="3681">
        <v>0</v>
      </c>
      <c r="J35" s="3681">
        <v>0</v>
      </c>
      <c r="K35" s="3681">
        <v>0</v>
      </c>
      <c r="L35" s="3681">
        <v>0</v>
      </c>
      <c r="M35" s="3681">
        <v>0</v>
      </c>
      <c r="N35" s="3681">
        <v>0</v>
      </c>
      <c r="O35" s="3681">
        <v>0</v>
      </c>
      <c r="P35" s="3681">
        <v>0</v>
      </c>
      <c r="Q35" s="3682">
        <v>0</v>
      </c>
      <c r="R35" s="71"/>
      <c r="S35" s="265"/>
    </row>
    <row r="36" spans="1:19" s="698" customFormat="1" ht="20.100000000000001" customHeight="1">
      <c r="A36" s="265"/>
      <c r="B36" s="55"/>
      <c r="C36" s="3665">
        <v>9</v>
      </c>
      <c r="D36" s="3666" t="s">
        <v>1843</v>
      </c>
      <c r="E36" s="3667"/>
      <c r="F36" s="3668"/>
      <c r="G36" s="3680"/>
      <c r="H36" s="3670">
        <f>SUM(H37:H44)</f>
        <v>0</v>
      </c>
      <c r="I36" s="3688"/>
      <c r="J36" s="3689"/>
      <c r="K36" s="3689"/>
      <c r="L36" s="3689"/>
      <c r="M36" s="3690"/>
      <c r="N36" s="3691"/>
      <c r="O36" s="3691"/>
      <c r="P36" s="3691"/>
      <c r="Q36" s="3692"/>
      <c r="R36" s="71"/>
      <c r="S36" s="265"/>
    </row>
    <row r="37" spans="1:19" s="698" customFormat="1" ht="20.100000000000001" customHeight="1">
      <c r="A37" s="265"/>
      <c r="B37" s="55"/>
      <c r="C37" s="3676">
        <v>9.1</v>
      </c>
      <c r="D37" s="3677" t="s">
        <v>1844</v>
      </c>
      <c r="E37" s="3678"/>
      <c r="F37" s="3679"/>
      <c r="G37" s="3680" t="s">
        <v>1845</v>
      </c>
      <c r="H37" s="3670">
        <f t="shared" ref="H37:H44" si="0">SUM($I37:$N37)</f>
        <v>0</v>
      </c>
      <c r="I37" s="3681">
        <v>0</v>
      </c>
      <c r="J37" s="3681">
        <v>0</v>
      </c>
      <c r="K37" s="3681">
        <v>0</v>
      </c>
      <c r="L37" s="3681">
        <v>0</v>
      </c>
      <c r="M37" s="3681">
        <v>0</v>
      </c>
      <c r="N37" s="3681">
        <v>0</v>
      </c>
      <c r="O37" s="3681">
        <v>0</v>
      </c>
      <c r="P37" s="3681">
        <v>0</v>
      </c>
      <c r="Q37" s="3682">
        <v>0</v>
      </c>
      <c r="R37" s="71"/>
      <c r="S37" s="265"/>
    </row>
    <row r="38" spans="1:19" s="5" customFormat="1" ht="20.100000000000001" customHeight="1">
      <c r="A38" s="267"/>
      <c r="B38" s="55"/>
      <c r="C38" s="3676">
        <v>9.1999999999999993</v>
      </c>
      <c r="D38" s="3677" t="s">
        <v>1846</v>
      </c>
      <c r="E38" s="3678"/>
      <c r="F38" s="3679"/>
      <c r="G38" s="3680" t="s">
        <v>1845</v>
      </c>
      <c r="H38" s="3670">
        <f t="shared" si="0"/>
        <v>0</v>
      </c>
      <c r="I38" s="3681">
        <v>0</v>
      </c>
      <c r="J38" s="3681">
        <v>0</v>
      </c>
      <c r="K38" s="3681">
        <v>0</v>
      </c>
      <c r="L38" s="3681">
        <v>0</v>
      </c>
      <c r="M38" s="3681">
        <v>0</v>
      </c>
      <c r="N38" s="3681">
        <v>0</v>
      </c>
      <c r="O38" s="3681">
        <v>0</v>
      </c>
      <c r="P38" s="3681">
        <v>0</v>
      </c>
      <c r="Q38" s="3682">
        <v>0</v>
      </c>
      <c r="R38" s="71"/>
      <c r="S38" s="267"/>
    </row>
    <row r="39" spans="1:19" s="5" customFormat="1" ht="20.100000000000001" customHeight="1">
      <c r="A39" s="267"/>
      <c r="B39" s="55"/>
      <c r="C39" s="3676">
        <v>9.3000000000000007</v>
      </c>
      <c r="D39" s="3677" t="s">
        <v>1847</v>
      </c>
      <c r="E39" s="3678"/>
      <c r="F39" s="3679"/>
      <c r="G39" s="3680" t="s">
        <v>1845</v>
      </c>
      <c r="H39" s="3670">
        <f t="shared" si="0"/>
        <v>0</v>
      </c>
      <c r="I39" s="3681">
        <v>0</v>
      </c>
      <c r="J39" s="3681">
        <v>0</v>
      </c>
      <c r="K39" s="3681">
        <v>0</v>
      </c>
      <c r="L39" s="3681">
        <v>0</v>
      </c>
      <c r="M39" s="3681">
        <v>0</v>
      </c>
      <c r="N39" s="3681">
        <v>0</v>
      </c>
      <c r="O39" s="3681">
        <v>0</v>
      </c>
      <c r="P39" s="3681">
        <v>0</v>
      </c>
      <c r="Q39" s="3682">
        <v>0</v>
      </c>
      <c r="R39" s="71"/>
      <c r="S39" s="267"/>
    </row>
    <row r="40" spans="1:19" s="5" customFormat="1" ht="20.100000000000001" customHeight="1">
      <c r="A40" s="267"/>
      <c r="B40" s="55"/>
      <c r="C40" s="3676">
        <v>9.4</v>
      </c>
      <c r="D40" s="3677" t="s">
        <v>1848</v>
      </c>
      <c r="E40" s="3678"/>
      <c r="F40" s="3679"/>
      <c r="G40" s="3680" t="s">
        <v>1845</v>
      </c>
      <c r="H40" s="3670">
        <f t="shared" si="0"/>
        <v>0</v>
      </c>
      <c r="I40" s="3681">
        <v>0</v>
      </c>
      <c r="J40" s="3681">
        <v>0</v>
      </c>
      <c r="K40" s="3681">
        <v>0</v>
      </c>
      <c r="L40" s="3681">
        <v>0</v>
      </c>
      <c r="M40" s="3681">
        <v>0</v>
      </c>
      <c r="N40" s="3681">
        <v>0</v>
      </c>
      <c r="O40" s="3681">
        <v>0</v>
      </c>
      <c r="P40" s="3681">
        <v>0</v>
      </c>
      <c r="Q40" s="3682">
        <v>0</v>
      </c>
      <c r="R40" s="71"/>
      <c r="S40" s="267"/>
    </row>
    <row r="41" spans="1:19" s="5" customFormat="1" ht="20.100000000000001" customHeight="1">
      <c r="A41" s="267"/>
      <c r="B41" s="55"/>
      <c r="C41" s="3676">
        <v>9.5</v>
      </c>
      <c r="D41" s="3677" t="s">
        <v>1849</v>
      </c>
      <c r="E41" s="3678"/>
      <c r="F41" s="3679"/>
      <c r="G41" s="3680" t="s">
        <v>1845</v>
      </c>
      <c r="H41" s="3670">
        <f t="shared" si="0"/>
        <v>0</v>
      </c>
      <c r="I41" s="3681">
        <v>0</v>
      </c>
      <c r="J41" s="3681">
        <v>0</v>
      </c>
      <c r="K41" s="3681">
        <v>0</v>
      </c>
      <c r="L41" s="3681">
        <v>0</v>
      </c>
      <c r="M41" s="3681">
        <v>0</v>
      </c>
      <c r="N41" s="3681">
        <v>0</v>
      </c>
      <c r="O41" s="3681">
        <v>0</v>
      </c>
      <c r="P41" s="3681">
        <v>0</v>
      </c>
      <c r="Q41" s="3682">
        <v>0</v>
      </c>
      <c r="R41" s="71"/>
      <c r="S41" s="267"/>
    </row>
    <row r="42" spans="1:19" s="5" customFormat="1" ht="20.100000000000001" customHeight="1">
      <c r="A42" s="267"/>
      <c r="B42" s="55"/>
      <c r="C42" s="3676">
        <v>9.6</v>
      </c>
      <c r="D42" s="3677" t="s">
        <v>1850</v>
      </c>
      <c r="E42" s="3678"/>
      <c r="F42" s="3679"/>
      <c r="G42" s="3680" t="s">
        <v>1845</v>
      </c>
      <c r="H42" s="3670">
        <f t="shared" si="0"/>
        <v>0</v>
      </c>
      <c r="I42" s="3681">
        <v>0</v>
      </c>
      <c r="J42" s="3681">
        <v>0</v>
      </c>
      <c r="K42" s="3681">
        <v>0</v>
      </c>
      <c r="L42" s="3681">
        <v>0</v>
      </c>
      <c r="M42" s="3681">
        <v>0</v>
      </c>
      <c r="N42" s="3681">
        <v>0</v>
      </c>
      <c r="O42" s="3681">
        <v>0</v>
      </c>
      <c r="P42" s="3681">
        <v>0</v>
      </c>
      <c r="Q42" s="3682">
        <v>0</v>
      </c>
      <c r="R42" s="71"/>
      <c r="S42" s="267"/>
    </row>
    <row r="43" spans="1:19" s="5" customFormat="1" ht="20.100000000000001" customHeight="1">
      <c r="A43" s="267"/>
      <c r="B43" s="55"/>
      <c r="C43" s="3676">
        <v>9.6999999999999993</v>
      </c>
      <c r="D43" s="3677" t="s">
        <v>1851</v>
      </c>
      <c r="E43" s="3678"/>
      <c r="F43" s="3679"/>
      <c r="G43" s="3680" t="s">
        <v>1845</v>
      </c>
      <c r="H43" s="3670">
        <f t="shared" si="0"/>
        <v>0</v>
      </c>
      <c r="I43" s="3681">
        <v>0</v>
      </c>
      <c r="J43" s="3681">
        <v>0</v>
      </c>
      <c r="K43" s="3681">
        <v>0</v>
      </c>
      <c r="L43" s="3681">
        <v>0</v>
      </c>
      <c r="M43" s="3681">
        <v>0</v>
      </c>
      <c r="N43" s="3681">
        <v>0</v>
      </c>
      <c r="O43" s="3681">
        <v>0</v>
      </c>
      <c r="P43" s="3681">
        <v>0</v>
      </c>
      <c r="Q43" s="3682">
        <v>0</v>
      </c>
      <c r="R43" s="71"/>
      <c r="S43" s="267"/>
    </row>
    <row r="44" spans="1:19" s="698" customFormat="1" ht="20.100000000000001" customHeight="1">
      <c r="A44" s="265"/>
      <c r="B44" s="55"/>
      <c r="C44" s="3676">
        <v>9.8000000000000007</v>
      </c>
      <c r="D44" s="3677" t="s">
        <v>1818</v>
      </c>
      <c r="E44" s="3678"/>
      <c r="F44" s="3679"/>
      <c r="G44" s="3680" t="s">
        <v>1845</v>
      </c>
      <c r="H44" s="3670">
        <f t="shared" si="0"/>
        <v>0</v>
      </c>
      <c r="I44" s="3681">
        <v>0</v>
      </c>
      <c r="J44" s="3681">
        <v>0</v>
      </c>
      <c r="K44" s="3681">
        <v>0</v>
      </c>
      <c r="L44" s="3681">
        <v>0</v>
      </c>
      <c r="M44" s="3681">
        <v>0</v>
      </c>
      <c r="N44" s="3681">
        <v>0</v>
      </c>
      <c r="O44" s="3681">
        <v>0</v>
      </c>
      <c r="P44" s="3681">
        <v>0</v>
      </c>
      <c r="Q44" s="3682">
        <v>0</v>
      </c>
      <c r="R44" s="71"/>
      <c r="S44" s="265"/>
    </row>
    <row r="45" spans="1:19" s="698" customFormat="1" ht="20.100000000000001" customHeight="1">
      <c r="A45" s="265"/>
      <c r="B45" s="55"/>
      <c r="C45" s="3665">
        <v>10</v>
      </c>
      <c r="D45" s="3666" t="s">
        <v>1068</v>
      </c>
      <c r="E45" s="3667"/>
      <c r="F45" s="3668"/>
      <c r="G45" s="3680"/>
      <c r="H45" s="3670">
        <f>SUM(H46:H47)</f>
        <v>0</v>
      </c>
      <c r="I45" s="3688"/>
      <c r="J45" s="3689"/>
      <c r="K45" s="3689"/>
      <c r="L45" s="3689"/>
      <c r="M45" s="3690"/>
      <c r="N45" s="3691"/>
      <c r="O45" s="3691"/>
      <c r="P45" s="3691"/>
      <c r="Q45" s="3692"/>
      <c r="R45" s="71"/>
      <c r="S45" s="265"/>
    </row>
    <row r="46" spans="1:19" s="698" customFormat="1" ht="20.100000000000001" customHeight="1">
      <c r="A46" s="265"/>
      <c r="B46" s="55"/>
      <c r="C46" s="3676">
        <v>10.1</v>
      </c>
      <c r="D46" s="3677" t="s">
        <v>1068</v>
      </c>
      <c r="E46" s="3678"/>
      <c r="F46" s="3679"/>
      <c r="G46" s="3680" t="s">
        <v>1852</v>
      </c>
      <c r="H46" s="3670">
        <f>SUM($I46:$N46)</f>
        <v>0</v>
      </c>
      <c r="I46" s="3681">
        <v>0</v>
      </c>
      <c r="J46" s="3681">
        <v>0</v>
      </c>
      <c r="K46" s="3681">
        <v>0</v>
      </c>
      <c r="L46" s="3681">
        <v>0</v>
      </c>
      <c r="M46" s="3681">
        <v>0</v>
      </c>
      <c r="N46" s="3681">
        <v>0</v>
      </c>
      <c r="O46" s="3681">
        <v>0</v>
      </c>
      <c r="P46" s="3681">
        <v>0</v>
      </c>
      <c r="Q46" s="3682">
        <v>0</v>
      </c>
      <c r="R46" s="71"/>
      <c r="S46" s="265"/>
    </row>
    <row r="47" spans="1:19" s="698" customFormat="1" ht="20.100000000000001" customHeight="1">
      <c r="A47" s="265"/>
      <c r="B47" s="55"/>
      <c r="C47" s="3676">
        <v>10.199999999999999</v>
      </c>
      <c r="D47" s="3677" t="s">
        <v>1818</v>
      </c>
      <c r="E47" s="3678"/>
      <c r="F47" s="3679"/>
      <c r="G47" s="3680" t="s">
        <v>1852</v>
      </c>
      <c r="H47" s="3670">
        <f>SUM($I47:$N47)</f>
        <v>0</v>
      </c>
      <c r="I47" s="3681">
        <v>0</v>
      </c>
      <c r="J47" s="3681">
        <v>0</v>
      </c>
      <c r="K47" s="3681">
        <v>0</v>
      </c>
      <c r="L47" s="3681">
        <v>0</v>
      </c>
      <c r="M47" s="3681">
        <v>0</v>
      </c>
      <c r="N47" s="3681">
        <v>0</v>
      </c>
      <c r="O47" s="3681">
        <v>0</v>
      </c>
      <c r="P47" s="3681">
        <v>0</v>
      </c>
      <c r="Q47" s="3682">
        <v>0</v>
      </c>
      <c r="R47" s="71"/>
      <c r="S47" s="265"/>
    </row>
    <row r="48" spans="1:19" s="698" customFormat="1" ht="20.100000000000001" customHeight="1">
      <c r="A48" s="265"/>
      <c r="B48" s="55"/>
      <c r="C48" s="3665">
        <v>11</v>
      </c>
      <c r="D48" s="3666" t="s">
        <v>1853</v>
      </c>
      <c r="E48" s="3667"/>
      <c r="F48" s="3668"/>
      <c r="G48" s="3693" t="s">
        <v>1854</v>
      </c>
      <c r="H48" s="3670">
        <f>SUM(H49:H59)</f>
        <v>0</v>
      </c>
      <c r="I48" s="3670">
        <f t="shared" ref="I48:N48" si="1">SUM(I49:I61)</f>
        <v>0</v>
      </c>
      <c r="J48" s="3670">
        <f t="shared" si="1"/>
        <v>0</v>
      </c>
      <c r="K48" s="3670">
        <f t="shared" si="1"/>
        <v>0</v>
      </c>
      <c r="L48" s="3670">
        <f t="shared" si="1"/>
        <v>0</v>
      </c>
      <c r="M48" s="3670">
        <f t="shared" si="1"/>
        <v>0</v>
      </c>
      <c r="N48" s="3670">
        <f t="shared" si="1"/>
        <v>0</v>
      </c>
      <c r="O48" s="3670">
        <f>SUM(O49:O61)</f>
        <v>0</v>
      </c>
      <c r="P48" s="3670">
        <f>SUM(P49:P61)</f>
        <v>0</v>
      </c>
      <c r="Q48" s="3670">
        <f>SUM(Q49:Q61)</f>
        <v>0</v>
      </c>
      <c r="R48" s="71"/>
      <c r="S48" s="265"/>
    </row>
    <row r="49" spans="1:19" s="698" customFormat="1" ht="20.100000000000001" customHeight="1">
      <c r="A49" s="265"/>
      <c r="B49" s="55"/>
      <c r="C49" s="3665">
        <v>11.1</v>
      </c>
      <c r="D49" s="3666" t="s">
        <v>1855</v>
      </c>
      <c r="E49" s="3667"/>
      <c r="F49" s="3668"/>
      <c r="G49" s="3680" t="s">
        <v>1856</v>
      </c>
      <c r="H49" s="3670">
        <f t="shared" ref="H49:H58" si="2">SUM($I49:$N49)</f>
        <v>0</v>
      </c>
      <c r="I49" s="3681">
        <v>0</v>
      </c>
      <c r="J49" s="3681">
        <v>0</v>
      </c>
      <c r="K49" s="3681">
        <v>0</v>
      </c>
      <c r="L49" s="3681">
        <v>0</v>
      </c>
      <c r="M49" s="3681">
        <v>0</v>
      </c>
      <c r="N49" s="3681">
        <v>0</v>
      </c>
      <c r="O49" s="3681">
        <v>0</v>
      </c>
      <c r="P49" s="3681">
        <v>0</v>
      </c>
      <c r="Q49" s="3682">
        <v>0</v>
      </c>
      <c r="R49" s="71"/>
      <c r="S49" s="265"/>
    </row>
    <row r="50" spans="1:19" s="698" customFormat="1" ht="20.100000000000001" customHeight="1">
      <c r="A50" s="265"/>
      <c r="B50" s="55"/>
      <c r="C50" s="3665">
        <v>11.2</v>
      </c>
      <c r="D50" s="3666" t="s">
        <v>1857</v>
      </c>
      <c r="E50" s="3667"/>
      <c r="F50" s="3668"/>
      <c r="G50" s="3680" t="s">
        <v>1858</v>
      </c>
      <c r="H50" s="3670">
        <f t="shared" si="2"/>
        <v>0</v>
      </c>
      <c r="I50" s="3681">
        <v>0</v>
      </c>
      <c r="J50" s="3681">
        <v>0</v>
      </c>
      <c r="K50" s="3681">
        <v>0</v>
      </c>
      <c r="L50" s="3681">
        <v>0</v>
      </c>
      <c r="M50" s="3681">
        <v>0</v>
      </c>
      <c r="N50" s="3681">
        <v>0</v>
      </c>
      <c r="O50" s="3681">
        <v>0</v>
      </c>
      <c r="P50" s="3681">
        <v>0</v>
      </c>
      <c r="Q50" s="3682">
        <v>0</v>
      </c>
      <c r="R50" s="71"/>
      <c r="S50" s="265"/>
    </row>
    <row r="51" spans="1:19" s="698" customFormat="1" ht="20.100000000000001" customHeight="1">
      <c r="A51" s="265"/>
      <c r="B51" s="55"/>
      <c r="C51" s="3665">
        <v>11.3</v>
      </c>
      <c r="D51" s="3666" t="s">
        <v>1859</v>
      </c>
      <c r="E51" s="3667"/>
      <c r="F51" s="3668"/>
      <c r="G51" s="3680" t="s">
        <v>1860</v>
      </c>
      <c r="H51" s="3670">
        <f t="shared" si="2"/>
        <v>0</v>
      </c>
      <c r="I51" s="3681">
        <v>0</v>
      </c>
      <c r="J51" s="3681">
        <v>0</v>
      </c>
      <c r="K51" s="3681">
        <v>0</v>
      </c>
      <c r="L51" s="3681">
        <v>0</v>
      </c>
      <c r="M51" s="3681">
        <v>0</v>
      </c>
      <c r="N51" s="3681">
        <v>0</v>
      </c>
      <c r="O51" s="3681">
        <v>0</v>
      </c>
      <c r="P51" s="3681">
        <v>0</v>
      </c>
      <c r="Q51" s="3682">
        <v>0</v>
      </c>
      <c r="R51" s="71"/>
      <c r="S51" s="265"/>
    </row>
    <row r="52" spans="1:19" s="698" customFormat="1" ht="20.100000000000001" customHeight="1">
      <c r="A52" s="265"/>
      <c r="B52" s="55"/>
      <c r="C52" s="3665">
        <v>11.4</v>
      </c>
      <c r="D52" s="3666" t="s">
        <v>1861</v>
      </c>
      <c r="E52" s="3667"/>
      <c r="F52" s="3668"/>
      <c r="G52" s="3680" t="s">
        <v>1862</v>
      </c>
      <c r="H52" s="3670">
        <f t="shared" si="2"/>
        <v>0</v>
      </c>
      <c r="I52" s="3681">
        <v>0</v>
      </c>
      <c r="J52" s="3681">
        <v>0</v>
      </c>
      <c r="K52" s="3681">
        <v>0</v>
      </c>
      <c r="L52" s="3681">
        <v>0</v>
      </c>
      <c r="M52" s="3681">
        <v>0</v>
      </c>
      <c r="N52" s="3681">
        <v>0</v>
      </c>
      <c r="O52" s="3681">
        <v>0</v>
      </c>
      <c r="P52" s="3681">
        <v>0</v>
      </c>
      <c r="Q52" s="3682">
        <v>0</v>
      </c>
      <c r="R52" s="71"/>
      <c r="S52" s="265"/>
    </row>
    <row r="53" spans="1:19" s="698" customFormat="1" ht="20.100000000000001" customHeight="1">
      <c r="A53" s="265"/>
      <c r="B53" s="55"/>
      <c r="C53" s="3665">
        <v>11.5</v>
      </c>
      <c r="D53" s="3666" t="s">
        <v>1863</v>
      </c>
      <c r="E53" s="3667"/>
      <c r="F53" s="3668"/>
      <c r="G53" s="3680" t="s">
        <v>1864</v>
      </c>
      <c r="H53" s="3670">
        <f t="shared" si="2"/>
        <v>0</v>
      </c>
      <c r="I53" s="3681">
        <v>0</v>
      </c>
      <c r="J53" s="3681">
        <v>0</v>
      </c>
      <c r="K53" s="3681">
        <v>0</v>
      </c>
      <c r="L53" s="3681">
        <v>0</v>
      </c>
      <c r="M53" s="3681">
        <v>0</v>
      </c>
      <c r="N53" s="3681">
        <v>0</v>
      </c>
      <c r="O53" s="3681">
        <v>0</v>
      </c>
      <c r="P53" s="3681">
        <v>0</v>
      </c>
      <c r="Q53" s="3682">
        <v>0</v>
      </c>
      <c r="R53" s="71"/>
      <c r="S53" s="265"/>
    </row>
    <row r="54" spans="1:19" s="698" customFormat="1" ht="20.100000000000001" customHeight="1">
      <c r="A54" s="265"/>
      <c r="B54" s="55"/>
      <c r="C54" s="3665">
        <v>11.6</v>
      </c>
      <c r="D54" s="3666" t="s">
        <v>1865</v>
      </c>
      <c r="E54" s="3667"/>
      <c r="F54" s="3668"/>
      <c r="G54" s="3680" t="s">
        <v>1866</v>
      </c>
      <c r="H54" s="3670">
        <f t="shared" si="2"/>
        <v>0</v>
      </c>
      <c r="I54" s="3681">
        <v>0</v>
      </c>
      <c r="J54" s="3681">
        <v>0</v>
      </c>
      <c r="K54" s="3681">
        <v>0</v>
      </c>
      <c r="L54" s="3681">
        <v>0</v>
      </c>
      <c r="M54" s="3681">
        <v>0</v>
      </c>
      <c r="N54" s="3681">
        <v>0</v>
      </c>
      <c r="O54" s="3681">
        <v>0</v>
      </c>
      <c r="P54" s="3681">
        <v>0</v>
      </c>
      <c r="Q54" s="3682">
        <v>0</v>
      </c>
      <c r="R54" s="71"/>
      <c r="S54" s="265"/>
    </row>
    <row r="55" spans="1:19" s="698" customFormat="1" ht="20.100000000000001" customHeight="1">
      <c r="A55" s="265"/>
      <c r="B55" s="55"/>
      <c r="C55" s="3665">
        <v>11.7</v>
      </c>
      <c r="D55" s="3666" t="s">
        <v>1867</v>
      </c>
      <c r="E55" s="3667"/>
      <c r="F55" s="3668"/>
      <c r="G55" s="3680" t="s">
        <v>1866</v>
      </c>
      <c r="H55" s="3670">
        <f t="shared" si="2"/>
        <v>0</v>
      </c>
      <c r="I55" s="3681">
        <v>0</v>
      </c>
      <c r="J55" s="3681">
        <v>0</v>
      </c>
      <c r="K55" s="3681">
        <v>0</v>
      </c>
      <c r="L55" s="3681">
        <v>0</v>
      </c>
      <c r="M55" s="3681">
        <v>0</v>
      </c>
      <c r="N55" s="3681">
        <v>0</v>
      </c>
      <c r="O55" s="3681">
        <v>0</v>
      </c>
      <c r="P55" s="3681">
        <v>0</v>
      </c>
      <c r="Q55" s="3682">
        <v>0</v>
      </c>
      <c r="R55" s="71"/>
      <c r="S55" s="265"/>
    </row>
    <row r="56" spans="1:19" s="698" customFormat="1" ht="20.100000000000001" customHeight="1">
      <c r="A56" s="265"/>
      <c r="B56" s="55"/>
      <c r="C56" s="3665">
        <v>11.8</v>
      </c>
      <c r="D56" s="3666" t="s">
        <v>1868</v>
      </c>
      <c r="E56" s="3667"/>
      <c r="F56" s="3668"/>
      <c r="G56" s="3680" t="s">
        <v>1869</v>
      </c>
      <c r="H56" s="3670">
        <f t="shared" si="2"/>
        <v>0</v>
      </c>
      <c r="I56" s="3681">
        <v>0</v>
      </c>
      <c r="J56" s="3681">
        <v>0</v>
      </c>
      <c r="K56" s="3681">
        <v>0</v>
      </c>
      <c r="L56" s="3681">
        <v>0</v>
      </c>
      <c r="M56" s="3681">
        <v>0</v>
      </c>
      <c r="N56" s="3681">
        <v>0</v>
      </c>
      <c r="O56" s="3681">
        <v>0</v>
      </c>
      <c r="P56" s="3681">
        <v>0</v>
      </c>
      <c r="Q56" s="3682">
        <v>0</v>
      </c>
      <c r="R56" s="71"/>
      <c r="S56" s="265"/>
    </row>
    <row r="57" spans="1:19" s="698" customFormat="1" ht="20.100000000000001" customHeight="1">
      <c r="A57" s="265"/>
      <c r="B57" s="55"/>
      <c r="C57" s="3665">
        <v>11.9</v>
      </c>
      <c r="D57" s="3666" t="s">
        <v>1870</v>
      </c>
      <c r="E57" s="3667"/>
      <c r="F57" s="3668"/>
      <c r="G57" s="3680" t="s">
        <v>1871</v>
      </c>
      <c r="H57" s="3670">
        <f t="shared" si="2"/>
        <v>0</v>
      </c>
      <c r="I57" s="3681">
        <v>0</v>
      </c>
      <c r="J57" s="3681">
        <v>0</v>
      </c>
      <c r="K57" s="3681">
        <v>0</v>
      </c>
      <c r="L57" s="3681">
        <v>0</v>
      </c>
      <c r="M57" s="3681">
        <v>0</v>
      </c>
      <c r="N57" s="3681">
        <v>0</v>
      </c>
      <c r="O57" s="3681">
        <v>0</v>
      </c>
      <c r="P57" s="3681">
        <v>0</v>
      </c>
      <c r="Q57" s="3682">
        <v>0</v>
      </c>
      <c r="R57" s="71"/>
      <c r="S57" s="265"/>
    </row>
    <row r="58" spans="1:19" s="698" customFormat="1" ht="20.100000000000001" customHeight="1">
      <c r="A58" s="265"/>
      <c r="B58" s="55"/>
      <c r="C58" s="3665" t="s">
        <v>1872</v>
      </c>
      <c r="D58" s="3666" t="s">
        <v>1873</v>
      </c>
      <c r="E58" s="3667"/>
      <c r="F58" s="3668"/>
      <c r="G58" s="3680" t="s">
        <v>1874</v>
      </c>
      <c r="H58" s="3670">
        <f t="shared" si="2"/>
        <v>0</v>
      </c>
      <c r="I58" s="3681">
        <v>0</v>
      </c>
      <c r="J58" s="3681">
        <v>0</v>
      </c>
      <c r="K58" s="3681">
        <v>0</v>
      </c>
      <c r="L58" s="3681">
        <v>0</v>
      </c>
      <c r="M58" s="3681">
        <v>0</v>
      </c>
      <c r="N58" s="3681">
        <v>0</v>
      </c>
      <c r="O58" s="3681">
        <v>0</v>
      </c>
      <c r="P58" s="3681">
        <v>0</v>
      </c>
      <c r="Q58" s="3682">
        <v>0</v>
      </c>
      <c r="R58" s="451"/>
      <c r="S58" s="265"/>
    </row>
    <row r="59" spans="1:19" s="698" customFormat="1" ht="20.100000000000001" customHeight="1">
      <c r="A59" s="265"/>
      <c r="B59" s="55"/>
      <c r="C59" s="3665" t="s">
        <v>1875</v>
      </c>
      <c r="D59" s="3666" t="s">
        <v>1876</v>
      </c>
      <c r="E59" s="3667"/>
      <c r="F59" s="3668"/>
      <c r="G59" s="3680"/>
      <c r="H59" s="3670">
        <f>SUM(H60:H61)</f>
        <v>0</v>
      </c>
      <c r="I59" s="3683"/>
      <c r="J59" s="3684"/>
      <c r="K59" s="3684"/>
      <c r="L59" s="3684"/>
      <c r="M59" s="3685"/>
      <c r="N59" s="3686"/>
      <c r="O59" s="3686"/>
      <c r="P59" s="3686"/>
      <c r="Q59" s="3687"/>
      <c r="R59" s="71"/>
      <c r="S59" s="265"/>
    </row>
    <row r="60" spans="1:19" s="698" customFormat="1" ht="20.100000000000001" customHeight="1">
      <c r="A60" s="265"/>
      <c r="B60" s="55"/>
      <c r="C60" s="3676" t="s">
        <v>1877</v>
      </c>
      <c r="D60" s="3677" t="s">
        <v>1876</v>
      </c>
      <c r="E60" s="3678"/>
      <c r="F60" s="3679"/>
      <c r="G60" s="3680" t="s">
        <v>1878</v>
      </c>
      <c r="H60" s="3670">
        <f>SUM($I60:$N60)</f>
        <v>0</v>
      </c>
      <c r="I60" s="3681">
        <v>0</v>
      </c>
      <c r="J60" s="3681">
        <v>0</v>
      </c>
      <c r="K60" s="3681">
        <v>0</v>
      </c>
      <c r="L60" s="3681">
        <v>0</v>
      </c>
      <c r="M60" s="3681">
        <v>0</v>
      </c>
      <c r="N60" s="3681">
        <v>0</v>
      </c>
      <c r="O60" s="3681">
        <v>0</v>
      </c>
      <c r="P60" s="3681">
        <v>0</v>
      </c>
      <c r="Q60" s="3682">
        <v>0</v>
      </c>
      <c r="R60" s="451"/>
      <c r="S60" s="265"/>
    </row>
    <row r="61" spans="1:19" s="698" customFormat="1" ht="20.100000000000001" customHeight="1">
      <c r="A61" s="265"/>
      <c r="B61" s="55"/>
      <c r="C61" s="3676">
        <v>11.13</v>
      </c>
      <c r="D61" s="3677" t="s">
        <v>1818</v>
      </c>
      <c r="E61" s="3678"/>
      <c r="F61" s="3679"/>
      <c r="G61" s="3680" t="s">
        <v>1878</v>
      </c>
      <c r="H61" s="3670">
        <f>SUM($I61:$N61)</f>
        <v>0</v>
      </c>
      <c r="I61" s="3681">
        <v>0</v>
      </c>
      <c r="J61" s="3681">
        <v>0</v>
      </c>
      <c r="K61" s="3681">
        <v>0</v>
      </c>
      <c r="L61" s="3681">
        <v>0</v>
      </c>
      <c r="M61" s="3681">
        <v>0</v>
      </c>
      <c r="N61" s="3681">
        <v>0</v>
      </c>
      <c r="O61" s="3681">
        <v>0</v>
      </c>
      <c r="P61" s="3681">
        <v>0</v>
      </c>
      <c r="Q61" s="3682">
        <v>0</v>
      </c>
      <c r="R61" s="451"/>
      <c r="S61" s="265"/>
    </row>
    <row r="62" spans="1:19" s="698" customFormat="1" ht="20.100000000000001" customHeight="1">
      <c r="A62" s="265"/>
      <c r="B62" s="55"/>
      <c r="C62" s="3665">
        <v>12</v>
      </c>
      <c r="D62" s="3666" t="s">
        <v>1879</v>
      </c>
      <c r="E62" s="3667"/>
      <c r="F62" s="3668"/>
      <c r="G62" s="3680"/>
      <c r="H62" s="3670">
        <f>SUM(H63:H74)</f>
        <v>0</v>
      </c>
      <c r="I62" s="3683"/>
      <c r="J62" s="3684"/>
      <c r="K62" s="3684"/>
      <c r="L62" s="3684"/>
      <c r="M62" s="3685"/>
      <c r="N62" s="3686"/>
      <c r="O62" s="3686"/>
      <c r="P62" s="3686"/>
      <c r="Q62" s="3687"/>
      <c r="R62" s="71"/>
      <c r="S62" s="265"/>
    </row>
    <row r="63" spans="1:19" s="698" customFormat="1" ht="20.100000000000001" customHeight="1">
      <c r="A63" s="265"/>
      <c r="B63" s="55"/>
      <c r="C63" s="3676">
        <v>12.1</v>
      </c>
      <c r="D63" s="3677" t="s">
        <v>1818</v>
      </c>
      <c r="E63" s="3678"/>
      <c r="F63" s="3679"/>
      <c r="G63" s="3680" t="s">
        <v>1880</v>
      </c>
      <c r="H63" s="3670">
        <f t="shared" ref="H63:H74" si="3">SUM($I63:$N63)</f>
        <v>0</v>
      </c>
      <c r="I63" s="3681">
        <v>0</v>
      </c>
      <c r="J63" s="3681">
        <v>0</v>
      </c>
      <c r="K63" s="3681">
        <v>0</v>
      </c>
      <c r="L63" s="3681">
        <v>0</v>
      </c>
      <c r="M63" s="3681">
        <v>0</v>
      </c>
      <c r="N63" s="3681">
        <v>0</v>
      </c>
      <c r="O63" s="3681">
        <v>0</v>
      </c>
      <c r="P63" s="3681">
        <v>0</v>
      </c>
      <c r="Q63" s="3682">
        <v>0</v>
      </c>
      <c r="R63" s="71"/>
      <c r="S63" s="265"/>
    </row>
    <row r="64" spans="1:19" s="698" customFormat="1" ht="20.100000000000001" customHeight="1">
      <c r="A64" s="265"/>
      <c r="B64" s="55"/>
      <c r="C64" s="3676">
        <v>12.2</v>
      </c>
      <c r="D64" s="3677" t="s">
        <v>1818</v>
      </c>
      <c r="E64" s="3678"/>
      <c r="F64" s="3679"/>
      <c r="G64" s="3680" t="s">
        <v>1880</v>
      </c>
      <c r="H64" s="3670">
        <f t="shared" si="3"/>
        <v>0</v>
      </c>
      <c r="I64" s="3681">
        <v>0</v>
      </c>
      <c r="J64" s="3681">
        <v>0</v>
      </c>
      <c r="K64" s="3681">
        <v>0</v>
      </c>
      <c r="L64" s="3681">
        <v>0</v>
      </c>
      <c r="M64" s="3681">
        <v>0</v>
      </c>
      <c r="N64" s="3681">
        <v>0</v>
      </c>
      <c r="O64" s="3681">
        <v>0</v>
      </c>
      <c r="P64" s="3681">
        <v>0</v>
      </c>
      <c r="Q64" s="3682">
        <v>0</v>
      </c>
      <c r="R64" s="71"/>
      <c r="S64" s="265"/>
    </row>
    <row r="65" spans="1:19" s="698" customFormat="1" ht="20.100000000000001" customHeight="1">
      <c r="A65" s="265"/>
      <c r="B65" s="55"/>
      <c r="C65" s="3676">
        <v>12.3</v>
      </c>
      <c r="D65" s="3677" t="s">
        <v>1818</v>
      </c>
      <c r="E65" s="3678"/>
      <c r="F65" s="3679"/>
      <c r="G65" s="3680" t="s">
        <v>1880</v>
      </c>
      <c r="H65" s="3670">
        <f t="shared" si="3"/>
        <v>0</v>
      </c>
      <c r="I65" s="3681">
        <v>0</v>
      </c>
      <c r="J65" s="3681">
        <v>0</v>
      </c>
      <c r="K65" s="3681">
        <v>0</v>
      </c>
      <c r="L65" s="3681">
        <v>0</v>
      </c>
      <c r="M65" s="3681">
        <v>0</v>
      </c>
      <c r="N65" s="3681">
        <v>0</v>
      </c>
      <c r="O65" s="3681">
        <v>0</v>
      </c>
      <c r="P65" s="3681">
        <v>0</v>
      </c>
      <c r="Q65" s="3682">
        <v>0</v>
      </c>
      <c r="R65" s="71"/>
      <c r="S65" s="265"/>
    </row>
    <row r="66" spans="1:19" s="698" customFormat="1" ht="20.100000000000001" customHeight="1">
      <c r="A66" s="265"/>
      <c r="B66" s="55"/>
      <c r="C66" s="3676">
        <v>12.4</v>
      </c>
      <c r="D66" s="3677" t="s">
        <v>1818</v>
      </c>
      <c r="E66" s="3678"/>
      <c r="F66" s="3679"/>
      <c r="G66" s="3680" t="s">
        <v>1880</v>
      </c>
      <c r="H66" s="3670">
        <f t="shared" si="3"/>
        <v>0</v>
      </c>
      <c r="I66" s="3681">
        <v>0</v>
      </c>
      <c r="J66" s="3681">
        <v>0</v>
      </c>
      <c r="K66" s="3681">
        <v>0</v>
      </c>
      <c r="L66" s="3681">
        <v>0</v>
      </c>
      <c r="M66" s="3681">
        <v>0</v>
      </c>
      <c r="N66" s="3681">
        <v>0</v>
      </c>
      <c r="O66" s="3681">
        <v>0</v>
      </c>
      <c r="P66" s="3681">
        <v>0</v>
      </c>
      <c r="Q66" s="3682">
        <v>0</v>
      </c>
      <c r="R66" s="71"/>
      <c r="S66" s="265"/>
    </row>
    <row r="67" spans="1:19" s="698" customFormat="1" ht="20.100000000000001" customHeight="1">
      <c r="A67" s="265"/>
      <c r="B67" s="55"/>
      <c r="C67" s="3676">
        <v>12.5</v>
      </c>
      <c r="D67" s="3677" t="s">
        <v>1818</v>
      </c>
      <c r="E67" s="3678"/>
      <c r="F67" s="3679"/>
      <c r="G67" s="3680" t="s">
        <v>1880</v>
      </c>
      <c r="H67" s="3670">
        <f t="shared" si="3"/>
        <v>0</v>
      </c>
      <c r="I67" s="3681">
        <v>0</v>
      </c>
      <c r="J67" s="3681">
        <v>0</v>
      </c>
      <c r="K67" s="3681">
        <v>0</v>
      </c>
      <c r="L67" s="3681">
        <v>0</v>
      </c>
      <c r="M67" s="3681">
        <v>0</v>
      </c>
      <c r="N67" s="3681">
        <v>0</v>
      </c>
      <c r="O67" s="3681">
        <v>0</v>
      </c>
      <c r="P67" s="3681">
        <v>0</v>
      </c>
      <c r="Q67" s="3682">
        <v>0</v>
      </c>
      <c r="R67" s="71"/>
      <c r="S67" s="265"/>
    </row>
    <row r="68" spans="1:19" s="698" customFormat="1" ht="20.100000000000001" customHeight="1">
      <c r="A68" s="265"/>
      <c r="B68" s="55"/>
      <c r="C68" s="3676">
        <v>12.6</v>
      </c>
      <c r="D68" s="3677" t="s">
        <v>1818</v>
      </c>
      <c r="E68" s="3678"/>
      <c r="F68" s="3679"/>
      <c r="G68" s="3680" t="s">
        <v>1880</v>
      </c>
      <c r="H68" s="3670">
        <f t="shared" si="3"/>
        <v>0</v>
      </c>
      <c r="I68" s="3681">
        <v>0</v>
      </c>
      <c r="J68" s="3681">
        <v>0</v>
      </c>
      <c r="K68" s="3681">
        <v>0</v>
      </c>
      <c r="L68" s="3681">
        <v>0</v>
      </c>
      <c r="M68" s="3681">
        <v>0</v>
      </c>
      <c r="N68" s="3681">
        <v>0</v>
      </c>
      <c r="O68" s="3681">
        <v>0</v>
      </c>
      <c r="P68" s="3681">
        <v>0</v>
      </c>
      <c r="Q68" s="3682">
        <v>0</v>
      </c>
      <c r="R68" s="71"/>
      <c r="S68" s="265"/>
    </row>
    <row r="69" spans="1:19" s="698" customFormat="1" ht="20.100000000000001" customHeight="1">
      <c r="A69" s="265"/>
      <c r="B69" s="55"/>
      <c r="C69" s="3676">
        <v>12.7</v>
      </c>
      <c r="D69" s="3677" t="s">
        <v>1818</v>
      </c>
      <c r="E69" s="3678"/>
      <c r="F69" s="3679"/>
      <c r="G69" s="3680" t="s">
        <v>1880</v>
      </c>
      <c r="H69" s="3670">
        <f t="shared" si="3"/>
        <v>0</v>
      </c>
      <c r="I69" s="3681">
        <v>0</v>
      </c>
      <c r="J69" s="3681">
        <v>0</v>
      </c>
      <c r="K69" s="3681">
        <v>0</v>
      </c>
      <c r="L69" s="3681">
        <v>0</v>
      </c>
      <c r="M69" s="3681">
        <v>0</v>
      </c>
      <c r="N69" s="3681">
        <v>0</v>
      </c>
      <c r="O69" s="3681">
        <v>0</v>
      </c>
      <c r="P69" s="3681">
        <v>0</v>
      </c>
      <c r="Q69" s="3682">
        <v>0</v>
      </c>
      <c r="R69" s="451"/>
      <c r="S69" s="265"/>
    </row>
    <row r="70" spans="1:19" s="698" customFormat="1" ht="20.100000000000001" customHeight="1">
      <c r="A70" s="265"/>
      <c r="B70" s="55"/>
      <c r="C70" s="3676">
        <v>12.8</v>
      </c>
      <c r="D70" s="3677" t="s">
        <v>1818</v>
      </c>
      <c r="E70" s="3678"/>
      <c r="F70" s="3679"/>
      <c r="G70" s="3680" t="s">
        <v>1880</v>
      </c>
      <c r="H70" s="3670">
        <f t="shared" si="3"/>
        <v>0</v>
      </c>
      <c r="I70" s="3681">
        <v>0</v>
      </c>
      <c r="J70" s="3681">
        <v>0</v>
      </c>
      <c r="K70" s="3681">
        <v>0</v>
      </c>
      <c r="L70" s="3681">
        <v>0</v>
      </c>
      <c r="M70" s="3681">
        <v>0</v>
      </c>
      <c r="N70" s="3681">
        <v>0</v>
      </c>
      <c r="O70" s="3681">
        <v>0</v>
      </c>
      <c r="P70" s="3681">
        <v>0</v>
      </c>
      <c r="Q70" s="3682">
        <v>0</v>
      </c>
      <c r="R70" s="451"/>
      <c r="S70" s="265"/>
    </row>
    <row r="71" spans="1:19" s="698" customFormat="1" ht="20.100000000000001" customHeight="1">
      <c r="A71" s="265"/>
      <c r="B71" s="55"/>
      <c r="C71" s="3676">
        <v>12.9</v>
      </c>
      <c r="D71" s="3677" t="s">
        <v>1818</v>
      </c>
      <c r="E71" s="3678"/>
      <c r="F71" s="3679"/>
      <c r="G71" s="3680" t="s">
        <v>1880</v>
      </c>
      <c r="H71" s="3670">
        <f t="shared" si="3"/>
        <v>0</v>
      </c>
      <c r="I71" s="3681">
        <v>0</v>
      </c>
      <c r="J71" s="3681">
        <v>0</v>
      </c>
      <c r="K71" s="3681">
        <v>0</v>
      </c>
      <c r="L71" s="3681">
        <v>0</v>
      </c>
      <c r="M71" s="3681">
        <v>0</v>
      </c>
      <c r="N71" s="3681">
        <v>0</v>
      </c>
      <c r="O71" s="3681">
        <v>0</v>
      </c>
      <c r="P71" s="3681">
        <v>0</v>
      </c>
      <c r="Q71" s="3682">
        <v>0</v>
      </c>
      <c r="R71" s="71"/>
      <c r="S71" s="265"/>
    </row>
    <row r="72" spans="1:19" s="698" customFormat="1" ht="20.100000000000001" customHeight="1">
      <c r="A72" s="265"/>
      <c r="B72" s="55"/>
      <c r="C72" s="3676">
        <v>12.1</v>
      </c>
      <c r="D72" s="3677" t="s">
        <v>1818</v>
      </c>
      <c r="E72" s="3678"/>
      <c r="F72" s="3679"/>
      <c r="G72" s="3680" t="s">
        <v>1880</v>
      </c>
      <c r="H72" s="3670">
        <f t="shared" si="3"/>
        <v>0</v>
      </c>
      <c r="I72" s="3681">
        <v>0</v>
      </c>
      <c r="J72" s="3681">
        <v>0</v>
      </c>
      <c r="K72" s="3681">
        <v>0</v>
      </c>
      <c r="L72" s="3681">
        <v>0</v>
      </c>
      <c r="M72" s="3681">
        <v>0</v>
      </c>
      <c r="N72" s="3681">
        <v>0</v>
      </c>
      <c r="O72" s="3681">
        <v>0</v>
      </c>
      <c r="P72" s="3681">
        <v>0</v>
      </c>
      <c r="Q72" s="3682">
        <v>0</v>
      </c>
      <c r="R72" s="71"/>
      <c r="S72" s="265"/>
    </row>
    <row r="73" spans="1:19" s="698" customFormat="1" ht="20.100000000000001" customHeight="1">
      <c r="A73" s="265"/>
      <c r="B73" s="55"/>
      <c r="C73" s="3676">
        <v>12.11</v>
      </c>
      <c r="D73" s="3677" t="s">
        <v>1818</v>
      </c>
      <c r="E73" s="3678"/>
      <c r="F73" s="3679"/>
      <c r="G73" s="3680" t="s">
        <v>1880</v>
      </c>
      <c r="H73" s="3670">
        <f t="shared" si="3"/>
        <v>0</v>
      </c>
      <c r="I73" s="3681">
        <v>0</v>
      </c>
      <c r="J73" s="3681">
        <v>0</v>
      </c>
      <c r="K73" s="3681">
        <v>0</v>
      </c>
      <c r="L73" s="3681">
        <v>0</v>
      </c>
      <c r="M73" s="3681">
        <v>0</v>
      </c>
      <c r="N73" s="3681">
        <v>0</v>
      </c>
      <c r="O73" s="3681">
        <v>0</v>
      </c>
      <c r="P73" s="3681">
        <v>0</v>
      </c>
      <c r="Q73" s="3682">
        <v>0</v>
      </c>
      <c r="R73" s="71"/>
      <c r="S73" s="265"/>
    </row>
    <row r="74" spans="1:19" s="698" customFormat="1" ht="20.100000000000001" customHeight="1">
      <c r="A74" s="265"/>
      <c r="B74" s="55"/>
      <c r="C74" s="3676">
        <v>12.12</v>
      </c>
      <c r="D74" s="3677" t="s">
        <v>1818</v>
      </c>
      <c r="E74" s="3678"/>
      <c r="F74" s="3679"/>
      <c r="G74" s="3680" t="s">
        <v>1880</v>
      </c>
      <c r="H74" s="3670">
        <f t="shared" si="3"/>
        <v>0</v>
      </c>
      <c r="I74" s="3681">
        <v>0</v>
      </c>
      <c r="J74" s="3681">
        <v>0</v>
      </c>
      <c r="K74" s="3681">
        <v>0</v>
      </c>
      <c r="L74" s="3681">
        <v>0</v>
      </c>
      <c r="M74" s="3681">
        <v>0</v>
      </c>
      <c r="N74" s="3681">
        <v>0</v>
      </c>
      <c r="O74" s="3681">
        <v>0</v>
      </c>
      <c r="P74" s="3681">
        <v>0</v>
      </c>
      <c r="Q74" s="3682">
        <v>0</v>
      </c>
      <c r="R74" s="71"/>
      <c r="S74" s="265"/>
    </row>
    <row r="75" spans="1:19" s="698" customFormat="1" ht="20.100000000000001" customHeight="1">
      <c r="A75" s="265"/>
      <c r="B75" s="55"/>
      <c r="C75" s="3665">
        <v>13</v>
      </c>
      <c r="D75" s="3666" t="s">
        <v>1881</v>
      </c>
      <c r="E75" s="3667"/>
      <c r="F75" s="3668"/>
      <c r="G75" s="3680"/>
      <c r="H75" s="3670">
        <f>SUM(H76:H77)</f>
        <v>0</v>
      </c>
      <c r="I75" s="3683"/>
      <c r="J75" s="3684"/>
      <c r="K75" s="3684"/>
      <c r="L75" s="3684"/>
      <c r="M75" s="3685"/>
      <c r="N75" s="3686"/>
      <c r="O75" s="3686"/>
      <c r="P75" s="3686"/>
      <c r="Q75" s="3687"/>
      <c r="R75" s="71"/>
      <c r="S75" s="265"/>
    </row>
    <row r="76" spans="1:19" s="698" customFormat="1" ht="20.100000000000001" customHeight="1">
      <c r="A76" s="265"/>
      <c r="B76" s="55"/>
      <c r="C76" s="3676">
        <v>13.1</v>
      </c>
      <c r="D76" s="3677" t="s">
        <v>1882</v>
      </c>
      <c r="E76" s="3678"/>
      <c r="F76" s="3679"/>
      <c r="G76" s="3680" t="s">
        <v>1883</v>
      </c>
      <c r="H76" s="3670">
        <f>SUM($I76:$N76)</f>
        <v>0</v>
      </c>
      <c r="I76" s="3681">
        <v>0</v>
      </c>
      <c r="J76" s="3681">
        <v>0</v>
      </c>
      <c r="K76" s="3681">
        <v>0</v>
      </c>
      <c r="L76" s="3681">
        <v>0</v>
      </c>
      <c r="M76" s="3681">
        <v>0</v>
      </c>
      <c r="N76" s="3681">
        <v>0</v>
      </c>
      <c r="O76" s="3681">
        <v>0</v>
      </c>
      <c r="P76" s="3681">
        <v>0</v>
      </c>
      <c r="Q76" s="3682">
        <v>0</v>
      </c>
      <c r="R76" s="71"/>
      <c r="S76" s="265"/>
    </row>
    <row r="77" spans="1:19" s="698" customFormat="1" ht="20.100000000000001" customHeight="1">
      <c r="A77" s="265"/>
      <c r="B77" s="55"/>
      <c r="C77" s="3676">
        <v>13.2</v>
      </c>
      <c r="D77" s="3677" t="s">
        <v>1818</v>
      </c>
      <c r="E77" s="3678"/>
      <c r="F77" s="3679"/>
      <c r="G77" s="3680" t="s">
        <v>1883</v>
      </c>
      <c r="H77" s="3670">
        <f>SUM($I77:$N77)</f>
        <v>0</v>
      </c>
      <c r="I77" s="3681">
        <v>0</v>
      </c>
      <c r="J77" s="3681">
        <v>0</v>
      </c>
      <c r="K77" s="3681">
        <v>0</v>
      </c>
      <c r="L77" s="3681">
        <v>0</v>
      </c>
      <c r="M77" s="3681">
        <v>0</v>
      </c>
      <c r="N77" s="3681">
        <v>0</v>
      </c>
      <c r="O77" s="3681">
        <v>0</v>
      </c>
      <c r="P77" s="3681">
        <v>0</v>
      </c>
      <c r="Q77" s="3682">
        <v>0</v>
      </c>
      <c r="R77" s="71"/>
      <c r="S77" s="265"/>
    </row>
    <row r="78" spans="1:19" s="698" customFormat="1" ht="20.100000000000001" customHeight="1">
      <c r="A78" s="265"/>
      <c r="B78" s="55"/>
      <c r="C78" s="3665">
        <v>14</v>
      </c>
      <c r="D78" s="3666" t="s">
        <v>1884</v>
      </c>
      <c r="E78" s="3667"/>
      <c r="F78" s="3668"/>
      <c r="G78" s="3680"/>
      <c r="H78" s="3670">
        <f>SUM(H79:H83)</f>
        <v>0</v>
      </c>
      <c r="I78" s="3683"/>
      <c r="J78" s="3684"/>
      <c r="K78" s="3684"/>
      <c r="L78" s="3684"/>
      <c r="M78" s="3685"/>
      <c r="N78" s="3686"/>
      <c r="O78" s="3686"/>
      <c r="P78" s="3686"/>
      <c r="Q78" s="3687"/>
      <c r="R78" s="71"/>
      <c r="S78" s="265"/>
    </row>
    <row r="79" spans="1:19" s="698" customFormat="1" ht="20.100000000000001" customHeight="1">
      <c r="A79" s="265"/>
      <c r="B79" s="55"/>
      <c r="C79" s="3676">
        <v>14.1</v>
      </c>
      <c r="D79" s="3677" t="s">
        <v>1882</v>
      </c>
      <c r="E79" s="3678"/>
      <c r="F79" s="3679"/>
      <c r="G79" s="3680" t="s">
        <v>1885</v>
      </c>
      <c r="H79" s="3670">
        <f>SUM($I79:$N79)</f>
        <v>0</v>
      </c>
      <c r="I79" s="3681">
        <v>0</v>
      </c>
      <c r="J79" s="3681">
        <v>0</v>
      </c>
      <c r="K79" s="3681">
        <v>0</v>
      </c>
      <c r="L79" s="3681">
        <v>0</v>
      </c>
      <c r="M79" s="3681">
        <v>0</v>
      </c>
      <c r="N79" s="3681">
        <v>0</v>
      </c>
      <c r="O79" s="3681">
        <v>0</v>
      </c>
      <c r="P79" s="3681">
        <v>0</v>
      </c>
      <c r="Q79" s="3682">
        <v>0</v>
      </c>
      <c r="R79" s="71"/>
      <c r="S79" s="265"/>
    </row>
    <row r="80" spans="1:19" s="5" customFormat="1" ht="20.100000000000001" customHeight="1">
      <c r="A80" s="267"/>
      <c r="B80" s="55"/>
      <c r="C80" s="3676">
        <v>14.2</v>
      </c>
      <c r="D80" s="3677" t="s">
        <v>1818</v>
      </c>
      <c r="E80" s="3678"/>
      <c r="F80" s="3679"/>
      <c r="G80" s="3680" t="s">
        <v>1885</v>
      </c>
      <c r="H80" s="3670">
        <f>SUM($I80:$N80)</f>
        <v>0</v>
      </c>
      <c r="I80" s="3681">
        <v>0</v>
      </c>
      <c r="J80" s="3681">
        <v>0</v>
      </c>
      <c r="K80" s="3681">
        <v>0</v>
      </c>
      <c r="L80" s="3681">
        <v>0</v>
      </c>
      <c r="M80" s="3681">
        <v>0</v>
      </c>
      <c r="N80" s="3681">
        <v>0</v>
      </c>
      <c r="O80" s="3681">
        <v>0</v>
      </c>
      <c r="P80" s="3681">
        <v>0</v>
      </c>
      <c r="Q80" s="3682">
        <v>0</v>
      </c>
      <c r="R80" s="71"/>
      <c r="S80" s="267"/>
    </row>
    <row r="81" spans="1:19" s="5" customFormat="1" ht="20.100000000000001" customHeight="1">
      <c r="A81" s="267"/>
      <c r="B81" s="55"/>
      <c r="C81" s="3676">
        <v>14.3</v>
      </c>
      <c r="D81" s="3677" t="s">
        <v>1818</v>
      </c>
      <c r="E81" s="3678"/>
      <c r="F81" s="3679"/>
      <c r="G81" s="3680" t="s">
        <v>1885</v>
      </c>
      <c r="H81" s="3670">
        <f>SUM($I81:$N81)</f>
        <v>0</v>
      </c>
      <c r="I81" s="3681">
        <v>0</v>
      </c>
      <c r="J81" s="3681">
        <v>0</v>
      </c>
      <c r="K81" s="3681">
        <v>0</v>
      </c>
      <c r="L81" s="3681">
        <v>0</v>
      </c>
      <c r="M81" s="3681">
        <v>0</v>
      </c>
      <c r="N81" s="3681">
        <v>0</v>
      </c>
      <c r="O81" s="3681">
        <v>0</v>
      </c>
      <c r="P81" s="3681">
        <v>0</v>
      </c>
      <c r="Q81" s="3682">
        <v>0</v>
      </c>
      <c r="R81" s="71"/>
      <c r="S81" s="267"/>
    </row>
    <row r="82" spans="1:19" s="5" customFormat="1" ht="20.100000000000001" customHeight="1">
      <c r="A82" s="267"/>
      <c r="B82" s="55"/>
      <c r="C82" s="3676">
        <v>14.4</v>
      </c>
      <c r="D82" s="3677" t="s">
        <v>1818</v>
      </c>
      <c r="E82" s="3678"/>
      <c r="F82" s="3679"/>
      <c r="G82" s="3680" t="s">
        <v>1885</v>
      </c>
      <c r="H82" s="3670">
        <f>SUM($I82:$N82)</f>
        <v>0</v>
      </c>
      <c r="I82" s="3681">
        <v>0</v>
      </c>
      <c r="J82" s="3681">
        <v>0</v>
      </c>
      <c r="K82" s="3681">
        <v>0</v>
      </c>
      <c r="L82" s="3681">
        <v>0</v>
      </c>
      <c r="M82" s="3681">
        <v>0</v>
      </c>
      <c r="N82" s="3681">
        <v>0</v>
      </c>
      <c r="O82" s="3681">
        <v>0</v>
      </c>
      <c r="P82" s="3681">
        <v>0</v>
      </c>
      <c r="Q82" s="3682">
        <v>0</v>
      </c>
      <c r="R82" s="71"/>
      <c r="S82" s="267"/>
    </row>
    <row r="83" spans="1:19" s="698" customFormat="1" ht="20.100000000000001" customHeight="1">
      <c r="A83" s="265"/>
      <c r="B83" s="55"/>
      <c r="C83" s="3676">
        <v>14.5</v>
      </c>
      <c r="D83" s="3677" t="s">
        <v>1818</v>
      </c>
      <c r="E83" s="3678"/>
      <c r="F83" s="3679"/>
      <c r="G83" s="3680" t="s">
        <v>1885</v>
      </c>
      <c r="H83" s="3670">
        <f>SUM($I83:$N83)</f>
        <v>0</v>
      </c>
      <c r="I83" s="3681">
        <v>0</v>
      </c>
      <c r="J83" s="3681">
        <v>0</v>
      </c>
      <c r="K83" s="3681">
        <v>0</v>
      </c>
      <c r="L83" s="3681">
        <v>0</v>
      </c>
      <c r="M83" s="3681">
        <v>0</v>
      </c>
      <c r="N83" s="3681">
        <v>0</v>
      </c>
      <c r="O83" s="3681">
        <v>0</v>
      </c>
      <c r="P83" s="3681">
        <v>0</v>
      </c>
      <c r="Q83" s="3682">
        <v>0</v>
      </c>
      <c r="R83" s="71"/>
      <c r="S83" s="265"/>
    </row>
    <row r="84" spans="1:19" s="698" customFormat="1" ht="20.100000000000001" customHeight="1">
      <c r="A84" s="265"/>
      <c r="B84" s="55"/>
      <c r="C84" s="3665">
        <v>15</v>
      </c>
      <c r="D84" s="3666" t="s">
        <v>1886</v>
      </c>
      <c r="E84" s="3667"/>
      <c r="F84" s="3668"/>
      <c r="G84" s="3680"/>
      <c r="H84" s="3670">
        <f>SUM(H85:H86)</f>
        <v>0</v>
      </c>
      <c r="I84" s="3683"/>
      <c r="J84" s="3684"/>
      <c r="K84" s="3684"/>
      <c r="L84" s="3684"/>
      <c r="M84" s="3685"/>
      <c r="N84" s="3686"/>
      <c r="O84" s="3686"/>
      <c r="P84" s="3686"/>
      <c r="Q84" s="3687"/>
      <c r="R84" s="71"/>
      <c r="S84" s="265"/>
    </row>
    <row r="85" spans="1:19" s="698" customFormat="1" ht="20.100000000000001" customHeight="1">
      <c r="A85" s="265"/>
      <c r="B85" s="55"/>
      <c r="C85" s="3676">
        <v>15.1</v>
      </c>
      <c r="D85" s="3677" t="s">
        <v>1818</v>
      </c>
      <c r="E85" s="3678"/>
      <c r="F85" s="3679"/>
      <c r="G85" s="3680" t="s">
        <v>1887</v>
      </c>
      <c r="H85" s="3670">
        <f>SUM($I85:$N85)</f>
        <v>0</v>
      </c>
      <c r="I85" s="3681">
        <v>0</v>
      </c>
      <c r="J85" s="3681">
        <v>0</v>
      </c>
      <c r="K85" s="3681">
        <v>0</v>
      </c>
      <c r="L85" s="3681">
        <v>0</v>
      </c>
      <c r="M85" s="3681">
        <v>0</v>
      </c>
      <c r="N85" s="3681">
        <v>0</v>
      </c>
      <c r="O85" s="3681">
        <v>0</v>
      </c>
      <c r="P85" s="3681">
        <v>0</v>
      </c>
      <c r="Q85" s="3682">
        <v>0</v>
      </c>
      <c r="R85" s="71"/>
      <c r="S85" s="265"/>
    </row>
    <row r="86" spans="1:19" s="698" customFormat="1" ht="20.100000000000001" customHeight="1">
      <c r="A86" s="265"/>
      <c r="B86" s="55"/>
      <c r="C86" s="3676">
        <v>15.2</v>
      </c>
      <c r="D86" s="3677" t="s">
        <v>1818</v>
      </c>
      <c r="E86" s="3678"/>
      <c r="F86" s="3679"/>
      <c r="G86" s="3680" t="s">
        <v>1887</v>
      </c>
      <c r="H86" s="3670">
        <f>SUM($I86:$N86)</f>
        <v>0</v>
      </c>
      <c r="I86" s="3681">
        <v>0</v>
      </c>
      <c r="J86" s="3681">
        <v>0</v>
      </c>
      <c r="K86" s="3681">
        <v>0</v>
      </c>
      <c r="L86" s="3681">
        <v>0</v>
      </c>
      <c r="M86" s="3681">
        <v>0</v>
      </c>
      <c r="N86" s="3681">
        <v>0</v>
      </c>
      <c r="O86" s="3681">
        <v>0</v>
      </c>
      <c r="P86" s="3681">
        <v>0</v>
      </c>
      <c r="Q86" s="3682">
        <v>0</v>
      </c>
      <c r="R86" s="71"/>
      <c r="S86" s="265"/>
    </row>
    <row r="87" spans="1:19" s="698" customFormat="1" ht="20.100000000000001" customHeight="1">
      <c r="A87" s="265"/>
      <c r="B87" s="55"/>
      <c r="C87" s="3665">
        <v>16</v>
      </c>
      <c r="D87" s="3666" t="s">
        <v>1888</v>
      </c>
      <c r="E87" s="3667"/>
      <c r="F87" s="3668"/>
      <c r="G87" s="3680"/>
      <c r="H87" s="3670">
        <f>SUM(H88:H89)</f>
        <v>0</v>
      </c>
      <c r="I87" s="3688"/>
      <c r="J87" s="3689"/>
      <c r="K87" s="3689"/>
      <c r="L87" s="3689"/>
      <c r="M87" s="3690"/>
      <c r="N87" s="3691"/>
      <c r="O87" s="3691"/>
      <c r="P87" s="3691"/>
      <c r="Q87" s="3692"/>
      <c r="R87" s="71"/>
      <c r="S87" s="265"/>
    </row>
    <row r="88" spans="1:19" s="698" customFormat="1" ht="20.100000000000001" customHeight="1">
      <c r="A88" s="265"/>
      <c r="B88" s="55"/>
      <c r="C88" s="3676">
        <v>16.100000000000001</v>
      </c>
      <c r="D88" s="3677" t="s">
        <v>1889</v>
      </c>
      <c r="E88" s="3678"/>
      <c r="F88" s="3679"/>
      <c r="G88" s="3680" t="s">
        <v>1890</v>
      </c>
      <c r="H88" s="3670">
        <f t="shared" ref="H88:H93" si="4">SUM($I88:$N88)</f>
        <v>0</v>
      </c>
      <c r="I88" s="3681">
        <v>0</v>
      </c>
      <c r="J88" s="3681">
        <v>0</v>
      </c>
      <c r="K88" s="3681">
        <v>0</v>
      </c>
      <c r="L88" s="3681">
        <v>0</v>
      </c>
      <c r="M88" s="3681">
        <v>0</v>
      </c>
      <c r="N88" s="3681">
        <v>0</v>
      </c>
      <c r="O88" s="3681">
        <v>0</v>
      </c>
      <c r="P88" s="3681">
        <v>0</v>
      </c>
      <c r="Q88" s="3682">
        <v>0</v>
      </c>
      <c r="R88" s="71"/>
      <c r="S88" s="265"/>
    </row>
    <row r="89" spans="1:19" s="698" customFormat="1" ht="20.100000000000001" customHeight="1">
      <c r="A89" s="265"/>
      <c r="B89" s="55"/>
      <c r="C89" s="3676">
        <v>16.2</v>
      </c>
      <c r="D89" s="3677" t="s">
        <v>1818</v>
      </c>
      <c r="E89" s="3678"/>
      <c r="F89" s="3679"/>
      <c r="G89" s="3694" t="s">
        <v>1890</v>
      </c>
      <c r="H89" s="3670">
        <f t="shared" si="4"/>
        <v>0</v>
      </c>
      <c r="I89" s="3681">
        <v>0</v>
      </c>
      <c r="J89" s="3681">
        <v>0</v>
      </c>
      <c r="K89" s="3681">
        <v>0</v>
      </c>
      <c r="L89" s="3681">
        <v>0</v>
      </c>
      <c r="M89" s="3681">
        <v>0</v>
      </c>
      <c r="N89" s="3681">
        <v>0</v>
      </c>
      <c r="O89" s="3681">
        <v>0</v>
      </c>
      <c r="P89" s="3681">
        <v>0</v>
      </c>
      <c r="Q89" s="3682">
        <v>0</v>
      </c>
      <c r="R89" s="71"/>
      <c r="S89" s="265"/>
    </row>
    <row r="90" spans="1:19" s="698" customFormat="1" ht="20.100000000000001" customHeight="1">
      <c r="A90" s="265"/>
      <c r="B90" s="55"/>
      <c r="C90" s="3695">
        <v>100</v>
      </c>
      <c r="D90" s="3696" t="s">
        <v>1891</v>
      </c>
      <c r="E90" s="3697"/>
      <c r="F90" s="3698"/>
      <c r="G90" s="3699" t="s">
        <v>1892</v>
      </c>
      <c r="H90" s="3670">
        <f t="shared" si="4"/>
        <v>0</v>
      </c>
      <c r="I90" s="3670">
        <f t="shared" ref="I90:Q90" si="5">SUM(I8:I89)-I48</f>
        <v>0</v>
      </c>
      <c r="J90" s="3670">
        <f t="shared" si="5"/>
        <v>0</v>
      </c>
      <c r="K90" s="3670">
        <f t="shared" si="5"/>
        <v>0</v>
      </c>
      <c r="L90" s="3670">
        <f t="shared" si="5"/>
        <v>0</v>
      </c>
      <c r="M90" s="3670">
        <f t="shared" si="5"/>
        <v>0</v>
      </c>
      <c r="N90" s="3670">
        <f t="shared" si="5"/>
        <v>0</v>
      </c>
      <c r="O90" s="3670">
        <f t="shared" si="5"/>
        <v>0</v>
      </c>
      <c r="P90" s="3670">
        <f t="shared" si="5"/>
        <v>0</v>
      </c>
      <c r="Q90" s="3670">
        <f t="shared" si="5"/>
        <v>0</v>
      </c>
      <c r="R90" s="71"/>
      <c r="S90" s="265"/>
    </row>
    <row r="91" spans="1:19" s="698" customFormat="1" ht="20.100000000000001" customHeight="1">
      <c r="A91" s="265"/>
      <c r="B91" s="55"/>
      <c r="C91" s="3665">
        <v>101</v>
      </c>
      <c r="D91" s="3666" t="s">
        <v>1893</v>
      </c>
      <c r="E91" s="3667"/>
      <c r="F91" s="3668"/>
      <c r="G91" s="3700" t="s">
        <v>1894</v>
      </c>
      <c r="H91" s="3670">
        <f t="shared" si="4"/>
        <v>0</v>
      </c>
      <c r="I91" s="3681">
        <v>0</v>
      </c>
      <c r="J91" s="3681">
        <v>0</v>
      </c>
      <c r="K91" s="3681">
        <v>0</v>
      </c>
      <c r="L91" s="3681">
        <v>0</v>
      </c>
      <c r="M91" s="3681">
        <v>0</v>
      </c>
      <c r="N91" s="3681">
        <v>0</v>
      </c>
      <c r="O91" s="3681">
        <v>0</v>
      </c>
      <c r="P91" s="3681">
        <v>0</v>
      </c>
      <c r="Q91" s="3682">
        <v>0</v>
      </c>
      <c r="R91" s="71"/>
      <c r="S91" s="265"/>
    </row>
    <row r="92" spans="1:19" s="698" customFormat="1" ht="20.100000000000001" customHeight="1">
      <c r="A92" s="265"/>
      <c r="B92" s="55"/>
      <c r="C92" s="3665">
        <v>102</v>
      </c>
      <c r="D92" s="3666" t="s">
        <v>1895</v>
      </c>
      <c r="E92" s="3667"/>
      <c r="F92" s="3668"/>
      <c r="G92" s="3700"/>
      <c r="H92" s="3670">
        <f t="shared" si="4"/>
        <v>0</v>
      </c>
      <c r="I92" s="3681">
        <v>0</v>
      </c>
      <c r="J92" s="3681">
        <v>0</v>
      </c>
      <c r="K92" s="3681">
        <v>0</v>
      </c>
      <c r="L92" s="3681">
        <v>0</v>
      </c>
      <c r="M92" s="3681">
        <v>0</v>
      </c>
      <c r="N92" s="3681">
        <v>0</v>
      </c>
      <c r="O92" s="3681">
        <v>0</v>
      </c>
      <c r="P92" s="3681">
        <v>0</v>
      </c>
      <c r="Q92" s="3682">
        <v>0</v>
      </c>
      <c r="R92" s="71"/>
      <c r="S92" s="265"/>
    </row>
    <row r="93" spans="1:19" s="698" customFormat="1" ht="20.100000000000001" customHeight="1" thickBot="1">
      <c r="A93" s="265"/>
      <c r="B93" s="55"/>
      <c r="C93" s="3701">
        <v>103</v>
      </c>
      <c r="D93" s="3702" t="s">
        <v>1896</v>
      </c>
      <c r="E93" s="3702"/>
      <c r="F93" s="3703"/>
      <c r="G93" s="3704"/>
      <c r="H93" s="3705">
        <f t="shared" si="4"/>
        <v>0</v>
      </c>
      <c r="I93" s="3705">
        <f t="shared" ref="I93:O93" si="6">I90-I91+I92</f>
        <v>0</v>
      </c>
      <c r="J93" s="3705">
        <f t="shared" si="6"/>
        <v>0</v>
      </c>
      <c r="K93" s="3705">
        <f t="shared" si="6"/>
        <v>0</v>
      </c>
      <c r="L93" s="3705">
        <f t="shared" si="6"/>
        <v>0</v>
      </c>
      <c r="M93" s="3705">
        <f t="shared" si="6"/>
        <v>0</v>
      </c>
      <c r="N93" s="3705">
        <f>N90-N91+N92</f>
        <v>0</v>
      </c>
      <c r="O93" s="3705">
        <f t="shared" si="6"/>
        <v>0</v>
      </c>
      <c r="P93" s="3705">
        <f>P90-P91+P92</f>
        <v>0</v>
      </c>
      <c r="Q93" s="3706">
        <f>Q90-Q91+Q92</f>
        <v>0</v>
      </c>
      <c r="R93" s="71"/>
      <c r="S93" s="265"/>
    </row>
    <row r="94" spans="1:19" s="698" customFormat="1" ht="15.6">
      <c r="A94" s="265"/>
      <c r="B94" s="54"/>
      <c r="C94" s="650"/>
      <c r="D94" s="54"/>
      <c r="E94" s="54"/>
      <c r="F94" s="54"/>
      <c r="G94" s="651"/>
      <c r="H94" s="652"/>
      <c r="I94" s="54"/>
      <c r="J94" s="54"/>
      <c r="K94" s="54"/>
      <c r="L94" s="54"/>
      <c r="M94" s="54"/>
      <c r="N94" s="54"/>
      <c r="O94" s="54"/>
      <c r="P94" s="4"/>
      <c r="Q94" s="4"/>
      <c r="R94" s="71"/>
      <c r="S94" s="265"/>
    </row>
    <row r="95" spans="1:19" s="698" customFormat="1" ht="16.2" thickBot="1">
      <c r="A95" s="265"/>
      <c r="B95" s="54"/>
      <c r="C95" s="650"/>
      <c r="D95" s="54"/>
      <c r="E95" s="54"/>
      <c r="F95" s="54"/>
      <c r="G95" s="651"/>
      <c r="H95" s="54"/>
      <c r="I95" s="54"/>
      <c r="J95" s="54"/>
      <c r="K95" s="54"/>
      <c r="L95" s="54"/>
      <c r="M95" s="54"/>
      <c r="N95" s="54"/>
      <c r="O95" s="54"/>
      <c r="P95" s="4"/>
      <c r="Q95" s="4"/>
      <c r="R95" s="71"/>
      <c r="S95" s="265"/>
    </row>
    <row r="96" spans="1:19">
      <c r="A96" s="261"/>
      <c r="B96" s="653"/>
      <c r="C96" s="654" t="s">
        <v>1897</v>
      </c>
      <c r="D96" s="653"/>
      <c r="E96" s="655"/>
      <c r="F96" s="8131" t="s">
        <v>1898</v>
      </c>
      <c r="G96" s="8132"/>
      <c r="H96" s="8133"/>
      <c r="I96" s="8131" t="s">
        <v>1899</v>
      </c>
      <c r="J96" s="8132"/>
      <c r="K96" s="8133"/>
      <c r="L96" s="656"/>
      <c r="M96" s="8134" t="s">
        <v>1900</v>
      </c>
      <c r="N96" s="8135"/>
      <c r="O96" s="8136"/>
      <c r="P96" s="2"/>
      <c r="Q96" s="2"/>
      <c r="R96" s="71"/>
      <c r="S96" s="261"/>
    </row>
    <row r="97" spans="1:19">
      <c r="A97" s="261"/>
      <c r="B97" s="653"/>
      <c r="C97" s="657" t="s">
        <v>1901</v>
      </c>
      <c r="D97" s="658" t="s">
        <v>1902</v>
      </c>
      <c r="E97" s="659"/>
      <c r="F97" s="660" t="s">
        <v>1903</v>
      </c>
      <c r="G97" s="661" t="s">
        <v>1251</v>
      </c>
      <c r="H97" s="662" t="s">
        <v>1005</v>
      </c>
      <c r="I97" s="660" t="s">
        <v>1904</v>
      </c>
      <c r="J97" s="661" t="s">
        <v>1251</v>
      </c>
      <c r="K97" s="662" t="s">
        <v>1005</v>
      </c>
      <c r="L97" s="3707"/>
      <c r="M97" s="660" t="s">
        <v>1904</v>
      </c>
      <c r="N97" s="663" t="s">
        <v>1251</v>
      </c>
      <c r="O97" s="664" t="s">
        <v>1005</v>
      </c>
      <c r="P97" s="2"/>
      <c r="Q97" s="2"/>
      <c r="R97" s="71"/>
      <c r="S97" s="261"/>
    </row>
    <row r="98" spans="1:19">
      <c r="A98" s="261"/>
      <c r="B98" s="653"/>
      <c r="C98" s="665" t="s">
        <v>1905</v>
      </c>
      <c r="D98" s="666" t="s">
        <v>1906</v>
      </c>
      <c r="E98" s="659"/>
      <c r="F98" s="667" t="s">
        <v>1907</v>
      </c>
      <c r="G98" s="838"/>
      <c r="H98" s="839"/>
      <c r="I98" s="667">
        <v>2.1</v>
      </c>
      <c r="J98" s="838"/>
      <c r="K98" s="839"/>
      <c r="L98" s="3708"/>
      <c r="M98" s="668" t="s">
        <v>1908</v>
      </c>
      <c r="N98" s="838"/>
      <c r="O98" s="839"/>
      <c r="P98" s="539"/>
      <c r="Q98" s="2"/>
      <c r="R98" s="71"/>
      <c r="S98" s="261"/>
    </row>
    <row r="99" spans="1:19">
      <c r="A99" s="261"/>
      <c r="B99" s="653"/>
      <c r="C99" s="665" t="s">
        <v>1909</v>
      </c>
      <c r="D99" s="666" t="s">
        <v>1910</v>
      </c>
      <c r="E99" s="669"/>
      <c r="F99" s="667" t="s">
        <v>1911</v>
      </c>
      <c r="G99" s="838"/>
      <c r="H99" s="839"/>
      <c r="I99" s="667">
        <v>6.1</v>
      </c>
      <c r="J99" s="838"/>
      <c r="K99" s="839"/>
      <c r="L99" s="3708"/>
      <c r="M99" s="668" t="s">
        <v>1908</v>
      </c>
      <c r="N99" s="838"/>
      <c r="O99" s="839"/>
      <c r="P99" s="539"/>
      <c r="Q99" s="2"/>
      <c r="R99" s="71"/>
      <c r="S99" s="261"/>
    </row>
    <row r="100" spans="1:19">
      <c r="A100" s="261"/>
      <c r="B100" s="653"/>
      <c r="C100" s="653"/>
      <c r="D100" s="2"/>
      <c r="E100" s="653"/>
      <c r="F100" s="668" t="s">
        <v>1912</v>
      </c>
      <c r="G100" s="838"/>
      <c r="H100" s="839"/>
      <c r="I100" s="668" t="s">
        <v>1908</v>
      </c>
      <c r="J100" s="838"/>
      <c r="K100" s="839"/>
      <c r="L100" s="3708"/>
      <c r="M100" s="668" t="s">
        <v>1908</v>
      </c>
      <c r="N100" s="838"/>
      <c r="O100" s="839"/>
      <c r="P100" s="539"/>
      <c r="Q100" s="2"/>
      <c r="R100" s="71"/>
      <c r="S100" s="261"/>
    </row>
    <row r="101" spans="1:19" ht="15" thickBot="1">
      <c r="A101" s="261"/>
      <c r="B101" s="653"/>
      <c r="C101" s="653"/>
      <c r="D101" s="2"/>
      <c r="E101" s="653"/>
      <c r="F101" s="3709" t="s">
        <v>1912</v>
      </c>
      <c r="G101" s="3710"/>
      <c r="H101" s="3711"/>
      <c r="I101" s="3709" t="s">
        <v>1908</v>
      </c>
      <c r="J101" s="3710"/>
      <c r="K101" s="3711"/>
      <c r="L101" s="3712"/>
      <c r="M101" s="3713" t="s">
        <v>1913</v>
      </c>
      <c r="N101" s="3710"/>
      <c r="O101" s="3711"/>
      <c r="P101" s="539"/>
      <c r="Q101" s="2"/>
      <c r="R101" s="71"/>
      <c r="S101" s="261"/>
    </row>
    <row r="102" spans="1:19">
      <c r="A102" s="261"/>
      <c r="B102" s="653"/>
      <c r="C102" s="653"/>
      <c r="D102" s="653"/>
      <c r="E102" s="653"/>
      <c r="F102" s="31"/>
      <c r="G102" s="840"/>
      <c r="H102" s="840"/>
      <c r="I102" s="31"/>
      <c r="J102" s="840"/>
      <c r="K102" s="840"/>
      <c r="L102" s="31"/>
      <c r="M102" s="31"/>
      <c r="N102" s="840"/>
      <c r="O102" s="840"/>
      <c r="P102" s="539"/>
      <c r="Q102" s="2"/>
      <c r="R102" s="71"/>
      <c r="S102" s="261"/>
    </row>
    <row r="103" spans="1:19">
      <c r="A103" s="261"/>
      <c r="B103" s="653"/>
      <c r="C103" s="670" t="s">
        <v>1914</v>
      </c>
      <c r="D103" s="671" t="s">
        <v>1915</v>
      </c>
      <c r="E103" s="671"/>
      <c r="F103" s="453"/>
      <c r="G103" s="3714"/>
      <c r="H103" s="3714"/>
      <c r="I103" s="453"/>
      <c r="J103" s="3714"/>
      <c r="K103" s="3714"/>
      <c r="L103" s="672"/>
      <c r="M103" s="453"/>
      <c r="N103" s="3714"/>
      <c r="O103" s="3714"/>
      <c r="P103" s="539"/>
      <c r="Q103" s="2"/>
      <c r="R103" s="71"/>
      <c r="S103" s="261"/>
    </row>
    <row r="104" spans="1:19" s="698" customFormat="1">
      <c r="A104" s="265"/>
      <c r="B104" s="54"/>
      <c r="C104" s="673"/>
      <c r="D104" s="671"/>
      <c r="E104" s="671"/>
      <c r="F104" s="674"/>
      <c r="G104" s="675"/>
      <c r="H104" s="675"/>
      <c r="I104" s="674"/>
      <c r="J104" s="675"/>
      <c r="K104" s="675"/>
      <c r="L104" s="675"/>
      <c r="M104" s="675"/>
      <c r="N104" s="675"/>
      <c r="O104" s="675"/>
      <c r="P104" s="4"/>
      <c r="Q104" s="4"/>
      <c r="R104" s="71"/>
      <c r="S104" s="265"/>
    </row>
    <row r="105" spans="1:19" s="698" customFormat="1" ht="13.8">
      <c r="A105" s="265"/>
      <c r="B105" s="41"/>
      <c r="C105" s="36" t="s">
        <v>445</v>
      </c>
      <c r="D105" s="56"/>
      <c r="E105" s="56"/>
      <c r="F105" s="56"/>
      <c r="G105" s="56"/>
      <c r="H105" s="56"/>
      <c r="I105" s="56"/>
      <c r="J105" s="41"/>
      <c r="K105" s="41"/>
      <c r="L105" s="41"/>
      <c r="M105" s="41"/>
      <c r="N105" s="41"/>
      <c r="O105" s="41"/>
      <c r="P105" s="4"/>
      <c r="Q105" s="4"/>
      <c r="R105" s="71"/>
      <c r="S105" s="265"/>
    </row>
    <row r="106" spans="1:19" s="698" customFormat="1">
      <c r="A106" s="265"/>
      <c r="B106" s="41"/>
      <c r="C106" s="38" t="s">
        <v>1916</v>
      </c>
      <c r="D106" s="41"/>
      <c r="E106" s="41"/>
      <c r="F106" s="676"/>
      <c r="G106" s="56"/>
      <c r="H106" s="56"/>
      <c r="I106" s="4"/>
      <c r="J106" s="38"/>
      <c r="K106" s="41"/>
      <c r="L106" s="41"/>
      <c r="M106" s="41"/>
      <c r="N106" s="41"/>
      <c r="O106" s="41"/>
      <c r="P106" s="4"/>
      <c r="Q106" s="684"/>
      <c r="R106" s="71"/>
      <c r="S106" s="265"/>
    </row>
    <row r="107" spans="1:19">
      <c r="A107" s="261"/>
      <c r="B107" s="31"/>
      <c r="C107" s="38"/>
      <c r="D107" s="31"/>
      <c r="E107" s="31"/>
      <c r="F107" s="31"/>
      <c r="G107" s="31"/>
      <c r="H107" s="57"/>
      <c r="I107" s="31"/>
      <c r="J107" s="31"/>
      <c r="K107" s="31"/>
      <c r="L107" s="31"/>
      <c r="M107" s="31"/>
      <c r="N107" s="31"/>
      <c r="O107" s="31"/>
      <c r="P107" s="2"/>
      <c r="Q107" s="2"/>
      <c r="R107" s="71"/>
      <c r="S107" s="261"/>
    </row>
    <row r="108" spans="1:19">
      <c r="A108" s="261"/>
      <c r="B108" s="261"/>
      <c r="C108" s="170"/>
      <c r="D108" s="261"/>
      <c r="E108" s="261"/>
      <c r="F108" s="261"/>
      <c r="G108" s="261"/>
      <c r="H108" s="261"/>
      <c r="I108" s="261"/>
      <c r="J108" s="261"/>
      <c r="K108" s="261"/>
      <c r="L108" s="261"/>
      <c r="M108" s="261"/>
      <c r="N108" s="261"/>
      <c r="O108" s="261"/>
      <c r="P108" s="261"/>
      <c r="Q108" s="261"/>
      <c r="R108" s="267"/>
      <c r="S108" s="261"/>
    </row>
    <row r="109" spans="1:19">
      <c r="A109" s="261"/>
      <c r="B109" s="261"/>
      <c r="C109" s="170"/>
      <c r="D109" s="174"/>
      <c r="E109" s="174"/>
      <c r="F109" s="174"/>
      <c r="G109" s="174"/>
      <c r="H109" s="174"/>
      <c r="I109" s="174"/>
      <c r="J109" s="174"/>
      <c r="K109" s="174"/>
      <c r="L109" s="174"/>
      <c r="M109" s="174"/>
      <c r="N109" s="174"/>
      <c r="O109" s="174"/>
      <c r="P109" s="174"/>
      <c r="Q109" s="174"/>
      <c r="R109" s="267"/>
      <c r="S109" s="261"/>
    </row>
    <row r="110" spans="1:19" ht="48.75" hidden="1" customHeight="1">
      <c r="C110" s="1095"/>
      <c r="D110" s="1095"/>
      <c r="E110" s="1095"/>
      <c r="F110" s="1095"/>
      <c r="G110" s="1095"/>
      <c r="H110" s="1095"/>
      <c r="I110" s="1095"/>
      <c r="J110" s="1095"/>
      <c r="K110" s="1095"/>
      <c r="L110" s="1095"/>
      <c r="M110" s="1095"/>
      <c r="N110" s="1095"/>
      <c r="O110" s="1095"/>
      <c r="P110" s="1095"/>
      <c r="Q110" s="1095"/>
      <c r="R110" s="5"/>
    </row>
    <row r="111" spans="1:19" hidden="1">
      <c r="B111" s="1148"/>
      <c r="C111" s="1149"/>
      <c r="D111" s="5"/>
      <c r="E111" s="5"/>
      <c r="F111" s="5"/>
      <c r="G111" s="5"/>
      <c r="H111" s="5"/>
      <c r="I111" s="5"/>
      <c r="J111" s="5"/>
      <c r="K111" s="5"/>
      <c r="L111" s="5"/>
      <c r="M111" s="5"/>
      <c r="N111" s="5"/>
      <c r="O111" s="5"/>
      <c r="P111" s="5"/>
      <c r="Q111" s="1149"/>
      <c r="R111" s="5"/>
    </row>
    <row r="112" spans="1:19" hidden="1">
      <c r="B112" s="1148"/>
      <c r="C112" s="1150"/>
      <c r="D112" s="1150"/>
      <c r="E112" s="1150"/>
      <c r="F112" s="1150"/>
      <c r="G112" s="1150"/>
      <c r="H112" s="1150"/>
      <c r="I112" s="1150"/>
      <c r="J112" s="1150"/>
      <c r="K112" s="1150"/>
      <c r="L112" s="1150"/>
      <c r="M112" s="1150"/>
      <c r="N112" s="1150"/>
      <c r="O112" s="1150"/>
      <c r="P112" s="1150"/>
      <c r="Q112" s="1150"/>
      <c r="R112" s="1150"/>
    </row>
  </sheetData>
  <customSheetViews>
    <customSheetView guid="{CC70D5D3-3A1F-46AA-BDCE-F692C2C36BEE}" topLeftCell="A28">
      <selection activeCell="F22" sqref="F22"/>
      <pageMargins left="0" right="0" top="0" bottom="0" header="0" footer="0"/>
    </customSheetView>
  </customSheetViews>
  <mergeCells count="8">
    <mergeCell ref="Q5:Q6"/>
    <mergeCell ref="F96:H96"/>
    <mergeCell ref="I96:K96"/>
    <mergeCell ref="M96:O96"/>
    <mergeCell ref="H5:H6"/>
    <mergeCell ref="I5:M5"/>
    <mergeCell ref="N5:N6"/>
    <mergeCell ref="O5:P5"/>
  </mergeCells>
  <hyperlinks>
    <hyperlink ref="R2" location="Index!A1" display="Index" xr:uid="{9AB63A42-FF8F-40EB-AB7F-1F48AC3BCA9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C000"/>
  </sheetPr>
  <dimension ref="A1:S55"/>
  <sheetViews>
    <sheetView topLeftCell="A28" zoomScale="70" zoomScaleNormal="70" workbookViewId="0">
      <selection activeCell="G18" sqref="G18"/>
    </sheetView>
  </sheetViews>
  <sheetFormatPr defaultColWidth="0" defaultRowHeight="14.4" zeroHeight="1"/>
  <cols>
    <col min="1" max="1" width="3.33203125" customWidth="1"/>
    <col min="2" max="2" width="9.109375" customWidth="1"/>
    <col min="3" max="3" width="12.6640625" customWidth="1"/>
    <col min="4" max="4" width="44.109375" customWidth="1"/>
    <col min="5" max="5" width="12" customWidth="1"/>
    <col min="6" max="6" width="13" customWidth="1"/>
    <col min="7" max="7" width="17.44140625" customWidth="1"/>
    <col min="8" max="8" width="14.44140625" customWidth="1"/>
    <col min="9" max="9" width="15.109375" customWidth="1"/>
    <col min="10" max="11" width="17.44140625" customWidth="1"/>
    <col min="12" max="12" width="15.33203125" customWidth="1"/>
    <col min="13" max="13" width="17.6640625" customWidth="1"/>
    <col min="14" max="14" width="13" customWidth="1"/>
    <col min="15" max="15" width="14.44140625" customWidth="1"/>
    <col min="16" max="16" width="16.6640625" customWidth="1"/>
    <col min="17" max="17" width="18.6640625" customWidth="1"/>
    <col min="18" max="18" width="17.33203125" customWidth="1"/>
    <col min="19" max="19" width="5.109375" customWidth="1"/>
    <col min="20" max="16384" width="9.109375" hidden="1"/>
  </cols>
  <sheetData>
    <row r="1" spans="1:19" s="698" customFormat="1" ht="16.8">
      <c r="A1" s="265"/>
      <c r="B1" s="265"/>
      <c r="C1" s="403"/>
      <c r="D1" s="188"/>
      <c r="E1" s="330"/>
      <c r="F1" s="330"/>
      <c r="G1" s="330"/>
      <c r="H1" s="265"/>
      <c r="I1" s="330"/>
      <c r="J1" s="330"/>
      <c r="K1" s="330"/>
      <c r="L1" s="330"/>
      <c r="M1" s="330"/>
      <c r="N1" s="330"/>
      <c r="O1" s="330"/>
      <c r="P1" s="330"/>
      <c r="Q1" s="330"/>
      <c r="R1" s="267"/>
      <c r="S1" s="265"/>
    </row>
    <row r="2" spans="1:19" s="698" customFormat="1" ht="16.8">
      <c r="A2" s="265"/>
      <c r="B2" s="144" t="s">
        <v>120</v>
      </c>
      <c r="C2" s="3"/>
      <c r="D2" s="248"/>
      <c r="E2" s="65"/>
      <c r="F2" s="65"/>
      <c r="G2" s="65"/>
      <c r="H2" s="4"/>
      <c r="I2" s="65"/>
      <c r="J2" s="65"/>
      <c r="K2" s="65"/>
      <c r="L2" s="65"/>
      <c r="M2" s="65"/>
      <c r="N2" s="65"/>
      <c r="O2" s="65"/>
      <c r="P2" s="65"/>
      <c r="Q2" s="65"/>
      <c r="R2" s="2204" t="s">
        <v>1</v>
      </c>
      <c r="S2" s="265"/>
    </row>
    <row r="3" spans="1:19" s="698" customFormat="1" ht="27.6">
      <c r="A3" s="265"/>
      <c r="B3" s="4"/>
      <c r="C3" s="401" t="s">
        <v>1917</v>
      </c>
      <c r="D3" s="450"/>
      <c r="E3" s="404"/>
      <c r="F3" s="402"/>
      <c r="G3" s="41"/>
      <c r="H3" s="404"/>
      <c r="I3" s="161"/>
      <c r="J3" s="404"/>
      <c r="K3" s="404"/>
      <c r="L3" s="404"/>
      <c r="M3" s="404"/>
      <c r="N3" s="404"/>
      <c r="O3" s="404"/>
      <c r="P3" s="404"/>
      <c r="Q3" s="39"/>
      <c r="R3" s="71"/>
      <c r="S3" s="265"/>
    </row>
    <row r="4" spans="1:19" s="698" customFormat="1" ht="18" thickBot="1">
      <c r="A4" s="265"/>
      <c r="B4" s="4"/>
      <c r="C4" s="49"/>
      <c r="D4" s="404"/>
      <c r="E4" s="404"/>
      <c r="F4" s="136"/>
      <c r="G4" s="404"/>
      <c r="H4" s="404"/>
      <c r="I4" s="404"/>
      <c r="J4" s="404"/>
      <c r="K4" s="404"/>
      <c r="L4" s="404"/>
      <c r="M4" s="404"/>
      <c r="N4" s="4"/>
      <c r="O4" s="4"/>
      <c r="P4" s="4"/>
      <c r="Q4" s="4"/>
      <c r="R4" s="71"/>
      <c r="S4" s="265"/>
    </row>
    <row r="5" spans="1:19" s="698" customFormat="1" ht="35.25" customHeight="1">
      <c r="A5" s="265"/>
      <c r="B5" s="4"/>
      <c r="C5" s="3715"/>
      <c r="D5" s="3716"/>
      <c r="E5" s="3717"/>
      <c r="F5" s="3718"/>
      <c r="G5" s="8152" t="s">
        <v>716</v>
      </c>
      <c r="H5" s="8153" t="s">
        <v>1918</v>
      </c>
      <c r="I5" s="8154"/>
      <c r="J5" s="8154"/>
      <c r="K5" s="8155"/>
      <c r="L5" s="8156"/>
      <c r="M5" s="8157" t="s">
        <v>1919</v>
      </c>
      <c r="N5" s="8159" t="s">
        <v>1435</v>
      </c>
      <c r="O5" s="8160"/>
      <c r="P5" s="8146" t="s">
        <v>1810</v>
      </c>
      <c r="Q5" s="3719" t="s">
        <v>1920</v>
      </c>
      <c r="R5" s="71"/>
      <c r="S5" s="265"/>
    </row>
    <row r="6" spans="1:19" s="698" customFormat="1" ht="41.25" customHeight="1">
      <c r="A6" s="265"/>
      <c r="B6" s="4"/>
      <c r="C6" s="3720"/>
      <c r="D6" s="1561"/>
      <c r="E6" s="419"/>
      <c r="F6" s="1346"/>
      <c r="G6" s="8138"/>
      <c r="H6" s="3721" t="s">
        <v>1017</v>
      </c>
      <c r="I6" s="3722" t="s">
        <v>1018</v>
      </c>
      <c r="J6" s="3722" t="s">
        <v>1019</v>
      </c>
      <c r="K6" s="3723" t="s">
        <v>1022</v>
      </c>
      <c r="L6" s="3723" t="s">
        <v>1021</v>
      </c>
      <c r="M6" s="8158"/>
      <c r="N6" s="3725" t="s">
        <v>1812</v>
      </c>
      <c r="O6" s="3724" t="s">
        <v>1813</v>
      </c>
      <c r="P6" s="8147"/>
      <c r="Q6" s="2700" t="s">
        <v>1921</v>
      </c>
      <c r="R6" s="71"/>
      <c r="S6" s="265"/>
    </row>
    <row r="7" spans="1:19" s="698" customFormat="1" ht="13.8">
      <c r="A7" s="265"/>
      <c r="B7" s="4"/>
      <c r="C7" s="3726" t="s">
        <v>1012</v>
      </c>
      <c r="D7" s="3727" t="s">
        <v>1246</v>
      </c>
      <c r="E7" s="3728"/>
      <c r="F7" s="3729"/>
      <c r="G7" s="3730" t="s">
        <v>734</v>
      </c>
      <c r="H7" s="3731" t="s">
        <v>735</v>
      </c>
      <c r="I7" s="3732" t="s">
        <v>736</v>
      </c>
      <c r="J7" s="3732" t="s">
        <v>1249</v>
      </c>
      <c r="K7" s="3733">
        <v>-5</v>
      </c>
      <c r="L7" s="3730">
        <v>-6</v>
      </c>
      <c r="M7" s="3734">
        <v>-7</v>
      </c>
      <c r="N7" s="3735">
        <v>-8</v>
      </c>
      <c r="O7" s="3736">
        <v>-9</v>
      </c>
      <c r="P7" s="3736">
        <v>-10</v>
      </c>
      <c r="Q7" s="3737" t="s">
        <v>1551</v>
      </c>
      <c r="R7" s="71"/>
      <c r="S7" s="265"/>
    </row>
    <row r="8" spans="1:19">
      <c r="A8" s="261"/>
      <c r="B8" s="2"/>
      <c r="C8" s="3738">
        <v>1</v>
      </c>
      <c r="D8" s="3739" t="s">
        <v>1855</v>
      </c>
      <c r="E8" s="3740"/>
      <c r="F8" s="3741"/>
      <c r="G8" s="3742">
        <f>SUM(H8:M8)</f>
        <v>0</v>
      </c>
      <c r="H8" s="3743">
        <v>0</v>
      </c>
      <c r="I8" s="3743">
        <v>0</v>
      </c>
      <c r="J8" s="3743">
        <v>0</v>
      </c>
      <c r="K8" s="3743">
        <v>0</v>
      </c>
      <c r="L8" s="3743">
        <v>0</v>
      </c>
      <c r="M8" s="3743">
        <v>0</v>
      </c>
      <c r="N8" s="3743">
        <v>0</v>
      </c>
      <c r="O8" s="3743">
        <v>0</v>
      </c>
      <c r="P8" s="3743">
        <v>0</v>
      </c>
      <c r="Q8" s="3744">
        <v>0</v>
      </c>
      <c r="R8" s="71"/>
      <c r="S8" s="261"/>
    </row>
    <row r="9" spans="1:19">
      <c r="A9" s="261"/>
      <c r="B9" s="2"/>
      <c r="C9" s="3745">
        <v>2</v>
      </c>
      <c r="D9" s="3746" t="s">
        <v>1857</v>
      </c>
      <c r="E9" s="3747"/>
      <c r="F9" s="3748"/>
      <c r="G9" s="3749">
        <f t="shared" ref="G9:G19" si="0">SUM(H9:M9)</f>
        <v>0</v>
      </c>
      <c r="H9" s="3743">
        <v>0</v>
      </c>
      <c r="I9" s="3743">
        <v>0</v>
      </c>
      <c r="J9" s="3743">
        <v>0</v>
      </c>
      <c r="K9" s="3743">
        <v>0</v>
      </c>
      <c r="L9" s="3743">
        <v>0</v>
      </c>
      <c r="M9" s="3743">
        <v>0</v>
      </c>
      <c r="N9" s="3743">
        <v>0</v>
      </c>
      <c r="O9" s="3743">
        <v>0</v>
      </c>
      <c r="P9" s="3743">
        <v>0</v>
      </c>
      <c r="Q9" s="3750">
        <v>0</v>
      </c>
      <c r="R9" s="71"/>
      <c r="S9" s="261"/>
    </row>
    <row r="10" spans="1:19">
      <c r="A10" s="261"/>
      <c r="B10" s="2"/>
      <c r="C10" s="3745">
        <v>3</v>
      </c>
      <c r="D10" s="3746" t="s">
        <v>1859</v>
      </c>
      <c r="E10" s="3747"/>
      <c r="F10" s="3748"/>
      <c r="G10" s="3749">
        <f t="shared" si="0"/>
        <v>0</v>
      </c>
      <c r="H10" s="3743">
        <v>0</v>
      </c>
      <c r="I10" s="3743">
        <v>0</v>
      </c>
      <c r="J10" s="3743">
        <v>0</v>
      </c>
      <c r="K10" s="3743">
        <v>0</v>
      </c>
      <c r="L10" s="3743">
        <v>0</v>
      </c>
      <c r="M10" s="3743">
        <v>0</v>
      </c>
      <c r="N10" s="3743">
        <v>0</v>
      </c>
      <c r="O10" s="3743">
        <v>0</v>
      </c>
      <c r="P10" s="3743">
        <v>0</v>
      </c>
      <c r="Q10" s="3750">
        <v>0</v>
      </c>
      <c r="R10" s="71"/>
      <c r="S10" s="261"/>
    </row>
    <row r="11" spans="1:19">
      <c r="A11" s="261"/>
      <c r="B11" s="2"/>
      <c r="C11" s="3745">
        <v>4</v>
      </c>
      <c r="D11" s="3746" t="s">
        <v>1861</v>
      </c>
      <c r="E11" s="3747"/>
      <c r="F11" s="3748"/>
      <c r="G11" s="3749">
        <f t="shared" si="0"/>
        <v>0</v>
      </c>
      <c r="H11" s="3743">
        <v>0</v>
      </c>
      <c r="I11" s="3743">
        <v>0</v>
      </c>
      <c r="J11" s="3743">
        <v>0</v>
      </c>
      <c r="K11" s="3743">
        <v>0</v>
      </c>
      <c r="L11" s="3743">
        <v>0</v>
      </c>
      <c r="M11" s="3743">
        <v>0</v>
      </c>
      <c r="N11" s="3743">
        <v>0</v>
      </c>
      <c r="O11" s="3743">
        <v>0</v>
      </c>
      <c r="P11" s="3743">
        <v>0</v>
      </c>
      <c r="Q11" s="3750">
        <v>0</v>
      </c>
      <c r="R11" s="71"/>
      <c r="S11" s="261"/>
    </row>
    <row r="12" spans="1:19">
      <c r="A12" s="261"/>
      <c r="B12" s="2"/>
      <c r="C12" s="3745">
        <v>5</v>
      </c>
      <c r="D12" s="3746" t="s">
        <v>1863</v>
      </c>
      <c r="E12" s="3747"/>
      <c r="F12" s="3748"/>
      <c r="G12" s="3749">
        <f t="shared" si="0"/>
        <v>0</v>
      </c>
      <c r="H12" s="3743">
        <v>0</v>
      </c>
      <c r="I12" s="3743">
        <v>0</v>
      </c>
      <c r="J12" s="3743">
        <v>0</v>
      </c>
      <c r="K12" s="3743">
        <v>0</v>
      </c>
      <c r="L12" s="3743">
        <v>0</v>
      </c>
      <c r="M12" s="3743">
        <v>0</v>
      </c>
      <c r="N12" s="3743">
        <v>0</v>
      </c>
      <c r="O12" s="3743">
        <v>0</v>
      </c>
      <c r="P12" s="3743">
        <v>0</v>
      </c>
      <c r="Q12" s="3750">
        <v>0</v>
      </c>
      <c r="R12" s="71"/>
      <c r="S12" s="261"/>
    </row>
    <row r="13" spans="1:19">
      <c r="A13" s="261"/>
      <c r="B13" s="2"/>
      <c r="C13" s="3745">
        <v>6</v>
      </c>
      <c r="D13" s="3746" t="s">
        <v>1865</v>
      </c>
      <c r="E13" s="3747"/>
      <c r="F13" s="3748"/>
      <c r="G13" s="3749">
        <f t="shared" si="0"/>
        <v>0</v>
      </c>
      <c r="H13" s="3743">
        <v>0</v>
      </c>
      <c r="I13" s="3743">
        <v>0</v>
      </c>
      <c r="J13" s="3743">
        <v>0</v>
      </c>
      <c r="K13" s="3743">
        <v>0</v>
      </c>
      <c r="L13" s="3743">
        <v>0</v>
      </c>
      <c r="M13" s="3743">
        <v>0</v>
      </c>
      <c r="N13" s="3743">
        <v>0</v>
      </c>
      <c r="O13" s="3743">
        <v>0</v>
      </c>
      <c r="P13" s="3743">
        <v>0</v>
      </c>
      <c r="Q13" s="3750">
        <v>0</v>
      </c>
      <c r="R13" s="71"/>
      <c r="S13" s="261"/>
    </row>
    <row r="14" spans="1:19">
      <c r="A14" s="261"/>
      <c r="B14" s="2"/>
      <c r="C14" s="3745">
        <v>7</v>
      </c>
      <c r="D14" s="3746" t="s">
        <v>1867</v>
      </c>
      <c r="E14" s="3747"/>
      <c r="F14" s="3748"/>
      <c r="G14" s="3749">
        <f t="shared" si="0"/>
        <v>0</v>
      </c>
      <c r="H14" s="3743">
        <v>0</v>
      </c>
      <c r="I14" s="3743">
        <v>0</v>
      </c>
      <c r="J14" s="3743">
        <v>0</v>
      </c>
      <c r="K14" s="3743">
        <v>0</v>
      </c>
      <c r="L14" s="3743">
        <v>0</v>
      </c>
      <c r="M14" s="3743">
        <v>0</v>
      </c>
      <c r="N14" s="3743">
        <v>0</v>
      </c>
      <c r="O14" s="3743">
        <v>0</v>
      </c>
      <c r="P14" s="3743">
        <v>0</v>
      </c>
      <c r="Q14" s="3750">
        <v>0</v>
      </c>
      <c r="R14" s="71"/>
      <c r="S14" s="261"/>
    </row>
    <row r="15" spans="1:19">
      <c r="A15" s="261"/>
      <c r="B15" s="2"/>
      <c r="C15" s="3745">
        <v>8</v>
      </c>
      <c r="D15" s="3746" t="s">
        <v>1868</v>
      </c>
      <c r="E15" s="3747"/>
      <c r="F15" s="3748"/>
      <c r="G15" s="3749">
        <f t="shared" si="0"/>
        <v>0</v>
      </c>
      <c r="H15" s="3743">
        <v>0</v>
      </c>
      <c r="I15" s="3743">
        <v>0</v>
      </c>
      <c r="J15" s="3743">
        <v>0</v>
      </c>
      <c r="K15" s="3743">
        <v>0</v>
      </c>
      <c r="L15" s="3743">
        <v>0</v>
      </c>
      <c r="M15" s="3743">
        <v>0</v>
      </c>
      <c r="N15" s="3743">
        <v>0</v>
      </c>
      <c r="O15" s="3743">
        <v>0</v>
      </c>
      <c r="P15" s="3743">
        <v>0</v>
      </c>
      <c r="Q15" s="3750">
        <v>0</v>
      </c>
      <c r="R15" s="71"/>
      <c r="S15" s="261"/>
    </row>
    <row r="16" spans="1:19">
      <c r="A16" s="261"/>
      <c r="B16" s="2"/>
      <c r="C16" s="3745">
        <v>9</v>
      </c>
      <c r="D16" s="3746" t="s">
        <v>1870</v>
      </c>
      <c r="E16" s="3747"/>
      <c r="F16" s="3748"/>
      <c r="G16" s="3749">
        <f t="shared" si="0"/>
        <v>0</v>
      </c>
      <c r="H16" s="3743">
        <v>0</v>
      </c>
      <c r="I16" s="3743">
        <v>0</v>
      </c>
      <c r="J16" s="3743">
        <v>0</v>
      </c>
      <c r="K16" s="3743">
        <v>0</v>
      </c>
      <c r="L16" s="3743">
        <v>0</v>
      </c>
      <c r="M16" s="3743">
        <v>0</v>
      </c>
      <c r="N16" s="3743">
        <v>0</v>
      </c>
      <c r="O16" s="3743">
        <v>0</v>
      </c>
      <c r="P16" s="3743">
        <v>0</v>
      </c>
      <c r="Q16" s="3750">
        <v>0</v>
      </c>
      <c r="R16" s="71"/>
      <c r="S16" s="261"/>
    </row>
    <row r="17" spans="1:19">
      <c r="A17" s="261"/>
      <c r="B17" s="2"/>
      <c r="C17" s="3745">
        <v>10</v>
      </c>
      <c r="D17" s="3746" t="s">
        <v>1873</v>
      </c>
      <c r="E17" s="3747"/>
      <c r="F17" s="3748"/>
      <c r="G17" s="3749">
        <f t="shared" si="0"/>
        <v>0</v>
      </c>
      <c r="H17" s="3743">
        <v>0</v>
      </c>
      <c r="I17" s="3743">
        <v>0</v>
      </c>
      <c r="J17" s="3743">
        <v>0</v>
      </c>
      <c r="K17" s="3743">
        <v>0</v>
      </c>
      <c r="L17" s="3743">
        <v>0</v>
      </c>
      <c r="M17" s="3743">
        <v>0</v>
      </c>
      <c r="N17" s="3743">
        <v>0</v>
      </c>
      <c r="O17" s="3743">
        <v>0</v>
      </c>
      <c r="P17" s="3743">
        <v>0</v>
      </c>
      <c r="Q17" s="3750">
        <v>0</v>
      </c>
      <c r="R17" s="71"/>
      <c r="S17" s="261"/>
    </row>
    <row r="18" spans="1:19">
      <c r="A18" s="261"/>
      <c r="B18" s="2"/>
      <c r="C18" s="3745">
        <v>11</v>
      </c>
      <c r="D18" s="3746" t="s">
        <v>1876</v>
      </c>
      <c r="E18" s="3747"/>
      <c r="F18" s="3748"/>
      <c r="G18" s="3749">
        <f t="shared" si="0"/>
        <v>0</v>
      </c>
      <c r="H18" s="3743">
        <v>0</v>
      </c>
      <c r="I18" s="3743">
        <v>0</v>
      </c>
      <c r="J18" s="3743">
        <v>0</v>
      </c>
      <c r="K18" s="3743">
        <v>0</v>
      </c>
      <c r="L18" s="3743">
        <v>0</v>
      </c>
      <c r="M18" s="3743">
        <v>0</v>
      </c>
      <c r="N18" s="3743">
        <v>0</v>
      </c>
      <c r="O18" s="3743">
        <v>0</v>
      </c>
      <c r="P18" s="3743">
        <v>0</v>
      </c>
      <c r="Q18" s="3750">
        <v>0</v>
      </c>
      <c r="R18" s="71"/>
      <c r="S18" s="261"/>
    </row>
    <row r="19" spans="1:19">
      <c r="A19" s="261"/>
      <c r="B19" s="2"/>
      <c r="C19" s="3745">
        <v>20</v>
      </c>
      <c r="D19" s="3751" t="s">
        <v>1922</v>
      </c>
      <c r="E19" s="3747"/>
      <c r="F19" s="3748"/>
      <c r="G19" s="3752">
        <f t="shared" si="0"/>
        <v>0</v>
      </c>
      <c r="H19" s="3753">
        <f>SUM(H8:H18)</f>
        <v>0</v>
      </c>
      <c r="I19" s="3754">
        <f t="shared" ref="I19:O19" si="1">SUM(I8:I18)</f>
        <v>0</v>
      </c>
      <c r="J19" s="3754">
        <f t="shared" si="1"/>
        <v>0</v>
      </c>
      <c r="K19" s="3755"/>
      <c r="L19" s="3756">
        <f>SUM(L8:L18)</f>
        <v>0</v>
      </c>
      <c r="M19" s="3757">
        <f t="shared" si="1"/>
        <v>0</v>
      </c>
      <c r="N19" s="3757">
        <f t="shared" si="1"/>
        <v>0</v>
      </c>
      <c r="O19" s="3757">
        <f t="shared" si="1"/>
        <v>0</v>
      </c>
      <c r="P19" s="3757">
        <f>SUM(P8:P18)</f>
        <v>0</v>
      </c>
      <c r="Q19" s="3758">
        <f>SUM(Q8:Q18)</f>
        <v>0</v>
      </c>
      <c r="R19" s="71"/>
      <c r="S19" s="261"/>
    </row>
    <row r="20" spans="1:19">
      <c r="A20" s="261"/>
      <c r="B20" s="2"/>
      <c r="C20" s="3745">
        <v>21</v>
      </c>
      <c r="D20" s="3746" t="s">
        <v>1923</v>
      </c>
      <c r="E20" s="3747"/>
      <c r="F20" s="3748"/>
      <c r="G20" s="3749">
        <f>SUM(H20:M20)</f>
        <v>0</v>
      </c>
      <c r="H20" s="3743">
        <v>0</v>
      </c>
      <c r="I20" s="3743">
        <v>0</v>
      </c>
      <c r="J20" s="3743">
        <v>0</v>
      </c>
      <c r="K20" s="3743">
        <v>0</v>
      </c>
      <c r="L20" s="3743">
        <v>0</v>
      </c>
      <c r="M20" s="3743">
        <v>0</v>
      </c>
      <c r="N20" s="3743">
        <v>0</v>
      </c>
      <c r="O20" s="3743">
        <v>0</v>
      </c>
      <c r="P20" s="3743">
        <v>0</v>
      </c>
      <c r="Q20" s="3759"/>
      <c r="R20" s="71"/>
      <c r="S20" s="261"/>
    </row>
    <row r="21" spans="1:19">
      <c r="A21" s="261"/>
      <c r="B21" s="2"/>
      <c r="C21" s="3745">
        <v>22</v>
      </c>
      <c r="D21" s="3746" t="s">
        <v>1924</v>
      </c>
      <c r="E21" s="3747"/>
      <c r="F21" s="3748"/>
      <c r="G21" s="3749">
        <f>SUM(H21:M21)</f>
        <v>0</v>
      </c>
      <c r="H21" s="3743">
        <v>0</v>
      </c>
      <c r="I21" s="3743">
        <v>0</v>
      </c>
      <c r="J21" s="3743">
        <v>0</v>
      </c>
      <c r="K21" s="3743">
        <v>0</v>
      </c>
      <c r="L21" s="3743">
        <v>0</v>
      </c>
      <c r="M21" s="3743">
        <v>0</v>
      </c>
      <c r="N21" s="3743">
        <v>0</v>
      </c>
      <c r="O21" s="3743">
        <v>0</v>
      </c>
      <c r="P21" s="3743">
        <v>0</v>
      </c>
      <c r="Q21" s="3759"/>
      <c r="R21" s="71"/>
      <c r="S21" s="261"/>
    </row>
    <row r="22" spans="1:19" ht="15" thickBot="1">
      <c r="A22" s="261"/>
      <c r="B22" s="2"/>
      <c r="C22" s="3760">
        <v>30</v>
      </c>
      <c r="D22" s="3761" t="s">
        <v>1925</v>
      </c>
      <c r="E22" s="3762"/>
      <c r="F22" s="3763"/>
      <c r="G22" s="3764">
        <f>SUM(H22:M22)</f>
        <v>0</v>
      </c>
      <c r="H22" s="3765">
        <f>H19-H20+H21</f>
        <v>0</v>
      </c>
      <c r="I22" s="3766">
        <f t="shared" ref="I22:P22" si="2">I19-I20+I21</f>
        <v>0</v>
      </c>
      <c r="J22" s="3766">
        <f t="shared" si="2"/>
        <v>0</v>
      </c>
      <c r="K22" s="3767">
        <f t="shared" si="2"/>
        <v>0</v>
      </c>
      <c r="L22" s="3767">
        <f t="shared" si="2"/>
        <v>0</v>
      </c>
      <c r="M22" s="3768">
        <f t="shared" si="2"/>
        <v>0</v>
      </c>
      <c r="N22" s="3768">
        <f t="shared" si="2"/>
        <v>0</v>
      </c>
      <c r="O22" s="3768">
        <f t="shared" si="2"/>
        <v>0</v>
      </c>
      <c r="P22" s="3768">
        <f t="shared" si="2"/>
        <v>0</v>
      </c>
      <c r="Q22" s="3769"/>
      <c r="R22" s="71"/>
      <c r="S22" s="261"/>
    </row>
    <row r="23" spans="1:19" s="698" customFormat="1" ht="14.25" customHeight="1">
      <c r="A23" s="265"/>
      <c r="B23" s="4"/>
      <c r="C23" s="404"/>
      <c r="D23" s="404"/>
      <c r="E23" s="404"/>
      <c r="F23" s="136"/>
      <c r="G23" s="404"/>
      <c r="H23" s="404"/>
      <c r="I23" s="404"/>
      <c r="J23" s="404"/>
      <c r="K23" s="404"/>
      <c r="L23" s="404"/>
      <c r="M23" s="404"/>
      <c r="N23" s="404"/>
      <c r="O23" s="404"/>
      <c r="P23" s="404"/>
      <c r="Q23" s="404"/>
      <c r="R23" s="71"/>
      <c r="S23" s="265"/>
    </row>
    <row r="24" spans="1:19" s="698" customFormat="1" ht="14.25" customHeight="1">
      <c r="A24" s="265"/>
      <c r="B24" s="4"/>
      <c r="C24" s="36" t="s">
        <v>445</v>
      </c>
      <c r="D24" s="56"/>
      <c r="E24" s="56"/>
      <c r="F24" s="136"/>
      <c r="G24" s="404"/>
      <c r="H24" s="404"/>
      <c r="I24" s="404"/>
      <c r="J24" s="404"/>
      <c r="K24" s="404"/>
      <c r="L24" s="404"/>
      <c r="M24" s="31"/>
      <c r="N24" s="31"/>
      <c r="O24" s="31"/>
      <c r="P24" s="31"/>
      <c r="Q24" s="31"/>
      <c r="R24" s="71"/>
      <c r="S24" s="265"/>
    </row>
    <row r="25" spans="1:19" s="698" customFormat="1" ht="21.75" customHeight="1">
      <c r="A25" s="265"/>
      <c r="B25" s="4"/>
      <c r="C25" s="38" t="s">
        <v>1926</v>
      </c>
      <c r="D25" s="56"/>
      <c r="E25" s="56"/>
      <c r="F25" s="136"/>
      <c r="G25" s="450"/>
      <c r="H25" s="404"/>
      <c r="I25" s="404"/>
      <c r="J25" s="404"/>
      <c r="K25" s="404"/>
      <c r="L25" s="404"/>
      <c r="M25" s="31"/>
      <c r="N25" s="31"/>
      <c r="O25" s="31"/>
      <c r="P25" s="31"/>
      <c r="Q25" s="31"/>
      <c r="R25" s="71"/>
      <c r="S25" s="265"/>
    </row>
    <row r="26" spans="1:19" s="698" customFormat="1" ht="20.25" customHeight="1">
      <c r="A26" s="265"/>
      <c r="B26" s="4"/>
      <c r="C26" s="404"/>
      <c r="D26" s="404"/>
      <c r="E26" s="404"/>
      <c r="F26" s="136"/>
      <c r="G26" s="404"/>
      <c r="H26" s="404"/>
      <c r="I26" s="404"/>
      <c r="J26" s="404"/>
      <c r="K26" s="404"/>
      <c r="L26" s="404"/>
      <c r="M26" s="31"/>
      <c r="N26" s="31"/>
      <c r="O26" s="31"/>
      <c r="P26" s="31"/>
      <c r="Q26" s="31"/>
      <c r="R26" s="71"/>
      <c r="S26" s="265"/>
    </row>
    <row r="27" spans="1:19" s="698" customFormat="1" ht="17.399999999999999">
      <c r="A27" s="265"/>
      <c r="B27" s="4"/>
      <c r="C27" s="401" t="s">
        <v>1927</v>
      </c>
      <c r="D27" s="404"/>
      <c r="E27" s="404"/>
      <c r="F27" s="404"/>
      <c r="G27" s="143"/>
      <c r="H27" s="402"/>
      <c r="I27" s="404"/>
      <c r="J27" s="404"/>
      <c r="K27" s="404"/>
      <c r="L27" s="404"/>
      <c r="M27" s="404"/>
      <c r="N27" s="404"/>
      <c r="O27" s="4"/>
      <c r="P27" s="4"/>
      <c r="Q27" s="4"/>
      <c r="R27" s="71"/>
      <c r="S27" s="265"/>
    </row>
    <row r="28" spans="1:19" ht="9.75" customHeight="1" thickBot="1">
      <c r="A28" s="261"/>
      <c r="B28" s="2"/>
      <c r="C28" s="31"/>
      <c r="D28" s="31"/>
      <c r="E28" s="31"/>
      <c r="F28" s="31"/>
      <c r="G28" s="31"/>
      <c r="H28" s="31"/>
      <c r="I28" s="31"/>
      <c r="J28" s="31"/>
      <c r="K28" s="31"/>
      <c r="L28" s="31"/>
      <c r="M28" s="31"/>
      <c r="O28" s="2"/>
      <c r="P28" s="2"/>
      <c r="Q28" s="2"/>
      <c r="R28" s="71"/>
      <c r="S28" s="261"/>
    </row>
    <row r="29" spans="1:19" s="698" customFormat="1" ht="15.75" customHeight="1">
      <c r="A29" s="265"/>
      <c r="B29" s="4"/>
      <c r="C29" s="3715"/>
      <c r="D29" s="3716"/>
      <c r="E29" s="3717"/>
      <c r="F29" s="3718"/>
      <c r="G29" s="3770"/>
      <c r="H29" s="8148" t="s">
        <v>1605</v>
      </c>
      <c r="I29" s="8148"/>
      <c r="J29" s="8148"/>
      <c r="K29" s="8148"/>
      <c r="L29" s="8149"/>
      <c r="M29" s="3771" t="s">
        <v>1928</v>
      </c>
      <c r="N29" s="3772" t="s">
        <v>1929</v>
      </c>
      <c r="O29" s="4"/>
      <c r="P29" s="4"/>
      <c r="Q29" s="4"/>
      <c r="R29" s="71"/>
      <c r="S29" s="265"/>
    </row>
    <row r="30" spans="1:19" s="698" customFormat="1" ht="12.75" customHeight="1">
      <c r="A30" s="265"/>
      <c r="B30" s="4"/>
      <c r="C30" s="3720"/>
      <c r="D30" s="1561"/>
      <c r="E30" s="419"/>
      <c r="F30" s="1346"/>
      <c r="G30" s="1562" t="s">
        <v>716</v>
      </c>
      <c r="H30" s="447"/>
      <c r="I30" s="448"/>
      <c r="J30" s="448" t="s">
        <v>1930</v>
      </c>
      <c r="K30" s="449"/>
      <c r="L30" s="449"/>
      <c r="M30" s="1562" t="s">
        <v>1931</v>
      </c>
      <c r="N30" s="1563" t="s">
        <v>1932</v>
      </c>
      <c r="O30" s="4"/>
      <c r="P30" s="4"/>
      <c r="Q30" s="4"/>
      <c r="R30" s="71"/>
      <c r="S30" s="265"/>
    </row>
    <row r="31" spans="1:19" s="698" customFormat="1" ht="13.8">
      <c r="A31" s="265"/>
      <c r="B31" s="4"/>
      <c r="C31" s="3720"/>
      <c r="D31" s="1561"/>
      <c r="E31" s="419"/>
      <c r="F31" s="1346"/>
      <c r="G31" s="1562"/>
      <c r="H31" s="447" t="s">
        <v>1423</v>
      </c>
      <c r="I31" s="448" t="s">
        <v>1425</v>
      </c>
      <c r="J31" s="448" t="s">
        <v>1933</v>
      </c>
      <c r="K31" s="449" t="s">
        <v>1428</v>
      </c>
      <c r="L31" s="449" t="s">
        <v>1430</v>
      </c>
      <c r="M31" s="1564" t="s">
        <v>1545</v>
      </c>
      <c r="N31" s="1565" t="s">
        <v>1545</v>
      </c>
      <c r="O31" s="4"/>
      <c r="P31" s="4"/>
      <c r="Q31" s="4"/>
      <c r="R31" s="71"/>
      <c r="S31" s="265"/>
    </row>
    <row r="32" spans="1:19" s="698" customFormat="1" ht="13.8">
      <c r="A32" s="265"/>
      <c r="B32" s="4"/>
      <c r="C32" s="3726" t="s">
        <v>1012</v>
      </c>
      <c r="D32" s="3727" t="s">
        <v>1246</v>
      </c>
      <c r="E32" s="3728"/>
      <c r="F32" s="3773"/>
      <c r="G32" s="3774">
        <v>-1</v>
      </c>
      <c r="H32" s="3775">
        <v>-2</v>
      </c>
      <c r="I32" s="3776">
        <v>-3</v>
      </c>
      <c r="J32" s="3776">
        <v>-4</v>
      </c>
      <c r="K32" s="3777">
        <v>-5</v>
      </c>
      <c r="L32" s="3777">
        <v>-6</v>
      </c>
      <c r="M32" s="3778">
        <v>-7</v>
      </c>
      <c r="N32" s="3779">
        <v>-8</v>
      </c>
      <c r="O32" s="4"/>
      <c r="P32" s="4"/>
      <c r="Q32" s="4"/>
      <c r="R32" s="71"/>
      <c r="S32" s="265"/>
    </row>
    <row r="33" spans="1:19">
      <c r="A33" s="261"/>
      <c r="B33" s="2"/>
      <c r="C33" s="3780">
        <v>1</v>
      </c>
      <c r="D33" s="3781" t="s">
        <v>1934</v>
      </c>
      <c r="E33" s="3782"/>
      <c r="F33" s="3783"/>
      <c r="G33" s="3784">
        <f t="shared" ref="G33:G43" si="3">SUM(H33:L33)</f>
        <v>0</v>
      </c>
      <c r="H33" s="3785">
        <v>0</v>
      </c>
      <c r="I33" s="3785">
        <v>0</v>
      </c>
      <c r="J33" s="3785">
        <v>0</v>
      </c>
      <c r="K33" s="3785">
        <v>0</v>
      </c>
      <c r="L33" s="3785">
        <v>0</v>
      </c>
      <c r="M33" s="3786">
        <v>0</v>
      </c>
      <c r="N33" s="3787">
        <v>0</v>
      </c>
      <c r="O33" s="2"/>
      <c r="P33" s="2"/>
      <c r="Q33" s="2"/>
      <c r="R33" s="71"/>
      <c r="S33" s="261"/>
    </row>
    <row r="34" spans="1:19">
      <c r="A34" s="261"/>
      <c r="B34" s="2"/>
      <c r="C34" s="3780">
        <v>2</v>
      </c>
      <c r="D34" s="3781" t="s">
        <v>1935</v>
      </c>
      <c r="E34" s="3782"/>
      <c r="F34" s="3783"/>
      <c r="G34" s="3784">
        <f t="shared" si="3"/>
        <v>0</v>
      </c>
      <c r="H34" s="3785">
        <v>0</v>
      </c>
      <c r="I34" s="3785">
        <v>0</v>
      </c>
      <c r="J34" s="3785">
        <v>0</v>
      </c>
      <c r="K34" s="3785">
        <v>0</v>
      </c>
      <c r="L34" s="3785">
        <v>0</v>
      </c>
      <c r="M34" s="3786">
        <v>0</v>
      </c>
      <c r="N34" s="3787">
        <v>0</v>
      </c>
      <c r="O34" s="2"/>
      <c r="P34" s="2"/>
      <c r="Q34" s="2"/>
      <c r="R34" s="71"/>
      <c r="S34" s="261"/>
    </row>
    <row r="35" spans="1:19">
      <c r="A35" s="261"/>
      <c r="B35" s="2"/>
      <c r="C35" s="3780">
        <v>3</v>
      </c>
      <c r="D35" s="3781" t="s">
        <v>1936</v>
      </c>
      <c r="E35" s="3782"/>
      <c r="F35" s="3783"/>
      <c r="G35" s="3784">
        <f t="shared" si="3"/>
        <v>0</v>
      </c>
      <c r="H35" s="3785">
        <v>0</v>
      </c>
      <c r="I35" s="3785">
        <v>0</v>
      </c>
      <c r="J35" s="3785">
        <v>0</v>
      </c>
      <c r="K35" s="3785">
        <v>0</v>
      </c>
      <c r="L35" s="3785">
        <v>0</v>
      </c>
      <c r="M35" s="3786">
        <v>0</v>
      </c>
      <c r="N35" s="3787">
        <v>0</v>
      </c>
      <c r="O35" s="2"/>
      <c r="P35" s="2"/>
      <c r="Q35" s="2"/>
      <c r="R35" s="71"/>
      <c r="S35" s="261"/>
    </row>
    <row r="36" spans="1:19">
      <c r="A36" s="261"/>
      <c r="B36" s="2"/>
      <c r="C36" s="3780">
        <v>4</v>
      </c>
      <c r="D36" s="3781" t="s">
        <v>1937</v>
      </c>
      <c r="E36" s="3782"/>
      <c r="F36" s="3783"/>
      <c r="G36" s="3784">
        <f t="shared" si="3"/>
        <v>0</v>
      </c>
      <c r="H36" s="3785">
        <v>0</v>
      </c>
      <c r="I36" s="3785">
        <v>0</v>
      </c>
      <c r="J36" s="3785">
        <v>0</v>
      </c>
      <c r="K36" s="3785">
        <v>0</v>
      </c>
      <c r="L36" s="3785">
        <v>0</v>
      </c>
      <c r="M36" s="3786">
        <v>0</v>
      </c>
      <c r="N36" s="3787">
        <v>0</v>
      </c>
      <c r="O36" s="2"/>
      <c r="P36" s="2"/>
      <c r="Q36" s="2"/>
      <c r="R36" s="71"/>
      <c r="S36" s="261"/>
    </row>
    <row r="37" spans="1:19">
      <c r="A37" s="261"/>
      <c r="B37" s="2"/>
      <c r="C37" s="3780">
        <v>5</v>
      </c>
      <c r="D37" s="3788" t="s">
        <v>1938</v>
      </c>
      <c r="E37" s="3789"/>
      <c r="F37" s="3790"/>
      <c r="G37" s="3791">
        <f t="shared" si="3"/>
        <v>0</v>
      </c>
      <c r="H37" s="3792">
        <f t="shared" ref="H37:N37" si="4">SUM(H33:H36)</f>
        <v>0</v>
      </c>
      <c r="I37" s="3793">
        <f t="shared" si="4"/>
        <v>0</v>
      </c>
      <c r="J37" s="3793">
        <f t="shared" si="4"/>
        <v>0</v>
      </c>
      <c r="K37" s="3793">
        <f t="shared" si="4"/>
        <v>0</v>
      </c>
      <c r="L37" s="3794">
        <f t="shared" si="4"/>
        <v>0</v>
      </c>
      <c r="M37" s="3791">
        <f t="shared" si="4"/>
        <v>0</v>
      </c>
      <c r="N37" s="3795">
        <f t="shared" si="4"/>
        <v>0</v>
      </c>
      <c r="O37" s="2"/>
      <c r="P37" s="2"/>
      <c r="Q37" s="2"/>
      <c r="R37" s="71"/>
      <c r="S37" s="261"/>
    </row>
    <row r="38" spans="1:19">
      <c r="A38" s="261"/>
      <c r="B38" s="2"/>
      <c r="C38" s="3780">
        <v>6</v>
      </c>
      <c r="D38" s="3781" t="s">
        <v>1939</v>
      </c>
      <c r="E38" s="3782"/>
      <c r="F38" s="3783"/>
      <c r="G38" s="3784">
        <f t="shared" si="3"/>
        <v>0</v>
      </c>
      <c r="H38" s="3785">
        <v>0</v>
      </c>
      <c r="I38" s="3785">
        <v>0</v>
      </c>
      <c r="J38" s="3785">
        <v>0</v>
      </c>
      <c r="K38" s="3785">
        <v>0</v>
      </c>
      <c r="L38" s="3785">
        <v>0</v>
      </c>
      <c r="M38" s="3786">
        <v>0</v>
      </c>
      <c r="N38" s="3787">
        <v>0</v>
      </c>
      <c r="O38" s="2"/>
      <c r="P38" s="2"/>
      <c r="Q38" s="2"/>
      <c r="R38" s="71"/>
      <c r="S38" s="261"/>
    </row>
    <row r="39" spans="1:19">
      <c r="A39" s="261"/>
      <c r="B39" s="2"/>
      <c r="C39" s="3780">
        <v>7</v>
      </c>
      <c r="D39" s="3781" t="s">
        <v>1940</v>
      </c>
      <c r="E39" s="3782"/>
      <c r="F39" s="3783"/>
      <c r="G39" s="3784">
        <f t="shared" si="3"/>
        <v>0</v>
      </c>
      <c r="H39" s="3785">
        <v>0</v>
      </c>
      <c r="I39" s="3785">
        <v>0</v>
      </c>
      <c r="J39" s="3785">
        <v>0</v>
      </c>
      <c r="K39" s="3785">
        <v>0</v>
      </c>
      <c r="L39" s="3785">
        <v>0</v>
      </c>
      <c r="M39" s="3786">
        <v>0</v>
      </c>
      <c r="N39" s="3787">
        <v>0</v>
      </c>
      <c r="O39" s="2"/>
      <c r="P39" s="2"/>
      <c r="Q39" s="2"/>
      <c r="R39" s="71"/>
      <c r="S39" s="261"/>
    </row>
    <row r="40" spans="1:19">
      <c r="A40" s="261"/>
      <c r="B40" s="2"/>
      <c r="C40" s="3780">
        <v>8</v>
      </c>
      <c r="D40" s="3781" t="s">
        <v>1941</v>
      </c>
      <c r="E40" s="3782"/>
      <c r="F40" s="3783"/>
      <c r="G40" s="3784">
        <f t="shared" si="3"/>
        <v>0</v>
      </c>
      <c r="H40" s="3785">
        <v>0</v>
      </c>
      <c r="I40" s="3785">
        <v>0</v>
      </c>
      <c r="J40" s="3785">
        <v>0</v>
      </c>
      <c r="K40" s="3785">
        <v>0</v>
      </c>
      <c r="L40" s="3785">
        <v>0</v>
      </c>
      <c r="M40" s="3786">
        <v>0</v>
      </c>
      <c r="N40" s="3787">
        <v>0</v>
      </c>
      <c r="O40" s="2"/>
      <c r="P40" s="2"/>
      <c r="Q40" s="2"/>
      <c r="R40" s="71"/>
      <c r="S40" s="261"/>
    </row>
    <row r="41" spans="1:19">
      <c r="A41" s="261"/>
      <c r="B41" s="2"/>
      <c r="C41" s="3780">
        <v>9</v>
      </c>
      <c r="D41" s="3788" t="s">
        <v>1942</v>
      </c>
      <c r="E41" s="3789"/>
      <c r="F41" s="3790"/>
      <c r="G41" s="3791">
        <f t="shared" si="3"/>
        <v>0</v>
      </c>
      <c r="H41" s="3792">
        <f t="shared" ref="H41:N41" si="5">SUM(H37:H40)</f>
        <v>0</v>
      </c>
      <c r="I41" s="3793">
        <f t="shared" si="5"/>
        <v>0</v>
      </c>
      <c r="J41" s="3793">
        <f t="shared" si="5"/>
        <v>0</v>
      </c>
      <c r="K41" s="3793">
        <f t="shared" si="5"/>
        <v>0</v>
      </c>
      <c r="L41" s="3794">
        <f t="shared" si="5"/>
        <v>0</v>
      </c>
      <c r="M41" s="3791">
        <f t="shared" si="5"/>
        <v>0</v>
      </c>
      <c r="N41" s="3795">
        <f t="shared" si="5"/>
        <v>0</v>
      </c>
      <c r="O41" s="2"/>
      <c r="P41" s="2"/>
      <c r="Q41" s="2"/>
      <c r="R41" s="71"/>
      <c r="S41" s="261"/>
    </row>
    <row r="42" spans="1:19">
      <c r="A42" s="261"/>
      <c r="B42" s="2"/>
      <c r="C42" s="3780">
        <v>10</v>
      </c>
      <c r="D42" s="3781" t="s">
        <v>1943</v>
      </c>
      <c r="E42" s="3782"/>
      <c r="F42" s="3796"/>
      <c r="G42" s="3797">
        <f t="shared" si="3"/>
        <v>0</v>
      </c>
      <c r="H42" s="3785">
        <v>0</v>
      </c>
      <c r="I42" s="3785">
        <v>0</v>
      </c>
      <c r="J42" s="3785">
        <v>0</v>
      </c>
      <c r="K42" s="3785">
        <v>0</v>
      </c>
      <c r="L42" s="3785">
        <v>0</v>
      </c>
      <c r="M42" s="3786">
        <v>0</v>
      </c>
      <c r="N42" s="3787">
        <v>0</v>
      </c>
      <c r="O42" s="2"/>
      <c r="P42" s="2"/>
      <c r="Q42" s="2"/>
      <c r="R42" s="71"/>
      <c r="S42" s="261"/>
    </row>
    <row r="43" spans="1:19">
      <c r="A43" s="261"/>
      <c r="B43" s="2"/>
      <c r="C43" s="8150">
        <v>11</v>
      </c>
      <c r="D43" s="1566" t="s">
        <v>1944</v>
      </c>
      <c r="E43" s="3798"/>
      <c r="F43" s="623"/>
      <c r="G43" s="3799">
        <f t="shared" si="3"/>
        <v>0</v>
      </c>
      <c r="H43" s="3785">
        <v>0</v>
      </c>
      <c r="I43" s="3785">
        <v>0</v>
      </c>
      <c r="J43" s="3785">
        <v>0</v>
      </c>
      <c r="K43" s="3785">
        <v>0</v>
      </c>
      <c r="L43" s="3785">
        <v>0</v>
      </c>
      <c r="M43" s="3786">
        <v>0</v>
      </c>
      <c r="N43" s="3787">
        <v>0</v>
      </c>
      <c r="O43" s="2"/>
      <c r="P43" s="2"/>
      <c r="Q43" s="2"/>
      <c r="R43" s="71"/>
      <c r="S43" s="261"/>
    </row>
    <row r="44" spans="1:19">
      <c r="A44" s="261"/>
      <c r="B44" s="2"/>
      <c r="C44" s="8151"/>
      <c r="D44" s="3800"/>
      <c r="E44" s="3801"/>
      <c r="F44" s="3801"/>
      <c r="G44" s="841"/>
      <c r="H44" s="842"/>
      <c r="I44" s="842"/>
      <c r="J44" s="842"/>
      <c r="K44" s="842"/>
      <c r="L44" s="842"/>
      <c r="M44" s="842"/>
      <c r="N44" s="843"/>
      <c r="O44" s="2"/>
      <c r="P44" s="2"/>
      <c r="Q44" s="2"/>
      <c r="R44" s="71"/>
      <c r="S44" s="261"/>
    </row>
    <row r="45" spans="1:19">
      <c r="A45" s="261"/>
      <c r="B45" s="2"/>
      <c r="C45" s="3780">
        <v>12</v>
      </c>
      <c r="D45" s="3788" t="s">
        <v>1945</v>
      </c>
      <c r="E45" s="3789"/>
      <c r="F45" s="3790"/>
      <c r="G45" s="3791">
        <f>SUM(H45:L45)</f>
        <v>0</v>
      </c>
      <c r="H45" s="3792">
        <f t="shared" ref="H45:N45" si="6">SUM(H42:H44)</f>
        <v>0</v>
      </c>
      <c r="I45" s="3793">
        <f t="shared" si="6"/>
        <v>0</v>
      </c>
      <c r="J45" s="3793">
        <f t="shared" si="6"/>
        <v>0</v>
      </c>
      <c r="K45" s="3793">
        <f t="shared" si="6"/>
        <v>0</v>
      </c>
      <c r="L45" s="3794">
        <f t="shared" si="6"/>
        <v>0</v>
      </c>
      <c r="M45" s="3791">
        <f t="shared" si="6"/>
        <v>0</v>
      </c>
      <c r="N45" s="3795">
        <f t="shared" si="6"/>
        <v>0</v>
      </c>
      <c r="O45" s="2"/>
      <c r="P45" s="2"/>
      <c r="Q45" s="2"/>
      <c r="R45" s="71"/>
      <c r="S45" s="261"/>
    </row>
    <row r="46" spans="1:19">
      <c r="A46" s="261"/>
      <c r="B46" s="2"/>
      <c r="C46" s="3780">
        <v>13</v>
      </c>
      <c r="D46" s="3802" t="s">
        <v>1946</v>
      </c>
      <c r="E46" s="3803"/>
      <c r="F46" s="3804"/>
      <c r="G46" s="3784">
        <f>SUM(H46:L46)</f>
        <v>0</v>
      </c>
      <c r="H46" s="3785">
        <v>0</v>
      </c>
      <c r="I46" s="3785">
        <v>0</v>
      </c>
      <c r="J46" s="3785">
        <v>0</v>
      </c>
      <c r="K46" s="3785">
        <v>0</v>
      </c>
      <c r="L46" s="3785">
        <v>0</v>
      </c>
      <c r="M46" s="3786">
        <v>0</v>
      </c>
      <c r="N46" s="3787">
        <v>0</v>
      </c>
      <c r="O46" s="2"/>
      <c r="P46" s="2"/>
      <c r="Q46" s="2"/>
      <c r="R46" s="71"/>
      <c r="S46" s="261"/>
    </row>
    <row r="47" spans="1:19" ht="15" thickBot="1">
      <c r="A47" s="261"/>
      <c r="B47" s="2"/>
      <c r="C47" s="3805">
        <v>14</v>
      </c>
      <c r="D47" s="3806" t="s">
        <v>1947</v>
      </c>
      <c r="E47" s="3807"/>
      <c r="F47" s="3808"/>
      <c r="G47" s="3809">
        <f>SUM(H47:L47)</f>
        <v>0</v>
      </c>
      <c r="H47" s="3810">
        <f t="shared" ref="H47:N47" si="7">H41+H45-H46</f>
        <v>0</v>
      </c>
      <c r="I47" s="3811">
        <f t="shared" si="7"/>
        <v>0</v>
      </c>
      <c r="J47" s="3811">
        <f t="shared" si="7"/>
        <v>0</v>
      </c>
      <c r="K47" s="3811">
        <f t="shared" si="7"/>
        <v>0</v>
      </c>
      <c r="L47" s="3812">
        <f t="shared" si="7"/>
        <v>0</v>
      </c>
      <c r="M47" s="3809">
        <f t="shared" si="7"/>
        <v>0</v>
      </c>
      <c r="N47" s="3813">
        <f t="shared" si="7"/>
        <v>0</v>
      </c>
      <c r="O47" s="2"/>
      <c r="P47" s="2"/>
      <c r="Q47" s="2"/>
      <c r="R47" s="71"/>
      <c r="S47" s="261"/>
    </row>
    <row r="48" spans="1:19">
      <c r="A48" s="261"/>
      <c r="B48" s="2"/>
      <c r="C48" s="9"/>
      <c r="D48" s="9"/>
      <c r="E48" s="9"/>
      <c r="F48" s="9"/>
      <c r="G48" s="59"/>
      <c r="H48" s="59"/>
      <c r="I48" s="59"/>
      <c r="J48" s="59"/>
      <c r="K48" s="59"/>
      <c r="L48" s="59"/>
      <c r="M48" s="59"/>
      <c r="N48" s="4"/>
      <c r="O48" s="2"/>
      <c r="P48" s="2"/>
      <c r="Q48" s="2"/>
      <c r="R48" s="71"/>
      <c r="S48" s="261"/>
    </row>
    <row r="49" spans="1:19">
      <c r="A49" s="261"/>
      <c r="B49" s="2"/>
      <c r="C49" s="36" t="s">
        <v>445</v>
      </c>
      <c r="D49" s="36"/>
      <c r="E49" s="60"/>
      <c r="F49" s="60"/>
      <c r="G49" s="9"/>
      <c r="H49" s="9"/>
      <c r="I49" s="9"/>
      <c r="J49" s="9"/>
      <c r="K49" s="9"/>
      <c r="L49" s="9"/>
      <c r="M49" s="9"/>
      <c r="N49" s="4"/>
      <c r="O49" s="2"/>
      <c r="P49" s="2"/>
      <c r="Q49" s="2"/>
      <c r="R49" s="71"/>
      <c r="S49" s="261"/>
    </row>
    <row r="50" spans="1:19">
      <c r="A50" s="261"/>
      <c r="B50" s="2"/>
      <c r="C50" s="42" t="s">
        <v>1948</v>
      </c>
      <c r="D50" s="42"/>
      <c r="E50" s="31"/>
      <c r="F50" s="31"/>
      <c r="G50" s="31"/>
      <c r="H50" s="31"/>
      <c r="I50" s="31"/>
      <c r="J50" s="31"/>
      <c r="K50" s="31"/>
      <c r="L50" s="31"/>
      <c r="M50" s="31"/>
      <c r="N50" s="2"/>
      <c r="O50" s="2"/>
      <c r="P50" s="2"/>
      <c r="Q50" s="684"/>
      <c r="R50" s="451"/>
      <c r="S50" s="261"/>
    </row>
    <row r="51" spans="1:19">
      <c r="A51" s="261"/>
      <c r="B51" s="2"/>
      <c r="C51" s="31"/>
      <c r="D51" s="31"/>
      <c r="E51" s="31"/>
      <c r="F51" s="31"/>
      <c r="G51" s="31"/>
      <c r="H51" s="31"/>
      <c r="I51" s="31"/>
      <c r="J51" s="31"/>
      <c r="K51" s="31"/>
      <c r="L51" s="31"/>
      <c r="M51" s="31"/>
      <c r="N51" s="2"/>
      <c r="O51" s="2"/>
      <c r="P51" s="2"/>
      <c r="Q51" s="2"/>
      <c r="R51" s="451"/>
      <c r="S51" s="261"/>
    </row>
    <row r="52" spans="1:19">
      <c r="A52" s="261"/>
      <c r="B52" s="261"/>
      <c r="C52" s="174"/>
      <c r="D52" s="174"/>
      <c r="E52" s="174"/>
      <c r="F52" s="174"/>
      <c r="G52" s="174"/>
      <c r="H52" s="174"/>
      <c r="I52" s="174"/>
      <c r="J52" s="174"/>
      <c r="K52" s="174"/>
      <c r="L52" s="174"/>
      <c r="M52" s="261"/>
      <c r="N52" s="261"/>
      <c r="O52" s="261"/>
      <c r="P52" s="261"/>
      <c r="Q52" s="261"/>
      <c r="R52" s="267"/>
      <c r="S52" s="261"/>
    </row>
    <row r="53" spans="1:19">
      <c r="A53" s="261"/>
      <c r="B53" s="261"/>
      <c r="C53" s="261"/>
      <c r="D53" s="261"/>
      <c r="E53" s="261"/>
      <c r="F53" s="261"/>
      <c r="G53" s="261"/>
      <c r="H53" s="261"/>
      <c r="I53" s="261"/>
      <c r="J53" s="261"/>
      <c r="K53" s="261"/>
      <c r="L53" s="261"/>
      <c r="M53" s="261"/>
      <c r="N53" s="261"/>
      <c r="O53" s="261"/>
      <c r="P53" s="261"/>
      <c r="Q53" s="261"/>
      <c r="R53" s="261"/>
      <c r="S53" s="261"/>
    </row>
    <row r="54" spans="1:19"/>
    <row r="55" spans="1:19"/>
  </sheetData>
  <customSheetViews>
    <customSheetView guid="{F416BD5B-C3AD-4F61-AAB2-55950A9B7E72}">
      <selection activeCell="D44" sqref="D44"/>
      <pageMargins left="0" right="0" top="0" bottom="0" header="0" footer="0"/>
    </customSheetView>
    <customSheetView guid="{E14211BF-3959-45CF-A937-AD36AACCEFAC}">
      <selection activeCell="B26" sqref="B26"/>
      <pageMargins left="0" right="0" top="0" bottom="0" header="0" footer="0"/>
    </customSheetView>
    <customSheetView guid="{DD364770-73A1-4C6D-9516-629A57F0EB18}">
      <selection activeCell="B26" sqref="B26"/>
      <pageMargins left="0" right="0" top="0" bottom="0" header="0" footer="0"/>
    </customSheetView>
    <customSheetView guid="{41E394DC-1FDD-4D1F-8620-137B7012DC10}">
      <selection activeCell="B26" sqref="B26"/>
      <pageMargins left="0" right="0" top="0" bottom="0" header="0" footer="0"/>
    </customSheetView>
    <customSheetView guid="{CC70D5D3-3A1F-46AA-BDCE-F692C2C36BEE}" topLeftCell="E1">
      <selection activeCell="Q4" sqref="Q4"/>
      <pageMargins left="0" right="0" top="0" bottom="0" header="0" footer="0"/>
    </customSheetView>
  </customSheetViews>
  <mergeCells count="7">
    <mergeCell ref="P5:P6"/>
    <mergeCell ref="H29:L29"/>
    <mergeCell ref="C43:C44"/>
    <mergeCell ref="G5:G6"/>
    <mergeCell ref="H5:L5"/>
    <mergeCell ref="M5:M6"/>
    <mergeCell ref="N5:O5"/>
  </mergeCells>
  <hyperlinks>
    <hyperlink ref="R2" location="Index!A1" display="Index" xr:uid="{83141D3B-8566-43BD-84EB-677EA611E864}"/>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C000"/>
  </sheetPr>
  <dimension ref="A1:AG123"/>
  <sheetViews>
    <sheetView zoomScale="70" zoomScaleNormal="70" workbookViewId="0">
      <selection activeCell="D10" sqref="D10"/>
    </sheetView>
  </sheetViews>
  <sheetFormatPr defaultColWidth="0" defaultRowHeight="13.8" zeroHeight="1"/>
  <cols>
    <col min="1" max="1" width="3" style="102" customWidth="1"/>
    <col min="2" max="2" width="9.109375" style="102" customWidth="1"/>
    <col min="3" max="3" width="10.6640625" style="102" customWidth="1"/>
    <col min="4" max="4" width="63.33203125" style="1230" customWidth="1"/>
    <col min="5" max="5" width="12.6640625" style="102" customWidth="1"/>
    <col min="6" max="7" width="14.44140625" style="102" customWidth="1"/>
    <col min="8" max="8" width="15.6640625" style="102" customWidth="1"/>
    <col min="9" max="9" width="17.44140625" style="102" customWidth="1"/>
    <col min="10" max="11" width="14" style="102" customWidth="1"/>
    <col min="12" max="12" width="13.44140625" style="102" customWidth="1"/>
    <col min="13" max="13" width="14.44140625" style="102" customWidth="1"/>
    <col min="14" max="15" width="12.6640625" style="102" customWidth="1"/>
    <col min="16" max="16" width="15.44140625" style="102" customWidth="1"/>
    <col min="17" max="17" width="17.33203125" style="102" customWidth="1"/>
    <col min="18" max="18" width="12.6640625" style="102" customWidth="1"/>
    <col min="19" max="20" width="14.6640625" style="102" customWidth="1"/>
    <col min="21" max="21" width="15.109375" style="102" customWidth="1"/>
    <col min="22" max="22" width="17.33203125" style="102" customWidth="1"/>
    <col min="23" max="23" width="15.44140625" style="102" customWidth="1"/>
    <col min="24" max="26" width="14.44140625" style="102" customWidth="1"/>
    <col min="27" max="27" width="10.88671875" style="102" customWidth="1"/>
    <col min="28" max="28" width="15" style="102" customWidth="1"/>
    <col min="29" max="30" width="13" style="102" customWidth="1"/>
    <col min="31" max="31" width="11.44140625" style="102" customWidth="1"/>
    <col min="32" max="33" width="9.109375" style="102" customWidth="1"/>
    <col min="34" max="16384" width="9.109375" style="102" hidden="1"/>
  </cols>
  <sheetData>
    <row r="1" spans="1:33" s="99" customFormat="1" ht="16.8">
      <c r="A1" s="164"/>
      <c r="B1" s="164"/>
      <c r="C1" s="379"/>
      <c r="D1" s="188"/>
      <c r="E1" s="443"/>
      <c r="F1" s="184"/>
      <c r="G1" s="184"/>
      <c r="H1" s="164"/>
      <c r="I1" s="164"/>
      <c r="J1" s="164"/>
      <c r="K1" s="164"/>
      <c r="L1" s="178"/>
      <c r="M1" s="164"/>
      <c r="N1" s="443"/>
      <c r="O1" s="443"/>
      <c r="P1" s="164"/>
      <c r="Q1" s="164"/>
      <c r="R1" s="164"/>
      <c r="S1" s="164"/>
      <c r="T1" s="164"/>
      <c r="U1" s="178"/>
      <c r="V1" s="178"/>
      <c r="W1" s="184"/>
      <c r="X1" s="164"/>
      <c r="Y1" s="164"/>
      <c r="Z1" s="164"/>
      <c r="AA1" s="164"/>
      <c r="AB1" s="164"/>
      <c r="AC1" s="164"/>
      <c r="AD1" s="164"/>
      <c r="AE1" s="178"/>
      <c r="AF1" s="164"/>
      <c r="AG1" s="164"/>
    </row>
    <row r="2" spans="1:33" s="99" customFormat="1" ht="17.399999999999999">
      <c r="A2" s="164"/>
      <c r="B2" s="144" t="s">
        <v>124</v>
      </c>
      <c r="C2" s="287"/>
      <c r="D2" s="248"/>
      <c r="E2" s="248"/>
      <c r="F2" s="248"/>
      <c r="G2" s="248"/>
      <c r="H2" s="121"/>
      <c r="I2" s="121"/>
      <c r="J2" s="121"/>
      <c r="K2" s="121"/>
      <c r="L2" s="121"/>
      <c r="M2" s="121"/>
      <c r="N2" s="121"/>
      <c r="O2" s="121"/>
      <c r="P2" s="121"/>
      <c r="Q2" s="121"/>
      <c r="R2" s="121"/>
      <c r="S2" s="121"/>
      <c r="T2" s="121"/>
      <c r="U2" s="121"/>
      <c r="V2" s="121"/>
      <c r="W2" s="121"/>
      <c r="X2" s="121"/>
      <c r="Y2" s="121"/>
      <c r="Z2" s="121"/>
      <c r="AA2" s="121"/>
      <c r="AB2" s="121"/>
      <c r="AC2" s="121"/>
      <c r="AD2" s="121"/>
      <c r="AE2" s="121"/>
      <c r="AF2" s="2204" t="s">
        <v>1</v>
      </c>
      <c r="AG2" s="164"/>
    </row>
    <row r="3" spans="1:33" s="99" customFormat="1" ht="15.6">
      <c r="A3" s="164"/>
      <c r="B3" s="2195"/>
      <c r="C3" s="212"/>
      <c r="D3" s="525"/>
      <c r="E3" s="206"/>
      <c r="F3" s="160"/>
      <c r="G3" s="160"/>
      <c r="H3" s="160"/>
      <c r="I3" s="160"/>
      <c r="J3" s="206"/>
      <c r="K3" s="206"/>
      <c r="L3" s="160"/>
      <c r="M3" s="160"/>
      <c r="N3" s="206" t="s">
        <v>1949</v>
      </c>
      <c r="O3" s="206"/>
      <c r="P3" s="160"/>
      <c r="Q3" s="160"/>
      <c r="R3" s="160"/>
      <c r="S3" s="160"/>
      <c r="T3" s="160"/>
      <c r="U3" s="160"/>
      <c r="V3" s="160"/>
      <c r="W3" s="160"/>
      <c r="X3" s="160"/>
      <c r="Y3" s="160"/>
      <c r="Z3" s="160"/>
      <c r="AA3" s="160"/>
      <c r="AB3" s="160"/>
      <c r="AC3" s="160"/>
      <c r="AD3" s="160"/>
      <c r="AE3" s="39"/>
      <c r="AF3" s="121"/>
      <c r="AG3" s="164"/>
    </row>
    <row r="4" spans="1:33" s="99" customFormat="1" ht="16.2" thickBot="1">
      <c r="A4" s="164"/>
      <c r="B4" s="121"/>
      <c r="C4" s="919"/>
      <c r="D4" s="1209"/>
      <c r="E4" s="248"/>
      <c r="F4" s="248"/>
      <c r="G4" s="248"/>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64"/>
    </row>
    <row r="5" spans="1:33" s="1210" customFormat="1" ht="15.75" customHeight="1">
      <c r="A5" s="444"/>
      <c r="B5" s="437"/>
      <c r="C5" s="2741"/>
      <c r="D5" s="3814" t="s">
        <v>1950</v>
      </c>
      <c r="E5" s="8165" t="s">
        <v>1951</v>
      </c>
      <c r="F5" s="8166"/>
      <c r="G5" s="8166"/>
      <c r="H5" s="8167"/>
      <c r="I5" s="8168" t="s">
        <v>1438</v>
      </c>
      <c r="J5" s="8169"/>
      <c r="K5" s="8170"/>
      <c r="L5" s="8170"/>
      <c r="M5" s="8171" t="s">
        <v>1018</v>
      </c>
      <c r="N5" s="8169"/>
      <c r="O5" s="8170"/>
      <c r="P5" s="8172"/>
      <c r="Q5" s="8173" t="s">
        <v>1019</v>
      </c>
      <c r="R5" s="8174" t="s">
        <v>1952</v>
      </c>
      <c r="S5" s="8174"/>
      <c r="T5" s="8175"/>
      <c r="U5" s="8176"/>
      <c r="V5" s="3815"/>
      <c r="W5" s="3310" t="s">
        <v>1953</v>
      </c>
      <c r="X5" s="3816"/>
      <c r="Y5" s="3816"/>
      <c r="Z5" s="3817"/>
      <c r="AA5" s="8161" t="s">
        <v>1954</v>
      </c>
      <c r="AB5" s="8161"/>
      <c r="AC5" s="8162"/>
      <c r="AD5" s="8163"/>
      <c r="AE5" s="8164"/>
      <c r="AF5" s="437"/>
      <c r="AG5" s="444"/>
    </row>
    <row r="6" spans="1:33" s="1210" customFormat="1" ht="42" customHeight="1">
      <c r="A6" s="444"/>
      <c r="B6" s="437"/>
      <c r="C6" s="3818"/>
      <c r="D6" s="1211" t="s">
        <v>1955</v>
      </c>
      <c r="E6" s="3819" t="s">
        <v>1135</v>
      </c>
      <c r="F6" s="3820" t="s">
        <v>1956</v>
      </c>
      <c r="G6" s="3821" t="s">
        <v>1136</v>
      </c>
      <c r="H6" s="3822" t="s">
        <v>1957</v>
      </c>
      <c r="I6" s="3823" t="s">
        <v>1135</v>
      </c>
      <c r="J6" s="3820" t="s">
        <v>1956</v>
      </c>
      <c r="K6" s="3821" t="s">
        <v>1136</v>
      </c>
      <c r="L6" s="3824" t="s">
        <v>1957</v>
      </c>
      <c r="M6" s="3825" t="s">
        <v>1135</v>
      </c>
      <c r="N6" s="3820" t="s">
        <v>1956</v>
      </c>
      <c r="O6" s="3821" t="s">
        <v>1136</v>
      </c>
      <c r="P6" s="3822" t="s">
        <v>1957</v>
      </c>
      <c r="Q6" s="1212" t="s">
        <v>1135</v>
      </c>
      <c r="R6" s="1213" t="s">
        <v>1202</v>
      </c>
      <c r="S6" s="1214" t="s">
        <v>1956</v>
      </c>
      <c r="T6" s="3821" t="s">
        <v>1136</v>
      </c>
      <c r="U6" s="1215" t="s">
        <v>1957</v>
      </c>
      <c r="V6" s="2701" t="s">
        <v>1135</v>
      </c>
      <c r="W6" s="2702" t="s">
        <v>1202</v>
      </c>
      <c r="X6" s="2703" t="s">
        <v>1956</v>
      </c>
      <c r="Y6" s="3821" t="s">
        <v>1136</v>
      </c>
      <c r="Z6" s="2704" t="s">
        <v>1957</v>
      </c>
      <c r="AA6" s="2705" t="s">
        <v>1135</v>
      </c>
      <c r="AB6" s="2702" t="s">
        <v>1202</v>
      </c>
      <c r="AC6" s="2703" t="s">
        <v>1956</v>
      </c>
      <c r="AD6" s="3821" t="s">
        <v>1136</v>
      </c>
      <c r="AE6" s="2704" t="s">
        <v>1957</v>
      </c>
      <c r="AF6" s="437"/>
      <c r="AG6" s="444"/>
    </row>
    <row r="7" spans="1:33" s="1210" customFormat="1" ht="16.5" customHeight="1">
      <c r="A7" s="444"/>
      <c r="B7" s="437"/>
      <c r="C7" s="3826"/>
      <c r="D7" s="3827">
        <v>-1</v>
      </c>
      <c r="E7" s="3827">
        <v>-2</v>
      </c>
      <c r="F7" s="3828">
        <v>-3</v>
      </c>
      <c r="G7" s="3829">
        <v>-4</v>
      </c>
      <c r="H7" s="3830">
        <v>-5</v>
      </c>
      <c r="I7" s="3831">
        <v>-6</v>
      </c>
      <c r="J7" s="3828">
        <v>-7</v>
      </c>
      <c r="K7" s="3829">
        <v>-8</v>
      </c>
      <c r="L7" s="3829">
        <v>-9</v>
      </c>
      <c r="M7" s="3827">
        <v>-10</v>
      </c>
      <c r="N7" s="3828">
        <v>-11</v>
      </c>
      <c r="O7" s="3829">
        <v>-12</v>
      </c>
      <c r="P7" s="3830">
        <v>-13</v>
      </c>
      <c r="Q7" s="2706">
        <v>-14</v>
      </c>
      <c r="R7" s="3832">
        <v>-15</v>
      </c>
      <c r="S7" s="3832">
        <v>-16</v>
      </c>
      <c r="T7" s="3832">
        <v>-17</v>
      </c>
      <c r="U7" s="3833">
        <v>-18</v>
      </c>
      <c r="V7" s="2706">
        <v>-19</v>
      </c>
      <c r="W7" s="3832">
        <v>-20</v>
      </c>
      <c r="X7" s="3832">
        <v>-21</v>
      </c>
      <c r="Y7" s="3834">
        <v>-22</v>
      </c>
      <c r="Z7" s="3833">
        <v>-23</v>
      </c>
      <c r="AA7" s="3835">
        <v>-24</v>
      </c>
      <c r="AB7" s="3832">
        <v>-25</v>
      </c>
      <c r="AC7" s="3832">
        <v>-26</v>
      </c>
      <c r="AD7" s="3834">
        <v>-27</v>
      </c>
      <c r="AE7" s="3833">
        <v>-28</v>
      </c>
      <c r="AF7" s="437"/>
      <c r="AG7" s="444"/>
    </row>
    <row r="8" spans="1:33" s="99" customFormat="1" ht="10.5" customHeight="1">
      <c r="A8" s="164"/>
      <c r="B8" s="121"/>
      <c r="C8" s="3836"/>
      <c r="D8" s="1216"/>
      <c r="E8" s="3837"/>
      <c r="F8" s="438"/>
      <c r="G8" s="438"/>
      <c r="H8" s="442"/>
      <c r="I8" s="439"/>
      <c r="J8" s="439"/>
      <c r="K8" s="439"/>
      <c r="L8" s="438"/>
      <c r="M8" s="3838"/>
      <c r="N8" s="439"/>
      <c r="O8" s="439"/>
      <c r="P8" s="442"/>
      <c r="Q8" s="3839"/>
      <c r="R8" s="440"/>
      <c r="S8" s="435"/>
      <c r="T8" s="435"/>
      <c r="U8" s="441"/>
      <c r="V8" s="3839"/>
      <c r="W8" s="440"/>
      <c r="X8" s="435"/>
      <c r="Y8" s="435"/>
      <c r="Z8" s="441"/>
      <c r="AA8" s="440"/>
      <c r="AB8" s="440"/>
      <c r="AC8" s="435"/>
      <c r="AD8" s="435"/>
      <c r="AE8" s="441"/>
      <c r="AF8" s="121"/>
      <c r="AG8" s="164"/>
    </row>
    <row r="9" spans="1:33" s="99" customFormat="1" ht="15.6">
      <c r="A9" s="164"/>
      <c r="B9" s="121"/>
      <c r="C9" s="3836" t="s">
        <v>1958</v>
      </c>
      <c r="D9" s="1216"/>
      <c r="E9" s="3840"/>
      <c r="F9" s="1217"/>
      <c r="G9" s="1217"/>
      <c r="H9" s="1218"/>
      <c r="I9" s="1219"/>
      <c r="J9" s="1219"/>
      <c r="K9" s="1219"/>
      <c r="L9" s="438"/>
      <c r="M9" s="3841"/>
      <c r="N9" s="1219"/>
      <c r="O9" s="1219"/>
      <c r="P9" s="442"/>
      <c r="Q9" s="3842"/>
      <c r="R9" s="1220"/>
      <c r="S9" s="1217"/>
      <c r="T9" s="1217"/>
      <c r="U9" s="1218"/>
      <c r="V9" s="3842"/>
      <c r="W9" s="1220"/>
      <c r="X9" s="1217"/>
      <c r="Y9" s="1217"/>
      <c r="Z9" s="1218"/>
      <c r="AA9" s="1220"/>
      <c r="AB9" s="1220"/>
      <c r="AC9" s="1217"/>
      <c r="AD9" s="1217"/>
      <c r="AE9" s="1218"/>
      <c r="AF9" s="121"/>
      <c r="AG9" s="164"/>
    </row>
    <row r="10" spans="1:33" s="988" customFormat="1" ht="13.2">
      <c r="A10" s="445"/>
      <c r="B10" s="387"/>
      <c r="C10" s="3843">
        <v>1</v>
      </c>
      <c r="D10" s="3844" t="s">
        <v>1959</v>
      </c>
      <c r="E10" s="3845">
        <f>SUM(I10,M10,Q10)</f>
        <v>0</v>
      </c>
      <c r="F10" s="3846">
        <f>SUM(J10,N10,S10)</f>
        <v>0</v>
      </c>
      <c r="G10" s="3846">
        <f>SUM(K10,O10,T10)</f>
        <v>0</v>
      </c>
      <c r="H10" s="3847">
        <f>SUM(L10,P10,U10)</f>
        <v>0</v>
      </c>
      <c r="I10" s="3848">
        <v>0</v>
      </c>
      <c r="J10" s="3849">
        <v>0</v>
      </c>
      <c r="K10" s="3849">
        <v>0</v>
      </c>
      <c r="L10" s="3850">
        <v>0</v>
      </c>
      <c r="M10" s="3848">
        <v>0</v>
      </c>
      <c r="N10" s="3849">
        <v>0</v>
      </c>
      <c r="O10" s="3849">
        <v>0</v>
      </c>
      <c r="P10" s="3851">
        <v>0</v>
      </c>
      <c r="Q10" s="3852">
        <v>0</v>
      </c>
      <c r="R10" s="3853">
        <v>0</v>
      </c>
      <c r="S10" s="3854">
        <v>0</v>
      </c>
      <c r="T10" s="3849">
        <v>0</v>
      </c>
      <c r="U10" s="3855">
        <v>0</v>
      </c>
      <c r="V10" s="3852">
        <v>0</v>
      </c>
      <c r="W10" s="3853">
        <v>0</v>
      </c>
      <c r="X10" s="3854">
        <v>0</v>
      </c>
      <c r="Y10" s="3849">
        <v>0</v>
      </c>
      <c r="Z10" s="3855">
        <v>0</v>
      </c>
      <c r="AA10" s="3852">
        <v>0</v>
      </c>
      <c r="AB10" s="3853">
        <v>0</v>
      </c>
      <c r="AC10" s="3854">
        <v>0</v>
      </c>
      <c r="AD10" s="3849">
        <v>0</v>
      </c>
      <c r="AE10" s="3855">
        <v>0</v>
      </c>
      <c r="AF10" s="387"/>
      <c r="AG10" s="445"/>
    </row>
    <row r="11" spans="1:33" s="988" customFormat="1" ht="13.2">
      <c r="A11" s="445"/>
      <c r="B11" s="387"/>
      <c r="C11" s="3843">
        <f t="shared" ref="C11:C36" si="0">1+C10</f>
        <v>2</v>
      </c>
      <c r="D11" s="3844" t="s">
        <v>1960</v>
      </c>
      <c r="E11" s="3845">
        <f t="shared" ref="E11:E35" si="1">SUM(I11,M11,Q11)</f>
        <v>0</v>
      </c>
      <c r="F11" s="3846">
        <f t="shared" ref="F11:H36" si="2">SUM(J11,N11,S11)</f>
        <v>0</v>
      </c>
      <c r="G11" s="3846">
        <f t="shared" si="2"/>
        <v>0</v>
      </c>
      <c r="H11" s="3847">
        <f t="shared" si="2"/>
        <v>0</v>
      </c>
      <c r="I11" s="3848">
        <v>0</v>
      </c>
      <c r="J11" s="3849">
        <v>0</v>
      </c>
      <c r="K11" s="3849">
        <v>0</v>
      </c>
      <c r="L11" s="3850">
        <v>0</v>
      </c>
      <c r="M11" s="3848">
        <v>0</v>
      </c>
      <c r="N11" s="3849">
        <v>0</v>
      </c>
      <c r="O11" s="3849">
        <v>0</v>
      </c>
      <c r="P11" s="3851">
        <v>0</v>
      </c>
      <c r="Q11" s="3852">
        <v>0</v>
      </c>
      <c r="R11" s="3853">
        <v>0</v>
      </c>
      <c r="S11" s="3854">
        <v>0</v>
      </c>
      <c r="T11" s="3849">
        <v>0</v>
      </c>
      <c r="U11" s="3855">
        <v>0</v>
      </c>
      <c r="V11" s="3852">
        <v>0</v>
      </c>
      <c r="W11" s="3853">
        <v>0</v>
      </c>
      <c r="X11" s="3854">
        <v>0</v>
      </c>
      <c r="Y11" s="3849">
        <v>0</v>
      </c>
      <c r="Z11" s="3855">
        <v>0</v>
      </c>
      <c r="AA11" s="3852">
        <v>0</v>
      </c>
      <c r="AB11" s="3853">
        <v>0</v>
      </c>
      <c r="AC11" s="3854">
        <v>0</v>
      </c>
      <c r="AD11" s="3849">
        <v>0</v>
      </c>
      <c r="AE11" s="3855">
        <v>0</v>
      </c>
      <c r="AF11" s="387"/>
      <c r="AG11" s="445"/>
    </row>
    <row r="12" spans="1:33" s="988" customFormat="1" ht="13.2">
      <c r="A12" s="445"/>
      <c r="B12" s="387"/>
      <c r="C12" s="3843">
        <f t="shared" si="0"/>
        <v>3</v>
      </c>
      <c r="D12" s="3856"/>
      <c r="E12" s="3845">
        <f t="shared" si="1"/>
        <v>0</v>
      </c>
      <c r="F12" s="3846">
        <f t="shared" si="2"/>
        <v>0</v>
      </c>
      <c r="G12" s="3846">
        <f t="shared" si="2"/>
        <v>0</v>
      </c>
      <c r="H12" s="3847">
        <f t="shared" si="2"/>
        <v>0</v>
      </c>
      <c r="I12" s="3848">
        <v>0</v>
      </c>
      <c r="J12" s="3849">
        <v>0</v>
      </c>
      <c r="K12" s="3849">
        <v>0</v>
      </c>
      <c r="L12" s="3850">
        <v>0</v>
      </c>
      <c r="M12" s="3848">
        <v>0</v>
      </c>
      <c r="N12" s="3849">
        <v>0</v>
      </c>
      <c r="O12" s="3849">
        <v>0</v>
      </c>
      <c r="P12" s="3851">
        <v>0</v>
      </c>
      <c r="Q12" s="3852">
        <v>0</v>
      </c>
      <c r="R12" s="3853">
        <v>0</v>
      </c>
      <c r="S12" s="3854">
        <v>0</v>
      </c>
      <c r="T12" s="3849">
        <v>0</v>
      </c>
      <c r="U12" s="3855">
        <v>0</v>
      </c>
      <c r="V12" s="3852">
        <v>0</v>
      </c>
      <c r="W12" s="3853">
        <v>0</v>
      </c>
      <c r="X12" s="3854">
        <v>0</v>
      </c>
      <c r="Y12" s="3849">
        <v>0</v>
      </c>
      <c r="Z12" s="3855">
        <v>0</v>
      </c>
      <c r="AA12" s="3852">
        <v>0</v>
      </c>
      <c r="AB12" s="3853">
        <v>0</v>
      </c>
      <c r="AC12" s="3854">
        <v>0</v>
      </c>
      <c r="AD12" s="3849">
        <v>0</v>
      </c>
      <c r="AE12" s="3855">
        <v>0</v>
      </c>
      <c r="AF12" s="387"/>
      <c r="AG12" s="445"/>
    </row>
    <row r="13" spans="1:33" s="988" customFormat="1" ht="13.2">
      <c r="A13" s="445"/>
      <c r="B13" s="387"/>
      <c r="C13" s="3843">
        <f t="shared" si="0"/>
        <v>4</v>
      </c>
      <c r="D13" s="3856"/>
      <c r="E13" s="3845">
        <f t="shared" si="1"/>
        <v>0</v>
      </c>
      <c r="F13" s="3846">
        <f t="shared" si="2"/>
        <v>0</v>
      </c>
      <c r="G13" s="3846">
        <f t="shared" si="2"/>
        <v>0</v>
      </c>
      <c r="H13" s="3847">
        <f t="shared" si="2"/>
        <v>0</v>
      </c>
      <c r="I13" s="3848">
        <v>0</v>
      </c>
      <c r="J13" s="3849">
        <v>0</v>
      </c>
      <c r="K13" s="3849">
        <v>0</v>
      </c>
      <c r="L13" s="3850">
        <v>0</v>
      </c>
      <c r="M13" s="3848">
        <v>0</v>
      </c>
      <c r="N13" s="3849">
        <v>0</v>
      </c>
      <c r="O13" s="3849">
        <v>0</v>
      </c>
      <c r="P13" s="3851">
        <v>0</v>
      </c>
      <c r="Q13" s="3852">
        <v>0</v>
      </c>
      <c r="R13" s="3853">
        <v>0</v>
      </c>
      <c r="S13" s="3854">
        <v>0</v>
      </c>
      <c r="T13" s="3849">
        <v>0</v>
      </c>
      <c r="U13" s="3855">
        <v>0</v>
      </c>
      <c r="V13" s="3852">
        <v>0</v>
      </c>
      <c r="W13" s="3853">
        <v>0</v>
      </c>
      <c r="X13" s="3854">
        <v>0</v>
      </c>
      <c r="Y13" s="3849">
        <v>0</v>
      </c>
      <c r="Z13" s="3855">
        <v>0</v>
      </c>
      <c r="AA13" s="3852">
        <v>0</v>
      </c>
      <c r="AB13" s="3853">
        <v>0</v>
      </c>
      <c r="AC13" s="3854">
        <v>0</v>
      </c>
      <c r="AD13" s="3849">
        <v>0</v>
      </c>
      <c r="AE13" s="3855">
        <v>0</v>
      </c>
      <c r="AF13" s="387"/>
      <c r="AG13" s="445"/>
    </row>
    <row r="14" spans="1:33" s="988" customFormat="1" ht="13.2">
      <c r="A14" s="445"/>
      <c r="B14" s="387"/>
      <c r="C14" s="3843">
        <f t="shared" si="0"/>
        <v>5</v>
      </c>
      <c r="D14" s="3856"/>
      <c r="E14" s="3845">
        <f t="shared" si="1"/>
        <v>0</v>
      </c>
      <c r="F14" s="3846">
        <f t="shared" si="2"/>
        <v>0</v>
      </c>
      <c r="G14" s="3846">
        <f t="shared" si="2"/>
        <v>0</v>
      </c>
      <c r="H14" s="3847">
        <f t="shared" si="2"/>
        <v>0</v>
      </c>
      <c r="I14" s="3848">
        <v>0</v>
      </c>
      <c r="J14" s="3849">
        <v>0</v>
      </c>
      <c r="K14" s="3849">
        <v>0</v>
      </c>
      <c r="L14" s="3850">
        <v>0</v>
      </c>
      <c r="M14" s="3848">
        <v>0</v>
      </c>
      <c r="N14" s="3849">
        <v>0</v>
      </c>
      <c r="O14" s="3849">
        <v>0</v>
      </c>
      <c r="P14" s="3851">
        <v>0</v>
      </c>
      <c r="Q14" s="3852">
        <v>0</v>
      </c>
      <c r="R14" s="3853">
        <v>0</v>
      </c>
      <c r="S14" s="3854">
        <v>0</v>
      </c>
      <c r="T14" s="3849">
        <v>0</v>
      </c>
      <c r="U14" s="3855">
        <v>0</v>
      </c>
      <c r="V14" s="3852">
        <v>0</v>
      </c>
      <c r="W14" s="3853">
        <v>0</v>
      </c>
      <c r="X14" s="3854">
        <v>0</v>
      </c>
      <c r="Y14" s="3849">
        <v>0</v>
      </c>
      <c r="Z14" s="3855">
        <v>0</v>
      </c>
      <c r="AA14" s="3852">
        <v>0</v>
      </c>
      <c r="AB14" s="3853">
        <v>0</v>
      </c>
      <c r="AC14" s="3854">
        <v>0</v>
      </c>
      <c r="AD14" s="3849">
        <v>0</v>
      </c>
      <c r="AE14" s="3855">
        <v>0</v>
      </c>
      <c r="AF14" s="387"/>
      <c r="AG14" s="445"/>
    </row>
    <row r="15" spans="1:33" s="988" customFormat="1" ht="13.2">
      <c r="A15" s="445"/>
      <c r="B15" s="387"/>
      <c r="C15" s="3843">
        <f t="shared" si="0"/>
        <v>6</v>
      </c>
      <c r="D15" s="3856"/>
      <c r="E15" s="3845">
        <f t="shared" si="1"/>
        <v>0</v>
      </c>
      <c r="F15" s="3846">
        <f t="shared" si="2"/>
        <v>0</v>
      </c>
      <c r="G15" s="3846">
        <f t="shared" si="2"/>
        <v>0</v>
      </c>
      <c r="H15" s="3847">
        <f t="shared" si="2"/>
        <v>0</v>
      </c>
      <c r="I15" s="3848">
        <v>0</v>
      </c>
      <c r="J15" s="3849">
        <v>0</v>
      </c>
      <c r="K15" s="3849">
        <v>0</v>
      </c>
      <c r="L15" s="3850">
        <v>0</v>
      </c>
      <c r="M15" s="3848">
        <v>0</v>
      </c>
      <c r="N15" s="3849">
        <v>0</v>
      </c>
      <c r="O15" s="3849">
        <v>0</v>
      </c>
      <c r="P15" s="3851">
        <v>0</v>
      </c>
      <c r="Q15" s="3852">
        <v>0</v>
      </c>
      <c r="R15" s="3853">
        <v>0</v>
      </c>
      <c r="S15" s="3854">
        <v>0</v>
      </c>
      <c r="T15" s="3849">
        <v>0</v>
      </c>
      <c r="U15" s="3855">
        <v>0</v>
      </c>
      <c r="V15" s="3852">
        <v>0</v>
      </c>
      <c r="W15" s="3853">
        <v>0</v>
      </c>
      <c r="X15" s="3854">
        <v>0</v>
      </c>
      <c r="Y15" s="3849">
        <v>0</v>
      </c>
      <c r="Z15" s="3855">
        <v>0</v>
      </c>
      <c r="AA15" s="3852">
        <v>0</v>
      </c>
      <c r="AB15" s="3853">
        <v>0</v>
      </c>
      <c r="AC15" s="3854">
        <v>0</v>
      </c>
      <c r="AD15" s="3849">
        <v>0</v>
      </c>
      <c r="AE15" s="3855">
        <v>0</v>
      </c>
      <c r="AF15" s="387"/>
      <c r="AG15" s="445"/>
    </row>
    <row r="16" spans="1:33" s="988" customFormat="1" ht="13.2">
      <c r="A16" s="445"/>
      <c r="B16" s="387"/>
      <c r="C16" s="3843">
        <f t="shared" si="0"/>
        <v>7</v>
      </c>
      <c r="D16" s="3856"/>
      <c r="E16" s="3845">
        <f t="shared" si="1"/>
        <v>0</v>
      </c>
      <c r="F16" s="3846">
        <f t="shared" si="2"/>
        <v>0</v>
      </c>
      <c r="G16" s="3846">
        <f t="shared" si="2"/>
        <v>0</v>
      </c>
      <c r="H16" s="3847">
        <f t="shared" si="2"/>
        <v>0</v>
      </c>
      <c r="I16" s="3848">
        <v>0</v>
      </c>
      <c r="J16" s="3849">
        <v>0</v>
      </c>
      <c r="K16" s="3849">
        <v>0</v>
      </c>
      <c r="L16" s="3850">
        <v>0</v>
      </c>
      <c r="M16" s="3848">
        <v>0</v>
      </c>
      <c r="N16" s="3849">
        <v>0</v>
      </c>
      <c r="O16" s="3849">
        <v>0</v>
      </c>
      <c r="P16" s="3851">
        <v>0</v>
      </c>
      <c r="Q16" s="3852">
        <v>0</v>
      </c>
      <c r="R16" s="3853">
        <v>0</v>
      </c>
      <c r="S16" s="3854">
        <v>0</v>
      </c>
      <c r="T16" s="3849">
        <v>0</v>
      </c>
      <c r="U16" s="3855">
        <v>0</v>
      </c>
      <c r="V16" s="3852">
        <v>0</v>
      </c>
      <c r="W16" s="3853">
        <v>0</v>
      </c>
      <c r="X16" s="3854">
        <v>0</v>
      </c>
      <c r="Y16" s="3849">
        <v>0</v>
      </c>
      <c r="Z16" s="3855">
        <v>0</v>
      </c>
      <c r="AA16" s="3852">
        <v>0</v>
      </c>
      <c r="AB16" s="3853">
        <v>0</v>
      </c>
      <c r="AC16" s="3854">
        <v>0</v>
      </c>
      <c r="AD16" s="3849">
        <v>0</v>
      </c>
      <c r="AE16" s="3855">
        <v>0</v>
      </c>
      <c r="AF16" s="387"/>
      <c r="AG16" s="445"/>
    </row>
    <row r="17" spans="1:33" s="988" customFormat="1" ht="13.2">
      <c r="A17" s="445"/>
      <c r="B17" s="387"/>
      <c r="C17" s="3843">
        <f t="shared" si="0"/>
        <v>8</v>
      </c>
      <c r="D17" s="3856"/>
      <c r="E17" s="3845">
        <f t="shared" si="1"/>
        <v>0</v>
      </c>
      <c r="F17" s="3846">
        <f t="shared" si="2"/>
        <v>0</v>
      </c>
      <c r="G17" s="3846">
        <f t="shared" si="2"/>
        <v>0</v>
      </c>
      <c r="H17" s="3847">
        <f t="shared" si="2"/>
        <v>0</v>
      </c>
      <c r="I17" s="3848">
        <v>0</v>
      </c>
      <c r="J17" s="3849">
        <v>0</v>
      </c>
      <c r="K17" s="3849">
        <v>0</v>
      </c>
      <c r="L17" s="3850">
        <v>0</v>
      </c>
      <c r="M17" s="3848">
        <v>0</v>
      </c>
      <c r="N17" s="3849">
        <v>0</v>
      </c>
      <c r="O17" s="3849">
        <v>0</v>
      </c>
      <c r="P17" s="3851">
        <v>0</v>
      </c>
      <c r="Q17" s="3852">
        <v>0</v>
      </c>
      <c r="R17" s="3853">
        <v>0</v>
      </c>
      <c r="S17" s="3854">
        <v>0</v>
      </c>
      <c r="T17" s="3849">
        <v>0</v>
      </c>
      <c r="U17" s="3855">
        <v>0</v>
      </c>
      <c r="V17" s="3852">
        <v>0</v>
      </c>
      <c r="W17" s="3853">
        <v>0</v>
      </c>
      <c r="X17" s="3854">
        <v>0</v>
      </c>
      <c r="Y17" s="3849">
        <v>0</v>
      </c>
      <c r="Z17" s="3855">
        <v>0</v>
      </c>
      <c r="AA17" s="3852">
        <v>0</v>
      </c>
      <c r="AB17" s="3853">
        <v>0</v>
      </c>
      <c r="AC17" s="3854">
        <v>0</v>
      </c>
      <c r="AD17" s="3849">
        <v>0</v>
      </c>
      <c r="AE17" s="3855">
        <v>0</v>
      </c>
      <c r="AF17" s="387"/>
      <c r="AG17" s="445"/>
    </row>
    <row r="18" spans="1:33" s="988" customFormat="1" ht="13.2">
      <c r="A18" s="445"/>
      <c r="B18" s="387"/>
      <c r="C18" s="3843">
        <f t="shared" si="0"/>
        <v>9</v>
      </c>
      <c r="D18" s="3856"/>
      <c r="E18" s="3845">
        <f t="shared" si="1"/>
        <v>0</v>
      </c>
      <c r="F18" s="3846">
        <f t="shared" si="2"/>
        <v>0</v>
      </c>
      <c r="G18" s="3846">
        <f t="shared" si="2"/>
        <v>0</v>
      </c>
      <c r="H18" s="3847">
        <f t="shared" si="2"/>
        <v>0</v>
      </c>
      <c r="I18" s="3848">
        <v>0</v>
      </c>
      <c r="J18" s="3849">
        <v>0</v>
      </c>
      <c r="K18" s="3849">
        <v>0</v>
      </c>
      <c r="L18" s="3850">
        <v>0</v>
      </c>
      <c r="M18" s="3848">
        <v>0</v>
      </c>
      <c r="N18" s="3849">
        <v>0</v>
      </c>
      <c r="O18" s="3849">
        <v>0</v>
      </c>
      <c r="P18" s="3851">
        <v>0</v>
      </c>
      <c r="Q18" s="3852">
        <v>0</v>
      </c>
      <c r="R18" s="3853">
        <v>0</v>
      </c>
      <c r="S18" s="3854">
        <v>0</v>
      </c>
      <c r="T18" s="3849">
        <v>0</v>
      </c>
      <c r="U18" s="3855">
        <v>0</v>
      </c>
      <c r="V18" s="3852">
        <v>0</v>
      </c>
      <c r="W18" s="3853">
        <v>0</v>
      </c>
      <c r="X18" s="3854">
        <v>0</v>
      </c>
      <c r="Y18" s="3849">
        <v>0</v>
      </c>
      <c r="Z18" s="3855">
        <v>0</v>
      </c>
      <c r="AA18" s="3852">
        <v>0</v>
      </c>
      <c r="AB18" s="3853">
        <v>0</v>
      </c>
      <c r="AC18" s="3854">
        <v>0</v>
      </c>
      <c r="AD18" s="3849">
        <v>0</v>
      </c>
      <c r="AE18" s="3855">
        <v>0</v>
      </c>
      <c r="AF18" s="387"/>
      <c r="AG18" s="445"/>
    </row>
    <row r="19" spans="1:33" s="988" customFormat="1" ht="13.2">
      <c r="A19" s="445"/>
      <c r="B19" s="387"/>
      <c r="C19" s="3843">
        <f t="shared" si="0"/>
        <v>10</v>
      </c>
      <c r="D19" s="3856"/>
      <c r="E19" s="3845">
        <f t="shared" si="1"/>
        <v>0</v>
      </c>
      <c r="F19" s="3846">
        <f t="shared" si="2"/>
        <v>0</v>
      </c>
      <c r="G19" s="3846">
        <f t="shared" si="2"/>
        <v>0</v>
      </c>
      <c r="H19" s="3847">
        <f t="shared" si="2"/>
        <v>0</v>
      </c>
      <c r="I19" s="3848">
        <v>0</v>
      </c>
      <c r="J19" s="3849">
        <v>0</v>
      </c>
      <c r="K19" s="3849">
        <v>0</v>
      </c>
      <c r="L19" s="3850">
        <v>0</v>
      </c>
      <c r="M19" s="3848">
        <v>0</v>
      </c>
      <c r="N19" s="3849">
        <v>0</v>
      </c>
      <c r="O19" s="3849">
        <v>0</v>
      </c>
      <c r="P19" s="3851">
        <v>0</v>
      </c>
      <c r="Q19" s="3852">
        <v>0</v>
      </c>
      <c r="R19" s="3853">
        <v>0</v>
      </c>
      <c r="S19" s="3854">
        <v>0</v>
      </c>
      <c r="T19" s="3849">
        <v>0</v>
      </c>
      <c r="U19" s="3855">
        <v>0</v>
      </c>
      <c r="V19" s="3852">
        <v>0</v>
      </c>
      <c r="W19" s="3853">
        <v>0</v>
      </c>
      <c r="X19" s="3854">
        <v>0</v>
      </c>
      <c r="Y19" s="3849">
        <v>0</v>
      </c>
      <c r="Z19" s="3855">
        <v>0</v>
      </c>
      <c r="AA19" s="3852">
        <v>0</v>
      </c>
      <c r="AB19" s="3853">
        <v>0</v>
      </c>
      <c r="AC19" s="3854">
        <v>0</v>
      </c>
      <c r="AD19" s="3849">
        <v>0</v>
      </c>
      <c r="AE19" s="3855">
        <v>0</v>
      </c>
      <c r="AF19" s="387"/>
      <c r="AG19" s="445"/>
    </row>
    <row r="20" spans="1:33" s="988" customFormat="1" ht="13.2">
      <c r="A20" s="445"/>
      <c r="B20" s="387"/>
      <c r="C20" s="3843">
        <f t="shared" si="0"/>
        <v>11</v>
      </c>
      <c r="D20" s="3856"/>
      <c r="E20" s="3845">
        <f t="shared" si="1"/>
        <v>0</v>
      </c>
      <c r="F20" s="3846">
        <f t="shared" si="2"/>
        <v>0</v>
      </c>
      <c r="G20" s="3846">
        <f t="shared" si="2"/>
        <v>0</v>
      </c>
      <c r="H20" s="3847">
        <f t="shared" si="2"/>
        <v>0</v>
      </c>
      <c r="I20" s="3848">
        <v>0</v>
      </c>
      <c r="J20" s="3849">
        <v>0</v>
      </c>
      <c r="K20" s="3849">
        <v>0</v>
      </c>
      <c r="L20" s="3850">
        <v>0</v>
      </c>
      <c r="M20" s="3848">
        <v>0</v>
      </c>
      <c r="N20" s="3849">
        <v>0</v>
      </c>
      <c r="O20" s="3849">
        <v>0</v>
      </c>
      <c r="P20" s="3851">
        <v>0</v>
      </c>
      <c r="Q20" s="3852">
        <v>0</v>
      </c>
      <c r="R20" s="3853">
        <v>0</v>
      </c>
      <c r="S20" s="3854">
        <v>0</v>
      </c>
      <c r="T20" s="3849">
        <v>0</v>
      </c>
      <c r="U20" s="3855">
        <v>0</v>
      </c>
      <c r="V20" s="3852">
        <v>0</v>
      </c>
      <c r="W20" s="3853">
        <v>0</v>
      </c>
      <c r="X20" s="3854">
        <v>0</v>
      </c>
      <c r="Y20" s="3849">
        <v>0</v>
      </c>
      <c r="Z20" s="3855">
        <v>0</v>
      </c>
      <c r="AA20" s="3852">
        <v>0</v>
      </c>
      <c r="AB20" s="3853">
        <v>0</v>
      </c>
      <c r="AC20" s="3854">
        <v>0</v>
      </c>
      <c r="AD20" s="3849">
        <v>0</v>
      </c>
      <c r="AE20" s="3855">
        <v>0</v>
      </c>
      <c r="AF20" s="387"/>
      <c r="AG20" s="445"/>
    </row>
    <row r="21" spans="1:33" s="988" customFormat="1" ht="13.2">
      <c r="A21" s="445"/>
      <c r="B21" s="387"/>
      <c r="C21" s="3843">
        <f t="shared" si="0"/>
        <v>12</v>
      </c>
      <c r="D21" s="3856"/>
      <c r="E21" s="3845">
        <f t="shared" si="1"/>
        <v>0</v>
      </c>
      <c r="F21" s="3846">
        <f t="shared" si="2"/>
        <v>0</v>
      </c>
      <c r="G21" s="3846">
        <f t="shared" si="2"/>
        <v>0</v>
      </c>
      <c r="H21" s="3847">
        <f t="shared" si="2"/>
        <v>0</v>
      </c>
      <c r="I21" s="3848">
        <v>0</v>
      </c>
      <c r="J21" s="3849">
        <v>0</v>
      </c>
      <c r="K21" s="3849">
        <v>0</v>
      </c>
      <c r="L21" s="3850">
        <v>0</v>
      </c>
      <c r="M21" s="3848">
        <v>0</v>
      </c>
      <c r="N21" s="3849">
        <v>0</v>
      </c>
      <c r="O21" s="3849">
        <v>0</v>
      </c>
      <c r="P21" s="3851">
        <v>0</v>
      </c>
      <c r="Q21" s="3852">
        <v>0</v>
      </c>
      <c r="R21" s="3853">
        <v>0</v>
      </c>
      <c r="S21" s="3854">
        <v>0</v>
      </c>
      <c r="T21" s="3849">
        <v>0</v>
      </c>
      <c r="U21" s="3855">
        <v>0</v>
      </c>
      <c r="V21" s="3852">
        <v>0</v>
      </c>
      <c r="W21" s="3853">
        <v>0</v>
      </c>
      <c r="X21" s="3854">
        <v>0</v>
      </c>
      <c r="Y21" s="3849">
        <v>0</v>
      </c>
      <c r="Z21" s="3855">
        <v>0</v>
      </c>
      <c r="AA21" s="3852">
        <v>0</v>
      </c>
      <c r="AB21" s="3853">
        <v>0</v>
      </c>
      <c r="AC21" s="3854">
        <v>0</v>
      </c>
      <c r="AD21" s="3849">
        <v>0</v>
      </c>
      <c r="AE21" s="3855">
        <v>0</v>
      </c>
      <c r="AF21" s="387"/>
      <c r="AG21" s="445"/>
    </row>
    <row r="22" spans="1:33" s="988" customFormat="1" ht="13.2">
      <c r="A22" s="445"/>
      <c r="B22" s="387"/>
      <c r="C22" s="3843">
        <f t="shared" si="0"/>
        <v>13</v>
      </c>
      <c r="D22" s="3856"/>
      <c r="E22" s="3845">
        <f t="shared" si="1"/>
        <v>0</v>
      </c>
      <c r="F22" s="3846">
        <f t="shared" si="2"/>
        <v>0</v>
      </c>
      <c r="G22" s="3846">
        <f t="shared" si="2"/>
        <v>0</v>
      </c>
      <c r="H22" s="3847">
        <f t="shared" si="2"/>
        <v>0</v>
      </c>
      <c r="I22" s="3848">
        <v>0</v>
      </c>
      <c r="J22" s="3849">
        <v>0</v>
      </c>
      <c r="K22" s="3849">
        <v>0</v>
      </c>
      <c r="L22" s="3850">
        <v>0</v>
      </c>
      <c r="M22" s="3848">
        <v>0</v>
      </c>
      <c r="N22" s="3849">
        <v>0</v>
      </c>
      <c r="O22" s="3849">
        <v>0</v>
      </c>
      <c r="P22" s="3851">
        <v>0</v>
      </c>
      <c r="Q22" s="3852">
        <v>0</v>
      </c>
      <c r="R22" s="3853">
        <v>0</v>
      </c>
      <c r="S22" s="3854">
        <v>0</v>
      </c>
      <c r="T22" s="3849">
        <v>0</v>
      </c>
      <c r="U22" s="3855">
        <v>0</v>
      </c>
      <c r="V22" s="3852">
        <v>0</v>
      </c>
      <c r="W22" s="3853">
        <v>0</v>
      </c>
      <c r="X22" s="3854">
        <v>0</v>
      </c>
      <c r="Y22" s="3849">
        <v>0</v>
      </c>
      <c r="Z22" s="3855">
        <v>0</v>
      </c>
      <c r="AA22" s="3852">
        <v>0</v>
      </c>
      <c r="AB22" s="3853">
        <v>0</v>
      </c>
      <c r="AC22" s="3854">
        <v>0</v>
      </c>
      <c r="AD22" s="3849">
        <v>0</v>
      </c>
      <c r="AE22" s="3855">
        <v>0</v>
      </c>
      <c r="AF22" s="387"/>
      <c r="AG22" s="445"/>
    </row>
    <row r="23" spans="1:33" s="988" customFormat="1" ht="13.2">
      <c r="A23" s="445"/>
      <c r="B23" s="387"/>
      <c r="C23" s="3843">
        <f t="shared" si="0"/>
        <v>14</v>
      </c>
      <c r="D23" s="3856"/>
      <c r="E23" s="3845">
        <f t="shared" si="1"/>
        <v>0</v>
      </c>
      <c r="F23" s="3846">
        <f t="shared" si="2"/>
        <v>0</v>
      </c>
      <c r="G23" s="3846">
        <f t="shared" si="2"/>
        <v>0</v>
      </c>
      <c r="H23" s="3847">
        <f t="shared" si="2"/>
        <v>0</v>
      </c>
      <c r="I23" s="3848">
        <v>0</v>
      </c>
      <c r="J23" s="3849">
        <v>0</v>
      </c>
      <c r="K23" s="3849">
        <v>0</v>
      </c>
      <c r="L23" s="3850">
        <v>0</v>
      </c>
      <c r="M23" s="3848">
        <v>0</v>
      </c>
      <c r="N23" s="3849">
        <v>0</v>
      </c>
      <c r="O23" s="3849">
        <v>0</v>
      </c>
      <c r="P23" s="3851">
        <v>0</v>
      </c>
      <c r="Q23" s="3852">
        <v>0</v>
      </c>
      <c r="R23" s="3853">
        <v>0</v>
      </c>
      <c r="S23" s="3854">
        <v>0</v>
      </c>
      <c r="T23" s="3849">
        <v>0</v>
      </c>
      <c r="U23" s="3855">
        <v>0</v>
      </c>
      <c r="V23" s="3852">
        <v>0</v>
      </c>
      <c r="W23" s="3853">
        <v>0</v>
      </c>
      <c r="X23" s="3854">
        <v>0</v>
      </c>
      <c r="Y23" s="3849">
        <v>0</v>
      </c>
      <c r="Z23" s="3855">
        <v>0</v>
      </c>
      <c r="AA23" s="3852">
        <v>0</v>
      </c>
      <c r="AB23" s="3853">
        <v>0</v>
      </c>
      <c r="AC23" s="3854">
        <v>0</v>
      </c>
      <c r="AD23" s="3849">
        <v>0</v>
      </c>
      <c r="AE23" s="3855">
        <v>0</v>
      </c>
      <c r="AF23" s="387"/>
      <c r="AG23" s="445"/>
    </row>
    <row r="24" spans="1:33" s="988" customFormat="1" ht="13.2">
      <c r="A24" s="445"/>
      <c r="B24" s="387"/>
      <c r="C24" s="3843">
        <f t="shared" si="0"/>
        <v>15</v>
      </c>
      <c r="D24" s="3856"/>
      <c r="E24" s="3845">
        <f t="shared" si="1"/>
        <v>0</v>
      </c>
      <c r="F24" s="3846">
        <f t="shared" si="2"/>
        <v>0</v>
      </c>
      <c r="G24" s="3846">
        <f t="shared" si="2"/>
        <v>0</v>
      </c>
      <c r="H24" s="3847">
        <f t="shared" si="2"/>
        <v>0</v>
      </c>
      <c r="I24" s="3848">
        <v>0</v>
      </c>
      <c r="J24" s="3849">
        <v>0</v>
      </c>
      <c r="K24" s="3849">
        <v>0</v>
      </c>
      <c r="L24" s="3850">
        <v>0</v>
      </c>
      <c r="M24" s="3848">
        <v>0</v>
      </c>
      <c r="N24" s="3849">
        <v>0</v>
      </c>
      <c r="O24" s="3849">
        <v>0</v>
      </c>
      <c r="P24" s="3851">
        <v>0</v>
      </c>
      <c r="Q24" s="3852">
        <v>0</v>
      </c>
      <c r="R24" s="3853">
        <v>0</v>
      </c>
      <c r="S24" s="3854">
        <v>0</v>
      </c>
      <c r="T24" s="3849">
        <v>0</v>
      </c>
      <c r="U24" s="3855">
        <v>0</v>
      </c>
      <c r="V24" s="3852">
        <v>0</v>
      </c>
      <c r="W24" s="3853">
        <v>0</v>
      </c>
      <c r="X24" s="3854">
        <v>0</v>
      </c>
      <c r="Y24" s="3849">
        <v>0</v>
      </c>
      <c r="Z24" s="3855">
        <v>0</v>
      </c>
      <c r="AA24" s="3852">
        <v>0</v>
      </c>
      <c r="AB24" s="3853">
        <v>0</v>
      </c>
      <c r="AC24" s="3854">
        <v>0</v>
      </c>
      <c r="AD24" s="3849">
        <v>0</v>
      </c>
      <c r="AE24" s="3855">
        <v>0</v>
      </c>
      <c r="AF24" s="387"/>
      <c r="AG24" s="445"/>
    </row>
    <row r="25" spans="1:33" s="988" customFormat="1" ht="13.2">
      <c r="A25" s="445"/>
      <c r="B25" s="387"/>
      <c r="C25" s="3843">
        <f t="shared" si="0"/>
        <v>16</v>
      </c>
      <c r="D25" s="3856"/>
      <c r="E25" s="3845">
        <f t="shared" si="1"/>
        <v>0</v>
      </c>
      <c r="F25" s="3846">
        <f t="shared" si="2"/>
        <v>0</v>
      </c>
      <c r="G25" s="3846">
        <f t="shared" si="2"/>
        <v>0</v>
      </c>
      <c r="H25" s="3847">
        <f t="shared" si="2"/>
        <v>0</v>
      </c>
      <c r="I25" s="3848">
        <v>0</v>
      </c>
      <c r="J25" s="3849">
        <v>0</v>
      </c>
      <c r="K25" s="3849">
        <v>0</v>
      </c>
      <c r="L25" s="3850">
        <v>0</v>
      </c>
      <c r="M25" s="3848">
        <v>0</v>
      </c>
      <c r="N25" s="3849">
        <v>0</v>
      </c>
      <c r="O25" s="3849">
        <v>0</v>
      </c>
      <c r="P25" s="3851">
        <v>0</v>
      </c>
      <c r="Q25" s="3852">
        <v>0</v>
      </c>
      <c r="R25" s="3853">
        <v>0</v>
      </c>
      <c r="S25" s="3854">
        <v>0</v>
      </c>
      <c r="T25" s="3849">
        <v>0</v>
      </c>
      <c r="U25" s="3855">
        <v>0</v>
      </c>
      <c r="V25" s="3852">
        <v>0</v>
      </c>
      <c r="W25" s="3853">
        <v>0</v>
      </c>
      <c r="X25" s="3854">
        <v>0</v>
      </c>
      <c r="Y25" s="3849">
        <v>0</v>
      </c>
      <c r="Z25" s="3855">
        <v>0</v>
      </c>
      <c r="AA25" s="3852">
        <v>0</v>
      </c>
      <c r="AB25" s="3853">
        <v>0</v>
      </c>
      <c r="AC25" s="3854">
        <v>0</v>
      </c>
      <c r="AD25" s="3849">
        <v>0</v>
      </c>
      <c r="AE25" s="3855">
        <v>0</v>
      </c>
      <c r="AF25" s="387"/>
      <c r="AG25" s="445"/>
    </row>
    <row r="26" spans="1:33" s="988" customFormat="1" ht="13.2">
      <c r="A26" s="445"/>
      <c r="B26" s="387"/>
      <c r="C26" s="3843">
        <f t="shared" si="0"/>
        <v>17</v>
      </c>
      <c r="D26" s="3856"/>
      <c r="E26" s="3845">
        <f t="shared" si="1"/>
        <v>0</v>
      </c>
      <c r="F26" s="3846">
        <f t="shared" si="2"/>
        <v>0</v>
      </c>
      <c r="G26" s="3846">
        <f t="shared" si="2"/>
        <v>0</v>
      </c>
      <c r="H26" s="3847">
        <f t="shared" si="2"/>
        <v>0</v>
      </c>
      <c r="I26" s="3848">
        <v>0</v>
      </c>
      <c r="J26" s="3849">
        <v>0</v>
      </c>
      <c r="K26" s="3849">
        <v>0</v>
      </c>
      <c r="L26" s="3850">
        <v>0</v>
      </c>
      <c r="M26" s="3848">
        <v>0</v>
      </c>
      <c r="N26" s="3849">
        <v>0</v>
      </c>
      <c r="O26" s="3849">
        <v>0</v>
      </c>
      <c r="P26" s="3851">
        <v>0</v>
      </c>
      <c r="Q26" s="3852">
        <v>0</v>
      </c>
      <c r="R26" s="3853">
        <v>0</v>
      </c>
      <c r="S26" s="3854">
        <v>0</v>
      </c>
      <c r="T26" s="3849">
        <v>0</v>
      </c>
      <c r="U26" s="3855">
        <v>0</v>
      </c>
      <c r="V26" s="3852">
        <v>0</v>
      </c>
      <c r="W26" s="3853">
        <v>0</v>
      </c>
      <c r="X26" s="3854">
        <v>0</v>
      </c>
      <c r="Y26" s="3849">
        <v>0</v>
      </c>
      <c r="Z26" s="3855">
        <v>0</v>
      </c>
      <c r="AA26" s="3852">
        <v>0</v>
      </c>
      <c r="AB26" s="3853">
        <v>0</v>
      </c>
      <c r="AC26" s="3854">
        <v>0</v>
      </c>
      <c r="AD26" s="3849">
        <v>0</v>
      </c>
      <c r="AE26" s="3855">
        <v>0</v>
      </c>
      <c r="AF26" s="387"/>
      <c r="AG26" s="445"/>
    </row>
    <row r="27" spans="1:33" s="988" customFormat="1" ht="13.2">
      <c r="A27" s="445"/>
      <c r="B27" s="387"/>
      <c r="C27" s="3857">
        <f t="shared" si="0"/>
        <v>18</v>
      </c>
      <c r="D27" s="3858" t="s">
        <v>1961</v>
      </c>
      <c r="E27" s="3859">
        <f t="shared" si="1"/>
        <v>0</v>
      </c>
      <c r="F27" s="3860">
        <f t="shared" si="2"/>
        <v>0</v>
      </c>
      <c r="G27" s="3860">
        <f t="shared" si="2"/>
        <v>0</v>
      </c>
      <c r="H27" s="3861">
        <f t="shared" si="2"/>
        <v>0</v>
      </c>
      <c r="I27" s="3862">
        <f>SUM(I$10:I$26)</f>
        <v>0</v>
      </c>
      <c r="J27" s="3863">
        <f t="shared" ref="J27:AE27" si="3">SUM(J$10:J$26)</f>
        <v>0</v>
      </c>
      <c r="K27" s="3863">
        <f t="shared" si="3"/>
        <v>0</v>
      </c>
      <c r="L27" s="3864">
        <f t="shared" si="3"/>
        <v>0</v>
      </c>
      <c r="M27" s="3859">
        <f t="shared" si="3"/>
        <v>0</v>
      </c>
      <c r="N27" s="3863">
        <f t="shared" si="3"/>
        <v>0</v>
      </c>
      <c r="O27" s="3863">
        <f t="shared" si="3"/>
        <v>0</v>
      </c>
      <c r="P27" s="3861">
        <f t="shared" si="3"/>
        <v>0</v>
      </c>
      <c r="Q27" s="3865">
        <f t="shared" si="3"/>
        <v>0</v>
      </c>
      <c r="R27" s="3866">
        <f t="shared" si="3"/>
        <v>0</v>
      </c>
      <c r="S27" s="3860">
        <f t="shared" si="3"/>
        <v>0</v>
      </c>
      <c r="T27" s="3863">
        <f t="shared" si="3"/>
        <v>0</v>
      </c>
      <c r="U27" s="3861">
        <f t="shared" si="3"/>
        <v>0</v>
      </c>
      <c r="V27" s="3865">
        <f t="shared" si="3"/>
        <v>0</v>
      </c>
      <c r="W27" s="3866">
        <f t="shared" si="3"/>
        <v>0</v>
      </c>
      <c r="X27" s="3860">
        <f t="shared" si="3"/>
        <v>0</v>
      </c>
      <c r="Y27" s="3863">
        <f t="shared" si="3"/>
        <v>0</v>
      </c>
      <c r="Z27" s="3861">
        <f t="shared" si="3"/>
        <v>0</v>
      </c>
      <c r="AA27" s="3867">
        <f t="shared" si="3"/>
        <v>0</v>
      </c>
      <c r="AB27" s="3866">
        <f t="shared" si="3"/>
        <v>0</v>
      </c>
      <c r="AC27" s="3860">
        <f t="shared" si="3"/>
        <v>0</v>
      </c>
      <c r="AD27" s="3863">
        <f t="shared" si="3"/>
        <v>0</v>
      </c>
      <c r="AE27" s="3861">
        <f t="shared" si="3"/>
        <v>0</v>
      </c>
      <c r="AF27" s="387"/>
      <c r="AG27" s="445"/>
    </row>
    <row r="28" spans="1:33" s="988" customFormat="1" ht="13.2">
      <c r="A28" s="445"/>
      <c r="B28" s="387"/>
      <c r="C28" s="3857">
        <f t="shared" si="0"/>
        <v>19</v>
      </c>
      <c r="D28" s="3868" t="s">
        <v>1962</v>
      </c>
      <c r="E28" s="3845">
        <f t="shared" si="1"/>
        <v>0</v>
      </c>
      <c r="F28" s="3846">
        <f t="shared" si="2"/>
        <v>0</v>
      </c>
      <c r="G28" s="3846">
        <f t="shared" si="2"/>
        <v>0</v>
      </c>
      <c r="H28" s="3847">
        <f t="shared" si="2"/>
        <v>0</v>
      </c>
      <c r="I28" s="3848">
        <v>0</v>
      </c>
      <c r="J28" s="3849">
        <v>0</v>
      </c>
      <c r="K28" s="3849">
        <v>0</v>
      </c>
      <c r="L28" s="3850">
        <v>0</v>
      </c>
      <c r="M28" s="3848">
        <v>0</v>
      </c>
      <c r="N28" s="3849">
        <v>0</v>
      </c>
      <c r="O28" s="3849">
        <v>0</v>
      </c>
      <c r="P28" s="3851">
        <v>0</v>
      </c>
      <c r="Q28" s="3852">
        <v>0</v>
      </c>
      <c r="R28" s="3853">
        <v>0</v>
      </c>
      <c r="S28" s="3854">
        <v>0</v>
      </c>
      <c r="T28" s="3849">
        <v>0</v>
      </c>
      <c r="U28" s="3855">
        <v>0</v>
      </c>
      <c r="V28" s="3852">
        <v>0</v>
      </c>
      <c r="W28" s="3853">
        <v>0</v>
      </c>
      <c r="X28" s="3854">
        <v>0</v>
      </c>
      <c r="Y28" s="3849">
        <v>0</v>
      </c>
      <c r="Z28" s="3855">
        <v>0</v>
      </c>
      <c r="AA28" s="3852">
        <v>0</v>
      </c>
      <c r="AB28" s="3853">
        <v>0</v>
      </c>
      <c r="AC28" s="3854">
        <v>0</v>
      </c>
      <c r="AD28" s="3849">
        <v>0</v>
      </c>
      <c r="AE28" s="3855">
        <v>0</v>
      </c>
      <c r="AF28" s="387"/>
      <c r="AG28" s="445"/>
    </row>
    <row r="29" spans="1:33" s="988" customFormat="1" ht="13.2">
      <c r="A29" s="445"/>
      <c r="B29" s="387"/>
      <c r="C29" s="3857">
        <f t="shared" si="0"/>
        <v>20</v>
      </c>
      <c r="D29" s="3868" t="s">
        <v>1963</v>
      </c>
      <c r="E29" s="3845">
        <f t="shared" si="1"/>
        <v>0</v>
      </c>
      <c r="F29" s="3846">
        <f t="shared" si="2"/>
        <v>0</v>
      </c>
      <c r="G29" s="3846">
        <f t="shared" si="2"/>
        <v>0</v>
      </c>
      <c r="H29" s="3847">
        <f t="shared" si="2"/>
        <v>0</v>
      </c>
      <c r="I29" s="3848">
        <v>0</v>
      </c>
      <c r="J29" s="3849">
        <v>0</v>
      </c>
      <c r="K29" s="3849">
        <v>0</v>
      </c>
      <c r="L29" s="3850">
        <v>0</v>
      </c>
      <c r="M29" s="3848">
        <v>0</v>
      </c>
      <c r="N29" s="3849">
        <v>0</v>
      </c>
      <c r="O29" s="3849">
        <v>0</v>
      </c>
      <c r="P29" s="3851">
        <v>0</v>
      </c>
      <c r="Q29" s="3852">
        <v>0</v>
      </c>
      <c r="R29" s="3853">
        <v>0</v>
      </c>
      <c r="S29" s="3854">
        <v>0</v>
      </c>
      <c r="T29" s="3849">
        <v>0</v>
      </c>
      <c r="U29" s="3855">
        <v>0</v>
      </c>
      <c r="V29" s="3852">
        <v>0</v>
      </c>
      <c r="W29" s="3853">
        <v>0</v>
      </c>
      <c r="X29" s="3854">
        <v>0</v>
      </c>
      <c r="Y29" s="3849">
        <v>0</v>
      </c>
      <c r="Z29" s="3855">
        <v>0</v>
      </c>
      <c r="AA29" s="3852">
        <v>0</v>
      </c>
      <c r="AB29" s="3853">
        <v>0</v>
      </c>
      <c r="AC29" s="3854">
        <v>0</v>
      </c>
      <c r="AD29" s="3849">
        <v>0</v>
      </c>
      <c r="AE29" s="3855">
        <v>0</v>
      </c>
      <c r="AF29" s="387"/>
      <c r="AG29" s="445"/>
    </row>
    <row r="30" spans="1:33" s="988" customFormat="1" ht="13.2">
      <c r="A30" s="445"/>
      <c r="B30" s="387"/>
      <c r="C30" s="3857">
        <f t="shared" si="0"/>
        <v>21</v>
      </c>
      <c r="D30" s="3868" t="s">
        <v>1964</v>
      </c>
      <c r="E30" s="3845">
        <f t="shared" si="1"/>
        <v>0</v>
      </c>
      <c r="F30" s="3846">
        <f t="shared" si="2"/>
        <v>0</v>
      </c>
      <c r="G30" s="3846">
        <f t="shared" si="2"/>
        <v>0</v>
      </c>
      <c r="H30" s="3847">
        <f t="shared" si="2"/>
        <v>0</v>
      </c>
      <c r="I30" s="3848">
        <v>0</v>
      </c>
      <c r="J30" s="3849">
        <v>0</v>
      </c>
      <c r="K30" s="3849">
        <v>0</v>
      </c>
      <c r="L30" s="3850">
        <v>0</v>
      </c>
      <c r="M30" s="3848">
        <v>0</v>
      </c>
      <c r="N30" s="3849">
        <v>0</v>
      </c>
      <c r="O30" s="3849">
        <v>0</v>
      </c>
      <c r="P30" s="3851">
        <v>0</v>
      </c>
      <c r="Q30" s="3852">
        <v>0</v>
      </c>
      <c r="R30" s="3853">
        <v>0</v>
      </c>
      <c r="S30" s="3854">
        <v>0</v>
      </c>
      <c r="T30" s="3849">
        <v>0</v>
      </c>
      <c r="U30" s="3855">
        <v>0</v>
      </c>
      <c r="V30" s="3852">
        <v>0</v>
      </c>
      <c r="W30" s="3853">
        <v>0</v>
      </c>
      <c r="X30" s="3854">
        <v>0</v>
      </c>
      <c r="Y30" s="3849">
        <v>0</v>
      </c>
      <c r="Z30" s="3855">
        <v>0</v>
      </c>
      <c r="AA30" s="3852">
        <v>0</v>
      </c>
      <c r="AB30" s="3853">
        <v>0</v>
      </c>
      <c r="AC30" s="3854">
        <v>0</v>
      </c>
      <c r="AD30" s="3849">
        <v>0</v>
      </c>
      <c r="AE30" s="3855">
        <v>0</v>
      </c>
      <c r="AF30" s="387"/>
      <c r="AG30" s="445"/>
    </row>
    <row r="31" spans="1:33" s="988" customFormat="1" ht="13.2">
      <c r="A31" s="445"/>
      <c r="B31" s="387"/>
      <c r="C31" s="3857">
        <f t="shared" si="0"/>
        <v>22</v>
      </c>
      <c r="D31" s="3868" t="s">
        <v>1965</v>
      </c>
      <c r="E31" s="3845">
        <f t="shared" si="1"/>
        <v>0</v>
      </c>
      <c r="F31" s="3846">
        <f t="shared" si="2"/>
        <v>0</v>
      </c>
      <c r="G31" s="3846">
        <f t="shared" si="2"/>
        <v>0</v>
      </c>
      <c r="H31" s="3847">
        <f t="shared" si="2"/>
        <v>0</v>
      </c>
      <c r="I31" s="3848">
        <v>0</v>
      </c>
      <c r="J31" s="3849">
        <v>0</v>
      </c>
      <c r="K31" s="3849">
        <v>0</v>
      </c>
      <c r="L31" s="3850">
        <v>0</v>
      </c>
      <c r="M31" s="3848">
        <v>0</v>
      </c>
      <c r="N31" s="3849">
        <v>0</v>
      </c>
      <c r="O31" s="3849">
        <v>0</v>
      </c>
      <c r="P31" s="3851">
        <v>0</v>
      </c>
      <c r="Q31" s="3852">
        <v>0</v>
      </c>
      <c r="R31" s="3853">
        <v>0</v>
      </c>
      <c r="S31" s="3854">
        <v>0</v>
      </c>
      <c r="T31" s="3849">
        <v>0</v>
      </c>
      <c r="U31" s="3855">
        <v>0</v>
      </c>
      <c r="V31" s="3852">
        <v>0</v>
      </c>
      <c r="W31" s="3853">
        <v>0</v>
      </c>
      <c r="X31" s="3854">
        <v>0</v>
      </c>
      <c r="Y31" s="3849">
        <v>0</v>
      </c>
      <c r="Z31" s="3855">
        <v>0</v>
      </c>
      <c r="AA31" s="3852">
        <v>0</v>
      </c>
      <c r="AB31" s="3853">
        <v>0</v>
      </c>
      <c r="AC31" s="3854">
        <v>0</v>
      </c>
      <c r="AD31" s="3849">
        <v>0</v>
      </c>
      <c r="AE31" s="3855">
        <v>0</v>
      </c>
      <c r="AF31" s="387"/>
      <c r="AG31" s="445"/>
    </row>
    <row r="32" spans="1:33" s="988" customFormat="1" ht="13.2">
      <c r="A32" s="445"/>
      <c r="B32" s="387"/>
      <c r="C32" s="3857">
        <f t="shared" si="0"/>
        <v>23</v>
      </c>
      <c r="D32" s="3868" t="s">
        <v>1966</v>
      </c>
      <c r="E32" s="3845">
        <f t="shared" si="1"/>
        <v>0</v>
      </c>
      <c r="F32" s="3846">
        <f t="shared" si="2"/>
        <v>0</v>
      </c>
      <c r="G32" s="3846">
        <f t="shared" si="2"/>
        <v>0</v>
      </c>
      <c r="H32" s="3847">
        <f t="shared" si="2"/>
        <v>0</v>
      </c>
      <c r="I32" s="3848">
        <v>0</v>
      </c>
      <c r="J32" s="3849">
        <v>0</v>
      </c>
      <c r="K32" s="3849">
        <v>0</v>
      </c>
      <c r="L32" s="3850">
        <v>0</v>
      </c>
      <c r="M32" s="3848">
        <v>0</v>
      </c>
      <c r="N32" s="3849">
        <v>0</v>
      </c>
      <c r="O32" s="3849">
        <v>0</v>
      </c>
      <c r="P32" s="3851">
        <v>0</v>
      </c>
      <c r="Q32" s="3852">
        <v>0</v>
      </c>
      <c r="R32" s="3853">
        <v>0</v>
      </c>
      <c r="S32" s="3854">
        <v>0</v>
      </c>
      <c r="T32" s="3849">
        <v>0</v>
      </c>
      <c r="U32" s="3855">
        <v>0</v>
      </c>
      <c r="V32" s="3852">
        <v>0</v>
      </c>
      <c r="W32" s="3853">
        <v>0</v>
      </c>
      <c r="X32" s="3854">
        <v>0</v>
      </c>
      <c r="Y32" s="3849">
        <v>0</v>
      </c>
      <c r="Z32" s="3855">
        <v>0</v>
      </c>
      <c r="AA32" s="3852">
        <v>0</v>
      </c>
      <c r="AB32" s="3853">
        <v>0</v>
      </c>
      <c r="AC32" s="3854">
        <v>0</v>
      </c>
      <c r="AD32" s="3849">
        <v>0</v>
      </c>
      <c r="AE32" s="3855">
        <v>0</v>
      </c>
      <c r="AF32" s="387"/>
      <c r="AG32" s="445"/>
    </row>
    <row r="33" spans="1:33" s="988" customFormat="1" ht="13.2">
      <c r="A33" s="445"/>
      <c r="B33" s="387"/>
      <c r="C33" s="3857">
        <f t="shared" si="0"/>
        <v>24</v>
      </c>
      <c r="D33" s="3868" t="s">
        <v>1967</v>
      </c>
      <c r="E33" s="3845">
        <f t="shared" si="1"/>
        <v>0</v>
      </c>
      <c r="F33" s="3846">
        <f t="shared" si="2"/>
        <v>0</v>
      </c>
      <c r="G33" s="3846">
        <f t="shared" si="2"/>
        <v>0</v>
      </c>
      <c r="H33" s="3847">
        <f t="shared" si="2"/>
        <v>0</v>
      </c>
      <c r="I33" s="3848">
        <v>0</v>
      </c>
      <c r="J33" s="3849">
        <v>0</v>
      </c>
      <c r="K33" s="3849">
        <v>0</v>
      </c>
      <c r="L33" s="3850">
        <v>0</v>
      </c>
      <c r="M33" s="3848">
        <v>0</v>
      </c>
      <c r="N33" s="3849">
        <v>0</v>
      </c>
      <c r="O33" s="3849">
        <v>0</v>
      </c>
      <c r="P33" s="3851">
        <v>0</v>
      </c>
      <c r="Q33" s="3852">
        <v>0</v>
      </c>
      <c r="R33" s="3853">
        <v>0</v>
      </c>
      <c r="S33" s="3854">
        <v>0</v>
      </c>
      <c r="T33" s="3849">
        <v>0</v>
      </c>
      <c r="U33" s="3855">
        <v>0</v>
      </c>
      <c r="V33" s="3852">
        <v>0</v>
      </c>
      <c r="W33" s="3853">
        <v>0</v>
      </c>
      <c r="X33" s="3854">
        <v>0</v>
      </c>
      <c r="Y33" s="3849">
        <v>0</v>
      </c>
      <c r="Z33" s="3855">
        <v>0</v>
      </c>
      <c r="AA33" s="3852">
        <v>0</v>
      </c>
      <c r="AB33" s="3853">
        <v>0</v>
      </c>
      <c r="AC33" s="3854">
        <v>0</v>
      </c>
      <c r="AD33" s="3849">
        <v>0</v>
      </c>
      <c r="AE33" s="3855">
        <v>0</v>
      </c>
      <c r="AF33" s="387"/>
      <c r="AG33" s="445"/>
    </row>
    <row r="34" spans="1:33" s="988" customFormat="1" ht="13.2">
      <c r="A34" s="445"/>
      <c r="B34" s="387"/>
      <c r="C34" s="3857">
        <f t="shared" si="0"/>
        <v>25</v>
      </c>
      <c r="D34" s="3868" t="s">
        <v>1968</v>
      </c>
      <c r="E34" s="3845">
        <f t="shared" si="1"/>
        <v>0</v>
      </c>
      <c r="F34" s="3846">
        <f t="shared" si="2"/>
        <v>0</v>
      </c>
      <c r="G34" s="3846">
        <f t="shared" si="2"/>
        <v>0</v>
      </c>
      <c r="H34" s="3847">
        <f t="shared" si="2"/>
        <v>0</v>
      </c>
      <c r="I34" s="3848">
        <v>0</v>
      </c>
      <c r="J34" s="3849">
        <v>0</v>
      </c>
      <c r="K34" s="3849">
        <v>0</v>
      </c>
      <c r="L34" s="3850">
        <v>0</v>
      </c>
      <c r="M34" s="3848">
        <v>0</v>
      </c>
      <c r="N34" s="3849">
        <v>0</v>
      </c>
      <c r="O34" s="3849">
        <v>0</v>
      </c>
      <c r="P34" s="3851">
        <v>0</v>
      </c>
      <c r="Q34" s="3852">
        <v>0</v>
      </c>
      <c r="R34" s="3853">
        <v>0</v>
      </c>
      <c r="S34" s="3854">
        <v>0</v>
      </c>
      <c r="T34" s="3849">
        <v>0</v>
      </c>
      <c r="U34" s="3855">
        <v>0</v>
      </c>
      <c r="V34" s="3852">
        <v>0</v>
      </c>
      <c r="W34" s="3853">
        <v>0</v>
      </c>
      <c r="X34" s="3854">
        <v>0</v>
      </c>
      <c r="Y34" s="3849">
        <v>0</v>
      </c>
      <c r="Z34" s="3855">
        <v>0</v>
      </c>
      <c r="AA34" s="3852">
        <v>0</v>
      </c>
      <c r="AB34" s="3853">
        <v>0</v>
      </c>
      <c r="AC34" s="3854">
        <v>0</v>
      </c>
      <c r="AD34" s="3849">
        <v>0</v>
      </c>
      <c r="AE34" s="3855">
        <v>0</v>
      </c>
      <c r="AF34" s="387"/>
      <c r="AG34" s="445"/>
    </row>
    <row r="35" spans="1:33" s="988" customFormat="1" ht="13.2">
      <c r="A35" s="445"/>
      <c r="B35" s="387"/>
      <c r="C35" s="3857">
        <f t="shared" si="0"/>
        <v>26</v>
      </c>
      <c r="D35" s="3868" t="s">
        <v>1969</v>
      </c>
      <c r="E35" s="3845">
        <f t="shared" si="1"/>
        <v>0</v>
      </c>
      <c r="F35" s="3846">
        <f t="shared" si="2"/>
        <v>0</v>
      </c>
      <c r="G35" s="3846">
        <f t="shared" si="2"/>
        <v>0</v>
      </c>
      <c r="H35" s="3847">
        <f t="shared" si="2"/>
        <v>0</v>
      </c>
      <c r="I35" s="3848">
        <v>0</v>
      </c>
      <c r="J35" s="3849">
        <v>0</v>
      </c>
      <c r="K35" s="3849">
        <v>0</v>
      </c>
      <c r="L35" s="3850">
        <v>0</v>
      </c>
      <c r="M35" s="3848">
        <v>0</v>
      </c>
      <c r="N35" s="3849">
        <v>0</v>
      </c>
      <c r="O35" s="3849">
        <v>0</v>
      </c>
      <c r="P35" s="3851">
        <v>0</v>
      </c>
      <c r="Q35" s="3852">
        <v>0</v>
      </c>
      <c r="R35" s="3853">
        <v>0</v>
      </c>
      <c r="S35" s="3854">
        <v>0</v>
      </c>
      <c r="T35" s="3849">
        <v>0</v>
      </c>
      <c r="U35" s="3855">
        <v>0</v>
      </c>
      <c r="V35" s="3852">
        <v>0</v>
      </c>
      <c r="W35" s="3853">
        <v>0</v>
      </c>
      <c r="X35" s="3854">
        <v>0</v>
      </c>
      <c r="Y35" s="3849">
        <v>0</v>
      </c>
      <c r="Z35" s="3855">
        <v>0</v>
      </c>
      <c r="AA35" s="3852">
        <v>0</v>
      </c>
      <c r="AB35" s="3853">
        <v>0</v>
      </c>
      <c r="AC35" s="3854">
        <v>0</v>
      </c>
      <c r="AD35" s="3849">
        <v>0</v>
      </c>
      <c r="AE35" s="3855">
        <v>0</v>
      </c>
      <c r="AF35" s="387"/>
      <c r="AG35" s="445"/>
    </row>
    <row r="36" spans="1:33" s="988" customFormat="1" ht="13.2">
      <c r="A36" s="445"/>
      <c r="B36" s="387"/>
      <c r="C36" s="3869">
        <f t="shared" si="0"/>
        <v>27</v>
      </c>
      <c r="D36" s="3870" t="s">
        <v>1970</v>
      </c>
      <c r="E36" s="3871">
        <f>SUM(I36,M36,Q36)</f>
        <v>0</v>
      </c>
      <c r="F36" s="3872">
        <f>SUM(J36,N36,S36)</f>
        <v>0</v>
      </c>
      <c r="G36" s="3872">
        <f t="shared" si="2"/>
        <v>0</v>
      </c>
      <c r="H36" s="3873">
        <f t="shared" si="2"/>
        <v>0</v>
      </c>
      <c r="I36" s="3874">
        <f>SUM(I27:I31)-SUM(I32:I35)</f>
        <v>0</v>
      </c>
      <c r="J36" s="3875">
        <f t="shared" ref="J36:AE36" si="4">SUM(J27:J31)-SUM(J32:J35)</f>
        <v>0</v>
      </c>
      <c r="K36" s="3875">
        <f>SUM(K27:K31)-SUM(K32:K35)</f>
        <v>0</v>
      </c>
      <c r="L36" s="3876">
        <f t="shared" si="4"/>
        <v>0</v>
      </c>
      <c r="M36" s="3871">
        <f t="shared" si="4"/>
        <v>0</v>
      </c>
      <c r="N36" s="3875">
        <f>SUM(N27:N31)-SUM(N32:N35)</f>
        <v>0</v>
      </c>
      <c r="O36" s="3875">
        <f>SUM(O27:O31)-SUM(O32:O35)</f>
        <v>0</v>
      </c>
      <c r="P36" s="3873">
        <f t="shared" si="4"/>
        <v>0</v>
      </c>
      <c r="Q36" s="3877">
        <f t="shared" si="4"/>
        <v>0</v>
      </c>
      <c r="R36" s="3878">
        <f t="shared" si="4"/>
        <v>0</v>
      </c>
      <c r="S36" s="3872">
        <f t="shared" si="4"/>
        <v>0</v>
      </c>
      <c r="T36" s="3875">
        <f>SUM(T27:T31)-SUM(T32:T35)</f>
        <v>0</v>
      </c>
      <c r="U36" s="3873">
        <f t="shared" si="4"/>
        <v>0</v>
      </c>
      <c r="V36" s="3877">
        <f t="shared" si="4"/>
        <v>0</v>
      </c>
      <c r="W36" s="3878">
        <f t="shared" si="4"/>
        <v>0</v>
      </c>
      <c r="X36" s="3872">
        <f t="shared" si="4"/>
        <v>0</v>
      </c>
      <c r="Y36" s="3875">
        <f>SUM(Y27:Y31)-SUM(Y32:Y35)</f>
        <v>0</v>
      </c>
      <c r="Z36" s="3873">
        <f t="shared" si="4"/>
        <v>0</v>
      </c>
      <c r="AA36" s="3879">
        <f t="shared" si="4"/>
        <v>0</v>
      </c>
      <c r="AB36" s="3878">
        <f t="shared" si="4"/>
        <v>0</v>
      </c>
      <c r="AC36" s="3872">
        <f t="shared" si="4"/>
        <v>0</v>
      </c>
      <c r="AD36" s="3875">
        <f>SUM(AD27:AD31)-SUM(AD32:AD35)</f>
        <v>0</v>
      </c>
      <c r="AE36" s="3873">
        <f t="shared" si="4"/>
        <v>0</v>
      </c>
      <c r="AF36" s="387"/>
      <c r="AG36" s="445"/>
    </row>
    <row r="37" spans="1:33" s="99" customFormat="1" ht="15.6">
      <c r="A37" s="164"/>
      <c r="B37" s="121"/>
      <c r="C37" s="3836"/>
      <c r="D37" s="1216"/>
      <c r="E37" s="3880"/>
      <c r="F37" s="438"/>
      <c r="G37" s="438"/>
      <c r="H37" s="442"/>
      <c r="I37" s="1221"/>
      <c r="J37" s="1221"/>
      <c r="K37" s="1221"/>
      <c r="L37" s="438"/>
      <c r="M37" s="3881"/>
      <c r="N37" s="438"/>
      <c r="O37" s="1221"/>
      <c r="P37" s="442"/>
      <c r="Q37" s="3881"/>
      <c r="R37" s="1222"/>
      <c r="S37" s="438"/>
      <c r="T37" s="1221"/>
      <c r="U37" s="442"/>
      <c r="V37" s="3881"/>
      <c r="W37" s="1222"/>
      <c r="X37" s="438"/>
      <c r="Y37" s="1221"/>
      <c r="Z37" s="442"/>
      <c r="AA37" s="1222"/>
      <c r="AB37" s="1222"/>
      <c r="AC37" s="438"/>
      <c r="AD37" s="1221"/>
      <c r="AE37" s="442"/>
      <c r="AF37" s="121"/>
      <c r="AG37" s="164"/>
    </row>
    <row r="38" spans="1:33" s="99" customFormat="1" ht="15.6">
      <c r="A38" s="164"/>
      <c r="B38" s="121"/>
      <c r="C38" s="3836" t="s">
        <v>1971</v>
      </c>
      <c r="D38" s="1216"/>
      <c r="E38" s="3880"/>
      <c r="F38" s="438"/>
      <c r="G38" s="438"/>
      <c r="H38" s="442"/>
      <c r="I38" s="3881"/>
      <c r="J38" s="438"/>
      <c r="K38" s="438"/>
      <c r="L38" s="442"/>
      <c r="M38" s="3881"/>
      <c r="N38" s="438"/>
      <c r="O38" s="438"/>
      <c r="P38" s="442"/>
      <c r="Q38" s="3881"/>
      <c r="R38" s="1222"/>
      <c r="S38" s="438"/>
      <c r="T38" s="438"/>
      <c r="U38" s="442"/>
      <c r="V38" s="3881"/>
      <c r="W38" s="1222"/>
      <c r="X38" s="438"/>
      <c r="Y38" s="438"/>
      <c r="Z38" s="442"/>
      <c r="AA38" s="1222"/>
      <c r="AB38" s="1222"/>
      <c r="AC38" s="438"/>
      <c r="AD38" s="438"/>
      <c r="AE38" s="442"/>
      <c r="AF38" s="121"/>
      <c r="AG38" s="164"/>
    </row>
    <row r="39" spans="1:33" s="988" customFormat="1" ht="13.2">
      <c r="A39" s="445"/>
      <c r="B39" s="387"/>
      <c r="C39" s="3843">
        <f>1+C36</f>
        <v>28</v>
      </c>
      <c r="D39" s="3856"/>
      <c r="E39" s="3845">
        <f t="shared" ref="E39:E49" si="5">SUM(I39,M39,Q39)</f>
        <v>0</v>
      </c>
      <c r="F39" s="3846">
        <f t="shared" ref="F39:H49" si="6">SUM(J39,N39,S39)</f>
        <v>0</v>
      </c>
      <c r="G39" s="3846">
        <f t="shared" si="6"/>
        <v>0</v>
      </c>
      <c r="H39" s="3847">
        <f t="shared" si="6"/>
        <v>0</v>
      </c>
      <c r="I39" s="3848">
        <v>0</v>
      </c>
      <c r="J39" s="3849">
        <v>0</v>
      </c>
      <c r="K39" s="3849">
        <v>0</v>
      </c>
      <c r="L39" s="3850">
        <v>0</v>
      </c>
      <c r="M39" s="3848">
        <v>0</v>
      </c>
      <c r="N39" s="3849">
        <v>0</v>
      </c>
      <c r="O39" s="3849">
        <v>0</v>
      </c>
      <c r="P39" s="3851">
        <v>0</v>
      </c>
      <c r="Q39" s="3852">
        <v>0</v>
      </c>
      <c r="R39" s="3853">
        <v>0</v>
      </c>
      <c r="S39" s="3854">
        <v>0</v>
      </c>
      <c r="T39" s="3849">
        <v>0</v>
      </c>
      <c r="U39" s="3855">
        <v>0</v>
      </c>
      <c r="V39" s="3852">
        <v>0</v>
      </c>
      <c r="W39" s="3853">
        <v>0</v>
      </c>
      <c r="X39" s="3854">
        <v>0</v>
      </c>
      <c r="Y39" s="3849">
        <v>0</v>
      </c>
      <c r="Z39" s="3855">
        <v>0</v>
      </c>
      <c r="AA39" s="3852">
        <v>0</v>
      </c>
      <c r="AB39" s="3853">
        <v>0</v>
      </c>
      <c r="AC39" s="3854">
        <v>0</v>
      </c>
      <c r="AD39" s="3849">
        <v>0</v>
      </c>
      <c r="AE39" s="3855">
        <v>0</v>
      </c>
      <c r="AF39" s="387"/>
      <c r="AG39" s="445"/>
    </row>
    <row r="40" spans="1:33" s="988" customFormat="1" ht="13.2">
      <c r="A40" s="445"/>
      <c r="B40" s="387"/>
      <c r="C40" s="3843">
        <f t="shared" ref="C40:C48" si="7">1+C39</f>
        <v>29</v>
      </c>
      <c r="D40" s="3856"/>
      <c r="E40" s="3845">
        <f t="shared" si="5"/>
        <v>0</v>
      </c>
      <c r="F40" s="3846">
        <f t="shared" si="6"/>
        <v>0</v>
      </c>
      <c r="G40" s="3846">
        <f t="shared" si="6"/>
        <v>0</v>
      </c>
      <c r="H40" s="3847">
        <f t="shared" si="6"/>
        <v>0</v>
      </c>
      <c r="I40" s="3848">
        <v>0</v>
      </c>
      <c r="J40" s="3849">
        <v>0</v>
      </c>
      <c r="K40" s="3849">
        <v>0</v>
      </c>
      <c r="L40" s="3850">
        <v>0</v>
      </c>
      <c r="M40" s="3848">
        <v>0</v>
      </c>
      <c r="N40" s="3849">
        <v>0</v>
      </c>
      <c r="O40" s="3849">
        <v>0</v>
      </c>
      <c r="P40" s="3851">
        <v>0</v>
      </c>
      <c r="Q40" s="3852">
        <v>0</v>
      </c>
      <c r="R40" s="3853">
        <v>0</v>
      </c>
      <c r="S40" s="3854">
        <v>0</v>
      </c>
      <c r="T40" s="3849">
        <v>0</v>
      </c>
      <c r="U40" s="3855">
        <v>0</v>
      </c>
      <c r="V40" s="3852">
        <v>0</v>
      </c>
      <c r="W40" s="3853">
        <v>0</v>
      </c>
      <c r="X40" s="3854">
        <v>0</v>
      </c>
      <c r="Y40" s="3849">
        <v>0</v>
      </c>
      <c r="Z40" s="3855">
        <v>0</v>
      </c>
      <c r="AA40" s="3852">
        <v>0</v>
      </c>
      <c r="AB40" s="3853">
        <v>0</v>
      </c>
      <c r="AC40" s="3854">
        <v>0</v>
      </c>
      <c r="AD40" s="3849">
        <v>0</v>
      </c>
      <c r="AE40" s="3855">
        <v>0</v>
      </c>
      <c r="AF40" s="387"/>
      <c r="AG40" s="445"/>
    </row>
    <row r="41" spans="1:33" s="988" customFormat="1" ht="13.2">
      <c r="A41" s="445"/>
      <c r="B41" s="387"/>
      <c r="C41" s="3843">
        <f t="shared" si="7"/>
        <v>30</v>
      </c>
      <c r="D41" s="3856"/>
      <c r="E41" s="3845">
        <f t="shared" si="5"/>
        <v>0</v>
      </c>
      <c r="F41" s="3846">
        <f t="shared" si="6"/>
        <v>0</v>
      </c>
      <c r="G41" s="3846">
        <f t="shared" si="6"/>
        <v>0</v>
      </c>
      <c r="H41" s="3847">
        <f t="shared" si="6"/>
        <v>0</v>
      </c>
      <c r="I41" s="3848">
        <v>0</v>
      </c>
      <c r="J41" s="3849">
        <v>0</v>
      </c>
      <c r="K41" s="3849">
        <v>0</v>
      </c>
      <c r="L41" s="3850">
        <v>0</v>
      </c>
      <c r="M41" s="3848">
        <v>0</v>
      </c>
      <c r="N41" s="3849">
        <v>0</v>
      </c>
      <c r="O41" s="3849">
        <v>0</v>
      </c>
      <c r="P41" s="3851">
        <v>0</v>
      </c>
      <c r="Q41" s="3852">
        <v>0</v>
      </c>
      <c r="R41" s="3853">
        <v>0</v>
      </c>
      <c r="S41" s="3854">
        <v>0</v>
      </c>
      <c r="T41" s="3849">
        <v>0</v>
      </c>
      <c r="U41" s="3855">
        <v>0</v>
      </c>
      <c r="V41" s="3852">
        <v>0</v>
      </c>
      <c r="W41" s="3853">
        <v>0</v>
      </c>
      <c r="X41" s="3854">
        <v>0</v>
      </c>
      <c r="Y41" s="3849">
        <v>0</v>
      </c>
      <c r="Z41" s="3855">
        <v>0</v>
      </c>
      <c r="AA41" s="3852">
        <v>0</v>
      </c>
      <c r="AB41" s="3853">
        <v>0</v>
      </c>
      <c r="AC41" s="3854">
        <v>0</v>
      </c>
      <c r="AD41" s="3849">
        <v>0</v>
      </c>
      <c r="AE41" s="3855">
        <v>0</v>
      </c>
      <c r="AF41" s="387"/>
      <c r="AG41" s="445"/>
    </row>
    <row r="42" spans="1:33" s="988" customFormat="1" ht="13.2">
      <c r="A42" s="445"/>
      <c r="B42" s="387"/>
      <c r="C42" s="3843">
        <f t="shared" si="7"/>
        <v>31</v>
      </c>
      <c r="D42" s="3856"/>
      <c r="E42" s="3845">
        <f t="shared" si="5"/>
        <v>0</v>
      </c>
      <c r="F42" s="3846">
        <f t="shared" si="6"/>
        <v>0</v>
      </c>
      <c r="G42" s="3846">
        <f t="shared" si="6"/>
        <v>0</v>
      </c>
      <c r="H42" s="3847">
        <f t="shared" si="6"/>
        <v>0</v>
      </c>
      <c r="I42" s="3848">
        <v>0</v>
      </c>
      <c r="J42" s="3849">
        <v>0</v>
      </c>
      <c r="K42" s="3849">
        <v>0</v>
      </c>
      <c r="L42" s="3850">
        <v>0</v>
      </c>
      <c r="M42" s="3848">
        <v>0</v>
      </c>
      <c r="N42" s="3849">
        <v>0</v>
      </c>
      <c r="O42" s="3849">
        <v>0</v>
      </c>
      <c r="P42" s="3851">
        <v>0</v>
      </c>
      <c r="Q42" s="3852">
        <v>0</v>
      </c>
      <c r="R42" s="3853">
        <v>0</v>
      </c>
      <c r="S42" s="3854">
        <v>0</v>
      </c>
      <c r="T42" s="3849">
        <v>0</v>
      </c>
      <c r="U42" s="3855">
        <v>0</v>
      </c>
      <c r="V42" s="3852">
        <v>0</v>
      </c>
      <c r="W42" s="3853">
        <v>0</v>
      </c>
      <c r="X42" s="3854">
        <v>0</v>
      </c>
      <c r="Y42" s="3849">
        <v>0</v>
      </c>
      <c r="Z42" s="3855">
        <v>0</v>
      </c>
      <c r="AA42" s="3852">
        <v>0</v>
      </c>
      <c r="AB42" s="3853">
        <v>0</v>
      </c>
      <c r="AC42" s="3854">
        <v>0</v>
      </c>
      <c r="AD42" s="3849">
        <v>0</v>
      </c>
      <c r="AE42" s="3855">
        <v>0</v>
      </c>
      <c r="AF42" s="387"/>
      <c r="AG42" s="445"/>
    </row>
    <row r="43" spans="1:33" s="988" customFormat="1" ht="13.2">
      <c r="A43" s="445"/>
      <c r="B43" s="387"/>
      <c r="C43" s="3843">
        <f t="shared" si="7"/>
        <v>32</v>
      </c>
      <c r="D43" s="3856"/>
      <c r="E43" s="3845">
        <f t="shared" si="5"/>
        <v>0</v>
      </c>
      <c r="F43" s="3846">
        <f t="shared" si="6"/>
        <v>0</v>
      </c>
      <c r="G43" s="3846">
        <f t="shared" si="6"/>
        <v>0</v>
      </c>
      <c r="H43" s="3847">
        <f t="shared" si="6"/>
        <v>0</v>
      </c>
      <c r="I43" s="3848">
        <v>0</v>
      </c>
      <c r="J43" s="3849">
        <v>0</v>
      </c>
      <c r="K43" s="3849">
        <v>0</v>
      </c>
      <c r="L43" s="3850">
        <v>0</v>
      </c>
      <c r="M43" s="3848">
        <v>0</v>
      </c>
      <c r="N43" s="3849">
        <v>0</v>
      </c>
      <c r="O43" s="3849">
        <v>0</v>
      </c>
      <c r="P43" s="3851">
        <v>0</v>
      </c>
      <c r="Q43" s="3852">
        <v>0</v>
      </c>
      <c r="R43" s="3853">
        <v>0</v>
      </c>
      <c r="S43" s="3854">
        <v>0</v>
      </c>
      <c r="T43" s="3849">
        <v>0</v>
      </c>
      <c r="U43" s="3855">
        <v>0</v>
      </c>
      <c r="V43" s="3852">
        <v>0</v>
      </c>
      <c r="W43" s="3853">
        <v>0</v>
      </c>
      <c r="X43" s="3854">
        <v>0</v>
      </c>
      <c r="Y43" s="3849">
        <v>0</v>
      </c>
      <c r="Z43" s="3855">
        <v>0</v>
      </c>
      <c r="AA43" s="3852">
        <v>0</v>
      </c>
      <c r="AB43" s="3853">
        <v>0</v>
      </c>
      <c r="AC43" s="3854">
        <v>0</v>
      </c>
      <c r="AD43" s="3849">
        <v>0</v>
      </c>
      <c r="AE43" s="3855">
        <v>0</v>
      </c>
      <c r="AF43" s="387"/>
      <c r="AG43" s="445"/>
    </row>
    <row r="44" spans="1:33" s="988" customFormat="1" ht="13.2">
      <c r="A44" s="445"/>
      <c r="B44" s="387"/>
      <c r="C44" s="3857">
        <f t="shared" si="7"/>
        <v>33</v>
      </c>
      <c r="D44" s="3858" t="s">
        <v>1961</v>
      </c>
      <c r="E44" s="3859">
        <f t="shared" si="5"/>
        <v>0</v>
      </c>
      <c r="F44" s="3860">
        <f t="shared" si="6"/>
        <v>0</v>
      </c>
      <c r="G44" s="3860">
        <f t="shared" si="6"/>
        <v>0</v>
      </c>
      <c r="H44" s="3861">
        <f t="shared" si="6"/>
        <v>0</v>
      </c>
      <c r="I44" s="3862">
        <f>SUM(I39:I43)</f>
        <v>0</v>
      </c>
      <c r="J44" s="3863">
        <f t="shared" ref="J44:AE44" si="8">SUM(J39:J43)</f>
        <v>0</v>
      </c>
      <c r="K44" s="3863">
        <f t="shared" si="8"/>
        <v>0</v>
      </c>
      <c r="L44" s="3864">
        <f t="shared" si="8"/>
        <v>0</v>
      </c>
      <c r="M44" s="3859">
        <f t="shared" si="8"/>
        <v>0</v>
      </c>
      <c r="N44" s="3863">
        <f>SUM(N39:N43)</f>
        <v>0</v>
      </c>
      <c r="O44" s="3863">
        <f>SUM(O39:O43)</f>
        <v>0</v>
      </c>
      <c r="P44" s="3861">
        <f t="shared" si="8"/>
        <v>0</v>
      </c>
      <c r="Q44" s="3865">
        <f t="shared" si="8"/>
        <v>0</v>
      </c>
      <c r="R44" s="3866">
        <f t="shared" si="8"/>
        <v>0</v>
      </c>
      <c r="S44" s="3860">
        <f t="shared" si="8"/>
        <v>0</v>
      </c>
      <c r="T44" s="3863">
        <f t="shared" si="8"/>
        <v>0</v>
      </c>
      <c r="U44" s="3861">
        <f t="shared" si="8"/>
        <v>0</v>
      </c>
      <c r="V44" s="3865">
        <f t="shared" si="8"/>
        <v>0</v>
      </c>
      <c r="W44" s="3866">
        <f t="shared" si="8"/>
        <v>0</v>
      </c>
      <c r="X44" s="3860">
        <f t="shared" si="8"/>
        <v>0</v>
      </c>
      <c r="Y44" s="3863">
        <f t="shared" si="8"/>
        <v>0</v>
      </c>
      <c r="Z44" s="3861">
        <f t="shared" si="8"/>
        <v>0</v>
      </c>
      <c r="AA44" s="3867">
        <f t="shared" si="8"/>
        <v>0</v>
      </c>
      <c r="AB44" s="3866">
        <f t="shared" si="8"/>
        <v>0</v>
      </c>
      <c r="AC44" s="3860">
        <f t="shared" si="8"/>
        <v>0</v>
      </c>
      <c r="AD44" s="3863">
        <f t="shared" si="8"/>
        <v>0</v>
      </c>
      <c r="AE44" s="3861">
        <f t="shared" si="8"/>
        <v>0</v>
      </c>
      <c r="AF44" s="387"/>
      <c r="AG44" s="445"/>
    </row>
    <row r="45" spans="1:33" s="988" customFormat="1" ht="13.2">
      <c r="A45" s="445"/>
      <c r="B45" s="387"/>
      <c r="C45" s="3857">
        <f t="shared" si="7"/>
        <v>34</v>
      </c>
      <c r="D45" s="3868" t="s">
        <v>1972</v>
      </c>
      <c r="E45" s="3845">
        <f t="shared" si="5"/>
        <v>0</v>
      </c>
      <c r="F45" s="3846">
        <f t="shared" si="6"/>
        <v>0</v>
      </c>
      <c r="G45" s="3846">
        <f t="shared" si="6"/>
        <v>0</v>
      </c>
      <c r="H45" s="3847">
        <f t="shared" si="6"/>
        <v>0</v>
      </c>
      <c r="I45" s="3848">
        <v>0</v>
      </c>
      <c r="J45" s="3849">
        <v>0</v>
      </c>
      <c r="K45" s="3849">
        <v>0</v>
      </c>
      <c r="L45" s="3850">
        <v>0</v>
      </c>
      <c r="M45" s="3848">
        <v>0</v>
      </c>
      <c r="N45" s="3849">
        <v>0</v>
      </c>
      <c r="O45" s="3849">
        <v>0</v>
      </c>
      <c r="P45" s="3851">
        <v>0</v>
      </c>
      <c r="Q45" s="3852">
        <v>0</v>
      </c>
      <c r="R45" s="3853">
        <v>0</v>
      </c>
      <c r="S45" s="3854">
        <v>0</v>
      </c>
      <c r="T45" s="3849">
        <v>0</v>
      </c>
      <c r="U45" s="3855">
        <v>0</v>
      </c>
      <c r="V45" s="3852">
        <v>0</v>
      </c>
      <c r="W45" s="3853">
        <v>0</v>
      </c>
      <c r="X45" s="3854">
        <v>0</v>
      </c>
      <c r="Y45" s="3849">
        <v>0</v>
      </c>
      <c r="Z45" s="3855">
        <v>0</v>
      </c>
      <c r="AA45" s="3852">
        <v>0</v>
      </c>
      <c r="AB45" s="3853">
        <v>0</v>
      </c>
      <c r="AC45" s="3854">
        <v>0</v>
      </c>
      <c r="AD45" s="3849">
        <v>0</v>
      </c>
      <c r="AE45" s="3855">
        <v>0</v>
      </c>
      <c r="AF45" s="387"/>
      <c r="AG45" s="445"/>
    </row>
    <row r="46" spans="1:33" s="988" customFormat="1" ht="13.2">
      <c r="A46" s="445"/>
      <c r="B46" s="387"/>
      <c r="C46" s="3857">
        <f t="shared" si="7"/>
        <v>35</v>
      </c>
      <c r="D46" s="3868" t="s">
        <v>1973</v>
      </c>
      <c r="E46" s="3845">
        <f t="shared" si="5"/>
        <v>0</v>
      </c>
      <c r="F46" s="3846">
        <f t="shared" si="6"/>
        <v>0</v>
      </c>
      <c r="G46" s="3846">
        <f t="shared" si="6"/>
        <v>0</v>
      </c>
      <c r="H46" s="3847">
        <f t="shared" si="6"/>
        <v>0</v>
      </c>
      <c r="I46" s="3848">
        <v>0</v>
      </c>
      <c r="J46" s="3849">
        <v>0</v>
      </c>
      <c r="K46" s="3849">
        <v>0</v>
      </c>
      <c r="L46" s="3850">
        <v>0</v>
      </c>
      <c r="M46" s="3848">
        <v>0</v>
      </c>
      <c r="N46" s="3849">
        <v>0</v>
      </c>
      <c r="O46" s="3849">
        <v>0</v>
      </c>
      <c r="P46" s="3851">
        <v>0</v>
      </c>
      <c r="Q46" s="3852">
        <v>0</v>
      </c>
      <c r="R46" s="3853">
        <v>0</v>
      </c>
      <c r="S46" s="3854">
        <v>0</v>
      </c>
      <c r="T46" s="3849">
        <v>0</v>
      </c>
      <c r="U46" s="3855">
        <v>0</v>
      </c>
      <c r="V46" s="3852">
        <v>0</v>
      </c>
      <c r="W46" s="3853">
        <v>0</v>
      </c>
      <c r="X46" s="3854">
        <v>0</v>
      </c>
      <c r="Y46" s="3849">
        <v>0</v>
      </c>
      <c r="Z46" s="3855">
        <v>0</v>
      </c>
      <c r="AA46" s="3852">
        <v>0</v>
      </c>
      <c r="AB46" s="3853">
        <v>0</v>
      </c>
      <c r="AC46" s="3854">
        <v>0</v>
      </c>
      <c r="AD46" s="3849">
        <v>0</v>
      </c>
      <c r="AE46" s="3855">
        <v>0</v>
      </c>
      <c r="AF46" s="387"/>
      <c r="AG46" s="445"/>
    </row>
    <row r="47" spans="1:33" s="988" customFormat="1" ht="13.2">
      <c r="A47" s="445"/>
      <c r="B47" s="387"/>
      <c r="C47" s="3857">
        <f t="shared" si="7"/>
        <v>36</v>
      </c>
      <c r="D47" s="3868" t="s">
        <v>1974</v>
      </c>
      <c r="E47" s="3845">
        <f t="shared" si="5"/>
        <v>0</v>
      </c>
      <c r="F47" s="3846">
        <f t="shared" si="6"/>
        <v>0</v>
      </c>
      <c r="G47" s="3846">
        <f t="shared" si="6"/>
        <v>0</v>
      </c>
      <c r="H47" s="3847">
        <f t="shared" si="6"/>
        <v>0</v>
      </c>
      <c r="I47" s="3848">
        <v>0</v>
      </c>
      <c r="J47" s="3849">
        <v>0</v>
      </c>
      <c r="K47" s="3849">
        <v>0</v>
      </c>
      <c r="L47" s="3850">
        <v>0</v>
      </c>
      <c r="M47" s="3848">
        <v>0</v>
      </c>
      <c r="N47" s="3849">
        <v>0</v>
      </c>
      <c r="O47" s="3849">
        <v>0</v>
      </c>
      <c r="P47" s="3851">
        <v>0</v>
      </c>
      <c r="Q47" s="3852">
        <v>0</v>
      </c>
      <c r="R47" s="3853">
        <v>0</v>
      </c>
      <c r="S47" s="3854">
        <v>0</v>
      </c>
      <c r="T47" s="3849">
        <v>0</v>
      </c>
      <c r="U47" s="3855">
        <v>0</v>
      </c>
      <c r="V47" s="3852">
        <v>0</v>
      </c>
      <c r="W47" s="3853">
        <v>0</v>
      </c>
      <c r="X47" s="3854">
        <v>0</v>
      </c>
      <c r="Y47" s="3849">
        <v>0</v>
      </c>
      <c r="Z47" s="3855">
        <v>0</v>
      </c>
      <c r="AA47" s="3852">
        <v>0</v>
      </c>
      <c r="AB47" s="3853">
        <v>0</v>
      </c>
      <c r="AC47" s="3854">
        <v>0</v>
      </c>
      <c r="AD47" s="3849">
        <v>0</v>
      </c>
      <c r="AE47" s="3855">
        <v>0</v>
      </c>
      <c r="AF47" s="387"/>
      <c r="AG47" s="445"/>
    </row>
    <row r="48" spans="1:33" s="988" customFormat="1" ht="13.2">
      <c r="A48" s="445"/>
      <c r="B48" s="387"/>
      <c r="C48" s="3857">
        <f t="shared" si="7"/>
        <v>37</v>
      </c>
      <c r="D48" s="3868" t="s">
        <v>1975</v>
      </c>
      <c r="E48" s="3845">
        <f t="shared" si="5"/>
        <v>0</v>
      </c>
      <c r="F48" s="3846">
        <f t="shared" si="6"/>
        <v>0</v>
      </c>
      <c r="G48" s="3846">
        <f t="shared" si="6"/>
        <v>0</v>
      </c>
      <c r="H48" s="3847">
        <f t="shared" si="6"/>
        <v>0</v>
      </c>
      <c r="I48" s="3848">
        <v>0</v>
      </c>
      <c r="J48" s="3849">
        <v>0</v>
      </c>
      <c r="K48" s="3849">
        <v>0</v>
      </c>
      <c r="L48" s="3850">
        <v>0</v>
      </c>
      <c r="M48" s="3848">
        <v>0</v>
      </c>
      <c r="N48" s="3849">
        <v>0</v>
      </c>
      <c r="O48" s="3849">
        <v>0</v>
      </c>
      <c r="P48" s="3851">
        <v>0</v>
      </c>
      <c r="Q48" s="3852">
        <v>0</v>
      </c>
      <c r="R48" s="3853">
        <v>0</v>
      </c>
      <c r="S48" s="3854">
        <v>0</v>
      </c>
      <c r="T48" s="3849">
        <v>0</v>
      </c>
      <c r="U48" s="3855">
        <v>0</v>
      </c>
      <c r="V48" s="3852">
        <v>0</v>
      </c>
      <c r="W48" s="3853">
        <v>0</v>
      </c>
      <c r="X48" s="3854">
        <v>0</v>
      </c>
      <c r="Y48" s="3849">
        <v>0</v>
      </c>
      <c r="Z48" s="3855">
        <v>0</v>
      </c>
      <c r="AA48" s="3852">
        <v>0</v>
      </c>
      <c r="AB48" s="3853">
        <v>0</v>
      </c>
      <c r="AC48" s="3854">
        <v>0</v>
      </c>
      <c r="AD48" s="3849">
        <v>0</v>
      </c>
      <c r="AE48" s="3855">
        <v>0</v>
      </c>
      <c r="AF48" s="387"/>
      <c r="AG48" s="445"/>
    </row>
    <row r="49" spans="1:33" s="988" customFormat="1" ht="13.2">
      <c r="A49" s="445"/>
      <c r="B49" s="387"/>
      <c r="C49" s="3857">
        <f>1+C46</f>
        <v>36</v>
      </c>
      <c r="D49" s="3858" t="s">
        <v>1970</v>
      </c>
      <c r="E49" s="3859">
        <f t="shared" si="5"/>
        <v>0</v>
      </c>
      <c r="F49" s="3860">
        <f t="shared" si="6"/>
        <v>0</v>
      </c>
      <c r="G49" s="3860">
        <f t="shared" si="6"/>
        <v>0</v>
      </c>
      <c r="H49" s="3861">
        <f t="shared" si="6"/>
        <v>0</v>
      </c>
      <c r="I49" s="3862">
        <f>SUM(I44:I46)-SUM(I47:I48)</f>
        <v>0</v>
      </c>
      <c r="J49" s="3863">
        <f t="shared" ref="J49:AE49" si="9">SUM(J44:J46)-SUM(J47:J48)</f>
        <v>0</v>
      </c>
      <c r="K49" s="3863">
        <f>SUM(K44:K46)-SUM(K47:K48)</f>
        <v>0</v>
      </c>
      <c r="L49" s="3864">
        <f t="shared" si="9"/>
        <v>0</v>
      </c>
      <c r="M49" s="3859">
        <f t="shared" si="9"/>
        <v>0</v>
      </c>
      <c r="N49" s="3863">
        <f>SUM(N44:N46)-SUM(N47:N48)</f>
        <v>0</v>
      </c>
      <c r="O49" s="3863">
        <f>SUM(O44:O46)-SUM(O47:O48)</f>
        <v>0</v>
      </c>
      <c r="P49" s="3861">
        <f t="shared" si="9"/>
        <v>0</v>
      </c>
      <c r="Q49" s="3865">
        <f t="shared" si="9"/>
        <v>0</v>
      </c>
      <c r="R49" s="3866">
        <f t="shared" si="9"/>
        <v>0</v>
      </c>
      <c r="S49" s="3860">
        <f t="shared" si="9"/>
        <v>0</v>
      </c>
      <c r="T49" s="3863">
        <f>SUM(T44:T46)-SUM(T47:T48)</f>
        <v>0</v>
      </c>
      <c r="U49" s="3861">
        <f t="shared" si="9"/>
        <v>0</v>
      </c>
      <c r="V49" s="3865">
        <f t="shared" si="9"/>
        <v>0</v>
      </c>
      <c r="W49" s="3866">
        <f t="shared" si="9"/>
        <v>0</v>
      </c>
      <c r="X49" s="3860">
        <f t="shared" si="9"/>
        <v>0</v>
      </c>
      <c r="Y49" s="3863">
        <f>SUM(Y44:Y46)-SUM(Y47:Y48)</f>
        <v>0</v>
      </c>
      <c r="Z49" s="3861">
        <f t="shared" si="9"/>
        <v>0</v>
      </c>
      <c r="AA49" s="3867">
        <f t="shared" si="9"/>
        <v>0</v>
      </c>
      <c r="AB49" s="3866">
        <f t="shared" si="9"/>
        <v>0</v>
      </c>
      <c r="AC49" s="3860">
        <f t="shared" si="9"/>
        <v>0</v>
      </c>
      <c r="AD49" s="3863">
        <f>SUM(AD44:AD46)-SUM(AD47:AD48)</f>
        <v>0</v>
      </c>
      <c r="AE49" s="3861">
        <f t="shared" si="9"/>
        <v>0</v>
      </c>
      <c r="AF49" s="387"/>
      <c r="AG49" s="445"/>
    </row>
    <row r="50" spans="1:33" s="99" customFormat="1" ht="15.6">
      <c r="A50" s="164"/>
      <c r="B50" s="121"/>
      <c r="C50" s="3836"/>
      <c r="D50" s="1216"/>
      <c r="E50" s="3880"/>
      <c r="F50" s="438"/>
      <c r="G50" s="438"/>
      <c r="H50" s="442"/>
      <c r="I50" s="1221"/>
      <c r="J50" s="1221"/>
      <c r="K50" s="1221"/>
      <c r="L50" s="438"/>
      <c r="M50" s="3882"/>
      <c r="N50" s="1223"/>
      <c r="O50" s="1221"/>
      <c r="P50" s="1224"/>
      <c r="Q50" s="3881"/>
      <c r="R50" s="1222"/>
      <c r="S50" s="438"/>
      <c r="T50" s="1221"/>
      <c r="U50" s="442"/>
      <c r="V50" s="3881"/>
      <c r="W50" s="1222"/>
      <c r="X50" s="438"/>
      <c r="Y50" s="1221"/>
      <c r="Z50" s="442"/>
      <c r="AA50" s="1222"/>
      <c r="AB50" s="1222"/>
      <c r="AC50" s="438"/>
      <c r="AD50" s="1221"/>
      <c r="AE50" s="442"/>
      <c r="AF50" s="121"/>
      <c r="AG50" s="164"/>
    </row>
    <row r="51" spans="1:33" s="99" customFormat="1" ht="15.6">
      <c r="A51" s="164"/>
      <c r="B51" s="121"/>
      <c r="C51" s="3836" t="s">
        <v>1976</v>
      </c>
      <c r="D51" s="1216"/>
      <c r="E51" s="3880"/>
      <c r="F51" s="438"/>
      <c r="G51" s="438"/>
      <c r="H51" s="442"/>
      <c r="I51" s="1221"/>
      <c r="J51" s="1221"/>
      <c r="K51" s="1221"/>
      <c r="L51" s="438"/>
      <c r="M51" s="3882"/>
      <c r="N51" s="1223"/>
      <c r="O51" s="1221"/>
      <c r="P51" s="1224"/>
      <c r="Q51" s="3881"/>
      <c r="R51" s="1222"/>
      <c r="S51" s="438"/>
      <c r="T51" s="1221"/>
      <c r="U51" s="442"/>
      <c r="V51" s="3881"/>
      <c r="W51" s="1222"/>
      <c r="X51" s="438"/>
      <c r="Y51" s="1221"/>
      <c r="Z51" s="442"/>
      <c r="AA51" s="1222"/>
      <c r="AB51" s="1222"/>
      <c r="AC51" s="438"/>
      <c r="AD51" s="1221"/>
      <c r="AE51" s="442"/>
      <c r="AF51" s="121"/>
      <c r="AG51" s="164"/>
    </row>
    <row r="52" spans="1:33" s="988" customFormat="1" ht="13.2">
      <c r="A52" s="445"/>
      <c r="B52" s="387"/>
      <c r="C52" s="3843">
        <f>1+C49</f>
        <v>37</v>
      </c>
      <c r="D52" s="3856" t="s">
        <v>1977</v>
      </c>
      <c r="E52" s="3845">
        <f t="shared" ref="E52:E60" si="10">SUM(I52,M52,Q52)</f>
        <v>0</v>
      </c>
      <c r="F52" s="3846">
        <f t="shared" ref="F52:H60" si="11">SUM(J52,N52,S52)</f>
        <v>0</v>
      </c>
      <c r="G52" s="3846">
        <f t="shared" si="11"/>
        <v>0</v>
      </c>
      <c r="H52" s="3847">
        <f t="shared" si="11"/>
        <v>0</v>
      </c>
      <c r="I52" s="3848">
        <v>0</v>
      </c>
      <c r="J52" s="3849">
        <v>0</v>
      </c>
      <c r="K52" s="3849">
        <v>0</v>
      </c>
      <c r="L52" s="3850">
        <v>0</v>
      </c>
      <c r="M52" s="3848">
        <v>0</v>
      </c>
      <c r="N52" s="3849">
        <v>0</v>
      </c>
      <c r="O52" s="3849">
        <v>0</v>
      </c>
      <c r="P52" s="3851">
        <v>0</v>
      </c>
      <c r="Q52" s="3852">
        <v>0</v>
      </c>
      <c r="R52" s="3853">
        <v>0</v>
      </c>
      <c r="S52" s="3854">
        <v>0</v>
      </c>
      <c r="T52" s="3849">
        <v>0</v>
      </c>
      <c r="U52" s="3855">
        <v>0</v>
      </c>
      <c r="V52" s="3852">
        <v>0</v>
      </c>
      <c r="W52" s="3853">
        <v>0</v>
      </c>
      <c r="X52" s="3854">
        <v>0</v>
      </c>
      <c r="Y52" s="3849">
        <v>0</v>
      </c>
      <c r="Z52" s="3855">
        <v>0</v>
      </c>
      <c r="AA52" s="3852">
        <v>0</v>
      </c>
      <c r="AB52" s="3853">
        <v>0</v>
      </c>
      <c r="AC52" s="3854">
        <v>0</v>
      </c>
      <c r="AD52" s="3849">
        <v>0</v>
      </c>
      <c r="AE52" s="3855">
        <v>0</v>
      </c>
      <c r="AF52" s="387"/>
      <c r="AG52" s="445"/>
    </row>
    <row r="53" spans="1:33" s="988" customFormat="1" ht="13.2">
      <c r="A53" s="445"/>
      <c r="B53" s="387"/>
      <c r="C53" s="3843">
        <f>1+C52</f>
        <v>38</v>
      </c>
      <c r="D53" s="3883" t="s">
        <v>1960</v>
      </c>
      <c r="E53" s="3845">
        <f t="shared" si="10"/>
        <v>0</v>
      </c>
      <c r="F53" s="3846">
        <f t="shared" si="11"/>
        <v>0</v>
      </c>
      <c r="G53" s="3846">
        <f t="shared" si="11"/>
        <v>0</v>
      </c>
      <c r="H53" s="3847">
        <f t="shared" si="11"/>
        <v>0</v>
      </c>
      <c r="I53" s="3848">
        <v>0</v>
      </c>
      <c r="J53" s="3849">
        <v>0</v>
      </c>
      <c r="K53" s="3849">
        <v>0</v>
      </c>
      <c r="L53" s="3850">
        <v>0</v>
      </c>
      <c r="M53" s="3848">
        <v>0</v>
      </c>
      <c r="N53" s="3849">
        <v>0</v>
      </c>
      <c r="O53" s="3849">
        <v>0</v>
      </c>
      <c r="P53" s="3851">
        <v>0</v>
      </c>
      <c r="Q53" s="3852">
        <v>0</v>
      </c>
      <c r="R53" s="3853">
        <v>0</v>
      </c>
      <c r="S53" s="3854">
        <v>0</v>
      </c>
      <c r="T53" s="3849">
        <v>0</v>
      </c>
      <c r="U53" s="3855">
        <v>0</v>
      </c>
      <c r="V53" s="3852">
        <v>0</v>
      </c>
      <c r="W53" s="3853">
        <v>0</v>
      </c>
      <c r="X53" s="3854">
        <v>0</v>
      </c>
      <c r="Y53" s="3849">
        <v>0</v>
      </c>
      <c r="Z53" s="3855">
        <v>0</v>
      </c>
      <c r="AA53" s="3852">
        <v>0</v>
      </c>
      <c r="AB53" s="3853">
        <v>0</v>
      </c>
      <c r="AC53" s="3854">
        <v>0</v>
      </c>
      <c r="AD53" s="3849">
        <v>0</v>
      </c>
      <c r="AE53" s="3855">
        <v>0</v>
      </c>
      <c r="AF53" s="387"/>
      <c r="AG53" s="445"/>
    </row>
    <row r="54" spans="1:33" s="988" customFormat="1" ht="13.2">
      <c r="A54" s="445"/>
      <c r="B54" s="387"/>
      <c r="C54" s="3843">
        <f t="shared" ref="C54:C60" si="12">1+C53</f>
        <v>39</v>
      </c>
      <c r="D54" s="3883"/>
      <c r="E54" s="3845">
        <f t="shared" si="10"/>
        <v>0</v>
      </c>
      <c r="F54" s="3846">
        <f t="shared" si="11"/>
        <v>0</v>
      </c>
      <c r="G54" s="3846">
        <f t="shared" si="11"/>
        <v>0</v>
      </c>
      <c r="H54" s="3847">
        <f t="shared" si="11"/>
        <v>0</v>
      </c>
      <c r="I54" s="3848">
        <v>0</v>
      </c>
      <c r="J54" s="3849">
        <v>0</v>
      </c>
      <c r="K54" s="3849">
        <v>0</v>
      </c>
      <c r="L54" s="3850">
        <v>0</v>
      </c>
      <c r="M54" s="3848">
        <v>0</v>
      </c>
      <c r="N54" s="3849">
        <v>0</v>
      </c>
      <c r="O54" s="3849">
        <v>0</v>
      </c>
      <c r="P54" s="3851">
        <v>0</v>
      </c>
      <c r="Q54" s="3852">
        <v>0</v>
      </c>
      <c r="R54" s="3853">
        <v>0</v>
      </c>
      <c r="S54" s="3854">
        <v>0</v>
      </c>
      <c r="T54" s="3849">
        <v>0</v>
      </c>
      <c r="U54" s="3855">
        <v>0</v>
      </c>
      <c r="V54" s="3852">
        <v>0</v>
      </c>
      <c r="W54" s="3853">
        <v>0</v>
      </c>
      <c r="X54" s="3854">
        <v>0</v>
      </c>
      <c r="Y54" s="3849">
        <v>0</v>
      </c>
      <c r="Z54" s="3855">
        <v>0</v>
      </c>
      <c r="AA54" s="3852">
        <v>0</v>
      </c>
      <c r="AB54" s="3853">
        <v>0</v>
      </c>
      <c r="AC54" s="3854">
        <v>0</v>
      </c>
      <c r="AD54" s="3849">
        <v>0</v>
      </c>
      <c r="AE54" s="3855">
        <v>0</v>
      </c>
      <c r="AF54" s="387"/>
      <c r="AG54" s="445"/>
    </row>
    <row r="55" spans="1:33" s="988" customFormat="1" ht="13.2">
      <c r="A55" s="445"/>
      <c r="B55" s="387"/>
      <c r="C55" s="3843">
        <f t="shared" si="12"/>
        <v>40</v>
      </c>
      <c r="D55" s="3883"/>
      <c r="E55" s="3845">
        <f t="shared" si="10"/>
        <v>0</v>
      </c>
      <c r="F55" s="3846">
        <f t="shared" si="11"/>
        <v>0</v>
      </c>
      <c r="G55" s="3846">
        <f t="shared" si="11"/>
        <v>0</v>
      </c>
      <c r="H55" s="3847">
        <f t="shared" si="11"/>
        <v>0</v>
      </c>
      <c r="I55" s="3848">
        <v>0</v>
      </c>
      <c r="J55" s="3849">
        <v>0</v>
      </c>
      <c r="K55" s="3849">
        <v>0</v>
      </c>
      <c r="L55" s="3850">
        <v>0</v>
      </c>
      <c r="M55" s="3848">
        <v>0</v>
      </c>
      <c r="N55" s="3849">
        <v>0</v>
      </c>
      <c r="O55" s="3849">
        <v>0</v>
      </c>
      <c r="P55" s="3851">
        <v>0</v>
      </c>
      <c r="Q55" s="3852">
        <v>0</v>
      </c>
      <c r="R55" s="3853">
        <v>0</v>
      </c>
      <c r="S55" s="3854">
        <v>0</v>
      </c>
      <c r="T55" s="3849">
        <v>0</v>
      </c>
      <c r="U55" s="3855">
        <v>0</v>
      </c>
      <c r="V55" s="3852">
        <v>0</v>
      </c>
      <c r="W55" s="3853">
        <v>0</v>
      </c>
      <c r="X55" s="3854">
        <v>0</v>
      </c>
      <c r="Y55" s="3849">
        <v>0</v>
      </c>
      <c r="Z55" s="3855">
        <v>0</v>
      </c>
      <c r="AA55" s="3852">
        <v>0</v>
      </c>
      <c r="AB55" s="3853">
        <v>0</v>
      </c>
      <c r="AC55" s="3854">
        <v>0</v>
      </c>
      <c r="AD55" s="3849">
        <v>0</v>
      </c>
      <c r="AE55" s="3855">
        <v>0</v>
      </c>
      <c r="AF55" s="387"/>
      <c r="AG55" s="445"/>
    </row>
    <row r="56" spans="1:33" s="988" customFormat="1" ht="13.2">
      <c r="A56" s="445"/>
      <c r="B56" s="387"/>
      <c r="C56" s="3843">
        <f t="shared" si="12"/>
        <v>41</v>
      </c>
      <c r="D56" s="3883"/>
      <c r="E56" s="3845">
        <f t="shared" si="10"/>
        <v>0</v>
      </c>
      <c r="F56" s="3846">
        <f t="shared" si="11"/>
        <v>0</v>
      </c>
      <c r="G56" s="3846">
        <f t="shared" si="11"/>
        <v>0</v>
      </c>
      <c r="H56" s="3847">
        <f t="shared" si="11"/>
        <v>0</v>
      </c>
      <c r="I56" s="3848">
        <v>0</v>
      </c>
      <c r="J56" s="3849">
        <v>0</v>
      </c>
      <c r="K56" s="3849">
        <v>0</v>
      </c>
      <c r="L56" s="3850">
        <v>0</v>
      </c>
      <c r="M56" s="3848">
        <v>0</v>
      </c>
      <c r="N56" s="3849">
        <v>0</v>
      </c>
      <c r="O56" s="3849">
        <v>0</v>
      </c>
      <c r="P56" s="3851">
        <v>0</v>
      </c>
      <c r="Q56" s="3852">
        <v>0</v>
      </c>
      <c r="R56" s="3853">
        <v>0</v>
      </c>
      <c r="S56" s="3854">
        <v>0</v>
      </c>
      <c r="T56" s="3849">
        <v>0</v>
      </c>
      <c r="U56" s="3855">
        <v>0</v>
      </c>
      <c r="V56" s="3852">
        <v>0</v>
      </c>
      <c r="W56" s="3853">
        <v>0</v>
      </c>
      <c r="X56" s="3854">
        <v>0</v>
      </c>
      <c r="Y56" s="3849">
        <v>0</v>
      </c>
      <c r="Z56" s="3855">
        <v>0</v>
      </c>
      <c r="AA56" s="3852">
        <v>0</v>
      </c>
      <c r="AB56" s="3853">
        <v>0</v>
      </c>
      <c r="AC56" s="3854">
        <v>0</v>
      </c>
      <c r="AD56" s="3849">
        <v>0</v>
      </c>
      <c r="AE56" s="3855">
        <v>0</v>
      </c>
      <c r="AF56" s="387"/>
      <c r="AG56" s="445"/>
    </row>
    <row r="57" spans="1:33" s="988" customFormat="1" ht="13.2">
      <c r="A57" s="445"/>
      <c r="B57" s="387"/>
      <c r="C57" s="3857">
        <f t="shared" si="12"/>
        <v>42</v>
      </c>
      <c r="D57" s="3858" t="s">
        <v>1961</v>
      </c>
      <c r="E57" s="3859">
        <f t="shared" si="10"/>
        <v>0</v>
      </c>
      <c r="F57" s="3860">
        <f t="shared" si="11"/>
        <v>0</v>
      </c>
      <c r="G57" s="3860">
        <f t="shared" si="11"/>
        <v>0</v>
      </c>
      <c r="H57" s="3861">
        <f t="shared" si="11"/>
        <v>0</v>
      </c>
      <c r="I57" s="3862">
        <f>SUM(I52:I56)</f>
        <v>0</v>
      </c>
      <c r="J57" s="3863">
        <f t="shared" ref="J57:AE57" si="13">SUM(J52:J56)</f>
        <v>0</v>
      </c>
      <c r="K57" s="3863">
        <f t="shared" si="13"/>
        <v>0</v>
      </c>
      <c r="L57" s="3864">
        <f t="shared" si="13"/>
        <v>0</v>
      </c>
      <c r="M57" s="3859">
        <f t="shared" si="13"/>
        <v>0</v>
      </c>
      <c r="N57" s="3863">
        <f>SUM(N52:N56)</f>
        <v>0</v>
      </c>
      <c r="O57" s="3863">
        <f>SUM(O52:O56)</f>
        <v>0</v>
      </c>
      <c r="P57" s="3861">
        <f t="shared" si="13"/>
        <v>0</v>
      </c>
      <c r="Q57" s="3865">
        <f t="shared" si="13"/>
        <v>0</v>
      </c>
      <c r="R57" s="3866">
        <f t="shared" si="13"/>
        <v>0</v>
      </c>
      <c r="S57" s="3860">
        <f t="shared" si="13"/>
        <v>0</v>
      </c>
      <c r="T57" s="3863">
        <f t="shared" si="13"/>
        <v>0</v>
      </c>
      <c r="U57" s="3861">
        <f t="shared" si="13"/>
        <v>0</v>
      </c>
      <c r="V57" s="3865">
        <f t="shared" si="13"/>
        <v>0</v>
      </c>
      <c r="W57" s="3866">
        <f t="shared" si="13"/>
        <v>0</v>
      </c>
      <c r="X57" s="3860">
        <f t="shared" si="13"/>
        <v>0</v>
      </c>
      <c r="Y57" s="3863">
        <f t="shared" si="13"/>
        <v>0</v>
      </c>
      <c r="Z57" s="3861">
        <f t="shared" si="13"/>
        <v>0</v>
      </c>
      <c r="AA57" s="3867">
        <f t="shared" si="13"/>
        <v>0</v>
      </c>
      <c r="AB57" s="3866">
        <f t="shared" si="13"/>
        <v>0</v>
      </c>
      <c r="AC57" s="3860">
        <f t="shared" si="13"/>
        <v>0</v>
      </c>
      <c r="AD57" s="3863">
        <f t="shared" si="13"/>
        <v>0</v>
      </c>
      <c r="AE57" s="3861">
        <f t="shared" si="13"/>
        <v>0</v>
      </c>
      <c r="AF57" s="387"/>
      <c r="AG57" s="445"/>
    </row>
    <row r="58" spans="1:33" s="988" customFormat="1" ht="13.2">
      <c r="A58" s="445"/>
      <c r="B58" s="387"/>
      <c r="C58" s="3857">
        <f t="shared" si="12"/>
        <v>43</v>
      </c>
      <c r="D58" s="3868" t="s">
        <v>1978</v>
      </c>
      <c r="E58" s="3845">
        <f t="shared" si="10"/>
        <v>0</v>
      </c>
      <c r="F58" s="3846">
        <f t="shared" si="11"/>
        <v>0</v>
      </c>
      <c r="G58" s="3846">
        <f t="shared" si="11"/>
        <v>0</v>
      </c>
      <c r="H58" s="3847">
        <f t="shared" si="11"/>
        <v>0</v>
      </c>
      <c r="I58" s="3848">
        <v>0</v>
      </c>
      <c r="J58" s="3849">
        <v>0</v>
      </c>
      <c r="K58" s="3849">
        <v>0</v>
      </c>
      <c r="L58" s="3850">
        <v>0</v>
      </c>
      <c r="M58" s="3848">
        <v>0</v>
      </c>
      <c r="N58" s="3849">
        <v>0</v>
      </c>
      <c r="O58" s="3849">
        <v>0</v>
      </c>
      <c r="P58" s="3851">
        <v>0</v>
      </c>
      <c r="Q58" s="3852">
        <v>0</v>
      </c>
      <c r="R58" s="3853">
        <v>0</v>
      </c>
      <c r="S58" s="3854">
        <v>0</v>
      </c>
      <c r="T58" s="3849">
        <v>0</v>
      </c>
      <c r="U58" s="3855">
        <v>0</v>
      </c>
      <c r="V58" s="3852">
        <v>0</v>
      </c>
      <c r="W58" s="3853">
        <v>0</v>
      </c>
      <c r="X58" s="3854">
        <v>0</v>
      </c>
      <c r="Y58" s="3849">
        <v>0</v>
      </c>
      <c r="Z58" s="3855">
        <v>0</v>
      </c>
      <c r="AA58" s="3852">
        <v>0</v>
      </c>
      <c r="AB58" s="3853">
        <v>0</v>
      </c>
      <c r="AC58" s="3854">
        <v>0</v>
      </c>
      <c r="AD58" s="3849">
        <v>0</v>
      </c>
      <c r="AE58" s="3855">
        <v>0</v>
      </c>
      <c r="AF58" s="387"/>
      <c r="AG58" s="445"/>
    </row>
    <row r="59" spans="1:33" s="988" customFormat="1" ht="13.2">
      <c r="A59" s="445"/>
      <c r="B59" s="387"/>
      <c r="C59" s="3857">
        <f t="shared" si="12"/>
        <v>44</v>
      </c>
      <c r="D59" s="3868" t="s">
        <v>1979</v>
      </c>
      <c r="E59" s="3845">
        <f t="shared" si="10"/>
        <v>0</v>
      </c>
      <c r="F59" s="3846">
        <f t="shared" si="11"/>
        <v>0</v>
      </c>
      <c r="G59" s="3846">
        <f t="shared" si="11"/>
        <v>0</v>
      </c>
      <c r="H59" s="3847">
        <f t="shared" si="11"/>
        <v>0</v>
      </c>
      <c r="I59" s="3848">
        <v>0</v>
      </c>
      <c r="J59" s="3849">
        <v>0</v>
      </c>
      <c r="K59" s="3849">
        <v>0</v>
      </c>
      <c r="L59" s="3850">
        <v>0</v>
      </c>
      <c r="M59" s="3848">
        <v>0</v>
      </c>
      <c r="N59" s="3849">
        <v>0</v>
      </c>
      <c r="O59" s="3849">
        <v>0</v>
      </c>
      <c r="P59" s="3851">
        <v>0</v>
      </c>
      <c r="Q59" s="3852">
        <v>0</v>
      </c>
      <c r="R59" s="3853">
        <v>0</v>
      </c>
      <c r="S59" s="3854">
        <v>0</v>
      </c>
      <c r="T59" s="3849">
        <v>0</v>
      </c>
      <c r="U59" s="3855">
        <v>0</v>
      </c>
      <c r="V59" s="3852">
        <v>0</v>
      </c>
      <c r="W59" s="3853">
        <v>0</v>
      </c>
      <c r="X59" s="3854">
        <v>0</v>
      </c>
      <c r="Y59" s="3849">
        <v>0</v>
      </c>
      <c r="Z59" s="3855">
        <v>0</v>
      </c>
      <c r="AA59" s="3852">
        <v>0</v>
      </c>
      <c r="AB59" s="3853">
        <v>0</v>
      </c>
      <c r="AC59" s="3854">
        <v>0</v>
      </c>
      <c r="AD59" s="3849">
        <v>0</v>
      </c>
      <c r="AE59" s="3855">
        <v>0</v>
      </c>
      <c r="AF59" s="387"/>
      <c r="AG59" s="445"/>
    </row>
    <row r="60" spans="1:33" s="988" customFormat="1" ht="13.2">
      <c r="A60" s="445"/>
      <c r="B60" s="387"/>
      <c r="C60" s="3857">
        <f t="shared" si="12"/>
        <v>45</v>
      </c>
      <c r="D60" s="3858" t="s">
        <v>1970</v>
      </c>
      <c r="E60" s="3859">
        <f t="shared" si="10"/>
        <v>0</v>
      </c>
      <c r="F60" s="3860">
        <f t="shared" si="11"/>
        <v>0</v>
      </c>
      <c r="G60" s="3860">
        <f t="shared" si="11"/>
        <v>0</v>
      </c>
      <c r="H60" s="3861">
        <f t="shared" si="11"/>
        <v>0</v>
      </c>
      <c r="I60" s="3862">
        <f>I57+I58-I59</f>
        <v>0</v>
      </c>
      <c r="J60" s="3863">
        <f t="shared" ref="J60:AE60" si="14">J57+J58-J59</f>
        <v>0</v>
      </c>
      <c r="K60" s="3863">
        <f t="shared" si="14"/>
        <v>0</v>
      </c>
      <c r="L60" s="3864">
        <f t="shared" si="14"/>
        <v>0</v>
      </c>
      <c r="M60" s="3859">
        <f t="shared" si="14"/>
        <v>0</v>
      </c>
      <c r="N60" s="3863">
        <f t="shared" si="14"/>
        <v>0</v>
      </c>
      <c r="O60" s="3863">
        <f t="shared" si="14"/>
        <v>0</v>
      </c>
      <c r="P60" s="3861">
        <f t="shared" si="14"/>
        <v>0</v>
      </c>
      <c r="Q60" s="3865">
        <f t="shared" si="14"/>
        <v>0</v>
      </c>
      <c r="R60" s="3866">
        <f t="shared" si="14"/>
        <v>0</v>
      </c>
      <c r="S60" s="3860">
        <f t="shared" si="14"/>
        <v>0</v>
      </c>
      <c r="T60" s="3863">
        <f t="shared" si="14"/>
        <v>0</v>
      </c>
      <c r="U60" s="3861">
        <f t="shared" si="14"/>
        <v>0</v>
      </c>
      <c r="V60" s="3865">
        <f t="shared" si="14"/>
        <v>0</v>
      </c>
      <c r="W60" s="3866">
        <f t="shared" si="14"/>
        <v>0</v>
      </c>
      <c r="X60" s="3860">
        <f t="shared" si="14"/>
        <v>0</v>
      </c>
      <c r="Y60" s="3863">
        <f t="shared" si="14"/>
        <v>0</v>
      </c>
      <c r="Z60" s="3861">
        <f t="shared" si="14"/>
        <v>0</v>
      </c>
      <c r="AA60" s="3867">
        <f t="shared" si="14"/>
        <v>0</v>
      </c>
      <c r="AB60" s="3866">
        <f t="shared" si="14"/>
        <v>0</v>
      </c>
      <c r="AC60" s="3860">
        <f t="shared" si="14"/>
        <v>0</v>
      </c>
      <c r="AD60" s="3863">
        <f t="shared" si="14"/>
        <v>0</v>
      </c>
      <c r="AE60" s="3861">
        <f t="shared" si="14"/>
        <v>0</v>
      </c>
      <c r="AF60" s="387"/>
      <c r="AG60" s="445"/>
    </row>
    <row r="61" spans="1:33" s="99" customFormat="1" ht="15.6">
      <c r="A61" s="164"/>
      <c r="B61" s="121"/>
      <c r="C61" s="3836"/>
      <c r="D61" s="1216"/>
      <c r="E61" s="3880"/>
      <c r="F61" s="438"/>
      <c r="G61" s="438"/>
      <c r="H61" s="442"/>
      <c r="I61" s="1221"/>
      <c r="J61" s="1221"/>
      <c r="K61" s="1221"/>
      <c r="L61" s="438"/>
      <c r="M61" s="3882"/>
      <c r="N61" s="1223"/>
      <c r="O61" s="1221"/>
      <c r="P61" s="1224"/>
      <c r="Q61" s="3881"/>
      <c r="R61" s="1222"/>
      <c r="S61" s="438"/>
      <c r="T61" s="1221"/>
      <c r="U61" s="442"/>
      <c r="V61" s="3881"/>
      <c r="W61" s="1222"/>
      <c r="X61" s="438"/>
      <c r="Y61" s="1221"/>
      <c r="Z61" s="442"/>
      <c r="AA61" s="1222"/>
      <c r="AB61" s="1222"/>
      <c r="AC61" s="438"/>
      <c r="AD61" s="1221"/>
      <c r="AE61" s="442"/>
      <c r="AF61" s="121"/>
      <c r="AG61" s="164"/>
    </row>
    <row r="62" spans="1:33" s="99" customFormat="1" ht="15.6">
      <c r="A62" s="164"/>
      <c r="B62" s="121"/>
      <c r="C62" s="3836" t="s">
        <v>1980</v>
      </c>
      <c r="D62" s="1216"/>
      <c r="E62" s="3880"/>
      <c r="F62" s="438"/>
      <c r="G62" s="438"/>
      <c r="H62" s="442"/>
      <c r="I62" s="1221"/>
      <c r="J62" s="1221"/>
      <c r="K62" s="1221"/>
      <c r="L62" s="438"/>
      <c r="M62" s="3882"/>
      <c r="N62" s="1223"/>
      <c r="O62" s="1221"/>
      <c r="P62" s="1224"/>
      <c r="Q62" s="3881"/>
      <c r="R62" s="1222"/>
      <c r="S62" s="438"/>
      <c r="T62" s="1221"/>
      <c r="U62" s="442"/>
      <c r="V62" s="3881"/>
      <c r="W62" s="1222"/>
      <c r="X62" s="438"/>
      <c r="Y62" s="1221"/>
      <c r="Z62" s="442"/>
      <c r="AA62" s="1222"/>
      <c r="AB62" s="1222"/>
      <c r="AC62" s="438"/>
      <c r="AD62" s="1221"/>
      <c r="AE62" s="442"/>
      <c r="AF62" s="121"/>
      <c r="AG62" s="164"/>
    </row>
    <row r="63" spans="1:33" s="988" customFormat="1" ht="13.2">
      <c r="A63" s="445"/>
      <c r="B63" s="387"/>
      <c r="C63" s="3843">
        <f>1+C60</f>
        <v>46</v>
      </c>
      <c r="D63" s="3856" t="s">
        <v>1981</v>
      </c>
      <c r="E63" s="3845">
        <f t="shared" ref="E63:E71" si="15">SUM(I63,M63,Q63)</f>
        <v>0</v>
      </c>
      <c r="F63" s="3846">
        <f t="shared" ref="F63:H71" si="16">SUM(J63,N63,S63)</f>
        <v>0</v>
      </c>
      <c r="G63" s="3846">
        <f t="shared" si="16"/>
        <v>0</v>
      </c>
      <c r="H63" s="3847">
        <f t="shared" si="16"/>
        <v>0</v>
      </c>
      <c r="I63" s="3848">
        <v>0</v>
      </c>
      <c r="J63" s="3849">
        <v>0</v>
      </c>
      <c r="K63" s="3849">
        <v>0</v>
      </c>
      <c r="L63" s="3850">
        <v>0</v>
      </c>
      <c r="M63" s="3848">
        <v>0</v>
      </c>
      <c r="N63" s="3849">
        <v>0</v>
      </c>
      <c r="O63" s="3849">
        <v>0</v>
      </c>
      <c r="P63" s="3851">
        <v>0</v>
      </c>
      <c r="Q63" s="3852">
        <v>0</v>
      </c>
      <c r="R63" s="3853">
        <v>0</v>
      </c>
      <c r="S63" s="3854">
        <v>0</v>
      </c>
      <c r="T63" s="3849">
        <v>0</v>
      </c>
      <c r="U63" s="3855">
        <v>0</v>
      </c>
      <c r="V63" s="3852">
        <v>0</v>
      </c>
      <c r="W63" s="3853">
        <v>0</v>
      </c>
      <c r="X63" s="3854">
        <v>0</v>
      </c>
      <c r="Y63" s="3849">
        <v>0</v>
      </c>
      <c r="Z63" s="3855">
        <v>0</v>
      </c>
      <c r="AA63" s="3852">
        <v>0</v>
      </c>
      <c r="AB63" s="3853">
        <v>0</v>
      </c>
      <c r="AC63" s="3854">
        <v>0</v>
      </c>
      <c r="AD63" s="3849">
        <v>0</v>
      </c>
      <c r="AE63" s="3855">
        <v>0</v>
      </c>
      <c r="AF63" s="387"/>
      <c r="AG63" s="445"/>
    </row>
    <row r="64" spans="1:33" s="988" customFormat="1" ht="13.2">
      <c r="A64" s="445"/>
      <c r="B64" s="387"/>
      <c r="C64" s="3843">
        <f>1+C63</f>
        <v>47</v>
      </c>
      <c r="D64" s="3883" t="s">
        <v>1982</v>
      </c>
      <c r="E64" s="3845">
        <f t="shared" si="15"/>
        <v>0</v>
      </c>
      <c r="F64" s="3846">
        <f t="shared" si="16"/>
        <v>0</v>
      </c>
      <c r="G64" s="3846">
        <f t="shared" si="16"/>
        <v>0</v>
      </c>
      <c r="H64" s="3847">
        <f t="shared" si="16"/>
        <v>0</v>
      </c>
      <c r="I64" s="3848">
        <v>0</v>
      </c>
      <c r="J64" s="3849">
        <v>0</v>
      </c>
      <c r="K64" s="3849">
        <v>0</v>
      </c>
      <c r="L64" s="3850">
        <v>0</v>
      </c>
      <c r="M64" s="3848">
        <v>0</v>
      </c>
      <c r="N64" s="3849">
        <v>0</v>
      </c>
      <c r="O64" s="3849">
        <v>0</v>
      </c>
      <c r="P64" s="3851">
        <v>0</v>
      </c>
      <c r="Q64" s="3852">
        <v>0</v>
      </c>
      <c r="R64" s="3853">
        <v>0</v>
      </c>
      <c r="S64" s="3854">
        <v>0</v>
      </c>
      <c r="T64" s="3849">
        <v>0</v>
      </c>
      <c r="U64" s="3855">
        <v>0</v>
      </c>
      <c r="V64" s="3852">
        <v>0</v>
      </c>
      <c r="W64" s="3853">
        <v>0</v>
      </c>
      <c r="X64" s="3854">
        <v>0</v>
      </c>
      <c r="Y64" s="3849">
        <v>0</v>
      </c>
      <c r="Z64" s="3855">
        <v>0</v>
      </c>
      <c r="AA64" s="3852">
        <v>0</v>
      </c>
      <c r="AB64" s="3853">
        <v>0</v>
      </c>
      <c r="AC64" s="3854">
        <v>0</v>
      </c>
      <c r="AD64" s="3849">
        <v>0</v>
      </c>
      <c r="AE64" s="3855">
        <v>0</v>
      </c>
      <c r="AF64" s="387"/>
      <c r="AG64" s="445"/>
    </row>
    <row r="65" spans="1:33" s="988" customFormat="1" ht="13.2">
      <c r="A65" s="445"/>
      <c r="B65" s="387"/>
      <c r="C65" s="3843">
        <f t="shared" ref="C65:C71" si="17">1+C64</f>
        <v>48</v>
      </c>
      <c r="D65" s="3883" t="s">
        <v>1983</v>
      </c>
      <c r="E65" s="3845">
        <f t="shared" si="15"/>
        <v>0</v>
      </c>
      <c r="F65" s="3846">
        <f t="shared" si="16"/>
        <v>0</v>
      </c>
      <c r="G65" s="3846">
        <f t="shared" si="16"/>
        <v>0</v>
      </c>
      <c r="H65" s="3847">
        <f t="shared" si="16"/>
        <v>0</v>
      </c>
      <c r="I65" s="3848">
        <v>0</v>
      </c>
      <c r="J65" s="3849">
        <v>0</v>
      </c>
      <c r="K65" s="3849">
        <v>0</v>
      </c>
      <c r="L65" s="3850">
        <v>0</v>
      </c>
      <c r="M65" s="3848">
        <v>0</v>
      </c>
      <c r="N65" s="3849">
        <v>0</v>
      </c>
      <c r="O65" s="3849">
        <v>0</v>
      </c>
      <c r="P65" s="3851">
        <v>0</v>
      </c>
      <c r="Q65" s="3852">
        <v>0</v>
      </c>
      <c r="R65" s="3853">
        <v>0</v>
      </c>
      <c r="S65" s="3854">
        <v>0</v>
      </c>
      <c r="T65" s="3849">
        <v>0</v>
      </c>
      <c r="U65" s="3855">
        <v>0</v>
      </c>
      <c r="V65" s="3852">
        <v>0</v>
      </c>
      <c r="W65" s="3853">
        <v>0</v>
      </c>
      <c r="X65" s="3854">
        <v>0</v>
      </c>
      <c r="Y65" s="3849">
        <v>0</v>
      </c>
      <c r="Z65" s="3855">
        <v>0</v>
      </c>
      <c r="AA65" s="3852">
        <v>0</v>
      </c>
      <c r="AB65" s="3853">
        <v>0</v>
      </c>
      <c r="AC65" s="3854">
        <v>0</v>
      </c>
      <c r="AD65" s="3849">
        <v>0</v>
      </c>
      <c r="AE65" s="3855">
        <v>0</v>
      </c>
      <c r="AF65" s="387"/>
      <c r="AG65" s="445"/>
    </row>
    <row r="66" spans="1:33" s="988" customFormat="1" ht="13.2">
      <c r="A66" s="445"/>
      <c r="B66" s="387"/>
      <c r="C66" s="3843">
        <f t="shared" si="17"/>
        <v>49</v>
      </c>
      <c r="D66" s="3883" t="s">
        <v>1984</v>
      </c>
      <c r="E66" s="3845">
        <f t="shared" si="15"/>
        <v>0</v>
      </c>
      <c r="F66" s="3846">
        <f t="shared" si="16"/>
        <v>0</v>
      </c>
      <c r="G66" s="3846">
        <f t="shared" si="16"/>
        <v>0</v>
      </c>
      <c r="H66" s="3847">
        <f t="shared" si="16"/>
        <v>0</v>
      </c>
      <c r="I66" s="3848">
        <v>0</v>
      </c>
      <c r="J66" s="3849">
        <v>0</v>
      </c>
      <c r="K66" s="3849">
        <v>0</v>
      </c>
      <c r="L66" s="3850">
        <v>0</v>
      </c>
      <c r="M66" s="3848">
        <v>0</v>
      </c>
      <c r="N66" s="3849">
        <v>0</v>
      </c>
      <c r="O66" s="3849">
        <v>0</v>
      </c>
      <c r="P66" s="3851">
        <v>0</v>
      </c>
      <c r="Q66" s="3852">
        <v>0</v>
      </c>
      <c r="R66" s="3853">
        <v>0</v>
      </c>
      <c r="S66" s="3854">
        <v>0</v>
      </c>
      <c r="T66" s="3849">
        <v>0</v>
      </c>
      <c r="U66" s="3855">
        <v>0</v>
      </c>
      <c r="V66" s="3852">
        <v>0</v>
      </c>
      <c r="W66" s="3853">
        <v>0</v>
      </c>
      <c r="X66" s="3854">
        <v>0</v>
      </c>
      <c r="Y66" s="3849">
        <v>0</v>
      </c>
      <c r="Z66" s="3855">
        <v>0</v>
      </c>
      <c r="AA66" s="3852">
        <v>0</v>
      </c>
      <c r="AB66" s="3853">
        <v>0</v>
      </c>
      <c r="AC66" s="3854">
        <v>0</v>
      </c>
      <c r="AD66" s="3849">
        <v>0</v>
      </c>
      <c r="AE66" s="3855">
        <v>0</v>
      </c>
      <c r="AF66" s="387"/>
      <c r="AG66" s="445"/>
    </row>
    <row r="67" spans="1:33" s="988" customFormat="1" ht="13.2">
      <c r="A67" s="445"/>
      <c r="B67" s="387"/>
      <c r="C67" s="3843">
        <f>1+C66</f>
        <v>50</v>
      </c>
      <c r="D67" s="3883"/>
      <c r="E67" s="3845">
        <f t="shared" si="15"/>
        <v>0</v>
      </c>
      <c r="F67" s="3846">
        <f t="shared" si="16"/>
        <v>0</v>
      </c>
      <c r="G67" s="3846">
        <f t="shared" si="16"/>
        <v>0</v>
      </c>
      <c r="H67" s="3847">
        <f t="shared" si="16"/>
        <v>0</v>
      </c>
      <c r="I67" s="3848">
        <v>0</v>
      </c>
      <c r="J67" s="3849">
        <v>0</v>
      </c>
      <c r="K67" s="3849">
        <v>0</v>
      </c>
      <c r="L67" s="3850">
        <v>0</v>
      </c>
      <c r="M67" s="3848">
        <v>0</v>
      </c>
      <c r="N67" s="3849">
        <v>0</v>
      </c>
      <c r="O67" s="3849">
        <v>0</v>
      </c>
      <c r="P67" s="3851">
        <v>0</v>
      </c>
      <c r="Q67" s="3852">
        <v>0</v>
      </c>
      <c r="R67" s="3853">
        <v>0</v>
      </c>
      <c r="S67" s="3854">
        <v>0</v>
      </c>
      <c r="T67" s="3849">
        <v>0</v>
      </c>
      <c r="U67" s="3855">
        <v>0</v>
      </c>
      <c r="V67" s="3852">
        <v>0</v>
      </c>
      <c r="W67" s="3853">
        <v>0</v>
      </c>
      <c r="X67" s="3854">
        <v>0</v>
      </c>
      <c r="Y67" s="3849">
        <v>0</v>
      </c>
      <c r="Z67" s="3855">
        <v>0</v>
      </c>
      <c r="AA67" s="3852">
        <v>0</v>
      </c>
      <c r="AB67" s="3853">
        <v>0</v>
      </c>
      <c r="AC67" s="3854">
        <v>0</v>
      </c>
      <c r="AD67" s="3849">
        <v>0</v>
      </c>
      <c r="AE67" s="3855">
        <v>0</v>
      </c>
      <c r="AF67" s="387"/>
      <c r="AG67" s="445"/>
    </row>
    <row r="68" spans="1:33" s="988" customFormat="1" ht="13.2">
      <c r="A68" s="445"/>
      <c r="B68" s="387"/>
      <c r="C68" s="3857">
        <f t="shared" si="17"/>
        <v>51</v>
      </c>
      <c r="D68" s="3858" t="s">
        <v>1961</v>
      </c>
      <c r="E68" s="3859">
        <f t="shared" si="15"/>
        <v>0</v>
      </c>
      <c r="F68" s="3860">
        <f t="shared" si="16"/>
        <v>0</v>
      </c>
      <c r="G68" s="3860">
        <f t="shared" si="16"/>
        <v>0</v>
      </c>
      <c r="H68" s="3861">
        <f t="shared" si="16"/>
        <v>0</v>
      </c>
      <c r="I68" s="3862">
        <f t="shared" ref="I68:AE68" si="18">SUM(I63:I67)</f>
        <v>0</v>
      </c>
      <c r="J68" s="3863">
        <f t="shared" si="18"/>
        <v>0</v>
      </c>
      <c r="K68" s="3863">
        <f t="shared" si="18"/>
        <v>0</v>
      </c>
      <c r="L68" s="3864">
        <f t="shared" si="18"/>
        <v>0</v>
      </c>
      <c r="M68" s="3859">
        <f t="shared" si="18"/>
        <v>0</v>
      </c>
      <c r="N68" s="3863">
        <f t="shared" si="18"/>
        <v>0</v>
      </c>
      <c r="O68" s="3863">
        <f t="shared" si="18"/>
        <v>0</v>
      </c>
      <c r="P68" s="3861">
        <f t="shared" si="18"/>
        <v>0</v>
      </c>
      <c r="Q68" s="3865">
        <f t="shared" si="18"/>
        <v>0</v>
      </c>
      <c r="R68" s="3866">
        <f t="shared" si="18"/>
        <v>0</v>
      </c>
      <c r="S68" s="3860">
        <f t="shared" si="18"/>
        <v>0</v>
      </c>
      <c r="T68" s="3863">
        <f t="shared" si="18"/>
        <v>0</v>
      </c>
      <c r="U68" s="3861">
        <f t="shared" si="18"/>
        <v>0</v>
      </c>
      <c r="V68" s="3865">
        <f t="shared" si="18"/>
        <v>0</v>
      </c>
      <c r="W68" s="3866">
        <f t="shared" si="18"/>
        <v>0</v>
      </c>
      <c r="X68" s="3860">
        <f t="shared" si="18"/>
        <v>0</v>
      </c>
      <c r="Y68" s="3863">
        <f t="shared" si="18"/>
        <v>0</v>
      </c>
      <c r="Z68" s="3861">
        <f t="shared" si="18"/>
        <v>0</v>
      </c>
      <c r="AA68" s="3867">
        <f t="shared" si="18"/>
        <v>0</v>
      </c>
      <c r="AB68" s="3866">
        <f t="shared" si="18"/>
        <v>0</v>
      </c>
      <c r="AC68" s="3860">
        <f t="shared" si="18"/>
        <v>0</v>
      </c>
      <c r="AD68" s="3863">
        <f t="shared" si="18"/>
        <v>0</v>
      </c>
      <c r="AE68" s="3861">
        <f t="shared" si="18"/>
        <v>0</v>
      </c>
      <c r="AF68" s="387"/>
      <c r="AG68" s="445"/>
    </row>
    <row r="69" spans="1:33" s="988" customFormat="1" ht="13.2">
      <c r="A69" s="445"/>
      <c r="B69" s="387"/>
      <c r="C69" s="3857">
        <f t="shared" si="17"/>
        <v>52</v>
      </c>
      <c r="D69" s="3868" t="s">
        <v>1978</v>
      </c>
      <c r="E69" s="3845">
        <f t="shared" si="15"/>
        <v>0</v>
      </c>
      <c r="F69" s="3846">
        <f t="shared" si="16"/>
        <v>0</v>
      </c>
      <c r="G69" s="3846">
        <f t="shared" si="16"/>
        <v>0</v>
      </c>
      <c r="H69" s="3847">
        <f t="shared" si="16"/>
        <v>0</v>
      </c>
      <c r="I69" s="3848">
        <v>0</v>
      </c>
      <c r="J69" s="3849">
        <v>0</v>
      </c>
      <c r="K69" s="3849">
        <v>0</v>
      </c>
      <c r="L69" s="3850">
        <v>0</v>
      </c>
      <c r="M69" s="3848">
        <v>0</v>
      </c>
      <c r="N69" s="3849">
        <v>0</v>
      </c>
      <c r="O69" s="3849">
        <v>0</v>
      </c>
      <c r="P69" s="3851">
        <v>0</v>
      </c>
      <c r="Q69" s="3852">
        <v>0</v>
      </c>
      <c r="R69" s="3853">
        <v>0</v>
      </c>
      <c r="S69" s="3854">
        <v>0</v>
      </c>
      <c r="T69" s="3849">
        <v>0</v>
      </c>
      <c r="U69" s="3855">
        <v>0</v>
      </c>
      <c r="V69" s="3852">
        <v>0</v>
      </c>
      <c r="W69" s="3853">
        <v>0</v>
      </c>
      <c r="X69" s="3854">
        <v>0</v>
      </c>
      <c r="Y69" s="3849">
        <v>0</v>
      </c>
      <c r="Z69" s="3855">
        <v>0</v>
      </c>
      <c r="AA69" s="3852">
        <v>0</v>
      </c>
      <c r="AB69" s="3853">
        <v>0</v>
      </c>
      <c r="AC69" s="3854">
        <v>0</v>
      </c>
      <c r="AD69" s="3849">
        <v>0</v>
      </c>
      <c r="AE69" s="3855">
        <v>0</v>
      </c>
      <c r="AF69" s="387"/>
      <c r="AG69" s="445"/>
    </row>
    <row r="70" spans="1:33" s="988" customFormat="1" ht="13.2">
      <c r="A70" s="445"/>
      <c r="B70" s="387"/>
      <c r="C70" s="3857">
        <f t="shared" si="17"/>
        <v>53</v>
      </c>
      <c r="D70" s="3868" t="s">
        <v>1979</v>
      </c>
      <c r="E70" s="3845">
        <f t="shared" si="15"/>
        <v>0</v>
      </c>
      <c r="F70" s="3846">
        <f t="shared" si="16"/>
        <v>0</v>
      </c>
      <c r="G70" s="3846">
        <f t="shared" si="16"/>
        <v>0</v>
      </c>
      <c r="H70" s="3847">
        <f t="shared" si="16"/>
        <v>0</v>
      </c>
      <c r="I70" s="3848">
        <v>0</v>
      </c>
      <c r="J70" s="3849">
        <v>0</v>
      </c>
      <c r="K70" s="3849">
        <v>0</v>
      </c>
      <c r="L70" s="3850">
        <v>0</v>
      </c>
      <c r="M70" s="3848">
        <v>0</v>
      </c>
      <c r="N70" s="3849">
        <v>0</v>
      </c>
      <c r="O70" s="3849">
        <v>0</v>
      </c>
      <c r="P70" s="3851">
        <v>0</v>
      </c>
      <c r="Q70" s="3852">
        <v>0</v>
      </c>
      <c r="R70" s="3853">
        <v>0</v>
      </c>
      <c r="S70" s="3854">
        <v>0</v>
      </c>
      <c r="T70" s="3849">
        <v>0</v>
      </c>
      <c r="U70" s="3855">
        <v>0</v>
      </c>
      <c r="V70" s="3852">
        <v>0</v>
      </c>
      <c r="W70" s="3853">
        <v>0</v>
      </c>
      <c r="X70" s="3854">
        <v>0</v>
      </c>
      <c r="Y70" s="3849">
        <v>0</v>
      </c>
      <c r="Z70" s="3855">
        <v>0</v>
      </c>
      <c r="AA70" s="3852">
        <v>0</v>
      </c>
      <c r="AB70" s="3853">
        <v>0</v>
      </c>
      <c r="AC70" s="3854">
        <v>0</v>
      </c>
      <c r="AD70" s="3849">
        <v>0</v>
      </c>
      <c r="AE70" s="3855">
        <v>0</v>
      </c>
      <c r="AF70" s="387"/>
      <c r="AG70" s="445"/>
    </row>
    <row r="71" spans="1:33" s="988" customFormat="1" ht="13.2">
      <c r="A71" s="445"/>
      <c r="B71" s="387"/>
      <c r="C71" s="3857">
        <f t="shared" si="17"/>
        <v>54</v>
      </c>
      <c r="D71" s="3858" t="s">
        <v>1970</v>
      </c>
      <c r="E71" s="3859">
        <f t="shared" si="15"/>
        <v>0</v>
      </c>
      <c r="F71" s="3860">
        <f t="shared" si="16"/>
        <v>0</v>
      </c>
      <c r="G71" s="3860">
        <f t="shared" si="16"/>
        <v>0</v>
      </c>
      <c r="H71" s="3861">
        <f t="shared" si="16"/>
        <v>0</v>
      </c>
      <c r="I71" s="3862">
        <f>I68+I69-I70</f>
        <v>0</v>
      </c>
      <c r="J71" s="3863">
        <f t="shared" ref="J71:AE71" si="19">J68+J69-J70</f>
        <v>0</v>
      </c>
      <c r="K71" s="3863">
        <f t="shared" si="19"/>
        <v>0</v>
      </c>
      <c r="L71" s="3864">
        <f t="shared" si="19"/>
        <v>0</v>
      </c>
      <c r="M71" s="3859">
        <f t="shared" si="19"/>
        <v>0</v>
      </c>
      <c r="N71" s="3863">
        <f>N68+N69-N70</f>
        <v>0</v>
      </c>
      <c r="O71" s="3863">
        <f>O68+O69-O70</f>
        <v>0</v>
      </c>
      <c r="P71" s="3861">
        <f t="shared" si="19"/>
        <v>0</v>
      </c>
      <c r="Q71" s="3865">
        <f t="shared" si="19"/>
        <v>0</v>
      </c>
      <c r="R71" s="3866">
        <f t="shared" si="19"/>
        <v>0</v>
      </c>
      <c r="S71" s="3860">
        <f t="shared" si="19"/>
        <v>0</v>
      </c>
      <c r="T71" s="3863">
        <f t="shared" si="19"/>
        <v>0</v>
      </c>
      <c r="U71" s="3861">
        <f t="shared" si="19"/>
        <v>0</v>
      </c>
      <c r="V71" s="3865">
        <f t="shared" si="19"/>
        <v>0</v>
      </c>
      <c r="W71" s="3866">
        <f t="shared" si="19"/>
        <v>0</v>
      </c>
      <c r="X71" s="3860">
        <f t="shared" si="19"/>
        <v>0</v>
      </c>
      <c r="Y71" s="3863">
        <f t="shared" si="19"/>
        <v>0</v>
      </c>
      <c r="Z71" s="3861">
        <f t="shared" si="19"/>
        <v>0</v>
      </c>
      <c r="AA71" s="3867">
        <f t="shared" si="19"/>
        <v>0</v>
      </c>
      <c r="AB71" s="3866">
        <f t="shared" si="19"/>
        <v>0</v>
      </c>
      <c r="AC71" s="3860">
        <f t="shared" si="19"/>
        <v>0</v>
      </c>
      <c r="AD71" s="3863">
        <f t="shared" si="19"/>
        <v>0</v>
      </c>
      <c r="AE71" s="3861">
        <f t="shared" si="19"/>
        <v>0</v>
      </c>
      <c r="AF71" s="387"/>
      <c r="AG71" s="445"/>
    </row>
    <row r="72" spans="1:33" s="99" customFormat="1" ht="15.6">
      <c r="A72" s="164"/>
      <c r="B72" s="121"/>
      <c r="C72" s="3836"/>
      <c r="D72" s="1216"/>
      <c r="E72" s="3880"/>
      <c r="F72" s="438"/>
      <c r="G72" s="438"/>
      <c r="H72" s="442"/>
      <c r="I72" s="1221"/>
      <c r="J72" s="1221"/>
      <c r="K72" s="1221"/>
      <c r="L72" s="438"/>
      <c r="M72" s="3882"/>
      <c r="N72" s="1223"/>
      <c r="O72" s="1221"/>
      <c r="P72" s="1224"/>
      <c r="Q72" s="3881"/>
      <c r="R72" s="1222"/>
      <c r="S72" s="438"/>
      <c r="T72" s="1221"/>
      <c r="U72" s="442"/>
      <c r="V72" s="3881"/>
      <c r="W72" s="1222"/>
      <c r="X72" s="438"/>
      <c r="Y72" s="1221"/>
      <c r="Z72" s="442"/>
      <c r="AA72" s="1222"/>
      <c r="AB72" s="1222"/>
      <c r="AC72" s="438"/>
      <c r="AD72" s="1221"/>
      <c r="AE72" s="442"/>
      <c r="AF72" s="121"/>
      <c r="AG72" s="164"/>
    </row>
    <row r="73" spans="1:33" s="99" customFormat="1" ht="15.6">
      <c r="A73" s="164"/>
      <c r="B73" s="121"/>
      <c r="C73" s="3836" t="s">
        <v>1985</v>
      </c>
      <c r="D73" s="1216"/>
      <c r="E73" s="3880"/>
      <c r="F73" s="438"/>
      <c r="G73" s="438"/>
      <c r="H73" s="442"/>
      <c r="I73" s="1221"/>
      <c r="J73" s="1221"/>
      <c r="K73" s="1221"/>
      <c r="L73" s="438"/>
      <c r="M73" s="3882"/>
      <c r="N73" s="1223"/>
      <c r="O73" s="1221"/>
      <c r="P73" s="1224"/>
      <c r="Q73" s="3881"/>
      <c r="R73" s="1222"/>
      <c r="S73" s="438"/>
      <c r="T73" s="1221"/>
      <c r="U73" s="442"/>
      <c r="V73" s="3881"/>
      <c r="W73" s="1222"/>
      <c r="X73" s="438"/>
      <c r="Y73" s="1221"/>
      <c r="Z73" s="442"/>
      <c r="AA73" s="1222"/>
      <c r="AB73" s="1222"/>
      <c r="AC73" s="438"/>
      <c r="AD73" s="1221"/>
      <c r="AE73" s="442"/>
      <c r="AF73" s="121"/>
      <c r="AG73" s="164"/>
    </row>
    <row r="74" spans="1:33" s="988" customFormat="1" ht="13.2">
      <c r="A74" s="445"/>
      <c r="B74" s="387"/>
      <c r="C74" s="3843">
        <f>1+C71</f>
        <v>55</v>
      </c>
      <c r="D74" s="3856" t="s">
        <v>1986</v>
      </c>
      <c r="E74" s="3845">
        <f t="shared" ref="E74:E82" si="20">SUM(I74,M74,Q74)</f>
        <v>0</v>
      </c>
      <c r="F74" s="3846">
        <f t="shared" ref="F74:H82" si="21">SUM(J74,N74,S74)</f>
        <v>0</v>
      </c>
      <c r="G74" s="3846">
        <f t="shared" si="21"/>
        <v>0</v>
      </c>
      <c r="H74" s="3847">
        <f t="shared" si="21"/>
        <v>0</v>
      </c>
      <c r="I74" s="3848">
        <v>0</v>
      </c>
      <c r="J74" s="3849">
        <v>0</v>
      </c>
      <c r="K74" s="3849">
        <v>0</v>
      </c>
      <c r="L74" s="3850">
        <v>0</v>
      </c>
      <c r="M74" s="3848">
        <v>0</v>
      </c>
      <c r="N74" s="3849">
        <v>0</v>
      </c>
      <c r="O74" s="3849">
        <v>0</v>
      </c>
      <c r="P74" s="3851">
        <v>0</v>
      </c>
      <c r="Q74" s="3852">
        <v>0</v>
      </c>
      <c r="R74" s="3853">
        <v>0</v>
      </c>
      <c r="S74" s="3854">
        <v>0</v>
      </c>
      <c r="T74" s="3849">
        <v>0</v>
      </c>
      <c r="U74" s="3855">
        <v>0</v>
      </c>
      <c r="V74" s="3852">
        <v>0</v>
      </c>
      <c r="W74" s="3853">
        <v>0</v>
      </c>
      <c r="X74" s="3854">
        <v>0</v>
      </c>
      <c r="Y74" s="3849">
        <v>0</v>
      </c>
      <c r="Z74" s="3855">
        <v>0</v>
      </c>
      <c r="AA74" s="3852">
        <v>0</v>
      </c>
      <c r="AB74" s="3853">
        <v>0</v>
      </c>
      <c r="AC74" s="3854">
        <v>0</v>
      </c>
      <c r="AD74" s="3849">
        <v>0</v>
      </c>
      <c r="AE74" s="3855">
        <v>0</v>
      </c>
      <c r="AF74" s="387"/>
      <c r="AG74" s="445"/>
    </row>
    <row r="75" spans="1:33" s="988" customFormat="1" ht="13.2">
      <c r="A75" s="445"/>
      <c r="B75" s="387"/>
      <c r="C75" s="3843">
        <f>1+C74</f>
        <v>56</v>
      </c>
      <c r="D75" s="3883" t="s">
        <v>1987</v>
      </c>
      <c r="E75" s="3845">
        <f t="shared" si="20"/>
        <v>0</v>
      </c>
      <c r="F75" s="3846">
        <f t="shared" si="21"/>
        <v>0</v>
      </c>
      <c r="G75" s="3846">
        <f t="shared" si="21"/>
        <v>0</v>
      </c>
      <c r="H75" s="3847">
        <f t="shared" si="21"/>
        <v>0</v>
      </c>
      <c r="I75" s="3848">
        <v>0</v>
      </c>
      <c r="J75" s="3849">
        <v>0</v>
      </c>
      <c r="K75" s="3849">
        <v>0</v>
      </c>
      <c r="L75" s="3850">
        <v>0</v>
      </c>
      <c r="M75" s="3848">
        <v>0</v>
      </c>
      <c r="N75" s="3849">
        <v>0</v>
      </c>
      <c r="O75" s="3849">
        <v>0</v>
      </c>
      <c r="P75" s="3851">
        <v>0</v>
      </c>
      <c r="Q75" s="3852">
        <v>0</v>
      </c>
      <c r="R75" s="3853">
        <v>0</v>
      </c>
      <c r="S75" s="3854">
        <v>0</v>
      </c>
      <c r="T75" s="3849">
        <v>0</v>
      </c>
      <c r="U75" s="3855">
        <v>0</v>
      </c>
      <c r="V75" s="3852">
        <v>0</v>
      </c>
      <c r="W75" s="3853">
        <v>0</v>
      </c>
      <c r="X75" s="3854">
        <v>0</v>
      </c>
      <c r="Y75" s="3849">
        <v>0</v>
      </c>
      <c r="Z75" s="3855">
        <v>0</v>
      </c>
      <c r="AA75" s="3852">
        <v>0</v>
      </c>
      <c r="AB75" s="3853">
        <v>0</v>
      </c>
      <c r="AC75" s="3854">
        <v>0</v>
      </c>
      <c r="AD75" s="3849">
        <v>0</v>
      </c>
      <c r="AE75" s="3855">
        <v>0</v>
      </c>
      <c r="AF75" s="387"/>
      <c r="AG75" s="445"/>
    </row>
    <row r="76" spans="1:33" s="988" customFormat="1" ht="13.2">
      <c r="A76" s="445"/>
      <c r="B76" s="387"/>
      <c r="C76" s="3843">
        <f t="shared" ref="C76:C82" si="22">1+C75</f>
        <v>57</v>
      </c>
      <c r="D76" s="3883" t="s">
        <v>1988</v>
      </c>
      <c r="E76" s="3845">
        <f t="shared" si="20"/>
        <v>0</v>
      </c>
      <c r="F76" s="3846">
        <f t="shared" si="21"/>
        <v>0</v>
      </c>
      <c r="G76" s="3846">
        <f t="shared" si="21"/>
        <v>0</v>
      </c>
      <c r="H76" s="3847">
        <f t="shared" si="21"/>
        <v>0</v>
      </c>
      <c r="I76" s="3848">
        <v>0</v>
      </c>
      <c r="J76" s="3849">
        <v>0</v>
      </c>
      <c r="K76" s="3849">
        <v>0</v>
      </c>
      <c r="L76" s="3850">
        <v>0</v>
      </c>
      <c r="M76" s="3848">
        <v>0</v>
      </c>
      <c r="N76" s="3849">
        <v>0</v>
      </c>
      <c r="O76" s="3849">
        <v>0</v>
      </c>
      <c r="P76" s="3851">
        <v>0</v>
      </c>
      <c r="Q76" s="3852">
        <v>0</v>
      </c>
      <c r="R76" s="3853">
        <v>0</v>
      </c>
      <c r="S76" s="3854">
        <v>0</v>
      </c>
      <c r="T76" s="3849">
        <v>0</v>
      </c>
      <c r="U76" s="3855">
        <v>0</v>
      </c>
      <c r="V76" s="3852">
        <v>0</v>
      </c>
      <c r="W76" s="3853">
        <v>0</v>
      </c>
      <c r="X76" s="3854">
        <v>0</v>
      </c>
      <c r="Y76" s="3849">
        <v>0</v>
      </c>
      <c r="Z76" s="3855">
        <v>0</v>
      </c>
      <c r="AA76" s="3852">
        <v>0</v>
      </c>
      <c r="AB76" s="3853">
        <v>0</v>
      </c>
      <c r="AC76" s="3854">
        <v>0</v>
      </c>
      <c r="AD76" s="3849">
        <v>0</v>
      </c>
      <c r="AE76" s="3855">
        <v>0</v>
      </c>
      <c r="AF76" s="387"/>
      <c r="AG76" s="445"/>
    </row>
    <row r="77" spans="1:33" s="988" customFormat="1" ht="13.2">
      <c r="A77" s="445"/>
      <c r="B77" s="387"/>
      <c r="C77" s="3843">
        <f t="shared" si="22"/>
        <v>58</v>
      </c>
      <c r="D77" s="3883" t="s">
        <v>1983</v>
      </c>
      <c r="E77" s="3845">
        <f t="shared" si="20"/>
        <v>0</v>
      </c>
      <c r="F77" s="3846">
        <f t="shared" si="21"/>
        <v>0</v>
      </c>
      <c r="G77" s="3846">
        <f t="shared" si="21"/>
        <v>0</v>
      </c>
      <c r="H77" s="3847">
        <f t="shared" si="21"/>
        <v>0</v>
      </c>
      <c r="I77" s="3848">
        <v>0</v>
      </c>
      <c r="J77" s="3849">
        <v>0</v>
      </c>
      <c r="K77" s="3849">
        <v>0</v>
      </c>
      <c r="L77" s="3850">
        <v>0</v>
      </c>
      <c r="M77" s="3848">
        <v>0</v>
      </c>
      <c r="N77" s="3849">
        <v>0</v>
      </c>
      <c r="O77" s="3849">
        <v>0</v>
      </c>
      <c r="P77" s="3851">
        <v>0</v>
      </c>
      <c r="Q77" s="3852">
        <v>0</v>
      </c>
      <c r="R77" s="3853">
        <v>0</v>
      </c>
      <c r="S77" s="3854">
        <v>0</v>
      </c>
      <c r="T77" s="3849">
        <v>0</v>
      </c>
      <c r="U77" s="3855">
        <v>0</v>
      </c>
      <c r="V77" s="3852">
        <v>0</v>
      </c>
      <c r="W77" s="3853">
        <v>0</v>
      </c>
      <c r="X77" s="3854">
        <v>0</v>
      </c>
      <c r="Y77" s="3849">
        <v>0</v>
      </c>
      <c r="Z77" s="3855">
        <v>0</v>
      </c>
      <c r="AA77" s="3852">
        <v>0</v>
      </c>
      <c r="AB77" s="3853">
        <v>0</v>
      </c>
      <c r="AC77" s="3854">
        <v>0</v>
      </c>
      <c r="AD77" s="3849">
        <v>0</v>
      </c>
      <c r="AE77" s="3855">
        <v>0</v>
      </c>
      <c r="AF77" s="387"/>
      <c r="AG77" s="445"/>
    </row>
    <row r="78" spans="1:33" s="988" customFormat="1" ht="13.2">
      <c r="A78" s="445"/>
      <c r="B78" s="387"/>
      <c r="C78" s="3843">
        <f t="shared" si="22"/>
        <v>59</v>
      </c>
      <c r="D78" s="3883" t="s">
        <v>1984</v>
      </c>
      <c r="E78" s="3845">
        <f t="shared" si="20"/>
        <v>0</v>
      </c>
      <c r="F78" s="3846">
        <f t="shared" si="21"/>
        <v>0</v>
      </c>
      <c r="G78" s="3846">
        <f t="shared" si="21"/>
        <v>0</v>
      </c>
      <c r="H78" s="3847">
        <f t="shared" si="21"/>
        <v>0</v>
      </c>
      <c r="I78" s="3848">
        <v>0</v>
      </c>
      <c r="J78" s="3849">
        <v>0</v>
      </c>
      <c r="K78" s="3849">
        <v>0</v>
      </c>
      <c r="L78" s="3850">
        <v>0</v>
      </c>
      <c r="M78" s="3848">
        <v>0</v>
      </c>
      <c r="N78" s="3849">
        <v>0</v>
      </c>
      <c r="O78" s="3849">
        <v>0</v>
      </c>
      <c r="P78" s="3851">
        <v>0</v>
      </c>
      <c r="Q78" s="3852">
        <v>0</v>
      </c>
      <c r="R78" s="3853">
        <v>0</v>
      </c>
      <c r="S78" s="3854">
        <v>0</v>
      </c>
      <c r="T78" s="3849">
        <v>0</v>
      </c>
      <c r="U78" s="3855">
        <v>0</v>
      </c>
      <c r="V78" s="3852">
        <v>0</v>
      </c>
      <c r="W78" s="3853">
        <v>0</v>
      </c>
      <c r="X78" s="3854">
        <v>0</v>
      </c>
      <c r="Y78" s="3849">
        <v>0</v>
      </c>
      <c r="Z78" s="3855">
        <v>0</v>
      </c>
      <c r="AA78" s="3852">
        <v>0</v>
      </c>
      <c r="AB78" s="3853">
        <v>0</v>
      </c>
      <c r="AC78" s="3854">
        <v>0</v>
      </c>
      <c r="AD78" s="3849">
        <v>0</v>
      </c>
      <c r="AE78" s="3855">
        <v>0</v>
      </c>
      <c r="AF78" s="387"/>
      <c r="AG78" s="445"/>
    </row>
    <row r="79" spans="1:33" s="988" customFormat="1" ht="13.2">
      <c r="A79" s="445"/>
      <c r="B79" s="387"/>
      <c r="C79" s="3857">
        <f t="shared" si="22"/>
        <v>60</v>
      </c>
      <c r="D79" s="3858" t="s">
        <v>1961</v>
      </c>
      <c r="E79" s="3859">
        <f t="shared" si="20"/>
        <v>0</v>
      </c>
      <c r="F79" s="3860">
        <f t="shared" si="21"/>
        <v>0</v>
      </c>
      <c r="G79" s="3860">
        <f t="shared" si="21"/>
        <v>0</v>
      </c>
      <c r="H79" s="3861">
        <f t="shared" si="21"/>
        <v>0</v>
      </c>
      <c r="I79" s="3862">
        <f>SUM(I74:I78)</f>
        <v>0</v>
      </c>
      <c r="J79" s="3863">
        <f t="shared" ref="J79:AE79" si="23">SUM(J74:J78)</f>
        <v>0</v>
      </c>
      <c r="K79" s="3863">
        <f t="shared" si="23"/>
        <v>0</v>
      </c>
      <c r="L79" s="3864">
        <f t="shared" si="23"/>
        <v>0</v>
      </c>
      <c r="M79" s="3859">
        <f t="shared" si="23"/>
        <v>0</v>
      </c>
      <c r="N79" s="3863">
        <f>SUM(N74:N78)</f>
        <v>0</v>
      </c>
      <c r="O79" s="3863">
        <f>SUM(O74:O78)</f>
        <v>0</v>
      </c>
      <c r="P79" s="3861">
        <f t="shared" si="23"/>
        <v>0</v>
      </c>
      <c r="Q79" s="3865">
        <f t="shared" si="23"/>
        <v>0</v>
      </c>
      <c r="R79" s="3866">
        <f t="shared" si="23"/>
        <v>0</v>
      </c>
      <c r="S79" s="3860">
        <f t="shared" si="23"/>
        <v>0</v>
      </c>
      <c r="T79" s="3863">
        <f t="shared" si="23"/>
        <v>0</v>
      </c>
      <c r="U79" s="3861">
        <f t="shared" si="23"/>
        <v>0</v>
      </c>
      <c r="V79" s="3865">
        <f t="shared" si="23"/>
        <v>0</v>
      </c>
      <c r="W79" s="3866">
        <f t="shared" si="23"/>
        <v>0</v>
      </c>
      <c r="X79" s="3860">
        <f t="shared" si="23"/>
        <v>0</v>
      </c>
      <c r="Y79" s="3863">
        <f t="shared" si="23"/>
        <v>0</v>
      </c>
      <c r="Z79" s="3861">
        <f t="shared" si="23"/>
        <v>0</v>
      </c>
      <c r="AA79" s="3867">
        <f t="shared" si="23"/>
        <v>0</v>
      </c>
      <c r="AB79" s="3866">
        <f t="shared" si="23"/>
        <v>0</v>
      </c>
      <c r="AC79" s="3860">
        <f t="shared" si="23"/>
        <v>0</v>
      </c>
      <c r="AD79" s="3863">
        <f t="shared" si="23"/>
        <v>0</v>
      </c>
      <c r="AE79" s="3861">
        <f t="shared" si="23"/>
        <v>0</v>
      </c>
      <c r="AF79" s="387"/>
      <c r="AG79" s="445"/>
    </row>
    <row r="80" spans="1:33" s="988" customFormat="1" ht="13.2">
      <c r="A80" s="445"/>
      <c r="B80" s="387"/>
      <c r="C80" s="3857">
        <f t="shared" si="22"/>
        <v>61</v>
      </c>
      <c r="D80" s="3868" t="s">
        <v>1978</v>
      </c>
      <c r="E80" s="3845">
        <f t="shared" si="20"/>
        <v>0</v>
      </c>
      <c r="F80" s="3846">
        <f t="shared" si="21"/>
        <v>0</v>
      </c>
      <c r="G80" s="3846">
        <f t="shared" si="21"/>
        <v>0</v>
      </c>
      <c r="H80" s="3847">
        <f t="shared" si="21"/>
        <v>0</v>
      </c>
      <c r="I80" s="3848">
        <v>0</v>
      </c>
      <c r="J80" s="3849">
        <v>0</v>
      </c>
      <c r="K80" s="3849">
        <v>0</v>
      </c>
      <c r="L80" s="3850">
        <v>0</v>
      </c>
      <c r="M80" s="3848">
        <v>0</v>
      </c>
      <c r="N80" s="3849">
        <v>0</v>
      </c>
      <c r="O80" s="3849">
        <v>0</v>
      </c>
      <c r="P80" s="3851">
        <v>0</v>
      </c>
      <c r="Q80" s="3852">
        <v>0</v>
      </c>
      <c r="R80" s="3853">
        <v>0</v>
      </c>
      <c r="S80" s="3854">
        <v>0</v>
      </c>
      <c r="T80" s="3849">
        <v>0</v>
      </c>
      <c r="U80" s="3855">
        <v>0</v>
      </c>
      <c r="V80" s="3852">
        <v>0</v>
      </c>
      <c r="W80" s="3853">
        <v>0</v>
      </c>
      <c r="X80" s="3854">
        <v>0</v>
      </c>
      <c r="Y80" s="3849">
        <v>0</v>
      </c>
      <c r="Z80" s="3855">
        <v>0</v>
      </c>
      <c r="AA80" s="3852">
        <v>0</v>
      </c>
      <c r="AB80" s="3853">
        <v>0</v>
      </c>
      <c r="AC80" s="3854">
        <v>0</v>
      </c>
      <c r="AD80" s="3849">
        <v>0</v>
      </c>
      <c r="AE80" s="3855">
        <v>0</v>
      </c>
      <c r="AF80" s="387"/>
      <c r="AG80" s="445"/>
    </row>
    <row r="81" spans="1:33" s="988" customFormat="1" ht="13.2">
      <c r="A81" s="445"/>
      <c r="B81" s="387"/>
      <c r="C81" s="3857">
        <f t="shared" si="22"/>
        <v>62</v>
      </c>
      <c r="D81" s="3868" t="s">
        <v>1979</v>
      </c>
      <c r="E81" s="3845">
        <f t="shared" si="20"/>
        <v>0</v>
      </c>
      <c r="F81" s="3846">
        <f t="shared" si="21"/>
        <v>0</v>
      </c>
      <c r="G81" s="3846">
        <f t="shared" si="21"/>
        <v>0</v>
      </c>
      <c r="H81" s="3847">
        <f t="shared" si="21"/>
        <v>0</v>
      </c>
      <c r="I81" s="3848">
        <v>0</v>
      </c>
      <c r="J81" s="3849">
        <v>0</v>
      </c>
      <c r="K81" s="3849">
        <v>0</v>
      </c>
      <c r="L81" s="3850">
        <v>0</v>
      </c>
      <c r="M81" s="3848">
        <v>0</v>
      </c>
      <c r="N81" s="3849">
        <v>0</v>
      </c>
      <c r="O81" s="3849">
        <v>0</v>
      </c>
      <c r="P81" s="3851">
        <v>0</v>
      </c>
      <c r="Q81" s="3852">
        <v>0</v>
      </c>
      <c r="R81" s="3853">
        <v>0</v>
      </c>
      <c r="S81" s="3854">
        <v>0</v>
      </c>
      <c r="T81" s="3849">
        <v>0</v>
      </c>
      <c r="U81" s="3855">
        <v>0</v>
      </c>
      <c r="V81" s="3852">
        <v>0</v>
      </c>
      <c r="W81" s="3853">
        <v>0</v>
      </c>
      <c r="X81" s="3854">
        <v>0</v>
      </c>
      <c r="Y81" s="3849">
        <v>0</v>
      </c>
      <c r="Z81" s="3855">
        <v>0</v>
      </c>
      <c r="AA81" s="3852">
        <v>0</v>
      </c>
      <c r="AB81" s="3853">
        <v>0</v>
      </c>
      <c r="AC81" s="3854">
        <v>0</v>
      </c>
      <c r="AD81" s="3849">
        <v>0</v>
      </c>
      <c r="AE81" s="3855">
        <v>0</v>
      </c>
      <c r="AF81" s="387"/>
      <c r="AG81" s="445"/>
    </row>
    <row r="82" spans="1:33" s="988" customFormat="1" ht="13.2">
      <c r="A82" s="445"/>
      <c r="B82" s="387"/>
      <c r="C82" s="3857">
        <f t="shared" si="22"/>
        <v>63</v>
      </c>
      <c r="D82" s="3858" t="s">
        <v>1970</v>
      </c>
      <c r="E82" s="3859">
        <f t="shared" si="20"/>
        <v>0</v>
      </c>
      <c r="F82" s="3860">
        <f t="shared" si="21"/>
        <v>0</v>
      </c>
      <c r="G82" s="3860">
        <f t="shared" si="21"/>
        <v>0</v>
      </c>
      <c r="H82" s="3861">
        <f t="shared" si="21"/>
        <v>0</v>
      </c>
      <c r="I82" s="3862">
        <f>I79+I80-I81</f>
        <v>0</v>
      </c>
      <c r="J82" s="3863">
        <f t="shared" ref="J82:AE82" si="24">J79+J80-J81</f>
        <v>0</v>
      </c>
      <c r="K82" s="3863">
        <f t="shared" si="24"/>
        <v>0</v>
      </c>
      <c r="L82" s="3864">
        <f t="shared" si="24"/>
        <v>0</v>
      </c>
      <c r="M82" s="3859">
        <f t="shared" si="24"/>
        <v>0</v>
      </c>
      <c r="N82" s="3863">
        <f>N79+N80-N81</f>
        <v>0</v>
      </c>
      <c r="O82" s="3863">
        <f>O79+O80-O81</f>
        <v>0</v>
      </c>
      <c r="P82" s="3861">
        <f t="shared" si="24"/>
        <v>0</v>
      </c>
      <c r="Q82" s="3865">
        <f t="shared" si="24"/>
        <v>0</v>
      </c>
      <c r="R82" s="3866">
        <f t="shared" si="24"/>
        <v>0</v>
      </c>
      <c r="S82" s="3860">
        <f t="shared" si="24"/>
        <v>0</v>
      </c>
      <c r="T82" s="3863">
        <f t="shared" si="24"/>
        <v>0</v>
      </c>
      <c r="U82" s="3861">
        <f t="shared" si="24"/>
        <v>0</v>
      </c>
      <c r="V82" s="3865">
        <f t="shared" si="24"/>
        <v>0</v>
      </c>
      <c r="W82" s="3866">
        <f t="shared" si="24"/>
        <v>0</v>
      </c>
      <c r="X82" s="3860">
        <f t="shared" si="24"/>
        <v>0</v>
      </c>
      <c r="Y82" s="3863">
        <f t="shared" si="24"/>
        <v>0</v>
      </c>
      <c r="Z82" s="3861">
        <f t="shared" si="24"/>
        <v>0</v>
      </c>
      <c r="AA82" s="3867">
        <f t="shared" si="24"/>
        <v>0</v>
      </c>
      <c r="AB82" s="3866">
        <f t="shared" si="24"/>
        <v>0</v>
      </c>
      <c r="AC82" s="3860">
        <f t="shared" si="24"/>
        <v>0</v>
      </c>
      <c r="AD82" s="3863">
        <f t="shared" si="24"/>
        <v>0</v>
      </c>
      <c r="AE82" s="3861">
        <f t="shared" si="24"/>
        <v>0</v>
      </c>
      <c r="AF82" s="387"/>
      <c r="AG82" s="445"/>
    </row>
    <row r="83" spans="1:33" s="99" customFormat="1" ht="15.6">
      <c r="A83" s="164"/>
      <c r="B83" s="121"/>
      <c r="C83" s="3836"/>
      <c r="D83" s="1216"/>
      <c r="E83" s="3880"/>
      <c r="F83" s="438"/>
      <c r="G83" s="438"/>
      <c r="H83" s="442"/>
      <c r="I83" s="1221"/>
      <c r="J83" s="1221"/>
      <c r="K83" s="1221"/>
      <c r="L83" s="438"/>
      <c r="M83" s="3882"/>
      <c r="N83" s="1223"/>
      <c r="O83" s="1221"/>
      <c r="P83" s="1224"/>
      <c r="Q83" s="3881"/>
      <c r="R83" s="1222"/>
      <c r="S83" s="438"/>
      <c r="T83" s="1221"/>
      <c r="U83" s="442"/>
      <c r="V83" s="3881"/>
      <c r="W83" s="1222"/>
      <c r="X83" s="438"/>
      <c r="Y83" s="1221"/>
      <c r="Z83" s="442"/>
      <c r="AA83" s="1222"/>
      <c r="AB83" s="1222"/>
      <c r="AC83" s="438"/>
      <c r="AD83" s="1221"/>
      <c r="AE83" s="442"/>
      <c r="AF83" s="121"/>
      <c r="AG83" s="164"/>
    </row>
    <row r="84" spans="1:33" s="99" customFormat="1" ht="15.6">
      <c r="A84" s="164"/>
      <c r="B84" s="121"/>
      <c r="C84" s="3836" t="s">
        <v>1989</v>
      </c>
      <c r="D84" s="1216"/>
      <c r="E84" s="3880"/>
      <c r="F84" s="438"/>
      <c r="G84" s="438"/>
      <c r="H84" s="442"/>
      <c r="I84" s="1221"/>
      <c r="J84" s="1221"/>
      <c r="K84" s="1221"/>
      <c r="L84" s="438"/>
      <c r="M84" s="3882"/>
      <c r="N84" s="1223"/>
      <c r="O84" s="1221"/>
      <c r="P84" s="1224"/>
      <c r="Q84" s="3881"/>
      <c r="R84" s="1222"/>
      <c r="S84" s="438"/>
      <c r="T84" s="1221"/>
      <c r="U84" s="442"/>
      <c r="V84" s="3881"/>
      <c r="W84" s="1222"/>
      <c r="X84" s="438"/>
      <c r="Y84" s="1221"/>
      <c r="Z84" s="442"/>
      <c r="AA84" s="1222"/>
      <c r="AB84" s="1222"/>
      <c r="AC84" s="438"/>
      <c r="AD84" s="1221"/>
      <c r="AE84" s="442"/>
      <c r="AF84" s="121"/>
      <c r="AG84" s="164"/>
    </row>
    <row r="85" spans="1:33" s="988" customFormat="1" ht="13.2">
      <c r="A85" s="445"/>
      <c r="B85" s="387"/>
      <c r="C85" s="3843">
        <f>1+C82</f>
        <v>64</v>
      </c>
      <c r="D85" s="3856" t="s">
        <v>1990</v>
      </c>
      <c r="E85" s="3845">
        <f t="shared" ref="E85:E93" si="25">SUM(I85,M85,Q85)</f>
        <v>0</v>
      </c>
      <c r="F85" s="3846">
        <f t="shared" ref="F85:H93" si="26">SUM(J85,N85,S85)</f>
        <v>0</v>
      </c>
      <c r="G85" s="3846">
        <f t="shared" si="26"/>
        <v>0</v>
      </c>
      <c r="H85" s="3847">
        <f t="shared" si="26"/>
        <v>0</v>
      </c>
      <c r="I85" s="3848">
        <v>0</v>
      </c>
      <c r="J85" s="3849">
        <v>0</v>
      </c>
      <c r="K85" s="3849">
        <v>0</v>
      </c>
      <c r="L85" s="3850">
        <v>0</v>
      </c>
      <c r="M85" s="3848">
        <v>0</v>
      </c>
      <c r="N85" s="3849">
        <v>0</v>
      </c>
      <c r="O85" s="3849">
        <v>0</v>
      </c>
      <c r="P85" s="3851">
        <v>0</v>
      </c>
      <c r="Q85" s="3852">
        <v>0</v>
      </c>
      <c r="R85" s="3853">
        <v>0</v>
      </c>
      <c r="S85" s="3854">
        <v>0</v>
      </c>
      <c r="T85" s="3849">
        <v>0</v>
      </c>
      <c r="U85" s="3855">
        <v>0</v>
      </c>
      <c r="V85" s="3852">
        <v>0</v>
      </c>
      <c r="W85" s="3853">
        <v>0</v>
      </c>
      <c r="X85" s="3854">
        <v>0</v>
      </c>
      <c r="Y85" s="3849">
        <v>0</v>
      </c>
      <c r="Z85" s="3855">
        <v>0</v>
      </c>
      <c r="AA85" s="3852">
        <v>0</v>
      </c>
      <c r="AB85" s="3853">
        <v>0</v>
      </c>
      <c r="AC85" s="3854">
        <v>0</v>
      </c>
      <c r="AD85" s="3849">
        <v>0</v>
      </c>
      <c r="AE85" s="3855">
        <v>0</v>
      </c>
      <c r="AF85" s="387"/>
      <c r="AG85" s="445"/>
    </row>
    <row r="86" spans="1:33" s="988" customFormat="1" ht="13.2">
      <c r="A86" s="445"/>
      <c r="B86" s="387"/>
      <c r="C86" s="3843">
        <f>1+C85</f>
        <v>65</v>
      </c>
      <c r="D86" s="3883"/>
      <c r="E86" s="3845">
        <f t="shared" si="25"/>
        <v>0</v>
      </c>
      <c r="F86" s="3846">
        <f t="shared" si="26"/>
        <v>0</v>
      </c>
      <c r="G86" s="3846">
        <f t="shared" si="26"/>
        <v>0</v>
      </c>
      <c r="H86" s="3847">
        <f t="shared" si="26"/>
        <v>0</v>
      </c>
      <c r="I86" s="3848">
        <v>0</v>
      </c>
      <c r="J86" s="3849">
        <v>0</v>
      </c>
      <c r="K86" s="3849">
        <v>0</v>
      </c>
      <c r="L86" s="3850">
        <v>0</v>
      </c>
      <c r="M86" s="3848">
        <v>0</v>
      </c>
      <c r="N86" s="3849">
        <v>0</v>
      </c>
      <c r="O86" s="3849">
        <v>0</v>
      </c>
      <c r="P86" s="3851">
        <v>0</v>
      </c>
      <c r="Q86" s="3852">
        <v>0</v>
      </c>
      <c r="R86" s="3853">
        <v>0</v>
      </c>
      <c r="S86" s="3854">
        <v>0</v>
      </c>
      <c r="T86" s="3849">
        <v>0</v>
      </c>
      <c r="U86" s="3855">
        <v>0</v>
      </c>
      <c r="V86" s="3852">
        <v>0</v>
      </c>
      <c r="W86" s="3853">
        <v>0</v>
      </c>
      <c r="X86" s="3854">
        <v>0</v>
      </c>
      <c r="Y86" s="3849">
        <v>0</v>
      </c>
      <c r="Z86" s="3855">
        <v>0</v>
      </c>
      <c r="AA86" s="3852">
        <v>0</v>
      </c>
      <c r="AB86" s="3853">
        <v>0</v>
      </c>
      <c r="AC86" s="3854">
        <v>0</v>
      </c>
      <c r="AD86" s="3849">
        <v>0</v>
      </c>
      <c r="AE86" s="3855">
        <v>0</v>
      </c>
      <c r="AF86" s="387"/>
      <c r="AG86" s="445"/>
    </row>
    <row r="87" spans="1:33" s="988" customFormat="1" ht="13.2">
      <c r="A87" s="445"/>
      <c r="B87" s="387"/>
      <c r="C87" s="3843">
        <f t="shared" ref="C87:C93" si="27">1+C86</f>
        <v>66</v>
      </c>
      <c r="D87" s="3883"/>
      <c r="E87" s="3845">
        <f t="shared" si="25"/>
        <v>0</v>
      </c>
      <c r="F87" s="3846">
        <f t="shared" si="26"/>
        <v>0</v>
      </c>
      <c r="G87" s="3846">
        <f t="shared" si="26"/>
        <v>0</v>
      </c>
      <c r="H87" s="3847">
        <f t="shared" si="26"/>
        <v>0</v>
      </c>
      <c r="I87" s="3848">
        <v>0</v>
      </c>
      <c r="J87" s="3849">
        <v>0</v>
      </c>
      <c r="K87" s="3849">
        <v>0</v>
      </c>
      <c r="L87" s="3850">
        <v>0</v>
      </c>
      <c r="M87" s="3848">
        <v>0</v>
      </c>
      <c r="N87" s="3849">
        <v>0</v>
      </c>
      <c r="O87" s="3849">
        <v>0</v>
      </c>
      <c r="P87" s="3851">
        <v>0</v>
      </c>
      <c r="Q87" s="3852">
        <v>0</v>
      </c>
      <c r="R87" s="3853">
        <v>0</v>
      </c>
      <c r="S87" s="3854">
        <v>0</v>
      </c>
      <c r="T87" s="3849">
        <v>0</v>
      </c>
      <c r="U87" s="3855">
        <v>0</v>
      </c>
      <c r="V87" s="3852">
        <v>0</v>
      </c>
      <c r="W87" s="3853">
        <v>0</v>
      </c>
      <c r="X87" s="3854">
        <v>0</v>
      </c>
      <c r="Y87" s="3849">
        <v>0</v>
      </c>
      <c r="Z87" s="3855">
        <v>0</v>
      </c>
      <c r="AA87" s="3852">
        <v>0</v>
      </c>
      <c r="AB87" s="3853">
        <v>0</v>
      </c>
      <c r="AC87" s="3854">
        <v>0</v>
      </c>
      <c r="AD87" s="3849">
        <v>0</v>
      </c>
      <c r="AE87" s="3855">
        <v>0</v>
      </c>
      <c r="AF87" s="387"/>
      <c r="AG87" s="445"/>
    </row>
    <row r="88" spans="1:33" s="988" customFormat="1" ht="13.2">
      <c r="A88" s="445"/>
      <c r="B88" s="387"/>
      <c r="C88" s="3843">
        <f t="shared" si="27"/>
        <v>67</v>
      </c>
      <c r="D88" s="3883"/>
      <c r="E88" s="3845">
        <f t="shared" si="25"/>
        <v>0</v>
      </c>
      <c r="F88" s="3846">
        <f t="shared" si="26"/>
        <v>0</v>
      </c>
      <c r="G88" s="3846">
        <f t="shared" si="26"/>
        <v>0</v>
      </c>
      <c r="H88" s="3847">
        <f t="shared" si="26"/>
        <v>0</v>
      </c>
      <c r="I88" s="3848">
        <v>0</v>
      </c>
      <c r="J88" s="3849">
        <v>0</v>
      </c>
      <c r="K88" s="3849">
        <v>0</v>
      </c>
      <c r="L88" s="3850">
        <v>0</v>
      </c>
      <c r="M88" s="3848">
        <v>0</v>
      </c>
      <c r="N88" s="3849">
        <v>0</v>
      </c>
      <c r="O88" s="3849">
        <v>0</v>
      </c>
      <c r="P88" s="3851">
        <v>0</v>
      </c>
      <c r="Q88" s="3852">
        <v>0</v>
      </c>
      <c r="R88" s="3853">
        <v>0</v>
      </c>
      <c r="S88" s="3854">
        <v>0</v>
      </c>
      <c r="T88" s="3849">
        <v>0</v>
      </c>
      <c r="U88" s="3855">
        <v>0</v>
      </c>
      <c r="V88" s="3852">
        <v>0</v>
      </c>
      <c r="W88" s="3853">
        <v>0</v>
      </c>
      <c r="X88" s="3854">
        <v>0</v>
      </c>
      <c r="Y88" s="3849">
        <v>0</v>
      </c>
      <c r="Z88" s="3855">
        <v>0</v>
      </c>
      <c r="AA88" s="3852">
        <v>0</v>
      </c>
      <c r="AB88" s="3853">
        <v>0</v>
      </c>
      <c r="AC88" s="3854">
        <v>0</v>
      </c>
      <c r="AD88" s="3849">
        <v>0</v>
      </c>
      <c r="AE88" s="3855">
        <v>0</v>
      </c>
      <c r="AF88" s="387"/>
      <c r="AG88" s="445"/>
    </row>
    <row r="89" spans="1:33" s="988" customFormat="1" ht="13.2">
      <c r="A89" s="445"/>
      <c r="B89" s="387"/>
      <c r="C89" s="3843">
        <f t="shared" si="27"/>
        <v>68</v>
      </c>
      <c r="D89" s="3883"/>
      <c r="E89" s="3845">
        <f t="shared" si="25"/>
        <v>0</v>
      </c>
      <c r="F89" s="3846">
        <f t="shared" si="26"/>
        <v>0</v>
      </c>
      <c r="G89" s="3846">
        <f t="shared" si="26"/>
        <v>0</v>
      </c>
      <c r="H89" s="3847">
        <f t="shared" si="26"/>
        <v>0</v>
      </c>
      <c r="I89" s="3848">
        <v>0</v>
      </c>
      <c r="J89" s="3849">
        <v>0</v>
      </c>
      <c r="K89" s="3849">
        <v>0</v>
      </c>
      <c r="L89" s="3850">
        <v>0</v>
      </c>
      <c r="M89" s="3848">
        <v>0</v>
      </c>
      <c r="N89" s="3849">
        <v>0</v>
      </c>
      <c r="O89" s="3849">
        <v>0</v>
      </c>
      <c r="P89" s="3851">
        <v>0</v>
      </c>
      <c r="Q89" s="3852">
        <v>0</v>
      </c>
      <c r="R89" s="3853">
        <v>0</v>
      </c>
      <c r="S89" s="3854">
        <v>0</v>
      </c>
      <c r="T89" s="3849">
        <v>0</v>
      </c>
      <c r="U89" s="3855">
        <v>0</v>
      </c>
      <c r="V89" s="3852">
        <v>0</v>
      </c>
      <c r="W89" s="3853">
        <v>0</v>
      </c>
      <c r="X89" s="3854">
        <v>0</v>
      </c>
      <c r="Y89" s="3849">
        <v>0</v>
      </c>
      <c r="Z89" s="3855">
        <v>0</v>
      </c>
      <c r="AA89" s="3852">
        <v>0</v>
      </c>
      <c r="AB89" s="3853">
        <v>0</v>
      </c>
      <c r="AC89" s="3854">
        <v>0</v>
      </c>
      <c r="AD89" s="3849">
        <v>0</v>
      </c>
      <c r="AE89" s="3855">
        <v>0</v>
      </c>
      <c r="AF89" s="387"/>
      <c r="AG89" s="445"/>
    </row>
    <row r="90" spans="1:33" s="988" customFormat="1" ht="13.2">
      <c r="A90" s="445"/>
      <c r="B90" s="387"/>
      <c r="C90" s="3857">
        <f t="shared" si="27"/>
        <v>69</v>
      </c>
      <c r="D90" s="3858" t="s">
        <v>1961</v>
      </c>
      <c r="E90" s="3859">
        <f t="shared" si="25"/>
        <v>0</v>
      </c>
      <c r="F90" s="3860">
        <f t="shared" si="26"/>
        <v>0</v>
      </c>
      <c r="G90" s="3860">
        <f t="shared" si="26"/>
        <v>0</v>
      </c>
      <c r="H90" s="3861">
        <f t="shared" si="26"/>
        <v>0</v>
      </c>
      <c r="I90" s="3862">
        <f>SUM(I85:I89)</f>
        <v>0</v>
      </c>
      <c r="J90" s="3863">
        <f t="shared" ref="J90:AE90" si="28">SUM(J85:J89)</f>
        <v>0</v>
      </c>
      <c r="K90" s="3863">
        <f t="shared" si="28"/>
        <v>0</v>
      </c>
      <c r="L90" s="3864">
        <f t="shared" si="28"/>
        <v>0</v>
      </c>
      <c r="M90" s="3859">
        <f t="shared" si="28"/>
        <v>0</v>
      </c>
      <c r="N90" s="3863">
        <f>SUM(N85:N89)</f>
        <v>0</v>
      </c>
      <c r="O90" s="3863">
        <f>SUM(O85:O89)</f>
        <v>0</v>
      </c>
      <c r="P90" s="3861">
        <f t="shared" si="28"/>
        <v>0</v>
      </c>
      <c r="Q90" s="3865">
        <f t="shared" si="28"/>
        <v>0</v>
      </c>
      <c r="R90" s="3866">
        <f t="shared" si="28"/>
        <v>0</v>
      </c>
      <c r="S90" s="3860">
        <f t="shared" si="28"/>
        <v>0</v>
      </c>
      <c r="T90" s="3863">
        <f t="shared" si="28"/>
        <v>0</v>
      </c>
      <c r="U90" s="3861">
        <f t="shared" si="28"/>
        <v>0</v>
      </c>
      <c r="V90" s="3865">
        <f t="shared" si="28"/>
        <v>0</v>
      </c>
      <c r="W90" s="3866">
        <f t="shared" si="28"/>
        <v>0</v>
      </c>
      <c r="X90" s="3860">
        <f t="shared" si="28"/>
        <v>0</v>
      </c>
      <c r="Y90" s="3863">
        <f t="shared" si="28"/>
        <v>0</v>
      </c>
      <c r="Z90" s="3861">
        <f t="shared" si="28"/>
        <v>0</v>
      </c>
      <c r="AA90" s="3867">
        <f t="shared" si="28"/>
        <v>0</v>
      </c>
      <c r="AB90" s="3866">
        <f t="shared" si="28"/>
        <v>0</v>
      </c>
      <c r="AC90" s="3860">
        <f t="shared" si="28"/>
        <v>0</v>
      </c>
      <c r="AD90" s="3863">
        <f t="shared" si="28"/>
        <v>0</v>
      </c>
      <c r="AE90" s="3861">
        <f t="shared" si="28"/>
        <v>0</v>
      </c>
      <c r="AF90" s="387"/>
      <c r="AG90" s="445"/>
    </row>
    <row r="91" spans="1:33" s="988" customFormat="1" ht="13.2">
      <c r="A91" s="445"/>
      <c r="B91" s="387"/>
      <c r="C91" s="3857">
        <f t="shared" si="27"/>
        <v>70</v>
      </c>
      <c r="D91" s="3868" t="s">
        <v>1978</v>
      </c>
      <c r="E91" s="3845">
        <f t="shared" si="25"/>
        <v>0</v>
      </c>
      <c r="F91" s="3846">
        <f t="shared" si="26"/>
        <v>0</v>
      </c>
      <c r="G91" s="3846">
        <f t="shared" si="26"/>
        <v>0</v>
      </c>
      <c r="H91" s="3847">
        <f t="shared" si="26"/>
        <v>0</v>
      </c>
      <c r="I91" s="3848">
        <v>0</v>
      </c>
      <c r="J91" s="3849">
        <v>0</v>
      </c>
      <c r="K91" s="3849">
        <v>0</v>
      </c>
      <c r="L91" s="3850">
        <v>0</v>
      </c>
      <c r="M91" s="3848">
        <v>0</v>
      </c>
      <c r="N91" s="3849">
        <v>0</v>
      </c>
      <c r="O91" s="3849">
        <v>0</v>
      </c>
      <c r="P91" s="3851">
        <v>0</v>
      </c>
      <c r="Q91" s="3852">
        <v>0</v>
      </c>
      <c r="R91" s="3853">
        <v>0</v>
      </c>
      <c r="S91" s="3854">
        <v>0</v>
      </c>
      <c r="T91" s="3849">
        <v>0</v>
      </c>
      <c r="U91" s="3855">
        <v>0</v>
      </c>
      <c r="V91" s="3852">
        <v>0</v>
      </c>
      <c r="W91" s="3853">
        <v>0</v>
      </c>
      <c r="X91" s="3854">
        <v>0</v>
      </c>
      <c r="Y91" s="3849">
        <v>0</v>
      </c>
      <c r="Z91" s="3855">
        <v>0</v>
      </c>
      <c r="AA91" s="3852">
        <v>0</v>
      </c>
      <c r="AB91" s="3853">
        <v>0</v>
      </c>
      <c r="AC91" s="3854">
        <v>0</v>
      </c>
      <c r="AD91" s="3849">
        <v>0</v>
      </c>
      <c r="AE91" s="3855">
        <v>0</v>
      </c>
      <c r="AF91" s="387"/>
      <c r="AG91" s="445"/>
    </row>
    <row r="92" spans="1:33" s="988" customFormat="1" ht="13.2">
      <c r="A92" s="445"/>
      <c r="B92" s="387"/>
      <c r="C92" s="3857">
        <f t="shared" si="27"/>
        <v>71</v>
      </c>
      <c r="D92" s="3868" t="s">
        <v>1979</v>
      </c>
      <c r="E92" s="3845">
        <f t="shared" si="25"/>
        <v>0</v>
      </c>
      <c r="F92" s="3846">
        <f t="shared" si="26"/>
        <v>0</v>
      </c>
      <c r="G92" s="3846">
        <f t="shared" si="26"/>
        <v>0</v>
      </c>
      <c r="H92" s="3847">
        <f t="shared" si="26"/>
        <v>0</v>
      </c>
      <c r="I92" s="3848">
        <v>0</v>
      </c>
      <c r="J92" s="3849">
        <v>0</v>
      </c>
      <c r="K92" s="3849">
        <v>0</v>
      </c>
      <c r="L92" s="3850">
        <v>0</v>
      </c>
      <c r="M92" s="3848">
        <v>0</v>
      </c>
      <c r="N92" s="3849">
        <v>0</v>
      </c>
      <c r="O92" s="3849">
        <v>0</v>
      </c>
      <c r="P92" s="3851">
        <v>0</v>
      </c>
      <c r="Q92" s="3852">
        <v>0</v>
      </c>
      <c r="R92" s="3853">
        <v>0</v>
      </c>
      <c r="S92" s="3854">
        <v>0</v>
      </c>
      <c r="T92" s="3849">
        <v>0</v>
      </c>
      <c r="U92" s="3855">
        <v>0</v>
      </c>
      <c r="V92" s="3852">
        <v>0</v>
      </c>
      <c r="W92" s="3853">
        <v>0</v>
      </c>
      <c r="X92" s="3854">
        <v>0</v>
      </c>
      <c r="Y92" s="3849">
        <v>0</v>
      </c>
      <c r="Z92" s="3855">
        <v>0</v>
      </c>
      <c r="AA92" s="3852">
        <v>0</v>
      </c>
      <c r="AB92" s="3853">
        <v>0</v>
      </c>
      <c r="AC92" s="3854">
        <v>0</v>
      </c>
      <c r="AD92" s="3849">
        <v>0</v>
      </c>
      <c r="AE92" s="3855">
        <v>0</v>
      </c>
      <c r="AF92" s="387"/>
      <c r="AG92" s="445"/>
    </row>
    <row r="93" spans="1:33" s="988" customFormat="1" ht="13.2">
      <c r="A93" s="445"/>
      <c r="B93" s="387"/>
      <c r="C93" s="3857">
        <f t="shared" si="27"/>
        <v>72</v>
      </c>
      <c r="D93" s="3858" t="s">
        <v>1970</v>
      </c>
      <c r="E93" s="3859">
        <f t="shared" si="25"/>
        <v>0</v>
      </c>
      <c r="F93" s="3860">
        <f t="shared" si="26"/>
        <v>0</v>
      </c>
      <c r="G93" s="3860">
        <f t="shared" si="26"/>
        <v>0</v>
      </c>
      <c r="H93" s="3861">
        <f t="shared" si="26"/>
        <v>0</v>
      </c>
      <c r="I93" s="3862">
        <f>I90+I91-I92</f>
        <v>0</v>
      </c>
      <c r="J93" s="3863">
        <f t="shared" ref="J93:AE93" si="29">J90+J91-J92</f>
        <v>0</v>
      </c>
      <c r="K93" s="3863">
        <f t="shared" si="29"/>
        <v>0</v>
      </c>
      <c r="L93" s="3864">
        <f t="shared" si="29"/>
        <v>0</v>
      </c>
      <c r="M93" s="3859">
        <f t="shared" si="29"/>
        <v>0</v>
      </c>
      <c r="N93" s="3863">
        <f>N90+N91-N92</f>
        <v>0</v>
      </c>
      <c r="O93" s="3863">
        <f>O90+O91-O92</f>
        <v>0</v>
      </c>
      <c r="P93" s="3861">
        <f t="shared" si="29"/>
        <v>0</v>
      </c>
      <c r="Q93" s="3865">
        <f t="shared" si="29"/>
        <v>0</v>
      </c>
      <c r="R93" s="3866">
        <f t="shared" si="29"/>
        <v>0</v>
      </c>
      <c r="S93" s="3860">
        <f t="shared" si="29"/>
        <v>0</v>
      </c>
      <c r="T93" s="3863">
        <f t="shared" si="29"/>
        <v>0</v>
      </c>
      <c r="U93" s="3861">
        <f t="shared" si="29"/>
        <v>0</v>
      </c>
      <c r="V93" s="3865">
        <f t="shared" si="29"/>
        <v>0</v>
      </c>
      <c r="W93" s="3866">
        <f t="shared" si="29"/>
        <v>0</v>
      </c>
      <c r="X93" s="3860">
        <f t="shared" si="29"/>
        <v>0</v>
      </c>
      <c r="Y93" s="3863">
        <f t="shared" si="29"/>
        <v>0</v>
      </c>
      <c r="Z93" s="3861">
        <f t="shared" si="29"/>
        <v>0</v>
      </c>
      <c r="AA93" s="3867">
        <f t="shared" si="29"/>
        <v>0</v>
      </c>
      <c r="AB93" s="3866">
        <f t="shared" si="29"/>
        <v>0</v>
      </c>
      <c r="AC93" s="3860">
        <f t="shared" si="29"/>
        <v>0</v>
      </c>
      <c r="AD93" s="3863">
        <f t="shared" si="29"/>
        <v>0</v>
      </c>
      <c r="AE93" s="3861">
        <f t="shared" si="29"/>
        <v>0</v>
      </c>
      <c r="AF93" s="387"/>
      <c r="AG93" s="445"/>
    </row>
    <row r="94" spans="1:33" s="99" customFormat="1" ht="15.6">
      <c r="A94" s="164"/>
      <c r="B94" s="121"/>
      <c r="C94" s="3836"/>
      <c r="D94" s="1216"/>
      <c r="E94" s="3880"/>
      <c r="F94" s="438"/>
      <c r="G94" s="438"/>
      <c r="H94" s="442"/>
      <c r="I94" s="1221"/>
      <c r="J94" s="1221"/>
      <c r="K94" s="1221"/>
      <c r="L94" s="438"/>
      <c r="M94" s="3884"/>
      <c r="N94" s="1221"/>
      <c r="O94" s="1221"/>
      <c r="P94" s="442"/>
      <c r="Q94" s="3881"/>
      <c r="R94" s="1222"/>
      <c r="S94" s="438"/>
      <c r="T94" s="1221"/>
      <c r="U94" s="442"/>
      <c r="V94" s="3881"/>
      <c r="W94" s="1222"/>
      <c r="X94" s="438"/>
      <c r="Y94" s="1221"/>
      <c r="Z94" s="442"/>
      <c r="AA94" s="1222"/>
      <c r="AB94" s="1222"/>
      <c r="AC94" s="438"/>
      <c r="AD94" s="1221"/>
      <c r="AE94" s="442"/>
      <c r="AF94" s="121"/>
      <c r="AG94" s="164"/>
    </row>
    <row r="95" spans="1:33" s="99" customFormat="1" ht="15.6">
      <c r="A95" s="164"/>
      <c r="B95" s="121"/>
      <c r="C95" s="3836" t="s">
        <v>1991</v>
      </c>
      <c r="D95" s="1216"/>
      <c r="E95" s="3880"/>
      <c r="F95" s="438"/>
      <c r="G95" s="438"/>
      <c r="H95" s="442"/>
      <c r="I95" s="1221"/>
      <c r="J95" s="1221"/>
      <c r="K95" s="1221"/>
      <c r="L95" s="438"/>
      <c r="M95" s="3884"/>
      <c r="N95" s="1221"/>
      <c r="O95" s="1221"/>
      <c r="P95" s="442"/>
      <c r="Q95" s="3881"/>
      <c r="R95" s="1222"/>
      <c r="S95" s="438"/>
      <c r="T95" s="1221"/>
      <c r="U95" s="442"/>
      <c r="V95" s="3881"/>
      <c r="W95" s="1222"/>
      <c r="X95" s="438"/>
      <c r="Y95" s="1221"/>
      <c r="Z95" s="442"/>
      <c r="AA95" s="1222"/>
      <c r="AB95" s="1222"/>
      <c r="AC95" s="438"/>
      <c r="AD95" s="1221"/>
      <c r="AE95" s="442"/>
      <c r="AF95" s="121"/>
      <c r="AG95" s="164"/>
    </row>
    <row r="96" spans="1:33" s="988" customFormat="1" ht="13.2">
      <c r="A96" s="445"/>
      <c r="B96" s="387"/>
      <c r="C96" s="3843">
        <f>1+C93</f>
        <v>73</v>
      </c>
      <c r="D96" s="3856" t="s">
        <v>1992</v>
      </c>
      <c r="E96" s="3845">
        <f t="shared" ref="E96:E109" si="30">SUM(I96,M96,Q96)</f>
        <v>0</v>
      </c>
      <c r="F96" s="3846">
        <f t="shared" ref="F96:H109" si="31">SUM(J96,N96,S96)</f>
        <v>0</v>
      </c>
      <c r="G96" s="3846">
        <f t="shared" si="31"/>
        <v>0</v>
      </c>
      <c r="H96" s="3847">
        <f t="shared" si="31"/>
        <v>0</v>
      </c>
      <c r="I96" s="3848">
        <v>0</v>
      </c>
      <c r="J96" s="3849">
        <v>0</v>
      </c>
      <c r="K96" s="3849">
        <v>0</v>
      </c>
      <c r="L96" s="3850">
        <v>0</v>
      </c>
      <c r="M96" s="3848">
        <v>0</v>
      </c>
      <c r="N96" s="3849">
        <v>0</v>
      </c>
      <c r="O96" s="3849">
        <v>0</v>
      </c>
      <c r="P96" s="3851">
        <v>0</v>
      </c>
      <c r="Q96" s="3852">
        <v>0</v>
      </c>
      <c r="R96" s="3853">
        <v>0</v>
      </c>
      <c r="S96" s="3854">
        <v>0</v>
      </c>
      <c r="T96" s="3849">
        <v>0</v>
      </c>
      <c r="U96" s="3855">
        <v>0</v>
      </c>
      <c r="V96" s="3852">
        <v>0</v>
      </c>
      <c r="W96" s="3853">
        <v>0</v>
      </c>
      <c r="X96" s="3854">
        <v>0</v>
      </c>
      <c r="Y96" s="3849">
        <v>0</v>
      </c>
      <c r="Z96" s="3855">
        <v>0</v>
      </c>
      <c r="AA96" s="3852">
        <v>0</v>
      </c>
      <c r="AB96" s="3853">
        <v>0</v>
      </c>
      <c r="AC96" s="3854">
        <v>0</v>
      </c>
      <c r="AD96" s="3849">
        <v>0</v>
      </c>
      <c r="AE96" s="3855">
        <v>0</v>
      </c>
      <c r="AF96" s="387"/>
      <c r="AG96" s="445"/>
    </row>
    <row r="97" spans="1:33" s="988" customFormat="1" ht="13.2">
      <c r="A97" s="445"/>
      <c r="B97" s="387"/>
      <c r="C97" s="3843">
        <f t="shared" ref="C97:C109" si="32">1+C96</f>
        <v>74</v>
      </c>
      <c r="D97" s="3856" t="s">
        <v>1993</v>
      </c>
      <c r="E97" s="3845">
        <f t="shared" si="30"/>
        <v>0</v>
      </c>
      <c r="F97" s="3846">
        <f t="shared" si="31"/>
        <v>0</v>
      </c>
      <c r="G97" s="3846">
        <f t="shared" si="31"/>
        <v>0</v>
      </c>
      <c r="H97" s="3847">
        <f t="shared" si="31"/>
        <v>0</v>
      </c>
      <c r="I97" s="3848">
        <v>0</v>
      </c>
      <c r="J97" s="3849">
        <v>0</v>
      </c>
      <c r="K97" s="3849">
        <v>0</v>
      </c>
      <c r="L97" s="3850">
        <v>0</v>
      </c>
      <c r="M97" s="3848">
        <v>0</v>
      </c>
      <c r="N97" s="3849">
        <v>0</v>
      </c>
      <c r="O97" s="3849">
        <v>0</v>
      </c>
      <c r="P97" s="3851">
        <v>0</v>
      </c>
      <c r="Q97" s="3852">
        <v>0</v>
      </c>
      <c r="R97" s="3853">
        <v>0</v>
      </c>
      <c r="S97" s="3854">
        <v>0</v>
      </c>
      <c r="T97" s="3849">
        <v>0</v>
      </c>
      <c r="U97" s="3855">
        <v>0</v>
      </c>
      <c r="V97" s="3852">
        <v>0</v>
      </c>
      <c r="W97" s="3853">
        <v>0</v>
      </c>
      <c r="X97" s="3854">
        <v>0</v>
      </c>
      <c r="Y97" s="3849">
        <v>0</v>
      </c>
      <c r="Z97" s="3855">
        <v>0</v>
      </c>
      <c r="AA97" s="3852">
        <v>0</v>
      </c>
      <c r="AB97" s="3853">
        <v>0</v>
      </c>
      <c r="AC97" s="3854">
        <v>0</v>
      </c>
      <c r="AD97" s="3849">
        <v>0</v>
      </c>
      <c r="AE97" s="3855">
        <v>0</v>
      </c>
      <c r="AF97" s="387"/>
      <c r="AG97" s="445"/>
    </row>
    <row r="98" spans="1:33" s="988" customFormat="1" ht="13.2">
      <c r="A98" s="445"/>
      <c r="B98" s="387"/>
      <c r="C98" s="3843">
        <f t="shared" si="32"/>
        <v>75</v>
      </c>
      <c r="D98" s="3856" t="s">
        <v>1994</v>
      </c>
      <c r="E98" s="3845">
        <f t="shared" si="30"/>
        <v>0</v>
      </c>
      <c r="F98" s="3846">
        <f t="shared" si="31"/>
        <v>0</v>
      </c>
      <c r="G98" s="3846">
        <f t="shared" si="31"/>
        <v>0</v>
      </c>
      <c r="H98" s="3847">
        <f t="shared" si="31"/>
        <v>0</v>
      </c>
      <c r="I98" s="3848">
        <v>0</v>
      </c>
      <c r="J98" s="3849">
        <v>0</v>
      </c>
      <c r="K98" s="3849">
        <v>0</v>
      </c>
      <c r="L98" s="3850">
        <v>0</v>
      </c>
      <c r="M98" s="3848">
        <v>0</v>
      </c>
      <c r="N98" s="3849">
        <v>0</v>
      </c>
      <c r="O98" s="3849">
        <v>0</v>
      </c>
      <c r="P98" s="3851">
        <v>0</v>
      </c>
      <c r="Q98" s="3852">
        <v>0</v>
      </c>
      <c r="R98" s="3853">
        <v>0</v>
      </c>
      <c r="S98" s="3854">
        <v>0</v>
      </c>
      <c r="T98" s="3849">
        <v>0</v>
      </c>
      <c r="U98" s="3855">
        <v>0</v>
      </c>
      <c r="V98" s="3852">
        <v>0</v>
      </c>
      <c r="W98" s="3853">
        <v>0</v>
      </c>
      <c r="X98" s="3854">
        <v>0</v>
      </c>
      <c r="Y98" s="3849">
        <v>0</v>
      </c>
      <c r="Z98" s="3855">
        <v>0</v>
      </c>
      <c r="AA98" s="3852">
        <v>0</v>
      </c>
      <c r="AB98" s="3853">
        <v>0</v>
      </c>
      <c r="AC98" s="3854">
        <v>0</v>
      </c>
      <c r="AD98" s="3849">
        <v>0</v>
      </c>
      <c r="AE98" s="3855">
        <v>0</v>
      </c>
      <c r="AF98" s="387"/>
      <c r="AG98" s="445"/>
    </row>
    <row r="99" spans="1:33" s="988" customFormat="1" ht="13.2">
      <c r="A99" s="445"/>
      <c r="B99" s="387"/>
      <c r="C99" s="3843">
        <f t="shared" si="32"/>
        <v>76</v>
      </c>
      <c r="D99" s="3856" t="s">
        <v>1995</v>
      </c>
      <c r="E99" s="3845">
        <f t="shared" si="30"/>
        <v>0</v>
      </c>
      <c r="F99" s="3846">
        <f t="shared" si="31"/>
        <v>0</v>
      </c>
      <c r="G99" s="3846">
        <f t="shared" si="31"/>
        <v>0</v>
      </c>
      <c r="H99" s="3847">
        <f t="shared" si="31"/>
        <v>0</v>
      </c>
      <c r="I99" s="3848">
        <v>0</v>
      </c>
      <c r="J99" s="3849">
        <v>0</v>
      </c>
      <c r="K99" s="3849">
        <v>0</v>
      </c>
      <c r="L99" s="3850">
        <v>0</v>
      </c>
      <c r="M99" s="3848">
        <v>0</v>
      </c>
      <c r="N99" s="3849">
        <v>0</v>
      </c>
      <c r="O99" s="3849">
        <v>0</v>
      </c>
      <c r="P99" s="3851">
        <v>0</v>
      </c>
      <c r="Q99" s="3852">
        <v>0</v>
      </c>
      <c r="R99" s="3853">
        <v>0</v>
      </c>
      <c r="S99" s="3854">
        <v>0</v>
      </c>
      <c r="T99" s="3849">
        <v>0</v>
      </c>
      <c r="U99" s="3855">
        <v>0</v>
      </c>
      <c r="V99" s="3852">
        <v>0</v>
      </c>
      <c r="W99" s="3853">
        <v>0</v>
      </c>
      <c r="X99" s="3854">
        <v>0</v>
      </c>
      <c r="Y99" s="3849">
        <v>0</v>
      </c>
      <c r="Z99" s="3855">
        <v>0</v>
      </c>
      <c r="AA99" s="3852">
        <v>0</v>
      </c>
      <c r="AB99" s="3853">
        <v>0</v>
      </c>
      <c r="AC99" s="3854">
        <v>0</v>
      </c>
      <c r="AD99" s="3849">
        <v>0</v>
      </c>
      <c r="AE99" s="3855">
        <v>0</v>
      </c>
      <c r="AF99" s="387"/>
      <c r="AG99" s="445"/>
    </row>
    <row r="100" spans="1:33" s="988" customFormat="1" ht="13.2">
      <c r="A100" s="445"/>
      <c r="B100" s="387"/>
      <c r="C100" s="3843">
        <f t="shared" si="32"/>
        <v>77</v>
      </c>
      <c r="D100" s="3856" t="s">
        <v>1996</v>
      </c>
      <c r="E100" s="3845">
        <f t="shared" si="30"/>
        <v>0</v>
      </c>
      <c r="F100" s="3846">
        <f t="shared" si="31"/>
        <v>0</v>
      </c>
      <c r="G100" s="3846">
        <f t="shared" si="31"/>
        <v>0</v>
      </c>
      <c r="H100" s="3847">
        <f t="shared" si="31"/>
        <v>0</v>
      </c>
      <c r="I100" s="3848">
        <v>0</v>
      </c>
      <c r="J100" s="3849">
        <v>0</v>
      </c>
      <c r="K100" s="3849">
        <v>0</v>
      </c>
      <c r="L100" s="3850">
        <v>0</v>
      </c>
      <c r="M100" s="3848">
        <v>0</v>
      </c>
      <c r="N100" s="3849">
        <v>0</v>
      </c>
      <c r="O100" s="3849">
        <v>0</v>
      </c>
      <c r="P100" s="3851">
        <v>0</v>
      </c>
      <c r="Q100" s="3852">
        <v>0</v>
      </c>
      <c r="R100" s="3853">
        <v>0</v>
      </c>
      <c r="S100" s="3854">
        <v>0</v>
      </c>
      <c r="T100" s="3849">
        <v>0</v>
      </c>
      <c r="U100" s="3855">
        <v>0</v>
      </c>
      <c r="V100" s="3852">
        <v>0</v>
      </c>
      <c r="W100" s="3853">
        <v>0</v>
      </c>
      <c r="X100" s="3854">
        <v>0</v>
      </c>
      <c r="Y100" s="3849">
        <v>0</v>
      </c>
      <c r="Z100" s="3855">
        <v>0</v>
      </c>
      <c r="AA100" s="3852">
        <v>0</v>
      </c>
      <c r="AB100" s="3853">
        <v>0</v>
      </c>
      <c r="AC100" s="3854">
        <v>0</v>
      </c>
      <c r="AD100" s="3849">
        <v>0</v>
      </c>
      <c r="AE100" s="3855">
        <v>0</v>
      </c>
      <c r="AF100" s="387"/>
      <c r="AG100" s="445"/>
    </row>
    <row r="101" spans="1:33" s="988" customFormat="1" ht="13.2">
      <c r="A101" s="445"/>
      <c r="B101" s="387"/>
      <c r="C101" s="3843">
        <f t="shared" si="32"/>
        <v>78</v>
      </c>
      <c r="D101" s="3856" t="s">
        <v>1997</v>
      </c>
      <c r="E101" s="3845">
        <f t="shared" si="30"/>
        <v>0</v>
      </c>
      <c r="F101" s="3846">
        <f t="shared" si="31"/>
        <v>0</v>
      </c>
      <c r="G101" s="3846">
        <f t="shared" si="31"/>
        <v>0</v>
      </c>
      <c r="H101" s="3847">
        <f t="shared" si="31"/>
        <v>0</v>
      </c>
      <c r="I101" s="3848">
        <v>0</v>
      </c>
      <c r="J101" s="3849">
        <v>0</v>
      </c>
      <c r="K101" s="3849">
        <v>0</v>
      </c>
      <c r="L101" s="3850">
        <v>0</v>
      </c>
      <c r="M101" s="3848">
        <v>0</v>
      </c>
      <c r="N101" s="3849">
        <v>0</v>
      </c>
      <c r="O101" s="3849">
        <v>0</v>
      </c>
      <c r="P101" s="3851">
        <v>0</v>
      </c>
      <c r="Q101" s="3852">
        <v>0</v>
      </c>
      <c r="R101" s="3853">
        <v>0</v>
      </c>
      <c r="S101" s="3854">
        <v>0</v>
      </c>
      <c r="T101" s="3849">
        <v>0</v>
      </c>
      <c r="U101" s="3855">
        <v>0</v>
      </c>
      <c r="V101" s="3852">
        <v>0</v>
      </c>
      <c r="W101" s="3853">
        <v>0</v>
      </c>
      <c r="X101" s="3854">
        <v>0</v>
      </c>
      <c r="Y101" s="3849">
        <v>0</v>
      </c>
      <c r="Z101" s="3855">
        <v>0</v>
      </c>
      <c r="AA101" s="3852">
        <v>0</v>
      </c>
      <c r="AB101" s="3853">
        <v>0</v>
      </c>
      <c r="AC101" s="3854">
        <v>0</v>
      </c>
      <c r="AD101" s="3849">
        <v>0</v>
      </c>
      <c r="AE101" s="3855">
        <v>0</v>
      </c>
      <c r="AF101" s="387"/>
      <c r="AG101" s="445"/>
    </row>
    <row r="102" spans="1:33" s="988" customFormat="1" ht="13.2">
      <c r="A102" s="445"/>
      <c r="B102" s="387"/>
      <c r="C102" s="3843">
        <f t="shared" si="32"/>
        <v>79</v>
      </c>
      <c r="D102" s="3883" t="s">
        <v>1998</v>
      </c>
      <c r="E102" s="3845">
        <f t="shared" si="30"/>
        <v>0</v>
      </c>
      <c r="F102" s="3846">
        <f t="shared" si="31"/>
        <v>0</v>
      </c>
      <c r="G102" s="3846">
        <f t="shared" si="31"/>
        <v>0</v>
      </c>
      <c r="H102" s="3847">
        <f t="shared" si="31"/>
        <v>0</v>
      </c>
      <c r="I102" s="3848">
        <v>0</v>
      </c>
      <c r="J102" s="3849">
        <v>0</v>
      </c>
      <c r="K102" s="3849">
        <v>0</v>
      </c>
      <c r="L102" s="3850">
        <v>0</v>
      </c>
      <c r="M102" s="3848">
        <v>0</v>
      </c>
      <c r="N102" s="3849">
        <v>0</v>
      </c>
      <c r="O102" s="3849">
        <v>0</v>
      </c>
      <c r="P102" s="3851">
        <v>0</v>
      </c>
      <c r="Q102" s="3852">
        <v>0</v>
      </c>
      <c r="R102" s="3853">
        <v>0</v>
      </c>
      <c r="S102" s="3854">
        <v>0</v>
      </c>
      <c r="T102" s="3849">
        <v>0</v>
      </c>
      <c r="U102" s="3855">
        <v>0</v>
      </c>
      <c r="V102" s="3852">
        <v>0</v>
      </c>
      <c r="W102" s="3853">
        <v>0</v>
      </c>
      <c r="X102" s="3854">
        <v>0</v>
      </c>
      <c r="Y102" s="3849">
        <v>0</v>
      </c>
      <c r="Z102" s="3855">
        <v>0</v>
      </c>
      <c r="AA102" s="3852">
        <v>0</v>
      </c>
      <c r="AB102" s="3853">
        <v>0</v>
      </c>
      <c r="AC102" s="3854">
        <v>0</v>
      </c>
      <c r="AD102" s="3849">
        <v>0</v>
      </c>
      <c r="AE102" s="3855">
        <v>0</v>
      </c>
      <c r="AF102" s="387"/>
      <c r="AG102" s="445"/>
    </row>
    <row r="103" spans="1:33" s="988" customFormat="1" ht="13.2">
      <c r="A103" s="445"/>
      <c r="B103" s="387"/>
      <c r="C103" s="3843">
        <f t="shared" si="32"/>
        <v>80</v>
      </c>
      <c r="D103" s="3883" t="s">
        <v>1999</v>
      </c>
      <c r="E103" s="3845">
        <f t="shared" si="30"/>
        <v>0</v>
      </c>
      <c r="F103" s="3846">
        <f t="shared" si="31"/>
        <v>0</v>
      </c>
      <c r="G103" s="3846">
        <f t="shared" si="31"/>
        <v>0</v>
      </c>
      <c r="H103" s="3847">
        <f t="shared" si="31"/>
        <v>0</v>
      </c>
      <c r="I103" s="3848">
        <v>0</v>
      </c>
      <c r="J103" s="3849">
        <v>0</v>
      </c>
      <c r="K103" s="3849">
        <v>0</v>
      </c>
      <c r="L103" s="3850">
        <v>0</v>
      </c>
      <c r="M103" s="3848">
        <v>0</v>
      </c>
      <c r="N103" s="3849">
        <v>0</v>
      </c>
      <c r="O103" s="3849">
        <v>0</v>
      </c>
      <c r="P103" s="3851">
        <v>0</v>
      </c>
      <c r="Q103" s="3852">
        <v>0</v>
      </c>
      <c r="R103" s="3853">
        <v>0</v>
      </c>
      <c r="S103" s="3854">
        <v>0</v>
      </c>
      <c r="T103" s="3849">
        <v>0</v>
      </c>
      <c r="U103" s="3855">
        <v>0</v>
      </c>
      <c r="V103" s="3852">
        <v>0</v>
      </c>
      <c r="W103" s="3853">
        <v>0</v>
      </c>
      <c r="X103" s="3854">
        <v>0</v>
      </c>
      <c r="Y103" s="3849">
        <v>0</v>
      </c>
      <c r="Z103" s="3855">
        <v>0</v>
      </c>
      <c r="AA103" s="3852">
        <v>0</v>
      </c>
      <c r="AB103" s="3853">
        <v>0</v>
      </c>
      <c r="AC103" s="3854">
        <v>0</v>
      </c>
      <c r="AD103" s="3849">
        <v>0</v>
      </c>
      <c r="AE103" s="3855">
        <v>0</v>
      </c>
      <c r="AF103" s="387"/>
      <c r="AG103" s="445"/>
    </row>
    <row r="104" spans="1:33" s="988" customFormat="1" ht="13.2">
      <c r="A104" s="445"/>
      <c r="B104" s="387"/>
      <c r="C104" s="3843">
        <f t="shared" si="32"/>
        <v>81</v>
      </c>
      <c r="D104" s="3883" t="s">
        <v>2000</v>
      </c>
      <c r="E104" s="3845">
        <f t="shared" si="30"/>
        <v>0</v>
      </c>
      <c r="F104" s="3846">
        <f t="shared" si="31"/>
        <v>0</v>
      </c>
      <c r="G104" s="3846">
        <f t="shared" si="31"/>
        <v>0</v>
      </c>
      <c r="H104" s="3847">
        <f t="shared" si="31"/>
        <v>0</v>
      </c>
      <c r="I104" s="3848">
        <v>0</v>
      </c>
      <c r="J104" s="3849">
        <v>0</v>
      </c>
      <c r="K104" s="3849">
        <v>0</v>
      </c>
      <c r="L104" s="3850">
        <v>0</v>
      </c>
      <c r="M104" s="3848">
        <v>0</v>
      </c>
      <c r="N104" s="3849">
        <v>0</v>
      </c>
      <c r="O104" s="3849">
        <v>0</v>
      </c>
      <c r="P104" s="3851">
        <v>0</v>
      </c>
      <c r="Q104" s="3852">
        <v>0</v>
      </c>
      <c r="R104" s="3853">
        <v>0</v>
      </c>
      <c r="S104" s="3854">
        <v>0</v>
      </c>
      <c r="T104" s="3849">
        <v>0</v>
      </c>
      <c r="U104" s="3855">
        <v>0</v>
      </c>
      <c r="V104" s="3852">
        <v>0</v>
      </c>
      <c r="W104" s="3853">
        <v>0</v>
      </c>
      <c r="X104" s="3854">
        <v>0</v>
      </c>
      <c r="Y104" s="3849">
        <v>0</v>
      </c>
      <c r="Z104" s="3855">
        <v>0</v>
      </c>
      <c r="AA104" s="3852">
        <v>0</v>
      </c>
      <c r="AB104" s="3853">
        <v>0</v>
      </c>
      <c r="AC104" s="3854">
        <v>0</v>
      </c>
      <c r="AD104" s="3849">
        <v>0</v>
      </c>
      <c r="AE104" s="3855">
        <v>0</v>
      </c>
      <c r="AF104" s="387"/>
      <c r="AG104" s="445"/>
    </row>
    <row r="105" spans="1:33" s="988" customFormat="1" ht="13.2">
      <c r="A105" s="445"/>
      <c r="B105" s="387"/>
      <c r="C105" s="3843">
        <f t="shared" si="32"/>
        <v>82</v>
      </c>
      <c r="D105" s="3883" t="s">
        <v>2001</v>
      </c>
      <c r="E105" s="3845">
        <f t="shared" si="30"/>
        <v>0</v>
      </c>
      <c r="F105" s="3846">
        <f t="shared" si="31"/>
        <v>0</v>
      </c>
      <c r="G105" s="3846">
        <f t="shared" si="31"/>
        <v>0</v>
      </c>
      <c r="H105" s="3847">
        <f t="shared" si="31"/>
        <v>0</v>
      </c>
      <c r="I105" s="3848">
        <v>0</v>
      </c>
      <c r="J105" s="3849">
        <v>0</v>
      </c>
      <c r="K105" s="3849">
        <v>0</v>
      </c>
      <c r="L105" s="3850">
        <v>0</v>
      </c>
      <c r="M105" s="3848">
        <v>0</v>
      </c>
      <c r="N105" s="3849">
        <v>0</v>
      </c>
      <c r="O105" s="3849">
        <v>0</v>
      </c>
      <c r="P105" s="3851">
        <v>0</v>
      </c>
      <c r="Q105" s="3852">
        <v>0</v>
      </c>
      <c r="R105" s="3853">
        <v>0</v>
      </c>
      <c r="S105" s="3854">
        <v>0</v>
      </c>
      <c r="T105" s="3849">
        <v>0</v>
      </c>
      <c r="U105" s="3855">
        <v>0</v>
      </c>
      <c r="V105" s="3852">
        <v>0</v>
      </c>
      <c r="W105" s="3853">
        <v>0</v>
      </c>
      <c r="X105" s="3854">
        <v>0</v>
      </c>
      <c r="Y105" s="3849">
        <v>0</v>
      </c>
      <c r="Z105" s="3855">
        <v>0</v>
      </c>
      <c r="AA105" s="3852">
        <v>0</v>
      </c>
      <c r="AB105" s="3853">
        <v>0</v>
      </c>
      <c r="AC105" s="3854">
        <v>0</v>
      </c>
      <c r="AD105" s="3849">
        <v>0</v>
      </c>
      <c r="AE105" s="3855">
        <v>0</v>
      </c>
      <c r="AF105" s="387"/>
      <c r="AG105" s="445"/>
    </row>
    <row r="106" spans="1:33" s="988" customFormat="1" ht="13.2">
      <c r="A106" s="445"/>
      <c r="B106" s="387"/>
      <c r="C106" s="3857">
        <f t="shared" si="32"/>
        <v>83</v>
      </c>
      <c r="D106" s="3858" t="s">
        <v>1961</v>
      </c>
      <c r="E106" s="3859">
        <f t="shared" si="30"/>
        <v>0</v>
      </c>
      <c r="F106" s="3860">
        <f t="shared" si="31"/>
        <v>0</v>
      </c>
      <c r="G106" s="3860">
        <f t="shared" si="31"/>
        <v>0</v>
      </c>
      <c r="H106" s="3861">
        <f t="shared" si="31"/>
        <v>0</v>
      </c>
      <c r="I106" s="3862">
        <f>SUM(I96:I105)</f>
        <v>0</v>
      </c>
      <c r="J106" s="3863">
        <f t="shared" ref="J106:AE106" si="33">SUM(J96:J105)</f>
        <v>0</v>
      </c>
      <c r="K106" s="3863">
        <f t="shared" si="33"/>
        <v>0</v>
      </c>
      <c r="L106" s="3864">
        <f t="shared" si="33"/>
        <v>0</v>
      </c>
      <c r="M106" s="3859">
        <f t="shared" si="33"/>
        <v>0</v>
      </c>
      <c r="N106" s="3863">
        <f>SUM(N96:N105)</f>
        <v>0</v>
      </c>
      <c r="O106" s="3863">
        <f>SUM(O96:O105)</f>
        <v>0</v>
      </c>
      <c r="P106" s="3861">
        <f t="shared" si="33"/>
        <v>0</v>
      </c>
      <c r="Q106" s="3865">
        <f t="shared" si="33"/>
        <v>0</v>
      </c>
      <c r="R106" s="3866">
        <f t="shared" si="33"/>
        <v>0</v>
      </c>
      <c r="S106" s="3860">
        <f t="shared" si="33"/>
        <v>0</v>
      </c>
      <c r="T106" s="3863">
        <f t="shared" si="33"/>
        <v>0</v>
      </c>
      <c r="U106" s="3861">
        <f t="shared" si="33"/>
        <v>0</v>
      </c>
      <c r="V106" s="3865">
        <f t="shared" si="33"/>
        <v>0</v>
      </c>
      <c r="W106" s="3866">
        <f t="shared" si="33"/>
        <v>0</v>
      </c>
      <c r="X106" s="3860">
        <f t="shared" si="33"/>
        <v>0</v>
      </c>
      <c r="Y106" s="3863">
        <f t="shared" si="33"/>
        <v>0</v>
      </c>
      <c r="Z106" s="3861">
        <f t="shared" si="33"/>
        <v>0</v>
      </c>
      <c r="AA106" s="3867">
        <f t="shared" si="33"/>
        <v>0</v>
      </c>
      <c r="AB106" s="3866">
        <f t="shared" si="33"/>
        <v>0</v>
      </c>
      <c r="AC106" s="3860">
        <f t="shared" si="33"/>
        <v>0</v>
      </c>
      <c r="AD106" s="3863">
        <f t="shared" si="33"/>
        <v>0</v>
      </c>
      <c r="AE106" s="3861">
        <f t="shared" si="33"/>
        <v>0</v>
      </c>
      <c r="AF106" s="387"/>
      <c r="AG106" s="445"/>
    </row>
    <row r="107" spans="1:33" s="988" customFormat="1" ht="13.2">
      <c r="A107" s="445"/>
      <c r="B107" s="387"/>
      <c r="C107" s="3857">
        <f t="shared" si="32"/>
        <v>84</v>
      </c>
      <c r="D107" s="3868" t="s">
        <v>1978</v>
      </c>
      <c r="E107" s="3845">
        <f t="shared" si="30"/>
        <v>0</v>
      </c>
      <c r="F107" s="3846">
        <f t="shared" si="31"/>
        <v>0</v>
      </c>
      <c r="G107" s="3846">
        <f t="shared" si="31"/>
        <v>0</v>
      </c>
      <c r="H107" s="3847">
        <f t="shared" si="31"/>
        <v>0</v>
      </c>
      <c r="I107" s="3848">
        <v>0</v>
      </c>
      <c r="J107" s="3849">
        <v>0</v>
      </c>
      <c r="K107" s="3849">
        <v>0</v>
      </c>
      <c r="L107" s="3850">
        <v>0</v>
      </c>
      <c r="M107" s="3848">
        <v>0</v>
      </c>
      <c r="N107" s="3849">
        <v>0</v>
      </c>
      <c r="O107" s="3849">
        <v>0</v>
      </c>
      <c r="P107" s="3851">
        <v>0</v>
      </c>
      <c r="Q107" s="3852">
        <v>0</v>
      </c>
      <c r="R107" s="3853">
        <v>0</v>
      </c>
      <c r="S107" s="3854">
        <v>0</v>
      </c>
      <c r="T107" s="3849">
        <v>0</v>
      </c>
      <c r="U107" s="3855">
        <v>0</v>
      </c>
      <c r="V107" s="3852">
        <v>0</v>
      </c>
      <c r="W107" s="3853">
        <v>0</v>
      </c>
      <c r="X107" s="3854">
        <v>0</v>
      </c>
      <c r="Y107" s="3849">
        <v>0</v>
      </c>
      <c r="Z107" s="3855">
        <v>0</v>
      </c>
      <c r="AA107" s="3852">
        <v>0</v>
      </c>
      <c r="AB107" s="3853">
        <v>0</v>
      </c>
      <c r="AC107" s="3854">
        <v>0</v>
      </c>
      <c r="AD107" s="3849">
        <v>0</v>
      </c>
      <c r="AE107" s="3855">
        <v>0</v>
      </c>
      <c r="AF107" s="387"/>
      <c r="AG107" s="445"/>
    </row>
    <row r="108" spans="1:33" s="988" customFormat="1" ht="13.2">
      <c r="A108" s="445"/>
      <c r="B108" s="387"/>
      <c r="C108" s="3857">
        <f t="shared" si="32"/>
        <v>85</v>
      </c>
      <c r="D108" s="3868" t="s">
        <v>1979</v>
      </c>
      <c r="E108" s="3845">
        <f t="shared" si="30"/>
        <v>0</v>
      </c>
      <c r="F108" s="3846">
        <f t="shared" si="31"/>
        <v>0</v>
      </c>
      <c r="G108" s="3846">
        <f t="shared" si="31"/>
        <v>0</v>
      </c>
      <c r="H108" s="3847">
        <f t="shared" si="31"/>
        <v>0</v>
      </c>
      <c r="I108" s="3848">
        <v>0</v>
      </c>
      <c r="J108" s="3849">
        <v>0</v>
      </c>
      <c r="K108" s="3849">
        <v>0</v>
      </c>
      <c r="L108" s="3850">
        <v>0</v>
      </c>
      <c r="M108" s="3848">
        <v>0</v>
      </c>
      <c r="N108" s="3849">
        <v>0</v>
      </c>
      <c r="O108" s="3849">
        <v>0</v>
      </c>
      <c r="P108" s="3851">
        <v>0</v>
      </c>
      <c r="Q108" s="3852">
        <v>0</v>
      </c>
      <c r="R108" s="3853">
        <v>0</v>
      </c>
      <c r="S108" s="3854">
        <v>0</v>
      </c>
      <c r="T108" s="3849">
        <v>0</v>
      </c>
      <c r="U108" s="3855">
        <v>0</v>
      </c>
      <c r="V108" s="3852">
        <v>0</v>
      </c>
      <c r="W108" s="3853">
        <v>0</v>
      </c>
      <c r="X108" s="3854">
        <v>0</v>
      </c>
      <c r="Y108" s="3849">
        <v>0</v>
      </c>
      <c r="Z108" s="3855">
        <v>0</v>
      </c>
      <c r="AA108" s="3852">
        <v>0</v>
      </c>
      <c r="AB108" s="3853">
        <v>0</v>
      </c>
      <c r="AC108" s="3854">
        <v>0</v>
      </c>
      <c r="AD108" s="3849">
        <v>0</v>
      </c>
      <c r="AE108" s="3855">
        <v>0</v>
      </c>
      <c r="AF108" s="387"/>
      <c r="AG108" s="445"/>
    </row>
    <row r="109" spans="1:33" s="988" customFormat="1" ht="13.2">
      <c r="A109" s="445"/>
      <c r="B109" s="387"/>
      <c r="C109" s="3857">
        <f t="shared" si="32"/>
        <v>86</v>
      </c>
      <c r="D109" s="3858" t="s">
        <v>1970</v>
      </c>
      <c r="E109" s="3859">
        <f t="shared" si="30"/>
        <v>0</v>
      </c>
      <c r="F109" s="3860">
        <f t="shared" si="31"/>
        <v>0</v>
      </c>
      <c r="G109" s="3860">
        <f t="shared" si="31"/>
        <v>0</v>
      </c>
      <c r="H109" s="3861">
        <f t="shared" si="31"/>
        <v>0</v>
      </c>
      <c r="I109" s="3862">
        <f>I106+I107-I108</f>
        <v>0</v>
      </c>
      <c r="J109" s="3863">
        <f t="shared" ref="J109:AE109" si="34">J106+J107-J108</f>
        <v>0</v>
      </c>
      <c r="K109" s="3863">
        <f t="shared" si="34"/>
        <v>0</v>
      </c>
      <c r="L109" s="3864">
        <f t="shared" si="34"/>
        <v>0</v>
      </c>
      <c r="M109" s="3859">
        <f t="shared" si="34"/>
        <v>0</v>
      </c>
      <c r="N109" s="3863">
        <f>N106+N107-N108</f>
        <v>0</v>
      </c>
      <c r="O109" s="3863">
        <f>O106+O107-O108</f>
        <v>0</v>
      </c>
      <c r="P109" s="3861">
        <f t="shared" si="34"/>
        <v>0</v>
      </c>
      <c r="Q109" s="3865">
        <f t="shared" si="34"/>
        <v>0</v>
      </c>
      <c r="R109" s="3866">
        <f t="shared" si="34"/>
        <v>0</v>
      </c>
      <c r="S109" s="3860">
        <f t="shared" si="34"/>
        <v>0</v>
      </c>
      <c r="T109" s="3863">
        <f t="shared" si="34"/>
        <v>0</v>
      </c>
      <c r="U109" s="3861">
        <f t="shared" si="34"/>
        <v>0</v>
      </c>
      <c r="V109" s="3865">
        <f t="shared" si="34"/>
        <v>0</v>
      </c>
      <c r="W109" s="3866">
        <f t="shared" si="34"/>
        <v>0</v>
      </c>
      <c r="X109" s="3860">
        <f t="shared" si="34"/>
        <v>0</v>
      </c>
      <c r="Y109" s="3863">
        <f t="shared" si="34"/>
        <v>0</v>
      </c>
      <c r="Z109" s="3861">
        <f t="shared" si="34"/>
        <v>0</v>
      </c>
      <c r="AA109" s="3867">
        <f t="shared" si="34"/>
        <v>0</v>
      </c>
      <c r="AB109" s="3866">
        <f t="shared" si="34"/>
        <v>0</v>
      </c>
      <c r="AC109" s="3860">
        <f t="shared" si="34"/>
        <v>0</v>
      </c>
      <c r="AD109" s="3863">
        <f t="shared" si="34"/>
        <v>0</v>
      </c>
      <c r="AE109" s="3861">
        <f t="shared" si="34"/>
        <v>0</v>
      </c>
      <c r="AF109" s="387"/>
      <c r="AG109" s="445"/>
    </row>
    <row r="110" spans="1:33" s="99" customFormat="1" ht="15.6">
      <c r="A110" s="164"/>
      <c r="B110" s="121"/>
      <c r="C110" s="3836"/>
      <c r="D110" s="1216"/>
      <c r="E110" s="3880"/>
      <c r="F110" s="438"/>
      <c r="G110" s="438"/>
      <c r="H110" s="442"/>
      <c r="I110" s="1221"/>
      <c r="J110" s="1221"/>
      <c r="K110" s="1221"/>
      <c r="L110" s="438"/>
      <c r="M110" s="3884"/>
      <c r="N110" s="1221"/>
      <c r="O110" s="1221"/>
      <c r="P110" s="442"/>
      <c r="Q110" s="3881"/>
      <c r="R110" s="1222"/>
      <c r="S110" s="438"/>
      <c r="T110" s="1221"/>
      <c r="U110" s="442"/>
      <c r="V110" s="3881"/>
      <c r="W110" s="1222"/>
      <c r="X110" s="438"/>
      <c r="Y110" s="1221"/>
      <c r="Z110" s="442"/>
      <c r="AA110" s="1222"/>
      <c r="AB110" s="1222"/>
      <c r="AC110" s="438"/>
      <c r="AD110" s="1221"/>
      <c r="AE110" s="442"/>
      <c r="AF110" s="121"/>
      <c r="AG110" s="164"/>
    </row>
    <row r="111" spans="1:33" s="99" customFormat="1" ht="15.6">
      <c r="A111" s="164"/>
      <c r="B111" s="121"/>
      <c r="C111" s="3836" t="s">
        <v>2002</v>
      </c>
      <c r="D111" s="1216"/>
      <c r="E111" s="3880"/>
      <c r="F111" s="438"/>
      <c r="G111" s="438"/>
      <c r="H111" s="442"/>
      <c r="I111" s="1221"/>
      <c r="J111" s="1221"/>
      <c r="K111" s="1221"/>
      <c r="L111" s="438"/>
      <c r="M111" s="3884"/>
      <c r="N111" s="1221"/>
      <c r="O111" s="1221"/>
      <c r="P111" s="442"/>
      <c r="Q111" s="3881"/>
      <c r="R111" s="1222"/>
      <c r="S111" s="438"/>
      <c r="T111" s="1221"/>
      <c r="U111" s="442"/>
      <c r="V111" s="3881"/>
      <c r="W111" s="1222"/>
      <c r="X111" s="438"/>
      <c r="Y111" s="1221"/>
      <c r="Z111" s="442"/>
      <c r="AA111" s="1222"/>
      <c r="AB111" s="1222"/>
      <c r="AC111" s="438"/>
      <c r="AD111" s="1221"/>
      <c r="AE111" s="442"/>
      <c r="AF111" s="121"/>
      <c r="AG111" s="164"/>
    </row>
    <row r="112" spans="1:33" s="988" customFormat="1" ht="13.2">
      <c r="A112" s="445"/>
      <c r="B112" s="387"/>
      <c r="C112" s="3857">
        <f>1+C109</f>
        <v>87</v>
      </c>
      <c r="D112" s="3858" t="s">
        <v>1961</v>
      </c>
      <c r="E112" s="3859">
        <f>SUM(I112,M112,Q112)</f>
        <v>0</v>
      </c>
      <c r="F112" s="3860">
        <f t="shared" ref="F112:H115" si="35">SUM(J112,N112,S112)</f>
        <v>0</v>
      </c>
      <c r="G112" s="3860">
        <f t="shared" si="35"/>
        <v>0</v>
      </c>
      <c r="H112" s="3861">
        <f t="shared" si="35"/>
        <v>0</v>
      </c>
      <c r="I112" s="3862">
        <f>I27+I44+I57+I68+I79+I90+I106</f>
        <v>0</v>
      </c>
      <c r="J112" s="3863">
        <f t="shared" ref="J112:AE112" si="36">J27+J44+J57+J68+J79+J90+J106</f>
        <v>0</v>
      </c>
      <c r="K112" s="3863">
        <f t="shared" si="36"/>
        <v>0</v>
      </c>
      <c r="L112" s="3864">
        <f t="shared" si="36"/>
        <v>0</v>
      </c>
      <c r="M112" s="3859">
        <f t="shared" si="36"/>
        <v>0</v>
      </c>
      <c r="N112" s="3863">
        <f t="shared" si="36"/>
        <v>0</v>
      </c>
      <c r="O112" s="3863">
        <f t="shared" si="36"/>
        <v>0</v>
      </c>
      <c r="P112" s="3861">
        <f t="shared" si="36"/>
        <v>0</v>
      </c>
      <c r="Q112" s="3865">
        <f t="shared" si="36"/>
        <v>0</v>
      </c>
      <c r="R112" s="3866">
        <f t="shared" si="36"/>
        <v>0</v>
      </c>
      <c r="S112" s="3860">
        <f t="shared" si="36"/>
        <v>0</v>
      </c>
      <c r="T112" s="3863">
        <f t="shared" si="36"/>
        <v>0</v>
      </c>
      <c r="U112" s="3861">
        <f t="shared" si="36"/>
        <v>0</v>
      </c>
      <c r="V112" s="3865">
        <f t="shared" si="36"/>
        <v>0</v>
      </c>
      <c r="W112" s="3866">
        <f t="shared" si="36"/>
        <v>0</v>
      </c>
      <c r="X112" s="3860">
        <f t="shared" si="36"/>
        <v>0</v>
      </c>
      <c r="Y112" s="3863">
        <f t="shared" si="36"/>
        <v>0</v>
      </c>
      <c r="Z112" s="3861">
        <f t="shared" si="36"/>
        <v>0</v>
      </c>
      <c r="AA112" s="3867">
        <f t="shared" si="36"/>
        <v>0</v>
      </c>
      <c r="AB112" s="3866">
        <f t="shared" si="36"/>
        <v>0</v>
      </c>
      <c r="AC112" s="3860">
        <f t="shared" si="36"/>
        <v>0</v>
      </c>
      <c r="AD112" s="3863">
        <f t="shared" si="36"/>
        <v>0</v>
      </c>
      <c r="AE112" s="3861">
        <f t="shared" si="36"/>
        <v>0</v>
      </c>
      <c r="AF112" s="387"/>
      <c r="AG112" s="445"/>
    </row>
    <row r="113" spans="1:33" s="988" customFormat="1" ht="13.2">
      <c r="A113" s="445"/>
      <c r="B113" s="387"/>
      <c r="C113" s="3857">
        <f>1+C112</f>
        <v>88</v>
      </c>
      <c r="D113" s="3858" t="s">
        <v>1978</v>
      </c>
      <c r="E113" s="3859">
        <f>SUM(I113,M113,Q113)</f>
        <v>0</v>
      </c>
      <c r="F113" s="3860">
        <f t="shared" si="35"/>
        <v>0</v>
      </c>
      <c r="G113" s="3860">
        <f t="shared" si="35"/>
        <v>0</v>
      </c>
      <c r="H113" s="3861">
        <f t="shared" si="35"/>
        <v>0</v>
      </c>
      <c r="I113" s="3862">
        <f t="shared" ref="I113:AE113" si="37">I107+I91+I80+I69+I58+I46+I45+I30+I29+I28+I31</f>
        <v>0</v>
      </c>
      <c r="J113" s="3863">
        <f t="shared" si="37"/>
        <v>0</v>
      </c>
      <c r="K113" s="3863">
        <f t="shared" si="37"/>
        <v>0</v>
      </c>
      <c r="L113" s="3864">
        <f t="shared" si="37"/>
        <v>0</v>
      </c>
      <c r="M113" s="3859">
        <f t="shared" si="37"/>
        <v>0</v>
      </c>
      <c r="N113" s="3863">
        <f t="shared" si="37"/>
        <v>0</v>
      </c>
      <c r="O113" s="3863">
        <f t="shared" si="37"/>
        <v>0</v>
      </c>
      <c r="P113" s="3861">
        <f t="shared" si="37"/>
        <v>0</v>
      </c>
      <c r="Q113" s="3865">
        <f t="shared" si="37"/>
        <v>0</v>
      </c>
      <c r="R113" s="3866">
        <f t="shared" si="37"/>
        <v>0</v>
      </c>
      <c r="S113" s="3860">
        <f t="shared" si="37"/>
        <v>0</v>
      </c>
      <c r="T113" s="3863">
        <f t="shared" si="37"/>
        <v>0</v>
      </c>
      <c r="U113" s="3861">
        <f t="shared" si="37"/>
        <v>0</v>
      </c>
      <c r="V113" s="3865">
        <f t="shared" si="37"/>
        <v>0</v>
      </c>
      <c r="W113" s="3866">
        <f t="shared" si="37"/>
        <v>0</v>
      </c>
      <c r="X113" s="3860">
        <f t="shared" si="37"/>
        <v>0</v>
      </c>
      <c r="Y113" s="3863">
        <f t="shared" si="37"/>
        <v>0</v>
      </c>
      <c r="Z113" s="3861">
        <f t="shared" si="37"/>
        <v>0</v>
      </c>
      <c r="AA113" s="3867">
        <f t="shared" si="37"/>
        <v>0</v>
      </c>
      <c r="AB113" s="3866">
        <f t="shared" si="37"/>
        <v>0</v>
      </c>
      <c r="AC113" s="3860">
        <f t="shared" si="37"/>
        <v>0</v>
      </c>
      <c r="AD113" s="3863">
        <f t="shared" si="37"/>
        <v>0</v>
      </c>
      <c r="AE113" s="3861">
        <f t="shared" si="37"/>
        <v>0</v>
      </c>
      <c r="AF113" s="387"/>
      <c r="AG113" s="445"/>
    </row>
    <row r="114" spans="1:33" s="988" customFormat="1" ht="13.2">
      <c r="A114" s="445"/>
      <c r="B114" s="387"/>
      <c r="C114" s="3857">
        <f>1+C113</f>
        <v>89</v>
      </c>
      <c r="D114" s="3858" t="s">
        <v>1979</v>
      </c>
      <c r="E114" s="3859">
        <f>SUM(I114,M114,Q114)</f>
        <v>0</v>
      </c>
      <c r="F114" s="3860">
        <f t="shared" si="35"/>
        <v>0</v>
      </c>
      <c r="G114" s="3860">
        <f t="shared" si="35"/>
        <v>0</v>
      </c>
      <c r="H114" s="3861">
        <f t="shared" si="35"/>
        <v>0</v>
      </c>
      <c r="I114" s="3862">
        <f>I108+I92+I81+I70+I59+I48+I47+I34+I33+I32+I35</f>
        <v>0</v>
      </c>
      <c r="J114" s="3863">
        <f t="shared" ref="J114:AE114" si="38">J108+J92+J81+J70+J59+J48+J47+J34+J33+J32+J35</f>
        <v>0</v>
      </c>
      <c r="K114" s="3863">
        <f t="shared" si="38"/>
        <v>0</v>
      </c>
      <c r="L114" s="3864">
        <f t="shared" si="38"/>
        <v>0</v>
      </c>
      <c r="M114" s="3859">
        <f t="shared" si="38"/>
        <v>0</v>
      </c>
      <c r="N114" s="3863">
        <f t="shared" si="38"/>
        <v>0</v>
      </c>
      <c r="O114" s="3863">
        <f t="shared" si="38"/>
        <v>0</v>
      </c>
      <c r="P114" s="3861">
        <f t="shared" si="38"/>
        <v>0</v>
      </c>
      <c r="Q114" s="3865">
        <f t="shared" si="38"/>
        <v>0</v>
      </c>
      <c r="R114" s="3866">
        <f t="shared" si="38"/>
        <v>0</v>
      </c>
      <c r="S114" s="3860">
        <f t="shared" si="38"/>
        <v>0</v>
      </c>
      <c r="T114" s="3863">
        <f t="shared" si="38"/>
        <v>0</v>
      </c>
      <c r="U114" s="3861">
        <f t="shared" si="38"/>
        <v>0</v>
      </c>
      <c r="V114" s="3865">
        <f t="shared" si="38"/>
        <v>0</v>
      </c>
      <c r="W114" s="3866">
        <f t="shared" si="38"/>
        <v>0</v>
      </c>
      <c r="X114" s="3860">
        <f t="shared" si="38"/>
        <v>0</v>
      </c>
      <c r="Y114" s="3863">
        <f t="shared" si="38"/>
        <v>0</v>
      </c>
      <c r="Z114" s="3861">
        <f t="shared" si="38"/>
        <v>0</v>
      </c>
      <c r="AA114" s="3867">
        <f t="shared" si="38"/>
        <v>0</v>
      </c>
      <c r="AB114" s="3866">
        <f t="shared" si="38"/>
        <v>0</v>
      </c>
      <c r="AC114" s="3860">
        <f t="shared" si="38"/>
        <v>0</v>
      </c>
      <c r="AD114" s="3863">
        <f t="shared" si="38"/>
        <v>0</v>
      </c>
      <c r="AE114" s="3861">
        <f t="shared" si="38"/>
        <v>0</v>
      </c>
      <c r="AF114" s="387"/>
      <c r="AG114" s="445"/>
    </row>
    <row r="115" spans="1:33" s="988" customFormat="1" ht="13.2">
      <c r="A115" s="445"/>
      <c r="B115" s="387"/>
      <c r="C115" s="3857">
        <f>1+C114</f>
        <v>90</v>
      </c>
      <c r="D115" s="3858" t="s">
        <v>1970</v>
      </c>
      <c r="E115" s="3859">
        <f>SUM(I115,M115,Q115)</f>
        <v>0</v>
      </c>
      <c r="F115" s="3860">
        <f t="shared" si="35"/>
        <v>0</v>
      </c>
      <c r="G115" s="3860">
        <f t="shared" si="35"/>
        <v>0</v>
      </c>
      <c r="H115" s="3861">
        <f>SUM(L115,P115,U115)</f>
        <v>0</v>
      </c>
      <c r="I115" s="3862">
        <f>I112+I113-I114</f>
        <v>0</v>
      </c>
      <c r="J115" s="3863">
        <f t="shared" ref="J115:AE115" si="39">J112+J113-J114</f>
        <v>0</v>
      </c>
      <c r="K115" s="3863">
        <f t="shared" si="39"/>
        <v>0</v>
      </c>
      <c r="L115" s="3864">
        <f t="shared" si="39"/>
        <v>0</v>
      </c>
      <c r="M115" s="3859">
        <f t="shared" si="39"/>
        <v>0</v>
      </c>
      <c r="N115" s="3863">
        <f>N112+N113-N114</f>
        <v>0</v>
      </c>
      <c r="O115" s="3863">
        <f>O112+O113-O114</f>
        <v>0</v>
      </c>
      <c r="P115" s="3861">
        <f t="shared" si="39"/>
        <v>0</v>
      </c>
      <c r="Q115" s="3865">
        <f t="shared" si="39"/>
        <v>0</v>
      </c>
      <c r="R115" s="3866">
        <f t="shared" si="39"/>
        <v>0</v>
      </c>
      <c r="S115" s="3860">
        <f t="shared" si="39"/>
        <v>0</v>
      </c>
      <c r="T115" s="3863">
        <f t="shared" si="39"/>
        <v>0</v>
      </c>
      <c r="U115" s="3861">
        <f t="shared" si="39"/>
        <v>0</v>
      </c>
      <c r="V115" s="3865">
        <f t="shared" si="39"/>
        <v>0</v>
      </c>
      <c r="W115" s="3866">
        <f t="shared" si="39"/>
        <v>0</v>
      </c>
      <c r="X115" s="3860">
        <f t="shared" si="39"/>
        <v>0</v>
      </c>
      <c r="Y115" s="3863">
        <f t="shared" si="39"/>
        <v>0</v>
      </c>
      <c r="Z115" s="3861">
        <f t="shared" si="39"/>
        <v>0</v>
      </c>
      <c r="AA115" s="3867">
        <f t="shared" si="39"/>
        <v>0</v>
      </c>
      <c r="AB115" s="3866">
        <f t="shared" si="39"/>
        <v>0</v>
      </c>
      <c r="AC115" s="3860">
        <f t="shared" si="39"/>
        <v>0</v>
      </c>
      <c r="AD115" s="3863">
        <f t="shared" si="39"/>
        <v>0</v>
      </c>
      <c r="AE115" s="3861">
        <f t="shared" si="39"/>
        <v>0</v>
      </c>
      <c r="AF115" s="387"/>
      <c r="AG115" s="445"/>
    </row>
    <row r="116" spans="1:33" s="988" customFormat="1" ht="15.6">
      <c r="A116" s="445"/>
      <c r="B116" s="387"/>
      <c r="C116" s="3836"/>
      <c r="D116" s="3885"/>
      <c r="E116" s="3884"/>
      <c r="F116" s="438"/>
      <c r="G116" s="438"/>
      <c r="H116" s="442"/>
      <c r="I116" s="1225"/>
      <c r="J116" s="1225"/>
      <c r="K116" s="1225"/>
      <c r="L116" s="1226"/>
      <c r="M116" s="3886"/>
      <c r="N116" s="1225"/>
      <c r="O116" s="1225"/>
      <c r="P116" s="1227"/>
      <c r="Q116" s="3887"/>
      <c r="R116" s="1228"/>
      <c r="S116" s="1226"/>
      <c r="T116" s="1225"/>
      <c r="U116" s="1227"/>
      <c r="V116" s="3887"/>
      <c r="W116" s="1228"/>
      <c r="X116" s="1226"/>
      <c r="Y116" s="1225"/>
      <c r="Z116" s="1227"/>
      <c r="AA116" s="1228"/>
      <c r="AB116" s="1228"/>
      <c r="AC116" s="1226"/>
      <c r="AD116" s="1225"/>
      <c r="AE116" s="1227"/>
      <c r="AF116" s="387"/>
      <c r="AG116" s="445"/>
    </row>
    <row r="117" spans="1:33" s="988" customFormat="1" ht="15.6">
      <c r="A117" s="445"/>
      <c r="B117" s="387"/>
      <c r="C117" s="3888"/>
      <c r="D117" s="3889"/>
      <c r="E117" s="3890"/>
      <c r="F117" s="3891"/>
      <c r="G117" s="3891"/>
      <c r="H117" s="3892"/>
      <c r="I117" s="3848"/>
      <c r="J117" s="3849"/>
      <c r="K117" s="3849"/>
      <c r="L117" s="3851"/>
      <c r="M117" s="3893"/>
      <c r="N117" s="3849"/>
      <c r="O117" s="3849"/>
      <c r="P117" s="3855"/>
      <c r="Q117" s="3852"/>
      <c r="R117" s="3853"/>
      <c r="S117" s="3854"/>
      <c r="T117" s="3849"/>
      <c r="U117" s="3855"/>
      <c r="V117" s="3852"/>
      <c r="W117" s="3853"/>
      <c r="X117" s="3854"/>
      <c r="Y117" s="3849"/>
      <c r="Z117" s="3855"/>
      <c r="AA117" s="3894"/>
      <c r="AB117" s="3853"/>
      <c r="AC117" s="3854"/>
      <c r="AD117" s="3849"/>
      <c r="AE117" s="3855"/>
      <c r="AF117" s="387"/>
      <c r="AG117" s="445"/>
    </row>
    <row r="118" spans="1:33" s="988" customFormat="1" ht="15.6">
      <c r="A118" s="445"/>
      <c r="B118" s="387"/>
      <c r="C118" s="3836"/>
      <c r="D118" s="1216"/>
      <c r="E118" s="3884"/>
      <c r="F118" s="438"/>
      <c r="G118" s="438"/>
      <c r="H118" s="442"/>
      <c r="I118" s="1225"/>
      <c r="J118" s="1225"/>
      <c r="K118" s="1225"/>
      <c r="L118" s="1226"/>
      <c r="M118" s="3886"/>
      <c r="N118" s="1225"/>
      <c r="O118" s="1225"/>
      <c r="P118" s="1227"/>
      <c r="Q118" s="3887"/>
      <c r="R118" s="1228"/>
      <c r="S118" s="1226"/>
      <c r="T118" s="1225"/>
      <c r="U118" s="1227"/>
      <c r="V118" s="3887"/>
      <c r="W118" s="1228"/>
      <c r="X118" s="1226"/>
      <c r="Y118" s="1225"/>
      <c r="Z118" s="1227"/>
      <c r="AA118" s="1228"/>
      <c r="AB118" s="1228"/>
      <c r="AC118" s="1226"/>
      <c r="AD118" s="1225"/>
      <c r="AE118" s="1227"/>
      <c r="AF118" s="387"/>
      <c r="AG118" s="445"/>
    </row>
    <row r="119" spans="1:33" s="988" customFormat="1" ht="16.2" thickBot="1">
      <c r="A119" s="445"/>
      <c r="B119" s="387"/>
      <c r="C119" s="3895" t="s">
        <v>2003</v>
      </c>
      <c r="D119" s="3896"/>
      <c r="E119" s="3897">
        <f>SUM(I119,M119,Q119)</f>
        <v>0</v>
      </c>
      <c r="F119" s="3898">
        <f>SUM(J119,N119,S119)</f>
        <v>0</v>
      </c>
      <c r="G119" s="3898">
        <f>SUM(K119,O119,T119)</f>
        <v>0</v>
      </c>
      <c r="H119" s="3899">
        <f>SUM(L119,P119,U119)</f>
        <v>0</v>
      </c>
      <c r="I119" s="3900">
        <f>I115-I117</f>
        <v>0</v>
      </c>
      <c r="J119" s="3901">
        <f t="shared" ref="J119:AE119" si="40">J115-J117</f>
        <v>0</v>
      </c>
      <c r="K119" s="3901">
        <f t="shared" si="40"/>
        <v>0</v>
      </c>
      <c r="L119" s="3902">
        <f t="shared" si="40"/>
        <v>0</v>
      </c>
      <c r="M119" s="3897">
        <f t="shared" si="40"/>
        <v>0</v>
      </c>
      <c r="N119" s="3901">
        <f t="shared" si="40"/>
        <v>0</v>
      </c>
      <c r="O119" s="3901">
        <f t="shared" si="40"/>
        <v>0</v>
      </c>
      <c r="P119" s="3899">
        <f t="shared" si="40"/>
        <v>0</v>
      </c>
      <c r="Q119" s="3903">
        <f t="shared" si="40"/>
        <v>0</v>
      </c>
      <c r="R119" s="3904">
        <f t="shared" si="40"/>
        <v>0</v>
      </c>
      <c r="S119" s="3898">
        <f t="shared" si="40"/>
        <v>0</v>
      </c>
      <c r="T119" s="3901">
        <f t="shared" si="40"/>
        <v>0</v>
      </c>
      <c r="U119" s="3899">
        <f t="shared" si="40"/>
        <v>0</v>
      </c>
      <c r="V119" s="3903">
        <f t="shared" si="40"/>
        <v>0</v>
      </c>
      <c r="W119" s="3904">
        <f t="shared" si="40"/>
        <v>0</v>
      </c>
      <c r="X119" s="3898">
        <f t="shared" si="40"/>
        <v>0</v>
      </c>
      <c r="Y119" s="3901">
        <f t="shared" si="40"/>
        <v>0</v>
      </c>
      <c r="Z119" s="3899">
        <f t="shared" si="40"/>
        <v>0</v>
      </c>
      <c r="AA119" s="3905">
        <f t="shared" si="40"/>
        <v>0</v>
      </c>
      <c r="AB119" s="3904">
        <f t="shared" si="40"/>
        <v>0</v>
      </c>
      <c r="AC119" s="3898">
        <f t="shared" si="40"/>
        <v>0</v>
      </c>
      <c r="AD119" s="3901">
        <f t="shared" si="40"/>
        <v>0</v>
      </c>
      <c r="AE119" s="3899">
        <f t="shared" si="40"/>
        <v>0</v>
      </c>
      <c r="AF119" s="387"/>
      <c r="AG119" s="445"/>
    </row>
    <row r="120" spans="1:33">
      <c r="A120" s="184"/>
      <c r="B120" s="203"/>
      <c r="C120" s="203"/>
      <c r="D120" s="62" t="s">
        <v>445</v>
      </c>
      <c r="E120" s="387"/>
      <c r="F120" s="203"/>
      <c r="G120" s="203"/>
      <c r="H120" s="203"/>
      <c r="I120" s="203"/>
      <c r="J120" s="436"/>
      <c r="K120" s="436"/>
      <c r="L120" s="203"/>
      <c r="M120" s="203"/>
      <c r="N120" s="436"/>
      <c r="O120" s="436"/>
      <c r="P120" s="203"/>
      <c r="Q120" s="203"/>
      <c r="R120" s="203"/>
      <c r="S120" s="203"/>
      <c r="T120" s="203"/>
      <c r="U120" s="203"/>
      <c r="V120" s="203"/>
      <c r="W120" s="203"/>
      <c r="X120" s="203"/>
      <c r="Y120" s="203"/>
      <c r="Z120" s="203"/>
      <c r="AA120" s="203"/>
      <c r="AB120" s="203"/>
      <c r="AC120" s="203"/>
      <c r="AD120" s="203"/>
      <c r="AE120" s="203"/>
      <c r="AF120" s="203"/>
      <c r="AG120" s="184"/>
    </row>
    <row r="121" spans="1:33">
      <c r="A121" s="184"/>
      <c r="B121" s="203"/>
      <c r="C121" s="203"/>
      <c r="D121" s="42" t="s">
        <v>2004</v>
      </c>
      <c r="E121" s="203"/>
      <c r="F121" s="203"/>
      <c r="G121" s="203"/>
      <c r="H121" s="203"/>
      <c r="I121" s="203"/>
      <c r="J121" s="436"/>
      <c r="K121" s="436"/>
      <c r="L121" s="203"/>
      <c r="M121" s="203"/>
      <c r="N121" s="436"/>
      <c r="O121" s="436"/>
      <c r="P121" s="203"/>
      <c r="Q121" s="203"/>
      <c r="R121" s="203"/>
      <c r="S121" s="203"/>
      <c r="T121" s="203"/>
      <c r="U121" s="203"/>
      <c r="V121" s="203"/>
      <c r="W121" s="203"/>
      <c r="X121" s="203"/>
      <c r="Y121" s="203"/>
      <c r="Z121" s="203"/>
      <c r="AA121" s="203"/>
      <c r="AB121" s="203"/>
      <c r="AC121" s="203"/>
      <c r="AD121" s="203"/>
      <c r="AE121" s="203"/>
      <c r="AF121" s="203"/>
      <c r="AG121" s="184"/>
    </row>
    <row r="122" spans="1:33">
      <c r="A122" s="184"/>
      <c r="B122" s="203"/>
      <c r="C122" s="203"/>
      <c r="D122" s="42"/>
      <c r="E122" s="203"/>
      <c r="F122" s="203"/>
      <c r="G122" s="203"/>
      <c r="H122" s="203"/>
      <c r="I122" s="203"/>
      <c r="J122" s="436"/>
      <c r="K122" s="436"/>
      <c r="L122" s="203"/>
      <c r="M122" s="203"/>
      <c r="N122" s="436"/>
      <c r="O122" s="436"/>
      <c r="P122" s="203"/>
      <c r="Q122" s="203"/>
      <c r="R122" s="203"/>
      <c r="S122" s="203"/>
      <c r="T122" s="203"/>
      <c r="U122" s="203"/>
      <c r="V122" s="203"/>
      <c r="W122" s="203"/>
      <c r="X122" s="203"/>
      <c r="Y122" s="203"/>
      <c r="Z122" s="203"/>
      <c r="AA122" s="203"/>
      <c r="AB122" s="203"/>
      <c r="AC122" s="203"/>
      <c r="AD122" s="203"/>
      <c r="AE122" s="203"/>
      <c r="AF122" s="203"/>
      <c r="AG122" s="184"/>
    </row>
    <row r="123" spans="1:33">
      <c r="A123" s="184"/>
      <c r="B123" s="184"/>
      <c r="C123" s="184"/>
      <c r="D123" s="1229"/>
      <c r="E123" s="184"/>
      <c r="F123" s="184"/>
      <c r="G123" s="184"/>
      <c r="H123" s="184"/>
      <c r="I123" s="184"/>
      <c r="J123" s="446"/>
      <c r="K123" s="446"/>
      <c r="L123" s="184"/>
      <c r="M123" s="184"/>
      <c r="N123" s="446"/>
      <c r="O123" s="446"/>
      <c r="P123" s="184"/>
      <c r="Q123" s="184"/>
      <c r="R123" s="184"/>
      <c r="S123" s="184"/>
      <c r="T123" s="184"/>
      <c r="U123" s="184"/>
      <c r="V123" s="184"/>
      <c r="W123" s="184"/>
      <c r="X123" s="184"/>
      <c r="Y123" s="184"/>
      <c r="Z123" s="184"/>
      <c r="AA123" s="184"/>
      <c r="AB123" s="184"/>
      <c r="AC123" s="184"/>
      <c r="AD123" s="184"/>
      <c r="AE123" s="184"/>
      <c r="AF123" s="184"/>
      <c r="AG123" s="184"/>
    </row>
  </sheetData>
  <customSheetViews>
    <customSheetView guid="{F416BD5B-C3AD-4F61-AAB2-55950A9B7E72}">
      <selection activeCell="A17" sqref="A17"/>
      <pageMargins left="0" right="0" top="0" bottom="0" header="0" footer="0"/>
      <pageSetup paperSize="9" orientation="portrait" horizontalDpi="4294967294" verticalDpi="4294967294" r:id="rId1"/>
    </customSheetView>
    <customSheetView guid="{E14211BF-3959-45CF-A937-AD36AACCEFAC}" topLeftCell="F1">
      <selection activeCell="C3" sqref="C3"/>
      <pageMargins left="0" right="0" top="0" bottom="0" header="0" footer="0"/>
      <pageSetup paperSize="9" orientation="portrait" horizontalDpi="4294967294" verticalDpi="4294967294" r:id="rId2"/>
    </customSheetView>
    <customSheetView guid="{DD364770-73A1-4C6D-9516-629A57F0EB18}" topLeftCell="F1">
      <selection activeCell="C3" sqref="C3"/>
      <pageMargins left="0" right="0" top="0" bottom="0" header="0" footer="0"/>
      <pageSetup paperSize="9" orientation="portrait" horizontalDpi="4294967294" verticalDpi="4294967294" r:id="rId3"/>
    </customSheetView>
    <customSheetView guid="{41E394DC-1FDD-4D1F-8620-137B7012DC10}" topLeftCell="F58">
      <selection activeCell="C60" sqref="C60"/>
      <pageMargins left="0" right="0" top="0" bottom="0" header="0" footer="0"/>
      <pageSetup paperSize="9" orientation="portrait" horizontalDpi="4294967294" verticalDpi="4294967294" r:id="rId4"/>
    </customSheetView>
    <customSheetView guid="{CC70D5D3-3A1F-46AA-BDCE-F692C2C36BEE}" topLeftCell="I1">
      <selection activeCell="Y4" sqref="Y4"/>
      <pageMargins left="0" right="0" top="0" bottom="0" header="0" footer="0"/>
      <pageSetup paperSize="9" orientation="portrait" horizontalDpi="4294967294" verticalDpi="4294967294" r:id="rId5"/>
    </customSheetView>
  </customSheetViews>
  <mergeCells count="5">
    <mergeCell ref="AA5:AE5"/>
    <mergeCell ref="E5:H5"/>
    <mergeCell ref="I5:L5"/>
    <mergeCell ref="M5:P5"/>
    <mergeCell ref="Q5:U5"/>
  </mergeCells>
  <hyperlinks>
    <hyperlink ref="AF2" location="Index!A1" display="Index" xr:uid="{93EEE3B0-1E45-4B6C-BEEB-88CA44C4B777}"/>
  </hyperlinks>
  <pageMargins left="0.7" right="0.7" top="0.75" bottom="0.75" header="0.3" footer="0.3"/>
  <pageSetup paperSize="9" orientation="portrait" horizontalDpi="4294967294" verticalDpi="4294967294"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0033CC"/>
  </sheetPr>
  <dimension ref="A1:I154"/>
  <sheetViews>
    <sheetView topLeftCell="A16" zoomScale="70" zoomScaleNormal="70" workbookViewId="0">
      <selection activeCell="E35" sqref="E35"/>
    </sheetView>
  </sheetViews>
  <sheetFormatPr defaultColWidth="0" defaultRowHeight="13.8" zeroHeight="1"/>
  <cols>
    <col min="1" max="1" width="2.109375" style="102" customWidth="1"/>
    <col min="2" max="2" width="6.88671875" style="102" customWidth="1"/>
    <col min="3" max="3" width="24.44140625" style="102" customWidth="1"/>
    <col min="4" max="4" width="19.6640625" style="102" customWidth="1"/>
    <col min="5" max="5" width="91.33203125" style="102" customWidth="1"/>
    <col min="6" max="6" width="10.33203125" style="102" customWidth="1"/>
    <col min="7" max="7" width="4.109375" style="102" customWidth="1"/>
    <col min="8" max="9" width="0" style="102" hidden="1" customWidth="1"/>
    <col min="10" max="16384" width="9.109375" style="102" hidden="1"/>
  </cols>
  <sheetData>
    <row r="1" spans="1:7">
      <c r="A1" s="184"/>
      <c r="B1" s="184"/>
      <c r="C1" s="184"/>
      <c r="D1" s="184"/>
      <c r="E1" s="184"/>
      <c r="F1" s="184"/>
      <c r="G1" s="184"/>
    </row>
    <row r="2" spans="1:7">
      <c r="A2" s="184"/>
      <c r="B2" s="639" t="s">
        <v>80</v>
      </c>
      <c r="C2" s="203"/>
      <c r="D2" s="639"/>
      <c r="E2" s="203"/>
      <c r="F2" s="203"/>
      <c r="G2" s="184"/>
    </row>
    <row r="3" spans="1:7" ht="15.75" customHeight="1">
      <c r="A3" s="184"/>
      <c r="B3" s="203"/>
      <c r="C3" s="639"/>
      <c r="D3" s="639"/>
      <c r="E3" s="639"/>
      <c r="F3" s="203"/>
      <c r="G3" s="184"/>
    </row>
    <row r="4" spans="1:7" ht="15.75" customHeight="1">
      <c r="A4" s="184"/>
      <c r="B4" s="203"/>
      <c r="C4" s="639" t="s">
        <v>81</v>
      </c>
      <c r="D4" s="639"/>
      <c r="E4" s="639"/>
      <c r="F4" s="203"/>
      <c r="G4" s="184"/>
    </row>
    <row r="5" spans="1:7" ht="15.75" customHeight="1">
      <c r="A5" s="184"/>
      <c r="B5" s="203"/>
      <c r="C5" s="2804"/>
      <c r="D5" s="639" t="s">
        <v>82</v>
      </c>
      <c r="E5" s="639"/>
      <c r="F5" s="203"/>
      <c r="G5" s="184"/>
    </row>
    <row r="6" spans="1:7" ht="15.75" customHeight="1">
      <c r="A6" s="184"/>
      <c r="B6" s="203"/>
      <c r="C6" s="2805"/>
      <c r="D6" s="639" t="s">
        <v>83</v>
      </c>
      <c r="E6" s="639"/>
      <c r="F6" s="203"/>
      <c r="G6" s="184"/>
    </row>
    <row r="7" spans="1:7" ht="15.75" customHeight="1">
      <c r="A7" s="184"/>
      <c r="B7" s="203"/>
      <c r="C7" s="2806"/>
      <c r="D7" s="639" t="s">
        <v>84</v>
      </c>
      <c r="E7" s="639"/>
      <c r="F7" s="203"/>
      <c r="G7" s="184"/>
    </row>
    <row r="8" spans="1:7" ht="15.75" customHeight="1">
      <c r="A8" s="184"/>
      <c r="B8" s="203"/>
      <c r="C8" s="1168"/>
      <c r="D8" s="639"/>
      <c r="E8" s="639"/>
      <c r="F8" s="203"/>
      <c r="G8" s="184"/>
    </row>
    <row r="9" spans="1:7" ht="15.75" customHeight="1" thickBot="1">
      <c r="A9" s="184"/>
      <c r="B9" s="203"/>
      <c r="C9" s="1169" t="s">
        <v>85</v>
      </c>
      <c r="D9" s="1169"/>
      <c r="E9" s="31"/>
      <c r="F9" s="203"/>
      <c r="G9" s="184"/>
    </row>
    <row r="10" spans="1:7" ht="15.75" customHeight="1">
      <c r="A10" s="184"/>
      <c r="B10" s="203"/>
      <c r="C10" s="2807" t="s">
        <v>86</v>
      </c>
      <c r="D10" s="2648"/>
      <c r="E10" s="2808" t="s">
        <v>87</v>
      </c>
      <c r="F10" s="203"/>
      <c r="G10" s="184"/>
    </row>
    <row r="11" spans="1:7" ht="15.75" customHeight="1">
      <c r="A11" s="184"/>
      <c r="B11" s="203"/>
      <c r="C11" s="2809" t="s">
        <v>88</v>
      </c>
      <c r="D11" s="1459" t="s">
        <v>88</v>
      </c>
      <c r="E11" s="1936" t="s">
        <v>89</v>
      </c>
      <c r="F11" s="203"/>
      <c r="G11" s="184"/>
    </row>
    <row r="12" spans="1:7" ht="15.75" customHeight="1">
      <c r="A12" s="184"/>
      <c r="B12" s="203"/>
      <c r="C12" s="2809" t="s">
        <v>90</v>
      </c>
      <c r="D12" s="1459" t="s">
        <v>90</v>
      </c>
      <c r="E12" s="1936" t="s">
        <v>91</v>
      </c>
      <c r="F12" s="203"/>
      <c r="G12" s="184"/>
    </row>
    <row r="13" spans="1:7" ht="15.75" customHeight="1">
      <c r="A13" s="184"/>
      <c r="B13" s="203"/>
      <c r="C13" s="2809" t="s">
        <v>14</v>
      </c>
      <c r="D13" s="1459" t="s">
        <v>14</v>
      </c>
      <c r="E13" s="1936" t="s">
        <v>92</v>
      </c>
      <c r="F13" s="203"/>
      <c r="G13" s="184"/>
    </row>
    <row r="14" spans="1:7" ht="15.75" customHeight="1">
      <c r="A14" s="184"/>
      <c r="B14" s="203"/>
      <c r="C14" s="2809" t="s">
        <v>21</v>
      </c>
      <c r="D14" s="1459" t="s">
        <v>21</v>
      </c>
      <c r="E14" s="1936" t="s">
        <v>93</v>
      </c>
      <c r="F14" s="203"/>
      <c r="G14" s="184"/>
    </row>
    <row r="15" spans="1:7" ht="15.75" customHeight="1">
      <c r="A15" s="184"/>
      <c r="B15" s="203"/>
      <c r="C15" s="2809" t="s">
        <v>94</v>
      </c>
      <c r="D15" s="1459" t="s">
        <v>94</v>
      </c>
      <c r="E15" s="1936" t="s">
        <v>95</v>
      </c>
      <c r="F15" s="203"/>
      <c r="G15" s="184"/>
    </row>
    <row r="16" spans="1:7" ht="15.75" customHeight="1">
      <c r="A16" s="184"/>
      <c r="B16" s="203"/>
      <c r="C16" s="2809" t="s">
        <v>96</v>
      </c>
      <c r="D16" s="1459" t="s">
        <v>96</v>
      </c>
      <c r="E16" s="1936" t="s">
        <v>97</v>
      </c>
      <c r="F16" s="203"/>
      <c r="G16" s="184"/>
    </row>
    <row r="17" spans="1:7" ht="15.75" customHeight="1">
      <c r="A17" s="184"/>
      <c r="B17" s="203"/>
      <c r="C17" s="2809" t="s">
        <v>98</v>
      </c>
      <c r="D17" s="1459" t="s">
        <v>98</v>
      </c>
      <c r="E17" s="1936" t="s">
        <v>99</v>
      </c>
      <c r="F17" s="203"/>
      <c r="G17" s="184"/>
    </row>
    <row r="18" spans="1:7" ht="15.75" customHeight="1">
      <c r="A18" s="184"/>
      <c r="B18" s="203"/>
      <c r="C18" s="2809" t="s">
        <v>100</v>
      </c>
      <c r="D18" s="1459" t="s">
        <v>100</v>
      </c>
      <c r="E18" s="1936" t="s">
        <v>101</v>
      </c>
      <c r="F18" s="203"/>
      <c r="G18" s="184"/>
    </row>
    <row r="19" spans="1:7" ht="15.75" customHeight="1" thickBot="1">
      <c r="A19" s="184"/>
      <c r="B19" s="203"/>
      <c r="C19" s="2810" t="s">
        <v>32</v>
      </c>
      <c r="D19" s="2811" t="s">
        <v>32</v>
      </c>
      <c r="E19" s="2812" t="s">
        <v>102</v>
      </c>
      <c r="F19" s="203"/>
      <c r="G19" s="184"/>
    </row>
    <row r="20" spans="1:7" ht="15.75" customHeight="1">
      <c r="A20" s="184"/>
      <c r="B20" s="203"/>
      <c r="C20" s="1170"/>
      <c r="D20" s="129"/>
      <c r="E20" s="31"/>
      <c r="F20" s="203"/>
      <c r="G20" s="184"/>
    </row>
    <row r="21" spans="1:7" ht="24" customHeight="1" thickBot="1">
      <c r="A21" s="184"/>
      <c r="B21" s="203"/>
      <c r="C21" s="1169" t="s">
        <v>103</v>
      </c>
      <c r="D21" s="1169"/>
      <c r="E21" s="31"/>
      <c r="F21" s="203"/>
      <c r="G21" s="184"/>
    </row>
    <row r="22" spans="1:7" ht="19.5" customHeight="1" thickBot="1">
      <c r="A22" s="184"/>
      <c r="B22" s="203"/>
      <c r="C22" s="2813" t="s">
        <v>86</v>
      </c>
      <c r="D22" s="2814" t="s">
        <v>104</v>
      </c>
      <c r="E22" s="2649" t="s">
        <v>87</v>
      </c>
      <c r="F22" s="203"/>
      <c r="G22" s="184"/>
    </row>
    <row r="23" spans="1:7">
      <c r="A23" s="184"/>
      <c r="B23" s="203"/>
      <c r="C23" s="2815" t="s">
        <v>105</v>
      </c>
      <c r="D23" s="2203" t="s">
        <v>106</v>
      </c>
      <c r="E23" s="2816" t="s">
        <v>107</v>
      </c>
      <c r="F23" s="203"/>
      <c r="G23" s="184"/>
    </row>
    <row r="24" spans="1:7">
      <c r="A24" s="184"/>
      <c r="B24" s="203"/>
      <c r="C24" s="2489" t="s">
        <v>108</v>
      </c>
      <c r="D24" s="2203" t="s">
        <v>109</v>
      </c>
      <c r="E24" s="1930" t="s">
        <v>110</v>
      </c>
      <c r="F24" s="203"/>
      <c r="G24" s="184"/>
    </row>
    <row r="25" spans="1:7">
      <c r="A25" s="184"/>
      <c r="B25" s="203"/>
      <c r="C25" s="2490" t="s">
        <v>111</v>
      </c>
      <c r="D25" s="2203" t="s">
        <v>112</v>
      </c>
      <c r="E25" s="1930" t="s">
        <v>113</v>
      </c>
      <c r="F25" s="203"/>
      <c r="G25" s="184"/>
    </row>
    <row r="26" spans="1:7">
      <c r="A26" s="184"/>
      <c r="B26" s="203"/>
      <c r="C26" s="2490" t="s">
        <v>111</v>
      </c>
      <c r="D26" s="2203" t="s">
        <v>112</v>
      </c>
      <c r="E26" s="1930" t="s">
        <v>114</v>
      </c>
      <c r="F26" s="203"/>
      <c r="G26" s="184"/>
    </row>
    <row r="27" spans="1:7">
      <c r="A27" s="184"/>
      <c r="B27" s="203"/>
      <c r="C27" s="2490" t="s">
        <v>111</v>
      </c>
      <c r="D27" s="2203" t="s">
        <v>112</v>
      </c>
      <c r="E27" s="1930" t="s">
        <v>115</v>
      </c>
      <c r="F27" s="203"/>
      <c r="G27" s="184"/>
    </row>
    <row r="28" spans="1:7">
      <c r="A28" s="184"/>
      <c r="B28" s="203"/>
      <c r="C28" s="2490" t="s">
        <v>116</v>
      </c>
      <c r="D28" s="2203" t="s">
        <v>117</v>
      </c>
      <c r="E28" s="1930" t="s">
        <v>118</v>
      </c>
      <c r="F28" s="203"/>
      <c r="G28" s="184"/>
    </row>
    <row r="29" spans="1:7">
      <c r="A29" s="184"/>
      <c r="B29" s="203"/>
      <c r="C29" s="2490" t="s">
        <v>119</v>
      </c>
      <c r="D29" s="2069" t="s">
        <v>120</v>
      </c>
      <c r="E29" s="1930" t="s">
        <v>121</v>
      </c>
      <c r="F29" s="203"/>
      <c r="G29" s="184"/>
    </row>
    <row r="30" spans="1:7">
      <c r="A30" s="184"/>
      <c r="B30" s="203"/>
      <c r="C30" s="2490" t="s">
        <v>119</v>
      </c>
      <c r="D30" s="2069" t="s">
        <v>120</v>
      </c>
      <c r="E30" s="1930" t="s">
        <v>122</v>
      </c>
      <c r="F30" s="203"/>
      <c r="G30" s="184"/>
    </row>
    <row r="31" spans="1:7">
      <c r="A31" s="184"/>
      <c r="B31" s="203"/>
      <c r="C31" s="2491" t="s">
        <v>123</v>
      </c>
      <c r="D31" s="2069" t="s">
        <v>124</v>
      </c>
      <c r="E31" s="1930" t="s">
        <v>125</v>
      </c>
      <c r="F31" s="203"/>
      <c r="G31" s="184"/>
    </row>
    <row r="32" spans="1:7">
      <c r="A32" s="184"/>
      <c r="B32" s="203"/>
      <c r="C32" s="2490" t="s">
        <v>126</v>
      </c>
      <c r="D32" s="2069" t="s">
        <v>127</v>
      </c>
      <c r="E32" s="1930" t="s">
        <v>128</v>
      </c>
      <c r="F32" s="203"/>
      <c r="G32" s="184"/>
    </row>
    <row r="33" spans="1:7">
      <c r="A33" s="184"/>
      <c r="B33" s="203"/>
      <c r="C33" s="2490" t="s">
        <v>126</v>
      </c>
      <c r="D33" s="2069" t="s">
        <v>127</v>
      </c>
      <c r="E33" s="1930" t="s">
        <v>129</v>
      </c>
      <c r="F33" s="203"/>
      <c r="G33" s="184"/>
    </row>
    <row r="34" spans="1:7">
      <c r="A34" s="184"/>
      <c r="B34" s="203"/>
      <c r="C34" s="2490" t="s">
        <v>126</v>
      </c>
      <c r="D34" s="2069" t="s">
        <v>127</v>
      </c>
      <c r="E34" s="1930" t="s">
        <v>130</v>
      </c>
      <c r="F34" s="203"/>
      <c r="G34" s="184"/>
    </row>
    <row r="35" spans="1:7">
      <c r="A35" s="184"/>
      <c r="B35" s="203"/>
      <c r="C35" s="2491" t="s">
        <v>131</v>
      </c>
      <c r="D35" s="2069" t="s">
        <v>132</v>
      </c>
      <c r="E35" s="1930" t="s">
        <v>133</v>
      </c>
      <c r="F35" s="203"/>
      <c r="G35" s="184"/>
    </row>
    <row r="36" spans="1:7">
      <c r="A36" s="184"/>
      <c r="B36" s="203"/>
      <c r="C36" s="2491" t="s">
        <v>134</v>
      </c>
      <c r="D36" s="2069" t="s">
        <v>135</v>
      </c>
      <c r="E36" s="1930" t="s">
        <v>136</v>
      </c>
      <c r="F36" s="203"/>
      <c r="G36" s="184"/>
    </row>
    <row r="37" spans="1:7">
      <c r="A37" s="184"/>
      <c r="B37" s="203"/>
      <c r="C37" s="2491" t="s">
        <v>137</v>
      </c>
      <c r="D37" s="2069" t="s">
        <v>138</v>
      </c>
      <c r="E37" s="1930" t="s">
        <v>139</v>
      </c>
      <c r="F37" s="203"/>
      <c r="G37" s="184"/>
    </row>
    <row r="38" spans="1:7">
      <c r="A38" s="184"/>
      <c r="B38" s="203"/>
      <c r="C38" s="2490" t="s">
        <v>140</v>
      </c>
      <c r="D38" s="2069" t="s">
        <v>141</v>
      </c>
      <c r="E38" s="1930" t="s">
        <v>142</v>
      </c>
      <c r="F38" s="203"/>
      <c r="G38" s="184"/>
    </row>
    <row r="39" spans="1:7" ht="15" thickBot="1">
      <c r="A39" s="184"/>
      <c r="B39" s="203"/>
      <c r="C39" s="2817" t="s">
        <v>143</v>
      </c>
      <c r="D39" s="2818" t="s">
        <v>144</v>
      </c>
      <c r="E39" s="2819" t="s">
        <v>145</v>
      </c>
      <c r="F39" s="203"/>
      <c r="G39" s="184"/>
    </row>
    <row r="40" spans="1:7">
      <c r="A40" s="184"/>
      <c r="B40" s="203"/>
      <c r="C40" s="129"/>
      <c r="D40" s="129"/>
      <c r="E40" s="31"/>
      <c r="F40" s="203"/>
      <c r="G40" s="184"/>
    </row>
    <row r="41" spans="1:7" ht="14.4" thickBot="1">
      <c r="A41" s="184"/>
      <c r="B41" s="203"/>
      <c r="C41" s="1169" t="s">
        <v>146</v>
      </c>
      <c r="D41" s="1169"/>
      <c r="E41" s="31"/>
      <c r="F41" s="203"/>
      <c r="G41" s="184"/>
    </row>
    <row r="42" spans="1:7">
      <c r="A42" s="184"/>
      <c r="B42" s="203"/>
      <c r="C42" s="2807" t="s">
        <v>86</v>
      </c>
      <c r="D42" s="2648"/>
      <c r="E42" s="2808" t="s">
        <v>87</v>
      </c>
      <c r="F42" s="203"/>
      <c r="G42" s="184"/>
    </row>
    <row r="43" spans="1:7">
      <c r="A43" s="184"/>
      <c r="B43" s="203"/>
      <c r="C43" s="2809" t="s">
        <v>147</v>
      </c>
      <c r="D43" s="1459" t="s">
        <v>148</v>
      </c>
      <c r="E43" s="1936" t="s">
        <v>149</v>
      </c>
      <c r="F43" s="203"/>
      <c r="G43" s="184"/>
    </row>
    <row r="44" spans="1:7">
      <c r="A44" s="184"/>
      <c r="B44" s="203"/>
      <c r="C44" s="2820" t="s">
        <v>150</v>
      </c>
      <c r="D44" s="1459" t="s">
        <v>151</v>
      </c>
      <c r="E44" s="1937" t="s">
        <v>152</v>
      </c>
      <c r="F44" s="203"/>
      <c r="G44" s="184"/>
    </row>
    <row r="45" spans="1:7">
      <c r="A45" s="184"/>
      <c r="B45" s="203"/>
      <c r="C45" s="2820" t="s">
        <v>153</v>
      </c>
      <c r="D45" s="1459" t="s">
        <v>154</v>
      </c>
      <c r="E45" s="1937" t="s">
        <v>155</v>
      </c>
      <c r="F45" s="203"/>
      <c r="G45" s="184"/>
    </row>
    <row r="46" spans="1:7">
      <c r="A46" s="184"/>
      <c r="B46" s="203"/>
      <c r="C46" s="2820" t="s">
        <v>156</v>
      </c>
      <c r="D46" s="1459" t="s">
        <v>157</v>
      </c>
      <c r="E46" s="1937" t="s">
        <v>158</v>
      </c>
      <c r="F46" s="203"/>
      <c r="G46" s="184"/>
    </row>
    <row r="47" spans="1:7">
      <c r="A47" s="184"/>
      <c r="B47" s="203"/>
      <c r="C47" s="2820" t="s">
        <v>159</v>
      </c>
      <c r="D47" s="1459" t="s">
        <v>160</v>
      </c>
      <c r="E47" s="1937" t="s">
        <v>161</v>
      </c>
      <c r="F47" s="203"/>
      <c r="G47" s="184"/>
    </row>
    <row r="48" spans="1:7">
      <c r="A48" s="184"/>
      <c r="B48" s="203"/>
      <c r="C48" s="2820" t="s">
        <v>162</v>
      </c>
      <c r="D48" s="1459" t="s">
        <v>163</v>
      </c>
      <c r="E48" s="1937" t="s">
        <v>164</v>
      </c>
      <c r="F48" s="203"/>
      <c r="G48" s="184"/>
    </row>
    <row r="49" spans="1:7">
      <c r="A49" s="184"/>
      <c r="B49" s="203"/>
      <c r="C49" s="2820" t="s">
        <v>165</v>
      </c>
      <c r="D49" s="1459" t="s">
        <v>166</v>
      </c>
      <c r="E49" s="1937" t="s">
        <v>167</v>
      </c>
      <c r="F49" s="203"/>
      <c r="G49" s="184"/>
    </row>
    <row r="50" spans="1:7">
      <c r="A50" s="184"/>
      <c r="B50" s="203"/>
      <c r="C50" s="2820" t="s">
        <v>168</v>
      </c>
      <c r="D50" s="1459" t="s">
        <v>169</v>
      </c>
      <c r="E50" s="1937" t="s">
        <v>170</v>
      </c>
      <c r="F50" s="203"/>
      <c r="G50" s="184"/>
    </row>
    <row r="51" spans="1:7">
      <c r="A51" s="184"/>
      <c r="B51" s="203"/>
      <c r="C51" s="2820" t="s">
        <v>171</v>
      </c>
      <c r="D51" s="1459" t="s">
        <v>172</v>
      </c>
      <c r="E51" s="1937" t="s">
        <v>173</v>
      </c>
      <c r="F51" s="203"/>
      <c r="G51" s="184"/>
    </row>
    <row r="52" spans="1:7">
      <c r="A52" s="184"/>
      <c r="B52" s="203"/>
      <c r="C52" s="2820" t="s">
        <v>174</v>
      </c>
      <c r="D52" s="1459" t="s">
        <v>175</v>
      </c>
      <c r="E52" s="1937" t="s">
        <v>176</v>
      </c>
      <c r="F52" s="203"/>
      <c r="G52" s="184"/>
    </row>
    <row r="53" spans="1:7">
      <c r="A53" s="184"/>
      <c r="B53" s="203"/>
      <c r="C53" s="2820" t="s">
        <v>177</v>
      </c>
      <c r="D53" s="1459" t="s">
        <v>178</v>
      </c>
      <c r="E53" s="1937" t="s">
        <v>179</v>
      </c>
      <c r="F53" s="203"/>
      <c r="G53" s="184"/>
    </row>
    <row r="54" spans="1:7">
      <c r="A54" s="184"/>
      <c r="B54" s="203"/>
      <c r="C54" s="2820" t="s">
        <v>180</v>
      </c>
      <c r="D54" s="1459" t="s">
        <v>181</v>
      </c>
      <c r="E54" s="1937" t="s">
        <v>182</v>
      </c>
      <c r="F54" s="203"/>
      <c r="G54" s="184"/>
    </row>
    <row r="55" spans="1:7">
      <c r="A55" s="184"/>
      <c r="B55" s="203"/>
      <c r="C55" s="2820" t="s">
        <v>183</v>
      </c>
      <c r="D55" s="1459" t="s">
        <v>184</v>
      </c>
      <c r="E55" s="1937" t="s">
        <v>185</v>
      </c>
      <c r="F55" s="203"/>
      <c r="G55" s="184"/>
    </row>
    <row r="56" spans="1:7">
      <c r="A56" s="184"/>
      <c r="B56" s="203"/>
      <c r="C56" s="2820" t="s">
        <v>186</v>
      </c>
      <c r="D56" s="1459" t="s">
        <v>187</v>
      </c>
      <c r="E56" s="1937" t="s">
        <v>188</v>
      </c>
      <c r="F56" s="203"/>
      <c r="G56" s="184"/>
    </row>
    <row r="57" spans="1:7">
      <c r="A57" s="184"/>
      <c r="B57" s="203"/>
      <c r="C57" s="2820" t="s">
        <v>189</v>
      </c>
      <c r="D57" s="1459" t="s">
        <v>190</v>
      </c>
      <c r="E57" s="1937" t="s">
        <v>191</v>
      </c>
      <c r="F57" s="203"/>
      <c r="G57" s="184"/>
    </row>
    <row r="58" spans="1:7">
      <c r="A58" s="184"/>
      <c r="B58" s="203"/>
      <c r="C58" s="2820" t="s">
        <v>192</v>
      </c>
      <c r="D58" s="1459" t="s">
        <v>193</v>
      </c>
      <c r="E58" s="1937" t="s">
        <v>194</v>
      </c>
      <c r="F58" s="203"/>
      <c r="G58" s="184"/>
    </row>
    <row r="59" spans="1:7">
      <c r="A59" s="184"/>
      <c r="B59" s="203"/>
      <c r="C59" s="2820" t="s">
        <v>195</v>
      </c>
      <c r="D59" s="1459" t="s">
        <v>196</v>
      </c>
      <c r="E59" s="1937" t="s">
        <v>197</v>
      </c>
      <c r="F59" s="203"/>
      <c r="G59" s="184"/>
    </row>
    <row r="60" spans="1:7">
      <c r="A60" s="184"/>
      <c r="B60" s="203"/>
      <c r="C60" s="2820" t="s">
        <v>198</v>
      </c>
      <c r="D60" s="1459" t="s">
        <v>199</v>
      </c>
      <c r="E60" s="1937" t="s">
        <v>200</v>
      </c>
      <c r="F60" s="203"/>
      <c r="G60" s="184"/>
    </row>
    <row r="61" spans="1:7">
      <c r="A61" s="184"/>
      <c r="B61" s="203"/>
      <c r="C61" s="2820" t="s">
        <v>201</v>
      </c>
      <c r="D61" s="1459" t="s">
        <v>202</v>
      </c>
      <c r="E61" s="1937" t="s">
        <v>203</v>
      </c>
      <c r="F61" s="203"/>
      <c r="G61" s="184"/>
    </row>
    <row r="62" spans="1:7">
      <c r="A62" s="184"/>
      <c r="B62" s="203"/>
      <c r="C62" s="2820" t="s">
        <v>204</v>
      </c>
      <c r="D62" s="1459" t="s">
        <v>205</v>
      </c>
      <c r="E62" s="1937" t="s">
        <v>206</v>
      </c>
      <c r="F62" s="203"/>
      <c r="G62" s="184"/>
    </row>
    <row r="63" spans="1:7">
      <c r="A63" s="184"/>
      <c r="B63" s="203"/>
      <c r="C63" s="2820" t="s">
        <v>207</v>
      </c>
      <c r="D63" s="1459" t="s">
        <v>208</v>
      </c>
      <c r="E63" s="1937" t="s">
        <v>209</v>
      </c>
      <c r="F63" s="203"/>
      <c r="G63" s="184"/>
    </row>
    <row r="64" spans="1:7">
      <c r="A64" s="184"/>
      <c r="B64" s="203"/>
      <c r="C64" s="2820" t="s">
        <v>210</v>
      </c>
      <c r="D64" s="1459" t="s">
        <v>211</v>
      </c>
      <c r="E64" s="1937" t="s">
        <v>212</v>
      </c>
      <c r="F64" s="203"/>
      <c r="G64" s="184"/>
    </row>
    <row r="65" spans="1:7">
      <c r="A65" s="184"/>
      <c r="B65" s="203"/>
      <c r="C65" s="2821" t="s">
        <v>213</v>
      </c>
      <c r="D65" s="1459" t="s">
        <v>214</v>
      </c>
      <c r="E65" s="1937" t="s">
        <v>215</v>
      </c>
      <c r="F65" s="203"/>
      <c r="G65" s="184"/>
    </row>
    <row r="66" spans="1:7">
      <c r="A66" s="184"/>
      <c r="B66" s="203"/>
      <c r="C66" s="2820" t="s">
        <v>216</v>
      </c>
      <c r="D66" s="1459" t="s">
        <v>217</v>
      </c>
      <c r="E66" s="1937" t="s">
        <v>218</v>
      </c>
      <c r="F66" s="203"/>
      <c r="G66" s="184"/>
    </row>
    <row r="67" spans="1:7">
      <c r="A67" s="184"/>
      <c r="B67" s="203"/>
      <c r="C67" s="2820" t="s">
        <v>219</v>
      </c>
      <c r="D67" s="1459" t="s">
        <v>220</v>
      </c>
      <c r="E67" s="1937" t="s">
        <v>221</v>
      </c>
      <c r="F67" s="203"/>
      <c r="G67" s="184"/>
    </row>
    <row r="68" spans="1:7">
      <c r="A68" s="184"/>
      <c r="B68" s="203"/>
      <c r="C68" s="2820" t="s">
        <v>222</v>
      </c>
      <c r="D68" s="1459" t="s">
        <v>223</v>
      </c>
      <c r="E68" s="1937" t="s">
        <v>224</v>
      </c>
      <c r="F68" s="203"/>
      <c r="G68" s="184"/>
    </row>
    <row r="69" spans="1:7">
      <c r="A69" s="184"/>
      <c r="B69" s="203"/>
      <c r="C69" s="2820" t="s">
        <v>225</v>
      </c>
      <c r="D69" s="1459" t="s">
        <v>226</v>
      </c>
      <c r="E69" s="1937" t="s">
        <v>227</v>
      </c>
      <c r="F69" s="203"/>
      <c r="G69" s="184"/>
    </row>
    <row r="70" spans="1:7">
      <c r="A70" s="184"/>
      <c r="B70" s="203"/>
      <c r="C70" s="2820" t="s">
        <v>228</v>
      </c>
      <c r="D70" s="1459" t="s">
        <v>229</v>
      </c>
      <c r="E70" s="1937" t="s">
        <v>230</v>
      </c>
      <c r="F70" s="203"/>
      <c r="G70" s="184"/>
    </row>
    <row r="71" spans="1:7">
      <c r="A71" s="184"/>
      <c r="B71" s="203"/>
      <c r="C71" s="2820" t="s">
        <v>231</v>
      </c>
      <c r="D71" s="1459" t="s">
        <v>232</v>
      </c>
      <c r="E71" s="1937" t="s">
        <v>233</v>
      </c>
      <c r="F71" s="203"/>
      <c r="G71" s="184"/>
    </row>
    <row r="72" spans="1:7">
      <c r="A72" s="184"/>
      <c r="B72" s="203"/>
      <c r="C72" s="2820" t="s">
        <v>234</v>
      </c>
      <c r="D72" s="1459" t="s">
        <v>235</v>
      </c>
      <c r="E72" s="1937" t="s">
        <v>236</v>
      </c>
      <c r="F72" s="203"/>
      <c r="G72" s="184"/>
    </row>
    <row r="73" spans="1:7">
      <c r="A73" s="184"/>
      <c r="B73" s="203"/>
      <c r="C73" s="2820" t="s">
        <v>237</v>
      </c>
      <c r="D73" s="1459" t="s">
        <v>238</v>
      </c>
      <c r="E73" s="1937" t="s">
        <v>239</v>
      </c>
      <c r="F73" s="203"/>
      <c r="G73" s="184"/>
    </row>
    <row r="74" spans="1:7">
      <c r="A74" s="184"/>
      <c r="B74" s="203"/>
      <c r="C74" s="2820" t="s">
        <v>240</v>
      </c>
      <c r="D74" s="1459" t="s">
        <v>241</v>
      </c>
      <c r="E74" s="1937" t="s">
        <v>242</v>
      </c>
      <c r="F74" s="203"/>
      <c r="G74" s="184"/>
    </row>
    <row r="75" spans="1:7">
      <c r="A75" s="184"/>
      <c r="B75" s="203"/>
      <c r="C75" s="2820" t="s">
        <v>243</v>
      </c>
      <c r="D75" s="1459" t="s">
        <v>244</v>
      </c>
      <c r="E75" s="1937" t="s">
        <v>245</v>
      </c>
      <c r="F75" s="203"/>
      <c r="G75" s="184"/>
    </row>
    <row r="76" spans="1:7">
      <c r="A76" s="184"/>
      <c r="B76" s="203"/>
      <c r="C76" s="2820" t="s">
        <v>246</v>
      </c>
      <c r="D76" s="1459" t="s">
        <v>247</v>
      </c>
      <c r="E76" s="1937" t="s">
        <v>248</v>
      </c>
      <c r="F76" s="203"/>
      <c r="G76" s="184"/>
    </row>
    <row r="77" spans="1:7">
      <c r="A77" s="184"/>
      <c r="B77" s="203"/>
      <c r="C77" s="2820" t="s">
        <v>249</v>
      </c>
      <c r="D77" s="1459" t="s">
        <v>250</v>
      </c>
      <c r="E77" s="1937" t="s">
        <v>251</v>
      </c>
      <c r="F77" s="203"/>
      <c r="G77" s="184"/>
    </row>
    <row r="78" spans="1:7">
      <c r="A78" s="184"/>
      <c r="B78" s="203"/>
      <c r="C78" s="2820" t="s">
        <v>252</v>
      </c>
      <c r="D78" s="1459" t="s">
        <v>253</v>
      </c>
      <c r="E78" s="1937" t="s">
        <v>254</v>
      </c>
      <c r="F78" s="203"/>
      <c r="G78" s="184"/>
    </row>
    <row r="79" spans="1:7">
      <c r="A79" s="184"/>
      <c r="B79" s="203"/>
      <c r="C79" s="2820" t="s">
        <v>255</v>
      </c>
      <c r="D79" s="1459" t="s">
        <v>256</v>
      </c>
      <c r="E79" s="1937" t="s">
        <v>257</v>
      </c>
      <c r="F79" s="203"/>
      <c r="G79" s="184"/>
    </row>
    <row r="80" spans="1:7">
      <c r="A80" s="184"/>
      <c r="B80" s="203"/>
      <c r="C80" s="2820" t="s">
        <v>258</v>
      </c>
      <c r="D80" s="1459" t="s">
        <v>259</v>
      </c>
      <c r="E80" s="1937" t="s">
        <v>260</v>
      </c>
      <c r="F80" s="203"/>
      <c r="G80" s="184"/>
    </row>
    <row r="81" spans="1:7">
      <c r="A81" s="184"/>
      <c r="B81" s="203"/>
      <c r="C81" s="2820" t="s">
        <v>261</v>
      </c>
      <c r="D81" s="1459" t="s">
        <v>262</v>
      </c>
      <c r="E81" s="1937" t="s">
        <v>263</v>
      </c>
      <c r="F81" s="203"/>
      <c r="G81" s="184"/>
    </row>
    <row r="82" spans="1:7">
      <c r="A82" s="184"/>
      <c r="B82" s="203"/>
      <c r="C82" s="2820" t="s">
        <v>264</v>
      </c>
      <c r="D82" s="1459" t="s">
        <v>265</v>
      </c>
      <c r="E82" s="1937" t="s">
        <v>266</v>
      </c>
      <c r="F82" s="203"/>
      <c r="G82" s="184"/>
    </row>
    <row r="83" spans="1:7">
      <c r="A83" s="184"/>
      <c r="B83" s="203"/>
      <c r="C83" s="2820" t="s">
        <v>267</v>
      </c>
      <c r="D83" s="1459" t="s">
        <v>268</v>
      </c>
      <c r="E83" s="1937" t="s">
        <v>269</v>
      </c>
      <c r="F83" s="203"/>
      <c r="G83" s="184"/>
    </row>
    <row r="84" spans="1:7">
      <c r="A84" s="184"/>
      <c r="B84" s="203"/>
      <c r="C84" s="2820" t="s">
        <v>270</v>
      </c>
      <c r="D84" s="1459" t="s">
        <v>271</v>
      </c>
      <c r="E84" s="1937" t="s">
        <v>272</v>
      </c>
      <c r="F84" s="203"/>
      <c r="G84" s="184"/>
    </row>
    <row r="85" spans="1:7">
      <c r="A85" s="184"/>
      <c r="B85" s="203"/>
      <c r="C85" s="2820" t="s">
        <v>273</v>
      </c>
      <c r="D85" s="1459" t="s">
        <v>274</v>
      </c>
      <c r="E85" s="1937" t="s">
        <v>275</v>
      </c>
      <c r="F85" s="203"/>
      <c r="G85" s="184"/>
    </row>
    <row r="86" spans="1:7">
      <c r="A86" s="184"/>
      <c r="B86" s="203"/>
      <c r="C86" s="2820" t="s">
        <v>276</v>
      </c>
      <c r="D86" s="1459" t="s">
        <v>277</v>
      </c>
      <c r="E86" s="1937" t="s">
        <v>278</v>
      </c>
      <c r="F86" s="203"/>
      <c r="G86" s="184"/>
    </row>
    <row r="87" spans="1:7">
      <c r="A87" s="184"/>
      <c r="B87" s="203"/>
      <c r="C87" s="2820" t="s">
        <v>279</v>
      </c>
      <c r="D87" s="1459" t="s">
        <v>280</v>
      </c>
      <c r="E87" s="1937" t="s">
        <v>281</v>
      </c>
      <c r="F87" s="203"/>
      <c r="G87" s="184"/>
    </row>
    <row r="88" spans="1:7">
      <c r="A88" s="184"/>
      <c r="B88" s="203"/>
      <c r="C88" s="2820" t="s">
        <v>282</v>
      </c>
      <c r="D88" s="1459" t="s">
        <v>283</v>
      </c>
      <c r="E88" s="1937" t="s">
        <v>284</v>
      </c>
      <c r="F88" s="203"/>
      <c r="G88" s="184"/>
    </row>
    <row r="89" spans="1:7">
      <c r="A89" s="184"/>
      <c r="B89" s="203"/>
      <c r="C89" s="2820" t="s">
        <v>285</v>
      </c>
      <c r="D89" s="1459" t="s">
        <v>286</v>
      </c>
      <c r="E89" s="1937" t="s">
        <v>287</v>
      </c>
      <c r="F89" s="203"/>
      <c r="G89" s="184"/>
    </row>
    <row r="90" spans="1:7">
      <c r="A90" s="184"/>
      <c r="B90" s="203"/>
      <c r="C90" s="2820" t="s">
        <v>288</v>
      </c>
      <c r="D90" s="1459" t="s">
        <v>289</v>
      </c>
      <c r="E90" s="1937" t="s">
        <v>290</v>
      </c>
      <c r="F90" s="203"/>
      <c r="G90" s="184"/>
    </row>
    <row r="91" spans="1:7">
      <c r="A91" s="184"/>
      <c r="B91" s="203"/>
      <c r="C91" s="2820" t="s">
        <v>291</v>
      </c>
      <c r="D91" s="1459" t="s">
        <v>292</v>
      </c>
      <c r="E91" s="1937" t="s">
        <v>293</v>
      </c>
      <c r="F91" s="203"/>
      <c r="G91" s="184"/>
    </row>
    <row r="92" spans="1:7">
      <c r="A92" s="184"/>
      <c r="B92" s="203"/>
      <c r="C92" s="2820" t="s">
        <v>294</v>
      </c>
      <c r="D92" s="1459" t="s">
        <v>295</v>
      </c>
      <c r="E92" s="1937" t="s">
        <v>296</v>
      </c>
      <c r="F92" s="203"/>
      <c r="G92" s="184"/>
    </row>
    <row r="93" spans="1:7">
      <c r="A93" s="184"/>
      <c r="B93" s="203"/>
      <c r="C93" s="2820" t="s">
        <v>297</v>
      </c>
      <c r="D93" s="1459" t="s">
        <v>298</v>
      </c>
      <c r="E93" s="1937" t="s">
        <v>299</v>
      </c>
      <c r="F93" s="203"/>
      <c r="G93" s="184"/>
    </row>
    <row r="94" spans="1:7">
      <c r="A94" s="184"/>
      <c r="B94" s="203"/>
      <c r="C94" s="2820" t="s">
        <v>300</v>
      </c>
      <c r="D94" s="1459" t="s">
        <v>301</v>
      </c>
      <c r="E94" s="1937" t="s">
        <v>302</v>
      </c>
      <c r="F94" s="203"/>
      <c r="G94" s="184"/>
    </row>
    <row r="95" spans="1:7">
      <c r="A95" s="184"/>
      <c r="B95" s="203"/>
      <c r="C95" s="2820" t="s">
        <v>303</v>
      </c>
      <c r="D95" s="1459" t="s">
        <v>304</v>
      </c>
      <c r="E95" s="1937" t="s">
        <v>305</v>
      </c>
      <c r="F95" s="203"/>
      <c r="G95" s="184"/>
    </row>
    <row r="96" spans="1:7">
      <c r="A96" s="184"/>
      <c r="B96" s="203"/>
      <c r="C96" s="2820" t="s">
        <v>306</v>
      </c>
      <c r="D96" s="1459" t="s">
        <v>307</v>
      </c>
      <c r="E96" s="1937" t="s">
        <v>308</v>
      </c>
      <c r="F96" s="203"/>
      <c r="G96" s="184"/>
    </row>
    <row r="97" spans="1:7">
      <c r="A97" s="184"/>
      <c r="B97" s="203"/>
      <c r="C97" s="2820" t="s">
        <v>309</v>
      </c>
      <c r="D97" s="1459" t="s">
        <v>310</v>
      </c>
      <c r="E97" s="1937" t="s">
        <v>311</v>
      </c>
      <c r="F97" s="203"/>
      <c r="G97" s="184"/>
    </row>
    <row r="98" spans="1:7">
      <c r="A98" s="184"/>
      <c r="B98" s="203"/>
      <c r="C98" s="2820" t="s">
        <v>312</v>
      </c>
      <c r="D98" s="1459" t="s">
        <v>313</v>
      </c>
      <c r="E98" s="1937" t="s">
        <v>314</v>
      </c>
      <c r="F98" s="203"/>
      <c r="G98" s="184"/>
    </row>
    <row r="99" spans="1:7">
      <c r="A99" s="184"/>
      <c r="B99" s="203"/>
      <c r="C99" s="2820" t="s">
        <v>315</v>
      </c>
      <c r="D99" s="1459" t="s">
        <v>316</v>
      </c>
      <c r="E99" s="1937" t="s">
        <v>317</v>
      </c>
      <c r="F99" s="203"/>
      <c r="G99" s="184"/>
    </row>
    <row r="100" spans="1:7">
      <c r="A100" s="184"/>
      <c r="B100" s="203"/>
      <c r="C100" s="2820" t="s">
        <v>318</v>
      </c>
      <c r="D100" s="1459" t="s">
        <v>319</v>
      </c>
      <c r="E100" s="1937" t="s">
        <v>320</v>
      </c>
      <c r="F100" s="203"/>
      <c r="G100" s="184"/>
    </row>
    <row r="101" spans="1:7">
      <c r="A101" s="184"/>
      <c r="B101" s="203"/>
      <c r="C101" s="2820" t="s">
        <v>321</v>
      </c>
      <c r="D101" s="1459" t="s">
        <v>322</v>
      </c>
      <c r="E101" s="1937" t="s">
        <v>323</v>
      </c>
      <c r="F101" s="203"/>
      <c r="G101" s="184"/>
    </row>
    <row r="102" spans="1:7">
      <c r="A102" s="184"/>
      <c r="B102" s="203"/>
      <c r="C102" s="2820" t="s">
        <v>324</v>
      </c>
      <c r="D102" s="1459" t="s">
        <v>325</v>
      </c>
      <c r="E102" s="1937" t="s">
        <v>326</v>
      </c>
      <c r="F102" s="203"/>
      <c r="G102" s="184"/>
    </row>
    <row r="103" spans="1:7">
      <c r="A103" s="184"/>
      <c r="B103" s="203"/>
      <c r="C103" s="2820" t="s">
        <v>327</v>
      </c>
      <c r="D103" s="1459" t="s">
        <v>328</v>
      </c>
      <c r="E103" s="1937" t="s">
        <v>329</v>
      </c>
      <c r="F103" s="203"/>
      <c r="G103" s="184"/>
    </row>
    <row r="104" spans="1:7">
      <c r="A104" s="184"/>
      <c r="B104" s="203"/>
      <c r="C104" s="2820" t="s">
        <v>330</v>
      </c>
      <c r="D104" s="1459" t="s">
        <v>331</v>
      </c>
      <c r="E104" s="1937" t="s">
        <v>332</v>
      </c>
      <c r="F104" s="203"/>
      <c r="G104" s="184"/>
    </row>
    <row r="105" spans="1:7">
      <c r="A105" s="184"/>
      <c r="B105" s="203"/>
      <c r="C105" s="2820" t="s">
        <v>333</v>
      </c>
      <c r="D105" s="1459" t="s">
        <v>334</v>
      </c>
      <c r="E105" s="1937" t="s">
        <v>335</v>
      </c>
      <c r="F105" s="203"/>
      <c r="G105" s="184"/>
    </row>
    <row r="106" spans="1:7">
      <c r="A106" s="184"/>
      <c r="B106" s="203"/>
      <c r="C106" s="2820" t="s">
        <v>336</v>
      </c>
      <c r="D106" s="1459" t="s">
        <v>337</v>
      </c>
      <c r="E106" s="1937" t="s">
        <v>338</v>
      </c>
      <c r="F106" s="203"/>
      <c r="G106" s="184"/>
    </row>
    <row r="107" spans="1:7">
      <c r="A107" s="184"/>
      <c r="B107" s="203"/>
      <c r="C107" s="2820" t="s">
        <v>339</v>
      </c>
      <c r="D107" s="1459" t="s">
        <v>340</v>
      </c>
      <c r="E107" s="1937" t="s">
        <v>341</v>
      </c>
      <c r="F107" s="203"/>
      <c r="G107" s="184"/>
    </row>
    <row r="108" spans="1:7">
      <c r="A108" s="184"/>
      <c r="B108" s="203"/>
      <c r="C108" s="2820" t="s">
        <v>342</v>
      </c>
      <c r="D108" s="1459" t="s">
        <v>343</v>
      </c>
      <c r="E108" s="1937" t="s">
        <v>344</v>
      </c>
      <c r="F108" s="203"/>
      <c r="G108" s="184"/>
    </row>
    <row r="109" spans="1:7">
      <c r="A109" s="184"/>
      <c r="B109" s="203"/>
      <c r="C109" s="2820" t="s">
        <v>345</v>
      </c>
      <c r="D109" s="1459" t="s">
        <v>346</v>
      </c>
      <c r="E109" s="1937" t="s">
        <v>347</v>
      </c>
      <c r="F109" s="203"/>
      <c r="G109" s="184"/>
    </row>
    <row r="110" spans="1:7">
      <c r="A110" s="184"/>
      <c r="B110" s="203"/>
      <c r="C110" s="2820" t="s">
        <v>348</v>
      </c>
      <c r="D110" s="1459" t="s">
        <v>349</v>
      </c>
      <c r="E110" s="1937" t="s">
        <v>350</v>
      </c>
      <c r="F110" s="203"/>
      <c r="G110" s="184"/>
    </row>
    <row r="111" spans="1:7">
      <c r="A111" s="184"/>
      <c r="B111" s="203"/>
      <c r="C111" s="2820" t="s">
        <v>351</v>
      </c>
      <c r="D111" s="1459" t="s">
        <v>352</v>
      </c>
      <c r="E111" s="1937" t="s">
        <v>353</v>
      </c>
      <c r="F111" s="203"/>
      <c r="G111" s="184"/>
    </row>
    <row r="112" spans="1:7">
      <c r="A112" s="184"/>
      <c r="B112" s="203"/>
      <c r="C112" s="2820" t="s">
        <v>354</v>
      </c>
      <c r="D112" s="1459" t="s">
        <v>355</v>
      </c>
      <c r="E112" s="1937" t="s">
        <v>356</v>
      </c>
      <c r="F112" s="203"/>
      <c r="G112" s="184"/>
    </row>
    <row r="113" spans="1:7">
      <c r="A113" s="184"/>
      <c r="B113" s="203"/>
      <c r="C113" s="2820" t="s">
        <v>357</v>
      </c>
      <c r="D113" s="1459" t="s">
        <v>358</v>
      </c>
      <c r="E113" s="1937" t="s">
        <v>359</v>
      </c>
      <c r="F113" s="203"/>
      <c r="G113" s="184"/>
    </row>
    <row r="114" spans="1:7">
      <c r="A114" s="184"/>
      <c r="B114" s="203"/>
      <c r="C114" s="2820" t="s">
        <v>360</v>
      </c>
      <c r="D114" s="1459" t="s">
        <v>361</v>
      </c>
      <c r="E114" s="1937" t="s">
        <v>362</v>
      </c>
      <c r="F114" s="203"/>
      <c r="G114" s="184"/>
    </row>
    <row r="115" spans="1:7">
      <c r="A115" s="184"/>
      <c r="B115" s="203"/>
      <c r="C115" s="2820" t="s">
        <v>363</v>
      </c>
      <c r="D115" s="1459" t="s">
        <v>364</v>
      </c>
      <c r="E115" s="1937" t="s">
        <v>365</v>
      </c>
      <c r="F115" s="203"/>
      <c r="G115" s="184"/>
    </row>
    <row r="116" spans="1:7">
      <c r="A116" s="184"/>
      <c r="B116" s="203"/>
      <c r="C116" s="2820" t="s">
        <v>366</v>
      </c>
      <c r="D116" s="1459" t="s">
        <v>367</v>
      </c>
      <c r="E116" s="1937" t="s">
        <v>368</v>
      </c>
      <c r="F116" s="203"/>
      <c r="G116" s="184"/>
    </row>
    <row r="117" spans="1:7">
      <c r="A117" s="184"/>
      <c r="B117" s="203"/>
      <c r="C117" s="2820" t="s">
        <v>369</v>
      </c>
      <c r="D117" s="1459" t="s">
        <v>370</v>
      </c>
      <c r="E117" s="1937" t="s">
        <v>371</v>
      </c>
      <c r="F117" s="203"/>
      <c r="G117" s="184"/>
    </row>
    <row r="118" spans="1:7">
      <c r="A118" s="184"/>
      <c r="B118" s="203"/>
      <c r="C118" s="2820" t="s">
        <v>372</v>
      </c>
      <c r="D118" s="1459" t="s">
        <v>373</v>
      </c>
      <c r="E118" s="1937" t="s">
        <v>374</v>
      </c>
      <c r="F118" s="203"/>
      <c r="G118" s="184"/>
    </row>
    <row r="119" spans="1:7">
      <c r="A119" s="184"/>
      <c r="B119" s="203"/>
      <c r="C119" s="2820" t="s">
        <v>375</v>
      </c>
      <c r="D119" s="1459" t="s">
        <v>376</v>
      </c>
      <c r="E119" s="1937" t="s">
        <v>377</v>
      </c>
      <c r="F119" s="203"/>
      <c r="G119" s="184"/>
    </row>
    <row r="120" spans="1:7">
      <c r="A120" s="184"/>
      <c r="B120" s="203"/>
      <c r="C120" s="2820" t="s">
        <v>378</v>
      </c>
      <c r="D120" s="1459" t="s">
        <v>379</v>
      </c>
      <c r="E120" s="1937" t="s">
        <v>380</v>
      </c>
      <c r="F120" s="203"/>
      <c r="G120" s="184"/>
    </row>
    <row r="121" spans="1:7">
      <c r="A121" s="184"/>
      <c r="B121" s="203"/>
      <c r="C121" s="2820" t="s">
        <v>381</v>
      </c>
      <c r="D121" s="1459" t="s">
        <v>382</v>
      </c>
      <c r="E121" s="1937" t="s">
        <v>383</v>
      </c>
      <c r="F121" s="203"/>
      <c r="G121" s="184"/>
    </row>
    <row r="122" spans="1:7">
      <c r="A122" s="184"/>
      <c r="B122" s="203"/>
      <c r="C122" s="2820" t="s">
        <v>384</v>
      </c>
      <c r="D122" s="1459" t="s">
        <v>385</v>
      </c>
      <c r="E122" s="1937" t="s">
        <v>386</v>
      </c>
      <c r="F122" s="203"/>
      <c r="G122" s="184"/>
    </row>
    <row r="123" spans="1:7">
      <c r="A123" s="184"/>
      <c r="B123" s="203"/>
      <c r="C123" s="2820" t="s">
        <v>387</v>
      </c>
      <c r="D123" s="1459" t="s">
        <v>388</v>
      </c>
      <c r="E123" s="1937" t="s">
        <v>389</v>
      </c>
      <c r="F123" s="203"/>
      <c r="G123" s="184"/>
    </row>
    <row r="124" spans="1:7" ht="8.25" customHeight="1" thickBot="1">
      <c r="A124" s="184"/>
      <c r="B124" s="203"/>
      <c r="C124" s="2822"/>
      <c r="D124" s="2823"/>
      <c r="E124" s="2824"/>
      <c r="F124" s="203"/>
      <c r="G124" s="184"/>
    </row>
    <row r="125" spans="1:7">
      <c r="A125" s="184"/>
      <c r="B125" s="203"/>
      <c r="C125" s="129"/>
      <c r="D125" s="129"/>
      <c r="E125" s="31"/>
      <c r="F125" s="203"/>
      <c r="G125" s="184"/>
    </row>
    <row r="126" spans="1:7" ht="14.4" thickBot="1">
      <c r="A126" s="184"/>
      <c r="B126" s="203"/>
      <c r="C126" s="1169" t="s">
        <v>390</v>
      </c>
      <c r="D126" s="1169"/>
      <c r="E126" s="31"/>
      <c r="F126" s="203"/>
      <c r="G126" s="184"/>
    </row>
    <row r="127" spans="1:7" ht="14.4" thickBot="1">
      <c r="A127" s="184"/>
      <c r="B127" s="203"/>
      <c r="C127" s="2825" t="s">
        <v>86</v>
      </c>
      <c r="D127" s="2650"/>
      <c r="E127" s="2826" t="s">
        <v>87</v>
      </c>
      <c r="F127" s="203"/>
      <c r="G127" s="184"/>
    </row>
    <row r="128" spans="1:7">
      <c r="A128" s="184"/>
      <c r="B128" s="203"/>
      <c r="C128" s="2827" t="s">
        <v>391</v>
      </c>
      <c r="D128" s="2069" t="s">
        <v>392</v>
      </c>
      <c r="E128" s="2816" t="s">
        <v>393</v>
      </c>
      <c r="F128" s="85"/>
      <c r="G128" s="184"/>
    </row>
    <row r="129" spans="1:7">
      <c r="A129" s="184"/>
      <c r="B129" s="203"/>
      <c r="C129" s="2490" t="s">
        <v>394</v>
      </c>
      <c r="D129" s="2069" t="s">
        <v>395</v>
      </c>
      <c r="E129" s="1930" t="s">
        <v>396</v>
      </c>
      <c r="F129" s="85"/>
      <c r="G129" s="184"/>
    </row>
    <row r="130" spans="1:7">
      <c r="A130" s="184"/>
      <c r="B130" s="203"/>
      <c r="C130" s="2490" t="s">
        <v>397</v>
      </c>
      <c r="D130" s="2069" t="s">
        <v>398</v>
      </c>
      <c r="E130" s="1930" t="s">
        <v>399</v>
      </c>
      <c r="F130" s="85"/>
      <c r="G130" s="184"/>
    </row>
    <row r="131" spans="1:7">
      <c r="A131" s="184"/>
      <c r="B131" s="203"/>
      <c r="C131" s="2490" t="s">
        <v>400</v>
      </c>
      <c r="D131" s="2069" t="s">
        <v>401</v>
      </c>
      <c r="E131" s="1930" t="s">
        <v>402</v>
      </c>
      <c r="F131" s="85"/>
      <c r="G131" s="184"/>
    </row>
    <row r="132" spans="1:7">
      <c r="A132" s="184"/>
      <c r="B132" s="203"/>
      <c r="C132" s="2490" t="s">
        <v>403</v>
      </c>
      <c r="D132" s="2069" t="s">
        <v>404</v>
      </c>
      <c r="E132" s="1930" t="s">
        <v>405</v>
      </c>
      <c r="F132" s="85"/>
      <c r="G132" s="184"/>
    </row>
    <row r="133" spans="1:7">
      <c r="A133" s="184"/>
      <c r="B133" s="203"/>
      <c r="C133" s="2490" t="s">
        <v>406</v>
      </c>
      <c r="D133" s="2069" t="s">
        <v>407</v>
      </c>
      <c r="E133" s="1930" t="s">
        <v>408</v>
      </c>
      <c r="F133" s="85"/>
      <c r="G133" s="184"/>
    </row>
    <row r="134" spans="1:7">
      <c r="A134" s="184"/>
      <c r="B134" s="203"/>
      <c r="C134" s="2490" t="s">
        <v>409</v>
      </c>
      <c r="D134" s="2069" t="s">
        <v>410</v>
      </c>
      <c r="E134" s="1930" t="s">
        <v>411</v>
      </c>
      <c r="F134" s="203"/>
      <c r="G134" s="184"/>
    </row>
    <row r="135" spans="1:7">
      <c r="A135" s="184"/>
      <c r="B135" s="203"/>
      <c r="C135" s="2490" t="s">
        <v>412</v>
      </c>
      <c r="D135" s="2069" t="s">
        <v>413</v>
      </c>
      <c r="E135" s="1930" t="s">
        <v>414</v>
      </c>
      <c r="F135" s="203"/>
      <c r="G135" s="184"/>
    </row>
    <row r="136" spans="1:7">
      <c r="A136" s="184"/>
      <c r="B136" s="203"/>
      <c r="C136" s="2490" t="s">
        <v>415</v>
      </c>
      <c r="D136" s="2069" t="s">
        <v>416</v>
      </c>
      <c r="E136" s="1930" t="s">
        <v>417</v>
      </c>
      <c r="F136" s="203"/>
      <c r="G136" s="184"/>
    </row>
    <row r="137" spans="1:7">
      <c r="A137" s="184"/>
      <c r="B137" s="203"/>
      <c r="C137" s="2490" t="s">
        <v>418</v>
      </c>
      <c r="D137" s="2069" t="s">
        <v>419</v>
      </c>
      <c r="E137" s="1930" t="s">
        <v>420</v>
      </c>
      <c r="F137" s="203"/>
      <c r="G137" s="184"/>
    </row>
    <row r="138" spans="1:7">
      <c r="A138" s="184"/>
      <c r="B138" s="203"/>
      <c r="C138" s="2490" t="s">
        <v>421</v>
      </c>
      <c r="D138" s="2069" t="s">
        <v>422</v>
      </c>
      <c r="E138" s="1930" t="s">
        <v>423</v>
      </c>
      <c r="F138" s="203"/>
      <c r="G138" s="184"/>
    </row>
    <row r="139" spans="1:7">
      <c r="A139" s="184"/>
      <c r="B139" s="203"/>
      <c r="C139" s="2490" t="s">
        <v>424</v>
      </c>
      <c r="D139" s="2069" t="s">
        <v>425</v>
      </c>
      <c r="E139" s="1930" t="s">
        <v>426</v>
      </c>
      <c r="F139" s="203"/>
      <c r="G139" s="184"/>
    </row>
    <row r="140" spans="1:7">
      <c r="A140" s="184"/>
      <c r="B140" s="203"/>
      <c r="C140" s="2490" t="s">
        <v>427</v>
      </c>
      <c r="D140" s="2069" t="s">
        <v>428</v>
      </c>
      <c r="E140" s="1930" t="s">
        <v>429</v>
      </c>
      <c r="F140" s="203"/>
      <c r="G140" s="184"/>
    </row>
    <row r="141" spans="1:7">
      <c r="A141" s="184"/>
      <c r="B141" s="203"/>
      <c r="C141" s="2820" t="s">
        <v>430</v>
      </c>
      <c r="D141" s="2069" t="s">
        <v>431</v>
      </c>
      <c r="E141" s="1930" t="s">
        <v>432</v>
      </c>
      <c r="F141" s="203"/>
      <c r="G141" s="184"/>
    </row>
    <row r="142" spans="1:7">
      <c r="A142" s="184"/>
      <c r="B142" s="203"/>
      <c r="C142" s="2490" t="s">
        <v>433</v>
      </c>
      <c r="D142" s="2069" t="s">
        <v>434</v>
      </c>
      <c r="E142" s="1173" t="s">
        <v>435</v>
      </c>
      <c r="F142" s="2492"/>
      <c r="G142" s="184"/>
    </row>
    <row r="143" spans="1:7">
      <c r="A143" s="184"/>
      <c r="B143" s="1931"/>
      <c r="C143" s="2820" t="s">
        <v>436</v>
      </c>
      <c r="D143" s="2069" t="s">
        <v>437</v>
      </c>
      <c r="E143" s="1173" t="s">
        <v>438</v>
      </c>
      <c r="F143" s="2492"/>
      <c r="G143" s="184"/>
    </row>
    <row r="144" spans="1:7">
      <c r="A144" s="184"/>
      <c r="B144" s="203"/>
      <c r="C144" s="2820" t="s">
        <v>439</v>
      </c>
      <c r="D144" s="2069" t="s">
        <v>440</v>
      </c>
      <c r="E144" s="1173" t="s">
        <v>441</v>
      </c>
      <c r="F144" s="2492"/>
      <c r="G144" s="184"/>
    </row>
    <row r="145" spans="1:7" ht="14.4" thickBot="1">
      <c r="A145" s="184"/>
      <c r="B145" s="1171"/>
      <c r="C145" s="2828" t="s">
        <v>442</v>
      </c>
      <c r="D145" s="2818" t="s">
        <v>443</v>
      </c>
      <c r="E145" s="2819" t="s">
        <v>444</v>
      </c>
      <c r="F145" s="203"/>
      <c r="G145" s="184"/>
    </row>
    <row r="146" spans="1:7">
      <c r="A146" s="184"/>
      <c r="B146" s="1171"/>
      <c r="C146" s="1171"/>
      <c r="D146" s="1172"/>
      <c r="E146" s="1173"/>
      <c r="F146" s="203"/>
      <c r="G146" s="184"/>
    </row>
    <row r="147" spans="1:7">
      <c r="A147" s="184"/>
      <c r="B147" s="203"/>
      <c r="C147" s="1171"/>
      <c r="D147" s="1172"/>
      <c r="E147" s="1173"/>
      <c r="F147" s="203"/>
      <c r="G147" s="184"/>
    </row>
    <row r="148" spans="1:7">
      <c r="A148" s="184"/>
      <c r="B148" s="203"/>
      <c r="C148" s="1174" t="s">
        <v>445</v>
      </c>
      <c r="D148" s="203"/>
      <c r="E148" s="203"/>
      <c r="F148" s="203"/>
      <c r="G148" s="184"/>
    </row>
    <row r="149" spans="1:7">
      <c r="A149" s="184"/>
      <c r="B149" s="203"/>
      <c r="C149" s="42" t="s">
        <v>446</v>
      </c>
      <c r="D149" s="203"/>
      <c r="E149" s="203"/>
      <c r="F149" s="203"/>
      <c r="G149" s="184"/>
    </row>
    <row r="150" spans="1:7">
      <c r="A150" s="184"/>
      <c r="B150" s="203"/>
      <c r="C150" s="42" t="s">
        <v>447</v>
      </c>
      <c r="D150" s="203"/>
      <c r="E150" s="203"/>
      <c r="F150" s="203"/>
      <c r="G150" s="184"/>
    </row>
    <row r="151" spans="1:7">
      <c r="A151" s="184"/>
      <c r="B151" s="203"/>
      <c r="C151" s="42" t="s">
        <v>448</v>
      </c>
      <c r="D151" s="203"/>
      <c r="E151" s="203"/>
      <c r="F151" s="203"/>
      <c r="G151" s="184"/>
    </row>
    <row r="152" spans="1:7">
      <c r="A152" s="184"/>
      <c r="B152" s="203"/>
      <c r="C152" s="42"/>
      <c r="D152" s="203"/>
      <c r="E152" s="203"/>
      <c r="F152" s="203"/>
      <c r="G152" s="184"/>
    </row>
    <row r="153" spans="1:7">
      <c r="A153" s="184"/>
      <c r="B153" s="184"/>
      <c r="C153" s="184"/>
      <c r="D153" s="184"/>
      <c r="E153" s="184"/>
      <c r="F153" s="184"/>
      <c r="G153" s="184"/>
    </row>
    <row r="154" spans="1:7"/>
  </sheetData>
  <customSheetViews>
    <customSheetView guid="{F416BD5B-C3AD-4F61-AAB2-55950A9B7E72}" hiddenColumns="1" topLeftCell="A106">
      <selection activeCell="E106" sqref="E106"/>
      <pageMargins left="0" right="0" top="0" bottom="0" header="0" footer="0"/>
    </customSheetView>
    <customSheetView guid="{E14211BF-3959-45CF-A937-AD36AACCEFAC}" hiddenColumns="1" topLeftCell="A37">
      <selection activeCell="A100" sqref="A100:XFD100"/>
      <pageMargins left="0" right="0" top="0" bottom="0" header="0" footer="0"/>
    </customSheetView>
    <customSheetView guid="{DD364770-73A1-4C6D-9516-629A57F0EB18}" hiddenColumns="1">
      <selection activeCell="C5" sqref="C5"/>
      <pageMargins left="0" right="0" top="0" bottom="0" header="0" footer="0"/>
    </customSheetView>
    <customSheetView guid="{41E394DC-1FDD-4D1F-8620-137B7012DC10}" hiddenColumns="1" topLeftCell="A37">
      <selection activeCell="A100" sqref="A100:XFD100"/>
      <pageMargins left="0" right="0" top="0" bottom="0" header="0" footer="0"/>
      <pageSetup orientation="portrait" horizontalDpi="4294967294" verticalDpi="4294967294" r:id="rId1"/>
    </customSheetView>
    <customSheetView guid="{CC70D5D3-3A1F-46AA-BDCE-F692C2C36BEE}" hiddenColumns="1" topLeftCell="A64">
      <selection activeCell="E80" sqref="E80"/>
      <pageMargins left="0" right="0" top="0" bottom="0" header="0" footer="0"/>
      <pageSetup paperSize="9" orientation="portrait" r:id="rId2"/>
    </customSheetView>
  </customSheetViews>
  <phoneticPr fontId="280" type="noConversion"/>
  <hyperlinks>
    <hyperlink ref="C23" location="X1A!A1" display="X1A" xr:uid="{00000000-0004-0000-0000-000000000000}"/>
    <hyperlink ref="C66" location="P.6!A1" display="P.6" xr:uid="{00000000-0004-0000-0000-000001000000}"/>
    <hyperlink ref="C24" location="X1B!A1" display="X1B" xr:uid="{00000000-0004-0000-0000-000002000000}"/>
    <hyperlink ref="C25" location="'X2-4'!A1" display="x2-4" xr:uid="{00000000-0004-0000-0000-000003000000}"/>
    <hyperlink ref="C26" location="'X2-4'!A1" display="x2-4" xr:uid="{00000000-0004-0000-0000-000004000000}"/>
    <hyperlink ref="C27" location="'X2-4'!A1" display="x2-4" xr:uid="{00000000-0004-0000-0000-000005000000}"/>
    <hyperlink ref="C28" location="'X5'!A1" display="x5" xr:uid="{00000000-0004-0000-0000-000006000000}"/>
    <hyperlink ref="C29" location="'X6-7'!A1" display="x6-7" xr:uid="{00000000-0004-0000-0000-000007000000}"/>
    <hyperlink ref="C30" location="'X6-7'!A1" display="x6-7" xr:uid="{00000000-0004-0000-0000-000008000000}"/>
    <hyperlink ref="C31" location="'X8'!A1" display="x8" xr:uid="{00000000-0004-0000-0000-000009000000}"/>
    <hyperlink ref="C32" location="'X8A,9 &amp; 10'!A1" display="x8a,9,10" xr:uid="{00000000-0004-0000-0000-00000A000000}"/>
    <hyperlink ref="C33" location="'X8A,9 &amp; 10'!A1" display="x8a,9,10" xr:uid="{00000000-0004-0000-0000-00000B000000}"/>
    <hyperlink ref="C34" location="'X8A,9 &amp; 10'!A1" display="x8a,9,10" xr:uid="{00000000-0004-0000-0000-00000C000000}"/>
    <hyperlink ref="C36" location="'X13'!A1" display="x13" xr:uid="{00000000-0004-0000-0000-00000D000000}"/>
    <hyperlink ref="C37" location="'X14'!A1" display="x14" xr:uid="{00000000-0004-0000-0000-00000E000000}"/>
    <hyperlink ref="C38" location="'X15'!A1" display="x15" xr:uid="{00000000-0004-0000-0000-00000F000000}"/>
    <hyperlink ref="C39" location="'X16'!A1" display="X16" xr:uid="{00000000-0004-0000-0000-000010000000}"/>
    <hyperlink ref="C43" location="A!A1" display="A" xr:uid="{00000000-0004-0000-0000-000011000000}"/>
    <hyperlink ref="C44" location="B!A1" display="B" xr:uid="{00000000-0004-0000-0000-000012000000}"/>
    <hyperlink ref="C45" location="'C'!A1" display="C" xr:uid="{00000000-0004-0000-0000-000013000000}"/>
    <hyperlink ref="C46" location="D!A1" display="D" xr:uid="{00000000-0004-0000-0000-000014000000}"/>
    <hyperlink ref="C47" location="E!A1" display="E" xr:uid="{00000000-0004-0000-0000-000015000000}"/>
    <hyperlink ref="C48" location="F!A1" display="F" xr:uid="{00000000-0004-0000-0000-000016000000}"/>
    <hyperlink ref="C49" location="G!A1" display="G" xr:uid="{00000000-0004-0000-0000-000017000000}"/>
    <hyperlink ref="C50" location="H!A1" display="H" xr:uid="{00000000-0004-0000-0000-000018000000}"/>
    <hyperlink ref="C51" location="I!A1" display="I" xr:uid="{00000000-0004-0000-0000-000019000000}"/>
    <hyperlink ref="C52" location="J!A1" display="J" xr:uid="{00000000-0004-0000-0000-00001A000000}"/>
    <hyperlink ref="C53" location="K!A1" display="K" xr:uid="{00000000-0004-0000-0000-00001B000000}"/>
    <hyperlink ref="C54" location="K.1!A1" display="K.1" xr:uid="{00000000-0004-0000-0000-00001C000000}"/>
    <hyperlink ref="C55" location="L!A1" display="L" xr:uid="{00000000-0004-0000-0000-00001D000000}"/>
    <hyperlink ref="C56" location="L.1!A1" display="L.1" xr:uid="{00000000-0004-0000-0000-00001E000000}"/>
    <hyperlink ref="C57" location="M!A1" display="M" xr:uid="{00000000-0004-0000-0000-00001F000000}"/>
    <hyperlink ref="C58" location="N!A1" display="N" xr:uid="{00000000-0004-0000-0000-000020000000}"/>
    <hyperlink ref="C59" location="O!A1" display="O" xr:uid="{00000000-0004-0000-0000-000021000000}"/>
    <hyperlink ref="C60" location="P!A1" display="P" xr:uid="{00000000-0004-0000-0000-000022000000}"/>
    <hyperlink ref="C61" location="P.1!A1" display="P.1" xr:uid="{00000000-0004-0000-0000-000023000000}"/>
    <hyperlink ref="C62" location="P.2!A1" display="P.2" xr:uid="{00000000-0004-0000-0000-000024000000}"/>
    <hyperlink ref="C63" location="P.3!A1" display="P.3" xr:uid="{00000000-0004-0000-0000-000025000000}"/>
    <hyperlink ref="C64" location="P.4!A1" display="P.4" xr:uid="{00000000-0004-0000-0000-000026000000}"/>
    <hyperlink ref="C65" location="P.5!A1" display="P.5" xr:uid="{00000000-0004-0000-0000-000027000000}"/>
    <hyperlink ref="C67" location="P.7!A1" display="P.7" xr:uid="{00000000-0004-0000-0000-000028000000}"/>
    <hyperlink ref="C68" location="P.8!A1" display="P.8" xr:uid="{00000000-0004-0000-0000-000029000000}"/>
    <hyperlink ref="C69" location="P.9!A1" display="P.9" xr:uid="{00000000-0004-0000-0000-00002A000000}"/>
    <hyperlink ref="C70" location="P.10!A1" display="P.10" xr:uid="{00000000-0004-0000-0000-00002B000000}"/>
    <hyperlink ref="C71" location="P.11!A1" display="P.11" xr:uid="{00000000-0004-0000-0000-00002C000000}"/>
    <hyperlink ref="C72" location="P.12!A1" display="P.12" xr:uid="{00000000-0004-0000-0000-00002D000000}"/>
    <hyperlink ref="C73" location="P.13!A1" display="P.13" xr:uid="{00000000-0004-0000-0000-00002E000000}"/>
    <hyperlink ref="C74" location="P.14!A1" display="P.14" xr:uid="{00000000-0004-0000-0000-00002F000000}"/>
    <hyperlink ref="C75" location="Q!A1" display="Q" xr:uid="{00000000-0004-0000-0000-000030000000}"/>
    <hyperlink ref="C76" location="'R'!A1" display="R" xr:uid="{00000000-0004-0000-0000-000031000000}"/>
    <hyperlink ref="C78" location="S!A1" display="S" xr:uid="{00000000-0004-0000-0000-000032000000}"/>
    <hyperlink ref="C80" location="U!A1" display="U" xr:uid="{00000000-0004-0000-0000-000033000000}"/>
    <hyperlink ref="C82" location="U.2!A1" display="U.2" xr:uid="{00000000-0004-0000-0000-000034000000}"/>
    <hyperlink ref="C83" location="U.3!A1" display="U.3" xr:uid="{00000000-0004-0000-0000-000035000000}"/>
    <hyperlink ref="C84" location="U.4!A1" display="U.4" xr:uid="{00000000-0004-0000-0000-000036000000}"/>
    <hyperlink ref="C85" location="V!A1" display="V" xr:uid="{00000000-0004-0000-0000-000037000000}"/>
    <hyperlink ref="C86" location="V.1!A1" display="V.1" xr:uid="{00000000-0004-0000-0000-000038000000}"/>
    <hyperlink ref="C87" location="V.2!A1" display="V.2" xr:uid="{00000000-0004-0000-0000-000039000000}"/>
    <hyperlink ref="C88" location="V.3!A1" display="V.3" xr:uid="{00000000-0004-0000-0000-00003A000000}"/>
    <hyperlink ref="C89" location="V.4!A1" display="V.4" xr:uid="{00000000-0004-0000-0000-00003B000000}"/>
    <hyperlink ref="C90" location="V.5!A1" display="V.5" xr:uid="{00000000-0004-0000-0000-00003C000000}"/>
    <hyperlink ref="C92" location="Y!A1" display="Y" xr:uid="{00000000-0004-0000-0000-00003D000000}"/>
    <hyperlink ref="C93" location="Z!A1" display="Z" xr:uid="{00000000-0004-0000-0000-00003E000000}"/>
    <hyperlink ref="C94" location="AA!A1" display="AA" xr:uid="{00000000-0004-0000-0000-00003F000000}"/>
    <hyperlink ref="C95" location="AB!A1" display="AB" xr:uid="{00000000-0004-0000-0000-000040000000}"/>
    <hyperlink ref="C96" location="AC!A1" display="AC" xr:uid="{00000000-0004-0000-0000-000041000000}"/>
    <hyperlink ref="C97" location="AD!A1" display="AD" xr:uid="{00000000-0004-0000-0000-000042000000}"/>
    <hyperlink ref="C101" location="AH!A1" display="AH" xr:uid="{00000000-0004-0000-0000-000043000000}"/>
    <hyperlink ref="C102" location="AI!A1" display="AI" xr:uid="{00000000-0004-0000-0000-000044000000}"/>
    <hyperlink ref="C103" location="AJ!A1" display="AJ" xr:uid="{00000000-0004-0000-0000-000045000000}"/>
    <hyperlink ref="C104" location="AK!A1" display="AK" xr:uid="{00000000-0004-0000-0000-000046000000}"/>
    <hyperlink ref="C105" location="AL!A1" display="AL" xr:uid="{00000000-0004-0000-0000-000047000000}"/>
    <hyperlink ref="C106" location="AM!A1" display="AM" xr:uid="{00000000-0004-0000-0000-000048000000}"/>
    <hyperlink ref="C107" location="AN!A1" display="AN" xr:uid="{00000000-0004-0000-0000-000049000000}"/>
    <hyperlink ref="C108" location="AO!A1" display="AO" xr:uid="{00000000-0004-0000-0000-00004A000000}"/>
    <hyperlink ref="C109" location="AP!A1" display="AP" xr:uid="{00000000-0004-0000-0000-00004B000000}"/>
    <hyperlink ref="C111" location="AR!A1" display="AR" xr:uid="{00000000-0004-0000-0000-00004C000000}"/>
    <hyperlink ref="C112" location="AS!A1" display="AS" xr:uid="{00000000-0004-0000-0000-00004D000000}"/>
    <hyperlink ref="C113" location="AT!A1" display="AT" xr:uid="{00000000-0004-0000-0000-00004E000000}"/>
    <hyperlink ref="C114" location="AU!A1" display="AU" xr:uid="{00000000-0004-0000-0000-00004F000000}"/>
    <hyperlink ref="C115" location="AV!A1" display="AV" xr:uid="{00000000-0004-0000-0000-000050000000}"/>
    <hyperlink ref="C116" location="AW!A1" display="AW" xr:uid="{00000000-0004-0000-0000-000051000000}"/>
    <hyperlink ref="C117" location="AX!A1" display="AX" xr:uid="{00000000-0004-0000-0000-000052000000}"/>
    <hyperlink ref="C118" location="AY!A1" display="AY" xr:uid="{00000000-0004-0000-0000-000053000000}"/>
    <hyperlink ref="C119" location="AZ!A1" display="AZ" xr:uid="{00000000-0004-0000-0000-000054000000}"/>
    <hyperlink ref="C120" location="' BA '!A1" display="BA" xr:uid="{00000000-0004-0000-0000-000055000000}"/>
    <hyperlink ref="C121" location="'BB '!A1" display="BB" xr:uid="{00000000-0004-0000-0000-000056000000}"/>
    <hyperlink ref="C122" location="BC!A1" display="BC" xr:uid="{00000000-0004-0000-0000-000057000000}"/>
    <hyperlink ref="C11" location="'Page 1'!A1" display="Page 1" xr:uid="{00000000-0004-0000-0000-000058000000}"/>
    <hyperlink ref="C12" location="'Page 1 Annex'!A1" display="Page 1 Annex" xr:uid="{00000000-0004-0000-0000-000059000000}"/>
    <hyperlink ref="C13" location="'Page 2'!A1" display="Page 2" xr:uid="{00000000-0004-0000-0000-00005A000000}"/>
    <hyperlink ref="C14" location="'Page 3'!A1" display="Page 3" xr:uid="{00000000-0004-0000-0000-00005B000000}"/>
    <hyperlink ref="C15" location="'Page 4'!A1" display="Page 4" xr:uid="{00000000-0004-0000-0000-00005C000000}"/>
    <hyperlink ref="C19" location="'Page 7'!A1" display="Page 21" xr:uid="{00000000-0004-0000-0000-00005D000000}"/>
    <hyperlink ref="C128" location="CA!A1" display="CA" xr:uid="{00000000-0004-0000-0000-00005E000000}"/>
    <hyperlink ref="C129" location="CB!A1" display="CB" xr:uid="{00000000-0004-0000-0000-00005F000000}"/>
    <hyperlink ref="C134" location="CG!A1" display="CG" xr:uid="{00000000-0004-0000-0000-000060000000}"/>
    <hyperlink ref="C123" location="BD!A1" display="BD" xr:uid="{00000000-0004-0000-0000-000061000000}"/>
    <hyperlink ref="C130" location="CC!A1" display="CC" xr:uid="{00000000-0004-0000-0000-000062000000}"/>
    <hyperlink ref="C132" location="CE!A1" display="CE" xr:uid="{00000000-0004-0000-0000-000063000000}"/>
    <hyperlink ref="C133" location="CF!A1" display="CF" xr:uid="{00000000-0004-0000-0000-000064000000}"/>
    <hyperlink ref="C135" location="CH!A1" display="CH" xr:uid="{00000000-0004-0000-0000-000065000000}"/>
    <hyperlink ref="C136" location="CI!A1" display="CI" xr:uid="{00000000-0004-0000-0000-000066000000}"/>
    <hyperlink ref="C140" location="CM!A1" display="CM" xr:uid="{00000000-0004-0000-0000-000067000000}"/>
    <hyperlink ref="C131" location="CD!A1" display="CD" xr:uid="{00000000-0004-0000-0000-000068000000}"/>
    <hyperlink ref="C77" location="R.1!A1" display="R.1" xr:uid="{00000000-0004-0000-0000-000069000000}"/>
    <hyperlink ref="C110" location="AQ!A1" display="AQ" xr:uid="{00000000-0004-0000-0000-00006A000000}"/>
    <hyperlink ref="C137" location="CJ!A1" display="CJ" xr:uid="{00000000-0004-0000-0000-00006B000000}"/>
    <hyperlink ref="C35" location="'X11'!A1" display="x11" xr:uid="{00000000-0004-0000-0000-00006C000000}"/>
    <hyperlink ref="C81" location="U.1!A1" display="U.1" xr:uid="{00000000-0004-0000-0000-00006D000000}"/>
    <hyperlink ref="C138" location="CK!A1" display="CK" xr:uid="{00000000-0004-0000-0000-00006E000000}"/>
    <hyperlink ref="C139" location="CL!A1" display="CL" xr:uid="{00000000-0004-0000-0000-00006F000000}"/>
    <hyperlink ref="C79" location="T!A1" display="T" xr:uid="{00000000-0004-0000-0000-000070000000}"/>
    <hyperlink ref="C100" location="AG!A1" display="AG" xr:uid="{00000000-0004-0000-0000-000071000000}"/>
    <hyperlink ref="C99" location="AF!A1" display="AF" xr:uid="{00000000-0004-0000-0000-000072000000}"/>
    <hyperlink ref="C98" location="AE!A1" display="AE" xr:uid="{00000000-0004-0000-0000-000073000000}"/>
    <hyperlink ref="C91" location="X!A1" display="X" xr:uid="{00000000-0004-0000-0000-000074000000}"/>
    <hyperlink ref="C141" location="'CN '!A1" display="CN" xr:uid="{00000000-0004-0000-0000-000075000000}"/>
    <hyperlink ref="C142" location="'TRIAL BALANCE'!A1" display="TRIAL BALANCE" xr:uid="{00000000-0004-0000-0000-000076000000}"/>
    <hyperlink ref="C145" location="SURVEY!A1" display="SURVEY" xr:uid="{00000000-0004-0000-0000-000077000000}"/>
    <hyperlink ref="C143" location="'WTB vs AFS vs AS'!A1" display="WTB vs AFS vs AS" xr:uid="{00000000-0004-0000-0000-000078000000}"/>
    <hyperlink ref="C144" location="'LIST OF PRODUCTS'!A1" display="LIST OF PRODUCTS" xr:uid="{00000000-0004-0000-0000-000079000000}"/>
    <hyperlink ref="C18" location="'Page 6B'!A1" display="Page 20B" xr:uid="{00000000-0004-0000-0000-00007A000000}"/>
    <hyperlink ref="C17" location="'Page 6A'!A1" display="Page 20A" xr:uid="{00000000-0004-0000-0000-00007B000000}"/>
    <hyperlink ref="C16" location="'Page 5'!A1" display="Page 5" xr:uid="{00000000-0004-0000-0000-00007C000000}"/>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C000"/>
  </sheetPr>
  <dimension ref="A1:P101"/>
  <sheetViews>
    <sheetView topLeftCell="A67" zoomScale="85" zoomScaleNormal="85" workbookViewId="0">
      <selection activeCell="J83" sqref="J83"/>
    </sheetView>
  </sheetViews>
  <sheetFormatPr defaultColWidth="0" defaultRowHeight="13.2" zeroHeight="1"/>
  <cols>
    <col min="1" max="1" width="3.109375" style="99" customWidth="1"/>
    <col min="2" max="2" width="9.109375" style="99" customWidth="1"/>
    <col min="3" max="3" width="11.6640625" style="99" customWidth="1"/>
    <col min="4" max="4" width="22.44140625" style="99" customWidth="1"/>
    <col min="5" max="5" width="20.6640625" style="99" customWidth="1"/>
    <col min="6" max="6" width="20" style="99" customWidth="1"/>
    <col min="7" max="7" width="16.33203125" style="99" customWidth="1"/>
    <col min="8" max="8" width="15.6640625" style="99" customWidth="1"/>
    <col min="9" max="9" width="17.6640625" style="99" customWidth="1"/>
    <col min="10" max="10" width="20.33203125" style="99" customWidth="1"/>
    <col min="11" max="11" width="22.44140625" style="99" customWidth="1"/>
    <col min="12" max="12" width="9.33203125" style="99" bestFit="1" customWidth="1"/>
    <col min="13" max="13" width="12.44140625" style="99" customWidth="1"/>
    <col min="14" max="14" width="8.33203125" style="99" bestFit="1" customWidth="1"/>
    <col min="15" max="15" width="9.109375" style="99" customWidth="1"/>
    <col min="16" max="16" width="3" style="99" customWidth="1"/>
    <col min="17" max="16384" width="9.109375" style="99" hidden="1"/>
  </cols>
  <sheetData>
    <row r="1" spans="1:16">
      <c r="A1" s="164"/>
      <c r="B1" s="164"/>
      <c r="C1" s="164"/>
      <c r="D1" s="164"/>
      <c r="E1" s="164"/>
      <c r="F1" s="164"/>
      <c r="G1" s="164"/>
      <c r="H1" s="164"/>
      <c r="I1" s="164"/>
      <c r="J1" s="164"/>
      <c r="K1" s="164"/>
      <c r="L1" s="164"/>
      <c r="M1" s="164"/>
      <c r="N1" s="164"/>
      <c r="O1" s="164"/>
      <c r="P1" s="164"/>
    </row>
    <row r="2" spans="1:16">
      <c r="A2" s="164"/>
      <c r="B2" s="144" t="s">
        <v>127</v>
      </c>
      <c r="C2" s="121"/>
      <c r="D2" s="121"/>
      <c r="E2" s="121"/>
      <c r="F2" s="121"/>
      <c r="G2" s="121"/>
      <c r="H2" s="121"/>
      <c r="I2" s="121"/>
      <c r="J2" s="121"/>
      <c r="K2" s="121"/>
      <c r="L2" s="121"/>
      <c r="M2" s="121"/>
      <c r="N2" s="121"/>
      <c r="O2" s="2204" t="s">
        <v>1</v>
      </c>
      <c r="P2" s="164"/>
    </row>
    <row r="3" spans="1:16" s="599" customFormat="1" ht="15.6">
      <c r="A3" s="171"/>
      <c r="B3" s="41"/>
      <c r="C3" s="9"/>
      <c r="D3" s="41"/>
      <c r="E3" s="282"/>
      <c r="F3" s="282"/>
      <c r="G3" s="434" t="s">
        <v>2005</v>
      </c>
      <c r="H3" s="425"/>
      <c r="I3" s="425"/>
      <c r="J3" s="425"/>
      <c r="K3" s="425"/>
      <c r="L3" s="9"/>
      <c r="M3" s="9"/>
      <c r="N3" s="9"/>
      <c r="O3" s="41"/>
      <c r="P3" s="171"/>
    </row>
    <row r="4" spans="1:16" s="599" customFormat="1" ht="13.8" thickBot="1">
      <c r="A4" s="171"/>
      <c r="B4" s="41"/>
      <c r="C4" s="3906"/>
      <c r="D4" s="3906"/>
      <c r="E4" s="3906"/>
      <c r="F4" s="3906"/>
      <c r="G4" s="3906"/>
      <c r="H4" s="3906"/>
      <c r="I4" s="3906"/>
      <c r="J4" s="3906"/>
      <c r="K4" s="3906"/>
      <c r="L4" s="9"/>
      <c r="M4" s="9"/>
      <c r="N4" s="9"/>
      <c r="O4" s="41"/>
      <c r="P4" s="171"/>
    </row>
    <row r="5" spans="1:16" s="599" customFormat="1">
      <c r="A5" s="171"/>
      <c r="B5" s="41"/>
      <c r="C5" s="3907"/>
      <c r="D5" s="3716"/>
      <c r="E5" s="3717"/>
      <c r="F5" s="3717"/>
      <c r="G5" s="3717"/>
      <c r="H5" s="3717"/>
      <c r="I5" s="8180" t="s">
        <v>2006</v>
      </c>
      <c r="J5" s="8180"/>
      <c r="K5" s="8146" t="s">
        <v>2007</v>
      </c>
      <c r="L5" s="9"/>
      <c r="M5" s="9"/>
      <c r="N5" s="9"/>
      <c r="O5" s="41"/>
      <c r="P5" s="171"/>
    </row>
    <row r="6" spans="1:16" s="599" customFormat="1" ht="33" customHeight="1">
      <c r="A6" s="171"/>
      <c r="B6" s="41"/>
      <c r="C6" s="3908"/>
      <c r="D6" s="3727" t="s">
        <v>2008</v>
      </c>
      <c r="E6" s="3728"/>
      <c r="F6" s="3728"/>
      <c r="G6" s="3728"/>
      <c r="H6" s="3728"/>
      <c r="I6" s="3909" t="s">
        <v>2009</v>
      </c>
      <c r="J6" s="427" t="s">
        <v>2010</v>
      </c>
      <c r="K6" s="8147"/>
      <c r="L6" s="9"/>
      <c r="M6" s="9"/>
      <c r="N6" s="9"/>
      <c r="O6" s="41"/>
      <c r="P6" s="171"/>
    </row>
    <row r="7" spans="1:16" s="599" customFormat="1">
      <c r="A7" s="171"/>
      <c r="B7" s="41"/>
      <c r="C7" s="429">
        <v>1</v>
      </c>
      <c r="D7" s="8181"/>
      <c r="E7" s="8182"/>
      <c r="F7" s="8182"/>
      <c r="G7" s="8182"/>
      <c r="H7" s="8183"/>
      <c r="I7" s="430"/>
      <c r="J7" s="430"/>
      <c r="K7" s="431"/>
      <c r="L7" s="9"/>
      <c r="M7" s="9"/>
      <c r="N7" s="9"/>
      <c r="O7" s="41"/>
      <c r="P7" s="171"/>
    </row>
    <row r="8" spans="1:16" s="599" customFormat="1">
      <c r="A8" s="171"/>
      <c r="B8" s="41"/>
      <c r="C8" s="3910">
        <v>2</v>
      </c>
      <c r="D8" s="8177"/>
      <c r="E8" s="8178"/>
      <c r="F8" s="8178"/>
      <c r="G8" s="8178"/>
      <c r="H8" s="8179"/>
      <c r="I8" s="432"/>
      <c r="J8" s="432"/>
      <c r="K8" s="433"/>
      <c r="L8" s="9"/>
      <c r="M8" s="9"/>
      <c r="N8" s="9"/>
      <c r="O8" s="41"/>
      <c r="P8" s="171"/>
    </row>
    <row r="9" spans="1:16" s="599" customFormat="1">
      <c r="A9" s="171"/>
      <c r="B9" s="41"/>
      <c r="C9" s="3910">
        <v>3</v>
      </c>
      <c r="D9" s="8177"/>
      <c r="E9" s="8178"/>
      <c r="F9" s="8178"/>
      <c r="G9" s="8178"/>
      <c r="H9" s="8179"/>
      <c r="I9" s="432"/>
      <c r="J9" s="432"/>
      <c r="K9" s="433"/>
      <c r="L9" s="9"/>
      <c r="M9" s="9"/>
      <c r="N9" s="9"/>
      <c r="O9" s="41"/>
      <c r="P9" s="171"/>
    </row>
    <row r="10" spans="1:16" s="703" customFormat="1">
      <c r="A10" s="176"/>
      <c r="B10" s="63"/>
      <c r="C10" s="3910">
        <v>4</v>
      </c>
      <c r="D10" s="8177"/>
      <c r="E10" s="8178"/>
      <c r="F10" s="8178"/>
      <c r="G10" s="8178"/>
      <c r="H10" s="8179"/>
      <c r="I10" s="432"/>
      <c r="J10" s="432"/>
      <c r="K10" s="433"/>
      <c r="L10" s="9"/>
      <c r="M10" s="9"/>
      <c r="N10" s="9"/>
      <c r="O10" s="63"/>
      <c r="P10" s="176"/>
    </row>
    <row r="11" spans="1:16" s="703" customFormat="1">
      <c r="A11" s="176"/>
      <c r="B11" s="63"/>
      <c r="C11" s="3910">
        <v>5</v>
      </c>
      <c r="D11" s="8177"/>
      <c r="E11" s="8178"/>
      <c r="F11" s="8178"/>
      <c r="G11" s="8178"/>
      <c r="H11" s="8179"/>
      <c r="I11" s="432"/>
      <c r="J11" s="432"/>
      <c r="K11" s="433"/>
      <c r="L11" s="9"/>
      <c r="M11" s="9"/>
      <c r="N11" s="9"/>
      <c r="O11" s="63"/>
      <c r="P11" s="176"/>
    </row>
    <row r="12" spans="1:16" s="703" customFormat="1">
      <c r="A12" s="176"/>
      <c r="B12" s="63"/>
      <c r="C12" s="3910">
        <v>6</v>
      </c>
      <c r="D12" s="8177"/>
      <c r="E12" s="8178"/>
      <c r="F12" s="8178"/>
      <c r="G12" s="8178"/>
      <c r="H12" s="8179"/>
      <c r="I12" s="432"/>
      <c r="J12" s="432"/>
      <c r="K12" s="433"/>
      <c r="L12" s="9"/>
      <c r="M12" s="9"/>
      <c r="N12" s="9"/>
      <c r="O12" s="63"/>
      <c r="P12" s="176"/>
    </row>
    <row r="13" spans="1:16" s="599" customFormat="1">
      <c r="A13" s="171"/>
      <c r="B13" s="41"/>
      <c r="C13" s="3910">
        <v>7</v>
      </c>
      <c r="D13" s="8177"/>
      <c r="E13" s="8178"/>
      <c r="F13" s="8178"/>
      <c r="G13" s="8178"/>
      <c r="H13" s="8179"/>
      <c r="I13" s="432"/>
      <c r="J13" s="432"/>
      <c r="K13" s="433"/>
      <c r="L13" s="9"/>
      <c r="M13" s="9"/>
      <c r="N13" s="9"/>
      <c r="O13" s="41"/>
      <c r="P13" s="171"/>
    </row>
    <row r="14" spans="1:16" s="599" customFormat="1">
      <c r="A14" s="171"/>
      <c r="B14" s="41"/>
      <c r="C14" s="3910">
        <v>8</v>
      </c>
      <c r="D14" s="8177"/>
      <c r="E14" s="8178"/>
      <c r="F14" s="8178"/>
      <c r="G14" s="8178"/>
      <c r="H14" s="8179"/>
      <c r="I14" s="432"/>
      <c r="J14" s="432"/>
      <c r="K14" s="433"/>
      <c r="L14" s="9"/>
      <c r="M14" s="9"/>
      <c r="N14" s="9"/>
      <c r="O14" s="41"/>
      <c r="P14" s="171"/>
    </row>
    <row r="15" spans="1:16" s="599" customFormat="1">
      <c r="A15" s="171"/>
      <c r="B15" s="41"/>
      <c r="C15" s="3910">
        <v>9</v>
      </c>
      <c r="D15" s="8177"/>
      <c r="E15" s="8178"/>
      <c r="F15" s="8178"/>
      <c r="G15" s="8178"/>
      <c r="H15" s="8179"/>
      <c r="I15" s="432"/>
      <c r="J15" s="432"/>
      <c r="K15" s="433"/>
      <c r="L15" s="9"/>
      <c r="M15" s="9"/>
      <c r="N15" s="9"/>
      <c r="O15" s="41"/>
      <c r="P15" s="171"/>
    </row>
    <row r="16" spans="1:16" s="599" customFormat="1">
      <c r="A16" s="171"/>
      <c r="B16" s="41"/>
      <c r="C16" s="3910">
        <v>10</v>
      </c>
      <c r="D16" s="8177"/>
      <c r="E16" s="8178"/>
      <c r="F16" s="8178" t="s">
        <v>464</v>
      </c>
      <c r="G16" s="8178"/>
      <c r="H16" s="8179"/>
      <c r="I16" s="432"/>
      <c r="J16" s="432"/>
      <c r="K16" s="433"/>
      <c r="L16" s="9"/>
      <c r="M16" s="9"/>
      <c r="N16" s="9"/>
      <c r="O16" s="41"/>
      <c r="P16" s="171"/>
    </row>
    <row r="17" spans="1:16" s="599" customFormat="1">
      <c r="A17" s="171"/>
      <c r="B17" s="41"/>
      <c r="C17" s="3910">
        <v>11</v>
      </c>
      <c r="D17" s="8177"/>
      <c r="E17" s="8178"/>
      <c r="F17" s="8178"/>
      <c r="G17" s="8178"/>
      <c r="H17" s="8179"/>
      <c r="I17" s="432"/>
      <c r="J17" s="432"/>
      <c r="K17" s="433"/>
      <c r="L17" s="9"/>
      <c r="M17" s="9"/>
      <c r="N17" s="9"/>
      <c r="O17" s="41"/>
      <c r="P17" s="171"/>
    </row>
    <row r="18" spans="1:16" s="599" customFormat="1">
      <c r="A18" s="171"/>
      <c r="B18" s="41"/>
      <c r="C18" s="3910">
        <v>12</v>
      </c>
      <c r="D18" s="8177"/>
      <c r="E18" s="8178"/>
      <c r="F18" s="8178"/>
      <c r="G18" s="8178"/>
      <c r="H18" s="8179"/>
      <c r="I18" s="432"/>
      <c r="J18" s="432"/>
      <c r="K18" s="433"/>
      <c r="L18" s="9"/>
      <c r="M18" s="9"/>
      <c r="N18" s="9"/>
      <c r="O18" s="41"/>
      <c r="P18" s="171"/>
    </row>
    <row r="19" spans="1:16" s="599" customFormat="1">
      <c r="A19" s="171"/>
      <c r="B19" s="41"/>
      <c r="C19" s="3910">
        <v>13</v>
      </c>
      <c r="D19" s="8177"/>
      <c r="E19" s="8178"/>
      <c r="F19" s="8178"/>
      <c r="G19" s="8178"/>
      <c r="H19" s="8179"/>
      <c r="I19" s="432"/>
      <c r="J19" s="432"/>
      <c r="K19" s="433"/>
      <c r="L19" s="9"/>
      <c r="M19" s="9"/>
      <c r="N19" s="9"/>
      <c r="O19" s="41"/>
      <c r="P19" s="171"/>
    </row>
    <row r="20" spans="1:16" s="599" customFormat="1">
      <c r="A20" s="171"/>
      <c r="B20" s="41"/>
      <c r="C20" s="3910">
        <v>14</v>
      </c>
      <c r="D20" s="8177"/>
      <c r="E20" s="8178"/>
      <c r="F20" s="8178"/>
      <c r="G20" s="8178"/>
      <c r="H20" s="8179"/>
      <c r="I20" s="432"/>
      <c r="J20" s="432"/>
      <c r="K20" s="433"/>
      <c r="L20" s="9"/>
      <c r="M20" s="9"/>
      <c r="N20" s="9"/>
      <c r="O20" s="41"/>
      <c r="P20" s="171"/>
    </row>
    <row r="21" spans="1:16" s="599" customFormat="1">
      <c r="A21" s="171"/>
      <c r="B21" s="41"/>
      <c r="C21" s="3910">
        <v>15</v>
      </c>
      <c r="D21" s="8177"/>
      <c r="E21" s="8178"/>
      <c r="F21" s="8178"/>
      <c r="G21" s="8178"/>
      <c r="H21" s="8179"/>
      <c r="I21" s="432"/>
      <c r="J21" s="432"/>
      <c r="K21" s="433"/>
      <c r="L21" s="9"/>
      <c r="M21" s="9"/>
      <c r="N21" s="9"/>
      <c r="O21" s="41"/>
      <c r="P21" s="171"/>
    </row>
    <row r="22" spans="1:16" s="599" customFormat="1">
      <c r="A22" s="171"/>
      <c r="B22" s="41"/>
      <c r="C22" s="3910">
        <v>16</v>
      </c>
      <c r="D22" s="8177"/>
      <c r="E22" s="8178"/>
      <c r="F22" s="8178"/>
      <c r="G22" s="8178"/>
      <c r="H22" s="8179"/>
      <c r="I22" s="432"/>
      <c r="J22" s="432"/>
      <c r="K22" s="433"/>
      <c r="L22" s="9"/>
      <c r="M22" s="9"/>
      <c r="N22" s="9"/>
      <c r="O22" s="41"/>
      <c r="P22" s="171"/>
    </row>
    <row r="23" spans="1:16" s="599" customFormat="1">
      <c r="A23" s="171"/>
      <c r="B23" s="41"/>
      <c r="C23" s="3910">
        <v>17</v>
      </c>
      <c r="D23" s="8177"/>
      <c r="E23" s="8178"/>
      <c r="F23" s="8178"/>
      <c r="G23" s="8178"/>
      <c r="H23" s="8179"/>
      <c r="I23" s="432"/>
      <c r="J23" s="432"/>
      <c r="K23" s="433"/>
      <c r="L23" s="9"/>
      <c r="M23" s="9"/>
      <c r="N23" s="9"/>
      <c r="O23" s="41"/>
      <c r="P23" s="171"/>
    </row>
    <row r="24" spans="1:16" s="599" customFormat="1">
      <c r="A24" s="171"/>
      <c r="B24" s="41"/>
      <c r="C24" s="3911">
        <v>18</v>
      </c>
      <c r="D24" s="8184"/>
      <c r="E24" s="8185"/>
      <c r="F24" s="8185"/>
      <c r="G24" s="8185"/>
      <c r="H24" s="8186"/>
      <c r="I24" s="3912"/>
      <c r="J24" s="3912"/>
      <c r="K24" s="3913"/>
      <c r="L24" s="9"/>
      <c r="M24" s="9"/>
      <c r="N24" s="9"/>
      <c r="O24" s="41"/>
      <c r="P24" s="171"/>
    </row>
    <row r="25" spans="1:16" s="703" customFormat="1">
      <c r="A25" s="176"/>
      <c r="B25" s="63"/>
      <c r="C25" s="3914" t="s">
        <v>2011</v>
      </c>
      <c r="D25" s="3915"/>
      <c r="E25" s="3916"/>
      <c r="F25" s="3916"/>
      <c r="G25" s="3916"/>
      <c r="H25" s="3916"/>
      <c r="I25" s="3916"/>
      <c r="J25" s="3916"/>
      <c r="K25" s="3917">
        <f>SUM(K7:K24)</f>
        <v>0</v>
      </c>
      <c r="L25" s="9"/>
      <c r="M25" s="9"/>
      <c r="N25" s="9"/>
      <c r="O25" s="63"/>
      <c r="P25" s="176"/>
    </row>
    <row r="26" spans="1:16" s="599" customFormat="1">
      <c r="A26" s="171"/>
      <c r="B26" s="41"/>
      <c r="C26" s="67"/>
      <c r="D26" s="36" t="s">
        <v>445</v>
      </c>
      <c r="E26" s="9"/>
      <c r="F26" s="9"/>
      <c r="G26" s="9"/>
      <c r="H26" s="9"/>
      <c r="I26" s="9"/>
      <c r="J26" s="9"/>
      <c r="K26" s="9"/>
      <c r="L26" s="9"/>
      <c r="M26" s="9"/>
      <c r="N26" s="9"/>
      <c r="O26" s="41"/>
      <c r="P26" s="171"/>
    </row>
    <row r="27" spans="1:16" s="599" customFormat="1">
      <c r="A27" s="171"/>
      <c r="B27" s="41"/>
      <c r="C27" s="9"/>
      <c r="D27" s="38" t="s">
        <v>2012</v>
      </c>
      <c r="E27" s="9"/>
      <c r="F27" s="9"/>
      <c r="G27" s="9"/>
      <c r="H27" s="9"/>
      <c r="I27" s="38"/>
      <c r="J27" s="41"/>
      <c r="K27" s="9"/>
      <c r="L27" s="9"/>
      <c r="M27" s="41"/>
      <c r="N27" s="9"/>
      <c r="O27" s="41"/>
      <c r="P27" s="171"/>
    </row>
    <row r="28" spans="1:16" s="599" customFormat="1">
      <c r="A28" s="171"/>
      <c r="B28" s="41"/>
      <c r="C28" s="9"/>
      <c r="D28" s="38" t="s">
        <v>2013</v>
      </c>
      <c r="E28" s="9"/>
      <c r="F28" s="9"/>
      <c r="G28" s="9"/>
      <c r="H28" s="9"/>
      <c r="I28" s="38"/>
      <c r="J28" s="41"/>
      <c r="K28" s="41"/>
      <c r="L28" s="9"/>
      <c r="M28" s="41"/>
      <c r="N28" s="9"/>
      <c r="O28" s="41"/>
      <c r="P28" s="171"/>
    </row>
    <row r="29" spans="1:16" s="599" customFormat="1" ht="13.8" thickBot="1">
      <c r="A29" s="171"/>
      <c r="B29" s="41"/>
      <c r="C29" s="8"/>
      <c r="D29" s="54"/>
      <c r="E29" s="8"/>
      <c r="F29" s="8"/>
      <c r="G29" s="8"/>
      <c r="H29" s="8"/>
      <c r="I29" s="8"/>
      <c r="J29" s="9"/>
      <c r="K29" s="9"/>
      <c r="L29" s="9"/>
      <c r="M29" s="9"/>
      <c r="N29" s="9"/>
      <c r="O29" s="41"/>
      <c r="P29" s="171"/>
    </row>
    <row r="30" spans="1:16" s="599" customFormat="1">
      <c r="A30" s="171"/>
      <c r="B30" s="41"/>
      <c r="C30" s="66" t="s">
        <v>2014</v>
      </c>
      <c r="D30" s="9" t="s">
        <v>2015</v>
      </c>
      <c r="E30" s="9"/>
      <c r="F30" s="9"/>
      <c r="G30" s="9"/>
      <c r="H30" s="41"/>
      <c r="I30" s="76" t="s">
        <v>2016</v>
      </c>
      <c r="J30" s="3918"/>
      <c r="K30" s="9"/>
      <c r="L30" s="9"/>
      <c r="M30" s="9"/>
      <c r="N30" s="9"/>
      <c r="O30" s="41"/>
      <c r="P30" s="171"/>
    </row>
    <row r="31" spans="1:16" s="599" customFormat="1">
      <c r="A31" s="171"/>
      <c r="B31" s="41"/>
      <c r="C31" s="66"/>
      <c r="D31" s="426" t="s">
        <v>2017</v>
      </c>
      <c r="E31" s="9"/>
      <c r="F31" s="9"/>
      <c r="G31" s="76"/>
      <c r="H31" s="41"/>
      <c r="I31" s="76" t="s">
        <v>2016</v>
      </c>
      <c r="J31" s="3919"/>
      <c r="K31" s="9"/>
      <c r="L31" s="9"/>
      <c r="M31" s="9"/>
      <c r="N31" s="9"/>
      <c r="O31" s="41"/>
      <c r="P31" s="171"/>
    </row>
    <row r="32" spans="1:16" s="599" customFormat="1" ht="13.8" thickBot="1">
      <c r="A32" s="171"/>
      <c r="B32" s="41"/>
      <c r="C32" s="66" t="s">
        <v>2018</v>
      </c>
      <c r="D32" s="9" t="s">
        <v>2019</v>
      </c>
      <c r="E32" s="9"/>
      <c r="F32" s="9"/>
      <c r="G32" s="9"/>
      <c r="H32" s="9"/>
      <c r="I32" s="76" t="s">
        <v>2016</v>
      </c>
      <c r="J32" s="1493"/>
      <c r="K32" s="9"/>
      <c r="L32" s="9"/>
      <c r="M32" s="9"/>
      <c r="N32" s="9"/>
      <c r="O32" s="41"/>
      <c r="P32" s="171"/>
    </row>
    <row r="33" spans="1:16" s="599" customFormat="1" ht="13.8" thickBot="1">
      <c r="A33" s="171"/>
      <c r="B33" s="41"/>
      <c r="C33" s="66"/>
      <c r="D33" s="9" t="s">
        <v>2020</v>
      </c>
      <c r="E33" s="9"/>
      <c r="F33" s="9"/>
      <c r="G33" s="9"/>
      <c r="H33" s="9"/>
      <c r="I33" s="9"/>
      <c r="J33" s="9"/>
      <c r="K33" s="9"/>
      <c r="L33" s="9"/>
      <c r="M33" s="9"/>
      <c r="N33" s="9"/>
      <c r="O33" s="41"/>
      <c r="P33" s="171"/>
    </row>
    <row r="34" spans="1:16" s="599" customFormat="1">
      <c r="A34" s="171"/>
      <c r="B34" s="41"/>
      <c r="C34" s="66" t="s">
        <v>2021</v>
      </c>
      <c r="D34" s="9" t="s">
        <v>2022</v>
      </c>
      <c r="E34" s="9"/>
      <c r="F34" s="9"/>
      <c r="G34" s="9"/>
      <c r="H34" s="9"/>
      <c r="I34" s="76" t="s">
        <v>2016</v>
      </c>
      <c r="J34" s="3918"/>
      <c r="K34" s="9"/>
      <c r="L34" s="9"/>
      <c r="M34" s="9"/>
      <c r="N34" s="9"/>
      <c r="O34" s="41"/>
      <c r="P34" s="171"/>
    </row>
    <row r="35" spans="1:16" s="599" customFormat="1" ht="13.8" thickBot="1">
      <c r="A35" s="171"/>
      <c r="B35" s="41"/>
      <c r="C35" s="66" t="s">
        <v>2023</v>
      </c>
      <c r="D35" s="9" t="s">
        <v>2024</v>
      </c>
      <c r="E35" s="9"/>
      <c r="F35" s="9"/>
      <c r="G35" s="9"/>
      <c r="H35" s="9"/>
      <c r="I35" s="76" t="s">
        <v>2016</v>
      </c>
      <c r="J35" s="1493"/>
      <c r="K35" s="9"/>
      <c r="L35" s="9"/>
      <c r="M35" s="9"/>
      <c r="N35" s="9"/>
      <c r="O35" s="41"/>
      <c r="P35" s="171"/>
    </row>
    <row r="36" spans="1:16" s="599" customFormat="1">
      <c r="A36" s="171"/>
      <c r="B36" s="41"/>
      <c r="C36" s="66"/>
      <c r="D36" s="9" t="s">
        <v>2025</v>
      </c>
      <c r="E36" s="9"/>
      <c r="F36" s="9"/>
      <c r="G36" s="9"/>
      <c r="H36" s="9"/>
      <c r="I36" s="9"/>
      <c r="J36" s="9"/>
      <c r="K36" s="9"/>
      <c r="L36" s="9"/>
      <c r="M36" s="9"/>
      <c r="N36" s="9"/>
      <c r="O36" s="41"/>
      <c r="P36" s="171"/>
    </row>
    <row r="37" spans="1:16" s="599" customFormat="1" ht="13.8" thickBot="1">
      <c r="A37" s="171"/>
      <c r="B37" s="41"/>
      <c r="C37" s="66" t="s">
        <v>2026</v>
      </c>
      <c r="D37" s="9" t="s">
        <v>2027</v>
      </c>
      <c r="E37" s="9"/>
      <c r="F37" s="9"/>
      <c r="G37" s="9"/>
      <c r="H37" s="9"/>
      <c r="I37" s="9"/>
      <c r="J37" s="9"/>
      <c r="K37" s="9"/>
      <c r="L37" s="9"/>
      <c r="M37" s="9"/>
      <c r="N37" s="9"/>
      <c r="O37" s="41"/>
      <c r="P37" s="171"/>
    </row>
    <row r="38" spans="1:16" s="599" customFormat="1" ht="15" customHeight="1">
      <c r="A38" s="171"/>
      <c r="B38" s="41"/>
      <c r="C38" s="8"/>
      <c r="D38" s="3005"/>
      <c r="E38" s="8187" t="s">
        <v>2028</v>
      </c>
      <c r="F38" s="8188"/>
      <c r="G38" s="8191" t="s">
        <v>2029</v>
      </c>
      <c r="H38" s="8192"/>
      <c r="I38" s="8192"/>
      <c r="J38" s="8193"/>
      <c r="K38" s="9"/>
      <c r="L38" s="9"/>
      <c r="M38" s="9"/>
      <c r="N38" s="9"/>
      <c r="O38" s="41"/>
      <c r="P38" s="171"/>
    </row>
    <row r="39" spans="1:16" s="599" customFormat="1">
      <c r="A39" s="171"/>
      <c r="B39" s="41"/>
      <c r="C39" s="8"/>
      <c r="D39" s="3920"/>
      <c r="E39" s="8189"/>
      <c r="F39" s="8190"/>
      <c r="G39" s="8194" t="s">
        <v>2030</v>
      </c>
      <c r="H39" s="8195"/>
      <c r="I39" s="8194" t="s">
        <v>2031</v>
      </c>
      <c r="J39" s="8196"/>
      <c r="K39" s="9"/>
      <c r="L39" s="9"/>
      <c r="M39" s="9"/>
      <c r="N39" s="9"/>
      <c r="O39" s="41"/>
      <c r="P39" s="171"/>
    </row>
    <row r="40" spans="1:16" s="599" customFormat="1">
      <c r="A40" s="171"/>
      <c r="B40" s="41"/>
      <c r="C40" s="8"/>
      <c r="D40" s="3726" t="s">
        <v>2032</v>
      </c>
      <c r="E40" s="3909" t="s">
        <v>2033</v>
      </c>
      <c r="F40" s="3909" t="s">
        <v>451</v>
      </c>
      <c r="G40" s="3921" t="s">
        <v>2033</v>
      </c>
      <c r="H40" s="3921" t="s">
        <v>451</v>
      </c>
      <c r="I40" s="3922" t="s">
        <v>2033</v>
      </c>
      <c r="J40" s="3923" t="s">
        <v>451</v>
      </c>
      <c r="K40" s="9"/>
      <c r="L40" s="9"/>
      <c r="M40" s="9"/>
      <c r="N40" s="9"/>
      <c r="O40" s="41"/>
      <c r="P40" s="171"/>
    </row>
    <row r="41" spans="1:16" s="599" customFormat="1">
      <c r="A41" s="171"/>
      <c r="B41" s="41"/>
      <c r="C41" s="7"/>
      <c r="D41" s="3924" t="s">
        <v>2034</v>
      </c>
      <c r="E41" s="3925"/>
      <c r="F41" s="3926"/>
      <c r="G41" s="3925"/>
      <c r="H41" s="3927"/>
      <c r="I41" s="3928"/>
      <c r="J41" s="3929"/>
      <c r="K41" s="36" t="s">
        <v>445</v>
      </c>
      <c r="L41" s="9"/>
      <c r="M41" s="9"/>
      <c r="N41" s="9"/>
      <c r="O41" s="41"/>
      <c r="P41" s="171"/>
    </row>
    <row r="42" spans="1:16" s="599" customFormat="1">
      <c r="A42" s="171"/>
      <c r="B42" s="41"/>
      <c r="C42" s="7"/>
      <c r="D42" s="3930" t="s">
        <v>2035</v>
      </c>
      <c r="E42" s="3931"/>
      <c r="F42" s="3932"/>
      <c r="G42" s="3931"/>
      <c r="H42" s="3933"/>
      <c r="I42" s="3934"/>
      <c r="J42" s="3935"/>
      <c r="K42" s="38" t="s">
        <v>2036</v>
      </c>
      <c r="L42" s="9"/>
      <c r="M42" s="9"/>
      <c r="N42" s="9"/>
      <c r="O42" s="41"/>
      <c r="P42" s="171"/>
    </row>
    <row r="43" spans="1:16" s="599" customFormat="1">
      <c r="A43" s="171"/>
      <c r="B43" s="41"/>
      <c r="C43" s="7"/>
      <c r="D43" s="3930" t="s">
        <v>1425</v>
      </c>
      <c r="E43" s="3931"/>
      <c r="F43" s="3932"/>
      <c r="G43" s="3931"/>
      <c r="H43" s="3933"/>
      <c r="I43" s="3934"/>
      <c r="J43" s="3935"/>
      <c r="K43" s="38" t="s">
        <v>2037</v>
      </c>
      <c r="L43" s="9"/>
      <c r="M43" s="9"/>
      <c r="N43" s="9"/>
      <c r="O43" s="41"/>
      <c r="P43" s="171"/>
    </row>
    <row r="44" spans="1:16" s="599" customFormat="1">
      <c r="A44" s="171"/>
      <c r="B44" s="41"/>
      <c r="C44" s="7"/>
      <c r="D44" s="3930" t="s">
        <v>2038</v>
      </c>
      <c r="E44" s="3931"/>
      <c r="F44" s="3932"/>
      <c r="G44" s="3931"/>
      <c r="H44" s="3933"/>
      <c r="I44" s="3934"/>
      <c r="J44" s="3935"/>
      <c r="K44" s="38"/>
      <c r="L44" s="9"/>
      <c r="M44" s="9"/>
      <c r="N44" s="9"/>
      <c r="O44" s="41"/>
      <c r="P44" s="171"/>
    </row>
    <row r="45" spans="1:16" s="599" customFormat="1">
      <c r="A45" s="171"/>
      <c r="B45" s="41"/>
      <c r="C45" s="7"/>
      <c r="D45" s="3930" t="s">
        <v>1423</v>
      </c>
      <c r="E45" s="3931"/>
      <c r="F45" s="3932"/>
      <c r="G45" s="3931"/>
      <c r="H45" s="3933"/>
      <c r="I45" s="3934"/>
      <c r="J45" s="3935"/>
      <c r="K45" s="38"/>
      <c r="L45" s="9"/>
      <c r="M45" s="9"/>
      <c r="N45" s="9"/>
      <c r="O45" s="41"/>
      <c r="P45" s="171"/>
    </row>
    <row r="46" spans="1:16" s="703" customFormat="1">
      <c r="A46" s="176"/>
      <c r="B46" s="63"/>
      <c r="C46" s="68"/>
      <c r="D46" s="3936"/>
      <c r="E46" s="3931"/>
      <c r="F46" s="3932"/>
      <c r="G46" s="3931"/>
      <c r="H46" s="3933"/>
      <c r="I46" s="3934"/>
      <c r="J46" s="3935"/>
      <c r="K46" s="9"/>
      <c r="L46" s="9"/>
      <c r="M46" s="9"/>
      <c r="N46" s="9"/>
      <c r="O46" s="63"/>
      <c r="P46" s="176"/>
    </row>
    <row r="47" spans="1:16" s="703" customFormat="1">
      <c r="A47" s="176"/>
      <c r="B47" s="63"/>
      <c r="C47" s="68"/>
      <c r="D47" s="3936"/>
      <c r="E47" s="3931"/>
      <c r="F47" s="3932"/>
      <c r="G47" s="3931"/>
      <c r="H47" s="3933"/>
      <c r="I47" s="3934"/>
      <c r="J47" s="3935"/>
      <c r="K47" s="9"/>
      <c r="L47" s="9"/>
      <c r="M47" s="9"/>
      <c r="N47" s="9"/>
      <c r="O47" s="63"/>
      <c r="P47" s="176"/>
    </row>
    <row r="48" spans="1:16" s="703" customFormat="1">
      <c r="A48" s="176"/>
      <c r="B48" s="63"/>
      <c r="C48" s="68"/>
      <c r="D48" s="3937"/>
      <c r="E48" s="3938"/>
      <c r="F48" s="3939"/>
      <c r="G48" s="3938"/>
      <c r="H48" s="3940"/>
      <c r="I48" s="3941"/>
      <c r="J48" s="3942"/>
      <c r="K48" s="9"/>
      <c r="L48" s="9"/>
      <c r="M48" s="9"/>
      <c r="N48" s="9"/>
      <c r="O48" s="63"/>
      <c r="P48" s="176"/>
    </row>
    <row r="49" spans="1:16" s="599" customFormat="1" ht="13.8" thickBot="1">
      <c r="A49" s="171"/>
      <c r="B49" s="41"/>
      <c r="C49" s="7"/>
      <c r="D49" s="3943" t="s">
        <v>716</v>
      </c>
      <c r="E49" s="3944">
        <f t="shared" ref="E49:J49" si="0">SUM(E43:E48)</f>
        <v>0</v>
      </c>
      <c r="F49" s="3944">
        <f t="shared" si="0"/>
        <v>0</v>
      </c>
      <c r="G49" s="3944">
        <f t="shared" si="0"/>
        <v>0</v>
      </c>
      <c r="H49" s="3945">
        <f t="shared" si="0"/>
        <v>0</v>
      </c>
      <c r="I49" s="3944">
        <f t="shared" si="0"/>
        <v>0</v>
      </c>
      <c r="J49" s="3946">
        <f t="shared" si="0"/>
        <v>0</v>
      </c>
      <c r="K49" s="9"/>
      <c r="L49" s="9"/>
      <c r="M49" s="9"/>
      <c r="N49" s="9"/>
      <c r="O49" s="41"/>
      <c r="P49" s="171"/>
    </row>
    <row r="50" spans="1:16" s="599" customFormat="1">
      <c r="A50" s="171"/>
      <c r="B50" s="41"/>
      <c r="C50" s="41"/>
      <c r="D50" s="69"/>
      <c r="E50" s="7"/>
      <c r="F50" s="7"/>
      <c r="G50" s="70"/>
      <c r="H50" s="7"/>
      <c r="I50" s="7"/>
      <c r="J50" s="7"/>
      <c r="K50" s="9"/>
      <c r="L50" s="9"/>
      <c r="M50" s="9"/>
      <c r="N50" s="9"/>
      <c r="O50" s="41"/>
      <c r="P50" s="171"/>
    </row>
    <row r="51" spans="1:16" s="599" customFormat="1">
      <c r="A51" s="171"/>
      <c r="B51" s="41"/>
      <c r="C51" s="35" t="s">
        <v>2039</v>
      </c>
      <c r="D51" s="41"/>
      <c r="E51" s="41"/>
      <c r="F51" s="35"/>
      <c r="G51" s="35"/>
      <c r="H51" s="35"/>
      <c r="I51" s="35"/>
      <c r="J51" s="35"/>
      <c r="K51" s="35"/>
      <c r="L51" s="35"/>
      <c r="M51" s="35"/>
      <c r="N51" s="35"/>
      <c r="O51" s="41"/>
      <c r="P51" s="171"/>
    </row>
    <row r="52" spans="1:16" s="599" customFormat="1" ht="13.8" thickBot="1">
      <c r="A52" s="171"/>
      <c r="B52" s="41"/>
      <c r="C52" s="7"/>
      <c r="D52" s="7"/>
      <c r="E52" s="7"/>
      <c r="F52" s="7"/>
      <c r="G52" s="7"/>
      <c r="H52" s="7"/>
      <c r="I52" s="7"/>
      <c r="J52" s="7"/>
      <c r="K52" s="9"/>
      <c r="L52" s="9"/>
      <c r="M52" s="9"/>
      <c r="N52" s="9"/>
      <c r="O52" s="41"/>
      <c r="P52" s="171"/>
    </row>
    <row r="53" spans="1:16" s="599" customFormat="1" ht="15.75" customHeight="1">
      <c r="A53" s="171"/>
      <c r="B53" s="41"/>
      <c r="C53" s="3947"/>
      <c r="D53" s="3948"/>
      <c r="E53" s="3949"/>
      <c r="F53" s="3950"/>
      <c r="G53" s="3950"/>
      <c r="H53" s="8199" t="s">
        <v>2040</v>
      </c>
      <c r="I53" s="8200"/>
      <c r="J53" s="8200"/>
      <c r="K53" s="8201"/>
      <c r="L53" s="3951"/>
      <c r="M53" s="3950"/>
      <c r="N53" s="3952"/>
      <c r="O53" s="41"/>
      <c r="P53" s="171"/>
    </row>
    <row r="54" spans="1:16" s="599" customFormat="1" ht="39.6">
      <c r="A54" s="171"/>
      <c r="B54" s="41"/>
      <c r="C54" s="3953"/>
      <c r="D54" s="419"/>
      <c r="E54" s="1346"/>
      <c r="F54" s="3027" t="s">
        <v>544</v>
      </c>
      <c r="G54" s="3027" t="s">
        <v>2041</v>
      </c>
      <c r="H54" s="3954" t="s">
        <v>2042</v>
      </c>
      <c r="I54" s="3027" t="s">
        <v>2043</v>
      </c>
      <c r="J54" s="3027" t="s">
        <v>2044</v>
      </c>
      <c r="K54" s="3027" t="s">
        <v>2045</v>
      </c>
      <c r="L54" s="3027" t="s">
        <v>2046</v>
      </c>
      <c r="M54" s="3027" t="s">
        <v>2047</v>
      </c>
      <c r="N54" s="3955" t="s">
        <v>2048</v>
      </c>
      <c r="O54" s="41"/>
      <c r="P54" s="171"/>
    </row>
    <row r="55" spans="1:16" s="599" customFormat="1">
      <c r="A55" s="171"/>
      <c r="B55" s="41"/>
      <c r="C55" s="3956" t="s">
        <v>1012</v>
      </c>
      <c r="D55" s="3957" t="s">
        <v>2049</v>
      </c>
      <c r="E55" s="3729"/>
      <c r="F55" s="3735" t="s">
        <v>734</v>
      </c>
      <c r="G55" s="3735">
        <v>-2</v>
      </c>
      <c r="H55" s="3735">
        <v>-3</v>
      </c>
      <c r="I55" s="3735">
        <v>-4</v>
      </c>
      <c r="J55" s="3735">
        <v>-5</v>
      </c>
      <c r="K55" s="3735">
        <v>-6</v>
      </c>
      <c r="L55" s="3730">
        <v>-7</v>
      </c>
      <c r="M55" s="3735">
        <v>-8</v>
      </c>
      <c r="N55" s="3958">
        <v>-9</v>
      </c>
      <c r="O55" s="41"/>
      <c r="P55" s="171"/>
    </row>
    <row r="56" spans="1:16" s="1147" customFormat="1" ht="16.5" customHeight="1">
      <c r="A56" s="394"/>
      <c r="B56" s="55"/>
      <c r="C56" s="3959">
        <v>1</v>
      </c>
      <c r="D56" s="8202"/>
      <c r="E56" s="8203"/>
      <c r="F56" s="3960">
        <f t="shared" ref="F56:F68" si="1">SUM(G56:L56)</f>
        <v>0</v>
      </c>
      <c r="G56" s="3961"/>
      <c r="H56" s="3927"/>
      <c r="I56" s="3927"/>
      <c r="J56" s="3927"/>
      <c r="K56" s="3927"/>
      <c r="L56" s="3927"/>
      <c r="M56" s="3962"/>
      <c r="N56" s="3963"/>
      <c r="O56" s="55"/>
      <c r="P56" s="394"/>
    </row>
    <row r="57" spans="1:16" s="599" customFormat="1" ht="27.75" customHeight="1">
      <c r="A57" s="171"/>
      <c r="B57" s="41"/>
      <c r="C57" s="3964">
        <f>1+C56</f>
        <v>2</v>
      </c>
      <c r="D57" s="8204"/>
      <c r="E57" s="8205"/>
      <c r="F57" s="3965">
        <f t="shared" si="1"/>
        <v>0</v>
      </c>
      <c r="G57" s="3966"/>
      <c r="H57" s="3933"/>
      <c r="I57" s="3933"/>
      <c r="J57" s="3933"/>
      <c r="K57" s="3933"/>
      <c r="L57" s="3933"/>
      <c r="M57" s="3967"/>
      <c r="N57" s="3968"/>
      <c r="O57" s="41"/>
      <c r="P57" s="171"/>
    </row>
    <row r="58" spans="1:16" s="1147" customFormat="1" ht="16.5" customHeight="1">
      <c r="A58" s="394"/>
      <c r="B58" s="55"/>
      <c r="C58" s="3964">
        <f t="shared" ref="C58:C65" si="2">1+C57</f>
        <v>3</v>
      </c>
      <c r="D58" s="8204"/>
      <c r="E58" s="8205"/>
      <c r="F58" s="3965">
        <f>SUM(G58:L58)</f>
        <v>0</v>
      </c>
      <c r="G58" s="3966"/>
      <c r="H58" s="3933"/>
      <c r="I58" s="3933"/>
      <c r="J58" s="3933"/>
      <c r="K58" s="3933"/>
      <c r="L58" s="3933"/>
      <c r="M58" s="3967"/>
      <c r="N58" s="3968"/>
      <c r="O58" s="55"/>
      <c r="P58" s="394"/>
    </row>
    <row r="59" spans="1:16" s="1147" customFormat="1" ht="16.5" customHeight="1">
      <c r="A59" s="394"/>
      <c r="B59" s="55"/>
      <c r="C59" s="3964">
        <f t="shared" si="2"/>
        <v>4</v>
      </c>
      <c r="D59" s="8204"/>
      <c r="E59" s="8205"/>
      <c r="F59" s="3965">
        <f t="shared" si="1"/>
        <v>0</v>
      </c>
      <c r="G59" s="3966"/>
      <c r="H59" s="3933"/>
      <c r="I59" s="3933"/>
      <c r="J59" s="3933"/>
      <c r="K59" s="3933"/>
      <c r="L59" s="3933"/>
      <c r="M59" s="3967"/>
      <c r="N59" s="3968"/>
      <c r="O59" s="55"/>
      <c r="P59" s="394"/>
    </row>
    <row r="60" spans="1:16" s="703" customFormat="1" ht="13.5" customHeight="1">
      <c r="A60" s="176"/>
      <c r="B60" s="63"/>
      <c r="C60" s="3964">
        <f t="shared" si="2"/>
        <v>5</v>
      </c>
      <c r="D60" s="8204"/>
      <c r="E60" s="8205"/>
      <c r="F60" s="3965">
        <f t="shared" si="1"/>
        <v>0</v>
      </c>
      <c r="G60" s="3966"/>
      <c r="H60" s="3933"/>
      <c r="I60" s="3933"/>
      <c r="J60" s="3933"/>
      <c r="K60" s="3933"/>
      <c r="L60" s="3933"/>
      <c r="M60" s="3967"/>
      <c r="N60" s="3968"/>
      <c r="O60" s="63"/>
      <c r="P60" s="176"/>
    </row>
    <row r="61" spans="1:16" s="703" customFormat="1" ht="13.5" customHeight="1">
      <c r="A61" s="176"/>
      <c r="B61" s="63"/>
      <c r="C61" s="3964">
        <f t="shared" si="2"/>
        <v>6</v>
      </c>
      <c r="D61" s="8206"/>
      <c r="E61" s="8207"/>
      <c r="F61" s="3965">
        <f t="shared" si="1"/>
        <v>0</v>
      </c>
      <c r="G61" s="3966"/>
      <c r="H61" s="3933"/>
      <c r="I61" s="3933"/>
      <c r="J61" s="3933"/>
      <c r="K61" s="3933"/>
      <c r="L61" s="3933"/>
      <c r="M61" s="3967"/>
      <c r="N61" s="3968"/>
      <c r="O61" s="63"/>
      <c r="P61" s="176"/>
    </row>
    <row r="62" spans="1:16" s="703" customFormat="1" ht="13.5" customHeight="1">
      <c r="A62" s="176"/>
      <c r="B62" s="63"/>
      <c r="C62" s="3964">
        <f t="shared" si="2"/>
        <v>7</v>
      </c>
      <c r="D62" s="8206"/>
      <c r="E62" s="8207"/>
      <c r="F62" s="3965">
        <f t="shared" si="1"/>
        <v>0</v>
      </c>
      <c r="G62" s="3966"/>
      <c r="H62" s="3933"/>
      <c r="I62" s="3933"/>
      <c r="J62" s="3933"/>
      <c r="K62" s="3933"/>
      <c r="L62" s="3933"/>
      <c r="M62" s="3967"/>
      <c r="N62" s="3968"/>
      <c r="O62" s="63"/>
      <c r="P62" s="176"/>
    </row>
    <row r="63" spans="1:16" s="703" customFormat="1" ht="13.5" customHeight="1">
      <c r="A63" s="176"/>
      <c r="B63" s="63"/>
      <c r="C63" s="3964">
        <f t="shared" si="2"/>
        <v>8</v>
      </c>
      <c r="D63" s="8206"/>
      <c r="E63" s="8207"/>
      <c r="F63" s="3965">
        <f t="shared" si="1"/>
        <v>0</v>
      </c>
      <c r="G63" s="3966"/>
      <c r="H63" s="3933"/>
      <c r="I63" s="3933"/>
      <c r="J63" s="3933"/>
      <c r="K63" s="3933"/>
      <c r="L63" s="3933"/>
      <c r="M63" s="3967"/>
      <c r="N63" s="3968"/>
      <c r="O63" s="63"/>
      <c r="P63" s="176"/>
    </row>
    <row r="64" spans="1:16" s="703" customFormat="1" ht="13.5" customHeight="1">
      <c r="A64" s="176"/>
      <c r="B64" s="63"/>
      <c r="C64" s="3964">
        <f t="shared" si="2"/>
        <v>9</v>
      </c>
      <c r="D64" s="8206"/>
      <c r="E64" s="8207"/>
      <c r="F64" s="3965">
        <f t="shared" si="1"/>
        <v>0</v>
      </c>
      <c r="G64" s="3966"/>
      <c r="H64" s="3933"/>
      <c r="I64" s="3933"/>
      <c r="J64" s="3933"/>
      <c r="K64" s="3933"/>
      <c r="L64" s="3933"/>
      <c r="M64" s="3967"/>
      <c r="N64" s="3968"/>
      <c r="O64" s="63"/>
      <c r="P64" s="176"/>
    </row>
    <row r="65" spans="1:16" s="703" customFormat="1">
      <c r="A65" s="176"/>
      <c r="B65" s="63"/>
      <c r="C65" s="3969">
        <f t="shared" si="2"/>
        <v>10</v>
      </c>
      <c r="D65" s="8208"/>
      <c r="E65" s="8209"/>
      <c r="F65" s="3970">
        <f t="shared" si="1"/>
        <v>0</v>
      </c>
      <c r="G65" s="3971"/>
      <c r="H65" s="3940"/>
      <c r="I65" s="3940"/>
      <c r="J65" s="3940"/>
      <c r="K65" s="3940"/>
      <c r="L65" s="3940"/>
      <c r="M65" s="3972"/>
      <c r="N65" s="3973"/>
      <c r="O65" s="63"/>
      <c r="P65" s="176"/>
    </row>
    <row r="66" spans="1:16" s="599" customFormat="1">
      <c r="A66" s="171"/>
      <c r="B66" s="41"/>
      <c r="C66" s="3974">
        <f>1+C65</f>
        <v>11</v>
      </c>
      <c r="D66" s="8197" t="s">
        <v>1961</v>
      </c>
      <c r="E66" s="8198"/>
      <c r="F66" s="3975">
        <f t="shared" si="1"/>
        <v>0</v>
      </c>
      <c r="G66" s="3976">
        <f t="shared" ref="G66:N66" si="3">SUM(G$56:G$65)</f>
        <v>0</v>
      </c>
      <c r="H66" s="3977">
        <f t="shared" si="3"/>
        <v>0</v>
      </c>
      <c r="I66" s="3977">
        <f t="shared" si="3"/>
        <v>0</v>
      </c>
      <c r="J66" s="3977">
        <f t="shared" si="3"/>
        <v>0</v>
      </c>
      <c r="K66" s="3977">
        <f t="shared" si="3"/>
        <v>0</v>
      </c>
      <c r="L66" s="3977">
        <f t="shared" si="3"/>
        <v>0</v>
      </c>
      <c r="M66" s="3978">
        <f t="shared" si="3"/>
        <v>0</v>
      </c>
      <c r="N66" s="3979">
        <f t="shared" si="3"/>
        <v>0</v>
      </c>
      <c r="O66" s="41"/>
      <c r="P66" s="171"/>
    </row>
    <row r="67" spans="1:16" s="1147" customFormat="1" ht="16.5" customHeight="1">
      <c r="A67" s="394"/>
      <c r="B67" s="55"/>
      <c r="C67" s="3980">
        <f>1+C66</f>
        <v>12</v>
      </c>
      <c r="D67" s="8210" t="s">
        <v>1589</v>
      </c>
      <c r="E67" s="8210"/>
      <c r="F67" s="3960">
        <f t="shared" si="1"/>
        <v>0</v>
      </c>
      <c r="G67" s="3961"/>
      <c r="H67" s="3927"/>
      <c r="I67" s="3927"/>
      <c r="J67" s="3927"/>
      <c r="K67" s="3927"/>
      <c r="L67" s="3927"/>
      <c r="M67" s="3981"/>
      <c r="N67" s="3982"/>
      <c r="O67" s="55"/>
      <c r="P67" s="394"/>
    </row>
    <row r="68" spans="1:16" s="1147" customFormat="1" ht="16.5" customHeight="1">
      <c r="A68" s="394"/>
      <c r="B68" s="55"/>
      <c r="C68" s="3983">
        <f>1+C67</f>
        <v>13</v>
      </c>
      <c r="D68" s="8211" t="s">
        <v>2050</v>
      </c>
      <c r="E68" s="8211"/>
      <c r="F68" s="3970">
        <f t="shared" si="1"/>
        <v>0</v>
      </c>
      <c r="G68" s="3971"/>
      <c r="H68" s="3940"/>
      <c r="I68" s="3940"/>
      <c r="J68" s="3940"/>
      <c r="K68" s="3940"/>
      <c r="L68" s="3940"/>
      <c r="M68" s="3972"/>
      <c r="N68" s="3973"/>
      <c r="O68" s="55"/>
      <c r="P68" s="394"/>
    </row>
    <row r="69" spans="1:16" s="599" customFormat="1" ht="13.8" thickBot="1">
      <c r="A69" s="171"/>
      <c r="B69" s="41"/>
      <c r="C69" s="3984">
        <f>1+C68</f>
        <v>14</v>
      </c>
      <c r="D69" s="3985" t="s">
        <v>2051</v>
      </c>
      <c r="E69" s="3985"/>
      <c r="F69" s="3986">
        <f>F66+F67-F68</f>
        <v>0</v>
      </c>
      <c r="G69" s="3987">
        <f t="shared" ref="G69:L69" si="4">G66+G67-G68</f>
        <v>0</v>
      </c>
      <c r="H69" s="3988">
        <f t="shared" si="4"/>
        <v>0</v>
      </c>
      <c r="I69" s="3988">
        <f t="shared" si="4"/>
        <v>0</v>
      </c>
      <c r="J69" s="3988">
        <f t="shared" si="4"/>
        <v>0</v>
      </c>
      <c r="K69" s="3988">
        <f t="shared" si="4"/>
        <v>0</v>
      </c>
      <c r="L69" s="3988">
        <f t="shared" si="4"/>
        <v>0</v>
      </c>
      <c r="M69" s="3989">
        <f>M66+M67-M68</f>
        <v>0</v>
      </c>
      <c r="N69" s="3990">
        <f>N66+N67-N68</f>
        <v>0</v>
      </c>
      <c r="O69" s="41"/>
      <c r="P69" s="171"/>
    </row>
    <row r="70" spans="1:16" s="599" customFormat="1">
      <c r="A70" s="171"/>
      <c r="B70" s="41"/>
      <c r="C70" s="9"/>
      <c r="D70" s="72" t="s">
        <v>445</v>
      </c>
      <c r="E70" s="9"/>
      <c r="F70" s="9"/>
      <c r="G70" s="9"/>
      <c r="H70" s="9"/>
      <c r="I70" s="9"/>
      <c r="J70" s="9"/>
      <c r="K70" s="9"/>
      <c r="L70" s="9"/>
      <c r="M70" s="9"/>
      <c r="N70" s="9"/>
      <c r="O70" s="41"/>
      <c r="P70" s="171"/>
    </row>
    <row r="71" spans="1:16" s="599" customFormat="1">
      <c r="A71" s="171"/>
      <c r="B71" s="41"/>
      <c r="C71" s="9"/>
      <c r="D71" s="38" t="s">
        <v>2052</v>
      </c>
      <c r="E71" s="121"/>
      <c r="F71" s="41"/>
      <c r="G71" s="41"/>
      <c r="H71" s="41"/>
      <c r="I71" s="41"/>
      <c r="J71" s="9"/>
      <c r="K71" s="41"/>
      <c r="L71" s="41"/>
      <c r="M71" s="41"/>
      <c r="N71" s="41"/>
      <c r="O71" s="41"/>
      <c r="P71" s="171"/>
    </row>
    <row r="72" spans="1:16" s="599" customFormat="1">
      <c r="A72" s="171"/>
      <c r="B72" s="41"/>
      <c r="C72" s="9"/>
      <c r="D72" s="38"/>
      <c r="E72" s="41"/>
      <c r="F72" s="41"/>
      <c r="G72" s="121"/>
      <c r="H72" s="41"/>
      <c r="I72" s="9"/>
      <c r="J72" s="9"/>
      <c r="K72" s="41"/>
      <c r="L72" s="41"/>
      <c r="M72" s="41"/>
      <c r="N72" s="121"/>
      <c r="O72" s="41"/>
      <c r="P72" s="171"/>
    </row>
    <row r="73" spans="1:16" s="599" customFormat="1">
      <c r="A73" s="171"/>
      <c r="B73" s="41"/>
      <c r="C73" s="144" t="s">
        <v>2053</v>
      </c>
      <c r="D73" s="428"/>
      <c r="E73" s="428"/>
      <c r="F73" s="428"/>
      <c r="G73" s="66"/>
      <c r="H73" s="66"/>
      <c r="I73" s="66"/>
      <c r="J73" s="9"/>
      <c r="K73" s="41"/>
      <c r="L73" s="121"/>
      <c r="M73" s="9"/>
      <c r="N73" s="9"/>
      <c r="O73" s="41"/>
      <c r="P73" s="171"/>
    </row>
    <row r="74" spans="1:16" s="599" customFormat="1" ht="13.8" thickBot="1">
      <c r="A74" s="171"/>
      <c r="B74" s="41"/>
      <c r="C74" s="9"/>
      <c r="D74" s="9"/>
      <c r="E74" s="9"/>
      <c r="F74" s="9"/>
      <c r="G74" s="9"/>
      <c r="H74" s="9"/>
      <c r="I74" s="9"/>
      <c r="J74" s="9"/>
      <c r="K74" s="9"/>
      <c r="L74" s="9"/>
      <c r="M74" s="9"/>
      <c r="N74" s="9"/>
      <c r="O74" s="41"/>
      <c r="P74" s="171"/>
    </row>
    <row r="75" spans="1:16" s="599" customFormat="1" ht="25.5" customHeight="1">
      <c r="A75" s="171"/>
      <c r="B75" s="41"/>
      <c r="C75" s="3991"/>
      <c r="D75" s="3771"/>
      <c r="E75" s="3992"/>
      <c r="F75" s="8212" t="s">
        <v>2054</v>
      </c>
      <c r="G75" s="8212"/>
      <c r="H75" s="8212"/>
      <c r="I75" s="3992"/>
      <c r="J75" s="8213" t="s">
        <v>2055</v>
      </c>
      <c r="K75" s="8215" t="s">
        <v>2056</v>
      </c>
      <c r="L75" s="9"/>
      <c r="M75" s="9"/>
      <c r="N75" s="9"/>
      <c r="O75" s="41"/>
      <c r="P75" s="171"/>
    </row>
    <row r="76" spans="1:16" s="599" customFormat="1" ht="26.4">
      <c r="A76" s="171"/>
      <c r="B76" s="41"/>
      <c r="C76" s="3993"/>
      <c r="D76" s="3954" t="s">
        <v>2057</v>
      </c>
      <c r="E76" s="3027" t="s">
        <v>2058</v>
      </c>
      <c r="F76" s="3027" t="s">
        <v>2059</v>
      </c>
      <c r="G76" s="3027" t="s">
        <v>2060</v>
      </c>
      <c r="H76" s="3954" t="s">
        <v>2061</v>
      </c>
      <c r="I76" s="3027" t="s">
        <v>2062</v>
      </c>
      <c r="J76" s="8214"/>
      <c r="K76" s="8216"/>
      <c r="L76" s="9"/>
      <c r="M76" s="9"/>
      <c r="N76" s="9"/>
      <c r="O76" s="41"/>
      <c r="P76" s="171"/>
    </row>
    <row r="77" spans="1:16" s="599" customFormat="1">
      <c r="A77" s="171"/>
      <c r="B77" s="41"/>
      <c r="C77" s="3994" t="s">
        <v>1012</v>
      </c>
      <c r="D77" s="1567" t="s">
        <v>734</v>
      </c>
      <c r="E77" s="1567" t="s">
        <v>735</v>
      </c>
      <c r="F77" s="1567" t="s">
        <v>736</v>
      </c>
      <c r="G77" s="1567" t="s">
        <v>1249</v>
      </c>
      <c r="H77" s="1567" t="s">
        <v>738</v>
      </c>
      <c r="I77" s="3995" t="s">
        <v>1546</v>
      </c>
      <c r="J77" s="3996">
        <v>-7</v>
      </c>
      <c r="K77" s="3997">
        <v>-8</v>
      </c>
      <c r="L77" s="9"/>
      <c r="M77" s="9"/>
      <c r="N77" s="9"/>
      <c r="O77" s="41"/>
      <c r="P77" s="171"/>
    </row>
    <row r="78" spans="1:16" s="599" customFormat="1">
      <c r="A78" s="171"/>
      <c r="B78" s="41"/>
      <c r="C78" s="3998">
        <v>1</v>
      </c>
      <c r="D78" s="3999"/>
      <c r="E78" s="3999"/>
      <c r="F78" s="3981"/>
      <c r="G78" s="3981"/>
      <c r="H78" s="3981"/>
      <c r="I78" s="3981"/>
      <c r="J78" s="3981"/>
      <c r="K78" s="4000"/>
      <c r="L78" s="9"/>
      <c r="M78" s="9"/>
      <c r="N78" s="9"/>
      <c r="O78" s="41"/>
      <c r="P78" s="171"/>
    </row>
    <row r="79" spans="1:16" s="599" customFormat="1">
      <c r="A79" s="171"/>
      <c r="B79" s="41"/>
      <c r="C79" s="4001">
        <v>2</v>
      </c>
      <c r="D79" s="4002"/>
      <c r="E79" s="4002"/>
      <c r="F79" s="3967"/>
      <c r="G79" s="3967"/>
      <c r="H79" s="3967"/>
      <c r="I79" s="3967"/>
      <c r="J79" s="3967"/>
      <c r="K79" s="4003"/>
      <c r="L79" s="9"/>
      <c r="M79" s="9"/>
      <c r="N79" s="9"/>
      <c r="O79" s="41"/>
      <c r="P79" s="171"/>
    </row>
    <row r="80" spans="1:16" s="599" customFormat="1">
      <c r="A80" s="171"/>
      <c r="B80" s="41"/>
      <c r="C80" s="4001">
        <v>3</v>
      </c>
      <c r="D80" s="4002"/>
      <c r="E80" s="4002"/>
      <c r="F80" s="3967"/>
      <c r="G80" s="3967"/>
      <c r="H80" s="3967"/>
      <c r="I80" s="3967"/>
      <c r="J80" s="3967"/>
      <c r="K80" s="4003"/>
      <c r="L80" s="9"/>
      <c r="M80" s="9"/>
      <c r="N80" s="9"/>
      <c r="O80" s="41"/>
      <c r="P80" s="171"/>
    </row>
    <row r="81" spans="1:16" s="599" customFormat="1">
      <c r="A81" s="171"/>
      <c r="B81" s="41"/>
      <c r="C81" s="4001">
        <v>4</v>
      </c>
      <c r="D81" s="4002"/>
      <c r="E81" s="4002"/>
      <c r="F81" s="3967"/>
      <c r="G81" s="3967"/>
      <c r="H81" s="3967"/>
      <c r="I81" s="3967"/>
      <c r="J81" s="3967"/>
      <c r="K81" s="4003"/>
      <c r="L81" s="9"/>
      <c r="M81" s="9"/>
      <c r="N81" s="9"/>
      <c r="O81" s="41"/>
      <c r="P81" s="171"/>
    </row>
    <row r="82" spans="1:16" s="599" customFormat="1">
      <c r="A82" s="171"/>
      <c r="B82" s="41"/>
      <c r="C82" s="4001">
        <v>5</v>
      </c>
      <c r="D82" s="4002"/>
      <c r="E82" s="4002"/>
      <c r="F82" s="3967"/>
      <c r="G82" s="3967"/>
      <c r="H82" s="3967"/>
      <c r="I82" s="3967"/>
      <c r="J82" s="3967"/>
      <c r="K82" s="4003"/>
      <c r="L82" s="9"/>
      <c r="M82" s="9"/>
      <c r="N82" s="9"/>
      <c r="O82" s="41"/>
      <c r="P82" s="171"/>
    </row>
    <row r="83" spans="1:16" s="599" customFormat="1">
      <c r="A83" s="171"/>
      <c r="B83" s="41"/>
      <c r="C83" s="4001">
        <v>6</v>
      </c>
      <c r="D83" s="4002"/>
      <c r="E83" s="4002"/>
      <c r="F83" s="3967"/>
      <c r="G83" s="3967"/>
      <c r="H83" s="3967"/>
      <c r="I83" s="3967"/>
      <c r="J83" s="3967"/>
      <c r="K83" s="4003"/>
      <c r="L83" s="9"/>
      <c r="M83" s="9"/>
      <c r="N83" s="9"/>
      <c r="O83" s="41"/>
      <c r="P83" s="171"/>
    </row>
    <row r="84" spans="1:16" s="599" customFormat="1">
      <c r="A84" s="171"/>
      <c r="B84" s="41"/>
      <c r="C84" s="4001">
        <v>7</v>
      </c>
      <c r="D84" s="4002"/>
      <c r="E84" s="4002"/>
      <c r="F84" s="3967"/>
      <c r="G84" s="3967"/>
      <c r="H84" s="3967"/>
      <c r="I84" s="3967"/>
      <c r="J84" s="3967"/>
      <c r="K84" s="4003"/>
      <c r="L84" s="9"/>
      <c r="M84" s="9"/>
      <c r="N84" s="9"/>
      <c r="O84" s="41"/>
      <c r="P84" s="171"/>
    </row>
    <row r="85" spans="1:16" s="599" customFormat="1">
      <c r="A85" s="171"/>
      <c r="B85" s="41"/>
      <c r="C85" s="4001">
        <v>8</v>
      </c>
      <c r="D85" s="4002"/>
      <c r="E85" s="4002"/>
      <c r="F85" s="3967"/>
      <c r="G85" s="3967"/>
      <c r="H85" s="3967"/>
      <c r="I85" s="3967"/>
      <c r="J85" s="3967"/>
      <c r="K85" s="4003"/>
      <c r="L85" s="9"/>
      <c r="M85" s="9"/>
      <c r="N85" s="9"/>
      <c r="O85" s="41"/>
      <c r="P85" s="171"/>
    </row>
    <row r="86" spans="1:16" s="599" customFormat="1">
      <c r="A86" s="171"/>
      <c r="B86" s="41"/>
      <c r="C86" s="4001">
        <v>9</v>
      </c>
      <c r="D86" s="4002"/>
      <c r="E86" s="4002"/>
      <c r="F86" s="3967"/>
      <c r="G86" s="3967"/>
      <c r="H86" s="3967"/>
      <c r="I86" s="3967"/>
      <c r="J86" s="3967"/>
      <c r="K86" s="4003"/>
      <c r="L86" s="9"/>
      <c r="M86" s="9"/>
      <c r="N86" s="9"/>
      <c r="O86" s="41"/>
      <c r="P86" s="171"/>
    </row>
    <row r="87" spans="1:16" s="599" customFormat="1">
      <c r="A87" s="171"/>
      <c r="B87" s="41"/>
      <c r="C87" s="4001">
        <v>10</v>
      </c>
      <c r="D87" s="4002"/>
      <c r="E87" s="4002"/>
      <c r="F87" s="3967"/>
      <c r="G87" s="3967"/>
      <c r="H87" s="3967"/>
      <c r="I87" s="3967"/>
      <c r="J87" s="3967"/>
      <c r="K87" s="4003"/>
      <c r="L87" s="9"/>
      <c r="M87" s="9"/>
      <c r="N87" s="9"/>
      <c r="O87" s="41"/>
      <c r="P87" s="171"/>
    </row>
    <row r="88" spans="1:16" s="703" customFormat="1">
      <c r="A88" s="176"/>
      <c r="B88" s="63"/>
      <c r="C88" s="4001">
        <v>11</v>
      </c>
      <c r="D88" s="4002"/>
      <c r="E88" s="4002"/>
      <c r="F88" s="3967"/>
      <c r="G88" s="3967"/>
      <c r="H88" s="3967"/>
      <c r="I88" s="3967"/>
      <c r="J88" s="3967"/>
      <c r="K88" s="4003"/>
      <c r="L88" s="9"/>
      <c r="M88" s="9"/>
      <c r="N88" s="9"/>
      <c r="O88" s="63"/>
      <c r="P88" s="176"/>
    </row>
    <row r="89" spans="1:16" s="599" customFormat="1">
      <c r="A89" s="171"/>
      <c r="B89" s="41"/>
      <c r="C89" s="4001">
        <v>11</v>
      </c>
      <c r="D89" s="4002"/>
      <c r="E89" s="4002"/>
      <c r="F89" s="3967"/>
      <c r="G89" s="3967"/>
      <c r="H89" s="3967"/>
      <c r="I89" s="3967"/>
      <c r="J89" s="3967"/>
      <c r="K89" s="4003"/>
      <c r="L89" s="9"/>
      <c r="M89" s="9"/>
      <c r="N89" s="9"/>
      <c r="O89" s="41"/>
      <c r="P89" s="171"/>
    </row>
    <row r="90" spans="1:16" s="599" customFormat="1">
      <c r="A90" s="171"/>
      <c r="B90" s="41"/>
      <c r="C90" s="4001">
        <v>12</v>
      </c>
      <c r="D90" s="4002"/>
      <c r="E90" s="4002"/>
      <c r="F90" s="3967"/>
      <c r="G90" s="3967"/>
      <c r="H90" s="3967"/>
      <c r="I90" s="3967"/>
      <c r="J90" s="3967"/>
      <c r="K90" s="4003"/>
      <c r="L90" s="9"/>
      <c r="M90" s="9"/>
      <c r="N90" s="9"/>
      <c r="O90" s="41"/>
      <c r="P90" s="171"/>
    </row>
    <row r="91" spans="1:16" s="599" customFormat="1">
      <c r="A91" s="171"/>
      <c r="B91" s="41"/>
      <c r="C91" s="4004">
        <v>13</v>
      </c>
      <c r="D91" s="4005"/>
      <c r="E91" s="4005"/>
      <c r="F91" s="3972"/>
      <c r="G91" s="3972"/>
      <c r="H91" s="3972"/>
      <c r="I91" s="3972"/>
      <c r="J91" s="3972"/>
      <c r="K91" s="4006"/>
      <c r="L91" s="9"/>
      <c r="M91" s="9"/>
      <c r="N91" s="9"/>
      <c r="O91" s="41"/>
      <c r="P91" s="171"/>
    </row>
    <row r="92" spans="1:16" s="599" customFormat="1">
      <c r="A92" s="171"/>
      <c r="B92" s="41"/>
      <c r="C92" s="4007">
        <f>1+C91</f>
        <v>14</v>
      </c>
      <c r="D92" s="4008" t="s">
        <v>2063</v>
      </c>
      <c r="E92" s="4009"/>
      <c r="F92" s="4010">
        <f>SUMIF($J$78:$J$91,TRUE,F78:F91)</f>
        <v>0</v>
      </c>
      <c r="G92" s="4010">
        <f>SUMIF($J$78:$J$91,TRUE,G78:G91)</f>
        <v>0</v>
      </c>
      <c r="H92" s="4010">
        <f>SUMIF($J$78:$J$91,TRUE,H78:H91)</f>
        <v>0</v>
      </c>
      <c r="I92" s="4010">
        <f>SUMIF($J$78:$J$91,TRUE,I78:I91)</f>
        <v>0</v>
      </c>
      <c r="J92" s="4011"/>
      <c r="K92" s="4012"/>
      <c r="L92" s="9"/>
      <c r="M92" s="9"/>
      <c r="N92" s="9"/>
      <c r="O92" s="41"/>
      <c r="P92" s="171"/>
    </row>
    <row r="93" spans="1:16" s="599" customFormat="1">
      <c r="A93" s="171"/>
      <c r="B93" s="41"/>
      <c r="C93" s="4007">
        <f>1+C92</f>
        <v>15</v>
      </c>
      <c r="D93" s="4008" t="s">
        <v>2064</v>
      </c>
      <c r="E93" s="4009"/>
      <c r="F93" s="4010">
        <f>SUMIF($K$78:$K$91,TRUE,F78:F91)</f>
        <v>0</v>
      </c>
      <c r="G93" s="4010">
        <f>SUMIF($K$78:$K$91,TRUE,G78:G91)</f>
        <v>0</v>
      </c>
      <c r="H93" s="4010">
        <f>SUMIF($K$78:$K$91,TRUE,H78:H91)</f>
        <v>0</v>
      </c>
      <c r="I93" s="4010">
        <f>SUMIF($K$78:$K$91,TRUE,I78:I91)</f>
        <v>0</v>
      </c>
      <c r="J93" s="4011"/>
      <c r="K93" s="4012"/>
      <c r="L93" s="9"/>
      <c r="M93" s="9"/>
      <c r="N93" s="9"/>
      <c r="O93" s="41"/>
      <c r="P93" s="171"/>
    </row>
    <row r="94" spans="1:16" s="599" customFormat="1" ht="13.8" thickBot="1">
      <c r="A94" s="171"/>
      <c r="B94" s="41"/>
      <c r="C94" s="4013">
        <f>1+C93</f>
        <v>16</v>
      </c>
      <c r="D94" s="4014" t="s">
        <v>2065</v>
      </c>
      <c r="E94" s="4015"/>
      <c r="F94" s="4016">
        <f>SUM(F78:F91)</f>
        <v>0</v>
      </c>
      <c r="G94" s="4016">
        <f>SUM(G78:G91)</f>
        <v>0</v>
      </c>
      <c r="H94" s="4017">
        <f>SUM(H78:H91)</f>
        <v>0</v>
      </c>
      <c r="I94" s="4017">
        <f>SUM(I78:I91)</f>
        <v>0</v>
      </c>
      <c r="J94" s="4017">
        <f>COUNTIF(J$78:J$91,TRUE)</f>
        <v>0</v>
      </c>
      <c r="K94" s="4018">
        <f>COUNTIF(K$78:K$91,TRUE)</f>
        <v>0</v>
      </c>
      <c r="L94" s="41"/>
      <c r="M94" s="41"/>
      <c r="N94" s="41"/>
      <c r="O94" s="41"/>
      <c r="P94" s="171"/>
    </row>
    <row r="95" spans="1:16" s="599" customFormat="1">
      <c r="A95" s="171"/>
      <c r="B95" s="41"/>
      <c r="C95" s="60"/>
      <c r="D95" s="36" t="s">
        <v>445</v>
      </c>
      <c r="E95" s="9"/>
      <c r="F95" s="9"/>
      <c r="G95" s="9"/>
      <c r="H95" s="9"/>
      <c r="I95" s="9"/>
      <c r="J95" s="9"/>
      <c r="K95" s="9"/>
      <c r="L95" s="9"/>
      <c r="M95" s="9"/>
      <c r="N95" s="9"/>
      <c r="O95" s="41"/>
      <c r="P95" s="171"/>
    </row>
    <row r="96" spans="1:16" s="599" customFormat="1">
      <c r="A96" s="171"/>
      <c r="B96" s="41"/>
      <c r="C96" s="41"/>
      <c r="D96" s="38" t="s">
        <v>2066</v>
      </c>
      <c r="E96" s="41"/>
      <c r="F96" s="41"/>
      <c r="G96" s="9"/>
      <c r="H96" s="9"/>
      <c r="I96" s="9"/>
      <c r="J96" s="41"/>
      <c r="K96" s="41"/>
      <c r="L96" s="41"/>
      <c r="M96" s="41"/>
      <c r="N96" s="41"/>
      <c r="O96" s="41"/>
      <c r="P96" s="171"/>
    </row>
    <row r="97" spans="1:16" s="599" customFormat="1">
      <c r="A97" s="171"/>
      <c r="B97" s="41"/>
      <c r="C97" s="41"/>
      <c r="D97" s="38" t="s">
        <v>2067</v>
      </c>
      <c r="E97" s="41"/>
      <c r="F97" s="41"/>
      <c r="G97" s="41"/>
      <c r="H97" s="41"/>
      <c r="I97" s="41"/>
      <c r="J97" s="41"/>
      <c r="K97" s="41"/>
      <c r="L97" s="41"/>
      <c r="M97" s="41"/>
      <c r="N97" s="41"/>
      <c r="O97" s="41"/>
      <c r="P97" s="171"/>
    </row>
    <row r="98" spans="1:16" s="599" customFormat="1" ht="13.8">
      <c r="A98" s="171"/>
      <c r="B98" s="41"/>
      <c r="C98" s="41"/>
      <c r="D98" s="38" t="s">
        <v>2068</v>
      </c>
      <c r="E98" s="41"/>
      <c r="F98" s="41"/>
      <c r="G98" s="41"/>
      <c r="H98" s="41"/>
      <c r="I98" s="41"/>
      <c r="J98" s="41"/>
      <c r="K98" s="41"/>
      <c r="L98" s="41"/>
      <c r="M98" s="41"/>
      <c r="N98" s="684"/>
      <c r="O98" s="41"/>
      <c r="P98" s="171"/>
    </row>
    <row r="99" spans="1:16">
      <c r="A99" s="164"/>
      <c r="B99" s="121"/>
      <c r="C99" s="121"/>
      <c r="D99" s="121"/>
      <c r="E99" s="121"/>
      <c r="F99" s="121"/>
      <c r="G99" s="121"/>
      <c r="H99" s="121"/>
      <c r="I99" s="121"/>
      <c r="J99" s="121"/>
      <c r="K99" s="121"/>
      <c r="L99" s="121"/>
      <c r="M99" s="121"/>
      <c r="N99" s="121"/>
      <c r="O99" s="121"/>
      <c r="P99" s="164"/>
    </row>
    <row r="100" spans="1:16">
      <c r="A100" s="164"/>
      <c r="B100" s="164"/>
      <c r="C100" s="164"/>
      <c r="D100" s="164"/>
      <c r="E100" s="164"/>
      <c r="F100" s="164"/>
      <c r="G100" s="164"/>
      <c r="H100" s="164"/>
      <c r="I100" s="164"/>
      <c r="J100" s="164"/>
      <c r="K100" s="164"/>
      <c r="L100" s="164"/>
      <c r="M100" s="164"/>
      <c r="N100" s="164"/>
      <c r="O100" s="164"/>
      <c r="P100" s="164"/>
    </row>
    <row r="101" spans="1:16"/>
  </sheetData>
  <customSheetViews>
    <customSheetView guid="{F416BD5B-C3AD-4F61-AAB2-55950A9B7E72}">
      <selection activeCell="D27" sqref="D27"/>
      <pageMargins left="0" right="0" top="0" bottom="0" header="0" footer="0"/>
    </customSheetView>
    <customSheetView guid="{E14211BF-3959-45CF-A937-AD36AACCEFAC}" topLeftCell="A40">
      <selection activeCell="I61" sqref="I61"/>
      <pageMargins left="0" right="0" top="0" bottom="0" header="0" footer="0"/>
    </customSheetView>
    <customSheetView guid="{DD364770-73A1-4C6D-9516-629A57F0EB18}" topLeftCell="A40">
      <selection activeCell="I61" sqref="I61"/>
      <pageMargins left="0" right="0" top="0" bottom="0" header="0" footer="0"/>
    </customSheetView>
    <customSheetView guid="{41E394DC-1FDD-4D1F-8620-137B7012DC10}" topLeftCell="A40">
      <selection activeCell="I61" sqref="I61"/>
      <pageMargins left="0" right="0" top="0" bottom="0" header="0" footer="0"/>
    </customSheetView>
    <customSheetView guid="{CC70D5D3-3A1F-46AA-BDCE-F692C2C36BEE}">
      <selection activeCell="N4" sqref="N4"/>
      <pageMargins left="0" right="0" top="0" bottom="0" header="0" footer="0"/>
    </customSheetView>
  </customSheetViews>
  <mergeCells count="41">
    <mergeCell ref="D67:E67"/>
    <mergeCell ref="D68:E68"/>
    <mergeCell ref="F75:H75"/>
    <mergeCell ref="J75:J76"/>
    <mergeCell ref="K75:K76"/>
    <mergeCell ref="D66:E66"/>
    <mergeCell ref="H53:K53"/>
    <mergeCell ref="D56:E56"/>
    <mergeCell ref="D57:E57"/>
    <mergeCell ref="D58:E58"/>
    <mergeCell ref="D59:E59"/>
    <mergeCell ref="D60:E60"/>
    <mergeCell ref="D61:E61"/>
    <mergeCell ref="D62:E62"/>
    <mergeCell ref="D63:E63"/>
    <mergeCell ref="D64:E64"/>
    <mergeCell ref="D65:E65"/>
    <mergeCell ref="D23:H23"/>
    <mergeCell ref="D24:H24"/>
    <mergeCell ref="E38:F39"/>
    <mergeCell ref="G38:J38"/>
    <mergeCell ref="G39:H39"/>
    <mergeCell ref="I39:J39"/>
    <mergeCell ref="D22:H22"/>
    <mergeCell ref="D11:H11"/>
    <mergeCell ref="D12:H12"/>
    <mergeCell ref="D13:H13"/>
    <mergeCell ref="D14:H14"/>
    <mergeCell ref="D15:H15"/>
    <mergeCell ref="D16:H16"/>
    <mergeCell ref="D17:H17"/>
    <mergeCell ref="D18:H18"/>
    <mergeCell ref="D19:H19"/>
    <mergeCell ref="D20:H20"/>
    <mergeCell ref="D21:H21"/>
    <mergeCell ref="D10:H10"/>
    <mergeCell ref="I5:J5"/>
    <mergeCell ref="K5:K6"/>
    <mergeCell ref="D7:H7"/>
    <mergeCell ref="D8:H8"/>
    <mergeCell ref="D9:H9"/>
  </mergeCells>
  <hyperlinks>
    <hyperlink ref="O2" location="Index!A1" display="Index" xr:uid="{A3CAC7C1-E78D-4B36-A0BF-9726750FD2F3}"/>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C000"/>
  </sheetPr>
  <dimension ref="A1:U44"/>
  <sheetViews>
    <sheetView topLeftCell="A11" zoomScale="70" zoomScaleNormal="70" workbookViewId="0">
      <selection activeCell="A45" sqref="A45"/>
    </sheetView>
  </sheetViews>
  <sheetFormatPr defaultColWidth="0" defaultRowHeight="14.4" zeroHeight="1"/>
  <cols>
    <col min="1" max="1" width="3.109375" customWidth="1"/>
    <col min="2" max="2" width="9.109375" customWidth="1"/>
    <col min="3" max="3" width="7.6640625" customWidth="1"/>
    <col min="4" max="4" width="68.88671875" customWidth="1"/>
    <col min="5" max="5" width="16.6640625" customWidth="1"/>
    <col min="6" max="6" width="14" customWidth="1"/>
    <col min="7" max="7" width="16.109375" customWidth="1"/>
    <col min="8" max="8" width="17.109375" customWidth="1"/>
    <col min="9" max="9" width="18.44140625" customWidth="1"/>
    <col min="10" max="10" width="14" customWidth="1"/>
    <col min="11" max="11" width="13.88671875" customWidth="1"/>
    <col min="12" max="12" width="15.33203125" customWidth="1"/>
    <col min="13" max="15" width="12.33203125" customWidth="1"/>
    <col min="16" max="16" width="14.44140625" customWidth="1"/>
    <col min="17" max="17" width="14.33203125" customWidth="1"/>
    <col min="18" max="18" width="17.33203125" customWidth="1"/>
    <col min="19" max="19" width="15.6640625" customWidth="1"/>
    <col min="20" max="21" width="9.109375" customWidth="1"/>
    <col min="22" max="16384" width="9.109375" hidden="1"/>
  </cols>
  <sheetData>
    <row r="1" spans="1:21">
      <c r="A1" s="261"/>
      <c r="B1" s="261"/>
      <c r="C1" s="261"/>
      <c r="D1" s="261"/>
      <c r="E1" s="261"/>
      <c r="F1" s="261"/>
      <c r="G1" s="261"/>
      <c r="H1" s="261"/>
      <c r="I1" s="261"/>
      <c r="J1" s="261"/>
      <c r="K1" s="261"/>
      <c r="L1" s="261"/>
      <c r="M1" s="261"/>
      <c r="N1" s="261"/>
      <c r="O1" s="261"/>
      <c r="P1" s="261"/>
      <c r="Q1" s="261"/>
      <c r="R1" s="261"/>
      <c r="S1" s="261"/>
      <c r="T1" s="261"/>
      <c r="U1" s="261"/>
    </row>
    <row r="2" spans="1:21">
      <c r="A2" s="261"/>
      <c r="B2" s="144" t="s">
        <v>132</v>
      </c>
      <c r="C2" s="2"/>
      <c r="D2" s="2"/>
      <c r="E2" s="2"/>
      <c r="F2" s="2"/>
      <c r="G2" s="2"/>
      <c r="H2" s="2"/>
      <c r="I2" s="2"/>
      <c r="J2" s="2"/>
      <c r="K2" s="2"/>
      <c r="L2" s="2"/>
      <c r="M2" s="2"/>
      <c r="N2" s="2"/>
      <c r="O2" s="2"/>
      <c r="P2" s="2"/>
      <c r="Q2" s="2"/>
      <c r="R2" s="2"/>
      <c r="S2" s="2"/>
      <c r="T2" s="2204" t="s">
        <v>1</v>
      </c>
      <c r="U2" s="261"/>
    </row>
    <row r="3" spans="1:21" ht="15.6">
      <c r="A3" s="261"/>
      <c r="B3" s="2"/>
      <c r="C3" s="415" t="s">
        <v>2069</v>
      </c>
      <c r="D3" s="415"/>
      <c r="E3" s="416"/>
      <c r="F3" s="416"/>
      <c r="G3" s="416"/>
      <c r="H3" s="416"/>
      <c r="I3" s="416"/>
      <c r="J3" s="417"/>
      <c r="K3" s="417"/>
      <c r="L3" s="420"/>
      <c r="M3" s="418"/>
      <c r="N3" s="418"/>
      <c r="O3" s="418"/>
      <c r="P3" s="418"/>
      <c r="Q3" s="418"/>
      <c r="R3" s="418"/>
      <c r="S3" s="39"/>
      <c r="T3" s="2"/>
      <c r="U3" s="261"/>
    </row>
    <row r="4" spans="1:21" ht="15.6">
      <c r="A4" s="261"/>
      <c r="B4" s="2"/>
      <c r="C4" s="415" t="s">
        <v>2070</v>
      </c>
      <c r="D4" s="415"/>
      <c r="E4" s="416"/>
      <c r="F4" s="416"/>
      <c r="G4" s="416"/>
      <c r="H4" s="416"/>
      <c r="I4" s="416"/>
      <c r="J4" s="417"/>
      <c r="K4" s="417"/>
      <c r="L4" s="420"/>
      <c r="M4" s="418"/>
      <c r="N4" s="418"/>
      <c r="O4" s="418"/>
      <c r="P4" s="418"/>
      <c r="Q4" s="418"/>
      <c r="R4" s="418"/>
      <c r="S4" s="418"/>
      <c r="T4" s="2"/>
      <c r="U4" s="261"/>
    </row>
    <row r="5" spans="1:21" ht="8.25" customHeight="1" thickBot="1">
      <c r="A5" s="261"/>
      <c r="B5" s="2"/>
      <c r="C5" s="2"/>
      <c r="D5" s="2"/>
      <c r="E5" s="2"/>
      <c r="F5" s="2"/>
      <c r="G5" s="2"/>
      <c r="H5" s="2"/>
      <c r="I5" s="2"/>
      <c r="J5" s="2"/>
      <c r="K5" s="2"/>
      <c r="L5" s="2"/>
      <c r="M5" s="2"/>
      <c r="N5" s="2"/>
      <c r="O5" s="2"/>
      <c r="P5" s="2"/>
      <c r="Q5" s="2"/>
      <c r="R5" s="2"/>
      <c r="S5" s="2"/>
      <c r="T5" s="2"/>
      <c r="U5" s="261"/>
    </row>
    <row r="6" spans="1:21" ht="18" customHeight="1">
      <c r="A6" s="261"/>
      <c r="B6" s="2"/>
      <c r="C6" s="3907"/>
      <c r="D6" s="3717"/>
      <c r="E6" s="4019"/>
      <c r="F6" s="8157" t="s">
        <v>1438</v>
      </c>
      <c r="G6" s="8159" t="s">
        <v>1018</v>
      </c>
      <c r="H6" s="8217"/>
      <c r="I6" s="8217"/>
      <c r="J6" s="8217"/>
      <c r="K6" s="8160"/>
      <c r="L6" s="8218" t="s">
        <v>2071</v>
      </c>
      <c r="M6" s="8219"/>
      <c r="N6" s="8159" t="s">
        <v>1020</v>
      </c>
      <c r="O6" s="8160"/>
      <c r="P6" s="8159" t="s">
        <v>1021</v>
      </c>
      <c r="Q6" s="8160"/>
      <c r="R6" s="8157" t="s">
        <v>2072</v>
      </c>
      <c r="S6" s="8146" t="s">
        <v>2056</v>
      </c>
      <c r="T6" s="2"/>
      <c r="U6" s="261"/>
    </row>
    <row r="7" spans="1:21" ht="42" customHeight="1">
      <c r="A7" s="261"/>
      <c r="B7" s="2"/>
      <c r="C7" s="3908"/>
      <c r="D7" s="419"/>
      <c r="E7" s="3954" t="s">
        <v>2073</v>
      </c>
      <c r="F7" s="8158"/>
      <c r="G7" s="4020" t="s">
        <v>2074</v>
      </c>
      <c r="H7" s="3722" t="s">
        <v>2075</v>
      </c>
      <c r="I7" s="3722" t="s">
        <v>2076</v>
      </c>
      <c r="J7" s="3722" t="s">
        <v>2077</v>
      </c>
      <c r="K7" s="3723" t="s">
        <v>2078</v>
      </c>
      <c r="L7" s="4020" t="s">
        <v>2079</v>
      </c>
      <c r="M7" s="4021" t="s">
        <v>1287</v>
      </c>
      <c r="N7" s="4020" t="s">
        <v>1308</v>
      </c>
      <c r="O7" s="4021" t="s">
        <v>2080</v>
      </c>
      <c r="P7" s="4020" t="s">
        <v>1308</v>
      </c>
      <c r="Q7" s="4021" t="s">
        <v>2080</v>
      </c>
      <c r="R7" s="8158"/>
      <c r="S7" s="8147"/>
      <c r="T7" s="2"/>
      <c r="U7" s="261"/>
    </row>
    <row r="8" spans="1:21" ht="15" thickBot="1">
      <c r="A8" s="261"/>
      <c r="B8" s="2"/>
      <c r="C8" s="4022"/>
      <c r="D8" s="4023"/>
      <c r="E8" s="3996" t="s">
        <v>734</v>
      </c>
      <c r="F8" s="4024">
        <v>-2</v>
      </c>
      <c r="G8" s="4025">
        <v>-3</v>
      </c>
      <c r="H8" s="4026">
        <v>-4</v>
      </c>
      <c r="I8" s="4026">
        <v>-5</v>
      </c>
      <c r="J8" s="4026">
        <v>-6</v>
      </c>
      <c r="K8" s="4027">
        <v>-7</v>
      </c>
      <c r="L8" s="4025">
        <v>-8</v>
      </c>
      <c r="M8" s="4027">
        <v>-9</v>
      </c>
      <c r="N8" s="4025">
        <v>-10</v>
      </c>
      <c r="O8" s="4028">
        <v>-11</v>
      </c>
      <c r="P8" s="4025">
        <v>-12</v>
      </c>
      <c r="Q8" s="4028">
        <v>-13</v>
      </c>
      <c r="R8" s="4029">
        <v>-14</v>
      </c>
      <c r="S8" s="4030">
        <v>-15</v>
      </c>
      <c r="T8" s="2"/>
      <c r="U8" s="261"/>
    </row>
    <row r="9" spans="1:21">
      <c r="A9" s="261"/>
      <c r="B9" s="2"/>
      <c r="C9" s="4031">
        <v>1</v>
      </c>
      <c r="D9" s="35" t="s">
        <v>2081</v>
      </c>
      <c r="E9" s="4032">
        <f>SUM(F9:Q9)</f>
        <v>0</v>
      </c>
      <c r="F9" s="4033">
        <v>0</v>
      </c>
      <c r="G9" s="4033">
        <v>0</v>
      </c>
      <c r="H9" s="4033">
        <v>0</v>
      </c>
      <c r="I9" s="4033">
        <v>0</v>
      </c>
      <c r="J9" s="4033">
        <v>0</v>
      </c>
      <c r="K9" s="4033">
        <v>0</v>
      </c>
      <c r="L9" s="4033">
        <v>0</v>
      </c>
      <c r="M9" s="4033">
        <v>0</v>
      </c>
      <c r="N9" s="4033">
        <v>0</v>
      </c>
      <c r="O9" s="4033">
        <v>0</v>
      </c>
      <c r="P9" s="4033">
        <v>0</v>
      </c>
      <c r="Q9" s="4033">
        <v>0</v>
      </c>
      <c r="R9" s="4033">
        <v>0</v>
      </c>
      <c r="S9" s="4034">
        <v>0</v>
      </c>
      <c r="T9" s="2"/>
      <c r="U9" s="261"/>
    </row>
    <row r="10" spans="1:21">
      <c r="A10" s="261"/>
      <c r="B10" s="2"/>
      <c r="C10" s="4031">
        <v>2</v>
      </c>
      <c r="D10" s="35" t="s">
        <v>2082</v>
      </c>
      <c r="E10" s="4035"/>
      <c r="F10" s="4033"/>
      <c r="G10" s="4036"/>
      <c r="H10" s="4033"/>
      <c r="I10" s="4033"/>
      <c r="J10" s="4033"/>
      <c r="K10" s="4033"/>
      <c r="L10" s="4033"/>
      <c r="M10" s="4033"/>
      <c r="N10" s="4036"/>
      <c r="O10" s="4033"/>
      <c r="P10" s="4036"/>
      <c r="Q10" s="4033"/>
      <c r="R10" s="4033"/>
      <c r="S10" s="4034"/>
      <c r="T10" s="2"/>
      <c r="U10" s="261"/>
    </row>
    <row r="11" spans="1:21">
      <c r="A11" s="261"/>
      <c r="B11" s="2"/>
      <c r="C11" s="4031" t="s">
        <v>464</v>
      </c>
      <c r="D11" s="35" t="s">
        <v>2083</v>
      </c>
      <c r="E11" s="4032">
        <f>SUM(F11:Q11)</f>
        <v>0</v>
      </c>
      <c r="F11" s="4033">
        <v>0</v>
      </c>
      <c r="G11" s="4033">
        <v>0</v>
      </c>
      <c r="H11" s="4033">
        <v>0</v>
      </c>
      <c r="I11" s="4033">
        <v>0</v>
      </c>
      <c r="J11" s="4033">
        <v>0</v>
      </c>
      <c r="K11" s="4033">
        <v>0</v>
      </c>
      <c r="L11" s="4033">
        <v>0</v>
      </c>
      <c r="M11" s="4033">
        <v>0</v>
      </c>
      <c r="N11" s="4033">
        <v>0</v>
      </c>
      <c r="O11" s="4033">
        <v>0</v>
      </c>
      <c r="P11" s="4033">
        <v>0</v>
      </c>
      <c r="Q11" s="4033">
        <v>0</v>
      </c>
      <c r="R11" s="4033">
        <v>0</v>
      </c>
      <c r="S11" s="4034">
        <v>0</v>
      </c>
      <c r="T11" s="2"/>
      <c r="U11" s="261"/>
    </row>
    <row r="12" spans="1:21">
      <c r="A12" s="261"/>
      <c r="B12" s="2"/>
      <c r="C12" s="4031" t="s">
        <v>464</v>
      </c>
      <c r="D12" s="35" t="s">
        <v>2084</v>
      </c>
      <c r="E12" s="4032">
        <f>IF(SUM(F12:Q12)='BB '!I70,SUM(F12:Q12),"Error")</f>
        <v>0</v>
      </c>
      <c r="F12" s="4033">
        <v>0</v>
      </c>
      <c r="G12" s="4033">
        <v>0</v>
      </c>
      <c r="H12" s="4033">
        <v>0</v>
      </c>
      <c r="I12" s="4033">
        <v>0</v>
      </c>
      <c r="J12" s="4033">
        <v>0</v>
      </c>
      <c r="K12" s="4033">
        <v>0</v>
      </c>
      <c r="L12" s="4033">
        <v>0</v>
      </c>
      <c r="M12" s="4033">
        <v>0</v>
      </c>
      <c r="N12" s="4033">
        <v>0</v>
      </c>
      <c r="O12" s="4033">
        <v>0</v>
      </c>
      <c r="P12" s="4033">
        <v>0</v>
      </c>
      <c r="Q12" s="4033">
        <v>0</v>
      </c>
      <c r="R12" s="4033">
        <v>0</v>
      </c>
      <c r="S12" s="4034">
        <v>0</v>
      </c>
      <c r="T12" s="2"/>
      <c r="U12" s="261"/>
    </row>
    <row r="13" spans="1:21">
      <c r="A13" s="261"/>
      <c r="B13" s="2"/>
      <c r="C13" s="4037">
        <v>3</v>
      </c>
      <c r="D13" s="4038" t="s">
        <v>2085</v>
      </c>
      <c r="E13" s="4032">
        <f>SUM(F13:Q13)</f>
        <v>0</v>
      </c>
      <c r="F13" s="4033">
        <v>0</v>
      </c>
      <c r="G13" s="4033">
        <v>0</v>
      </c>
      <c r="H13" s="4033">
        <v>0</v>
      </c>
      <c r="I13" s="4033">
        <v>0</v>
      </c>
      <c r="J13" s="4033">
        <v>0</v>
      </c>
      <c r="K13" s="4033">
        <v>0</v>
      </c>
      <c r="L13" s="4033">
        <v>0</v>
      </c>
      <c r="M13" s="4033">
        <v>0</v>
      </c>
      <c r="N13" s="4033">
        <v>0</v>
      </c>
      <c r="O13" s="4033">
        <v>0</v>
      </c>
      <c r="P13" s="4033">
        <v>0</v>
      </c>
      <c r="Q13" s="4033">
        <v>0</v>
      </c>
      <c r="R13" s="4033">
        <v>0</v>
      </c>
      <c r="S13" s="4034">
        <v>0</v>
      </c>
      <c r="T13" s="2"/>
      <c r="U13" s="261"/>
    </row>
    <row r="14" spans="1:21">
      <c r="A14" s="261"/>
      <c r="B14" s="2"/>
      <c r="C14" s="4037">
        <v>4</v>
      </c>
      <c r="D14" s="4038" t="s">
        <v>2086</v>
      </c>
      <c r="E14" s="4032">
        <f>SUM(F14:Q14)</f>
        <v>0</v>
      </c>
      <c r="F14" s="4032">
        <f t="shared" ref="F14:S14" si="0">SUM(F9:F13)</f>
        <v>0</v>
      </c>
      <c r="G14" s="4032">
        <f t="shared" si="0"/>
        <v>0</v>
      </c>
      <c r="H14" s="4032">
        <f t="shared" si="0"/>
        <v>0</v>
      </c>
      <c r="I14" s="4032">
        <f t="shared" si="0"/>
        <v>0</v>
      </c>
      <c r="J14" s="4032">
        <f t="shared" si="0"/>
        <v>0</v>
      </c>
      <c r="K14" s="4032">
        <f t="shared" si="0"/>
        <v>0</v>
      </c>
      <c r="L14" s="4032">
        <f t="shared" si="0"/>
        <v>0</v>
      </c>
      <c r="M14" s="4032">
        <f t="shared" si="0"/>
        <v>0</v>
      </c>
      <c r="N14" s="4032">
        <f t="shared" si="0"/>
        <v>0</v>
      </c>
      <c r="O14" s="4032">
        <f t="shared" si="0"/>
        <v>0</v>
      </c>
      <c r="P14" s="4032">
        <f t="shared" si="0"/>
        <v>0</v>
      </c>
      <c r="Q14" s="4032">
        <f t="shared" si="0"/>
        <v>0</v>
      </c>
      <c r="R14" s="4032">
        <f t="shared" si="0"/>
        <v>0</v>
      </c>
      <c r="S14" s="4039">
        <f t="shared" si="0"/>
        <v>0</v>
      </c>
      <c r="T14" s="2"/>
      <c r="U14" s="261"/>
    </row>
    <row r="15" spans="1:21" ht="15" thickBot="1">
      <c r="A15" s="261"/>
      <c r="B15" s="2"/>
      <c r="C15" s="4040">
        <v>5</v>
      </c>
      <c r="D15" s="4041" t="s">
        <v>2087</v>
      </c>
      <c r="E15" s="4042">
        <f>SUM(F15:Q15)</f>
        <v>0</v>
      </c>
      <c r="F15" s="4043">
        <v>0</v>
      </c>
      <c r="G15" s="4043">
        <v>0</v>
      </c>
      <c r="H15" s="4043">
        <v>0</v>
      </c>
      <c r="I15" s="4043">
        <v>0</v>
      </c>
      <c r="J15" s="4043">
        <v>0</v>
      </c>
      <c r="K15" s="4043">
        <v>0</v>
      </c>
      <c r="L15" s="4043">
        <v>0</v>
      </c>
      <c r="M15" s="4043">
        <v>0</v>
      </c>
      <c r="N15" s="4043">
        <v>0</v>
      </c>
      <c r="O15" s="4043">
        <v>0</v>
      </c>
      <c r="P15" s="4043">
        <v>0</v>
      </c>
      <c r="Q15" s="4043">
        <v>0</v>
      </c>
      <c r="R15" s="4043">
        <v>0</v>
      </c>
      <c r="S15" s="4044">
        <v>0</v>
      </c>
      <c r="T15" s="2"/>
      <c r="U15" s="261"/>
    </row>
    <row r="16" spans="1:21">
      <c r="A16" s="261"/>
      <c r="B16" s="2"/>
      <c r="C16" s="2"/>
      <c r="D16" s="36" t="s">
        <v>445</v>
      </c>
      <c r="E16" s="36"/>
      <c r="F16" s="9"/>
      <c r="G16" s="9"/>
      <c r="H16" s="9"/>
      <c r="I16" s="9"/>
      <c r="J16" s="9"/>
      <c r="K16" s="9"/>
      <c r="L16" s="9"/>
      <c r="M16" s="74"/>
      <c r="N16" s="74"/>
      <c r="O16" s="74"/>
      <c r="P16" s="9"/>
      <c r="Q16" s="9"/>
      <c r="R16" s="32"/>
      <c r="S16" s="2"/>
      <c r="T16" s="2"/>
      <c r="U16" s="261"/>
    </row>
    <row r="17" spans="1:21">
      <c r="A17" s="261"/>
      <c r="B17" s="2"/>
      <c r="C17" s="2"/>
      <c r="D17" s="75" t="s">
        <v>2088</v>
      </c>
      <c r="E17" s="75"/>
      <c r="F17" s="2"/>
      <c r="G17" s="2"/>
      <c r="H17" s="2"/>
      <c r="I17" s="2"/>
      <c r="J17" s="2"/>
      <c r="K17" s="2"/>
      <c r="L17" s="2"/>
      <c r="M17" s="2"/>
      <c r="N17" s="2"/>
      <c r="O17" s="2"/>
      <c r="P17" s="2"/>
      <c r="Q17" s="2"/>
      <c r="R17" s="2"/>
      <c r="S17" s="2"/>
      <c r="T17" s="2"/>
      <c r="U17" s="261"/>
    </row>
    <row r="18" spans="1:21" ht="15" thickBot="1">
      <c r="A18" s="261"/>
      <c r="B18" s="2"/>
      <c r="C18" s="2"/>
      <c r="D18" s="75" t="s">
        <v>2089</v>
      </c>
      <c r="E18" s="75"/>
      <c r="F18" s="9"/>
      <c r="G18" s="9"/>
      <c r="H18" s="9"/>
      <c r="I18" s="2"/>
      <c r="J18" s="2"/>
      <c r="K18" s="9"/>
      <c r="L18" s="2"/>
      <c r="M18" s="2"/>
      <c r="N18" s="2"/>
      <c r="O18" s="2"/>
      <c r="P18" s="2"/>
      <c r="Q18" s="2"/>
      <c r="R18" s="2"/>
      <c r="S18" s="2"/>
      <c r="T18" s="2"/>
      <c r="U18" s="261"/>
    </row>
    <row r="19" spans="1:21" ht="15" thickBot="1">
      <c r="A19" s="261"/>
      <c r="B19" s="2"/>
      <c r="C19" s="2"/>
      <c r="D19" s="75" t="s">
        <v>2090</v>
      </c>
      <c r="E19" s="4045"/>
      <c r="F19" s="77" t="s">
        <v>2091</v>
      </c>
      <c r="G19" s="9"/>
      <c r="H19" s="421"/>
      <c r="I19" s="77"/>
      <c r="J19" s="2"/>
      <c r="K19" s="2"/>
      <c r="L19" s="2"/>
      <c r="M19" s="2"/>
      <c r="N19" s="2"/>
      <c r="O19" s="2"/>
      <c r="P19" s="2"/>
      <c r="Q19" s="9"/>
      <c r="R19" s="2"/>
      <c r="S19" s="2"/>
      <c r="T19" s="2"/>
      <c r="U19" s="261"/>
    </row>
    <row r="20" spans="1:21">
      <c r="A20" s="261"/>
      <c r="B20" s="2"/>
      <c r="C20" s="2"/>
      <c r="D20" s="38" t="s">
        <v>2092</v>
      </c>
      <c r="E20" s="38"/>
      <c r="F20" s="2"/>
      <c r="G20" s="2"/>
      <c r="H20" s="2"/>
      <c r="I20" s="2"/>
      <c r="J20" s="2"/>
      <c r="K20" s="2"/>
      <c r="L20" s="2"/>
      <c r="M20" s="2"/>
      <c r="N20" s="2"/>
      <c r="O20" s="2"/>
      <c r="P20" s="2"/>
      <c r="Q20" s="9"/>
      <c r="R20" s="32"/>
      <c r="S20" s="2"/>
      <c r="T20" s="2"/>
      <c r="U20" s="261"/>
    </row>
    <row r="21" spans="1:21">
      <c r="A21" s="261"/>
      <c r="B21" s="2"/>
      <c r="C21" s="2"/>
      <c r="D21" s="2"/>
      <c r="E21" s="9"/>
      <c r="F21" s="9"/>
      <c r="G21" s="9"/>
      <c r="H21" s="9"/>
      <c r="I21" s="9"/>
      <c r="J21" s="9"/>
      <c r="K21" s="9"/>
      <c r="L21" s="9"/>
      <c r="M21" s="9"/>
      <c r="N21" s="9"/>
      <c r="O21" s="9"/>
      <c r="P21" s="9"/>
      <c r="Q21" s="9"/>
      <c r="R21" s="9"/>
      <c r="S21" s="2"/>
      <c r="T21" s="2"/>
      <c r="U21" s="261"/>
    </row>
    <row r="22" spans="1:21" ht="17.399999999999999">
      <c r="A22" s="261"/>
      <c r="B22" s="2"/>
      <c r="C22" s="415" t="s">
        <v>2093</v>
      </c>
      <c r="D22" s="6"/>
      <c r="E22" s="49"/>
      <c r="F22" s="49"/>
      <c r="G22" s="49"/>
      <c r="H22" s="49"/>
      <c r="I22" s="49"/>
      <c r="J22" s="58"/>
      <c r="K22" s="58"/>
      <c r="L22" s="58"/>
      <c r="M22" s="4"/>
      <c r="N22" s="4"/>
      <c r="O22" s="4"/>
      <c r="P22" s="4"/>
      <c r="Q22" s="4"/>
      <c r="R22" s="4"/>
      <c r="S22" s="4"/>
      <c r="T22" s="2"/>
      <c r="U22" s="261"/>
    </row>
    <row r="23" spans="1:21" ht="8.25" customHeight="1" thickBot="1">
      <c r="A23" s="261"/>
      <c r="B23" s="2"/>
      <c r="C23" s="2"/>
      <c r="D23" s="2"/>
      <c r="E23" s="2"/>
      <c r="F23" s="2"/>
      <c r="G23" s="2"/>
      <c r="H23" s="2"/>
      <c r="I23" s="2"/>
      <c r="J23" s="2"/>
      <c r="K23" s="2"/>
      <c r="L23" s="2"/>
      <c r="M23" s="2"/>
      <c r="N23" s="2"/>
      <c r="O23" s="2"/>
      <c r="P23" s="2"/>
      <c r="Q23" s="2"/>
      <c r="R23" s="2"/>
      <c r="S23" s="2"/>
      <c r="T23" s="2"/>
      <c r="U23" s="261"/>
    </row>
    <row r="24" spans="1:21" ht="26.25" customHeight="1">
      <c r="A24" s="261"/>
      <c r="B24" s="2"/>
      <c r="C24" s="4046"/>
      <c r="D24" s="4047"/>
      <c r="E24" s="4019"/>
      <c r="F24" s="8157" t="s">
        <v>1438</v>
      </c>
      <c r="G24" s="8159" t="s">
        <v>1018</v>
      </c>
      <c r="H24" s="8217"/>
      <c r="I24" s="8217"/>
      <c r="J24" s="8217"/>
      <c r="K24" s="8160"/>
      <c r="L24" s="8218" t="s">
        <v>2071</v>
      </c>
      <c r="M24" s="8219"/>
      <c r="N24" s="8159" t="s">
        <v>1020</v>
      </c>
      <c r="O24" s="8160"/>
      <c r="P24" s="8159" t="s">
        <v>1021</v>
      </c>
      <c r="Q24" s="8160"/>
      <c r="R24" s="8213" t="s">
        <v>2094</v>
      </c>
      <c r="S24" s="8215" t="s">
        <v>2095</v>
      </c>
      <c r="T24" s="2"/>
      <c r="U24" s="261"/>
    </row>
    <row r="25" spans="1:21" ht="42" customHeight="1">
      <c r="A25" s="261"/>
      <c r="B25" s="2"/>
      <c r="C25" s="4048"/>
      <c r="D25" s="422"/>
      <c r="E25" s="3954" t="s">
        <v>544</v>
      </c>
      <c r="F25" s="8158"/>
      <c r="G25" s="4020" t="s">
        <v>2074</v>
      </c>
      <c r="H25" s="3722" t="s">
        <v>2096</v>
      </c>
      <c r="I25" s="3722" t="s">
        <v>2076</v>
      </c>
      <c r="J25" s="3722" t="s">
        <v>2077</v>
      </c>
      <c r="K25" s="3723" t="s">
        <v>2078</v>
      </c>
      <c r="L25" s="4020" t="s">
        <v>2097</v>
      </c>
      <c r="M25" s="4021" t="s">
        <v>1287</v>
      </c>
      <c r="N25" s="4020" t="s">
        <v>1308</v>
      </c>
      <c r="O25" s="4021" t="s">
        <v>2080</v>
      </c>
      <c r="P25" s="4020" t="s">
        <v>1308</v>
      </c>
      <c r="Q25" s="4021" t="s">
        <v>2080</v>
      </c>
      <c r="R25" s="8214"/>
      <c r="S25" s="8216"/>
      <c r="T25" s="2"/>
      <c r="U25" s="261"/>
    </row>
    <row r="26" spans="1:21">
      <c r="A26" s="261"/>
      <c r="B26" s="2"/>
      <c r="C26" s="4048"/>
      <c r="D26" s="422"/>
      <c r="E26" s="4049" t="s">
        <v>734</v>
      </c>
      <c r="F26" s="4050">
        <v>-2</v>
      </c>
      <c r="G26" s="4051">
        <v>-3</v>
      </c>
      <c r="H26" s="4052">
        <v>-4</v>
      </c>
      <c r="I26" s="4052">
        <v>-5</v>
      </c>
      <c r="J26" s="4052">
        <v>-6</v>
      </c>
      <c r="K26" s="4053">
        <v>-7</v>
      </c>
      <c r="L26" s="4051">
        <v>-8</v>
      </c>
      <c r="M26" s="4053">
        <v>-9</v>
      </c>
      <c r="N26" s="4051">
        <v>-10</v>
      </c>
      <c r="O26" s="4054">
        <v>-11</v>
      </c>
      <c r="P26" s="4051">
        <v>-12</v>
      </c>
      <c r="Q26" s="4054">
        <v>-13</v>
      </c>
      <c r="R26" s="4055">
        <v>-14</v>
      </c>
      <c r="S26" s="4056">
        <v>-15</v>
      </c>
      <c r="T26" s="2"/>
      <c r="U26" s="261"/>
    </row>
    <row r="27" spans="1:21">
      <c r="A27" s="261"/>
      <c r="B27" s="2"/>
      <c r="C27" s="4057">
        <v>1</v>
      </c>
      <c r="D27" s="4058" t="s">
        <v>2098</v>
      </c>
      <c r="E27" s="4059"/>
      <c r="F27" s="4060"/>
      <c r="G27" s="4061"/>
      <c r="H27" s="4062"/>
      <c r="I27" s="4062"/>
      <c r="J27" s="4062"/>
      <c r="K27" s="4063"/>
      <c r="L27" s="4061"/>
      <c r="M27" s="4063"/>
      <c r="N27" s="4061"/>
      <c r="O27" s="4063"/>
      <c r="P27" s="4061"/>
      <c r="Q27" s="4063"/>
      <c r="R27" s="4064"/>
      <c r="S27" s="4065"/>
      <c r="T27" s="2"/>
      <c r="U27" s="261"/>
    </row>
    <row r="28" spans="1:21">
      <c r="A28" s="261"/>
      <c r="B28" s="2"/>
      <c r="C28" s="4031"/>
      <c r="D28" s="1347" t="s">
        <v>2099</v>
      </c>
      <c r="E28" s="4066">
        <f>SUM(F28:Q28)</f>
        <v>0</v>
      </c>
      <c r="F28" s="4067">
        <v>0</v>
      </c>
      <c r="G28" s="4067">
        <v>0</v>
      </c>
      <c r="H28" s="4067">
        <v>0</v>
      </c>
      <c r="I28" s="4067">
        <v>0</v>
      </c>
      <c r="J28" s="4067">
        <v>0</v>
      </c>
      <c r="K28" s="4067">
        <v>0</v>
      </c>
      <c r="L28" s="4067">
        <v>0</v>
      </c>
      <c r="M28" s="4067">
        <v>0</v>
      </c>
      <c r="N28" s="4067">
        <v>0</v>
      </c>
      <c r="O28" s="4067">
        <v>0</v>
      </c>
      <c r="P28" s="4067">
        <v>0</v>
      </c>
      <c r="Q28" s="4067">
        <v>0</v>
      </c>
      <c r="R28" s="4067">
        <v>0</v>
      </c>
      <c r="S28" s="4068">
        <v>0</v>
      </c>
      <c r="T28" s="2"/>
      <c r="U28" s="261"/>
    </row>
    <row r="29" spans="1:21">
      <c r="A29" s="261"/>
      <c r="B29" s="2"/>
      <c r="C29" s="4031"/>
      <c r="D29" s="1347" t="s">
        <v>2100</v>
      </c>
      <c r="E29" s="4069">
        <f t="shared" ref="E29:E38" si="1">SUM(F29:Q29)</f>
        <v>0</v>
      </c>
      <c r="F29" s="4067">
        <v>0</v>
      </c>
      <c r="G29" s="4067">
        <v>0</v>
      </c>
      <c r="H29" s="4067">
        <v>0</v>
      </c>
      <c r="I29" s="4067">
        <v>0</v>
      </c>
      <c r="J29" s="4067">
        <v>0</v>
      </c>
      <c r="K29" s="4067">
        <v>0</v>
      </c>
      <c r="L29" s="4067">
        <v>0</v>
      </c>
      <c r="M29" s="4067">
        <v>0</v>
      </c>
      <c r="N29" s="4067">
        <v>0</v>
      </c>
      <c r="O29" s="4067">
        <v>0</v>
      </c>
      <c r="P29" s="4067">
        <v>0</v>
      </c>
      <c r="Q29" s="4067">
        <v>0</v>
      </c>
      <c r="R29" s="4067">
        <v>0</v>
      </c>
      <c r="S29" s="4068">
        <v>0</v>
      </c>
      <c r="T29" s="2"/>
      <c r="U29" s="261"/>
    </row>
    <row r="30" spans="1:21">
      <c r="A30" s="261"/>
      <c r="B30" s="2"/>
      <c r="C30" s="4031"/>
      <c r="D30" s="1347" t="s">
        <v>2101</v>
      </c>
      <c r="E30" s="4069">
        <f>SUM(F30:Q30)</f>
        <v>0</v>
      </c>
      <c r="F30" s="4067">
        <v>0</v>
      </c>
      <c r="G30" s="4067">
        <v>0</v>
      </c>
      <c r="H30" s="4067">
        <v>0</v>
      </c>
      <c r="I30" s="4067">
        <v>0</v>
      </c>
      <c r="J30" s="4067">
        <v>0</v>
      </c>
      <c r="K30" s="4067">
        <v>0</v>
      </c>
      <c r="L30" s="4067">
        <v>0</v>
      </c>
      <c r="M30" s="4067">
        <v>0</v>
      </c>
      <c r="N30" s="4067">
        <v>0</v>
      </c>
      <c r="O30" s="4067">
        <v>0</v>
      </c>
      <c r="P30" s="4067">
        <v>0</v>
      </c>
      <c r="Q30" s="4067">
        <v>0</v>
      </c>
      <c r="R30" s="4067">
        <v>0</v>
      </c>
      <c r="S30" s="4068">
        <v>0</v>
      </c>
      <c r="T30" s="2"/>
      <c r="U30" s="261"/>
    </row>
    <row r="31" spans="1:21">
      <c r="A31" s="261"/>
      <c r="B31" s="2"/>
      <c r="C31" s="4031"/>
      <c r="D31" s="1347" t="s">
        <v>2102</v>
      </c>
      <c r="E31" s="4070">
        <f t="shared" si="1"/>
        <v>0</v>
      </c>
      <c r="F31" s="4070">
        <f>F28+F29-F30</f>
        <v>0</v>
      </c>
      <c r="G31" s="4071">
        <f t="shared" ref="G31:S31" si="2">G28+G29-G30</f>
        <v>0</v>
      </c>
      <c r="H31" s="4072">
        <f t="shared" si="2"/>
        <v>0</v>
      </c>
      <c r="I31" s="4072">
        <f>I28+I29-I30</f>
        <v>0</v>
      </c>
      <c r="J31" s="4072">
        <f t="shared" si="2"/>
        <v>0</v>
      </c>
      <c r="K31" s="4073">
        <f t="shared" si="2"/>
        <v>0</v>
      </c>
      <c r="L31" s="4071">
        <f t="shared" si="2"/>
        <v>0</v>
      </c>
      <c r="M31" s="4073">
        <f t="shared" si="2"/>
        <v>0</v>
      </c>
      <c r="N31" s="4071">
        <f>N28+N29-N30</f>
        <v>0</v>
      </c>
      <c r="O31" s="4073">
        <f>O28+O29-O30</f>
        <v>0</v>
      </c>
      <c r="P31" s="4071">
        <f t="shared" si="2"/>
        <v>0</v>
      </c>
      <c r="Q31" s="4073">
        <f t="shared" si="2"/>
        <v>0</v>
      </c>
      <c r="R31" s="4074">
        <f t="shared" si="2"/>
        <v>0</v>
      </c>
      <c r="S31" s="4075">
        <f t="shared" si="2"/>
        <v>0</v>
      </c>
      <c r="T31" s="2"/>
      <c r="U31" s="261"/>
    </row>
    <row r="32" spans="1:21">
      <c r="A32" s="261"/>
      <c r="B32" s="2"/>
      <c r="C32" s="4031"/>
      <c r="D32" s="1347" t="s">
        <v>2103</v>
      </c>
      <c r="E32" s="4076">
        <f t="shared" si="1"/>
        <v>0</v>
      </c>
      <c r="F32" s="4077"/>
      <c r="G32" s="4078"/>
      <c r="H32" s="4079"/>
      <c r="I32" s="4079"/>
      <c r="J32" s="4079"/>
      <c r="K32" s="4080"/>
      <c r="L32" s="4078"/>
      <c r="M32" s="4080"/>
      <c r="N32" s="4081"/>
      <c r="O32" s="4080"/>
      <c r="P32" s="4081"/>
      <c r="Q32" s="4080"/>
      <c r="R32" s="4064"/>
      <c r="S32" s="4065"/>
      <c r="T32" s="2"/>
      <c r="U32" s="261"/>
    </row>
    <row r="33" spans="1:21">
      <c r="A33" s="261"/>
      <c r="B33" s="2"/>
      <c r="C33" s="4031">
        <v>2</v>
      </c>
      <c r="D33" s="1347" t="s">
        <v>2104</v>
      </c>
      <c r="E33" s="4070">
        <f t="shared" si="1"/>
        <v>0</v>
      </c>
      <c r="F33" s="4082">
        <f t="shared" ref="F33:S33" si="3">+F14</f>
        <v>0</v>
      </c>
      <c r="G33" s="4083">
        <f t="shared" si="3"/>
        <v>0</v>
      </c>
      <c r="H33" s="4084">
        <f t="shared" si="3"/>
        <v>0</v>
      </c>
      <c r="I33" s="4084">
        <f t="shared" si="3"/>
        <v>0</v>
      </c>
      <c r="J33" s="4084">
        <f t="shared" si="3"/>
        <v>0</v>
      </c>
      <c r="K33" s="4085">
        <f t="shared" si="3"/>
        <v>0</v>
      </c>
      <c r="L33" s="4083">
        <f t="shared" si="3"/>
        <v>0</v>
      </c>
      <c r="M33" s="4085">
        <f t="shared" si="3"/>
        <v>0</v>
      </c>
      <c r="N33" s="4083">
        <f t="shared" si="3"/>
        <v>0</v>
      </c>
      <c r="O33" s="4085">
        <f t="shared" si="3"/>
        <v>0</v>
      </c>
      <c r="P33" s="4083">
        <f t="shared" si="3"/>
        <v>0</v>
      </c>
      <c r="Q33" s="4085">
        <f t="shared" si="3"/>
        <v>0</v>
      </c>
      <c r="R33" s="4086">
        <f t="shared" si="3"/>
        <v>0</v>
      </c>
      <c r="S33" s="4087">
        <f t="shared" si="3"/>
        <v>0</v>
      </c>
      <c r="T33" s="2"/>
      <c r="U33" s="261"/>
    </row>
    <row r="34" spans="1:21">
      <c r="A34" s="261"/>
      <c r="B34" s="2"/>
      <c r="C34" s="4031">
        <v>3</v>
      </c>
      <c r="D34" s="1347" t="s">
        <v>2105</v>
      </c>
      <c r="E34" s="4069">
        <f t="shared" si="1"/>
        <v>0</v>
      </c>
      <c r="F34" s="4067">
        <v>0</v>
      </c>
      <c r="G34" s="4067">
        <v>0</v>
      </c>
      <c r="H34" s="4067">
        <v>0</v>
      </c>
      <c r="I34" s="4067">
        <v>0</v>
      </c>
      <c r="J34" s="4067">
        <v>0</v>
      </c>
      <c r="K34" s="4067">
        <v>0</v>
      </c>
      <c r="L34" s="4067">
        <v>0</v>
      </c>
      <c r="M34" s="4067">
        <v>0</v>
      </c>
      <c r="N34" s="4067">
        <v>0</v>
      </c>
      <c r="O34" s="4067">
        <v>0</v>
      </c>
      <c r="P34" s="4067">
        <v>0</v>
      </c>
      <c r="Q34" s="4067">
        <v>0</v>
      </c>
      <c r="R34" s="4067">
        <v>0</v>
      </c>
      <c r="S34" s="4068">
        <v>0</v>
      </c>
      <c r="T34" s="2"/>
      <c r="U34" s="261"/>
    </row>
    <row r="35" spans="1:21">
      <c r="A35" s="261"/>
      <c r="B35" s="2"/>
      <c r="C35" s="4031">
        <v>4</v>
      </c>
      <c r="D35" s="1347" t="s">
        <v>2106</v>
      </c>
      <c r="E35" s="4069">
        <f t="shared" si="1"/>
        <v>0</v>
      </c>
      <c r="F35" s="4067">
        <v>0</v>
      </c>
      <c r="G35" s="4067">
        <v>0</v>
      </c>
      <c r="H35" s="4067">
        <v>0</v>
      </c>
      <c r="I35" s="4067">
        <v>0</v>
      </c>
      <c r="J35" s="4067">
        <v>0</v>
      </c>
      <c r="K35" s="4067">
        <v>0</v>
      </c>
      <c r="L35" s="4067">
        <v>0</v>
      </c>
      <c r="M35" s="4067">
        <v>0</v>
      </c>
      <c r="N35" s="4067">
        <v>0</v>
      </c>
      <c r="O35" s="4067">
        <v>0</v>
      </c>
      <c r="P35" s="4067">
        <v>0</v>
      </c>
      <c r="Q35" s="4067">
        <v>0</v>
      </c>
      <c r="R35" s="4067">
        <v>0</v>
      </c>
      <c r="S35" s="4068">
        <v>0</v>
      </c>
      <c r="T35" s="2"/>
      <c r="U35" s="261"/>
    </row>
    <row r="36" spans="1:21">
      <c r="A36" s="261"/>
      <c r="B36" s="2"/>
      <c r="C36" s="4031">
        <v>5</v>
      </c>
      <c r="D36" s="1347" t="s">
        <v>2107</v>
      </c>
      <c r="E36" s="4069">
        <f t="shared" si="1"/>
        <v>0</v>
      </c>
      <c r="F36" s="4067">
        <v>0</v>
      </c>
      <c r="G36" s="4067">
        <v>0</v>
      </c>
      <c r="H36" s="4067">
        <v>0</v>
      </c>
      <c r="I36" s="4067">
        <v>0</v>
      </c>
      <c r="J36" s="4067">
        <v>0</v>
      </c>
      <c r="K36" s="4067">
        <v>0</v>
      </c>
      <c r="L36" s="4067">
        <v>0</v>
      </c>
      <c r="M36" s="4067">
        <v>0</v>
      </c>
      <c r="N36" s="4067">
        <v>0</v>
      </c>
      <c r="O36" s="4067">
        <v>0</v>
      </c>
      <c r="P36" s="4067">
        <v>0</v>
      </c>
      <c r="Q36" s="4067">
        <v>0</v>
      </c>
      <c r="R36" s="4067">
        <v>0</v>
      </c>
      <c r="S36" s="4068">
        <v>0</v>
      </c>
      <c r="T36" s="2"/>
      <c r="U36" s="261"/>
    </row>
    <row r="37" spans="1:21">
      <c r="A37" s="261"/>
      <c r="B37" s="2"/>
      <c r="C37" s="4088">
        <v>6</v>
      </c>
      <c r="D37" s="4089" t="s">
        <v>2108</v>
      </c>
      <c r="E37" s="4070">
        <f t="shared" si="1"/>
        <v>0</v>
      </c>
      <c r="F37" s="4090">
        <f>F31+F33+F34-F35-F36</f>
        <v>0</v>
      </c>
      <c r="G37" s="4091">
        <f t="shared" ref="G37:S37" si="4">G31+G33+G34-G35-G36</f>
        <v>0</v>
      </c>
      <c r="H37" s="4092">
        <f t="shared" si="4"/>
        <v>0</v>
      </c>
      <c r="I37" s="4092">
        <f t="shared" si="4"/>
        <v>0</v>
      </c>
      <c r="J37" s="4092">
        <f t="shared" si="4"/>
        <v>0</v>
      </c>
      <c r="K37" s="4093">
        <f t="shared" si="4"/>
        <v>0</v>
      </c>
      <c r="L37" s="4091">
        <f t="shared" si="4"/>
        <v>0</v>
      </c>
      <c r="M37" s="4093">
        <f t="shared" si="4"/>
        <v>0</v>
      </c>
      <c r="N37" s="4091">
        <f>N31+N33+N34-N35-N36</f>
        <v>0</v>
      </c>
      <c r="O37" s="4093">
        <f>O31+O33+O34-O35-O36</f>
        <v>0</v>
      </c>
      <c r="P37" s="4091">
        <f t="shared" si="4"/>
        <v>0</v>
      </c>
      <c r="Q37" s="4093">
        <f t="shared" si="4"/>
        <v>0</v>
      </c>
      <c r="R37" s="4094">
        <f t="shared" si="4"/>
        <v>0</v>
      </c>
      <c r="S37" s="4095">
        <f t="shared" si="4"/>
        <v>0</v>
      </c>
      <c r="T37" s="2"/>
      <c r="U37" s="261"/>
    </row>
    <row r="38" spans="1:21" ht="15" thickBot="1">
      <c r="A38" s="261"/>
      <c r="B38" s="2"/>
      <c r="C38" s="4040">
        <v>7</v>
      </c>
      <c r="D38" s="4041" t="s">
        <v>2109</v>
      </c>
      <c r="E38" s="4096">
        <f t="shared" si="1"/>
        <v>0</v>
      </c>
      <c r="F38" s="4043">
        <v>0</v>
      </c>
      <c r="G38" s="4043">
        <v>0</v>
      </c>
      <c r="H38" s="4043">
        <v>0</v>
      </c>
      <c r="I38" s="4043">
        <v>0</v>
      </c>
      <c r="J38" s="4043">
        <v>0</v>
      </c>
      <c r="K38" s="4043">
        <v>0</v>
      </c>
      <c r="L38" s="4043">
        <v>0</v>
      </c>
      <c r="M38" s="4043">
        <v>0</v>
      </c>
      <c r="N38" s="4043">
        <v>0</v>
      </c>
      <c r="O38" s="4043">
        <v>0</v>
      </c>
      <c r="P38" s="4043">
        <v>0</v>
      </c>
      <c r="Q38" s="4043">
        <v>0</v>
      </c>
      <c r="R38" s="4043">
        <v>0</v>
      </c>
      <c r="S38" s="4044">
        <v>0</v>
      </c>
      <c r="T38" s="2"/>
      <c r="U38" s="261"/>
    </row>
    <row r="39" spans="1:21">
      <c r="A39" s="261"/>
      <c r="B39" s="2"/>
      <c r="C39" s="2"/>
      <c r="D39" s="36" t="s">
        <v>445</v>
      </c>
      <c r="E39" s="36"/>
      <c r="F39" s="9"/>
      <c r="G39" s="9"/>
      <c r="H39" s="9"/>
      <c r="I39" s="9"/>
      <c r="J39" s="9"/>
      <c r="K39" s="9"/>
      <c r="L39" s="9"/>
      <c r="M39" s="74"/>
      <c r="N39" s="74"/>
      <c r="O39" s="74"/>
      <c r="P39" s="9"/>
      <c r="Q39" s="9"/>
      <c r="R39" s="32"/>
      <c r="S39" s="2"/>
      <c r="T39" s="2"/>
      <c r="U39" s="261"/>
    </row>
    <row r="40" spans="1:21" ht="15" thickBot="1">
      <c r="A40" s="261"/>
      <c r="B40" s="2"/>
      <c r="C40" s="2"/>
      <c r="D40" s="75" t="s">
        <v>2088</v>
      </c>
      <c r="E40" s="75"/>
      <c r="F40" s="9"/>
      <c r="G40" s="9"/>
      <c r="H40" s="74"/>
      <c r="I40" s="9"/>
      <c r="J40" s="9"/>
      <c r="K40" s="9"/>
      <c r="L40" s="9"/>
      <c r="M40" s="2"/>
      <c r="N40" s="2"/>
      <c r="O40" s="2"/>
      <c r="P40" s="9"/>
      <c r="Q40" s="9"/>
      <c r="R40" s="32"/>
      <c r="S40" s="2"/>
      <c r="T40" s="2"/>
      <c r="U40" s="261"/>
    </row>
    <row r="41" spans="1:21" ht="15" thickBot="1">
      <c r="A41" s="261"/>
      <c r="B41" s="2"/>
      <c r="C41" s="9"/>
      <c r="D41" s="75" t="s">
        <v>2110</v>
      </c>
      <c r="E41" s="75"/>
      <c r="F41" s="4045"/>
      <c r="G41" s="9"/>
      <c r="H41" s="9"/>
      <c r="I41" s="77"/>
      <c r="J41" s="9"/>
      <c r="K41" s="9"/>
      <c r="L41" s="9"/>
      <c r="M41" s="9"/>
      <c r="N41" s="9"/>
      <c r="O41" s="9"/>
      <c r="P41" s="9"/>
      <c r="Q41" s="9"/>
      <c r="R41" s="32"/>
      <c r="S41" s="2"/>
      <c r="T41" s="2"/>
      <c r="U41" s="261"/>
    </row>
    <row r="42" spans="1:21">
      <c r="A42" s="261"/>
      <c r="B42" s="2"/>
      <c r="C42" s="2"/>
      <c r="D42" s="38" t="s">
        <v>2111</v>
      </c>
      <c r="E42" s="38"/>
      <c r="F42" s="78"/>
      <c r="G42" s="56"/>
      <c r="H42" s="56"/>
      <c r="I42" s="56"/>
      <c r="J42" s="79"/>
      <c r="K42" s="79"/>
      <c r="L42" s="79"/>
      <c r="M42" s="79"/>
      <c r="N42" s="79"/>
      <c r="O42" s="79"/>
      <c r="P42" s="2"/>
      <c r="Q42" s="2"/>
      <c r="R42" s="2"/>
      <c r="S42" s="684" t="s">
        <v>1</v>
      </c>
      <c r="T42" s="2"/>
      <c r="U42" s="261"/>
    </row>
    <row r="43" spans="1:21">
      <c r="A43" s="261"/>
      <c r="B43" s="2"/>
      <c r="C43" s="2"/>
      <c r="D43" s="2"/>
      <c r="E43" s="80"/>
      <c r="F43" s="78"/>
      <c r="G43" s="56"/>
      <c r="H43" s="55"/>
      <c r="I43" s="78"/>
      <c r="J43" s="56"/>
      <c r="K43" s="56"/>
      <c r="L43" s="56"/>
      <c r="M43" s="56"/>
      <c r="N43" s="56"/>
      <c r="O43" s="56"/>
      <c r="P43" s="2"/>
      <c r="Q43" s="2"/>
      <c r="R43" s="2"/>
      <c r="S43" s="2"/>
      <c r="T43" s="2"/>
      <c r="U43" s="261"/>
    </row>
    <row r="44" spans="1:21">
      <c r="A44" s="261"/>
      <c r="B44" s="261"/>
      <c r="C44" s="261"/>
      <c r="D44" s="261"/>
      <c r="E44" s="261"/>
      <c r="F44" s="261"/>
      <c r="G44" s="261"/>
      <c r="H44" s="261"/>
      <c r="I44" s="261"/>
      <c r="J44" s="261"/>
      <c r="K44" s="261"/>
      <c r="L44" s="261"/>
      <c r="M44" s="261"/>
      <c r="N44" s="261"/>
      <c r="O44" s="261"/>
      <c r="P44" s="261"/>
      <c r="Q44" s="261"/>
      <c r="R44" s="261"/>
      <c r="S44" s="261"/>
      <c r="T44" s="261"/>
      <c r="U44" s="261"/>
    </row>
  </sheetData>
  <customSheetViews>
    <customSheetView guid="{F416BD5B-C3AD-4F61-AAB2-55950A9B7E72}">
      <selection activeCell="B48" sqref="B48"/>
      <pageMargins left="0" right="0" top="0" bottom="0" header="0" footer="0"/>
    </customSheetView>
    <customSheetView guid="{E14211BF-3959-45CF-A937-AD36AACCEFAC}" topLeftCell="D13">
      <selection activeCell="O30" sqref="O30"/>
      <pageMargins left="0" right="0" top="0" bottom="0" header="0" footer="0"/>
    </customSheetView>
    <customSheetView guid="{DD364770-73A1-4C6D-9516-629A57F0EB18}" topLeftCell="D13">
      <selection activeCell="O30" sqref="O30"/>
      <pageMargins left="0" right="0" top="0" bottom="0" header="0" footer="0"/>
    </customSheetView>
    <customSheetView guid="{41E394DC-1FDD-4D1F-8620-137B7012DC10}" topLeftCell="D13">
      <selection activeCell="O30" sqref="O30"/>
      <pageMargins left="0" right="0" top="0" bottom="0" header="0" footer="0"/>
    </customSheetView>
    <customSheetView guid="{CC70D5D3-3A1F-46AA-BDCE-F692C2C36BEE}" topLeftCell="E1">
      <selection activeCell="S4" sqref="S4"/>
      <pageMargins left="0" right="0" top="0" bottom="0" header="0" footer="0"/>
      <pageSetup paperSize="9" orientation="portrait" r:id="rId1"/>
    </customSheetView>
  </customSheetViews>
  <mergeCells count="14">
    <mergeCell ref="P6:Q6"/>
    <mergeCell ref="S6:S7"/>
    <mergeCell ref="F24:F25"/>
    <mergeCell ref="G24:K24"/>
    <mergeCell ref="L24:M24"/>
    <mergeCell ref="P24:Q24"/>
    <mergeCell ref="S24:S25"/>
    <mergeCell ref="N6:O6"/>
    <mergeCell ref="N24:O24"/>
    <mergeCell ref="F6:F7"/>
    <mergeCell ref="G6:K6"/>
    <mergeCell ref="L6:M6"/>
    <mergeCell ref="R6:R7"/>
    <mergeCell ref="R24:R25"/>
  </mergeCells>
  <hyperlinks>
    <hyperlink ref="S42" location="Index!A1" display="Index" xr:uid="{00000000-0004-0000-1100-000000000000}"/>
    <hyperlink ref="T2" location="Index!A1" display="Index" xr:uid="{DBB5FD79-A4E6-4C01-9EF1-E53ACA5049ED}"/>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C000"/>
  </sheetPr>
  <dimension ref="A1:N34"/>
  <sheetViews>
    <sheetView zoomScale="70" zoomScaleNormal="70" workbookViewId="0">
      <selection activeCell="F35" sqref="F35"/>
    </sheetView>
  </sheetViews>
  <sheetFormatPr defaultColWidth="0" defaultRowHeight="14.4" zeroHeight="1"/>
  <cols>
    <col min="1" max="1" width="3.33203125" customWidth="1"/>
    <col min="2" max="3" width="9.109375" customWidth="1"/>
    <col min="4" max="4" width="47.88671875" customWidth="1"/>
    <col min="5" max="5" width="21.109375" customWidth="1"/>
    <col min="6" max="6" width="23.44140625" customWidth="1"/>
    <col min="7" max="7" width="19.88671875" customWidth="1"/>
    <col min="8" max="8" width="22" customWidth="1"/>
    <col min="9" max="9" width="22.44140625" customWidth="1"/>
    <col min="10" max="10" width="18.44140625" customWidth="1"/>
    <col min="11" max="11" width="19.109375" customWidth="1"/>
    <col min="12" max="12" width="19.44140625" customWidth="1"/>
    <col min="13" max="13" width="9.109375" customWidth="1"/>
    <col min="14" max="14" width="5.109375" customWidth="1"/>
    <col min="15" max="16384" width="9.109375" hidden="1"/>
  </cols>
  <sheetData>
    <row r="1" spans="1:14" ht="16.8">
      <c r="A1" s="261"/>
      <c r="B1" s="261"/>
      <c r="C1" s="376"/>
      <c r="D1" s="403"/>
      <c r="E1" s="403"/>
      <c r="F1" s="403"/>
      <c r="G1" s="408"/>
      <c r="H1" s="408"/>
      <c r="I1" s="408"/>
      <c r="J1" s="408"/>
      <c r="K1" s="408"/>
      <c r="L1" s="377"/>
      <c r="M1" s="261"/>
      <c r="N1" s="261"/>
    </row>
    <row r="2" spans="1:14" ht="16.8">
      <c r="A2" s="261"/>
      <c r="B2" s="144" t="s">
        <v>135</v>
      </c>
      <c r="C2" s="3"/>
      <c r="D2" s="41"/>
      <c r="E2" s="41"/>
      <c r="F2" s="41"/>
      <c r="G2" s="41"/>
      <c r="H2" s="41"/>
      <c r="I2" s="41"/>
      <c r="J2" s="41"/>
      <c r="K2" s="41"/>
      <c r="L2" s="41"/>
      <c r="M2" s="2204" t="s">
        <v>1</v>
      </c>
      <c r="N2" s="261"/>
    </row>
    <row r="3" spans="1:14" ht="17.399999999999999">
      <c r="A3" s="261"/>
      <c r="B3" s="2"/>
      <c r="C3" s="142"/>
      <c r="D3" s="136"/>
      <c r="E3" s="402"/>
      <c r="F3" s="402"/>
      <c r="G3" s="143" t="s">
        <v>2112</v>
      </c>
      <c r="H3" s="136"/>
      <c r="I3" s="136"/>
      <c r="J3" s="136"/>
      <c r="K3" s="136"/>
      <c r="L3" s="39"/>
      <c r="M3" s="2"/>
      <c r="N3" s="261"/>
    </row>
    <row r="4" spans="1:14" ht="17.399999999999999">
      <c r="A4" s="261"/>
      <c r="B4" s="2"/>
      <c r="C4" s="404"/>
      <c r="D4" s="2"/>
      <c r="E4" s="410"/>
      <c r="F4" s="119"/>
      <c r="G4" s="409" t="s">
        <v>2113</v>
      </c>
      <c r="H4" s="404"/>
      <c r="I4" s="404"/>
      <c r="J4" s="404"/>
      <c r="K4" s="404"/>
      <c r="L4" s="404"/>
      <c r="M4" s="2"/>
      <c r="N4" s="261"/>
    </row>
    <row r="5" spans="1:14" ht="15" thickBot="1">
      <c r="A5" s="261"/>
      <c r="B5" s="2"/>
      <c r="C5" s="4097"/>
      <c r="D5" s="4097"/>
      <c r="E5" s="4097"/>
      <c r="F5" s="4097"/>
      <c r="G5" s="4097"/>
      <c r="H5" s="4097"/>
      <c r="I5" s="4098"/>
      <c r="J5" s="4097"/>
      <c r="K5" s="4097"/>
      <c r="L5" s="4099"/>
      <c r="M5" s="2"/>
      <c r="N5" s="261"/>
    </row>
    <row r="6" spans="1:14">
      <c r="A6" s="261"/>
      <c r="B6" s="2"/>
      <c r="C6" s="4100"/>
      <c r="D6" s="4101"/>
      <c r="E6" s="8223" t="s">
        <v>2114</v>
      </c>
      <c r="F6" s="8223" t="s">
        <v>2115</v>
      </c>
      <c r="G6" s="8220" t="s">
        <v>1696</v>
      </c>
      <c r="H6" s="8221"/>
      <c r="I6" s="4102" t="s">
        <v>2116</v>
      </c>
      <c r="J6" s="8221" t="s">
        <v>2117</v>
      </c>
      <c r="K6" s="8222"/>
      <c r="L6" s="4103" t="s">
        <v>2116</v>
      </c>
      <c r="M6" s="2"/>
      <c r="N6" s="261"/>
    </row>
    <row r="7" spans="1:14">
      <c r="A7" s="261"/>
      <c r="B7" s="2"/>
      <c r="C7" s="4104"/>
      <c r="D7" s="412"/>
      <c r="E7" s="8224"/>
      <c r="F7" s="8224"/>
      <c r="G7" s="4105" t="s">
        <v>2118</v>
      </c>
      <c r="H7" s="4106" t="s">
        <v>2118</v>
      </c>
      <c r="I7" s="1568" t="s">
        <v>2119</v>
      </c>
      <c r="J7" s="1348" t="s">
        <v>2118</v>
      </c>
      <c r="K7" s="1562" t="s">
        <v>2118</v>
      </c>
      <c r="L7" s="413" t="s">
        <v>2119</v>
      </c>
      <c r="M7" s="2"/>
      <c r="N7" s="261"/>
    </row>
    <row r="8" spans="1:14">
      <c r="A8" s="261"/>
      <c r="B8" s="2"/>
      <c r="C8" s="4104"/>
      <c r="D8" s="412"/>
      <c r="E8" s="8224"/>
      <c r="F8" s="8224"/>
      <c r="G8" s="4107" t="s">
        <v>2120</v>
      </c>
      <c r="H8" s="414" t="s">
        <v>2121</v>
      </c>
      <c r="I8" s="4108" t="s">
        <v>2122</v>
      </c>
      <c r="J8" s="4109" t="s">
        <v>2120</v>
      </c>
      <c r="K8" s="3954" t="s">
        <v>2121</v>
      </c>
      <c r="L8" s="4110" t="s">
        <v>2122</v>
      </c>
      <c r="M8" s="2"/>
      <c r="N8" s="261"/>
    </row>
    <row r="9" spans="1:14">
      <c r="A9" s="261"/>
      <c r="B9" s="2"/>
      <c r="C9" s="4111" t="s">
        <v>1012</v>
      </c>
      <c r="D9" s="3728" t="s">
        <v>6</v>
      </c>
      <c r="E9" s="8225"/>
      <c r="F9" s="8225"/>
      <c r="G9" s="4112" t="s">
        <v>734</v>
      </c>
      <c r="H9" s="4113" t="s">
        <v>735</v>
      </c>
      <c r="I9" s="4114" t="s">
        <v>736</v>
      </c>
      <c r="J9" s="4115" t="s">
        <v>1249</v>
      </c>
      <c r="K9" s="4116" t="s">
        <v>738</v>
      </c>
      <c r="L9" s="4117" t="s">
        <v>1546</v>
      </c>
      <c r="M9" s="2"/>
      <c r="N9" s="261"/>
    </row>
    <row r="10" spans="1:14">
      <c r="A10" s="261"/>
      <c r="B10" s="2"/>
      <c r="C10" s="4118">
        <v>1</v>
      </c>
      <c r="D10" s="3741" t="s">
        <v>2123</v>
      </c>
      <c r="E10" s="4119"/>
      <c r="F10" s="4120"/>
      <c r="G10" s="4121"/>
      <c r="H10" s="4122"/>
      <c r="I10" s="4123">
        <f>G10-H10</f>
        <v>0</v>
      </c>
      <c r="J10" s="4124"/>
      <c r="K10" s="4125"/>
      <c r="L10" s="4126">
        <f>J10-K10</f>
        <v>0</v>
      </c>
      <c r="M10" s="2"/>
      <c r="N10" s="261"/>
    </row>
    <row r="11" spans="1:14">
      <c r="A11" s="261"/>
      <c r="B11" s="2"/>
      <c r="C11" s="4127">
        <v>2</v>
      </c>
      <c r="D11" s="4128" t="s">
        <v>2124</v>
      </c>
      <c r="E11" s="4129"/>
      <c r="F11" s="4130"/>
      <c r="G11" s="4131"/>
      <c r="H11" s="4132"/>
      <c r="I11" s="4133">
        <f t="shared" ref="I11:I30" si="0">G11-H11</f>
        <v>0</v>
      </c>
      <c r="J11" s="4134"/>
      <c r="K11" s="4135"/>
      <c r="L11" s="4136">
        <f t="shared" ref="L11:L30" si="1">J11-K11</f>
        <v>0</v>
      </c>
      <c r="M11" s="2"/>
      <c r="N11" s="261"/>
    </row>
    <row r="12" spans="1:14">
      <c r="A12" s="261"/>
      <c r="B12" s="2"/>
      <c r="C12" s="4127">
        <v>3</v>
      </c>
      <c r="D12" s="4128" t="s">
        <v>2125</v>
      </c>
      <c r="E12" s="4129"/>
      <c r="F12" s="4130"/>
      <c r="G12" s="4131"/>
      <c r="H12" s="4132"/>
      <c r="I12" s="4133">
        <f t="shared" si="0"/>
        <v>0</v>
      </c>
      <c r="J12" s="4134"/>
      <c r="K12" s="4135"/>
      <c r="L12" s="4136">
        <f t="shared" si="1"/>
        <v>0</v>
      </c>
      <c r="M12" s="2"/>
      <c r="N12" s="261"/>
    </row>
    <row r="13" spans="1:14">
      <c r="A13" s="261"/>
      <c r="B13" s="2"/>
      <c r="C13" s="4127">
        <v>4</v>
      </c>
      <c r="D13" s="4128" t="s">
        <v>2126</v>
      </c>
      <c r="E13" s="4129"/>
      <c r="F13" s="4130"/>
      <c r="G13" s="4131"/>
      <c r="H13" s="4132"/>
      <c r="I13" s="4133">
        <f t="shared" si="0"/>
        <v>0</v>
      </c>
      <c r="J13" s="4134"/>
      <c r="K13" s="4135"/>
      <c r="L13" s="4136">
        <f t="shared" si="1"/>
        <v>0</v>
      </c>
      <c r="M13" s="2"/>
      <c r="N13" s="261"/>
    </row>
    <row r="14" spans="1:14">
      <c r="A14" s="261"/>
      <c r="B14" s="2"/>
      <c r="C14" s="4127">
        <v>5</v>
      </c>
      <c r="D14" s="4128" t="s">
        <v>2127</v>
      </c>
      <c r="E14" s="4129"/>
      <c r="F14" s="4130"/>
      <c r="G14" s="4131"/>
      <c r="H14" s="4132"/>
      <c r="I14" s="4133">
        <f t="shared" si="0"/>
        <v>0</v>
      </c>
      <c r="J14" s="4134"/>
      <c r="K14" s="4135"/>
      <c r="L14" s="4136">
        <f t="shared" si="1"/>
        <v>0</v>
      </c>
      <c r="M14" s="2"/>
      <c r="N14" s="261"/>
    </row>
    <row r="15" spans="1:14">
      <c r="A15" s="261"/>
      <c r="B15" s="2"/>
      <c r="C15" s="4127">
        <v>6</v>
      </c>
      <c r="D15" s="4128" t="s">
        <v>2128</v>
      </c>
      <c r="E15" s="4129"/>
      <c r="F15" s="4130"/>
      <c r="G15" s="4131"/>
      <c r="H15" s="4132"/>
      <c r="I15" s="4133">
        <f t="shared" si="0"/>
        <v>0</v>
      </c>
      <c r="J15" s="4134"/>
      <c r="K15" s="4135"/>
      <c r="L15" s="4136">
        <f t="shared" si="1"/>
        <v>0</v>
      </c>
      <c r="M15" s="2"/>
      <c r="N15" s="261"/>
    </row>
    <row r="16" spans="1:14">
      <c r="A16" s="261"/>
      <c r="B16" s="2"/>
      <c r="C16" s="4127">
        <v>7</v>
      </c>
      <c r="D16" s="4128" t="s">
        <v>2129</v>
      </c>
      <c r="E16" s="4129"/>
      <c r="F16" s="4130"/>
      <c r="G16" s="4131"/>
      <c r="H16" s="4132"/>
      <c r="I16" s="4133">
        <f t="shared" si="0"/>
        <v>0</v>
      </c>
      <c r="J16" s="4134"/>
      <c r="K16" s="4135"/>
      <c r="L16" s="4136">
        <f t="shared" si="1"/>
        <v>0</v>
      </c>
      <c r="M16" s="2"/>
      <c r="N16" s="261"/>
    </row>
    <row r="17" spans="1:14">
      <c r="A17" s="261"/>
      <c r="B17" s="2"/>
      <c r="C17" s="4127">
        <v>8</v>
      </c>
      <c r="D17" s="4128" t="s">
        <v>2130</v>
      </c>
      <c r="E17" s="4129"/>
      <c r="F17" s="4130"/>
      <c r="G17" s="4131"/>
      <c r="H17" s="4132"/>
      <c r="I17" s="4133">
        <f t="shared" si="0"/>
        <v>0</v>
      </c>
      <c r="J17" s="4134"/>
      <c r="K17" s="4135"/>
      <c r="L17" s="4136">
        <f t="shared" si="1"/>
        <v>0</v>
      </c>
      <c r="M17" s="2"/>
      <c r="N17" s="261"/>
    </row>
    <row r="18" spans="1:14">
      <c r="A18" s="261"/>
      <c r="B18" s="2"/>
      <c r="C18" s="4127">
        <v>9</v>
      </c>
      <c r="D18" s="4128" t="s">
        <v>2131</v>
      </c>
      <c r="E18" s="4129"/>
      <c r="F18" s="4130"/>
      <c r="G18" s="4131"/>
      <c r="H18" s="4132"/>
      <c r="I18" s="4133">
        <f t="shared" si="0"/>
        <v>0</v>
      </c>
      <c r="J18" s="4134"/>
      <c r="K18" s="4135"/>
      <c r="L18" s="4136">
        <f t="shared" si="1"/>
        <v>0</v>
      </c>
      <c r="M18" s="2"/>
      <c r="N18" s="261"/>
    </row>
    <row r="19" spans="1:14">
      <c r="A19" s="261"/>
      <c r="B19" s="2"/>
      <c r="C19" s="4127">
        <v>10</v>
      </c>
      <c r="D19" s="4128" t="s">
        <v>2132</v>
      </c>
      <c r="E19" s="4129"/>
      <c r="F19" s="4130"/>
      <c r="G19" s="4131"/>
      <c r="H19" s="4132"/>
      <c r="I19" s="4133">
        <f t="shared" si="0"/>
        <v>0</v>
      </c>
      <c r="J19" s="4134"/>
      <c r="K19" s="4135"/>
      <c r="L19" s="4136">
        <f t="shared" si="1"/>
        <v>0</v>
      </c>
      <c r="M19" s="2"/>
      <c r="N19" s="261"/>
    </row>
    <row r="20" spans="1:14">
      <c r="A20" s="261"/>
      <c r="B20" s="2"/>
      <c r="C20" s="4137"/>
      <c r="D20" s="4128" t="s">
        <v>2133</v>
      </c>
      <c r="E20" s="4129"/>
      <c r="F20" s="4130"/>
      <c r="G20" s="4131"/>
      <c r="H20" s="4132"/>
      <c r="I20" s="4133">
        <f t="shared" si="0"/>
        <v>0</v>
      </c>
      <c r="J20" s="4134"/>
      <c r="K20" s="4135"/>
      <c r="L20" s="4138">
        <f t="shared" si="1"/>
        <v>0</v>
      </c>
      <c r="M20" s="2"/>
      <c r="N20" s="261"/>
    </row>
    <row r="21" spans="1:14">
      <c r="A21" s="261"/>
      <c r="B21" s="2"/>
      <c r="C21" s="4127">
        <v>11</v>
      </c>
      <c r="D21" s="4128" t="s">
        <v>2134</v>
      </c>
      <c r="E21" s="4129"/>
      <c r="F21" s="4130"/>
      <c r="G21" s="4131"/>
      <c r="H21" s="4132"/>
      <c r="I21" s="4133">
        <f t="shared" si="0"/>
        <v>0</v>
      </c>
      <c r="J21" s="4134"/>
      <c r="K21" s="4135"/>
      <c r="L21" s="4136">
        <f t="shared" si="1"/>
        <v>0</v>
      </c>
      <c r="M21" s="2"/>
      <c r="N21" s="261"/>
    </row>
    <row r="22" spans="1:14">
      <c r="A22" s="261"/>
      <c r="B22" s="2"/>
      <c r="C22" s="4127">
        <v>12</v>
      </c>
      <c r="D22" s="4128" t="s">
        <v>2135</v>
      </c>
      <c r="E22" s="4129"/>
      <c r="F22" s="4130"/>
      <c r="G22" s="4131"/>
      <c r="H22" s="4132"/>
      <c r="I22" s="4133">
        <f t="shared" si="0"/>
        <v>0</v>
      </c>
      <c r="J22" s="4134"/>
      <c r="K22" s="4135"/>
      <c r="L22" s="4136">
        <f t="shared" si="1"/>
        <v>0</v>
      </c>
      <c r="M22" s="2"/>
      <c r="N22" s="261"/>
    </row>
    <row r="23" spans="1:14">
      <c r="A23" s="261"/>
      <c r="B23" s="2"/>
      <c r="C23" s="4139">
        <v>12.1</v>
      </c>
      <c r="D23" s="4140"/>
      <c r="E23" s="4141"/>
      <c r="F23" s="4142"/>
      <c r="G23" s="4131"/>
      <c r="H23" s="4132"/>
      <c r="I23" s="4133">
        <f t="shared" si="0"/>
        <v>0</v>
      </c>
      <c r="J23" s="4134"/>
      <c r="K23" s="4135"/>
      <c r="L23" s="4136">
        <f t="shared" si="1"/>
        <v>0</v>
      </c>
      <c r="M23" s="2"/>
      <c r="N23" s="261"/>
    </row>
    <row r="24" spans="1:14">
      <c r="A24" s="261"/>
      <c r="B24" s="2"/>
      <c r="C24" s="4139">
        <v>12.2</v>
      </c>
      <c r="D24" s="4143"/>
      <c r="E24" s="4144"/>
      <c r="F24" s="4145"/>
      <c r="G24" s="4131"/>
      <c r="H24" s="4132"/>
      <c r="I24" s="4133">
        <f t="shared" si="0"/>
        <v>0</v>
      </c>
      <c r="J24" s="4134"/>
      <c r="K24" s="4135"/>
      <c r="L24" s="4136">
        <f t="shared" si="1"/>
        <v>0</v>
      </c>
      <c r="M24" s="2"/>
      <c r="N24" s="261"/>
    </row>
    <row r="25" spans="1:14">
      <c r="A25" s="261"/>
      <c r="B25" s="2"/>
      <c r="C25" s="4139">
        <v>12.3</v>
      </c>
      <c r="D25" s="4143"/>
      <c r="E25" s="4144"/>
      <c r="F25" s="4145"/>
      <c r="G25" s="4131"/>
      <c r="H25" s="4132"/>
      <c r="I25" s="4133">
        <f t="shared" si="0"/>
        <v>0</v>
      </c>
      <c r="J25" s="4134"/>
      <c r="K25" s="4135"/>
      <c r="L25" s="4136">
        <f t="shared" si="1"/>
        <v>0</v>
      </c>
      <c r="M25" s="2"/>
      <c r="N25" s="261"/>
    </row>
    <row r="26" spans="1:14">
      <c r="A26" s="261"/>
      <c r="B26" s="2"/>
      <c r="C26" s="4139">
        <v>12.4</v>
      </c>
      <c r="D26" s="4143"/>
      <c r="E26" s="4144"/>
      <c r="F26" s="4145"/>
      <c r="G26" s="4131"/>
      <c r="H26" s="4132"/>
      <c r="I26" s="4133">
        <f t="shared" si="0"/>
        <v>0</v>
      </c>
      <c r="J26" s="4134"/>
      <c r="K26" s="4135"/>
      <c r="L26" s="4136">
        <f t="shared" si="1"/>
        <v>0</v>
      </c>
      <c r="M26" s="2"/>
      <c r="N26" s="261"/>
    </row>
    <row r="27" spans="1:14">
      <c r="A27" s="261"/>
      <c r="B27" s="2"/>
      <c r="C27" s="4139">
        <v>12.5</v>
      </c>
      <c r="D27" s="4143"/>
      <c r="E27" s="4144"/>
      <c r="F27" s="4145"/>
      <c r="G27" s="4131"/>
      <c r="H27" s="4132"/>
      <c r="I27" s="4133">
        <f t="shared" si="0"/>
        <v>0</v>
      </c>
      <c r="J27" s="4134"/>
      <c r="K27" s="4135"/>
      <c r="L27" s="4136">
        <f t="shared" si="1"/>
        <v>0</v>
      </c>
      <c r="M27" s="2"/>
      <c r="N27" s="261"/>
    </row>
    <row r="28" spans="1:14">
      <c r="A28" s="261"/>
      <c r="B28" s="2"/>
      <c r="C28" s="4139">
        <v>12.6</v>
      </c>
      <c r="D28" s="4143"/>
      <c r="E28" s="4144"/>
      <c r="F28" s="4145"/>
      <c r="G28" s="4131"/>
      <c r="H28" s="4132"/>
      <c r="I28" s="4133">
        <f t="shared" si="0"/>
        <v>0</v>
      </c>
      <c r="J28" s="4134"/>
      <c r="K28" s="4135"/>
      <c r="L28" s="4136">
        <f t="shared" si="1"/>
        <v>0</v>
      </c>
      <c r="M28" s="2"/>
      <c r="N28" s="261"/>
    </row>
    <row r="29" spans="1:14">
      <c r="A29" s="261"/>
      <c r="B29" s="2"/>
      <c r="C29" s="4139">
        <v>12.7</v>
      </c>
      <c r="D29" s="4143"/>
      <c r="E29" s="4144"/>
      <c r="F29" s="4145"/>
      <c r="G29" s="4131"/>
      <c r="H29" s="4132"/>
      <c r="I29" s="4133">
        <f t="shared" si="0"/>
        <v>0</v>
      </c>
      <c r="J29" s="4134"/>
      <c r="K29" s="4135"/>
      <c r="L29" s="4136">
        <f t="shared" si="1"/>
        <v>0</v>
      </c>
      <c r="M29" s="2"/>
      <c r="N29" s="261"/>
    </row>
    <row r="30" spans="1:14" ht="15" thickBot="1">
      <c r="A30" s="261"/>
      <c r="B30" s="2"/>
      <c r="C30" s="4146">
        <v>13</v>
      </c>
      <c r="D30" s="4147" t="s">
        <v>2136</v>
      </c>
      <c r="E30" s="4148"/>
      <c r="F30" s="4149"/>
      <c r="G30" s="4150">
        <f>SUM(G10:G29)</f>
        <v>0</v>
      </c>
      <c r="H30" s="4151">
        <f>SUM(H10:H29)</f>
        <v>0</v>
      </c>
      <c r="I30" s="4152">
        <f t="shared" si="0"/>
        <v>0</v>
      </c>
      <c r="J30" s="4153">
        <f>SUM(J10:J29)</f>
        <v>0</v>
      </c>
      <c r="K30" s="4154">
        <f>SUM(K10:K29)</f>
        <v>0</v>
      </c>
      <c r="L30" s="4155">
        <f t="shared" si="1"/>
        <v>0</v>
      </c>
      <c r="M30" s="2"/>
      <c r="N30" s="261"/>
    </row>
    <row r="31" spans="1:14">
      <c r="A31" s="261"/>
      <c r="B31" s="2"/>
      <c r="C31" s="66"/>
      <c r="D31" s="36" t="s">
        <v>445</v>
      </c>
      <c r="E31" s="36"/>
      <c r="F31" s="36"/>
      <c r="G31" s="41"/>
      <c r="H31" s="41"/>
      <c r="I31" s="41"/>
      <c r="J31" s="81"/>
      <c r="K31" s="81"/>
      <c r="L31" s="41"/>
      <c r="M31" s="2"/>
      <c r="N31" s="261"/>
    </row>
    <row r="32" spans="1:14">
      <c r="A32" s="261"/>
      <c r="B32" s="2"/>
      <c r="C32" s="41"/>
      <c r="D32" s="38" t="s">
        <v>2137</v>
      </c>
      <c r="E32" s="38"/>
      <c r="F32" s="38"/>
      <c r="G32" s="38"/>
      <c r="H32" s="41"/>
      <c r="I32" s="41"/>
      <c r="J32" s="38"/>
      <c r="K32" s="41"/>
      <c r="L32" s="684"/>
      <c r="M32" s="2"/>
      <c r="N32" s="261"/>
    </row>
    <row r="33" spans="1:14">
      <c r="A33" s="261"/>
      <c r="B33" s="2"/>
      <c r="C33" s="41"/>
      <c r="D33" s="38"/>
      <c r="E33" s="38"/>
      <c r="F33" s="38"/>
      <c r="G33" s="38"/>
      <c r="H33" s="41"/>
      <c r="I33" s="41"/>
      <c r="J33" s="38"/>
      <c r="K33" s="41"/>
      <c r="L33" s="41"/>
      <c r="M33" s="2"/>
      <c r="N33" s="261"/>
    </row>
    <row r="34" spans="1:14">
      <c r="A34" s="261"/>
      <c r="B34" s="261"/>
      <c r="C34" s="261"/>
      <c r="D34" s="170"/>
      <c r="E34" s="170"/>
      <c r="F34" s="170"/>
      <c r="G34" s="261"/>
      <c r="H34" s="171"/>
      <c r="I34" s="171"/>
      <c r="J34" s="170"/>
      <c r="K34" s="261"/>
      <c r="L34" s="171"/>
      <c r="M34" s="261"/>
      <c r="N34" s="261"/>
    </row>
  </sheetData>
  <customSheetViews>
    <customSheetView guid="{F416BD5B-C3AD-4F61-AAB2-55950A9B7E72}">
      <selection activeCell="H36" sqref="H36"/>
      <pageMargins left="0" right="0" top="0" bottom="0" header="0" footer="0"/>
    </customSheetView>
    <customSheetView guid="{E14211BF-3959-45CF-A937-AD36AACCEFAC}">
      <selection activeCell="C12" sqref="C12"/>
      <pageMargins left="0" right="0" top="0" bottom="0" header="0" footer="0"/>
    </customSheetView>
    <customSheetView guid="{DD364770-73A1-4C6D-9516-629A57F0EB18}">
      <selection activeCell="C12" sqref="C12"/>
      <pageMargins left="0" right="0" top="0" bottom="0" header="0" footer="0"/>
    </customSheetView>
    <customSheetView guid="{41E394DC-1FDD-4D1F-8620-137B7012DC10}">
      <selection activeCell="C12" sqref="C12"/>
      <pageMargins left="0" right="0" top="0" bottom="0" header="0" footer="0"/>
    </customSheetView>
    <customSheetView guid="{CC70D5D3-3A1F-46AA-BDCE-F692C2C36BEE}">
      <selection activeCell="L4" sqref="L4"/>
      <pageMargins left="0" right="0" top="0" bottom="0" header="0" footer="0"/>
    </customSheetView>
  </customSheetViews>
  <mergeCells count="4">
    <mergeCell ref="G6:H6"/>
    <mergeCell ref="J6:K6"/>
    <mergeCell ref="E6:E9"/>
    <mergeCell ref="F6:F9"/>
  </mergeCells>
  <hyperlinks>
    <hyperlink ref="M2" location="Index!A1" display="Index" xr:uid="{44B9066A-322A-4153-8BB8-F581B4D423B9}"/>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FFC000"/>
  </sheetPr>
  <dimension ref="A1:R106"/>
  <sheetViews>
    <sheetView zoomScale="70" zoomScaleNormal="70" workbookViewId="0">
      <selection activeCell="M106" sqref="M106:M107"/>
    </sheetView>
  </sheetViews>
  <sheetFormatPr defaultColWidth="0" defaultRowHeight="14.4" zeroHeight="1"/>
  <cols>
    <col min="1" max="1" width="2.6640625" customWidth="1"/>
    <col min="2" max="3" width="9.109375" customWidth="1"/>
    <col min="4" max="4" width="30.109375" customWidth="1"/>
    <col min="5" max="5" width="19.33203125" style="102" customWidth="1"/>
    <col min="6" max="14" width="9.109375" style="102" customWidth="1"/>
    <col min="15" max="15" width="16.109375" style="102" customWidth="1"/>
    <col min="16" max="16" width="9.109375" customWidth="1"/>
    <col min="17" max="17" width="4.6640625" customWidth="1"/>
    <col min="18" max="18" width="0" hidden="1" customWidth="1"/>
    <col min="19" max="16384" width="9.109375" hidden="1"/>
  </cols>
  <sheetData>
    <row r="1" spans="1:17" ht="16.8">
      <c r="A1" s="261"/>
      <c r="B1" s="261"/>
      <c r="C1" s="376"/>
      <c r="D1" s="393"/>
      <c r="E1" s="403"/>
      <c r="F1" s="393"/>
      <c r="G1" s="393"/>
      <c r="H1" s="394"/>
      <c r="I1" s="393"/>
      <c r="J1" s="393"/>
      <c r="K1" s="393"/>
      <c r="L1" s="393"/>
      <c r="M1" s="393"/>
      <c r="N1" s="393"/>
      <c r="O1" s="377"/>
      <c r="P1" s="261"/>
      <c r="Q1" s="261"/>
    </row>
    <row r="2" spans="1:17" ht="16.8">
      <c r="A2" s="261"/>
      <c r="B2" s="144" t="s">
        <v>138</v>
      </c>
      <c r="C2" s="3"/>
      <c r="D2" s="56"/>
      <c r="E2" s="56"/>
      <c r="F2" s="56"/>
      <c r="G2" s="56"/>
      <c r="H2" s="56"/>
      <c r="I2" s="56"/>
      <c r="J2" s="56"/>
      <c r="K2" s="56"/>
      <c r="L2" s="56"/>
      <c r="M2" s="56"/>
      <c r="N2" s="56"/>
      <c r="O2" s="56"/>
      <c r="P2" s="2204" t="s">
        <v>1</v>
      </c>
      <c r="Q2" s="261"/>
    </row>
    <row r="3" spans="1:17" ht="17.399999999999999">
      <c r="A3" s="261"/>
      <c r="B3" s="2"/>
      <c r="C3" s="142"/>
      <c r="D3" s="142"/>
      <c r="E3" s="402"/>
      <c r="F3" s="136"/>
      <c r="G3" s="136"/>
      <c r="H3" s="143" t="s">
        <v>2138</v>
      </c>
      <c r="I3" s="136"/>
      <c r="J3" s="136"/>
      <c r="K3" s="136"/>
      <c r="L3" s="142"/>
      <c r="M3" s="136"/>
      <c r="N3" s="136"/>
      <c r="O3" s="39"/>
      <c r="P3" s="2"/>
      <c r="Q3" s="261"/>
    </row>
    <row r="4" spans="1:17" ht="18" thickBot="1">
      <c r="A4" s="261"/>
      <c r="B4" s="2"/>
      <c r="C4" s="404"/>
      <c r="D4" s="405"/>
      <c r="E4" s="404"/>
      <c r="F4" s="404"/>
      <c r="G4" s="406"/>
      <c r="H4" s="407"/>
      <c r="I4" s="404"/>
      <c r="J4" s="404"/>
      <c r="K4" s="404"/>
      <c r="L4" s="405"/>
      <c r="M4" s="404"/>
      <c r="N4" s="404"/>
      <c r="O4" s="404"/>
      <c r="P4" s="2"/>
      <c r="Q4" s="261"/>
    </row>
    <row r="5" spans="1:17">
      <c r="A5" s="261"/>
      <c r="B5" s="2"/>
      <c r="C5" s="2707"/>
      <c r="D5" s="4156" t="s">
        <v>734</v>
      </c>
      <c r="E5" s="4156" t="s">
        <v>735</v>
      </c>
      <c r="F5" s="4156" t="s">
        <v>736</v>
      </c>
      <c r="G5" s="8227" t="s">
        <v>1249</v>
      </c>
      <c r="H5" s="8227" t="s">
        <v>738</v>
      </c>
      <c r="I5" s="4157" t="s">
        <v>738</v>
      </c>
      <c r="J5" s="8228" t="s">
        <v>1546</v>
      </c>
      <c r="K5" s="8227" t="s">
        <v>1548</v>
      </c>
      <c r="L5" s="4157" t="s">
        <v>1547</v>
      </c>
      <c r="M5" s="8228" t="s">
        <v>1548</v>
      </c>
      <c r="N5" s="8227" t="s">
        <v>1551</v>
      </c>
      <c r="O5" s="4158" t="s">
        <v>1549</v>
      </c>
      <c r="P5" s="2"/>
      <c r="Q5" s="261"/>
    </row>
    <row r="6" spans="1:17" ht="17.399999999999999">
      <c r="A6" s="261"/>
      <c r="B6" s="2"/>
      <c r="C6" s="4159"/>
      <c r="D6" s="4160"/>
      <c r="E6" s="4161" t="s">
        <v>2139</v>
      </c>
      <c r="F6" s="8229" t="s">
        <v>2140</v>
      </c>
      <c r="G6" s="8230"/>
      <c r="H6" s="8230"/>
      <c r="I6" s="8230"/>
      <c r="J6" s="8230"/>
      <c r="K6" s="8230"/>
      <c r="L6" s="8230"/>
      <c r="M6" s="8230"/>
      <c r="N6" s="8230"/>
      <c r="O6" s="4162"/>
      <c r="P6" s="2"/>
      <c r="Q6" s="261"/>
    </row>
    <row r="7" spans="1:17">
      <c r="A7" s="261"/>
      <c r="B7" s="2"/>
      <c r="C7" s="4163"/>
      <c r="D7" s="2013"/>
      <c r="E7" s="2013" t="s">
        <v>2141</v>
      </c>
      <c r="F7" s="8231" t="s">
        <v>2142</v>
      </c>
      <c r="G7" s="8226"/>
      <c r="H7" s="8226"/>
      <c r="I7" s="8226" t="s">
        <v>1010</v>
      </c>
      <c r="J7" s="8226"/>
      <c r="K7" s="8226"/>
      <c r="L7" s="8226" t="s">
        <v>2143</v>
      </c>
      <c r="M7" s="8226"/>
      <c r="N7" s="8226"/>
      <c r="O7" s="423" t="s">
        <v>544</v>
      </c>
      <c r="P7" s="2"/>
      <c r="Q7" s="261"/>
    </row>
    <row r="8" spans="1:17">
      <c r="A8" s="261"/>
      <c r="B8" s="2"/>
      <c r="C8" s="4163"/>
      <c r="D8" s="2013" t="s">
        <v>2144</v>
      </c>
      <c r="E8" s="2013" t="s">
        <v>2145</v>
      </c>
      <c r="F8" s="4165" t="s">
        <v>554</v>
      </c>
      <c r="G8" s="8226" t="s">
        <v>2146</v>
      </c>
      <c r="H8" s="8226"/>
      <c r="I8" s="4166" t="s">
        <v>554</v>
      </c>
      <c r="J8" s="8226" t="s">
        <v>2146</v>
      </c>
      <c r="K8" s="8226"/>
      <c r="L8" s="4166" t="s">
        <v>554</v>
      </c>
      <c r="M8" s="8226" t="s">
        <v>2146</v>
      </c>
      <c r="N8" s="8226"/>
      <c r="O8" s="423" t="s">
        <v>2147</v>
      </c>
      <c r="P8" s="2"/>
      <c r="Q8" s="261"/>
    </row>
    <row r="9" spans="1:17">
      <c r="A9" s="261"/>
      <c r="B9" s="2"/>
      <c r="C9" s="4163"/>
      <c r="D9" s="2487" t="s">
        <v>2148</v>
      </c>
      <c r="E9" s="4167"/>
      <c r="F9" s="4168"/>
      <c r="G9" s="4164" t="s">
        <v>2149</v>
      </c>
      <c r="H9" s="4164" t="s">
        <v>860</v>
      </c>
      <c r="I9" s="4167"/>
      <c r="J9" s="4164" t="s">
        <v>2149</v>
      </c>
      <c r="K9" s="4164" t="s">
        <v>860</v>
      </c>
      <c r="L9" s="4167"/>
      <c r="M9" s="4164" t="s">
        <v>2149</v>
      </c>
      <c r="N9" s="4164" t="s">
        <v>860</v>
      </c>
      <c r="O9" s="2488" t="s">
        <v>1616</v>
      </c>
      <c r="P9" s="2"/>
      <c r="Q9" s="261"/>
    </row>
    <row r="10" spans="1:17" ht="17.399999999999999">
      <c r="A10" s="261"/>
      <c r="B10" s="2"/>
      <c r="C10" s="4169">
        <v>1</v>
      </c>
      <c r="D10" s="4170" t="s">
        <v>2150</v>
      </c>
      <c r="E10" s="4171"/>
      <c r="F10" s="4172"/>
      <c r="G10" s="4173"/>
      <c r="H10" s="4173"/>
      <c r="I10" s="4172"/>
      <c r="J10" s="4173"/>
      <c r="K10" s="4173"/>
      <c r="L10" s="4172"/>
      <c r="M10" s="4173"/>
      <c r="N10" s="4174"/>
      <c r="O10" s="4175"/>
      <c r="P10" s="2"/>
      <c r="Q10" s="261"/>
    </row>
    <row r="11" spans="1:17">
      <c r="A11" s="261"/>
      <c r="B11" s="2"/>
      <c r="C11" s="4163"/>
      <c r="D11" s="4176" t="s">
        <v>2151</v>
      </c>
      <c r="E11" s="4177">
        <v>0</v>
      </c>
      <c r="F11" s="4177">
        <v>0</v>
      </c>
      <c r="G11" s="4177">
        <v>0</v>
      </c>
      <c r="H11" s="4177">
        <v>0</v>
      </c>
      <c r="I11" s="4177">
        <v>0</v>
      </c>
      <c r="J11" s="4177">
        <v>0</v>
      </c>
      <c r="K11" s="4177">
        <v>0</v>
      </c>
      <c r="L11" s="4177">
        <v>0</v>
      </c>
      <c r="M11" s="4177">
        <v>0</v>
      </c>
      <c r="N11" s="4177">
        <v>0</v>
      </c>
      <c r="O11" s="4178">
        <f t="shared" ref="O11:O17" si="0">SUM(E11:H11)-SUM(I11:K11)-SUM(L11:N11)</f>
        <v>0</v>
      </c>
      <c r="P11" s="2"/>
      <c r="Q11" s="261"/>
    </row>
    <row r="12" spans="1:17">
      <c r="A12" s="261"/>
      <c r="B12" s="2"/>
      <c r="C12" s="4163"/>
      <c r="D12" s="424" t="s">
        <v>2152</v>
      </c>
      <c r="E12" s="4177">
        <v>0</v>
      </c>
      <c r="F12" s="4177">
        <v>0</v>
      </c>
      <c r="G12" s="4177">
        <v>0</v>
      </c>
      <c r="H12" s="4177">
        <v>0</v>
      </c>
      <c r="I12" s="4177">
        <v>0</v>
      </c>
      <c r="J12" s="4177">
        <v>0</v>
      </c>
      <c r="K12" s="4177">
        <v>0</v>
      </c>
      <c r="L12" s="4177">
        <v>0</v>
      </c>
      <c r="M12" s="4177">
        <v>0</v>
      </c>
      <c r="N12" s="4177">
        <v>0</v>
      </c>
      <c r="O12" s="4178">
        <f>SUM(E12:H12)-SUM(I12:K12)-SUM(L12:N12)</f>
        <v>0</v>
      </c>
      <c r="P12" s="2"/>
      <c r="Q12" s="261"/>
    </row>
    <row r="13" spans="1:17">
      <c r="A13" s="261"/>
      <c r="B13" s="2"/>
      <c r="C13" s="4163"/>
      <c r="D13" s="424" t="s">
        <v>2153</v>
      </c>
      <c r="E13" s="4177">
        <v>0</v>
      </c>
      <c r="F13" s="4177">
        <v>0</v>
      </c>
      <c r="G13" s="4177">
        <v>0</v>
      </c>
      <c r="H13" s="4177">
        <v>0</v>
      </c>
      <c r="I13" s="4177">
        <v>0</v>
      </c>
      <c r="J13" s="4177">
        <v>0</v>
      </c>
      <c r="K13" s="4177">
        <v>0</v>
      </c>
      <c r="L13" s="4177">
        <v>0</v>
      </c>
      <c r="M13" s="4177">
        <v>0</v>
      </c>
      <c r="N13" s="4177">
        <v>0</v>
      </c>
      <c r="O13" s="4178">
        <f t="shared" si="0"/>
        <v>0</v>
      </c>
      <c r="P13" s="2"/>
      <c r="Q13" s="261"/>
    </row>
    <row r="14" spans="1:17">
      <c r="A14" s="261"/>
      <c r="B14" s="2"/>
      <c r="C14" s="4163"/>
      <c r="D14" s="424" t="s">
        <v>2154</v>
      </c>
      <c r="E14" s="4177">
        <v>0</v>
      </c>
      <c r="F14" s="4177">
        <v>0</v>
      </c>
      <c r="G14" s="4177">
        <v>0</v>
      </c>
      <c r="H14" s="4177">
        <v>0</v>
      </c>
      <c r="I14" s="4177">
        <v>0</v>
      </c>
      <c r="J14" s="4177">
        <v>0</v>
      </c>
      <c r="K14" s="4177">
        <v>0</v>
      </c>
      <c r="L14" s="4177">
        <v>0</v>
      </c>
      <c r="M14" s="4177">
        <v>0</v>
      </c>
      <c r="N14" s="4177">
        <v>0</v>
      </c>
      <c r="O14" s="4178">
        <f t="shared" si="0"/>
        <v>0</v>
      </c>
      <c r="P14" s="2"/>
      <c r="Q14" s="261"/>
    </row>
    <row r="15" spans="1:17">
      <c r="A15" s="261"/>
      <c r="B15" s="2"/>
      <c r="C15" s="4163"/>
      <c r="D15" s="424" t="s">
        <v>2155</v>
      </c>
      <c r="E15" s="4177">
        <v>0</v>
      </c>
      <c r="F15" s="4177">
        <v>0</v>
      </c>
      <c r="G15" s="4177">
        <v>0</v>
      </c>
      <c r="H15" s="4177">
        <v>0</v>
      </c>
      <c r="I15" s="4177">
        <v>0</v>
      </c>
      <c r="J15" s="4177">
        <v>0</v>
      </c>
      <c r="K15" s="4177">
        <v>0</v>
      </c>
      <c r="L15" s="4177">
        <v>0</v>
      </c>
      <c r="M15" s="4177">
        <v>0</v>
      </c>
      <c r="N15" s="4177">
        <v>0</v>
      </c>
      <c r="O15" s="4178">
        <f t="shared" si="0"/>
        <v>0</v>
      </c>
      <c r="P15" s="2"/>
      <c r="Q15" s="261"/>
    </row>
    <row r="16" spans="1:17">
      <c r="A16" s="261"/>
      <c r="B16" s="2"/>
      <c r="C16" s="4163"/>
      <c r="D16" s="4179" t="s">
        <v>2156</v>
      </c>
      <c r="E16" s="4177">
        <v>0</v>
      </c>
      <c r="F16" s="4177">
        <v>0</v>
      </c>
      <c r="G16" s="4177">
        <v>0</v>
      </c>
      <c r="H16" s="4177">
        <v>0</v>
      </c>
      <c r="I16" s="4177">
        <v>0</v>
      </c>
      <c r="J16" s="4177">
        <v>0</v>
      </c>
      <c r="K16" s="4177">
        <v>0</v>
      </c>
      <c r="L16" s="4177">
        <v>0</v>
      </c>
      <c r="M16" s="4177">
        <v>0</v>
      </c>
      <c r="N16" s="4177">
        <v>0</v>
      </c>
      <c r="O16" s="4178">
        <f t="shared" si="0"/>
        <v>0</v>
      </c>
      <c r="P16" s="2"/>
      <c r="Q16" s="261"/>
    </row>
    <row r="17" spans="1:17">
      <c r="A17" s="261"/>
      <c r="B17" s="2"/>
      <c r="C17" s="4163"/>
      <c r="D17" s="4180" t="s">
        <v>2157</v>
      </c>
      <c r="E17" s="4177">
        <v>0</v>
      </c>
      <c r="F17" s="4177">
        <v>0</v>
      </c>
      <c r="G17" s="4177">
        <v>0</v>
      </c>
      <c r="H17" s="4177">
        <v>0</v>
      </c>
      <c r="I17" s="4177">
        <v>0</v>
      </c>
      <c r="J17" s="4177">
        <v>0</v>
      </c>
      <c r="K17" s="4177">
        <v>0</v>
      </c>
      <c r="L17" s="4177">
        <v>0</v>
      </c>
      <c r="M17" s="4177">
        <v>0</v>
      </c>
      <c r="N17" s="4177">
        <v>0</v>
      </c>
      <c r="O17" s="4178">
        <f t="shared" si="0"/>
        <v>0</v>
      </c>
      <c r="P17" s="2"/>
      <c r="Q17" s="261"/>
    </row>
    <row r="18" spans="1:17">
      <c r="A18" s="261"/>
      <c r="B18" s="2"/>
      <c r="C18" s="4181"/>
      <c r="D18" s="4182"/>
      <c r="E18" s="4183">
        <f>SUM(E13:E17)</f>
        <v>0</v>
      </c>
      <c r="F18" s="4183">
        <f t="shared" ref="F18:O18" si="1">SUM(F13:F17)</f>
        <v>0</v>
      </c>
      <c r="G18" s="4183">
        <f t="shared" si="1"/>
        <v>0</v>
      </c>
      <c r="H18" s="4183">
        <f t="shared" si="1"/>
        <v>0</v>
      </c>
      <c r="I18" s="4183">
        <f t="shared" si="1"/>
        <v>0</v>
      </c>
      <c r="J18" s="4183">
        <f t="shared" si="1"/>
        <v>0</v>
      </c>
      <c r="K18" s="4183">
        <f t="shared" si="1"/>
        <v>0</v>
      </c>
      <c r="L18" s="4183">
        <f t="shared" si="1"/>
        <v>0</v>
      </c>
      <c r="M18" s="4183">
        <f t="shared" si="1"/>
        <v>0</v>
      </c>
      <c r="N18" s="4183">
        <f t="shared" si="1"/>
        <v>0</v>
      </c>
      <c r="O18" s="4183">
        <f t="shared" si="1"/>
        <v>0</v>
      </c>
      <c r="P18" s="2"/>
      <c r="Q18" s="261"/>
    </row>
    <row r="19" spans="1:17" ht="17.399999999999999">
      <c r="A19" s="261"/>
      <c r="B19" s="2"/>
      <c r="C19" s="4184">
        <v>2</v>
      </c>
      <c r="D19" s="1569" t="s">
        <v>2158</v>
      </c>
      <c r="E19" s="884"/>
      <c r="F19" s="861"/>
      <c r="G19" s="861"/>
      <c r="H19" s="861"/>
      <c r="I19" s="861"/>
      <c r="J19" s="861"/>
      <c r="K19" s="861"/>
      <c r="L19" s="861"/>
      <c r="M19" s="861"/>
      <c r="N19" s="861"/>
      <c r="O19" s="885"/>
      <c r="P19" s="2"/>
      <c r="Q19" s="261"/>
    </row>
    <row r="20" spans="1:17">
      <c r="A20" s="261"/>
      <c r="B20" s="2"/>
      <c r="C20" s="4163"/>
      <c r="D20" s="1570" t="s">
        <v>2159</v>
      </c>
      <c r="E20" s="884"/>
      <c r="F20" s="861"/>
      <c r="G20" s="861"/>
      <c r="H20" s="861"/>
      <c r="I20" s="861"/>
      <c r="J20" s="861"/>
      <c r="K20" s="861"/>
      <c r="L20" s="861"/>
      <c r="M20" s="861"/>
      <c r="N20" s="861"/>
      <c r="O20" s="885"/>
      <c r="P20" s="2"/>
      <c r="Q20" s="261"/>
    </row>
    <row r="21" spans="1:17">
      <c r="A21" s="261"/>
      <c r="B21" s="2"/>
      <c r="C21" s="4163"/>
      <c r="D21" s="424" t="s">
        <v>2160</v>
      </c>
      <c r="E21" s="4177">
        <v>0</v>
      </c>
      <c r="F21" s="4177">
        <v>0</v>
      </c>
      <c r="G21" s="4177">
        <v>0</v>
      </c>
      <c r="H21" s="4177">
        <v>0</v>
      </c>
      <c r="I21" s="4177">
        <v>0</v>
      </c>
      <c r="J21" s="4177">
        <v>0</v>
      </c>
      <c r="K21" s="4177">
        <v>0</v>
      </c>
      <c r="L21" s="4177">
        <v>0</v>
      </c>
      <c r="M21" s="4177">
        <v>0</v>
      </c>
      <c r="N21" s="4177">
        <v>0</v>
      </c>
      <c r="O21" s="4178">
        <f t="shared" ref="O21:O72" si="2">SUM(E21:H21)-SUM(I21:K21)-SUM(L21:N21)</f>
        <v>0</v>
      </c>
      <c r="P21" s="2"/>
      <c r="Q21" s="261"/>
    </row>
    <row r="22" spans="1:17">
      <c r="A22" s="261"/>
      <c r="B22" s="2"/>
      <c r="C22" s="4163"/>
      <c r="D22" s="424" t="s">
        <v>2161</v>
      </c>
      <c r="E22" s="4177">
        <v>0</v>
      </c>
      <c r="F22" s="4177">
        <v>0</v>
      </c>
      <c r="G22" s="4177">
        <v>0</v>
      </c>
      <c r="H22" s="4177">
        <v>0</v>
      </c>
      <c r="I22" s="4177">
        <v>0</v>
      </c>
      <c r="J22" s="4177">
        <v>0</v>
      </c>
      <c r="K22" s="4177">
        <v>0</v>
      </c>
      <c r="L22" s="4177">
        <v>0</v>
      </c>
      <c r="M22" s="4177">
        <v>0</v>
      </c>
      <c r="N22" s="4177">
        <v>0</v>
      </c>
      <c r="O22" s="4178">
        <f t="shared" si="2"/>
        <v>0</v>
      </c>
      <c r="P22" s="2"/>
      <c r="Q22" s="261"/>
    </row>
    <row r="23" spans="1:17">
      <c r="A23" s="261"/>
      <c r="B23" s="2"/>
      <c r="C23" s="4163"/>
      <c r="D23" s="424" t="s">
        <v>2162</v>
      </c>
      <c r="E23" s="4177">
        <v>0</v>
      </c>
      <c r="F23" s="4177">
        <v>0</v>
      </c>
      <c r="G23" s="4177">
        <v>0</v>
      </c>
      <c r="H23" s="4177">
        <v>0</v>
      </c>
      <c r="I23" s="4177">
        <v>0</v>
      </c>
      <c r="J23" s="4177">
        <v>0</v>
      </c>
      <c r="K23" s="4177">
        <v>0</v>
      </c>
      <c r="L23" s="4177">
        <v>0</v>
      </c>
      <c r="M23" s="4177">
        <v>0</v>
      </c>
      <c r="N23" s="4177">
        <v>0</v>
      </c>
      <c r="O23" s="4178">
        <f t="shared" si="2"/>
        <v>0</v>
      </c>
      <c r="P23" s="2"/>
      <c r="Q23" s="261"/>
    </row>
    <row r="24" spans="1:17">
      <c r="A24" s="261"/>
      <c r="B24" s="2"/>
      <c r="C24" s="4163"/>
      <c r="D24" s="424" t="s">
        <v>2163</v>
      </c>
      <c r="E24" s="4177">
        <v>0</v>
      </c>
      <c r="F24" s="4177">
        <v>0</v>
      </c>
      <c r="G24" s="4177">
        <v>0</v>
      </c>
      <c r="H24" s="4177">
        <v>0</v>
      </c>
      <c r="I24" s="4177">
        <v>0</v>
      </c>
      <c r="J24" s="4177">
        <v>0</v>
      </c>
      <c r="K24" s="4177">
        <v>0</v>
      </c>
      <c r="L24" s="4177">
        <v>0</v>
      </c>
      <c r="M24" s="4177">
        <v>0</v>
      </c>
      <c r="N24" s="4177">
        <v>0</v>
      </c>
      <c r="O24" s="4178">
        <f t="shared" si="2"/>
        <v>0</v>
      </c>
      <c r="P24" s="2"/>
      <c r="Q24" s="261"/>
    </row>
    <row r="25" spans="1:17">
      <c r="A25" s="261"/>
      <c r="B25" s="2"/>
      <c r="C25" s="4163"/>
      <c r="D25" s="424" t="s">
        <v>2164</v>
      </c>
      <c r="E25" s="4177">
        <v>0</v>
      </c>
      <c r="F25" s="4177">
        <v>0</v>
      </c>
      <c r="G25" s="4177">
        <v>0</v>
      </c>
      <c r="H25" s="4177">
        <v>0</v>
      </c>
      <c r="I25" s="4177">
        <v>0</v>
      </c>
      <c r="J25" s="4177">
        <v>0</v>
      </c>
      <c r="K25" s="4177">
        <v>0</v>
      </c>
      <c r="L25" s="4177">
        <v>0</v>
      </c>
      <c r="M25" s="4177">
        <v>0</v>
      </c>
      <c r="N25" s="4177">
        <v>0</v>
      </c>
      <c r="O25" s="4178">
        <f t="shared" si="2"/>
        <v>0</v>
      </c>
      <c r="P25" s="2"/>
      <c r="Q25" s="261"/>
    </row>
    <row r="26" spans="1:17">
      <c r="A26" s="261"/>
      <c r="B26" s="2"/>
      <c r="C26" s="4163"/>
      <c r="D26" s="424" t="s">
        <v>2165</v>
      </c>
      <c r="E26" s="4177">
        <v>0</v>
      </c>
      <c r="F26" s="4177">
        <v>0</v>
      </c>
      <c r="G26" s="4177">
        <v>0</v>
      </c>
      <c r="H26" s="4177">
        <v>0</v>
      </c>
      <c r="I26" s="4177">
        <v>0</v>
      </c>
      <c r="J26" s="4177">
        <v>0</v>
      </c>
      <c r="K26" s="4177">
        <v>0</v>
      </c>
      <c r="L26" s="4177">
        <v>0</v>
      </c>
      <c r="M26" s="4177">
        <v>0</v>
      </c>
      <c r="N26" s="4177">
        <v>0</v>
      </c>
      <c r="O26" s="4178">
        <f t="shared" si="2"/>
        <v>0</v>
      </c>
      <c r="P26" s="2"/>
      <c r="Q26" s="261"/>
    </row>
    <row r="27" spans="1:17">
      <c r="A27" s="261"/>
      <c r="B27" s="2"/>
      <c r="C27" s="4163"/>
      <c r="D27" s="424" t="s">
        <v>2166</v>
      </c>
      <c r="E27" s="4177">
        <v>0</v>
      </c>
      <c r="F27" s="4177">
        <v>0</v>
      </c>
      <c r="G27" s="4177">
        <v>0</v>
      </c>
      <c r="H27" s="4177">
        <v>0</v>
      </c>
      <c r="I27" s="4177">
        <v>0</v>
      </c>
      <c r="J27" s="4177">
        <v>0</v>
      </c>
      <c r="K27" s="4177">
        <v>0</v>
      </c>
      <c r="L27" s="4177">
        <v>0</v>
      </c>
      <c r="M27" s="4177">
        <v>0</v>
      </c>
      <c r="N27" s="4177">
        <v>0</v>
      </c>
      <c r="O27" s="4178">
        <f t="shared" si="2"/>
        <v>0</v>
      </c>
      <c r="P27" s="2"/>
      <c r="Q27" s="261"/>
    </row>
    <row r="28" spans="1:17">
      <c r="A28" s="261"/>
      <c r="B28" s="2"/>
      <c r="C28" s="4163"/>
      <c r="D28" s="424" t="s">
        <v>2167</v>
      </c>
      <c r="E28" s="4177">
        <v>0</v>
      </c>
      <c r="F28" s="4177">
        <v>0</v>
      </c>
      <c r="G28" s="4177">
        <v>0</v>
      </c>
      <c r="H28" s="4177">
        <v>0</v>
      </c>
      <c r="I28" s="4177">
        <v>0</v>
      </c>
      <c r="J28" s="4177">
        <v>0</v>
      </c>
      <c r="K28" s="4177">
        <v>0</v>
      </c>
      <c r="L28" s="4177">
        <v>0</v>
      </c>
      <c r="M28" s="4177">
        <v>0</v>
      </c>
      <c r="N28" s="4177">
        <v>0</v>
      </c>
      <c r="O28" s="4178">
        <f t="shared" si="2"/>
        <v>0</v>
      </c>
      <c r="P28" s="2"/>
      <c r="Q28" s="261"/>
    </row>
    <row r="29" spans="1:17">
      <c r="A29" s="261"/>
      <c r="B29" s="2"/>
      <c r="C29" s="4163"/>
      <c r="D29" s="1570" t="s">
        <v>2168</v>
      </c>
      <c r="E29" s="884"/>
      <c r="F29" s="861"/>
      <c r="G29" s="861"/>
      <c r="H29" s="861"/>
      <c r="I29" s="861"/>
      <c r="J29" s="861"/>
      <c r="K29" s="861"/>
      <c r="L29" s="861"/>
      <c r="M29" s="861"/>
      <c r="N29" s="861"/>
      <c r="O29" s="885"/>
      <c r="P29" s="2"/>
      <c r="Q29" s="261"/>
    </row>
    <row r="30" spans="1:17">
      <c r="A30" s="261"/>
      <c r="B30" s="2"/>
      <c r="C30" s="4163"/>
      <c r="D30" s="424" t="s">
        <v>2160</v>
      </c>
      <c r="E30" s="4177">
        <v>0</v>
      </c>
      <c r="F30" s="4177">
        <v>0</v>
      </c>
      <c r="G30" s="4177">
        <v>0</v>
      </c>
      <c r="H30" s="4177">
        <v>0</v>
      </c>
      <c r="I30" s="4177">
        <v>0</v>
      </c>
      <c r="J30" s="4177">
        <v>0</v>
      </c>
      <c r="K30" s="4177">
        <v>0</v>
      </c>
      <c r="L30" s="4177">
        <v>0</v>
      </c>
      <c r="M30" s="4177">
        <v>0</v>
      </c>
      <c r="N30" s="4177">
        <v>0</v>
      </c>
      <c r="O30" s="4178">
        <f t="shared" si="2"/>
        <v>0</v>
      </c>
      <c r="P30" s="2"/>
      <c r="Q30" s="261"/>
    </row>
    <row r="31" spans="1:17">
      <c r="A31" s="261"/>
      <c r="B31" s="2"/>
      <c r="C31" s="4163"/>
      <c r="D31" s="424" t="s">
        <v>2161</v>
      </c>
      <c r="E31" s="4177">
        <v>0</v>
      </c>
      <c r="F31" s="4177">
        <v>0</v>
      </c>
      <c r="G31" s="4177">
        <v>0</v>
      </c>
      <c r="H31" s="4177">
        <v>0</v>
      </c>
      <c r="I31" s="4177">
        <v>0</v>
      </c>
      <c r="J31" s="4177">
        <v>0</v>
      </c>
      <c r="K31" s="4177">
        <v>0</v>
      </c>
      <c r="L31" s="4177">
        <v>0</v>
      </c>
      <c r="M31" s="4177">
        <v>0</v>
      </c>
      <c r="N31" s="4177">
        <v>0</v>
      </c>
      <c r="O31" s="4178">
        <f t="shared" si="2"/>
        <v>0</v>
      </c>
      <c r="P31" s="2"/>
      <c r="Q31" s="261"/>
    </row>
    <row r="32" spans="1:17">
      <c r="A32" s="261"/>
      <c r="B32" s="2"/>
      <c r="C32" s="4163"/>
      <c r="D32" s="424" t="s">
        <v>2162</v>
      </c>
      <c r="E32" s="4177">
        <v>0</v>
      </c>
      <c r="F32" s="4177">
        <v>0</v>
      </c>
      <c r="G32" s="4177">
        <v>0</v>
      </c>
      <c r="H32" s="4177">
        <v>0</v>
      </c>
      <c r="I32" s="4177">
        <v>0</v>
      </c>
      <c r="J32" s="4177">
        <v>0</v>
      </c>
      <c r="K32" s="4177">
        <v>0</v>
      </c>
      <c r="L32" s="4177">
        <v>0</v>
      </c>
      <c r="M32" s="4177">
        <v>0</v>
      </c>
      <c r="N32" s="4177">
        <v>0</v>
      </c>
      <c r="O32" s="4178">
        <f t="shared" si="2"/>
        <v>0</v>
      </c>
      <c r="P32" s="2"/>
      <c r="Q32" s="261"/>
    </row>
    <row r="33" spans="1:17">
      <c r="A33" s="261"/>
      <c r="B33" s="2"/>
      <c r="C33" s="4163"/>
      <c r="D33" s="424" t="s">
        <v>2163</v>
      </c>
      <c r="E33" s="4177">
        <v>0</v>
      </c>
      <c r="F33" s="4177">
        <v>0</v>
      </c>
      <c r="G33" s="4177">
        <v>0</v>
      </c>
      <c r="H33" s="4177">
        <v>0</v>
      </c>
      <c r="I33" s="4177">
        <v>0</v>
      </c>
      <c r="J33" s="4177">
        <v>0</v>
      </c>
      <c r="K33" s="4177">
        <v>0</v>
      </c>
      <c r="L33" s="4177">
        <v>0</v>
      </c>
      <c r="M33" s="4177">
        <v>0</v>
      </c>
      <c r="N33" s="4177">
        <v>0</v>
      </c>
      <c r="O33" s="4178">
        <f t="shared" si="2"/>
        <v>0</v>
      </c>
      <c r="P33" s="2"/>
      <c r="Q33" s="261"/>
    </row>
    <row r="34" spans="1:17">
      <c r="A34" s="261"/>
      <c r="B34" s="2"/>
      <c r="C34" s="4163"/>
      <c r="D34" s="424" t="s">
        <v>2164</v>
      </c>
      <c r="E34" s="4177">
        <v>0</v>
      </c>
      <c r="F34" s="4177">
        <v>0</v>
      </c>
      <c r="G34" s="4177">
        <v>0</v>
      </c>
      <c r="H34" s="4177">
        <v>0</v>
      </c>
      <c r="I34" s="4177">
        <v>0</v>
      </c>
      <c r="J34" s="4177">
        <v>0</v>
      </c>
      <c r="K34" s="4177">
        <v>0</v>
      </c>
      <c r="L34" s="4177">
        <v>0</v>
      </c>
      <c r="M34" s="4177">
        <v>0</v>
      </c>
      <c r="N34" s="4177">
        <v>0</v>
      </c>
      <c r="O34" s="4178">
        <f t="shared" si="2"/>
        <v>0</v>
      </c>
      <c r="P34" s="2"/>
      <c r="Q34" s="261"/>
    </row>
    <row r="35" spans="1:17">
      <c r="A35" s="261"/>
      <c r="B35" s="2"/>
      <c r="C35" s="4163"/>
      <c r="D35" s="424" t="s">
        <v>2165</v>
      </c>
      <c r="E35" s="4177">
        <v>0</v>
      </c>
      <c r="F35" s="4177">
        <v>0</v>
      </c>
      <c r="G35" s="4177">
        <v>0</v>
      </c>
      <c r="H35" s="4177">
        <v>0</v>
      </c>
      <c r="I35" s="4177">
        <v>0</v>
      </c>
      <c r="J35" s="4177">
        <v>0</v>
      </c>
      <c r="K35" s="4177">
        <v>0</v>
      </c>
      <c r="L35" s="4177">
        <v>0</v>
      </c>
      <c r="M35" s="4177">
        <v>0</v>
      </c>
      <c r="N35" s="4177">
        <v>0</v>
      </c>
      <c r="O35" s="4178">
        <f t="shared" si="2"/>
        <v>0</v>
      </c>
      <c r="P35" s="2"/>
      <c r="Q35" s="261"/>
    </row>
    <row r="36" spans="1:17">
      <c r="A36" s="261"/>
      <c r="B36" s="2"/>
      <c r="C36" s="4163"/>
      <c r="D36" s="424" t="s">
        <v>2166</v>
      </c>
      <c r="E36" s="4177">
        <v>0</v>
      </c>
      <c r="F36" s="4177">
        <v>0</v>
      </c>
      <c r="G36" s="4177">
        <v>0</v>
      </c>
      <c r="H36" s="4177">
        <v>0</v>
      </c>
      <c r="I36" s="4177">
        <v>0</v>
      </c>
      <c r="J36" s="4177">
        <v>0</v>
      </c>
      <c r="K36" s="4177">
        <v>0</v>
      </c>
      <c r="L36" s="4177">
        <v>0</v>
      </c>
      <c r="M36" s="4177">
        <v>0</v>
      </c>
      <c r="N36" s="4177">
        <v>0</v>
      </c>
      <c r="O36" s="4178">
        <f t="shared" si="2"/>
        <v>0</v>
      </c>
      <c r="P36" s="2"/>
      <c r="Q36" s="261"/>
    </row>
    <row r="37" spans="1:17">
      <c r="A37" s="261"/>
      <c r="B37" s="2"/>
      <c r="C37" s="4163"/>
      <c r="D37" s="424" t="s">
        <v>2167</v>
      </c>
      <c r="E37" s="4177">
        <v>0</v>
      </c>
      <c r="F37" s="4177">
        <v>0</v>
      </c>
      <c r="G37" s="4177">
        <v>0</v>
      </c>
      <c r="H37" s="4177">
        <v>0</v>
      </c>
      <c r="I37" s="4177">
        <v>0</v>
      </c>
      <c r="J37" s="4177">
        <v>0</v>
      </c>
      <c r="K37" s="4177">
        <v>0</v>
      </c>
      <c r="L37" s="4177">
        <v>0</v>
      </c>
      <c r="M37" s="4177">
        <v>0</v>
      </c>
      <c r="N37" s="4177">
        <v>0</v>
      </c>
      <c r="O37" s="4178">
        <f t="shared" si="2"/>
        <v>0</v>
      </c>
      <c r="P37" s="2"/>
      <c r="Q37" s="261"/>
    </row>
    <row r="38" spans="1:17">
      <c r="A38" s="261"/>
      <c r="B38" s="2"/>
      <c r="C38" s="4163"/>
      <c r="D38" s="1570" t="s">
        <v>2169</v>
      </c>
      <c r="E38" s="884"/>
      <c r="F38" s="861"/>
      <c r="G38" s="861"/>
      <c r="H38" s="861"/>
      <c r="I38" s="861"/>
      <c r="J38" s="861"/>
      <c r="K38" s="861"/>
      <c r="L38" s="861"/>
      <c r="M38" s="861"/>
      <c r="N38" s="861"/>
      <c r="O38" s="885"/>
      <c r="P38" s="2"/>
      <c r="Q38" s="261"/>
    </row>
    <row r="39" spans="1:17">
      <c r="A39" s="261"/>
      <c r="B39" s="2"/>
      <c r="C39" s="4163"/>
      <c r="D39" s="424" t="s">
        <v>2160</v>
      </c>
      <c r="E39" s="4177">
        <v>0</v>
      </c>
      <c r="F39" s="4177">
        <v>0</v>
      </c>
      <c r="G39" s="4177">
        <v>0</v>
      </c>
      <c r="H39" s="4177">
        <v>0</v>
      </c>
      <c r="I39" s="4177">
        <v>0</v>
      </c>
      <c r="J39" s="4177">
        <v>0</v>
      </c>
      <c r="K39" s="4177">
        <v>0</v>
      </c>
      <c r="L39" s="4177">
        <v>0</v>
      </c>
      <c r="M39" s="4177">
        <v>0</v>
      </c>
      <c r="N39" s="4177">
        <v>0</v>
      </c>
      <c r="O39" s="4178">
        <f t="shared" si="2"/>
        <v>0</v>
      </c>
      <c r="P39" s="2"/>
      <c r="Q39" s="261"/>
    </row>
    <row r="40" spans="1:17">
      <c r="A40" s="261"/>
      <c r="B40" s="2"/>
      <c r="C40" s="4163"/>
      <c r="D40" s="424" t="s">
        <v>2161</v>
      </c>
      <c r="E40" s="4177">
        <v>0</v>
      </c>
      <c r="F40" s="4177">
        <v>0</v>
      </c>
      <c r="G40" s="4177">
        <v>0</v>
      </c>
      <c r="H40" s="4177">
        <v>0</v>
      </c>
      <c r="I40" s="4177">
        <v>0</v>
      </c>
      <c r="J40" s="4177">
        <v>0</v>
      </c>
      <c r="K40" s="4177">
        <v>0</v>
      </c>
      <c r="L40" s="4177">
        <v>0</v>
      </c>
      <c r="M40" s="4177">
        <v>0</v>
      </c>
      <c r="N40" s="4177">
        <v>0</v>
      </c>
      <c r="O40" s="4178">
        <f t="shared" si="2"/>
        <v>0</v>
      </c>
      <c r="P40" s="2"/>
      <c r="Q40" s="261"/>
    </row>
    <row r="41" spans="1:17">
      <c r="A41" s="261"/>
      <c r="B41" s="2"/>
      <c r="C41" s="4163"/>
      <c r="D41" s="424" t="s">
        <v>2162</v>
      </c>
      <c r="E41" s="4177">
        <v>0</v>
      </c>
      <c r="F41" s="4177">
        <v>0</v>
      </c>
      <c r="G41" s="4177">
        <v>0</v>
      </c>
      <c r="H41" s="4177">
        <v>0</v>
      </c>
      <c r="I41" s="4177">
        <v>0</v>
      </c>
      <c r="J41" s="4177">
        <v>0</v>
      </c>
      <c r="K41" s="4177">
        <v>0</v>
      </c>
      <c r="L41" s="4177">
        <v>0</v>
      </c>
      <c r="M41" s="4177">
        <v>0</v>
      </c>
      <c r="N41" s="4177">
        <v>0</v>
      </c>
      <c r="O41" s="4178">
        <f t="shared" si="2"/>
        <v>0</v>
      </c>
      <c r="P41" s="2"/>
      <c r="Q41" s="261"/>
    </row>
    <row r="42" spans="1:17">
      <c r="A42" s="261"/>
      <c r="B42" s="2"/>
      <c r="C42" s="4163"/>
      <c r="D42" s="424" t="s">
        <v>2163</v>
      </c>
      <c r="E42" s="4177">
        <v>0</v>
      </c>
      <c r="F42" s="4177">
        <v>0</v>
      </c>
      <c r="G42" s="4177">
        <v>0</v>
      </c>
      <c r="H42" s="4177">
        <v>0</v>
      </c>
      <c r="I42" s="4177">
        <v>0</v>
      </c>
      <c r="J42" s="4177">
        <v>0</v>
      </c>
      <c r="K42" s="4177">
        <v>0</v>
      </c>
      <c r="L42" s="4177">
        <v>0</v>
      </c>
      <c r="M42" s="4177">
        <v>0</v>
      </c>
      <c r="N42" s="4177">
        <v>0</v>
      </c>
      <c r="O42" s="4178">
        <f t="shared" si="2"/>
        <v>0</v>
      </c>
      <c r="P42" s="2"/>
      <c r="Q42" s="261"/>
    </row>
    <row r="43" spans="1:17">
      <c r="A43" s="261"/>
      <c r="B43" s="2"/>
      <c r="C43" s="4163"/>
      <c r="D43" s="424" t="s">
        <v>2164</v>
      </c>
      <c r="E43" s="4177">
        <v>0</v>
      </c>
      <c r="F43" s="4177">
        <v>0</v>
      </c>
      <c r="G43" s="4177">
        <v>0</v>
      </c>
      <c r="H43" s="4177">
        <v>0</v>
      </c>
      <c r="I43" s="4177">
        <v>0</v>
      </c>
      <c r="J43" s="4177">
        <v>0</v>
      </c>
      <c r="K43" s="4177">
        <v>0</v>
      </c>
      <c r="L43" s="4177">
        <v>0</v>
      </c>
      <c r="M43" s="4177">
        <v>0</v>
      </c>
      <c r="N43" s="4177">
        <v>0</v>
      </c>
      <c r="O43" s="4178">
        <f t="shared" si="2"/>
        <v>0</v>
      </c>
      <c r="P43" s="2"/>
      <c r="Q43" s="261"/>
    </row>
    <row r="44" spans="1:17">
      <c r="A44" s="261"/>
      <c r="B44" s="2"/>
      <c r="C44" s="4163"/>
      <c r="D44" s="424" t="s">
        <v>2165</v>
      </c>
      <c r="E44" s="4177">
        <v>0</v>
      </c>
      <c r="F44" s="4177">
        <v>0</v>
      </c>
      <c r="G44" s="4177">
        <v>0</v>
      </c>
      <c r="H44" s="4177">
        <v>0</v>
      </c>
      <c r="I44" s="4177">
        <v>0</v>
      </c>
      <c r="J44" s="4177">
        <v>0</v>
      </c>
      <c r="K44" s="4177">
        <v>0</v>
      </c>
      <c r="L44" s="4177">
        <v>0</v>
      </c>
      <c r="M44" s="4177">
        <v>0</v>
      </c>
      <c r="N44" s="4177">
        <v>0</v>
      </c>
      <c r="O44" s="4178">
        <f t="shared" si="2"/>
        <v>0</v>
      </c>
      <c r="P44" s="2"/>
      <c r="Q44" s="261"/>
    </row>
    <row r="45" spans="1:17">
      <c r="A45" s="261"/>
      <c r="B45" s="2"/>
      <c r="C45" s="4163"/>
      <c r="D45" s="424" t="s">
        <v>2166</v>
      </c>
      <c r="E45" s="4177">
        <v>0</v>
      </c>
      <c r="F45" s="4177">
        <v>0</v>
      </c>
      <c r="G45" s="4177">
        <v>0</v>
      </c>
      <c r="H45" s="4177">
        <v>0</v>
      </c>
      <c r="I45" s="4177">
        <v>0</v>
      </c>
      <c r="J45" s="4177">
        <v>0</v>
      </c>
      <c r="K45" s="4177">
        <v>0</v>
      </c>
      <c r="L45" s="4177">
        <v>0</v>
      </c>
      <c r="M45" s="4177">
        <v>0</v>
      </c>
      <c r="N45" s="4177">
        <v>0</v>
      </c>
      <c r="O45" s="4178">
        <f t="shared" si="2"/>
        <v>0</v>
      </c>
      <c r="P45" s="2"/>
      <c r="Q45" s="261"/>
    </row>
    <row r="46" spans="1:17">
      <c r="A46" s="261"/>
      <c r="B46" s="2"/>
      <c r="C46" s="4163"/>
      <c r="D46" s="424" t="s">
        <v>2167</v>
      </c>
      <c r="E46" s="4177">
        <v>0</v>
      </c>
      <c r="F46" s="4177">
        <v>0</v>
      </c>
      <c r="G46" s="4177">
        <v>0</v>
      </c>
      <c r="H46" s="4177">
        <v>0</v>
      </c>
      <c r="I46" s="4177">
        <v>0</v>
      </c>
      <c r="J46" s="4177">
        <v>0</v>
      </c>
      <c r="K46" s="4177">
        <v>0</v>
      </c>
      <c r="L46" s="4177">
        <v>0</v>
      </c>
      <c r="M46" s="4177">
        <v>0</v>
      </c>
      <c r="N46" s="4177">
        <v>0</v>
      </c>
      <c r="O46" s="4178">
        <f t="shared" si="2"/>
        <v>0</v>
      </c>
      <c r="P46" s="2"/>
      <c r="Q46" s="261"/>
    </row>
    <row r="47" spans="1:17">
      <c r="A47" s="261"/>
      <c r="B47" s="2"/>
      <c r="C47" s="4163"/>
      <c r="D47" s="1570" t="s">
        <v>2170</v>
      </c>
      <c r="E47" s="884"/>
      <c r="F47" s="861"/>
      <c r="G47" s="861"/>
      <c r="H47" s="861"/>
      <c r="I47" s="861"/>
      <c r="J47" s="861"/>
      <c r="K47" s="861"/>
      <c r="L47" s="861"/>
      <c r="M47" s="861"/>
      <c r="N47" s="861"/>
      <c r="O47" s="885"/>
      <c r="P47" s="2"/>
      <c r="Q47" s="261"/>
    </row>
    <row r="48" spans="1:17">
      <c r="A48" s="261"/>
      <c r="B48" s="2"/>
      <c r="C48" s="4163"/>
      <c r="D48" s="424" t="s">
        <v>2160</v>
      </c>
      <c r="E48" s="4177">
        <v>0</v>
      </c>
      <c r="F48" s="4177">
        <v>0</v>
      </c>
      <c r="G48" s="4177">
        <v>0</v>
      </c>
      <c r="H48" s="4177">
        <v>0</v>
      </c>
      <c r="I48" s="4177">
        <v>0</v>
      </c>
      <c r="J48" s="4177">
        <v>0</v>
      </c>
      <c r="K48" s="4177">
        <v>0</v>
      </c>
      <c r="L48" s="4177">
        <v>0</v>
      </c>
      <c r="M48" s="4177">
        <v>0</v>
      </c>
      <c r="N48" s="4177">
        <v>0</v>
      </c>
      <c r="O48" s="4178">
        <f t="shared" si="2"/>
        <v>0</v>
      </c>
      <c r="P48" s="2"/>
      <c r="Q48" s="261"/>
    </row>
    <row r="49" spans="1:17">
      <c r="A49" s="261"/>
      <c r="B49" s="2"/>
      <c r="C49" s="4163"/>
      <c r="D49" s="424" t="s">
        <v>2161</v>
      </c>
      <c r="E49" s="4177">
        <v>0</v>
      </c>
      <c r="F49" s="4177">
        <v>0</v>
      </c>
      <c r="G49" s="4177">
        <v>0</v>
      </c>
      <c r="H49" s="4177">
        <v>0</v>
      </c>
      <c r="I49" s="4177">
        <v>0</v>
      </c>
      <c r="J49" s="4177">
        <v>0</v>
      </c>
      <c r="K49" s="4177">
        <v>0</v>
      </c>
      <c r="L49" s="4177">
        <v>0</v>
      </c>
      <c r="M49" s="4177">
        <v>0</v>
      </c>
      <c r="N49" s="4177">
        <v>0</v>
      </c>
      <c r="O49" s="4178">
        <f t="shared" si="2"/>
        <v>0</v>
      </c>
      <c r="P49" s="2"/>
      <c r="Q49" s="261"/>
    </row>
    <row r="50" spans="1:17">
      <c r="A50" s="261"/>
      <c r="B50" s="2"/>
      <c r="C50" s="4163"/>
      <c r="D50" s="424" t="s">
        <v>2162</v>
      </c>
      <c r="E50" s="4177">
        <v>0</v>
      </c>
      <c r="F50" s="4177">
        <v>0</v>
      </c>
      <c r="G50" s="4177">
        <v>0</v>
      </c>
      <c r="H50" s="4177">
        <v>0</v>
      </c>
      <c r="I50" s="4177">
        <v>0</v>
      </c>
      <c r="J50" s="4177">
        <v>0</v>
      </c>
      <c r="K50" s="4177">
        <v>0</v>
      </c>
      <c r="L50" s="4177">
        <v>0</v>
      </c>
      <c r="M50" s="4177">
        <v>0</v>
      </c>
      <c r="N50" s="4177">
        <v>0</v>
      </c>
      <c r="O50" s="4178">
        <f t="shared" si="2"/>
        <v>0</v>
      </c>
      <c r="P50" s="2"/>
      <c r="Q50" s="261"/>
    </row>
    <row r="51" spans="1:17">
      <c r="A51" s="261"/>
      <c r="B51" s="2"/>
      <c r="C51" s="4163"/>
      <c r="D51" s="424" t="s">
        <v>2163</v>
      </c>
      <c r="E51" s="4177">
        <v>0</v>
      </c>
      <c r="F51" s="4177">
        <v>0</v>
      </c>
      <c r="G51" s="4177">
        <v>0</v>
      </c>
      <c r="H51" s="4177">
        <v>0</v>
      </c>
      <c r="I51" s="4177">
        <v>0</v>
      </c>
      <c r="J51" s="4177">
        <v>0</v>
      </c>
      <c r="K51" s="4177">
        <v>0</v>
      </c>
      <c r="L51" s="4177">
        <v>0</v>
      </c>
      <c r="M51" s="4177">
        <v>0</v>
      </c>
      <c r="N51" s="4177">
        <v>0</v>
      </c>
      <c r="O51" s="4178">
        <f t="shared" si="2"/>
        <v>0</v>
      </c>
      <c r="P51" s="2"/>
      <c r="Q51" s="261"/>
    </row>
    <row r="52" spans="1:17">
      <c r="A52" s="261"/>
      <c r="B52" s="2"/>
      <c r="C52" s="4163"/>
      <c r="D52" s="424" t="s">
        <v>2164</v>
      </c>
      <c r="E52" s="4177">
        <v>0</v>
      </c>
      <c r="F52" s="4177">
        <v>0</v>
      </c>
      <c r="G52" s="4177">
        <v>0</v>
      </c>
      <c r="H52" s="4177">
        <v>0</v>
      </c>
      <c r="I52" s="4177">
        <v>0</v>
      </c>
      <c r="J52" s="4177">
        <v>0</v>
      </c>
      <c r="K52" s="4177">
        <v>0</v>
      </c>
      <c r="L52" s="4177">
        <v>0</v>
      </c>
      <c r="M52" s="4177">
        <v>0</v>
      </c>
      <c r="N52" s="4177">
        <v>0</v>
      </c>
      <c r="O52" s="4178">
        <f t="shared" si="2"/>
        <v>0</v>
      </c>
      <c r="P52" s="2"/>
      <c r="Q52" s="261"/>
    </row>
    <row r="53" spans="1:17">
      <c r="A53" s="261"/>
      <c r="B53" s="2"/>
      <c r="C53" s="4163"/>
      <c r="D53" s="424" t="s">
        <v>2165</v>
      </c>
      <c r="E53" s="4177">
        <v>0</v>
      </c>
      <c r="F53" s="4177">
        <v>0</v>
      </c>
      <c r="G53" s="4177">
        <v>0</v>
      </c>
      <c r="H53" s="4177">
        <v>0</v>
      </c>
      <c r="I53" s="4177">
        <v>0</v>
      </c>
      <c r="J53" s="4177">
        <v>0</v>
      </c>
      <c r="K53" s="4177">
        <v>0</v>
      </c>
      <c r="L53" s="4177">
        <v>0</v>
      </c>
      <c r="M53" s="4177">
        <v>0</v>
      </c>
      <c r="N53" s="4177">
        <v>0</v>
      </c>
      <c r="O53" s="4178">
        <f t="shared" si="2"/>
        <v>0</v>
      </c>
      <c r="P53" s="2"/>
      <c r="Q53" s="261"/>
    </row>
    <row r="54" spans="1:17">
      <c r="A54" s="261"/>
      <c r="B54" s="2"/>
      <c r="C54" s="4163"/>
      <c r="D54" s="424" t="s">
        <v>2166</v>
      </c>
      <c r="E54" s="4177">
        <v>0</v>
      </c>
      <c r="F54" s="4177">
        <v>0</v>
      </c>
      <c r="G54" s="4177">
        <v>0</v>
      </c>
      <c r="H54" s="4177">
        <v>0</v>
      </c>
      <c r="I54" s="4177">
        <v>0</v>
      </c>
      <c r="J54" s="4177">
        <v>0</v>
      </c>
      <c r="K54" s="4177">
        <v>0</v>
      </c>
      <c r="L54" s="4177">
        <v>0</v>
      </c>
      <c r="M54" s="4177">
        <v>0</v>
      </c>
      <c r="N54" s="4177">
        <v>0</v>
      </c>
      <c r="O54" s="4178">
        <f t="shared" si="2"/>
        <v>0</v>
      </c>
      <c r="P54" s="2"/>
      <c r="Q54" s="261"/>
    </row>
    <row r="55" spans="1:17">
      <c r="A55" s="261"/>
      <c r="B55" s="2"/>
      <c r="C55" s="4163"/>
      <c r="D55" s="424" t="s">
        <v>2167</v>
      </c>
      <c r="E55" s="4177">
        <v>0</v>
      </c>
      <c r="F55" s="4177">
        <v>0</v>
      </c>
      <c r="G55" s="4177">
        <v>0</v>
      </c>
      <c r="H55" s="4177">
        <v>0</v>
      </c>
      <c r="I55" s="4177">
        <v>0</v>
      </c>
      <c r="J55" s="4177">
        <v>0</v>
      </c>
      <c r="K55" s="4177">
        <v>0</v>
      </c>
      <c r="L55" s="4177">
        <v>0</v>
      </c>
      <c r="M55" s="4177">
        <v>0</v>
      </c>
      <c r="N55" s="4177">
        <v>0</v>
      </c>
      <c r="O55" s="4178">
        <f t="shared" si="2"/>
        <v>0</v>
      </c>
      <c r="P55" s="2"/>
      <c r="Q55" s="261"/>
    </row>
    <row r="56" spans="1:17">
      <c r="A56" s="261"/>
      <c r="B56" s="2"/>
      <c r="C56" s="4163"/>
      <c r="D56" s="1570" t="s">
        <v>2171</v>
      </c>
      <c r="E56" s="884"/>
      <c r="F56" s="861"/>
      <c r="G56" s="861"/>
      <c r="H56" s="861"/>
      <c r="I56" s="861"/>
      <c r="J56" s="861"/>
      <c r="K56" s="861"/>
      <c r="L56" s="861"/>
      <c r="M56" s="861"/>
      <c r="N56" s="861"/>
      <c r="O56" s="885"/>
      <c r="P56" s="2"/>
      <c r="Q56" s="261"/>
    </row>
    <row r="57" spans="1:17">
      <c r="A57" s="261"/>
      <c r="B57" s="2"/>
      <c r="C57" s="4163"/>
      <c r="D57" s="424" t="s">
        <v>2160</v>
      </c>
      <c r="E57" s="4177">
        <v>0</v>
      </c>
      <c r="F57" s="4177">
        <v>0</v>
      </c>
      <c r="G57" s="4177">
        <v>0</v>
      </c>
      <c r="H57" s="4177">
        <v>0</v>
      </c>
      <c r="I57" s="4177">
        <v>0</v>
      </c>
      <c r="J57" s="4177">
        <v>0</v>
      </c>
      <c r="K57" s="4177">
        <v>0</v>
      </c>
      <c r="L57" s="4177">
        <v>0</v>
      </c>
      <c r="M57" s="4177">
        <v>0</v>
      </c>
      <c r="N57" s="4177">
        <v>0</v>
      </c>
      <c r="O57" s="4178">
        <f t="shared" si="2"/>
        <v>0</v>
      </c>
      <c r="P57" s="2"/>
      <c r="Q57" s="261"/>
    </row>
    <row r="58" spans="1:17">
      <c r="A58" s="261"/>
      <c r="B58" s="2"/>
      <c r="C58" s="4163"/>
      <c r="D58" s="424" t="s">
        <v>2161</v>
      </c>
      <c r="E58" s="4177">
        <v>0</v>
      </c>
      <c r="F58" s="4177">
        <v>0</v>
      </c>
      <c r="G58" s="4177">
        <v>0</v>
      </c>
      <c r="H58" s="4177">
        <v>0</v>
      </c>
      <c r="I58" s="4177">
        <v>0</v>
      </c>
      <c r="J58" s="4177">
        <v>0</v>
      </c>
      <c r="K58" s="4177">
        <v>0</v>
      </c>
      <c r="L58" s="4177">
        <v>0</v>
      </c>
      <c r="M58" s="4177">
        <v>0</v>
      </c>
      <c r="N58" s="4177">
        <v>0</v>
      </c>
      <c r="O58" s="4178">
        <f t="shared" si="2"/>
        <v>0</v>
      </c>
      <c r="P58" s="2"/>
      <c r="Q58" s="261"/>
    </row>
    <row r="59" spans="1:17">
      <c r="A59" s="261"/>
      <c r="B59" s="2"/>
      <c r="C59" s="4163"/>
      <c r="D59" s="424" t="s">
        <v>2162</v>
      </c>
      <c r="E59" s="4177">
        <v>0</v>
      </c>
      <c r="F59" s="4177">
        <v>0</v>
      </c>
      <c r="G59" s="4177">
        <v>0</v>
      </c>
      <c r="H59" s="4177">
        <v>0</v>
      </c>
      <c r="I59" s="4177">
        <v>0</v>
      </c>
      <c r="J59" s="4177">
        <v>0</v>
      </c>
      <c r="K59" s="4177">
        <v>0</v>
      </c>
      <c r="L59" s="4177">
        <v>0</v>
      </c>
      <c r="M59" s="4177">
        <v>0</v>
      </c>
      <c r="N59" s="4177">
        <v>0</v>
      </c>
      <c r="O59" s="4178">
        <f t="shared" si="2"/>
        <v>0</v>
      </c>
      <c r="P59" s="2"/>
      <c r="Q59" s="261"/>
    </row>
    <row r="60" spans="1:17">
      <c r="A60" s="261"/>
      <c r="B60" s="2"/>
      <c r="C60" s="4163"/>
      <c r="D60" s="424" t="s">
        <v>2163</v>
      </c>
      <c r="E60" s="4177">
        <v>0</v>
      </c>
      <c r="F60" s="4177">
        <v>0</v>
      </c>
      <c r="G60" s="4177">
        <v>0</v>
      </c>
      <c r="H60" s="4177">
        <v>0</v>
      </c>
      <c r="I60" s="4177">
        <v>0</v>
      </c>
      <c r="J60" s="4177">
        <v>0</v>
      </c>
      <c r="K60" s="4177">
        <v>0</v>
      </c>
      <c r="L60" s="4177">
        <v>0</v>
      </c>
      <c r="M60" s="4177">
        <v>0</v>
      </c>
      <c r="N60" s="4177">
        <v>0</v>
      </c>
      <c r="O60" s="4178">
        <f t="shared" si="2"/>
        <v>0</v>
      </c>
      <c r="P60" s="2"/>
      <c r="Q60" s="261"/>
    </row>
    <row r="61" spans="1:17">
      <c r="A61" s="261"/>
      <c r="B61" s="2"/>
      <c r="C61" s="4163"/>
      <c r="D61" s="424" t="s">
        <v>2164</v>
      </c>
      <c r="E61" s="4177">
        <v>0</v>
      </c>
      <c r="F61" s="4177">
        <v>0</v>
      </c>
      <c r="G61" s="4177">
        <v>0</v>
      </c>
      <c r="H61" s="4177">
        <v>0</v>
      </c>
      <c r="I61" s="4177">
        <v>0</v>
      </c>
      <c r="J61" s="4177">
        <v>0</v>
      </c>
      <c r="K61" s="4177">
        <v>0</v>
      </c>
      <c r="L61" s="4177">
        <v>0</v>
      </c>
      <c r="M61" s="4177">
        <v>0</v>
      </c>
      <c r="N61" s="4177">
        <v>0</v>
      </c>
      <c r="O61" s="4178">
        <f t="shared" si="2"/>
        <v>0</v>
      </c>
      <c r="P61" s="2"/>
      <c r="Q61" s="261"/>
    </row>
    <row r="62" spans="1:17">
      <c r="A62" s="261"/>
      <c r="B62" s="2"/>
      <c r="C62" s="4163"/>
      <c r="D62" s="424" t="s">
        <v>2165</v>
      </c>
      <c r="E62" s="4177">
        <v>0</v>
      </c>
      <c r="F62" s="4177">
        <v>0</v>
      </c>
      <c r="G62" s="4177">
        <v>0</v>
      </c>
      <c r="H62" s="4177">
        <v>0</v>
      </c>
      <c r="I62" s="4177">
        <v>0</v>
      </c>
      <c r="J62" s="4177">
        <v>0</v>
      </c>
      <c r="K62" s="4177">
        <v>0</v>
      </c>
      <c r="L62" s="4177">
        <v>0</v>
      </c>
      <c r="M62" s="4177">
        <v>0</v>
      </c>
      <c r="N62" s="4177">
        <v>0</v>
      </c>
      <c r="O62" s="4178">
        <f t="shared" si="2"/>
        <v>0</v>
      </c>
      <c r="P62" s="2"/>
      <c r="Q62" s="261"/>
    </row>
    <row r="63" spans="1:17">
      <c r="A63" s="261"/>
      <c r="B63" s="2"/>
      <c r="C63" s="4163"/>
      <c r="D63" s="424" t="s">
        <v>2166</v>
      </c>
      <c r="E63" s="4177">
        <v>0</v>
      </c>
      <c r="F63" s="4177">
        <v>0</v>
      </c>
      <c r="G63" s="4177">
        <v>0</v>
      </c>
      <c r="H63" s="4177">
        <v>0</v>
      </c>
      <c r="I63" s="4177">
        <v>0</v>
      </c>
      <c r="J63" s="4177">
        <v>0</v>
      </c>
      <c r="K63" s="4177">
        <v>0</v>
      </c>
      <c r="L63" s="4177">
        <v>0</v>
      </c>
      <c r="M63" s="4177">
        <v>0</v>
      </c>
      <c r="N63" s="4177">
        <v>0</v>
      </c>
      <c r="O63" s="4178">
        <f t="shared" si="2"/>
        <v>0</v>
      </c>
      <c r="P63" s="2"/>
      <c r="Q63" s="261"/>
    </row>
    <row r="64" spans="1:17">
      <c r="A64" s="261"/>
      <c r="B64" s="2"/>
      <c r="C64" s="4163"/>
      <c r="D64" s="424" t="s">
        <v>2167</v>
      </c>
      <c r="E64" s="4177">
        <v>0</v>
      </c>
      <c r="F64" s="4177">
        <v>0</v>
      </c>
      <c r="G64" s="4177">
        <v>0</v>
      </c>
      <c r="H64" s="4177">
        <v>0</v>
      </c>
      <c r="I64" s="4177">
        <v>0</v>
      </c>
      <c r="J64" s="4177">
        <v>0</v>
      </c>
      <c r="K64" s="4177">
        <v>0</v>
      </c>
      <c r="L64" s="4177">
        <v>0</v>
      </c>
      <c r="M64" s="4177">
        <v>0</v>
      </c>
      <c r="N64" s="4177">
        <v>0</v>
      </c>
      <c r="O64" s="4178">
        <f t="shared" si="2"/>
        <v>0</v>
      </c>
      <c r="P64" s="2"/>
      <c r="Q64" s="261"/>
    </row>
    <row r="65" spans="1:17">
      <c r="A65" s="261"/>
      <c r="B65" s="2"/>
      <c r="C65" s="4163"/>
      <c r="D65" s="1570" t="s">
        <v>2172</v>
      </c>
      <c r="E65" s="884"/>
      <c r="F65" s="861"/>
      <c r="G65" s="861"/>
      <c r="H65" s="861"/>
      <c r="I65" s="861"/>
      <c r="J65" s="861"/>
      <c r="K65" s="861"/>
      <c r="L65" s="861"/>
      <c r="M65" s="861"/>
      <c r="N65" s="861"/>
      <c r="O65" s="885"/>
      <c r="P65" s="2"/>
      <c r="Q65" s="261"/>
    </row>
    <row r="66" spans="1:17">
      <c r="A66" s="261"/>
      <c r="B66" s="2"/>
      <c r="C66" s="4163"/>
      <c r="D66" s="424" t="s">
        <v>2160</v>
      </c>
      <c r="E66" s="4177">
        <v>0</v>
      </c>
      <c r="F66" s="4177">
        <v>0</v>
      </c>
      <c r="G66" s="4177">
        <v>0</v>
      </c>
      <c r="H66" s="4177">
        <v>0</v>
      </c>
      <c r="I66" s="4177">
        <v>0</v>
      </c>
      <c r="J66" s="4177">
        <v>0</v>
      </c>
      <c r="K66" s="4177">
        <v>0</v>
      </c>
      <c r="L66" s="4177">
        <v>0</v>
      </c>
      <c r="M66" s="4177">
        <v>0</v>
      </c>
      <c r="N66" s="4177">
        <v>0</v>
      </c>
      <c r="O66" s="4178">
        <f t="shared" si="2"/>
        <v>0</v>
      </c>
      <c r="P66" s="2"/>
      <c r="Q66" s="261"/>
    </row>
    <row r="67" spans="1:17">
      <c r="A67" s="261"/>
      <c r="B67" s="2"/>
      <c r="C67" s="4163"/>
      <c r="D67" s="424" t="s">
        <v>2161</v>
      </c>
      <c r="E67" s="4177">
        <v>0</v>
      </c>
      <c r="F67" s="4177">
        <v>0</v>
      </c>
      <c r="G67" s="4177">
        <v>0</v>
      </c>
      <c r="H67" s="4177">
        <v>0</v>
      </c>
      <c r="I67" s="4177">
        <v>0</v>
      </c>
      <c r="J67" s="4177">
        <v>0</v>
      </c>
      <c r="K67" s="4177">
        <v>0</v>
      </c>
      <c r="L67" s="4177">
        <v>0</v>
      </c>
      <c r="M67" s="4177">
        <v>0</v>
      </c>
      <c r="N67" s="4177">
        <v>0</v>
      </c>
      <c r="O67" s="4178">
        <f t="shared" si="2"/>
        <v>0</v>
      </c>
      <c r="P67" s="2"/>
      <c r="Q67" s="261"/>
    </row>
    <row r="68" spans="1:17">
      <c r="A68" s="261"/>
      <c r="B68" s="2"/>
      <c r="C68" s="4163"/>
      <c r="D68" s="424" t="s">
        <v>2162</v>
      </c>
      <c r="E68" s="4177">
        <v>0</v>
      </c>
      <c r="F68" s="4177">
        <v>0</v>
      </c>
      <c r="G68" s="4177">
        <v>0</v>
      </c>
      <c r="H68" s="4177">
        <v>0</v>
      </c>
      <c r="I68" s="4177">
        <v>0</v>
      </c>
      <c r="J68" s="4177">
        <v>0</v>
      </c>
      <c r="K68" s="4177">
        <v>0</v>
      </c>
      <c r="L68" s="4177">
        <v>0</v>
      </c>
      <c r="M68" s="4177">
        <v>0</v>
      </c>
      <c r="N68" s="4177">
        <v>0</v>
      </c>
      <c r="O68" s="4178">
        <f t="shared" si="2"/>
        <v>0</v>
      </c>
      <c r="P68" s="2"/>
      <c r="Q68" s="261"/>
    </row>
    <row r="69" spans="1:17">
      <c r="A69" s="261"/>
      <c r="B69" s="2"/>
      <c r="C69" s="4163"/>
      <c r="D69" s="424" t="s">
        <v>2163</v>
      </c>
      <c r="E69" s="4177">
        <v>0</v>
      </c>
      <c r="F69" s="4177">
        <v>0</v>
      </c>
      <c r="G69" s="4177">
        <v>0</v>
      </c>
      <c r="H69" s="4177">
        <v>0</v>
      </c>
      <c r="I69" s="4177">
        <v>0</v>
      </c>
      <c r="J69" s="4177">
        <v>0</v>
      </c>
      <c r="K69" s="4177">
        <v>0</v>
      </c>
      <c r="L69" s="4177">
        <v>0</v>
      </c>
      <c r="M69" s="4177">
        <v>0</v>
      </c>
      <c r="N69" s="4177">
        <v>0</v>
      </c>
      <c r="O69" s="4178">
        <f t="shared" si="2"/>
        <v>0</v>
      </c>
      <c r="P69" s="2"/>
      <c r="Q69" s="261"/>
    </row>
    <row r="70" spans="1:17">
      <c r="A70" s="261"/>
      <c r="B70" s="2"/>
      <c r="C70" s="4163"/>
      <c r="D70" s="424" t="s">
        <v>2164</v>
      </c>
      <c r="E70" s="4177">
        <v>0</v>
      </c>
      <c r="F70" s="4177">
        <v>0</v>
      </c>
      <c r="G70" s="4177">
        <v>0</v>
      </c>
      <c r="H70" s="4177">
        <v>0</v>
      </c>
      <c r="I70" s="4177">
        <v>0</v>
      </c>
      <c r="J70" s="4177">
        <v>0</v>
      </c>
      <c r="K70" s="4177">
        <v>0</v>
      </c>
      <c r="L70" s="4177">
        <v>0</v>
      </c>
      <c r="M70" s="4177">
        <v>0</v>
      </c>
      <c r="N70" s="4177">
        <v>0</v>
      </c>
      <c r="O70" s="4178">
        <f t="shared" si="2"/>
        <v>0</v>
      </c>
      <c r="P70" s="2"/>
      <c r="Q70" s="261"/>
    </row>
    <row r="71" spans="1:17">
      <c r="A71" s="261"/>
      <c r="B71" s="2"/>
      <c r="C71" s="4163"/>
      <c r="D71" s="424" t="s">
        <v>2165</v>
      </c>
      <c r="E71" s="4177">
        <v>0</v>
      </c>
      <c r="F71" s="4177">
        <v>0</v>
      </c>
      <c r="G71" s="4177">
        <v>0</v>
      </c>
      <c r="H71" s="4177">
        <v>0</v>
      </c>
      <c r="I71" s="4177">
        <v>0</v>
      </c>
      <c r="J71" s="4177">
        <v>0</v>
      </c>
      <c r="K71" s="4177">
        <v>0</v>
      </c>
      <c r="L71" s="4177">
        <v>0</v>
      </c>
      <c r="M71" s="4177">
        <v>0</v>
      </c>
      <c r="N71" s="4177">
        <v>0</v>
      </c>
      <c r="O71" s="4178">
        <f t="shared" si="2"/>
        <v>0</v>
      </c>
      <c r="P71" s="2"/>
      <c r="Q71" s="261"/>
    </row>
    <row r="72" spans="1:17">
      <c r="A72" s="261"/>
      <c r="B72" s="2"/>
      <c r="C72" s="4163"/>
      <c r="D72" s="424" t="s">
        <v>2166</v>
      </c>
      <c r="E72" s="4177">
        <v>0</v>
      </c>
      <c r="F72" s="4177">
        <v>0</v>
      </c>
      <c r="G72" s="4177">
        <v>0</v>
      </c>
      <c r="H72" s="4177">
        <v>0</v>
      </c>
      <c r="I72" s="4177">
        <v>0</v>
      </c>
      <c r="J72" s="4177">
        <v>0</v>
      </c>
      <c r="K72" s="4177">
        <v>0</v>
      </c>
      <c r="L72" s="4177">
        <v>0</v>
      </c>
      <c r="M72" s="4177">
        <v>0</v>
      </c>
      <c r="N72" s="4177">
        <v>0</v>
      </c>
      <c r="O72" s="4178">
        <f t="shared" si="2"/>
        <v>0</v>
      </c>
      <c r="P72" s="2"/>
      <c r="Q72" s="261"/>
    </row>
    <row r="73" spans="1:17">
      <c r="A73" s="261"/>
      <c r="B73" s="2"/>
      <c r="C73" s="4163"/>
      <c r="D73" s="424" t="s">
        <v>2167</v>
      </c>
      <c r="E73" s="4177">
        <v>0</v>
      </c>
      <c r="F73" s="4177">
        <v>0</v>
      </c>
      <c r="G73" s="4177">
        <v>0</v>
      </c>
      <c r="H73" s="4177">
        <v>0</v>
      </c>
      <c r="I73" s="4177">
        <v>0</v>
      </c>
      <c r="J73" s="4177">
        <v>0</v>
      </c>
      <c r="K73" s="4177">
        <v>0</v>
      </c>
      <c r="L73" s="4177">
        <v>0</v>
      </c>
      <c r="M73" s="4177">
        <v>0</v>
      </c>
      <c r="N73" s="4177">
        <v>0</v>
      </c>
      <c r="O73" s="4178">
        <f>SUM(E73:H73)-SUM(I73:K73)-SUM(L73:N73)</f>
        <v>0</v>
      </c>
      <c r="P73" s="2"/>
      <c r="Q73" s="261"/>
    </row>
    <row r="74" spans="1:17">
      <c r="A74" s="261"/>
      <c r="B74" s="2"/>
      <c r="C74" s="4163"/>
      <c r="D74" s="1570" t="s">
        <v>2173</v>
      </c>
      <c r="E74" s="884"/>
      <c r="F74" s="861"/>
      <c r="G74" s="861"/>
      <c r="H74" s="861"/>
      <c r="I74" s="861"/>
      <c r="J74" s="861"/>
      <c r="K74" s="861"/>
      <c r="L74" s="861"/>
      <c r="M74" s="861"/>
      <c r="N74" s="861"/>
      <c r="O74" s="886"/>
      <c r="P74" s="2"/>
      <c r="Q74" s="261"/>
    </row>
    <row r="75" spans="1:17">
      <c r="A75" s="261"/>
      <c r="B75" s="2"/>
      <c r="C75" s="4163"/>
      <c r="D75" s="424" t="s">
        <v>2160</v>
      </c>
      <c r="E75" s="4177">
        <v>0</v>
      </c>
      <c r="F75" s="4177">
        <v>0</v>
      </c>
      <c r="G75" s="4177">
        <v>0</v>
      </c>
      <c r="H75" s="4177">
        <v>0</v>
      </c>
      <c r="I75" s="4177">
        <v>0</v>
      </c>
      <c r="J75" s="4177">
        <v>0</v>
      </c>
      <c r="K75" s="4177">
        <v>0</v>
      </c>
      <c r="L75" s="4177">
        <v>0</v>
      </c>
      <c r="M75" s="4177">
        <v>0</v>
      </c>
      <c r="N75" s="4177">
        <v>0</v>
      </c>
      <c r="O75" s="4178">
        <f>SUM(E75:H75)-SUM(I75:K75)-SUM(L75:N75)</f>
        <v>0</v>
      </c>
      <c r="P75" s="2"/>
      <c r="Q75" s="261"/>
    </row>
    <row r="76" spans="1:17">
      <c r="A76" s="261"/>
      <c r="B76" s="2"/>
      <c r="C76" s="4163"/>
      <c r="D76" s="424" t="s">
        <v>2161</v>
      </c>
      <c r="E76" s="4177">
        <v>0</v>
      </c>
      <c r="F76" s="4177">
        <v>0</v>
      </c>
      <c r="G76" s="4177">
        <v>0</v>
      </c>
      <c r="H76" s="4177">
        <v>0</v>
      </c>
      <c r="I76" s="4177">
        <v>0</v>
      </c>
      <c r="J76" s="4177">
        <v>0</v>
      </c>
      <c r="K76" s="4177">
        <v>0</v>
      </c>
      <c r="L76" s="4177">
        <v>0</v>
      </c>
      <c r="M76" s="4177">
        <v>0</v>
      </c>
      <c r="N76" s="4177">
        <v>0</v>
      </c>
      <c r="O76" s="4178">
        <f t="shared" ref="O76:O82" si="3">SUM(E76:H76)-SUM(I76:K76)-SUM(L76:N76)</f>
        <v>0</v>
      </c>
      <c r="P76" s="2"/>
      <c r="Q76" s="261"/>
    </row>
    <row r="77" spans="1:17">
      <c r="A77" s="261"/>
      <c r="B77" s="2"/>
      <c r="C77" s="4163"/>
      <c r="D77" s="424" t="s">
        <v>2162</v>
      </c>
      <c r="E77" s="4177">
        <v>0</v>
      </c>
      <c r="F77" s="4177">
        <v>0</v>
      </c>
      <c r="G77" s="4177">
        <v>0</v>
      </c>
      <c r="H77" s="4177">
        <v>0</v>
      </c>
      <c r="I77" s="4177">
        <v>0</v>
      </c>
      <c r="J77" s="4177">
        <v>0</v>
      </c>
      <c r="K77" s="4177">
        <v>0</v>
      </c>
      <c r="L77" s="4177">
        <v>0</v>
      </c>
      <c r="M77" s="4177">
        <v>0</v>
      </c>
      <c r="N77" s="4177">
        <v>0</v>
      </c>
      <c r="O77" s="4178">
        <f t="shared" si="3"/>
        <v>0</v>
      </c>
      <c r="P77" s="2"/>
      <c r="Q77" s="261"/>
    </row>
    <row r="78" spans="1:17">
      <c r="A78" s="261"/>
      <c r="B78" s="2"/>
      <c r="C78" s="4163"/>
      <c r="D78" s="424" t="s">
        <v>2163</v>
      </c>
      <c r="E78" s="4177">
        <v>0</v>
      </c>
      <c r="F78" s="4177">
        <v>0</v>
      </c>
      <c r="G78" s="4177">
        <v>0</v>
      </c>
      <c r="H78" s="4177">
        <v>0</v>
      </c>
      <c r="I78" s="4177">
        <v>0</v>
      </c>
      <c r="J78" s="4177">
        <v>0</v>
      </c>
      <c r="K78" s="4177">
        <v>0</v>
      </c>
      <c r="L78" s="4177">
        <v>0</v>
      </c>
      <c r="M78" s="4177">
        <v>0</v>
      </c>
      <c r="N78" s="4177">
        <v>0</v>
      </c>
      <c r="O78" s="4178">
        <f t="shared" si="3"/>
        <v>0</v>
      </c>
      <c r="P78" s="2"/>
      <c r="Q78" s="261"/>
    </row>
    <row r="79" spans="1:17">
      <c r="A79" s="261"/>
      <c r="B79" s="2"/>
      <c r="C79" s="4163"/>
      <c r="D79" s="424" t="s">
        <v>2164</v>
      </c>
      <c r="E79" s="4177">
        <v>0</v>
      </c>
      <c r="F79" s="4177">
        <v>0</v>
      </c>
      <c r="G79" s="4177">
        <v>0</v>
      </c>
      <c r="H79" s="4177">
        <v>0</v>
      </c>
      <c r="I79" s="4177">
        <v>0</v>
      </c>
      <c r="J79" s="4177">
        <v>0</v>
      </c>
      <c r="K79" s="4177">
        <v>0</v>
      </c>
      <c r="L79" s="4177">
        <v>0</v>
      </c>
      <c r="M79" s="4177">
        <v>0</v>
      </c>
      <c r="N79" s="4177">
        <v>0</v>
      </c>
      <c r="O79" s="4178">
        <f t="shared" si="3"/>
        <v>0</v>
      </c>
      <c r="P79" s="2"/>
      <c r="Q79" s="261"/>
    </row>
    <row r="80" spans="1:17">
      <c r="A80" s="261"/>
      <c r="B80" s="2"/>
      <c r="C80" s="4163"/>
      <c r="D80" s="424" t="s">
        <v>2165</v>
      </c>
      <c r="E80" s="4177">
        <v>0</v>
      </c>
      <c r="F80" s="4177">
        <v>0</v>
      </c>
      <c r="G80" s="4177">
        <v>0</v>
      </c>
      <c r="H80" s="4177">
        <v>0</v>
      </c>
      <c r="I80" s="4177">
        <v>0</v>
      </c>
      <c r="J80" s="4177">
        <v>0</v>
      </c>
      <c r="K80" s="4177">
        <v>0</v>
      </c>
      <c r="L80" s="4177">
        <v>0</v>
      </c>
      <c r="M80" s="4177">
        <v>0</v>
      </c>
      <c r="N80" s="4177">
        <v>0</v>
      </c>
      <c r="O80" s="4178">
        <f t="shared" si="3"/>
        <v>0</v>
      </c>
      <c r="P80" s="2"/>
      <c r="Q80" s="261"/>
    </row>
    <row r="81" spans="1:17">
      <c r="A81" s="261"/>
      <c r="B81" s="2"/>
      <c r="C81" s="4163"/>
      <c r="D81" s="424" t="s">
        <v>2166</v>
      </c>
      <c r="E81" s="4177">
        <v>0</v>
      </c>
      <c r="F81" s="4177">
        <v>0</v>
      </c>
      <c r="G81" s="4177">
        <v>0</v>
      </c>
      <c r="H81" s="4177">
        <v>0</v>
      </c>
      <c r="I81" s="4177">
        <v>0</v>
      </c>
      <c r="J81" s="4177">
        <v>0</v>
      </c>
      <c r="K81" s="4177">
        <v>0</v>
      </c>
      <c r="L81" s="4177">
        <v>0</v>
      </c>
      <c r="M81" s="4177">
        <v>0</v>
      </c>
      <c r="N81" s="4177">
        <v>0</v>
      </c>
      <c r="O81" s="4178">
        <f t="shared" si="3"/>
        <v>0</v>
      </c>
      <c r="P81" s="2"/>
      <c r="Q81" s="261"/>
    </row>
    <row r="82" spans="1:17">
      <c r="A82" s="261"/>
      <c r="B82" s="2"/>
      <c r="C82" s="4163"/>
      <c r="D82" s="424" t="s">
        <v>2167</v>
      </c>
      <c r="E82" s="4177">
        <v>0</v>
      </c>
      <c r="F82" s="4177">
        <v>0</v>
      </c>
      <c r="G82" s="4177">
        <v>0</v>
      </c>
      <c r="H82" s="4177">
        <v>0</v>
      </c>
      <c r="I82" s="4177">
        <v>0</v>
      </c>
      <c r="J82" s="4177">
        <v>0</v>
      </c>
      <c r="K82" s="4177">
        <v>0</v>
      </c>
      <c r="L82" s="4177">
        <v>0</v>
      </c>
      <c r="M82" s="4177">
        <v>0</v>
      </c>
      <c r="N82" s="4177">
        <v>0</v>
      </c>
      <c r="O82" s="4178">
        <f t="shared" si="3"/>
        <v>0</v>
      </c>
      <c r="P82" s="2"/>
      <c r="Q82" s="261"/>
    </row>
    <row r="83" spans="1:17">
      <c r="A83" s="261"/>
      <c r="B83" s="2"/>
      <c r="C83" s="4163"/>
      <c r="D83" s="1570" t="s">
        <v>2174</v>
      </c>
      <c r="E83" s="884"/>
      <c r="F83" s="861"/>
      <c r="G83" s="861"/>
      <c r="H83" s="861"/>
      <c r="I83" s="861"/>
      <c r="J83" s="861"/>
      <c r="K83" s="861"/>
      <c r="L83" s="861"/>
      <c r="M83" s="861"/>
      <c r="N83" s="861"/>
      <c r="O83" s="885"/>
      <c r="P83" s="2"/>
      <c r="Q83" s="261"/>
    </row>
    <row r="84" spans="1:17">
      <c r="A84" s="261"/>
      <c r="B84" s="2"/>
      <c r="C84" s="4163"/>
      <c r="D84" s="2088" t="s">
        <v>2160</v>
      </c>
      <c r="E84" s="4183">
        <f t="shared" ref="E84:E91" si="4">+E39+E48+E57+E66+E75</f>
        <v>0</v>
      </c>
      <c r="F84" s="4183">
        <f t="shared" ref="F84:N84" si="5">+F39+F48+F57+F66+F75</f>
        <v>0</v>
      </c>
      <c r="G84" s="4183">
        <f t="shared" si="5"/>
        <v>0</v>
      </c>
      <c r="H84" s="4183">
        <f t="shared" si="5"/>
        <v>0</v>
      </c>
      <c r="I84" s="4183">
        <f t="shared" si="5"/>
        <v>0</v>
      </c>
      <c r="J84" s="4183">
        <f t="shared" si="5"/>
        <v>0</v>
      </c>
      <c r="K84" s="4183">
        <f t="shared" si="5"/>
        <v>0</v>
      </c>
      <c r="L84" s="4183">
        <f t="shared" si="5"/>
        <v>0</v>
      </c>
      <c r="M84" s="4183">
        <f t="shared" si="5"/>
        <v>0</v>
      </c>
      <c r="N84" s="4183">
        <f t="shared" si="5"/>
        <v>0</v>
      </c>
      <c r="O84" s="4178">
        <f>SUM(E84:H84)-SUM(I84:K84)-SUM(L84:N84)</f>
        <v>0</v>
      </c>
      <c r="P84" s="2"/>
      <c r="Q84" s="261"/>
    </row>
    <row r="85" spans="1:17">
      <c r="A85" s="261"/>
      <c r="B85" s="2"/>
      <c r="C85" s="4163"/>
      <c r="D85" s="2088" t="s">
        <v>2161</v>
      </c>
      <c r="E85" s="4183">
        <f t="shared" si="4"/>
        <v>0</v>
      </c>
      <c r="F85" s="4183">
        <f t="shared" ref="F85:N87" si="6">+F40+F49+F58+F67+F76</f>
        <v>0</v>
      </c>
      <c r="G85" s="4183">
        <f t="shared" si="6"/>
        <v>0</v>
      </c>
      <c r="H85" s="4183">
        <f t="shared" si="6"/>
        <v>0</v>
      </c>
      <c r="I85" s="4183">
        <f t="shared" si="6"/>
        <v>0</v>
      </c>
      <c r="J85" s="4183">
        <f t="shared" si="6"/>
        <v>0</v>
      </c>
      <c r="K85" s="4183">
        <f t="shared" si="6"/>
        <v>0</v>
      </c>
      <c r="L85" s="4183">
        <f t="shared" si="6"/>
        <v>0</v>
      </c>
      <c r="M85" s="4183">
        <f t="shared" si="6"/>
        <v>0</v>
      </c>
      <c r="N85" s="4183">
        <f t="shared" si="6"/>
        <v>0</v>
      </c>
      <c r="O85" s="4178">
        <f t="shared" ref="O85:O99" si="7">SUM(E85:H85)-SUM(I85:K85)-SUM(L85:N85)</f>
        <v>0</v>
      </c>
      <c r="P85" s="2"/>
      <c r="Q85" s="261"/>
    </row>
    <row r="86" spans="1:17">
      <c r="A86" s="261"/>
      <c r="B86" s="2"/>
      <c r="C86" s="4163"/>
      <c r="D86" s="2088" t="s">
        <v>2162</v>
      </c>
      <c r="E86" s="4183">
        <f t="shared" si="4"/>
        <v>0</v>
      </c>
      <c r="F86" s="4183">
        <f t="shared" si="6"/>
        <v>0</v>
      </c>
      <c r="G86" s="4183">
        <f t="shared" si="6"/>
        <v>0</v>
      </c>
      <c r="H86" s="4183">
        <f t="shared" si="6"/>
        <v>0</v>
      </c>
      <c r="I86" s="4183">
        <f t="shared" si="6"/>
        <v>0</v>
      </c>
      <c r="J86" s="4183">
        <f t="shared" si="6"/>
        <v>0</v>
      </c>
      <c r="K86" s="4183">
        <f t="shared" si="6"/>
        <v>0</v>
      </c>
      <c r="L86" s="4183">
        <f t="shared" si="6"/>
        <v>0</v>
      </c>
      <c r="M86" s="4183">
        <f t="shared" si="6"/>
        <v>0</v>
      </c>
      <c r="N86" s="4183">
        <f t="shared" si="6"/>
        <v>0</v>
      </c>
      <c r="O86" s="4178">
        <f t="shared" si="7"/>
        <v>0</v>
      </c>
      <c r="P86" s="2"/>
      <c r="Q86" s="261"/>
    </row>
    <row r="87" spans="1:17">
      <c r="A87" s="261"/>
      <c r="B87" s="2"/>
      <c r="C87" s="4163"/>
      <c r="D87" s="2088" t="s">
        <v>2163</v>
      </c>
      <c r="E87" s="4183">
        <f t="shared" si="4"/>
        <v>0</v>
      </c>
      <c r="F87" s="4183">
        <f t="shared" si="6"/>
        <v>0</v>
      </c>
      <c r="G87" s="4183">
        <f t="shared" si="6"/>
        <v>0</v>
      </c>
      <c r="H87" s="4183">
        <f t="shared" si="6"/>
        <v>0</v>
      </c>
      <c r="I87" s="4183">
        <f t="shared" si="6"/>
        <v>0</v>
      </c>
      <c r="J87" s="4183">
        <f t="shared" si="6"/>
        <v>0</v>
      </c>
      <c r="K87" s="4183">
        <f t="shared" si="6"/>
        <v>0</v>
      </c>
      <c r="L87" s="4183">
        <f t="shared" si="6"/>
        <v>0</v>
      </c>
      <c r="M87" s="4183">
        <f t="shared" si="6"/>
        <v>0</v>
      </c>
      <c r="N87" s="4183">
        <f t="shared" si="6"/>
        <v>0</v>
      </c>
      <c r="O87" s="4178">
        <f>SUM(E87:H87)-SUM(I87:K87)-SUM(L87:N87)</f>
        <v>0</v>
      </c>
      <c r="P87" s="2"/>
      <c r="Q87" s="261"/>
    </row>
    <row r="88" spans="1:17">
      <c r="A88" s="261"/>
      <c r="B88" s="2"/>
      <c r="C88" s="4163"/>
      <c r="D88" s="2088" t="s">
        <v>2164</v>
      </c>
      <c r="E88" s="4183">
        <f t="shared" si="4"/>
        <v>0</v>
      </c>
      <c r="F88" s="4183">
        <f t="shared" ref="F88:N91" si="8">+F43+F52+F61+F70+F79</f>
        <v>0</v>
      </c>
      <c r="G88" s="4183">
        <f t="shared" si="8"/>
        <v>0</v>
      </c>
      <c r="H88" s="4183">
        <f t="shared" si="8"/>
        <v>0</v>
      </c>
      <c r="I88" s="4183">
        <f t="shared" si="8"/>
        <v>0</v>
      </c>
      <c r="J88" s="4183">
        <f t="shared" si="8"/>
        <v>0</v>
      </c>
      <c r="K88" s="4183">
        <f t="shared" si="8"/>
        <v>0</v>
      </c>
      <c r="L88" s="4183">
        <f t="shared" si="8"/>
        <v>0</v>
      </c>
      <c r="M88" s="4183">
        <f t="shared" si="8"/>
        <v>0</v>
      </c>
      <c r="N88" s="4183">
        <f t="shared" si="8"/>
        <v>0</v>
      </c>
      <c r="O88" s="4178">
        <f>SUM(E88:H88)-SUM(I88:K88)-SUM(L88:N88)</f>
        <v>0</v>
      </c>
      <c r="P88" s="2"/>
      <c r="Q88" s="261"/>
    </row>
    <row r="89" spans="1:17">
      <c r="A89" s="261"/>
      <c r="B89" s="2"/>
      <c r="C89" s="4163"/>
      <c r="D89" s="2088" t="s">
        <v>2165</v>
      </c>
      <c r="E89" s="4183">
        <f t="shared" si="4"/>
        <v>0</v>
      </c>
      <c r="F89" s="4183">
        <f t="shared" si="8"/>
        <v>0</v>
      </c>
      <c r="G89" s="4183">
        <f t="shared" si="8"/>
        <v>0</v>
      </c>
      <c r="H89" s="4183">
        <f t="shared" si="8"/>
        <v>0</v>
      </c>
      <c r="I89" s="4183">
        <f t="shared" si="8"/>
        <v>0</v>
      </c>
      <c r="J89" s="4183">
        <f t="shared" si="8"/>
        <v>0</v>
      </c>
      <c r="K89" s="4183">
        <f t="shared" si="8"/>
        <v>0</v>
      </c>
      <c r="L89" s="4183">
        <f t="shared" si="8"/>
        <v>0</v>
      </c>
      <c r="M89" s="4183">
        <f t="shared" si="8"/>
        <v>0</v>
      </c>
      <c r="N89" s="4183">
        <f t="shared" si="8"/>
        <v>0</v>
      </c>
      <c r="O89" s="4178">
        <f>SUM(E89:H89)-SUM(I89:K89)-SUM(L89:N89)</f>
        <v>0</v>
      </c>
      <c r="P89" s="2"/>
      <c r="Q89" s="261"/>
    </row>
    <row r="90" spans="1:17">
      <c r="A90" s="261"/>
      <c r="B90" s="2"/>
      <c r="C90" s="4163"/>
      <c r="D90" s="2088" t="s">
        <v>2166</v>
      </c>
      <c r="E90" s="4183">
        <f t="shared" si="4"/>
        <v>0</v>
      </c>
      <c r="F90" s="4183">
        <f t="shared" si="8"/>
        <v>0</v>
      </c>
      <c r="G90" s="4183">
        <f t="shared" si="8"/>
        <v>0</v>
      </c>
      <c r="H90" s="4183">
        <f t="shared" si="8"/>
        <v>0</v>
      </c>
      <c r="I90" s="4183">
        <f t="shared" si="8"/>
        <v>0</v>
      </c>
      <c r="J90" s="4183">
        <f t="shared" si="8"/>
        <v>0</v>
      </c>
      <c r="K90" s="4183">
        <f t="shared" si="8"/>
        <v>0</v>
      </c>
      <c r="L90" s="4183">
        <f t="shared" si="8"/>
        <v>0</v>
      </c>
      <c r="M90" s="4183">
        <f t="shared" si="8"/>
        <v>0</v>
      </c>
      <c r="N90" s="4183">
        <f t="shared" si="8"/>
        <v>0</v>
      </c>
      <c r="O90" s="4178">
        <f>SUM(E90:H90)-SUM(I90:K90)-SUM(L90:N90)</f>
        <v>0</v>
      </c>
      <c r="P90" s="2"/>
      <c r="Q90" s="261"/>
    </row>
    <row r="91" spans="1:17">
      <c r="A91" s="261"/>
      <c r="B91" s="2"/>
      <c r="C91" s="2732"/>
      <c r="D91" s="4185" t="s">
        <v>2167</v>
      </c>
      <c r="E91" s="4183">
        <f t="shared" si="4"/>
        <v>0</v>
      </c>
      <c r="F91" s="4183">
        <f t="shared" si="8"/>
        <v>0</v>
      </c>
      <c r="G91" s="4183">
        <f t="shared" si="8"/>
        <v>0</v>
      </c>
      <c r="H91" s="4183">
        <f t="shared" si="8"/>
        <v>0</v>
      </c>
      <c r="I91" s="4183">
        <f t="shared" si="8"/>
        <v>0</v>
      </c>
      <c r="J91" s="4183">
        <f t="shared" si="8"/>
        <v>0</v>
      </c>
      <c r="K91" s="4183">
        <f t="shared" si="8"/>
        <v>0</v>
      </c>
      <c r="L91" s="4183">
        <f t="shared" si="8"/>
        <v>0</v>
      </c>
      <c r="M91" s="4183">
        <f t="shared" si="8"/>
        <v>0</v>
      </c>
      <c r="N91" s="4183">
        <f t="shared" si="8"/>
        <v>0</v>
      </c>
      <c r="O91" s="4178">
        <f>SUM(E91:H91)-SUM(I91:K91)-SUM(L91:N91)</f>
        <v>0</v>
      </c>
      <c r="P91" s="2"/>
      <c r="Q91" s="261"/>
    </row>
    <row r="92" spans="1:17" ht="17.399999999999999">
      <c r="A92" s="261"/>
      <c r="B92" s="2"/>
      <c r="C92" s="4184">
        <v>3</v>
      </c>
      <c r="D92" s="1569" t="s">
        <v>2175</v>
      </c>
      <c r="E92" s="884"/>
      <c r="F92" s="861"/>
      <c r="G92" s="861"/>
      <c r="H92" s="861"/>
      <c r="I92" s="861"/>
      <c r="J92" s="861"/>
      <c r="K92" s="861"/>
      <c r="L92" s="861"/>
      <c r="M92" s="861"/>
      <c r="N92" s="861"/>
      <c r="O92" s="885"/>
      <c r="P92" s="2"/>
      <c r="Q92" s="261"/>
    </row>
    <row r="93" spans="1:17">
      <c r="A93" s="261"/>
      <c r="B93" s="2"/>
      <c r="C93" s="4163"/>
      <c r="D93" s="424" t="s">
        <v>2151</v>
      </c>
      <c r="E93" s="4177">
        <v>0</v>
      </c>
      <c r="F93" s="4177">
        <v>0</v>
      </c>
      <c r="G93" s="4177">
        <v>0</v>
      </c>
      <c r="H93" s="4177">
        <v>0</v>
      </c>
      <c r="I93" s="4177">
        <v>0</v>
      </c>
      <c r="J93" s="4177">
        <v>0</v>
      </c>
      <c r="K93" s="4177">
        <v>0</v>
      </c>
      <c r="L93" s="4177">
        <v>0</v>
      </c>
      <c r="M93" s="4177">
        <v>0</v>
      </c>
      <c r="N93" s="4177">
        <v>0</v>
      </c>
      <c r="O93" s="4178">
        <f>SUM(E93:H93)-SUM(I93:K93)-SUM(L93:N93)</f>
        <v>0</v>
      </c>
      <c r="P93" s="2"/>
      <c r="Q93" s="261"/>
    </row>
    <row r="94" spans="1:17">
      <c r="A94" s="261"/>
      <c r="B94" s="2"/>
      <c r="C94" s="4163"/>
      <c r="D94" s="424" t="s">
        <v>2152</v>
      </c>
      <c r="E94" s="4177">
        <v>0</v>
      </c>
      <c r="F94" s="4177">
        <v>0</v>
      </c>
      <c r="G94" s="4177">
        <v>0</v>
      </c>
      <c r="H94" s="4177">
        <v>0</v>
      </c>
      <c r="I94" s="4177">
        <v>0</v>
      </c>
      <c r="J94" s="4177">
        <v>0</v>
      </c>
      <c r="K94" s="4177">
        <v>0</v>
      </c>
      <c r="L94" s="4177">
        <v>0</v>
      </c>
      <c r="M94" s="4177">
        <v>0</v>
      </c>
      <c r="N94" s="4177">
        <v>0</v>
      </c>
      <c r="O94" s="4178">
        <f t="shared" si="7"/>
        <v>0</v>
      </c>
      <c r="P94" s="2"/>
      <c r="Q94" s="261"/>
    </row>
    <row r="95" spans="1:17">
      <c r="A95" s="261"/>
      <c r="B95" s="2"/>
      <c r="C95" s="4163"/>
      <c r="D95" s="424" t="s">
        <v>2153</v>
      </c>
      <c r="E95" s="4177">
        <v>0</v>
      </c>
      <c r="F95" s="4177">
        <v>0</v>
      </c>
      <c r="G95" s="4177">
        <v>0</v>
      </c>
      <c r="H95" s="4177">
        <v>0</v>
      </c>
      <c r="I95" s="4177">
        <v>0</v>
      </c>
      <c r="J95" s="4177">
        <v>0</v>
      </c>
      <c r="K95" s="4177">
        <v>0</v>
      </c>
      <c r="L95" s="4177">
        <v>0</v>
      </c>
      <c r="M95" s="4177">
        <v>0</v>
      </c>
      <c r="N95" s="4177">
        <v>0</v>
      </c>
      <c r="O95" s="4178">
        <f t="shared" si="7"/>
        <v>0</v>
      </c>
      <c r="P95" s="2"/>
      <c r="Q95" s="261"/>
    </row>
    <row r="96" spans="1:17">
      <c r="A96" s="261"/>
      <c r="B96" s="2"/>
      <c r="C96" s="4163"/>
      <c r="D96" s="424" t="s">
        <v>2154</v>
      </c>
      <c r="E96" s="4177">
        <v>0</v>
      </c>
      <c r="F96" s="4177">
        <v>0</v>
      </c>
      <c r="G96" s="4177">
        <v>0</v>
      </c>
      <c r="H96" s="4177">
        <v>0</v>
      </c>
      <c r="I96" s="4177">
        <v>0</v>
      </c>
      <c r="J96" s="4177">
        <v>0</v>
      </c>
      <c r="K96" s="4177">
        <v>0</v>
      </c>
      <c r="L96" s="4177">
        <v>0</v>
      </c>
      <c r="M96" s="4177">
        <v>0</v>
      </c>
      <c r="N96" s="4177">
        <v>0</v>
      </c>
      <c r="O96" s="4178">
        <f t="shared" si="7"/>
        <v>0</v>
      </c>
      <c r="P96" s="2"/>
      <c r="Q96" s="261"/>
    </row>
    <row r="97" spans="1:17">
      <c r="A97" s="261"/>
      <c r="B97" s="2"/>
      <c r="C97" s="4163"/>
      <c r="D97" s="424" t="s">
        <v>2155</v>
      </c>
      <c r="E97" s="4177">
        <v>0</v>
      </c>
      <c r="F97" s="4177">
        <v>0</v>
      </c>
      <c r="G97" s="4177">
        <v>0</v>
      </c>
      <c r="H97" s="4177">
        <v>0</v>
      </c>
      <c r="I97" s="4177">
        <v>0</v>
      </c>
      <c r="J97" s="4177">
        <v>0</v>
      </c>
      <c r="K97" s="4177">
        <v>0</v>
      </c>
      <c r="L97" s="4177">
        <v>0</v>
      </c>
      <c r="M97" s="4177">
        <v>0</v>
      </c>
      <c r="N97" s="4177">
        <v>0</v>
      </c>
      <c r="O97" s="4178">
        <f t="shared" si="7"/>
        <v>0</v>
      </c>
      <c r="P97" s="2"/>
      <c r="Q97" s="261"/>
    </row>
    <row r="98" spans="1:17">
      <c r="A98" s="261"/>
      <c r="B98" s="2"/>
      <c r="C98" s="4163"/>
      <c r="D98" s="4179" t="s">
        <v>2176</v>
      </c>
      <c r="E98" s="4177">
        <v>0</v>
      </c>
      <c r="F98" s="4177">
        <v>0</v>
      </c>
      <c r="G98" s="4177">
        <v>0</v>
      </c>
      <c r="H98" s="4177">
        <v>0</v>
      </c>
      <c r="I98" s="4177">
        <v>0</v>
      </c>
      <c r="J98" s="4177">
        <v>0</v>
      </c>
      <c r="K98" s="4177">
        <v>0</v>
      </c>
      <c r="L98" s="4177">
        <v>0</v>
      </c>
      <c r="M98" s="4177">
        <v>0</v>
      </c>
      <c r="N98" s="4177">
        <v>0</v>
      </c>
      <c r="O98" s="4178">
        <f t="shared" si="7"/>
        <v>0</v>
      </c>
      <c r="P98" s="2"/>
      <c r="Q98" s="261"/>
    </row>
    <row r="99" spans="1:17">
      <c r="A99" s="261"/>
      <c r="B99" s="2"/>
      <c r="C99" s="4163"/>
      <c r="D99" s="424" t="s">
        <v>2157</v>
      </c>
      <c r="E99" s="4177">
        <v>0</v>
      </c>
      <c r="F99" s="4177">
        <v>0</v>
      </c>
      <c r="G99" s="4177">
        <v>0</v>
      </c>
      <c r="H99" s="4177">
        <v>0</v>
      </c>
      <c r="I99" s="4177">
        <v>0</v>
      </c>
      <c r="J99" s="4177">
        <v>0</v>
      </c>
      <c r="K99" s="4177">
        <v>0</v>
      </c>
      <c r="L99" s="4177">
        <v>0</v>
      </c>
      <c r="M99" s="4177">
        <v>0</v>
      </c>
      <c r="N99" s="4177">
        <v>0</v>
      </c>
      <c r="O99" s="4178">
        <f t="shared" si="7"/>
        <v>0</v>
      </c>
      <c r="P99" s="2"/>
      <c r="Q99" s="261"/>
    </row>
    <row r="100" spans="1:17" ht="15" thickBot="1">
      <c r="A100" s="261"/>
      <c r="B100" s="2"/>
      <c r="C100" s="1494"/>
      <c r="D100" s="4186"/>
      <c r="E100" s="4187">
        <f>SUM(E95:E99)</f>
        <v>0</v>
      </c>
      <c r="F100" s="4187">
        <f>SUM(F95:F99)</f>
        <v>0</v>
      </c>
      <c r="G100" s="4187">
        <f t="shared" ref="G100:N100" si="9">SUM(G95:G99)</f>
        <v>0</v>
      </c>
      <c r="H100" s="4187">
        <f t="shared" si="9"/>
        <v>0</v>
      </c>
      <c r="I100" s="4187">
        <f t="shared" si="9"/>
        <v>0</v>
      </c>
      <c r="J100" s="4187">
        <f t="shared" si="9"/>
        <v>0</v>
      </c>
      <c r="K100" s="4187">
        <f t="shared" si="9"/>
        <v>0</v>
      </c>
      <c r="L100" s="4187">
        <f t="shared" si="9"/>
        <v>0</v>
      </c>
      <c r="M100" s="4187">
        <f t="shared" si="9"/>
        <v>0</v>
      </c>
      <c r="N100" s="4187">
        <f t="shared" si="9"/>
        <v>0</v>
      </c>
      <c r="O100" s="4188">
        <f>SUM(O95:O99)</f>
        <v>0</v>
      </c>
      <c r="P100" s="2"/>
      <c r="Q100" s="261"/>
    </row>
    <row r="101" spans="1:17">
      <c r="A101" s="261"/>
      <c r="B101" s="2"/>
      <c r="C101" s="4"/>
      <c r="D101" s="36" t="s">
        <v>445</v>
      </c>
      <c r="E101" s="41"/>
      <c r="F101" s="41"/>
      <c r="G101" s="41"/>
      <c r="H101" s="41"/>
      <c r="I101" s="41"/>
      <c r="J101" s="41"/>
      <c r="K101" s="41"/>
      <c r="L101" s="41"/>
      <c r="M101" s="41"/>
      <c r="N101" s="41"/>
      <c r="O101" s="41"/>
      <c r="P101" s="2"/>
      <c r="Q101" s="261"/>
    </row>
    <row r="102" spans="1:17">
      <c r="A102" s="261"/>
      <c r="B102" s="2"/>
      <c r="C102" s="4"/>
      <c r="D102" s="38" t="s">
        <v>2177</v>
      </c>
      <c r="E102" s="41"/>
      <c r="F102" s="41"/>
      <c r="G102" s="41"/>
      <c r="H102" s="56"/>
      <c r="I102" s="41"/>
      <c r="J102" s="41"/>
      <c r="K102" s="41"/>
      <c r="L102" s="41"/>
      <c r="M102" s="41"/>
      <c r="N102" s="41"/>
      <c r="O102" s="41"/>
      <c r="P102" s="2"/>
      <c r="Q102" s="261"/>
    </row>
    <row r="103" spans="1:17">
      <c r="A103" s="261"/>
      <c r="B103" s="2"/>
      <c r="C103" s="4"/>
      <c r="D103" s="38" t="s">
        <v>2178</v>
      </c>
      <c r="E103" s="203"/>
      <c r="F103" s="9"/>
      <c r="G103" s="203"/>
      <c r="H103" s="203"/>
      <c r="I103" s="41"/>
      <c r="J103" s="41"/>
      <c r="K103" s="82"/>
      <c r="L103" s="203"/>
      <c r="M103" s="203"/>
      <c r="N103" s="203"/>
      <c r="O103" s="684"/>
      <c r="P103" s="2"/>
      <c r="Q103" s="261"/>
    </row>
    <row r="104" spans="1:17">
      <c r="A104" s="261"/>
      <c r="B104" s="2"/>
      <c r="C104" s="2"/>
      <c r="D104" s="2"/>
      <c r="E104" s="203"/>
      <c r="F104" s="203"/>
      <c r="G104" s="203"/>
      <c r="H104" s="203"/>
      <c r="I104" s="203"/>
      <c r="J104" s="203"/>
      <c r="K104" s="203"/>
      <c r="L104" s="203"/>
      <c r="M104" s="203"/>
      <c r="N104" s="203"/>
      <c r="O104" s="203"/>
      <c r="P104" s="2"/>
      <c r="Q104" s="261"/>
    </row>
    <row r="105" spans="1:17">
      <c r="A105" s="261"/>
      <c r="B105" s="261"/>
      <c r="C105" s="261"/>
      <c r="D105" s="261"/>
      <c r="E105" s="184"/>
      <c r="F105" s="184"/>
      <c r="G105" s="184"/>
      <c r="H105" s="184"/>
      <c r="I105" s="184"/>
      <c r="J105" s="184"/>
      <c r="K105" s="184"/>
      <c r="L105" s="184"/>
      <c r="M105" s="184"/>
      <c r="N105" s="184"/>
      <c r="O105" s="184"/>
      <c r="P105" s="261"/>
      <c r="Q105" s="261"/>
    </row>
    <row r="106" spans="1:17" hidden="1">
      <c r="A106" s="261"/>
      <c r="B106" s="261"/>
      <c r="C106" s="261"/>
      <c r="D106" s="261"/>
      <c r="E106" s="184"/>
      <c r="F106" s="184"/>
      <c r="G106" s="184"/>
      <c r="H106" s="184"/>
      <c r="I106" s="184"/>
      <c r="J106" s="184"/>
      <c r="K106" s="184"/>
      <c r="L106" s="184"/>
      <c r="M106" s="184"/>
      <c r="N106" s="184"/>
      <c r="O106" s="184"/>
      <c r="P106" s="261"/>
      <c r="Q106" s="261"/>
    </row>
  </sheetData>
  <sheetProtection formatCells="0" formatColumns="0" formatRows="0"/>
  <customSheetViews>
    <customSheetView guid="{F416BD5B-C3AD-4F61-AAB2-55950A9B7E72}">
      <selection activeCell="E21" sqref="E21"/>
      <pageMargins left="0" right="0" top="0" bottom="0" header="0" footer="0"/>
    </customSheetView>
    <customSheetView guid="{E14211BF-3959-45CF-A937-AD36AACCEFAC}">
      <selection activeCell="G17" sqref="G17"/>
      <pageMargins left="0" right="0" top="0" bottom="0" header="0" footer="0"/>
    </customSheetView>
    <customSheetView guid="{DD364770-73A1-4C6D-9516-629A57F0EB18}">
      <selection activeCell="G17" sqref="G17"/>
      <pageMargins left="0" right="0" top="0" bottom="0" header="0" footer="0"/>
    </customSheetView>
    <customSheetView guid="{41E394DC-1FDD-4D1F-8620-137B7012DC10}">
      <selection activeCell="G17" sqref="G17"/>
      <pageMargins left="0" right="0" top="0" bottom="0" header="0" footer="0"/>
    </customSheetView>
    <customSheetView guid="{CC70D5D3-3A1F-46AA-BDCE-F692C2C36BEE}">
      <selection activeCell="O3" sqref="O3"/>
      <pageMargins left="0" right="0" top="0" bottom="0" header="0" footer="0"/>
    </customSheetView>
  </customSheetViews>
  <mergeCells count="10">
    <mergeCell ref="G8:H8"/>
    <mergeCell ref="J8:K8"/>
    <mergeCell ref="M8:N8"/>
    <mergeCell ref="G5:H5"/>
    <mergeCell ref="J5:K5"/>
    <mergeCell ref="M5:N5"/>
    <mergeCell ref="F6:N6"/>
    <mergeCell ref="F7:H7"/>
    <mergeCell ref="I7:K7"/>
    <mergeCell ref="L7:N7"/>
  </mergeCells>
  <hyperlinks>
    <hyperlink ref="P2" location="Index!A1" display="Index" xr:uid="{82095252-E5A4-44CD-A2E2-C20E687D0317}"/>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F1A6E-BA38-45AE-AB50-9298ABFFC743}">
  <sheetPr>
    <tabColor rgb="FFFFC000"/>
  </sheetPr>
  <dimension ref="A1:CR86"/>
  <sheetViews>
    <sheetView showGridLines="0" zoomScale="55" zoomScaleNormal="55" workbookViewId="0">
      <pane xSplit="4" ySplit="12" topLeftCell="G13" activePane="bottomRight" state="frozen"/>
      <selection pane="topRight" activeCell="E1" sqref="E1"/>
      <selection pane="bottomLeft" activeCell="A13" sqref="A13"/>
      <selection pane="bottomRight" activeCell="W1" sqref="W1:W1048576"/>
    </sheetView>
  </sheetViews>
  <sheetFormatPr defaultColWidth="0" defaultRowHeight="13.8" zeroHeight="1"/>
  <cols>
    <col min="1" max="1" width="2.109375" style="1040" customWidth="1"/>
    <col min="2" max="3" width="9.109375" style="1040" customWidth="1"/>
    <col min="4" max="4" width="43" style="1040" customWidth="1"/>
    <col min="5" max="7" width="13.44140625" style="1040" customWidth="1"/>
    <col min="8" max="9" width="16.109375" style="1040" customWidth="1"/>
    <col min="10" max="94" width="15.33203125" style="1040" customWidth="1"/>
    <col min="95" max="95" width="9.109375" style="1040" customWidth="1"/>
    <col min="96" max="96" width="5.6640625" style="1040" customWidth="1"/>
    <col min="97" max="16384" width="9.109375" style="1040" hidden="1"/>
  </cols>
  <sheetData>
    <row r="1" spans="1:96">
      <c r="A1" s="2312"/>
      <c r="B1" s="2312"/>
      <c r="C1" s="2312"/>
      <c r="D1" s="2312"/>
      <c r="E1" s="2312"/>
      <c r="F1" s="2312"/>
      <c r="G1" s="2312"/>
      <c r="H1" s="2312"/>
      <c r="I1" s="2312"/>
      <c r="J1" s="2312"/>
      <c r="K1" s="2312"/>
      <c r="L1" s="2312"/>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2"/>
      <c r="AO1" s="2312"/>
      <c r="AP1" s="2312"/>
      <c r="AQ1" s="2312"/>
      <c r="AR1" s="2312"/>
      <c r="AS1" s="2312"/>
      <c r="AT1" s="2312"/>
      <c r="AU1" s="2312"/>
      <c r="AV1" s="2312"/>
      <c r="AW1" s="2312"/>
      <c r="AX1" s="2312"/>
      <c r="AY1" s="2312"/>
      <c r="AZ1" s="2312"/>
      <c r="BA1" s="2312"/>
      <c r="BB1" s="2312"/>
      <c r="BC1" s="2312"/>
      <c r="BD1" s="2312"/>
      <c r="BE1" s="2312"/>
      <c r="BF1" s="2312"/>
      <c r="BG1" s="2312"/>
      <c r="BH1" s="2312"/>
      <c r="BI1" s="2312"/>
      <c r="BJ1" s="2312"/>
      <c r="BK1" s="2312"/>
      <c r="BL1" s="2312"/>
      <c r="BM1" s="2312"/>
      <c r="BN1" s="2312"/>
      <c r="BO1" s="2312"/>
      <c r="BP1" s="2312"/>
      <c r="BQ1" s="2312"/>
      <c r="BR1" s="2312"/>
      <c r="BS1" s="2312"/>
      <c r="BT1" s="2312"/>
      <c r="BU1" s="2312"/>
      <c r="BV1" s="2312"/>
      <c r="BW1" s="2312"/>
      <c r="BX1" s="2312"/>
      <c r="BY1" s="2312"/>
      <c r="BZ1" s="2312"/>
      <c r="CA1" s="2312"/>
      <c r="CB1" s="2312"/>
      <c r="CC1" s="2312"/>
      <c r="CD1" s="2312"/>
      <c r="CE1" s="2312"/>
      <c r="CF1" s="2312"/>
      <c r="CG1" s="2312"/>
      <c r="CH1" s="2312"/>
      <c r="CI1" s="2312"/>
      <c r="CJ1" s="2312"/>
      <c r="CK1" s="2312"/>
      <c r="CL1" s="2312"/>
      <c r="CM1" s="2312"/>
      <c r="CN1" s="2312"/>
      <c r="CO1" s="2312"/>
      <c r="CP1" s="2312"/>
      <c r="CQ1" s="2312"/>
      <c r="CR1" s="2312"/>
    </row>
    <row r="2" spans="1:96">
      <c r="A2" s="2312"/>
      <c r="B2" s="144" t="s">
        <v>141</v>
      </c>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c r="AT2" s="998"/>
      <c r="AU2" s="998"/>
      <c r="AV2" s="998"/>
      <c r="AW2" s="998"/>
      <c r="AX2" s="998"/>
      <c r="AY2" s="998"/>
      <c r="AZ2" s="998"/>
      <c r="BA2" s="998"/>
      <c r="BB2" s="998"/>
      <c r="BC2" s="998"/>
      <c r="BD2" s="998"/>
      <c r="BE2" s="998"/>
      <c r="BF2" s="998"/>
      <c r="BG2" s="998"/>
      <c r="BH2" s="998"/>
      <c r="BI2" s="998"/>
      <c r="BJ2" s="998"/>
      <c r="BK2" s="998"/>
      <c r="BL2" s="998"/>
      <c r="BM2" s="998"/>
      <c r="BN2" s="998"/>
      <c r="BO2" s="998"/>
      <c r="BP2" s="998"/>
      <c r="BQ2" s="998"/>
      <c r="BR2" s="998"/>
      <c r="BS2" s="998"/>
      <c r="BT2" s="998"/>
      <c r="BU2" s="998"/>
      <c r="BV2" s="998"/>
      <c r="BW2" s="998"/>
      <c r="BX2" s="998"/>
      <c r="BY2" s="998"/>
      <c r="BZ2" s="998"/>
      <c r="CA2" s="998"/>
      <c r="CB2" s="998"/>
      <c r="CC2" s="998"/>
      <c r="CD2" s="998"/>
      <c r="CE2" s="998"/>
      <c r="CF2" s="998"/>
      <c r="CG2" s="998"/>
      <c r="CH2" s="998"/>
      <c r="CI2" s="998"/>
      <c r="CJ2" s="998"/>
      <c r="CK2" s="998"/>
      <c r="CL2" s="998"/>
      <c r="CM2" s="998"/>
      <c r="CN2" s="998"/>
      <c r="CO2" s="998"/>
      <c r="CP2" s="998"/>
      <c r="CQ2" s="2204" t="s">
        <v>1</v>
      </c>
      <c r="CR2" s="2312"/>
    </row>
    <row r="3" spans="1:96" ht="16.8">
      <c r="A3" s="2312"/>
      <c r="B3" s="998"/>
      <c r="C3" s="2313"/>
      <c r="D3" s="2314"/>
      <c r="E3" s="2315"/>
      <c r="F3" s="2315"/>
      <c r="G3" s="2316"/>
      <c r="H3" s="2316"/>
      <c r="I3" s="2315"/>
      <c r="J3" s="2315"/>
      <c r="K3" s="2315"/>
      <c r="L3" s="2315"/>
      <c r="M3" s="2315"/>
      <c r="N3" s="2316"/>
      <c r="O3" s="2315"/>
      <c r="P3" s="2315"/>
      <c r="Q3" s="2315"/>
      <c r="R3" s="2315"/>
      <c r="S3" s="2315"/>
      <c r="T3" s="2317"/>
      <c r="U3" s="2317"/>
      <c r="V3" s="2317"/>
      <c r="W3" s="2317"/>
      <c r="X3" s="2315"/>
      <c r="Y3" s="2315"/>
      <c r="Z3" s="2315"/>
      <c r="AA3" s="2318"/>
      <c r="AB3" s="2318"/>
      <c r="AC3" s="2315"/>
      <c r="AD3" s="2315"/>
      <c r="AE3" s="2315"/>
      <c r="AF3" s="2318"/>
      <c r="AG3" s="2318"/>
      <c r="AH3" s="2318"/>
      <c r="AI3" s="2316"/>
      <c r="AJ3" s="2316"/>
      <c r="AK3" s="2316"/>
      <c r="AL3" s="2316"/>
      <c r="AM3" s="2316"/>
      <c r="AN3" s="2316"/>
      <c r="AO3" s="2316"/>
      <c r="AP3" s="2316"/>
      <c r="AQ3" s="2316"/>
      <c r="AR3" s="2319"/>
      <c r="AS3" s="2315"/>
      <c r="AT3" s="2315"/>
      <c r="AU3" s="2315"/>
      <c r="AV3" s="2315"/>
      <c r="AW3" s="2320"/>
      <c r="AX3" s="2315"/>
      <c r="AY3" s="2315"/>
      <c r="AZ3" s="2318"/>
      <c r="BA3" s="2318"/>
      <c r="BB3" s="2315"/>
      <c r="BC3" s="2315"/>
      <c r="BD3" s="2315"/>
      <c r="BE3" s="2315"/>
      <c r="BF3" s="2315"/>
      <c r="BG3" s="2316"/>
      <c r="BH3" s="2316"/>
      <c r="BI3" s="2316"/>
      <c r="BJ3" s="2316"/>
      <c r="BK3" s="2316"/>
      <c r="BL3" s="2316"/>
      <c r="BM3" s="2316"/>
      <c r="BN3" s="2316"/>
      <c r="BO3" s="2316"/>
      <c r="BP3" s="2316"/>
      <c r="BQ3" s="2316"/>
      <c r="BR3" s="2316"/>
      <c r="BS3" s="2316"/>
      <c r="BT3" s="2316"/>
      <c r="BU3" s="2316"/>
      <c r="BV3" s="2316"/>
      <c r="BW3" s="2316"/>
      <c r="BX3" s="2316"/>
      <c r="BY3" s="2316"/>
      <c r="BZ3" s="2316"/>
      <c r="CA3" s="2316"/>
      <c r="CB3" s="2316"/>
      <c r="CC3" s="2316"/>
      <c r="CD3" s="2316"/>
      <c r="CE3" s="2316"/>
      <c r="CF3" s="2316"/>
      <c r="CG3" s="2316"/>
      <c r="CH3" s="2316"/>
      <c r="CI3" s="2316"/>
      <c r="CJ3" s="2316"/>
      <c r="CK3" s="2316"/>
      <c r="CL3" s="2316"/>
      <c r="CM3" s="2316"/>
      <c r="CN3" s="2316"/>
      <c r="CO3" s="2316"/>
      <c r="CP3" s="2318"/>
      <c r="CQ3" s="998"/>
      <c r="CR3" s="2312"/>
    </row>
    <row r="4" spans="1:96" ht="15.6">
      <c r="A4" s="2312"/>
      <c r="B4" s="998"/>
      <c r="C4" s="2326"/>
      <c r="D4" s="2327"/>
      <c r="E4" s="2327"/>
      <c r="F4" s="2327"/>
      <c r="G4" s="2328"/>
      <c r="H4" s="2328"/>
      <c r="I4" s="2327" t="s">
        <v>1433</v>
      </c>
      <c r="J4" s="2328"/>
      <c r="K4" s="2328"/>
      <c r="L4" s="2328"/>
      <c r="M4" s="2328"/>
      <c r="N4" s="2328"/>
      <c r="O4" s="2328"/>
      <c r="P4" s="2328"/>
      <c r="Q4" s="2328"/>
      <c r="R4" s="2328"/>
      <c r="S4" s="2328"/>
      <c r="T4" s="2328"/>
      <c r="U4" s="2328"/>
      <c r="V4" s="2328"/>
      <c r="W4" s="2328"/>
      <c r="X4" s="2328"/>
      <c r="Y4" s="2328"/>
      <c r="Z4" s="2328"/>
      <c r="AA4" s="2328"/>
      <c r="AB4" s="2328"/>
      <c r="AC4" s="2328"/>
      <c r="AD4" s="2328"/>
      <c r="AE4" s="2328"/>
      <c r="AF4" s="2328"/>
      <c r="AG4" s="2328"/>
      <c r="AH4" s="2328"/>
      <c r="AI4" s="2328"/>
      <c r="AJ4" s="2328"/>
      <c r="AK4" s="2328"/>
      <c r="AL4" s="2328"/>
      <c r="AM4" s="2327" t="s">
        <v>1433</v>
      </c>
      <c r="AN4" s="2328"/>
      <c r="AO4" s="2328"/>
      <c r="AP4" s="2328"/>
      <c r="AQ4" s="2328"/>
      <c r="AR4" s="2328"/>
      <c r="AS4" s="2328"/>
      <c r="AT4" s="2328"/>
      <c r="AU4" s="2328"/>
      <c r="AV4" s="2328"/>
      <c r="AW4" s="2328"/>
      <c r="AX4" s="2328"/>
      <c r="AY4" s="2328"/>
      <c r="AZ4" s="2328"/>
      <c r="BA4" s="2328"/>
      <c r="BB4" s="2328"/>
      <c r="BC4" s="2328"/>
      <c r="BD4" s="2328"/>
      <c r="BE4" s="2328"/>
      <c r="BF4" s="2328"/>
      <c r="BG4" s="2328"/>
      <c r="BH4" s="2328"/>
      <c r="BI4" s="2328"/>
      <c r="BJ4" s="2328"/>
      <c r="BK4" s="2328"/>
      <c r="BL4" s="2328"/>
      <c r="BM4" s="2328"/>
      <c r="BN4" s="2328"/>
      <c r="BO4" s="2328"/>
      <c r="BP4" s="2328"/>
      <c r="BQ4" s="2328"/>
      <c r="BR4" s="2328"/>
      <c r="BS4" s="2328"/>
      <c r="BT4" s="2328"/>
      <c r="BU4" s="2328"/>
      <c r="BV4" s="2328"/>
      <c r="BW4" s="2328"/>
      <c r="BX4" s="2328"/>
      <c r="BY4" s="2328"/>
      <c r="BZ4" s="2328"/>
      <c r="CA4" s="2328"/>
      <c r="CB4" s="2328"/>
      <c r="CC4" s="2328"/>
      <c r="CD4" s="2328"/>
      <c r="CE4" s="2328"/>
      <c r="CF4" s="2328"/>
      <c r="CG4" s="2328"/>
      <c r="CH4" s="2328"/>
      <c r="CI4" s="2328"/>
      <c r="CJ4" s="2328"/>
      <c r="CK4" s="2328"/>
      <c r="CL4" s="2328"/>
      <c r="CM4" s="2328"/>
      <c r="CN4" s="2328"/>
      <c r="CO4" s="2328"/>
      <c r="CP4" s="2328"/>
      <c r="CQ4" s="998"/>
      <c r="CR4" s="2312"/>
    </row>
    <row r="5" spans="1:96" ht="16.2" thickBot="1">
      <c r="A5" s="2312"/>
      <c r="B5" s="998"/>
      <c r="C5" s="2321"/>
      <c r="D5" s="2321"/>
      <c r="E5" s="2322"/>
      <c r="F5" s="2322"/>
      <c r="G5" s="2323"/>
      <c r="H5" s="2323"/>
      <c r="I5" s="2324"/>
      <c r="J5" s="2322"/>
      <c r="K5" s="2322"/>
      <c r="L5" s="2322"/>
      <c r="M5" s="2322"/>
      <c r="N5" s="2323"/>
      <c r="O5" s="2324"/>
      <c r="P5" s="2324"/>
      <c r="Q5" s="2324"/>
      <c r="R5" s="2324"/>
      <c r="S5" s="2316"/>
      <c r="T5" s="2316"/>
      <c r="U5" s="2316"/>
      <c r="V5" s="2316"/>
      <c r="W5" s="2316"/>
      <c r="X5" s="2322"/>
      <c r="Y5" s="2322"/>
      <c r="Z5" s="2322"/>
      <c r="AA5" s="2322"/>
      <c r="AB5" s="2322"/>
      <c r="AC5" s="2322"/>
      <c r="AD5" s="2322"/>
      <c r="AE5" s="2322"/>
      <c r="AF5" s="2322"/>
      <c r="AG5" s="2322"/>
      <c r="AH5" s="2322"/>
      <c r="AI5" s="2316"/>
      <c r="AJ5" s="2316"/>
      <c r="AK5" s="2325"/>
      <c r="AL5" s="2325"/>
      <c r="AM5" s="2316"/>
      <c r="AN5" s="2316"/>
      <c r="AO5" s="2316"/>
      <c r="AP5" s="2316"/>
      <c r="AQ5" s="2316"/>
      <c r="AR5" s="2316"/>
      <c r="AS5" s="2316"/>
      <c r="AT5" s="2316"/>
      <c r="AU5" s="2316"/>
      <c r="AV5" s="2316"/>
      <c r="AW5" s="2316"/>
      <c r="AX5" s="2316"/>
      <c r="AY5" s="2316"/>
      <c r="AZ5" s="2316"/>
      <c r="BA5" s="2316"/>
      <c r="BB5" s="2316"/>
      <c r="BC5" s="2316"/>
      <c r="BD5" s="2316"/>
      <c r="BE5" s="2316"/>
      <c r="BF5" s="2316"/>
      <c r="BG5" s="2316"/>
      <c r="BH5" s="2316"/>
      <c r="BI5" s="2316"/>
      <c r="BJ5" s="2316"/>
      <c r="BK5" s="2316"/>
      <c r="BL5" s="2316"/>
      <c r="BM5" s="2316"/>
      <c r="BN5" s="2316"/>
      <c r="BO5" s="2316"/>
      <c r="BP5" s="2316"/>
      <c r="BQ5" s="2316"/>
      <c r="BR5" s="2316"/>
      <c r="BS5" s="2316"/>
      <c r="BT5" s="2316"/>
      <c r="BU5" s="2316"/>
      <c r="BV5" s="2316"/>
      <c r="BW5" s="2316"/>
      <c r="BX5" s="2316"/>
      <c r="BY5" s="2316"/>
      <c r="BZ5" s="2316"/>
      <c r="CA5" s="2316"/>
      <c r="CB5" s="2316"/>
      <c r="CC5" s="2316"/>
      <c r="CD5" s="2316"/>
      <c r="CE5" s="2316"/>
      <c r="CF5" s="2316"/>
      <c r="CG5" s="2316"/>
      <c r="CH5" s="2316"/>
      <c r="CI5" s="2316"/>
      <c r="CJ5" s="2316"/>
      <c r="CK5" s="2316"/>
      <c r="CL5" s="2316"/>
      <c r="CM5" s="2316"/>
      <c r="CN5" s="2316"/>
      <c r="CO5" s="2316"/>
      <c r="CP5" s="2316"/>
      <c r="CQ5" s="998"/>
      <c r="CR5" s="2312"/>
    </row>
    <row r="6" spans="1:96" ht="17.399999999999999">
      <c r="A6" s="2312"/>
      <c r="B6" s="998"/>
      <c r="C6" s="2708"/>
      <c r="D6" s="4189"/>
      <c r="E6" s="8261" t="s">
        <v>716</v>
      </c>
      <c r="F6" s="8262"/>
      <c r="G6" s="8262"/>
      <c r="H6" s="8262"/>
      <c r="I6" s="8263"/>
      <c r="J6" s="8267" t="s">
        <v>1018</v>
      </c>
      <c r="K6" s="8268"/>
      <c r="L6" s="8268"/>
      <c r="M6" s="8268"/>
      <c r="N6" s="8268"/>
      <c r="O6" s="8268"/>
      <c r="P6" s="8268"/>
      <c r="Q6" s="8268"/>
      <c r="R6" s="8268"/>
      <c r="S6" s="8268"/>
      <c r="T6" s="8268"/>
      <c r="U6" s="8268"/>
      <c r="V6" s="8268"/>
      <c r="W6" s="8268"/>
      <c r="X6" s="8268"/>
      <c r="Y6" s="8268"/>
      <c r="Z6" s="8268"/>
      <c r="AA6" s="8268"/>
      <c r="AB6" s="8268"/>
      <c r="AC6" s="8269"/>
      <c r="AD6" s="8267" t="s">
        <v>1019</v>
      </c>
      <c r="AE6" s="8268"/>
      <c r="AF6" s="8268"/>
      <c r="AG6" s="8268"/>
      <c r="AH6" s="8268"/>
      <c r="AI6" s="8268"/>
      <c r="AJ6" s="8268"/>
      <c r="AK6" s="8268"/>
      <c r="AL6" s="8268"/>
      <c r="AM6" s="8268"/>
      <c r="AN6" s="8268"/>
      <c r="AO6" s="8268"/>
      <c r="AP6" s="8268"/>
      <c r="AQ6" s="8268"/>
      <c r="AR6" s="8269"/>
      <c r="AS6" s="8267" t="s">
        <v>1438</v>
      </c>
      <c r="AT6" s="8268"/>
      <c r="AU6" s="8268"/>
      <c r="AV6" s="8268"/>
      <c r="AW6" s="8269"/>
      <c r="AX6" s="8267" t="s">
        <v>1439</v>
      </c>
      <c r="AY6" s="8268"/>
      <c r="AZ6" s="8268"/>
      <c r="BA6" s="8268"/>
      <c r="BB6" s="8269"/>
      <c r="BC6" s="8267" t="s">
        <v>1020</v>
      </c>
      <c r="BD6" s="8268"/>
      <c r="BE6" s="8268"/>
      <c r="BF6" s="8268"/>
      <c r="BG6" s="8268"/>
      <c r="BH6" s="8268"/>
      <c r="BI6" s="8268"/>
      <c r="BJ6" s="8268"/>
      <c r="BK6" s="8268"/>
      <c r="BL6" s="8268"/>
      <c r="BM6" s="8268"/>
      <c r="BN6" s="8268"/>
      <c r="BO6" s="8268"/>
      <c r="BP6" s="8268"/>
      <c r="BQ6" s="8269"/>
      <c r="BR6" s="8267" t="s">
        <v>1021</v>
      </c>
      <c r="BS6" s="8268"/>
      <c r="BT6" s="8268"/>
      <c r="BU6" s="8268"/>
      <c r="BV6" s="8268"/>
      <c r="BW6" s="8268"/>
      <c r="BX6" s="8268"/>
      <c r="BY6" s="8268"/>
      <c r="BZ6" s="8268"/>
      <c r="CA6" s="8268"/>
      <c r="CB6" s="8268"/>
      <c r="CC6" s="8268"/>
      <c r="CD6" s="8268"/>
      <c r="CE6" s="8268"/>
      <c r="CF6" s="8269"/>
      <c r="CG6" s="2709"/>
      <c r="CH6" s="2521"/>
      <c r="CI6" s="2520" t="s">
        <v>1435</v>
      </c>
      <c r="CJ6" s="2520"/>
      <c r="CK6" s="4190"/>
      <c r="CL6" s="2709"/>
      <c r="CM6" s="2521"/>
      <c r="CN6" s="2520" t="s">
        <v>1436</v>
      </c>
      <c r="CO6" s="2520"/>
      <c r="CP6" s="4190"/>
      <c r="CQ6" s="998"/>
      <c r="CR6" s="2312"/>
    </row>
    <row r="7" spans="1:96" ht="18" thickBot="1">
      <c r="A7" s="2312"/>
      <c r="B7" s="998"/>
      <c r="C7" s="4191"/>
      <c r="D7" s="2329"/>
      <c r="E7" s="8264"/>
      <c r="F7" s="8265"/>
      <c r="G7" s="8265"/>
      <c r="H7" s="8265"/>
      <c r="I7" s="8266"/>
      <c r="J7" s="8270"/>
      <c r="K7" s="8271"/>
      <c r="L7" s="8271"/>
      <c r="M7" s="8271"/>
      <c r="N7" s="8271"/>
      <c r="O7" s="8271"/>
      <c r="P7" s="8271"/>
      <c r="Q7" s="8271"/>
      <c r="R7" s="8271"/>
      <c r="S7" s="8271"/>
      <c r="T7" s="8271"/>
      <c r="U7" s="8271"/>
      <c r="V7" s="8271"/>
      <c r="W7" s="8271"/>
      <c r="X7" s="8271"/>
      <c r="Y7" s="8271"/>
      <c r="Z7" s="8271"/>
      <c r="AA7" s="8271"/>
      <c r="AB7" s="8271"/>
      <c r="AC7" s="8272"/>
      <c r="AD7" s="8270"/>
      <c r="AE7" s="8271"/>
      <c r="AF7" s="8271"/>
      <c r="AG7" s="8271"/>
      <c r="AH7" s="8271"/>
      <c r="AI7" s="8271"/>
      <c r="AJ7" s="8271"/>
      <c r="AK7" s="8271"/>
      <c r="AL7" s="8271"/>
      <c r="AM7" s="8271"/>
      <c r="AN7" s="8271"/>
      <c r="AO7" s="8271"/>
      <c r="AP7" s="8271"/>
      <c r="AQ7" s="8271"/>
      <c r="AR7" s="8272"/>
      <c r="AS7" s="8270"/>
      <c r="AT7" s="8271"/>
      <c r="AU7" s="8271"/>
      <c r="AV7" s="8271"/>
      <c r="AW7" s="8272"/>
      <c r="AX7" s="8274"/>
      <c r="AY7" s="8275"/>
      <c r="AZ7" s="8275"/>
      <c r="BA7" s="8275"/>
      <c r="BB7" s="8276"/>
      <c r="BC7" s="8277"/>
      <c r="BD7" s="8278"/>
      <c r="BE7" s="8278"/>
      <c r="BF7" s="8278"/>
      <c r="BG7" s="8278"/>
      <c r="BH7" s="8278"/>
      <c r="BI7" s="8278"/>
      <c r="BJ7" s="8278"/>
      <c r="BK7" s="8278"/>
      <c r="BL7" s="8278"/>
      <c r="BM7" s="8278"/>
      <c r="BN7" s="8278"/>
      <c r="BO7" s="8278"/>
      <c r="BP7" s="8278"/>
      <c r="BQ7" s="8279"/>
      <c r="BR7" s="8277"/>
      <c r="BS7" s="8278"/>
      <c r="BT7" s="8278"/>
      <c r="BU7" s="8278"/>
      <c r="BV7" s="8278"/>
      <c r="BW7" s="8278"/>
      <c r="BX7" s="8278"/>
      <c r="BY7" s="8278"/>
      <c r="BZ7" s="8278"/>
      <c r="CA7" s="8278"/>
      <c r="CB7" s="8278"/>
      <c r="CC7" s="8278"/>
      <c r="CD7" s="8278"/>
      <c r="CE7" s="8278"/>
      <c r="CF7" s="8279"/>
      <c r="CG7" s="4193"/>
      <c r="CH7" s="4194"/>
      <c r="CI7" s="4195" t="s">
        <v>2179</v>
      </c>
      <c r="CJ7" s="4192"/>
      <c r="CK7" s="4196"/>
      <c r="CL7" s="4193"/>
      <c r="CM7" s="4194"/>
      <c r="CN7" s="4195" t="s">
        <v>2179</v>
      </c>
      <c r="CO7" s="4192"/>
      <c r="CP7" s="4196"/>
      <c r="CQ7" s="998"/>
      <c r="CR7" s="2312"/>
    </row>
    <row r="8" spans="1:96" ht="13.5" customHeight="1">
      <c r="A8" s="2312"/>
      <c r="B8" s="998"/>
      <c r="C8" s="4191"/>
      <c r="D8" s="2329"/>
      <c r="E8" s="2330"/>
      <c r="F8" s="8238"/>
      <c r="G8" s="8239"/>
      <c r="H8" s="2331"/>
      <c r="I8" s="2332"/>
      <c r="J8" s="8257" t="s">
        <v>1441</v>
      </c>
      <c r="K8" s="8258"/>
      <c r="L8" s="8258"/>
      <c r="M8" s="8258"/>
      <c r="N8" s="8273"/>
      <c r="O8" s="8258" t="s">
        <v>1442</v>
      </c>
      <c r="P8" s="8258"/>
      <c r="Q8" s="8258"/>
      <c r="R8" s="8258"/>
      <c r="S8" s="8259"/>
      <c r="T8" s="8260" t="s">
        <v>1443</v>
      </c>
      <c r="U8" s="8258"/>
      <c r="V8" s="8258"/>
      <c r="W8" s="8258"/>
      <c r="X8" s="8259"/>
      <c r="Y8" s="8260" t="s">
        <v>1444</v>
      </c>
      <c r="Z8" s="8258"/>
      <c r="AA8" s="8258"/>
      <c r="AB8" s="8258"/>
      <c r="AC8" s="8273"/>
      <c r="AD8" s="8257" t="s">
        <v>1445</v>
      </c>
      <c r="AE8" s="8258"/>
      <c r="AF8" s="8258"/>
      <c r="AG8" s="8258"/>
      <c r="AH8" s="8259"/>
      <c r="AI8" s="8260" t="s">
        <v>1443</v>
      </c>
      <c r="AJ8" s="8258"/>
      <c r="AK8" s="8258"/>
      <c r="AL8" s="8258"/>
      <c r="AM8" s="8259"/>
      <c r="AN8" s="8260" t="s">
        <v>1444</v>
      </c>
      <c r="AO8" s="8258"/>
      <c r="AP8" s="8258"/>
      <c r="AQ8" s="8258"/>
      <c r="AR8" s="8258"/>
      <c r="AS8" s="4200"/>
      <c r="AT8" s="4201"/>
      <c r="AU8" s="4201"/>
      <c r="AV8" s="4201"/>
      <c r="AW8" s="4202"/>
      <c r="AX8" s="4200"/>
      <c r="AY8" s="4201"/>
      <c r="AZ8" s="4201"/>
      <c r="BA8" s="4201"/>
      <c r="BB8" s="4202"/>
      <c r="BC8" s="8256" t="s">
        <v>1446</v>
      </c>
      <c r="BD8" s="8254"/>
      <c r="BE8" s="8254"/>
      <c r="BF8" s="8254"/>
      <c r="BG8" s="8239"/>
      <c r="BH8" s="8238" t="s">
        <v>1447</v>
      </c>
      <c r="BI8" s="8254"/>
      <c r="BJ8" s="8254"/>
      <c r="BK8" s="8254"/>
      <c r="BL8" s="8239"/>
      <c r="BM8" s="8238" t="s">
        <v>1005</v>
      </c>
      <c r="BN8" s="8254"/>
      <c r="BO8" s="8254"/>
      <c r="BP8" s="8254"/>
      <c r="BQ8" s="8255"/>
      <c r="BR8" s="8256" t="s">
        <v>1446</v>
      </c>
      <c r="BS8" s="8254"/>
      <c r="BT8" s="8254"/>
      <c r="BU8" s="8254"/>
      <c r="BV8" s="8239"/>
      <c r="BW8" s="8238" t="s">
        <v>1447</v>
      </c>
      <c r="BX8" s="8254"/>
      <c r="BY8" s="8254"/>
      <c r="BZ8" s="8254"/>
      <c r="CA8" s="8239"/>
      <c r="CB8" s="8238" t="s">
        <v>1005</v>
      </c>
      <c r="CC8" s="8254"/>
      <c r="CD8" s="8254"/>
      <c r="CE8" s="8254"/>
      <c r="CF8" s="8255"/>
      <c r="CG8" s="4203"/>
      <c r="CH8" s="8250" t="s">
        <v>2180</v>
      </c>
      <c r="CI8" s="8251"/>
      <c r="CJ8" s="2333"/>
      <c r="CK8" s="2522"/>
      <c r="CL8" s="4203"/>
      <c r="CM8" s="8250" t="s">
        <v>2180</v>
      </c>
      <c r="CN8" s="8251"/>
      <c r="CO8" s="2334"/>
      <c r="CP8" s="2332"/>
      <c r="CQ8" s="998"/>
      <c r="CR8" s="2312"/>
    </row>
    <row r="9" spans="1:96">
      <c r="A9" s="2312"/>
      <c r="B9" s="998"/>
      <c r="C9" s="4204" t="s">
        <v>4</v>
      </c>
      <c r="D9" s="2335" t="s">
        <v>6</v>
      </c>
      <c r="E9" s="2336" t="s">
        <v>1448</v>
      </c>
      <c r="F9" s="8238" t="s">
        <v>2181</v>
      </c>
      <c r="G9" s="8239"/>
      <c r="H9" s="2337" t="s">
        <v>1450</v>
      </c>
      <c r="I9" s="2338" t="s">
        <v>1451</v>
      </c>
      <c r="J9" s="4205" t="s">
        <v>1452</v>
      </c>
      <c r="K9" s="8238" t="s">
        <v>2181</v>
      </c>
      <c r="L9" s="8239"/>
      <c r="M9" s="2337" t="s">
        <v>1450</v>
      </c>
      <c r="N9" s="2339" t="s">
        <v>1451</v>
      </c>
      <c r="O9" s="2336" t="s">
        <v>1452</v>
      </c>
      <c r="P9" s="8238" t="s">
        <v>2181</v>
      </c>
      <c r="Q9" s="8239"/>
      <c r="R9" s="2337" t="s">
        <v>1450</v>
      </c>
      <c r="S9" s="2338" t="s">
        <v>1451</v>
      </c>
      <c r="T9" s="2333" t="s">
        <v>1452</v>
      </c>
      <c r="U9" s="8238" t="s">
        <v>2181</v>
      </c>
      <c r="V9" s="8239"/>
      <c r="W9" s="2337" t="s">
        <v>1450</v>
      </c>
      <c r="X9" s="2338" t="s">
        <v>1451</v>
      </c>
      <c r="Y9" s="2333" t="s">
        <v>1452</v>
      </c>
      <c r="Z9" s="8238" t="s">
        <v>2181</v>
      </c>
      <c r="AA9" s="8239"/>
      <c r="AB9" s="2337" t="s">
        <v>1450</v>
      </c>
      <c r="AC9" s="2338" t="s">
        <v>1451</v>
      </c>
      <c r="AD9" s="4205" t="s">
        <v>1452</v>
      </c>
      <c r="AE9" s="8238" t="s">
        <v>2181</v>
      </c>
      <c r="AF9" s="8239"/>
      <c r="AG9" s="2337" t="s">
        <v>1450</v>
      </c>
      <c r="AH9" s="2338" t="s">
        <v>1451</v>
      </c>
      <c r="AI9" s="2333" t="s">
        <v>1452</v>
      </c>
      <c r="AJ9" s="8238" t="s">
        <v>2181</v>
      </c>
      <c r="AK9" s="8239"/>
      <c r="AL9" s="2337" t="s">
        <v>1450</v>
      </c>
      <c r="AM9" s="2338" t="s">
        <v>1451</v>
      </c>
      <c r="AN9" s="2333" t="s">
        <v>1452</v>
      </c>
      <c r="AO9" s="8238" t="s">
        <v>2181</v>
      </c>
      <c r="AP9" s="8239"/>
      <c r="AQ9" s="2337" t="s">
        <v>1450</v>
      </c>
      <c r="AR9" s="2338" t="s">
        <v>1451</v>
      </c>
      <c r="AS9" s="4205" t="s">
        <v>1452</v>
      </c>
      <c r="AT9" s="8238" t="s">
        <v>2181</v>
      </c>
      <c r="AU9" s="8239"/>
      <c r="AV9" s="2337" t="s">
        <v>1450</v>
      </c>
      <c r="AW9" s="2339" t="s">
        <v>1451</v>
      </c>
      <c r="AX9" s="4205" t="s">
        <v>1452</v>
      </c>
      <c r="AY9" s="8238" t="s">
        <v>2181</v>
      </c>
      <c r="AZ9" s="8239"/>
      <c r="BA9" s="2337" t="s">
        <v>1453</v>
      </c>
      <c r="BB9" s="2339" t="s">
        <v>1451</v>
      </c>
      <c r="BC9" s="4205" t="s">
        <v>1452</v>
      </c>
      <c r="BD9" s="8238" t="s">
        <v>2181</v>
      </c>
      <c r="BE9" s="8239"/>
      <c r="BF9" s="2337" t="s">
        <v>1450</v>
      </c>
      <c r="BG9" s="2338" t="s">
        <v>1451</v>
      </c>
      <c r="BH9" s="2333" t="s">
        <v>1452</v>
      </c>
      <c r="BI9" s="8238" t="s">
        <v>2181</v>
      </c>
      <c r="BJ9" s="8239"/>
      <c r="BK9" s="2337" t="s">
        <v>1450</v>
      </c>
      <c r="BL9" s="2338" t="s">
        <v>1451</v>
      </c>
      <c r="BM9" s="2333" t="s">
        <v>1452</v>
      </c>
      <c r="BN9" s="8238" t="s">
        <v>2181</v>
      </c>
      <c r="BO9" s="8239"/>
      <c r="BP9" s="2337" t="s">
        <v>1450</v>
      </c>
      <c r="BQ9" s="2338" t="s">
        <v>1451</v>
      </c>
      <c r="BR9" s="4205" t="s">
        <v>1452</v>
      </c>
      <c r="BS9" s="8238" t="s">
        <v>2181</v>
      </c>
      <c r="BT9" s="8239"/>
      <c r="BU9" s="2337" t="s">
        <v>1450</v>
      </c>
      <c r="BV9" s="2338" t="s">
        <v>1451</v>
      </c>
      <c r="BW9" s="2333" t="s">
        <v>1452</v>
      </c>
      <c r="BX9" s="8238" t="s">
        <v>2181</v>
      </c>
      <c r="BY9" s="8239"/>
      <c r="BZ9" s="2337" t="s">
        <v>1450</v>
      </c>
      <c r="CA9" s="2338" t="s">
        <v>1451</v>
      </c>
      <c r="CB9" s="2333" t="s">
        <v>1452</v>
      </c>
      <c r="CC9" s="8238" t="s">
        <v>2181</v>
      </c>
      <c r="CD9" s="8239"/>
      <c r="CE9" s="2337" t="s">
        <v>1450</v>
      </c>
      <c r="CF9" s="2338" t="s">
        <v>1451</v>
      </c>
      <c r="CG9" s="4205" t="s">
        <v>1448</v>
      </c>
      <c r="CH9" s="8252"/>
      <c r="CI9" s="8253"/>
      <c r="CJ9" s="2333" t="s">
        <v>1450</v>
      </c>
      <c r="CK9" s="2340" t="s">
        <v>1451</v>
      </c>
      <c r="CL9" s="4205" t="s">
        <v>1448</v>
      </c>
      <c r="CM9" s="8252"/>
      <c r="CN9" s="8253"/>
      <c r="CO9" s="2337" t="s">
        <v>1450</v>
      </c>
      <c r="CP9" s="2339" t="s">
        <v>1451</v>
      </c>
      <c r="CQ9" s="998"/>
      <c r="CR9" s="2312"/>
    </row>
    <row r="10" spans="1:96" ht="21" customHeight="1">
      <c r="A10" s="2312"/>
      <c r="B10" s="998"/>
      <c r="C10" s="4191"/>
      <c r="D10" s="2341"/>
      <c r="E10" s="2336" t="s">
        <v>1135</v>
      </c>
      <c r="F10" s="2336" t="s">
        <v>1496</v>
      </c>
      <c r="G10" s="2333" t="s">
        <v>1497</v>
      </c>
      <c r="H10" s="2337" t="s">
        <v>1455</v>
      </c>
      <c r="I10" s="2338" t="s">
        <v>1456</v>
      </c>
      <c r="J10" s="4205" t="s">
        <v>1135</v>
      </c>
      <c r="K10" s="2336" t="s">
        <v>1496</v>
      </c>
      <c r="L10" s="2333" t="s">
        <v>1497</v>
      </c>
      <c r="M10" s="2337" t="s">
        <v>1455</v>
      </c>
      <c r="N10" s="2339" t="s">
        <v>1456</v>
      </c>
      <c r="O10" s="2336" t="s">
        <v>1135</v>
      </c>
      <c r="P10" s="2336" t="s">
        <v>1496</v>
      </c>
      <c r="Q10" s="2333" t="s">
        <v>1497</v>
      </c>
      <c r="R10" s="2337" t="s">
        <v>1455</v>
      </c>
      <c r="S10" s="2338" t="s">
        <v>1456</v>
      </c>
      <c r="T10" s="2333" t="s">
        <v>1135</v>
      </c>
      <c r="U10" s="2336" t="s">
        <v>1496</v>
      </c>
      <c r="V10" s="2333" t="s">
        <v>1497</v>
      </c>
      <c r="W10" s="2337" t="s">
        <v>1455</v>
      </c>
      <c r="X10" s="2338" t="s">
        <v>1456</v>
      </c>
      <c r="Y10" s="2333" t="s">
        <v>1135</v>
      </c>
      <c r="Z10" s="2336" t="s">
        <v>1496</v>
      </c>
      <c r="AA10" s="2333" t="s">
        <v>1497</v>
      </c>
      <c r="AB10" s="2337" t="s">
        <v>1455</v>
      </c>
      <c r="AC10" s="2338" t="s">
        <v>1456</v>
      </c>
      <c r="AD10" s="4205" t="s">
        <v>1135</v>
      </c>
      <c r="AE10" s="2336" t="s">
        <v>1496</v>
      </c>
      <c r="AF10" s="2333" t="s">
        <v>1497</v>
      </c>
      <c r="AG10" s="2337" t="s">
        <v>1455</v>
      </c>
      <c r="AH10" s="2338" t="s">
        <v>1456</v>
      </c>
      <c r="AI10" s="2333" t="s">
        <v>1135</v>
      </c>
      <c r="AJ10" s="2336" t="s">
        <v>1496</v>
      </c>
      <c r="AK10" s="2333" t="s">
        <v>1497</v>
      </c>
      <c r="AL10" s="2337" t="s">
        <v>1455</v>
      </c>
      <c r="AM10" s="2338" t="s">
        <v>1456</v>
      </c>
      <c r="AN10" s="2333" t="s">
        <v>1135</v>
      </c>
      <c r="AO10" s="2336" t="s">
        <v>1496</v>
      </c>
      <c r="AP10" s="2333" t="s">
        <v>1497</v>
      </c>
      <c r="AQ10" s="2337" t="s">
        <v>1455</v>
      </c>
      <c r="AR10" s="2338" t="s">
        <v>1456</v>
      </c>
      <c r="AS10" s="4205" t="s">
        <v>1135</v>
      </c>
      <c r="AT10" s="2336" t="s">
        <v>1496</v>
      </c>
      <c r="AU10" s="2333" t="s">
        <v>1497</v>
      </c>
      <c r="AV10" s="2337" t="s">
        <v>1455</v>
      </c>
      <c r="AW10" s="2339" t="s">
        <v>1456</v>
      </c>
      <c r="AX10" s="4205" t="s">
        <v>1135</v>
      </c>
      <c r="AY10" s="2336" t="s">
        <v>1496</v>
      </c>
      <c r="AZ10" s="2333" t="s">
        <v>1497</v>
      </c>
      <c r="BA10" s="2337" t="s">
        <v>1457</v>
      </c>
      <c r="BB10" s="2339" t="s">
        <v>1456</v>
      </c>
      <c r="BC10" s="4205" t="s">
        <v>1135</v>
      </c>
      <c r="BD10" s="2336" t="s">
        <v>1496</v>
      </c>
      <c r="BE10" s="2333" t="s">
        <v>1497</v>
      </c>
      <c r="BF10" s="2337" t="s">
        <v>1455</v>
      </c>
      <c r="BG10" s="2338" t="s">
        <v>1456</v>
      </c>
      <c r="BH10" s="2333" t="s">
        <v>1135</v>
      </c>
      <c r="BI10" s="2336" t="s">
        <v>1496</v>
      </c>
      <c r="BJ10" s="2333" t="s">
        <v>1497</v>
      </c>
      <c r="BK10" s="2337" t="s">
        <v>1455</v>
      </c>
      <c r="BL10" s="2338" t="s">
        <v>1456</v>
      </c>
      <c r="BM10" s="2333" t="s">
        <v>1135</v>
      </c>
      <c r="BN10" s="2336" t="s">
        <v>1496</v>
      </c>
      <c r="BO10" s="2333" t="s">
        <v>1497</v>
      </c>
      <c r="BP10" s="2337" t="s">
        <v>1455</v>
      </c>
      <c r="BQ10" s="2338" t="s">
        <v>1456</v>
      </c>
      <c r="BR10" s="4205" t="s">
        <v>1135</v>
      </c>
      <c r="BS10" s="2336" t="s">
        <v>1496</v>
      </c>
      <c r="BT10" s="2333" t="s">
        <v>1497</v>
      </c>
      <c r="BU10" s="2337" t="s">
        <v>1455</v>
      </c>
      <c r="BV10" s="2338" t="s">
        <v>1456</v>
      </c>
      <c r="BW10" s="2333" t="s">
        <v>1135</v>
      </c>
      <c r="BX10" s="2336" t="s">
        <v>1496</v>
      </c>
      <c r="BY10" s="2333" t="s">
        <v>1497</v>
      </c>
      <c r="BZ10" s="2337" t="s">
        <v>1455</v>
      </c>
      <c r="CA10" s="2338" t="s">
        <v>1456</v>
      </c>
      <c r="CB10" s="2342" t="s">
        <v>1135</v>
      </c>
      <c r="CC10" s="4206" t="s">
        <v>1496</v>
      </c>
      <c r="CD10" s="2336" t="s">
        <v>1497</v>
      </c>
      <c r="CE10" s="2337" t="s">
        <v>1455</v>
      </c>
      <c r="CF10" s="2338" t="s">
        <v>1456</v>
      </c>
      <c r="CG10" s="4205" t="s">
        <v>1135</v>
      </c>
      <c r="CH10" s="2336" t="s">
        <v>1496</v>
      </c>
      <c r="CI10" s="2333" t="s">
        <v>1497</v>
      </c>
      <c r="CJ10" s="2333" t="s">
        <v>1455</v>
      </c>
      <c r="CK10" s="2340" t="s">
        <v>1456</v>
      </c>
      <c r="CL10" s="4205" t="s">
        <v>1135</v>
      </c>
      <c r="CM10" s="2336" t="s">
        <v>1496</v>
      </c>
      <c r="CN10" s="2333" t="s">
        <v>1497</v>
      </c>
      <c r="CO10" s="2337" t="s">
        <v>1455</v>
      </c>
      <c r="CP10" s="2339" t="s">
        <v>1456</v>
      </c>
      <c r="CQ10" s="998"/>
      <c r="CR10" s="2312"/>
    </row>
    <row r="11" spans="1:96" ht="9" customHeight="1" thickBot="1">
      <c r="A11" s="2312"/>
      <c r="B11" s="998"/>
      <c r="C11" s="4207"/>
      <c r="D11" s="4208"/>
      <c r="E11" s="4209"/>
      <c r="F11" s="4209"/>
      <c r="G11" s="4210"/>
      <c r="H11" s="4211"/>
      <c r="I11" s="4212"/>
      <c r="J11" s="4213"/>
      <c r="K11" s="4214"/>
      <c r="L11" s="4215"/>
      <c r="M11" s="4215"/>
      <c r="N11" s="4216"/>
      <c r="O11" s="4198"/>
      <c r="P11" s="4198"/>
      <c r="Q11" s="4217"/>
      <c r="R11" s="4217"/>
      <c r="S11" s="4218"/>
      <c r="T11" s="4218"/>
      <c r="U11" s="4198"/>
      <c r="V11" s="4217"/>
      <c r="W11" s="2338"/>
      <c r="X11" s="4218"/>
      <c r="Y11" s="4218"/>
      <c r="Z11" s="4198"/>
      <c r="AA11" s="4217"/>
      <c r="AB11" s="4219"/>
      <c r="AC11" s="4212"/>
      <c r="AD11" s="4220"/>
      <c r="AE11" s="4209"/>
      <c r="AF11" s="4217"/>
      <c r="AG11" s="4217"/>
      <c r="AH11" s="4221"/>
      <c r="AI11" s="4221"/>
      <c r="AJ11" s="4209"/>
      <c r="AK11" s="4217"/>
      <c r="AL11" s="4217"/>
      <c r="AM11" s="4221"/>
      <c r="AN11" s="4221"/>
      <c r="AO11" s="4209"/>
      <c r="AP11" s="4217"/>
      <c r="AQ11" s="4219"/>
      <c r="AR11" s="4222"/>
      <c r="AS11" s="4213"/>
      <c r="AT11" s="4214"/>
      <c r="AU11" s="4215"/>
      <c r="AV11" s="4223"/>
      <c r="AW11" s="4224"/>
      <c r="AX11" s="4213"/>
      <c r="AY11" s="4214"/>
      <c r="AZ11" s="4215"/>
      <c r="BA11" s="4223"/>
      <c r="BB11" s="4224"/>
      <c r="BC11" s="4225"/>
      <c r="BD11" s="4217"/>
      <c r="BE11" s="4217"/>
      <c r="BF11" s="4217"/>
      <c r="BG11" s="4226"/>
      <c r="BH11" s="4221"/>
      <c r="BI11" s="4209"/>
      <c r="BJ11" s="4217"/>
      <c r="BK11" s="4219"/>
      <c r="BL11" s="4199"/>
      <c r="BM11" s="4199"/>
      <c r="BN11" s="4197"/>
      <c r="BO11" s="4217"/>
      <c r="BP11" s="4219"/>
      <c r="BQ11" s="4227"/>
      <c r="BR11" s="4225"/>
      <c r="BS11" s="4198"/>
      <c r="BT11" s="4217"/>
      <c r="BU11" s="4217"/>
      <c r="BV11" s="4221"/>
      <c r="BW11" s="4221"/>
      <c r="BX11" s="4209"/>
      <c r="BY11" s="4217"/>
      <c r="BZ11" s="4219"/>
      <c r="CA11" s="4199"/>
      <c r="CB11" s="4199"/>
      <c r="CC11" s="4218"/>
      <c r="CD11" s="4217"/>
      <c r="CE11" s="4219"/>
      <c r="CF11" s="4227"/>
      <c r="CG11" s="4228"/>
      <c r="CH11" s="4229"/>
      <c r="CI11" s="4215"/>
      <c r="CJ11" s="4230"/>
      <c r="CK11" s="4231"/>
      <c r="CL11" s="4228"/>
      <c r="CM11" s="4229"/>
      <c r="CN11" s="4215"/>
      <c r="CO11" s="4223"/>
      <c r="CP11" s="4224"/>
      <c r="CQ11" s="998"/>
      <c r="CR11" s="2312"/>
    </row>
    <row r="12" spans="1:96">
      <c r="A12" s="2312"/>
      <c r="B12" s="998"/>
      <c r="C12" s="4232"/>
      <c r="D12" s="2370" t="s">
        <v>734</v>
      </c>
      <c r="E12" s="4233">
        <v>-2</v>
      </c>
      <c r="F12" s="2370">
        <v>-3</v>
      </c>
      <c r="G12" s="4233">
        <v>-4</v>
      </c>
      <c r="H12" s="2370">
        <v>-5</v>
      </c>
      <c r="I12" s="4234">
        <v>-6</v>
      </c>
      <c r="J12" s="4235">
        <v>-7</v>
      </c>
      <c r="K12" s="4235">
        <v>-8</v>
      </c>
      <c r="L12" s="4235">
        <v>-9</v>
      </c>
      <c r="M12" s="4235">
        <v>-10</v>
      </c>
      <c r="N12" s="4235">
        <v>-11</v>
      </c>
      <c r="O12" s="4235">
        <v>-12</v>
      </c>
      <c r="P12" s="4235">
        <v>-13</v>
      </c>
      <c r="Q12" s="4235">
        <v>-14</v>
      </c>
      <c r="R12" s="4236">
        <v>-15</v>
      </c>
      <c r="S12" s="4237">
        <v>-16</v>
      </c>
      <c r="T12" s="4238">
        <v>-17</v>
      </c>
      <c r="U12" s="4235">
        <v>-18</v>
      </c>
      <c r="V12" s="4235">
        <v>-19</v>
      </c>
      <c r="W12" s="4235">
        <v>-20</v>
      </c>
      <c r="X12" s="4235">
        <v>-21</v>
      </c>
      <c r="Y12" s="4235">
        <v>-22</v>
      </c>
      <c r="Z12" s="4235">
        <v>-23</v>
      </c>
      <c r="AA12" s="4235">
        <v>-24</v>
      </c>
      <c r="AB12" s="4237">
        <v>-25</v>
      </c>
      <c r="AC12" s="4235">
        <v>-26</v>
      </c>
      <c r="AD12" s="4236">
        <v>-27</v>
      </c>
      <c r="AE12" s="4237">
        <v>-28</v>
      </c>
      <c r="AF12" s="4235">
        <v>-29</v>
      </c>
      <c r="AG12" s="4236">
        <v>-30</v>
      </c>
      <c r="AH12" s="4237">
        <v>-31</v>
      </c>
      <c r="AI12" s="4238">
        <v>-32</v>
      </c>
      <c r="AJ12" s="4234">
        <v>-33</v>
      </c>
      <c r="AK12" s="4235">
        <v>-34</v>
      </c>
      <c r="AL12" s="4235">
        <v>-35</v>
      </c>
      <c r="AM12" s="4235">
        <v>-36</v>
      </c>
      <c r="AN12" s="4236">
        <v>-37</v>
      </c>
      <c r="AO12" s="4236">
        <v>-38</v>
      </c>
      <c r="AP12" s="4236">
        <v>-39</v>
      </c>
      <c r="AQ12" s="4237">
        <v>-40</v>
      </c>
      <c r="AR12" s="4238">
        <v>-41</v>
      </c>
      <c r="AS12" s="4234">
        <v>-42</v>
      </c>
      <c r="AT12" s="4235">
        <v>-43</v>
      </c>
      <c r="AU12" s="4235">
        <v>-44</v>
      </c>
      <c r="AV12" s="4235">
        <v>-45</v>
      </c>
      <c r="AW12" s="4236">
        <v>-46</v>
      </c>
      <c r="AX12" s="4236">
        <v>-47</v>
      </c>
      <c r="AY12" s="4236">
        <v>-48</v>
      </c>
      <c r="AZ12" s="4237">
        <v>-49</v>
      </c>
      <c r="BA12" s="4239">
        <v>-50</v>
      </c>
      <c r="BB12" s="4235">
        <v>-51</v>
      </c>
      <c r="BC12" s="4237">
        <v>-52</v>
      </c>
      <c r="BD12" s="4239">
        <v>-53</v>
      </c>
      <c r="BE12" s="4235">
        <v>-54</v>
      </c>
      <c r="BF12" s="4237">
        <v>-55</v>
      </c>
      <c r="BG12" s="4237">
        <v>-56</v>
      </c>
      <c r="BH12" s="4237">
        <v>-57</v>
      </c>
      <c r="BI12" s="4237">
        <v>-58</v>
      </c>
      <c r="BJ12" s="4237">
        <v>-59</v>
      </c>
      <c r="BK12" s="4237">
        <v>-60</v>
      </c>
      <c r="BL12" s="4237">
        <v>-61</v>
      </c>
      <c r="BM12" s="4237">
        <v>-62</v>
      </c>
      <c r="BN12" s="4237">
        <v>-63</v>
      </c>
      <c r="BO12" s="4237">
        <v>-64</v>
      </c>
      <c r="BP12" s="4237">
        <v>-65</v>
      </c>
      <c r="BQ12" s="4237">
        <v>-66</v>
      </c>
      <c r="BR12" s="4237">
        <v>-67</v>
      </c>
      <c r="BS12" s="4237">
        <v>-68</v>
      </c>
      <c r="BT12" s="4237">
        <v>-69</v>
      </c>
      <c r="BU12" s="4237">
        <v>-70</v>
      </c>
      <c r="BV12" s="4237">
        <v>-71</v>
      </c>
      <c r="BW12" s="4237">
        <v>-72</v>
      </c>
      <c r="BX12" s="4237">
        <v>-73</v>
      </c>
      <c r="BY12" s="4237">
        <v>-74</v>
      </c>
      <c r="BZ12" s="4237">
        <v>-75</v>
      </c>
      <c r="CA12" s="4237">
        <v>-76</v>
      </c>
      <c r="CB12" s="4237">
        <v>-77</v>
      </c>
      <c r="CC12" s="4237">
        <v>-78</v>
      </c>
      <c r="CD12" s="4237">
        <v>-79</v>
      </c>
      <c r="CE12" s="4237">
        <v>-80</v>
      </c>
      <c r="CF12" s="4237">
        <v>-81</v>
      </c>
      <c r="CG12" s="4237">
        <v>-82</v>
      </c>
      <c r="CH12" s="4237">
        <v>-83</v>
      </c>
      <c r="CI12" s="4237">
        <v>-84</v>
      </c>
      <c r="CJ12" s="4237">
        <v>-85</v>
      </c>
      <c r="CK12" s="4237">
        <v>-86</v>
      </c>
      <c r="CL12" s="4237">
        <v>-87</v>
      </c>
      <c r="CM12" s="4237">
        <v>-88</v>
      </c>
      <c r="CN12" s="4237">
        <v>-89</v>
      </c>
      <c r="CO12" s="4237">
        <v>-90</v>
      </c>
      <c r="CP12" s="4237">
        <v>-91</v>
      </c>
      <c r="CQ12" s="998"/>
      <c r="CR12" s="2312"/>
    </row>
    <row r="13" spans="1:96">
      <c r="A13" s="2312"/>
      <c r="B13" s="998"/>
      <c r="C13" s="4240"/>
      <c r="D13" s="2343"/>
      <c r="E13" s="4241"/>
      <c r="F13" s="4242"/>
      <c r="G13" s="4242"/>
      <c r="H13" s="4242"/>
      <c r="I13" s="4242"/>
      <c r="J13" s="4243"/>
      <c r="K13" s="4243"/>
      <c r="L13" s="4243"/>
      <c r="M13" s="4243"/>
      <c r="N13" s="4243"/>
      <c r="O13" s="4244"/>
      <c r="P13" s="4244"/>
      <c r="Q13" s="4244"/>
      <c r="R13" s="4244"/>
      <c r="S13" s="4244"/>
      <c r="T13" s="4243"/>
      <c r="U13" s="4243"/>
      <c r="V13" s="4243"/>
      <c r="W13" s="4243"/>
      <c r="X13" s="4243"/>
      <c r="Y13" s="4243"/>
      <c r="Z13" s="4243"/>
      <c r="AA13" s="4243"/>
      <c r="AB13" s="4243"/>
      <c r="AC13" s="4243"/>
      <c r="AD13" s="4243"/>
      <c r="AE13" s="4243"/>
      <c r="AF13" s="4243"/>
      <c r="AG13" s="4243"/>
      <c r="AH13" s="4243"/>
      <c r="AI13" s="4244"/>
      <c r="AJ13" s="4244"/>
      <c r="AK13" s="4244"/>
      <c r="AL13" s="4244"/>
      <c r="AM13" s="4244"/>
      <c r="AN13" s="4244"/>
      <c r="AO13" s="4244"/>
      <c r="AP13" s="4244"/>
      <c r="AQ13" s="4244"/>
      <c r="AR13" s="4244"/>
      <c r="AS13" s="4243"/>
      <c r="AT13" s="4243"/>
      <c r="AU13" s="4243"/>
      <c r="AV13" s="4243"/>
      <c r="AW13" s="4243"/>
      <c r="AX13" s="4245"/>
      <c r="AY13" s="4245"/>
      <c r="AZ13" s="4243"/>
      <c r="BA13" s="4243"/>
      <c r="BB13" s="4243"/>
      <c r="BC13" s="4243"/>
      <c r="BD13" s="4243"/>
      <c r="BE13" s="4243"/>
      <c r="BF13" s="4243"/>
      <c r="BG13" s="4243"/>
      <c r="BH13" s="4243"/>
      <c r="BI13" s="4243"/>
      <c r="BJ13" s="4243"/>
      <c r="BK13" s="4243"/>
      <c r="BL13" s="4243"/>
      <c r="BM13" s="4243"/>
      <c r="BN13" s="4243"/>
      <c r="BO13" s="4243"/>
      <c r="BP13" s="4243"/>
      <c r="BQ13" s="4246"/>
      <c r="BR13" s="4243"/>
      <c r="BS13" s="4243"/>
      <c r="BT13" s="4243"/>
      <c r="BU13" s="4243"/>
      <c r="BV13" s="4243"/>
      <c r="BW13" s="4243"/>
      <c r="BX13" s="4243"/>
      <c r="BY13" s="4243"/>
      <c r="BZ13" s="4243"/>
      <c r="CA13" s="4243"/>
      <c r="CB13" s="4243"/>
      <c r="CC13" s="4243"/>
      <c r="CD13" s="4243"/>
      <c r="CE13" s="4243"/>
      <c r="CF13" s="4246"/>
      <c r="CG13" s="4243"/>
      <c r="CH13" s="4243"/>
      <c r="CI13" s="4243"/>
      <c r="CJ13" s="4243"/>
      <c r="CK13" s="4243"/>
      <c r="CL13" s="4243"/>
      <c r="CM13" s="4243"/>
      <c r="CN13" s="4243"/>
      <c r="CO13" s="4243"/>
      <c r="CP13" s="4246"/>
      <c r="CQ13" s="998"/>
      <c r="CR13" s="2312"/>
    </row>
    <row r="14" spans="1:96">
      <c r="A14" s="2312"/>
      <c r="B14" s="998"/>
      <c r="C14" s="4247">
        <v>1</v>
      </c>
      <c r="D14" s="2344" t="s">
        <v>2182</v>
      </c>
      <c r="E14" s="4248">
        <f>+Y14+AN14+AS14+AX14+BM14+CB14</f>
        <v>0</v>
      </c>
      <c r="F14" s="4248">
        <f>+Z14+AO14+AT14+AY14+BN14+CC14</f>
        <v>0</v>
      </c>
      <c r="G14" s="4248">
        <f t="shared" ref="E14:I21" si="0">+AA14+AP14+AU14+AZ14+BO14+CD14</f>
        <v>0</v>
      </c>
      <c r="H14" s="4248">
        <f t="shared" si="0"/>
        <v>0</v>
      </c>
      <c r="I14" s="4249">
        <f t="shared" si="0"/>
        <v>0</v>
      </c>
      <c r="J14" s="4250"/>
      <c r="K14" s="4250"/>
      <c r="L14" s="4251"/>
      <c r="M14" s="4251"/>
      <c r="N14" s="4251"/>
      <c r="O14" s="4251"/>
      <c r="P14" s="4251"/>
      <c r="Q14" s="4251"/>
      <c r="R14" s="4251"/>
      <c r="S14" s="4251"/>
      <c r="T14" s="4251">
        <v>0</v>
      </c>
      <c r="U14" s="4251"/>
      <c r="V14" s="4251">
        <v>0</v>
      </c>
      <c r="W14" s="4251">
        <v>0</v>
      </c>
      <c r="X14" s="4251">
        <v>0</v>
      </c>
      <c r="Y14" s="4252">
        <f t="shared" ref="Y14:AC21" si="1">J14+O14+T14</f>
        <v>0</v>
      </c>
      <c r="Z14" s="4252">
        <f t="shared" si="1"/>
        <v>0</v>
      </c>
      <c r="AA14" s="4252">
        <f t="shared" si="1"/>
        <v>0</v>
      </c>
      <c r="AB14" s="4252">
        <f t="shared" si="1"/>
        <v>0</v>
      </c>
      <c r="AC14" s="4249">
        <f t="shared" si="1"/>
        <v>0</v>
      </c>
      <c r="AD14" s="4253"/>
      <c r="AE14" s="4250"/>
      <c r="AF14" s="4251"/>
      <c r="AG14" s="4251"/>
      <c r="AH14" s="4251"/>
      <c r="AI14" s="4251"/>
      <c r="AJ14" s="4251"/>
      <c r="AK14" s="4251"/>
      <c r="AL14" s="4251"/>
      <c r="AM14" s="4251"/>
      <c r="AN14" s="4252">
        <f>AD14+AI14</f>
        <v>0</v>
      </c>
      <c r="AO14" s="4252">
        <f>AE14+AJ14</f>
        <v>0</v>
      </c>
      <c r="AP14" s="4252">
        <f>AF14+AK14</f>
        <v>0</v>
      </c>
      <c r="AQ14" s="4252">
        <f>AG14+AL14</f>
        <v>0</v>
      </c>
      <c r="AR14" s="4249">
        <f>AH14+AM14</f>
        <v>0</v>
      </c>
      <c r="AS14" s="4251"/>
      <c r="AT14" s="4254"/>
      <c r="AU14" s="4254"/>
      <c r="AV14" s="4254"/>
      <c r="AW14" s="4255"/>
      <c r="AX14" s="4250"/>
      <c r="AY14" s="4256"/>
      <c r="AZ14" s="4254"/>
      <c r="BA14" s="4254"/>
      <c r="BB14" s="4257"/>
      <c r="BC14" s="4253"/>
      <c r="BD14" s="4254"/>
      <c r="BE14" s="4254"/>
      <c r="BF14" s="4254"/>
      <c r="BG14" s="4254"/>
      <c r="BH14" s="4254"/>
      <c r="BI14" s="4254"/>
      <c r="BJ14" s="4254"/>
      <c r="BK14" s="4254"/>
      <c r="BL14" s="4254"/>
      <c r="BM14" s="4252">
        <f>BH14+BC14</f>
        <v>0</v>
      </c>
      <c r="BN14" s="4252">
        <f>BI14+BD14</f>
        <v>0</v>
      </c>
      <c r="BO14" s="4252">
        <f t="shared" ref="BO14:BO21" si="2">BJ14+BD14</f>
        <v>0</v>
      </c>
      <c r="BP14" s="4252">
        <f t="shared" ref="BP14:BQ21" si="3">BK14+BF14</f>
        <v>0</v>
      </c>
      <c r="BQ14" s="4249">
        <f t="shared" si="3"/>
        <v>0</v>
      </c>
      <c r="BR14" s="4253"/>
      <c r="BS14" s="4256"/>
      <c r="BT14" s="4254"/>
      <c r="BU14" s="4254"/>
      <c r="BV14" s="4254"/>
      <c r="BW14" s="4254"/>
      <c r="BX14" s="4254"/>
      <c r="BY14" s="4254"/>
      <c r="BZ14" s="4254"/>
      <c r="CA14" s="4254"/>
      <c r="CB14" s="4252">
        <f>BW14+BR14</f>
        <v>0</v>
      </c>
      <c r="CC14" s="4252">
        <f>BX14+BS14</f>
        <v>0</v>
      </c>
      <c r="CD14" s="4252">
        <f>BY14+BT14</f>
        <v>0</v>
      </c>
      <c r="CE14" s="4252">
        <f>BZ14+BU14</f>
        <v>0</v>
      </c>
      <c r="CF14" s="4249">
        <f>CA14+BV14</f>
        <v>0</v>
      </c>
      <c r="CG14" s="4253"/>
      <c r="CH14" s="4256"/>
      <c r="CI14" s="4254"/>
      <c r="CJ14" s="4254"/>
      <c r="CK14" s="4254"/>
      <c r="CL14" s="4258"/>
      <c r="CM14" s="4256"/>
      <c r="CN14" s="4254"/>
      <c r="CO14" s="4254"/>
      <c r="CP14" s="4255"/>
      <c r="CQ14" s="998"/>
      <c r="CR14" s="2312"/>
    </row>
    <row r="15" spans="1:96">
      <c r="A15" s="2312"/>
      <c r="B15" s="998"/>
      <c r="C15" s="4247">
        <v>2</v>
      </c>
      <c r="D15" s="2344" t="s">
        <v>2183</v>
      </c>
      <c r="E15" s="4252">
        <f t="shared" si="0"/>
        <v>0</v>
      </c>
      <c r="F15" s="4252">
        <f t="shared" si="0"/>
        <v>0</v>
      </c>
      <c r="G15" s="4252">
        <f t="shared" si="0"/>
        <v>0</v>
      </c>
      <c r="H15" s="4252">
        <f t="shared" si="0"/>
        <v>0</v>
      </c>
      <c r="I15" s="4259">
        <f t="shared" si="0"/>
        <v>0</v>
      </c>
      <c r="J15" s="4250"/>
      <c r="K15" s="4250"/>
      <c r="L15" s="4251"/>
      <c r="M15" s="4251"/>
      <c r="N15" s="4251"/>
      <c r="O15" s="4251"/>
      <c r="P15" s="4251"/>
      <c r="Q15" s="4251"/>
      <c r="R15" s="4251"/>
      <c r="S15" s="4251"/>
      <c r="T15" s="4251"/>
      <c r="U15" s="4251"/>
      <c r="V15" s="4251"/>
      <c r="W15" s="4251"/>
      <c r="X15" s="4251"/>
      <c r="Y15" s="4252">
        <f t="shared" si="1"/>
        <v>0</v>
      </c>
      <c r="Z15" s="4252">
        <f t="shared" si="1"/>
        <v>0</v>
      </c>
      <c r="AA15" s="4252">
        <f t="shared" si="1"/>
        <v>0</v>
      </c>
      <c r="AB15" s="4252">
        <f t="shared" si="1"/>
        <v>0</v>
      </c>
      <c r="AC15" s="4259">
        <f t="shared" si="1"/>
        <v>0</v>
      </c>
      <c r="AD15" s="4253"/>
      <c r="AE15" s="4250"/>
      <c r="AF15" s="4251"/>
      <c r="AG15" s="4251"/>
      <c r="AH15" s="4251"/>
      <c r="AI15" s="4251"/>
      <c r="AJ15" s="4251"/>
      <c r="AK15" s="4251"/>
      <c r="AL15" s="4251"/>
      <c r="AM15" s="4251"/>
      <c r="AN15" s="4252">
        <f t="shared" ref="AN15:AR21" si="4">AD15+AI15</f>
        <v>0</v>
      </c>
      <c r="AO15" s="4252">
        <f t="shared" si="4"/>
        <v>0</v>
      </c>
      <c r="AP15" s="4252">
        <f t="shared" si="4"/>
        <v>0</v>
      </c>
      <c r="AQ15" s="4252">
        <f t="shared" si="4"/>
        <v>0</v>
      </c>
      <c r="AR15" s="4259">
        <f t="shared" si="4"/>
        <v>0</v>
      </c>
      <c r="AS15" s="4251"/>
      <c r="AT15" s="4254"/>
      <c r="AU15" s="4254"/>
      <c r="AV15" s="4254"/>
      <c r="AW15" s="4255"/>
      <c r="AX15" s="4250"/>
      <c r="AY15" s="4256"/>
      <c r="AZ15" s="4254"/>
      <c r="BA15" s="4254"/>
      <c r="BB15" s="4257"/>
      <c r="BC15" s="4253"/>
      <c r="BD15" s="4254"/>
      <c r="BE15" s="4254"/>
      <c r="BF15" s="4254"/>
      <c r="BG15" s="4254"/>
      <c r="BH15" s="4254"/>
      <c r="BI15" s="4254"/>
      <c r="BJ15" s="4254"/>
      <c r="BK15" s="4254"/>
      <c r="BL15" s="4254"/>
      <c r="BM15" s="4252">
        <f t="shared" ref="BM15:BN21" si="5">BH15+BC15</f>
        <v>0</v>
      </c>
      <c r="BN15" s="4252">
        <f t="shared" si="5"/>
        <v>0</v>
      </c>
      <c r="BO15" s="4252">
        <f t="shared" si="2"/>
        <v>0</v>
      </c>
      <c r="BP15" s="4252">
        <f t="shared" si="3"/>
        <v>0</v>
      </c>
      <c r="BQ15" s="4259">
        <f t="shared" si="3"/>
        <v>0</v>
      </c>
      <c r="BR15" s="4253"/>
      <c r="BS15" s="4256"/>
      <c r="BT15" s="4254"/>
      <c r="BU15" s="4254"/>
      <c r="BV15" s="4254"/>
      <c r="BW15" s="4254"/>
      <c r="BX15" s="4254"/>
      <c r="BY15" s="4254"/>
      <c r="BZ15" s="4254"/>
      <c r="CA15" s="4254"/>
      <c r="CB15" s="4252">
        <f t="shared" ref="CB15:CF21" si="6">BW15+BR15</f>
        <v>0</v>
      </c>
      <c r="CC15" s="4252">
        <f t="shared" si="6"/>
        <v>0</v>
      </c>
      <c r="CD15" s="4252">
        <f t="shared" si="6"/>
        <v>0</v>
      </c>
      <c r="CE15" s="4252">
        <f t="shared" si="6"/>
        <v>0</v>
      </c>
      <c r="CF15" s="4259">
        <f t="shared" si="6"/>
        <v>0</v>
      </c>
      <c r="CG15" s="4253"/>
      <c r="CH15" s="4256"/>
      <c r="CI15" s="4254"/>
      <c r="CJ15" s="4254"/>
      <c r="CK15" s="4254"/>
      <c r="CL15" s="4258"/>
      <c r="CM15" s="4256"/>
      <c r="CN15" s="4254"/>
      <c r="CO15" s="4254"/>
      <c r="CP15" s="4255"/>
      <c r="CQ15" s="998"/>
      <c r="CR15" s="2312"/>
    </row>
    <row r="16" spans="1:96">
      <c r="A16" s="2312"/>
      <c r="B16" s="998"/>
      <c r="C16" s="4247" t="s">
        <v>1462</v>
      </c>
      <c r="D16" s="2344" t="s">
        <v>2184</v>
      </c>
      <c r="E16" s="4252">
        <f t="shared" si="0"/>
        <v>0</v>
      </c>
      <c r="F16" s="4252">
        <f t="shared" si="0"/>
        <v>0</v>
      </c>
      <c r="G16" s="4252">
        <f t="shared" si="0"/>
        <v>0</v>
      </c>
      <c r="H16" s="4252">
        <f t="shared" si="0"/>
        <v>0</v>
      </c>
      <c r="I16" s="4259">
        <f t="shared" si="0"/>
        <v>0</v>
      </c>
      <c r="J16" s="4250"/>
      <c r="K16" s="4250"/>
      <c r="L16" s="4251"/>
      <c r="M16" s="4251"/>
      <c r="N16" s="4251"/>
      <c r="O16" s="4251"/>
      <c r="P16" s="4251"/>
      <c r="Q16" s="4251"/>
      <c r="R16" s="4251"/>
      <c r="S16" s="4251"/>
      <c r="T16" s="4251"/>
      <c r="U16" s="4251"/>
      <c r="V16" s="4251"/>
      <c r="W16" s="4251"/>
      <c r="X16" s="4251"/>
      <c r="Y16" s="4252">
        <f t="shared" si="1"/>
        <v>0</v>
      </c>
      <c r="Z16" s="4252">
        <f t="shared" si="1"/>
        <v>0</v>
      </c>
      <c r="AA16" s="4252">
        <f t="shared" si="1"/>
        <v>0</v>
      </c>
      <c r="AB16" s="4252">
        <f t="shared" si="1"/>
        <v>0</v>
      </c>
      <c r="AC16" s="4259">
        <f t="shared" si="1"/>
        <v>0</v>
      </c>
      <c r="AD16" s="4253"/>
      <c r="AE16" s="4250"/>
      <c r="AF16" s="4251"/>
      <c r="AG16" s="4251"/>
      <c r="AH16" s="4251"/>
      <c r="AI16" s="4251"/>
      <c r="AJ16" s="4251"/>
      <c r="AK16" s="4251"/>
      <c r="AL16" s="4251"/>
      <c r="AM16" s="4251"/>
      <c r="AN16" s="4252">
        <f t="shared" si="4"/>
        <v>0</v>
      </c>
      <c r="AO16" s="4252">
        <f t="shared" si="4"/>
        <v>0</v>
      </c>
      <c r="AP16" s="4252">
        <f t="shared" si="4"/>
        <v>0</v>
      </c>
      <c r="AQ16" s="4252">
        <f t="shared" si="4"/>
        <v>0</v>
      </c>
      <c r="AR16" s="4259">
        <f t="shared" si="4"/>
        <v>0</v>
      </c>
      <c r="AS16" s="4251"/>
      <c r="AT16" s="4254"/>
      <c r="AU16" s="4254"/>
      <c r="AV16" s="4254"/>
      <c r="AW16" s="4255"/>
      <c r="AX16" s="4250"/>
      <c r="AY16" s="4256"/>
      <c r="AZ16" s="4254"/>
      <c r="BA16" s="4254"/>
      <c r="BB16" s="4257"/>
      <c r="BC16" s="4253"/>
      <c r="BD16" s="4254"/>
      <c r="BE16" s="4254"/>
      <c r="BF16" s="4254"/>
      <c r="BG16" s="4254"/>
      <c r="BH16" s="4254"/>
      <c r="BI16" s="4254"/>
      <c r="BJ16" s="4254"/>
      <c r="BK16" s="4254"/>
      <c r="BL16" s="4254"/>
      <c r="BM16" s="4252">
        <f t="shared" si="5"/>
        <v>0</v>
      </c>
      <c r="BN16" s="4252">
        <f t="shared" si="5"/>
        <v>0</v>
      </c>
      <c r="BO16" s="4252">
        <f t="shared" si="2"/>
        <v>0</v>
      </c>
      <c r="BP16" s="4252">
        <f t="shared" si="3"/>
        <v>0</v>
      </c>
      <c r="BQ16" s="4259">
        <f t="shared" si="3"/>
        <v>0</v>
      </c>
      <c r="BR16" s="4253"/>
      <c r="BS16" s="4256"/>
      <c r="BT16" s="4254"/>
      <c r="BU16" s="4254"/>
      <c r="BV16" s="4254"/>
      <c r="BW16" s="4254"/>
      <c r="BX16" s="4254"/>
      <c r="BY16" s="4254"/>
      <c r="BZ16" s="4254"/>
      <c r="CA16" s="4254"/>
      <c r="CB16" s="4252">
        <f t="shared" si="6"/>
        <v>0</v>
      </c>
      <c r="CC16" s="4252">
        <f t="shared" si="6"/>
        <v>0</v>
      </c>
      <c r="CD16" s="4252">
        <f t="shared" si="6"/>
        <v>0</v>
      </c>
      <c r="CE16" s="4252">
        <f t="shared" si="6"/>
        <v>0</v>
      </c>
      <c r="CF16" s="4259">
        <f t="shared" si="6"/>
        <v>0</v>
      </c>
      <c r="CG16" s="4253"/>
      <c r="CH16" s="4256"/>
      <c r="CI16" s="4254"/>
      <c r="CJ16" s="4254"/>
      <c r="CK16" s="4254"/>
      <c r="CL16" s="4258"/>
      <c r="CM16" s="4256"/>
      <c r="CN16" s="4254"/>
      <c r="CO16" s="4254"/>
      <c r="CP16" s="4255"/>
      <c r="CQ16" s="998"/>
      <c r="CR16" s="2312"/>
    </row>
    <row r="17" spans="1:96">
      <c r="A17" s="2312"/>
      <c r="B17" s="998"/>
      <c r="C17" s="4247">
        <v>3</v>
      </c>
      <c r="D17" s="2344" t="s">
        <v>1464</v>
      </c>
      <c r="E17" s="4252">
        <f t="shared" si="0"/>
        <v>0</v>
      </c>
      <c r="F17" s="4252">
        <f t="shared" si="0"/>
        <v>0</v>
      </c>
      <c r="G17" s="4252">
        <f t="shared" si="0"/>
        <v>0</v>
      </c>
      <c r="H17" s="4252">
        <f t="shared" si="0"/>
        <v>0</v>
      </c>
      <c r="I17" s="4259">
        <f t="shared" si="0"/>
        <v>0</v>
      </c>
      <c r="J17" s="4250"/>
      <c r="K17" s="4250"/>
      <c r="L17" s="4251"/>
      <c r="M17" s="4251"/>
      <c r="N17" s="4251"/>
      <c r="O17" s="4251"/>
      <c r="P17" s="4251"/>
      <c r="Q17" s="4251"/>
      <c r="R17" s="4251"/>
      <c r="S17" s="4251"/>
      <c r="T17" s="4251"/>
      <c r="U17" s="4251"/>
      <c r="V17" s="4251"/>
      <c r="W17" s="4251"/>
      <c r="X17" s="4251"/>
      <c r="Y17" s="4252">
        <f t="shared" si="1"/>
        <v>0</v>
      </c>
      <c r="Z17" s="4252">
        <f t="shared" si="1"/>
        <v>0</v>
      </c>
      <c r="AA17" s="4252">
        <f t="shared" si="1"/>
        <v>0</v>
      </c>
      <c r="AB17" s="4252">
        <f t="shared" si="1"/>
        <v>0</v>
      </c>
      <c r="AC17" s="4259">
        <f t="shared" si="1"/>
        <v>0</v>
      </c>
      <c r="AD17" s="4253"/>
      <c r="AE17" s="4250"/>
      <c r="AF17" s="4251"/>
      <c r="AG17" s="4251"/>
      <c r="AH17" s="4251"/>
      <c r="AI17" s="4251"/>
      <c r="AJ17" s="4251"/>
      <c r="AK17" s="4251"/>
      <c r="AL17" s="4251"/>
      <c r="AM17" s="4251"/>
      <c r="AN17" s="4252">
        <f t="shared" si="4"/>
        <v>0</v>
      </c>
      <c r="AO17" s="4252">
        <f t="shared" si="4"/>
        <v>0</v>
      </c>
      <c r="AP17" s="4252">
        <f t="shared" si="4"/>
        <v>0</v>
      </c>
      <c r="AQ17" s="4252">
        <f t="shared" si="4"/>
        <v>0</v>
      </c>
      <c r="AR17" s="4259">
        <f t="shared" si="4"/>
        <v>0</v>
      </c>
      <c r="AS17" s="4251"/>
      <c r="AT17" s="4254"/>
      <c r="AU17" s="4254"/>
      <c r="AV17" s="4254"/>
      <c r="AW17" s="4255"/>
      <c r="AX17" s="4250"/>
      <c r="AY17" s="4256"/>
      <c r="AZ17" s="4254"/>
      <c r="BA17" s="4254"/>
      <c r="BB17" s="4257"/>
      <c r="BC17" s="4253"/>
      <c r="BD17" s="4254"/>
      <c r="BE17" s="4254"/>
      <c r="BF17" s="4254"/>
      <c r="BG17" s="4254"/>
      <c r="BH17" s="4254"/>
      <c r="BI17" s="4254"/>
      <c r="BJ17" s="4254"/>
      <c r="BK17" s="4254"/>
      <c r="BL17" s="4254"/>
      <c r="BM17" s="4252">
        <f t="shared" si="5"/>
        <v>0</v>
      </c>
      <c r="BN17" s="4252">
        <f t="shared" si="5"/>
        <v>0</v>
      </c>
      <c r="BO17" s="4252">
        <f t="shared" si="2"/>
        <v>0</v>
      </c>
      <c r="BP17" s="4252">
        <f t="shared" si="3"/>
        <v>0</v>
      </c>
      <c r="BQ17" s="4259">
        <f t="shared" si="3"/>
        <v>0</v>
      </c>
      <c r="BR17" s="4253"/>
      <c r="BS17" s="4256"/>
      <c r="BT17" s="4254"/>
      <c r="BU17" s="4254"/>
      <c r="BV17" s="4254"/>
      <c r="BW17" s="4254"/>
      <c r="BX17" s="4254"/>
      <c r="BY17" s="4254"/>
      <c r="BZ17" s="4254"/>
      <c r="CA17" s="4254"/>
      <c r="CB17" s="4252">
        <f t="shared" si="6"/>
        <v>0</v>
      </c>
      <c r="CC17" s="4252">
        <f t="shared" si="6"/>
        <v>0</v>
      </c>
      <c r="CD17" s="4252">
        <f t="shared" si="6"/>
        <v>0</v>
      </c>
      <c r="CE17" s="4252">
        <f t="shared" si="6"/>
        <v>0</v>
      </c>
      <c r="CF17" s="4259">
        <f t="shared" si="6"/>
        <v>0</v>
      </c>
      <c r="CG17" s="4253"/>
      <c r="CH17" s="4256"/>
      <c r="CI17" s="4254"/>
      <c r="CJ17" s="4254"/>
      <c r="CK17" s="4254"/>
      <c r="CL17" s="4258"/>
      <c r="CM17" s="4256"/>
      <c r="CN17" s="4254"/>
      <c r="CO17" s="4254"/>
      <c r="CP17" s="4255"/>
      <c r="CQ17" s="998"/>
      <c r="CR17" s="2312"/>
    </row>
    <row r="18" spans="1:96">
      <c r="A18" s="2312"/>
      <c r="B18" s="998"/>
      <c r="C18" s="4247">
        <v>4</v>
      </c>
      <c r="D18" s="2344" t="s">
        <v>2185</v>
      </c>
      <c r="E18" s="4252">
        <f t="shared" si="0"/>
        <v>0</v>
      </c>
      <c r="F18" s="4252">
        <f t="shared" si="0"/>
        <v>0</v>
      </c>
      <c r="G18" s="4252">
        <f t="shared" si="0"/>
        <v>0</v>
      </c>
      <c r="H18" s="4252">
        <f t="shared" si="0"/>
        <v>0</v>
      </c>
      <c r="I18" s="4259">
        <f t="shared" si="0"/>
        <v>0</v>
      </c>
      <c r="J18" s="4250"/>
      <c r="K18" s="4250"/>
      <c r="L18" s="4251"/>
      <c r="M18" s="4251"/>
      <c r="N18" s="4251"/>
      <c r="O18" s="4251"/>
      <c r="P18" s="4251"/>
      <c r="Q18" s="4251"/>
      <c r="R18" s="4251"/>
      <c r="S18" s="4251"/>
      <c r="T18" s="4251"/>
      <c r="U18" s="4251"/>
      <c r="V18" s="4251"/>
      <c r="W18" s="4251"/>
      <c r="X18" s="4251"/>
      <c r="Y18" s="4252">
        <f t="shared" si="1"/>
        <v>0</v>
      </c>
      <c r="Z18" s="4252">
        <f t="shared" si="1"/>
        <v>0</v>
      </c>
      <c r="AA18" s="4252">
        <f t="shared" si="1"/>
        <v>0</v>
      </c>
      <c r="AB18" s="4252">
        <f t="shared" si="1"/>
        <v>0</v>
      </c>
      <c r="AC18" s="4259">
        <f t="shared" si="1"/>
        <v>0</v>
      </c>
      <c r="AD18" s="4253"/>
      <c r="AE18" s="4250"/>
      <c r="AF18" s="4251"/>
      <c r="AG18" s="4251"/>
      <c r="AH18" s="4251"/>
      <c r="AI18" s="4251"/>
      <c r="AJ18" s="4251"/>
      <c r="AK18" s="4251"/>
      <c r="AL18" s="4251"/>
      <c r="AM18" s="4251"/>
      <c r="AN18" s="4252">
        <f t="shared" si="4"/>
        <v>0</v>
      </c>
      <c r="AO18" s="4252">
        <f t="shared" si="4"/>
        <v>0</v>
      </c>
      <c r="AP18" s="4252">
        <f t="shared" si="4"/>
        <v>0</v>
      </c>
      <c r="AQ18" s="4252">
        <f t="shared" si="4"/>
        <v>0</v>
      </c>
      <c r="AR18" s="4259">
        <f t="shared" si="4"/>
        <v>0</v>
      </c>
      <c r="AS18" s="4251"/>
      <c r="AT18" s="4254"/>
      <c r="AU18" s="4254"/>
      <c r="AV18" s="4254"/>
      <c r="AW18" s="4255"/>
      <c r="AX18" s="4250"/>
      <c r="AY18" s="4256"/>
      <c r="AZ18" s="4254"/>
      <c r="BA18" s="4254"/>
      <c r="BB18" s="4257"/>
      <c r="BC18" s="4253"/>
      <c r="BD18" s="4254"/>
      <c r="BE18" s="4254"/>
      <c r="BF18" s="4254"/>
      <c r="BG18" s="4254"/>
      <c r="BH18" s="4254"/>
      <c r="BI18" s="4254"/>
      <c r="BJ18" s="4254"/>
      <c r="BK18" s="4254"/>
      <c r="BL18" s="4254"/>
      <c r="BM18" s="4252">
        <f t="shared" si="5"/>
        <v>0</v>
      </c>
      <c r="BN18" s="4252">
        <f t="shared" si="5"/>
        <v>0</v>
      </c>
      <c r="BO18" s="4252">
        <f t="shared" si="2"/>
        <v>0</v>
      </c>
      <c r="BP18" s="4252">
        <f t="shared" si="3"/>
        <v>0</v>
      </c>
      <c r="BQ18" s="4259">
        <f t="shared" si="3"/>
        <v>0</v>
      </c>
      <c r="BR18" s="4253"/>
      <c r="BS18" s="4256"/>
      <c r="BT18" s="4254"/>
      <c r="BU18" s="4254"/>
      <c r="BV18" s="4254"/>
      <c r="BW18" s="4254"/>
      <c r="BX18" s="4254"/>
      <c r="BY18" s="4254"/>
      <c r="BZ18" s="4254"/>
      <c r="CA18" s="4254"/>
      <c r="CB18" s="4252">
        <f t="shared" si="6"/>
        <v>0</v>
      </c>
      <c r="CC18" s="4252">
        <f t="shared" si="6"/>
        <v>0</v>
      </c>
      <c r="CD18" s="4252">
        <f t="shared" si="6"/>
        <v>0</v>
      </c>
      <c r="CE18" s="4252">
        <f t="shared" si="6"/>
        <v>0</v>
      </c>
      <c r="CF18" s="4259">
        <f t="shared" si="6"/>
        <v>0</v>
      </c>
      <c r="CG18" s="4253"/>
      <c r="CH18" s="4256"/>
      <c r="CI18" s="4254"/>
      <c r="CJ18" s="4254"/>
      <c r="CK18" s="4254"/>
      <c r="CL18" s="4258"/>
      <c r="CM18" s="4256"/>
      <c r="CN18" s="4254"/>
      <c r="CO18" s="4254"/>
      <c r="CP18" s="4255"/>
      <c r="CQ18" s="998"/>
      <c r="CR18" s="2312"/>
    </row>
    <row r="19" spans="1:96">
      <c r="A19" s="2312"/>
      <c r="B19" s="998"/>
      <c r="C19" s="4247">
        <v>5</v>
      </c>
      <c r="D19" s="2344" t="s">
        <v>1466</v>
      </c>
      <c r="E19" s="4252">
        <f t="shared" si="0"/>
        <v>0</v>
      </c>
      <c r="F19" s="4252">
        <f t="shared" si="0"/>
        <v>0</v>
      </c>
      <c r="G19" s="4252">
        <f t="shared" si="0"/>
        <v>0</v>
      </c>
      <c r="H19" s="4252">
        <f t="shared" si="0"/>
        <v>0</v>
      </c>
      <c r="I19" s="4259">
        <f t="shared" si="0"/>
        <v>0</v>
      </c>
      <c r="J19" s="4250"/>
      <c r="K19" s="4250"/>
      <c r="L19" s="4251"/>
      <c r="M19" s="4251"/>
      <c r="N19" s="4251"/>
      <c r="O19" s="4251"/>
      <c r="P19" s="4251"/>
      <c r="Q19" s="4251"/>
      <c r="R19" s="4251"/>
      <c r="S19" s="4251"/>
      <c r="T19" s="4251"/>
      <c r="U19" s="4251"/>
      <c r="V19" s="4251"/>
      <c r="W19" s="4251"/>
      <c r="X19" s="4251"/>
      <c r="Y19" s="4252">
        <f t="shared" si="1"/>
        <v>0</v>
      </c>
      <c r="Z19" s="4252">
        <f t="shared" si="1"/>
        <v>0</v>
      </c>
      <c r="AA19" s="4252">
        <f t="shared" si="1"/>
        <v>0</v>
      </c>
      <c r="AB19" s="4252">
        <f t="shared" si="1"/>
        <v>0</v>
      </c>
      <c r="AC19" s="4259">
        <f t="shared" si="1"/>
        <v>0</v>
      </c>
      <c r="AD19" s="4253"/>
      <c r="AE19" s="4250"/>
      <c r="AF19" s="4251"/>
      <c r="AG19" s="4251"/>
      <c r="AH19" s="4251"/>
      <c r="AI19" s="4251"/>
      <c r="AJ19" s="4251"/>
      <c r="AK19" s="4251"/>
      <c r="AL19" s="4251"/>
      <c r="AM19" s="4251"/>
      <c r="AN19" s="4252">
        <f t="shared" si="4"/>
        <v>0</v>
      </c>
      <c r="AO19" s="4252">
        <f t="shared" si="4"/>
        <v>0</v>
      </c>
      <c r="AP19" s="4252">
        <f t="shared" si="4"/>
        <v>0</v>
      </c>
      <c r="AQ19" s="4252">
        <f t="shared" si="4"/>
        <v>0</v>
      </c>
      <c r="AR19" s="4259">
        <f t="shared" si="4"/>
        <v>0</v>
      </c>
      <c r="AS19" s="4251"/>
      <c r="AT19" s="4254"/>
      <c r="AU19" s="4254"/>
      <c r="AV19" s="4254"/>
      <c r="AW19" s="4255"/>
      <c r="AX19" s="4250"/>
      <c r="AY19" s="4256"/>
      <c r="AZ19" s="4254"/>
      <c r="BA19" s="4254"/>
      <c r="BB19" s="4257"/>
      <c r="BC19" s="4253"/>
      <c r="BD19" s="4254"/>
      <c r="BE19" s="4254"/>
      <c r="BF19" s="4254"/>
      <c r="BG19" s="4254"/>
      <c r="BH19" s="4254"/>
      <c r="BI19" s="4254"/>
      <c r="BJ19" s="4254"/>
      <c r="BK19" s="4254"/>
      <c r="BL19" s="4254"/>
      <c r="BM19" s="4252">
        <f t="shared" si="5"/>
        <v>0</v>
      </c>
      <c r="BN19" s="4252">
        <f t="shared" si="5"/>
        <v>0</v>
      </c>
      <c r="BO19" s="4252">
        <f t="shared" si="2"/>
        <v>0</v>
      </c>
      <c r="BP19" s="4252">
        <f t="shared" si="3"/>
        <v>0</v>
      </c>
      <c r="BQ19" s="4259">
        <f t="shared" si="3"/>
        <v>0</v>
      </c>
      <c r="BR19" s="4253">
        <v>0</v>
      </c>
      <c r="BS19" s="4256"/>
      <c r="BT19" s="4254">
        <v>0</v>
      </c>
      <c r="BU19" s="4254">
        <v>0</v>
      </c>
      <c r="BV19" s="4254"/>
      <c r="BW19" s="4254"/>
      <c r="BX19" s="4254"/>
      <c r="BY19" s="4254"/>
      <c r="BZ19" s="4254"/>
      <c r="CA19" s="4254"/>
      <c r="CB19" s="4252">
        <f t="shared" si="6"/>
        <v>0</v>
      </c>
      <c r="CC19" s="4252">
        <f t="shared" si="6"/>
        <v>0</v>
      </c>
      <c r="CD19" s="4252">
        <f t="shared" si="6"/>
        <v>0</v>
      </c>
      <c r="CE19" s="4252">
        <f t="shared" si="6"/>
        <v>0</v>
      </c>
      <c r="CF19" s="4259">
        <f t="shared" si="6"/>
        <v>0</v>
      </c>
      <c r="CG19" s="4253"/>
      <c r="CH19" s="4256"/>
      <c r="CI19" s="4254"/>
      <c r="CJ19" s="4254"/>
      <c r="CK19" s="4254"/>
      <c r="CL19" s="4258"/>
      <c r="CM19" s="4256"/>
      <c r="CN19" s="4254"/>
      <c r="CO19" s="4254"/>
      <c r="CP19" s="4255"/>
      <c r="CQ19" s="998"/>
      <c r="CR19" s="2312"/>
    </row>
    <row r="20" spans="1:96">
      <c r="A20" s="2312"/>
      <c r="B20" s="998"/>
      <c r="C20" s="4247" t="s">
        <v>1467</v>
      </c>
      <c r="D20" s="2345" t="s">
        <v>1468</v>
      </c>
      <c r="E20" s="4252">
        <f t="shared" si="0"/>
        <v>0</v>
      </c>
      <c r="F20" s="4252">
        <f t="shared" si="0"/>
        <v>0</v>
      </c>
      <c r="G20" s="4252">
        <f t="shared" si="0"/>
        <v>0</v>
      </c>
      <c r="H20" s="4252">
        <f t="shared" si="0"/>
        <v>0</v>
      </c>
      <c r="I20" s="4259">
        <f t="shared" si="0"/>
        <v>0</v>
      </c>
      <c r="J20" s="4252">
        <f>SUM(J15:J19)</f>
        <v>0</v>
      </c>
      <c r="K20" s="4252">
        <f t="shared" ref="K20:BV20" si="7">SUM(K15:K19)</f>
        <v>0</v>
      </c>
      <c r="L20" s="4252">
        <f t="shared" si="7"/>
        <v>0</v>
      </c>
      <c r="M20" s="4252">
        <f t="shared" si="7"/>
        <v>0</v>
      </c>
      <c r="N20" s="4252">
        <f t="shared" si="7"/>
        <v>0</v>
      </c>
      <c r="O20" s="4252">
        <f t="shared" si="7"/>
        <v>0</v>
      </c>
      <c r="P20" s="4252">
        <f t="shared" si="7"/>
        <v>0</v>
      </c>
      <c r="Q20" s="4252">
        <f t="shared" si="7"/>
        <v>0</v>
      </c>
      <c r="R20" s="4252">
        <f t="shared" si="7"/>
        <v>0</v>
      </c>
      <c r="S20" s="4252">
        <f t="shared" si="7"/>
        <v>0</v>
      </c>
      <c r="T20" s="4252">
        <f t="shared" si="7"/>
        <v>0</v>
      </c>
      <c r="U20" s="4252">
        <f t="shared" si="7"/>
        <v>0</v>
      </c>
      <c r="V20" s="4252">
        <f t="shared" si="7"/>
        <v>0</v>
      </c>
      <c r="W20" s="4252">
        <f t="shared" si="7"/>
        <v>0</v>
      </c>
      <c r="X20" s="4252">
        <f t="shared" si="7"/>
        <v>0</v>
      </c>
      <c r="Y20" s="4252">
        <f t="shared" si="7"/>
        <v>0</v>
      </c>
      <c r="Z20" s="4252">
        <f t="shared" si="7"/>
        <v>0</v>
      </c>
      <c r="AA20" s="4252">
        <f t="shared" si="7"/>
        <v>0</v>
      </c>
      <c r="AB20" s="4252">
        <f t="shared" si="7"/>
        <v>0</v>
      </c>
      <c r="AC20" s="4252">
        <f t="shared" si="7"/>
        <v>0</v>
      </c>
      <c r="AD20" s="4252">
        <f t="shared" si="7"/>
        <v>0</v>
      </c>
      <c r="AE20" s="4252">
        <f t="shared" si="7"/>
        <v>0</v>
      </c>
      <c r="AF20" s="4252">
        <f t="shared" si="7"/>
        <v>0</v>
      </c>
      <c r="AG20" s="4252">
        <f t="shared" si="7"/>
        <v>0</v>
      </c>
      <c r="AH20" s="4252">
        <f t="shared" si="7"/>
        <v>0</v>
      </c>
      <c r="AI20" s="4252">
        <f t="shared" si="7"/>
        <v>0</v>
      </c>
      <c r="AJ20" s="4252">
        <f t="shared" si="7"/>
        <v>0</v>
      </c>
      <c r="AK20" s="4252">
        <f t="shared" si="7"/>
        <v>0</v>
      </c>
      <c r="AL20" s="4252">
        <f t="shared" si="7"/>
        <v>0</v>
      </c>
      <c r="AM20" s="4252">
        <f t="shared" si="7"/>
        <v>0</v>
      </c>
      <c r="AN20" s="4252">
        <f t="shared" si="7"/>
        <v>0</v>
      </c>
      <c r="AO20" s="4252">
        <f t="shared" si="7"/>
        <v>0</v>
      </c>
      <c r="AP20" s="4252">
        <f t="shared" si="7"/>
        <v>0</v>
      </c>
      <c r="AQ20" s="4252">
        <f t="shared" si="7"/>
        <v>0</v>
      </c>
      <c r="AR20" s="4252">
        <f t="shared" si="7"/>
        <v>0</v>
      </c>
      <c r="AS20" s="4252">
        <f t="shared" si="7"/>
        <v>0</v>
      </c>
      <c r="AT20" s="4252">
        <f t="shared" si="7"/>
        <v>0</v>
      </c>
      <c r="AU20" s="4252">
        <f t="shared" si="7"/>
        <v>0</v>
      </c>
      <c r="AV20" s="4252">
        <f t="shared" si="7"/>
        <v>0</v>
      </c>
      <c r="AW20" s="4252">
        <f t="shared" si="7"/>
        <v>0</v>
      </c>
      <c r="AX20" s="4252">
        <f t="shared" si="7"/>
        <v>0</v>
      </c>
      <c r="AY20" s="4252">
        <f t="shared" si="7"/>
        <v>0</v>
      </c>
      <c r="AZ20" s="4252">
        <f t="shared" si="7"/>
        <v>0</v>
      </c>
      <c r="BA20" s="4252">
        <f t="shared" si="7"/>
        <v>0</v>
      </c>
      <c r="BB20" s="4252">
        <f t="shared" si="7"/>
        <v>0</v>
      </c>
      <c r="BC20" s="4252">
        <f t="shared" si="7"/>
        <v>0</v>
      </c>
      <c r="BD20" s="4252">
        <f t="shared" si="7"/>
        <v>0</v>
      </c>
      <c r="BE20" s="4252">
        <f t="shared" si="7"/>
        <v>0</v>
      </c>
      <c r="BF20" s="4252">
        <f t="shared" si="7"/>
        <v>0</v>
      </c>
      <c r="BG20" s="4252">
        <f t="shared" si="7"/>
        <v>0</v>
      </c>
      <c r="BH20" s="4252">
        <f t="shared" si="7"/>
        <v>0</v>
      </c>
      <c r="BI20" s="4252">
        <f t="shared" si="7"/>
        <v>0</v>
      </c>
      <c r="BJ20" s="4252">
        <f t="shared" si="7"/>
        <v>0</v>
      </c>
      <c r="BK20" s="4252">
        <f t="shared" si="7"/>
        <v>0</v>
      </c>
      <c r="BL20" s="4252">
        <f t="shared" si="7"/>
        <v>0</v>
      </c>
      <c r="BM20" s="4252">
        <f t="shared" si="7"/>
        <v>0</v>
      </c>
      <c r="BN20" s="4252">
        <f t="shared" si="7"/>
        <v>0</v>
      </c>
      <c r="BO20" s="4252">
        <f t="shared" si="7"/>
        <v>0</v>
      </c>
      <c r="BP20" s="4252">
        <f t="shared" si="7"/>
        <v>0</v>
      </c>
      <c r="BQ20" s="4252">
        <f t="shared" si="7"/>
        <v>0</v>
      </c>
      <c r="BR20" s="4252">
        <f t="shared" si="7"/>
        <v>0</v>
      </c>
      <c r="BS20" s="4252">
        <f t="shared" si="7"/>
        <v>0</v>
      </c>
      <c r="BT20" s="4252">
        <f t="shared" si="7"/>
        <v>0</v>
      </c>
      <c r="BU20" s="4252">
        <f t="shared" si="7"/>
        <v>0</v>
      </c>
      <c r="BV20" s="4252">
        <f t="shared" si="7"/>
        <v>0</v>
      </c>
      <c r="BW20" s="4252">
        <f t="shared" ref="BW20:CP20" si="8">SUM(BW15:BW19)</f>
        <v>0</v>
      </c>
      <c r="BX20" s="4252">
        <f t="shared" si="8"/>
        <v>0</v>
      </c>
      <c r="BY20" s="4252">
        <f t="shared" si="8"/>
        <v>0</v>
      </c>
      <c r="BZ20" s="4252">
        <f t="shared" si="8"/>
        <v>0</v>
      </c>
      <c r="CA20" s="4252">
        <f t="shared" si="8"/>
        <v>0</v>
      </c>
      <c r="CB20" s="4252">
        <f t="shared" si="8"/>
        <v>0</v>
      </c>
      <c r="CC20" s="4252">
        <f t="shared" si="8"/>
        <v>0</v>
      </c>
      <c r="CD20" s="4252">
        <f t="shared" si="8"/>
        <v>0</v>
      </c>
      <c r="CE20" s="4252">
        <f t="shared" si="8"/>
        <v>0</v>
      </c>
      <c r="CF20" s="4252">
        <f t="shared" si="8"/>
        <v>0</v>
      </c>
      <c r="CG20" s="4252">
        <f t="shared" si="8"/>
        <v>0</v>
      </c>
      <c r="CH20" s="4252">
        <f t="shared" si="8"/>
        <v>0</v>
      </c>
      <c r="CI20" s="4252">
        <f t="shared" si="8"/>
        <v>0</v>
      </c>
      <c r="CJ20" s="4252">
        <f t="shared" si="8"/>
        <v>0</v>
      </c>
      <c r="CK20" s="4252">
        <f t="shared" si="8"/>
        <v>0</v>
      </c>
      <c r="CL20" s="4252">
        <f t="shared" si="8"/>
        <v>0</v>
      </c>
      <c r="CM20" s="4252">
        <f t="shared" si="8"/>
        <v>0</v>
      </c>
      <c r="CN20" s="4252">
        <f t="shared" si="8"/>
        <v>0</v>
      </c>
      <c r="CO20" s="4252">
        <f t="shared" si="8"/>
        <v>0</v>
      </c>
      <c r="CP20" s="4252">
        <f t="shared" si="8"/>
        <v>0</v>
      </c>
      <c r="CQ20" s="998"/>
      <c r="CR20" s="2312"/>
    </row>
    <row r="21" spans="1:96">
      <c r="A21" s="2312"/>
      <c r="B21" s="998"/>
      <c r="C21" s="4247">
        <v>6</v>
      </c>
      <c r="D21" s="2344" t="s">
        <v>1469</v>
      </c>
      <c r="E21" s="4252">
        <f t="shared" si="0"/>
        <v>0</v>
      </c>
      <c r="F21" s="4252">
        <f t="shared" si="0"/>
        <v>0</v>
      </c>
      <c r="G21" s="4252">
        <f t="shared" si="0"/>
        <v>0</v>
      </c>
      <c r="H21" s="4252">
        <f t="shared" si="0"/>
        <v>0</v>
      </c>
      <c r="I21" s="4260">
        <f t="shared" si="0"/>
        <v>0</v>
      </c>
      <c r="J21" s="4252">
        <f>J20+J14</f>
        <v>0</v>
      </c>
      <c r="K21" s="4252">
        <f t="shared" ref="K21:W21" si="9">K20+K14</f>
        <v>0</v>
      </c>
      <c r="L21" s="4252">
        <f t="shared" si="9"/>
        <v>0</v>
      </c>
      <c r="M21" s="4252">
        <f t="shared" si="9"/>
        <v>0</v>
      </c>
      <c r="N21" s="4252">
        <f t="shared" si="9"/>
        <v>0</v>
      </c>
      <c r="O21" s="4252">
        <f t="shared" si="9"/>
        <v>0</v>
      </c>
      <c r="P21" s="4252"/>
      <c r="Q21" s="4252">
        <f t="shared" si="9"/>
        <v>0</v>
      </c>
      <c r="R21" s="4252">
        <f t="shared" si="9"/>
        <v>0</v>
      </c>
      <c r="S21" s="4252">
        <f t="shared" si="9"/>
        <v>0</v>
      </c>
      <c r="T21" s="4252">
        <f t="shared" si="9"/>
        <v>0</v>
      </c>
      <c r="U21" s="4252"/>
      <c r="V21" s="4252">
        <f t="shared" si="9"/>
        <v>0</v>
      </c>
      <c r="W21" s="4252">
        <f t="shared" si="9"/>
        <v>0</v>
      </c>
      <c r="X21" s="4252">
        <f>X20+X14</f>
        <v>0</v>
      </c>
      <c r="Y21" s="4252">
        <f t="shared" si="1"/>
        <v>0</v>
      </c>
      <c r="Z21" s="4252">
        <f t="shared" si="1"/>
        <v>0</v>
      </c>
      <c r="AA21" s="4252">
        <f t="shared" si="1"/>
        <v>0</v>
      </c>
      <c r="AB21" s="4252">
        <f t="shared" si="1"/>
        <v>0</v>
      </c>
      <c r="AC21" s="4260">
        <f t="shared" si="1"/>
        <v>0</v>
      </c>
      <c r="AD21" s="4252">
        <f t="shared" ref="AD21:AM21" si="10">AD20+AD14</f>
        <v>0</v>
      </c>
      <c r="AE21" s="4252"/>
      <c r="AF21" s="4252">
        <f t="shared" si="10"/>
        <v>0</v>
      </c>
      <c r="AG21" s="4252">
        <f t="shared" si="10"/>
        <v>0</v>
      </c>
      <c r="AH21" s="4252">
        <f t="shared" si="10"/>
        <v>0</v>
      </c>
      <c r="AI21" s="4252">
        <f t="shared" si="10"/>
        <v>0</v>
      </c>
      <c r="AJ21" s="4252"/>
      <c r="AK21" s="4252">
        <f t="shared" si="10"/>
        <v>0</v>
      </c>
      <c r="AL21" s="4252">
        <f t="shared" si="10"/>
        <v>0</v>
      </c>
      <c r="AM21" s="4252">
        <f t="shared" si="10"/>
        <v>0</v>
      </c>
      <c r="AN21" s="4252">
        <f t="shared" si="4"/>
        <v>0</v>
      </c>
      <c r="AO21" s="4252">
        <f t="shared" si="4"/>
        <v>0</v>
      </c>
      <c r="AP21" s="4252">
        <f t="shared" si="4"/>
        <v>0</v>
      </c>
      <c r="AQ21" s="4252">
        <f t="shared" si="4"/>
        <v>0</v>
      </c>
      <c r="AR21" s="4260">
        <f t="shared" si="4"/>
        <v>0</v>
      </c>
      <c r="AS21" s="4261">
        <f t="shared" ref="AS21:BL21" si="11">AS20+AS14</f>
        <v>0</v>
      </c>
      <c r="AT21" s="4262"/>
      <c r="AU21" s="4263">
        <f t="shared" si="11"/>
        <v>0</v>
      </c>
      <c r="AV21" s="4263">
        <f t="shared" si="11"/>
        <v>0</v>
      </c>
      <c r="AW21" s="4263">
        <f t="shared" si="11"/>
        <v>0</v>
      </c>
      <c r="AX21" s="4263">
        <f t="shared" si="11"/>
        <v>0</v>
      </c>
      <c r="AY21" s="4263"/>
      <c r="AZ21" s="4263">
        <f t="shared" si="11"/>
        <v>0</v>
      </c>
      <c r="BA21" s="4263">
        <f t="shared" si="11"/>
        <v>0</v>
      </c>
      <c r="BB21" s="4260">
        <f t="shared" si="11"/>
        <v>0</v>
      </c>
      <c r="BC21" s="4261">
        <f t="shared" si="11"/>
        <v>0</v>
      </c>
      <c r="BD21" s="4263">
        <f t="shared" si="11"/>
        <v>0</v>
      </c>
      <c r="BE21" s="4263"/>
      <c r="BF21" s="4263">
        <f t="shared" si="11"/>
        <v>0</v>
      </c>
      <c r="BG21" s="4263">
        <f t="shared" si="11"/>
        <v>0</v>
      </c>
      <c r="BH21" s="4263">
        <f t="shared" si="11"/>
        <v>0</v>
      </c>
      <c r="BI21" s="4263"/>
      <c r="BJ21" s="4263">
        <f t="shared" si="11"/>
        <v>0</v>
      </c>
      <c r="BK21" s="4263">
        <f t="shared" si="11"/>
        <v>0</v>
      </c>
      <c r="BL21" s="4264">
        <f t="shared" si="11"/>
        <v>0</v>
      </c>
      <c r="BM21" s="4252">
        <f t="shared" si="5"/>
        <v>0</v>
      </c>
      <c r="BN21" s="4252">
        <f t="shared" si="5"/>
        <v>0</v>
      </c>
      <c r="BO21" s="4252">
        <f t="shared" si="2"/>
        <v>0</v>
      </c>
      <c r="BP21" s="4252">
        <f t="shared" si="3"/>
        <v>0</v>
      </c>
      <c r="BQ21" s="4260">
        <f t="shared" si="3"/>
        <v>0</v>
      </c>
      <c r="BR21" s="4261">
        <f t="shared" ref="BR21:CA21" si="12">BR20+BR14</f>
        <v>0</v>
      </c>
      <c r="BS21" s="4262"/>
      <c r="BT21" s="4263">
        <f t="shared" si="12"/>
        <v>0</v>
      </c>
      <c r="BU21" s="4263">
        <f t="shared" si="12"/>
        <v>0</v>
      </c>
      <c r="BV21" s="4263">
        <f t="shared" si="12"/>
        <v>0</v>
      </c>
      <c r="BW21" s="4263">
        <f t="shared" si="12"/>
        <v>0</v>
      </c>
      <c r="BX21" s="4263"/>
      <c r="BY21" s="4263">
        <f t="shared" si="12"/>
        <v>0</v>
      </c>
      <c r="BZ21" s="4263">
        <f t="shared" si="12"/>
        <v>0</v>
      </c>
      <c r="CA21" s="4264">
        <f t="shared" si="12"/>
        <v>0</v>
      </c>
      <c r="CB21" s="4252">
        <f t="shared" si="6"/>
        <v>0</v>
      </c>
      <c r="CC21" s="4252">
        <f t="shared" si="6"/>
        <v>0</v>
      </c>
      <c r="CD21" s="4252">
        <f t="shared" si="6"/>
        <v>0</v>
      </c>
      <c r="CE21" s="4252">
        <f t="shared" si="6"/>
        <v>0</v>
      </c>
      <c r="CF21" s="4260">
        <f t="shared" si="6"/>
        <v>0</v>
      </c>
      <c r="CG21" s="4265">
        <f t="shared" ref="CG21:CP21" si="13">CG20+CG14</f>
        <v>0</v>
      </c>
      <c r="CH21" s="4265"/>
      <c r="CI21" s="4265">
        <f t="shared" si="13"/>
        <v>0</v>
      </c>
      <c r="CJ21" s="4265">
        <f t="shared" si="13"/>
        <v>0</v>
      </c>
      <c r="CK21" s="4265">
        <f t="shared" si="13"/>
        <v>0</v>
      </c>
      <c r="CL21" s="4265">
        <f t="shared" si="13"/>
        <v>0</v>
      </c>
      <c r="CM21" s="4265"/>
      <c r="CN21" s="4265">
        <f t="shared" si="13"/>
        <v>0</v>
      </c>
      <c r="CO21" s="4265">
        <f t="shared" si="13"/>
        <v>0</v>
      </c>
      <c r="CP21" s="4266">
        <f t="shared" si="13"/>
        <v>0</v>
      </c>
      <c r="CQ21" s="998"/>
      <c r="CR21" s="2312"/>
    </row>
    <row r="22" spans="1:96">
      <c r="A22" s="2312"/>
      <c r="B22" s="998"/>
      <c r="C22" s="4247"/>
      <c r="D22" s="2344"/>
      <c r="E22" s="4267"/>
      <c r="F22" s="4267"/>
      <c r="G22" s="4268"/>
      <c r="H22" s="4268"/>
      <c r="I22" s="4268"/>
      <c r="J22" s="4269"/>
      <c r="K22" s="4269"/>
      <c r="L22" s="4269"/>
      <c r="M22" s="4269"/>
      <c r="N22" s="4269"/>
      <c r="O22" s="4270"/>
      <c r="P22" s="4270"/>
      <c r="Q22" s="4270"/>
      <c r="R22" s="4270"/>
      <c r="S22" s="4270"/>
      <c r="T22" s="4269"/>
      <c r="U22" s="4269"/>
      <c r="V22" s="4269"/>
      <c r="W22" s="4269"/>
      <c r="X22" s="4269"/>
      <c r="Y22" s="4269"/>
      <c r="Z22" s="4269"/>
      <c r="AA22" s="4269"/>
      <c r="AB22" s="4269"/>
      <c r="AC22" s="4269"/>
      <c r="AD22" s="4269"/>
      <c r="AE22" s="4269"/>
      <c r="AF22" s="4269"/>
      <c r="AG22" s="4269"/>
      <c r="AH22" s="4269"/>
      <c r="AI22" s="4270"/>
      <c r="AJ22" s="4270"/>
      <c r="AK22" s="4270"/>
      <c r="AL22" s="4270"/>
      <c r="AM22" s="4270"/>
      <c r="AN22" s="4270"/>
      <c r="AO22" s="4270"/>
      <c r="AP22" s="4270"/>
      <c r="AQ22" s="4270"/>
      <c r="AR22" s="4270"/>
      <c r="AS22" s="4269"/>
      <c r="AT22" s="4269"/>
      <c r="AU22" s="4269"/>
      <c r="AV22" s="4269"/>
      <c r="AW22" s="4269"/>
      <c r="AX22" s="4269"/>
      <c r="AY22" s="4269"/>
      <c r="AZ22" s="4269"/>
      <c r="BA22" s="4269"/>
      <c r="BB22" s="4269"/>
      <c r="BC22" s="4269"/>
      <c r="BD22" s="4269"/>
      <c r="BE22" s="4269"/>
      <c r="BF22" s="4269"/>
      <c r="BG22" s="4269"/>
      <c r="BH22" s="4269"/>
      <c r="BI22" s="4269"/>
      <c r="BJ22" s="4269"/>
      <c r="BK22" s="4269"/>
      <c r="BL22" s="4269"/>
      <c r="BM22" s="4269"/>
      <c r="BN22" s="4269"/>
      <c r="BO22" s="4269"/>
      <c r="BP22" s="4269"/>
      <c r="BQ22" s="4271"/>
      <c r="BR22" s="4269"/>
      <c r="BS22" s="4269"/>
      <c r="BT22" s="4269"/>
      <c r="BU22" s="4269"/>
      <c r="BV22" s="4269"/>
      <c r="BW22" s="4269"/>
      <c r="BX22" s="4269"/>
      <c r="BY22" s="4269"/>
      <c r="BZ22" s="4269"/>
      <c r="CA22" s="4269"/>
      <c r="CB22" s="4269"/>
      <c r="CC22" s="4269"/>
      <c r="CD22" s="4269"/>
      <c r="CE22" s="4269"/>
      <c r="CF22" s="4269"/>
      <c r="CG22" s="4269"/>
      <c r="CH22" s="4269"/>
      <c r="CI22" s="4269"/>
      <c r="CJ22" s="4269"/>
      <c r="CK22" s="4269"/>
      <c r="CL22" s="4269"/>
      <c r="CM22" s="4269"/>
      <c r="CN22" s="4269"/>
      <c r="CO22" s="4269"/>
      <c r="CP22" s="2523"/>
      <c r="CQ22" s="998"/>
      <c r="CR22" s="2312"/>
    </row>
    <row r="23" spans="1:96">
      <c r="A23" s="2312"/>
      <c r="B23" s="998"/>
      <c r="C23" s="4247"/>
      <c r="D23" s="2345" t="s">
        <v>1470</v>
      </c>
      <c r="E23" s="4272"/>
      <c r="F23" s="4272"/>
      <c r="G23" s="4273"/>
      <c r="H23" s="4273"/>
      <c r="I23" s="4273"/>
      <c r="J23" s="4274"/>
      <c r="K23" s="4274"/>
      <c r="L23" s="4274"/>
      <c r="M23" s="4274"/>
      <c r="N23" s="4274"/>
      <c r="O23" s="4275"/>
      <c r="P23" s="4275"/>
      <c r="Q23" s="4275"/>
      <c r="R23" s="4275"/>
      <c r="S23" s="4275"/>
      <c r="T23" s="4274"/>
      <c r="U23" s="4274"/>
      <c r="V23" s="4274"/>
      <c r="W23" s="4274"/>
      <c r="X23" s="4274"/>
      <c r="Y23" s="4274"/>
      <c r="Z23" s="4274"/>
      <c r="AA23" s="4274"/>
      <c r="AB23" s="4274"/>
      <c r="AC23" s="4274"/>
      <c r="AD23" s="4274"/>
      <c r="AE23" s="4274"/>
      <c r="AF23" s="4274"/>
      <c r="AG23" s="4274"/>
      <c r="AH23" s="4274"/>
      <c r="AI23" s="4275"/>
      <c r="AJ23" s="4275"/>
      <c r="AK23" s="4275"/>
      <c r="AL23" s="4275"/>
      <c r="AM23" s="4275"/>
      <c r="AN23" s="4275"/>
      <c r="AO23" s="4275"/>
      <c r="AP23" s="4275"/>
      <c r="AQ23" s="4275"/>
      <c r="AR23" s="4275"/>
      <c r="AS23" s="4274"/>
      <c r="AT23" s="4274"/>
      <c r="AU23" s="4274"/>
      <c r="AV23" s="4274"/>
      <c r="AW23" s="4274"/>
      <c r="AX23" s="4274"/>
      <c r="AY23" s="4274"/>
      <c r="AZ23" s="4274"/>
      <c r="BA23" s="4274"/>
      <c r="BB23" s="4274"/>
      <c r="BC23" s="4274"/>
      <c r="BD23" s="4274"/>
      <c r="BE23" s="4274"/>
      <c r="BF23" s="4274"/>
      <c r="BG23" s="4274"/>
      <c r="BH23" s="4274"/>
      <c r="BI23" s="4274"/>
      <c r="BJ23" s="4274"/>
      <c r="BK23" s="4274"/>
      <c r="BL23" s="4274"/>
      <c r="BM23" s="4274"/>
      <c r="BN23" s="4274"/>
      <c r="BO23" s="4274"/>
      <c r="BP23" s="4274"/>
      <c r="BQ23" s="4276"/>
      <c r="BR23" s="4274"/>
      <c r="BS23" s="4274"/>
      <c r="BT23" s="4274"/>
      <c r="BU23" s="4274"/>
      <c r="BV23" s="4274"/>
      <c r="BW23" s="4274"/>
      <c r="BX23" s="4274"/>
      <c r="BY23" s="4274"/>
      <c r="BZ23" s="4274"/>
      <c r="CA23" s="4274"/>
      <c r="CB23" s="4274"/>
      <c r="CC23" s="4274"/>
      <c r="CD23" s="4274"/>
      <c r="CE23" s="4274"/>
      <c r="CF23" s="4274"/>
      <c r="CG23" s="4274"/>
      <c r="CH23" s="4274"/>
      <c r="CI23" s="4274"/>
      <c r="CJ23" s="4274"/>
      <c r="CK23" s="4274"/>
      <c r="CL23" s="4274"/>
      <c r="CM23" s="4274"/>
      <c r="CN23" s="4274"/>
      <c r="CO23" s="4274"/>
      <c r="CP23" s="4276"/>
      <c r="CQ23" s="998"/>
      <c r="CR23" s="2312"/>
    </row>
    <row r="24" spans="1:96">
      <c r="A24" s="2312"/>
      <c r="B24" s="998"/>
      <c r="C24" s="4247">
        <v>7</v>
      </c>
      <c r="D24" s="2344" t="s">
        <v>1471</v>
      </c>
      <c r="E24" s="4248">
        <f t="shared" ref="E24:I27" si="14">+Y24+AN24+AS24+AX24+BM24+CB24</f>
        <v>0</v>
      </c>
      <c r="F24" s="4248">
        <f t="shared" si="14"/>
        <v>0</v>
      </c>
      <c r="G24" s="4248">
        <f t="shared" si="14"/>
        <v>0</v>
      </c>
      <c r="H24" s="4248">
        <f t="shared" si="14"/>
        <v>0</v>
      </c>
      <c r="I24" s="4259">
        <f t="shared" si="14"/>
        <v>0</v>
      </c>
      <c r="J24" s="4277"/>
      <c r="K24" s="4278"/>
      <c r="L24" s="4279"/>
      <c r="M24" s="4279"/>
      <c r="N24" s="4279"/>
      <c r="O24" s="4279"/>
      <c r="P24" s="4279"/>
      <c r="Q24" s="4279"/>
      <c r="R24" s="4279"/>
      <c r="S24" s="4279"/>
      <c r="T24" s="4279"/>
      <c r="U24" s="4279"/>
      <c r="V24" s="4279"/>
      <c r="W24" s="4279"/>
      <c r="X24" s="4279"/>
      <c r="Y24" s="4252">
        <f t="shared" ref="Y24:AC25" si="15">J24+O24+T24</f>
        <v>0</v>
      </c>
      <c r="Z24" s="4252">
        <f t="shared" si="15"/>
        <v>0</v>
      </c>
      <c r="AA24" s="4252">
        <f t="shared" si="15"/>
        <v>0</v>
      </c>
      <c r="AB24" s="4252">
        <f t="shared" si="15"/>
        <v>0</v>
      </c>
      <c r="AC24" s="4259">
        <f t="shared" si="15"/>
        <v>0</v>
      </c>
      <c r="AD24" s="4277"/>
      <c r="AE24" s="4278"/>
      <c r="AF24" s="4279"/>
      <c r="AG24" s="4279"/>
      <c r="AH24" s="4279"/>
      <c r="AI24" s="4279"/>
      <c r="AJ24" s="4279"/>
      <c r="AK24" s="4279"/>
      <c r="AL24" s="4279"/>
      <c r="AM24" s="4279"/>
      <c r="AN24" s="4252">
        <f t="shared" ref="AN24:AR25" si="16">AD24+AI24</f>
        <v>0</v>
      </c>
      <c r="AO24" s="4252">
        <f t="shared" si="16"/>
        <v>0</v>
      </c>
      <c r="AP24" s="4252">
        <f t="shared" si="16"/>
        <v>0</v>
      </c>
      <c r="AQ24" s="4252">
        <f t="shared" si="16"/>
        <v>0</v>
      </c>
      <c r="AR24" s="4259">
        <f t="shared" si="16"/>
        <v>0</v>
      </c>
      <c r="AS24" s="4251">
        <v>0</v>
      </c>
      <c r="AT24" s="4254"/>
      <c r="AU24" s="4254">
        <v>0</v>
      </c>
      <c r="AV24" s="4254">
        <v>0</v>
      </c>
      <c r="AW24" s="4254"/>
      <c r="AX24" s="4254"/>
      <c r="AY24" s="4254"/>
      <c r="AZ24" s="4254"/>
      <c r="BA24" s="4254"/>
      <c r="BB24" s="4257"/>
      <c r="BC24" s="4253"/>
      <c r="BD24" s="4254"/>
      <c r="BE24" s="4254"/>
      <c r="BF24" s="4254"/>
      <c r="BG24" s="4254"/>
      <c r="BH24" s="4254"/>
      <c r="BI24" s="4254"/>
      <c r="BJ24" s="4254"/>
      <c r="BK24" s="4254"/>
      <c r="BL24" s="4254"/>
      <c r="BM24" s="4252">
        <f>BH24+BC24</f>
        <v>0</v>
      </c>
      <c r="BN24" s="4252">
        <f>BI24+BD24</f>
        <v>0</v>
      </c>
      <c r="BO24" s="4252">
        <f>BJ24+BD24</f>
        <v>0</v>
      </c>
      <c r="BP24" s="4252">
        <f>BK24+BF24</f>
        <v>0</v>
      </c>
      <c r="BQ24" s="4259">
        <f>BL24+BG24</f>
        <v>0</v>
      </c>
      <c r="BR24" s="4253"/>
      <c r="BS24" s="4256"/>
      <c r="BT24" s="4254"/>
      <c r="BU24" s="4254"/>
      <c r="BV24" s="4254"/>
      <c r="BW24" s="4254"/>
      <c r="BX24" s="4254"/>
      <c r="BY24" s="4254"/>
      <c r="BZ24" s="4254"/>
      <c r="CA24" s="4254"/>
      <c r="CB24" s="4252">
        <f t="shared" ref="CB24:CF25" si="17">BW24+BR24</f>
        <v>0</v>
      </c>
      <c r="CC24" s="4252">
        <f t="shared" si="17"/>
        <v>0</v>
      </c>
      <c r="CD24" s="4252">
        <f t="shared" si="17"/>
        <v>0</v>
      </c>
      <c r="CE24" s="4252">
        <f t="shared" si="17"/>
        <v>0</v>
      </c>
      <c r="CF24" s="4259">
        <f t="shared" si="17"/>
        <v>0</v>
      </c>
      <c r="CG24" s="4253"/>
      <c r="CH24" s="4256"/>
      <c r="CI24" s="4254"/>
      <c r="CJ24" s="4254"/>
      <c r="CK24" s="4254"/>
      <c r="CL24" s="4254"/>
      <c r="CM24" s="4254"/>
      <c r="CN24" s="4254"/>
      <c r="CO24" s="4254"/>
      <c r="CP24" s="4255"/>
      <c r="CQ24" s="998"/>
      <c r="CR24" s="2312"/>
    </row>
    <row r="25" spans="1:96">
      <c r="A25" s="2312"/>
      <c r="B25" s="998"/>
      <c r="C25" s="4247">
        <v>8</v>
      </c>
      <c r="D25" s="2344" t="s">
        <v>1472</v>
      </c>
      <c r="E25" s="4252">
        <f t="shared" si="14"/>
        <v>0</v>
      </c>
      <c r="F25" s="4252">
        <f t="shared" si="14"/>
        <v>0</v>
      </c>
      <c r="G25" s="4252">
        <f t="shared" si="14"/>
        <v>0</v>
      </c>
      <c r="H25" s="4252">
        <f t="shared" si="14"/>
        <v>0</v>
      </c>
      <c r="I25" s="4259">
        <f t="shared" si="14"/>
        <v>0</v>
      </c>
      <c r="J25" s="4280"/>
      <c r="K25" s="4281"/>
      <c r="L25" s="4282"/>
      <c r="M25" s="4282"/>
      <c r="N25" s="4282"/>
      <c r="O25" s="4282"/>
      <c r="P25" s="4282"/>
      <c r="Q25" s="4282"/>
      <c r="R25" s="4282"/>
      <c r="S25" s="4282"/>
      <c r="T25" s="4282"/>
      <c r="U25" s="4282"/>
      <c r="V25" s="4282"/>
      <c r="W25" s="4282"/>
      <c r="X25" s="4282"/>
      <c r="Y25" s="4252">
        <f t="shared" si="15"/>
        <v>0</v>
      </c>
      <c r="Z25" s="4252">
        <f t="shared" si="15"/>
        <v>0</v>
      </c>
      <c r="AA25" s="4252">
        <f t="shared" si="15"/>
        <v>0</v>
      </c>
      <c r="AB25" s="4252">
        <f t="shared" si="15"/>
        <v>0</v>
      </c>
      <c r="AC25" s="4259">
        <f t="shared" si="15"/>
        <v>0</v>
      </c>
      <c r="AD25" s="4280"/>
      <c r="AE25" s="4281"/>
      <c r="AF25" s="4282"/>
      <c r="AG25" s="4282"/>
      <c r="AH25" s="4282"/>
      <c r="AI25" s="4282"/>
      <c r="AJ25" s="4282"/>
      <c r="AK25" s="4282"/>
      <c r="AL25" s="4282"/>
      <c r="AM25" s="4282"/>
      <c r="AN25" s="4252">
        <f t="shared" si="16"/>
        <v>0</v>
      </c>
      <c r="AO25" s="4252">
        <f t="shared" si="16"/>
        <v>0</v>
      </c>
      <c r="AP25" s="4252">
        <f t="shared" si="16"/>
        <v>0</v>
      </c>
      <c r="AQ25" s="4252">
        <f t="shared" si="16"/>
        <v>0</v>
      </c>
      <c r="AR25" s="4259">
        <f t="shared" si="16"/>
        <v>0</v>
      </c>
      <c r="AS25" s="4251"/>
      <c r="AT25" s="4254"/>
      <c r="AU25" s="4254"/>
      <c r="AV25" s="4254"/>
      <c r="AW25" s="4254"/>
      <c r="AX25" s="4254"/>
      <c r="AY25" s="4254"/>
      <c r="AZ25" s="4254"/>
      <c r="BA25" s="4254"/>
      <c r="BB25" s="4257"/>
      <c r="BC25" s="4253"/>
      <c r="BD25" s="4254"/>
      <c r="BE25" s="4254"/>
      <c r="BF25" s="4254"/>
      <c r="BG25" s="4254"/>
      <c r="BH25" s="4254"/>
      <c r="BI25" s="4254"/>
      <c r="BJ25" s="4254"/>
      <c r="BK25" s="4254"/>
      <c r="BL25" s="4254"/>
      <c r="BM25" s="4252">
        <f>BH25+BC25</f>
        <v>0</v>
      </c>
      <c r="BN25" s="4252">
        <f>BI25+BD25</f>
        <v>0</v>
      </c>
      <c r="BO25" s="4252">
        <f>BJ25+BD25</f>
        <v>0</v>
      </c>
      <c r="BP25" s="4252">
        <f>BK25+BF25</f>
        <v>0</v>
      </c>
      <c r="BQ25" s="4260">
        <f>BL25+BG25</f>
        <v>0</v>
      </c>
      <c r="BR25" s="4253"/>
      <c r="BS25" s="4256"/>
      <c r="BT25" s="4254"/>
      <c r="BU25" s="4254"/>
      <c r="BV25" s="4254"/>
      <c r="BW25" s="4254"/>
      <c r="BX25" s="4254"/>
      <c r="BY25" s="4254"/>
      <c r="BZ25" s="4254"/>
      <c r="CA25" s="4254"/>
      <c r="CB25" s="4252">
        <f t="shared" si="17"/>
        <v>0</v>
      </c>
      <c r="CC25" s="4252">
        <f t="shared" si="17"/>
        <v>0</v>
      </c>
      <c r="CD25" s="4252">
        <f t="shared" si="17"/>
        <v>0</v>
      </c>
      <c r="CE25" s="4252">
        <f t="shared" si="17"/>
        <v>0</v>
      </c>
      <c r="CF25" s="4260">
        <f t="shared" si="17"/>
        <v>0</v>
      </c>
      <c r="CG25" s="4253"/>
      <c r="CH25" s="4256"/>
      <c r="CI25" s="4254"/>
      <c r="CJ25" s="4254"/>
      <c r="CK25" s="4254"/>
      <c r="CL25" s="4254"/>
      <c r="CM25" s="4254"/>
      <c r="CN25" s="4254"/>
      <c r="CO25" s="4254"/>
      <c r="CP25" s="4255"/>
      <c r="CQ25" s="998"/>
      <c r="CR25" s="2312"/>
    </row>
    <row r="26" spans="1:96">
      <c r="A26" s="2312"/>
      <c r="B26" s="998"/>
      <c r="C26" s="4247">
        <v>9</v>
      </c>
      <c r="D26" s="2346" t="s">
        <v>1473</v>
      </c>
      <c r="E26" s="4252">
        <f t="shared" si="14"/>
        <v>0</v>
      </c>
      <c r="F26" s="4252">
        <f t="shared" si="14"/>
        <v>0</v>
      </c>
      <c r="G26" s="4252">
        <f t="shared" si="14"/>
        <v>0</v>
      </c>
      <c r="H26" s="4252">
        <f t="shared" si="14"/>
        <v>0</v>
      </c>
      <c r="I26" s="4259">
        <f t="shared" si="14"/>
        <v>0</v>
      </c>
      <c r="J26" s="4252">
        <f>J25-J24</f>
        <v>0</v>
      </c>
      <c r="K26" s="4252">
        <f>K25-K24</f>
        <v>0</v>
      </c>
      <c r="L26" s="4252">
        <f t="shared" ref="L26:CL26" si="18">L25-L24</f>
        <v>0</v>
      </c>
      <c r="M26" s="4252">
        <f t="shared" si="18"/>
        <v>0</v>
      </c>
      <c r="N26" s="4252">
        <f t="shared" si="18"/>
        <v>0</v>
      </c>
      <c r="O26" s="4252">
        <f t="shared" si="18"/>
        <v>0</v>
      </c>
      <c r="P26" s="4252"/>
      <c r="Q26" s="4252">
        <f t="shared" si="18"/>
        <v>0</v>
      </c>
      <c r="R26" s="4252">
        <f t="shared" si="18"/>
        <v>0</v>
      </c>
      <c r="S26" s="4252">
        <f t="shared" si="18"/>
        <v>0</v>
      </c>
      <c r="T26" s="4252">
        <f t="shared" si="18"/>
        <v>0</v>
      </c>
      <c r="U26" s="4252"/>
      <c r="V26" s="4252">
        <f t="shared" si="18"/>
        <v>0</v>
      </c>
      <c r="W26" s="4252">
        <f t="shared" si="18"/>
        <v>0</v>
      </c>
      <c r="X26" s="4252">
        <f t="shared" si="18"/>
        <v>0</v>
      </c>
      <c r="Y26" s="4252">
        <f t="shared" si="18"/>
        <v>0</v>
      </c>
      <c r="Z26" s="4252">
        <f t="shared" si="18"/>
        <v>0</v>
      </c>
      <c r="AA26" s="4252">
        <f t="shared" si="18"/>
        <v>0</v>
      </c>
      <c r="AB26" s="4252">
        <f t="shared" si="18"/>
        <v>0</v>
      </c>
      <c r="AC26" s="4259">
        <f t="shared" si="18"/>
        <v>0</v>
      </c>
      <c r="AD26" s="4252">
        <f t="shared" si="18"/>
        <v>0</v>
      </c>
      <c r="AE26" s="4252"/>
      <c r="AF26" s="4252">
        <f t="shared" si="18"/>
        <v>0</v>
      </c>
      <c r="AG26" s="4252">
        <f t="shared" si="18"/>
        <v>0</v>
      </c>
      <c r="AH26" s="4252">
        <f t="shared" si="18"/>
        <v>0</v>
      </c>
      <c r="AI26" s="4252">
        <f t="shared" si="18"/>
        <v>0</v>
      </c>
      <c r="AJ26" s="4252"/>
      <c r="AK26" s="4252">
        <f t="shared" si="18"/>
        <v>0</v>
      </c>
      <c r="AL26" s="4252">
        <f t="shared" si="18"/>
        <v>0</v>
      </c>
      <c r="AM26" s="4252">
        <f t="shared" si="18"/>
        <v>0</v>
      </c>
      <c r="AN26" s="4252">
        <f t="shared" si="18"/>
        <v>0</v>
      </c>
      <c r="AO26" s="4252">
        <f t="shared" si="18"/>
        <v>0</v>
      </c>
      <c r="AP26" s="4252">
        <f t="shared" si="18"/>
        <v>0</v>
      </c>
      <c r="AQ26" s="4252">
        <f t="shared" si="18"/>
        <v>0</v>
      </c>
      <c r="AR26" s="4259">
        <f t="shared" si="18"/>
        <v>0</v>
      </c>
      <c r="AS26" s="4283">
        <f t="shared" si="18"/>
        <v>0</v>
      </c>
      <c r="AT26" s="4284"/>
      <c r="AU26" s="4285">
        <f t="shared" si="18"/>
        <v>0</v>
      </c>
      <c r="AV26" s="4285">
        <f t="shared" si="18"/>
        <v>0</v>
      </c>
      <c r="AW26" s="4285">
        <f t="shared" si="18"/>
        <v>0</v>
      </c>
      <c r="AX26" s="4285">
        <f t="shared" si="18"/>
        <v>0</v>
      </c>
      <c r="AY26" s="4285"/>
      <c r="AZ26" s="4285">
        <f t="shared" si="18"/>
        <v>0</v>
      </c>
      <c r="BA26" s="4285">
        <f t="shared" si="18"/>
        <v>0</v>
      </c>
      <c r="BB26" s="4249">
        <f t="shared" si="18"/>
        <v>0</v>
      </c>
      <c r="BC26" s="4283">
        <f t="shared" si="18"/>
        <v>0</v>
      </c>
      <c r="BD26" s="4285">
        <f t="shared" si="18"/>
        <v>0</v>
      </c>
      <c r="BE26" s="4285"/>
      <c r="BF26" s="4285">
        <f t="shared" si="18"/>
        <v>0</v>
      </c>
      <c r="BG26" s="4285">
        <f t="shared" si="18"/>
        <v>0</v>
      </c>
      <c r="BH26" s="4285">
        <f t="shared" si="18"/>
        <v>0</v>
      </c>
      <c r="BI26" s="4285"/>
      <c r="BJ26" s="4285">
        <f t="shared" si="18"/>
        <v>0</v>
      </c>
      <c r="BK26" s="4285">
        <f t="shared" si="18"/>
        <v>0</v>
      </c>
      <c r="BL26" s="4265">
        <f t="shared" si="18"/>
        <v>0</v>
      </c>
      <c r="BM26" s="4252">
        <f t="shared" si="18"/>
        <v>0</v>
      </c>
      <c r="BN26" s="4252">
        <f t="shared" si="18"/>
        <v>0</v>
      </c>
      <c r="BO26" s="4252">
        <f t="shared" si="18"/>
        <v>0</v>
      </c>
      <c r="BP26" s="4252">
        <f t="shared" si="18"/>
        <v>0</v>
      </c>
      <c r="BQ26" s="4259">
        <f t="shared" si="18"/>
        <v>0</v>
      </c>
      <c r="BR26" s="4283">
        <f t="shared" si="18"/>
        <v>0</v>
      </c>
      <c r="BS26" s="4284"/>
      <c r="BT26" s="4285">
        <f t="shared" si="18"/>
        <v>0</v>
      </c>
      <c r="BU26" s="4285">
        <f t="shared" si="18"/>
        <v>0</v>
      </c>
      <c r="BV26" s="4285">
        <f t="shared" si="18"/>
        <v>0</v>
      </c>
      <c r="BW26" s="4285">
        <f t="shared" si="18"/>
        <v>0</v>
      </c>
      <c r="BX26" s="4285"/>
      <c r="BY26" s="4285">
        <f t="shared" si="18"/>
        <v>0</v>
      </c>
      <c r="BZ26" s="4285">
        <f t="shared" si="18"/>
        <v>0</v>
      </c>
      <c r="CA26" s="4265">
        <f t="shared" si="18"/>
        <v>0</v>
      </c>
      <c r="CB26" s="4252">
        <f t="shared" si="18"/>
        <v>0</v>
      </c>
      <c r="CC26" s="4252">
        <f t="shared" si="18"/>
        <v>0</v>
      </c>
      <c r="CD26" s="4252">
        <f t="shared" si="18"/>
        <v>0</v>
      </c>
      <c r="CE26" s="4252">
        <f t="shared" si="18"/>
        <v>0</v>
      </c>
      <c r="CF26" s="4259">
        <f t="shared" si="18"/>
        <v>0</v>
      </c>
      <c r="CG26" s="4265">
        <f t="shared" si="18"/>
        <v>0</v>
      </c>
      <c r="CH26" s="4265"/>
      <c r="CI26" s="4265">
        <f t="shared" si="18"/>
        <v>0</v>
      </c>
      <c r="CJ26" s="4265">
        <f t="shared" si="18"/>
        <v>0</v>
      </c>
      <c r="CK26" s="4265">
        <f t="shared" si="18"/>
        <v>0</v>
      </c>
      <c r="CL26" s="4265">
        <f t="shared" si="18"/>
        <v>0</v>
      </c>
      <c r="CM26" s="4265"/>
      <c r="CN26" s="4265">
        <f t="shared" ref="CN26:CP26" si="19">CN25-CN24</f>
        <v>0</v>
      </c>
      <c r="CO26" s="4265">
        <f t="shared" si="19"/>
        <v>0</v>
      </c>
      <c r="CP26" s="4286">
        <f t="shared" si="19"/>
        <v>0</v>
      </c>
      <c r="CQ26" s="998"/>
      <c r="CR26" s="2312"/>
    </row>
    <row r="27" spans="1:96">
      <c r="A27" s="2312"/>
      <c r="B27" s="998"/>
      <c r="C27" s="4247">
        <v>10</v>
      </c>
      <c r="D27" s="2347" t="s">
        <v>1474</v>
      </c>
      <c r="E27" s="4252">
        <f t="shared" si="14"/>
        <v>0</v>
      </c>
      <c r="F27" s="4252">
        <f t="shared" si="14"/>
        <v>0</v>
      </c>
      <c r="G27" s="4252">
        <f t="shared" si="14"/>
        <v>0</v>
      </c>
      <c r="H27" s="4252">
        <f t="shared" si="14"/>
        <v>0</v>
      </c>
      <c r="I27" s="4259">
        <f t="shared" si="14"/>
        <v>0</v>
      </c>
      <c r="J27" s="4252">
        <f>J21-J24+J25</f>
        <v>0</v>
      </c>
      <c r="K27" s="4252">
        <f t="shared" ref="K27:BV27" si="20">K21-K24+K25</f>
        <v>0</v>
      </c>
      <c r="L27" s="4252">
        <f t="shared" si="20"/>
        <v>0</v>
      </c>
      <c r="M27" s="4252">
        <f t="shared" si="20"/>
        <v>0</v>
      </c>
      <c r="N27" s="4252">
        <f t="shared" si="20"/>
        <v>0</v>
      </c>
      <c r="O27" s="4252">
        <f t="shared" si="20"/>
        <v>0</v>
      </c>
      <c r="P27" s="4252"/>
      <c r="Q27" s="4252">
        <f t="shared" si="20"/>
        <v>0</v>
      </c>
      <c r="R27" s="4252">
        <f t="shared" si="20"/>
        <v>0</v>
      </c>
      <c r="S27" s="4252">
        <f t="shared" si="20"/>
        <v>0</v>
      </c>
      <c r="T27" s="4252">
        <f t="shared" si="20"/>
        <v>0</v>
      </c>
      <c r="U27" s="4252"/>
      <c r="V27" s="4252">
        <f t="shared" si="20"/>
        <v>0</v>
      </c>
      <c r="W27" s="4252">
        <f t="shared" si="20"/>
        <v>0</v>
      </c>
      <c r="X27" s="4252">
        <f t="shared" si="20"/>
        <v>0</v>
      </c>
      <c r="Y27" s="4252">
        <f t="shared" si="20"/>
        <v>0</v>
      </c>
      <c r="Z27" s="4252">
        <f t="shared" si="20"/>
        <v>0</v>
      </c>
      <c r="AA27" s="4252">
        <f t="shared" si="20"/>
        <v>0</v>
      </c>
      <c r="AB27" s="4252">
        <f t="shared" si="20"/>
        <v>0</v>
      </c>
      <c r="AC27" s="4259">
        <f t="shared" si="20"/>
        <v>0</v>
      </c>
      <c r="AD27" s="4252">
        <f t="shared" si="20"/>
        <v>0</v>
      </c>
      <c r="AE27" s="4252"/>
      <c r="AF27" s="4252">
        <f t="shared" si="20"/>
        <v>0</v>
      </c>
      <c r="AG27" s="4252">
        <f t="shared" si="20"/>
        <v>0</v>
      </c>
      <c r="AH27" s="4252">
        <f t="shared" si="20"/>
        <v>0</v>
      </c>
      <c r="AI27" s="4252">
        <f t="shared" si="20"/>
        <v>0</v>
      </c>
      <c r="AJ27" s="4252"/>
      <c r="AK27" s="4252">
        <f t="shared" si="20"/>
        <v>0</v>
      </c>
      <c r="AL27" s="4252">
        <f t="shared" si="20"/>
        <v>0</v>
      </c>
      <c r="AM27" s="4252">
        <f t="shared" si="20"/>
        <v>0</v>
      </c>
      <c r="AN27" s="4252">
        <f t="shared" si="20"/>
        <v>0</v>
      </c>
      <c r="AO27" s="4252">
        <f t="shared" si="20"/>
        <v>0</v>
      </c>
      <c r="AP27" s="4252">
        <f t="shared" si="20"/>
        <v>0</v>
      </c>
      <c r="AQ27" s="4252">
        <f t="shared" si="20"/>
        <v>0</v>
      </c>
      <c r="AR27" s="4259">
        <f t="shared" si="20"/>
        <v>0</v>
      </c>
      <c r="AS27" s="4261">
        <f t="shared" si="20"/>
        <v>0</v>
      </c>
      <c r="AT27" s="4262"/>
      <c r="AU27" s="4263">
        <f t="shared" si="20"/>
        <v>0</v>
      </c>
      <c r="AV27" s="4263">
        <f t="shared" si="20"/>
        <v>0</v>
      </c>
      <c r="AW27" s="4263">
        <f t="shared" si="20"/>
        <v>0</v>
      </c>
      <c r="AX27" s="4263">
        <f t="shared" si="20"/>
        <v>0</v>
      </c>
      <c r="AY27" s="4263"/>
      <c r="AZ27" s="4263">
        <f t="shared" si="20"/>
        <v>0</v>
      </c>
      <c r="BA27" s="4263">
        <f t="shared" si="20"/>
        <v>0</v>
      </c>
      <c r="BB27" s="4260">
        <f t="shared" si="20"/>
        <v>0</v>
      </c>
      <c r="BC27" s="4261">
        <f t="shared" si="20"/>
        <v>0</v>
      </c>
      <c r="BD27" s="4263">
        <f t="shared" si="20"/>
        <v>0</v>
      </c>
      <c r="BE27" s="4263"/>
      <c r="BF27" s="4263">
        <f t="shared" si="20"/>
        <v>0</v>
      </c>
      <c r="BG27" s="4263">
        <f t="shared" si="20"/>
        <v>0</v>
      </c>
      <c r="BH27" s="4263">
        <f t="shared" si="20"/>
        <v>0</v>
      </c>
      <c r="BI27" s="4263"/>
      <c r="BJ27" s="4263">
        <f t="shared" si="20"/>
        <v>0</v>
      </c>
      <c r="BK27" s="4263">
        <f t="shared" si="20"/>
        <v>0</v>
      </c>
      <c r="BL27" s="4264">
        <f t="shared" si="20"/>
        <v>0</v>
      </c>
      <c r="BM27" s="4252">
        <f t="shared" si="20"/>
        <v>0</v>
      </c>
      <c r="BN27" s="4252">
        <f t="shared" si="20"/>
        <v>0</v>
      </c>
      <c r="BO27" s="4252">
        <f t="shared" si="20"/>
        <v>0</v>
      </c>
      <c r="BP27" s="4252">
        <f t="shared" si="20"/>
        <v>0</v>
      </c>
      <c r="BQ27" s="4260">
        <f t="shared" si="20"/>
        <v>0</v>
      </c>
      <c r="BR27" s="4261">
        <f t="shared" si="20"/>
        <v>0</v>
      </c>
      <c r="BS27" s="4262"/>
      <c r="BT27" s="4263">
        <f t="shared" si="20"/>
        <v>0</v>
      </c>
      <c r="BU27" s="4263">
        <f t="shared" si="20"/>
        <v>0</v>
      </c>
      <c r="BV27" s="4263">
        <f t="shared" si="20"/>
        <v>0</v>
      </c>
      <c r="BW27" s="4263">
        <f t="shared" ref="BW27:CL27" si="21">BW21-BW24+BW25</f>
        <v>0</v>
      </c>
      <c r="BX27" s="4263"/>
      <c r="BY27" s="4263">
        <f t="shared" si="21"/>
        <v>0</v>
      </c>
      <c r="BZ27" s="4263">
        <f t="shared" si="21"/>
        <v>0</v>
      </c>
      <c r="CA27" s="4264">
        <f t="shared" si="21"/>
        <v>0</v>
      </c>
      <c r="CB27" s="4252">
        <f t="shared" si="21"/>
        <v>0</v>
      </c>
      <c r="CC27" s="4252">
        <f t="shared" si="21"/>
        <v>0</v>
      </c>
      <c r="CD27" s="4252">
        <f t="shared" si="21"/>
        <v>0</v>
      </c>
      <c r="CE27" s="4252">
        <f t="shared" si="21"/>
        <v>0</v>
      </c>
      <c r="CF27" s="4260">
        <f t="shared" si="21"/>
        <v>0</v>
      </c>
      <c r="CG27" s="4265">
        <f t="shared" si="21"/>
        <v>0</v>
      </c>
      <c r="CH27" s="4265"/>
      <c r="CI27" s="4265">
        <f t="shared" si="21"/>
        <v>0</v>
      </c>
      <c r="CJ27" s="4265">
        <f t="shared" si="21"/>
        <v>0</v>
      </c>
      <c r="CK27" s="4265">
        <f t="shared" si="21"/>
        <v>0</v>
      </c>
      <c r="CL27" s="4265">
        <f t="shared" si="21"/>
        <v>0</v>
      </c>
      <c r="CM27" s="4265"/>
      <c r="CN27" s="4265">
        <f t="shared" ref="CN27:CP27" si="22">CN21-CN24+CN25</f>
        <v>0</v>
      </c>
      <c r="CO27" s="4265">
        <f t="shared" si="22"/>
        <v>0</v>
      </c>
      <c r="CP27" s="4287">
        <f t="shared" si="22"/>
        <v>0</v>
      </c>
      <c r="CQ27" s="998"/>
      <c r="CR27" s="2312"/>
    </row>
    <row r="28" spans="1:96">
      <c r="A28" s="2312"/>
      <c r="B28" s="998"/>
      <c r="C28" s="4247"/>
      <c r="D28" s="2344"/>
      <c r="E28" s="4267"/>
      <c r="F28" s="4267"/>
      <c r="G28" s="4268"/>
      <c r="H28" s="4268"/>
      <c r="I28" s="4268"/>
      <c r="J28" s="4269"/>
      <c r="K28" s="4269"/>
      <c r="L28" s="4269"/>
      <c r="M28" s="4269"/>
      <c r="N28" s="4269"/>
      <c r="O28" s="4270"/>
      <c r="P28" s="4270"/>
      <c r="Q28" s="4270"/>
      <c r="R28" s="4270"/>
      <c r="S28" s="4270"/>
      <c r="T28" s="4269"/>
      <c r="U28" s="4269"/>
      <c r="V28" s="4269"/>
      <c r="W28" s="4269"/>
      <c r="X28" s="4269"/>
      <c r="Y28" s="4269">
        <f t="shared" ref="Y28:AB41" si="23">J28+O28+T28</f>
        <v>0</v>
      </c>
      <c r="Z28" s="4269">
        <f t="shared" si="23"/>
        <v>0</v>
      </c>
      <c r="AA28" s="4269"/>
      <c r="AB28" s="4269"/>
      <c r="AC28" s="4269">
        <f t="shared" ref="AC28:AC41" si="24">N28+S28+X28</f>
        <v>0</v>
      </c>
      <c r="AD28" s="4269"/>
      <c r="AE28" s="4269"/>
      <c r="AF28" s="4269"/>
      <c r="AG28" s="4269"/>
      <c r="AH28" s="4269"/>
      <c r="AI28" s="4270"/>
      <c r="AJ28" s="4270"/>
      <c r="AK28" s="4270"/>
      <c r="AL28" s="4270"/>
      <c r="AM28" s="4270"/>
      <c r="AN28" s="4270"/>
      <c r="AO28" s="4270"/>
      <c r="AP28" s="4270"/>
      <c r="AQ28" s="4270"/>
      <c r="AR28" s="4270"/>
      <c r="AS28" s="4269"/>
      <c r="AT28" s="4269"/>
      <c r="AU28" s="4269"/>
      <c r="AV28" s="4269"/>
      <c r="AW28" s="4269"/>
      <c r="AX28" s="4269"/>
      <c r="AY28" s="4269"/>
      <c r="AZ28" s="4269"/>
      <c r="BA28" s="4269"/>
      <c r="BB28" s="4269"/>
      <c r="BC28" s="4269"/>
      <c r="BD28" s="4269"/>
      <c r="BE28" s="4269"/>
      <c r="BF28" s="4269"/>
      <c r="BG28" s="4269"/>
      <c r="BH28" s="4269"/>
      <c r="BI28" s="4269"/>
      <c r="BJ28" s="4269"/>
      <c r="BK28" s="4269"/>
      <c r="BL28" s="4269"/>
      <c r="BM28" s="4269"/>
      <c r="BN28" s="4269"/>
      <c r="BO28" s="4269"/>
      <c r="BP28" s="4269"/>
      <c r="BQ28" s="4271"/>
      <c r="BR28" s="4269"/>
      <c r="BS28" s="4269"/>
      <c r="BT28" s="4269"/>
      <c r="BU28" s="4269"/>
      <c r="BV28" s="4269"/>
      <c r="BW28" s="4269"/>
      <c r="BX28" s="4269"/>
      <c r="BY28" s="4269"/>
      <c r="BZ28" s="4269"/>
      <c r="CA28" s="4269"/>
      <c r="CB28" s="4269"/>
      <c r="CC28" s="4269"/>
      <c r="CD28" s="4269"/>
      <c r="CE28" s="4269"/>
      <c r="CF28" s="4271"/>
      <c r="CG28" s="4269"/>
      <c r="CH28" s="4269"/>
      <c r="CI28" s="4269"/>
      <c r="CJ28" s="4269"/>
      <c r="CK28" s="4269"/>
      <c r="CL28" s="4269"/>
      <c r="CM28" s="4269"/>
      <c r="CN28" s="4269"/>
      <c r="CO28" s="4269"/>
      <c r="CP28" s="2523"/>
      <c r="CQ28" s="998"/>
      <c r="CR28" s="2312"/>
    </row>
    <row r="29" spans="1:96">
      <c r="A29" s="2312"/>
      <c r="B29" s="998"/>
      <c r="C29" s="4247"/>
      <c r="D29" s="2348" t="s">
        <v>1475</v>
      </c>
      <c r="E29" s="4272"/>
      <c r="F29" s="4272"/>
      <c r="G29" s="4273"/>
      <c r="H29" s="4273"/>
      <c r="I29" s="4273"/>
      <c r="J29" s="4274"/>
      <c r="K29" s="4274"/>
      <c r="L29" s="4274"/>
      <c r="M29" s="4274"/>
      <c r="N29" s="4274"/>
      <c r="O29" s="4275"/>
      <c r="P29" s="4275"/>
      <c r="Q29" s="4275"/>
      <c r="R29" s="4275"/>
      <c r="S29" s="4275"/>
      <c r="T29" s="4274"/>
      <c r="U29" s="4274"/>
      <c r="V29" s="4274"/>
      <c r="W29" s="4274"/>
      <c r="X29" s="4274"/>
      <c r="Y29" s="4274">
        <f t="shared" si="23"/>
        <v>0</v>
      </c>
      <c r="Z29" s="4274">
        <f t="shared" si="23"/>
        <v>0</v>
      </c>
      <c r="AA29" s="4274"/>
      <c r="AB29" s="4274"/>
      <c r="AC29" s="4274">
        <f t="shared" si="24"/>
        <v>0</v>
      </c>
      <c r="AD29" s="4274"/>
      <c r="AE29" s="4274"/>
      <c r="AF29" s="4274"/>
      <c r="AG29" s="4274"/>
      <c r="AH29" s="4274"/>
      <c r="AI29" s="4275"/>
      <c r="AJ29" s="4275"/>
      <c r="AK29" s="4275"/>
      <c r="AL29" s="4275"/>
      <c r="AM29" s="4275"/>
      <c r="AN29" s="4275"/>
      <c r="AO29" s="4275"/>
      <c r="AP29" s="4275"/>
      <c r="AQ29" s="4275"/>
      <c r="AR29" s="4275"/>
      <c r="AS29" s="4274"/>
      <c r="AT29" s="4274"/>
      <c r="AU29" s="4274"/>
      <c r="AV29" s="4274"/>
      <c r="AW29" s="4274"/>
      <c r="AX29" s="4274"/>
      <c r="AY29" s="4274"/>
      <c r="AZ29" s="4274"/>
      <c r="BA29" s="4274"/>
      <c r="BB29" s="4274"/>
      <c r="BC29" s="4274"/>
      <c r="BD29" s="4274"/>
      <c r="BE29" s="4274"/>
      <c r="BF29" s="4274"/>
      <c r="BG29" s="4274"/>
      <c r="BH29" s="4274"/>
      <c r="BI29" s="4274"/>
      <c r="BJ29" s="4274"/>
      <c r="BK29" s="4274"/>
      <c r="BL29" s="4274"/>
      <c r="BM29" s="4274"/>
      <c r="BN29" s="4274"/>
      <c r="BO29" s="4274"/>
      <c r="BP29" s="4274"/>
      <c r="BQ29" s="4276"/>
      <c r="BR29" s="4274"/>
      <c r="BS29" s="4274"/>
      <c r="BT29" s="4274"/>
      <c r="BU29" s="4274"/>
      <c r="BV29" s="4274"/>
      <c r="BW29" s="4274"/>
      <c r="BX29" s="4274"/>
      <c r="BY29" s="4274"/>
      <c r="BZ29" s="4274"/>
      <c r="CA29" s="4274"/>
      <c r="CB29" s="4274"/>
      <c r="CC29" s="4274"/>
      <c r="CD29" s="4274"/>
      <c r="CE29" s="4274"/>
      <c r="CF29" s="4276"/>
      <c r="CG29" s="4274"/>
      <c r="CH29" s="4274"/>
      <c r="CI29" s="4274"/>
      <c r="CJ29" s="4274"/>
      <c r="CK29" s="4274"/>
      <c r="CL29" s="4274"/>
      <c r="CM29" s="4274"/>
      <c r="CN29" s="4274"/>
      <c r="CO29" s="4274"/>
      <c r="CP29" s="4276"/>
      <c r="CQ29" s="998"/>
      <c r="CR29" s="2312"/>
    </row>
    <row r="30" spans="1:96">
      <c r="A30" s="2312"/>
      <c r="B30" s="998"/>
      <c r="C30" s="4247">
        <v>11</v>
      </c>
      <c r="D30" s="2344" t="s">
        <v>1476</v>
      </c>
      <c r="E30" s="4252">
        <f t="shared" ref="E30:I41" si="25">+Y30+AN30+AS30+AX30+BM30+CB30</f>
        <v>0</v>
      </c>
      <c r="F30" s="4252">
        <f t="shared" si="25"/>
        <v>0</v>
      </c>
      <c r="G30" s="4252">
        <f t="shared" si="25"/>
        <v>0</v>
      </c>
      <c r="H30" s="4252">
        <f t="shared" si="25"/>
        <v>0</v>
      </c>
      <c r="I30" s="4259">
        <f t="shared" si="25"/>
        <v>0</v>
      </c>
      <c r="J30" s="4277"/>
      <c r="K30" s="4278"/>
      <c r="L30" s="4279"/>
      <c r="M30" s="4279"/>
      <c r="N30" s="4279"/>
      <c r="O30" s="4279"/>
      <c r="P30" s="4279"/>
      <c r="Q30" s="4279"/>
      <c r="R30" s="4279"/>
      <c r="S30" s="4279"/>
      <c r="T30" s="4279"/>
      <c r="U30" s="4279"/>
      <c r="V30" s="4279"/>
      <c r="W30" s="4279"/>
      <c r="X30" s="4279"/>
      <c r="Y30" s="4252">
        <f t="shared" si="23"/>
        <v>0</v>
      </c>
      <c r="Z30" s="4252">
        <f t="shared" si="23"/>
        <v>0</v>
      </c>
      <c r="AA30" s="4252">
        <f t="shared" si="23"/>
        <v>0</v>
      </c>
      <c r="AB30" s="4252">
        <f t="shared" si="23"/>
        <v>0</v>
      </c>
      <c r="AC30" s="4259">
        <f t="shared" si="24"/>
        <v>0</v>
      </c>
      <c r="AD30" s="4277"/>
      <c r="AE30" s="4278"/>
      <c r="AF30" s="4279"/>
      <c r="AG30" s="4279"/>
      <c r="AH30" s="4279"/>
      <c r="AI30" s="4279"/>
      <c r="AJ30" s="4279"/>
      <c r="AK30" s="4279"/>
      <c r="AL30" s="4279"/>
      <c r="AM30" s="4279"/>
      <c r="AN30" s="4252">
        <f t="shared" ref="AN30:AR41" si="26">AD30+AI30</f>
        <v>0</v>
      </c>
      <c r="AO30" s="4252">
        <f t="shared" si="26"/>
        <v>0</v>
      </c>
      <c r="AP30" s="4252">
        <f t="shared" si="26"/>
        <v>0</v>
      </c>
      <c r="AQ30" s="4252">
        <f t="shared" si="26"/>
        <v>0</v>
      </c>
      <c r="AR30" s="4259">
        <f t="shared" si="26"/>
        <v>0</v>
      </c>
      <c r="AS30" s="4277"/>
      <c r="AT30" s="4278"/>
      <c r="AU30" s="4279"/>
      <c r="AV30" s="4279"/>
      <c r="AW30" s="4279"/>
      <c r="AX30" s="4279"/>
      <c r="AY30" s="4279"/>
      <c r="AZ30" s="4279"/>
      <c r="BA30" s="4279"/>
      <c r="BB30" s="4257"/>
      <c r="BC30" s="4277"/>
      <c r="BD30" s="4279"/>
      <c r="BE30" s="4279"/>
      <c r="BF30" s="4279"/>
      <c r="BG30" s="4279"/>
      <c r="BH30" s="4279"/>
      <c r="BI30" s="4279"/>
      <c r="BJ30" s="4279"/>
      <c r="BK30" s="4279"/>
      <c r="BL30" s="4279"/>
      <c r="BM30" s="4252">
        <f t="shared" ref="BM30:BN41" si="27">BH30+BC30</f>
        <v>0</v>
      </c>
      <c r="BN30" s="4252">
        <f t="shared" si="27"/>
        <v>0</v>
      </c>
      <c r="BO30" s="4252">
        <f t="shared" ref="BO30:BO41" si="28">BJ30+BD30</f>
        <v>0</v>
      </c>
      <c r="BP30" s="4252">
        <f t="shared" ref="BP30:BQ41" si="29">BK30+BF30</f>
        <v>0</v>
      </c>
      <c r="BQ30" s="4259">
        <f t="shared" si="29"/>
        <v>0</v>
      </c>
      <c r="BR30" s="4277"/>
      <c r="BS30" s="4278"/>
      <c r="BT30" s="4279"/>
      <c r="BU30" s="4279"/>
      <c r="BV30" s="4279"/>
      <c r="BW30" s="4279"/>
      <c r="BX30" s="4279"/>
      <c r="BY30" s="4279"/>
      <c r="BZ30" s="4279"/>
      <c r="CA30" s="4279"/>
      <c r="CB30" s="4252">
        <f t="shared" ref="CB30:CF41" si="30">BW30+BR30</f>
        <v>0</v>
      </c>
      <c r="CC30" s="4252">
        <f t="shared" si="30"/>
        <v>0</v>
      </c>
      <c r="CD30" s="4252">
        <f t="shared" si="30"/>
        <v>0</v>
      </c>
      <c r="CE30" s="4252">
        <f t="shared" si="30"/>
        <v>0</v>
      </c>
      <c r="CF30" s="4259">
        <f t="shared" si="30"/>
        <v>0</v>
      </c>
      <c r="CG30" s="4277"/>
      <c r="CH30" s="4278"/>
      <c r="CI30" s="4279"/>
      <c r="CJ30" s="4279"/>
      <c r="CK30" s="4279"/>
      <c r="CL30" s="4279"/>
      <c r="CM30" s="4279"/>
      <c r="CN30" s="4279"/>
      <c r="CO30" s="4279"/>
      <c r="CP30" s="4255"/>
      <c r="CQ30" s="998"/>
      <c r="CR30" s="2312"/>
    </row>
    <row r="31" spans="1:96">
      <c r="A31" s="2312"/>
      <c r="B31" s="998"/>
      <c r="C31" s="4247">
        <v>12</v>
      </c>
      <c r="D31" s="2344" t="s">
        <v>1477</v>
      </c>
      <c r="E31" s="4252">
        <f t="shared" si="25"/>
        <v>0</v>
      </c>
      <c r="F31" s="4252">
        <f t="shared" si="25"/>
        <v>0</v>
      </c>
      <c r="G31" s="4252">
        <f t="shared" si="25"/>
        <v>0</v>
      </c>
      <c r="H31" s="4252">
        <f t="shared" si="25"/>
        <v>0</v>
      </c>
      <c r="I31" s="4259">
        <f t="shared" si="25"/>
        <v>0</v>
      </c>
      <c r="J31" s="4277"/>
      <c r="K31" s="4288"/>
      <c r="L31" s="4282"/>
      <c r="M31" s="4282"/>
      <c r="N31" s="4282"/>
      <c r="O31" s="4282"/>
      <c r="P31" s="4282"/>
      <c r="Q31" s="4282"/>
      <c r="R31" s="4282"/>
      <c r="S31" s="4282"/>
      <c r="T31" s="4282"/>
      <c r="U31" s="4282"/>
      <c r="V31" s="4282"/>
      <c r="W31" s="4282"/>
      <c r="X31" s="4282"/>
      <c r="Y31" s="4252">
        <f t="shared" si="23"/>
        <v>0</v>
      </c>
      <c r="Z31" s="4252">
        <f t="shared" si="23"/>
        <v>0</v>
      </c>
      <c r="AA31" s="4252">
        <f t="shared" si="23"/>
        <v>0</v>
      </c>
      <c r="AB31" s="4252">
        <f t="shared" si="23"/>
        <v>0</v>
      </c>
      <c r="AC31" s="4259">
        <f t="shared" si="24"/>
        <v>0</v>
      </c>
      <c r="AD31" s="4277"/>
      <c r="AE31" s="4288"/>
      <c r="AF31" s="4282"/>
      <c r="AG31" s="4282"/>
      <c r="AH31" s="4282"/>
      <c r="AI31" s="4282"/>
      <c r="AJ31" s="4282"/>
      <c r="AK31" s="4282"/>
      <c r="AL31" s="4282"/>
      <c r="AM31" s="4282"/>
      <c r="AN31" s="4252">
        <f t="shared" si="26"/>
        <v>0</v>
      </c>
      <c r="AO31" s="4252">
        <f t="shared" si="26"/>
        <v>0</v>
      </c>
      <c r="AP31" s="4252">
        <f t="shared" si="26"/>
        <v>0</v>
      </c>
      <c r="AQ31" s="4252">
        <f t="shared" si="26"/>
        <v>0</v>
      </c>
      <c r="AR31" s="4259">
        <f t="shared" si="26"/>
        <v>0</v>
      </c>
      <c r="AS31" s="4277"/>
      <c r="AT31" s="4288"/>
      <c r="AU31" s="4282"/>
      <c r="AV31" s="4282"/>
      <c r="AW31" s="4282"/>
      <c r="AX31" s="4282"/>
      <c r="AY31" s="4282"/>
      <c r="AZ31" s="4282"/>
      <c r="BA31" s="4282"/>
      <c r="BB31" s="4257"/>
      <c r="BC31" s="4277"/>
      <c r="BD31" s="4282"/>
      <c r="BE31" s="4282"/>
      <c r="BF31" s="4282"/>
      <c r="BG31" s="4282"/>
      <c r="BH31" s="4282"/>
      <c r="BI31" s="4282"/>
      <c r="BJ31" s="4282"/>
      <c r="BK31" s="4282"/>
      <c r="BL31" s="4282"/>
      <c r="BM31" s="4252">
        <f t="shared" si="27"/>
        <v>0</v>
      </c>
      <c r="BN31" s="4252">
        <f t="shared" si="27"/>
        <v>0</v>
      </c>
      <c r="BO31" s="4252">
        <f t="shared" si="28"/>
        <v>0</v>
      </c>
      <c r="BP31" s="4252">
        <f t="shared" si="29"/>
        <v>0</v>
      </c>
      <c r="BQ31" s="4260">
        <f t="shared" si="29"/>
        <v>0</v>
      </c>
      <c r="BR31" s="4277"/>
      <c r="BS31" s="4288"/>
      <c r="BT31" s="4282"/>
      <c r="BU31" s="4282"/>
      <c r="BV31" s="4282"/>
      <c r="BW31" s="4282"/>
      <c r="BX31" s="4282"/>
      <c r="BY31" s="4282"/>
      <c r="BZ31" s="4282"/>
      <c r="CA31" s="4282"/>
      <c r="CB31" s="4252">
        <f t="shared" si="30"/>
        <v>0</v>
      </c>
      <c r="CC31" s="4252">
        <f t="shared" si="30"/>
        <v>0</v>
      </c>
      <c r="CD31" s="4252">
        <f t="shared" si="30"/>
        <v>0</v>
      </c>
      <c r="CE31" s="4252">
        <f t="shared" si="30"/>
        <v>0</v>
      </c>
      <c r="CF31" s="4259">
        <f t="shared" si="30"/>
        <v>0</v>
      </c>
      <c r="CG31" s="4277"/>
      <c r="CH31" s="4288"/>
      <c r="CI31" s="4282"/>
      <c r="CJ31" s="4282"/>
      <c r="CK31" s="4282"/>
      <c r="CL31" s="4282"/>
      <c r="CM31" s="4282"/>
      <c r="CN31" s="4282"/>
      <c r="CO31" s="4282"/>
      <c r="CP31" s="4255"/>
      <c r="CQ31" s="998"/>
      <c r="CR31" s="2312"/>
    </row>
    <row r="32" spans="1:96">
      <c r="A32" s="2312"/>
      <c r="B32" s="998"/>
      <c r="C32" s="4247">
        <v>13</v>
      </c>
      <c r="D32" s="2344" t="s">
        <v>1478</v>
      </c>
      <c r="E32" s="4252">
        <f t="shared" si="25"/>
        <v>0</v>
      </c>
      <c r="F32" s="4252">
        <f t="shared" si="25"/>
        <v>0</v>
      </c>
      <c r="G32" s="4252">
        <f t="shared" si="25"/>
        <v>0</v>
      </c>
      <c r="H32" s="4252">
        <f t="shared" si="25"/>
        <v>0</v>
      </c>
      <c r="I32" s="4259">
        <f t="shared" si="25"/>
        <v>0</v>
      </c>
      <c r="J32" s="4277"/>
      <c r="K32" s="4278"/>
      <c r="L32" s="4279"/>
      <c r="M32" s="4279"/>
      <c r="N32" s="4279"/>
      <c r="O32" s="4279"/>
      <c r="P32" s="4279"/>
      <c r="Q32" s="4279"/>
      <c r="R32" s="4279"/>
      <c r="S32" s="4279"/>
      <c r="T32" s="4279"/>
      <c r="U32" s="4279"/>
      <c r="V32" s="4279"/>
      <c r="W32" s="4279"/>
      <c r="X32" s="4279"/>
      <c r="Y32" s="4252">
        <f t="shared" si="23"/>
        <v>0</v>
      </c>
      <c r="Z32" s="4252">
        <f t="shared" si="23"/>
        <v>0</v>
      </c>
      <c r="AA32" s="4252">
        <f t="shared" si="23"/>
        <v>0</v>
      </c>
      <c r="AB32" s="4252">
        <f t="shared" si="23"/>
        <v>0</v>
      </c>
      <c r="AC32" s="4259">
        <f t="shared" si="24"/>
        <v>0</v>
      </c>
      <c r="AD32" s="4277"/>
      <c r="AE32" s="4278"/>
      <c r="AF32" s="4279"/>
      <c r="AG32" s="4279"/>
      <c r="AH32" s="4279"/>
      <c r="AI32" s="4279"/>
      <c r="AJ32" s="4279"/>
      <c r="AK32" s="4279"/>
      <c r="AL32" s="4279"/>
      <c r="AM32" s="4279"/>
      <c r="AN32" s="4252">
        <f t="shared" si="26"/>
        <v>0</v>
      </c>
      <c r="AO32" s="4252">
        <f t="shared" si="26"/>
        <v>0</v>
      </c>
      <c r="AP32" s="4252">
        <f t="shared" si="26"/>
        <v>0</v>
      </c>
      <c r="AQ32" s="4252">
        <f t="shared" si="26"/>
        <v>0</v>
      </c>
      <c r="AR32" s="4259">
        <f t="shared" si="26"/>
        <v>0</v>
      </c>
      <c r="AS32" s="4277"/>
      <c r="AT32" s="4278"/>
      <c r="AU32" s="4279"/>
      <c r="AV32" s="4279"/>
      <c r="AW32" s="4279"/>
      <c r="AX32" s="4279"/>
      <c r="AY32" s="4279"/>
      <c r="AZ32" s="4279"/>
      <c r="BA32" s="4279"/>
      <c r="BB32" s="4257"/>
      <c r="BC32" s="4277"/>
      <c r="BD32" s="4279"/>
      <c r="BE32" s="4279"/>
      <c r="BF32" s="4279"/>
      <c r="BG32" s="4279"/>
      <c r="BH32" s="4279"/>
      <c r="BI32" s="4279"/>
      <c r="BJ32" s="4279"/>
      <c r="BK32" s="4279"/>
      <c r="BL32" s="4279"/>
      <c r="BM32" s="4252">
        <f t="shared" si="27"/>
        <v>0</v>
      </c>
      <c r="BN32" s="4252">
        <f t="shared" si="27"/>
        <v>0</v>
      </c>
      <c r="BO32" s="4252">
        <f t="shared" si="28"/>
        <v>0</v>
      </c>
      <c r="BP32" s="4252">
        <f t="shared" si="29"/>
        <v>0</v>
      </c>
      <c r="BQ32" s="4259">
        <f t="shared" si="29"/>
        <v>0</v>
      </c>
      <c r="BR32" s="4277"/>
      <c r="BS32" s="4278"/>
      <c r="BT32" s="4279"/>
      <c r="BU32" s="4279"/>
      <c r="BV32" s="4279"/>
      <c r="BW32" s="4279"/>
      <c r="BX32" s="4279"/>
      <c r="BY32" s="4279"/>
      <c r="BZ32" s="4279"/>
      <c r="CA32" s="4279"/>
      <c r="CB32" s="4252">
        <f t="shared" si="30"/>
        <v>0</v>
      </c>
      <c r="CC32" s="4252">
        <f t="shared" si="30"/>
        <v>0</v>
      </c>
      <c r="CD32" s="4252">
        <f t="shared" si="30"/>
        <v>0</v>
      </c>
      <c r="CE32" s="4252">
        <f t="shared" si="30"/>
        <v>0</v>
      </c>
      <c r="CF32" s="4259">
        <f t="shared" si="30"/>
        <v>0</v>
      </c>
      <c r="CG32" s="4277"/>
      <c r="CH32" s="4278"/>
      <c r="CI32" s="4279"/>
      <c r="CJ32" s="4279"/>
      <c r="CK32" s="4279"/>
      <c r="CL32" s="4279"/>
      <c r="CM32" s="4279"/>
      <c r="CN32" s="4279"/>
      <c r="CO32" s="4279"/>
      <c r="CP32" s="4255"/>
      <c r="CQ32" s="998"/>
      <c r="CR32" s="2312"/>
    </row>
    <row r="33" spans="1:96">
      <c r="A33" s="2312"/>
      <c r="B33" s="998"/>
      <c r="C33" s="4247">
        <v>14</v>
      </c>
      <c r="D33" s="2344" t="s">
        <v>1479</v>
      </c>
      <c r="E33" s="4252">
        <f t="shared" si="25"/>
        <v>0</v>
      </c>
      <c r="F33" s="4252">
        <f t="shared" si="25"/>
        <v>0</v>
      </c>
      <c r="G33" s="4252">
        <f t="shared" si="25"/>
        <v>0</v>
      </c>
      <c r="H33" s="4252">
        <f t="shared" si="25"/>
        <v>0</v>
      </c>
      <c r="I33" s="4259">
        <f t="shared" si="25"/>
        <v>0</v>
      </c>
      <c r="J33" s="4277"/>
      <c r="K33" s="4288"/>
      <c r="L33" s="4282"/>
      <c r="M33" s="4282"/>
      <c r="N33" s="4282"/>
      <c r="O33" s="4282"/>
      <c r="P33" s="4282"/>
      <c r="Q33" s="4282"/>
      <c r="R33" s="4282"/>
      <c r="S33" s="4282"/>
      <c r="T33" s="4282"/>
      <c r="U33" s="4282"/>
      <c r="V33" s="4282"/>
      <c r="W33" s="4282"/>
      <c r="X33" s="4282"/>
      <c r="Y33" s="4252">
        <f t="shared" si="23"/>
        <v>0</v>
      </c>
      <c r="Z33" s="4252">
        <f t="shared" si="23"/>
        <v>0</v>
      </c>
      <c r="AA33" s="4252">
        <f t="shared" si="23"/>
        <v>0</v>
      </c>
      <c r="AB33" s="4252">
        <f t="shared" si="23"/>
        <v>0</v>
      </c>
      <c r="AC33" s="4259">
        <f t="shared" si="24"/>
        <v>0</v>
      </c>
      <c r="AD33" s="4277"/>
      <c r="AE33" s="4288"/>
      <c r="AF33" s="4282"/>
      <c r="AG33" s="4282"/>
      <c r="AH33" s="4282"/>
      <c r="AI33" s="4282"/>
      <c r="AJ33" s="4282"/>
      <c r="AK33" s="4282"/>
      <c r="AL33" s="4282"/>
      <c r="AM33" s="4282"/>
      <c r="AN33" s="4252">
        <f t="shared" si="26"/>
        <v>0</v>
      </c>
      <c r="AO33" s="4252">
        <f t="shared" si="26"/>
        <v>0</v>
      </c>
      <c r="AP33" s="4252">
        <f t="shared" si="26"/>
        <v>0</v>
      </c>
      <c r="AQ33" s="4252">
        <f t="shared" si="26"/>
        <v>0</v>
      </c>
      <c r="AR33" s="4259">
        <f t="shared" si="26"/>
        <v>0</v>
      </c>
      <c r="AS33" s="4277"/>
      <c r="AT33" s="4288"/>
      <c r="AU33" s="4282"/>
      <c r="AV33" s="4282"/>
      <c r="AW33" s="4282"/>
      <c r="AX33" s="4282"/>
      <c r="AY33" s="4282"/>
      <c r="AZ33" s="4282"/>
      <c r="BA33" s="4282"/>
      <c r="BB33" s="4257"/>
      <c r="BC33" s="4277"/>
      <c r="BD33" s="4282"/>
      <c r="BE33" s="4282"/>
      <c r="BF33" s="4282"/>
      <c r="BG33" s="4282"/>
      <c r="BH33" s="4282"/>
      <c r="BI33" s="4282"/>
      <c r="BJ33" s="4282"/>
      <c r="BK33" s="4282"/>
      <c r="BL33" s="4282"/>
      <c r="BM33" s="4252">
        <f t="shared" si="27"/>
        <v>0</v>
      </c>
      <c r="BN33" s="4252">
        <f t="shared" si="27"/>
        <v>0</v>
      </c>
      <c r="BO33" s="4252">
        <f t="shared" si="28"/>
        <v>0</v>
      </c>
      <c r="BP33" s="4252">
        <f t="shared" si="29"/>
        <v>0</v>
      </c>
      <c r="BQ33" s="4260">
        <f t="shared" si="29"/>
        <v>0</v>
      </c>
      <c r="BR33" s="4277"/>
      <c r="BS33" s="4288"/>
      <c r="BT33" s="4282"/>
      <c r="BU33" s="4282"/>
      <c r="BV33" s="4282"/>
      <c r="BW33" s="4282"/>
      <c r="BX33" s="4282"/>
      <c r="BY33" s="4282"/>
      <c r="BZ33" s="4282"/>
      <c r="CA33" s="4282"/>
      <c r="CB33" s="4252">
        <f t="shared" si="30"/>
        <v>0</v>
      </c>
      <c r="CC33" s="4252">
        <f t="shared" si="30"/>
        <v>0</v>
      </c>
      <c r="CD33" s="4252">
        <f t="shared" si="30"/>
        <v>0</v>
      </c>
      <c r="CE33" s="4252">
        <f t="shared" si="30"/>
        <v>0</v>
      </c>
      <c r="CF33" s="4259">
        <f t="shared" si="30"/>
        <v>0</v>
      </c>
      <c r="CG33" s="4277"/>
      <c r="CH33" s="4288"/>
      <c r="CI33" s="4282"/>
      <c r="CJ33" s="4282"/>
      <c r="CK33" s="4282"/>
      <c r="CL33" s="4282"/>
      <c r="CM33" s="4282"/>
      <c r="CN33" s="4282"/>
      <c r="CO33" s="4282"/>
      <c r="CP33" s="4255"/>
      <c r="CQ33" s="998"/>
      <c r="CR33" s="2312"/>
    </row>
    <row r="34" spans="1:96">
      <c r="A34" s="2312"/>
      <c r="B34" s="998"/>
      <c r="C34" s="4247">
        <v>15</v>
      </c>
      <c r="D34" s="2344" t="s">
        <v>1480</v>
      </c>
      <c r="E34" s="4252">
        <f t="shared" si="25"/>
        <v>0</v>
      </c>
      <c r="F34" s="4252">
        <f t="shared" si="25"/>
        <v>0</v>
      </c>
      <c r="G34" s="4252">
        <f t="shared" si="25"/>
        <v>0</v>
      </c>
      <c r="H34" s="4252">
        <f t="shared" si="25"/>
        <v>0</v>
      </c>
      <c r="I34" s="4259">
        <f t="shared" si="25"/>
        <v>0</v>
      </c>
      <c r="J34" s="4277"/>
      <c r="K34" s="4278"/>
      <c r="L34" s="4279"/>
      <c r="M34" s="4279"/>
      <c r="N34" s="4279"/>
      <c r="O34" s="4279"/>
      <c r="P34" s="4279"/>
      <c r="Q34" s="4279"/>
      <c r="R34" s="4279"/>
      <c r="S34" s="4279"/>
      <c r="T34" s="4279"/>
      <c r="U34" s="4279"/>
      <c r="V34" s="4279"/>
      <c r="W34" s="4279"/>
      <c r="X34" s="4279"/>
      <c r="Y34" s="4252">
        <f t="shared" si="23"/>
        <v>0</v>
      </c>
      <c r="Z34" s="4252">
        <f t="shared" si="23"/>
        <v>0</v>
      </c>
      <c r="AA34" s="4252">
        <f t="shared" si="23"/>
        <v>0</v>
      </c>
      <c r="AB34" s="4252">
        <f t="shared" si="23"/>
        <v>0</v>
      </c>
      <c r="AC34" s="4259">
        <f t="shared" si="24"/>
        <v>0</v>
      </c>
      <c r="AD34" s="4277"/>
      <c r="AE34" s="4278"/>
      <c r="AF34" s="4279"/>
      <c r="AG34" s="4279"/>
      <c r="AH34" s="4279"/>
      <c r="AI34" s="4279"/>
      <c r="AJ34" s="4279"/>
      <c r="AK34" s="4279"/>
      <c r="AL34" s="4279"/>
      <c r="AM34" s="4279"/>
      <c r="AN34" s="4252">
        <f t="shared" si="26"/>
        <v>0</v>
      </c>
      <c r="AO34" s="4252">
        <f t="shared" si="26"/>
        <v>0</v>
      </c>
      <c r="AP34" s="4252">
        <f t="shared" si="26"/>
        <v>0</v>
      </c>
      <c r="AQ34" s="4252">
        <f t="shared" si="26"/>
        <v>0</v>
      </c>
      <c r="AR34" s="4259">
        <f t="shared" si="26"/>
        <v>0</v>
      </c>
      <c r="AS34" s="4277"/>
      <c r="AT34" s="4278"/>
      <c r="AU34" s="4279"/>
      <c r="AV34" s="4279"/>
      <c r="AW34" s="4279"/>
      <c r="AX34" s="4279"/>
      <c r="AY34" s="4279"/>
      <c r="AZ34" s="4279"/>
      <c r="BA34" s="4279"/>
      <c r="BB34" s="4257"/>
      <c r="BC34" s="4277"/>
      <c r="BD34" s="4279"/>
      <c r="BE34" s="4279"/>
      <c r="BF34" s="4279"/>
      <c r="BG34" s="4279"/>
      <c r="BH34" s="4279"/>
      <c r="BI34" s="4279"/>
      <c r="BJ34" s="4279"/>
      <c r="BK34" s="4279"/>
      <c r="BL34" s="4279"/>
      <c r="BM34" s="4252">
        <f t="shared" si="27"/>
        <v>0</v>
      </c>
      <c r="BN34" s="4252">
        <f t="shared" si="27"/>
        <v>0</v>
      </c>
      <c r="BO34" s="4252">
        <f t="shared" si="28"/>
        <v>0</v>
      </c>
      <c r="BP34" s="4252">
        <f t="shared" si="29"/>
        <v>0</v>
      </c>
      <c r="BQ34" s="4259">
        <f t="shared" si="29"/>
        <v>0</v>
      </c>
      <c r="BR34" s="4277"/>
      <c r="BS34" s="4278"/>
      <c r="BT34" s="4279"/>
      <c r="BU34" s="4279"/>
      <c r="BV34" s="4279"/>
      <c r="BW34" s="4279"/>
      <c r="BX34" s="4279"/>
      <c r="BY34" s="4279"/>
      <c r="BZ34" s="4279"/>
      <c r="CA34" s="4279"/>
      <c r="CB34" s="4252">
        <f t="shared" si="30"/>
        <v>0</v>
      </c>
      <c r="CC34" s="4252">
        <f t="shared" si="30"/>
        <v>0</v>
      </c>
      <c r="CD34" s="4252">
        <f t="shared" si="30"/>
        <v>0</v>
      </c>
      <c r="CE34" s="4252">
        <f t="shared" si="30"/>
        <v>0</v>
      </c>
      <c r="CF34" s="4259">
        <f t="shared" si="30"/>
        <v>0</v>
      </c>
      <c r="CG34" s="4277"/>
      <c r="CH34" s="4278"/>
      <c r="CI34" s="4279"/>
      <c r="CJ34" s="4279"/>
      <c r="CK34" s="4279"/>
      <c r="CL34" s="4279"/>
      <c r="CM34" s="4279"/>
      <c r="CN34" s="4279"/>
      <c r="CO34" s="4279"/>
      <c r="CP34" s="4255"/>
      <c r="CQ34" s="998"/>
      <c r="CR34" s="2312"/>
    </row>
    <row r="35" spans="1:96">
      <c r="A35" s="2312"/>
      <c r="B35" s="998"/>
      <c r="C35" s="4247">
        <v>16</v>
      </c>
      <c r="D35" s="2344" t="s">
        <v>1481</v>
      </c>
      <c r="E35" s="4252">
        <f t="shared" si="25"/>
        <v>0</v>
      </c>
      <c r="F35" s="4252">
        <f t="shared" si="25"/>
        <v>0</v>
      </c>
      <c r="G35" s="4252">
        <f t="shared" si="25"/>
        <v>0</v>
      </c>
      <c r="H35" s="4252">
        <f t="shared" si="25"/>
        <v>0</v>
      </c>
      <c r="I35" s="4259">
        <f t="shared" si="25"/>
        <v>0</v>
      </c>
      <c r="J35" s="4277"/>
      <c r="K35" s="4288"/>
      <c r="L35" s="4282"/>
      <c r="M35" s="4282"/>
      <c r="N35" s="4282"/>
      <c r="O35" s="4282"/>
      <c r="P35" s="4282"/>
      <c r="Q35" s="4282"/>
      <c r="R35" s="4282"/>
      <c r="S35" s="4282"/>
      <c r="T35" s="4282"/>
      <c r="U35" s="4282"/>
      <c r="V35" s="4282"/>
      <c r="W35" s="4282"/>
      <c r="X35" s="4282"/>
      <c r="Y35" s="4252">
        <f t="shared" si="23"/>
        <v>0</v>
      </c>
      <c r="Z35" s="4252">
        <f t="shared" si="23"/>
        <v>0</v>
      </c>
      <c r="AA35" s="4252">
        <f t="shared" si="23"/>
        <v>0</v>
      </c>
      <c r="AB35" s="4252">
        <f t="shared" si="23"/>
        <v>0</v>
      </c>
      <c r="AC35" s="4259">
        <f t="shared" si="24"/>
        <v>0</v>
      </c>
      <c r="AD35" s="4277"/>
      <c r="AE35" s="4288"/>
      <c r="AF35" s="4282"/>
      <c r="AG35" s="4282"/>
      <c r="AH35" s="4282"/>
      <c r="AI35" s="4282"/>
      <c r="AJ35" s="4282"/>
      <c r="AK35" s="4282"/>
      <c r="AL35" s="4282"/>
      <c r="AM35" s="4282"/>
      <c r="AN35" s="4252">
        <f t="shared" si="26"/>
        <v>0</v>
      </c>
      <c r="AO35" s="4252">
        <f t="shared" si="26"/>
        <v>0</v>
      </c>
      <c r="AP35" s="4252">
        <f t="shared" si="26"/>
        <v>0</v>
      </c>
      <c r="AQ35" s="4252">
        <f t="shared" si="26"/>
        <v>0</v>
      </c>
      <c r="AR35" s="4259">
        <f t="shared" si="26"/>
        <v>0</v>
      </c>
      <c r="AS35" s="4277"/>
      <c r="AT35" s="4288"/>
      <c r="AU35" s="4282"/>
      <c r="AV35" s="4282"/>
      <c r="AW35" s="4282"/>
      <c r="AX35" s="4282"/>
      <c r="AY35" s="4282"/>
      <c r="AZ35" s="4282"/>
      <c r="BA35" s="4282"/>
      <c r="BB35" s="4257"/>
      <c r="BC35" s="4277"/>
      <c r="BD35" s="4282"/>
      <c r="BE35" s="4282"/>
      <c r="BF35" s="4282"/>
      <c r="BG35" s="4282"/>
      <c r="BH35" s="4282"/>
      <c r="BI35" s="4282"/>
      <c r="BJ35" s="4282"/>
      <c r="BK35" s="4282"/>
      <c r="BL35" s="4282"/>
      <c r="BM35" s="4252">
        <f t="shared" si="27"/>
        <v>0</v>
      </c>
      <c r="BN35" s="4252">
        <f t="shared" si="27"/>
        <v>0</v>
      </c>
      <c r="BO35" s="4252">
        <f t="shared" si="28"/>
        <v>0</v>
      </c>
      <c r="BP35" s="4252">
        <f t="shared" si="29"/>
        <v>0</v>
      </c>
      <c r="BQ35" s="4260">
        <f t="shared" si="29"/>
        <v>0</v>
      </c>
      <c r="BR35" s="4277"/>
      <c r="BS35" s="4288"/>
      <c r="BT35" s="4282"/>
      <c r="BU35" s="4282"/>
      <c r="BV35" s="4282"/>
      <c r="BW35" s="4282"/>
      <c r="BX35" s="4282"/>
      <c r="BY35" s="4282"/>
      <c r="BZ35" s="4282"/>
      <c r="CA35" s="4282"/>
      <c r="CB35" s="4252">
        <f t="shared" si="30"/>
        <v>0</v>
      </c>
      <c r="CC35" s="4252">
        <f t="shared" si="30"/>
        <v>0</v>
      </c>
      <c r="CD35" s="4252">
        <f t="shared" si="30"/>
        <v>0</v>
      </c>
      <c r="CE35" s="4252">
        <f t="shared" si="30"/>
        <v>0</v>
      </c>
      <c r="CF35" s="4259">
        <f t="shared" si="30"/>
        <v>0</v>
      </c>
      <c r="CG35" s="4277"/>
      <c r="CH35" s="4288"/>
      <c r="CI35" s="4282"/>
      <c r="CJ35" s="4282"/>
      <c r="CK35" s="4282"/>
      <c r="CL35" s="4282"/>
      <c r="CM35" s="4282"/>
      <c r="CN35" s="4282"/>
      <c r="CO35" s="4282"/>
      <c r="CP35" s="4255"/>
      <c r="CQ35" s="998"/>
      <c r="CR35" s="2312"/>
    </row>
    <row r="36" spans="1:96">
      <c r="A36" s="2312"/>
      <c r="B36" s="998"/>
      <c r="C36" s="4247">
        <v>17</v>
      </c>
      <c r="D36" s="2344" t="s">
        <v>1482</v>
      </c>
      <c r="E36" s="4252">
        <f t="shared" si="25"/>
        <v>0</v>
      </c>
      <c r="F36" s="4252">
        <f t="shared" si="25"/>
        <v>0</v>
      </c>
      <c r="G36" s="4252">
        <f t="shared" si="25"/>
        <v>0</v>
      </c>
      <c r="H36" s="4252">
        <f t="shared" si="25"/>
        <v>0</v>
      </c>
      <c r="I36" s="4259">
        <f t="shared" si="25"/>
        <v>0</v>
      </c>
      <c r="J36" s="4277"/>
      <c r="K36" s="4278"/>
      <c r="L36" s="4279"/>
      <c r="M36" s="4279"/>
      <c r="N36" s="4279"/>
      <c r="O36" s="4279"/>
      <c r="P36" s="4279"/>
      <c r="Q36" s="4279"/>
      <c r="R36" s="4279"/>
      <c r="S36" s="4279"/>
      <c r="T36" s="4279"/>
      <c r="U36" s="4279"/>
      <c r="V36" s="4279"/>
      <c r="W36" s="4279"/>
      <c r="X36" s="4279"/>
      <c r="Y36" s="4252">
        <f t="shared" si="23"/>
        <v>0</v>
      </c>
      <c r="Z36" s="4252">
        <f t="shared" si="23"/>
        <v>0</v>
      </c>
      <c r="AA36" s="4252">
        <f t="shared" si="23"/>
        <v>0</v>
      </c>
      <c r="AB36" s="4252">
        <f t="shared" si="23"/>
        <v>0</v>
      </c>
      <c r="AC36" s="4259">
        <f t="shared" si="24"/>
        <v>0</v>
      </c>
      <c r="AD36" s="4277"/>
      <c r="AE36" s="4278"/>
      <c r="AF36" s="4279"/>
      <c r="AG36" s="4279"/>
      <c r="AH36" s="4279"/>
      <c r="AI36" s="4279"/>
      <c r="AJ36" s="4279"/>
      <c r="AK36" s="4279"/>
      <c r="AL36" s="4279"/>
      <c r="AM36" s="4279"/>
      <c r="AN36" s="4252">
        <f t="shared" si="26"/>
        <v>0</v>
      </c>
      <c r="AO36" s="4252">
        <f t="shared" si="26"/>
        <v>0</v>
      </c>
      <c r="AP36" s="4252">
        <f t="shared" si="26"/>
        <v>0</v>
      </c>
      <c r="AQ36" s="4252">
        <f t="shared" si="26"/>
        <v>0</v>
      </c>
      <c r="AR36" s="4259">
        <f t="shared" si="26"/>
        <v>0</v>
      </c>
      <c r="AS36" s="4277"/>
      <c r="AT36" s="4278"/>
      <c r="AU36" s="4279"/>
      <c r="AV36" s="4279"/>
      <c r="AW36" s="4279"/>
      <c r="AX36" s="4279"/>
      <c r="AY36" s="4279"/>
      <c r="AZ36" s="4279"/>
      <c r="BA36" s="4279"/>
      <c r="BB36" s="4257"/>
      <c r="BC36" s="4277"/>
      <c r="BD36" s="4279"/>
      <c r="BE36" s="4279"/>
      <c r="BF36" s="4279"/>
      <c r="BG36" s="4279"/>
      <c r="BH36" s="4279"/>
      <c r="BI36" s="4279"/>
      <c r="BJ36" s="4279"/>
      <c r="BK36" s="4279"/>
      <c r="BL36" s="4279"/>
      <c r="BM36" s="4252">
        <f t="shared" si="27"/>
        <v>0</v>
      </c>
      <c r="BN36" s="4252">
        <f t="shared" si="27"/>
        <v>0</v>
      </c>
      <c r="BO36" s="4252">
        <f t="shared" si="28"/>
        <v>0</v>
      </c>
      <c r="BP36" s="4252">
        <f t="shared" si="29"/>
        <v>0</v>
      </c>
      <c r="BQ36" s="4259">
        <f t="shared" si="29"/>
        <v>0</v>
      </c>
      <c r="BR36" s="4277"/>
      <c r="BS36" s="4278"/>
      <c r="BT36" s="4279"/>
      <c r="BU36" s="4279"/>
      <c r="BV36" s="4279"/>
      <c r="BW36" s="4279"/>
      <c r="BX36" s="4279"/>
      <c r="BY36" s="4279"/>
      <c r="BZ36" s="4279"/>
      <c r="CA36" s="4279"/>
      <c r="CB36" s="4252">
        <f t="shared" si="30"/>
        <v>0</v>
      </c>
      <c r="CC36" s="4252">
        <f t="shared" si="30"/>
        <v>0</v>
      </c>
      <c r="CD36" s="4252">
        <f t="shared" si="30"/>
        <v>0</v>
      </c>
      <c r="CE36" s="4252">
        <f t="shared" si="30"/>
        <v>0</v>
      </c>
      <c r="CF36" s="4259">
        <f t="shared" si="30"/>
        <v>0</v>
      </c>
      <c r="CG36" s="4277"/>
      <c r="CH36" s="4278"/>
      <c r="CI36" s="4279"/>
      <c r="CJ36" s="4279"/>
      <c r="CK36" s="4279"/>
      <c r="CL36" s="4279"/>
      <c r="CM36" s="4279"/>
      <c r="CN36" s="4279"/>
      <c r="CO36" s="4279"/>
      <c r="CP36" s="4255"/>
      <c r="CQ36" s="998"/>
      <c r="CR36" s="2312"/>
    </row>
    <row r="37" spans="1:96">
      <c r="A37" s="2312"/>
      <c r="B37" s="998"/>
      <c r="C37" s="4247">
        <v>18</v>
      </c>
      <c r="D37" s="2344" t="s">
        <v>1483</v>
      </c>
      <c r="E37" s="4252">
        <f t="shared" si="25"/>
        <v>0</v>
      </c>
      <c r="F37" s="4252">
        <f t="shared" si="25"/>
        <v>0</v>
      </c>
      <c r="G37" s="4252">
        <f t="shared" si="25"/>
        <v>0</v>
      </c>
      <c r="H37" s="4252">
        <f t="shared" si="25"/>
        <v>0</v>
      </c>
      <c r="I37" s="4259">
        <f t="shared" si="25"/>
        <v>0</v>
      </c>
      <c r="J37" s="4277"/>
      <c r="K37" s="4288"/>
      <c r="L37" s="4282"/>
      <c r="M37" s="4282"/>
      <c r="N37" s="4282"/>
      <c r="O37" s="4282"/>
      <c r="P37" s="4282"/>
      <c r="Q37" s="4282"/>
      <c r="R37" s="4282"/>
      <c r="S37" s="4282"/>
      <c r="T37" s="4282"/>
      <c r="U37" s="4282"/>
      <c r="V37" s="4282"/>
      <c r="W37" s="4282"/>
      <c r="X37" s="4282"/>
      <c r="Y37" s="4252">
        <f t="shared" si="23"/>
        <v>0</v>
      </c>
      <c r="Z37" s="4252">
        <f t="shared" si="23"/>
        <v>0</v>
      </c>
      <c r="AA37" s="4252">
        <f t="shared" si="23"/>
        <v>0</v>
      </c>
      <c r="AB37" s="4252">
        <f t="shared" si="23"/>
        <v>0</v>
      </c>
      <c r="AC37" s="4259">
        <f t="shared" si="24"/>
        <v>0</v>
      </c>
      <c r="AD37" s="4277"/>
      <c r="AE37" s="4288"/>
      <c r="AF37" s="4282"/>
      <c r="AG37" s="4282"/>
      <c r="AH37" s="4282"/>
      <c r="AI37" s="4282"/>
      <c r="AJ37" s="4282"/>
      <c r="AK37" s="4282"/>
      <c r="AL37" s="4282"/>
      <c r="AM37" s="4282"/>
      <c r="AN37" s="4252">
        <f t="shared" si="26"/>
        <v>0</v>
      </c>
      <c r="AO37" s="4252">
        <f t="shared" si="26"/>
        <v>0</v>
      </c>
      <c r="AP37" s="4252">
        <f t="shared" si="26"/>
        <v>0</v>
      </c>
      <c r="AQ37" s="4252">
        <f t="shared" si="26"/>
        <v>0</v>
      </c>
      <c r="AR37" s="4259">
        <f t="shared" si="26"/>
        <v>0</v>
      </c>
      <c r="AS37" s="4277"/>
      <c r="AT37" s="4288"/>
      <c r="AU37" s="4282"/>
      <c r="AV37" s="4282"/>
      <c r="AW37" s="4282"/>
      <c r="AX37" s="4282"/>
      <c r="AY37" s="4282"/>
      <c r="AZ37" s="4282"/>
      <c r="BA37" s="4282"/>
      <c r="BB37" s="4257"/>
      <c r="BC37" s="4277"/>
      <c r="BD37" s="4282"/>
      <c r="BE37" s="4282"/>
      <c r="BF37" s="4282"/>
      <c r="BG37" s="4282"/>
      <c r="BH37" s="4282"/>
      <c r="BI37" s="4282"/>
      <c r="BJ37" s="4282"/>
      <c r="BK37" s="4282"/>
      <c r="BL37" s="4282"/>
      <c r="BM37" s="4252">
        <f t="shared" si="27"/>
        <v>0</v>
      </c>
      <c r="BN37" s="4252">
        <f t="shared" si="27"/>
        <v>0</v>
      </c>
      <c r="BO37" s="4252">
        <f t="shared" si="28"/>
        <v>0</v>
      </c>
      <c r="BP37" s="4252">
        <f t="shared" si="29"/>
        <v>0</v>
      </c>
      <c r="BQ37" s="4260">
        <f t="shared" si="29"/>
        <v>0</v>
      </c>
      <c r="BR37" s="4277"/>
      <c r="BS37" s="4288"/>
      <c r="BT37" s="4282"/>
      <c r="BU37" s="4282"/>
      <c r="BV37" s="4282"/>
      <c r="BW37" s="4282"/>
      <c r="BX37" s="4282"/>
      <c r="BY37" s="4282"/>
      <c r="BZ37" s="4282"/>
      <c r="CA37" s="4282"/>
      <c r="CB37" s="4252">
        <f t="shared" si="30"/>
        <v>0</v>
      </c>
      <c r="CC37" s="4252">
        <f t="shared" si="30"/>
        <v>0</v>
      </c>
      <c r="CD37" s="4252">
        <f t="shared" si="30"/>
        <v>0</v>
      </c>
      <c r="CE37" s="4252">
        <f t="shared" si="30"/>
        <v>0</v>
      </c>
      <c r="CF37" s="4259">
        <f t="shared" si="30"/>
        <v>0</v>
      </c>
      <c r="CG37" s="4277"/>
      <c r="CH37" s="4288"/>
      <c r="CI37" s="4282"/>
      <c r="CJ37" s="4282"/>
      <c r="CK37" s="4282"/>
      <c r="CL37" s="4282"/>
      <c r="CM37" s="4282"/>
      <c r="CN37" s="4282"/>
      <c r="CO37" s="4282"/>
      <c r="CP37" s="4255"/>
      <c r="CQ37" s="998"/>
      <c r="CR37" s="2312"/>
    </row>
    <row r="38" spans="1:96">
      <c r="A38" s="2312"/>
      <c r="B38" s="998"/>
      <c r="C38" s="4247">
        <v>19</v>
      </c>
      <c r="D38" s="2344" t="s">
        <v>2186</v>
      </c>
      <c r="E38" s="4252">
        <f t="shared" si="25"/>
        <v>0</v>
      </c>
      <c r="F38" s="4252">
        <f t="shared" si="25"/>
        <v>0</v>
      </c>
      <c r="G38" s="4252">
        <f t="shared" si="25"/>
        <v>0</v>
      </c>
      <c r="H38" s="4252">
        <f t="shared" si="25"/>
        <v>0</v>
      </c>
      <c r="I38" s="4259">
        <f t="shared" si="25"/>
        <v>0</v>
      </c>
      <c r="J38" s="4277"/>
      <c r="K38" s="4278"/>
      <c r="L38" s="4279"/>
      <c r="M38" s="4279"/>
      <c r="N38" s="4279"/>
      <c r="O38" s="4279"/>
      <c r="P38" s="4279"/>
      <c r="Q38" s="4279"/>
      <c r="R38" s="4279"/>
      <c r="S38" s="4279"/>
      <c r="T38" s="4279"/>
      <c r="U38" s="4279"/>
      <c r="V38" s="4279"/>
      <c r="W38" s="4279"/>
      <c r="X38" s="4279"/>
      <c r="Y38" s="4252">
        <f t="shared" si="23"/>
        <v>0</v>
      </c>
      <c r="Z38" s="4252">
        <f t="shared" si="23"/>
        <v>0</v>
      </c>
      <c r="AA38" s="4252">
        <f t="shared" si="23"/>
        <v>0</v>
      </c>
      <c r="AB38" s="4252">
        <f t="shared" si="23"/>
        <v>0</v>
      </c>
      <c r="AC38" s="4259">
        <f t="shared" si="24"/>
        <v>0</v>
      </c>
      <c r="AD38" s="4277"/>
      <c r="AE38" s="4278"/>
      <c r="AF38" s="4279"/>
      <c r="AG38" s="4279"/>
      <c r="AH38" s="4279"/>
      <c r="AI38" s="4279"/>
      <c r="AJ38" s="4279"/>
      <c r="AK38" s="4279"/>
      <c r="AL38" s="4279"/>
      <c r="AM38" s="4279"/>
      <c r="AN38" s="4252">
        <f t="shared" si="26"/>
        <v>0</v>
      </c>
      <c r="AO38" s="4252">
        <f t="shared" si="26"/>
        <v>0</v>
      </c>
      <c r="AP38" s="4252">
        <f t="shared" si="26"/>
        <v>0</v>
      </c>
      <c r="AQ38" s="4252">
        <f t="shared" si="26"/>
        <v>0</v>
      </c>
      <c r="AR38" s="4259">
        <f t="shared" si="26"/>
        <v>0</v>
      </c>
      <c r="AS38" s="4277"/>
      <c r="AT38" s="4278"/>
      <c r="AU38" s="4279"/>
      <c r="AV38" s="4279"/>
      <c r="AW38" s="4279"/>
      <c r="AX38" s="4279"/>
      <c r="AY38" s="4279"/>
      <c r="AZ38" s="4279"/>
      <c r="BA38" s="4279"/>
      <c r="BB38" s="4257"/>
      <c r="BC38" s="4277"/>
      <c r="BD38" s="4279"/>
      <c r="BE38" s="4279"/>
      <c r="BF38" s="4279"/>
      <c r="BG38" s="4279"/>
      <c r="BH38" s="4279"/>
      <c r="BI38" s="4279"/>
      <c r="BJ38" s="4279"/>
      <c r="BK38" s="4279"/>
      <c r="BL38" s="4279"/>
      <c r="BM38" s="4252">
        <f t="shared" si="27"/>
        <v>0</v>
      </c>
      <c r="BN38" s="4252">
        <f t="shared" si="27"/>
        <v>0</v>
      </c>
      <c r="BO38" s="4252">
        <f t="shared" si="28"/>
        <v>0</v>
      </c>
      <c r="BP38" s="4252">
        <f t="shared" si="29"/>
        <v>0</v>
      </c>
      <c r="BQ38" s="4259">
        <f t="shared" si="29"/>
        <v>0</v>
      </c>
      <c r="BR38" s="4277"/>
      <c r="BS38" s="4278"/>
      <c r="BT38" s="4279"/>
      <c r="BU38" s="4279"/>
      <c r="BV38" s="4279"/>
      <c r="BW38" s="4279"/>
      <c r="BX38" s="4279"/>
      <c r="BY38" s="4279"/>
      <c r="BZ38" s="4279"/>
      <c r="CA38" s="4279"/>
      <c r="CB38" s="4252">
        <f t="shared" si="30"/>
        <v>0</v>
      </c>
      <c r="CC38" s="4252">
        <f t="shared" si="30"/>
        <v>0</v>
      </c>
      <c r="CD38" s="4252">
        <f t="shared" si="30"/>
        <v>0</v>
      </c>
      <c r="CE38" s="4252">
        <f t="shared" si="30"/>
        <v>0</v>
      </c>
      <c r="CF38" s="4259">
        <f t="shared" si="30"/>
        <v>0</v>
      </c>
      <c r="CG38" s="4277"/>
      <c r="CH38" s="4278"/>
      <c r="CI38" s="4279"/>
      <c r="CJ38" s="4279"/>
      <c r="CK38" s="4279"/>
      <c r="CL38" s="4279"/>
      <c r="CM38" s="4279"/>
      <c r="CN38" s="4279"/>
      <c r="CO38" s="4279"/>
      <c r="CP38" s="4255"/>
      <c r="CQ38" s="998"/>
      <c r="CR38" s="2312"/>
    </row>
    <row r="39" spans="1:96">
      <c r="A39" s="2312"/>
      <c r="B39" s="998"/>
      <c r="C39" s="4247">
        <v>20</v>
      </c>
      <c r="D39" s="2344" t="s">
        <v>2187</v>
      </c>
      <c r="E39" s="4252">
        <f t="shared" si="25"/>
        <v>0</v>
      </c>
      <c r="F39" s="4252">
        <f t="shared" si="25"/>
        <v>0</v>
      </c>
      <c r="G39" s="4252">
        <f t="shared" si="25"/>
        <v>0</v>
      </c>
      <c r="H39" s="4252">
        <f t="shared" si="25"/>
        <v>0</v>
      </c>
      <c r="I39" s="4259">
        <f t="shared" si="25"/>
        <v>0</v>
      </c>
      <c r="J39" s="4277"/>
      <c r="K39" s="4288"/>
      <c r="L39" s="4282"/>
      <c r="M39" s="4282"/>
      <c r="N39" s="4282"/>
      <c r="O39" s="4282"/>
      <c r="P39" s="4282"/>
      <c r="Q39" s="4282"/>
      <c r="R39" s="4282"/>
      <c r="S39" s="4282"/>
      <c r="T39" s="4282"/>
      <c r="U39" s="4282"/>
      <c r="V39" s="4282"/>
      <c r="W39" s="4282"/>
      <c r="X39" s="4282"/>
      <c r="Y39" s="4252">
        <f t="shared" si="23"/>
        <v>0</v>
      </c>
      <c r="Z39" s="4252">
        <f t="shared" si="23"/>
        <v>0</v>
      </c>
      <c r="AA39" s="4252">
        <f t="shared" si="23"/>
        <v>0</v>
      </c>
      <c r="AB39" s="4252">
        <f t="shared" si="23"/>
        <v>0</v>
      </c>
      <c r="AC39" s="4259">
        <f t="shared" si="24"/>
        <v>0</v>
      </c>
      <c r="AD39" s="4277"/>
      <c r="AE39" s="4288"/>
      <c r="AF39" s="4282"/>
      <c r="AG39" s="4282"/>
      <c r="AH39" s="4282"/>
      <c r="AI39" s="4282"/>
      <c r="AJ39" s="4282"/>
      <c r="AK39" s="4282"/>
      <c r="AL39" s="4282"/>
      <c r="AM39" s="4282"/>
      <c r="AN39" s="4252">
        <f t="shared" si="26"/>
        <v>0</v>
      </c>
      <c r="AO39" s="4252">
        <f t="shared" si="26"/>
        <v>0</v>
      </c>
      <c r="AP39" s="4252">
        <f t="shared" si="26"/>
        <v>0</v>
      </c>
      <c r="AQ39" s="4252">
        <f t="shared" si="26"/>
        <v>0</v>
      </c>
      <c r="AR39" s="4259">
        <f t="shared" si="26"/>
        <v>0</v>
      </c>
      <c r="AS39" s="4277"/>
      <c r="AT39" s="4288"/>
      <c r="AU39" s="4282"/>
      <c r="AV39" s="4282"/>
      <c r="AW39" s="4282"/>
      <c r="AX39" s="4282"/>
      <c r="AY39" s="4282"/>
      <c r="AZ39" s="4282"/>
      <c r="BA39" s="4282"/>
      <c r="BB39" s="4257"/>
      <c r="BC39" s="4277"/>
      <c r="BD39" s="4282"/>
      <c r="BE39" s="4282"/>
      <c r="BF39" s="4282"/>
      <c r="BG39" s="4282"/>
      <c r="BH39" s="4282"/>
      <c r="BI39" s="4282"/>
      <c r="BJ39" s="4282"/>
      <c r="BK39" s="4282"/>
      <c r="BL39" s="4282"/>
      <c r="BM39" s="4252">
        <f t="shared" si="27"/>
        <v>0</v>
      </c>
      <c r="BN39" s="4252">
        <f t="shared" si="27"/>
        <v>0</v>
      </c>
      <c r="BO39" s="4252">
        <f t="shared" si="28"/>
        <v>0</v>
      </c>
      <c r="BP39" s="4252">
        <f t="shared" si="29"/>
        <v>0</v>
      </c>
      <c r="BQ39" s="4260">
        <f t="shared" si="29"/>
        <v>0</v>
      </c>
      <c r="BR39" s="4277"/>
      <c r="BS39" s="4288"/>
      <c r="BT39" s="4282"/>
      <c r="BU39" s="4282"/>
      <c r="BV39" s="4282"/>
      <c r="BW39" s="4282"/>
      <c r="BX39" s="4282"/>
      <c r="BY39" s="4282"/>
      <c r="BZ39" s="4282"/>
      <c r="CA39" s="4282"/>
      <c r="CB39" s="4252">
        <f t="shared" si="30"/>
        <v>0</v>
      </c>
      <c r="CC39" s="4252">
        <f t="shared" si="30"/>
        <v>0</v>
      </c>
      <c r="CD39" s="4252">
        <f t="shared" si="30"/>
        <v>0</v>
      </c>
      <c r="CE39" s="4252">
        <f t="shared" si="30"/>
        <v>0</v>
      </c>
      <c r="CF39" s="4259">
        <f t="shared" si="30"/>
        <v>0</v>
      </c>
      <c r="CG39" s="4277"/>
      <c r="CH39" s="4288"/>
      <c r="CI39" s="4282"/>
      <c r="CJ39" s="4282"/>
      <c r="CK39" s="4282"/>
      <c r="CL39" s="4282"/>
      <c r="CM39" s="4282"/>
      <c r="CN39" s="4282"/>
      <c r="CO39" s="4282"/>
      <c r="CP39" s="4255"/>
      <c r="CQ39" s="998"/>
      <c r="CR39" s="2312"/>
    </row>
    <row r="40" spans="1:96">
      <c r="A40" s="2312"/>
      <c r="B40" s="998"/>
      <c r="C40" s="4247">
        <v>21</v>
      </c>
      <c r="D40" s="2346" t="s">
        <v>1486</v>
      </c>
      <c r="E40" s="4252">
        <f t="shared" si="25"/>
        <v>0</v>
      </c>
      <c r="F40" s="4252">
        <f t="shared" si="25"/>
        <v>0</v>
      </c>
      <c r="G40" s="4252">
        <f t="shared" si="25"/>
        <v>0</v>
      </c>
      <c r="H40" s="4252">
        <f t="shared" si="25"/>
        <v>0</v>
      </c>
      <c r="I40" s="4259">
        <f t="shared" si="25"/>
        <v>0</v>
      </c>
      <c r="J40" s="4252">
        <f>SUM(J30:J39)</f>
        <v>0</v>
      </c>
      <c r="K40" s="4252">
        <f t="shared" ref="K40:X40" si="31">SUM(K30:K39)</f>
        <v>0</v>
      </c>
      <c r="L40" s="4252">
        <f t="shared" si="31"/>
        <v>0</v>
      </c>
      <c r="M40" s="4252">
        <f t="shared" si="31"/>
        <v>0</v>
      </c>
      <c r="N40" s="4252">
        <f t="shared" si="31"/>
        <v>0</v>
      </c>
      <c r="O40" s="4252">
        <f t="shared" si="31"/>
        <v>0</v>
      </c>
      <c r="P40" s="4252"/>
      <c r="Q40" s="4252">
        <f t="shared" si="31"/>
        <v>0</v>
      </c>
      <c r="R40" s="4252">
        <f t="shared" si="31"/>
        <v>0</v>
      </c>
      <c r="S40" s="4252">
        <f t="shared" si="31"/>
        <v>0</v>
      </c>
      <c r="T40" s="4252">
        <f t="shared" si="31"/>
        <v>0</v>
      </c>
      <c r="U40" s="4252"/>
      <c r="V40" s="4252">
        <f t="shared" si="31"/>
        <v>0</v>
      </c>
      <c r="W40" s="4252">
        <f t="shared" si="31"/>
        <v>0</v>
      </c>
      <c r="X40" s="4252">
        <f t="shared" si="31"/>
        <v>0</v>
      </c>
      <c r="Y40" s="4252">
        <f t="shared" si="23"/>
        <v>0</v>
      </c>
      <c r="Z40" s="4252">
        <f t="shared" si="23"/>
        <v>0</v>
      </c>
      <c r="AA40" s="4252">
        <f t="shared" si="23"/>
        <v>0</v>
      </c>
      <c r="AB40" s="4252">
        <f t="shared" si="23"/>
        <v>0</v>
      </c>
      <c r="AC40" s="4259">
        <f t="shared" si="24"/>
        <v>0</v>
      </c>
      <c r="AD40" s="4252">
        <f t="shared" ref="AD40:AM40" si="32">SUM(AD30:AD39)</f>
        <v>0</v>
      </c>
      <c r="AE40" s="4252"/>
      <c r="AF40" s="4252">
        <f t="shared" si="32"/>
        <v>0</v>
      </c>
      <c r="AG40" s="4252">
        <f t="shared" si="32"/>
        <v>0</v>
      </c>
      <c r="AH40" s="4252">
        <f t="shared" si="32"/>
        <v>0</v>
      </c>
      <c r="AI40" s="4252">
        <f t="shared" si="32"/>
        <v>0</v>
      </c>
      <c r="AJ40" s="4252"/>
      <c r="AK40" s="4252">
        <f t="shared" si="32"/>
        <v>0</v>
      </c>
      <c r="AL40" s="4252">
        <f t="shared" si="32"/>
        <v>0</v>
      </c>
      <c r="AM40" s="4252">
        <f t="shared" si="32"/>
        <v>0</v>
      </c>
      <c r="AN40" s="4252">
        <f t="shared" si="26"/>
        <v>0</v>
      </c>
      <c r="AO40" s="4252">
        <f t="shared" si="26"/>
        <v>0</v>
      </c>
      <c r="AP40" s="4252">
        <f t="shared" si="26"/>
        <v>0</v>
      </c>
      <c r="AQ40" s="4252">
        <f t="shared" si="26"/>
        <v>0</v>
      </c>
      <c r="AR40" s="4259">
        <f t="shared" si="26"/>
        <v>0</v>
      </c>
      <c r="AS40" s="4283">
        <f t="shared" ref="AS40:BL40" si="33">SUM(AS30:AS39)</f>
        <v>0</v>
      </c>
      <c r="AT40" s="4284"/>
      <c r="AU40" s="4285">
        <f t="shared" si="33"/>
        <v>0</v>
      </c>
      <c r="AV40" s="4285">
        <f t="shared" si="33"/>
        <v>0</v>
      </c>
      <c r="AW40" s="4285">
        <f t="shared" si="33"/>
        <v>0</v>
      </c>
      <c r="AX40" s="4285">
        <f t="shared" si="33"/>
        <v>0</v>
      </c>
      <c r="AY40" s="4285"/>
      <c r="AZ40" s="4285">
        <f t="shared" si="33"/>
        <v>0</v>
      </c>
      <c r="BA40" s="4285">
        <f t="shared" si="33"/>
        <v>0</v>
      </c>
      <c r="BB40" s="4249">
        <f t="shared" si="33"/>
        <v>0</v>
      </c>
      <c r="BC40" s="4283">
        <f t="shared" si="33"/>
        <v>0</v>
      </c>
      <c r="BD40" s="4285">
        <f t="shared" si="33"/>
        <v>0</v>
      </c>
      <c r="BE40" s="4285"/>
      <c r="BF40" s="4285">
        <f t="shared" si="33"/>
        <v>0</v>
      </c>
      <c r="BG40" s="4285">
        <f t="shared" si="33"/>
        <v>0</v>
      </c>
      <c r="BH40" s="4285">
        <f t="shared" si="33"/>
        <v>0</v>
      </c>
      <c r="BI40" s="4285"/>
      <c r="BJ40" s="4285">
        <f t="shared" si="33"/>
        <v>0</v>
      </c>
      <c r="BK40" s="4285">
        <f t="shared" si="33"/>
        <v>0</v>
      </c>
      <c r="BL40" s="4265">
        <f t="shared" si="33"/>
        <v>0</v>
      </c>
      <c r="BM40" s="4252">
        <f t="shared" si="27"/>
        <v>0</v>
      </c>
      <c r="BN40" s="4252">
        <f t="shared" si="27"/>
        <v>0</v>
      </c>
      <c r="BO40" s="4252">
        <f t="shared" si="28"/>
        <v>0</v>
      </c>
      <c r="BP40" s="4252">
        <f t="shared" si="29"/>
        <v>0</v>
      </c>
      <c r="BQ40" s="4259">
        <f t="shared" si="29"/>
        <v>0</v>
      </c>
      <c r="BR40" s="4283">
        <f t="shared" ref="BR40:CA40" si="34">SUM(BR30:BR39)</f>
        <v>0</v>
      </c>
      <c r="BS40" s="4284"/>
      <c r="BT40" s="4285">
        <f t="shared" si="34"/>
        <v>0</v>
      </c>
      <c r="BU40" s="4285">
        <f t="shared" si="34"/>
        <v>0</v>
      </c>
      <c r="BV40" s="4285">
        <f t="shared" si="34"/>
        <v>0</v>
      </c>
      <c r="BW40" s="4285">
        <f t="shared" si="34"/>
        <v>0</v>
      </c>
      <c r="BX40" s="4285"/>
      <c r="BY40" s="4285">
        <f t="shared" si="34"/>
        <v>0</v>
      </c>
      <c r="BZ40" s="4285">
        <f t="shared" si="34"/>
        <v>0</v>
      </c>
      <c r="CA40" s="4265">
        <f t="shared" si="34"/>
        <v>0</v>
      </c>
      <c r="CB40" s="4252">
        <f t="shared" si="30"/>
        <v>0</v>
      </c>
      <c r="CC40" s="4252">
        <f t="shared" si="30"/>
        <v>0</v>
      </c>
      <c r="CD40" s="4252">
        <f t="shared" si="30"/>
        <v>0</v>
      </c>
      <c r="CE40" s="4252">
        <f t="shared" si="30"/>
        <v>0</v>
      </c>
      <c r="CF40" s="4259">
        <f t="shared" si="30"/>
        <v>0</v>
      </c>
      <c r="CG40" s="4265">
        <f t="shared" ref="CG40:CP40" si="35">SUM(CG30:CG39)</f>
        <v>0</v>
      </c>
      <c r="CH40" s="4265"/>
      <c r="CI40" s="4265">
        <f t="shared" si="35"/>
        <v>0</v>
      </c>
      <c r="CJ40" s="4265">
        <f t="shared" si="35"/>
        <v>0</v>
      </c>
      <c r="CK40" s="4265">
        <f t="shared" si="35"/>
        <v>0</v>
      </c>
      <c r="CL40" s="4265">
        <f t="shared" si="35"/>
        <v>0</v>
      </c>
      <c r="CM40" s="4265"/>
      <c r="CN40" s="4265">
        <f t="shared" si="35"/>
        <v>0</v>
      </c>
      <c r="CO40" s="4265">
        <f t="shared" si="35"/>
        <v>0</v>
      </c>
      <c r="CP40" s="4286">
        <f t="shared" si="35"/>
        <v>0</v>
      </c>
      <c r="CQ40" s="998"/>
      <c r="CR40" s="2312"/>
    </row>
    <row r="41" spans="1:96">
      <c r="A41" s="2312"/>
      <c r="B41" s="998"/>
      <c r="C41" s="4247">
        <v>22</v>
      </c>
      <c r="D41" s="2346" t="s">
        <v>2188</v>
      </c>
      <c r="E41" s="4252">
        <f t="shared" si="25"/>
        <v>0</v>
      </c>
      <c r="F41" s="4252">
        <f t="shared" si="25"/>
        <v>0</v>
      </c>
      <c r="G41" s="4252">
        <f t="shared" si="25"/>
        <v>0</v>
      </c>
      <c r="H41" s="4252">
        <f t="shared" si="25"/>
        <v>0</v>
      </c>
      <c r="I41" s="4259">
        <f t="shared" si="25"/>
        <v>0</v>
      </c>
      <c r="J41" s="4252">
        <f>J27-J40</f>
        <v>0</v>
      </c>
      <c r="K41" s="4252">
        <f t="shared" ref="K41:X41" si="36">K27-K40</f>
        <v>0</v>
      </c>
      <c r="L41" s="4252">
        <f t="shared" si="36"/>
        <v>0</v>
      </c>
      <c r="M41" s="4252">
        <f t="shared" si="36"/>
        <v>0</v>
      </c>
      <c r="N41" s="4252">
        <f t="shared" si="36"/>
        <v>0</v>
      </c>
      <c r="O41" s="4252">
        <f t="shared" si="36"/>
        <v>0</v>
      </c>
      <c r="P41" s="4252"/>
      <c r="Q41" s="4252">
        <f t="shared" si="36"/>
        <v>0</v>
      </c>
      <c r="R41" s="4252">
        <f t="shared" si="36"/>
        <v>0</v>
      </c>
      <c r="S41" s="4252">
        <f t="shared" si="36"/>
        <v>0</v>
      </c>
      <c r="T41" s="4252">
        <f t="shared" si="36"/>
        <v>0</v>
      </c>
      <c r="U41" s="4252"/>
      <c r="V41" s="4252">
        <f t="shared" si="36"/>
        <v>0</v>
      </c>
      <c r="W41" s="4252">
        <f t="shared" si="36"/>
        <v>0</v>
      </c>
      <c r="X41" s="4252">
        <f t="shared" si="36"/>
        <v>0</v>
      </c>
      <c r="Y41" s="4252">
        <f t="shared" si="23"/>
        <v>0</v>
      </c>
      <c r="Z41" s="4252">
        <f t="shared" si="23"/>
        <v>0</v>
      </c>
      <c r="AA41" s="4252">
        <f t="shared" si="23"/>
        <v>0</v>
      </c>
      <c r="AB41" s="4252">
        <f t="shared" si="23"/>
        <v>0</v>
      </c>
      <c r="AC41" s="4259">
        <f t="shared" si="24"/>
        <v>0</v>
      </c>
      <c r="AD41" s="4252">
        <f t="shared" ref="AD41:AM41" si="37">AD27-AD40</f>
        <v>0</v>
      </c>
      <c r="AE41" s="4252"/>
      <c r="AF41" s="4252">
        <f t="shared" si="37"/>
        <v>0</v>
      </c>
      <c r="AG41" s="4252">
        <f t="shared" si="37"/>
        <v>0</v>
      </c>
      <c r="AH41" s="4252">
        <f t="shared" si="37"/>
        <v>0</v>
      </c>
      <c r="AI41" s="4252">
        <f t="shared" si="37"/>
        <v>0</v>
      </c>
      <c r="AJ41" s="4252"/>
      <c r="AK41" s="4252">
        <f t="shared" si="37"/>
        <v>0</v>
      </c>
      <c r="AL41" s="4252">
        <f t="shared" si="37"/>
        <v>0</v>
      </c>
      <c r="AM41" s="4252">
        <f t="shared" si="37"/>
        <v>0</v>
      </c>
      <c r="AN41" s="4252">
        <f t="shared" si="26"/>
        <v>0</v>
      </c>
      <c r="AO41" s="4252">
        <f t="shared" si="26"/>
        <v>0</v>
      </c>
      <c r="AP41" s="4252">
        <f t="shared" si="26"/>
        <v>0</v>
      </c>
      <c r="AQ41" s="4252">
        <f t="shared" si="26"/>
        <v>0</v>
      </c>
      <c r="AR41" s="4259">
        <f t="shared" si="26"/>
        <v>0</v>
      </c>
      <c r="AS41" s="4261">
        <f t="shared" ref="AS41:BL41" si="38">AS27-AS40</f>
        <v>0</v>
      </c>
      <c r="AT41" s="4262"/>
      <c r="AU41" s="4263">
        <f t="shared" si="38"/>
        <v>0</v>
      </c>
      <c r="AV41" s="4263">
        <f t="shared" si="38"/>
        <v>0</v>
      </c>
      <c r="AW41" s="4263">
        <f t="shared" si="38"/>
        <v>0</v>
      </c>
      <c r="AX41" s="4263">
        <f t="shared" si="38"/>
        <v>0</v>
      </c>
      <c r="AY41" s="4263"/>
      <c r="AZ41" s="4263">
        <f t="shared" si="38"/>
        <v>0</v>
      </c>
      <c r="BA41" s="4263">
        <f t="shared" si="38"/>
        <v>0</v>
      </c>
      <c r="BB41" s="4260">
        <f t="shared" si="38"/>
        <v>0</v>
      </c>
      <c r="BC41" s="4261">
        <f t="shared" si="38"/>
        <v>0</v>
      </c>
      <c r="BD41" s="4263">
        <f t="shared" si="38"/>
        <v>0</v>
      </c>
      <c r="BE41" s="4263"/>
      <c r="BF41" s="4263">
        <f t="shared" si="38"/>
        <v>0</v>
      </c>
      <c r="BG41" s="4263">
        <f t="shared" si="38"/>
        <v>0</v>
      </c>
      <c r="BH41" s="4263">
        <f t="shared" si="38"/>
        <v>0</v>
      </c>
      <c r="BI41" s="4263"/>
      <c r="BJ41" s="4263">
        <f t="shared" si="38"/>
        <v>0</v>
      </c>
      <c r="BK41" s="4263">
        <f t="shared" si="38"/>
        <v>0</v>
      </c>
      <c r="BL41" s="4264">
        <f t="shared" si="38"/>
        <v>0</v>
      </c>
      <c r="BM41" s="4252">
        <f t="shared" si="27"/>
        <v>0</v>
      </c>
      <c r="BN41" s="4252">
        <f t="shared" si="27"/>
        <v>0</v>
      </c>
      <c r="BO41" s="4252">
        <f t="shared" si="28"/>
        <v>0</v>
      </c>
      <c r="BP41" s="4252">
        <f t="shared" si="29"/>
        <v>0</v>
      </c>
      <c r="BQ41" s="4260">
        <f t="shared" si="29"/>
        <v>0</v>
      </c>
      <c r="BR41" s="4261">
        <f t="shared" ref="BR41:CA41" si="39">BR27-BR40</f>
        <v>0</v>
      </c>
      <c r="BS41" s="4262"/>
      <c r="BT41" s="4263">
        <f t="shared" si="39"/>
        <v>0</v>
      </c>
      <c r="BU41" s="4263">
        <f t="shared" si="39"/>
        <v>0</v>
      </c>
      <c r="BV41" s="4263">
        <f t="shared" si="39"/>
        <v>0</v>
      </c>
      <c r="BW41" s="4263">
        <f t="shared" si="39"/>
        <v>0</v>
      </c>
      <c r="BX41" s="4263"/>
      <c r="BY41" s="4263">
        <f t="shared" si="39"/>
        <v>0</v>
      </c>
      <c r="BZ41" s="4263">
        <f t="shared" si="39"/>
        <v>0</v>
      </c>
      <c r="CA41" s="4264">
        <f t="shared" si="39"/>
        <v>0</v>
      </c>
      <c r="CB41" s="4252">
        <f t="shared" si="30"/>
        <v>0</v>
      </c>
      <c r="CC41" s="4252">
        <f t="shared" si="30"/>
        <v>0</v>
      </c>
      <c r="CD41" s="4252">
        <f t="shared" si="30"/>
        <v>0</v>
      </c>
      <c r="CE41" s="4252">
        <f t="shared" si="30"/>
        <v>0</v>
      </c>
      <c r="CF41" s="4260">
        <f t="shared" si="30"/>
        <v>0</v>
      </c>
      <c r="CG41" s="4265">
        <f t="shared" ref="CG41:CP41" si="40">CG27-CG40</f>
        <v>0</v>
      </c>
      <c r="CH41" s="4265"/>
      <c r="CI41" s="4265">
        <f t="shared" si="40"/>
        <v>0</v>
      </c>
      <c r="CJ41" s="4265">
        <f t="shared" si="40"/>
        <v>0</v>
      </c>
      <c r="CK41" s="4265">
        <f t="shared" si="40"/>
        <v>0</v>
      </c>
      <c r="CL41" s="4265">
        <f t="shared" si="40"/>
        <v>0</v>
      </c>
      <c r="CM41" s="4265"/>
      <c r="CN41" s="4265">
        <f t="shared" si="40"/>
        <v>0</v>
      </c>
      <c r="CO41" s="4265">
        <f t="shared" si="40"/>
        <v>0</v>
      </c>
      <c r="CP41" s="4287">
        <f t="shared" si="40"/>
        <v>0</v>
      </c>
      <c r="CQ41" s="998"/>
      <c r="CR41" s="2312"/>
    </row>
    <row r="42" spans="1:96">
      <c r="A42" s="2312"/>
      <c r="B42" s="998"/>
      <c r="C42" s="4247"/>
      <c r="D42" s="2346" t="s">
        <v>1488</v>
      </c>
      <c r="E42" s="4289"/>
      <c r="F42" s="4289"/>
      <c r="G42" s="4290"/>
      <c r="H42" s="4290"/>
      <c r="I42" s="4290"/>
      <c r="J42" s="4291"/>
      <c r="K42" s="4291"/>
      <c r="L42" s="4291"/>
      <c r="M42" s="4291"/>
      <c r="N42" s="4291"/>
      <c r="O42" s="4292"/>
      <c r="P42" s="4292"/>
      <c r="Q42" s="4292"/>
      <c r="R42" s="4292"/>
      <c r="S42" s="4292"/>
      <c r="T42" s="4291"/>
      <c r="U42" s="4291"/>
      <c r="V42" s="4291"/>
      <c r="W42" s="4291"/>
      <c r="X42" s="4291"/>
      <c r="Y42" s="4291"/>
      <c r="Z42" s="4291"/>
      <c r="AA42" s="4291"/>
      <c r="AB42" s="4291"/>
      <c r="AC42" s="4291"/>
      <c r="AD42" s="4291"/>
      <c r="AE42" s="4291"/>
      <c r="AF42" s="4291"/>
      <c r="AG42" s="4291"/>
      <c r="AH42" s="4291"/>
      <c r="AI42" s="4291"/>
      <c r="AJ42" s="4291"/>
      <c r="AK42" s="4291"/>
      <c r="AL42" s="4291"/>
      <c r="AM42" s="4292"/>
      <c r="AN42" s="4292"/>
      <c r="AO42" s="4292"/>
      <c r="AP42" s="4292"/>
      <c r="AQ42" s="4292"/>
      <c r="AR42" s="4292"/>
      <c r="AS42" s="4291"/>
      <c r="AT42" s="4291"/>
      <c r="AU42" s="4291"/>
      <c r="AV42" s="4291"/>
      <c r="AW42" s="4291"/>
      <c r="AX42" s="4291"/>
      <c r="AY42" s="4291"/>
      <c r="AZ42" s="4291"/>
      <c r="BA42" s="4291"/>
      <c r="BB42" s="4291"/>
      <c r="BC42" s="4291"/>
      <c r="BD42" s="4291"/>
      <c r="BE42" s="4291"/>
      <c r="BF42" s="4291"/>
      <c r="BG42" s="4291"/>
      <c r="BH42" s="4291"/>
      <c r="BI42" s="4291"/>
      <c r="BJ42" s="4291"/>
      <c r="BK42" s="4291"/>
      <c r="BL42" s="4291"/>
      <c r="BM42" s="4291"/>
      <c r="BN42" s="4291"/>
      <c r="BO42" s="4291"/>
      <c r="BP42" s="4291"/>
      <c r="BQ42" s="4293"/>
      <c r="BR42" s="4291"/>
      <c r="BS42" s="4291"/>
      <c r="BT42" s="4291"/>
      <c r="BU42" s="4291"/>
      <c r="BV42" s="4291"/>
      <c r="BW42" s="4291"/>
      <c r="BX42" s="4291"/>
      <c r="BY42" s="4291"/>
      <c r="BZ42" s="4291"/>
      <c r="CA42" s="4291"/>
      <c r="CB42" s="4291"/>
      <c r="CC42" s="4291"/>
      <c r="CD42" s="4291"/>
      <c r="CE42" s="4291"/>
      <c r="CF42" s="4293"/>
      <c r="CG42" s="4291"/>
      <c r="CH42" s="4291"/>
      <c r="CI42" s="4291"/>
      <c r="CJ42" s="4291"/>
      <c r="CK42" s="4291"/>
      <c r="CL42" s="4291"/>
      <c r="CM42" s="4291"/>
      <c r="CN42" s="4291"/>
      <c r="CO42" s="4291"/>
      <c r="CP42" s="4294"/>
      <c r="CQ42" s="998"/>
      <c r="CR42" s="2312"/>
    </row>
    <row r="43" spans="1:96">
      <c r="A43" s="2312"/>
      <c r="B43" s="998"/>
      <c r="C43" s="4247">
        <v>23</v>
      </c>
      <c r="D43" s="2346" t="s">
        <v>2189</v>
      </c>
      <c r="E43" s="4252">
        <f t="shared" ref="E43:I46" si="41">+Y43+AN43+AS43+AX43+BM43+CB43</f>
        <v>0</v>
      </c>
      <c r="F43" s="4252">
        <f t="shared" si="41"/>
        <v>0</v>
      </c>
      <c r="G43" s="4252">
        <f t="shared" si="41"/>
        <v>0</v>
      </c>
      <c r="H43" s="4252">
        <f t="shared" si="41"/>
        <v>0</v>
      </c>
      <c r="I43" s="4259">
        <f t="shared" si="41"/>
        <v>0</v>
      </c>
      <c r="J43" s="4277"/>
      <c r="K43" s="4288"/>
      <c r="L43" s="4282"/>
      <c r="M43" s="4282"/>
      <c r="N43" s="4282"/>
      <c r="O43" s="4282"/>
      <c r="P43" s="4282"/>
      <c r="Q43" s="4282"/>
      <c r="R43" s="4282"/>
      <c r="S43" s="4282"/>
      <c r="T43" s="4282"/>
      <c r="U43" s="4282"/>
      <c r="V43" s="4282"/>
      <c r="W43" s="4282"/>
      <c r="X43" s="4282"/>
      <c r="Y43" s="4252">
        <f t="shared" ref="Y43:AC46" si="42">J43+O43+T43</f>
        <v>0</v>
      </c>
      <c r="Z43" s="4252">
        <f t="shared" si="42"/>
        <v>0</v>
      </c>
      <c r="AA43" s="4252">
        <f t="shared" si="42"/>
        <v>0</v>
      </c>
      <c r="AB43" s="4252">
        <f t="shared" si="42"/>
        <v>0</v>
      </c>
      <c r="AC43" s="4259">
        <f t="shared" si="42"/>
        <v>0</v>
      </c>
      <c r="AD43" s="4277"/>
      <c r="AE43" s="4288"/>
      <c r="AF43" s="4282"/>
      <c r="AG43" s="4282"/>
      <c r="AH43" s="4282"/>
      <c r="AI43" s="4282"/>
      <c r="AJ43" s="4282"/>
      <c r="AK43" s="4282"/>
      <c r="AL43" s="4282"/>
      <c r="AM43" s="4282"/>
      <c r="AN43" s="4252">
        <f t="shared" ref="AN43:AR46" si="43">AD43+AI43</f>
        <v>0</v>
      </c>
      <c r="AO43" s="4252">
        <f t="shared" si="43"/>
        <v>0</v>
      </c>
      <c r="AP43" s="4252">
        <f t="shared" si="43"/>
        <v>0</v>
      </c>
      <c r="AQ43" s="4252">
        <f t="shared" si="43"/>
        <v>0</v>
      </c>
      <c r="AR43" s="4259">
        <f t="shared" si="43"/>
        <v>0</v>
      </c>
      <c r="AS43" s="4277"/>
      <c r="AT43" s="4288"/>
      <c r="AU43" s="4282"/>
      <c r="AV43" s="4282"/>
      <c r="AW43" s="4282"/>
      <c r="AX43" s="4282"/>
      <c r="AY43" s="4282"/>
      <c r="AZ43" s="4282"/>
      <c r="BA43" s="4282"/>
      <c r="BB43" s="4257"/>
      <c r="BC43" s="4277"/>
      <c r="BD43" s="4282"/>
      <c r="BE43" s="4282"/>
      <c r="BF43" s="4282"/>
      <c r="BG43" s="4282"/>
      <c r="BH43" s="4282"/>
      <c r="BI43" s="4282"/>
      <c r="BJ43" s="4282"/>
      <c r="BK43" s="4282"/>
      <c r="BL43" s="4282"/>
      <c r="BM43" s="4252">
        <f t="shared" ref="BM43:BN46" si="44">BH43+BC43</f>
        <v>0</v>
      </c>
      <c r="BN43" s="4252">
        <f t="shared" si="44"/>
        <v>0</v>
      </c>
      <c r="BO43" s="4252">
        <f>BJ43+BD43</f>
        <v>0</v>
      </c>
      <c r="BP43" s="4252">
        <f t="shared" ref="BP43:BP46" si="45">BK43+BF43</f>
        <v>0</v>
      </c>
      <c r="BQ43" s="4259">
        <f>BL43+BG43</f>
        <v>0</v>
      </c>
      <c r="BR43" s="4277"/>
      <c r="BS43" s="4288"/>
      <c r="BT43" s="4282"/>
      <c r="BU43" s="4282"/>
      <c r="BV43" s="4282"/>
      <c r="BW43" s="4282"/>
      <c r="BX43" s="4282"/>
      <c r="BY43" s="4282"/>
      <c r="BZ43" s="4282"/>
      <c r="CA43" s="4282"/>
      <c r="CB43" s="4252">
        <f t="shared" ref="CB43:CF46" si="46">BW43+BR43</f>
        <v>0</v>
      </c>
      <c r="CC43" s="4252">
        <f t="shared" si="46"/>
        <v>0</v>
      </c>
      <c r="CD43" s="4252">
        <f t="shared" si="46"/>
        <v>0</v>
      </c>
      <c r="CE43" s="4252">
        <f t="shared" si="46"/>
        <v>0</v>
      </c>
      <c r="CF43" s="4259">
        <f t="shared" si="46"/>
        <v>0</v>
      </c>
      <c r="CG43" s="4277"/>
      <c r="CH43" s="4288"/>
      <c r="CI43" s="4282"/>
      <c r="CJ43" s="4282"/>
      <c r="CK43" s="4282"/>
      <c r="CL43" s="4282"/>
      <c r="CM43" s="4282"/>
      <c r="CN43" s="4282"/>
      <c r="CO43" s="4282"/>
      <c r="CP43" s="4255"/>
      <c r="CQ43" s="998"/>
      <c r="CR43" s="2312"/>
    </row>
    <row r="44" spans="1:96">
      <c r="A44" s="2312"/>
      <c r="B44" s="998"/>
      <c r="C44" s="4295">
        <v>24</v>
      </c>
      <c r="D44" s="2347" t="s">
        <v>1490</v>
      </c>
      <c r="E44" s="4252">
        <f t="shared" si="41"/>
        <v>0</v>
      </c>
      <c r="F44" s="4252">
        <f t="shared" si="41"/>
        <v>0</v>
      </c>
      <c r="G44" s="4252">
        <f t="shared" si="41"/>
        <v>0</v>
      </c>
      <c r="H44" s="4252">
        <f t="shared" si="41"/>
        <v>0</v>
      </c>
      <c r="I44" s="4259">
        <f t="shared" si="41"/>
        <v>0</v>
      </c>
      <c r="J44" s="4252">
        <f>J43+J41</f>
        <v>0</v>
      </c>
      <c r="K44" s="4252"/>
      <c r="L44" s="4252">
        <f>L43+L41</f>
        <v>0</v>
      </c>
      <c r="M44" s="4252">
        <f t="shared" ref="M44:X44" si="47">M43+M41</f>
        <v>0</v>
      </c>
      <c r="N44" s="4252">
        <f t="shared" si="47"/>
        <v>0</v>
      </c>
      <c r="O44" s="4252">
        <f t="shared" si="47"/>
        <v>0</v>
      </c>
      <c r="P44" s="4252"/>
      <c r="Q44" s="4252">
        <f t="shared" si="47"/>
        <v>0</v>
      </c>
      <c r="R44" s="4252">
        <f t="shared" si="47"/>
        <v>0</v>
      </c>
      <c r="S44" s="4252">
        <f t="shared" si="47"/>
        <v>0</v>
      </c>
      <c r="T44" s="4252">
        <f t="shared" si="47"/>
        <v>0</v>
      </c>
      <c r="U44" s="4252"/>
      <c r="V44" s="4252">
        <f t="shared" si="47"/>
        <v>0</v>
      </c>
      <c r="W44" s="4252">
        <f t="shared" si="47"/>
        <v>0</v>
      </c>
      <c r="X44" s="4252">
        <f t="shared" si="47"/>
        <v>0</v>
      </c>
      <c r="Y44" s="4252">
        <f t="shared" si="42"/>
        <v>0</v>
      </c>
      <c r="Z44" s="4252">
        <f t="shared" si="42"/>
        <v>0</v>
      </c>
      <c r="AA44" s="4252">
        <f t="shared" si="42"/>
        <v>0</v>
      </c>
      <c r="AB44" s="4252">
        <f t="shared" si="42"/>
        <v>0</v>
      </c>
      <c r="AC44" s="4259">
        <f t="shared" si="42"/>
        <v>0</v>
      </c>
      <c r="AD44" s="4252">
        <f t="shared" ref="AD44:AM44" si="48">AD43+AD41</f>
        <v>0</v>
      </c>
      <c r="AE44" s="4252"/>
      <c r="AF44" s="4252">
        <f t="shared" si="48"/>
        <v>0</v>
      </c>
      <c r="AG44" s="4252">
        <f t="shared" si="48"/>
        <v>0</v>
      </c>
      <c r="AH44" s="4252">
        <f t="shared" si="48"/>
        <v>0</v>
      </c>
      <c r="AI44" s="4252">
        <f t="shared" si="48"/>
        <v>0</v>
      </c>
      <c r="AJ44" s="4252"/>
      <c r="AK44" s="4252">
        <f t="shared" si="48"/>
        <v>0</v>
      </c>
      <c r="AL44" s="4252">
        <f t="shared" si="48"/>
        <v>0</v>
      </c>
      <c r="AM44" s="4252">
        <f t="shared" si="48"/>
        <v>0</v>
      </c>
      <c r="AN44" s="4252">
        <f t="shared" si="43"/>
        <v>0</v>
      </c>
      <c r="AO44" s="4252">
        <f t="shared" si="43"/>
        <v>0</v>
      </c>
      <c r="AP44" s="4252">
        <f t="shared" si="43"/>
        <v>0</v>
      </c>
      <c r="AQ44" s="4252">
        <f t="shared" si="43"/>
        <v>0</v>
      </c>
      <c r="AR44" s="4259">
        <f t="shared" si="43"/>
        <v>0</v>
      </c>
      <c r="AS44" s="4283">
        <f t="shared" ref="AS44:BL44" si="49">AS43+AS41</f>
        <v>0</v>
      </c>
      <c r="AT44" s="4284"/>
      <c r="AU44" s="4285">
        <f t="shared" si="49"/>
        <v>0</v>
      </c>
      <c r="AV44" s="4285">
        <f t="shared" si="49"/>
        <v>0</v>
      </c>
      <c r="AW44" s="4285">
        <f t="shared" si="49"/>
        <v>0</v>
      </c>
      <c r="AX44" s="4285">
        <f t="shared" si="49"/>
        <v>0</v>
      </c>
      <c r="AY44" s="4285"/>
      <c r="AZ44" s="4285">
        <f t="shared" si="49"/>
        <v>0</v>
      </c>
      <c r="BA44" s="4285">
        <f t="shared" si="49"/>
        <v>0</v>
      </c>
      <c r="BB44" s="4249">
        <f t="shared" si="49"/>
        <v>0</v>
      </c>
      <c r="BC44" s="4283">
        <f t="shared" si="49"/>
        <v>0</v>
      </c>
      <c r="BD44" s="4285">
        <f t="shared" si="49"/>
        <v>0</v>
      </c>
      <c r="BE44" s="4285"/>
      <c r="BF44" s="4285">
        <f t="shared" si="49"/>
        <v>0</v>
      </c>
      <c r="BG44" s="4285">
        <f t="shared" si="49"/>
        <v>0</v>
      </c>
      <c r="BH44" s="4285">
        <f t="shared" si="49"/>
        <v>0</v>
      </c>
      <c r="BI44" s="4285"/>
      <c r="BJ44" s="4285">
        <f t="shared" si="49"/>
        <v>0</v>
      </c>
      <c r="BK44" s="4285">
        <f t="shared" si="49"/>
        <v>0</v>
      </c>
      <c r="BL44" s="4265">
        <f t="shared" si="49"/>
        <v>0</v>
      </c>
      <c r="BM44" s="4252">
        <f t="shared" si="44"/>
        <v>0</v>
      </c>
      <c r="BN44" s="4252">
        <f t="shared" si="44"/>
        <v>0</v>
      </c>
      <c r="BO44" s="4252">
        <f>BJ44+BD44</f>
        <v>0</v>
      </c>
      <c r="BP44" s="4252">
        <f t="shared" si="45"/>
        <v>0</v>
      </c>
      <c r="BQ44" s="4259">
        <f>BL44+BG44</f>
        <v>0</v>
      </c>
      <c r="BR44" s="4283">
        <f t="shared" ref="BR44:CA44" si="50">BR43+BR41</f>
        <v>0</v>
      </c>
      <c r="BS44" s="4284"/>
      <c r="BT44" s="4285">
        <f t="shared" si="50"/>
        <v>0</v>
      </c>
      <c r="BU44" s="4285">
        <f t="shared" si="50"/>
        <v>0</v>
      </c>
      <c r="BV44" s="4285">
        <f t="shared" si="50"/>
        <v>0</v>
      </c>
      <c r="BW44" s="4285">
        <f t="shared" si="50"/>
        <v>0</v>
      </c>
      <c r="BX44" s="4285"/>
      <c r="BY44" s="4285">
        <f t="shared" si="50"/>
        <v>0</v>
      </c>
      <c r="BZ44" s="4285">
        <f t="shared" si="50"/>
        <v>0</v>
      </c>
      <c r="CA44" s="4265">
        <f t="shared" si="50"/>
        <v>0</v>
      </c>
      <c r="CB44" s="4252">
        <f t="shared" si="46"/>
        <v>0</v>
      </c>
      <c r="CC44" s="4252">
        <f t="shared" si="46"/>
        <v>0</v>
      </c>
      <c r="CD44" s="4252">
        <f t="shared" si="46"/>
        <v>0</v>
      </c>
      <c r="CE44" s="4252">
        <f t="shared" si="46"/>
        <v>0</v>
      </c>
      <c r="CF44" s="4259">
        <f t="shared" si="46"/>
        <v>0</v>
      </c>
      <c r="CG44" s="4265">
        <f t="shared" ref="CG44:CP44" si="51">CG43+CG41</f>
        <v>0</v>
      </c>
      <c r="CH44" s="4265"/>
      <c r="CI44" s="4265">
        <f t="shared" si="51"/>
        <v>0</v>
      </c>
      <c r="CJ44" s="4265">
        <f t="shared" si="51"/>
        <v>0</v>
      </c>
      <c r="CK44" s="4265">
        <f t="shared" si="51"/>
        <v>0</v>
      </c>
      <c r="CL44" s="4265">
        <f t="shared" si="51"/>
        <v>0</v>
      </c>
      <c r="CM44" s="4265"/>
      <c r="CN44" s="4265">
        <f t="shared" si="51"/>
        <v>0</v>
      </c>
      <c r="CO44" s="4265">
        <f t="shared" si="51"/>
        <v>0</v>
      </c>
      <c r="CP44" s="4286">
        <f t="shared" si="51"/>
        <v>0</v>
      </c>
      <c r="CQ44" s="998"/>
      <c r="CR44" s="2312"/>
    </row>
    <row r="45" spans="1:96">
      <c r="A45" s="2312"/>
      <c r="B45" s="998"/>
      <c r="C45" s="4247">
        <v>25</v>
      </c>
      <c r="D45" s="2346" t="s">
        <v>2190</v>
      </c>
      <c r="E45" s="4252">
        <f t="shared" si="41"/>
        <v>0</v>
      </c>
      <c r="F45" s="4252">
        <f t="shared" si="41"/>
        <v>0</v>
      </c>
      <c r="G45" s="4252">
        <f t="shared" si="41"/>
        <v>0</v>
      </c>
      <c r="H45" s="4252">
        <f t="shared" si="41"/>
        <v>0</v>
      </c>
      <c r="I45" s="4259">
        <f t="shared" si="41"/>
        <v>0</v>
      </c>
      <c r="J45" s="4277"/>
      <c r="K45" s="4288"/>
      <c r="L45" s="4282"/>
      <c r="M45" s="4282"/>
      <c r="N45" s="4282"/>
      <c r="O45" s="4282"/>
      <c r="P45" s="4282"/>
      <c r="Q45" s="4282"/>
      <c r="R45" s="4282"/>
      <c r="S45" s="4282"/>
      <c r="T45" s="4282"/>
      <c r="U45" s="4282"/>
      <c r="V45" s="4282"/>
      <c r="W45" s="4282"/>
      <c r="X45" s="4282"/>
      <c r="Y45" s="4252">
        <f t="shared" si="42"/>
        <v>0</v>
      </c>
      <c r="Z45" s="4252">
        <f t="shared" si="42"/>
        <v>0</v>
      </c>
      <c r="AA45" s="4252">
        <f t="shared" si="42"/>
        <v>0</v>
      </c>
      <c r="AB45" s="4252">
        <f t="shared" si="42"/>
        <v>0</v>
      </c>
      <c r="AC45" s="4259">
        <f t="shared" si="42"/>
        <v>0</v>
      </c>
      <c r="AD45" s="4277"/>
      <c r="AE45" s="4288"/>
      <c r="AF45" s="4282"/>
      <c r="AG45" s="4282"/>
      <c r="AH45" s="4282"/>
      <c r="AI45" s="4282"/>
      <c r="AJ45" s="4282"/>
      <c r="AK45" s="4282"/>
      <c r="AL45" s="4282"/>
      <c r="AM45" s="4282"/>
      <c r="AN45" s="4252">
        <f t="shared" si="43"/>
        <v>0</v>
      </c>
      <c r="AO45" s="4252">
        <f t="shared" si="43"/>
        <v>0</v>
      </c>
      <c r="AP45" s="4252">
        <f t="shared" si="43"/>
        <v>0</v>
      </c>
      <c r="AQ45" s="4252">
        <f t="shared" si="43"/>
        <v>0</v>
      </c>
      <c r="AR45" s="4259">
        <f t="shared" si="43"/>
        <v>0</v>
      </c>
      <c r="AS45" s="4277"/>
      <c r="AT45" s="4288"/>
      <c r="AU45" s="4282"/>
      <c r="AV45" s="4282"/>
      <c r="AW45" s="4282"/>
      <c r="AX45" s="4282"/>
      <c r="AY45" s="4282"/>
      <c r="AZ45" s="4282"/>
      <c r="BA45" s="4282"/>
      <c r="BB45" s="4257"/>
      <c r="BC45" s="4277"/>
      <c r="BD45" s="4282"/>
      <c r="BE45" s="4282"/>
      <c r="BF45" s="4282"/>
      <c r="BG45" s="4282"/>
      <c r="BH45" s="4282"/>
      <c r="BI45" s="4282"/>
      <c r="BJ45" s="4282"/>
      <c r="BK45" s="4282"/>
      <c r="BL45" s="4282"/>
      <c r="BM45" s="4252">
        <f t="shared" si="44"/>
        <v>0</v>
      </c>
      <c r="BN45" s="4252">
        <f t="shared" si="44"/>
        <v>0</v>
      </c>
      <c r="BO45" s="4252">
        <f>BJ45+BD45</f>
        <v>0</v>
      </c>
      <c r="BP45" s="4252">
        <f t="shared" si="45"/>
        <v>0</v>
      </c>
      <c r="BQ45" s="4259">
        <f>BL45+BG45</f>
        <v>0</v>
      </c>
      <c r="BR45" s="4277"/>
      <c r="BS45" s="4288"/>
      <c r="BT45" s="4282"/>
      <c r="BU45" s="4282"/>
      <c r="BV45" s="4282"/>
      <c r="BW45" s="4282"/>
      <c r="BX45" s="4282"/>
      <c r="BY45" s="4282"/>
      <c r="BZ45" s="4282"/>
      <c r="CA45" s="4282"/>
      <c r="CB45" s="4252">
        <f t="shared" si="46"/>
        <v>0</v>
      </c>
      <c r="CC45" s="4252">
        <f t="shared" si="46"/>
        <v>0</v>
      </c>
      <c r="CD45" s="4252">
        <f t="shared" si="46"/>
        <v>0</v>
      </c>
      <c r="CE45" s="4252">
        <f t="shared" si="46"/>
        <v>0</v>
      </c>
      <c r="CF45" s="4259">
        <f t="shared" si="46"/>
        <v>0</v>
      </c>
      <c r="CG45" s="4277"/>
      <c r="CH45" s="4288"/>
      <c r="CI45" s="4282"/>
      <c r="CJ45" s="4282"/>
      <c r="CK45" s="4282"/>
      <c r="CL45" s="4282"/>
      <c r="CM45" s="4282"/>
      <c r="CN45" s="4282"/>
      <c r="CO45" s="4282"/>
      <c r="CP45" s="4255"/>
      <c r="CQ45" s="998"/>
      <c r="CR45" s="2312"/>
    </row>
    <row r="46" spans="1:96" ht="14.4" thickBot="1">
      <c r="A46" s="2312"/>
      <c r="B46" s="998"/>
      <c r="C46" s="4296" t="s">
        <v>1492</v>
      </c>
      <c r="D46" s="4297" t="s">
        <v>1493</v>
      </c>
      <c r="E46" s="4298">
        <f t="shared" si="41"/>
        <v>0</v>
      </c>
      <c r="F46" s="4298">
        <f t="shared" si="41"/>
        <v>0</v>
      </c>
      <c r="G46" s="4298">
        <f t="shared" si="41"/>
        <v>0</v>
      </c>
      <c r="H46" s="4298">
        <f t="shared" si="41"/>
        <v>0</v>
      </c>
      <c r="I46" s="4299">
        <f t="shared" si="41"/>
        <v>0</v>
      </c>
      <c r="J46" s="2639">
        <f>J44-J45</f>
        <v>0</v>
      </c>
      <c r="K46" s="4300"/>
      <c r="L46" s="4298">
        <f>L44-L45</f>
        <v>0</v>
      </c>
      <c r="M46" s="4298">
        <f t="shared" ref="M46:X46" si="52">M44-M45</f>
        <v>0</v>
      </c>
      <c r="N46" s="4298">
        <f t="shared" si="52"/>
        <v>0</v>
      </c>
      <c r="O46" s="4298">
        <f t="shared" si="52"/>
        <v>0</v>
      </c>
      <c r="P46" s="4298"/>
      <c r="Q46" s="4298">
        <f t="shared" si="52"/>
        <v>0</v>
      </c>
      <c r="R46" s="4298">
        <f t="shared" si="52"/>
        <v>0</v>
      </c>
      <c r="S46" s="4298">
        <f t="shared" si="52"/>
        <v>0</v>
      </c>
      <c r="T46" s="4298">
        <f t="shared" si="52"/>
        <v>0</v>
      </c>
      <c r="U46" s="4298"/>
      <c r="V46" s="4298">
        <f t="shared" si="52"/>
        <v>0</v>
      </c>
      <c r="W46" s="4298">
        <f t="shared" si="52"/>
        <v>0</v>
      </c>
      <c r="X46" s="4298">
        <f t="shared" si="52"/>
        <v>0</v>
      </c>
      <c r="Y46" s="4298">
        <f t="shared" si="42"/>
        <v>0</v>
      </c>
      <c r="Z46" s="4298">
        <f t="shared" si="42"/>
        <v>0</v>
      </c>
      <c r="AA46" s="4298">
        <f t="shared" si="42"/>
        <v>0</v>
      </c>
      <c r="AB46" s="4298">
        <f t="shared" si="42"/>
        <v>0</v>
      </c>
      <c r="AC46" s="4299">
        <f t="shared" si="42"/>
        <v>0</v>
      </c>
      <c r="AD46" s="4298">
        <f t="shared" ref="AD46:AM46" si="53">AD44-AD45</f>
        <v>0</v>
      </c>
      <c r="AE46" s="4298"/>
      <c r="AF46" s="4298">
        <f t="shared" si="53"/>
        <v>0</v>
      </c>
      <c r="AG46" s="4298">
        <f t="shared" si="53"/>
        <v>0</v>
      </c>
      <c r="AH46" s="4298">
        <f t="shared" si="53"/>
        <v>0</v>
      </c>
      <c r="AI46" s="4298">
        <f t="shared" si="53"/>
        <v>0</v>
      </c>
      <c r="AJ46" s="4298"/>
      <c r="AK46" s="4298">
        <f t="shared" si="53"/>
        <v>0</v>
      </c>
      <c r="AL46" s="4298">
        <f t="shared" si="53"/>
        <v>0</v>
      </c>
      <c r="AM46" s="4298">
        <f t="shared" si="53"/>
        <v>0</v>
      </c>
      <c r="AN46" s="4298">
        <f t="shared" si="43"/>
        <v>0</v>
      </c>
      <c r="AO46" s="4298">
        <f t="shared" si="43"/>
        <v>0</v>
      </c>
      <c r="AP46" s="4298">
        <f t="shared" si="43"/>
        <v>0</v>
      </c>
      <c r="AQ46" s="4298">
        <f t="shared" si="43"/>
        <v>0</v>
      </c>
      <c r="AR46" s="4299">
        <f t="shared" si="43"/>
        <v>0</v>
      </c>
      <c r="AS46" s="4301">
        <f t="shared" ref="AS46:BL46" si="54">AS44-AS45</f>
        <v>0</v>
      </c>
      <c r="AT46" s="4302"/>
      <c r="AU46" s="4303">
        <f t="shared" si="54"/>
        <v>0</v>
      </c>
      <c r="AV46" s="4303">
        <f t="shared" si="54"/>
        <v>0</v>
      </c>
      <c r="AW46" s="4303">
        <f t="shared" si="54"/>
        <v>0</v>
      </c>
      <c r="AX46" s="4303">
        <f t="shared" si="54"/>
        <v>0</v>
      </c>
      <c r="AY46" s="4303"/>
      <c r="AZ46" s="4303">
        <f t="shared" si="54"/>
        <v>0</v>
      </c>
      <c r="BA46" s="4303">
        <f t="shared" si="54"/>
        <v>0</v>
      </c>
      <c r="BB46" s="4304">
        <f t="shared" si="54"/>
        <v>0</v>
      </c>
      <c r="BC46" s="4301">
        <f t="shared" si="54"/>
        <v>0</v>
      </c>
      <c r="BD46" s="4303">
        <f t="shared" si="54"/>
        <v>0</v>
      </c>
      <c r="BE46" s="4303"/>
      <c r="BF46" s="4303">
        <f t="shared" si="54"/>
        <v>0</v>
      </c>
      <c r="BG46" s="4303">
        <f t="shared" si="54"/>
        <v>0</v>
      </c>
      <c r="BH46" s="4303">
        <f t="shared" si="54"/>
        <v>0</v>
      </c>
      <c r="BI46" s="4303"/>
      <c r="BJ46" s="4303">
        <f t="shared" si="54"/>
        <v>0</v>
      </c>
      <c r="BK46" s="4303">
        <f t="shared" si="54"/>
        <v>0</v>
      </c>
      <c r="BL46" s="4305">
        <f t="shared" si="54"/>
        <v>0</v>
      </c>
      <c r="BM46" s="4298">
        <f t="shared" si="44"/>
        <v>0</v>
      </c>
      <c r="BN46" s="4298">
        <f t="shared" si="44"/>
        <v>0</v>
      </c>
      <c r="BO46" s="4298">
        <f>BJ46+BD46</f>
        <v>0</v>
      </c>
      <c r="BP46" s="4298">
        <f t="shared" si="45"/>
        <v>0</v>
      </c>
      <c r="BQ46" s="4299">
        <f>BL46+BG46</f>
        <v>0</v>
      </c>
      <c r="BR46" s="4301">
        <f t="shared" ref="BR46:CA46" si="55">BR44-BR45</f>
        <v>0</v>
      </c>
      <c r="BS46" s="4302"/>
      <c r="BT46" s="4303">
        <f t="shared" si="55"/>
        <v>0</v>
      </c>
      <c r="BU46" s="4303">
        <f t="shared" si="55"/>
        <v>0</v>
      </c>
      <c r="BV46" s="4303">
        <f t="shared" si="55"/>
        <v>0</v>
      </c>
      <c r="BW46" s="4303">
        <f t="shared" si="55"/>
        <v>0</v>
      </c>
      <c r="BX46" s="4303"/>
      <c r="BY46" s="4303">
        <f t="shared" si="55"/>
        <v>0</v>
      </c>
      <c r="BZ46" s="4303">
        <f t="shared" si="55"/>
        <v>0</v>
      </c>
      <c r="CA46" s="4305">
        <f t="shared" si="55"/>
        <v>0</v>
      </c>
      <c r="CB46" s="4298">
        <f t="shared" si="46"/>
        <v>0</v>
      </c>
      <c r="CC46" s="4298">
        <f t="shared" si="46"/>
        <v>0</v>
      </c>
      <c r="CD46" s="4298">
        <f t="shared" si="46"/>
        <v>0</v>
      </c>
      <c r="CE46" s="4298">
        <f t="shared" si="46"/>
        <v>0</v>
      </c>
      <c r="CF46" s="4299">
        <f t="shared" si="46"/>
        <v>0</v>
      </c>
      <c r="CG46" s="4305">
        <f t="shared" ref="CG46:CP46" si="56">CG44-CG45</f>
        <v>0</v>
      </c>
      <c r="CH46" s="4305"/>
      <c r="CI46" s="4305">
        <f t="shared" si="56"/>
        <v>0</v>
      </c>
      <c r="CJ46" s="4305">
        <f t="shared" si="56"/>
        <v>0</v>
      </c>
      <c r="CK46" s="4305">
        <f t="shared" si="56"/>
        <v>0</v>
      </c>
      <c r="CL46" s="4305">
        <f t="shared" si="56"/>
        <v>0</v>
      </c>
      <c r="CM46" s="4305"/>
      <c r="CN46" s="4305">
        <f t="shared" si="56"/>
        <v>0</v>
      </c>
      <c r="CO46" s="4305">
        <f t="shared" si="56"/>
        <v>0</v>
      </c>
      <c r="CP46" s="4306">
        <f t="shared" si="56"/>
        <v>0</v>
      </c>
      <c r="CQ46" s="998"/>
      <c r="CR46" s="2312"/>
    </row>
    <row r="47" spans="1:96" ht="14.4" thickBot="1">
      <c r="A47" s="2312"/>
      <c r="B47" s="998"/>
      <c r="C47" s="238"/>
      <c r="D47" s="2349"/>
      <c r="E47" s="2369"/>
      <c r="F47" s="2369"/>
      <c r="G47" s="2369"/>
      <c r="H47" s="2369"/>
      <c r="I47" s="2369"/>
      <c r="J47" s="2369"/>
      <c r="K47" s="2369"/>
      <c r="L47" s="2369"/>
      <c r="M47" s="2369"/>
      <c r="N47" s="2369"/>
      <c r="O47" s="2369"/>
      <c r="P47" s="2369"/>
      <c r="Q47" s="2369"/>
      <c r="R47" s="2369"/>
      <c r="S47" s="2369"/>
      <c r="T47" s="2369"/>
      <c r="U47" s="2369"/>
      <c r="V47" s="2369"/>
      <c r="W47" s="2369"/>
      <c r="X47" s="2369"/>
      <c r="Y47" s="2369"/>
      <c r="Z47" s="2369"/>
      <c r="AA47" s="2369"/>
      <c r="AB47" s="2369"/>
      <c r="AC47" s="2369"/>
      <c r="AD47" s="2369"/>
      <c r="AE47" s="2369"/>
      <c r="AF47" s="2369"/>
      <c r="AG47" s="2369"/>
      <c r="AH47" s="2369"/>
      <c r="AI47" s="2369"/>
      <c r="AJ47" s="2369"/>
      <c r="AK47" s="2369"/>
      <c r="AL47" s="2369"/>
      <c r="AM47" s="2369"/>
      <c r="AN47" s="2369"/>
      <c r="AO47" s="2369"/>
      <c r="AP47" s="2369"/>
      <c r="AQ47" s="2369"/>
      <c r="AR47" s="2369"/>
      <c r="AS47" s="2369"/>
      <c r="AT47" s="2369"/>
      <c r="AU47" s="2369"/>
      <c r="AV47" s="2369"/>
      <c r="AW47" s="2369"/>
      <c r="AX47" s="2369"/>
      <c r="AY47" s="2369"/>
      <c r="AZ47" s="2369"/>
      <c r="BA47" s="2369"/>
      <c r="BB47" s="2369"/>
      <c r="BC47" s="2369"/>
      <c r="BD47" s="2369"/>
      <c r="BE47" s="2369"/>
      <c r="BF47" s="2369"/>
      <c r="BG47" s="2369"/>
      <c r="BH47" s="2369"/>
      <c r="BI47" s="2369"/>
      <c r="BJ47" s="2369"/>
      <c r="BK47" s="2369"/>
      <c r="BL47" s="2369"/>
      <c r="BM47" s="2369"/>
      <c r="BN47" s="2369"/>
      <c r="BO47" s="2369"/>
      <c r="BP47" s="2369"/>
      <c r="BQ47" s="2369"/>
      <c r="BR47" s="2369"/>
      <c r="BS47" s="2369"/>
      <c r="BT47" s="2369"/>
      <c r="BU47" s="2369"/>
      <c r="BV47" s="2369"/>
      <c r="BW47" s="2369"/>
      <c r="BX47" s="2369"/>
      <c r="BY47" s="2369"/>
      <c r="BZ47" s="2369"/>
      <c r="CA47" s="2369"/>
      <c r="CB47" s="2369"/>
      <c r="CC47" s="2369"/>
      <c r="CD47" s="2369"/>
      <c r="CE47" s="2369"/>
      <c r="CF47" s="2369"/>
      <c r="CG47" s="2369"/>
      <c r="CH47" s="2369"/>
      <c r="CI47" s="2369"/>
      <c r="CJ47" s="2369"/>
      <c r="CK47" s="2369"/>
      <c r="CL47" s="2369"/>
      <c r="CM47" s="2369"/>
      <c r="CN47" s="2369"/>
      <c r="CO47" s="2369"/>
      <c r="CP47" s="2369"/>
      <c r="CQ47" s="998"/>
      <c r="CR47" s="2312"/>
    </row>
    <row r="48" spans="1:96" ht="15" customHeight="1">
      <c r="A48" s="2312"/>
      <c r="B48" s="998"/>
      <c r="C48" s="8240" t="s">
        <v>2191</v>
      </c>
      <c r="D48" s="8241"/>
      <c r="E48" s="8241"/>
      <c r="F48" s="8241"/>
      <c r="G48" s="8242"/>
      <c r="H48" s="2369"/>
      <c r="I48" s="2369"/>
      <c r="J48" s="2369"/>
      <c r="K48" s="2369"/>
      <c r="L48" s="2369"/>
      <c r="M48" s="2369"/>
      <c r="N48" s="2369"/>
      <c r="O48" s="2369"/>
      <c r="P48" s="2369"/>
      <c r="Q48" s="2369"/>
      <c r="R48" s="2369"/>
      <c r="S48" s="2369"/>
      <c r="T48" s="2369"/>
      <c r="U48" s="2369"/>
      <c r="V48" s="2369"/>
      <c r="W48" s="2369"/>
      <c r="X48" s="2369"/>
      <c r="Y48" s="2369"/>
      <c r="Z48" s="2369"/>
      <c r="AA48" s="2369"/>
      <c r="AB48" s="2369"/>
      <c r="AC48" s="2369"/>
      <c r="AD48" s="2369"/>
      <c r="AE48" s="2369"/>
      <c r="AF48" s="2369"/>
      <c r="AG48" s="2369"/>
      <c r="AH48" s="2369"/>
      <c r="AI48" s="2369"/>
      <c r="AJ48" s="2369"/>
      <c r="AK48" s="2369"/>
      <c r="AL48" s="2369"/>
      <c r="AM48" s="2369"/>
      <c r="AN48" s="2369"/>
      <c r="AO48" s="2369"/>
      <c r="AP48" s="2369"/>
      <c r="AQ48" s="2369"/>
      <c r="AR48" s="2369"/>
      <c r="AS48" s="2369"/>
      <c r="AT48" s="2369"/>
      <c r="AU48" s="2369"/>
      <c r="AV48" s="2369"/>
      <c r="AW48" s="2369"/>
      <c r="AX48" s="2369"/>
      <c r="AY48" s="2369"/>
      <c r="AZ48" s="2369"/>
      <c r="BA48" s="2369"/>
      <c r="BB48" s="2369"/>
      <c r="BC48" s="2369"/>
      <c r="BD48" s="2369"/>
      <c r="BE48" s="2369"/>
      <c r="BF48" s="2369"/>
      <c r="BG48" s="2369"/>
      <c r="BH48" s="2369"/>
      <c r="BI48" s="2369"/>
      <c r="BJ48" s="2369"/>
      <c r="BK48" s="2369"/>
      <c r="BL48" s="2369"/>
      <c r="BM48" s="2369"/>
      <c r="BN48" s="2369"/>
      <c r="BO48" s="2369"/>
      <c r="BP48" s="2369"/>
      <c r="BQ48" s="2369"/>
      <c r="BR48" s="2369"/>
      <c r="BS48" s="2369"/>
      <c r="BT48" s="2369"/>
      <c r="BU48" s="2369"/>
      <c r="BV48" s="2369"/>
      <c r="BW48" s="2369"/>
      <c r="BX48" s="2369"/>
      <c r="BY48" s="2369"/>
      <c r="BZ48" s="2369"/>
      <c r="CA48" s="2369"/>
      <c r="CB48" s="2369"/>
      <c r="CC48" s="2369"/>
      <c r="CD48" s="2369"/>
      <c r="CE48" s="2369"/>
      <c r="CF48" s="2369"/>
      <c r="CG48" s="2369"/>
      <c r="CH48" s="2369"/>
      <c r="CI48" s="2369"/>
      <c r="CJ48" s="2369"/>
      <c r="CK48" s="2369"/>
      <c r="CL48" s="2369"/>
      <c r="CM48" s="2369"/>
      <c r="CN48" s="2369"/>
      <c r="CO48" s="2369"/>
      <c r="CP48" s="2369"/>
      <c r="CQ48" s="998"/>
      <c r="CR48" s="2312"/>
    </row>
    <row r="49" spans="1:96">
      <c r="A49" s="2312"/>
      <c r="B49" s="998"/>
      <c r="C49" s="8243"/>
      <c r="D49" s="8244"/>
      <c r="E49" s="8244"/>
      <c r="F49" s="8244"/>
      <c r="G49" s="8245"/>
      <c r="H49" s="2369"/>
      <c r="I49" s="2369"/>
      <c r="J49" s="2369"/>
      <c r="K49" s="2369"/>
      <c r="L49" s="2369"/>
      <c r="M49" s="2369"/>
      <c r="N49" s="2369"/>
      <c r="O49" s="2369"/>
      <c r="P49" s="2369"/>
      <c r="Q49" s="2369"/>
      <c r="R49" s="2369"/>
      <c r="S49" s="2369"/>
      <c r="T49" s="2369"/>
      <c r="U49" s="2369"/>
      <c r="V49" s="2369"/>
      <c r="W49" s="2369"/>
      <c r="X49" s="2369"/>
      <c r="Y49" s="2369"/>
      <c r="Z49" s="2369"/>
      <c r="AA49" s="2369"/>
      <c r="AB49" s="2369"/>
      <c r="AC49" s="2369"/>
      <c r="AD49" s="2369"/>
      <c r="AE49" s="2369"/>
      <c r="AF49" s="2369"/>
      <c r="AG49" s="2369"/>
      <c r="AH49" s="2369"/>
      <c r="AI49" s="2369"/>
      <c r="AJ49" s="2369"/>
      <c r="AK49" s="2369"/>
      <c r="AL49" s="2369"/>
      <c r="AM49" s="2369"/>
      <c r="AN49" s="2369"/>
      <c r="AO49" s="2369"/>
      <c r="AP49" s="2369"/>
      <c r="AQ49" s="2369"/>
      <c r="AR49" s="2369"/>
      <c r="AS49" s="2369"/>
      <c r="AT49" s="2369"/>
      <c r="AU49" s="2369"/>
      <c r="AV49" s="2369"/>
      <c r="AW49" s="2369"/>
      <c r="AX49" s="2369"/>
      <c r="AY49" s="2369"/>
      <c r="AZ49" s="2369"/>
      <c r="BA49" s="2369"/>
      <c r="BB49" s="2369"/>
      <c r="BC49" s="2369"/>
      <c r="BD49" s="2369"/>
      <c r="BE49" s="2369"/>
      <c r="BF49" s="2369"/>
      <c r="BG49" s="2369"/>
      <c r="BH49" s="2369"/>
      <c r="BI49" s="2369"/>
      <c r="BJ49" s="2369"/>
      <c r="BK49" s="2369"/>
      <c r="BL49" s="2369"/>
      <c r="BM49" s="2369"/>
      <c r="BN49" s="2369"/>
      <c r="BO49" s="2369"/>
      <c r="BP49" s="2369"/>
      <c r="BQ49" s="2369"/>
      <c r="BR49" s="2369"/>
      <c r="BS49" s="2369"/>
      <c r="BT49" s="2369"/>
      <c r="BU49" s="2369"/>
      <c r="BV49" s="2369"/>
      <c r="BW49" s="2369"/>
      <c r="BX49" s="2369"/>
      <c r="BY49" s="2369"/>
      <c r="BZ49" s="2369"/>
      <c r="CA49" s="2369"/>
      <c r="CB49" s="2369"/>
      <c r="CC49" s="2369"/>
      <c r="CD49" s="2369"/>
      <c r="CE49" s="2369"/>
      <c r="CF49" s="2369"/>
      <c r="CG49" s="2369"/>
      <c r="CH49" s="2369"/>
      <c r="CI49" s="2369"/>
      <c r="CJ49" s="2369"/>
      <c r="CK49" s="2369"/>
      <c r="CL49" s="2369"/>
      <c r="CM49" s="2369"/>
      <c r="CN49" s="2369"/>
      <c r="CO49" s="2369"/>
      <c r="CP49" s="2369"/>
      <c r="CQ49" s="998"/>
      <c r="CR49" s="2312"/>
    </row>
    <row r="50" spans="1:96" ht="14.4" thickBot="1">
      <c r="A50" s="2312"/>
      <c r="B50" s="998"/>
      <c r="C50" s="8246" t="s">
        <v>1495</v>
      </c>
      <c r="D50" s="8247"/>
      <c r="E50" s="4307" t="s">
        <v>1496</v>
      </c>
      <c r="F50" s="4307" t="s">
        <v>1497</v>
      </c>
      <c r="G50" s="4308" t="s">
        <v>544</v>
      </c>
      <c r="H50" s="2369"/>
      <c r="I50" s="2369"/>
      <c r="J50" s="2369"/>
      <c r="K50" s="2369"/>
      <c r="L50" s="2369"/>
      <c r="M50" s="2369"/>
      <c r="N50" s="2369"/>
      <c r="O50" s="2369"/>
      <c r="P50" s="2369"/>
      <c r="Q50" s="2369"/>
      <c r="R50" s="2369"/>
      <c r="S50" s="2369"/>
      <c r="T50" s="2369"/>
      <c r="U50" s="2369"/>
      <c r="V50" s="2369"/>
      <c r="W50" s="2369"/>
      <c r="X50" s="2369"/>
      <c r="Y50" s="2369"/>
      <c r="Z50" s="2369"/>
      <c r="AA50" s="2369"/>
      <c r="AB50" s="2369"/>
      <c r="AC50" s="2369"/>
      <c r="AD50" s="2369"/>
      <c r="AE50" s="2369"/>
      <c r="AF50" s="2369"/>
      <c r="AG50" s="2369"/>
      <c r="AH50" s="2369"/>
      <c r="AI50" s="2369"/>
      <c r="AJ50" s="2369"/>
      <c r="AK50" s="2369"/>
      <c r="AL50" s="2369"/>
      <c r="AM50" s="2369"/>
      <c r="AN50" s="2369"/>
      <c r="AO50" s="2369"/>
      <c r="AP50" s="2369"/>
      <c r="AQ50" s="2369"/>
      <c r="AR50" s="2369"/>
      <c r="AS50" s="2369"/>
      <c r="AT50" s="2369"/>
      <c r="AU50" s="2369"/>
      <c r="AV50" s="2369"/>
      <c r="AW50" s="2369"/>
      <c r="AX50" s="2369"/>
      <c r="AY50" s="2369"/>
      <c r="AZ50" s="2369"/>
      <c r="BA50" s="2369"/>
      <c r="BB50" s="2369"/>
      <c r="BC50" s="2369"/>
      <c r="BD50" s="2369"/>
      <c r="BE50" s="2369"/>
      <c r="BF50" s="2369"/>
      <c r="BG50" s="2369"/>
      <c r="BH50" s="2369"/>
      <c r="BI50" s="2369"/>
      <c r="BJ50" s="2369"/>
      <c r="BK50" s="2369"/>
      <c r="BL50" s="2369"/>
      <c r="BM50" s="2369"/>
      <c r="BN50" s="2369"/>
      <c r="BO50" s="2369"/>
      <c r="BP50" s="2369"/>
      <c r="BQ50" s="2369"/>
      <c r="BR50" s="2369"/>
      <c r="BS50" s="2369"/>
      <c r="BT50" s="2369"/>
      <c r="BU50" s="2369"/>
      <c r="BV50" s="2369"/>
      <c r="BW50" s="2369"/>
      <c r="BX50" s="2369"/>
      <c r="BY50" s="2369"/>
      <c r="BZ50" s="2369"/>
      <c r="CA50" s="2369"/>
      <c r="CB50" s="2369"/>
      <c r="CC50" s="2369"/>
      <c r="CD50" s="2369"/>
      <c r="CE50" s="2369"/>
      <c r="CF50" s="2369"/>
      <c r="CG50" s="2369"/>
      <c r="CH50" s="2369"/>
      <c r="CI50" s="2369"/>
      <c r="CJ50" s="2369"/>
      <c r="CK50" s="2369"/>
      <c r="CL50" s="2369"/>
      <c r="CM50" s="2369"/>
      <c r="CN50" s="2369"/>
      <c r="CO50" s="2369"/>
      <c r="CP50" s="2369"/>
      <c r="CQ50" s="998"/>
      <c r="CR50" s="2312"/>
    </row>
    <row r="51" spans="1:96">
      <c r="A51" s="2312"/>
      <c r="B51" s="998"/>
      <c r="C51" s="2710" t="s">
        <v>1498</v>
      </c>
      <c r="D51" s="4309"/>
      <c r="E51" s="4310"/>
      <c r="F51" s="4310"/>
      <c r="G51" s="4311">
        <f>E51+F51</f>
        <v>0</v>
      </c>
      <c r="H51" s="2369"/>
      <c r="I51" s="2369"/>
      <c r="J51" s="2369"/>
      <c r="K51" s="2369"/>
      <c r="L51" s="2369"/>
      <c r="M51" s="2369"/>
      <c r="N51" s="2369"/>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2369"/>
      <c r="AM51" s="2369"/>
      <c r="AN51" s="2369"/>
      <c r="AO51" s="2369"/>
      <c r="AP51" s="2369"/>
      <c r="AQ51" s="2369"/>
      <c r="AR51" s="2369"/>
      <c r="AS51" s="2369"/>
      <c r="AT51" s="2369"/>
      <c r="AU51" s="2369"/>
      <c r="AV51" s="2369"/>
      <c r="AW51" s="2369"/>
      <c r="AX51" s="2369"/>
      <c r="AY51" s="2369"/>
      <c r="AZ51" s="2369"/>
      <c r="BA51" s="2369"/>
      <c r="BB51" s="2369"/>
      <c r="BC51" s="2369"/>
      <c r="BD51" s="2369"/>
      <c r="BE51" s="2369"/>
      <c r="BF51" s="2369"/>
      <c r="BG51" s="2369"/>
      <c r="BH51" s="2369"/>
      <c r="BI51" s="2369"/>
      <c r="BJ51" s="2369"/>
      <c r="BK51" s="2369"/>
      <c r="BL51" s="2369"/>
      <c r="BM51" s="2369"/>
      <c r="BN51" s="2369"/>
      <c r="BO51" s="2369"/>
      <c r="BP51" s="2369"/>
      <c r="BQ51" s="2369"/>
      <c r="BR51" s="2369"/>
      <c r="BS51" s="2369"/>
      <c r="BT51" s="2369"/>
      <c r="BU51" s="2369"/>
      <c r="BV51" s="2369"/>
      <c r="BW51" s="2369"/>
      <c r="BX51" s="2369"/>
      <c r="BY51" s="2369"/>
      <c r="BZ51" s="2369"/>
      <c r="CA51" s="2369"/>
      <c r="CB51" s="2369"/>
      <c r="CC51" s="2369"/>
      <c r="CD51" s="2369"/>
      <c r="CE51" s="2369"/>
      <c r="CF51" s="2369"/>
      <c r="CG51" s="2369"/>
      <c r="CH51" s="2369"/>
      <c r="CI51" s="2369"/>
      <c r="CJ51" s="2369"/>
      <c r="CK51" s="2369"/>
      <c r="CL51" s="2369"/>
      <c r="CM51" s="2369"/>
      <c r="CN51" s="2369"/>
      <c r="CO51" s="2369"/>
      <c r="CP51" s="2369"/>
      <c r="CQ51" s="998"/>
      <c r="CR51" s="2312"/>
    </row>
    <row r="52" spans="1:96">
      <c r="A52" s="2312"/>
      <c r="B52" s="998"/>
      <c r="C52" s="4312" t="s">
        <v>1308</v>
      </c>
      <c r="D52" s="4313"/>
      <c r="E52" s="4314"/>
      <c r="F52" s="4314"/>
      <c r="G52" s="4315">
        <f t="shared" ref="G52:G57" si="57">E52+F52</f>
        <v>0</v>
      </c>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2369"/>
      <c r="AM52" s="2369"/>
      <c r="AN52" s="2369"/>
      <c r="AO52" s="2369"/>
      <c r="AP52" s="2369"/>
      <c r="AQ52" s="2369"/>
      <c r="AR52" s="2369"/>
      <c r="AS52" s="2369"/>
      <c r="AT52" s="2369"/>
      <c r="AU52" s="2369"/>
      <c r="AV52" s="2369"/>
      <c r="AW52" s="2369"/>
      <c r="AX52" s="2369"/>
      <c r="AY52" s="2369"/>
      <c r="AZ52" s="2369"/>
      <c r="BA52" s="2369"/>
      <c r="BB52" s="2369"/>
      <c r="BC52" s="2369"/>
      <c r="BD52" s="2369"/>
      <c r="BE52" s="2369"/>
      <c r="BF52" s="2369"/>
      <c r="BG52" s="2369"/>
      <c r="BH52" s="2369"/>
      <c r="BI52" s="2369"/>
      <c r="BJ52" s="2369"/>
      <c r="BK52" s="2369"/>
      <c r="BL52" s="2369"/>
      <c r="BM52" s="2369"/>
      <c r="BN52" s="2369"/>
      <c r="BO52" s="2369"/>
      <c r="BP52" s="2369"/>
      <c r="BQ52" s="2369"/>
      <c r="BR52" s="2369"/>
      <c r="BS52" s="2369"/>
      <c r="BT52" s="2369"/>
      <c r="BU52" s="2369"/>
      <c r="BV52" s="2369"/>
      <c r="BW52" s="2369"/>
      <c r="BX52" s="2369"/>
      <c r="BY52" s="2369"/>
      <c r="BZ52" s="2369"/>
      <c r="CA52" s="2369"/>
      <c r="CB52" s="2369"/>
      <c r="CC52" s="2369"/>
      <c r="CD52" s="2369"/>
      <c r="CE52" s="2369"/>
      <c r="CF52" s="2369"/>
      <c r="CG52" s="2369"/>
      <c r="CH52" s="2369"/>
      <c r="CI52" s="2369"/>
      <c r="CJ52" s="2369"/>
      <c r="CK52" s="2369"/>
      <c r="CL52" s="2369"/>
      <c r="CM52" s="2369"/>
      <c r="CN52" s="2369"/>
      <c r="CO52" s="2369"/>
      <c r="CP52" s="2369"/>
      <c r="CQ52" s="998"/>
      <c r="CR52" s="2312"/>
    </row>
    <row r="53" spans="1:96">
      <c r="A53" s="2312"/>
      <c r="B53" s="998"/>
      <c r="C53" s="4316" t="s">
        <v>1499</v>
      </c>
      <c r="D53" s="4317"/>
      <c r="E53" s="4314"/>
      <c r="F53" s="4314"/>
      <c r="G53" s="4315">
        <f t="shared" si="57"/>
        <v>0</v>
      </c>
      <c r="H53" s="2369"/>
      <c r="I53" s="2369"/>
      <c r="J53" s="2369"/>
      <c r="K53" s="2369"/>
      <c r="L53" s="2369"/>
      <c r="M53" s="2369"/>
      <c r="N53" s="2369"/>
      <c r="O53" s="2369"/>
      <c r="P53" s="2369"/>
      <c r="Q53" s="2369"/>
      <c r="R53" s="2369"/>
      <c r="S53" s="2369"/>
      <c r="T53" s="2369"/>
      <c r="U53" s="2369"/>
      <c r="V53" s="2369"/>
      <c r="W53" s="2369"/>
      <c r="X53" s="2369"/>
      <c r="Y53" s="2369"/>
      <c r="Z53" s="2369"/>
      <c r="AA53" s="2369"/>
      <c r="AB53" s="2369"/>
      <c r="AC53" s="2369"/>
      <c r="AD53" s="2369"/>
      <c r="AE53" s="2369"/>
      <c r="AF53" s="2369"/>
      <c r="AG53" s="2369"/>
      <c r="AH53" s="2369"/>
      <c r="AI53" s="2369"/>
      <c r="AJ53" s="2369"/>
      <c r="AK53" s="2369"/>
      <c r="AL53" s="2369"/>
      <c r="AM53" s="2369"/>
      <c r="AN53" s="2369"/>
      <c r="AO53" s="2369"/>
      <c r="AP53" s="2369"/>
      <c r="AQ53" s="2369"/>
      <c r="AR53" s="2369"/>
      <c r="AS53" s="2369"/>
      <c r="AT53" s="2369"/>
      <c r="AU53" s="2369"/>
      <c r="AV53" s="2369"/>
      <c r="AW53" s="2369"/>
      <c r="AX53" s="2369"/>
      <c r="AY53" s="2369"/>
      <c r="AZ53" s="2369"/>
      <c r="BA53" s="2369"/>
      <c r="BB53" s="2369"/>
      <c r="BC53" s="2369"/>
      <c r="BD53" s="2369"/>
      <c r="BE53" s="2369"/>
      <c r="BF53" s="2369"/>
      <c r="BG53" s="2369"/>
      <c r="BH53" s="2369"/>
      <c r="BI53" s="2369"/>
      <c r="BJ53" s="2369"/>
      <c r="BK53" s="2369"/>
      <c r="BL53" s="2369"/>
      <c r="BM53" s="2369"/>
      <c r="BN53" s="2369"/>
      <c r="BO53" s="2369"/>
      <c r="BP53" s="2369"/>
      <c r="BQ53" s="2369"/>
      <c r="BR53" s="2369"/>
      <c r="BS53" s="2369"/>
      <c r="BT53" s="2369"/>
      <c r="BU53" s="2369"/>
      <c r="BV53" s="2369"/>
      <c r="BW53" s="2369"/>
      <c r="BX53" s="2369"/>
      <c r="BY53" s="2369"/>
      <c r="BZ53" s="2369"/>
      <c r="CA53" s="2369"/>
      <c r="CB53" s="2369"/>
      <c r="CC53" s="2369"/>
      <c r="CD53" s="2369"/>
      <c r="CE53" s="2369"/>
      <c r="CF53" s="2369"/>
      <c r="CG53" s="2369"/>
      <c r="CH53" s="2369"/>
      <c r="CI53" s="2369"/>
      <c r="CJ53" s="2369"/>
      <c r="CK53" s="2369"/>
      <c r="CL53" s="2369"/>
      <c r="CM53" s="2369"/>
      <c r="CN53" s="2369"/>
      <c r="CO53" s="2369"/>
      <c r="CP53" s="2369"/>
      <c r="CQ53" s="998"/>
      <c r="CR53" s="2312"/>
    </row>
    <row r="54" spans="1:96">
      <c r="A54" s="2312"/>
      <c r="B54" s="998"/>
      <c r="C54" s="4316" t="s">
        <v>1500</v>
      </c>
      <c r="D54" s="4317"/>
      <c r="E54" s="4314"/>
      <c r="F54" s="4314"/>
      <c r="G54" s="4315">
        <f t="shared" si="57"/>
        <v>0</v>
      </c>
      <c r="H54" s="2369"/>
      <c r="I54" s="2369"/>
      <c r="J54" s="2369"/>
      <c r="K54" s="2369"/>
      <c r="L54" s="2369"/>
      <c r="M54" s="2369"/>
      <c r="N54" s="2369"/>
      <c r="O54" s="2369"/>
      <c r="P54" s="2369"/>
      <c r="Q54" s="2369"/>
      <c r="R54" s="2369"/>
      <c r="S54" s="2369"/>
      <c r="T54" s="2369"/>
      <c r="U54" s="2369"/>
      <c r="V54" s="2369"/>
      <c r="W54" s="2369"/>
      <c r="X54" s="2369"/>
      <c r="Y54" s="2369"/>
      <c r="Z54" s="2369"/>
      <c r="AA54" s="2369"/>
      <c r="AB54" s="2369"/>
      <c r="AC54" s="2369"/>
      <c r="AD54" s="2369"/>
      <c r="AE54" s="2369"/>
      <c r="AF54" s="2369"/>
      <c r="AG54" s="2369"/>
      <c r="AH54" s="2369"/>
      <c r="AI54" s="2369"/>
      <c r="AJ54" s="2369"/>
      <c r="AK54" s="2369"/>
      <c r="AL54" s="2369"/>
      <c r="AM54" s="2369"/>
      <c r="AN54" s="2369"/>
      <c r="AO54" s="2369"/>
      <c r="AP54" s="2369"/>
      <c r="AQ54" s="2369"/>
      <c r="AR54" s="2369"/>
      <c r="AS54" s="2369"/>
      <c r="AT54" s="2369"/>
      <c r="AU54" s="2369"/>
      <c r="AV54" s="2369"/>
      <c r="AW54" s="2369"/>
      <c r="AX54" s="2369"/>
      <c r="AY54" s="2369"/>
      <c r="AZ54" s="2369"/>
      <c r="BA54" s="2369"/>
      <c r="BB54" s="2369"/>
      <c r="BC54" s="2369"/>
      <c r="BD54" s="2369"/>
      <c r="BE54" s="2369"/>
      <c r="BF54" s="2369"/>
      <c r="BG54" s="2369"/>
      <c r="BH54" s="2369"/>
      <c r="BI54" s="2369"/>
      <c r="BJ54" s="2369"/>
      <c r="BK54" s="2369"/>
      <c r="BL54" s="2369"/>
      <c r="BM54" s="2369"/>
      <c r="BN54" s="2369"/>
      <c r="BO54" s="2369"/>
      <c r="BP54" s="2369"/>
      <c r="BQ54" s="2369"/>
      <c r="BR54" s="2369"/>
      <c r="BS54" s="2369"/>
      <c r="BT54" s="2369"/>
      <c r="BU54" s="2369"/>
      <c r="BV54" s="2369"/>
      <c r="BW54" s="2369"/>
      <c r="BX54" s="2369"/>
      <c r="BY54" s="2369"/>
      <c r="BZ54" s="2369"/>
      <c r="CA54" s="2369"/>
      <c r="CB54" s="2369"/>
      <c r="CC54" s="2369"/>
      <c r="CD54" s="2369"/>
      <c r="CE54" s="2369"/>
      <c r="CF54" s="2369"/>
      <c r="CG54" s="2369"/>
      <c r="CH54" s="2369"/>
      <c r="CI54" s="2369"/>
      <c r="CJ54" s="2369"/>
      <c r="CK54" s="2369"/>
      <c r="CL54" s="2369"/>
      <c r="CM54" s="2369"/>
      <c r="CN54" s="2369"/>
      <c r="CO54" s="2369"/>
      <c r="CP54" s="2369"/>
      <c r="CQ54" s="998"/>
      <c r="CR54" s="2312"/>
    </row>
    <row r="55" spans="1:96">
      <c r="A55" s="2312"/>
      <c r="B55" s="998"/>
      <c r="C55" s="4316" t="s">
        <v>1430</v>
      </c>
      <c r="D55" s="4317"/>
      <c r="E55" s="4314"/>
      <c r="F55" s="4314"/>
      <c r="G55" s="4315">
        <f t="shared" si="57"/>
        <v>0</v>
      </c>
      <c r="H55" s="2369"/>
      <c r="I55" s="2369"/>
      <c r="J55" s="2369"/>
      <c r="K55" s="2369"/>
      <c r="L55" s="2369"/>
      <c r="M55" s="2369"/>
      <c r="N55" s="2369"/>
      <c r="O55" s="2369"/>
      <c r="P55" s="2369"/>
      <c r="Q55" s="2369"/>
      <c r="R55" s="2369"/>
      <c r="S55" s="2369"/>
      <c r="T55" s="2369"/>
      <c r="U55" s="2369"/>
      <c r="V55" s="2369"/>
      <c r="W55" s="2369"/>
      <c r="X55" s="2369"/>
      <c r="Y55" s="2369"/>
      <c r="Z55" s="2369"/>
      <c r="AA55" s="2369"/>
      <c r="AB55" s="2369"/>
      <c r="AC55" s="2369"/>
      <c r="AD55" s="2369"/>
      <c r="AE55" s="2369"/>
      <c r="AF55" s="2369"/>
      <c r="AG55" s="2369"/>
      <c r="AH55" s="2369"/>
      <c r="AI55" s="2369"/>
      <c r="AJ55" s="2369"/>
      <c r="AK55" s="2369"/>
      <c r="AL55" s="2369"/>
      <c r="AM55" s="2369"/>
      <c r="AN55" s="2369"/>
      <c r="AO55" s="2369"/>
      <c r="AP55" s="2369"/>
      <c r="AQ55" s="2369"/>
      <c r="AR55" s="2369"/>
      <c r="AS55" s="2369"/>
      <c r="AT55" s="2369"/>
      <c r="AU55" s="2369"/>
      <c r="AV55" s="2369"/>
      <c r="AW55" s="2369"/>
      <c r="AX55" s="2369"/>
      <c r="AY55" s="2369"/>
      <c r="AZ55" s="2369"/>
      <c r="BA55" s="2369"/>
      <c r="BB55" s="2369"/>
      <c r="BC55" s="2369"/>
      <c r="BD55" s="2369"/>
      <c r="BE55" s="2369"/>
      <c r="BF55" s="2369"/>
      <c r="BG55" s="2369"/>
      <c r="BH55" s="2369"/>
      <c r="BI55" s="2369"/>
      <c r="BJ55" s="2369"/>
      <c r="BK55" s="2369"/>
      <c r="BL55" s="2369"/>
      <c r="BM55" s="2369"/>
      <c r="BN55" s="2369"/>
      <c r="BO55" s="2369"/>
      <c r="BP55" s="2369"/>
      <c r="BQ55" s="2369"/>
      <c r="BR55" s="2369"/>
      <c r="BS55" s="2369"/>
      <c r="BT55" s="2369"/>
      <c r="BU55" s="2369"/>
      <c r="BV55" s="2369"/>
      <c r="BW55" s="2369"/>
      <c r="BX55" s="2369"/>
      <c r="BY55" s="2369"/>
      <c r="BZ55" s="2369"/>
      <c r="CA55" s="2369"/>
      <c r="CB55" s="2369"/>
      <c r="CC55" s="2369"/>
      <c r="CD55" s="2369"/>
      <c r="CE55" s="2369"/>
      <c r="CF55" s="2369"/>
      <c r="CG55" s="2369"/>
      <c r="CH55" s="2369"/>
      <c r="CI55" s="2369"/>
      <c r="CJ55" s="2369"/>
      <c r="CK55" s="2369"/>
      <c r="CL55" s="2369"/>
      <c r="CM55" s="2369"/>
      <c r="CN55" s="2369"/>
      <c r="CO55" s="2369"/>
      <c r="CP55" s="2369"/>
      <c r="CQ55" s="998"/>
      <c r="CR55" s="2312"/>
    </row>
    <row r="56" spans="1:96">
      <c r="A56" s="2312"/>
      <c r="B56" s="998"/>
      <c r="C56" s="4318" t="s">
        <v>1251</v>
      </c>
      <c r="D56" s="4313"/>
      <c r="E56" s="4314"/>
      <c r="F56" s="4314"/>
      <c r="G56" s="4315">
        <f t="shared" si="57"/>
        <v>0</v>
      </c>
      <c r="H56" s="2369"/>
      <c r="I56" s="2369"/>
      <c r="J56" s="2369"/>
      <c r="K56" s="2369"/>
      <c r="L56" s="2369"/>
      <c r="M56" s="2369"/>
      <c r="N56" s="2369"/>
      <c r="O56" s="2369"/>
      <c r="P56" s="2369"/>
      <c r="Q56" s="2369"/>
      <c r="R56" s="2369"/>
      <c r="S56" s="2369"/>
      <c r="T56" s="2369"/>
      <c r="U56" s="2369"/>
      <c r="V56" s="2369"/>
      <c r="W56" s="2369"/>
      <c r="X56" s="2369"/>
      <c r="Y56" s="2369"/>
      <c r="Z56" s="2369"/>
      <c r="AA56" s="2369"/>
      <c r="AB56" s="2369"/>
      <c r="AC56" s="2369"/>
      <c r="AD56" s="2369"/>
      <c r="AE56" s="2369"/>
      <c r="AF56" s="2369"/>
      <c r="AG56" s="2369"/>
      <c r="AH56" s="2369"/>
      <c r="AI56" s="2369"/>
      <c r="AJ56" s="2369"/>
      <c r="AK56" s="2369"/>
      <c r="AL56" s="2369"/>
      <c r="AM56" s="2369"/>
      <c r="AN56" s="2369"/>
      <c r="AO56" s="2369"/>
      <c r="AP56" s="2369"/>
      <c r="AQ56" s="2369"/>
      <c r="AR56" s="2369"/>
      <c r="AS56" s="2369"/>
      <c r="AT56" s="2369"/>
      <c r="AU56" s="2369"/>
      <c r="AV56" s="2369"/>
      <c r="AW56" s="2369"/>
      <c r="AX56" s="2369"/>
      <c r="AY56" s="2369"/>
      <c r="AZ56" s="2369"/>
      <c r="BA56" s="2369"/>
      <c r="BB56" s="2369"/>
      <c r="BC56" s="2369"/>
      <c r="BD56" s="2369"/>
      <c r="BE56" s="2369"/>
      <c r="BF56" s="2369"/>
      <c r="BG56" s="2369"/>
      <c r="BH56" s="2369"/>
      <c r="BI56" s="2369"/>
      <c r="BJ56" s="2369"/>
      <c r="BK56" s="2369"/>
      <c r="BL56" s="2369"/>
      <c r="BM56" s="2369"/>
      <c r="BN56" s="2369"/>
      <c r="BO56" s="2369"/>
      <c r="BP56" s="2369"/>
      <c r="BQ56" s="2369"/>
      <c r="BR56" s="2369"/>
      <c r="BS56" s="2369"/>
      <c r="BT56" s="2369"/>
      <c r="BU56" s="2369"/>
      <c r="BV56" s="2369"/>
      <c r="BW56" s="2369"/>
      <c r="BX56" s="2369"/>
      <c r="BY56" s="2369"/>
      <c r="BZ56" s="2369"/>
      <c r="CA56" s="2369"/>
      <c r="CB56" s="2369"/>
      <c r="CC56" s="2369"/>
      <c r="CD56" s="2369"/>
      <c r="CE56" s="2369"/>
      <c r="CF56" s="2369"/>
      <c r="CG56" s="2369"/>
      <c r="CH56" s="2369"/>
      <c r="CI56" s="2369"/>
      <c r="CJ56" s="2369"/>
      <c r="CK56" s="2369"/>
      <c r="CL56" s="2369"/>
      <c r="CM56" s="2369"/>
      <c r="CN56" s="2369"/>
      <c r="CO56" s="2369"/>
      <c r="CP56" s="2369"/>
      <c r="CQ56" s="998"/>
      <c r="CR56" s="2312"/>
    </row>
    <row r="57" spans="1:96">
      <c r="A57" s="2312"/>
      <c r="B57" s="998"/>
      <c r="C57" s="4318" t="s">
        <v>1501</v>
      </c>
      <c r="D57" s="4313"/>
      <c r="E57" s="4314"/>
      <c r="F57" s="4314"/>
      <c r="G57" s="4315">
        <f t="shared" si="57"/>
        <v>0</v>
      </c>
      <c r="H57" s="2369"/>
      <c r="I57" s="2369"/>
      <c r="J57" s="2369"/>
      <c r="K57" s="2369"/>
      <c r="L57" s="2369"/>
      <c r="M57" s="2369"/>
      <c r="N57" s="2369"/>
      <c r="O57" s="2369"/>
      <c r="P57" s="2369"/>
      <c r="Q57" s="2369"/>
      <c r="R57" s="2369"/>
      <c r="S57" s="2369"/>
      <c r="T57" s="2369"/>
      <c r="U57" s="2369"/>
      <c r="V57" s="2369"/>
      <c r="W57" s="2369"/>
      <c r="X57" s="2369"/>
      <c r="Y57" s="2369"/>
      <c r="Z57" s="2369"/>
      <c r="AA57" s="2369"/>
      <c r="AB57" s="2369"/>
      <c r="AC57" s="2369"/>
      <c r="AD57" s="2369"/>
      <c r="AE57" s="2369"/>
      <c r="AF57" s="2369"/>
      <c r="AG57" s="2369"/>
      <c r="AH57" s="2369"/>
      <c r="AI57" s="2369"/>
      <c r="AJ57" s="2369"/>
      <c r="AK57" s="2369"/>
      <c r="AL57" s="2369"/>
      <c r="AM57" s="2369"/>
      <c r="AN57" s="2369"/>
      <c r="AO57" s="2369"/>
      <c r="AP57" s="2369"/>
      <c r="AQ57" s="2369"/>
      <c r="AR57" s="2369"/>
      <c r="AS57" s="2369"/>
      <c r="AT57" s="2369"/>
      <c r="AU57" s="2369"/>
      <c r="AV57" s="2369"/>
      <c r="AW57" s="2369"/>
      <c r="AX57" s="2369"/>
      <c r="AY57" s="2369"/>
      <c r="AZ57" s="2369"/>
      <c r="BA57" s="2369"/>
      <c r="BB57" s="2369"/>
      <c r="BC57" s="2369"/>
      <c r="BD57" s="2369"/>
      <c r="BE57" s="2369"/>
      <c r="BF57" s="2369"/>
      <c r="BG57" s="2369"/>
      <c r="BH57" s="2369"/>
      <c r="BI57" s="2369"/>
      <c r="BJ57" s="2369"/>
      <c r="BK57" s="2369"/>
      <c r="BL57" s="2369"/>
      <c r="BM57" s="2369"/>
      <c r="BN57" s="2369"/>
      <c r="BO57" s="2369"/>
      <c r="BP57" s="2369"/>
      <c r="BQ57" s="2369"/>
      <c r="BR57" s="2369"/>
      <c r="BS57" s="2369"/>
      <c r="BT57" s="2369"/>
      <c r="BU57" s="2369"/>
      <c r="BV57" s="2369"/>
      <c r="BW57" s="2369"/>
      <c r="BX57" s="2369"/>
      <c r="BY57" s="2369"/>
      <c r="BZ57" s="2369"/>
      <c r="CA57" s="2369"/>
      <c r="CB57" s="2369"/>
      <c r="CC57" s="2369"/>
      <c r="CD57" s="2369"/>
      <c r="CE57" s="2369"/>
      <c r="CF57" s="2369"/>
      <c r="CG57" s="2369"/>
      <c r="CH57" s="2369"/>
      <c r="CI57" s="2369"/>
      <c r="CJ57" s="2369"/>
      <c r="CK57" s="2369"/>
      <c r="CL57" s="2369"/>
      <c r="CM57" s="2369"/>
      <c r="CN57" s="2369"/>
      <c r="CO57" s="2369"/>
      <c r="CP57" s="2369"/>
      <c r="CQ57" s="998"/>
      <c r="CR57" s="2312"/>
    </row>
    <row r="58" spans="1:96" ht="14.4" thickBot="1">
      <c r="A58" s="2312"/>
      <c r="B58" s="998"/>
      <c r="C58" s="8248" t="s">
        <v>1005</v>
      </c>
      <c r="D58" s="8249"/>
      <c r="E58" s="4298">
        <f>SUM(E51:E55)</f>
        <v>0</v>
      </c>
      <c r="F58" s="4298">
        <f>SUM(F51:F55)</f>
        <v>0</v>
      </c>
      <c r="G58" s="4299">
        <f>SUM(G51:G55)</f>
        <v>0</v>
      </c>
      <c r="H58" s="2369"/>
      <c r="I58" s="2369"/>
      <c r="J58" s="2369"/>
      <c r="K58" s="2369"/>
      <c r="L58" s="2369"/>
      <c r="M58" s="2369"/>
      <c r="N58" s="2369"/>
      <c r="O58" s="2369"/>
      <c r="P58" s="2369"/>
      <c r="Q58" s="2369"/>
      <c r="R58" s="2369"/>
      <c r="S58" s="2369"/>
      <c r="T58" s="2369"/>
      <c r="U58" s="2369"/>
      <c r="V58" s="2369"/>
      <c r="W58" s="2369"/>
      <c r="X58" s="2369"/>
      <c r="Y58" s="2369"/>
      <c r="Z58" s="2369"/>
      <c r="AA58" s="2369"/>
      <c r="AB58" s="2369"/>
      <c r="AC58" s="2369"/>
      <c r="AD58" s="2369"/>
      <c r="AE58" s="2369"/>
      <c r="AF58" s="2369"/>
      <c r="AG58" s="2369"/>
      <c r="AH58" s="2369"/>
      <c r="AI58" s="2369"/>
      <c r="AJ58" s="2369"/>
      <c r="AK58" s="2369"/>
      <c r="AL58" s="2369"/>
      <c r="AM58" s="2369"/>
      <c r="AN58" s="2369"/>
      <c r="AO58" s="2369"/>
      <c r="AP58" s="2369"/>
      <c r="AQ58" s="2369"/>
      <c r="AR58" s="2369"/>
      <c r="AS58" s="2369"/>
      <c r="AT58" s="2369"/>
      <c r="AU58" s="2369"/>
      <c r="AV58" s="2369"/>
      <c r="AW58" s="2369"/>
      <c r="AX58" s="2369"/>
      <c r="AY58" s="2369"/>
      <c r="AZ58" s="2369"/>
      <c r="BA58" s="2369"/>
      <c r="BB58" s="2369"/>
      <c r="BC58" s="2369"/>
      <c r="BD58" s="2369"/>
      <c r="BE58" s="2369"/>
      <c r="BF58" s="2369"/>
      <c r="BG58" s="2369"/>
      <c r="BH58" s="2369"/>
      <c r="BI58" s="2369"/>
      <c r="BJ58" s="2369"/>
      <c r="BK58" s="2369"/>
      <c r="BL58" s="2369"/>
      <c r="BM58" s="2369"/>
      <c r="BN58" s="2369"/>
      <c r="BO58" s="2369"/>
      <c r="BP58" s="2369"/>
      <c r="BQ58" s="2369"/>
      <c r="BR58" s="2369"/>
      <c r="BS58" s="2369"/>
      <c r="BT58" s="2369"/>
      <c r="BU58" s="2369"/>
      <c r="BV58" s="2369"/>
      <c r="BW58" s="2369"/>
      <c r="BX58" s="2369"/>
      <c r="BY58" s="2369"/>
      <c r="BZ58" s="2369"/>
      <c r="CA58" s="2369"/>
      <c r="CB58" s="2369"/>
      <c r="CC58" s="2369"/>
      <c r="CD58" s="2369"/>
      <c r="CE58" s="2369"/>
      <c r="CF58" s="2369"/>
      <c r="CG58" s="2369"/>
      <c r="CH58" s="2369"/>
      <c r="CI58" s="2369"/>
      <c r="CJ58" s="2369"/>
      <c r="CK58" s="2369"/>
      <c r="CL58" s="2369"/>
      <c r="CM58" s="2369"/>
      <c r="CN58" s="2369"/>
      <c r="CO58" s="2369"/>
      <c r="CP58" s="2369"/>
      <c r="CQ58" s="998"/>
      <c r="CR58" s="2312"/>
    </row>
    <row r="59" spans="1:96" ht="14.4" thickBot="1">
      <c r="A59" s="2312"/>
      <c r="B59" s="998"/>
      <c r="C59" s="2316"/>
      <c r="D59" s="2350" t="s">
        <v>445</v>
      </c>
      <c r="E59" s="998"/>
      <c r="F59" s="2350"/>
      <c r="G59" s="2316"/>
      <c r="H59" s="2316"/>
      <c r="I59" s="2316"/>
      <c r="J59" s="2316"/>
      <c r="K59" s="2316"/>
      <c r="L59" s="2316"/>
      <c r="M59" s="2316"/>
      <c r="N59" s="2316"/>
      <c r="O59" s="2316"/>
      <c r="P59" s="2316"/>
      <c r="Q59" s="2316"/>
      <c r="R59" s="2316"/>
      <c r="S59" s="2316"/>
      <c r="T59" s="2351"/>
      <c r="U59" s="2351"/>
      <c r="V59" s="2351"/>
      <c r="W59" s="2351"/>
      <c r="X59" s="2351"/>
      <c r="Y59" s="2351"/>
      <c r="Z59" s="2351"/>
      <c r="AA59" s="2351"/>
      <c r="AB59" s="2351"/>
      <c r="AC59" s="2351"/>
      <c r="AD59" s="2351"/>
      <c r="AE59" s="2351"/>
      <c r="AF59" s="2316"/>
      <c r="AG59" s="2316"/>
      <c r="AH59" s="2316"/>
      <c r="AI59" s="2316"/>
      <c r="AJ59" s="2316"/>
      <c r="AK59" s="2316"/>
      <c r="AL59" s="2316"/>
      <c r="AM59" s="2316"/>
      <c r="AN59" s="2316"/>
      <c r="AO59" s="2316"/>
      <c r="AP59" s="2316"/>
      <c r="AQ59" s="2316"/>
      <c r="AR59" s="2316"/>
      <c r="AS59" s="2316"/>
      <c r="AT59" s="2316"/>
      <c r="AU59" s="2316"/>
      <c r="AV59" s="2316"/>
      <c r="AW59" s="2316"/>
      <c r="AX59" s="2316"/>
      <c r="AY59" s="2316"/>
      <c r="AZ59" s="2316"/>
      <c r="BA59" s="2316"/>
      <c r="BB59" s="2316"/>
      <c r="BC59" s="2316"/>
      <c r="BD59" s="2316"/>
      <c r="BE59" s="2316"/>
      <c r="BF59" s="2316"/>
      <c r="BG59" s="2316"/>
      <c r="BH59" s="2316"/>
      <c r="BI59" s="2316"/>
      <c r="BJ59" s="2316"/>
      <c r="BK59" s="2316"/>
      <c r="BL59" s="2316"/>
      <c r="BM59" s="2316"/>
      <c r="BN59" s="2316"/>
      <c r="BO59" s="2352"/>
      <c r="BP59" s="2352"/>
      <c r="BQ59" s="2316"/>
      <c r="BR59" s="2316"/>
      <c r="BS59" s="2316"/>
      <c r="BT59" s="2316"/>
      <c r="BU59" s="2316"/>
      <c r="BV59" s="2316"/>
      <c r="BW59" s="2316"/>
      <c r="BX59" s="2316"/>
      <c r="BY59" s="2316"/>
      <c r="BZ59" s="2316"/>
      <c r="CA59" s="2316"/>
      <c r="CB59" s="2316"/>
      <c r="CC59" s="2316"/>
      <c r="CD59" s="2316"/>
      <c r="CE59" s="2316"/>
      <c r="CF59" s="2316"/>
      <c r="CG59" s="2316"/>
      <c r="CH59" s="2316"/>
      <c r="CI59" s="2316"/>
      <c r="CJ59" s="2316"/>
      <c r="CK59" s="2316"/>
      <c r="CL59" s="2316"/>
      <c r="CM59" s="2316"/>
      <c r="CN59" s="2316"/>
      <c r="CO59" s="2316"/>
      <c r="CP59" s="2316"/>
      <c r="CQ59" s="998"/>
      <c r="CR59" s="2312"/>
    </row>
    <row r="60" spans="1:96" ht="14.4" thickBot="1">
      <c r="A60" s="2312"/>
      <c r="B60" s="998"/>
      <c r="C60" s="2315"/>
      <c r="D60" s="2353" t="s">
        <v>1502</v>
      </c>
      <c r="E60" s="998"/>
      <c r="F60" s="2353"/>
      <c r="G60" s="2315"/>
      <c r="H60" s="2315"/>
      <c r="I60" s="2315"/>
      <c r="J60" s="2354" t="s">
        <v>1503</v>
      </c>
      <c r="K60" s="2354"/>
      <c r="L60" s="8232"/>
      <c r="M60" s="8234"/>
      <c r="N60" s="2315"/>
      <c r="Q60" s="2315"/>
      <c r="R60" s="2315"/>
      <c r="T60" s="2355"/>
      <c r="U60" s="2355"/>
      <c r="V60" s="2355"/>
      <c r="W60" s="2355"/>
      <c r="X60" s="8232"/>
      <c r="Y60" s="8234"/>
      <c r="Z60" s="2356"/>
      <c r="AE60" s="2356"/>
      <c r="AF60" s="2357"/>
      <c r="AG60" s="2357"/>
      <c r="AH60" s="2353"/>
      <c r="AI60" s="2316"/>
      <c r="AJ60" s="2316"/>
      <c r="AK60" s="2316"/>
      <c r="AL60" s="2316"/>
      <c r="AM60" s="2316"/>
      <c r="AN60" s="2316"/>
      <c r="AO60" s="2316"/>
      <c r="AP60" s="2316"/>
      <c r="AQ60" s="2316"/>
      <c r="AR60" s="2316"/>
      <c r="AS60" s="2316"/>
      <c r="AT60" s="2316"/>
      <c r="AU60" s="2316"/>
      <c r="AV60" s="2316"/>
      <c r="AW60" s="2316"/>
      <c r="AX60" s="2316"/>
      <c r="AY60" s="2316"/>
      <c r="AZ60" s="2316"/>
      <c r="BA60" s="2316"/>
      <c r="BB60" s="2316"/>
      <c r="BC60" s="2316"/>
      <c r="BD60" s="2316"/>
      <c r="BE60" s="2316"/>
      <c r="BF60" s="2316"/>
      <c r="BG60" s="2316"/>
      <c r="BH60" s="2316"/>
      <c r="BI60" s="2316"/>
      <c r="BJ60" s="2316"/>
      <c r="BK60" s="2316"/>
      <c r="BL60" s="2316"/>
      <c r="BM60" s="2353"/>
      <c r="BN60" s="2353"/>
      <c r="BO60" s="2353"/>
      <c r="BP60" s="2353"/>
      <c r="BQ60" s="2358"/>
      <c r="BR60" s="2358"/>
      <c r="BS60" s="2358"/>
      <c r="BT60" s="2358"/>
      <c r="BU60" s="2358"/>
      <c r="BV60" s="2358"/>
      <c r="BW60" s="2358"/>
      <c r="BX60" s="2358"/>
      <c r="BY60" s="2358"/>
      <c r="BZ60" s="2358"/>
      <c r="CA60" s="2358"/>
      <c r="CB60" s="2358"/>
      <c r="CC60" s="2358"/>
      <c r="CD60" s="2358"/>
      <c r="CE60" s="2358"/>
      <c r="CF60" s="2358"/>
      <c r="CG60" s="2357"/>
      <c r="CH60" s="2357"/>
      <c r="CI60" s="2358"/>
      <c r="CJ60" s="2358"/>
      <c r="CK60" s="2316"/>
      <c r="CL60" s="2315"/>
      <c r="CM60" s="2315"/>
      <c r="CN60" s="2315"/>
      <c r="CO60" s="2315"/>
      <c r="CP60" s="2315"/>
      <c r="CQ60" s="998"/>
      <c r="CR60" s="2312"/>
    </row>
    <row r="61" spans="1:96">
      <c r="A61" s="2312"/>
      <c r="B61" s="998"/>
      <c r="C61" s="2315"/>
      <c r="D61" s="2353" t="s">
        <v>2192</v>
      </c>
      <c r="E61" s="998"/>
      <c r="F61" s="2353"/>
      <c r="G61" s="2315"/>
      <c r="H61" s="2315"/>
      <c r="I61" s="2315"/>
      <c r="J61" s="2359"/>
      <c r="K61" s="2359"/>
      <c r="L61" s="2360"/>
      <c r="M61" s="2360"/>
      <c r="N61" s="2360"/>
      <c r="O61" s="2315"/>
      <c r="P61" s="2315"/>
      <c r="Q61" s="2359"/>
      <c r="R61" s="2359"/>
      <c r="S61" s="2359"/>
      <c r="T61" s="2361"/>
      <c r="U61" s="2361"/>
      <c r="V61" s="2359"/>
      <c r="W61" s="2359"/>
      <c r="X61" s="2359"/>
      <c r="Y61" s="2315"/>
      <c r="Z61" s="2315"/>
      <c r="AA61" s="2358"/>
      <c r="AB61" s="2358"/>
      <c r="AC61" s="2358"/>
      <c r="AD61" s="2359"/>
      <c r="AE61" s="2359"/>
      <c r="AF61" s="2357"/>
      <c r="AG61" s="2357"/>
      <c r="AH61" s="2358"/>
      <c r="AI61" s="2316"/>
      <c r="AJ61" s="2316"/>
      <c r="AK61" s="2316"/>
      <c r="AL61" s="2316"/>
      <c r="AM61" s="2316"/>
      <c r="AN61" s="2316"/>
      <c r="AO61" s="2316"/>
      <c r="AP61" s="2316"/>
      <c r="AQ61" s="2316"/>
      <c r="AR61" s="2316"/>
      <c r="AS61" s="2316"/>
      <c r="AT61" s="2316"/>
      <c r="AU61" s="2316"/>
      <c r="AV61" s="2316"/>
      <c r="AW61" s="2316"/>
      <c r="AX61" s="2316"/>
      <c r="AY61" s="2316"/>
      <c r="AZ61" s="2316"/>
      <c r="BA61" s="2316"/>
      <c r="BB61" s="2316"/>
      <c r="BC61" s="2316"/>
      <c r="BD61" s="2316"/>
      <c r="BE61" s="2316"/>
      <c r="BF61" s="2316"/>
      <c r="BG61" s="2316"/>
      <c r="BH61" s="2316"/>
      <c r="BI61" s="2316"/>
      <c r="BJ61" s="2316"/>
      <c r="BK61" s="2316"/>
      <c r="BL61" s="2316"/>
      <c r="BM61" s="2358"/>
      <c r="BN61" s="2358"/>
      <c r="BO61" s="2358"/>
      <c r="BP61" s="2358"/>
      <c r="BQ61" s="2358"/>
      <c r="BR61" s="2358"/>
      <c r="BS61" s="2358"/>
      <c r="BT61" s="2358"/>
      <c r="BU61" s="2358"/>
      <c r="BV61" s="2358"/>
      <c r="BW61" s="2358"/>
      <c r="BX61" s="2358"/>
      <c r="BY61" s="2358"/>
      <c r="BZ61" s="2358"/>
      <c r="CA61" s="2358"/>
      <c r="CB61" s="2358"/>
      <c r="CC61" s="2358"/>
      <c r="CD61" s="2358"/>
      <c r="CE61" s="2358"/>
      <c r="CF61" s="2358"/>
      <c r="CG61" s="2357"/>
      <c r="CH61" s="2357"/>
      <c r="CI61" s="2358"/>
      <c r="CJ61" s="2358"/>
      <c r="CK61" s="2316"/>
      <c r="CL61" s="2315"/>
      <c r="CM61" s="2315"/>
      <c r="CN61" s="2315"/>
      <c r="CO61" s="2315"/>
      <c r="CP61" s="2315"/>
      <c r="CQ61" s="998"/>
      <c r="CR61" s="2312"/>
    </row>
    <row r="62" spans="1:96" ht="23.4" thickBot="1">
      <c r="A62" s="2312"/>
      <c r="B62" s="998"/>
      <c r="C62" s="2315"/>
      <c r="D62" s="2353" t="s">
        <v>1505</v>
      </c>
      <c r="E62" s="998"/>
      <c r="F62" s="2353"/>
      <c r="G62" s="2315"/>
      <c r="H62" s="2315"/>
      <c r="I62" s="2315"/>
      <c r="J62" s="2315"/>
      <c r="K62" s="2315"/>
      <c r="L62" s="2362"/>
      <c r="M62" s="2362"/>
      <c r="N62" s="2362"/>
      <c r="O62" s="2315"/>
      <c r="P62" s="2315"/>
      <c r="Q62" s="2315"/>
      <c r="R62" s="2315"/>
      <c r="S62" s="2315"/>
      <c r="T62" s="2315"/>
      <c r="U62" s="2315"/>
      <c r="V62" s="2315"/>
      <c r="W62" s="2315"/>
      <c r="X62" s="2315"/>
      <c r="Y62" s="2315"/>
      <c r="Z62" s="2315"/>
      <c r="AA62" s="2363"/>
      <c r="AB62" s="2363"/>
      <c r="AC62" s="2363"/>
      <c r="AD62" s="2315"/>
      <c r="AE62" s="2315"/>
      <c r="AF62" s="2357"/>
      <c r="AG62" s="2357"/>
      <c r="AH62" s="2315"/>
      <c r="AI62" s="2316"/>
      <c r="AJ62" s="2316"/>
      <c r="AK62" s="2316"/>
      <c r="AL62" s="2316"/>
      <c r="AM62" s="2316"/>
      <c r="AN62" s="2316"/>
      <c r="AO62" s="2316"/>
      <c r="AP62" s="2316"/>
      <c r="AQ62" s="2316"/>
      <c r="AR62" s="2316"/>
      <c r="AS62" s="2316"/>
      <c r="AT62" s="2316"/>
      <c r="AU62" s="2316"/>
      <c r="AV62" s="2316"/>
      <c r="AW62" s="2316"/>
      <c r="AX62" s="2316"/>
      <c r="AY62" s="2316"/>
      <c r="AZ62" s="2316"/>
      <c r="BA62" s="2316"/>
      <c r="BB62" s="2316"/>
      <c r="BC62" s="2316"/>
      <c r="BD62" s="2316"/>
      <c r="BE62" s="2316"/>
      <c r="BF62" s="2316"/>
      <c r="BG62" s="2316"/>
      <c r="BH62" s="2316"/>
      <c r="BI62" s="2316"/>
      <c r="BJ62" s="2316"/>
      <c r="BK62" s="2316"/>
      <c r="BL62" s="2316"/>
      <c r="BM62" s="2315"/>
      <c r="BN62" s="2315"/>
      <c r="BO62" s="2315"/>
      <c r="BP62" s="2315"/>
      <c r="BQ62" s="2315"/>
      <c r="BR62" s="2315"/>
      <c r="BS62" s="2315"/>
      <c r="BT62" s="2315"/>
      <c r="BU62" s="2315"/>
      <c r="BV62" s="2315"/>
      <c r="BW62" s="2315"/>
      <c r="BX62" s="2315"/>
      <c r="BY62" s="2315"/>
      <c r="BZ62" s="2315"/>
      <c r="CA62" s="2315"/>
      <c r="CB62" s="2315"/>
      <c r="CC62" s="2315"/>
      <c r="CD62" s="2315"/>
      <c r="CE62" s="2315"/>
      <c r="CF62" s="2315"/>
      <c r="CG62" s="2357"/>
      <c r="CH62" s="2357"/>
      <c r="CI62" s="2315"/>
      <c r="CJ62" s="2315"/>
      <c r="CK62" s="2315"/>
      <c r="CL62" s="2315"/>
      <c r="CM62" s="2315"/>
      <c r="CN62" s="2315"/>
      <c r="CO62" s="2315"/>
      <c r="CP62" s="2315"/>
      <c r="CQ62" s="998"/>
      <c r="CR62" s="2312"/>
    </row>
    <row r="63" spans="1:96" ht="14.4" thickBot="1">
      <c r="A63" s="2312"/>
      <c r="B63" s="998"/>
      <c r="C63" s="2315"/>
      <c r="D63" s="2353" t="s">
        <v>1506</v>
      </c>
      <c r="E63" s="998"/>
      <c r="F63" s="8232">
        <v>0</v>
      </c>
      <c r="G63" s="8233"/>
      <c r="H63" s="8234"/>
      <c r="I63" s="2315"/>
      <c r="J63" s="2364"/>
      <c r="K63" s="2364"/>
      <c r="L63" s="2364"/>
      <c r="M63" s="2364"/>
      <c r="N63" s="2362"/>
      <c r="R63" s="2356"/>
      <c r="S63" s="2315"/>
      <c r="T63" s="2315"/>
      <c r="U63" s="2315"/>
      <c r="V63" s="2315"/>
      <c r="W63" s="2315"/>
      <c r="X63" s="2315"/>
      <c r="Y63" s="2315"/>
      <c r="Z63" s="2315"/>
      <c r="AA63" s="2358"/>
      <c r="AB63" s="2358"/>
      <c r="AC63" s="2358"/>
      <c r="AD63" s="2315"/>
      <c r="AE63" s="2315"/>
      <c r="AF63" s="2315"/>
      <c r="AG63" s="2315"/>
      <c r="AH63" s="2315"/>
      <c r="AI63" s="2316"/>
      <c r="AJ63" s="2316"/>
      <c r="AK63" s="2316"/>
      <c r="AL63" s="2316"/>
      <c r="AM63" s="2316"/>
      <c r="AN63" s="2316"/>
      <c r="AO63" s="2316"/>
      <c r="AP63" s="2316"/>
      <c r="AQ63" s="2316"/>
      <c r="AR63" s="2316"/>
      <c r="AS63" s="2316"/>
      <c r="AT63" s="2316"/>
      <c r="AU63" s="2316"/>
      <c r="AV63" s="2316"/>
      <c r="AW63" s="2316"/>
      <c r="AX63" s="2316"/>
      <c r="AY63" s="2316"/>
      <c r="AZ63" s="2316"/>
      <c r="BA63" s="2316"/>
      <c r="BB63" s="2316"/>
      <c r="BC63" s="2316"/>
      <c r="BD63" s="2316"/>
      <c r="BE63" s="2316"/>
      <c r="BF63" s="2316"/>
      <c r="BG63" s="2316"/>
      <c r="BH63" s="2316"/>
      <c r="BI63" s="2316"/>
      <c r="BJ63" s="2316"/>
      <c r="BK63" s="2316"/>
      <c r="BL63" s="2316"/>
      <c r="BM63" s="2315"/>
      <c r="BN63" s="2315"/>
      <c r="BO63" s="2315"/>
      <c r="BP63" s="2315"/>
      <c r="BQ63" s="2315"/>
      <c r="BR63" s="2315"/>
      <c r="BS63" s="2315"/>
      <c r="BT63" s="2315"/>
      <c r="BU63" s="2315"/>
      <c r="BV63" s="2315"/>
      <c r="BW63" s="2315"/>
      <c r="BX63" s="2315"/>
      <c r="BY63" s="2315"/>
      <c r="BZ63" s="2315"/>
      <c r="CA63" s="2315"/>
      <c r="CB63" s="2315"/>
      <c r="CC63" s="2315"/>
      <c r="CD63" s="2315"/>
      <c r="CE63" s="2315"/>
      <c r="CF63" s="2315"/>
      <c r="CG63" s="2315"/>
      <c r="CH63" s="2315"/>
      <c r="CI63" s="2315"/>
      <c r="CJ63" s="2315"/>
      <c r="CK63" s="2315"/>
      <c r="CL63" s="2315"/>
      <c r="CM63" s="2315"/>
      <c r="CN63" s="2315"/>
      <c r="CO63" s="2315"/>
      <c r="CP63" s="2315"/>
      <c r="CQ63" s="998"/>
      <c r="CR63" s="2312"/>
    </row>
    <row r="64" spans="1:96">
      <c r="A64" s="2312"/>
      <c r="B64" s="998"/>
      <c r="C64" s="2315"/>
      <c r="D64" s="2353" t="s">
        <v>1507</v>
      </c>
      <c r="E64" s="998"/>
      <c r="F64" s="2353"/>
      <c r="G64" s="2315"/>
      <c r="H64" s="2315"/>
      <c r="I64" s="2315"/>
      <c r="J64" s="2315"/>
      <c r="K64" s="2315"/>
      <c r="L64" s="2362"/>
      <c r="M64" s="2362"/>
      <c r="N64" s="2362"/>
      <c r="O64" s="2315"/>
      <c r="P64" s="2315"/>
      <c r="Q64" s="2315"/>
      <c r="R64" s="2315"/>
      <c r="S64" s="2315"/>
      <c r="T64" s="2315"/>
      <c r="U64" s="2315"/>
      <c r="V64" s="2315"/>
      <c r="W64" s="2315"/>
      <c r="X64" s="2315"/>
      <c r="Y64" s="2315"/>
      <c r="Z64" s="2315"/>
      <c r="AA64" s="2365"/>
      <c r="AB64" s="2365"/>
      <c r="AC64" s="2365"/>
      <c r="AD64" s="2315"/>
      <c r="AE64" s="2315"/>
      <c r="AF64" s="2315"/>
      <c r="AG64" s="2315"/>
      <c r="AH64" s="2315"/>
      <c r="AI64" s="2316"/>
      <c r="AJ64" s="2316"/>
      <c r="AK64" s="2316"/>
      <c r="AL64" s="2316"/>
      <c r="AM64" s="2316"/>
      <c r="AN64" s="2316"/>
      <c r="AO64" s="2316"/>
      <c r="AP64" s="2316"/>
      <c r="AQ64" s="2316"/>
      <c r="AR64" s="2316"/>
      <c r="AS64" s="2316"/>
      <c r="AT64" s="2316"/>
      <c r="AU64" s="2316"/>
      <c r="AV64" s="2316"/>
      <c r="AW64" s="2316"/>
      <c r="AX64" s="2316"/>
      <c r="AY64" s="2316"/>
      <c r="AZ64" s="2316"/>
      <c r="BA64" s="2316"/>
      <c r="BB64" s="2316"/>
      <c r="BC64" s="2316"/>
      <c r="BD64" s="2316"/>
      <c r="BE64" s="2316"/>
      <c r="BF64" s="2316"/>
      <c r="BG64" s="2316"/>
      <c r="BH64" s="2316"/>
      <c r="BI64" s="2316"/>
      <c r="BJ64" s="2316"/>
      <c r="BK64" s="2316"/>
      <c r="BL64" s="2316"/>
      <c r="BM64" s="2315"/>
      <c r="BN64" s="2315"/>
      <c r="BO64" s="2315"/>
      <c r="BP64" s="2315"/>
      <c r="BQ64" s="2315"/>
      <c r="BR64" s="2315"/>
      <c r="BS64" s="2315"/>
      <c r="BT64" s="2315"/>
      <c r="BU64" s="2315"/>
      <c r="BV64" s="2315"/>
      <c r="BW64" s="2315"/>
      <c r="BX64" s="2315"/>
      <c r="BY64" s="2315"/>
      <c r="BZ64" s="2315"/>
      <c r="CA64" s="2315"/>
      <c r="CB64" s="2315"/>
      <c r="CC64" s="2315"/>
      <c r="CD64" s="2315"/>
      <c r="CE64" s="2315"/>
      <c r="CF64" s="2315"/>
      <c r="CG64" s="2315"/>
      <c r="CH64" s="2315"/>
      <c r="CI64" s="2315"/>
      <c r="CJ64" s="2315"/>
      <c r="CK64" s="2315"/>
      <c r="CL64" s="2315"/>
      <c r="CM64" s="2315"/>
      <c r="CN64" s="2315"/>
      <c r="CO64" s="2315"/>
      <c r="CP64" s="2315"/>
      <c r="CQ64" s="998"/>
      <c r="CR64" s="2312"/>
    </row>
    <row r="65" spans="1:96">
      <c r="A65" s="2312"/>
      <c r="B65" s="998"/>
      <c r="C65" s="2315"/>
      <c r="D65" s="2353" t="s">
        <v>1508</v>
      </c>
      <c r="E65" s="998"/>
      <c r="F65" s="2353"/>
      <c r="G65" s="2315"/>
      <c r="H65" s="2315"/>
      <c r="I65" s="2315"/>
      <c r="J65" s="2315"/>
      <c r="K65" s="2315"/>
      <c r="L65" s="2362"/>
      <c r="M65" s="2362"/>
      <c r="N65" s="2362"/>
      <c r="O65" s="2315"/>
      <c r="P65" s="2315"/>
      <c r="Q65" s="2315"/>
      <c r="R65" s="2315"/>
      <c r="S65" s="2315"/>
      <c r="T65" s="2315"/>
      <c r="U65" s="2315"/>
      <c r="V65" s="2315"/>
      <c r="W65" s="2315"/>
      <c r="X65" s="2315"/>
      <c r="Y65" s="2315"/>
      <c r="Z65" s="2315"/>
      <c r="AA65" s="2358"/>
      <c r="AB65" s="2358"/>
      <c r="AC65" s="2358"/>
      <c r="AD65" s="2359"/>
      <c r="AE65" s="2359"/>
      <c r="AF65" s="2315"/>
      <c r="AG65" s="2315"/>
      <c r="AH65" s="2315"/>
      <c r="AI65" s="2316"/>
      <c r="AJ65" s="2316"/>
      <c r="AK65" s="2316"/>
      <c r="AL65" s="2316"/>
      <c r="AM65" s="2316"/>
      <c r="AN65" s="2316"/>
      <c r="AO65" s="2316"/>
      <c r="AP65" s="2316"/>
      <c r="AQ65" s="2316"/>
      <c r="AR65" s="2316"/>
      <c r="AS65" s="2316"/>
      <c r="AT65" s="2316"/>
      <c r="AU65" s="2316"/>
      <c r="AV65" s="2316"/>
      <c r="AW65" s="2316"/>
      <c r="AX65" s="2316"/>
      <c r="AY65" s="2316"/>
      <c r="AZ65" s="2316"/>
      <c r="BA65" s="2316"/>
      <c r="BB65" s="2316"/>
      <c r="BC65" s="2316"/>
      <c r="BD65" s="2316"/>
      <c r="BE65" s="2316"/>
      <c r="BF65" s="2316"/>
      <c r="BG65" s="2316"/>
      <c r="BH65" s="2316"/>
      <c r="BI65" s="2316"/>
      <c r="BJ65" s="2316"/>
      <c r="BK65" s="2316"/>
      <c r="BL65" s="2316"/>
      <c r="BM65" s="2315"/>
      <c r="BN65" s="2315"/>
      <c r="BO65" s="2315"/>
      <c r="BP65" s="2315"/>
      <c r="BQ65" s="2315"/>
      <c r="BR65" s="2315"/>
      <c r="BS65" s="2315"/>
      <c r="BT65" s="2315"/>
      <c r="BU65" s="2315"/>
      <c r="BV65" s="2315"/>
      <c r="BW65" s="2315"/>
      <c r="BX65" s="2315"/>
      <c r="BY65" s="2315"/>
      <c r="BZ65" s="2315"/>
      <c r="CA65" s="2315"/>
      <c r="CB65" s="2315"/>
      <c r="CC65" s="2315"/>
      <c r="CD65" s="2315"/>
      <c r="CE65" s="2315"/>
      <c r="CF65" s="2315"/>
      <c r="CG65" s="2315"/>
      <c r="CH65" s="2315"/>
      <c r="CI65" s="2315"/>
      <c r="CJ65" s="2315"/>
      <c r="CK65" s="2315"/>
      <c r="CL65" s="2315"/>
      <c r="CM65" s="2315"/>
      <c r="CN65" s="2315"/>
      <c r="CO65" s="2315"/>
      <c r="CP65" s="2315"/>
      <c r="CQ65" s="998"/>
      <c r="CR65" s="2312"/>
    </row>
    <row r="66" spans="1:96" ht="14.4" thickBot="1">
      <c r="A66" s="2312"/>
      <c r="B66" s="998"/>
      <c r="C66" s="2315"/>
      <c r="D66" s="2353" t="s">
        <v>2193</v>
      </c>
      <c r="E66" s="998"/>
      <c r="F66" s="2353"/>
      <c r="G66" s="2315"/>
      <c r="H66" s="2315"/>
      <c r="I66" s="2315"/>
      <c r="J66" s="2315"/>
      <c r="K66" s="2315"/>
      <c r="L66" s="2315"/>
      <c r="M66" s="2315"/>
      <c r="N66" s="2315"/>
      <c r="O66" s="2315"/>
      <c r="P66" s="2315"/>
      <c r="Q66" s="2315"/>
      <c r="R66" s="2315"/>
      <c r="S66" s="2366"/>
      <c r="T66" s="2366"/>
      <c r="U66" s="2366"/>
      <c r="V66" s="2366"/>
      <c r="W66" s="2366"/>
      <c r="X66" s="2315"/>
      <c r="Y66" s="2315"/>
      <c r="Z66" s="2315"/>
      <c r="AA66" s="2358"/>
      <c r="AB66" s="2358"/>
      <c r="AC66" s="2358"/>
      <c r="AD66" s="2315"/>
      <c r="AE66" s="2315"/>
      <c r="AF66" s="2315"/>
      <c r="AG66" s="2315"/>
      <c r="AH66" s="2315"/>
      <c r="AI66" s="2316"/>
      <c r="AJ66" s="2316"/>
      <c r="AK66" s="2316"/>
      <c r="AL66" s="2316"/>
      <c r="AM66" s="2316"/>
      <c r="AN66" s="2316"/>
      <c r="AO66" s="2316"/>
      <c r="AP66" s="2316"/>
      <c r="AQ66" s="2316"/>
      <c r="AR66" s="2316"/>
      <c r="AS66" s="2316"/>
      <c r="AT66" s="2316"/>
      <c r="AU66" s="2316"/>
      <c r="AV66" s="2316"/>
      <c r="AW66" s="2316"/>
      <c r="AX66" s="2316"/>
      <c r="AY66" s="2316"/>
      <c r="AZ66" s="2316"/>
      <c r="BA66" s="2316"/>
      <c r="BB66" s="2316"/>
      <c r="BC66" s="2316"/>
      <c r="BD66" s="2316"/>
      <c r="BE66" s="2316"/>
      <c r="BF66" s="2316"/>
      <c r="BG66" s="2316"/>
      <c r="BH66" s="2316"/>
      <c r="BI66" s="2316"/>
      <c r="BJ66" s="2316"/>
      <c r="BK66" s="2316"/>
      <c r="BL66" s="2316"/>
      <c r="BM66" s="2315"/>
      <c r="BN66" s="2315"/>
      <c r="BO66" s="2315"/>
      <c r="BP66" s="2315"/>
      <c r="BQ66" s="2315"/>
      <c r="BR66" s="2315"/>
      <c r="BS66" s="2315"/>
      <c r="BT66" s="2315"/>
      <c r="BU66" s="2315"/>
      <c r="BV66" s="2315"/>
      <c r="BW66" s="2315"/>
      <c r="BX66" s="2315"/>
      <c r="BY66" s="2315"/>
      <c r="BZ66" s="2315"/>
      <c r="CA66" s="2315"/>
      <c r="CB66" s="2315"/>
      <c r="CC66" s="2315"/>
      <c r="CD66" s="2315"/>
      <c r="CE66" s="2315"/>
      <c r="CF66" s="2315"/>
      <c r="CG66" s="2315"/>
      <c r="CH66" s="2315"/>
      <c r="CI66" s="2315"/>
      <c r="CJ66" s="2315"/>
      <c r="CK66" s="2315"/>
      <c r="CL66" s="2315"/>
      <c r="CM66" s="2315"/>
      <c r="CN66" s="2315"/>
      <c r="CO66" s="2315"/>
      <c r="CP66" s="2315"/>
      <c r="CQ66" s="998"/>
      <c r="CR66" s="2312"/>
    </row>
    <row r="67" spans="1:96" ht="14.4" thickBot="1">
      <c r="A67" s="2312"/>
      <c r="B67" s="998"/>
      <c r="C67" s="2315"/>
      <c r="D67" s="2366"/>
      <c r="E67" s="998"/>
      <c r="F67" s="2354" t="s">
        <v>1510</v>
      </c>
      <c r="G67" s="2354"/>
      <c r="H67" s="8232">
        <v>0</v>
      </c>
      <c r="I67" s="8234"/>
      <c r="J67" s="2355"/>
      <c r="K67" s="2315"/>
      <c r="L67" s="2315"/>
      <c r="M67" s="2354" t="s">
        <v>1511</v>
      </c>
      <c r="N67" s="8232">
        <v>0</v>
      </c>
      <c r="O67" s="8233"/>
      <c r="P67" s="8234"/>
      <c r="Q67" s="2355"/>
      <c r="R67" s="2315"/>
      <c r="S67" s="2354" t="s">
        <v>1512</v>
      </c>
      <c r="T67" s="2354"/>
      <c r="U67" s="8235">
        <v>0</v>
      </c>
      <c r="V67" s="8236"/>
      <c r="W67" s="8237"/>
      <c r="AD67" s="2315"/>
      <c r="AE67" s="2315"/>
      <c r="AF67" s="2315"/>
      <c r="AG67" s="2315"/>
      <c r="AH67" s="2315"/>
      <c r="AI67" s="2316"/>
      <c r="AJ67" s="2316"/>
      <c r="AK67" s="2316"/>
      <c r="AL67" s="2316"/>
      <c r="AM67" s="2316"/>
      <c r="AN67" s="2316"/>
      <c r="AO67" s="2316"/>
      <c r="AP67" s="2316"/>
      <c r="AQ67" s="2316"/>
      <c r="AR67" s="2316"/>
      <c r="AS67" s="2316"/>
      <c r="AT67" s="2316"/>
      <c r="AU67" s="2316"/>
      <c r="AV67" s="2316"/>
      <c r="AW67" s="2316"/>
      <c r="AX67" s="2316"/>
      <c r="AY67" s="2316"/>
      <c r="AZ67" s="2316"/>
      <c r="BA67" s="2316"/>
      <c r="BB67" s="2316"/>
      <c r="BC67" s="2316"/>
      <c r="BD67" s="2316"/>
      <c r="BE67" s="2316"/>
      <c r="BF67" s="2316"/>
      <c r="BG67" s="2316"/>
      <c r="BH67" s="2316"/>
      <c r="BI67" s="2316"/>
      <c r="BJ67" s="2316"/>
      <c r="BK67" s="2316"/>
      <c r="BL67" s="2316"/>
      <c r="BM67" s="2315"/>
      <c r="BN67" s="2315"/>
      <c r="BO67" s="2315"/>
      <c r="BP67" s="2315"/>
      <c r="BQ67" s="2315"/>
      <c r="BR67" s="2315"/>
      <c r="BS67" s="2315"/>
      <c r="BT67" s="2315"/>
      <c r="BU67" s="2315"/>
      <c r="BV67" s="2315"/>
      <c r="BW67" s="2315"/>
      <c r="BX67" s="2315"/>
      <c r="BY67" s="2315"/>
      <c r="BZ67" s="2315"/>
      <c r="CA67" s="2315"/>
      <c r="CB67" s="2315"/>
      <c r="CC67" s="2315"/>
      <c r="CD67" s="2315"/>
      <c r="CE67" s="2315"/>
      <c r="CF67" s="2315"/>
      <c r="CG67" s="2315"/>
      <c r="CH67" s="2315"/>
      <c r="CI67" s="2315"/>
      <c r="CJ67" s="2315"/>
      <c r="CK67" s="2315"/>
      <c r="CL67" s="2315"/>
      <c r="CM67" s="2315"/>
      <c r="CN67" s="2315"/>
      <c r="CO67" s="2315"/>
      <c r="CP67" s="2315"/>
      <c r="CQ67" s="998"/>
      <c r="CR67" s="2312"/>
    </row>
    <row r="68" spans="1:96" ht="14.4" thickBot="1">
      <c r="A68" s="2312"/>
      <c r="B68" s="998"/>
      <c r="C68" s="2315"/>
      <c r="D68" s="2366"/>
      <c r="E68" s="998"/>
      <c r="F68" s="2354" t="s">
        <v>1513</v>
      </c>
      <c r="G68" s="2354"/>
      <c r="H68" s="8232">
        <v>0</v>
      </c>
      <c r="I68" s="8234"/>
      <c r="J68" s="2355"/>
      <c r="K68" s="2315"/>
      <c r="L68" s="2315"/>
      <c r="M68" s="2354" t="s">
        <v>1514</v>
      </c>
      <c r="N68" s="8232">
        <v>0</v>
      </c>
      <c r="O68" s="8233"/>
      <c r="P68" s="8234"/>
      <c r="Q68" s="2355"/>
      <c r="R68" s="2315"/>
      <c r="S68" s="2354" t="s">
        <v>1515</v>
      </c>
      <c r="T68" s="2354"/>
      <c r="U68" s="8235">
        <v>0</v>
      </c>
      <c r="V68" s="8236"/>
      <c r="W68" s="8237"/>
      <c r="AD68" s="2315"/>
      <c r="AE68" s="2315"/>
      <c r="AF68" s="2315"/>
      <c r="AG68" s="2315"/>
      <c r="AH68" s="2315"/>
      <c r="AI68" s="2316"/>
      <c r="AJ68" s="2316"/>
      <c r="AK68" s="2316"/>
      <c r="AL68" s="2316"/>
      <c r="AM68" s="2316"/>
      <c r="AN68" s="2316"/>
      <c r="AO68" s="2316"/>
      <c r="AP68" s="2316"/>
      <c r="AQ68" s="2316"/>
      <c r="AR68" s="2316"/>
      <c r="AS68" s="2316"/>
      <c r="AT68" s="2316"/>
      <c r="AU68" s="2316"/>
      <c r="AV68" s="2316"/>
      <c r="AW68" s="2316"/>
      <c r="AX68" s="2316"/>
      <c r="AY68" s="2316"/>
      <c r="AZ68" s="2316"/>
      <c r="BA68" s="2316"/>
      <c r="BB68" s="2316"/>
      <c r="BC68" s="2316"/>
      <c r="BD68" s="2316"/>
      <c r="BE68" s="2316"/>
      <c r="BF68" s="2316"/>
      <c r="BG68" s="2316"/>
      <c r="BH68" s="2316"/>
      <c r="BI68" s="2316"/>
      <c r="BJ68" s="2316"/>
      <c r="BK68" s="2316"/>
      <c r="BL68" s="2316"/>
      <c r="BM68" s="2315"/>
      <c r="BN68" s="2315"/>
      <c r="BO68" s="2315"/>
      <c r="BP68" s="2315"/>
      <c r="BQ68" s="2315"/>
      <c r="BR68" s="2315"/>
      <c r="BS68" s="2315"/>
      <c r="BT68" s="2315"/>
      <c r="BU68" s="2315"/>
      <c r="BV68" s="2315"/>
      <c r="BW68" s="2315"/>
      <c r="BX68" s="2315"/>
      <c r="BY68" s="2315"/>
      <c r="BZ68" s="2315"/>
      <c r="CA68" s="2315"/>
      <c r="CB68" s="2315"/>
      <c r="CC68" s="2315"/>
      <c r="CD68" s="2315"/>
      <c r="CE68" s="2315"/>
      <c r="CF68" s="2315"/>
      <c r="CG68" s="2315"/>
      <c r="CH68" s="2315"/>
      <c r="CI68" s="2315"/>
      <c r="CJ68" s="2315"/>
      <c r="CK68" s="2315"/>
      <c r="CL68" s="2315"/>
      <c r="CM68" s="2315"/>
      <c r="CN68" s="2315"/>
      <c r="CO68" s="2315"/>
      <c r="CP68" s="2315"/>
      <c r="CQ68" s="998"/>
      <c r="CR68" s="2312"/>
    </row>
    <row r="69" spans="1:96" ht="14.4" thickBot="1">
      <c r="A69" s="2312"/>
      <c r="B69" s="998"/>
      <c r="C69" s="2315"/>
      <c r="D69" s="2353" t="s">
        <v>1516</v>
      </c>
      <c r="E69" s="998"/>
      <c r="F69" s="2315"/>
      <c r="G69" s="2315"/>
      <c r="H69" s="2711"/>
      <c r="I69" s="2712"/>
      <c r="J69" s="2712"/>
      <c r="K69" s="2712"/>
      <c r="L69" s="2712"/>
      <c r="M69" s="2712"/>
      <c r="N69" s="2712"/>
      <c r="O69" s="2712"/>
      <c r="P69" s="2713"/>
      <c r="Q69" s="2713"/>
      <c r="R69" s="2712"/>
      <c r="S69" s="2713"/>
      <c r="T69" s="2713"/>
      <c r="U69" s="2712"/>
      <c r="V69" s="2712"/>
      <c r="W69" s="2714"/>
      <c r="AD69" s="2361"/>
      <c r="AE69" s="2361"/>
      <c r="AF69" s="2315"/>
      <c r="AG69" s="2315"/>
      <c r="AH69" s="2315"/>
      <c r="AI69" s="2316"/>
      <c r="AJ69" s="2316"/>
      <c r="AK69" s="2316"/>
      <c r="AL69" s="2316"/>
      <c r="AM69" s="2316"/>
      <c r="AN69" s="2316"/>
      <c r="AO69" s="2316"/>
      <c r="AP69" s="2316"/>
      <c r="AQ69" s="2316"/>
      <c r="AR69" s="2316"/>
      <c r="AS69" s="2316"/>
      <c r="AT69" s="2316"/>
      <c r="AU69" s="2316"/>
      <c r="AV69" s="2316"/>
      <c r="AW69" s="2316"/>
      <c r="AX69" s="2316"/>
      <c r="AY69" s="2316"/>
      <c r="AZ69" s="2316"/>
      <c r="BA69" s="2316"/>
      <c r="BB69" s="2316"/>
      <c r="BC69" s="2316"/>
      <c r="BD69" s="2316"/>
      <c r="BE69" s="2316"/>
      <c r="BF69" s="2316"/>
      <c r="BG69" s="2316"/>
      <c r="BH69" s="2316"/>
      <c r="BI69" s="2316"/>
      <c r="BJ69" s="2316"/>
      <c r="BK69" s="2316"/>
      <c r="BL69" s="2316"/>
      <c r="BM69" s="2315"/>
      <c r="BN69" s="2315"/>
      <c r="BO69" s="2315"/>
      <c r="BP69" s="2315"/>
      <c r="BQ69" s="2315"/>
      <c r="BR69" s="2315"/>
      <c r="BS69" s="2315"/>
      <c r="BT69" s="2315"/>
      <c r="BU69" s="2315"/>
      <c r="BV69" s="2315"/>
      <c r="BW69" s="2315"/>
      <c r="BX69" s="2315"/>
      <c r="BY69" s="2315"/>
      <c r="BZ69" s="2315"/>
      <c r="CA69" s="2315"/>
      <c r="CB69" s="2315"/>
      <c r="CC69" s="2315"/>
      <c r="CD69" s="2315"/>
      <c r="CE69" s="2315"/>
      <c r="CF69" s="2315"/>
      <c r="CG69" s="2315"/>
      <c r="CH69" s="2315"/>
      <c r="CI69" s="2315"/>
      <c r="CJ69" s="2315"/>
      <c r="CK69" s="2315"/>
      <c r="CL69" s="2315"/>
      <c r="CM69" s="2315"/>
      <c r="CN69" s="2315"/>
      <c r="CO69" s="2315"/>
      <c r="CP69" s="2315"/>
      <c r="CQ69" s="998"/>
      <c r="CR69" s="2312"/>
    </row>
    <row r="70" spans="1:96" ht="14.4" thickBot="1">
      <c r="A70" s="2312"/>
      <c r="B70" s="998"/>
      <c r="C70" s="2315"/>
      <c r="D70" s="2353" t="s">
        <v>2194</v>
      </c>
      <c r="E70" s="998"/>
      <c r="F70" s="2353"/>
      <c r="G70" s="2315"/>
      <c r="H70" s="2315"/>
      <c r="I70" s="2315"/>
      <c r="J70" s="2315"/>
      <c r="K70" s="2315"/>
      <c r="L70" s="2315"/>
      <c r="M70" s="2315"/>
      <c r="N70" s="2315"/>
      <c r="O70" s="2315"/>
      <c r="P70" s="2315"/>
      <c r="Q70" s="2315"/>
      <c r="R70" s="2315"/>
      <c r="S70" s="2315"/>
      <c r="T70" s="2315"/>
      <c r="U70" s="2315"/>
      <c r="V70" s="2315"/>
      <c r="W70" s="2315"/>
      <c r="X70" s="2315"/>
      <c r="Y70" s="2315"/>
      <c r="Z70" s="2315"/>
      <c r="AA70" s="2315"/>
      <c r="AB70" s="2315"/>
      <c r="AC70" s="2315"/>
      <c r="AD70" s="2315"/>
      <c r="AE70" s="2315"/>
      <c r="AF70" s="2315"/>
      <c r="AG70" s="2315"/>
      <c r="AH70" s="2315"/>
      <c r="AI70" s="2316"/>
      <c r="AJ70" s="2316"/>
      <c r="AK70" s="2316"/>
      <c r="AL70" s="2316"/>
      <c r="AM70" s="2316"/>
      <c r="AN70" s="2316"/>
      <c r="AO70" s="2316"/>
      <c r="AP70" s="2316"/>
      <c r="AQ70" s="2316"/>
      <c r="AR70" s="2316"/>
      <c r="AS70" s="2316"/>
      <c r="AT70" s="2316"/>
      <c r="AU70" s="2316"/>
      <c r="AV70" s="2316"/>
      <c r="AW70" s="2316"/>
      <c r="AX70" s="2316"/>
      <c r="AY70" s="2316"/>
      <c r="AZ70" s="2316"/>
      <c r="BA70" s="2316"/>
      <c r="BB70" s="2316"/>
      <c r="BC70" s="2316"/>
      <c r="BD70" s="2316"/>
      <c r="BE70" s="2316"/>
      <c r="BF70" s="2316"/>
      <c r="BG70" s="2316"/>
      <c r="BH70" s="2316"/>
      <c r="BI70" s="2316"/>
      <c r="BJ70" s="2316"/>
      <c r="BK70" s="2316"/>
      <c r="BL70" s="2316"/>
      <c r="BM70" s="2315"/>
      <c r="BN70" s="2315"/>
      <c r="BO70" s="2315"/>
      <c r="BP70" s="2315"/>
      <c r="BQ70" s="2315"/>
      <c r="BR70" s="2315"/>
      <c r="BS70" s="2315"/>
      <c r="BT70" s="2315"/>
      <c r="BU70" s="2315"/>
      <c r="BV70" s="2315"/>
      <c r="BW70" s="2315"/>
      <c r="BX70" s="2315"/>
      <c r="BY70" s="2315"/>
      <c r="BZ70" s="2315"/>
      <c r="CA70" s="2315"/>
      <c r="CB70" s="2315"/>
      <c r="CC70" s="2315"/>
      <c r="CD70" s="2315"/>
      <c r="CE70" s="2315"/>
      <c r="CF70" s="2315"/>
      <c r="CG70" s="2315"/>
      <c r="CH70" s="2315"/>
      <c r="CI70" s="2315"/>
      <c r="CJ70" s="2315"/>
      <c r="CK70" s="2315"/>
      <c r="CL70" s="2315"/>
      <c r="CM70" s="2315"/>
      <c r="CN70" s="2315"/>
      <c r="CO70" s="2315"/>
      <c r="CP70" s="2315"/>
      <c r="CQ70" s="998"/>
      <c r="CR70" s="2312"/>
    </row>
    <row r="71" spans="1:96" ht="14.4" thickBot="1">
      <c r="A71" s="2312"/>
      <c r="B71" s="998"/>
      <c r="C71" s="2316"/>
      <c r="D71" s="2353" t="s">
        <v>1518</v>
      </c>
      <c r="E71" s="998"/>
      <c r="F71" s="2353"/>
      <c r="G71" s="2316"/>
      <c r="H71" s="2316"/>
      <c r="I71" s="8232">
        <v>0</v>
      </c>
      <c r="J71" s="8233"/>
      <c r="K71" s="8234"/>
      <c r="N71" s="2316"/>
      <c r="Q71" s="2316"/>
      <c r="R71" s="2316"/>
      <c r="S71" s="2316"/>
      <c r="T71" s="2316"/>
      <c r="U71" s="2316"/>
      <c r="Y71" s="2316"/>
      <c r="Z71" s="2316"/>
      <c r="AA71" s="2316"/>
      <c r="AB71" s="2316"/>
      <c r="AC71" s="2316"/>
      <c r="AD71" s="2316"/>
      <c r="AE71" s="2316"/>
      <c r="AF71" s="2316"/>
      <c r="AG71" s="2316"/>
      <c r="AH71" s="2316"/>
      <c r="AI71" s="2316"/>
      <c r="AJ71" s="2316"/>
      <c r="AK71" s="2316"/>
      <c r="AL71" s="2316"/>
      <c r="AM71" s="2316"/>
      <c r="AN71" s="2316"/>
      <c r="AO71" s="2316"/>
      <c r="AP71" s="2316"/>
      <c r="AQ71" s="2316"/>
      <c r="AR71" s="2316"/>
      <c r="AS71" s="2316"/>
      <c r="AT71" s="2316"/>
      <c r="AU71" s="2316"/>
      <c r="AV71" s="2316"/>
      <c r="AW71" s="2316"/>
      <c r="AX71" s="2316"/>
      <c r="AY71" s="2316"/>
      <c r="AZ71" s="2316"/>
      <c r="BA71" s="2316"/>
      <c r="BB71" s="2316"/>
      <c r="BC71" s="2316"/>
      <c r="BD71" s="2316"/>
      <c r="BE71" s="2316"/>
      <c r="BF71" s="2316"/>
      <c r="BG71" s="2316"/>
      <c r="BH71" s="2316"/>
      <c r="BI71" s="2316"/>
      <c r="BJ71" s="2316"/>
      <c r="BK71" s="2316"/>
      <c r="BL71" s="2316"/>
      <c r="BM71" s="2316"/>
      <c r="BN71" s="2316"/>
      <c r="BO71" s="2316"/>
      <c r="BP71" s="2316"/>
      <c r="BQ71" s="2316"/>
      <c r="BR71" s="2316"/>
      <c r="BS71" s="2316"/>
      <c r="BT71" s="2316"/>
      <c r="BU71" s="2316"/>
      <c r="BV71" s="2316"/>
      <c r="BW71" s="2316"/>
      <c r="BX71" s="2316"/>
      <c r="BY71" s="2316"/>
      <c r="BZ71" s="2316"/>
      <c r="CA71" s="2316"/>
      <c r="CB71" s="2316"/>
      <c r="CC71" s="2316"/>
      <c r="CD71" s="2316"/>
      <c r="CE71" s="2316"/>
      <c r="CF71" s="2316"/>
      <c r="CG71" s="2316"/>
      <c r="CH71" s="2316"/>
      <c r="CI71" s="2316"/>
      <c r="CJ71" s="2316"/>
      <c r="CK71" s="2316"/>
      <c r="CL71" s="2316"/>
      <c r="CM71" s="2316"/>
      <c r="CN71" s="2316"/>
      <c r="CO71" s="2316"/>
      <c r="CP71" s="2316"/>
      <c r="CQ71" s="998"/>
      <c r="CR71" s="2312"/>
    </row>
    <row r="72" spans="1:96" ht="21">
      <c r="A72" s="2312"/>
      <c r="B72" s="998"/>
      <c r="C72" s="2316"/>
      <c r="D72" s="2353" t="s">
        <v>1519</v>
      </c>
      <c r="E72" s="998"/>
      <c r="F72" s="2353"/>
      <c r="G72" s="2316"/>
      <c r="H72" s="2316"/>
      <c r="I72" s="2316"/>
      <c r="J72" s="2316"/>
      <c r="K72" s="2316"/>
      <c r="L72" s="2367"/>
      <c r="M72" s="2367"/>
      <c r="N72" s="2367"/>
      <c r="O72" s="2316"/>
      <c r="P72" s="2316"/>
      <c r="Q72" s="2316"/>
      <c r="R72" s="2316"/>
      <c r="S72" s="2316"/>
      <c r="T72" s="2316"/>
      <c r="U72" s="2316"/>
      <c r="V72" s="2316"/>
      <c r="W72" s="2316"/>
      <c r="X72" s="2316"/>
      <c r="Y72" s="2316"/>
      <c r="Z72" s="2316"/>
      <c r="AA72" s="2316"/>
      <c r="AB72" s="2316"/>
      <c r="AC72" s="2316"/>
      <c r="AD72" s="2316"/>
      <c r="AE72" s="2316"/>
      <c r="AF72" s="2316"/>
      <c r="AG72" s="2316"/>
      <c r="AH72" s="2316"/>
      <c r="AI72" s="2316"/>
      <c r="AJ72" s="2316"/>
      <c r="AK72" s="2316"/>
      <c r="AL72" s="2316"/>
      <c r="AM72" s="2316"/>
      <c r="AN72" s="2316"/>
      <c r="AO72" s="2316"/>
      <c r="AP72" s="2316"/>
      <c r="AQ72" s="2316"/>
      <c r="AR72" s="2316"/>
      <c r="AS72" s="2316"/>
      <c r="AT72" s="2316"/>
      <c r="AU72" s="2316"/>
      <c r="AV72" s="2316"/>
      <c r="AW72" s="2316"/>
      <c r="AX72" s="2316"/>
      <c r="AY72" s="2316"/>
      <c r="AZ72" s="2316"/>
      <c r="BA72" s="2316"/>
      <c r="BB72" s="2316"/>
      <c r="BC72" s="2316"/>
      <c r="BD72" s="2316"/>
      <c r="BE72" s="2316"/>
      <c r="BF72" s="2316"/>
      <c r="BG72" s="2316"/>
      <c r="BH72" s="2316"/>
      <c r="BI72" s="2316"/>
      <c r="BJ72" s="2316"/>
      <c r="BK72" s="2316"/>
      <c r="BL72" s="2316"/>
      <c r="BM72" s="2316"/>
      <c r="BN72" s="2316"/>
      <c r="BO72" s="2316"/>
      <c r="BP72" s="2316"/>
      <c r="BQ72" s="2316"/>
      <c r="BR72" s="2316"/>
      <c r="BS72" s="2316"/>
      <c r="BT72" s="2316"/>
      <c r="BU72" s="2316"/>
      <c r="BV72" s="2316"/>
      <c r="BW72" s="2316"/>
      <c r="BX72" s="2316"/>
      <c r="BY72" s="2316"/>
      <c r="BZ72" s="2316"/>
      <c r="CA72" s="2316"/>
      <c r="CB72" s="2316"/>
      <c r="CC72" s="2316"/>
      <c r="CD72" s="2316"/>
      <c r="CE72" s="2316"/>
      <c r="CF72" s="2316"/>
      <c r="CG72" s="2316"/>
      <c r="CH72" s="2316"/>
      <c r="CI72" s="2316"/>
      <c r="CJ72" s="2316"/>
      <c r="CK72" s="2316"/>
      <c r="CL72" s="2316"/>
      <c r="CM72" s="2316"/>
      <c r="CN72" s="2316"/>
      <c r="CO72" s="2316"/>
      <c r="CP72" s="2316"/>
      <c r="CQ72" s="998"/>
      <c r="CR72" s="2312"/>
    </row>
    <row r="73" spans="1:96">
      <c r="A73" s="2312"/>
      <c r="B73" s="998"/>
      <c r="C73" s="2316"/>
      <c r="D73" s="2353" t="s">
        <v>1520</v>
      </c>
      <c r="E73" s="998"/>
      <c r="F73" s="2353"/>
      <c r="G73" s="2316"/>
      <c r="H73" s="2316"/>
      <c r="I73" s="2316"/>
      <c r="J73" s="2316"/>
      <c r="K73" s="2316"/>
      <c r="L73" s="2316"/>
      <c r="M73" s="2316"/>
      <c r="N73" s="2316"/>
      <c r="O73" s="2316"/>
      <c r="P73" s="2316"/>
      <c r="Q73" s="2316"/>
      <c r="R73" s="2316"/>
      <c r="S73" s="2316"/>
      <c r="T73" s="2316"/>
      <c r="U73" s="2316"/>
      <c r="V73" s="2316"/>
      <c r="W73" s="2316"/>
      <c r="X73" s="2316"/>
      <c r="Y73" s="2316"/>
      <c r="Z73" s="2316"/>
      <c r="AA73" s="2316"/>
      <c r="AB73" s="2316"/>
      <c r="AC73" s="2316"/>
      <c r="AD73" s="2316"/>
      <c r="AE73" s="2316"/>
      <c r="AF73" s="2316"/>
      <c r="AG73" s="2316"/>
      <c r="AH73" s="2316"/>
      <c r="AI73" s="2316"/>
      <c r="AJ73" s="2316"/>
      <c r="AK73" s="2316"/>
      <c r="AL73" s="2316"/>
      <c r="AM73" s="2316"/>
      <c r="AN73" s="2316"/>
      <c r="AO73" s="2316"/>
      <c r="AP73" s="2316"/>
      <c r="AQ73" s="2316"/>
      <c r="AR73" s="2316"/>
      <c r="AS73" s="2316"/>
      <c r="AT73" s="2316"/>
      <c r="AU73" s="2316"/>
      <c r="AV73" s="2316"/>
      <c r="AW73" s="2316"/>
      <c r="AX73" s="2316"/>
      <c r="AY73" s="2316"/>
      <c r="AZ73" s="2316"/>
      <c r="BA73" s="2316"/>
      <c r="BB73" s="2316"/>
      <c r="BC73" s="2316"/>
      <c r="BD73" s="2316"/>
      <c r="BE73" s="2316"/>
      <c r="BF73" s="2316"/>
      <c r="BG73" s="2316"/>
      <c r="BH73" s="2316"/>
      <c r="BI73" s="2316"/>
      <c r="BJ73" s="2316"/>
      <c r="BK73" s="2316"/>
      <c r="BL73" s="2316"/>
      <c r="BM73" s="2316"/>
      <c r="BN73" s="2316"/>
      <c r="BO73" s="2316"/>
      <c r="BP73" s="2316"/>
      <c r="BQ73" s="2316"/>
      <c r="BR73" s="2316"/>
      <c r="BS73" s="2316"/>
      <c r="BT73" s="2316"/>
      <c r="BU73" s="2316"/>
      <c r="BV73" s="2316"/>
      <c r="BW73" s="2316"/>
      <c r="BX73" s="2316"/>
      <c r="BY73" s="2316"/>
      <c r="BZ73" s="2316"/>
      <c r="CA73" s="2316"/>
      <c r="CB73" s="2316"/>
      <c r="CC73" s="2316"/>
      <c r="CD73" s="2316"/>
      <c r="CE73" s="2316"/>
      <c r="CF73" s="2316"/>
      <c r="CG73" s="2316"/>
      <c r="CH73" s="2316"/>
      <c r="CI73" s="2316"/>
      <c r="CJ73" s="2316"/>
      <c r="CK73" s="2316"/>
      <c r="CL73" s="2316"/>
      <c r="CM73" s="2316"/>
      <c r="CN73" s="2316"/>
      <c r="CO73" s="2316"/>
      <c r="CP73" s="2316"/>
      <c r="CQ73" s="998"/>
      <c r="CR73" s="2312"/>
    </row>
    <row r="74" spans="1:96">
      <c r="A74" s="2312"/>
      <c r="B74" s="998"/>
      <c r="C74" s="2316"/>
      <c r="D74" s="2353" t="s">
        <v>1521</v>
      </c>
      <c r="E74" s="998"/>
      <c r="F74" s="2353"/>
      <c r="G74" s="2316"/>
      <c r="H74" s="2316"/>
      <c r="I74" s="2316"/>
      <c r="J74" s="2316"/>
      <c r="K74" s="2316"/>
      <c r="L74" s="2316"/>
      <c r="M74" s="2316"/>
      <c r="N74" s="2316"/>
      <c r="O74" s="2316"/>
      <c r="P74" s="2316"/>
      <c r="Q74" s="2316"/>
      <c r="R74" s="2316"/>
      <c r="S74" s="2316"/>
      <c r="T74" s="2316"/>
      <c r="U74" s="2316"/>
      <c r="V74" s="2316"/>
      <c r="W74" s="2316"/>
      <c r="X74" s="2316"/>
      <c r="Y74" s="2316"/>
      <c r="Z74" s="2316"/>
      <c r="AA74" s="2316"/>
      <c r="AB74" s="2316"/>
      <c r="AC74" s="2316"/>
      <c r="AD74" s="2316"/>
      <c r="AE74" s="2316"/>
      <c r="AF74" s="2316"/>
      <c r="AG74" s="2316"/>
      <c r="AH74" s="2316"/>
      <c r="AI74" s="2316"/>
      <c r="AJ74" s="2316"/>
      <c r="AK74" s="2316"/>
      <c r="AL74" s="2316"/>
      <c r="AM74" s="2316"/>
      <c r="AN74" s="2316"/>
      <c r="AO74" s="2316"/>
      <c r="AP74" s="2316"/>
      <c r="AQ74" s="2316"/>
      <c r="AR74" s="2316"/>
      <c r="AS74" s="2316"/>
      <c r="AT74" s="2316"/>
      <c r="AU74" s="2316"/>
      <c r="AV74" s="2316"/>
      <c r="AW74" s="2316"/>
      <c r="AX74" s="2316"/>
      <c r="AY74" s="2316"/>
      <c r="AZ74" s="2316"/>
      <c r="BA74" s="2316"/>
      <c r="BB74" s="2316"/>
      <c r="BC74" s="2316"/>
      <c r="BD74" s="2316"/>
      <c r="BE74" s="2316"/>
      <c r="BF74" s="2316"/>
      <c r="BG74" s="2316"/>
      <c r="BH74" s="2316"/>
      <c r="BI74" s="2316"/>
      <c r="BJ74" s="2316"/>
      <c r="BK74" s="2316"/>
      <c r="BL74" s="2316"/>
      <c r="BM74" s="2316"/>
      <c r="BN74" s="2316"/>
      <c r="BO74" s="2316"/>
      <c r="BP74" s="2316"/>
      <c r="BQ74" s="2316"/>
      <c r="BR74" s="2316"/>
      <c r="BS74" s="2316"/>
      <c r="BT74" s="2316"/>
      <c r="BU74" s="2316"/>
      <c r="BV74" s="2316"/>
      <c r="BW74" s="2316"/>
      <c r="BX74" s="2316"/>
      <c r="BY74" s="2316"/>
      <c r="BZ74" s="2316"/>
      <c r="CA74" s="2316"/>
      <c r="CB74" s="2316"/>
      <c r="CC74" s="2316"/>
      <c r="CD74" s="2316"/>
      <c r="CE74" s="2316"/>
      <c r="CF74" s="2316"/>
      <c r="CG74" s="2316"/>
      <c r="CH74" s="2316"/>
      <c r="CI74" s="2316"/>
      <c r="CJ74" s="2316"/>
      <c r="CK74" s="2316"/>
      <c r="CL74" s="2316"/>
      <c r="CM74" s="2316"/>
      <c r="CN74" s="2316"/>
      <c r="CO74" s="2316"/>
      <c r="CP74" s="2316"/>
      <c r="CQ74" s="998"/>
      <c r="CR74" s="2312"/>
    </row>
    <row r="75" spans="1:96">
      <c r="A75" s="2312"/>
      <c r="B75" s="998"/>
      <c r="C75" s="2316"/>
      <c r="D75" s="2353" t="s">
        <v>2195</v>
      </c>
      <c r="E75" s="998"/>
      <c r="F75" s="2353"/>
      <c r="G75" s="2316"/>
      <c r="H75" s="2316"/>
      <c r="I75" s="2316"/>
      <c r="J75" s="2316"/>
      <c r="K75" s="2316"/>
      <c r="L75" s="2316"/>
      <c r="M75" s="2316"/>
      <c r="N75" s="2316"/>
      <c r="O75" s="2316"/>
      <c r="P75" s="2316"/>
      <c r="Q75" s="2316"/>
      <c r="R75" s="2316"/>
      <c r="S75" s="2316"/>
      <c r="T75" s="2316"/>
      <c r="U75" s="2316"/>
      <c r="V75" s="2316"/>
      <c r="W75" s="2316"/>
      <c r="X75" s="2316"/>
      <c r="Y75" s="2316"/>
      <c r="Z75" s="2316"/>
      <c r="AA75" s="2316"/>
      <c r="AB75" s="2316"/>
      <c r="AC75" s="2316"/>
      <c r="AD75" s="2316"/>
      <c r="AE75" s="2316"/>
      <c r="AF75" s="2316"/>
      <c r="AG75" s="2316"/>
      <c r="AH75" s="2316"/>
      <c r="AI75" s="2316"/>
      <c r="AJ75" s="2316"/>
      <c r="AK75" s="2316"/>
      <c r="AL75" s="2316"/>
      <c r="AM75" s="2316"/>
      <c r="AN75" s="2316"/>
      <c r="AO75" s="2316"/>
      <c r="AP75" s="2316"/>
      <c r="AQ75" s="2316"/>
      <c r="AR75" s="2316"/>
      <c r="AS75" s="2316"/>
      <c r="AT75" s="2316"/>
      <c r="AU75" s="2316"/>
      <c r="AV75" s="2316"/>
      <c r="AW75" s="2316"/>
      <c r="AX75" s="2316"/>
      <c r="AY75" s="2316"/>
      <c r="AZ75" s="2316"/>
      <c r="BA75" s="2316"/>
      <c r="BB75" s="2316"/>
      <c r="BC75" s="2316"/>
      <c r="BD75" s="2316"/>
      <c r="BE75" s="2316"/>
      <c r="BF75" s="2316"/>
      <c r="BG75" s="2316"/>
      <c r="BH75" s="2316"/>
      <c r="BI75" s="2316"/>
      <c r="BJ75" s="2316"/>
      <c r="BK75" s="2316"/>
      <c r="BL75" s="2316"/>
      <c r="BM75" s="2316"/>
      <c r="BN75" s="2316"/>
      <c r="BO75" s="2316"/>
      <c r="BP75" s="2316"/>
      <c r="BQ75" s="2316"/>
      <c r="BR75" s="2316"/>
      <c r="BS75" s="2316"/>
      <c r="BT75" s="2316"/>
      <c r="BU75" s="2316"/>
      <c r="BV75" s="2316"/>
      <c r="BW75" s="2316"/>
      <c r="BX75" s="2316"/>
      <c r="BY75" s="2316"/>
      <c r="BZ75" s="2316"/>
      <c r="CA75" s="2316"/>
      <c r="CB75" s="2316"/>
      <c r="CC75" s="2316"/>
      <c r="CD75" s="2316"/>
      <c r="CE75" s="2316"/>
      <c r="CF75" s="2316"/>
      <c r="CG75" s="2316"/>
      <c r="CH75" s="2316"/>
      <c r="CI75" s="2316"/>
      <c r="CJ75" s="2316"/>
      <c r="CK75" s="2316"/>
      <c r="CL75" s="2316"/>
      <c r="CM75" s="2316"/>
      <c r="CN75" s="2316"/>
      <c r="CO75" s="2316"/>
      <c r="CP75" s="2316"/>
      <c r="CQ75" s="998"/>
      <c r="CR75" s="2312"/>
    </row>
    <row r="76" spans="1:96">
      <c r="A76" s="2312"/>
      <c r="B76" s="998"/>
      <c r="C76" s="2316"/>
      <c r="D76" s="2353" t="s">
        <v>1523</v>
      </c>
      <c r="E76" s="998"/>
      <c r="F76" s="2353"/>
      <c r="G76" s="2316"/>
      <c r="H76" s="2316"/>
      <c r="I76" s="2316"/>
      <c r="J76" s="2316"/>
      <c r="K76" s="2316"/>
      <c r="L76" s="2316"/>
      <c r="M76" s="2316"/>
      <c r="N76" s="2316"/>
      <c r="O76" s="2316"/>
      <c r="P76" s="2316"/>
      <c r="Q76" s="2316"/>
      <c r="R76" s="2316"/>
      <c r="S76" s="2316"/>
      <c r="T76" s="2316"/>
      <c r="U76" s="2316"/>
      <c r="V76" s="2316"/>
      <c r="W76" s="2316"/>
      <c r="X76" s="2316"/>
      <c r="Y76" s="2316"/>
      <c r="Z76" s="2316"/>
      <c r="AA76" s="2316"/>
      <c r="AB76" s="2316"/>
      <c r="AC76" s="2316"/>
      <c r="AD76" s="2316"/>
      <c r="AE76" s="2316"/>
      <c r="AF76" s="2316"/>
      <c r="AG76" s="2316"/>
      <c r="AH76" s="2316"/>
      <c r="AI76" s="2316"/>
      <c r="AJ76" s="2316"/>
      <c r="AK76" s="2316"/>
      <c r="AL76" s="2316"/>
      <c r="AM76" s="2316"/>
      <c r="AN76" s="2316"/>
      <c r="AO76" s="2316"/>
      <c r="AP76" s="2316"/>
      <c r="AQ76" s="2316"/>
      <c r="AR76" s="2316"/>
      <c r="AS76" s="2316"/>
      <c r="AT76" s="2316"/>
      <c r="AU76" s="2316"/>
      <c r="AV76" s="2316"/>
      <c r="AW76" s="2316"/>
      <c r="AX76" s="2316"/>
      <c r="AY76" s="2316"/>
      <c r="AZ76" s="2316"/>
      <c r="BA76" s="2316"/>
      <c r="BB76" s="2316"/>
      <c r="BC76" s="2316"/>
      <c r="BD76" s="2316"/>
      <c r="BE76" s="2316"/>
      <c r="BF76" s="2316"/>
      <c r="BG76" s="2316"/>
      <c r="BH76" s="2316"/>
      <c r="BI76" s="2316"/>
      <c r="BJ76" s="2316"/>
      <c r="BK76" s="2316"/>
      <c r="BL76" s="2316"/>
      <c r="BM76" s="2316"/>
      <c r="BN76" s="2316"/>
      <c r="BO76" s="2316"/>
      <c r="BP76" s="2316"/>
      <c r="BQ76" s="2316"/>
      <c r="BR76" s="2316"/>
      <c r="BS76" s="2316"/>
      <c r="BT76" s="2316"/>
      <c r="BU76" s="2316"/>
      <c r="BV76" s="2316"/>
      <c r="BW76" s="2316"/>
      <c r="BX76" s="2316"/>
      <c r="BY76" s="2316"/>
      <c r="BZ76" s="2316"/>
      <c r="CA76" s="2316"/>
      <c r="CB76" s="2316"/>
      <c r="CC76" s="2316"/>
      <c r="CD76" s="2316"/>
      <c r="CE76" s="2316"/>
      <c r="CF76" s="2316"/>
      <c r="CG76" s="2316"/>
      <c r="CH76" s="2316"/>
      <c r="CI76" s="2316"/>
      <c r="CJ76" s="2316"/>
      <c r="CK76" s="2316"/>
      <c r="CL76" s="2316"/>
      <c r="CM76" s="2316"/>
      <c r="CN76" s="2316"/>
      <c r="CO76" s="2316"/>
      <c r="CP76" s="2316"/>
      <c r="CQ76" s="998"/>
      <c r="CR76" s="2312"/>
    </row>
    <row r="77" spans="1:96">
      <c r="A77" s="2312"/>
      <c r="B77" s="998"/>
      <c r="C77" s="2316"/>
      <c r="D77" s="2353" t="s">
        <v>1524</v>
      </c>
      <c r="E77" s="998"/>
      <c r="F77" s="2353"/>
      <c r="G77" s="2316"/>
      <c r="H77" s="2316"/>
      <c r="I77" s="2316"/>
      <c r="J77" s="2316"/>
      <c r="K77" s="2316"/>
      <c r="L77" s="2316"/>
      <c r="M77" s="2316"/>
      <c r="N77" s="2316"/>
      <c r="O77" s="2316"/>
      <c r="P77" s="2316"/>
      <c r="Q77" s="2316"/>
      <c r="R77" s="2316"/>
      <c r="S77" s="2316"/>
      <c r="T77" s="2316"/>
      <c r="U77" s="2316"/>
      <c r="V77" s="2316"/>
      <c r="W77" s="2316"/>
      <c r="X77" s="2316"/>
      <c r="Y77" s="2316"/>
      <c r="Z77" s="2316"/>
      <c r="AA77" s="2316"/>
      <c r="AB77" s="2316"/>
      <c r="AC77" s="2316"/>
      <c r="AD77" s="2316"/>
      <c r="AE77" s="2316"/>
      <c r="AF77" s="2316"/>
      <c r="AG77" s="2316"/>
      <c r="AH77" s="2316"/>
      <c r="AI77" s="2316"/>
      <c r="AJ77" s="2316"/>
      <c r="AK77" s="2316"/>
      <c r="AL77" s="2316"/>
      <c r="AM77" s="2316"/>
      <c r="AN77" s="2316"/>
      <c r="AO77" s="2316"/>
      <c r="AP77" s="2316"/>
      <c r="AQ77" s="2316"/>
      <c r="AR77" s="2316"/>
      <c r="AS77" s="2316"/>
      <c r="AT77" s="2316"/>
      <c r="AU77" s="2316"/>
      <c r="AV77" s="2316"/>
      <c r="AW77" s="2316"/>
      <c r="AX77" s="2316"/>
      <c r="AY77" s="2316"/>
      <c r="AZ77" s="2316"/>
      <c r="BA77" s="2316"/>
      <c r="BB77" s="2316"/>
      <c r="BC77" s="2316"/>
      <c r="BD77" s="2316"/>
      <c r="BE77" s="2316"/>
      <c r="BF77" s="2316"/>
      <c r="BG77" s="2316"/>
      <c r="BH77" s="2316"/>
      <c r="BI77" s="2316"/>
      <c r="BJ77" s="2316"/>
      <c r="BK77" s="2316"/>
      <c r="BL77" s="2316"/>
      <c r="BM77" s="2316"/>
      <c r="BN77" s="2316"/>
      <c r="BO77" s="2316"/>
      <c r="BP77" s="2316"/>
      <c r="BQ77" s="2316"/>
      <c r="BR77" s="2316"/>
      <c r="BS77" s="2316"/>
      <c r="BT77" s="2316"/>
      <c r="BU77" s="2316"/>
      <c r="BV77" s="2316"/>
      <c r="BW77" s="2316"/>
      <c r="BX77" s="2316"/>
      <c r="BY77" s="2316"/>
      <c r="BZ77" s="2316"/>
      <c r="CA77" s="2316"/>
      <c r="CB77" s="2316"/>
      <c r="CC77" s="2316"/>
      <c r="CD77" s="2316"/>
      <c r="CE77" s="2316"/>
      <c r="CF77" s="2316"/>
      <c r="CG77" s="2316"/>
      <c r="CH77" s="2316"/>
      <c r="CI77" s="2316"/>
      <c r="CJ77" s="2316"/>
      <c r="CK77" s="2316"/>
      <c r="CL77" s="2316"/>
      <c r="CM77" s="2316"/>
      <c r="CN77" s="2316"/>
      <c r="CO77" s="2316"/>
      <c r="CP77" s="2316"/>
      <c r="CQ77" s="998"/>
      <c r="CR77" s="2312"/>
    </row>
    <row r="78" spans="1:96">
      <c r="A78" s="2312"/>
      <c r="B78" s="998"/>
      <c r="C78" s="2316"/>
      <c r="D78" s="2353" t="s">
        <v>2196</v>
      </c>
      <c r="E78" s="998"/>
      <c r="F78" s="2353"/>
      <c r="G78" s="2316"/>
      <c r="H78" s="2316"/>
      <c r="I78" s="2316"/>
      <c r="J78" s="2316"/>
      <c r="K78" s="2316"/>
      <c r="L78" s="2316"/>
      <c r="M78" s="2316"/>
      <c r="N78" s="2316"/>
      <c r="O78" s="2316"/>
      <c r="P78" s="2316"/>
      <c r="Q78" s="2316"/>
      <c r="R78" s="2316"/>
      <c r="S78" s="2316"/>
      <c r="T78" s="2316"/>
      <c r="U78" s="2316"/>
      <c r="V78" s="2316"/>
      <c r="W78" s="2316"/>
      <c r="X78" s="2316"/>
      <c r="Y78" s="2316"/>
      <c r="Z78" s="2316"/>
      <c r="AA78" s="2316"/>
      <c r="AB78" s="2316"/>
      <c r="AC78" s="2316"/>
      <c r="AD78" s="2316"/>
      <c r="AE78" s="2316"/>
      <c r="AF78" s="2316"/>
      <c r="AG78" s="2316"/>
      <c r="AH78" s="2316"/>
      <c r="AI78" s="2316"/>
      <c r="AJ78" s="2316"/>
      <c r="AK78" s="2316"/>
      <c r="AL78" s="2316"/>
      <c r="AM78" s="2316"/>
      <c r="AN78" s="2316"/>
      <c r="AO78" s="2316"/>
      <c r="AP78" s="2316"/>
      <c r="AQ78" s="2316"/>
      <c r="AR78" s="2316"/>
      <c r="AS78" s="2316"/>
      <c r="AT78" s="2316"/>
      <c r="AU78" s="2316"/>
      <c r="AV78" s="2316"/>
      <c r="AW78" s="2316"/>
      <c r="AX78" s="2316"/>
      <c r="AY78" s="2316"/>
      <c r="AZ78" s="2316"/>
      <c r="BA78" s="2316"/>
      <c r="BB78" s="2316"/>
      <c r="BC78" s="2316"/>
      <c r="BD78" s="2316"/>
      <c r="BE78" s="2316"/>
      <c r="BF78" s="2316"/>
      <c r="BG78" s="2316"/>
      <c r="BH78" s="2316"/>
      <c r="BI78" s="2316"/>
      <c r="BJ78" s="2316"/>
      <c r="BK78" s="2316"/>
      <c r="BL78" s="2316"/>
      <c r="BM78" s="2316"/>
      <c r="BN78" s="2316"/>
      <c r="BO78" s="2316"/>
      <c r="BP78" s="2316"/>
      <c r="BQ78" s="2316"/>
      <c r="BR78" s="2316"/>
      <c r="BS78" s="2316"/>
      <c r="BT78" s="2316"/>
      <c r="BU78" s="2316"/>
      <c r="BV78" s="2316"/>
      <c r="BW78" s="2316"/>
      <c r="BX78" s="2316"/>
      <c r="BY78" s="2316"/>
      <c r="BZ78" s="2316"/>
      <c r="CA78" s="2316"/>
      <c r="CB78" s="2316"/>
      <c r="CC78" s="2316"/>
      <c r="CD78" s="2316"/>
      <c r="CE78" s="2316"/>
      <c r="CF78" s="2316"/>
      <c r="CG78" s="2316"/>
      <c r="CH78" s="2316"/>
      <c r="CI78" s="2316"/>
      <c r="CJ78" s="2316"/>
      <c r="CK78" s="2316"/>
      <c r="CL78" s="2316"/>
      <c r="CM78" s="2316"/>
      <c r="CN78" s="2316"/>
      <c r="CO78" s="2316"/>
      <c r="CP78" s="2316"/>
      <c r="CQ78" s="998"/>
      <c r="CR78" s="2312"/>
    </row>
    <row r="79" spans="1:96">
      <c r="A79" s="2312"/>
      <c r="B79" s="998"/>
      <c r="C79" s="2316"/>
      <c r="D79" s="2357" t="s">
        <v>1526</v>
      </c>
      <c r="E79" s="998"/>
      <c r="F79" s="2357"/>
      <c r="G79" s="2316"/>
      <c r="H79" s="2316"/>
      <c r="I79" s="2362"/>
      <c r="J79" s="2315"/>
      <c r="K79" s="2315"/>
      <c r="L79" s="2316"/>
      <c r="M79" s="2316"/>
      <c r="N79" s="2316"/>
      <c r="O79" s="2316"/>
      <c r="P79" s="2316"/>
      <c r="Q79" s="2316"/>
      <c r="R79" s="2316"/>
      <c r="S79" s="2316"/>
      <c r="T79" s="2316"/>
      <c r="U79" s="2316"/>
      <c r="V79" s="2316"/>
      <c r="W79" s="2316"/>
      <c r="X79" s="2316"/>
      <c r="Y79" s="2316"/>
      <c r="Z79" s="2316"/>
      <c r="AA79" s="2316"/>
      <c r="AB79" s="2316"/>
      <c r="AC79" s="2316"/>
      <c r="AD79" s="2316"/>
      <c r="AE79" s="2316"/>
      <c r="AF79" s="2368"/>
      <c r="AG79" s="2368"/>
      <c r="AH79" s="2315"/>
      <c r="AI79" s="2316"/>
      <c r="AJ79" s="2316"/>
      <c r="AK79" s="2316"/>
      <c r="AL79" s="2316"/>
      <c r="AM79" s="2316"/>
      <c r="AN79" s="2316"/>
      <c r="AO79" s="2316"/>
      <c r="AP79" s="2316"/>
      <c r="AQ79" s="2316"/>
      <c r="AR79" s="2316"/>
      <c r="AS79" s="2316"/>
      <c r="AT79" s="2316"/>
      <c r="AU79" s="2316"/>
      <c r="AV79" s="2316"/>
      <c r="AW79" s="2316"/>
      <c r="AX79" s="2316"/>
      <c r="AY79" s="2316"/>
      <c r="AZ79" s="2316"/>
      <c r="BA79" s="2316"/>
      <c r="BB79" s="2316"/>
      <c r="BC79" s="2316"/>
      <c r="BD79" s="2316"/>
      <c r="BE79" s="2316"/>
      <c r="BF79" s="2316"/>
      <c r="BG79" s="2316"/>
      <c r="BH79" s="2316"/>
      <c r="BI79" s="2316"/>
      <c r="BJ79" s="2316"/>
      <c r="BK79" s="2316"/>
      <c r="BL79" s="2316"/>
      <c r="BM79" s="2315"/>
      <c r="BN79" s="2315"/>
      <c r="BO79" s="2315"/>
      <c r="BP79" s="2315"/>
      <c r="BQ79" s="2316"/>
      <c r="BR79" s="2316"/>
      <c r="BS79" s="2316"/>
      <c r="BT79" s="2316"/>
      <c r="BU79" s="2316"/>
      <c r="BV79" s="2316"/>
      <c r="BW79" s="2316"/>
      <c r="BX79" s="2316"/>
      <c r="BY79" s="2316"/>
      <c r="BZ79" s="2316"/>
      <c r="CA79" s="2316"/>
      <c r="CB79" s="2316"/>
      <c r="CC79" s="2316"/>
      <c r="CD79" s="2316"/>
      <c r="CE79" s="2316"/>
      <c r="CF79" s="2316"/>
      <c r="CG79" s="2316"/>
      <c r="CH79" s="2316"/>
      <c r="CI79" s="2316"/>
      <c r="CJ79" s="2316"/>
      <c r="CK79" s="2316"/>
      <c r="CL79" s="2316"/>
      <c r="CM79" s="2316"/>
      <c r="CN79" s="2316"/>
      <c r="CO79" s="2316"/>
      <c r="CP79" s="2316"/>
      <c r="CQ79" s="998"/>
      <c r="CR79" s="2312"/>
    </row>
    <row r="80" spans="1:96">
      <c r="A80" s="2312"/>
      <c r="B80" s="998"/>
      <c r="C80" s="998"/>
      <c r="D80" s="2357" t="s">
        <v>2197</v>
      </c>
      <c r="E80" s="998"/>
      <c r="F80" s="2357"/>
      <c r="G80" s="998"/>
      <c r="H80" s="998"/>
      <c r="I80" s="998"/>
      <c r="J80" s="998"/>
      <c r="K80" s="998"/>
      <c r="L80" s="998"/>
      <c r="M80" s="998"/>
      <c r="N80" s="998"/>
      <c r="O80" s="998"/>
      <c r="P80" s="998"/>
      <c r="Q80" s="998"/>
      <c r="R80" s="998"/>
      <c r="S80" s="998"/>
      <c r="T80" s="998"/>
      <c r="U80" s="998"/>
      <c r="V80" s="998"/>
      <c r="W80" s="998"/>
      <c r="X80" s="998"/>
      <c r="Y80" s="998"/>
      <c r="Z80" s="998"/>
      <c r="AA80" s="998"/>
      <c r="AB80" s="998"/>
      <c r="AC80" s="998"/>
      <c r="AD80" s="998"/>
      <c r="AE80" s="998"/>
      <c r="AF80" s="998"/>
      <c r="AG80" s="998"/>
      <c r="AH80" s="998"/>
      <c r="AI80" s="2316"/>
      <c r="AJ80" s="2316"/>
      <c r="AK80" s="2316"/>
      <c r="AL80" s="2316"/>
      <c r="AM80" s="2316"/>
      <c r="AN80" s="2316"/>
      <c r="AO80" s="2316"/>
      <c r="AP80" s="2316"/>
      <c r="AQ80" s="2316"/>
      <c r="AR80" s="2316"/>
      <c r="AS80" s="2316"/>
      <c r="AT80" s="2316"/>
      <c r="AU80" s="2316"/>
      <c r="AV80" s="2316"/>
      <c r="AW80" s="2316"/>
      <c r="AX80" s="2316"/>
      <c r="AY80" s="2316"/>
      <c r="AZ80" s="2316"/>
      <c r="BA80" s="2316"/>
      <c r="BB80" s="2316"/>
      <c r="BC80" s="2316"/>
      <c r="BD80" s="2316"/>
      <c r="BE80" s="2316"/>
      <c r="BF80" s="2316"/>
      <c r="BG80" s="2316"/>
      <c r="BH80" s="2316"/>
      <c r="BI80" s="2316"/>
      <c r="BJ80" s="2316"/>
      <c r="BK80" s="2316"/>
      <c r="BL80" s="2316"/>
      <c r="BM80" s="998"/>
      <c r="BN80" s="998"/>
      <c r="BO80" s="998"/>
      <c r="BP80" s="998"/>
      <c r="BQ80" s="998"/>
      <c r="BR80" s="998"/>
      <c r="BS80" s="998"/>
      <c r="BT80" s="998"/>
      <c r="BU80" s="998"/>
      <c r="BV80" s="998"/>
      <c r="BW80" s="998"/>
      <c r="BX80" s="998"/>
      <c r="BY80" s="998"/>
      <c r="BZ80" s="998"/>
      <c r="CA80" s="998"/>
      <c r="CB80" s="998"/>
      <c r="CC80" s="998"/>
      <c r="CD80" s="998"/>
      <c r="CE80" s="998"/>
      <c r="CF80" s="998"/>
      <c r="CG80" s="998"/>
      <c r="CH80" s="998"/>
      <c r="CI80" s="998"/>
      <c r="CJ80" s="998"/>
      <c r="CK80" s="998"/>
      <c r="CL80" s="998"/>
      <c r="CM80" s="998"/>
      <c r="CN80" s="998"/>
      <c r="CO80" s="998"/>
      <c r="CP80" s="998"/>
      <c r="CQ80" s="998"/>
      <c r="CR80" s="2312"/>
    </row>
    <row r="81" spans="1:96">
      <c r="A81" s="2312"/>
      <c r="B81" s="998"/>
      <c r="C81" s="998"/>
      <c r="D81" s="2357" t="s">
        <v>1528</v>
      </c>
      <c r="E81" s="998"/>
      <c r="F81" s="2357"/>
      <c r="G81" s="998"/>
      <c r="H81" s="998"/>
      <c r="I81" s="998"/>
      <c r="J81" s="998"/>
      <c r="K81" s="998"/>
      <c r="L81" s="998"/>
      <c r="M81" s="998"/>
      <c r="N81" s="998"/>
      <c r="O81" s="998"/>
      <c r="P81" s="998"/>
      <c r="Q81" s="998"/>
      <c r="R81" s="998"/>
      <c r="S81" s="998"/>
      <c r="T81" s="998"/>
      <c r="U81" s="998"/>
      <c r="V81" s="998"/>
      <c r="W81" s="998"/>
      <c r="X81" s="998"/>
      <c r="Y81" s="998"/>
      <c r="Z81" s="998"/>
      <c r="AA81" s="998"/>
      <c r="AB81" s="998"/>
      <c r="AC81" s="998"/>
      <c r="AD81" s="998"/>
      <c r="AE81" s="998"/>
      <c r="AF81" s="998"/>
      <c r="AG81" s="998"/>
      <c r="AH81" s="998"/>
      <c r="AI81" s="2316"/>
      <c r="AJ81" s="2316"/>
      <c r="AK81" s="2316"/>
      <c r="AL81" s="2316"/>
      <c r="AM81" s="2316"/>
      <c r="AN81" s="2316"/>
      <c r="AO81" s="2316"/>
      <c r="AP81" s="2316"/>
      <c r="AQ81" s="2316"/>
      <c r="AR81" s="2316"/>
      <c r="AS81" s="2316"/>
      <c r="AT81" s="2316"/>
      <c r="AU81" s="2316"/>
      <c r="AV81" s="2316"/>
      <c r="AW81" s="2316"/>
      <c r="AX81" s="2316"/>
      <c r="AY81" s="2316"/>
      <c r="AZ81" s="2316"/>
      <c r="BA81" s="2316"/>
      <c r="BB81" s="2316"/>
      <c r="BC81" s="2316"/>
      <c r="BD81" s="2316"/>
      <c r="BE81" s="2316"/>
      <c r="BF81" s="2316"/>
      <c r="BG81" s="2316"/>
      <c r="BH81" s="2316"/>
      <c r="BI81" s="2316"/>
      <c r="BJ81" s="2316"/>
      <c r="BK81" s="2316"/>
      <c r="BL81" s="2316"/>
      <c r="BM81" s="998"/>
      <c r="BN81" s="998"/>
      <c r="BO81" s="998"/>
      <c r="BP81" s="998"/>
      <c r="BQ81" s="998"/>
      <c r="BR81" s="998"/>
      <c r="BS81" s="998"/>
      <c r="BT81" s="998"/>
      <c r="BU81" s="998"/>
      <c r="BV81" s="998"/>
      <c r="BW81" s="998"/>
      <c r="BX81" s="998"/>
      <c r="BY81" s="998"/>
      <c r="BZ81" s="998"/>
      <c r="CA81" s="998"/>
      <c r="CB81" s="998"/>
      <c r="CC81" s="998"/>
      <c r="CD81" s="998"/>
      <c r="CE81" s="998"/>
      <c r="CF81" s="998"/>
      <c r="CG81" s="998"/>
      <c r="CH81" s="998"/>
      <c r="CI81" s="998"/>
      <c r="CJ81" s="998"/>
      <c r="CK81" s="998"/>
      <c r="CL81" s="998"/>
      <c r="CM81" s="998"/>
      <c r="CN81" s="998"/>
      <c r="CO81" s="998"/>
      <c r="CP81" s="998"/>
      <c r="CQ81" s="998"/>
      <c r="CR81" s="2312"/>
    </row>
    <row r="82" spans="1:96">
      <c r="A82" s="2312"/>
      <c r="B82" s="998"/>
      <c r="C82" s="998"/>
      <c r="D82" s="2357"/>
      <c r="F82" s="2357"/>
      <c r="G82" s="998"/>
      <c r="H82" s="998"/>
      <c r="I82" s="998"/>
      <c r="J82" s="998"/>
      <c r="K82" s="998"/>
      <c r="L82" s="998"/>
      <c r="M82" s="998"/>
      <c r="N82" s="998"/>
      <c r="O82" s="998"/>
      <c r="P82" s="998"/>
      <c r="Q82" s="998"/>
      <c r="R82" s="998"/>
      <c r="S82" s="998"/>
      <c r="T82" s="998"/>
      <c r="U82" s="998"/>
      <c r="V82" s="998"/>
      <c r="W82" s="998"/>
      <c r="X82" s="998"/>
      <c r="Y82" s="998"/>
      <c r="Z82" s="998"/>
      <c r="AA82" s="998"/>
      <c r="AB82" s="998"/>
      <c r="AC82" s="998"/>
      <c r="AD82" s="998"/>
      <c r="AE82" s="998"/>
      <c r="AF82" s="998"/>
      <c r="AG82" s="998"/>
      <c r="AH82" s="998"/>
      <c r="AI82" s="2316"/>
      <c r="AJ82" s="2316"/>
      <c r="AK82" s="2316"/>
      <c r="AL82" s="2316"/>
      <c r="AM82" s="2316"/>
      <c r="AN82" s="2316"/>
      <c r="AO82" s="2316"/>
      <c r="AP82" s="2316"/>
      <c r="AQ82" s="2316"/>
      <c r="AR82" s="2316"/>
      <c r="AS82" s="2316"/>
      <c r="AT82" s="2316"/>
      <c r="AU82" s="2316"/>
      <c r="AV82" s="2316"/>
      <c r="AW82" s="2316"/>
      <c r="AX82" s="2316"/>
      <c r="AY82" s="2316"/>
      <c r="AZ82" s="2316"/>
      <c r="BA82" s="2316"/>
      <c r="BB82" s="2316"/>
      <c r="BC82" s="2316"/>
      <c r="BD82" s="2316"/>
      <c r="BE82" s="2316"/>
      <c r="BF82" s="2316"/>
      <c r="BG82" s="2316"/>
      <c r="BH82" s="2316"/>
      <c r="BI82" s="2316"/>
      <c r="BJ82" s="2316"/>
      <c r="BK82" s="2316"/>
      <c r="BL82" s="2316"/>
      <c r="BM82" s="998"/>
      <c r="BN82" s="998"/>
      <c r="BO82" s="998"/>
      <c r="BP82" s="998"/>
      <c r="BQ82" s="998"/>
      <c r="BR82" s="998"/>
      <c r="BS82" s="998"/>
      <c r="BT82" s="998"/>
      <c r="BU82" s="998"/>
      <c r="BV82" s="998"/>
      <c r="BW82" s="998"/>
      <c r="BX82" s="998"/>
      <c r="BY82" s="998"/>
      <c r="BZ82" s="998"/>
      <c r="CA82" s="998"/>
      <c r="CB82" s="998"/>
      <c r="CC82" s="998"/>
      <c r="CD82" s="998"/>
      <c r="CE82" s="998"/>
      <c r="CF82" s="998"/>
      <c r="CG82" s="998"/>
      <c r="CH82" s="998"/>
      <c r="CI82" s="998"/>
      <c r="CJ82" s="998"/>
      <c r="CK82" s="998"/>
      <c r="CL82" s="998"/>
      <c r="CM82" s="998"/>
      <c r="CN82" s="998"/>
      <c r="CO82" s="998"/>
      <c r="CP82" s="998"/>
      <c r="CQ82" s="998"/>
      <c r="CR82" s="2312"/>
    </row>
    <row r="83" spans="1:96">
      <c r="A83" s="2312"/>
      <c r="B83" s="998"/>
      <c r="C83" s="998"/>
      <c r="D83" s="998"/>
      <c r="E83" s="998"/>
      <c r="F83" s="998"/>
      <c r="G83" s="998"/>
      <c r="H83" s="998"/>
      <c r="I83" s="998"/>
      <c r="J83" s="998"/>
      <c r="K83" s="998"/>
      <c r="L83" s="998"/>
      <c r="M83" s="998"/>
      <c r="N83" s="998"/>
      <c r="O83" s="998"/>
      <c r="P83" s="998"/>
      <c r="Q83" s="998"/>
      <c r="R83" s="998"/>
      <c r="S83" s="998"/>
      <c r="T83" s="998"/>
      <c r="U83" s="998"/>
      <c r="V83" s="998"/>
      <c r="W83" s="998"/>
      <c r="X83" s="998"/>
      <c r="Y83" s="998"/>
      <c r="Z83" s="998"/>
      <c r="AA83" s="998"/>
      <c r="AB83" s="998"/>
      <c r="AC83" s="998"/>
      <c r="AD83" s="998"/>
      <c r="AE83" s="998"/>
      <c r="AF83" s="998"/>
      <c r="AG83" s="998"/>
      <c r="AH83" s="998"/>
      <c r="AI83" s="998"/>
      <c r="AJ83" s="998"/>
      <c r="AK83" s="998"/>
      <c r="AL83" s="998"/>
      <c r="AM83" s="998"/>
      <c r="AN83" s="998"/>
      <c r="AO83" s="998"/>
      <c r="AP83" s="998"/>
      <c r="AQ83" s="998"/>
      <c r="AR83" s="998"/>
      <c r="AS83" s="998"/>
      <c r="AT83" s="998"/>
      <c r="AU83" s="998"/>
      <c r="AV83" s="998"/>
      <c r="AW83" s="998"/>
      <c r="AX83" s="998"/>
      <c r="AY83" s="998"/>
      <c r="AZ83" s="998"/>
      <c r="BA83" s="998"/>
      <c r="BB83" s="998"/>
      <c r="BC83" s="998"/>
      <c r="BD83" s="998"/>
      <c r="BE83" s="998"/>
      <c r="BF83" s="998"/>
      <c r="BG83" s="998"/>
      <c r="BH83" s="998"/>
      <c r="BI83" s="998"/>
      <c r="BJ83" s="998"/>
      <c r="BK83" s="998"/>
      <c r="BL83" s="998"/>
      <c r="BM83" s="998"/>
      <c r="BN83" s="998"/>
      <c r="BO83" s="998"/>
      <c r="BP83" s="998"/>
      <c r="BQ83" s="998"/>
      <c r="BR83" s="998"/>
      <c r="BS83" s="998"/>
      <c r="BT83" s="998"/>
      <c r="BU83" s="998"/>
      <c r="BV83" s="998"/>
      <c r="BW83" s="998"/>
      <c r="BX83" s="998"/>
      <c r="BY83" s="998"/>
      <c r="BZ83" s="998"/>
      <c r="CA83" s="998"/>
      <c r="CB83" s="998"/>
      <c r="CC83" s="998"/>
      <c r="CD83" s="998"/>
      <c r="CE83" s="998"/>
      <c r="CF83" s="998"/>
      <c r="CG83" s="998"/>
      <c r="CH83" s="998"/>
      <c r="CI83" s="998"/>
      <c r="CJ83" s="998"/>
      <c r="CK83" s="998"/>
      <c r="CL83" s="998"/>
      <c r="CM83" s="998"/>
      <c r="CN83" s="998"/>
      <c r="CO83" s="998"/>
      <c r="CP83" s="998"/>
      <c r="CQ83" s="998"/>
      <c r="CR83" s="2312"/>
    </row>
    <row r="84" spans="1:96">
      <c r="A84" s="2312"/>
      <c r="B84" s="2312"/>
      <c r="C84" s="2312"/>
      <c r="D84" s="2312"/>
      <c r="E84" s="2312"/>
      <c r="F84" s="2312"/>
      <c r="G84" s="2312"/>
      <c r="H84" s="2312"/>
      <c r="I84" s="2312"/>
      <c r="J84" s="2312"/>
      <c r="K84" s="2312"/>
      <c r="L84" s="2312"/>
      <c r="M84" s="2312"/>
      <c r="N84" s="2312"/>
      <c r="O84" s="2312"/>
      <c r="P84" s="2312"/>
      <c r="Q84" s="2312"/>
      <c r="R84" s="2312"/>
      <c r="S84" s="2312"/>
      <c r="T84" s="2312"/>
      <c r="U84" s="2312"/>
      <c r="V84" s="2312"/>
      <c r="W84" s="2312"/>
      <c r="X84" s="2312"/>
      <c r="Y84" s="2312"/>
      <c r="Z84" s="2312"/>
      <c r="AA84" s="2312"/>
      <c r="AB84" s="2312"/>
      <c r="AC84" s="2312"/>
      <c r="AD84" s="2312"/>
      <c r="AE84" s="2312"/>
      <c r="AF84" s="2312"/>
      <c r="AG84" s="2312"/>
      <c r="AH84" s="2312"/>
      <c r="AI84" s="2312"/>
      <c r="AJ84" s="2312"/>
      <c r="AK84" s="2312"/>
      <c r="AL84" s="2312"/>
      <c r="AM84" s="2312"/>
      <c r="AN84" s="2312"/>
      <c r="AO84" s="2312"/>
      <c r="AP84" s="2312"/>
      <c r="AQ84" s="2312"/>
      <c r="AR84" s="2312"/>
      <c r="AS84" s="2312"/>
      <c r="AT84" s="2312"/>
      <c r="AU84" s="2312"/>
      <c r="AV84" s="2312"/>
      <c r="AW84" s="2312"/>
      <c r="AX84" s="2312"/>
      <c r="AY84" s="2312"/>
      <c r="AZ84" s="2312"/>
      <c r="BA84" s="2312"/>
      <c r="BB84" s="2312"/>
      <c r="BC84" s="2312"/>
      <c r="BD84" s="2312"/>
      <c r="BE84" s="2312"/>
      <c r="BF84" s="2312"/>
      <c r="BG84" s="2312"/>
      <c r="BH84" s="2312"/>
      <c r="BI84" s="2312"/>
      <c r="BJ84" s="2312"/>
      <c r="BK84" s="2312"/>
      <c r="BL84" s="2312"/>
      <c r="BM84" s="2312"/>
      <c r="BN84" s="2312"/>
      <c r="BO84" s="2312"/>
      <c r="BP84" s="2312"/>
      <c r="BQ84" s="2312"/>
      <c r="BR84" s="2312"/>
      <c r="BS84" s="2312"/>
      <c r="BT84" s="2312"/>
      <c r="BU84" s="2312"/>
      <c r="BV84" s="2312"/>
      <c r="BW84" s="2312"/>
      <c r="BX84" s="2312"/>
      <c r="BY84" s="2312"/>
      <c r="BZ84" s="2312"/>
      <c r="CA84" s="2312"/>
      <c r="CB84" s="2312"/>
      <c r="CC84" s="2312"/>
      <c r="CD84" s="2312"/>
      <c r="CE84" s="2312"/>
      <c r="CF84" s="2312"/>
      <c r="CG84" s="2312"/>
      <c r="CH84" s="2312"/>
      <c r="CI84" s="2312"/>
      <c r="CJ84" s="2312"/>
      <c r="CK84" s="2312"/>
      <c r="CL84" s="2312"/>
      <c r="CM84" s="2312"/>
      <c r="CN84" s="2312"/>
      <c r="CO84" s="2312"/>
      <c r="CP84" s="2312"/>
      <c r="CQ84" s="2312"/>
      <c r="CR84" s="2312"/>
    </row>
    <row r="85" spans="1:96">
      <c r="A85" s="2312"/>
      <c r="B85" s="2312"/>
      <c r="C85" s="2312"/>
      <c r="D85" s="2312"/>
      <c r="E85" s="2312"/>
      <c r="F85" s="2312"/>
      <c r="G85" s="2312"/>
      <c r="H85" s="2312"/>
      <c r="I85" s="2312"/>
      <c r="J85" s="2312"/>
      <c r="K85" s="2312"/>
      <c r="L85" s="2312"/>
      <c r="M85" s="2312"/>
      <c r="N85" s="2312"/>
      <c r="O85" s="2312"/>
      <c r="P85" s="2312"/>
      <c r="Q85" s="2312"/>
      <c r="R85" s="2312"/>
      <c r="S85" s="2312"/>
      <c r="T85" s="2312"/>
      <c r="U85" s="2312"/>
      <c r="V85" s="2312"/>
      <c r="W85" s="2312"/>
      <c r="X85" s="2312"/>
      <c r="Y85" s="2312"/>
      <c r="Z85" s="2312"/>
      <c r="AA85" s="2312"/>
      <c r="AB85" s="2312"/>
      <c r="AC85" s="2312"/>
      <c r="AD85" s="2312"/>
      <c r="AE85" s="2312"/>
      <c r="AF85" s="2312"/>
      <c r="AG85" s="2312"/>
      <c r="AH85" s="2312"/>
      <c r="AI85" s="2312"/>
      <c r="AJ85" s="2312"/>
      <c r="AK85" s="2312"/>
      <c r="AL85" s="2312"/>
      <c r="AM85" s="2312"/>
      <c r="AN85" s="2312"/>
      <c r="AO85" s="2312"/>
      <c r="AP85" s="2312"/>
      <c r="AQ85" s="2312"/>
      <c r="AR85" s="2312"/>
      <c r="AS85" s="2312"/>
      <c r="AT85" s="2312"/>
      <c r="AU85" s="2312"/>
      <c r="AV85" s="2312"/>
      <c r="AW85" s="2312"/>
      <c r="AX85" s="2312"/>
      <c r="AY85" s="2312"/>
      <c r="AZ85" s="2312"/>
      <c r="BA85" s="2312"/>
      <c r="BB85" s="2312"/>
      <c r="BC85" s="2312"/>
      <c r="BD85" s="2312"/>
      <c r="BE85" s="2312"/>
      <c r="BF85" s="2312"/>
      <c r="BG85" s="2312"/>
      <c r="BH85" s="2312"/>
      <c r="BI85" s="2312"/>
      <c r="BJ85" s="2312"/>
      <c r="BK85" s="2312"/>
      <c r="BL85" s="2312"/>
      <c r="BM85" s="2312"/>
      <c r="BN85" s="2312"/>
      <c r="BO85" s="2312"/>
      <c r="BP85" s="2312"/>
      <c r="BQ85" s="2312"/>
      <c r="BR85" s="2312"/>
      <c r="BS85" s="2312"/>
      <c r="BT85" s="2312"/>
      <c r="BU85" s="2312"/>
      <c r="BV85" s="2312"/>
      <c r="BW85" s="2312"/>
      <c r="BX85" s="2312"/>
      <c r="BY85" s="2312"/>
      <c r="BZ85" s="2312"/>
      <c r="CA85" s="2312"/>
      <c r="CB85" s="2312"/>
      <c r="CC85" s="2312"/>
      <c r="CD85" s="2312"/>
      <c r="CE85" s="2312"/>
      <c r="CF85" s="2312"/>
      <c r="CG85" s="2312"/>
      <c r="CH85" s="2312"/>
      <c r="CI85" s="2312"/>
      <c r="CJ85" s="2312"/>
      <c r="CK85" s="2312"/>
      <c r="CL85" s="2312"/>
      <c r="CM85" s="2312"/>
      <c r="CN85" s="2312"/>
      <c r="CO85" s="2312"/>
      <c r="CP85" s="2312"/>
      <c r="CQ85" s="2312"/>
      <c r="CR85" s="2312"/>
    </row>
    <row r="86" spans="1:96"/>
  </sheetData>
  <mergeCells count="52">
    <mergeCell ref="CB8:CF8"/>
    <mergeCell ref="CH8:CI9"/>
    <mergeCell ref="CC9:CD9"/>
    <mergeCell ref="BR6:CF7"/>
    <mergeCell ref="BS9:BT9"/>
    <mergeCell ref="BX9:BY9"/>
    <mergeCell ref="AN8:AR8"/>
    <mergeCell ref="BC8:BG8"/>
    <mergeCell ref="E6:I7"/>
    <mergeCell ref="J6:AC7"/>
    <mergeCell ref="AD6:AR7"/>
    <mergeCell ref="F8:G8"/>
    <mergeCell ref="J8:N8"/>
    <mergeCell ref="O8:S8"/>
    <mergeCell ref="T8:X8"/>
    <mergeCell ref="Y8:AC8"/>
    <mergeCell ref="AS6:AW7"/>
    <mergeCell ref="AX6:BB7"/>
    <mergeCell ref="BC6:BQ7"/>
    <mergeCell ref="CM8:CN9"/>
    <mergeCell ref="F9:G9"/>
    <mergeCell ref="K9:L9"/>
    <mergeCell ref="P9:Q9"/>
    <mergeCell ref="U9:V9"/>
    <mergeCell ref="Z9:AA9"/>
    <mergeCell ref="AE9:AF9"/>
    <mergeCell ref="AJ9:AK9"/>
    <mergeCell ref="AO9:AP9"/>
    <mergeCell ref="AT9:AU9"/>
    <mergeCell ref="BH8:BL8"/>
    <mergeCell ref="BM8:BQ8"/>
    <mergeCell ref="BR8:BV8"/>
    <mergeCell ref="BW8:CA8"/>
    <mergeCell ref="AD8:AH8"/>
    <mergeCell ref="AI8:AM8"/>
    <mergeCell ref="F63:H63"/>
    <mergeCell ref="AY9:AZ9"/>
    <mergeCell ref="BD9:BE9"/>
    <mergeCell ref="BI9:BJ9"/>
    <mergeCell ref="BN9:BO9"/>
    <mergeCell ref="C48:G49"/>
    <mergeCell ref="C50:D50"/>
    <mergeCell ref="C58:D58"/>
    <mergeCell ref="L60:M60"/>
    <mergeCell ref="X60:Y60"/>
    <mergeCell ref="I71:K71"/>
    <mergeCell ref="H67:I67"/>
    <mergeCell ref="N67:P67"/>
    <mergeCell ref="U67:W67"/>
    <mergeCell ref="H68:I68"/>
    <mergeCell ref="N68:P68"/>
    <mergeCell ref="U68:W68"/>
  </mergeCells>
  <hyperlinks>
    <hyperlink ref="CQ2" location="Index!A1" display="Index" xr:uid="{25EB6B99-8C10-48D2-AF30-81B8BC2D3F83}"/>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5FFA7-112E-4660-B639-7643FFCB3DE4}">
  <sheetPr>
    <tabColor rgb="FFFFC000"/>
  </sheetPr>
  <dimension ref="A1:O63"/>
  <sheetViews>
    <sheetView topLeftCell="A10" zoomScale="55" zoomScaleNormal="55" workbookViewId="0">
      <selection activeCell="C51" sqref="C51"/>
    </sheetView>
  </sheetViews>
  <sheetFormatPr defaultColWidth="0" defaultRowHeight="14.4" zeroHeight="1"/>
  <cols>
    <col min="1" max="1" width="4.6640625" customWidth="1"/>
    <col min="2" max="2" width="9.109375" customWidth="1"/>
    <col min="3" max="3" width="44.33203125" customWidth="1"/>
    <col min="4" max="4" width="16.88671875" customWidth="1"/>
    <col min="5" max="5" width="16.109375" customWidth="1"/>
    <col min="6" max="6" width="13.88671875" customWidth="1"/>
    <col min="7" max="7" width="14" customWidth="1"/>
    <col min="8" max="8" width="17.88671875" customWidth="1"/>
    <col min="9" max="9" width="13" customWidth="1"/>
    <col min="10" max="10" width="18.44140625" customWidth="1"/>
    <col min="11" max="11" width="12.33203125" customWidth="1"/>
    <col min="12" max="12" width="14.6640625" customWidth="1"/>
    <col min="13" max="13" width="9.109375" customWidth="1"/>
    <col min="14" max="14" width="3.6640625" customWidth="1"/>
    <col min="15" max="15" width="4.109375" hidden="1" customWidth="1"/>
    <col min="16" max="16384" width="9.109375" hidden="1"/>
  </cols>
  <sheetData>
    <row r="1" spans="1:15" ht="16.8">
      <c r="A1" s="261"/>
      <c r="B1" s="261"/>
      <c r="C1" s="376"/>
      <c r="D1" s="392"/>
      <c r="E1" s="171"/>
      <c r="F1" s="393"/>
      <c r="G1" s="393"/>
      <c r="H1" s="394"/>
      <c r="I1" s="393"/>
      <c r="J1" s="393"/>
      <c r="K1" s="393"/>
      <c r="L1" s="377"/>
      <c r="M1" s="261"/>
      <c r="N1" s="261"/>
      <c r="O1" s="261"/>
    </row>
    <row r="2" spans="1:15">
      <c r="A2" s="261"/>
      <c r="B2" s="144" t="s">
        <v>144</v>
      </c>
      <c r="C2" s="212"/>
      <c r="D2" s="386"/>
      <c r="E2" s="226"/>
      <c r="F2" s="226"/>
      <c r="G2" s="226"/>
      <c r="H2" s="226"/>
      <c r="I2" s="226"/>
      <c r="J2" s="226"/>
      <c r="K2" s="226"/>
      <c r="L2" s="39"/>
      <c r="M2" s="2204" t="s">
        <v>1</v>
      </c>
      <c r="N2" s="261"/>
      <c r="O2" s="261"/>
    </row>
    <row r="3" spans="1:15">
      <c r="A3" s="261"/>
      <c r="B3" s="121"/>
      <c r="C3" s="212"/>
      <c r="D3" s="386"/>
      <c r="E3" s="226"/>
      <c r="F3" s="226"/>
      <c r="G3" s="226"/>
      <c r="H3" s="226"/>
      <c r="I3" s="226"/>
      <c r="J3" s="226"/>
      <c r="K3" s="226"/>
      <c r="L3" s="39"/>
      <c r="M3" s="121"/>
      <c r="N3" s="261"/>
      <c r="O3" s="261"/>
    </row>
    <row r="4" spans="1:15" ht="15.6">
      <c r="A4" s="261"/>
      <c r="B4" s="121"/>
      <c r="C4" s="399" t="s">
        <v>2198</v>
      </c>
      <c r="D4" s="399"/>
      <c r="E4" s="397"/>
      <c r="F4" s="397"/>
      <c r="G4" s="397"/>
      <c r="H4" s="398"/>
      <c r="I4" s="397"/>
      <c r="J4" s="397"/>
      <c r="K4" s="397"/>
      <c r="L4" s="39"/>
      <c r="M4" s="121"/>
      <c r="N4" s="261"/>
      <c r="O4" s="261"/>
    </row>
    <row r="5" spans="1:15" ht="15" thickBot="1">
      <c r="A5" s="261"/>
      <c r="B5" s="121"/>
      <c r="C5" s="121"/>
      <c r="D5" s="211"/>
      <c r="E5" s="211"/>
      <c r="F5" s="121"/>
      <c r="G5" s="121"/>
      <c r="H5" s="121"/>
      <c r="I5" s="211"/>
      <c r="J5" s="211"/>
      <c r="K5" s="211"/>
      <c r="L5" s="211"/>
      <c r="M5" s="121"/>
      <c r="N5" s="261"/>
      <c r="O5" s="261"/>
    </row>
    <row r="6" spans="1:15" ht="27.75" customHeight="1">
      <c r="A6" s="261"/>
      <c r="B6" s="121"/>
      <c r="C6" s="4319"/>
      <c r="D6" s="8280" t="s">
        <v>2199</v>
      </c>
      <c r="E6" s="8280"/>
      <c r="F6" s="8280" t="s">
        <v>2200</v>
      </c>
      <c r="G6" s="8280"/>
      <c r="H6" s="8280"/>
      <c r="I6" s="8280" t="s">
        <v>2201</v>
      </c>
      <c r="J6" s="8280"/>
      <c r="K6" s="8280" t="s">
        <v>1005</v>
      </c>
      <c r="L6" s="8281"/>
      <c r="M6" s="121"/>
      <c r="N6" s="261"/>
      <c r="O6" s="261"/>
    </row>
    <row r="7" spans="1:15">
      <c r="A7" s="261"/>
      <c r="B7" s="121"/>
      <c r="C7" s="4320"/>
      <c r="D7" s="4321" t="s">
        <v>2202</v>
      </c>
      <c r="E7" s="4321" t="s">
        <v>2203</v>
      </c>
      <c r="F7" s="4321" t="s">
        <v>2204</v>
      </c>
      <c r="G7" s="4321" t="s">
        <v>2205</v>
      </c>
      <c r="H7" s="4321" t="s">
        <v>2203</v>
      </c>
      <c r="I7" s="4321" t="s">
        <v>2202</v>
      </c>
      <c r="J7" s="4321" t="s">
        <v>2203</v>
      </c>
      <c r="K7" s="4321" t="s">
        <v>2202</v>
      </c>
      <c r="L7" s="4322" t="s">
        <v>2203</v>
      </c>
      <c r="M7" s="121"/>
      <c r="N7" s="261"/>
      <c r="O7" s="261"/>
    </row>
    <row r="8" spans="1:15">
      <c r="A8" s="261"/>
      <c r="B8" s="121"/>
      <c r="C8" s="4323" t="s">
        <v>2206</v>
      </c>
      <c r="D8" s="4324"/>
      <c r="E8" s="4324" t="s">
        <v>2207</v>
      </c>
      <c r="F8" s="4324"/>
      <c r="G8" s="4324"/>
      <c r="H8" s="4324" t="s">
        <v>2207</v>
      </c>
      <c r="I8" s="4324" t="s">
        <v>2202</v>
      </c>
      <c r="J8" s="4324" t="s">
        <v>2207</v>
      </c>
      <c r="K8" s="4324" t="s">
        <v>2202</v>
      </c>
      <c r="L8" s="4325" t="s">
        <v>2207</v>
      </c>
      <c r="M8" s="121"/>
      <c r="N8" s="261"/>
      <c r="O8" s="261"/>
    </row>
    <row r="9" spans="1:15">
      <c r="A9" s="261"/>
      <c r="B9" s="121"/>
      <c r="C9" s="4326" t="s">
        <v>2208</v>
      </c>
      <c r="D9" s="4327"/>
      <c r="E9" s="4327"/>
      <c r="F9" s="4327"/>
      <c r="G9" s="4327"/>
      <c r="H9" s="4327"/>
      <c r="I9" s="4327"/>
      <c r="J9" s="4327"/>
      <c r="K9" s="4327"/>
      <c r="L9" s="4328"/>
      <c r="M9" s="121"/>
      <c r="N9" s="261"/>
      <c r="O9" s="261"/>
    </row>
    <row r="10" spans="1:15">
      <c r="A10" s="261"/>
      <c r="B10" s="121"/>
      <c r="C10" s="4329" t="s">
        <v>2209</v>
      </c>
      <c r="D10" s="4330"/>
      <c r="E10" s="4331"/>
      <c r="F10" s="4330"/>
      <c r="G10" s="4332"/>
      <c r="H10" s="4333"/>
      <c r="I10" s="4330"/>
      <c r="J10" s="4333"/>
      <c r="K10" s="4330"/>
      <c r="L10" s="4334"/>
      <c r="M10" s="121"/>
      <c r="N10" s="261"/>
      <c r="O10" s="261"/>
    </row>
    <row r="11" spans="1:15">
      <c r="A11" s="261"/>
      <c r="B11" s="121"/>
      <c r="C11" s="4335" t="s">
        <v>2210</v>
      </c>
      <c r="D11" s="4336"/>
      <c r="E11" s="4337"/>
      <c r="F11" s="4336"/>
      <c r="G11" s="4338"/>
      <c r="H11" s="4339"/>
      <c r="I11" s="4340" t="s">
        <v>2211</v>
      </c>
      <c r="J11" s="4341" t="s">
        <v>2211</v>
      </c>
      <c r="K11" s="4336"/>
      <c r="L11" s="4342"/>
      <c r="M11" s="121"/>
      <c r="N11" s="261"/>
      <c r="O11" s="261"/>
    </row>
    <row r="12" spans="1:15">
      <c r="A12" s="261"/>
      <c r="B12" s="121"/>
      <c r="C12" s="4335" t="s">
        <v>2212</v>
      </c>
      <c r="D12" s="4343" t="s">
        <v>2211</v>
      </c>
      <c r="E12" s="4344" t="s">
        <v>2211</v>
      </c>
      <c r="F12" s="4343" t="s">
        <v>2211</v>
      </c>
      <c r="G12" s="4345" t="s">
        <v>2211</v>
      </c>
      <c r="H12" s="4344" t="s">
        <v>2211</v>
      </c>
      <c r="I12" s="4346"/>
      <c r="J12" s="4347"/>
      <c r="K12" s="4346"/>
      <c r="L12" s="4348"/>
      <c r="M12" s="121"/>
      <c r="N12" s="261"/>
      <c r="O12" s="261"/>
    </row>
    <row r="13" spans="1:15">
      <c r="A13" s="261"/>
      <c r="B13" s="121"/>
      <c r="C13" s="4349" t="s">
        <v>2213</v>
      </c>
      <c r="D13" s="4350">
        <f t="shared" ref="D13:L13" si="0">SUM(D10:D12)</f>
        <v>0</v>
      </c>
      <c r="E13" s="4351">
        <f>SUM(E10:E12)</f>
        <v>0</v>
      </c>
      <c r="F13" s="4350">
        <f t="shared" si="0"/>
        <v>0</v>
      </c>
      <c r="G13" s="4352">
        <f t="shared" si="0"/>
        <v>0</v>
      </c>
      <c r="H13" s="4351">
        <f t="shared" si="0"/>
        <v>0</v>
      </c>
      <c r="I13" s="4350">
        <f t="shared" si="0"/>
        <v>0</v>
      </c>
      <c r="J13" s="4351">
        <f t="shared" si="0"/>
        <v>0</v>
      </c>
      <c r="K13" s="4350">
        <f t="shared" si="0"/>
        <v>0</v>
      </c>
      <c r="L13" s="4353">
        <f t="shared" si="0"/>
        <v>0</v>
      </c>
      <c r="M13" s="121"/>
      <c r="N13" s="261"/>
      <c r="O13" s="261"/>
    </row>
    <row r="14" spans="1:15">
      <c r="A14" s="261"/>
      <c r="B14" s="121"/>
      <c r="C14" s="4335" t="s">
        <v>2214</v>
      </c>
      <c r="D14" s="4330"/>
      <c r="E14" s="4331"/>
      <c r="F14" s="4354"/>
      <c r="G14" s="4355"/>
      <c r="H14" s="4333"/>
      <c r="I14" s="4354"/>
      <c r="J14" s="4333"/>
      <c r="K14" s="4354"/>
      <c r="L14" s="4334"/>
      <c r="M14" s="121"/>
      <c r="N14" s="261"/>
      <c r="O14" s="261"/>
    </row>
    <row r="15" spans="1:15" ht="15" thickBot="1">
      <c r="A15" s="261"/>
      <c r="B15" s="121"/>
      <c r="C15" s="4356" t="s">
        <v>2215</v>
      </c>
      <c r="D15" s="4357">
        <f>D14+D13</f>
        <v>0</v>
      </c>
      <c r="E15" s="4358">
        <f t="shared" ref="E15:L15" si="1">E14+E13</f>
        <v>0</v>
      </c>
      <c r="F15" s="4357">
        <f t="shared" si="1"/>
        <v>0</v>
      </c>
      <c r="G15" s="4359">
        <f t="shared" si="1"/>
        <v>0</v>
      </c>
      <c r="H15" s="4358">
        <f t="shared" si="1"/>
        <v>0</v>
      </c>
      <c r="I15" s="4357">
        <f t="shared" si="1"/>
        <v>0</v>
      </c>
      <c r="J15" s="4358">
        <f t="shared" si="1"/>
        <v>0</v>
      </c>
      <c r="K15" s="4357">
        <f t="shared" si="1"/>
        <v>0</v>
      </c>
      <c r="L15" s="4360">
        <f t="shared" si="1"/>
        <v>0</v>
      </c>
      <c r="M15" s="121"/>
      <c r="N15" s="261"/>
      <c r="O15" s="261"/>
    </row>
    <row r="16" spans="1:15">
      <c r="A16" s="261"/>
      <c r="B16" s="121"/>
      <c r="C16" s="4326" t="s">
        <v>2216</v>
      </c>
      <c r="D16" s="4361"/>
      <c r="E16" s="4361"/>
      <c r="F16" s="4361"/>
      <c r="G16" s="4361"/>
      <c r="H16" s="4361"/>
      <c r="I16" s="4361"/>
      <c r="J16" s="4361"/>
      <c r="K16" s="4361"/>
      <c r="L16" s="4362"/>
      <c r="M16" s="121"/>
      <c r="N16" s="261"/>
      <c r="O16" s="261"/>
    </row>
    <row r="17" spans="1:15">
      <c r="A17" s="261"/>
      <c r="B17" s="121"/>
      <c r="C17" s="4329" t="s">
        <v>2217</v>
      </c>
      <c r="D17" s="4330"/>
      <c r="E17" s="4331"/>
      <c r="F17" s="4330"/>
      <c r="G17" s="4332"/>
      <c r="H17" s="4333"/>
      <c r="I17" s="4330"/>
      <c r="J17" s="4333"/>
      <c r="K17" s="4330"/>
      <c r="L17" s="4334"/>
      <c r="M17" s="121"/>
      <c r="N17" s="261"/>
      <c r="O17" s="261"/>
    </row>
    <row r="18" spans="1:15">
      <c r="A18" s="261"/>
      <c r="B18" s="121"/>
      <c r="C18" s="4335" t="s">
        <v>2218</v>
      </c>
      <c r="D18" s="4336"/>
      <c r="E18" s="4337"/>
      <c r="F18" s="4336"/>
      <c r="G18" s="4338"/>
      <c r="H18" s="4339"/>
      <c r="I18" s="4340" t="s">
        <v>2211</v>
      </c>
      <c r="J18" s="4341" t="s">
        <v>2211</v>
      </c>
      <c r="K18" s="4336"/>
      <c r="L18" s="4342"/>
      <c r="M18" s="121"/>
      <c r="N18" s="261"/>
      <c r="O18" s="261"/>
    </row>
    <row r="19" spans="1:15">
      <c r="A19" s="261"/>
      <c r="B19" s="121"/>
      <c r="C19" s="4335" t="s">
        <v>2219</v>
      </c>
      <c r="D19" s="4343" t="s">
        <v>2211</v>
      </c>
      <c r="E19" s="4344" t="s">
        <v>2211</v>
      </c>
      <c r="F19" s="4343" t="s">
        <v>2211</v>
      </c>
      <c r="G19" s="4345" t="s">
        <v>2211</v>
      </c>
      <c r="H19" s="4344" t="s">
        <v>2211</v>
      </c>
      <c r="I19" s="4346"/>
      <c r="J19" s="4347"/>
      <c r="K19" s="4346"/>
      <c r="L19" s="4348"/>
      <c r="M19" s="121"/>
      <c r="N19" s="261"/>
      <c r="O19" s="261"/>
    </row>
    <row r="20" spans="1:15">
      <c r="A20" s="261"/>
      <c r="B20" s="121"/>
      <c r="C20" s="4349" t="s">
        <v>2220</v>
      </c>
      <c r="D20" s="4350">
        <f t="shared" ref="D20:L20" si="2">SUM(D17:D19)</f>
        <v>0</v>
      </c>
      <c r="E20" s="4351">
        <f t="shared" si="2"/>
        <v>0</v>
      </c>
      <c r="F20" s="4350">
        <f t="shared" si="2"/>
        <v>0</v>
      </c>
      <c r="G20" s="4352">
        <f t="shared" si="2"/>
        <v>0</v>
      </c>
      <c r="H20" s="4351">
        <f t="shared" si="2"/>
        <v>0</v>
      </c>
      <c r="I20" s="4350">
        <f t="shared" si="2"/>
        <v>0</v>
      </c>
      <c r="J20" s="4351">
        <f t="shared" si="2"/>
        <v>0</v>
      </c>
      <c r="K20" s="4350">
        <f t="shared" si="2"/>
        <v>0</v>
      </c>
      <c r="L20" s="4353">
        <f t="shared" si="2"/>
        <v>0</v>
      </c>
      <c r="M20" s="121"/>
      <c r="N20" s="261"/>
      <c r="O20" s="261"/>
    </row>
    <row r="21" spans="1:15">
      <c r="A21" s="261"/>
      <c r="B21" s="121"/>
      <c r="C21" s="4335" t="s">
        <v>2221</v>
      </c>
      <c r="D21" s="4363"/>
      <c r="E21" s="4364"/>
      <c r="F21" s="4365"/>
      <c r="G21" s="4366"/>
      <c r="H21" s="4367"/>
      <c r="I21" s="4363"/>
      <c r="J21" s="4364"/>
      <c r="K21" s="4363"/>
      <c r="L21" s="4368"/>
      <c r="M21" s="121"/>
      <c r="N21" s="261"/>
      <c r="O21" s="261"/>
    </row>
    <row r="22" spans="1:15" ht="15" thickBot="1">
      <c r="A22" s="261"/>
      <c r="B22" s="121"/>
      <c r="C22" s="4356" t="s">
        <v>2222</v>
      </c>
      <c r="D22" s="4357">
        <f t="shared" ref="D22:L22" si="3">D21+D20</f>
        <v>0</v>
      </c>
      <c r="E22" s="4358">
        <f t="shared" si="3"/>
        <v>0</v>
      </c>
      <c r="F22" s="4357">
        <f t="shared" si="3"/>
        <v>0</v>
      </c>
      <c r="G22" s="4359">
        <f t="shared" si="3"/>
        <v>0</v>
      </c>
      <c r="H22" s="4358">
        <f t="shared" si="3"/>
        <v>0</v>
      </c>
      <c r="I22" s="4357">
        <f t="shared" si="3"/>
        <v>0</v>
      </c>
      <c r="J22" s="4358">
        <f t="shared" si="3"/>
        <v>0</v>
      </c>
      <c r="K22" s="4357">
        <f t="shared" si="3"/>
        <v>0</v>
      </c>
      <c r="L22" s="4360">
        <f t="shared" si="3"/>
        <v>0</v>
      </c>
      <c r="M22" s="121"/>
      <c r="N22" s="261"/>
      <c r="O22" s="261"/>
    </row>
    <row r="23" spans="1:15">
      <c r="A23" s="261"/>
      <c r="B23" s="121"/>
      <c r="C23" s="4326" t="s">
        <v>2223</v>
      </c>
      <c r="D23" s="4361"/>
      <c r="E23" s="4361"/>
      <c r="F23" s="4361"/>
      <c r="G23" s="4361"/>
      <c r="H23" s="4361"/>
      <c r="I23" s="4361"/>
      <c r="J23" s="4361"/>
      <c r="K23" s="4361"/>
      <c r="L23" s="4362"/>
      <c r="M23" s="121"/>
      <c r="N23" s="261"/>
      <c r="O23" s="261"/>
    </row>
    <row r="24" spans="1:15">
      <c r="A24" s="261"/>
      <c r="B24" s="121"/>
      <c r="C24" s="4329" t="s">
        <v>2224</v>
      </c>
      <c r="D24" s="4330"/>
      <c r="E24" s="4331"/>
      <c r="F24" s="4330"/>
      <c r="G24" s="4332"/>
      <c r="H24" s="4333"/>
      <c r="I24" s="4330"/>
      <c r="J24" s="4333"/>
      <c r="K24" s="4330"/>
      <c r="L24" s="4334"/>
      <c r="M24" s="121"/>
      <c r="N24" s="261"/>
      <c r="O24" s="261"/>
    </row>
    <row r="25" spans="1:15">
      <c r="A25" s="261"/>
      <c r="B25" s="121"/>
      <c r="C25" s="4335" t="s">
        <v>2225</v>
      </c>
      <c r="D25" s="4336"/>
      <c r="E25" s="4337"/>
      <c r="F25" s="4336"/>
      <c r="G25" s="4338"/>
      <c r="H25" s="4339"/>
      <c r="I25" s="4340" t="s">
        <v>2211</v>
      </c>
      <c r="J25" s="4341" t="s">
        <v>2211</v>
      </c>
      <c r="K25" s="4336"/>
      <c r="L25" s="4342"/>
      <c r="M25" s="121"/>
      <c r="N25" s="261"/>
      <c r="O25" s="261"/>
    </row>
    <row r="26" spans="1:15">
      <c r="A26" s="261"/>
      <c r="B26" s="121"/>
      <c r="C26" s="4335" t="s">
        <v>2226</v>
      </c>
      <c r="D26" s="4343" t="s">
        <v>2211</v>
      </c>
      <c r="E26" s="4344" t="s">
        <v>2211</v>
      </c>
      <c r="F26" s="4343" t="s">
        <v>2211</v>
      </c>
      <c r="G26" s="4345" t="s">
        <v>2211</v>
      </c>
      <c r="H26" s="4344" t="s">
        <v>2211</v>
      </c>
      <c r="I26" s="4346"/>
      <c r="J26" s="4347"/>
      <c r="K26" s="4346"/>
      <c r="L26" s="4348"/>
      <c r="M26" s="121"/>
      <c r="N26" s="261"/>
      <c r="O26" s="261"/>
    </row>
    <row r="27" spans="1:15">
      <c r="A27" s="261"/>
      <c r="B27" s="121"/>
      <c r="C27" s="4349" t="s">
        <v>2227</v>
      </c>
      <c r="D27" s="4350">
        <f t="shared" ref="D27:L27" si="4">SUM(D24:D26)</f>
        <v>0</v>
      </c>
      <c r="E27" s="4351">
        <f t="shared" si="4"/>
        <v>0</v>
      </c>
      <c r="F27" s="4350">
        <f t="shared" si="4"/>
        <v>0</v>
      </c>
      <c r="G27" s="4352">
        <f t="shared" si="4"/>
        <v>0</v>
      </c>
      <c r="H27" s="4351">
        <f t="shared" si="4"/>
        <v>0</v>
      </c>
      <c r="I27" s="4350">
        <f t="shared" si="4"/>
        <v>0</v>
      </c>
      <c r="J27" s="4351">
        <f t="shared" si="4"/>
        <v>0</v>
      </c>
      <c r="K27" s="4350">
        <f t="shared" si="4"/>
        <v>0</v>
      </c>
      <c r="L27" s="4353">
        <f t="shared" si="4"/>
        <v>0</v>
      </c>
      <c r="M27" s="121"/>
      <c r="N27" s="261"/>
      <c r="O27" s="261"/>
    </row>
    <row r="28" spans="1:15">
      <c r="A28" s="261"/>
      <c r="B28" s="121"/>
      <c r="C28" s="4335" t="s">
        <v>2228</v>
      </c>
      <c r="D28" s="4363"/>
      <c r="E28" s="4364"/>
      <c r="F28" s="4365"/>
      <c r="G28" s="4366"/>
      <c r="H28" s="4367"/>
      <c r="I28" s="4363"/>
      <c r="J28" s="4364"/>
      <c r="K28" s="4363"/>
      <c r="L28" s="4368"/>
      <c r="M28" s="121"/>
      <c r="N28" s="261"/>
      <c r="O28" s="261"/>
    </row>
    <row r="29" spans="1:15" ht="15" thickBot="1">
      <c r="A29" s="261"/>
      <c r="B29" s="121"/>
      <c r="C29" s="4356" t="s">
        <v>2229</v>
      </c>
      <c r="D29" s="4357">
        <f t="shared" ref="D29:L29" si="5">D28+D27</f>
        <v>0</v>
      </c>
      <c r="E29" s="4358">
        <f t="shared" si="5"/>
        <v>0</v>
      </c>
      <c r="F29" s="4357">
        <f t="shared" si="5"/>
        <v>0</v>
      </c>
      <c r="G29" s="4359">
        <f t="shared" si="5"/>
        <v>0</v>
      </c>
      <c r="H29" s="4358">
        <f t="shared" si="5"/>
        <v>0</v>
      </c>
      <c r="I29" s="4357">
        <f t="shared" si="5"/>
        <v>0</v>
      </c>
      <c r="J29" s="4358">
        <f t="shared" si="5"/>
        <v>0</v>
      </c>
      <c r="K29" s="4357">
        <f t="shared" si="5"/>
        <v>0</v>
      </c>
      <c r="L29" s="4360">
        <f t="shared" si="5"/>
        <v>0</v>
      </c>
      <c r="M29" s="121"/>
      <c r="N29" s="261"/>
      <c r="O29" s="261"/>
    </row>
    <row r="30" spans="1:15">
      <c r="A30" s="261"/>
      <c r="B30" s="121"/>
      <c r="C30" s="36" t="s">
        <v>445</v>
      </c>
      <c r="D30" s="887"/>
      <c r="E30" s="887"/>
      <c r="F30" s="861"/>
      <c r="G30" s="861"/>
      <c r="H30" s="861"/>
      <c r="I30" s="887"/>
      <c r="J30" s="887"/>
      <c r="K30" s="887"/>
      <c r="L30" s="887"/>
      <c r="M30" s="121"/>
      <c r="N30" s="261"/>
      <c r="O30" s="261"/>
    </row>
    <row r="31" spans="1:15">
      <c r="A31" s="261"/>
      <c r="B31" s="121"/>
      <c r="C31" s="38" t="s">
        <v>1199</v>
      </c>
      <c r="D31" s="211"/>
      <c r="E31" s="211"/>
      <c r="F31" s="121"/>
      <c r="G31" s="121"/>
      <c r="H31" s="121"/>
      <c r="I31" s="211"/>
      <c r="J31" s="211"/>
      <c r="K31" s="211"/>
      <c r="L31" s="211"/>
      <c r="M31" s="121"/>
      <c r="N31" s="261"/>
      <c r="O31" s="261"/>
    </row>
    <row r="32" spans="1:15">
      <c r="A32" s="261"/>
      <c r="B32" s="121"/>
      <c r="C32" s="38" t="s">
        <v>2230</v>
      </c>
      <c r="D32" s="211"/>
      <c r="E32" s="211"/>
      <c r="F32" s="121"/>
      <c r="G32" s="121"/>
      <c r="H32" s="121"/>
      <c r="I32" s="211"/>
      <c r="J32" s="211"/>
      <c r="K32" s="211"/>
      <c r="L32" s="211"/>
      <c r="M32" s="121"/>
      <c r="N32" s="261"/>
      <c r="O32" s="261"/>
    </row>
    <row r="33" spans="1:15">
      <c r="A33" s="261"/>
      <c r="B33" s="121"/>
      <c r="C33" s="38" t="s">
        <v>2231</v>
      </c>
      <c r="D33" s="211"/>
      <c r="E33" s="211"/>
      <c r="F33" s="121"/>
      <c r="G33" s="121"/>
      <c r="H33" s="121"/>
      <c r="I33" s="211"/>
      <c r="J33" s="211"/>
      <c r="K33" s="211"/>
      <c r="L33" s="211"/>
      <c r="M33" s="121"/>
      <c r="N33" s="261"/>
      <c r="O33" s="261"/>
    </row>
    <row r="34" spans="1:15">
      <c r="A34" s="261"/>
      <c r="B34" s="121"/>
      <c r="C34" s="121"/>
      <c r="D34" s="211"/>
      <c r="E34" s="211"/>
      <c r="F34" s="121"/>
      <c r="G34" s="121"/>
      <c r="H34" s="121"/>
      <c r="I34" s="211"/>
      <c r="J34" s="211"/>
      <c r="K34" s="211"/>
      <c r="L34" s="211"/>
      <c r="M34" s="121"/>
      <c r="N34" s="261"/>
      <c r="O34" s="261"/>
    </row>
    <row r="35" spans="1:15">
      <c r="A35" s="261"/>
      <c r="B35" s="121"/>
      <c r="C35" s="397" t="s">
        <v>2232</v>
      </c>
      <c r="D35" s="380"/>
      <c r="E35" s="397"/>
      <c r="F35" s="397"/>
      <c r="G35" s="397"/>
      <c r="H35" s="398"/>
      <c r="I35" s="397"/>
      <c r="J35" s="397"/>
      <c r="K35" s="397"/>
      <c r="L35" s="380"/>
      <c r="M35" s="121"/>
      <c r="N35" s="261"/>
      <c r="O35" s="261"/>
    </row>
    <row r="36" spans="1:15" ht="15" thickBot="1">
      <c r="A36" s="261"/>
      <c r="B36" s="121"/>
      <c r="C36" s="121"/>
      <c r="D36" s="211"/>
      <c r="E36" s="211"/>
      <c r="F36" s="121"/>
      <c r="G36" s="121"/>
      <c r="H36" s="121"/>
      <c r="I36" s="211"/>
      <c r="J36" s="211"/>
      <c r="K36" s="211"/>
      <c r="L36" s="211"/>
      <c r="M36" s="121"/>
      <c r="N36" s="261"/>
      <c r="O36" s="261"/>
    </row>
    <row r="37" spans="1:15">
      <c r="A37" s="261"/>
      <c r="B37" s="121"/>
      <c r="C37" s="4319"/>
      <c r="D37" s="8280" t="s">
        <v>2199</v>
      </c>
      <c r="E37" s="8280"/>
      <c r="F37" s="8280" t="s">
        <v>2200</v>
      </c>
      <c r="G37" s="8280"/>
      <c r="H37" s="8280"/>
      <c r="I37" s="8280" t="s">
        <v>2201</v>
      </c>
      <c r="J37" s="8280"/>
      <c r="K37" s="8280" t="s">
        <v>1005</v>
      </c>
      <c r="L37" s="8281"/>
      <c r="M37" s="121"/>
      <c r="N37" s="261"/>
      <c r="O37" s="261"/>
    </row>
    <row r="38" spans="1:15">
      <c r="A38" s="261"/>
      <c r="B38" s="121"/>
      <c r="C38" s="4320"/>
      <c r="D38" s="4321" t="s">
        <v>2202</v>
      </c>
      <c r="E38" s="4321" t="s">
        <v>2203</v>
      </c>
      <c r="F38" s="4321" t="s">
        <v>2204</v>
      </c>
      <c r="G38" s="4321" t="s">
        <v>2205</v>
      </c>
      <c r="H38" s="4321" t="s">
        <v>2203</v>
      </c>
      <c r="I38" s="4321" t="s">
        <v>2202</v>
      </c>
      <c r="J38" s="4321" t="s">
        <v>2203</v>
      </c>
      <c r="K38" s="4321" t="s">
        <v>2202</v>
      </c>
      <c r="L38" s="4322" t="s">
        <v>2203</v>
      </c>
      <c r="M38" s="121"/>
      <c r="N38" s="261"/>
      <c r="O38" s="261"/>
    </row>
    <row r="39" spans="1:15">
      <c r="A39" s="261"/>
      <c r="B39" s="121"/>
      <c r="C39" s="4323" t="s">
        <v>2206</v>
      </c>
      <c r="D39" s="4324"/>
      <c r="E39" s="4324" t="s">
        <v>2207</v>
      </c>
      <c r="F39" s="4324"/>
      <c r="G39" s="4324"/>
      <c r="H39" s="4324" t="s">
        <v>2207</v>
      </c>
      <c r="I39" s="4324" t="s">
        <v>2202</v>
      </c>
      <c r="J39" s="4324" t="s">
        <v>2207</v>
      </c>
      <c r="K39" s="4324" t="s">
        <v>2202</v>
      </c>
      <c r="L39" s="4325" t="s">
        <v>2207</v>
      </c>
      <c r="M39" s="121"/>
      <c r="N39" s="261"/>
      <c r="O39" s="261"/>
    </row>
    <row r="40" spans="1:15">
      <c r="A40" s="261"/>
      <c r="B40" s="121"/>
      <c r="C40" s="4326" t="s">
        <v>2208</v>
      </c>
      <c r="D40" s="385"/>
      <c r="E40" s="385"/>
      <c r="F40" s="385"/>
      <c r="G40" s="385"/>
      <c r="H40" s="385"/>
      <c r="I40" s="385"/>
      <c r="J40" s="385"/>
      <c r="K40" s="385"/>
      <c r="L40" s="396"/>
      <c r="M40" s="121"/>
      <c r="N40" s="261"/>
      <c r="O40" s="261"/>
    </row>
    <row r="41" spans="1:15">
      <c r="A41" s="261"/>
      <c r="B41" s="121"/>
      <c r="C41" s="4335" t="s">
        <v>2233</v>
      </c>
      <c r="D41" s="4369"/>
      <c r="E41" s="4337"/>
      <c r="F41" s="4370" t="s">
        <v>2234</v>
      </c>
      <c r="G41" s="4371"/>
      <c r="H41" s="4337"/>
      <c r="I41" s="4369"/>
      <c r="J41" s="4337"/>
      <c r="K41" s="4369"/>
      <c r="L41" s="4372"/>
      <c r="M41" s="121"/>
      <c r="N41" s="261"/>
      <c r="O41" s="261"/>
    </row>
    <row r="42" spans="1:15">
      <c r="A42" s="261"/>
      <c r="B42" s="121"/>
      <c r="C42" s="4335" t="s">
        <v>2235</v>
      </c>
      <c r="D42" s="4369"/>
      <c r="E42" s="4337"/>
      <c r="F42" s="4370" t="s">
        <v>2234</v>
      </c>
      <c r="G42" s="4371"/>
      <c r="H42" s="4337"/>
      <c r="I42" s="4369"/>
      <c r="J42" s="4337"/>
      <c r="K42" s="4369"/>
      <c r="L42" s="4372"/>
      <c r="M42" s="121"/>
      <c r="N42" s="261"/>
      <c r="O42" s="261"/>
    </row>
    <row r="43" spans="1:15">
      <c r="A43" s="261"/>
      <c r="B43" s="121"/>
      <c r="C43" s="4335" t="s">
        <v>2236</v>
      </c>
      <c r="D43" s="4373"/>
      <c r="E43" s="4374"/>
      <c r="F43" s="4375" t="s">
        <v>2234</v>
      </c>
      <c r="G43" s="4376"/>
      <c r="H43" s="4374"/>
      <c r="I43" s="4373"/>
      <c r="J43" s="4374"/>
      <c r="K43" s="4373"/>
      <c r="L43" s="4377"/>
      <c r="M43" s="121"/>
      <c r="N43" s="261"/>
      <c r="O43" s="261"/>
    </row>
    <row r="44" spans="1:15">
      <c r="A44" s="261"/>
      <c r="B44" s="121"/>
      <c r="C44" s="4349" t="s">
        <v>2237</v>
      </c>
      <c r="D44" s="4350">
        <f>SUM(D41:D43)</f>
        <v>0</v>
      </c>
      <c r="E44" s="4351">
        <f>SUM(E41:E43)</f>
        <v>0</v>
      </c>
      <c r="F44" s="4363" t="s">
        <v>2234</v>
      </c>
      <c r="G44" s="4352">
        <f t="shared" ref="G44:L44" si="6">SUM(G41:G43)</f>
        <v>0</v>
      </c>
      <c r="H44" s="4351">
        <f t="shared" si="6"/>
        <v>0</v>
      </c>
      <c r="I44" s="4350">
        <f t="shared" si="6"/>
        <v>0</v>
      </c>
      <c r="J44" s="4351">
        <f t="shared" si="6"/>
        <v>0</v>
      </c>
      <c r="K44" s="4350">
        <f t="shared" si="6"/>
        <v>0</v>
      </c>
      <c r="L44" s="4353">
        <f t="shared" si="6"/>
        <v>0</v>
      </c>
      <c r="M44" s="121"/>
      <c r="N44" s="261"/>
      <c r="O44" s="261"/>
    </row>
    <row r="45" spans="1:15">
      <c r="A45" s="261"/>
      <c r="B45" s="121"/>
      <c r="C45" s="4378" t="s">
        <v>2216</v>
      </c>
      <c r="D45" s="4379"/>
      <c r="E45" s="4380"/>
      <c r="F45" s="4380"/>
      <c r="G45" s="4380"/>
      <c r="H45" s="4380"/>
      <c r="I45" s="4380"/>
      <c r="J45" s="4380"/>
      <c r="K45" s="4380"/>
      <c r="L45" s="4381"/>
      <c r="M45" s="121"/>
      <c r="N45" s="261"/>
      <c r="O45" s="261"/>
    </row>
    <row r="46" spans="1:15">
      <c r="A46" s="261"/>
      <c r="B46" s="121"/>
      <c r="C46" s="4335" t="s">
        <v>2238</v>
      </c>
      <c r="D46" s="4382"/>
      <c r="E46" s="4337"/>
      <c r="F46" s="4370" t="s">
        <v>2234</v>
      </c>
      <c r="G46" s="4371"/>
      <c r="H46" s="4337"/>
      <c r="I46" s="4369"/>
      <c r="J46" s="4337"/>
      <c r="K46" s="4369"/>
      <c r="L46" s="4372"/>
      <c r="M46" s="121"/>
      <c r="N46" s="261"/>
      <c r="O46" s="261"/>
    </row>
    <row r="47" spans="1:15">
      <c r="A47" s="261"/>
      <c r="B47" s="121"/>
      <c r="C47" s="4335" t="s">
        <v>2239</v>
      </c>
      <c r="D47" s="4382"/>
      <c r="E47" s="4337"/>
      <c r="F47" s="4370" t="s">
        <v>2234</v>
      </c>
      <c r="G47" s="4371"/>
      <c r="H47" s="4337"/>
      <c r="I47" s="4369"/>
      <c r="J47" s="4337"/>
      <c r="K47" s="4369"/>
      <c r="L47" s="4372"/>
      <c r="M47" s="121"/>
      <c r="N47" s="261"/>
      <c r="O47" s="261"/>
    </row>
    <row r="48" spans="1:15">
      <c r="A48" s="261"/>
      <c r="B48" s="121"/>
      <c r="C48" s="4335" t="s">
        <v>2240</v>
      </c>
      <c r="D48" s="4383"/>
      <c r="E48" s="4374"/>
      <c r="F48" s="4375" t="s">
        <v>2234</v>
      </c>
      <c r="G48" s="4376"/>
      <c r="H48" s="4374"/>
      <c r="I48" s="4373"/>
      <c r="J48" s="4374"/>
      <c r="K48" s="4373"/>
      <c r="L48" s="4377"/>
      <c r="M48" s="121"/>
      <c r="N48" s="261"/>
      <c r="O48" s="261"/>
    </row>
    <row r="49" spans="1:15" ht="15" thickBot="1">
      <c r="A49" s="261"/>
      <c r="B49" s="121"/>
      <c r="C49" s="4356" t="s">
        <v>2241</v>
      </c>
      <c r="D49" s="4357">
        <f>SUM(D46:D48)</f>
        <v>0</v>
      </c>
      <c r="E49" s="4358">
        <f>SUM(E46:E48)</f>
        <v>0</v>
      </c>
      <c r="F49" s="4384" t="s">
        <v>2234</v>
      </c>
      <c r="G49" s="4359">
        <f t="shared" ref="G49:L49" si="7">SUM(G46:G48)</f>
        <v>0</v>
      </c>
      <c r="H49" s="4358">
        <f t="shared" si="7"/>
        <v>0</v>
      </c>
      <c r="I49" s="4357">
        <f t="shared" si="7"/>
        <v>0</v>
      </c>
      <c r="J49" s="4358">
        <f t="shared" si="7"/>
        <v>0</v>
      </c>
      <c r="K49" s="4357">
        <f t="shared" si="7"/>
        <v>0</v>
      </c>
      <c r="L49" s="4360">
        <f t="shared" si="7"/>
        <v>0</v>
      </c>
      <c r="M49" s="121"/>
      <c r="N49" s="261"/>
      <c r="O49" s="261"/>
    </row>
    <row r="50" spans="1:15">
      <c r="A50" s="261"/>
      <c r="B50" s="121"/>
      <c r="C50" s="4385" t="s">
        <v>2242</v>
      </c>
      <c r="D50" s="4386"/>
      <c r="E50" s="4387"/>
      <c r="F50" s="4387"/>
      <c r="G50" s="4387"/>
      <c r="H50" s="4387"/>
      <c r="I50" s="4387"/>
      <c r="J50" s="4387"/>
      <c r="K50" s="4387"/>
      <c r="L50" s="4388"/>
      <c r="M50" s="121"/>
      <c r="N50" s="261"/>
      <c r="O50" s="261"/>
    </row>
    <row r="51" spans="1:15">
      <c r="A51" s="261"/>
      <c r="B51" s="121"/>
      <c r="C51" s="4335" t="s">
        <v>2243</v>
      </c>
      <c r="D51" s="4382"/>
      <c r="E51" s="4337"/>
      <c r="F51" s="4370" t="s">
        <v>2234</v>
      </c>
      <c r="G51" s="4371"/>
      <c r="H51" s="4337"/>
      <c r="I51" s="4369"/>
      <c r="J51" s="4337"/>
      <c r="K51" s="4369"/>
      <c r="L51" s="4372"/>
      <c r="M51" s="121"/>
      <c r="N51" s="261"/>
      <c r="O51" s="261"/>
    </row>
    <row r="52" spans="1:15">
      <c r="A52" s="261"/>
      <c r="B52" s="121"/>
      <c r="C52" s="4335" t="s">
        <v>2244</v>
      </c>
      <c r="D52" s="4382"/>
      <c r="E52" s="4337"/>
      <c r="F52" s="4370" t="s">
        <v>2234</v>
      </c>
      <c r="G52" s="4371"/>
      <c r="H52" s="4337"/>
      <c r="I52" s="4369"/>
      <c r="J52" s="4337"/>
      <c r="K52" s="4369"/>
      <c r="L52" s="4372"/>
      <c r="M52" s="121"/>
      <c r="N52" s="261"/>
      <c r="O52" s="261"/>
    </row>
    <row r="53" spans="1:15">
      <c r="A53" s="261"/>
      <c r="B53" s="121"/>
      <c r="C53" s="4335" t="s">
        <v>2245</v>
      </c>
      <c r="D53" s="4383"/>
      <c r="E53" s="4374"/>
      <c r="F53" s="4375" t="s">
        <v>2234</v>
      </c>
      <c r="G53" s="4376"/>
      <c r="H53" s="4374"/>
      <c r="I53" s="4373"/>
      <c r="J53" s="4374"/>
      <c r="K53" s="4373"/>
      <c r="L53" s="4377"/>
      <c r="M53" s="121"/>
      <c r="N53" s="261"/>
      <c r="O53" s="261"/>
    </row>
    <row r="54" spans="1:15" ht="15" thickBot="1">
      <c r="A54" s="261"/>
      <c r="B54" s="121"/>
      <c r="C54" s="4356" t="s">
        <v>2246</v>
      </c>
      <c r="D54" s="4357">
        <f>SUM(D51:D53)</f>
        <v>0</v>
      </c>
      <c r="E54" s="4358">
        <f>SUM(E51:E53)</f>
        <v>0</v>
      </c>
      <c r="F54" s="4384" t="s">
        <v>2234</v>
      </c>
      <c r="G54" s="4359">
        <f t="shared" ref="G54:L54" si="8">SUM(G51:G53)</f>
        <v>0</v>
      </c>
      <c r="H54" s="4358">
        <f t="shared" si="8"/>
        <v>0</v>
      </c>
      <c r="I54" s="4357">
        <f t="shared" si="8"/>
        <v>0</v>
      </c>
      <c r="J54" s="4358">
        <f t="shared" si="8"/>
        <v>0</v>
      </c>
      <c r="K54" s="4357">
        <f t="shared" si="8"/>
        <v>0</v>
      </c>
      <c r="L54" s="4360">
        <f t="shared" si="8"/>
        <v>0</v>
      </c>
      <c r="M54" s="121"/>
      <c r="N54" s="261"/>
      <c r="O54" s="261"/>
    </row>
    <row r="55" spans="1:15">
      <c r="A55" s="261"/>
      <c r="B55" s="121"/>
      <c r="C55" s="36" t="s">
        <v>445</v>
      </c>
      <c r="D55" s="211"/>
      <c r="E55" s="211"/>
      <c r="F55" s="121"/>
      <c r="G55" s="121"/>
      <c r="H55" s="121"/>
      <c r="I55" s="211"/>
      <c r="J55" s="211"/>
      <c r="K55" s="211"/>
      <c r="L55" s="211"/>
      <c r="M55" s="121"/>
      <c r="N55" s="261"/>
      <c r="O55" s="261"/>
    </row>
    <row r="56" spans="1:15">
      <c r="A56" s="261"/>
      <c r="B56" s="121"/>
      <c r="C56" s="38" t="s">
        <v>1199</v>
      </c>
      <c r="D56" s="211"/>
      <c r="E56" s="211"/>
      <c r="F56" s="121"/>
      <c r="G56" s="121"/>
      <c r="H56" s="121"/>
      <c r="I56" s="211"/>
      <c r="J56" s="211"/>
      <c r="K56" s="211"/>
      <c r="L56" s="211"/>
      <c r="M56" s="121"/>
      <c r="N56" s="261"/>
      <c r="O56" s="261"/>
    </row>
    <row r="57" spans="1:15">
      <c r="A57" s="261"/>
      <c r="B57" s="121"/>
      <c r="C57" s="38" t="s">
        <v>2230</v>
      </c>
      <c r="D57" s="121"/>
      <c r="E57" s="400"/>
      <c r="F57" s="400"/>
      <c r="G57" s="400"/>
      <c r="H57" s="121"/>
      <c r="I57" s="121"/>
      <c r="J57" s="121"/>
      <c r="K57" s="395"/>
      <c r="L57" s="121"/>
      <c r="M57" s="121"/>
      <c r="N57" s="261"/>
      <c r="O57" s="261"/>
    </row>
    <row r="58" spans="1:15">
      <c r="A58" s="261"/>
      <c r="B58" s="121"/>
      <c r="C58" s="38" t="s">
        <v>2231</v>
      </c>
      <c r="D58" s="211"/>
      <c r="E58" s="211"/>
      <c r="F58" s="121"/>
      <c r="G58" s="121"/>
      <c r="H58" s="121"/>
      <c r="I58" s="211"/>
      <c r="J58" s="211"/>
      <c r="K58" s="211"/>
      <c r="L58" s="211"/>
      <c r="M58" s="121"/>
      <c r="N58" s="261"/>
      <c r="O58" s="261"/>
    </row>
    <row r="59" spans="1:15">
      <c r="A59" s="261"/>
      <c r="B59" s="121"/>
      <c r="C59" s="121"/>
      <c r="D59" s="211"/>
      <c r="E59" s="211"/>
      <c r="F59" s="121"/>
      <c r="G59" s="121"/>
      <c r="H59" s="121"/>
      <c r="I59" s="211"/>
      <c r="J59" s="211"/>
      <c r="K59" s="211"/>
      <c r="L59" s="211"/>
      <c r="M59" s="121"/>
      <c r="N59" s="261"/>
      <c r="O59" s="261"/>
    </row>
    <row r="60" spans="1:15">
      <c r="A60" s="261"/>
      <c r="B60" s="121"/>
      <c r="C60" s="121"/>
      <c r="D60" s="121"/>
      <c r="E60" s="121"/>
      <c r="F60" s="121"/>
      <c r="G60" s="121"/>
      <c r="H60" s="121"/>
      <c r="I60" s="121"/>
      <c r="J60" s="121"/>
      <c r="K60" s="121"/>
      <c r="L60" s="121"/>
      <c r="M60" s="121"/>
      <c r="N60" s="261"/>
      <c r="O60" s="261"/>
    </row>
    <row r="61" spans="1:15">
      <c r="A61" s="261"/>
      <c r="B61" s="261"/>
      <c r="C61" s="261"/>
      <c r="D61" s="261"/>
      <c r="E61" s="261"/>
      <c r="F61" s="261"/>
      <c r="G61" s="261"/>
      <c r="H61" s="261"/>
      <c r="I61" s="261"/>
      <c r="J61" s="261"/>
      <c r="K61" s="261"/>
      <c r="L61" s="261"/>
      <c r="M61" s="261"/>
      <c r="N61" s="261"/>
      <c r="O61" s="261"/>
    </row>
    <row r="62" spans="1:15">
      <c r="A62" s="261"/>
      <c r="B62" s="261"/>
      <c r="C62" s="261"/>
      <c r="D62" s="261"/>
      <c r="E62" s="261"/>
      <c r="F62" s="261"/>
      <c r="G62" s="261"/>
      <c r="H62" s="261"/>
      <c r="I62" s="261"/>
      <c r="J62" s="261"/>
      <c r="K62" s="261"/>
      <c r="L62" s="261"/>
      <c r="M62" s="261"/>
      <c r="N62" s="261"/>
      <c r="O62" s="261"/>
    </row>
    <row r="63" spans="1:15"/>
  </sheetData>
  <mergeCells count="8">
    <mergeCell ref="D6:E6"/>
    <mergeCell ref="F6:H6"/>
    <mergeCell ref="I6:J6"/>
    <mergeCell ref="K6:L6"/>
    <mergeCell ref="D37:E37"/>
    <mergeCell ref="F37:H37"/>
    <mergeCell ref="I37:J37"/>
    <mergeCell ref="K37:L37"/>
  </mergeCells>
  <hyperlinks>
    <hyperlink ref="M2" location="Index!A1" display="Index" xr:uid="{A53586B9-2809-42FA-B517-9EEA121C55C3}"/>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7030A0"/>
  </sheetPr>
  <dimension ref="A2:AA159"/>
  <sheetViews>
    <sheetView zoomScale="70" zoomScaleNormal="70" workbookViewId="0">
      <selection activeCell="J143" sqref="J143"/>
    </sheetView>
  </sheetViews>
  <sheetFormatPr defaultColWidth="0" defaultRowHeight="13.2"/>
  <cols>
    <col min="1" max="1" width="2.5546875" style="321" customWidth="1"/>
    <col min="2" max="2" width="8.44140625" style="321" customWidth="1"/>
    <col min="3" max="3" width="6.44140625" style="316" bestFit="1" customWidth="1"/>
    <col min="4" max="4" width="2.44140625" style="316" customWidth="1"/>
    <col min="5" max="5" width="8.44140625" style="316" customWidth="1"/>
    <col min="6" max="6" width="33.33203125" style="316" customWidth="1"/>
    <col min="7" max="7" width="17.6640625" style="316" customWidth="1"/>
    <col min="8" max="8" width="19.109375" style="322" bestFit="1" customWidth="1"/>
    <col min="9" max="9" width="15.44140625" style="316" bestFit="1" customWidth="1"/>
    <col min="10" max="25" width="20.6640625" style="316" customWidth="1"/>
    <col min="26" max="26" width="9.109375" style="321" customWidth="1"/>
    <col min="27" max="27" width="6.44140625" style="321" customWidth="1"/>
    <col min="28" max="16384" width="9.109375" style="321" hidden="1"/>
  </cols>
  <sheetData>
    <row r="2" spans="2:26" ht="13.8" thickBot="1">
      <c r="B2" s="144" t="s">
        <v>148</v>
      </c>
      <c r="C2" s="362"/>
      <c r="D2" s="362"/>
      <c r="E2" s="362"/>
      <c r="F2" s="362"/>
      <c r="G2" s="362"/>
      <c r="H2" s="364"/>
      <c r="I2" s="362"/>
      <c r="J2" s="362"/>
      <c r="K2" s="362"/>
      <c r="L2" s="362"/>
      <c r="M2" s="362"/>
      <c r="N2" s="362"/>
      <c r="O2" s="362"/>
      <c r="P2" s="362"/>
      <c r="Q2" s="362"/>
      <c r="R2" s="362"/>
      <c r="S2" s="362"/>
      <c r="T2" s="362"/>
      <c r="U2" s="362"/>
      <c r="V2" s="362"/>
      <c r="W2" s="362"/>
      <c r="X2" s="362"/>
      <c r="Y2" s="362"/>
      <c r="Z2" s="2204" t="s">
        <v>1</v>
      </c>
    </row>
    <row r="3" spans="2:26" s="316" customFormat="1" ht="16.2" thickBot="1">
      <c r="B3" s="362"/>
      <c r="C3" s="4389" t="s">
        <v>2247</v>
      </c>
      <c r="D3" s="2524"/>
      <c r="E3" s="2524"/>
      <c r="F3" s="2524"/>
      <c r="G3" s="2524"/>
      <c r="H3" s="4390"/>
      <c r="I3" s="133"/>
      <c r="J3" s="133"/>
      <c r="K3" s="133"/>
      <c r="L3" s="133"/>
      <c r="M3" s="133"/>
      <c r="N3" s="133"/>
      <c r="O3" s="133"/>
      <c r="P3" s="133"/>
      <c r="Q3" s="133"/>
      <c r="R3" s="133"/>
      <c r="S3" s="133"/>
      <c r="T3" s="133"/>
      <c r="U3" s="133"/>
      <c r="V3" s="133"/>
      <c r="W3" s="133"/>
      <c r="X3" s="133"/>
      <c r="Y3" s="39"/>
      <c r="Z3" s="362"/>
    </row>
    <row r="4" spans="2:26" s="316" customFormat="1" ht="15.6">
      <c r="B4" s="362"/>
      <c r="C4" s="4391" t="s">
        <v>723</v>
      </c>
      <c r="D4" s="2525"/>
      <c r="E4" s="4392"/>
      <c r="F4" s="4393" t="str">
        <f>+'Page 2'!F4:I4</f>
        <v>ABC Company</v>
      </c>
      <c r="G4" s="2526"/>
      <c r="H4" s="4394"/>
      <c r="I4" s="133"/>
      <c r="J4" s="133"/>
      <c r="K4" s="133"/>
      <c r="L4" s="133"/>
      <c r="M4" s="133"/>
      <c r="N4" s="133"/>
      <c r="O4" s="133"/>
      <c r="P4" s="133"/>
      <c r="Q4" s="133"/>
      <c r="R4" s="133"/>
      <c r="S4" s="133"/>
      <c r="T4" s="133"/>
      <c r="U4" s="133"/>
      <c r="V4" s="133"/>
      <c r="W4" s="133"/>
      <c r="X4" s="133"/>
      <c r="Y4" s="133"/>
      <c r="Z4" s="362"/>
    </row>
    <row r="5" spans="2:26" s="316" customFormat="1" ht="16.2" thickBot="1">
      <c r="B5" s="362"/>
      <c r="C5" s="4395" t="s">
        <v>724</v>
      </c>
      <c r="D5" s="4396"/>
      <c r="E5" s="4397"/>
      <c r="F5" s="4398" t="str">
        <f>+'Page 2'!F5:I5</f>
        <v>31 December 202x</v>
      </c>
      <c r="G5" s="4399"/>
      <c r="H5" s="4400"/>
      <c r="I5" s="133"/>
      <c r="J5" s="133"/>
      <c r="K5" s="133"/>
      <c r="L5" s="133"/>
      <c r="M5" s="133"/>
      <c r="N5" s="133"/>
      <c r="O5" s="133"/>
      <c r="P5" s="133"/>
      <c r="Q5" s="133"/>
      <c r="R5" s="133"/>
      <c r="S5" s="133"/>
      <c r="T5" s="133"/>
      <c r="U5" s="133"/>
      <c r="V5" s="133"/>
      <c r="W5" s="133"/>
      <c r="X5" s="133"/>
      <c r="Y5" s="133"/>
      <c r="Z5" s="362"/>
    </row>
    <row r="6" spans="2:26" s="316" customFormat="1" ht="15" customHeight="1" thickBot="1">
      <c r="B6" s="362"/>
      <c r="C6" s="541"/>
      <c r="D6" s="541"/>
      <c r="E6" s="541"/>
      <c r="F6" s="541"/>
      <c r="G6" s="541"/>
      <c r="H6" s="541"/>
      <c r="I6" s="541"/>
      <c r="J6" s="541"/>
      <c r="K6" s="541"/>
      <c r="L6" s="541"/>
      <c r="M6" s="541"/>
      <c r="N6" s="541"/>
      <c r="O6" s="362"/>
      <c r="P6" s="362"/>
      <c r="Q6" s="362"/>
      <c r="R6" s="362"/>
      <c r="S6" s="362"/>
      <c r="T6" s="362"/>
      <c r="U6" s="362"/>
      <c r="V6" s="362"/>
      <c r="W6" s="362"/>
      <c r="X6" s="362"/>
      <c r="Y6" s="362"/>
      <c r="Z6" s="362"/>
    </row>
    <row r="7" spans="2:26" s="318" customFormat="1" ht="12.75" customHeight="1">
      <c r="B7" s="360"/>
      <c r="C7" s="8292" t="s">
        <v>6</v>
      </c>
      <c r="D7" s="8293"/>
      <c r="E7" s="8293"/>
      <c r="F7" s="8294"/>
      <c r="G7" s="4401" t="s">
        <v>2248</v>
      </c>
      <c r="H7" s="4401" t="s">
        <v>1435</v>
      </c>
      <c r="I7" s="8282" t="s">
        <v>2249</v>
      </c>
      <c r="J7" s="8282" t="s">
        <v>2250</v>
      </c>
      <c r="K7" s="8282" t="s">
        <v>2251</v>
      </c>
      <c r="L7" s="8282" t="s">
        <v>2252</v>
      </c>
      <c r="M7" s="8282" t="s">
        <v>2253</v>
      </c>
      <c r="N7" s="8282" t="s">
        <v>2254</v>
      </c>
      <c r="O7" s="8282" t="s">
        <v>2255</v>
      </c>
      <c r="P7" s="8282" t="s">
        <v>2256</v>
      </c>
      <c r="Q7" s="8282" t="s">
        <v>2257</v>
      </c>
      <c r="R7" s="8282" t="s">
        <v>2258</v>
      </c>
      <c r="S7" s="8282" t="s">
        <v>2259</v>
      </c>
      <c r="T7" s="8282" t="s">
        <v>2260</v>
      </c>
      <c r="U7" s="8282" t="s">
        <v>2261</v>
      </c>
      <c r="V7" s="8282" t="s">
        <v>727</v>
      </c>
      <c r="W7" s="8282" t="s">
        <v>728</v>
      </c>
      <c r="X7" s="8287" t="s">
        <v>729</v>
      </c>
      <c r="Y7" s="8285" t="s">
        <v>2262</v>
      </c>
      <c r="Z7" s="360"/>
    </row>
    <row r="8" spans="2:26" s="318" customFormat="1">
      <c r="B8" s="360"/>
      <c r="C8" s="8295"/>
      <c r="D8" s="8296"/>
      <c r="E8" s="8296"/>
      <c r="F8" s="8297"/>
      <c r="G8" s="2090" t="s">
        <v>2263</v>
      </c>
      <c r="H8" s="2090" t="s">
        <v>2264</v>
      </c>
      <c r="I8" s="8283"/>
      <c r="J8" s="8283"/>
      <c r="K8" s="8283"/>
      <c r="L8" s="8283"/>
      <c r="M8" s="8283"/>
      <c r="N8" s="8283"/>
      <c r="O8" s="8283"/>
      <c r="P8" s="8283"/>
      <c r="Q8" s="8283"/>
      <c r="R8" s="8283"/>
      <c r="S8" s="8283"/>
      <c r="T8" s="8283"/>
      <c r="U8" s="8283"/>
      <c r="V8" s="8283"/>
      <c r="W8" s="8283"/>
      <c r="X8" s="8288"/>
      <c r="Y8" s="8286"/>
      <c r="Z8" s="360"/>
    </row>
    <row r="9" spans="2:26" s="318" customFormat="1">
      <c r="B9" s="360"/>
      <c r="C9" s="8298"/>
      <c r="D9" s="8299"/>
      <c r="E9" s="8299"/>
      <c r="F9" s="8300"/>
      <c r="G9" s="2472" t="s">
        <v>2148</v>
      </c>
      <c r="H9" s="2527" t="s">
        <v>1616</v>
      </c>
      <c r="I9" s="8284"/>
      <c r="J9" s="8284"/>
      <c r="K9" s="8284"/>
      <c r="L9" s="8284"/>
      <c r="M9" s="8284"/>
      <c r="N9" s="8284"/>
      <c r="O9" s="8284"/>
      <c r="P9" s="8284"/>
      <c r="Q9" s="8284"/>
      <c r="R9" s="8284"/>
      <c r="S9" s="8284"/>
      <c r="T9" s="8284"/>
      <c r="U9" s="8284"/>
      <c r="V9" s="8284"/>
      <c r="W9" s="8284"/>
      <c r="X9" s="8289"/>
      <c r="Y9" s="4402" t="s">
        <v>2265</v>
      </c>
      <c r="Z9" s="360"/>
    </row>
    <row r="10" spans="2:26" s="318" customFormat="1">
      <c r="B10" s="360"/>
      <c r="C10" s="8290" t="s">
        <v>734</v>
      </c>
      <c r="D10" s="8291"/>
      <c r="E10" s="8291"/>
      <c r="F10" s="8291"/>
      <c r="G10" s="4403" t="s">
        <v>735</v>
      </c>
      <c r="H10" s="4403" t="s">
        <v>736</v>
      </c>
      <c r="I10" s="4403" t="s">
        <v>1249</v>
      </c>
      <c r="J10" s="4403" t="s">
        <v>738</v>
      </c>
      <c r="K10" s="4403" t="s">
        <v>1546</v>
      </c>
      <c r="L10" s="4403" t="s">
        <v>1547</v>
      </c>
      <c r="M10" s="4403" t="s">
        <v>1548</v>
      </c>
      <c r="N10" s="4403" t="s">
        <v>1549</v>
      </c>
      <c r="O10" s="4403" t="s">
        <v>1550</v>
      </c>
      <c r="P10" s="4403" t="s">
        <v>1551</v>
      </c>
      <c r="Q10" s="4403" t="s">
        <v>1552</v>
      </c>
      <c r="R10" s="4403" t="s">
        <v>1553</v>
      </c>
      <c r="S10" s="4403" t="s">
        <v>1554</v>
      </c>
      <c r="T10" s="4403" t="s">
        <v>1555</v>
      </c>
      <c r="U10" s="4403" t="s">
        <v>2266</v>
      </c>
      <c r="V10" s="4403" t="s">
        <v>2267</v>
      </c>
      <c r="W10" s="4403" t="s">
        <v>2268</v>
      </c>
      <c r="X10" s="4403" t="s">
        <v>2269</v>
      </c>
      <c r="Y10" s="4404" t="s">
        <v>2270</v>
      </c>
      <c r="Z10" s="360"/>
    </row>
    <row r="11" spans="2:26" s="319" customFormat="1">
      <c r="B11" s="361"/>
      <c r="C11" s="4405"/>
      <c r="D11" s="4406"/>
      <c r="E11" s="4406"/>
      <c r="F11" s="4406"/>
      <c r="G11" s="4407"/>
      <c r="H11" s="4408"/>
      <c r="I11" s="4407"/>
      <c r="J11" s="4409"/>
      <c r="K11" s="4409"/>
      <c r="L11" s="4409"/>
      <c r="M11" s="4407"/>
      <c r="N11" s="4409"/>
      <c r="O11" s="4409"/>
      <c r="P11" s="4409"/>
      <c r="Q11" s="4409"/>
      <c r="R11" s="4409"/>
      <c r="S11" s="4409"/>
      <c r="T11" s="4409"/>
      <c r="U11" s="4409"/>
      <c r="V11" s="4409"/>
      <c r="W11" s="4409"/>
      <c r="X11" s="4409"/>
      <c r="Y11" s="4410"/>
      <c r="Z11" s="361"/>
    </row>
    <row r="12" spans="2:26" s="316" customFormat="1">
      <c r="B12" s="362"/>
      <c r="C12" s="4411" t="s">
        <v>2271</v>
      </c>
      <c r="D12" s="613" t="s">
        <v>2272</v>
      </c>
      <c r="E12" s="613"/>
      <c r="F12" s="613"/>
      <c r="G12" s="2091"/>
      <c r="H12" s="2092"/>
      <c r="I12" s="2091"/>
      <c r="J12" s="1423"/>
      <c r="K12" s="1423"/>
      <c r="L12" s="1423"/>
      <c r="M12" s="2091"/>
      <c r="N12" s="1423"/>
      <c r="O12" s="1423"/>
      <c r="P12" s="1423"/>
      <c r="Q12" s="1423"/>
      <c r="R12" s="1423"/>
      <c r="S12" s="1423"/>
      <c r="T12" s="1423"/>
      <c r="U12" s="1423"/>
      <c r="V12" s="1423"/>
      <c r="W12" s="1423"/>
      <c r="X12" s="1423"/>
      <c r="Y12" s="1521"/>
      <c r="Z12" s="362"/>
    </row>
    <row r="13" spans="2:26" s="316" customFormat="1" ht="15.6">
      <c r="B13" s="362"/>
      <c r="C13" s="4411"/>
      <c r="D13" s="613"/>
      <c r="E13" s="613" t="s">
        <v>2273</v>
      </c>
      <c r="F13" s="613" t="s">
        <v>2274</v>
      </c>
      <c r="G13" s="2093"/>
      <c r="H13" s="2092" t="b">
        <v>1</v>
      </c>
      <c r="I13" s="2022"/>
      <c r="J13" s="2528"/>
      <c r="K13" s="2528"/>
      <c r="L13" s="2528"/>
      <c r="M13" s="2528"/>
      <c r="N13" s="2528"/>
      <c r="O13" s="2528"/>
      <c r="P13" s="2528"/>
      <c r="Q13" s="2528"/>
      <c r="R13" s="2528"/>
      <c r="S13" s="2528"/>
      <c r="T13" s="2528"/>
      <c r="U13" s="2528"/>
      <c r="V13" s="2528"/>
      <c r="W13" s="2528"/>
      <c r="X13" s="2528"/>
      <c r="Y13" s="1522">
        <f>+V13+W13-X13</f>
        <v>0</v>
      </c>
      <c r="Z13" s="362"/>
    </row>
    <row r="14" spans="2:26" s="316" customFormat="1">
      <c r="B14" s="362"/>
      <c r="C14" s="4411"/>
      <c r="D14" s="613"/>
      <c r="E14" s="613" t="s">
        <v>2275</v>
      </c>
      <c r="F14" s="613" t="s">
        <v>2276</v>
      </c>
      <c r="G14" s="2093"/>
      <c r="H14" s="2092" t="b">
        <v>1</v>
      </c>
      <c r="I14" s="2022"/>
      <c r="J14" s="2144"/>
      <c r="K14" s="2144"/>
      <c r="L14" s="2144"/>
      <c r="M14" s="2144"/>
      <c r="N14" s="2144"/>
      <c r="O14" s="2144"/>
      <c r="P14" s="2144"/>
      <c r="Q14" s="2144"/>
      <c r="R14" s="2144"/>
      <c r="S14" s="2144"/>
      <c r="T14" s="2144"/>
      <c r="U14" s="2144"/>
      <c r="V14" s="2144"/>
      <c r="W14" s="2144"/>
      <c r="X14" s="2144"/>
      <c r="Y14" s="1522">
        <f t="shared" ref="Y14:Y29" si="0">+V14+W14-X14</f>
        <v>0</v>
      </c>
      <c r="Z14" s="362"/>
    </row>
    <row r="15" spans="2:26" s="316" customFormat="1">
      <c r="B15" s="362"/>
      <c r="C15" s="4411"/>
      <c r="D15" s="613"/>
      <c r="E15" s="613" t="s">
        <v>2277</v>
      </c>
      <c r="F15" s="613" t="s">
        <v>2278</v>
      </c>
      <c r="G15" s="2093"/>
      <c r="H15" s="2092" t="b">
        <v>1</v>
      </c>
      <c r="I15" s="2022"/>
      <c r="J15" s="2144"/>
      <c r="K15" s="2144"/>
      <c r="L15" s="2144"/>
      <c r="M15" s="2144"/>
      <c r="N15" s="2144"/>
      <c r="O15" s="2144"/>
      <c r="P15" s="2144"/>
      <c r="Q15" s="2144"/>
      <c r="R15" s="2144"/>
      <c r="S15" s="2144"/>
      <c r="T15" s="2144"/>
      <c r="U15" s="2144"/>
      <c r="V15" s="2144"/>
      <c r="W15" s="2144"/>
      <c r="X15" s="2144"/>
      <c r="Y15" s="1522">
        <f t="shared" si="0"/>
        <v>0</v>
      </c>
      <c r="Z15" s="362"/>
    </row>
    <row r="16" spans="2:26" s="316" customFormat="1">
      <c r="B16" s="362"/>
      <c r="C16" s="4411"/>
      <c r="D16" s="613"/>
      <c r="E16" s="613" t="s">
        <v>2279</v>
      </c>
      <c r="F16" s="613" t="s">
        <v>2280</v>
      </c>
      <c r="G16" s="2093"/>
      <c r="H16" s="2092" t="b">
        <v>1</v>
      </c>
      <c r="I16" s="2022"/>
      <c r="J16" s="2144"/>
      <c r="K16" s="2144"/>
      <c r="L16" s="2144"/>
      <c r="M16" s="2144"/>
      <c r="N16" s="2144"/>
      <c r="O16" s="2144"/>
      <c r="P16" s="2144"/>
      <c r="Q16" s="2144"/>
      <c r="R16" s="2144"/>
      <c r="S16" s="2144"/>
      <c r="T16" s="2144"/>
      <c r="U16" s="2144"/>
      <c r="V16" s="2144"/>
      <c r="W16" s="2144"/>
      <c r="X16" s="2144"/>
      <c r="Y16" s="1522">
        <f t="shared" si="0"/>
        <v>0</v>
      </c>
      <c r="Z16" s="362"/>
    </row>
    <row r="17" spans="2:26" s="316" customFormat="1">
      <c r="B17" s="362"/>
      <c r="C17" s="4411"/>
      <c r="D17" s="613"/>
      <c r="E17" s="613" t="s">
        <v>2281</v>
      </c>
      <c r="F17" s="613" t="s">
        <v>2282</v>
      </c>
      <c r="G17" s="2093"/>
      <c r="H17" s="2092" t="b">
        <v>1</v>
      </c>
      <c r="I17" s="2022"/>
      <c r="J17" s="2144"/>
      <c r="K17" s="2144"/>
      <c r="L17" s="2144"/>
      <c r="M17" s="2144"/>
      <c r="N17" s="2144"/>
      <c r="O17" s="2144"/>
      <c r="P17" s="2144"/>
      <c r="Q17" s="2144"/>
      <c r="R17" s="2144"/>
      <c r="S17" s="2144"/>
      <c r="T17" s="2144"/>
      <c r="U17" s="2144"/>
      <c r="V17" s="2144"/>
      <c r="W17" s="2144"/>
      <c r="X17" s="2144"/>
      <c r="Y17" s="1522">
        <f t="shared" si="0"/>
        <v>0</v>
      </c>
      <c r="Z17" s="362"/>
    </row>
    <row r="18" spans="2:26" s="316" customFormat="1">
      <c r="B18" s="362"/>
      <c r="C18" s="4411"/>
      <c r="D18" s="613"/>
      <c r="E18" s="613" t="s">
        <v>2283</v>
      </c>
      <c r="F18" s="613" t="s">
        <v>2284</v>
      </c>
      <c r="G18" s="2093"/>
      <c r="H18" s="2092" t="b">
        <v>1</v>
      </c>
      <c r="I18" s="2022"/>
      <c r="J18" s="2144"/>
      <c r="K18" s="2144"/>
      <c r="L18" s="2144"/>
      <c r="M18" s="2144"/>
      <c r="N18" s="2144"/>
      <c r="O18" s="2144"/>
      <c r="P18" s="2144"/>
      <c r="Q18" s="2144"/>
      <c r="R18" s="2144"/>
      <c r="S18" s="2144"/>
      <c r="T18" s="2144"/>
      <c r="U18" s="2144"/>
      <c r="V18" s="2144"/>
      <c r="W18" s="2144"/>
      <c r="X18" s="2144"/>
      <c r="Y18" s="1522">
        <f t="shared" si="0"/>
        <v>0</v>
      </c>
      <c r="Z18" s="362"/>
    </row>
    <row r="19" spans="2:26" s="316" customFormat="1">
      <c r="B19" s="362"/>
      <c r="C19" s="4411"/>
      <c r="D19" s="613"/>
      <c r="E19" s="613" t="s">
        <v>2285</v>
      </c>
      <c r="F19" s="613" t="s">
        <v>2286</v>
      </c>
      <c r="G19" s="2093"/>
      <c r="H19" s="2092" t="b">
        <v>1</v>
      </c>
      <c r="I19" s="2022"/>
      <c r="J19" s="2144"/>
      <c r="K19" s="2144"/>
      <c r="L19" s="2144"/>
      <c r="M19" s="2144"/>
      <c r="N19" s="2144"/>
      <c r="O19" s="2144"/>
      <c r="P19" s="2144"/>
      <c r="Q19" s="2144"/>
      <c r="R19" s="2144"/>
      <c r="S19" s="2144"/>
      <c r="T19" s="2144"/>
      <c r="U19" s="2144"/>
      <c r="V19" s="2144"/>
      <c r="W19" s="2144"/>
      <c r="X19" s="2144"/>
      <c r="Y19" s="1522">
        <f t="shared" si="0"/>
        <v>0</v>
      </c>
      <c r="Z19" s="362"/>
    </row>
    <row r="20" spans="2:26" s="316" customFormat="1">
      <c r="B20" s="362"/>
      <c r="C20" s="4411"/>
      <c r="D20" s="613"/>
      <c r="E20" s="613" t="s">
        <v>2287</v>
      </c>
      <c r="F20" s="613" t="s">
        <v>2288</v>
      </c>
      <c r="G20" s="2093"/>
      <c r="H20" s="2092" t="b">
        <v>1</v>
      </c>
      <c r="I20" s="2022"/>
      <c r="J20" s="2144"/>
      <c r="K20" s="2144"/>
      <c r="L20" s="2144"/>
      <c r="M20" s="2144"/>
      <c r="N20" s="2144"/>
      <c r="O20" s="2144"/>
      <c r="P20" s="2144"/>
      <c r="Q20" s="2144"/>
      <c r="R20" s="2144"/>
      <c r="S20" s="2144"/>
      <c r="T20" s="2144"/>
      <c r="U20" s="2144"/>
      <c r="V20" s="2144"/>
      <c r="W20" s="2144"/>
      <c r="X20" s="2144"/>
      <c r="Y20" s="1522">
        <f t="shared" si="0"/>
        <v>0</v>
      </c>
      <c r="Z20" s="362"/>
    </row>
    <row r="21" spans="2:26" s="316" customFormat="1">
      <c r="B21" s="362"/>
      <c r="C21" s="4411"/>
      <c r="D21" s="613"/>
      <c r="E21" s="613" t="s">
        <v>2289</v>
      </c>
      <c r="F21" s="613" t="s">
        <v>2290</v>
      </c>
      <c r="G21" s="2093"/>
      <c r="H21" s="2092" t="b">
        <v>1</v>
      </c>
      <c r="I21" s="2022"/>
      <c r="J21" s="2144"/>
      <c r="K21" s="2144"/>
      <c r="L21" s="2144"/>
      <c r="M21" s="2144"/>
      <c r="N21" s="2144"/>
      <c r="O21" s="2144"/>
      <c r="P21" s="2144"/>
      <c r="Q21" s="2144"/>
      <c r="R21" s="2144"/>
      <c r="S21" s="2144"/>
      <c r="T21" s="2144"/>
      <c r="U21" s="2144"/>
      <c r="V21" s="2144"/>
      <c r="W21" s="2144"/>
      <c r="X21" s="2144"/>
      <c r="Y21" s="1522">
        <f t="shared" si="0"/>
        <v>0</v>
      </c>
      <c r="Z21" s="362"/>
    </row>
    <row r="22" spans="2:26" s="316" customFormat="1">
      <c r="B22" s="362"/>
      <c r="C22" s="4411"/>
      <c r="D22" s="613"/>
      <c r="E22" s="613" t="s">
        <v>2291</v>
      </c>
      <c r="F22" s="613" t="s">
        <v>2292</v>
      </c>
      <c r="G22" s="2093"/>
      <c r="H22" s="2092" t="b">
        <v>1</v>
      </c>
      <c r="I22" s="2022"/>
      <c r="J22" s="2144"/>
      <c r="K22" s="2144"/>
      <c r="L22" s="2144"/>
      <c r="M22" s="2144"/>
      <c r="N22" s="2144"/>
      <c r="O22" s="2144"/>
      <c r="P22" s="2144"/>
      <c r="Q22" s="2144"/>
      <c r="R22" s="2144"/>
      <c r="S22" s="2144"/>
      <c r="T22" s="2144"/>
      <c r="U22" s="2144"/>
      <c r="V22" s="2144"/>
      <c r="W22" s="2144"/>
      <c r="X22" s="2144"/>
      <c r="Y22" s="1522">
        <f t="shared" si="0"/>
        <v>0</v>
      </c>
      <c r="Z22" s="362"/>
    </row>
    <row r="23" spans="2:26" s="316" customFormat="1">
      <c r="B23" s="362"/>
      <c r="C23" s="4411"/>
      <c r="D23" s="613"/>
      <c r="E23" s="613" t="s">
        <v>2293</v>
      </c>
      <c r="F23" s="613" t="s">
        <v>2294</v>
      </c>
      <c r="G23" s="2093"/>
      <c r="H23" s="2092" t="b">
        <v>1</v>
      </c>
      <c r="I23" s="2022"/>
      <c r="J23" s="2144"/>
      <c r="K23" s="2144"/>
      <c r="L23" s="2144"/>
      <c r="M23" s="2144"/>
      <c r="N23" s="2144"/>
      <c r="O23" s="2144"/>
      <c r="P23" s="2144"/>
      <c r="Q23" s="2144"/>
      <c r="R23" s="2144"/>
      <c r="S23" s="2144"/>
      <c r="T23" s="2144"/>
      <c r="U23" s="2144"/>
      <c r="V23" s="2144"/>
      <c r="W23" s="2144"/>
      <c r="X23" s="2144"/>
      <c r="Y23" s="1522">
        <f t="shared" si="0"/>
        <v>0</v>
      </c>
      <c r="Z23" s="362"/>
    </row>
    <row r="24" spans="2:26" s="316" customFormat="1">
      <c r="B24" s="362"/>
      <c r="C24" s="4411"/>
      <c r="D24" s="613"/>
      <c r="E24" s="613" t="s">
        <v>2295</v>
      </c>
      <c r="F24" s="613" t="s">
        <v>2296</v>
      </c>
      <c r="G24" s="2093"/>
      <c r="H24" s="2092" t="b">
        <v>1</v>
      </c>
      <c r="I24" s="2022"/>
      <c r="J24" s="2144"/>
      <c r="K24" s="2144"/>
      <c r="L24" s="2144"/>
      <c r="M24" s="2144"/>
      <c r="N24" s="2144"/>
      <c r="O24" s="2144"/>
      <c r="P24" s="2144"/>
      <c r="Q24" s="2144"/>
      <c r="R24" s="2144"/>
      <c r="S24" s="2144"/>
      <c r="T24" s="2144"/>
      <c r="U24" s="2144"/>
      <c r="V24" s="2144"/>
      <c r="W24" s="2144"/>
      <c r="X24" s="2144"/>
      <c r="Y24" s="1522">
        <f t="shared" si="0"/>
        <v>0</v>
      </c>
      <c r="Z24" s="362"/>
    </row>
    <row r="25" spans="2:26" s="316" customFormat="1">
      <c r="B25" s="362"/>
      <c r="C25" s="4411"/>
      <c r="D25" s="613"/>
      <c r="E25" s="613" t="s">
        <v>2297</v>
      </c>
      <c r="F25" s="613" t="s">
        <v>2298</v>
      </c>
      <c r="G25" s="2093"/>
      <c r="H25" s="2092" t="b">
        <v>1</v>
      </c>
      <c r="I25" s="2022"/>
      <c r="J25" s="2144"/>
      <c r="K25" s="2144"/>
      <c r="L25" s="2144"/>
      <c r="M25" s="2144"/>
      <c r="N25" s="2144"/>
      <c r="O25" s="2144"/>
      <c r="P25" s="2144"/>
      <c r="Q25" s="2144"/>
      <c r="R25" s="2144"/>
      <c r="S25" s="2144"/>
      <c r="T25" s="2144"/>
      <c r="U25" s="2144"/>
      <c r="V25" s="2144"/>
      <c r="W25" s="2144"/>
      <c r="X25" s="2144"/>
      <c r="Y25" s="1522">
        <f t="shared" si="0"/>
        <v>0</v>
      </c>
      <c r="Z25" s="362"/>
    </row>
    <row r="26" spans="2:26" s="316" customFormat="1">
      <c r="B26" s="362"/>
      <c r="C26" s="4411"/>
      <c r="D26" s="613"/>
      <c r="E26" s="613" t="s">
        <v>2299</v>
      </c>
      <c r="F26" s="613" t="s">
        <v>2300</v>
      </c>
      <c r="G26" s="2093"/>
      <c r="H26" s="2092" t="b">
        <v>1</v>
      </c>
      <c r="I26" s="2022"/>
      <c r="J26" s="2144"/>
      <c r="K26" s="2144"/>
      <c r="L26" s="2144"/>
      <c r="M26" s="2144"/>
      <c r="N26" s="2144"/>
      <c r="O26" s="2144"/>
      <c r="P26" s="2144"/>
      <c r="Q26" s="2144"/>
      <c r="R26" s="2144"/>
      <c r="S26" s="2144"/>
      <c r="T26" s="2144"/>
      <c r="U26" s="2144"/>
      <c r="V26" s="2144"/>
      <c r="W26" s="2144"/>
      <c r="X26" s="2144"/>
      <c r="Y26" s="1522">
        <f t="shared" si="0"/>
        <v>0</v>
      </c>
      <c r="Z26" s="362"/>
    </row>
    <row r="27" spans="2:26" s="316" customFormat="1">
      <c r="B27" s="362"/>
      <c r="C27" s="4411"/>
      <c r="D27" s="613"/>
      <c r="E27" s="613" t="s">
        <v>2301</v>
      </c>
      <c r="F27" s="613" t="s">
        <v>2302</v>
      </c>
      <c r="G27" s="2093"/>
      <c r="H27" s="2092" t="b">
        <v>1</v>
      </c>
      <c r="I27" s="2022"/>
      <c r="J27" s="2144"/>
      <c r="K27" s="2144"/>
      <c r="L27" s="2144"/>
      <c r="M27" s="2144"/>
      <c r="N27" s="2144"/>
      <c r="O27" s="2144"/>
      <c r="P27" s="2144"/>
      <c r="Q27" s="2144"/>
      <c r="R27" s="2144"/>
      <c r="S27" s="2144"/>
      <c r="T27" s="2144"/>
      <c r="U27" s="2144"/>
      <c r="V27" s="2144"/>
      <c r="W27" s="2144"/>
      <c r="X27" s="2144"/>
      <c r="Y27" s="1522">
        <f t="shared" si="0"/>
        <v>0</v>
      </c>
      <c r="Z27" s="362"/>
    </row>
    <row r="28" spans="2:26" s="316" customFormat="1">
      <c r="B28" s="362"/>
      <c r="C28" s="4411"/>
      <c r="D28" s="613"/>
      <c r="E28" s="613" t="s">
        <v>2303</v>
      </c>
      <c r="F28" s="613" t="s">
        <v>2304</v>
      </c>
      <c r="G28" s="2093"/>
      <c r="H28" s="2092" t="b">
        <v>1</v>
      </c>
      <c r="I28" s="2022"/>
      <c r="J28" s="2144"/>
      <c r="K28" s="2144"/>
      <c r="L28" s="2144"/>
      <c r="M28" s="2144"/>
      <c r="N28" s="2144"/>
      <c r="O28" s="2144"/>
      <c r="P28" s="2144"/>
      <c r="Q28" s="2144"/>
      <c r="R28" s="2144"/>
      <c r="S28" s="2144"/>
      <c r="T28" s="2144"/>
      <c r="U28" s="2144"/>
      <c r="V28" s="2144"/>
      <c r="W28" s="2144"/>
      <c r="X28" s="2144"/>
      <c r="Y28" s="1522">
        <f t="shared" si="0"/>
        <v>0</v>
      </c>
      <c r="Z28" s="362"/>
    </row>
    <row r="29" spans="2:26" s="316" customFormat="1">
      <c r="B29" s="362"/>
      <c r="C29" s="4411"/>
      <c r="D29" s="613"/>
      <c r="E29" s="613" t="s">
        <v>2305</v>
      </c>
      <c r="F29" s="613" t="s">
        <v>2306</v>
      </c>
      <c r="G29" s="2093"/>
      <c r="H29" s="2092" t="b">
        <v>1</v>
      </c>
      <c r="I29" s="2022"/>
      <c r="J29" s="2144"/>
      <c r="K29" s="2144"/>
      <c r="L29" s="2144"/>
      <c r="M29" s="2144"/>
      <c r="N29" s="2144"/>
      <c r="O29" s="2144"/>
      <c r="P29" s="2144"/>
      <c r="Q29" s="2144"/>
      <c r="R29" s="2144"/>
      <c r="S29" s="2144"/>
      <c r="T29" s="2144"/>
      <c r="U29" s="2144"/>
      <c r="V29" s="2144"/>
      <c r="W29" s="2144"/>
      <c r="X29" s="2144"/>
      <c r="Y29" s="1522">
        <f t="shared" si="0"/>
        <v>0</v>
      </c>
      <c r="Z29" s="362"/>
    </row>
    <row r="30" spans="2:26" s="322" customFormat="1">
      <c r="B30" s="364"/>
      <c r="C30" s="4412"/>
      <c r="D30" s="4413" t="s">
        <v>2307</v>
      </c>
      <c r="E30" s="4413"/>
      <c r="F30" s="4414"/>
      <c r="G30" s="4415"/>
      <c r="H30" s="4416"/>
      <c r="I30" s="4416"/>
      <c r="J30" s="4417">
        <f t="shared" ref="J30:Q30" si="1">SUMIF($H$13:$H$29,"TRUE",J13:J29)</f>
        <v>0</v>
      </c>
      <c r="K30" s="4417">
        <f t="shared" si="1"/>
        <v>0</v>
      </c>
      <c r="L30" s="4417">
        <f t="shared" si="1"/>
        <v>0</v>
      </c>
      <c r="M30" s="4417">
        <f t="shared" si="1"/>
        <v>0</v>
      </c>
      <c r="N30" s="4417">
        <f t="shared" si="1"/>
        <v>0</v>
      </c>
      <c r="O30" s="4417">
        <f t="shared" si="1"/>
        <v>0</v>
      </c>
      <c r="P30" s="4417">
        <f t="shared" si="1"/>
        <v>0</v>
      </c>
      <c r="Q30" s="4417">
        <f t="shared" si="1"/>
        <v>0</v>
      </c>
      <c r="R30" s="4417">
        <f t="shared" ref="R30:X30" si="2">SUMIF($H$13:$H$29,"TRUE",R13:R29)</f>
        <v>0</v>
      </c>
      <c r="S30" s="4417">
        <f t="shared" si="2"/>
        <v>0</v>
      </c>
      <c r="T30" s="4417">
        <f t="shared" si="2"/>
        <v>0</v>
      </c>
      <c r="U30" s="4417">
        <f t="shared" si="2"/>
        <v>0</v>
      </c>
      <c r="V30" s="4417">
        <f t="shared" si="2"/>
        <v>0</v>
      </c>
      <c r="W30" s="4417">
        <f t="shared" si="2"/>
        <v>0</v>
      </c>
      <c r="X30" s="4417">
        <f t="shared" si="2"/>
        <v>0</v>
      </c>
      <c r="Y30" s="4418">
        <f>SUMIF($H$13:$H$29,"TRUE",Y13:Y29)</f>
        <v>0</v>
      </c>
      <c r="Z30" s="364"/>
    </row>
    <row r="31" spans="2:26" s="322" customFormat="1">
      <c r="B31" s="364"/>
      <c r="C31" s="4412"/>
      <c r="D31" s="4413" t="s">
        <v>2308</v>
      </c>
      <c r="E31" s="4413"/>
      <c r="F31" s="4414"/>
      <c r="G31" s="4415"/>
      <c r="H31" s="4416"/>
      <c r="I31" s="4416"/>
      <c r="J31" s="4417">
        <f t="shared" ref="J31:Y31" si="3">SUM(J13:J29)</f>
        <v>0</v>
      </c>
      <c r="K31" s="4417">
        <f t="shared" si="3"/>
        <v>0</v>
      </c>
      <c r="L31" s="4417">
        <f t="shared" si="3"/>
        <v>0</v>
      </c>
      <c r="M31" s="4417">
        <f t="shared" si="3"/>
        <v>0</v>
      </c>
      <c r="N31" s="4417">
        <f t="shared" si="3"/>
        <v>0</v>
      </c>
      <c r="O31" s="4417">
        <f t="shared" si="3"/>
        <v>0</v>
      </c>
      <c r="P31" s="4417">
        <f t="shared" si="3"/>
        <v>0</v>
      </c>
      <c r="Q31" s="4417">
        <f t="shared" si="3"/>
        <v>0</v>
      </c>
      <c r="R31" s="4417">
        <f t="shared" si="3"/>
        <v>0</v>
      </c>
      <c r="S31" s="4417">
        <f t="shared" si="3"/>
        <v>0</v>
      </c>
      <c r="T31" s="4417">
        <f t="shared" si="3"/>
        <v>0</v>
      </c>
      <c r="U31" s="4417">
        <f t="shared" si="3"/>
        <v>0</v>
      </c>
      <c r="V31" s="4417">
        <f t="shared" si="3"/>
        <v>0</v>
      </c>
      <c r="W31" s="4417">
        <f t="shared" si="3"/>
        <v>0</v>
      </c>
      <c r="X31" s="4417">
        <f t="shared" si="3"/>
        <v>0</v>
      </c>
      <c r="Y31" s="4418">
        <f t="shared" si="3"/>
        <v>0</v>
      </c>
      <c r="Z31" s="364"/>
    </row>
    <row r="32" spans="2:26" s="316" customFormat="1">
      <c r="B32" s="362"/>
      <c r="C32" s="4411"/>
      <c r="D32" s="613"/>
      <c r="E32" s="613"/>
      <c r="F32" s="613"/>
      <c r="G32" s="2091"/>
      <c r="H32" s="2092"/>
      <c r="I32" s="2091"/>
      <c r="J32" s="1423"/>
      <c r="K32" s="1423"/>
      <c r="L32" s="1423"/>
      <c r="M32" s="2091"/>
      <c r="N32" s="1423"/>
      <c r="O32" s="1423"/>
      <c r="P32" s="1423"/>
      <c r="Q32" s="1423"/>
      <c r="R32" s="1423"/>
      <c r="S32" s="1423"/>
      <c r="T32" s="1423"/>
      <c r="U32" s="1423"/>
      <c r="V32" s="1423"/>
      <c r="W32" s="1423"/>
      <c r="X32" s="1423"/>
      <c r="Y32" s="1521"/>
      <c r="Z32" s="362"/>
    </row>
    <row r="33" spans="2:26" s="316" customFormat="1">
      <c r="B33" s="362"/>
      <c r="C33" s="4419" t="s">
        <v>2309</v>
      </c>
      <c r="D33" s="613" t="s">
        <v>2310</v>
      </c>
      <c r="E33" s="613"/>
      <c r="F33" s="613"/>
      <c r="G33" s="2091"/>
      <c r="H33" s="2092"/>
      <c r="I33" s="2091"/>
      <c r="J33" s="1423"/>
      <c r="K33" s="1423"/>
      <c r="L33" s="1423"/>
      <c r="M33" s="2091"/>
      <c r="N33" s="1423"/>
      <c r="O33" s="1423"/>
      <c r="P33" s="1423"/>
      <c r="Q33" s="1423"/>
      <c r="R33" s="1423"/>
      <c r="S33" s="1423"/>
      <c r="T33" s="1423"/>
      <c r="U33" s="1423"/>
      <c r="V33" s="1423"/>
      <c r="W33" s="1423"/>
      <c r="X33" s="1423"/>
      <c r="Y33" s="1521"/>
      <c r="Z33" s="362"/>
    </row>
    <row r="34" spans="2:26" s="316" customFormat="1">
      <c r="B34" s="362"/>
      <c r="C34" s="4411"/>
      <c r="D34" s="613"/>
      <c r="E34" s="613" t="s">
        <v>2311</v>
      </c>
      <c r="F34" s="613" t="s">
        <v>2312</v>
      </c>
      <c r="G34" s="2093"/>
      <c r="H34" s="2092" t="b">
        <v>1</v>
      </c>
      <c r="I34" s="2022"/>
      <c r="J34" s="2144"/>
      <c r="K34" s="2144"/>
      <c r="L34" s="2144"/>
      <c r="M34" s="2144"/>
      <c r="N34" s="2144"/>
      <c r="O34" s="2144"/>
      <c r="P34" s="2144"/>
      <c r="Q34" s="2144"/>
      <c r="R34" s="2144"/>
      <c r="S34" s="2144"/>
      <c r="T34" s="2144"/>
      <c r="U34" s="2144"/>
      <c r="V34" s="2144"/>
      <c r="W34" s="2144"/>
      <c r="X34" s="2144"/>
      <c r="Y34" s="1522">
        <f>+V34+W34-X34</f>
        <v>0</v>
      </c>
      <c r="Z34" s="362"/>
    </row>
    <row r="35" spans="2:26" s="316" customFormat="1">
      <c r="B35" s="362"/>
      <c r="C35" s="4411"/>
      <c r="D35" s="613"/>
      <c r="E35" s="613" t="s">
        <v>2313</v>
      </c>
      <c r="F35" s="613" t="s">
        <v>2314</v>
      </c>
      <c r="G35" s="2093"/>
      <c r="H35" s="2092" t="b">
        <v>0</v>
      </c>
      <c r="I35" s="2022"/>
      <c r="J35" s="2144"/>
      <c r="K35" s="2144"/>
      <c r="L35" s="2144"/>
      <c r="M35" s="2144"/>
      <c r="N35" s="2144"/>
      <c r="O35" s="2144"/>
      <c r="P35" s="2144"/>
      <c r="Q35" s="2144"/>
      <c r="R35" s="2144"/>
      <c r="S35" s="2144"/>
      <c r="T35" s="2144"/>
      <c r="U35" s="2144"/>
      <c r="V35" s="2144"/>
      <c r="W35" s="2144"/>
      <c r="X35" s="2144"/>
      <c r="Y35" s="1522">
        <f t="shared" ref="Y35:Y50" si="4">+V35+W35-X35</f>
        <v>0</v>
      </c>
      <c r="Z35" s="362"/>
    </row>
    <row r="36" spans="2:26" s="316" customFormat="1">
      <c r="B36" s="362"/>
      <c r="C36" s="4411"/>
      <c r="D36" s="613"/>
      <c r="E36" s="613" t="s">
        <v>2315</v>
      </c>
      <c r="F36" s="613" t="s">
        <v>2316</v>
      </c>
      <c r="G36" s="2093"/>
      <c r="H36" s="2092" t="b">
        <v>1</v>
      </c>
      <c r="I36" s="2022"/>
      <c r="J36" s="2144"/>
      <c r="K36" s="2144"/>
      <c r="L36" s="2144"/>
      <c r="M36" s="2144"/>
      <c r="N36" s="2144"/>
      <c r="O36" s="2144"/>
      <c r="P36" s="2144"/>
      <c r="Q36" s="2144"/>
      <c r="R36" s="2144"/>
      <c r="S36" s="2144"/>
      <c r="T36" s="2144"/>
      <c r="U36" s="2144"/>
      <c r="V36" s="2144"/>
      <c r="W36" s="2144"/>
      <c r="X36" s="2144"/>
      <c r="Y36" s="1522">
        <f t="shared" si="4"/>
        <v>0</v>
      </c>
      <c r="Z36" s="362"/>
    </row>
    <row r="37" spans="2:26" s="316" customFormat="1">
      <c r="B37" s="362"/>
      <c r="C37" s="4411"/>
      <c r="D37" s="613"/>
      <c r="E37" s="613" t="s">
        <v>2317</v>
      </c>
      <c r="F37" s="613" t="s">
        <v>2318</v>
      </c>
      <c r="G37" s="2093"/>
      <c r="H37" s="2092" t="b">
        <v>1</v>
      </c>
      <c r="I37" s="2022"/>
      <c r="J37" s="2144"/>
      <c r="K37" s="2144"/>
      <c r="L37" s="2144"/>
      <c r="M37" s="2144"/>
      <c r="N37" s="2144"/>
      <c r="O37" s="2144"/>
      <c r="P37" s="2144"/>
      <c r="Q37" s="2144"/>
      <c r="R37" s="2144"/>
      <c r="S37" s="2144"/>
      <c r="T37" s="2144"/>
      <c r="U37" s="2144"/>
      <c r="V37" s="2144"/>
      <c r="W37" s="2144"/>
      <c r="X37" s="2144"/>
      <c r="Y37" s="1522">
        <f t="shared" si="4"/>
        <v>0</v>
      </c>
      <c r="Z37" s="362"/>
    </row>
    <row r="38" spans="2:26" s="316" customFormat="1">
      <c r="B38" s="362"/>
      <c r="C38" s="4411"/>
      <c r="D38" s="613"/>
      <c r="E38" s="613" t="s">
        <v>2319</v>
      </c>
      <c r="F38" s="613" t="s">
        <v>2320</v>
      </c>
      <c r="G38" s="2093"/>
      <c r="H38" s="2092" t="b">
        <v>1</v>
      </c>
      <c r="I38" s="2022"/>
      <c r="J38" s="2144"/>
      <c r="K38" s="2144"/>
      <c r="L38" s="2144"/>
      <c r="M38" s="2144"/>
      <c r="N38" s="2144"/>
      <c r="O38" s="2144"/>
      <c r="P38" s="2144"/>
      <c r="Q38" s="2144"/>
      <c r="R38" s="2144"/>
      <c r="S38" s="2144"/>
      <c r="T38" s="2144"/>
      <c r="U38" s="2144"/>
      <c r="V38" s="2144"/>
      <c r="W38" s="2144"/>
      <c r="X38" s="2144"/>
      <c r="Y38" s="1522">
        <f t="shared" si="4"/>
        <v>0</v>
      </c>
      <c r="Z38" s="362"/>
    </row>
    <row r="39" spans="2:26" s="316" customFormat="1">
      <c r="B39" s="362"/>
      <c r="C39" s="4411"/>
      <c r="D39" s="613"/>
      <c r="E39" s="613" t="s">
        <v>2321</v>
      </c>
      <c r="F39" s="613" t="s">
        <v>2322</v>
      </c>
      <c r="G39" s="2093"/>
      <c r="H39" s="2092" t="b">
        <v>1</v>
      </c>
      <c r="I39" s="2022"/>
      <c r="J39" s="2144"/>
      <c r="K39" s="2144"/>
      <c r="L39" s="2144"/>
      <c r="M39" s="2144"/>
      <c r="N39" s="2144"/>
      <c r="O39" s="2144"/>
      <c r="P39" s="2144"/>
      <c r="Q39" s="2144"/>
      <c r="R39" s="2144"/>
      <c r="S39" s="2144"/>
      <c r="T39" s="2144"/>
      <c r="U39" s="2144"/>
      <c r="V39" s="2144"/>
      <c r="W39" s="2144"/>
      <c r="X39" s="2144"/>
      <c r="Y39" s="1522">
        <f t="shared" si="4"/>
        <v>0</v>
      </c>
      <c r="Z39" s="362"/>
    </row>
    <row r="40" spans="2:26" s="316" customFormat="1">
      <c r="B40" s="362"/>
      <c r="C40" s="4411"/>
      <c r="D40" s="613"/>
      <c r="E40" s="613" t="s">
        <v>2323</v>
      </c>
      <c r="F40" s="613" t="s">
        <v>2324</v>
      </c>
      <c r="G40" s="2093"/>
      <c r="H40" s="2092" t="b">
        <v>1</v>
      </c>
      <c r="I40" s="2022"/>
      <c r="J40" s="2144"/>
      <c r="K40" s="2144"/>
      <c r="L40" s="2144"/>
      <c r="M40" s="2144"/>
      <c r="N40" s="2144"/>
      <c r="O40" s="2144"/>
      <c r="P40" s="2144"/>
      <c r="Q40" s="2144"/>
      <c r="R40" s="2144"/>
      <c r="S40" s="2144"/>
      <c r="T40" s="2144"/>
      <c r="U40" s="2144"/>
      <c r="V40" s="2144"/>
      <c r="W40" s="2144"/>
      <c r="X40" s="2144"/>
      <c r="Y40" s="1522">
        <f t="shared" si="4"/>
        <v>0</v>
      </c>
      <c r="Z40" s="362"/>
    </row>
    <row r="41" spans="2:26" s="316" customFormat="1">
      <c r="B41" s="362"/>
      <c r="C41" s="4411"/>
      <c r="D41" s="613"/>
      <c r="E41" s="613" t="s">
        <v>2325</v>
      </c>
      <c r="F41" s="613" t="s">
        <v>2326</v>
      </c>
      <c r="G41" s="2093"/>
      <c r="H41" s="2092" t="b">
        <v>1</v>
      </c>
      <c r="I41" s="2022"/>
      <c r="J41" s="2144"/>
      <c r="K41" s="2144"/>
      <c r="L41" s="2144"/>
      <c r="M41" s="2144"/>
      <c r="N41" s="2144"/>
      <c r="O41" s="2144"/>
      <c r="P41" s="2144"/>
      <c r="Q41" s="2144"/>
      <c r="R41" s="2144"/>
      <c r="S41" s="2144"/>
      <c r="T41" s="2144"/>
      <c r="U41" s="2144"/>
      <c r="V41" s="2144"/>
      <c r="W41" s="2144"/>
      <c r="X41" s="2144"/>
      <c r="Y41" s="1522">
        <f t="shared" si="4"/>
        <v>0</v>
      </c>
      <c r="Z41" s="362"/>
    </row>
    <row r="42" spans="2:26" s="316" customFormat="1">
      <c r="B42" s="362"/>
      <c r="C42" s="4411"/>
      <c r="D42" s="613"/>
      <c r="E42" s="613" t="s">
        <v>2327</v>
      </c>
      <c r="F42" s="613" t="s">
        <v>2328</v>
      </c>
      <c r="G42" s="2093"/>
      <c r="H42" s="2092" t="b">
        <v>1</v>
      </c>
      <c r="I42" s="2022"/>
      <c r="J42" s="2144"/>
      <c r="K42" s="2144"/>
      <c r="L42" s="2144"/>
      <c r="M42" s="2144"/>
      <c r="N42" s="2144"/>
      <c r="O42" s="2144"/>
      <c r="P42" s="2144"/>
      <c r="Q42" s="2144"/>
      <c r="R42" s="2144"/>
      <c r="S42" s="2144"/>
      <c r="T42" s="2144"/>
      <c r="U42" s="2144"/>
      <c r="V42" s="2144"/>
      <c r="W42" s="2144"/>
      <c r="X42" s="2144"/>
      <c r="Y42" s="1522">
        <f t="shared" si="4"/>
        <v>0</v>
      </c>
      <c r="Z42" s="362"/>
    </row>
    <row r="43" spans="2:26" s="316" customFormat="1">
      <c r="B43" s="362"/>
      <c r="C43" s="4411"/>
      <c r="D43" s="613"/>
      <c r="E43" s="613" t="s">
        <v>2329</v>
      </c>
      <c r="F43" s="613" t="s">
        <v>2330</v>
      </c>
      <c r="G43" s="2093"/>
      <c r="H43" s="2092" t="b">
        <v>1</v>
      </c>
      <c r="I43" s="2022"/>
      <c r="J43" s="2144"/>
      <c r="K43" s="2144"/>
      <c r="L43" s="2144"/>
      <c r="M43" s="2144"/>
      <c r="N43" s="2144"/>
      <c r="O43" s="2144"/>
      <c r="P43" s="2144"/>
      <c r="Q43" s="2144"/>
      <c r="R43" s="2144"/>
      <c r="S43" s="2144"/>
      <c r="T43" s="2144"/>
      <c r="U43" s="2144"/>
      <c r="V43" s="2144"/>
      <c r="W43" s="2144"/>
      <c r="X43" s="2144"/>
      <c r="Y43" s="1522">
        <f t="shared" si="4"/>
        <v>0</v>
      </c>
      <c r="Z43" s="362"/>
    </row>
    <row r="44" spans="2:26" s="316" customFormat="1">
      <c r="B44" s="362"/>
      <c r="C44" s="4411"/>
      <c r="D44" s="613"/>
      <c r="E44" s="613" t="s">
        <v>2331</v>
      </c>
      <c r="F44" s="613" t="s">
        <v>2332</v>
      </c>
      <c r="G44" s="2093"/>
      <c r="H44" s="2092" t="b">
        <v>1</v>
      </c>
      <c r="I44" s="2022"/>
      <c r="J44" s="2144"/>
      <c r="K44" s="2144"/>
      <c r="L44" s="2144"/>
      <c r="M44" s="2144"/>
      <c r="N44" s="2144"/>
      <c r="O44" s="2144"/>
      <c r="P44" s="2144"/>
      <c r="Q44" s="2144"/>
      <c r="R44" s="2144"/>
      <c r="S44" s="2144"/>
      <c r="T44" s="2144"/>
      <c r="U44" s="2144"/>
      <c r="V44" s="2144"/>
      <c r="W44" s="2144"/>
      <c r="X44" s="2144"/>
      <c r="Y44" s="1522">
        <f t="shared" si="4"/>
        <v>0</v>
      </c>
      <c r="Z44" s="362"/>
    </row>
    <row r="45" spans="2:26" s="316" customFormat="1">
      <c r="B45" s="362"/>
      <c r="C45" s="4411"/>
      <c r="D45" s="613"/>
      <c r="E45" s="613" t="s">
        <v>2333</v>
      </c>
      <c r="F45" s="613" t="s">
        <v>2334</v>
      </c>
      <c r="G45" s="2093"/>
      <c r="H45" s="2092" t="b">
        <v>1</v>
      </c>
      <c r="I45" s="2022"/>
      <c r="J45" s="2144"/>
      <c r="K45" s="2144"/>
      <c r="L45" s="2144"/>
      <c r="M45" s="2144"/>
      <c r="N45" s="2144"/>
      <c r="O45" s="2144"/>
      <c r="P45" s="2144"/>
      <c r="Q45" s="2144"/>
      <c r="R45" s="2144"/>
      <c r="S45" s="2144"/>
      <c r="T45" s="2144"/>
      <c r="U45" s="2144"/>
      <c r="V45" s="2144"/>
      <c r="W45" s="2144"/>
      <c r="X45" s="2144"/>
      <c r="Y45" s="1522">
        <f t="shared" si="4"/>
        <v>0</v>
      </c>
      <c r="Z45" s="362"/>
    </row>
    <row r="46" spans="2:26" s="316" customFormat="1">
      <c r="B46" s="362"/>
      <c r="C46" s="4411"/>
      <c r="D46" s="613"/>
      <c r="E46" s="613" t="s">
        <v>2335</v>
      </c>
      <c r="F46" s="613" t="s">
        <v>2336</v>
      </c>
      <c r="G46" s="2093"/>
      <c r="H46" s="2092" t="b">
        <v>1</v>
      </c>
      <c r="I46" s="2022"/>
      <c r="J46" s="2144"/>
      <c r="K46" s="2144"/>
      <c r="L46" s="2144"/>
      <c r="M46" s="2144"/>
      <c r="N46" s="2144"/>
      <c r="O46" s="2144"/>
      <c r="P46" s="2144"/>
      <c r="Q46" s="2144"/>
      <c r="R46" s="2144"/>
      <c r="S46" s="2144"/>
      <c r="T46" s="2144"/>
      <c r="U46" s="2144"/>
      <c r="V46" s="2144"/>
      <c r="W46" s="2144"/>
      <c r="X46" s="2144"/>
      <c r="Y46" s="1522">
        <f t="shared" si="4"/>
        <v>0</v>
      </c>
      <c r="Z46" s="362"/>
    </row>
    <row r="47" spans="2:26" s="316" customFormat="1">
      <c r="B47" s="362"/>
      <c r="C47" s="4411"/>
      <c r="D47" s="613"/>
      <c r="E47" s="613" t="s">
        <v>2337</v>
      </c>
      <c r="F47" s="613" t="s">
        <v>2338</v>
      </c>
      <c r="G47" s="2093"/>
      <c r="H47" s="2092" t="b">
        <v>1</v>
      </c>
      <c r="I47" s="2022"/>
      <c r="J47" s="2144"/>
      <c r="K47" s="2144"/>
      <c r="L47" s="2144"/>
      <c r="M47" s="2144"/>
      <c r="N47" s="2144"/>
      <c r="O47" s="2144"/>
      <c r="P47" s="2144"/>
      <c r="Q47" s="2144"/>
      <c r="R47" s="2144"/>
      <c r="S47" s="2144"/>
      <c r="T47" s="2144"/>
      <c r="U47" s="2144"/>
      <c r="V47" s="2144"/>
      <c r="W47" s="2144"/>
      <c r="X47" s="2144"/>
      <c r="Y47" s="1522">
        <f t="shared" si="4"/>
        <v>0</v>
      </c>
      <c r="Z47" s="362"/>
    </row>
    <row r="48" spans="2:26" s="316" customFormat="1">
      <c r="B48" s="362"/>
      <c r="C48" s="4411"/>
      <c r="D48" s="613"/>
      <c r="E48" s="613" t="s">
        <v>2339</v>
      </c>
      <c r="F48" s="613" t="s">
        <v>2340</v>
      </c>
      <c r="G48" s="2093"/>
      <c r="H48" s="2092" t="b">
        <v>1</v>
      </c>
      <c r="I48" s="2022"/>
      <c r="J48" s="2144"/>
      <c r="K48" s="2144"/>
      <c r="L48" s="2144"/>
      <c r="M48" s="2144"/>
      <c r="N48" s="2144"/>
      <c r="O48" s="2144"/>
      <c r="P48" s="2144"/>
      <c r="Q48" s="2144"/>
      <c r="R48" s="2144"/>
      <c r="S48" s="2144"/>
      <c r="T48" s="2144"/>
      <c r="U48" s="2144"/>
      <c r="V48" s="2144"/>
      <c r="W48" s="2144"/>
      <c r="X48" s="2144"/>
      <c r="Y48" s="1522">
        <f t="shared" si="4"/>
        <v>0</v>
      </c>
      <c r="Z48" s="362"/>
    </row>
    <row r="49" spans="2:26" s="316" customFormat="1">
      <c r="B49" s="362"/>
      <c r="C49" s="4411"/>
      <c r="D49" s="613"/>
      <c r="E49" s="613" t="s">
        <v>2341</v>
      </c>
      <c r="F49" s="613" t="s">
        <v>2342</v>
      </c>
      <c r="G49" s="2093"/>
      <c r="H49" s="2092" t="b">
        <v>1</v>
      </c>
      <c r="I49" s="2022"/>
      <c r="J49" s="2144"/>
      <c r="K49" s="2144"/>
      <c r="L49" s="2144"/>
      <c r="M49" s="2144"/>
      <c r="N49" s="2144"/>
      <c r="O49" s="2144"/>
      <c r="P49" s="2144"/>
      <c r="Q49" s="2144"/>
      <c r="R49" s="2144"/>
      <c r="S49" s="2144"/>
      <c r="T49" s="2144"/>
      <c r="U49" s="2144"/>
      <c r="V49" s="2144"/>
      <c r="W49" s="2144"/>
      <c r="X49" s="2144"/>
      <c r="Y49" s="1522">
        <f t="shared" si="4"/>
        <v>0</v>
      </c>
      <c r="Z49" s="362"/>
    </row>
    <row r="50" spans="2:26" s="316" customFormat="1">
      <c r="B50" s="362"/>
      <c r="C50" s="4411"/>
      <c r="D50" s="613"/>
      <c r="E50" s="613" t="s">
        <v>2343</v>
      </c>
      <c r="F50" s="613" t="s">
        <v>2344</v>
      </c>
      <c r="G50" s="2093"/>
      <c r="H50" s="2092" t="b">
        <v>1</v>
      </c>
      <c r="I50" s="2022"/>
      <c r="J50" s="2144"/>
      <c r="K50" s="2144"/>
      <c r="L50" s="2144"/>
      <c r="M50" s="2144"/>
      <c r="N50" s="2144"/>
      <c r="O50" s="2144"/>
      <c r="P50" s="2144"/>
      <c r="Q50" s="2144"/>
      <c r="R50" s="2144"/>
      <c r="S50" s="2144"/>
      <c r="T50" s="2144"/>
      <c r="U50" s="2144"/>
      <c r="V50" s="2144"/>
      <c r="W50" s="2144"/>
      <c r="X50" s="2144"/>
      <c r="Y50" s="1522">
        <f t="shared" si="4"/>
        <v>0</v>
      </c>
      <c r="Z50" s="362"/>
    </row>
    <row r="51" spans="2:26" s="320" customFormat="1">
      <c r="B51" s="367"/>
      <c r="C51" s="4412"/>
      <c r="D51" s="4413" t="s">
        <v>2307</v>
      </c>
      <c r="E51" s="4413"/>
      <c r="F51" s="4414"/>
      <c r="G51" s="4415"/>
      <c r="H51" s="4416"/>
      <c r="I51" s="4416"/>
      <c r="J51" s="4417">
        <f t="shared" ref="J51:Y51" si="5">SUMIF($H$34:$H$50,"TRUE",J34:J50)</f>
        <v>0</v>
      </c>
      <c r="K51" s="4417">
        <f t="shared" si="5"/>
        <v>0</v>
      </c>
      <c r="L51" s="4417">
        <f t="shared" si="5"/>
        <v>0</v>
      </c>
      <c r="M51" s="4417">
        <f t="shared" si="5"/>
        <v>0</v>
      </c>
      <c r="N51" s="4417">
        <f t="shared" si="5"/>
        <v>0</v>
      </c>
      <c r="O51" s="4417">
        <f t="shared" si="5"/>
        <v>0</v>
      </c>
      <c r="P51" s="4417">
        <f t="shared" si="5"/>
        <v>0</v>
      </c>
      <c r="Q51" s="4417">
        <f t="shared" si="5"/>
        <v>0</v>
      </c>
      <c r="R51" s="4417">
        <f t="shared" si="5"/>
        <v>0</v>
      </c>
      <c r="S51" s="4417">
        <f t="shared" si="5"/>
        <v>0</v>
      </c>
      <c r="T51" s="4417">
        <f t="shared" si="5"/>
        <v>0</v>
      </c>
      <c r="U51" s="4417">
        <f t="shared" si="5"/>
        <v>0</v>
      </c>
      <c r="V51" s="4417">
        <f t="shared" si="5"/>
        <v>0</v>
      </c>
      <c r="W51" s="4417">
        <f t="shared" si="5"/>
        <v>0</v>
      </c>
      <c r="X51" s="4417">
        <f t="shared" si="5"/>
        <v>0</v>
      </c>
      <c r="Y51" s="4418">
        <f t="shared" si="5"/>
        <v>0</v>
      </c>
      <c r="Z51" s="367"/>
    </row>
    <row r="52" spans="2:26" s="320" customFormat="1">
      <c r="B52" s="367"/>
      <c r="C52" s="4412"/>
      <c r="D52" s="4413" t="s">
        <v>2345</v>
      </c>
      <c r="E52" s="4413"/>
      <c r="F52" s="4414"/>
      <c r="G52" s="4415"/>
      <c r="H52" s="4416"/>
      <c r="I52" s="4416"/>
      <c r="J52" s="4417">
        <f>SUM(J34:J50)</f>
        <v>0</v>
      </c>
      <c r="K52" s="4417">
        <f t="shared" ref="K52:Y52" si="6">SUM(K34:K50)</f>
        <v>0</v>
      </c>
      <c r="L52" s="4417">
        <f t="shared" si="6"/>
        <v>0</v>
      </c>
      <c r="M52" s="4417">
        <f t="shared" si="6"/>
        <v>0</v>
      </c>
      <c r="N52" s="4417">
        <f t="shared" si="6"/>
        <v>0</v>
      </c>
      <c r="O52" s="4417">
        <f t="shared" si="6"/>
        <v>0</v>
      </c>
      <c r="P52" s="4417">
        <f t="shared" si="6"/>
        <v>0</v>
      </c>
      <c r="Q52" s="4417">
        <f t="shared" si="6"/>
        <v>0</v>
      </c>
      <c r="R52" s="4417">
        <f t="shared" si="6"/>
        <v>0</v>
      </c>
      <c r="S52" s="4417">
        <f t="shared" si="6"/>
        <v>0</v>
      </c>
      <c r="T52" s="4417">
        <f t="shared" si="6"/>
        <v>0</v>
      </c>
      <c r="U52" s="4417">
        <f t="shared" si="6"/>
        <v>0</v>
      </c>
      <c r="V52" s="4417">
        <f t="shared" si="6"/>
        <v>0</v>
      </c>
      <c r="W52" s="4417">
        <f t="shared" si="6"/>
        <v>0</v>
      </c>
      <c r="X52" s="4417">
        <f t="shared" si="6"/>
        <v>0</v>
      </c>
      <c r="Y52" s="4418">
        <f t="shared" si="6"/>
        <v>0</v>
      </c>
      <c r="Z52" s="367"/>
    </row>
    <row r="53" spans="2:26">
      <c r="B53" s="363"/>
      <c r="C53" s="4419"/>
      <c r="D53" s="613"/>
      <c r="E53" s="613"/>
      <c r="F53" s="613"/>
      <c r="G53" s="2091"/>
      <c r="H53" s="2092"/>
      <c r="I53" s="2091"/>
      <c r="J53" s="1423"/>
      <c r="K53" s="1423"/>
      <c r="L53" s="1423"/>
      <c r="M53" s="2091"/>
      <c r="N53" s="1423"/>
      <c r="O53" s="1423"/>
      <c r="P53" s="1423"/>
      <c r="Q53" s="1423"/>
      <c r="R53" s="1423"/>
      <c r="S53" s="1423"/>
      <c r="T53" s="1423"/>
      <c r="U53" s="1423"/>
      <c r="V53" s="1423"/>
      <c r="W53" s="1423"/>
      <c r="X53" s="1423"/>
      <c r="Y53" s="1521"/>
      <c r="Z53" s="363"/>
    </row>
    <row r="54" spans="2:26">
      <c r="B54" s="363"/>
      <c r="C54" s="4419" t="s">
        <v>2346</v>
      </c>
      <c r="D54" s="613" t="s">
        <v>2347</v>
      </c>
      <c r="E54" s="613"/>
      <c r="F54" s="613"/>
      <c r="G54" s="2091"/>
      <c r="H54" s="2092"/>
      <c r="I54" s="2091"/>
      <c r="J54" s="1423"/>
      <c r="K54" s="1423"/>
      <c r="L54" s="1423"/>
      <c r="M54" s="2091"/>
      <c r="N54" s="1423"/>
      <c r="O54" s="1423"/>
      <c r="P54" s="1423"/>
      <c r="Q54" s="1423"/>
      <c r="R54" s="1423"/>
      <c r="S54" s="1423"/>
      <c r="T54" s="1423"/>
      <c r="U54" s="1423"/>
      <c r="V54" s="1423"/>
      <c r="W54" s="1423"/>
      <c r="X54" s="1423"/>
      <c r="Y54" s="1521"/>
      <c r="Z54" s="363"/>
    </row>
    <row r="55" spans="2:26" ht="15.6">
      <c r="B55" s="363"/>
      <c r="C55" s="4411"/>
      <c r="D55" s="613"/>
      <c r="E55" s="613" t="s">
        <v>2348</v>
      </c>
      <c r="F55" s="613" t="s">
        <v>2349</v>
      </c>
      <c r="G55" s="2093"/>
      <c r="H55" s="2092" t="b">
        <v>1</v>
      </c>
      <c r="I55" s="2022"/>
      <c r="J55" s="2528"/>
      <c r="K55" s="2528"/>
      <c r="L55" s="2528"/>
      <c r="M55" s="2528"/>
      <c r="N55" s="2528"/>
      <c r="O55" s="2528"/>
      <c r="P55" s="2528"/>
      <c r="Q55" s="2528"/>
      <c r="R55" s="2528"/>
      <c r="S55" s="2528"/>
      <c r="T55" s="2528"/>
      <c r="U55" s="2528"/>
      <c r="V55" s="2528"/>
      <c r="W55" s="2528"/>
      <c r="X55" s="2528"/>
      <c r="Y55" s="1522">
        <f>+V55+W55-X55</f>
        <v>0</v>
      </c>
      <c r="Z55" s="363"/>
    </row>
    <row r="56" spans="2:26">
      <c r="B56" s="363"/>
      <c r="C56" s="4411"/>
      <c r="D56" s="613"/>
      <c r="E56" s="613" t="s">
        <v>2350</v>
      </c>
      <c r="F56" s="613" t="s">
        <v>2351</v>
      </c>
      <c r="G56" s="2093"/>
      <c r="H56" s="2092" t="b">
        <v>1</v>
      </c>
      <c r="I56" s="2022"/>
      <c r="J56" s="2144"/>
      <c r="K56" s="2144"/>
      <c r="L56" s="2144"/>
      <c r="M56" s="2144"/>
      <c r="N56" s="2144"/>
      <c r="O56" s="2144"/>
      <c r="P56" s="2144"/>
      <c r="Q56" s="2144"/>
      <c r="R56" s="2144"/>
      <c r="S56" s="2144"/>
      <c r="T56" s="2144"/>
      <c r="U56" s="2144"/>
      <c r="V56" s="2144"/>
      <c r="W56" s="2144"/>
      <c r="X56" s="2144"/>
      <c r="Y56" s="1522">
        <f>+V56+W56-X56</f>
        <v>0</v>
      </c>
      <c r="Z56" s="363"/>
    </row>
    <row r="57" spans="2:26">
      <c r="B57" s="363"/>
      <c r="C57" s="4411"/>
      <c r="D57" s="613"/>
      <c r="E57" s="613" t="s">
        <v>2352</v>
      </c>
      <c r="F57" s="613" t="s">
        <v>2353</v>
      </c>
      <c r="G57" s="2093"/>
      <c r="H57" s="2092" t="b">
        <v>0</v>
      </c>
      <c r="I57" s="2022"/>
      <c r="J57" s="2144"/>
      <c r="K57" s="2144"/>
      <c r="L57" s="2144"/>
      <c r="M57" s="2144"/>
      <c r="N57" s="2144"/>
      <c r="O57" s="2144"/>
      <c r="P57" s="2144"/>
      <c r="Q57" s="2144"/>
      <c r="R57" s="2144"/>
      <c r="S57" s="2144"/>
      <c r="T57" s="2144"/>
      <c r="U57" s="2144"/>
      <c r="V57" s="2144"/>
      <c r="W57" s="2144"/>
      <c r="X57" s="2144"/>
      <c r="Y57" s="1522">
        <f t="shared" ref="Y57:Y71" si="7">+V57+W57-X57</f>
        <v>0</v>
      </c>
      <c r="Z57" s="363"/>
    </row>
    <row r="58" spans="2:26">
      <c r="B58" s="363"/>
      <c r="C58" s="4411"/>
      <c r="D58" s="613"/>
      <c r="E58" s="613" t="s">
        <v>2354</v>
      </c>
      <c r="F58" s="613" t="s">
        <v>2355</v>
      </c>
      <c r="G58" s="2093"/>
      <c r="H58" s="2092" t="b">
        <v>1</v>
      </c>
      <c r="I58" s="2022"/>
      <c r="J58" s="2144"/>
      <c r="K58" s="2144"/>
      <c r="L58" s="2144"/>
      <c r="M58" s="2144"/>
      <c r="N58" s="2144"/>
      <c r="O58" s="2144"/>
      <c r="P58" s="2144"/>
      <c r="Q58" s="2144"/>
      <c r="R58" s="2144"/>
      <c r="S58" s="2144"/>
      <c r="T58" s="2144"/>
      <c r="U58" s="2144"/>
      <c r="V58" s="2144"/>
      <c r="W58" s="2144"/>
      <c r="X58" s="2144"/>
      <c r="Y58" s="1522">
        <f t="shared" si="7"/>
        <v>0</v>
      </c>
      <c r="Z58" s="363"/>
    </row>
    <row r="59" spans="2:26">
      <c r="B59" s="363"/>
      <c r="C59" s="4411"/>
      <c r="D59" s="613"/>
      <c r="E59" s="613" t="s">
        <v>2356</v>
      </c>
      <c r="F59" s="613" t="s">
        <v>2357</v>
      </c>
      <c r="G59" s="2093"/>
      <c r="H59" s="2092" t="b">
        <v>1</v>
      </c>
      <c r="I59" s="2022"/>
      <c r="J59" s="2144"/>
      <c r="K59" s="2144"/>
      <c r="L59" s="2144"/>
      <c r="M59" s="2144"/>
      <c r="N59" s="2144"/>
      <c r="O59" s="2144"/>
      <c r="P59" s="2144"/>
      <c r="Q59" s="2144"/>
      <c r="R59" s="2144"/>
      <c r="S59" s="2144"/>
      <c r="T59" s="2144"/>
      <c r="U59" s="2144"/>
      <c r="V59" s="2144"/>
      <c r="W59" s="2144"/>
      <c r="X59" s="2144"/>
      <c r="Y59" s="1522">
        <f t="shared" si="7"/>
        <v>0</v>
      </c>
      <c r="Z59" s="363"/>
    </row>
    <row r="60" spans="2:26">
      <c r="B60" s="363"/>
      <c r="C60" s="4411"/>
      <c r="D60" s="613"/>
      <c r="E60" s="613" t="s">
        <v>2358</v>
      </c>
      <c r="F60" s="613" t="s">
        <v>2359</v>
      </c>
      <c r="G60" s="2093"/>
      <c r="H60" s="2092" t="b">
        <v>1</v>
      </c>
      <c r="I60" s="2022"/>
      <c r="J60" s="2144"/>
      <c r="K60" s="2144"/>
      <c r="L60" s="2144"/>
      <c r="M60" s="2144"/>
      <c r="N60" s="2144"/>
      <c r="O60" s="2144"/>
      <c r="P60" s="2144"/>
      <c r="Q60" s="2144"/>
      <c r="R60" s="2144"/>
      <c r="S60" s="2144"/>
      <c r="T60" s="2144"/>
      <c r="U60" s="2144"/>
      <c r="V60" s="2144"/>
      <c r="W60" s="2144"/>
      <c r="X60" s="2144"/>
      <c r="Y60" s="1522">
        <f t="shared" si="7"/>
        <v>0</v>
      </c>
      <c r="Z60" s="363"/>
    </row>
    <row r="61" spans="2:26">
      <c r="B61" s="363"/>
      <c r="C61" s="4411"/>
      <c r="D61" s="613"/>
      <c r="E61" s="613" t="s">
        <v>2360</v>
      </c>
      <c r="F61" s="613" t="s">
        <v>2361</v>
      </c>
      <c r="G61" s="2093"/>
      <c r="H61" s="2092" t="b">
        <v>1</v>
      </c>
      <c r="I61" s="2022"/>
      <c r="J61" s="2144"/>
      <c r="K61" s="2144"/>
      <c r="L61" s="2144"/>
      <c r="M61" s="2144"/>
      <c r="N61" s="2144"/>
      <c r="O61" s="2144"/>
      <c r="P61" s="2144"/>
      <c r="Q61" s="2144"/>
      <c r="R61" s="2144"/>
      <c r="S61" s="2144"/>
      <c r="T61" s="2144"/>
      <c r="U61" s="2144"/>
      <c r="V61" s="2144"/>
      <c r="W61" s="2144"/>
      <c r="X61" s="2144"/>
      <c r="Y61" s="1522">
        <f t="shared" si="7"/>
        <v>0</v>
      </c>
      <c r="Z61" s="363"/>
    </row>
    <row r="62" spans="2:26">
      <c r="B62" s="363"/>
      <c r="C62" s="4411"/>
      <c r="D62" s="613"/>
      <c r="E62" s="613" t="s">
        <v>2362</v>
      </c>
      <c r="F62" s="613" t="s">
        <v>2363</v>
      </c>
      <c r="G62" s="2093"/>
      <c r="H62" s="2092" t="b">
        <v>1</v>
      </c>
      <c r="I62" s="2022"/>
      <c r="J62" s="2144"/>
      <c r="K62" s="2144"/>
      <c r="L62" s="2144"/>
      <c r="M62" s="2144"/>
      <c r="N62" s="2144"/>
      <c r="O62" s="2144"/>
      <c r="P62" s="2144"/>
      <c r="Q62" s="2144"/>
      <c r="R62" s="2144"/>
      <c r="S62" s="2144"/>
      <c r="T62" s="2144"/>
      <c r="U62" s="2144"/>
      <c r="V62" s="2144"/>
      <c r="W62" s="2144"/>
      <c r="X62" s="2144"/>
      <c r="Y62" s="1522">
        <f t="shared" si="7"/>
        <v>0</v>
      </c>
      <c r="Z62" s="363"/>
    </row>
    <row r="63" spans="2:26">
      <c r="B63" s="363"/>
      <c r="C63" s="4411"/>
      <c r="D63" s="613"/>
      <c r="E63" s="613" t="s">
        <v>2364</v>
      </c>
      <c r="F63" s="613" t="s">
        <v>2365</v>
      </c>
      <c r="G63" s="2093"/>
      <c r="H63" s="2092" t="b">
        <v>1</v>
      </c>
      <c r="I63" s="2022"/>
      <c r="J63" s="2144"/>
      <c r="K63" s="2144"/>
      <c r="L63" s="2144"/>
      <c r="M63" s="2144"/>
      <c r="N63" s="2144"/>
      <c r="O63" s="2144"/>
      <c r="P63" s="2144"/>
      <c r="Q63" s="2144"/>
      <c r="R63" s="2144"/>
      <c r="S63" s="2144"/>
      <c r="T63" s="2144"/>
      <c r="U63" s="2144"/>
      <c r="V63" s="2144"/>
      <c r="W63" s="2144"/>
      <c r="X63" s="2144"/>
      <c r="Y63" s="1522">
        <f t="shared" si="7"/>
        <v>0</v>
      </c>
      <c r="Z63" s="363"/>
    </row>
    <row r="64" spans="2:26">
      <c r="B64" s="363"/>
      <c r="C64" s="4411"/>
      <c r="D64" s="613"/>
      <c r="E64" s="613" t="s">
        <v>2366</v>
      </c>
      <c r="F64" s="613" t="s">
        <v>2367</v>
      </c>
      <c r="G64" s="2093"/>
      <c r="H64" s="2092" t="b">
        <v>1</v>
      </c>
      <c r="I64" s="2022"/>
      <c r="J64" s="2144"/>
      <c r="K64" s="2144"/>
      <c r="L64" s="2144"/>
      <c r="M64" s="2144"/>
      <c r="N64" s="2144"/>
      <c r="O64" s="2144"/>
      <c r="P64" s="2144"/>
      <c r="Q64" s="2144"/>
      <c r="R64" s="2144"/>
      <c r="S64" s="2144"/>
      <c r="T64" s="2144"/>
      <c r="U64" s="2144"/>
      <c r="V64" s="2144"/>
      <c r="W64" s="2144"/>
      <c r="X64" s="2144"/>
      <c r="Y64" s="1522">
        <f t="shared" si="7"/>
        <v>0</v>
      </c>
      <c r="Z64" s="363"/>
    </row>
    <row r="65" spans="2:26">
      <c r="B65" s="363"/>
      <c r="C65" s="4411"/>
      <c r="D65" s="613"/>
      <c r="E65" s="613" t="s">
        <v>2368</v>
      </c>
      <c r="F65" s="613" t="s">
        <v>2369</v>
      </c>
      <c r="G65" s="2093"/>
      <c r="H65" s="2092" t="b">
        <v>1</v>
      </c>
      <c r="I65" s="2022"/>
      <c r="J65" s="2144"/>
      <c r="K65" s="2144"/>
      <c r="L65" s="2144"/>
      <c r="M65" s="2144"/>
      <c r="N65" s="2144"/>
      <c r="O65" s="2144"/>
      <c r="P65" s="2144"/>
      <c r="Q65" s="2144"/>
      <c r="R65" s="2144"/>
      <c r="S65" s="2144"/>
      <c r="T65" s="2144"/>
      <c r="U65" s="2144"/>
      <c r="V65" s="2144"/>
      <c r="W65" s="2144"/>
      <c r="X65" s="2144"/>
      <c r="Y65" s="1522">
        <f t="shared" si="7"/>
        <v>0</v>
      </c>
      <c r="Z65" s="363"/>
    </row>
    <row r="66" spans="2:26">
      <c r="B66" s="363"/>
      <c r="C66" s="4411"/>
      <c r="D66" s="613"/>
      <c r="E66" s="613" t="s">
        <v>2370</v>
      </c>
      <c r="F66" s="613" t="s">
        <v>2371</v>
      </c>
      <c r="G66" s="2093"/>
      <c r="H66" s="2092" t="b">
        <v>1</v>
      </c>
      <c r="I66" s="2022"/>
      <c r="J66" s="2144"/>
      <c r="K66" s="2144"/>
      <c r="L66" s="2144"/>
      <c r="M66" s="2144"/>
      <c r="N66" s="2144"/>
      <c r="O66" s="2144"/>
      <c r="P66" s="2144"/>
      <c r="Q66" s="2144"/>
      <c r="R66" s="2144"/>
      <c r="S66" s="2144"/>
      <c r="T66" s="2144"/>
      <c r="U66" s="2144"/>
      <c r="V66" s="2144"/>
      <c r="W66" s="2144"/>
      <c r="X66" s="2144"/>
      <c r="Y66" s="1522">
        <f t="shared" si="7"/>
        <v>0</v>
      </c>
      <c r="Z66" s="363"/>
    </row>
    <row r="67" spans="2:26">
      <c r="B67" s="363"/>
      <c r="C67" s="4411"/>
      <c r="D67" s="613"/>
      <c r="E67" s="613" t="s">
        <v>2372</v>
      </c>
      <c r="F67" s="613" t="s">
        <v>2373</v>
      </c>
      <c r="G67" s="2093"/>
      <c r="H67" s="2092" t="b">
        <v>1</v>
      </c>
      <c r="I67" s="2022"/>
      <c r="J67" s="2144"/>
      <c r="K67" s="2144"/>
      <c r="L67" s="2144"/>
      <c r="M67" s="2144"/>
      <c r="N67" s="2144"/>
      <c r="O67" s="2144"/>
      <c r="P67" s="2144"/>
      <c r="Q67" s="2144"/>
      <c r="R67" s="2144"/>
      <c r="S67" s="2144"/>
      <c r="T67" s="2144"/>
      <c r="U67" s="2144"/>
      <c r="V67" s="2144"/>
      <c r="W67" s="2144"/>
      <c r="X67" s="2144"/>
      <c r="Y67" s="1522">
        <f t="shared" si="7"/>
        <v>0</v>
      </c>
      <c r="Z67" s="363"/>
    </row>
    <row r="68" spans="2:26">
      <c r="B68" s="363"/>
      <c r="C68" s="4411"/>
      <c r="D68" s="613"/>
      <c r="E68" s="613" t="s">
        <v>2374</v>
      </c>
      <c r="F68" s="613" t="s">
        <v>2375</v>
      </c>
      <c r="G68" s="2093"/>
      <c r="H68" s="2092" t="b">
        <v>1</v>
      </c>
      <c r="I68" s="2022"/>
      <c r="J68" s="2144"/>
      <c r="K68" s="2144"/>
      <c r="L68" s="2144"/>
      <c r="M68" s="2144"/>
      <c r="N68" s="2144"/>
      <c r="O68" s="2144"/>
      <c r="P68" s="2144"/>
      <c r="Q68" s="2144"/>
      <c r="R68" s="2144"/>
      <c r="S68" s="2144"/>
      <c r="T68" s="2144"/>
      <c r="U68" s="2144"/>
      <c r="V68" s="2144"/>
      <c r="W68" s="2144"/>
      <c r="X68" s="2144"/>
      <c r="Y68" s="1522">
        <f t="shared" si="7"/>
        <v>0</v>
      </c>
      <c r="Z68" s="363"/>
    </row>
    <row r="69" spans="2:26">
      <c r="B69" s="363"/>
      <c r="C69" s="4411"/>
      <c r="D69" s="613"/>
      <c r="E69" s="613" t="s">
        <v>2376</v>
      </c>
      <c r="F69" s="613" t="s">
        <v>2377</v>
      </c>
      <c r="G69" s="2093"/>
      <c r="H69" s="2092" t="b">
        <v>1</v>
      </c>
      <c r="I69" s="2022"/>
      <c r="J69" s="2144"/>
      <c r="K69" s="2144"/>
      <c r="L69" s="2144"/>
      <c r="M69" s="2144"/>
      <c r="N69" s="2144"/>
      <c r="O69" s="2144"/>
      <c r="P69" s="2144"/>
      <c r="Q69" s="2144"/>
      <c r="R69" s="2144"/>
      <c r="S69" s="2144"/>
      <c r="T69" s="2144"/>
      <c r="U69" s="2144"/>
      <c r="V69" s="2144"/>
      <c r="W69" s="2144"/>
      <c r="X69" s="2144"/>
      <c r="Y69" s="1522">
        <f t="shared" si="7"/>
        <v>0</v>
      </c>
      <c r="Z69" s="363"/>
    </row>
    <row r="70" spans="2:26">
      <c r="B70" s="363"/>
      <c r="C70" s="4411"/>
      <c r="D70" s="613"/>
      <c r="E70" s="613" t="s">
        <v>2378</v>
      </c>
      <c r="F70" s="613" t="s">
        <v>2379</v>
      </c>
      <c r="G70" s="2093"/>
      <c r="H70" s="2092" t="b">
        <v>1</v>
      </c>
      <c r="I70" s="2022"/>
      <c r="J70" s="2144"/>
      <c r="K70" s="2144"/>
      <c r="L70" s="2144"/>
      <c r="M70" s="2144"/>
      <c r="N70" s="2144"/>
      <c r="O70" s="2144"/>
      <c r="P70" s="2144"/>
      <c r="Q70" s="2144"/>
      <c r="R70" s="2144"/>
      <c r="S70" s="2144"/>
      <c r="T70" s="2144"/>
      <c r="U70" s="2144"/>
      <c r="V70" s="2144"/>
      <c r="W70" s="2144"/>
      <c r="X70" s="2144"/>
      <c r="Y70" s="1522">
        <f t="shared" si="7"/>
        <v>0</v>
      </c>
      <c r="Z70" s="363"/>
    </row>
    <row r="71" spans="2:26">
      <c r="B71" s="363"/>
      <c r="C71" s="4411"/>
      <c r="D71" s="613"/>
      <c r="E71" s="613" t="s">
        <v>2380</v>
      </c>
      <c r="F71" s="613" t="s">
        <v>2381</v>
      </c>
      <c r="G71" s="2093"/>
      <c r="H71" s="2092" t="b">
        <v>1</v>
      </c>
      <c r="I71" s="2022"/>
      <c r="J71" s="2144"/>
      <c r="K71" s="2144"/>
      <c r="L71" s="2144"/>
      <c r="M71" s="2144"/>
      <c r="N71" s="2144"/>
      <c r="O71" s="2144"/>
      <c r="P71" s="2144"/>
      <c r="Q71" s="2144"/>
      <c r="R71" s="2144"/>
      <c r="S71" s="2144"/>
      <c r="T71" s="2144"/>
      <c r="U71" s="2144"/>
      <c r="V71" s="2144"/>
      <c r="W71" s="2144"/>
      <c r="X71" s="2144"/>
      <c r="Y71" s="1522">
        <f t="shared" si="7"/>
        <v>0</v>
      </c>
      <c r="Z71" s="363"/>
    </row>
    <row r="72" spans="2:26" s="320" customFormat="1">
      <c r="B72" s="367"/>
      <c r="C72" s="4412"/>
      <c r="D72" s="4413" t="s">
        <v>2307</v>
      </c>
      <c r="E72" s="4413"/>
      <c r="F72" s="4414"/>
      <c r="G72" s="4415"/>
      <c r="H72" s="4416"/>
      <c r="I72" s="4416"/>
      <c r="J72" s="4417">
        <f t="shared" ref="J72:Y72" si="8">SUMIF($H$55:$H$71,"TRUE",J55:J71)</f>
        <v>0</v>
      </c>
      <c r="K72" s="4417">
        <f t="shared" si="8"/>
        <v>0</v>
      </c>
      <c r="L72" s="4417">
        <f t="shared" si="8"/>
        <v>0</v>
      </c>
      <c r="M72" s="4417">
        <f t="shared" si="8"/>
        <v>0</v>
      </c>
      <c r="N72" s="4417">
        <f t="shared" si="8"/>
        <v>0</v>
      </c>
      <c r="O72" s="4417">
        <f t="shared" si="8"/>
        <v>0</v>
      </c>
      <c r="P72" s="4417">
        <f t="shared" si="8"/>
        <v>0</v>
      </c>
      <c r="Q72" s="4417">
        <f t="shared" si="8"/>
        <v>0</v>
      </c>
      <c r="R72" s="4417">
        <f t="shared" si="8"/>
        <v>0</v>
      </c>
      <c r="S72" s="4417">
        <f t="shared" si="8"/>
        <v>0</v>
      </c>
      <c r="T72" s="4417">
        <f t="shared" si="8"/>
        <v>0</v>
      </c>
      <c r="U72" s="4417">
        <f t="shared" si="8"/>
        <v>0</v>
      </c>
      <c r="V72" s="4417">
        <f>SUMIF($H$55:$H$71,"TRUE",V55:V71)</f>
        <v>0</v>
      </c>
      <c r="W72" s="4417">
        <f t="shared" si="8"/>
        <v>0</v>
      </c>
      <c r="X72" s="4417">
        <f t="shared" si="8"/>
        <v>0</v>
      </c>
      <c r="Y72" s="4418">
        <f t="shared" si="8"/>
        <v>0</v>
      </c>
      <c r="Z72" s="367"/>
    </row>
    <row r="73" spans="2:26" s="320" customFormat="1">
      <c r="B73" s="367"/>
      <c r="C73" s="4412"/>
      <c r="D73" s="4413" t="s">
        <v>2382</v>
      </c>
      <c r="E73" s="4413"/>
      <c r="F73" s="4414"/>
      <c r="G73" s="4415"/>
      <c r="H73" s="4416"/>
      <c r="I73" s="4416"/>
      <c r="J73" s="4417">
        <f>SUM(J55:J71)</f>
        <v>0</v>
      </c>
      <c r="K73" s="4417">
        <f t="shared" ref="K73:Y73" si="9">SUM(K55:K71)</f>
        <v>0</v>
      </c>
      <c r="L73" s="4417">
        <f t="shared" si="9"/>
        <v>0</v>
      </c>
      <c r="M73" s="4417">
        <f t="shared" si="9"/>
        <v>0</v>
      </c>
      <c r="N73" s="4417">
        <f t="shared" si="9"/>
        <v>0</v>
      </c>
      <c r="O73" s="4417">
        <f t="shared" si="9"/>
        <v>0</v>
      </c>
      <c r="P73" s="4417">
        <f t="shared" si="9"/>
        <v>0</v>
      </c>
      <c r="Q73" s="4417">
        <f t="shared" si="9"/>
        <v>0</v>
      </c>
      <c r="R73" s="4417">
        <f t="shared" si="9"/>
        <v>0</v>
      </c>
      <c r="S73" s="4417">
        <f t="shared" si="9"/>
        <v>0</v>
      </c>
      <c r="T73" s="4417">
        <f t="shared" si="9"/>
        <v>0</v>
      </c>
      <c r="U73" s="4417">
        <f t="shared" si="9"/>
        <v>0</v>
      </c>
      <c r="V73" s="4417">
        <f t="shared" si="9"/>
        <v>0</v>
      </c>
      <c r="W73" s="4417">
        <f t="shared" si="9"/>
        <v>0</v>
      </c>
      <c r="X73" s="4417">
        <f t="shared" si="9"/>
        <v>0</v>
      </c>
      <c r="Y73" s="4418">
        <f t="shared" si="9"/>
        <v>0</v>
      </c>
      <c r="Z73" s="367"/>
    </row>
    <row r="74" spans="2:26">
      <c r="B74" s="363"/>
      <c r="C74" s="4419"/>
      <c r="D74" s="613"/>
      <c r="E74" s="613"/>
      <c r="F74" s="613"/>
      <c r="G74" s="2091"/>
      <c r="H74" s="2092"/>
      <c r="I74" s="2091"/>
      <c r="J74" s="1423"/>
      <c r="K74" s="1423"/>
      <c r="L74" s="1423"/>
      <c r="M74" s="2091"/>
      <c r="N74" s="1423"/>
      <c r="O74" s="1423"/>
      <c r="P74" s="1423"/>
      <c r="Q74" s="1423"/>
      <c r="R74" s="1423"/>
      <c r="S74" s="1423"/>
      <c r="T74" s="1423"/>
      <c r="U74" s="1423"/>
      <c r="V74" s="1423"/>
      <c r="W74" s="1423"/>
      <c r="X74" s="1423"/>
      <c r="Y74" s="1521"/>
      <c r="Z74" s="363"/>
    </row>
    <row r="75" spans="2:26">
      <c r="B75" s="363"/>
      <c r="C75" s="4419" t="s">
        <v>2383</v>
      </c>
      <c r="D75" s="613" t="s">
        <v>746</v>
      </c>
      <c r="E75" s="613"/>
      <c r="F75" s="613"/>
      <c r="G75" s="2091"/>
      <c r="H75" s="2092"/>
      <c r="I75" s="2091"/>
      <c r="J75" s="1423"/>
      <c r="K75" s="1423"/>
      <c r="L75" s="1423"/>
      <c r="M75" s="2091"/>
      <c r="N75" s="1423"/>
      <c r="O75" s="1423"/>
      <c r="P75" s="1423"/>
      <c r="Q75" s="1423"/>
      <c r="R75" s="1423"/>
      <c r="S75" s="1423"/>
      <c r="T75" s="1423"/>
      <c r="U75" s="1423"/>
      <c r="V75" s="1423"/>
      <c r="W75" s="1423"/>
      <c r="X75" s="1423"/>
      <c r="Y75" s="1521"/>
      <c r="Z75" s="363"/>
    </row>
    <row r="76" spans="2:26" ht="15.6">
      <c r="B76" s="363"/>
      <c r="C76" s="4411"/>
      <c r="D76" s="613"/>
      <c r="E76" s="613" t="s">
        <v>2384</v>
      </c>
      <c r="F76" s="613" t="s">
        <v>2385</v>
      </c>
      <c r="G76" s="2093"/>
      <c r="H76" s="2092" t="b">
        <v>0</v>
      </c>
      <c r="I76" s="2022"/>
      <c r="J76" s="2528"/>
      <c r="K76" s="2528"/>
      <c r="L76" s="2528"/>
      <c r="M76" s="2528"/>
      <c r="N76" s="2528"/>
      <c r="O76" s="2528"/>
      <c r="P76" s="2528"/>
      <c r="Q76" s="2528"/>
      <c r="R76" s="2528"/>
      <c r="S76" s="2528"/>
      <c r="T76" s="2528"/>
      <c r="U76" s="2528"/>
      <c r="V76" s="2528"/>
      <c r="W76" s="2528"/>
      <c r="X76" s="2528"/>
      <c r="Y76" s="1522">
        <f>+V76+W76-X76</f>
        <v>0</v>
      </c>
      <c r="Z76" s="363"/>
    </row>
    <row r="77" spans="2:26">
      <c r="B77" s="363"/>
      <c r="C77" s="4411"/>
      <c r="D77" s="613"/>
      <c r="E77" s="613" t="s">
        <v>2386</v>
      </c>
      <c r="F77" s="613" t="s">
        <v>2387</v>
      </c>
      <c r="G77" s="2093"/>
      <c r="H77" s="2092" t="b">
        <v>1</v>
      </c>
      <c r="I77" s="2022"/>
      <c r="J77" s="2144"/>
      <c r="K77" s="2144"/>
      <c r="L77" s="2144"/>
      <c r="M77" s="2144"/>
      <c r="N77" s="2144"/>
      <c r="O77" s="2144"/>
      <c r="P77" s="2144"/>
      <c r="Q77" s="2144"/>
      <c r="R77" s="2144"/>
      <c r="S77" s="2144"/>
      <c r="T77" s="2144"/>
      <c r="U77" s="2144"/>
      <c r="V77" s="2144"/>
      <c r="W77" s="2144"/>
      <c r="X77" s="2144"/>
      <c r="Y77" s="1522">
        <f t="shared" ref="Y77:Y92" si="10">+V77+W77-X77</f>
        <v>0</v>
      </c>
      <c r="Z77" s="363"/>
    </row>
    <row r="78" spans="2:26">
      <c r="B78" s="363"/>
      <c r="C78" s="4411"/>
      <c r="D78" s="613"/>
      <c r="E78" s="613" t="s">
        <v>2388</v>
      </c>
      <c r="F78" s="613" t="s">
        <v>2389</v>
      </c>
      <c r="G78" s="2093"/>
      <c r="H78" s="2092" t="b">
        <v>0</v>
      </c>
      <c r="I78" s="2022"/>
      <c r="J78" s="2144"/>
      <c r="K78" s="2144"/>
      <c r="L78" s="2144"/>
      <c r="M78" s="2144"/>
      <c r="N78" s="2144"/>
      <c r="O78" s="2144"/>
      <c r="P78" s="2144"/>
      <c r="Q78" s="2144"/>
      <c r="R78" s="2144"/>
      <c r="S78" s="2144"/>
      <c r="T78" s="2144"/>
      <c r="U78" s="2144"/>
      <c r="V78" s="2144"/>
      <c r="W78" s="2144"/>
      <c r="X78" s="2144"/>
      <c r="Y78" s="1522">
        <f t="shared" si="10"/>
        <v>0</v>
      </c>
      <c r="Z78" s="363"/>
    </row>
    <row r="79" spans="2:26">
      <c r="B79" s="363"/>
      <c r="C79" s="4411"/>
      <c r="D79" s="613"/>
      <c r="E79" s="613" t="s">
        <v>2390</v>
      </c>
      <c r="F79" s="613" t="s">
        <v>2391</v>
      </c>
      <c r="G79" s="2093"/>
      <c r="H79" s="2092" t="b">
        <v>0</v>
      </c>
      <c r="I79" s="2022"/>
      <c r="J79" s="2144"/>
      <c r="K79" s="2144"/>
      <c r="L79" s="2144"/>
      <c r="M79" s="2144"/>
      <c r="N79" s="2144"/>
      <c r="O79" s="2144"/>
      <c r="P79" s="2144"/>
      <c r="Q79" s="2144"/>
      <c r="R79" s="2144"/>
      <c r="S79" s="2144"/>
      <c r="T79" s="2144"/>
      <c r="U79" s="2144"/>
      <c r="V79" s="2144"/>
      <c r="W79" s="2144"/>
      <c r="X79" s="2144"/>
      <c r="Y79" s="1522">
        <f t="shared" si="10"/>
        <v>0</v>
      </c>
      <c r="Z79" s="363"/>
    </row>
    <row r="80" spans="2:26">
      <c r="B80" s="363"/>
      <c r="C80" s="4411"/>
      <c r="D80" s="613"/>
      <c r="E80" s="613" t="s">
        <v>2392</v>
      </c>
      <c r="F80" s="613" t="s">
        <v>2393</v>
      </c>
      <c r="G80" s="2093"/>
      <c r="H80" s="2092" t="b">
        <v>0</v>
      </c>
      <c r="I80" s="2022"/>
      <c r="J80" s="2144"/>
      <c r="K80" s="2144"/>
      <c r="L80" s="2144"/>
      <c r="M80" s="2144"/>
      <c r="N80" s="2144"/>
      <c r="O80" s="2144"/>
      <c r="P80" s="2144"/>
      <c r="Q80" s="2144"/>
      <c r="R80" s="2144"/>
      <c r="S80" s="2144"/>
      <c r="T80" s="2144"/>
      <c r="U80" s="2144"/>
      <c r="V80" s="2144"/>
      <c r="W80" s="2144"/>
      <c r="X80" s="2144"/>
      <c r="Y80" s="1522">
        <f t="shared" si="10"/>
        <v>0</v>
      </c>
      <c r="Z80" s="363"/>
    </row>
    <row r="81" spans="2:26">
      <c r="B81" s="363"/>
      <c r="C81" s="4411"/>
      <c r="D81" s="613"/>
      <c r="E81" s="613" t="s">
        <v>2394</v>
      </c>
      <c r="F81" s="613" t="s">
        <v>2395</v>
      </c>
      <c r="G81" s="2093"/>
      <c r="H81" s="2092" t="b">
        <v>0</v>
      </c>
      <c r="I81" s="2022"/>
      <c r="J81" s="2144"/>
      <c r="K81" s="2144"/>
      <c r="L81" s="2144"/>
      <c r="M81" s="2144"/>
      <c r="N81" s="2144"/>
      <c r="O81" s="2144"/>
      <c r="P81" s="2144"/>
      <c r="Q81" s="2144"/>
      <c r="R81" s="2144"/>
      <c r="S81" s="2144"/>
      <c r="T81" s="2144"/>
      <c r="U81" s="2144"/>
      <c r="V81" s="2144"/>
      <c r="W81" s="2144"/>
      <c r="X81" s="2144"/>
      <c r="Y81" s="1522">
        <f t="shared" si="10"/>
        <v>0</v>
      </c>
      <c r="Z81" s="363"/>
    </row>
    <row r="82" spans="2:26">
      <c r="B82" s="363"/>
      <c r="C82" s="4411"/>
      <c r="D82" s="613"/>
      <c r="E82" s="613" t="s">
        <v>2396</v>
      </c>
      <c r="F82" s="613" t="s">
        <v>2397</v>
      </c>
      <c r="G82" s="2093"/>
      <c r="H82" s="2092" t="b">
        <v>0</v>
      </c>
      <c r="I82" s="2022"/>
      <c r="J82" s="2144"/>
      <c r="K82" s="2144"/>
      <c r="L82" s="2144"/>
      <c r="M82" s="2144"/>
      <c r="N82" s="2144"/>
      <c r="O82" s="2144"/>
      <c r="P82" s="2144"/>
      <c r="Q82" s="2144"/>
      <c r="R82" s="2144"/>
      <c r="S82" s="2144"/>
      <c r="T82" s="2144"/>
      <c r="U82" s="2144"/>
      <c r="V82" s="2144"/>
      <c r="W82" s="2144"/>
      <c r="X82" s="2144"/>
      <c r="Y82" s="1522">
        <f t="shared" si="10"/>
        <v>0</v>
      </c>
      <c r="Z82" s="363"/>
    </row>
    <row r="83" spans="2:26">
      <c r="B83" s="363"/>
      <c r="C83" s="4411"/>
      <c r="D83" s="613"/>
      <c r="E83" s="613" t="s">
        <v>2398</v>
      </c>
      <c r="F83" s="613" t="s">
        <v>2399</v>
      </c>
      <c r="G83" s="2093"/>
      <c r="H83" s="2092" t="b">
        <v>1</v>
      </c>
      <c r="I83" s="2022"/>
      <c r="J83" s="2144"/>
      <c r="K83" s="2144"/>
      <c r="L83" s="2144"/>
      <c r="M83" s="2144"/>
      <c r="N83" s="2144"/>
      <c r="O83" s="2144"/>
      <c r="P83" s="2144"/>
      <c r="Q83" s="2144"/>
      <c r="R83" s="2144"/>
      <c r="S83" s="2144"/>
      <c r="T83" s="2144"/>
      <c r="U83" s="2144"/>
      <c r="V83" s="2144"/>
      <c r="W83" s="2144"/>
      <c r="X83" s="2144"/>
      <c r="Y83" s="1522">
        <f t="shared" si="10"/>
        <v>0</v>
      </c>
      <c r="Z83" s="363"/>
    </row>
    <row r="84" spans="2:26">
      <c r="B84" s="363"/>
      <c r="C84" s="4411"/>
      <c r="D84" s="613"/>
      <c r="E84" s="613" t="s">
        <v>2400</v>
      </c>
      <c r="F84" s="613" t="s">
        <v>2401</v>
      </c>
      <c r="G84" s="2093"/>
      <c r="H84" s="2092" t="b">
        <v>0</v>
      </c>
      <c r="I84" s="2022"/>
      <c r="J84" s="2144"/>
      <c r="K84" s="2144"/>
      <c r="L84" s="2144"/>
      <c r="M84" s="2144"/>
      <c r="N84" s="2144"/>
      <c r="O84" s="2144"/>
      <c r="P84" s="2144"/>
      <c r="Q84" s="2144"/>
      <c r="R84" s="2144"/>
      <c r="S84" s="2144"/>
      <c r="T84" s="2144"/>
      <c r="U84" s="2144"/>
      <c r="V84" s="2144"/>
      <c r="W84" s="2144"/>
      <c r="X84" s="2144"/>
      <c r="Y84" s="1522">
        <f t="shared" si="10"/>
        <v>0</v>
      </c>
      <c r="Z84" s="363"/>
    </row>
    <row r="85" spans="2:26">
      <c r="B85" s="363"/>
      <c r="C85" s="4411"/>
      <c r="D85" s="613"/>
      <c r="E85" s="613" t="s">
        <v>2402</v>
      </c>
      <c r="F85" s="613" t="s">
        <v>2403</v>
      </c>
      <c r="G85" s="2093"/>
      <c r="H85" s="2092" t="b">
        <v>0</v>
      </c>
      <c r="I85" s="2022"/>
      <c r="J85" s="2144"/>
      <c r="K85" s="2144"/>
      <c r="L85" s="2144"/>
      <c r="M85" s="2144"/>
      <c r="N85" s="2144"/>
      <c r="O85" s="2144"/>
      <c r="P85" s="2144"/>
      <c r="Q85" s="2144"/>
      <c r="R85" s="2144"/>
      <c r="S85" s="2144"/>
      <c r="T85" s="2144"/>
      <c r="U85" s="2144"/>
      <c r="V85" s="2144"/>
      <c r="W85" s="2144"/>
      <c r="X85" s="2144"/>
      <c r="Y85" s="1522">
        <f t="shared" si="10"/>
        <v>0</v>
      </c>
      <c r="Z85" s="363"/>
    </row>
    <row r="86" spans="2:26">
      <c r="B86" s="363"/>
      <c r="C86" s="4411"/>
      <c r="D86" s="613"/>
      <c r="E86" s="613" t="s">
        <v>2404</v>
      </c>
      <c r="F86" s="613" t="s">
        <v>2405</v>
      </c>
      <c r="G86" s="2093"/>
      <c r="H86" s="2092" t="b">
        <v>0</v>
      </c>
      <c r="I86" s="2022"/>
      <c r="J86" s="2144"/>
      <c r="K86" s="2144"/>
      <c r="L86" s="2144"/>
      <c r="M86" s="2144"/>
      <c r="N86" s="2144"/>
      <c r="O86" s="2144"/>
      <c r="P86" s="2144"/>
      <c r="Q86" s="2144"/>
      <c r="R86" s="2144"/>
      <c r="S86" s="2144"/>
      <c r="T86" s="2144"/>
      <c r="U86" s="2144"/>
      <c r="V86" s="2144"/>
      <c r="W86" s="2144"/>
      <c r="X86" s="2144"/>
      <c r="Y86" s="1522">
        <f t="shared" si="10"/>
        <v>0</v>
      </c>
      <c r="Z86" s="363"/>
    </row>
    <row r="87" spans="2:26">
      <c r="B87" s="363"/>
      <c r="C87" s="4411"/>
      <c r="D87" s="613"/>
      <c r="E87" s="613" t="s">
        <v>2406</v>
      </c>
      <c r="F87" s="613" t="s">
        <v>2407</v>
      </c>
      <c r="G87" s="2093"/>
      <c r="H87" s="2092" t="b">
        <v>0</v>
      </c>
      <c r="I87" s="2022"/>
      <c r="J87" s="2144"/>
      <c r="K87" s="2144"/>
      <c r="L87" s="2144"/>
      <c r="M87" s="2144"/>
      <c r="N87" s="2144"/>
      <c r="O87" s="2144"/>
      <c r="P87" s="2144"/>
      <c r="Q87" s="2144"/>
      <c r="R87" s="2144"/>
      <c r="S87" s="2144"/>
      <c r="T87" s="2144"/>
      <c r="U87" s="2144"/>
      <c r="V87" s="2144"/>
      <c r="W87" s="2144"/>
      <c r="X87" s="2144"/>
      <c r="Y87" s="1522">
        <f t="shared" si="10"/>
        <v>0</v>
      </c>
      <c r="Z87" s="363"/>
    </row>
    <row r="88" spans="2:26">
      <c r="B88" s="363"/>
      <c r="C88" s="4411"/>
      <c r="D88" s="613"/>
      <c r="E88" s="613" t="s">
        <v>2408</v>
      </c>
      <c r="F88" s="613" t="s">
        <v>2409</v>
      </c>
      <c r="G88" s="2093"/>
      <c r="H88" s="2092" t="b">
        <v>0</v>
      </c>
      <c r="I88" s="2022"/>
      <c r="J88" s="2144"/>
      <c r="K88" s="2144"/>
      <c r="L88" s="2144"/>
      <c r="M88" s="2144"/>
      <c r="N88" s="2144"/>
      <c r="O88" s="2144"/>
      <c r="P88" s="2144"/>
      <c r="Q88" s="2144"/>
      <c r="R88" s="2144"/>
      <c r="S88" s="2144"/>
      <c r="T88" s="2144"/>
      <c r="U88" s="2144"/>
      <c r="V88" s="2144"/>
      <c r="W88" s="2144"/>
      <c r="X88" s="2144"/>
      <c r="Y88" s="1522">
        <f t="shared" si="10"/>
        <v>0</v>
      </c>
      <c r="Z88" s="363"/>
    </row>
    <row r="89" spans="2:26">
      <c r="B89" s="363"/>
      <c r="C89" s="4411"/>
      <c r="D89" s="613"/>
      <c r="E89" s="613" t="s">
        <v>2410</v>
      </c>
      <c r="F89" s="613" t="s">
        <v>2411</v>
      </c>
      <c r="G89" s="2093"/>
      <c r="H89" s="2092" t="b">
        <v>0</v>
      </c>
      <c r="I89" s="2022"/>
      <c r="J89" s="2144"/>
      <c r="K89" s="2144"/>
      <c r="L89" s="2144"/>
      <c r="M89" s="2144"/>
      <c r="N89" s="2144"/>
      <c r="O89" s="2144"/>
      <c r="P89" s="2144"/>
      <c r="Q89" s="2144"/>
      <c r="R89" s="2144"/>
      <c r="S89" s="2144"/>
      <c r="T89" s="2144"/>
      <c r="U89" s="2144"/>
      <c r="V89" s="2144"/>
      <c r="W89" s="2144"/>
      <c r="X89" s="2144"/>
      <c r="Y89" s="1522">
        <f t="shared" si="10"/>
        <v>0</v>
      </c>
      <c r="Z89" s="363"/>
    </row>
    <row r="90" spans="2:26">
      <c r="B90" s="363"/>
      <c r="C90" s="4411"/>
      <c r="D90" s="613"/>
      <c r="E90" s="613" t="s">
        <v>2412</v>
      </c>
      <c r="F90" s="613" t="s">
        <v>2413</v>
      </c>
      <c r="G90" s="2093"/>
      <c r="H90" s="2092" t="b">
        <v>0</v>
      </c>
      <c r="I90" s="2022"/>
      <c r="J90" s="2144"/>
      <c r="K90" s="2144"/>
      <c r="L90" s="2144"/>
      <c r="M90" s="2144"/>
      <c r="N90" s="2144"/>
      <c r="O90" s="2144"/>
      <c r="P90" s="2144"/>
      <c r="Q90" s="2144"/>
      <c r="R90" s="2144"/>
      <c r="S90" s="2144"/>
      <c r="T90" s="2144"/>
      <c r="U90" s="2144"/>
      <c r="V90" s="2144"/>
      <c r="W90" s="2144"/>
      <c r="X90" s="2144"/>
      <c r="Y90" s="1522">
        <f t="shared" si="10"/>
        <v>0</v>
      </c>
      <c r="Z90" s="363"/>
    </row>
    <row r="91" spans="2:26">
      <c r="B91" s="363"/>
      <c r="C91" s="4411"/>
      <c r="D91" s="613"/>
      <c r="E91" s="613" t="s">
        <v>2414</v>
      </c>
      <c r="F91" s="613" t="s">
        <v>2415</v>
      </c>
      <c r="G91" s="2093"/>
      <c r="H91" s="2092" t="b">
        <v>0</v>
      </c>
      <c r="I91" s="2022"/>
      <c r="J91" s="2144"/>
      <c r="K91" s="2144"/>
      <c r="L91" s="2144"/>
      <c r="M91" s="2144"/>
      <c r="N91" s="2144"/>
      <c r="O91" s="2144"/>
      <c r="P91" s="2144"/>
      <c r="Q91" s="2144"/>
      <c r="R91" s="2144"/>
      <c r="S91" s="2144"/>
      <c r="T91" s="2144"/>
      <c r="U91" s="2144"/>
      <c r="V91" s="2144"/>
      <c r="W91" s="2144"/>
      <c r="X91" s="2144"/>
      <c r="Y91" s="1522">
        <f t="shared" si="10"/>
        <v>0</v>
      </c>
      <c r="Z91" s="363"/>
    </row>
    <row r="92" spans="2:26">
      <c r="B92" s="363"/>
      <c r="C92" s="4411"/>
      <c r="D92" s="613"/>
      <c r="E92" s="613" t="s">
        <v>2416</v>
      </c>
      <c r="F92" s="613" t="s">
        <v>2417</v>
      </c>
      <c r="G92" s="2093"/>
      <c r="H92" s="2092" t="b">
        <v>0</v>
      </c>
      <c r="I92" s="2022"/>
      <c r="J92" s="2144"/>
      <c r="K92" s="2144"/>
      <c r="L92" s="2144"/>
      <c r="M92" s="2144"/>
      <c r="N92" s="2144"/>
      <c r="O92" s="2144"/>
      <c r="P92" s="2144"/>
      <c r="Q92" s="2144"/>
      <c r="R92" s="2144"/>
      <c r="S92" s="2144"/>
      <c r="T92" s="2144"/>
      <c r="U92" s="2144"/>
      <c r="V92" s="2144"/>
      <c r="W92" s="2144"/>
      <c r="X92" s="2144"/>
      <c r="Y92" s="1522">
        <f t="shared" si="10"/>
        <v>0</v>
      </c>
      <c r="Z92" s="363"/>
    </row>
    <row r="93" spans="2:26" s="320" customFormat="1">
      <c r="B93" s="367"/>
      <c r="C93" s="4412"/>
      <c r="D93" s="4413" t="s">
        <v>2307</v>
      </c>
      <c r="E93" s="4413"/>
      <c r="F93" s="4414"/>
      <c r="G93" s="4415"/>
      <c r="H93" s="4416"/>
      <c r="I93" s="4416"/>
      <c r="J93" s="4417">
        <f t="shared" ref="J93:Y93" si="11">SUMIF($H$76:$H$92,"TRUE",J76:J92)</f>
        <v>0</v>
      </c>
      <c r="K93" s="4417">
        <f t="shared" si="11"/>
        <v>0</v>
      </c>
      <c r="L93" s="4417">
        <f t="shared" si="11"/>
        <v>0</v>
      </c>
      <c r="M93" s="4417">
        <f t="shared" si="11"/>
        <v>0</v>
      </c>
      <c r="N93" s="4417">
        <f t="shared" si="11"/>
        <v>0</v>
      </c>
      <c r="O93" s="4417">
        <f t="shared" si="11"/>
        <v>0</v>
      </c>
      <c r="P93" s="4417">
        <f t="shared" si="11"/>
        <v>0</v>
      </c>
      <c r="Q93" s="4417">
        <f t="shared" si="11"/>
        <v>0</v>
      </c>
      <c r="R93" s="4417">
        <f t="shared" si="11"/>
        <v>0</v>
      </c>
      <c r="S93" s="4417">
        <f t="shared" si="11"/>
        <v>0</v>
      </c>
      <c r="T93" s="4417">
        <f t="shared" si="11"/>
        <v>0</v>
      </c>
      <c r="U93" s="4417">
        <f t="shared" si="11"/>
        <v>0</v>
      </c>
      <c r="V93" s="4417">
        <f t="shared" si="11"/>
        <v>0</v>
      </c>
      <c r="W93" s="4417">
        <f>SUMIF($H$76:$H$92,"TRUE",W76:W92)</f>
        <v>0</v>
      </c>
      <c r="X93" s="4417">
        <f t="shared" si="11"/>
        <v>0</v>
      </c>
      <c r="Y93" s="4418">
        <f t="shared" si="11"/>
        <v>0</v>
      </c>
      <c r="Z93" s="367"/>
    </row>
    <row r="94" spans="2:26" s="320" customFormat="1">
      <c r="B94" s="367"/>
      <c r="C94" s="4412"/>
      <c r="D94" s="4413" t="s">
        <v>2418</v>
      </c>
      <c r="E94" s="4413"/>
      <c r="F94" s="4414"/>
      <c r="G94" s="4415"/>
      <c r="H94" s="4416"/>
      <c r="I94" s="4416"/>
      <c r="J94" s="4417">
        <f t="shared" ref="J94:Y94" si="12">SUM(J76:J92)</f>
        <v>0</v>
      </c>
      <c r="K94" s="4417">
        <f t="shared" si="12"/>
        <v>0</v>
      </c>
      <c r="L94" s="4417">
        <f t="shared" si="12"/>
        <v>0</v>
      </c>
      <c r="M94" s="4417">
        <f t="shared" si="12"/>
        <v>0</v>
      </c>
      <c r="N94" s="4417">
        <f t="shared" si="12"/>
        <v>0</v>
      </c>
      <c r="O94" s="4417">
        <f t="shared" si="12"/>
        <v>0</v>
      </c>
      <c r="P94" s="4417">
        <f t="shared" si="12"/>
        <v>0</v>
      </c>
      <c r="Q94" s="4417">
        <f t="shared" si="12"/>
        <v>0</v>
      </c>
      <c r="R94" s="4417">
        <f t="shared" si="12"/>
        <v>0</v>
      </c>
      <c r="S94" s="4417">
        <f t="shared" si="12"/>
        <v>0</v>
      </c>
      <c r="T94" s="4417">
        <f t="shared" si="12"/>
        <v>0</v>
      </c>
      <c r="U94" s="4417">
        <f t="shared" si="12"/>
        <v>0</v>
      </c>
      <c r="V94" s="4417">
        <f t="shared" si="12"/>
        <v>0</v>
      </c>
      <c r="W94" s="4417">
        <f>SUM(W76:W92)</f>
        <v>0</v>
      </c>
      <c r="X94" s="4417">
        <f t="shared" si="12"/>
        <v>0</v>
      </c>
      <c r="Y94" s="4418">
        <f t="shared" si="12"/>
        <v>0</v>
      </c>
      <c r="Z94" s="367"/>
    </row>
    <row r="95" spans="2:26">
      <c r="B95" s="363"/>
      <c r="C95" s="4419"/>
      <c r="D95" s="613"/>
      <c r="E95" s="613"/>
      <c r="F95" s="613"/>
      <c r="G95" s="2091"/>
      <c r="H95" s="2092"/>
      <c r="I95" s="2091"/>
      <c r="J95" s="1423"/>
      <c r="K95" s="1423"/>
      <c r="L95" s="1423"/>
      <c r="M95" s="2091"/>
      <c r="N95" s="1423"/>
      <c r="O95" s="1423"/>
      <c r="P95" s="1423"/>
      <c r="Q95" s="1423"/>
      <c r="R95" s="1423"/>
      <c r="S95" s="1423"/>
      <c r="T95" s="1423"/>
      <c r="U95" s="1423"/>
      <c r="V95" s="1423"/>
      <c r="W95" s="1423"/>
      <c r="X95" s="1423"/>
      <c r="Y95" s="1521"/>
      <c r="Z95" s="363"/>
    </row>
    <row r="96" spans="2:26">
      <c r="B96" s="363"/>
      <c r="C96" s="4419" t="s">
        <v>2419</v>
      </c>
      <c r="D96" s="613" t="s">
        <v>747</v>
      </c>
      <c r="E96" s="613"/>
      <c r="F96" s="613"/>
      <c r="G96" s="2091"/>
      <c r="H96" s="2092"/>
      <c r="I96" s="2091"/>
      <c r="J96" s="1423"/>
      <c r="K96" s="1423"/>
      <c r="L96" s="1423"/>
      <c r="M96" s="2091"/>
      <c r="N96" s="1423"/>
      <c r="O96" s="1423"/>
      <c r="P96" s="1423"/>
      <c r="Q96" s="1423"/>
      <c r="R96" s="1423"/>
      <c r="S96" s="1423"/>
      <c r="T96" s="1423"/>
      <c r="U96" s="1423"/>
      <c r="V96" s="1423"/>
      <c r="W96" s="1423"/>
      <c r="X96" s="1423"/>
      <c r="Y96" s="1521"/>
      <c r="Z96" s="363"/>
    </row>
    <row r="97" spans="2:26" ht="15.6">
      <c r="B97" s="363"/>
      <c r="C97" s="4411"/>
      <c r="D97" s="613"/>
      <c r="E97" s="613" t="s">
        <v>2420</v>
      </c>
      <c r="F97" s="613" t="s">
        <v>2421</v>
      </c>
      <c r="G97" s="2093"/>
      <c r="H97" s="2092" t="b">
        <v>0</v>
      </c>
      <c r="I97" s="2022"/>
      <c r="J97" s="2528"/>
      <c r="K97" s="2528"/>
      <c r="L97" s="2528"/>
      <c r="M97" s="2528"/>
      <c r="N97" s="2528"/>
      <c r="O97" s="2528"/>
      <c r="P97" s="2528"/>
      <c r="Q97" s="2528"/>
      <c r="R97" s="2528"/>
      <c r="S97" s="2528"/>
      <c r="T97" s="2528"/>
      <c r="U97" s="2528"/>
      <c r="V97" s="2528"/>
      <c r="W97" s="2528"/>
      <c r="X97" s="2528"/>
      <c r="Y97" s="1522">
        <f>+V97+W97-X97</f>
        <v>0</v>
      </c>
      <c r="Z97" s="363"/>
    </row>
    <row r="98" spans="2:26">
      <c r="B98" s="363"/>
      <c r="C98" s="4411"/>
      <c r="D98" s="613"/>
      <c r="E98" s="613" t="s">
        <v>2422</v>
      </c>
      <c r="F98" s="613" t="s">
        <v>2423</v>
      </c>
      <c r="G98" s="2093"/>
      <c r="H98" s="2092" t="b">
        <v>1</v>
      </c>
      <c r="I98" s="2022"/>
      <c r="J98" s="2144"/>
      <c r="K98" s="2144"/>
      <c r="L98" s="2144"/>
      <c r="M98" s="2144"/>
      <c r="N98" s="2144"/>
      <c r="O98" s="2144"/>
      <c r="P98" s="2144"/>
      <c r="Q98" s="2144"/>
      <c r="R98" s="2144"/>
      <c r="S98" s="2144"/>
      <c r="T98" s="2144"/>
      <c r="U98" s="2144"/>
      <c r="V98" s="2144"/>
      <c r="W98" s="2144"/>
      <c r="X98" s="2144"/>
      <c r="Y98" s="1522">
        <f>+V98+W98-X98</f>
        <v>0</v>
      </c>
      <c r="Z98" s="363"/>
    </row>
    <row r="99" spans="2:26">
      <c r="B99" s="363"/>
      <c r="C99" s="4411"/>
      <c r="D99" s="613"/>
      <c r="E99" s="613" t="s">
        <v>2424</v>
      </c>
      <c r="F99" s="613" t="s">
        <v>2425</v>
      </c>
      <c r="G99" s="2093"/>
      <c r="H99" s="2092" t="b">
        <v>0</v>
      </c>
      <c r="I99" s="2022"/>
      <c r="J99" s="2144"/>
      <c r="K99" s="2144"/>
      <c r="L99" s="2144"/>
      <c r="M99" s="2144"/>
      <c r="N99" s="2144"/>
      <c r="O99" s="2144"/>
      <c r="P99" s="2144"/>
      <c r="Q99" s="2144"/>
      <c r="R99" s="2144"/>
      <c r="S99" s="2144"/>
      <c r="T99" s="2144"/>
      <c r="U99" s="2144"/>
      <c r="V99" s="2144"/>
      <c r="W99" s="2144"/>
      <c r="X99" s="2144"/>
      <c r="Y99" s="1522">
        <f t="shared" ref="Y99:Y113" si="13">+V99+W99-X99</f>
        <v>0</v>
      </c>
      <c r="Z99" s="363"/>
    </row>
    <row r="100" spans="2:26">
      <c r="B100" s="363"/>
      <c r="C100" s="4411"/>
      <c r="D100" s="613"/>
      <c r="E100" s="613" t="s">
        <v>2426</v>
      </c>
      <c r="F100" s="613" t="s">
        <v>2427</v>
      </c>
      <c r="G100" s="2093"/>
      <c r="H100" s="2092" t="b">
        <v>0</v>
      </c>
      <c r="I100" s="2022"/>
      <c r="J100" s="2144"/>
      <c r="K100" s="2144"/>
      <c r="L100" s="2144"/>
      <c r="M100" s="2144"/>
      <c r="N100" s="2144"/>
      <c r="O100" s="2144"/>
      <c r="P100" s="2144"/>
      <c r="Q100" s="2144"/>
      <c r="R100" s="2144"/>
      <c r="S100" s="2144"/>
      <c r="T100" s="2144"/>
      <c r="U100" s="2144"/>
      <c r="V100" s="2144"/>
      <c r="W100" s="2144"/>
      <c r="X100" s="2144"/>
      <c r="Y100" s="1522">
        <f t="shared" si="13"/>
        <v>0</v>
      </c>
      <c r="Z100" s="363"/>
    </row>
    <row r="101" spans="2:26">
      <c r="B101" s="363"/>
      <c r="C101" s="4411"/>
      <c r="D101" s="613"/>
      <c r="E101" s="613" t="s">
        <v>2428</v>
      </c>
      <c r="F101" s="613" t="s">
        <v>2429</v>
      </c>
      <c r="G101" s="2093"/>
      <c r="H101" s="2092" t="b">
        <v>0</v>
      </c>
      <c r="I101" s="2022"/>
      <c r="J101" s="2144"/>
      <c r="K101" s="2144"/>
      <c r="L101" s="2144"/>
      <c r="M101" s="2144"/>
      <c r="N101" s="2144"/>
      <c r="O101" s="2144"/>
      <c r="P101" s="2144"/>
      <c r="Q101" s="2144"/>
      <c r="R101" s="2144"/>
      <c r="S101" s="2144"/>
      <c r="T101" s="2144"/>
      <c r="U101" s="2144"/>
      <c r="V101" s="2144"/>
      <c r="W101" s="2144"/>
      <c r="X101" s="2144"/>
      <c r="Y101" s="1522">
        <f t="shared" si="13"/>
        <v>0</v>
      </c>
      <c r="Z101" s="363"/>
    </row>
    <row r="102" spans="2:26">
      <c r="B102" s="363"/>
      <c r="C102" s="4411"/>
      <c r="D102" s="613"/>
      <c r="E102" s="613" t="s">
        <v>2430</v>
      </c>
      <c r="F102" s="613" t="s">
        <v>2431</v>
      </c>
      <c r="G102" s="2093"/>
      <c r="H102" s="2092" t="b">
        <v>0</v>
      </c>
      <c r="I102" s="2022"/>
      <c r="J102" s="2144"/>
      <c r="K102" s="2144"/>
      <c r="L102" s="2144"/>
      <c r="M102" s="2144"/>
      <c r="N102" s="2144"/>
      <c r="O102" s="2144"/>
      <c r="P102" s="2144"/>
      <c r="Q102" s="2144"/>
      <c r="R102" s="2144"/>
      <c r="S102" s="2144"/>
      <c r="T102" s="2144"/>
      <c r="U102" s="2144"/>
      <c r="V102" s="2144"/>
      <c r="W102" s="2144"/>
      <c r="X102" s="2144"/>
      <c r="Y102" s="1522">
        <f t="shared" si="13"/>
        <v>0</v>
      </c>
      <c r="Z102" s="363"/>
    </row>
    <row r="103" spans="2:26">
      <c r="B103" s="363"/>
      <c r="C103" s="4411"/>
      <c r="D103" s="613"/>
      <c r="E103" s="613" t="s">
        <v>2432</v>
      </c>
      <c r="F103" s="613" t="s">
        <v>2433</v>
      </c>
      <c r="G103" s="2093"/>
      <c r="H103" s="2092" t="b">
        <v>0</v>
      </c>
      <c r="I103" s="2022"/>
      <c r="J103" s="2144"/>
      <c r="K103" s="2144"/>
      <c r="L103" s="2144"/>
      <c r="M103" s="2144"/>
      <c r="N103" s="2144"/>
      <c r="O103" s="2144"/>
      <c r="P103" s="2144"/>
      <c r="Q103" s="2144"/>
      <c r="R103" s="2144"/>
      <c r="S103" s="2144"/>
      <c r="T103" s="2144"/>
      <c r="U103" s="2144"/>
      <c r="V103" s="2144"/>
      <c r="W103" s="2144"/>
      <c r="X103" s="2144"/>
      <c r="Y103" s="1522">
        <f t="shared" si="13"/>
        <v>0</v>
      </c>
      <c r="Z103" s="363"/>
    </row>
    <row r="104" spans="2:26">
      <c r="B104" s="363"/>
      <c r="C104" s="4411"/>
      <c r="D104" s="613"/>
      <c r="E104" s="613" t="s">
        <v>2434</v>
      </c>
      <c r="F104" s="613" t="s">
        <v>2435</v>
      </c>
      <c r="G104" s="2093"/>
      <c r="H104" s="2092" t="b">
        <v>0</v>
      </c>
      <c r="I104" s="2022"/>
      <c r="J104" s="2144"/>
      <c r="K104" s="2144"/>
      <c r="L104" s="2144"/>
      <c r="M104" s="2144"/>
      <c r="N104" s="2144"/>
      <c r="O104" s="2144"/>
      <c r="P104" s="2144"/>
      <c r="Q104" s="2144"/>
      <c r="R104" s="2144"/>
      <c r="S104" s="2144"/>
      <c r="T104" s="2144"/>
      <c r="U104" s="2144"/>
      <c r="V104" s="2144"/>
      <c r="W104" s="2144"/>
      <c r="X104" s="2144"/>
      <c r="Y104" s="1522">
        <f t="shared" si="13"/>
        <v>0</v>
      </c>
      <c r="Z104" s="363"/>
    </row>
    <row r="105" spans="2:26">
      <c r="B105" s="363"/>
      <c r="C105" s="4411"/>
      <c r="D105" s="613"/>
      <c r="E105" s="613" t="s">
        <v>2436</v>
      </c>
      <c r="F105" s="613" t="s">
        <v>2437</v>
      </c>
      <c r="G105" s="2093"/>
      <c r="H105" s="2092" t="b">
        <v>0</v>
      </c>
      <c r="I105" s="2022"/>
      <c r="J105" s="2144"/>
      <c r="K105" s="2144"/>
      <c r="L105" s="2144"/>
      <c r="M105" s="2144"/>
      <c r="N105" s="2144"/>
      <c r="O105" s="2144"/>
      <c r="P105" s="2144"/>
      <c r="Q105" s="2144"/>
      <c r="R105" s="2144"/>
      <c r="S105" s="2144"/>
      <c r="T105" s="2144"/>
      <c r="U105" s="2144"/>
      <c r="V105" s="2144"/>
      <c r="W105" s="2144"/>
      <c r="X105" s="2144"/>
      <c r="Y105" s="1522">
        <f t="shared" si="13"/>
        <v>0</v>
      </c>
      <c r="Z105" s="363"/>
    </row>
    <row r="106" spans="2:26">
      <c r="B106" s="363"/>
      <c r="C106" s="4411"/>
      <c r="D106" s="613"/>
      <c r="E106" s="613" t="s">
        <v>2438</v>
      </c>
      <c r="F106" s="613" t="s">
        <v>2439</v>
      </c>
      <c r="G106" s="2093"/>
      <c r="H106" s="2092" t="b">
        <v>0</v>
      </c>
      <c r="I106" s="2022"/>
      <c r="J106" s="2144"/>
      <c r="K106" s="2144"/>
      <c r="L106" s="2144"/>
      <c r="M106" s="2144"/>
      <c r="N106" s="2144"/>
      <c r="O106" s="2144"/>
      <c r="P106" s="2144"/>
      <c r="Q106" s="2144"/>
      <c r="R106" s="2144"/>
      <c r="S106" s="2144"/>
      <c r="T106" s="2144"/>
      <c r="U106" s="2144"/>
      <c r="V106" s="2144"/>
      <c r="W106" s="2144"/>
      <c r="X106" s="2144"/>
      <c r="Y106" s="1522">
        <f t="shared" si="13"/>
        <v>0</v>
      </c>
      <c r="Z106" s="363"/>
    </row>
    <row r="107" spans="2:26">
      <c r="B107" s="363"/>
      <c r="C107" s="4411"/>
      <c r="D107" s="613"/>
      <c r="E107" s="613" t="s">
        <v>2440</v>
      </c>
      <c r="F107" s="613" t="s">
        <v>2441</v>
      </c>
      <c r="G107" s="2093"/>
      <c r="H107" s="2092" t="b">
        <v>0</v>
      </c>
      <c r="I107" s="2022"/>
      <c r="J107" s="2144"/>
      <c r="K107" s="2144"/>
      <c r="L107" s="2144"/>
      <c r="M107" s="2144"/>
      <c r="N107" s="2144"/>
      <c r="O107" s="2144"/>
      <c r="P107" s="2144"/>
      <c r="Q107" s="2144"/>
      <c r="R107" s="2144"/>
      <c r="S107" s="2144"/>
      <c r="T107" s="2144"/>
      <c r="U107" s="2144"/>
      <c r="V107" s="2144"/>
      <c r="W107" s="2144"/>
      <c r="X107" s="2144"/>
      <c r="Y107" s="1522">
        <f t="shared" si="13"/>
        <v>0</v>
      </c>
      <c r="Z107" s="363"/>
    </row>
    <row r="108" spans="2:26">
      <c r="B108" s="363"/>
      <c r="C108" s="4411"/>
      <c r="D108" s="613"/>
      <c r="E108" s="613" t="s">
        <v>2442</v>
      </c>
      <c r="F108" s="613" t="s">
        <v>2443</v>
      </c>
      <c r="G108" s="2093"/>
      <c r="H108" s="2092" t="b">
        <v>0</v>
      </c>
      <c r="I108" s="2022"/>
      <c r="J108" s="2144"/>
      <c r="K108" s="2144"/>
      <c r="L108" s="2144"/>
      <c r="M108" s="2144"/>
      <c r="N108" s="2144"/>
      <c r="O108" s="2144"/>
      <c r="P108" s="2144"/>
      <c r="Q108" s="2144"/>
      <c r="R108" s="2144"/>
      <c r="S108" s="2144"/>
      <c r="T108" s="2144"/>
      <c r="U108" s="2144"/>
      <c r="V108" s="2144"/>
      <c r="W108" s="2144"/>
      <c r="X108" s="2144"/>
      <c r="Y108" s="1522">
        <f t="shared" si="13"/>
        <v>0</v>
      </c>
      <c r="Z108" s="363"/>
    </row>
    <row r="109" spans="2:26">
      <c r="B109" s="363"/>
      <c r="C109" s="4411"/>
      <c r="D109" s="613"/>
      <c r="E109" s="613" t="s">
        <v>2444</v>
      </c>
      <c r="F109" s="613" t="s">
        <v>2445</v>
      </c>
      <c r="G109" s="2093"/>
      <c r="H109" s="2092" t="b">
        <v>0</v>
      </c>
      <c r="I109" s="2022"/>
      <c r="J109" s="2144"/>
      <c r="K109" s="2144"/>
      <c r="L109" s="2144"/>
      <c r="M109" s="2144"/>
      <c r="N109" s="2144"/>
      <c r="O109" s="2144"/>
      <c r="P109" s="2144"/>
      <c r="Q109" s="2144"/>
      <c r="R109" s="2144"/>
      <c r="S109" s="2144"/>
      <c r="T109" s="2144"/>
      <c r="U109" s="2144"/>
      <c r="V109" s="2144"/>
      <c r="W109" s="2144"/>
      <c r="X109" s="2144"/>
      <c r="Y109" s="1522">
        <f t="shared" si="13"/>
        <v>0</v>
      </c>
      <c r="Z109" s="363"/>
    </row>
    <row r="110" spans="2:26">
      <c r="B110" s="363"/>
      <c r="C110" s="4411"/>
      <c r="D110" s="613"/>
      <c r="E110" s="613" t="s">
        <v>2446</v>
      </c>
      <c r="F110" s="613" t="s">
        <v>2447</v>
      </c>
      <c r="G110" s="2093"/>
      <c r="H110" s="2092" t="b">
        <v>0</v>
      </c>
      <c r="I110" s="2022"/>
      <c r="J110" s="2144"/>
      <c r="K110" s="2144"/>
      <c r="L110" s="2144"/>
      <c r="M110" s="2144"/>
      <c r="N110" s="2144"/>
      <c r="O110" s="2144"/>
      <c r="P110" s="2144"/>
      <c r="Q110" s="2144"/>
      <c r="R110" s="2144"/>
      <c r="S110" s="2144"/>
      <c r="T110" s="2144"/>
      <c r="U110" s="2144"/>
      <c r="V110" s="2144"/>
      <c r="W110" s="2144"/>
      <c r="X110" s="2144"/>
      <c r="Y110" s="1522">
        <f t="shared" si="13"/>
        <v>0</v>
      </c>
      <c r="Z110" s="363"/>
    </row>
    <row r="111" spans="2:26">
      <c r="B111" s="363"/>
      <c r="C111" s="4411"/>
      <c r="D111" s="613"/>
      <c r="E111" s="613" t="s">
        <v>2448</v>
      </c>
      <c r="F111" s="613" t="s">
        <v>2449</v>
      </c>
      <c r="G111" s="2093"/>
      <c r="H111" s="2092" t="b">
        <v>0</v>
      </c>
      <c r="I111" s="2022"/>
      <c r="J111" s="2144"/>
      <c r="K111" s="2144"/>
      <c r="L111" s="2144"/>
      <c r="M111" s="2144"/>
      <c r="N111" s="2144"/>
      <c r="O111" s="2144"/>
      <c r="P111" s="2144"/>
      <c r="Q111" s="2144"/>
      <c r="R111" s="2144"/>
      <c r="S111" s="2144"/>
      <c r="T111" s="2144"/>
      <c r="U111" s="2144"/>
      <c r="V111" s="2144"/>
      <c r="W111" s="2144"/>
      <c r="X111" s="2144"/>
      <c r="Y111" s="1522">
        <f t="shared" si="13"/>
        <v>0</v>
      </c>
      <c r="Z111" s="363"/>
    </row>
    <row r="112" spans="2:26">
      <c r="B112" s="363"/>
      <c r="C112" s="4411"/>
      <c r="D112" s="613"/>
      <c r="E112" s="613" t="s">
        <v>2450</v>
      </c>
      <c r="F112" s="613" t="s">
        <v>2451</v>
      </c>
      <c r="G112" s="2093"/>
      <c r="H112" s="2092" t="b">
        <v>0</v>
      </c>
      <c r="I112" s="2022"/>
      <c r="J112" s="2144"/>
      <c r="K112" s="2144"/>
      <c r="L112" s="2144"/>
      <c r="M112" s="2144"/>
      <c r="N112" s="2144"/>
      <c r="O112" s="2144"/>
      <c r="P112" s="2144"/>
      <c r="Q112" s="2144"/>
      <c r="R112" s="2144"/>
      <c r="S112" s="2144"/>
      <c r="T112" s="2144"/>
      <c r="U112" s="2144"/>
      <c r="V112" s="2144"/>
      <c r="W112" s="2144"/>
      <c r="X112" s="2144"/>
      <c r="Y112" s="1522">
        <f t="shared" si="13"/>
        <v>0</v>
      </c>
      <c r="Z112" s="363"/>
    </row>
    <row r="113" spans="2:26">
      <c r="B113" s="363"/>
      <c r="C113" s="4411"/>
      <c r="D113" s="613"/>
      <c r="E113" s="613" t="s">
        <v>2452</v>
      </c>
      <c r="F113" s="613" t="s">
        <v>2453</v>
      </c>
      <c r="G113" s="2093"/>
      <c r="H113" s="2092" t="b">
        <v>0</v>
      </c>
      <c r="I113" s="2022"/>
      <c r="J113" s="2144"/>
      <c r="K113" s="2144"/>
      <c r="L113" s="2144"/>
      <c r="M113" s="2144"/>
      <c r="N113" s="2144"/>
      <c r="O113" s="2144"/>
      <c r="P113" s="2144"/>
      <c r="Q113" s="2144"/>
      <c r="R113" s="2144"/>
      <c r="S113" s="2144"/>
      <c r="T113" s="2144"/>
      <c r="U113" s="2144"/>
      <c r="V113" s="2144"/>
      <c r="W113" s="2144"/>
      <c r="X113" s="2144"/>
      <c r="Y113" s="1522">
        <f t="shared" si="13"/>
        <v>0</v>
      </c>
      <c r="Z113" s="363"/>
    </row>
    <row r="114" spans="2:26" s="320" customFormat="1">
      <c r="B114" s="367"/>
      <c r="C114" s="4412"/>
      <c r="D114" s="4413" t="s">
        <v>2307</v>
      </c>
      <c r="E114" s="4413"/>
      <c r="F114" s="4414"/>
      <c r="G114" s="4415"/>
      <c r="H114" s="4416"/>
      <c r="I114" s="4416"/>
      <c r="J114" s="4417">
        <f t="shared" ref="J114:Y114" si="14">SUMIF($H$97:$H$113,"TRUE",J97:J113)</f>
        <v>0</v>
      </c>
      <c r="K114" s="4417">
        <f>SUMIF($H$97:$H$113,"TRUE",K97:K113)</f>
        <v>0</v>
      </c>
      <c r="L114" s="4417">
        <f t="shared" si="14"/>
        <v>0</v>
      </c>
      <c r="M114" s="4417">
        <f t="shared" si="14"/>
        <v>0</v>
      </c>
      <c r="N114" s="4417">
        <f t="shared" si="14"/>
        <v>0</v>
      </c>
      <c r="O114" s="4417">
        <f t="shared" si="14"/>
        <v>0</v>
      </c>
      <c r="P114" s="4417">
        <f t="shared" si="14"/>
        <v>0</v>
      </c>
      <c r="Q114" s="4417">
        <f t="shared" si="14"/>
        <v>0</v>
      </c>
      <c r="R114" s="4417">
        <f t="shared" si="14"/>
        <v>0</v>
      </c>
      <c r="S114" s="4417">
        <f t="shared" si="14"/>
        <v>0</v>
      </c>
      <c r="T114" s="4417">
        <f t="shared" si="14"/>
        <v>0</v>
      </c>
      <c r="U114" s="4417">
        <f t="shared" si="14"/>
        <v>0</v>
      </c>
      <c r="V114" s="4417">
        <f t="shared" si="14"/>
        <v>0</v>
      </c>
      <c r="W114" s="4417">
        <f t="shared" si="14"/>
        <v>0</v>
      </c>
      <c r="X114" s="4417">
        <f t="shared" si="14"/>
        <v>0</v>
      </c>
      <c r="Y114" s="4418">
        <f t="shared" si="14"/>
        <v>0</v>
      </c>
      <c r="Z114" s="367"/>
    </row>
    <row r="115" spans="2:26" s="320" customFormat="1">
      <c r="B115" s="367"/>
      <c r="C115" s="4412"/>
      <c r="D115" s="4413" t="s">
        <v>2454</v>
      </c>
      <c r="E115" s="4413"/>
      <c r="F115" s="4414"/>
      <c r="G115" s="4415"/>
      <c r="H115" s="4416"/>
      <c r="I115" s="4416"/>
      <c r="J115" s="4417">
        <f>SUM(J97:J113)</f>
        <v>0</v>
      </c>
      <c r="K115" s="4417">
        <f>SUM(K97:K113)</f>
        <v>0</v>
      </c>
      <c r="L115" s="4417">
        <f>SUM(L97:L113)</f>
        <v>0</v>
      </c>
      <c r="M115" s="4417">
        <f>SUM(M97:M113)</f>
        <v>0</v>
      </c>
      <c r="N115" s="4417">
        <f t="shared" ref="N115:Y115" si="15">SUM(N97:N113)</f>
        <v>0</v>
      </c>
      <c r="O115" s="4417">
        <f t="shared" si="15"/>
        <v>0</v>
      </c>
      <c r="P115" s="4417">
        <f t="shared" si="15"/>
        <v>0</v>
      </c>
      <c r="Q115" s="4417">
        <f t="shared" si="15"/>
        <v>0</v>
      </c>
      <c r="R115" s="4417">
        <f t="shared" si="15"/>
        <v>0</v>
      </c>
      <c r="S115" s="4417">
        <f t="shared" si="15"/>
        <v>0</v>
      </c>
      <c r="T115" s="4417">
        <f t="shared" si="15"/>
        <v>0</v>
      </c>
      <c r="U115" s="4417">
        <f t="shared" si="15"/>
        <v>0</v>
      </c>
      <c r="V115" s="4417">
        <f t="shared" si="15"/>
        <v>0</v>
      </c>
      <c r="W115" s="4417">
        <f t="shared" si="15"/>
        <v>0</v>
      </c>
      <c r="X115" s="4417">
        <f t="shared" si="15"/>
        <v>0</v>
      </c>
      <c r="Y115" s="4418">
        <f t="shared" si="15"/>
        <v>0</v>
      </c>
      <c r="Z115" s="367"/>
    </row>
    <row r="116" spans="2:26">
      <c r="B116" s="363"/>
      <c r="C116" s="4419"/>
      <c r="D116" s="613"/>
      <c r="E116" s="613"/>
      <c r="F116" s="613"/>
      <c r="G116" s="2091"/>
      <c r="H116" s="2092"/>
      <c r="I116" s="2091"/>
      <c r="J116" s="1423"/>
      <c r="K116" s="1423"/>
      <c r="L116" s="1423"/>
      <c r="M116" s="2091"/>
      <c r="N116" s="1423"/>
      <c r="O116" s="1423"/>
      <c r="P116" s="1423"/>
      <c r="Q116" s="1423"/>
      <c r="R116" s="1423"/>
      <c r="S116" s="1423"/>
      <c r="T116" s="1423"/>
      <c r="U116" s="1423"/>
      <c r="V116" s="1423"/>
      <c r="W116" s="1423"/>
      <c r="X116" s="1423"/>
      <c r="Y116" s="1521"/>
      <c r="Z116" s="363"/>
    </row>
    <row r="117" spans="2:26">
      <c r="B117" s="363"/>
      <c r="C117" s="4419" t="s">
        <v>2455</v>
      </c>
      <c r="D117" s="613" t="s">
        <v>748</v>
      </c>
      <c r="E117" s="613"/>
      <c r="F117" s="613"/>
      <c r="G117" s="2091"/>
      <c r="H117" s="2092"/>
      <c r="I117" s="2091"/>
      <c r="J117" s="1423"/>
      <c r="K117" s="1423"/>
      <c r="L117" s="1423"/>
      <c r="M117" s="2091"/>
      <c r="N117" s="1423"/>
      <c r="O117" s="1423"/>
      <c r="P117" s="1423"/>
      <c r="Q117" s="1423"/>
      <c r="R117" s="1423"/>
      <c r="S117" s="1423"/>
      <c r="T117" s="1423"/>
      <c r="U117" s="1423"/>
      <c r="V117" s="1423"/>
      <c r="W117" s="1423"/>
      <c r="X117" s="1423"/>
      <c r="Y117" s="1521"/>
      <c r="Z117" s="363"/>
    </row>
    <row r="118" spans="2:26" ht="15.6">
      <c r="B118" s="363"/>
      <c r="C118" s="4411"/>
      <c r="D118" s="613"/>
      <c r="E118" s="613" t="s">
        <v>2456</v>
      </c>
      <c r="F118" s="613" t="s">
        <v>2457</v>
      </c>
      <c r="G118" s="2093"/>
      <c r="H118" s="2092" t="b">
        <v>0</v>
      </c>
      <c r="I118" s="2022"/>
      <c r="J118" s="2528"/>
      <c r="K118" s="2528"/>
      <c r="L118" s="2528"/>
      <c r="M118" s="2528"/>
      <c r="N118" s="2528"/>
      <c r="O118" s="2528"/>
      <c r="P118" s="2528"/>
      <c r="Q118" s="2528"/>
      <c r="R118" s="2528"/>
      <c r="S118" s="2528"/>
      <c r="T118" s="2528"/>
      <c r="U118" s="2528"/>
      <c r="V118" s="2528"/>
      <c r="W118" s="2528"/>
      <c r="X118" s="2528"/>
      <c r="Y118" s="1522">
        <f>+V118+W118-X118</f>
        <v>0</v>
      </c>
      <c r="Z118" s="363"/>
    </row>
    <row r="119" spans="2:26" ht="15.6">
      <c r="B119" s="363"/>
      <c r="C119" s="4411"/>
      <c r="D119" s="613"/>
      <c r="E119" s="613" t="s">
        <v>2458</v>
      </c>
      <c r="F119" s="613" t="s">
        <v>2459</v>
      </c>
      <c r="G119" s="2093"/>
      <c r="H119" s="2092" t="b">
        <v>1</v>
      </c>
      <c r="I119" s="2022"/>
      <c r="J119" s="2528"/>
      <c r="K119" s="2528"/>
      <c r="L119" s="2528"/>
      <c r="M119" s="2528"/>
      <c r="N119" s="2528"/>
      <c r="O119" s="2528"/>
      <c r="P119" s="2528"/>
      <c r="Q119" s="2528"/>
      <c r="R119" s="2528"/>
      <c r="S119" s="2528"/>
      <c r="T119" s="2528"/>
      <c r="U119" s="2528"/>
      <c r="V119" s="2528"/>
      <c r="W119" s="2528"/>
      <c r="X119" s="2528"/>
      <c r="Y119" s="1522">
        <f t="shared" ref="Y119:Y134" si="16">+V119+W119-X119</f>
        <v>0</v>
      </c>
      <c r="Z119" s="363"/>
    </row>
    <row r="120" spans="2:26">
      <c r="B120" s="363"/>
      <c r="C120" s="4411"/>
      <c r="D120" s="613"/>
      <c r="E120" s="613" t="s">
        <v>2460</v>
      </c>
      <c r="F120" s="613" t="s">
        <v>2461</v>
      </c>
      <c r="G120" s="2093"/>
      <c r="H120" s="2092" t="b">
        <v>1</v>
      </c>
      <c r="I120" s="2022"/>
      <c r="J120" s="2144"/>
      <c r="K120" s="2144"/>
      <c r="L120" s="2144"/>
      <c r="M120" s="2144"/>
      <c r="N120" s="2144"/>
      <c r="O120" s="2144"/>
      <c r="P120" s="2144"/>
      <c r="Q120" s="2144"/>
      <c r="R120" s="2144"/>
      <c r="S120" s="2144"/>
      <c r="T120" s="2144"/>
      <c r="U120" s="2144"/>
      <c r="V120" s="2144"/>
      <c r="W120" s="2144"/>
      <c r="X120" s="2144"/>
      <c r="Y120" s="1522">
        <f t="shared" si="16"/>
        <v>0</v>
      </c>
      <c r="Z120" s="363"/>
    </row>
    <row r="121" spans="2:26">
      <c r="B121" s="363"/>
      <c r="C121" s="4411"/>
      <c r="D121" s="613"/>
      <c r="E121" s="613" t="s">
        <v>2462</v>
      </c>
      <c r="F121" s="613" t="s">
        <v>2463</v>
      </c>
      <c r="G121" s="2093"/>
      <c r="H121" s="2092" t="b">
        <v>0</v>
      </c>
      <c r="I121" s="2022"/>
      <c r="J121" s="2144"/>
      <c r="K121" s="2144"/>
      <c r="L121" s="2144"/>
      <c r="M121" s="2144"/>
      <c r="N121" s="2144"/>
      <c r="O121" s="2144"/>
      <c r="P121" s="2144"/>
      <c r="Q121" s="2144"/>
      <c r="R121" s="2144"/>
      <c r="S121" s="2144"/>
      <c r="T121" s="2144"/>
      <c r="U121" s="2144"/>
      <c r="V121" s="2144"/>
      <c r="W121" s="2144"/>
      <c r="X121" s="2144"/>
      <c r="Y121" s="1522">
        <f t="shared" si="16"/>
        <v>0</v>
      </c>
      <c r="Z121" s="363"/>
    </row>
    <row r="122" spans="2:26">
      <c r="B122" s="363"/>
      <c r="C122" s="4411"/>
      <c r="D122" s="613"/>
      <c r="E122" s="613" t="s">
        <v>2464</v>
      </c>
      <c r="F122" s="613" t="s">
        <v>2465</v>
      </c>
      <c r="G122" s="2093"/>
      <c r="H122" s="2092" t="b">
        <v>0</v>
      </c>
      <c r="I122" s="2022"/>
      <c r="J122" s="2144"/>
      <c r="K122" s="2144"/>
      <c r="L122" s="2144"/>
      <c r="M122" s="2144"/>
      <c r="N122" s="2144"/>
      <c r="O122" s="2144"/>
      <c r="P122" s="2144"/>
      <c r="Q122" s="2144"/>
      <c r="R122" s="2144"/>
      <c r="S122" s="2144"/>
      <c r="T122" s="2144"/>
      <c r="U122" s="2144"/>
      <c r="V122" s="2144"/>
      <c r="W122" s="2144"/>
      <c r="X122" s="2144"/>
      <c r="Y122" s="1522">
        <f t="shared" si="16"/>
        <v>0</v>
      </c>
      <c r="Z122" s="363"/>
    </row>
    <row r="123" spans="2:26">
      <c r="B123" s="363"/>
      <c r="C123" s="4411"/>
      <c r="D123" s="613"/>
      <c r="E123" s="613" t="s">
        <v>2466</v>
      </c>
      <c r="F123" s="613" t="s">
        <v>2467</v>
      </c>
      <c r="G123" s="2093"/>
      <c r="H123" s="2092" t="b">
        <v>0</v>
      </c>
      <c r="I123" s="2022"/>
      <c r="J123" s="2144"/>
      <c r="K123" s="2144"/>
      <c r="L123" s="2144"/>
      <c r="M123" s="2144"/>
      <c r="N123" s="2144"/>
      <c r="O123" s="2144"/>
      <c r="P123" s="2144"/>
      <c r="Q123" s="2144"/>
      <c r="R123" s="2144"/>
      <c r="S123" s="2144"/>
      <c r="T123" s="2144"/>
      <c r="U123" s="2144"/>
      <c r="V123" s="2144"/>
      <c r="W123" s="2144"/>
      <c r="X123" s="2144"/>
      <c r="Y123" s="1522">
        <f t="shared" si="16"/>
        <v>0</v>
      </c>
      <c r="Z123" s="363"/>
    </row>
    <row r="124" spans="2:26">
      <c r="B124" s="363"/>
      <c r="C124" s="4411"/>
      <c r="D124" s="613"/>
      <c r="E124" s="613" t="s">
        <v>2468</v>
      </c>
      <c r="F124" s="613" t="s">
        <v>2469</v>
      </c>
      <c r="G124" s="2093"/>
      <c r="H124" s="2092" t="b">
        <v>0</v>
      </c>
      <c r="I124" s="2022"/>
      <c r="J124" s="2144"/>
      <c r="K124" s="2144"/>
      <c r="L124" s="2144"/>
      <c r="M124" s="2144"/>
      <c r="N124" s="2144"/>
      <c r="O124" s="2144"/>
      <c r="P124" s="2144"/>
      <c r="Q124" s="2144"/>
      <c r="R124" s="2144"/>
      <c r="S124" s="2144"/>
      <c r="T124" s="2144"/>
      <c r="U124" s="2144"/>
      <c r="V124" s="2144"/>
      <c r="W124" s="2144"/>
      <c r="X124" s="2144"/>
      <c r="Y124" s="1522">
        <f t="shared" si="16"/>
        <v>0</v>
      </c>
      <c r="Z124" s="363"/>
    </row>
    <row r="125" spans="2:26">
      <c r="B125" s="363"/>
      <c r="C125" s="4411"/>
      <c r="D125" s="613"/>
      <c r="E125" s="613" t="s">
        <v>2470</v>
      </c>
      <c r="F125" s="613" t="s">
        <v>2471</v>
      </c>
      <c r="G125" s="2093"/>
      <c r="H125" s="2092" t="b">
        <v>0</v>
      </c>
      <c r="I125" s="2022"/>
      <c r="J125" s="2144"/>
      <c r="K125" s="2144"/>
      <c r="L125" s="2144"/>
      <c r="M125" s="2144"/>
      <c r="N125" s="2144"/>
      <c r="O125" s="2144"/>
      <c r="P125" s="2144"/>
      <c r="Q125" s="2144"/>
      <c r="R125" s="2144"/>
      <c r="S125" s="2144"/>
      <c r="T125" s="2144"/>
      <c r="U125" s="2144"/>
      <c r="V125" s="2144"/>
      <c r="W125" s="2144"/>
      <c r="X125" s="2144"/>
      <c r="Y125" s="1522">
        <f t="shared" si="16"/>
        <v>0</v>
      </c>
      <c r="Z125" s="363"/>
    </row>
    <row r="126" spans="2:26">
      <c r="B126" s="363"/>
      <c r="C126" s="4411"/>
      <c r="D126" s="613"/>
      <c r="E126" s="613" t="s">
        <v>2472</v>
      </c>
      <c r="F126" s="613" t="s">
        <v>2473</v>
      </c>
      <c r="G126" s="2093"/>
      <c r="H126" s="2092" t="b">
        <v>0</v>
      </c>
      <c r="I126" s="2022"/>
      <c r="J126" s="2144"/>
      <c r="K126" s="2144"/>
      <c r="L126" s="2144"/>
      <c r="M126" s="2144"/>
      <c r="N126" s="2144"/>
      <c r="O126" s="2144"/>
      <c r="P126" s="2144"/>
      <c r="Q126" s="2144"/>
      <c r="R126" s="2144"/>
      <c r="S126" s="2144"/>
      <c r="T126" s="2144"/>
      <c r="U126" s="2144"/>
      <c r="V126" s="2144"/>
      <c r="W126" s="2144"/>
      <c r="X126" s="2144"/>
      <c r="Y126" s="1522">
        <f t="shared" si="16"/>
        <v>0</v>
      </c>
      <c r="Z126" s="363"/>
    </row>
    <row r="127" spans="2:26">
      <c r="B127" s="363"/>
      <c r="C127" s="4411"/>
      <c r="D127" s="613"/>
      <c r="E127" s="613" t="s">
        <v>2474</v>
      </c>
      <c r="F127" s="613" t="s">
        <v>2475</v>
      </c>
      <c r="G127" s="2093"/>
      <c r="H127" s="2092" t="b">
        <v>0</v>
      </c>
      <c r="I127" s="2022"/>
      <c r="J127" s="2144"/>
      <c r="K127" s="2144"/>
      <c r="L127" s="2144"/>
      <c r="M127" s="2144"/>
      <c r="N127" s="2144"/>
      <c r="O127" s="2144"/>
      <c r="P127" s="2144"/>
      <c r="Q127" s="2144"/>
      <c r="R127" s="2144"/>
      <c r="S127" s="2144"/>
      <c r="T127" s="2144"/>
      <c r="U127" s="2144"/>
      <c r="V127" s="2144"/>
      <c r="W127" s="2144"/>
      <c r="X127" s="2144"/>
      <c r="Y127" s="1522">
        <f t="shared" si="16"/>
        <v>0</v>
      </c>
      <c r="Z127" s="363"/>
    </row>
    <row r="128" spans="2:26">
      <c r="B128" s="363"/>
      <c r="C128" s="4411"/>
      <c r="D128" s="613"/>
      <c r="E128" s="613" t="s">
        <v>2476</v>
      </c>
      <c r="F128" s="613" t="s">
        <v>2477</v>
      </c>
      <c r="G128" s="2093"/>
      <c r="H128" s="2092" t="b">
        <v>0</v>
      </c>
      <c r="I128" s="2022"/>
      <c r="J128" s="2144"/>
      <c r="K128" s="2144"/>
      <c r="L128" s="2144"/>
      <c r="M128" s="2144"/>
      <c r="N128" s="2144"/>
      <c r="O128" s="2144"/>
      <c r="P128" s="2144"/>
      <c r="Q128" s="2144"/>
      <c r="R128" s="2144"/>
      <c r="S128" s="2144"/>
      <c r="T128" s="2144"/>
      <c r="U128" s="2144"/>
      <c r="V128" s="2144"/>
      <c r="W128" s="2144"/>
      <c r="X128" s="2144"/>
      <c r="Y128" s="1522">
        <f t="shared" si="16"/>
        <v>0</v>
      </c>
      <c r="Z128" s="363"/>
    </row>
    <row r="129" spans="2:26">
      <c r="B129" s="363"/>
      <c r="C129" s="4411"/>
      <c r="D129" s="613"/>
      <c r="E129" s="613" t="s">
        <v>2478</v>
      </c>
      <c r="F129" s="613" t="s">
        <v>2479</v>
      </c>
      <c r="G129" s="2093"/>
      <c r="H129" s="2092" t="b">
        <v>0</v>
      </c>
      <c r="I129" s="2022"/>
      <c r="J129" s="2144"/>
      <c r="K129" s="2144"/>
      <c r="L129" s="2144"/>
      <c r="M129" s="2144"/>
      <c r="N129" s="2144"/>
      <c r="O129" s="2144"/>
      <c r="P129" s="2144"/>
      <c r="Q129" s="2144"/>
      <c r="R129" s="2144"/>
      <c r="S129" s="2144"/>
      <c r="T129" s="2144"/>
      <c r="U129" s="2144"/>
      <c r="V129" s="2144"/>
      <c r="W129" s="2144"/>
      <c r="X129" s="2144"/>
      <c r="Y129" s="1522">
        <f t="shared" si="16"/>
        <v>0</v>
      </c>
      <c r="Z129" s="363"/>
    </row>
    <row r="130" spans="2:26">
      <c r="B130" s="363"/>
      <c r="C130" s="4411"/>
      <c r="D130" s="613"/>
      <c r="E130" s="613" t="s">
        <v>2480</v>
      </c>
      <c r="F130" s="613" t="s">
        <v>2481</v>
      </c>
      <c r="G130" s="2093"/>
      <c r="H130" s="2092" t="b">
        <v>0</v>
      </c>
      <c r="I130" s="2022"/>
      <c r="J130" s="2144"/>
      <c r="K130" s="2144"/>
      <c r="L130" s="2144"/>
      <c r="M130" s="2144"/>
      <c r="N130" s="2144"/>
      <c r="O130" s="2144"/>
      <c r="P130" s="2144"/>
      <c r="Q130" s="2144"/>
      <c r="R130" s="2144"/>
      <c r="S130" s="2144"/>
      <c r="T130" s="2144"/>
      <c r="U130" s="2144"/>
      <c r="V130" s="2144"/>
      <c r="W130" s="2144"/>
      <c r="X130" s="2144"/>
      <c r="Y130" s="1522">
        <f t="shared" si="16"/>
        <v>0</v>
      </c>
      <c r="Z130" s="363"/>
    </row>
    <row r="131" spans="2:26">
      <c r="B131" s="363"/>
      <c r="C131" s="4411"/>
      <c r="D131" s="613"/>
      <c r="E131" s="613" t="s">
        <v>2482</v>
      </c>
      <c r="F131" s="613" t="s">
        <v>2483</v>
      </c>
      <c r="G131" s="2093"/>
      <c r="H131" s="2092" t="b">
        <v>0</v>
      </c>
      <c r="I131" s="2022"/>
      <c r="J131" s="2144"/>
      <c r="K131" s="2144"/>
      <c r="L131" s="2144"/>
      <c r="M131" s="2144"/>
      <c r="N131" s="2144"/>
      <c r="O131" s="2144"/>
      <c r="P131" s="2144"/>
      <c r="Q131" s="2144"/>
      <c r="R131" s="2144"/>
      <c r="S131" s="2144"/>
      <c r="T131" s="2144"/>
      <c r="U131" s="2144"/>
      <c r="V131" s="2144"/>
      <c r="W131" s="2144"/>
      <c r="X131" s="2144"/>
      <c r="Y131" s="1522">
        <f t="shared" si="16"/>
        <v>0</v>
      </c>
      <c r="Z131" s="363"/>
    </row>
    <row r="132" spans="2:26">
      <c r="B132" s="363"/>
      <c r="C132" s="4411"/>
      <c r="D132" s="613"/>
      <c r="E132" s="613" t="s">
        <v>2484</v>
      </c>
      <c r="F132" s="613" t="s">
        <v>2485</v>
      </c>
      <c r="G132" s="2093"/>
      <c r="H132" s="2092" t="b">
        <v>0</v>
      </c>
      <c r="I132" s="2022"/>
      <c r="J132" s="2144"/>
      <c r="K132" s="2144"/>
      <c r="L132" s="2144"/>
      <c r="M132" s="2144"/>
      <c r="N132" s="2144"/>
      <c r="O132" s="2144"/>
      <c r="P132" s="2144"/>
      <c r="Q132" s="2144"/>
      <c r="R132" s="2144"/>
      <c r="S132" s="2144"/>
      <c r="T132" s="2144"/>
      <c r="U132" s="2144"/>
      <c r="V132" s="2144"/>
      <c r="W132" s="2144"/>
      <c r="X132" s="2144"/>
      <c r="Y132" s="1522">
        <f t="shared" si="16"/>
        <v>0</v>
      </c>
      <c r="Z132" s="363"/>
    </row>
    <row r="133" spans="2:26">
      <c r="B133" s="363"/>
      <c r="C133" s="4411"/>
      <c r="D133" s="613"/>
      <c r="E133" s="613" t="s">
        <v>2486</v>
      </c>
      <c r="F133" s="613" t="s">
        <v>2487</v>
      </c>
      <c r="G133" s="2093"/>
      <c r="H133" s="2092" t="b">
        <v>0</v>
      </c>
      <c r="I133" s="2022"/>
      <c r="J133" s="2144"/>
      <c r="K133" s="2144"/>
      <c r="L133" s="2144"/>
      <c r="M133" s="2144"/>
      <c r="N133" s="2144"/>
      <c r="O133" s="2144"/>
      <c r="P133" s="2144"/>
      <c r="Q133" s="2144"/>
      <c r="R133" s="2144"/>
      <c r="S133" s="2144"/>
      <c r="T133" s="2144"/>
      <c r="U133" s="2144"/>
      <c r="V133" s="2144"/>
      <c r="W133" s="2144"/>
      <c r="X133" s="2144"/>
      <c r="Y133" s="1522">
        <f t="shared" si="16"/>
        <v>0</v>
      </c>
      <c r="Z133" s="363"/>
    </row>
    <row r="134" spans="2:26">
      <c r="B134" s="363"/>
      <c r="C134" s="4411"/>
      <c r="D134" s="613"/>
      <c r="E134" s="613" t="s">
        <v>2488</v>
      </c>
      <c r="F134" s="613" t="s">
        <v>2489</v>
      </c>
      <c r="G134" s="2093"/>
      <c r="H134" s="2092" t="b">
        <v>0</v>
      </c>
      <c r="I134" s="2022"/>
      <c r="J134" s="2144"/>
      <c r="K134" s="2144"/>
      <c r="L134" s="2144"/>
      <c r="M134" s="2144"/>
      <c r="N134" s="2144"/>
      <c r="O134" s="2144"/>
      <c r="P134" s="2144"/>
      <c r="Q134" s="2144"/>
      <c r="R134" s="2144"/>
      <c r="S134" s="2144"/>
      <c r="T134" s="2144"/>
      <c r="U134" s="2144"/>
      <c r="V134" s="2144"/>
      <c r="W134" s="2144"/>
      <c r="X134" s="2144"/>
      <c r="Y134" s="1522">
        <f t="shared" si="16"/>
        <v>0</v>
      </c>
      <c r="Z134" s="363"/>
    </row>
    <row r="135" spans="2:26" s="320" customFormat="1">
      <c r="B135" s="367"/>
      <c r="C135" s="4412"/>
      <c r="D135" s="4413" t="s">
        <v>2307</v>
      </c>
      <c r="E135" s="4413"/>
      <c r="F135" s="4414"/>
      <c r="G135" s="4415"/>
      <c r="H135" s="4416"/>
      <c r="I135" s="4416"/>
      <c r="J135" s="4417">
        <f>SUMIF($H$118:$H$134,"TRUE",J118:J134)</f>
        <v>0</v>
      </c>
      <c r="K135" s="4417">
        <f t="shared" ref="K135:Y135" si="17">SUMIF($H$118:$H$134,"TRUE",K118:K134)</f>
        <v>0</v>
      </c>
      <c r="L135" s="4417">
        <f t="shared" si="17"/>
        <v>0</v>
      </c>
      <c r="M135" s="4417">
        <f t="shared" si="17"/>
        <v>0</v>
      </c>
      <c r="N135" s="4417">
        <f t="shared" si="17"/>
        <v>0</v>
      </c>
      <c r="O135" s="4417">
        <f t="shared" si="17"/>
        <v>0</v>
      </c>
      <c r="P135" s="4417">
        <f t="shared" si="17"/>
        <v>0</v>
      </c>
      <c r="Q135" s="4417">
        <f t="shared" si="17"/>
        <v>0</v>
      </c>
      <c r="R135" s="4417">
        <f t="shared" si="17"/>
        <v>0</v>
      </c>
      <c r="S135" s="4417">
        <f t="shared" si="17"/>
        <v>0</v>
      </c>
      <c r="T135" s="4417">
        <f t="shared" si="17"/>
        <v>0</v>
      </c>
      <c r="U135" s="4417">
        <f t="shared" si="17"/>
        <v>0</v>
      </c>
      <c r="V135" s="4417">
        <f t="shared" si="17"/>
        <v>0</v>
      </c>
      <c r="W135" s="4417">
        <f t="shared" si="17"/>
        <v>0</v>
      </c>
      <c r="X135" s="4417">
        <f t="shared" si="17"/>
        <v>0</v>
      </c>
      <c r="Y135" s="4418">
        <f t="shared" si="17"/>
        <v>0</v>
      </c>
      <c r="Z135" s="367"/>
    </row>
    <row r="136" spans="2:26" s="320" customFormat="1">
      <c r="B136" s="367"/>
      <c r="C136" s="4412"/>
      <c r="D136" s="4413" t="s">
        <v>2490</v>
      </c>
      <c r="E136" s="4413"/>
      <c r="F136" s="4414"/>
      <c r="G136" s="4415"/>
      <c r="H136" s="4416"/>
      <c r="I136" s="4416"/>
      <c r="J136" s="4417">
        <f>SUM(J118:J134)</f>
        <v>0</v>
      </c>
      <c r="K136" s="4417">
        <f t="shared" ref="K136:Y136" si="18">SUM(K118:K134)</f>
        <v>0</v>
      </c>
      <c r="L136" s="4417">
        <f t="shared" si="18"/>
        <v>0</v>
      </c>
      <c r="M136" s="4417">
        <f t="shared" si="18"/>
        <v>0</v>
      </c>
      <c r="N136" s="4417">
        <f t="shared" si="18"/>
        <v>0</v>
      </c>
      <c r="O136" s="4417">
        <f t="shared" si="18"/>
        <v>0</v>
      </c>
      <c r="P136" s="4417">
        <f t="shared" si="18"/>
        <v>0</v>
      </c>
      <c r="Q136" s="4417">
        <f t="shared" si="18"/>
        <v>0</v>
      </c>
      <c r="R136" s="4417">
        <f t="shared" si="18"/>
        <v>0</v>
      </c>
      <c r="S136" s="4417">
        <f t="shared" si="18"/>
        <v>0</v>
      </c>
      <c r="T136" s="4417">
        <f t="shared" si="18"/>
        <v>0</v>
      </c>
      <c r="U136" s="4417">
        <f t="shared" si="18"/>
        <v>0</v>
      </c>
      <c r="V136" s="4417">
        <f t="shared" si="18"/>
        <v>0</v>
      </c>
      <c r="W136" s="4417">
        <f t="shared" si="18"/>
        <v>0</v>
      </c>
      <c r="X136" s="4417">
        <f t="shared" si="18"/>
        <v>0</v>
      </c>
      <c r="Y136" s="4418">
        <f t="shared" si="18"/>
        <v>0</v>
      </c>
      <c r="Z136" s="367"/>
    </row>
    <row r="137" spans="2:26" s="320" customFormat="1">
      <c r="B137" s="367"/>
      <c r="C137" s="4412" t="s">
        <v>2491</v>
      </c>
      <c r="D137" s="4413"/>
      <c r="E137" s="4413"/>
      <c r="F137" s="4414"/>
      <c r="G137" s="4415"/>
      <c r="H137" s="4416"/>
      <c r="I137" s="4416"/>
      <c r="J137" s="4417">
        <f t="shared" ref="J137:Y137" si="19">SUM(J30,J51,J72,J93,J114,J135)</f>
        <v>0</v>
      </c>
      <c r="K137" s="4417">
        <f t="shared" si="19"/>
        <v>0</v>
      </c>
      <c r="L137" s="4417">
        <f t="shared" si="19"/>
        <v>0</v>
      </c>
      <c r="M137" s="4417">
        <f t="shared" si="19"/>
        <v>0</v>
      </c>
      <c r="N137" s="4417">
        <f t="shared" si="19"/>
        <v>0</v>
      </c>
      <c r="O137" s="4417">
        <f t="shared" si="19"/>
        <v>0</v>
      </c>
      <c r="P137" s="4417">
        <f t="shared" si="19"/>
        <v>0</v>
      </c>
      <c r="Q137" s="4417">
        <f t="shared" si="19"/>
        <v>0</v>
      </c>
      <c r="R137" s="4417">
        <f t="shared" si="19"/>
        <v>0</v>
      </c>
      <c r="S137" s="4417">
        <f t="shared" si="19"/>
        <v>0</v>
      </c>
      <c r="T137" s="4417">
        <f t="shared" si="19"/>
        <v>0</v>
      </c>
      <c r="U137" s="4417">
        <f t="shared" si="19"/>
        <v>0</v>
      </c>
      <c r="V137" s="4417">
        <f t="shared" si="19"/>
        <v>0</v>
      </c>
      <c r="W137" s="4417">
        <f t="shared" si="19"/>
        <v>0</v>
      </c>
      <c r="X137" s="4417">
        <f t="shared" si="19"/>
        <v>0</v>
      </c>
      <c r="Y137" s="4418">
        <f t="shared" si="19"/>
        <v>0</v>
      </c>
      <c r="Z137" s="367"/>
    </row>
    <row r="138" spans="2:26" s="320" customFormat="1">
      <c r="B138" s="367"/>
      <c r="C138" s="4412" t="s">
        <v>2492</v>
      </c>
      <c r="D138" s="4413"/>
      <c r="E138" s="4413"/>
      <c r="F138" s="4414"/>
      <c r="G138" s="4415"/>
      <c r="H138" s="4415"/>
      <c r="I138" s="4415"/>
      <c r="J138" s="4417">
        <f>J31+J52+J73+J94+J115+J136</f>
        <v>0</v>
      </c>
      <c r="K138" s="4417">
        <f>K31+K52+K73+K94+K115+K136</f>
        <v>0</v>
      </c>
      <c r="L138" s="4417">
        <f>L31+L52+L73+L94+L115+L136</f>
        <v>0</v>
      </c>
      <c r="M138" s="4417">
        <f>M31+M52+M73+M94+M115+M136</f>
        <v>0</v>
      </c>
      <c r="N138" s="4417">
        <f>N31+N52+N73+N94+N115+N136</f>
        <v>0</v>
      </c>
      <c r="O138" s="4417">
        <f t="shared" ref="O138:Y138" si="20">O31+O52+O73+O94+O115+O136</f>
        <v>0</v>
      </c>
      <c r="P138" s="4417">
        <f t="shared" si="20"/>
        <v>0</v>
      </c>
      <c r="Q138" s="4417">
        <f t="shared" si="20"/>
        <v>0</v>
      </c>
      <c r="R138" s="4417">
        <f t="shared" si="20"/>
        <v>0</v>
      </c>
      <c r="S138" s="4417">
        <f t="shared" si="20"/>
        <v>0</v>
      </c>
      <c r="T138" s="4417">
        <f t="shared" si="20"/>
        <v>0</v>
      </c>
      <c r="U138" s="4417">
        <f t="shared" si="20"/>
        <v>0</v>
      </c>
      <c r="V138" s="4417">
        <f t="shared" si="20"/>
        <v>0</v>
      </c>
      <c r="W138" s="4417">
        <f t="shared" si="20"/>
        <v>0</v>
      </c>
      <c r="X138" s="4417">
        <f>X31+X52+X73+X94+X115+X136</f>
        <v>0</v>
      </c>
      <c r="Y138" s="4418">
        <f t="shared" si="20"/>
        <v>0</v>
      </c>
      <c r="Z138" s="367"/>
    </row>
    <row r="139" spans="2:26" ht="13.8" thickBot="1">
      <c r="B139" s="363"/>
      <c r="C139" s="4420"/>
      <c r="D139" s="4421"/>
      <c r="E139" s="4421"/>
      <c r="F139" s="4421"/>
      <c r="G139" s="4422"/>
      <c r="H139" s="4423"/>
      <c r="I139" s="4423"/>
      <c r="J139" s="4424"/>
      <c r="K139" s="4424"/>
      <c r="L139" s="4424"/>
      <c r="M139" s="4422"/>
      <c r="N139" s="4424"/>
      <c r="O139" s="4424"/>
      <c r="P139" s="4424"/>
      <c r="Q139" s="4424"/>
      <c r="R139" s="4424"/>
      <c r="S139" s="4424"/>
      <c r="T139" s="4424"/>
      <c r="U139" s="4424"/>
      <c r="V139" s="4424"/>
      <c r="W139" s="4424"/>
      <c r="X139" s="4424"/>
      <c r="Y139" s="4425"/>
      <c r="Z139" s="363"/>
    </row>
    <row r="140" spans="2:26">
      <c r="B140" s="363"/>
      <c r="C140" s="362"/>
      <c r="D140" s="362"/>
      <c r="E140" s="362"/>
      <c r="F140" s="362"/>
      <c r="G140" s="362"/>
      <c r="H140" s="364"/>
      <c r="I140" s="362"/>
      <c r="J140" s="362"/>
      <c r="K140" s="362"/>
      <c r="L140" s="362"/>
      <c r="M140" s="362"/>
      <c r="N140" s="362"/>
      <c r="O140" s="362"/>
      <c r="P140" s="362"/>
      <c r="Q140" s="362"/>
      <c r="R140" s="362"/>
      <c r="S140" s="362"/>
      <c r="T140" s="362"/>
      <c r="U140" s="362"/>
      <c r="V140" s="362"/>
      <c r="W140" s="362"/>
      <c r="X140" s="362"/>
      <c r="Y140" s="362"/>
      <c r="Z140" s="363"/>
    </row>
    <row r="141" spans="2:26">
      <c r="B141" s="363"/>
      <c r="C141" s="362"/>
      <c r="D141" s="362"/>
      <c r="E141" s="362"/>
      <c r="F141" s="362"/>
      <c r="G141" s="362"/>
      <c r="H141" s="364"/>
      <c r="I141" s="362"/>
      <c r="J141" s="362"/>
      <c r="K141" s="362"/>
      <c r="L141" s="362"/>
      <c r="M141" s="362"/>
      <c r="N141" s="362"/>
      <c r="O141" s="362"/>
      <c r="P141" s="362"/>
      <c r="Q141" s="362"/>
      <c r="R141" s="362"/>
      <c r="S141" s="362"/>
      <c r="T141" s="362"/>
      <c r="U141" s="362"/>
      <c r="V141" s="362"/>
      <c r="W141" s="362"/>
      <c r="X141" s="362"/>
      <c r="Y141" s="362"/>
      <c r="Z141" s="363"/>
    </row>
    <row r="142" spans="2:26" ht="13.8" thickBot="1">
      <c r="B142" s="363"/>
      <c r="C142" s="362"/>
      <c r="D142" s="362"/>
      <c r="E142" s="362"/>
      <c r="F142" s="364" t="s">
        <v>2493</v>
      </c>
      <c r="G142" s="362"/>
      <c r="H142" s="364"/>
      <c r="I142" s="362"/>
      <c r="J142" s="362"/>
      <c r="K142" s="362"/>
      <c r="L142" s="362"/>
      <c r="M142" s="362"/>
      <c r="N142" s="362"/>
      <c r="O142" s="362"/>
      <c r="P142" s="362"/>
      <c r="Q142" s="362"/>
      <c r="R142" s="362"/>
      <c r="S142" s="362"/>
      <c r="T142" s="362"/>
      <c r="U142" s="362"/>
      <c r="V142" s="362"/>
      <c r="W142" s="362"/>
      <c r="X142" s="362"/>
      <c r="Y142" s="362"/>
      <c r="Z142" s="363"/>
    </row>
    <row r="143" spans="2:26">
      <c r="B143" s="363"/>
      <c r="C143" s="362"/>
      <c r="D143" s="362"/>
      <c r="E143" s="2473" t="s">
        <v>2494</v>
      </c>
      <c r="F143" s="4426" t="str">
        <f>F144</f>
        <v>Undeposited collections</v>
      </c>
      <c r="G143" s="4427" t="s">
        <v>1251</v>
      </c>
      <c r="H143" s="4427"/>
      <c r="I143" s="4427"/>
      <c r="J143" s="4428">
        <f>J30</f>
        <v>0</v>
      </c>
      <c r="K143" s="4428">
        <f t="shared" ref="K143:Y143" si="21">K30</f>
        <v>0</v>
      </c>
      <c r="L143" s="4428">
        <f t="shared" si="21"/>
        <v>0</v>
      </c>
      <c r="M143" s="4428">
        <f t="shared" si="21"/>
        <v>0</v>
      </c>
      <c r="N143" s="4428">
        <f t="shared" si="21"/>
        <v>0</v>
      </c>
      <c r="O143" s="4428">
        <f t="shared" si="21"/>
        <v>0</v>
      </c>
      <c r="P143" s="4428">
        <f t="shared" si="21"/>
        <v>0</v>
      </c>
      <c r="Q143" s="4428">
        <f t="shared" si="21"/>
        <v>0</v>
      </c>
      <c r="R143" s="4428">
        <f t="shared" si="21"/>
        <v>0</v>
      </c>
      <c r="S143" s="4428">
        <f t="shared" si="21"/>
        <v>0</v>
      </c>
      <c r="T143" s="4428">
        <f t="shared" si="21"/>
        <v>0</v>
      </c>
      <c r="U143" s="4428">
        <f t="shared" si="21"/>
        <v>0</v>
      </c>
      <c r="V143" s="4428">
        <f t="shared" si="21"/>
        <v>0</v>
      </c>
      <c r="W143" s="4428">
        <f t="shared" si="21"/>
        <v>0</v>
      </c>
      <c r="X143" s="4428">
        <f t="shared" si="21"/>
        <v>0</v>
      </c>
      <c r="Y143" s="4429">
        <f t="shared" si="21"/>
        <v>0</v>
      </c>
      <c r="Z143" s="363"/>
    </row>
    <row r="144" spans="2:26">
      <c r="B144" s="363"/>
      <c r="C144" s="362"/>
      <c r="D144" s="362"/>
      <c r="E144" s="2473" t="s">
        <v>2494</v>
      </c>
      <c r="F144" s="4430" t="str">
        <f>D12</f>
        <v>Undeposited collections</v>
      </c>
      <c r="G144" s="4431" t="s">
        <v>544</v>
      </c>
      <c r="H144" s="4431"/>
      <c r="I144" s="4431"/>
      <c r="J144" s="4432">
        <f>J31</f>
        <v>0</v>
      </c>
      <c r="K144" s="4432">
        <f t="shared" ref="K144:Y144" si="22">K31</f>
        <v>0</v>
      </c>
      <c r="L144" s="4432">
        <f t="shared" si="22"/>
        <v>0</v>
      </c>
      <c r="M144" s="4432">
        <f t="shared" si="22"/>
        <v>0</v>
      </c>
      <c r="N144" s="4432">
        <f t="shared" si="22"/>
        <v>0</v>
      </c>
      <c r="O144" s="4432">
        <f t="shared" si="22"/>
        <v>0</v>
      </c>
      <c r="P144" s="4432">
        <f t="shared" si="22"/>
        <v>0</v>
      </c>
      <c r="Q144" s="4432">
        <f t="shared" si="22"/>
        <v>0</v>
      </c>
      <c r="R144" s="4432">
        <f t="shared" si="22"/>
        <v>0</v>
      </c>
      <c r="S144" s="4432">
        <f t="shared" si="22"/>
        <v>0</v>
      </c>
      <c r="T144" s="4432">
        <f t="shared" si="22"/>
        <v>0</v>
      </c>
      <c r="U144" s="4432">
        <f t="shared" si="22"/>
        <v>0</v>
      </c>
      <c r="V144" s="4432">
        <f t="shared" si="22"/>
        <v>0</v>
      </c>
      <c r="W144" s="4432">
        <f t="shared" si="22"/>
        <v>0</v>
      </c>
      <c r="X144" s="4432">
        <f t="shared" si="22"/>
        <v>0</v>
      </c>
      <c r="Y144" s="4433">
        <f t="shared" si="22"/>
        <v>0</v>
      </c>
      <c r="Z144" s="363"/>
    </row>
    <row r="145" spans="2:26">
      <c r="B145" s="363"/>
      <c r="C145" s="362"/>
      <c r="D145" s="362"/>
      <c r="E145" s="2473" t="s">
        <v>2495</v>
      </c>
      <c r="F145" s="4430" t="str">
        <f>D33</f>
        <v>Petty cash fund</v>
      </c>
      <c r="G145" s="4431" t="s">
        <v>1251</v>
      </c>
      <c r="H145" s="4431"/>
      <c r="I145" s="4431"/>
      <c r="J145" s="4432">
        <f t="shared" ref="J145:Y145" si="23">J51</f>
        <v>0</v>
      </c>
      <c r="K145" s="4432">
        <f t="shared" si="23"/>
        <v>0</v>
      </c>
      <c r="L145" s="4432">
        <f t="shared" si="23"/>
        <v>0</v>
      </c>
      <c r="M145" s="4432">
        <f t="shared" si="23"/>
        <v>0</v>
      </c>
      <c r="N145" s="4432">
        <f t="shared" si="23"/>
        <v>0</v>
      </c>
      <c r="O145" s="4432">
        <f t="shared" si="23"/>
        <v>0</v>
      </c>
      <c r="P145" s="4432">
        <f t="shared" si="23"/>
        <v>0</v>
      </c>
      <c r="Q145" s="4432">
        <f t="shared" si="23"/>
        <v>0</v>
      </c>
      <c r="R145" s="4432">
        <f t="shared" si="23"/>
        <v>0</v>
      </c>
      <c r="S145" s="4432">
        <f t="shared" si="23"/>
        <v>0</v>
      </c>
      <c r="T145" s="4432">
        <f t="shared" si="23"/>
        <v>0</v>
      </c>
      <c r="U145" s="4432">
        <f t="shared" si="23"/>
        <v>0</v>
      </c>
      <c r="V145" s="4432">
        <f t="shared" si="23"/>
        <v>0</v>
      </c>
      <c r="W145" s="4432">
        <f t="shared" si="23"/>
        <v>0</v>
      </c>
      <c r="X145" s="4432">
        <f t="shared" si="23"/>
        <v>0</v>
      </c>
      <c r="Y145" s="4433">
        <f t="shared" si="23"/>
        <v>0</v>
      </c>
      <c r="Z145" s="363"/>
    </row>
    <row r="146" spans="2:26">
      <c r="B146" s="363"/>
      <c r="C146" s="362"/>
      <c r="D146" s="362"/>
      <c r="E146" s="2473" t="s">
        <v>2495</v>
      </c>
      <c r="F146" s="4430" t="str">
        <f>F145</f>
        <v>Petty cash fund</v>
      </c>
      <c r="G146" s="4431" t="s">
        <v>544</v>
      </c>
      <c r="H146" s="4431"/>
      <c r="I146" s="4431"/>
      <c r="J146" s="4432">
        <f t="shared" ref="J146:Y146" si="24">J52</f>
        <v>0</v>
      </c>
      <c r="K146" s="4432">
        <f t="shared" si="24"/>
        <v>0</v>
      </c>
      <c r="L146" s="4432">
        <f t="shared" si="24"/>
        <v>0</v>
      </c>
      <c r="M146" s="4432">
        <f t="shared" si="24"/>
        <v>0</v>
      </c>
      <c r="N146" s="4432">
        <f t="shared" si="24"/>
        <v>0</v>
      </c>
      <c r="O146" s="4432">
        <f t="shared" si="24"/>
        <v>0</v>
      </c>
      <c r="P146" s="4432">
        <f t="shared" si="24"/>
        <v>0</v>
      </c>
      <c r="Q146" s="4432">
        <f t="shared" si="24"/>
        <v>0</v>
      </c>
      <c r="R146" s="4432">
        <f t="shared" si="24"/>
        <v>0</v>
      </c>
      <c r="S146" s="4432">
        <f t="shared" si="24"/>
        <v>0</v>
      </c>
      <c r="T146" s="4432">
        <f t="shared" si="24"/>
        <v>0</v>
      </c>
      <c r="U146" s="4432">
        <f t="shared" si="24"/>
        <v>0</v>
      </c>
      <c r="V146" s="4432">
        <f t="shared" si="24"/>
        <v>0</v>
      </c>
      <c r="W146" s="4432">
        <f t="shared" si="24"/>
        <v>0</v>
      </c>
      <c r="X146" s="4432">
        <f t="shared" si="24"/>
        <v>0</v>
      </c>
      <c r="Y146" s="4433">
        <f t="shared" si="24"/>
        <v>0</v>
      </c>
      <c r="Z146" s="363"/>
    </row>
    <row r="147" spans="2:26">
      <c r="B147" s="363"/>
      <c r="C147" s="362"/>
      <c r="D147" s="362"/>
      <c r="E147" s="2473" t="s">
        <v>2496</v>
      </c>
      <c r="F147" s="4430" t="str">
        <f>D54</f>
        <v>Commission fund</v>
      </c>
      <c r="G147" s="4431" t="s">
        <v>1251</v>
      </c>
      <c r="H147" s="4431"/>
      <c r="I147" s="4431"/>
      <c r="J147" s="4432">
        <f t="shared" ref="J147:Y147" si="25">J72</f>
        <v>0</v>
      </c>
      <c r="K147" s="4432">
        <f t="shared" si="25"/>
        <v>0</v>
      </c>
      <c r="L147" s="4432">
        <f t="shared" si="25"/>
        <v>0</v>
      </c>
      <c r="M147" s="4432">
        <f t="shared" si="25"/>
        <v>0</v>
      </c>
      <c r="N147" s="4432">
        <f t="shared" si="25"/>
        <v>0</v>
      </c>
      <c r="O147" s="4432">
        <f t="shared" si="25"/>
        <v>0</v>
      </c>
      <c r="P147" s="4432">
        <f t="shared" si="25"/>
        <v>0</v>
      </c>
      <c r="Q147" s="4432">
        <f t="shared" si="25"/>
        <v>0</v>
      </c>
      <c r="R147" s="4432">
        <f t="shared" si="25"/>
        <v>0</v>
      </c>
      <c r="S147" s="4432">
        <f t="shared" si="25"/>
        <v>0</v>
      </c>
      <c r="T147" s="4432">
        <f t="shared" si="25"/>
        <v>0</v>
      </c>
      <c r="U147" s="4432">
        <f t="shared" si="25"/>
        <v>0</v>
      </c>
      <c r="V147" s="4432">
        <f t="shared" si="25"/>
        <v>0</v>
      </c>
      <c r="W147" s="4432">
        <f t="shared" si="25"/>
        <v>0</v>
      </c>
      <c r="X147" s="4432">
        <f t="shared" si="25"/>
        <v>0</v>
      </c>
      <c r="Y147" s="4433">
        <f t="shared" si="25"/>
        <v>0</v>
      </c>
      <c r="Z147" s="363"/>
    </row>
    <row r="148" spans="2:26">
      <c r="B148" s="363"/>
      <c r="C148" s="362"/>
      <c r="D148" s="362"/>
      <c r="E148" s="2473" t="s">
        <v>2496</v>
      </c>
      <c r="F148" s="4430" t="str">
        <f>F147</f>
        <v>Commission fund</v>
      </c>
      <c r="G148" s="4431" t="s">
        <v>544</v>
      </c>
      <c r="H148" s="4431"/>
      <c r="I148" s="4431"/>
      <c r="J148" s="4432">
        <f t="shared" ref="J148:Y148" si="26">J73</f>
        <v>0</v>
      </c>
      <c r="K148" s="4432">
        <f t="shared" si="26"/>
        <v>0</v>
      </c>
      <c r="L148" s="4432">
        <f t="shared" si="26"/>
        <v>0</v>
      </c>
      <c r="M148" s="4432">
        <f t="shared" si="26"/>
        <v>0</v>
      </c>
      <c r="N148" s="4432">
        <f t="shared" si="26"/>
        <v>0</v>
      </c>
      <c r="O148" s="4432">
        <f t="shared" si="26"/>
        <v>0</v>
      </c>
      <c r="P148" s="4432">
        <f t="shared" si="26"/>
        <v>0</v>
      </c>
      <c r="Q148" s="4432">
        <f t="shared" si="26"/>
        <v>0</v>
      </c>
      <c r="R148" s="4432">
        <f t="shared" si="26"/>
        <v>0</v>
      </c>
      <c r="S148" s="4432">
        <f t="shared" si="26"/>
        <v>0</v>
      </c>
      <c r="T148" s="4432">
        <f t="shared" si="26"/>
        <v>0</v>
      </c>
      <c r="U148" s="4432">
        <f t="shared" si="26"/>
        <v>0</v>
      </c>
      <c r="V148" s="4432">
        <f t="shared" si="26"/>
        <v>0</v>
      </c>
      <c r="W148" s="4432">
        <f t="shared" si="26"/>
        <v>0</v>
      </c>
      <c r="X148" s="4432">
        <f t="shared" si="26"/>
        <v>0</v>
      </c>
      <c r="Y148" s="4433">
        <f t="shared" si="26"/>
        <v>0</v>
      </c>
      <c r="Z148" s="363"/>
    </row>
    <row r="149" spans="2:26">
      <c r="B149" s="363"/>
      <c r="C149" s="362"/>
      <c r="D149" s="362"/>
      <c r="E149" s="2473" t="s">
        <v>2497</v>
      </c>
      <c r="F149" s="4430" t="str">
        <f>D75</f>
        <v>Policy Loan Fund</v>
      </c>
      <c r="G149" s="4431" t="s">
        <v>1251</v>
      </c>
      <c r="H149" s="4431"/>
      <c r="I149" s="4431"/>
      <c r="J149" s="4432">
        <f t="shared" ref="J149:Y149" si="27">J93</f>
        <v>0</v>
      </c>
      <c r="K149" s="4432">
        <f t="shared" si="27"/>
        <v>0</v>
      </c>
      <c r="L149" s="4432">
        <f t="shared" si="27"/>
        <v>0</v>
      </c>
      <c r="M149" s="4432">
        <f t="shared" si="27"/>
        <v>0</v>
      </c>
      <c r="N149" s="4432">
        <f t="shared" si="27"/>
        <v>0</v>
      </c>
      <c r="O149" s="4432">
        <f t="shared" si="27"/>
        <v>0</v>
      </c>
      <c r="P149" s="4432">
        <f t="shared" si="27"/>
        <v>0</v>
      </c>
      <c r="Q149" s="4432">
        <f t="shared" si="27"/>
        <v>0</v>
      </c>
      <c r="R149" s="4432">
        <f t="shared" si="27"/>
        <v>0</v>
      </c>
      <c r="S149" s="4432">
        <f t="shared" si="27"/>
        <v>0</v>
      </c>
      <c r="T149" s="4432">
        <f t="shared" si="27"/>
        <v>0</v>
      </c>
      <c r="U149" s="4432">
        <f t="shared" si="27"/>
        <v>0</v>
      </c>
      <c r="V149" s="4432">
        <f t="shared" si="27"/>
        <v>0</v>
      </c>
      <c r="W149" s="4432">
        <f t="shared" si="27"/>
        <v>0</v>
      </c>
      <c r="X149" s="4432">
        <f t="shared" si="27"/>
        <v>0</v>
      </c>
      <c r="Y149" s="4433">
        <f t="shared" si="27"/>
        <v>0</v>
      </c>
      <c r="Z149" s="363"/>
    </row>
    <row r="150" spans="2:26">
      <c r="B150" s="363"/>
      <c r="C150" s="362"/>
      <c r="D150" s="362"/>
      <c r="E150" s="2473" t="s">
        <v>2497</v>
      </c>
      <c r="F150" s="4430" t="str">
        <f>F149</f>
        <v>Policy Loan Fund</v>
      </c>
      <c r="G150" s="4431" t="s">
        <v>544</v>
      </c>
      <c r="H150" s="4431"/>
      <c r="I150" s="4431"/>
      <c r="J150" s="4432">
        <f t="shared" ref="J150:Y150" si="28">J94</f>
        <v>0</v>
      </c>
      <c r="K150" s="4432">
        <f t="shared" si="28"/>
        <v>0</v>
      </c>
      <c r="L150" s="4432">
        <f t="shared" si="28"/>
        <v>0</v>
      </c>
      <c r="M150" s="4432">
        <f t="shared" si="28"/>
        <v>0</v>
      </c>
      <c r="N150" s="4432">
        <f t="shared" si="28"/>
        <v>0</v>
      </c>
      <c r="O150" s="4432">
        <f t="shared" si="28"/>
        <v>0</v>
      </c>
      <c r="P150" s="4432">
        <f t="shared" si="28"/>
        <v>0</v>
      </c>
      <c r="Q150" s="4432">
        <f t="shared" si="28"/>
        <v>0</v>
      </c>
      <c r="R150" s="4432">
        <f t="shared" si="28"/>
        <v>0</v>
      </c>
      <c r="S150" s="4432">
        <f t="shared" si="28"/>
        <v>0</v>
      </c>
      <c r="T150" s="4432">
        <f t="shared" si="28"/>
        <v>0</v>
      </c>
      <c r="U150" s="4432">
        <f t="shared" si="28"/>
        <v>0</v>
      </c>
      <c r="V150" s="4432">
        <f t="shared" si="28"/>
        <v>0</v>
      </c>
      <c r="W150" s="4432">
        <f t="shared" si="28"/>
        <v>0</v>
      </c>
      <c r="X150" s="4432">
        <f t="shared" si="28"/>
        <v>0</v>
      </c>
      <c r="Y150" s="4433">
        <f t="shared" si="28"/>
        <v>0</v>
      </c>
      <c r="Z150" s="363"/>
    </row>
    <row r="151" spans="2:26">
      <c r="B151" s="363"/>
      <c r="C151" s="362"/>
      <c r="D151" s="362"/>
      <c r="E151" s="2473" t="s">
        <v>2498</v>
      </c>
      <c r="F151" s="4430" t="str">
        <f>D96</f>
        <v>Documentary Stamps Fund</v>
      </c>
      <c r="G151" s="4431" t="s">
        <v>1251</v>
      </c>
      <c r="H151" s="4431"/>
      <c r="I151" s="4431"/>
      <c r="J151" s="4432">
        <f t="shared" ref="J151:Y151" si="29">J114</f>
        <v>0</v>
      </c>
      <c r="K151" s="4432">
        <f t="shared" si="29"/>
        <v>0</v>
      </c>
      <c r="L151" s="4432">
        <f t="shared" si="29"/>
        <v>0</v>
      </c>
      <c r="M151" s="4432">
        <f t="shared" si="29"/>
        <v>0</v>
      </c>
      <c r="N151" s="4432">
        <f t="shared" si="29"/>
        <v>0</v>
      </c>
      <c r="O151" s="4432">
        <f t="shared" si="29"/>
        <v>0</v>
      </c>
      <c r="P151" s="4432">
        <f t="shared" si="29"/>
        <v>0</v>
      </c>
      <c r="Q151" s="4432">
        <f t="shared" si="29"/>
        <v>0</v>
      </c>
      <c r="R151" s="4432">
        <f t="shared" si="29"/>
        <v>0</v>
      </c>
      <c r="S151" s="4432">
        <f t="shared" si="29"/>
        <v>0</v>
      </c>
      <c r="T151" s="4432">
        <f t="shared" si="29"/>
        <v>0</v>
      </c>
      <c r="U151" s="4432">
        <f t="shared" si="29"/>
        <v>0</v>
      </c>
      <c r="V151" s="4432">
        <f t="shared" si="29"/>
        <v>0</v>
      </c>
      <c r="W151" s="4432">
        <f t="shared" si="29"/>
        <v>0</v>
      </c>
      <c r="X151" s="4432">
        <f t="shared" si="29"/>
        <v>0</v>
      </c>
      <c r="Y151" s="4433">
        <f t="shared" si="29"/>
        <v>0</v>
      </c>
      <c r="Z151" s="363"/>
    </row>
    <row r="152" spans="2:26">
      <c r="B152" s="363"/>
      <c r="C152" s="362"/>
      <c r="D152" s="362"/>
      <c r="E152" s="2473" t="s">
        <v>2498</v>
      </c>
      <c r="F152" s="4430" t="str">
        <f>F151</f>
        <v>Documentary Stamps Fund</v>
      </c>
      <c r="G152" s="4431" t="s">
        <v>544</v>
      </c>
      <c r="H152" s="4431"/>
      <c r="I152" s="4431"/>
      <c r="J152" s="4432">
        <f t="shared" ref="J152:Y152" si="30">J115</f>
        <v>0</v>
      </c>
      <c r="K152" s="4432">
        <f t="shared" si="30"/>
        <v>0</v>
      </c>
      <c r="L152" s="4432">
        <f t="shared" si="30"/>
        <v>0</v>
      </c>
      <c r="M152" s="4432">
        <f t="shared" si="30"/>
        <v>0</v>
      </c>
      <c r="N152" s="4432">
        <f t="shared" si="30"/>
        <v>0</v>
      </c>
      <c r="O152" s="4432">
        <f t="shared" si="30"/>
        <v>0</v>
      </c>
      <c r="P152" s="4432">
        <f t="shared" si="30"/>
        <v>0</v>
      </c>
      <c r="Q152" s="4432">
        <f t="shared" si="30"/>
        <v>0</v>
      </c>
      <c r="R152" s="4432">
        <f t="shared" si="30"/>
        <v>0</v>
      </c>
      <c r="S152" s="4432">
        <f t="shared" si="30"/>
        <v>0</v>
      </c>
      <c r="T152" s="4432">
        <f t="shared" si="30"/>
        <v>0</v>
      </c>
      <c r="U152" s="4432">
        <f t="shared" si="30"/>
        <v>0</v>
      </c>
      <c r="V152" s="4432">
        <f t="shared" si="30"/>
        <v>0</v>
      </c>
      <c r="W152" s="4432">
        <f t="shared" si="30"/>
        <v>0</v>
      </c>
      <c r="X152" s="4432">
        <f t="shared" si="30"/>
        <v>0</v>
      </c>
      <c r="Y152" s="4433">
        <f t="shared" si="30"/>
        <v>0</v>
      </c>
      <c r="Z152" s="363"/>
    </row>
    <row r="153" spans="2:26">
      <c r="B153" s="363"/>
      <c r="C153" s="362"/>
      <c r="D153" s="362"/>
      <c r="E153" s="2473" t="s">
        <v>2499</v>
      </c>
      <c r="F153" s="4430" t="str">
        <f>D117</f>
        <v>Other Funds</v>
      </c>
      <c r="G153" s="4431" t="s">
        <v>1251</v>
      </c>
      <c r="H153" s="4431"/>
      <c r="I153" s="4431"/>
      <c r="J153" s="4432">
        <f t="shared" ref="J153:Y154" si="31">J135</f>
        <v>0</v>
      </c>
      <c r="K153" s="4432">
        <f t="shared" si="31"/>
        <v>0</v>
      </c>
      <c r="L153" s="4432">
        <f t="shared" si="31"/>
        <v>0</v>
      </c>
      <c r="M153" s="4432">
        <f t="shared" si="31"/>
        <v>0</v>
      </c>
      <c r="N153" s="4432">
        <f t="shared" si="31"/>
        <v>0</v>
      </c>
      <c r="O153" s="4432">
        <f t="shared" si="31"/>
        <v>0</v>
      </c>
      <c r="P153" s="4432">
        <f t="shared" si="31"/>
        <v>0</v>
      </c>
      <c r="Q153" s="4432">
        <f t="shared" si="31"/>
        <v>0</v>
      </c>
      <c r="R153" s="4432">
        <f t="shared" si="31"/>
        <v>0</v>
      </c>
      <c r="S153" s="4432">
        <f t="shared" si="31"/>
        <v>0</v>
      </c>
      <c r="T153" s="4432">
        <f t="shared" si="31"/>
        <v>0</v>
      </c>
      <c r="U153" s="4432">
        <f t="shared" si="31"/>
        <v>0</v>
      </c>
      <c r="V153" s="4432">
        <f t="shared" si="31"/>
        <v>0</v>
      </c>
      <c r="W153" s="4432">
        <f t="shared" si="31"/>
        <v>0</v>
      </c>
      <c r="X153" s="4432">
        <f t="shared" si="31"/>
        <v>0</v>
      </c>
      <c r="Y153" s="4433">
        <f t="shared" si="31"/>
        <v>0</v>
      </c>
      <c r="Z153" s="363"/>
    </row>
    <row r="154" spans="2:26" ht="13.8" thickBot="1">
      <c r="B154" s="363"/>
      <c r="C154" s="362"/>
      <c r="D154" s="362"/>
      <c r="E154" s="2473" t="s">
        <v>2499</v>
      </c>
      <c r="F154" s="1496" t="str">
        <f>F153</f>
        <v>Other Funds</v>
      </c>
      <c r="G154" s="4434" t="s">
        <v>544</v>
      </c>
      <c r="H154" s="4434"/>
      <c r="I154" s="4434"/>
      <c r="J154" s="4435">
        <f t="shared" si="31"/>
        <v>0</v>
      </c>
      <c r="K154" s="4435">
        <f t="shared" si="31"/>
        <v>0</v>
      </c>
      <c r="L154" s="4435">
        <f t="shared" si="31"/>
        <v>0</v>
      </c>
      <c r="M154" s="4435">
        <f t="shared" si="31"/>
        <v>0</v>
      </c>
      <c r="N154" s="4435">
        <f t="shared" si="31"/>
        <v>0</v>
      </c>
      <c r="O154" s="4435">
        <f t="shared" si="31"/>
        <v>0</v>
      </c>
      <c r="P154" s="4435">
        <f t="shared" si="31"/>
        <v>0</v>
      </c>
      <c r="Q154" s="4435">
        <f t="shared" si="31"/>
        <v>0</v>
      </c>
      <c r="R154" s="4435">
        <f t="shared" si="31"/>
        <v>0</v>
      </c>
      <c r="S154" s="4435">
        <f t="shared" si="31"/>
        <v>0</v>
      </c>
      <c r="T154" s="4435">
        <f t="shared" si="31"/>
        <v>0</v>
      </c>
      <c r="U154" s="4435">
        <f t="shared" si="31"/>
        <v>0</v>
      </c>
      <c r="V154" s="4435">
        <f t="shared" si="31"/>
        <v>0</v>
      </c>
      <c r="W154" s="4435">
        <f t="shared" si="31"/>
        <v>0</v>
      </c>
      <c r="X154" s="4435">
        <f t="shared" si="31"/>
        <v>0</v>
      </c>
      <c r="Y154" s="4436">
        <f t="shared" si="31"/>
        <v>0</v>
      </c>
      <c r="Z154" s="363"/>
    </row>
    <row r="155" spans="2:26">
      <c r="B155" s="363"/>
      <c r="C155" s="362"/>
      <c r="D155" s="362"/>
      <c r="E155" s="364"/>
      <c r="F155" s="362"/>
      <c r="G155" s="362"/>
      <c r="H155" s="364"/>
      <c r="I155" s="362"/>
      <c r="J155" s="362"/>
      <c r="K155" s="362"/>
      <c r="L155" s="362"/>
      <c r="M155" s="362"/>
      <c r="N155" s="362"/>
      <c r="O155" s="362"/>
      <c r="P155" s="362"/>
      <c r="Q155" s="362"/>
      <c r="R155" s="362"/>
      <c r="S155" s="362"/>
      <c r="T155" s="362"/>
      <c r="U155" s="362"/>
      <c r="V155" s="362"/>
      <c r="W155" s="362"/>
      <c r="X155" s="362"/>
      <c r="Y155" s="362"/>
      <c r="Z155" s="363"/>
    </row>
    <row r="156" spans="2:26">
      <c r="B156" s="363"/>
      <c r="C156" s="362"/>
      <c r="D156" s="362"/>
      <c r="E156" s="364"/>
      <c r="F156" s="362"/>
      <c r="G156" s="362"/>
      <c r="H156" s="364"/>
      <c r="I156" s="362"/>
      <c r="J156" s="362"/>
      <c r="K156" s="362"/>
      <c r="L156" s="362"/>
      <c r="M156" s="362"/>
      <c r="N156" s="362"/>
      <c r="O156" s="362"/>
      <c r="P156" s="362"/>
      <c r="Q156" s="362"/>
      <c r="R156" s="362"/>
      <c r="S156" s="362"/>
      <c r="T156" s="362"/>
      <c r="U156" s="362"/>
      <c r="V156" s="362"/>
      <c r="W156" s="362"/>
      <c r="X156" s="362"/>
      <c r="Y156" s="362"/>
      <c r="Z156" s="363"/>
    </row>
    <row r="157" spans="2:26">
      <c r="B157" s="363"/>
      <c r="C157" s="362"/>
      <c r="D157" s="362"/>
      <c r="E157" s="364"/>
      <c r="F157" s="126" t="s">
        <v>445</v>
      </c>
      <c r="G157" s="64" t="s">
        <v>2500</v>
      </c>
      <c r="H157" s="364"/>
      <c r="I157" s="362"/>
      <c r="J157" s="362"/>
      <c r="K157" s="362"/>
      <c r="L157" s="362"/>
      <c r="M157" s="362"/>
      <c r="N157" s="362"/>
      <c r="O157" s="362"/>
      <c r="P157" s="362"/>
      <c r="Q157" s="362"/>
      <c r="R157" s="362"/>
      <c r="S157" s="362"/>
      <c r="T157" s="362"/>
      <c r="U157" s="362"/>
      <c r="V157" s="362"/>
      <c r="W157" s="362"/>
      <c r="X157" s="362"/>
      <c r="Y157" s="362"/>
      <c r="Z157" s="363"/>
    </row>
    <row r="158" spans="2:26" ht="13.8">
      <c r="B158" s="363"/>
      <c r="C158" s="362"/>
      <c r="D158" s="362"/>
      <c r="E158" s="364"/>
      <c r="F158" s="364"/>
      <c r="G158" s="64" t="s">
        <v>2501</v>
      </c>
      <c r="H158" s="364"/>
      <c r="I158" s="362"/>
      <c r="J158" s="362"/>
      <c r="K158" s="362"/>
      <c r="L158" s="362"/>
      <c r="M158" s="362"/>
      <c r="N158" s="362"/>
      <c r="O158" s="362"/>
      <c r="P158" s="362"/>
      <c r="Q158" s="362"/>
      <c r="R158" s="362"/>
      <c r="S158" s="362"/>
      <c r="T158" s="362"/>
      <c r="U158" s="362"/>
      <c r="V158" s="362"/>
      <c r="W158" s="362"/>
      <c r="X158" s="362"/>
      <c r="Y158" s="684" t="s">
        <v>1</v>
      </c>
      <c r="Z158" s="363"/>
    </row>
    <row r="159" spans="2:26">
      <c r="B159" s="363"/>
      <c r="C159" s="362"/>
      <c r="D159" s="362"/>
      <c r="E159" s="362"/>
      <c r="F159" s="362"/>
      <c r="G159" s="362"/>
      <c r="H159" s="364"/>
      <c r="I159" s="362"/>
      <c r="J159" s="362"/>
      <c r="K159" s="362"/>
      <c r="L159" s="362"/>
      <c r="M159" s="362"/>
      <c r="N159" s="362"/>
      <c r="O159" s="362"/>
      <c r="P159" s="362"/>
      <c r="Q159" s="362"/>
      <c r="R159" s="362"/>
      <c r="S159" s="362"/>
      <c r="T159" s="362"/>
      <c r="U159" s="362"/>
      <c r="V159" s="362"/>
      <c r="W159" s="362"/>
      <c r="X159" s="362"/>
      <c r="Y159" s="362"/>
      <c r="Z159" s="363"/>
    </row>
  </sheetData>
  <sheetProtection formatCells="0" formatColumns="0" formatRows="0"/>
  <customSheetViews>
    <customSheetView guid="{F416BD5B-C3AD-4F61-AAB2-55950A9B7E72}">
      <selection activeCell="N13" sqref="N13"/>
      <pageMargins left="0" right="0" top="0" bottom="0" header="0" footer="0"/>
      <pageSetup paperSize="9" scale="21" orientation="portrait" horizontalDpi="4294967294" verticalDpi="4294967294" r:id="rId1"/>
    </customSheetView>
    <customSheetView guid="{E14211BF-3959-45CF-A937-AD36AACCEFAC}" scale="95" showPageBreaks="1" showGridLines="0" printArea="1">
      <pane xSplit="4" ySplit="8" topLeftCell="E9" activePane="bottomRight" state="frozen"/>
      <selection pane="bottomRight" activeCell="X1" sqref="X1:X1048576"/>
      <pageMargins left="0" right="0" top="0" bottom="0" header="0" footer="0"/>
      <pageSetup paperSize="9" scale="21" orientation="portrait" horizontalDpi="4294967294" verticalDpi="4294967294" r:id="rId2"/>
    </customSheetView>
    <customSheetView guid="{DD364770-73A1-4C6D-9516-629A57F0EB18}" scale="95" showPageBreaks="1" showGridLines="0" printArea="1">
      <pane xSplit="4" ySplit="8" topLeftCell="S9" activePane="bottomRight" state="frozen"/>
      <selection pane="bottomRight" activeCell="A3" sqref="A3"/>
      <pageMargins left="0" right="0" top="0" bottom="0" header="0" footer="0"/>
      <pageSetup paperSize="9" scale="21" orientation="portrait" horizontalDpi="4294967294" verticalDpi="4294967294" r:id="rId3"/>
    </customSheetView>
    <customSheetView guid="{41E394DC-1FDD-4D1F-8620-137B7012DC10}" scale="95" showPageBreaks="1" showGridLines="0" printArea="1">
      <pane xSplit="4" ySplit="8" topLeftCell="E9" activePane="bottomRight" state="frozen"/>
      <selection pane="bottomRight" activeCell="X1" sqref="X1:X1048576"/>
      <pageMargins left="0" right="0" top="0" bottom="0" header="0" footer="0"/>
      <pageSetup paperSize="9" scale="21" orientation="portrait" horizontalDpi="4294967294" verticalDpi="4294967294" r:id="rId4"/>
    </customSheetView>
    <customSheetView guid="{CC70D5D3-3A1F-46AA-BDCE-F692C2C36BEE}" showPageBreaks="1" printArea="1" topLeftCell="N49">
      <selection activeCell="Y74" sqref="Y74"/>
      <pageMargins left="0" right="0" top="0" bottom="0" header="0" footer="0"/>
      <pageSetup paperSize="9" scale="21" orientation="portrait" horizontalDpi="4294967294" verticalDpi="4294967294" r:id="rId5"/>
    </customSheetView>
  </customSheetViews>
  <mergeCells count="19">
    <mergeCell ref="M7:M9"/>
    <mergeCell ref="C10:F10"/>
    <mergeCell ref="C7:F9"/>
    <mergeCell ref="J7:J9"/>
    <mergeCell ref="K7:K9"/>
    <mergeCell ref="L7:L9"/>
    <mergeCell ref="I7:I9"/>
    <mergeCell ref="Y7:Y8"/>
    <mergeCell ref="S7:S9"/>
    <mergeCell ref="X7:X9"/>
    <mergeCell ref="W7:W9"/>
    <mergeCell ref="V7:V9"/>
    <mergeCell ref="U7:U9"/>
    <mergeCell ref="T7:T9"/>
    <mergeCell ref="N7:N9"/>
    <mergeCell ref="O7:O9"/>
    <mergeCell ref="P7:P9"/>
    <mergeCell ref="Q7:Q9"/>
    <mergeCell ref="R7:R9"/>
  </mergeCells>
  <hyperlinks>
    <hyperlink ref="Y158" location="Index!A1" display="Index" xr:uid="{00000000-0004-0000-1600-000000000000}"/>
    <hyperlink ref="Z2" location="Index!A1" display="Index" xr:uid="{63455B3D-BB60-41D5-B47A-C55A3A71D822}"/>
  </hyperlinks>
  <pageMargins left="0.7" right="0.7" top="0.75" bottom="0.75" header="0.3" footer="0.3"/>
  <pageSetup paperSize="9" scale="21" orientation="portrait" horizontalDpi="4294967294" verticalDpi="4294967294"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AW177"/>
  <sheetViews>
    <sheetView showGridLines="0" topLeftCell="A157" zoomScale="68" zoomScaleNormal="55" workbookViewId="0">
      <selection activeCell="G171" sqref="G171"/>
    </sheetView>
  </sheetViews>
  <sheetFormatPr defaultColWidth="0" defaultRowHeight="0" customHeight="1" zeroHeight="1"/>
  <cols>
    <col min="1" max="1" width="1.88671875" style="977" customWidth="1"/>
    <col min="2" max="2" width="9.109375" style="977" customWidth="1"/>
    <col min="3" max="3" width="6.44140625" style="977" bestFit="1" customWidth="1"/>
    <col min="4" max="4" width="2.44140625" style="977" customWidth="1"/>
    <col min="5" max="5" width="8.44140625" style="977" customWidth="1"/>
    <col min="6" max="6" width="24" style="977" customWidth="1"/>
    <col min="7" max="10" width="21.44140625" style="977" customWidth="1"/>
    <col min="11" max="11" width="21.33203125" style="977" customWidth="1"/>
    <col min="12" max="12" width="22.109375" style="977" customWidth="1"/>
    <col min="13" max="13" width="27" style="977" customWidth="1"/>
    <col min="14" max="14" width="23.44140625" style="1052" customWidth="1"/>
    <col min="15" max="15" width="20.44140625" style="1052" customWidth="1"/>
    <col min="16" max="16" width="20.109375" style="1052" customWidth="1"/>
    <col min="17" max="17" width="19.44140625" style="1052" customWidth="1"/>
    <col min="18" max="18" width="20.44140625" style="1052" customWidth="1"/>
    <col min="19" max="30" width="20.6640625" style="977" hidden="1" customWidth="1"/>
    <col min="31" max="34" width="20.6640625" style="977" customWidth="1"/>
    <col min="35" max="35" width="24.88671875" style="977" customWidth="1"/>
    <col min="36" max="36" width="5.33203125" style="977" customWidth="1"/>
    <col min="37" max="37" width="21.44140625" style="977" customWidth="1"/>
    <col min="38" max="38" width="22.44140625" style="977" customWidth="1"/>
    <col min="39" max="39" width="19.109375" style="977" customWidth="1"/>
    <col min="40" max="44" width="18.6640625" style="977" customWidth="1"/>
    <col min="45" max="45" width="22.88671875" style="977" customWidth="1"/>
    <col min="46" max="46" width="18.6640625" style="977" customWidth="1"/>
    <col min="47" max="47" width="20" style="977" customWidth="1"/>
    <col min="48" max="48" width="9.109375" style="977" customWidth="1"/>
    <col min="49" max="49" width="5.109375" style="977" customWidth="1"/>
    <col min="50" max="16384" width="9.109375" style="977" hidden="1"/>
  </cols>
  <sheetData>
    <row r="1" spans="1:49" ht="13.2">
      <c r="A1" s="316"/>
      <c r="B1" s="316"/>
      <c r="C1" s="316"/>
      <c r="D1" s="316"/>
      <c r="E1" s="316"/>
      <c r="F1" s="316"/>
      <c r="G1" s="316"/>
      <c r="H1" s="316"/>
      <c r="I1" s="316"/>
      <c r="J1" s="316"/>
      <c r="K1" s="316"/>
      <c r="L1" s="316"/>
      <c r="M1" s="316"/>
      <c r="N1" s="750"/>
      <c r="O1" s="750"/>
      <c r="P1" s="750"/>
      <c r="Q1" s="750"/>
      <c r="R1" s="750"/>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row>
    <row r="2" spans="1:49" ht="13.2">
      <c r="A2" s="316"/>
      <c r="B2" s="144" t="s">
        <v>151</v>
      </c>
      <c r="C2" s="362"/>
      <c r="D2" s="362"/>
      <c r="E2" s="362"/>
      <c r="F2" s="362"/>
      <c r="G2" s="362"/>
      <c r="H2" s="362"/>
      <c r="I2" s="362"/>
      <c r="J2" s="362"/>
      <c r="K2" s="362"/>
      <c r="L2" s="362"/>
      <c r="M2" s="362"/>
      <c r="N2" s="746"/>
      <c r="O2" s="746"/>
      <c r="P2" s="746"/>
      <c r="Q2" s="746"/>
      <c r="R2" s="746"/>
      <c r="S2" s="362"/>
      <c r="T2" s="36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2204" t="s">
        <v>1</v>
      </c>
      <c r="AW2" s="316"/>
    </row>
    <row r="3" spans="1:49" s="1049" customFormat="1" ht="15.6">
      <c r="A3" s="317"/>
      <c r="B3" s="359"/>
      <c r="C3" s="4437" t="s">
        <v>2502</v>
      </c>
      <c r="D3" s="2529"/>
      <c r="E3" s="2529"/>
      <c r="F3" s="2529"/>
      <c r="G3" s="2529"/>
      <c r="H3" s="2529"/>
      <c r="I3" s="2529"/>
      <c r="J3" s="2529"/>
      <c r="K3" s="4438"/>
      <c r="L3" s="133"/>
      <c r="M3" s="133"/>
      <c r="N3" s="747"/>
      <c r="O3" s="747"/>
      <c r="P3" s="747"/>
      <c r="Q3" s="747"/>
      <c r="R3" s="747"/>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39"/>
      <c r="AV3" s="359"/>
      <c r="AW3" s="317"/>
    </row>
    <row r="4" spans="1:49" s="1049" customFormat="1" ht="15.6">
      <c r="A4" s="317"/>
      <c r="B4" s="359"/>
      <c r="C4" s="4439" t="s">
        <v>723</v>
      </c>
      <c r="D4" s="2530"/>
      <c r="E4" s="4440"/>
      <c r="F4" s="4441" t="s">
        <v>2503</v>
      </c>
      <c r="G4" s="2531"/>
      <c r="H4" s="2531"/>
      <c r="I4" s="2531"/>
      <c r="J4" s="2531"/>
      <c r="K4" s="4442"/>
      <c r="L4" s="133"/>
      <c r="M4" s="133"/>
      <c r="N4" s="747"/>
      <c r="O4" s="747"/>
      <c r="P4" s="747"/>
      <c r="Q4" s="747"/>
      <c r="R4" s="747"/>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359"/>
      <c r="AW4" s="317"/>
    </row>
    <row r="5" spans="1:49" s="1049" customFormat="1" ht="15.6">
      <c r="A5" s="317"/>
      <c r="B5" s="359"/>
      <c r="C5" s="4443" t="s">
        <v>724</v>
      </c>
      <c r="D5" s="4444"/>
      <c r="E5" s="4445"/>
      <c r="F5" s="4446" t="str">
        <f>A!F5</f>
        <v>31 December 202x</v>
      </c>
      <c r="G5" s="4447"/>
      <c r="H5" s="4447"/>
      <c r="I5" s="4447"/>
      <c r="J5" s="4447"/>
      <c r="K5" s="4448"/>
      <c r="L5" s="133"/>
      <c r="M5" s="133"/>
      <c r="N5" s="747"/>
      <c r="O5" s="747"/>
      <c r="P5" s="747"/>
      <c r="Q5" s="747"/>
      <c r="R5" s="747"/>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359"/>
      <c r="AW5" s="317"/>
    </row>
    <row r="6" spans="1:49" s="1049" customFormat="1" ht="15" customHeight="1">
      <c r="A6" s="317"/>
      <c r="B6" s="359"/>
      <c r="C6" s="133"/>
      <c r="D6" s="133"/>
      <c r="E6" s="133"/>
      <c r="F6" s="133"/>
      <c r="G6" s="133"/>
      <c r="H6" s="133"/>
      <c r="I6" s="133"/>
      <c r="J6" s="133"/>
      <c r="K6" s="133"/>
      <c r="L6" s="133"/>
      <c r="M6" s="133"/>
      <c r="N6" s="747"/>
      <c r="O6" s="747"/>
      <c r="P6" s="747"/>
      <c r="Q6" s="747"/>
      <c r="R6" s="747"/>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359"/>
      <c r="AW6" s="317"/>
    </row>
    <row r="7" spans="1:49" s="1050" customFormat="1" ht="15.75" customHeight="1">
      <c r="A7" s="318"/>
      <c r="B7" s="360"/>
      <c r="C7" s="8321" t="s">
        <v>2504</v>
      </c>
      <c r="D7" s="8322"/>
      <c r="E7" s="8322"/>
      <c r="F7" s="8323"/>
      <c r="G7" s="8303" t="s">
        <v>2505</v>
      </c>
      <c r="H7" s="8303" t="s">
        <v>2506</v>
      </c>
      <c r="I7" s="8303" t="s">
        <v>2507</v>
      </c>
      <c r="J7" s="8303" t="s">
        <v>2508</v>
      </c>
      <c r="K7" s="8303" t="s">
        <v>2509</v>
      </c>
      <c r="L7" s="8331" t="s">
        <v>2510</v>
      </c>
      <c r="M7" s="8333" t="s">
        <v>2511</v>
      </c>
      <c r="N7" s="8335" t="s">
        <v>2512</v>
      </c>
      <c r="O7" s="8338" t="s">
        <v>2513</v>
      </c>
      <c r="P7" s="8339"/>
      <c r="Q7" s="8340"/>
      <c r="R7" s="4451"/>
      <c r="S7" s="8312" t="s">
        <v>2514</v>
      </c>
      <c r="T7" s="8313"/>
      <c r="U7" s="8313"/>
      <c r="V7" s="8313"/>
      <c r="W7" s="8313"/>
      <c r="X7" s="8313"/>
      <c r="Y7" s="8313"/>
      <c r="Z7" s="8313"/>
      <c r="AA7" s="8313"/>
      <c r="AB7" s="8313"/>
      <c r="AC7" s="8313"/>
      <c r="AD7" s="8314"/>
      <c r="AE7" s="8303" t="s">
        <v>2515</v>
      </c>
      <c r="AF7" s="8303" t="s">
        <v>727</v>
      </c>
      <c r="AG7" s="8303" t="s">
        <v>728</v>
      </c>
      <c r="AH7" s="8303" t="s">
        <v>729</v>
      </c>
      <c r="AI7" s="8329" t="s">
        <v>2262</v>
      </c>
      <c r="AJ7" s="369"/>
      <c r="AK7" s="8307" t="s">
        <v>2516</v>
      </c>
      <c r="AL7" s="8308"/>
      <c r="AM7" s="8308"/>
      <c r="AN7" s="8308"/>
      <c r="AO7" s="8308"/>
      <c r="AP7" s="8308"/>
      <c r="AQ7" s="8308"/>
      <c r="AR7" s="8308"/>
      <c r="AS7" s="8308"/>
      <c r="AT7" s="8309"/>
      <c r="AU7" s="8306" t="s">
        <v>2517</v>
      </c>
      <c r="AV7" s="360"/>
      <c r="AW7" s="318"/>
    </row>
    <row r="8" spans="1:49" s="1050" customFormat="1" ht="39.6">
      <c r="A8" s="318"/>
      <c r="B8" s="360"/>
      <c r="C8" s="8306"/>
      <c r="D8" s="8324"/>
      <c r="E8" s="8324"/>
      <c r="F8" s="8325"/>
      <c r="G8" s="8304"/>
      <c r="H8" s="8304"/>
      <c r="I8" s="8304"/>
      <c r="J8" s="8304"/>
      <c r="K8" s="8304"/>
      <c r="L8" s="8332"/>
      <c r="M8" s="8334"/>
      <c r="N8" s="8336"/>
      <c r="O8" s="8335" t="s">
        <v>755</v>
      </c>
      <c r="P8" s="8335" t="s">
        <v>2518</v>
      </c>
      <c r="Q8" s="8335" t="s">
        <v>2519</v>
      </c>
      <c r="R8" s="8301" t="s">
        <v>2520</v>
      </c>
      <c r="S8" s="4453" t="s">
        <v>2250</v>
      </c>
      <c r="T8" s="4454" t="s">
        <v>2251</v>
      </c>
      <c r="U8" s="4454" t="s">
        <v>2252</v>
      </c>
      <c r="V8" s="4454" t="s">
        <v>2253</v>
      </c>
      <c r="W8" s="4454" t="s">
        <v>2254</v>
      </c>
      <c r="X8" s="4454" t="s">
        <v>2255</v>
      </c>
      <c r="Y8" s="4454" t="s">
        <v>2256</v>
      </c>
      <c r="Z8" s="4454" t="s">
        <v>2257</v>
      </c>
      <c r="AA8" s="4454" t="s">
        <v>2258</v>
      </c>
      <c r="AB8" s="4454" t="s">
        <v>2259</v>
      </c>
      <c r="AC8" s="4454" t="s">
        <v>2260</v>
      </c>
      <c r="AD8" s="4454" t="s">
        <v>2261</v>
      </c>
      <c r="AE8" s="8304"/>
      <c r="AF8" s="8304"/>
      <c r="AG8" s="8304"/>
      <c r="AH8" s="8304"/>
      <c r="AI8" s="8330"/>
      <c r="AJ8" s="369"/>
      <c r="AK8" s="4455" t="s">
        <v>2521</v>
      </c>
      <c r="AL8" s="2060" t="s">
        <v>2522</v>
      </c>
      <c r="AM8" s="2060" t="s">
        <v>2523</v>
      </c>
      <c r="AN8" s="2060" t="s">
        <v>2524</v>
      </c>
      <c r="AO8" s="2060" t="s">
        <v>2525</v>
      </c>
      <c r="AP8" s="8303" t="s">
        <v>727</v>
      </c>
      <c r="AQ8" s="8303" t="s">
        <v>728</v>
      </c>
      <c r="AR8" s="8303" t="s">
        <v>729</v>
      </c>
      <c r="AS8" s="2060" t="s">
        <v>2262</v>
      </c>
      <c r="AT8" s="1576" t="s">
        <v>2526</v>
      </c>
      <c r="AU8" s="8306"/>
      <c r="AV8" s="360"/>
      <c r="AW8" s="318"/>
    </row>
    <row r="9" spans="1:49" s="1050" customFormat="1" ht="26.4" customHeight="1">
      <c r="A9" s="318"/>
      <c r="B9" s="360"/>
      <c r="C9" s="8326"/>
      <c r="D9" s="8327"/>
      <c r="E9" s="8327"/>
      <c r="F9" s="8328"/>
      <c r="G9" s="8305"/>
      <c r="H9" s="4458" t="s">
        <v>2527</v>
      </c>
      <c r="I9" s="4458" t="s">
        <v>2527</v>
      </c>
      <c r="J9" s="4459" t="s">
        <v>2148</v>
      </c>
      <c r="K9" s="4459" t="s">
        <v>1616</v>
      </c>
      <c r="L9" s="4459" t="s">
        <v>2528</v>
      </c>
      <c r="M9" s="4456"/>
      <c r="N9" s="4460"/>
      <c r="O9" s="8337"/>
      <c r="P9" s="8337"/>
      <c r="Q9" s="8337"/>
      <c r="R9" s="8302"/>
      <c r="S9" s="4457"/>
      <c r="T9" s="4458"/>
      <c r="U9" s="4458"/>
      <c r="V9" s="4458"/>
      <c r="W9" s="4458"/>
      <c r="X9" s="4458"/>
      <c r="Y9" s="4458"/>
      <c r="Z9" s="4458"/>
      <c r="AA9" s="4458"/>
      <c r="AB9" s="4458"/>
      <c r="AC9" s="4458"/>
      <c r="AD9" s="4458"/>
      <c r="AE9" s="8305"/>
      <c r="AF9" s="8305"/>
      <c r="AG9" s="8305"/>
      <c r="AH9" s="8305"/>
      <c r="AI9" s="2746" t="s">
        <v>2529</v>
      </c>
      <c r="AJ9" s="370"/>
      <c r="AK9" s="4461" t="s">
        <v>2530</v>
      </c>
      <c r="AL9" s="4458"/>
      <c r="AM9" s="4458"/>
      <c r="AN9" s="4462"/>
      <c r="AO9" s="4458"/>
      <c r="AP9" s="8304"/>
      <c r="AQ9" s="8304"/>
      <c r="AR9" s="8304"/>
      <c r="AS9" s="4458" t="s">
        <v>2531</v>
      </c>
      <c r="AT9" s="2746" t="s">
        <v>2532</v>
      </c>
      <c r="AU9" s="4459" t="s">
        <v>2533</v>
      </c>
      <c r="AV9" s="360"/>
      <c r="AW9" s="318"/>
    </row>
    <row r="10" spans="1:49" s="1050" customFormat="1" ht="23.25" customHeight="1">
      <c r="A10" s="318"/>
      <c r="B10" s="360"/>
      <c r="C10" s="8310" t="s">
        <v>734</v>
      </c>
      <c r="D10" s="8311"/>
      <c r="E10" s="8311"/>
      <c r="F10" s="8311"/>
      <c r="G10" s="4463" t="s">
        <v>735</v>
      </c>
      <c r="H10" s="4463" t="s">
        <v>736</v>
      </c>
      <c r="I10" s="4463" t="s">
        <v>1249</v>
      </c>
      <c r="J10" s="4464" t="s">
        <v>738</v>
      </c>
      <c r="K10" s="4465" t="s">
        <v>1546</v>
      </c>
      <c r="L10" s="4466" t="s">
        <v>1547</v>
      </c>
      <c r="M10" s="4463" t="s">
        <v>1548</v>
      </c>
      <c r="N10" s="4463" t="s">
        <v>1549</v>
      </c>
      <c r="O10" s="4463" t="s">
        <v>1550</v>
      </c>
      <c r="P10" s="4463" t="s">
        <v>1551</v>
      </c>
      <c r="Q10" s="4463" t="s">
        <v>1552</v>
      </c>
      <c r="R10" s="4463" t="s">
        <v>1553</v>
      </c>
      <c r="S10" s="4463"/>
      <c r="T10" s="4463"/>
      <c r="U10" s="4463"/>
      <c r="V10" s="4463"/>
      <c r="W10" s="4463"/>
      <c r="X10" s="4463"/>
      <c r="Y10" s="4464"/>
      <c r="Z10" s="4463"/>
      <c r="AA10" s="4467"/>
      <c r="AB10" s="4467"/>
      <c r="AC10" s="4463"/>
      <c r="AD10" s="4467"/>
      <c r="AE10" s="4467" t="s">
        <v>1554</v>
      </c>
      <c r="AF10" s="4468">
        <f>AE10-1</f>
        <v>-15</v>
      </c>
      <c r="AG10" s="4468">
        <f t="shared" ref="AG10:AI10" si="0">AF10-1</f>
        <v>-16</v>
      </c>
      <c r="AH10" s="4468">
        <f t="shared" si="0"/>
        <v>-17</v>
      </c>
      <c r="AI10" s="4468">
        <f t="shared" si="0"/>
        <v>-18</v>
      </c>
      <c r="AJ10" s="131"/>
      <c r="AK10" s="4468">
        <f>AI10-1</f>
        <v>-19</v>
      </c>
      <c r="AL10" s="4468">
        <f>AK10-1</f>
        <v>-20</v>
      </c>
      <c r="AM10" s="4468">
        <f t="shared" ref="AM10:AU10" si="1">AL10-1</f>
        <v>-21</v>
      </c>
      <c r="AN10" s="4468">
        <f t="shared" si="1"/>
        <v>-22</v>
      </c>
      <c r="AO10" s="4468">
        <f t="shared" si="1"/>
        <v>-23</v>
      </c>
      <c r="AP10" s="4468">
        <f t="shared" si="1"/>
        <v>-24</v>
      </c>
      <c r="AQ10" s="4468">
        <f t="shared" si="1"/>
        <v>-25</v>
      </c>
      <c r="AR10" s="4468">
        <f t="shared" si="1"/>
        <v>-26</v>
      </c>
      <c r="AS10" s="4468">
        <f t="shared" si="1"/>
        <v>-27</v>
      </c>
      <c r="AT10" s="4468">
        <f t="shared" si="1"/>
        <v>-28</v>
      </c>
      <c r="AU10" s="4468">
        <f t="shared" si="1"/>
        <v>-29</v>
      </c>
      <c r="AV10" s="360"/>
      <c r="AW10" s="318"/>
    </row>
    <row r="11" spans="1:49" s="1051" customFormat="1" ht="13.2">
      <c r="A11" s="319"/>
      <c r="B11" s="361"/>
      <c r="C11" s="4405"/>
      <c r="D11" s="4406"/>
      <c r="E11" s="4406"/>
      <c r="F11" s="4409"/>
      <c r="G11" s="4409"/>
      <c r="H11" s="4409"/>
      <c r="I11" s="4409"/>
      <c r="J11" s="4409"/>
      <c r="K11" s="4409"/>
      <c r="L11" s="4407"/>
      <c r="M11" s="4407"/>
      <c r="N11" s="4469"/>
      <c r="O11" s="4469"/>
      <c r="P11" s="4469"/>
      <c r="Q11" s="4469"/>
      <c r="R11" s="4469"/>
      <c r="S11" s="4409"/>
      <c r="T11" s="4409"/>
      <c r="U11" s="4409"/>
      <c r="V11" s="4407"/>
      <c r="W11" s="4409"/>
      <c r="X11" s="4409"/>
      <c r="Y11" s="4409"/>
      <c r="Z11" s="4409"/>
      <c r="AA11" s="4409"/>
      <c r="AB11" s="4409"/>
      <c r="AC11" s="4409"/>
      <c r="AD11" s="4409"/>
      <c r="AE11" s="4409"/>
      <c r="AF11" s="4409"/>
      <c r="AG11" s="4409"/>
      <c r="AH11" s="4409"/>
      <c r="AI11" s="4470"/>
      <c r="AJ11" s="717"/>
      <c r="AK11" s="4471"/>
      <c r="AL11" s="4407"/>
      <c r="AM11" s="4407"/>
      <c r="AN11" s="4407"/>
      <c r="AO11" s="4407"/>
      <c r="AP11" s="4407"/>
      <c r="AQ11" s="4407"/>
      <c r="AR11" s="4407"/>
      <c r="AS11" s="4407"/>
      <c r="AT11" s="4472"/>
      <c r="AU11" s="4472"/>
      <c r="AV11" s="361"/>
      <c r="AW11" s="319"/>
    </row>
    <row r="12" spans="1:49" ht="13.2">
      <c r="A12" s="316"/>
      <c r="B12" s="362"/>
      <c r="C12" s="4411" t="s">
        <v>2534</v>
      </c>
      <c r="D12" s="613" t="s">
        <v>750</v>
      </c>
      <c r="E12" s="613"/>
      <c r="F12" s="1423"/>
      <c r="G12" s="1423"/>
      <c r="H12" s="1423"/>
      <c r="I12" s="1423"/>
      <c r="J12" s="1423"/>
      <c r="K12" s="1423"/>
      <c r="L12" s="2091"/>
      <c r="M12" s="2091"/>
      <c r="N12" s="2141"/>
      <c r="O12" s="2141"/>
      <c r="P12" s="2141"/>
      <c r="Q12" s="2141"/>
      <c r="R12" s="2141"/>
      <c r="S12" s="1423"/>
      <c r="T12" s="1423"/>
      <c r="U12" s="1423"/>
      <c r="V12" s="2091"/>
      <c r="W12" s="1423"/>
      <c r="X12" s="1423"/>
      <c r="Y12" s="1423"/>
      <c r="Z12" s="1423"/>
      <c r="AA12" s="1423"/>
      <c r="AB12" s="1423"/>
      <c r="AC12" s="1423"/>
      <c r="AD12" s="1423"/>
      <c r="AE12" s="1423"/>
      <c r="AF12" s="1423"/>
      <c r="AG12" s="1423"/>
      <c r="AH12" s="1423"/>
      <c r="AI12" s="1523"/>
      <c r="AJ12" s="718"/>
      <c r="AK12" s="4473"/>
      <c r="AL12" s="2091"/>
      <c r="AM12" s="2091"/>
      <c r="AN12" s="2091"/>
      <c r="AO12" s="2091"/>
      <c r="AP12" s="2091"/>
      <c r="AQ12" s="2091"/>
      <c r="AR12" s="2091"/>
      <c r="AS12" s="2091"/>
      <c r="AT12" s="1577"/>
      <c r="AU12" s="1577"/>
      <c r="AV12" s="362"/>
      <c r="AW12" s="316"/>
    </row>
    <row r="13" spans="1:49" ht="13.2">
      <c r="A13" s="316"/>
      <c r="B13" s="362"/>
      <c r="C13" s="4411"/>
      <c r="D13" s="613"/>
      <c r="E13" s="613" t="s">
        <v>2535</v>
      </c>
      <c r="F13" s="1423" t="s">
        <v>2536</v>
      </c>
      <c r="G13" s="2145"/>
      <c r="H13" s="2145"/>
      <c r="I13" s="2145"/>
      <c r="J13" s="2145"/>
      <c r="K13" s="2145"/>
      <c r="L13" s="2092" t="b">
        <v>1</v>
      </c>
      <c r="M13" s="2022"/>
      <c r="N13" s="2141">
        <v>0</v>
      </c>
      <c r="O13" s="2141"/>
      <c r="P13" s="2141"/>
      <c r="Q13" s="2141"/>
      <c r="R13" s="2533">
        <f>P13*Q13</f>
        <v>0</v>
      </c>
      <c r="S13" s="2144"/>
      <c r="T13" s="2144"/>
      <c r="U13" s="2144"/>
      <c r="V13" s="2144"/>
      <c r="W13" s="2144"/>
      <c r="X13" s="2144"/>
      <c r="Y13" s="2144"/>
      <c r="Z13" s="2144"/>
      <c r="AA13" s="2144"/>
      <c r="AB13" s="2144"/>
      <c r="AC13" s="2144"/>
      <c r="AD13" s="2144"/>
      <c r="AE13" s="2144"/>
      <c r="AF13" s="2144"/>
      <c r="AG13" s="2144"/>
      <c r="AH13" s="2144"/>
      <c r="AI13" s="1522">
        <f>+AF13+AG13-AH13</f>
        <v>0</v>
      </c>
      <c r="AJ13" s="718"/>
      <c r="AK13" s="4474">
        <f>AL13+AM13</f>
        <v>0</v>
      </c>
      <c r="AL13" s="2022"/>
      <c r="AM13" s="2022"/>
      <c r="AN13" s="2022"/>
      <c r="AO13" s="2022"/>
      <c r="AP13" s="2022"/>
      <c r="AQ13" s="2022"/>
      <c r="AR13" s="2022"/>
      <c r="AS13" s="2023">
        <f>AP13+AQ13-AR13</f>
        <v>0</v>
      </c>
      <c r="AT13" s="1578">
        <f>AM13+AO13</f>
        <v>0</v>
      </c>
      <c r="AU13" s="1579"/>
      <c r="AV13" s="362"/>
      <c r="AW13" s="316"/>
    </row>
    <row r="14" spans="1:49" ht="13.2">
      <c r="A14" s="316"/>
      <c r="B14" s="362"/>
      <c r="C14" s="4411"/>
      <c r="D14" s="613"/>
      <c r="E14" s="613" t="s">
        <v>2537</v>
      </c>
      <c r="F14" s="1423" t="s">
        <v>2536</v>
      </c>
      <c r="G14" s="2145"/>
      <c r="H14" s="2145"/>
      <c r="I14" s="2145"/>
      <c r="J14" s="2145"/>
      <c r="K14" s="2145"/>
      <c r="L14" s="2092" t="b">
        <v>0</v>
      </c>
      <c r="M14" s="2022"/>
      <c r="N14" s="2141">
        <v>0</v>
      </c>
      <c r="O14" s="2141"/>
      <c r="P14" s="2141"/>
      <c r="Q14" s="2141"/>
      <c r="R14" s="2533">
        <f t="shared" ref="R14:R43" si="2">P14*Q14</f>
        <v>0</v>
      </c>
      <c r="S14" s="2144"/>
      <c r="T14" s="2144"/>
      <c r="U14" s="2144"/>
      <c r="V14" s="2144"/>
      <c r="W14" s="2144"/>
      <c r="X14" s="2144"/>
      <c r="Y14" s="2144"/>
      <c r="Z14" s="2144"/>
      <c r="AA14" s="2144"/>
      <c r="AB14" s="2144"/>
      <c r="AC14" s="2144"/>
      <c r="AD14" s="2144"/>
      <c r="AE14" s="2144"/>
      <c r="AF14" s="2144"/>
      <c r="AG14" s="2144"/>
      <c r="AH14" s="2144"/>
      <c r="AI14" s="1522">
        <f>+AF14+AG14-AH14</f>
        <v>0</v>
      </c>
      <c r="AJ14" s="718"/>
      <c r="AK14" s="4474">
        <f>AL14+AM14</f>
        <v>0</v>
      </c>
      <c r="AL14" s="2022"/>
      <c r="AM14" s="2022"/>
      <c r="AN14" s="2022"/>
      <c r="AO14" s="2022"/>
      <c r="AP14" s="2022"/>
      <c r="AQ14" s="2022"/>
      <c r="AR14" s="2022"/>
      <c r="AS14" s="2023">
        <f t="shared" ref="AS14:AS30" si="3">AP14+AQ14-AR14</f>
        <v>0</v>
      </c>
      <c r="AT14" s="1578">
        <f>AM14+AO14</f>
        <v>0</v>
      </c>
      <c r="AU14" s="1579"/>
      <c r="AV14" s="362"/>
      <c r="AW14" s="316"/>
    </row>
    <row r="15" spans="1:49" ht="13.2">
      <c r="A15" s="316"/>
      <c r="B15" s="362"/>
      <c r="C15" s="4411"/>
      <c r="D15" s="613"/>
      <c r="E15" s="613" t="s">
        <v>2538</v>
      </c>
      <c r="F15" s="1423" t="s">
        <v>2536</v>
      </c>
      <c r="G15" s="2145"/>
      <c r="H15" s="2145"/>
      <c r="I15" s="2145"/>
      <c r="J15" s="2145"/>
      <c r="K15" s="2145"/>
      <c r="L15" s="2092" t="b">
        <v>1</v>
      </c>
      <c r="M15" s="2022"/>
      <c r="N15" s="2141">
        <v>0</v>
      </c>
      <c r="O15" s="2141"/>
      <c r="P15" s="2141"/>
      <c r="Q15" s="2141"/>
      <c r="R15" s="2533">
        <f t="shared" si="2"/>
        <v>0</v>
      </c>
      <c r="S15" s="2144"/>
      <c r="T15" s="2144"/>
      <c r="U15" s="2144"/>
      <c r="V15" s="2144"/>
      <c r="W15" s="2144"/>
      <c r="X15" s="2144"/>
      <c r="Y15" s="2144"/>
      <c r="Z15" s="2144"/>
      <c r="AA15" s="2144"/>
      <c r="AB15" s="2144"/>
      <c r="AC15" s="2144"/>
      <c r="AD15" s="2144"/>
      <c r="AE15" s="2144"/>
      <c r="AF15" s="2144"/>
      <c r="AG15" s="2144"/>
      <c r="AH15" s="2144"/>
      <c r="AI15" s="1522">
        <f>+AF15+AG15-AH15</f>
        <v>0</v>
      </c>
      <c r="AJ15" s="718"/>
      <c r="AK15" s="4474">
        <f>AL15+AM15</f>
        <v>0</v>
      </c>
      <c r="AL15" s="2022"/>
      <c r="AM15" s="2022"/>
      <c r="AN15" s="2022"/>
      <c r="AO15" s="2022"/>
      <c r="AP15" s="2022"/>
      <c r="AQ15" s="2022"/>
      <c r="AR15" s="2022"/>
      <c r="AS15" s="2023">
        <f t="shared" si="3"/>
        <v>0</v>
      </c>
      <c r="AT15" s="1578">
        <f>AM15+AO15</f>
        <v>0</v>
      </c>
      <c r="AU15" s="1579"/>
      <c r="AV15" s="362"/>
      <c r="AW15" s="316"/>
    </row>
    <row r="16" spans="1:49" ht="13.2">
      <c r="A16" s="316"/>
      <c r="B16" s="362"/>
      <c r="C16" s="4411"/>
      <c r="D16" s="613"/>
      <c r="E16" s="613" t="s">
        <v>2539</v>
      </c>
      <c r="F16" s="1423" t="s">
        <v>2536</v>
      </c>
      <c r="G16" s="2145"/>
      <c r="H16" s="2145"/>
      <c r="I16" s="2145"/>
      <c r="J16" s="2145"/>
      <c r="K16" s="2145"/>
      <c r="L16" s="2092" t="b">
        <v>1</v>
      </c>
      <c r="M16" s="2022"/>
      <c r="N16" s="2141">
        <v>0</v>
      </c>
      <c r="O16" s="2141"/>
      <c r="P16" s="2141"/>
      <c r="Q16" s="2141"/>
      <c r="R16" s="2533">
        <f t="shared" si="2"/>
        <v>0</v>
      </c>
      <c r="S16" s="2144"/>
      <c r="T16" s="2144"/>
      <c r="U16" s="2144"/>
      <c r="V16" s="2144"/>
      <c r="W16" s="2144"/>
      <c r="X16" s="2144"/>
      <c r="Y16" s="2144"/>
      <c r="Z16" s="2144"/>
      <c r="AA16" s="2144"/>
      <c r="AB16" s="2144"/>
      <c r="AC16" s="2144"/>
      <c r="AD16" s="2144"/>
      <c r="AE16" s="2144"/>
      <c r="AF16" s="2144"/>
      <c r="AG16" s="2144"/>
      <c r="AH16" s="2144"/>
      <c r="AI16" s="1522">
        <f t="shared" ref="AI16:AI43" si="4">+AF16+AG16-AH16</f>
        <v>0</v>
      </c>
      <c r="AJ16" s="718"/>
      <c r="AK16" s="4474">
        <f t="shared" ref="AK16:AK43" si="5">AL16+AM16</f>
        <v>0</v>
      </c>
      <c r="AL16" s="2022"/>
      <c r="AM16" s="2022"/>
      <c r="AN16" s="2022"/>
      <c r="AO16" s="2022"/>
      <c r="AP16" s="2022"/>
      <c r="AQ16" s="2022"/>
      <c r="AR16" s="2022"/>
      <c r="AS16" s="2023">
        <f t="shared" si="3"/>
        <v>0</v>
      </c>
      <c r="AT16" s="1578">
        <f t="shared" ref="AT16:AT30" si="6">AM16+AO16</f>
        <v>0</v>
      </c>
      <c r="AU16" s="1579"/>
      <c r="AV16" s="362"/>
      <c r="AW16" s="316"/>
    </row>
    <row r="17" spans="1:49" ht="13.2">
      <c r="A17" s="316"/>
      <c r="B17" s="362"/>
      <c r="C17" s="4411"/>
      <c r="D17" s="613"/>
      <c r="E17" s="613" t="s">
        <v>2540</v>
      </c>
      <c r="F17" s="1423" t="s">
        <v>2536</v>
      </c>
      <c r="G17" s="2145"/>
      <c r="H17" s="2145"/>
      <c r="I17" s="2145"/>
      <c r="J17" s="2145"/>
      <c r="K17" s="2145"/>
      <c r="L17" s="2092" t="b">
        <v>1</v>
      </c>
      <c r="M17" s="2022"/>
      <c r="N17" s="2141">
        <v>0</v>
      </c>
      <c r="O17" s="2141"/>
      <c r="P17" s="2141"/>
      <c r="Q17" s="2141"/>
      <c r="R17" s="2533">
        <f t="shared" si="2"/>
        <v>0</v>
      </c>
      <c r="S17" s="2144"/>
      <c r="T17" s="2144"/>
      <c r="U17" s="2144"/>
      <c r="V17" s="2144"/>
      <c r="W17" s="2144"/>
      <c r="X17" s="2144"/>
      <c r="Y17" s="2144"/>
      <c r="Z17" s="2144"/>
      <c r="AA17" s="2144"/>
      <c r="AB17" s="2144"/>
      <c r="AC17" s="2144"/>
      <c r="AD17" s="2144"/>
      <c r="AE17" s="2144"/>
      <c r="AF17" s="2144"/>
      <c r="AG17" s="2144"/>
      <c r="AH17" s="2144"/>
      <c r="AI17" s="1522">
        <f t="shared" si="4"/>
        <v>0</v>
      </c>
      <c r="AJ17" s="718"/>
      <c r="AK17" s="4474">
        <f t="shared" si="5"/>
        <v>0</v>
      </c>
      <c r="AL17" s="2022"/>
      <c r="AM17" s="2022"/>
      <c r="AN17" s="2022"/>
      <c r="AO17" s="2022"/>
      <c r="AP17" s="2022"/>
      <c r="AQ17" s="2022"/>
      <c r="AR17" s="2022"/>
      <c r="AS17" s="2023">
        <f t="shared" si="3"/>
        <v>0</v>
      </c>
      <c r="AT17" s="1578">
        <f t="shared" si="6"/>
        <v>0</v>
      </c>
      <c r="AU17" s="1579"/>
      <c r="AV17" s="362"/>
      <c r="AW17" s="316"/>
    </row>
    <row r="18" spans="1:49" ht="13.2">
      <c r="A18" s="316"/>
      <c r="B18" s="362"/>
      <c r="C18" s="4411"/>
      <c r="D18" s="613"/>
      <c r="E18" s="613" t="s">
        <v>2541</v>
      </c>
      <c r="F18" s="1423" t="s">
        <v>2536</v>
      </c>
      <c r="G18" s="2145"/>
      <c r="H18" s="2145"/>
      <c r="I18" s="2145"/>
      <c r="J18" s="2145"/>
      <c r="K18" s="2145"/>
      <c r="L18" s="2092" t="b">
        <v>1</v>
      </c>
      <c r="M18" s="2022"/>
      <c r="N18" s="2141">
        <v>0</v>
      </c>
      <c r="O18" s="2141"/>
      <c r="P18" s="2141"/>
      <c r="Q18" s="2141"/>
      <c r="R18" s="2533">
        <f t="shared" si="2"/>
        <v>0</v>
      </c>
      <c r="S18" s="2144"/>
      <c r="T18" s="2144"/>
      <c r="U18" s="2144"/>
      <c r="V18" s="2144"/>
      <c r="W18" s="2144"/>
      <c r="X18" s="2144"/>
      <c r="Y18" s="2144"/>
      <c r="Z18" s="2144"/>
      <c r="AA18" s="2144"/>
      <c r="AB18" s="2144"/>
      <c r="AC18" s="2144"/>
      <c r="AD18" s="2144"/>
      <c r="AE18" s="2144"/>
      <c r="AF18" s="2144"/>
      <c r="AG18" s="2144"/>
      <c r="AH18" s="2144"/>
      <c r="AI18" s="1522">
        <f t="shared" si="4"/>
        <v>0</v>
      </c>
      <c r="AJ18" s="718"/>
      <c r="AK18" s="4474">
        <f t="shared" si="5"/>
        <v>0</v>
      </c>
      <c r="AL18" s="2022"/>
      <c r="AM18" s="2022"/>
      <c r="AN18" s="2022"/>
      <c r="AO18" s="2022"/>
      <c r="AP18" s="2022"/>
      <c r="AQ18" s="2022"/>
      <c r="AR18" s="2022"/>
      <c r="AS18" s="2023">
        <f t="shared" si="3"/>
        <v>0</v>
      </c>
      <c r="AT18" s="1578">
        <f t="shared" si="6"/>
        <v>0</v>
      </c>
      <c r="AU18" s="1579"/>
      <c r="AV18" s="362"/>
      <c r="AW18" s="316"/>
    </row>
    <row r="19" spans="1:49" ht="13.2">
      <c r="A19" s="316"/>
      <c r="B19" s="362"/>
      <c r="C19" s="4411"/>
      <c r="D19" s="613"/>
      <c r="E19" s="613" t="s">
        <v>2542</v>
      </c>
      <c r="F19" s="1423" t="s">
        <v>2536</v>
      </c>
      <c r="G19" s="2145"/>
      <c r="H19" s="2145"/>
      <c r="I19" s="2145"/>
      <c r="J19" s="2145"/>
      <c r="K19" s="2145"/>
      <c r="L19" s="2092" t="b">
        <v>1</v>
      </c>
      <c r="M19" s="2022"/>
      <c r="N19" s="2141">
        <v>0</v>
      </c>
      <c r="O19" s="2141"/>
      <c r="P19" s="2141"/>
      <c r="Q19" s="2141"/>
      <c r="R19" s="2533">
        <f t="shared" si="2"/>
        <v>0</v>
      </c>
      <c r="S19" s="2144"/>
      <c r="T19" s="2144"/>
      <c r="U19" s="2144"/>
      <c r="V19" s="2144"/>
      <c r="W19" s="2144"/>
      <c r="X19" s="2144"/>
      <c r="Y19" s="2144"/>
      <c r="Z19" s="2144"/>
      <c r="AA19" s="2144"/>
      <c r="AB19" s="2144"/>
      <c r="AC19" s="2144"/>
      <c r="AD19" s="2144"/>
      <c r="AE19" s="2144"/>
      <c r="AF19" s="2144"/>
      <c r="AG19" s="2144"/>
      <c r="AH19" s="2144"/>
      <c r="AI19" s="1522">
        <f t="shared" si="4"/>
        <v>0</v>
      </c>
      <c r="AJ19" s="718"/>
      <c r="AK19" s="4474">
        <f t="shared" si="5"/>
        <v>0</v>
      </c>
      <c r="AL19" s="2022"/>
      <c r="AM19" s="2022"/>
      <c r="AN19" s="2022"/>
      <c r="AO19" s="2022"/>
      <c r="AP19" s="2022"/>
      <c r="AQ19" s="2022"/>
      <c r="AR19" s="2022"/>
      <c r="AS19" s="2023">
        <f t="shared" si="3"/>
        <v>0</v>
      </c>
      <c r="AT19" s="1578">
        <f t="shared" si="6"/>
        <v>0</v>
      </c>
      <c r="AU19" s="1579"/>
      <c r="AV19" s="362"/>
      <c r="AW19" s="316"/>
    </row>
    <row r="20" spans="1:49" ht="13.2">
      <c r="A20" s="316"/>
      <c r="B20" s="362"/>
      <c r="C20" s="4411"/>
      <c r="D20" s="613"/>
      <c r="E20" s="613" t="s">
        <v>2543</v>
      </c>
      <c r="F20" s="1423" t="s">
        <v>2536</v>
      </c>
      <c r="G20" s="2145"/>
      <c r="H20" s="2145"/>
      <c r="I20" s="2145"/>
      <c r="J20" s="2145"/>
      <c r="K20" s="2145"/>
      <c r="L20" s="2092" t="b">
        <v>1</v>
      </c>
      <c r="M20" s="2022"/>
      <c r="N20" s="2141">
        <v>0</v>
      </c>
      <c r="O20" s="2141"/>
      <c r="P20" s="2141"/>
      <c r="Q20" s="2141"/>
      <c r="R20" s="2533">
        <f t="shared" si="2"/>
        <v>0</v>
      </c>
      <c r="S20" s="2144"/>
      <c r="T20" s="2144"/>
      <c r="U20" s="2144"/>
      <c r="V20" s="2144"/>
      <c r="W20" s="2144"/>
      <c r="X20" s="2144"/>
      <c r="Y20" s="2144"/>
      <c r="Z20" s="2144"/>
      <c r="AA20" s="2144"/>
      <c r="AB20" s="2144"/>
      <c r="AC20" s="2144"/>
      <c r="AD20" s="2144"/>
      <c r="AE20" s="2144"/>
      <c r="AF20" s="2144"/>
      <c r="AG20" s="2144"/>
      <c r="AH20" s="2144"/>
      <c r="AI20" s="1522">
        <f t="shared" si="4"/>
        <v>0</v>
      </c>
      <c r="AJ20" s="718"/>
      <c r="AK20" s="4474">
        <f t="shared" si="5"/>
        <v>0</v>
      </c>
      <c r="AL20" s="2022"/>
      <c r="AM20" s="2022"/>
      <c r="AN20" s="2022"/>
      <c r="AO20" s="2022"/>
      <c r="AP20" s="2022"/>
      <c r="AQ20" s="2022"/>
      <c r="AR20" s="2022"/>
      <c r="AS20" s="2023">
        <f t="shared" si="3"/>
        <v>0</v>
      </c>
      <c r="AT20" s="1578">
        <f t="shared" si="6"/>
        <v>0</v>
      </c>
      <c r="AU20" s="1579"/>
      <c r="AV20" s="362"/>
      <c r="AW20" s="316"/>
    </row>
    <row r="21" spans="1:49" ht="13.2">
      <c r="A21" s="316"/>
      <c r="B21" s="362"/>
      <c r="C21" s="4411"/>
      <c r="D21" s="613"/>
      <c r="E21" s="613" t="s">
        <v>2544</v>
      </c>
      <c r="F21" s="1423" t="s">
        <v>2536</v>
      </c>
      <c r="G21" s="2145"/>
      <c r="H21" s="2145"/>
      <c r="I21" s="2145"/>
      <c r="J21" s="2145"/>
      <c r="K21" s="2145"/>
      <c r="L21" s="2092" t="b">
        <v>1</v>
      </c>
      <c r="M21" s="2022"/>
      <c r="N21" s="2141">
        <v>0</v>
      </c>
      <c r="O21" s="2141"/>
      <c r="P21" s="2141"/>
      <c r="Q21" s="2141"/>
      <c r="R21" s="2533">
        <f t="shared" si="2"/>
        <v>0</v>
      </c>
      <c r="S21" s="2144"/>
      <c r="T21" s="2144"/>
      <c r="U21" s="2144"/>
      <c r="V21" s="2144"/>
      <c r="W21" s="2144"/>
      <c r="X21" s="2144"/>
      <c r="Y21" s="2144"/>
      <c r="Z21" s="2144"/>
      <c r="AA21" s="2144"/>
      <c r="AB21" s="2144"/>
      <c r="AC21" s="2144"/>
      <c r="AD21" s="2144"/>
      <c r="AE21" s="2144"/>
      <c r="AF21" s="2144"/>
      <c r="AG21" s="2144"/>
      <c r="AH21" s="2144"/>
      <c r="AI21" s="1522">
        <f t="shared" si="4"/>
        <v>0</v>
      </c>
      <c r="AJ21" s="718"/>
      <c r="AK21" s="4474">
        <f t="shared" si="5"/>
        <v>0</v>
      </c>
      <c r="AL21" s="2022"/>
      <c r="AM21" s="2022"/>
      <c r="AN21" s="2022"/>
      <c r="AO21" s="2022"/>
      <c r="AP21" s="2022"/>
      <c r="AQ21" s="2022"/>
      <c r="AR21" s="2022"/>
      <c r="AS21" s="2023">
        <f t="shared" si="3"/>
        <v>0</v>
      </c>
      <c r="AT21" s="1578">
        <f t="shared" si="6"/>
        <v>0</v>
      </c>
      <c r="AU21" s="1579"/>
      <c r="AV21" s="362"/>
      <c r="AW21" s="316"/>
    </row>
    <row r="22" spans="1:49" ht="13.2">
      <c r="A22" s="316"/>
      <c r="B22" s="362"/>
      <c r="C22" s="4411"/>
      <c r="D22" s="613"/>
      <c r="E22" s="613" t="s">
        <v>2545</v>
      </c>
      <c r="F22" s="1423" t="s">
        <v>2536</v>
      </c>
      <c r="G22" s="2145"/>
      <c r="H22" s="2145"/>
      <c r="I22" s="2145"/>
      <c r="J22" s="2145"/>
      <c r="K22" s="2145"/>
      <c r="L22" s="2092" t="b">
        <v>1</v>
      </c>
      <c r="M22" s="2022"/>
      <c r="N22" s="2141">
        <v>0</v>
      </c>
      <c r="O22" s="2141"/>
      <c r="P22" s="2141"/>
      <c r="Q22" s="2141"/>
      <c r="R22" s="2533">
        <f t="shared" si="2"/>
        <v>0</v>
      </c>
      <c r="S22" s="2144"/>
      <c r="T22" s="2144"/>
      <c r="U22" s="2144"/>
      <c r="V22" s="2144"/>
      <c r="W22" s="2144"/>
      <c r="X22" s="2144"/>
      <c r="Y22" s="2144"/>
      <c r="Z22" s="2144"/>
      <c r="AA22" s="2144"/>
      <c r="AB22" s="2144"/>
      <c r="AC22" s="2144"/>
      <c r="AD22" s="2144"/>
      <c r="AE22" s="2144"/>
      <c r="AF22" s="2144"/>
      <c r="AG22" s="2144"/>
      <c r="AH22" s="2144"/>
      <c r="AI22" s="1522">
        <f t="shared" si="4"/>
        <v>0</v>
      </c>
      <c r="AJ22" s="718"/>
      <c r="AK22" s="4474">
        <f t="shared" si="5"/>
        <v>0</v>
      </c>
      <c r="AL22" s="2022"/>
      <c r="AM22" s="2022"/>
      <c r="AN22" s="2022"/>
      <c r="AO22" s="2022"/>
      <c r="AP22" s="2022"/>
      <c r="AQ22" s="2022"/>
      <c r="AR22" s="2022"/>
      <c r="AS22" s="2023">
        <f t="shared" si="3"/>
        <v>0</v>
      </c>
      <c r="AT22" s="1578">
        <f t="shared" si="6"/>
        <v>0</v>
      </c>
      <c r="AU22" s="1579"/>
      <c r="AV22" s="362"/>
      <c r="AW22" s="316"/>
    </row>
    <row r="23" spans="1:49" ht="13.2">
      <c r="A23" s="316"/>
      <c r="B23" s="362"/>
      <c r="C23" s="4411"/>
      <c r="D23" s="613"/>
      <c r="E23" s="613" t="s">
        <v>2546</v>
      </c>
      <c r="F23" s="1423" t="s">
        <v>2536</v>
      </c>
      <c r="G23" s="2145"/>
      <c r="H23" s="2145"/>
      <c r="I23" s="2145"/>
      <c r="J23" s="2145"/>
      <c r="K23" s="2145"/>
      <c r="L23" s="2092" t="b">
        <v>1</v>
      </c>
      <c r="M23" s="2022"/>
      <c r="N23" s="2141">
        <v>0</v>
      </c>
      <c r="O23" s="2141"/>
      <c r="P23" s="2141"/>
      <c r="Q23" s="2141"/>
      <c r="R23" s="2533">
        <f t="shared" si="2"/>
        <v>0</v>
      </c>
      <c r="S23" s="2144"/>
      <c r="T23" s="2144"/>
      <c r="U23" s="2144"/>
      <c r="V23" s="2144"/>
      <c r="W23" s="2144"/>
      <c r="X23" s="2144"/>
      <c r="Y23" s="2144"/>
      <c r="Z23" s="2144"/>
      <c r="AA23" s="2144"/>
      <c r="AB23" s="2144"/>
      <c r="AC23" s="2144"/>
      <c r="AD23" s="2144"/>
      <c r="AE23" s="2144"/>
      <c r="AF23" s="2144"/>
      <c r="AG23" s="2144"/>
      <c r="AH23" s="2144"/>
      <c r="AI23" s="1522">
        <f t="shared" si="4"/>
        <v>0</v>
      </c>
      <c r="AJ23" s="718"/>
      <c r="AK23" s="4474">
        <f t="shared" si="5"/>
        <v>0</v>
      </c>
      <c r="AL23" s="2022"/>
      <c r="AM23" s="2022"/>
      <c r="AN23" s="2022"/>
      <c r="AO23" s="2022"/>
      <c r="AP23" s="2022"/>
      <c r="AQ23" s="2022"/>
      <c r="AR23" s="2022"/>
      <c r="AS23" s="2023">
        <f t="shared" si="3"/>
        <v>0</v>
      </c>
      <c r="AT23" s="1578">
        <f t="shared" si="6"/>
        <v>0</v>
      </c>
      <c r="AU23" s="1579"/>
      <c r="AV23" s="362"/>
      <c r="AW23" s="316"/>
    </row>
    <row r="24" spans="1:49" ht="13.2">
      <c r="A24" s="316"/>
      <c r="B24" s="362"/>
      <c r="C24" s="4411"/>
      <c r="D24" s="613"/>
      <c r="E24" s="613" t="s">
        <v>2547</v>
      </c>
      <c r="F24" s="1423" t="s">
        <v>2536</v>
      </c>
      <c r="G24" s="2145"/>
      <c r="H24" s="2145"/>
      <c r="I24" s="2145"/>
      <c r="J24" s="2145"/>
      <c r="K24" s="2145"/>
      <c r="L24" s="2092" t="b">
        <v>1</v>
      </c>
      <c r="M24" s="2022"/>
      <c r="N24" s="2141">
        <v>0</v>
      </c>
      <c r="O24" s="2141"/>
      <c r="P24" s="2141"/>
      <c r="Q24" s="2141"/>
      <c r="R24" s="2533">
        <f t="shared" si="2"/>
        <v>0</v>
      </c>
      <c r="S24" s="2144"/>
      <c r="T24" s="2144"/>
      <c r="U24" s="2144"/>
      <c r="V24" s="2144"/>
      <c r="W24" s="2144"/>
      <c r="X24" s="2144"/>
      <c r="Y24" s="2144"/>
      <c r="Z24" s="2144"/>
      <c r="AA24" s="2144"/>
      <c r="AB24" s="2144"/>
      <c r="AC24" s="2144"/>
      <c r="AD24" s="2144"/>
      <c r="AE24" s="2144"/>
      <c r="AF24" s="2144"/>
      <c r="AG24" s="2144"/>
      <c r="AH24" s="2144"/>
      <c r="AI24" s="1522">
        <f t="shared" si="4"/>
        <v>0</v>
      </c>
      <c r="AJ24" s="718"/>
      <c r="AK24" s="4474">
        <f t="shared" si="5"/>
        <v>0</v>
      </c>
      <c r="AL24" s="2022"/>
      <c r="AM24" s="2022"/>
      <c r="AN24" s="2022"/>
      <c r="AO24" s="2022"/>
      <c r="AP24" s="2022"/>
      <c r="AQ24" s="2022"/>
      <c r="AR24" s="2022"/>
      <c r="AS24" s="2023">
        <f t="shared" si="3"/>
        <v>0</v>
      </c>
      <c r="AT24" s="1578">
        <f t="shared" si="6"/>
        <v>0</v>
      </c>
      <c r="AU24" s="1579"/>
      <c r="AV24" s="362"/>
      <c r="AW24" s="316"/>
    </row>
    <row r="25" spans="1:49" ht="13.2">
      <c r="A25" s="316"/>
      <c r="B25" s="362"/>
      <c r="C25" s="4411"/>
      <c r="D25" s="613"/>
      <c r="E25" s="613" t="s">
        <v>2548</v>
      </c>
      <c r="F25" s="1423" t="s">
        <v>2536</v>
      </c>
      <c r="G25" s="2145"/>
      <c r="H25" s="2145"/>
      <c r="I25" s="2145"/>
      <c r="J25" s="2145"/>
      <c r="K25" s="2145"/>
      <c r="L25" s="2092" t="b">
        <v>1</v>
      </c>
      <c r="M25" s="2022"/>
      <c r="N25" s="2141">
        <v>0</v>
      </c>
      <c r="O25" s="2141"/>
      <c r="P25" s="2141"/>
      <c r="Q25" s="2141"/>
      <c r="R25" s="2533">
        <f t="shared" si="2"/>
        <v>0</v>
      </c>
      <c r="S25" s="2144"/>
      <c r="T25" s="2144"/>
      <c r="U25" s="2144"/>
      <c r="V25" s="2144"/>
      <c r="W25" s="2144"/>
      <c r="X25" s="2144"/>
      <c r="Y25" s="2144"/>
      <c r="Z25" s="2144"/>
      <c r="AA25" s="2144"/>
      <c r="AB25" s="2144"/>
      <c r="AC25" s="2144"/>
      <c r="AD25" s="2144"/>
      <c r="AE25" s="2144"/>
      <c r="AF25" s="2144"/>
      <c r="AG25" s="2144"/>
      <c r="AH25" s="2144"/>
      <c r="AI25" s="1522">
        <f t="shared" si="4"/>
        <v>0</v>
      </c>
      <c r="AJ25" s="718"/>
      <c r="AK25" s="4474">
        <f t="shared" si="5"/>
        <v>0</v>
      </c>
      <c r="AL25" s="2022"/>
      <c r="AM25" s="2022"/>
      <c r="AN25" s="2022"/>
      <c r="AO25" s="2022"/>
      <c r="AP25" s="2022"/>
      <c r="AQ25" s="2022"/>
      <c r="AR25" s="2022"/>
      <c r="AS25" s="2023">
        <f t="shared" si="3"/>
        <v>0</v>
      </c>
      <c r="AT25" s="1578">
        <f t="shared" si="6"/>
        <v>0</v>
      </c>
      <c r="AU25" s="1579"/>
      <c r="AV25" s="362"/>
      <c r="AW25" s="316"/>
    </row>
    <row r="26" spans="1:49" ht="13.2">
      <c r="A26" s="316"/>
      <c r="B26" s="362"/>
      <c r="C26" s="4411"/>
      <c r="D26" s="613"/>
      <c r="E26" s="613" t="s">
        <v>2549</v>
      </c>
      <c r="F26" s="1423" t="s">
        <v>2536</v>
      </c>
      <c r="G26" s="2145"/>
      <c r="H26" s="2145"/>
      <c r="I26" s="2145"/>
      <c r="J26" s="2145"/>
      <c r="K26" s="2145"/>
      <c r="L26" s="2092" t="b">
        <v>1</v>
      </c>
      <c r="M26" s="2022"/>
      <c r="N26" s="2141">
        <v>0</v>
      </c>
      <c r="O26" s="2141"/>
      <c r="P26" s="2141"/>
      <c r="Q26" s="2141"/>
      <c r="R26" s="2533">
        <f t="shared" si="2"/>
        <v>0</v>
      </c>
      <c r="S26" s="2144"/>
      <c r="T26" s="2144"/>
      <c r="U26" s="2144"/>
      <c r="V26" s="2144"/>
      <c r="W26" s="2144"/>
      <c r="X26" s="2144"/>
      <c r="Y26" s="2144"/>
      <c r="Z26" s="2144"/>
      <c r="AA26" s="2144"/>
      <c r="AB26" s="2144"/>
      <c r="AC26" s="2144"/>
      <c r="AD26" s="2144"/>
      <c r="AE26" s="2144"/>
      <c r="AF26" s="2144"/>
      <c r="AG26" s="2144"/>
      <c r="AH26" s="2144"/>
      <c r="AI26" s="1522">
        <f t="shared" si="4"/>
        <v>0</v>
      </c>
      <c r="AJ26" s="718"/>
      <c r="AK26" s="4474">
        <f t="shared" si="5"/>
        <v>0</v>
      </c>
      <c r="AL26" s="2022"/>
      <c r="AM26" s="2022"/>
      <c r="AN26" s="2022"/>
      <c r="AO26" s="2022"/>
      <c r="AP26" s="2022"/>
      <c r="AQ26" s="2022"/>
      <c r="AR26" s="2022"/>
      <c r="AS26" s="2023">
        <f t="shared" si="3"/>
        <v>0</v>
      </c>
      <c r="AT26" s="1578">
        <f t="shared" si="6"/>
        <v>0</v>
      </c>
      <c r="AU26" s="1579"/>
      <c r="AV26" s="362"/>
      <c r="AW26" s="316"/>
    </row>
    <row r="27" spans="1:49" ht="13.2">
      <c r="A27" s="316"/>
      <c r="B27" s="362"/>
      <c r="C27" s="4411"/>
      <c r="D27" s="613"/>
      <c r="E27" s="613" t="s">
        <v>2550</v>
      </c>
      <c r="F27" s="1423" t="s">
        <v>2536</v>
      </c>
      <c r="G27" s="2145"/>
      <c r="H27" s="2145"/>
      <c r="I27" s="2145"/>
      <c r="J27" s="2145"/>
      <c r="K27" s="2145"/>
      <c r="L27" s="2092" t="b">
        <v>1</v>
      </c>
      <c r="M27" s="2022"/>
      <c r="N27" s="2141">
        <v>0</v>
      </c>
      <c r="O27" s="2141"/>
      <c r="P27" s="2141"/>
      <c r="Q27" s="2141"/>
      <c r="R27" s="2533">
        <f t="shared" si="2"/>
        <v>0</v>
      </c>
      <c r="S27" s="2144"/>
      <c r="T27" s="2144"/>
      <c r="U27" s="2144"/>
      <c r="V27" s="2144"/>
      <c r="W27" s="2144"/>
      <c r="X27" s="2144"/>
      <c r="Y27" s="2144"/>
      <c r="Z27" s="2144"/>
      <c r="AA27" s="2144"/>
      <c r="AB27" s="2144"/>
      <c r="AC27" s="2144"/>
      <c r="AD27" s="2144"/>
      <c r="AE27" s="2144"/>
      <c r="AF27" s="2144"/>
      <c r="AG27" s="2144"/>
      <c r="AH27" s="2144"/>
      <c r="AI27" s="1522">
        <f t="shared" si="4"/>
        <v>0</v>
      </c>
      <c r="AJ27" s="718"/>
      <c r="AK27" s="4474">
        <f t="shared" si="5"/>
        <v>0</v>
      </c>
      <c r="AL27" s="2022"/>
      <c r="AM27" s="2022"/>
      <c r="AN27" s="2022"/>
      <c r="AO27" s="2022"/>
      <c r="AP27" s="2022"/>
      <c r="AQ27" s="2022"/>
      <c r="AR27" s="2022"/>
      <c r="AS27" s="2023">
        <f t="shared" si="3"/>
        <v>0</v>
      </c>
      <c r="AT27" s="1578">
        <f t="shared" si="6"/>
        <v>0</v>
      </c>
      <c r="AU27" s="1579"/>
      <c r="AV27" s="362"/>
      <c r="AW27" s="316"/>
    </row>
    <row r="28" spans="1:49" ht="13.2">
      <c r="A28" s="316"/>
      <c r="B28" s="362"/>
      <c r="C28" s="4411"/>
      <c r="D28" s="613"/>
      <c r="E28" s="613" t="s">
        <v>2551</v>
      </c>
      <c r="F28" s="1423" t="s">
        <v>2536</v>
      </c>
      <c r="G28" s="2145"/>
      <c r="H28" s="2145"/>
      <c r="I28" s="2145"/>
      <c r="J28" s="2145"/>
      <c r="K28" s="2145"/>
      <c r="L28" s="2092" t="b">
        <v>1</v>
      </c>
      <c r="M28" s="2022"/>
      <c r="N28" s="2141">
        <v>0</v>
      </c>
      <c r="O28" s="2141"/>
      <c r="P28" s="2141"/>
      <c r="Q28" s="2141"/>
      <c r="R28" s="2533">
        <f t="shared" si="2"/>
        <v>0</v>
      </c>
      <c r="S28" s="2144"/>
      <c r="T28" s="2144"/>
      <c r="U28" s="2144"/>
      <c r="V28" s="2144"/>
      <c r="W28" s="2144"/>
      <c r="X28" s="2144"/>
      <c r="Y28" s="2144"/>
      <c r="Z28" s="2144"/>
      <c r="AA28" s="2144"/>
      <c r="AB28" s="2144"/>
      <c r="AC28" s="2144"/>
      <c r="AD28" s="2144"/>
      <c r="AE28" s="2144"/>
      <c r="AF28" s="2144"/>
      <c r="AG28" s="2144"/>
      <c r="AH28" s="2144"/>
      <c r="AI28" s="1522">
        <f t="shared" si="4"/>
        <v>0</v>
      </c>
      <c r="AJ28" s="718"/>
      <c r="AK28" s="4474">
        <f t="shared" si="5"/>
        <v>0</v>
      </c>
      <c r="AL28" s="2022"/>
      <c r="AM28" s="2022"/>
      <c r="AN28" s="2022"/>
      <c r="AO28" s="2022"/>
      <c r="AP28" s="2022"/>
      <c r="AQ28" s="2022"/>
      <c r="AR28" s="2022"/>
      <c r="AS28" s="2023">
        <f t="shared" si="3"/>
        <v>0</v>
      </c>
      <c r="AT28" s="1578">
        <f t="shared" si="6"/>
        <v>0</v>
      </c>
      <c r="AU28" s="1579"/>
      <c r="AV28" s="362"/>
      <c r="AW28" s="316"/>
    </row>
    <row r="29" spans="1:49" ht="13.2">
      <c r="A29" s="316"/>
      <c r="B29" s="362"/>
      <c r="C29" s="4411"/>
      <c r="D29" s="613"/>
      <c r="E29" s="613" t="s">
        <v>2552</v>
      </c>
      <c r="F29" s="1423" t="s">
        <v>2536</v>
      </c>
      <c r="G29" s="2145"/>
      <c r="H29" s="2145"/>
      <c r="I29" s="2145"/>
      <c r="J29" s="2145"/>
      <c r="K29" s="2145"/>
      <c r="L29" s="2092" t="b">
        <v>1</v>
      </c>
      <c r="M29" s="2022"/>
      <c r="N29" s="2141">
        <v>0</v>
      </c>
      <c r="O29" s="2141"/>
      <c r="P29" s="2141"/>
      <c r="Q29" s="2141"/>
      <c r="R29" s="2533">
        <f t="shared" si="2"/>
        <v>0</v>
      </c>
      <c r="S29" s="2144"/>
      <c r="T29" s="2144"/>
      <c r="U29" s="2144"/>
      <c r="V29" s="2144"/>
      <c r="W29" s="2144"/>
      <c r="X29" s="2144"/>
      <c r="Y29" s="2144"/>
      <c r="Z29" s="2144"/>
      <c r="AA29" s="2144"/>
      <c r="AB29" s="2144"/>
      <c r="AC29" s="2144"/>
      <c r="AD29" s="2144"/>
      <c r="AE29" s="2144"/>
      <c r="AF29" s="2144"/>
      <c r="AG29" s="2144"/>
      <c r="AH29" s="2144"/>
      <c r="AI29" s="1522">
        <f t="shared" si="4"/>
        <v>0</v>
      </c>
      <c r="AJ29" s="718"/>
      <c r="AK29" s="4474">
        <f t="shared" si="5"/>
        <v>0</v>
      </c>
      <c r="AL29" s="2022"/>
      <c r="AM29" s="2022"/>
      <c r="AN29" s="2022"/>
      <c r="AO29" s="2022"/>
      <c r="AP29" s="2022"/>
      <c r="AQ29" s="2022"/>
      <c r="AR29" s="2022"/>
      <c r="AS29" s="2023">
        <f t="shared" si="3"/>
        <v>0</v>
      </c>
      <c r="AT29" s="1578">
        <f t="shared" si="6"/>
        <v>0</v>
      </c>
      <c r="AU29" s="1579"/>
      <c r="AV29" s="362"/>
      <c r="AW29" s="316"/>
    </row>
    <row r="30" spans="1:49" ht="13.2">
      <c r="A30" s="316"/>
      <c r="B30" s="362"/>
      <c r="C30" s="4411"/>
      <c r="D30" s="613"/>
      <c r="E30" s="613" t="s">
        <v>2553</v>
      </c>
      <c r="F30" s="1423" t="s">
        <v>2536</v>
      </c>
      <c r="G30" s="2145"/>
      <c r="H30" s="2145"/>
      <c r="I30" s="2145"/>
      <c r="J30" s="2145"/>
      <c r="K30" s="2145"/>
      <c r="L30" s="2092" t="b">
        <v>1</v>
      </c>
      <c r="M30" s="2022"/>
      <c r="N30" s="2141">
        <v>0</v>
      </c>
      <c r="O30" s="2141"/>
      <c r="P30" s="2141"/>
      <c r="Q30" s="2141"/>
      <c r="R30" s="2533">
        <f t="shared" si="2"/>
        <v>0</v>
      </c>
      <c r="S30" s="2144"/>
      <c r="T30" s="2144"/>
      <c r="U30" s="2144"/>
      <c r="V30" s="2144"/>
      <c r="W30" s="2144"/>
      <c r="X30" s="2144"/>
      <c r="Y30" s="2144"/>
      <c r="Z30" s="2144"/>
      <c r="AA30" s="2144"/>
      <c r="AB30" s="2144"/>
      <c r="AC30" s="2144"/>
      <c r="AD30" s="2144"/>
      <c r="AE30" s="2144"/>
      <c r="AF30" s="2144"/>
      <c r="AG30" s="2144"/>
      <c r="AH30" s="2144"/>
      <c r="AI30" s="1522">
        <f t="shared" si="4"/>
        <v>0</v>
      </c>
      <c r="AJ30" s="718"/>
      <c r="AK30" s="4474">
        <f t="shared" si="5"/>
        <v>0</v>
      </c>
      <c r="AL30" s="2022"/>
      <c r="AM30" s="2022"/>
      <c r="AN30" s="2022"/>
      <c r="AO30" s="2022"/>
      <c r="AP30" s="2022"/>
      <c r="AQ30" s="2022"/>
      <c r="AR30" s="2022"/>
      <c r="AS30" s="2023">
        <f t="shared" si="3"/>
        <v>0</v>
      </c>
      <c r="AT30" s="1578">
        <f t="shared" si="6"/>
        <v>0</v>
      </c>
      <c r="AU30" s="1579"/>
      <c r="AV30" s="362"/>
      <c r="AW30" s="316"/>
    </row>
    <row r="31" spans="1:49" ht="13.2">
      <c r="A31" s="316"/>
      <c r="B31" s="362"/>
      <c r="C31" s="4411"/>
      <c r="D31" s="613"/>
      <c r="E31" s="613" t="s">
        <v>2554</v>
      </c>
      <c r="F31" s="1423" t="s">
        <v>2536</v>
      </c>
      <c r="G31" s="2145"/>
      <c r="H31" s="2145"/>
      <c r="I31" s="2145"/>
      <c r="J31" s="2145"/>
      <c r="K31" s="2145"/>
      <c r="L31" s="2092" t="b">
        <v>1</v>
      </c>
      <c r="M31" s="2022"/>
      <c r="N31" s="2141">
        <v>0</v>
      </c>
      <c r="O31" s="2141"/>
      <c r="P31" s="2141"/>
      <c r="Q31" s="2141"/>
      <c r="R31" s="2533">
        <f t="shared" si="2"/>
        <v>0</v>
      </c>
      <c r="S31" s="2144"/>
      <c r="T31" s="2144"/>
      <c r="U31" s="2144"/>
      <c r="V31" s="2144"/>
      <c r="W31" s="2144"/>
      <c r="X31" s="2144"/>
      <c r="Y31" s="2144"/>
      <c r="Z31" s="2144"/>
      <c r="AA31" s="2144"/>
      <c r="AB31" s="2144"/>
      <c r="AC31" s="2144"/>
      <c r="AD31" s="2144"/>
      <c r="AE31" s="2144"/>
      <c r="AF31" s="2144"/>
      <c r="AG31" s="2144"/>
      <c r="AH31" s="2144"/>
      <c r="AI31" s="1522">
        <f t="shared" si="4"/>
        <v>0</v>
      </c>
      <c r="AJ31" s="718"/>
      <c r="AK31" s="4474">
        <f t="shared" si="5"/>
        <v>0</v>
      </c>
      <c r="AL31" s="2022"/>
      <c r="AM31" s="2022"/>
      <c r="AN31" s="2022"/>
      <c r="AO31" s="2022"/>
      <c r="AP31" s="2022"/>
      <c r="AQ31" s="2022"/>
      <c r="AR31" s="2022"/>
      <c r="AS31" s="2023">
        <f>AP31+AQ31-AR31</f>
        <v>0</v>
      </c>
      <c r="AT31" s="1578">
        <f>AM31+AO31</f>
        <v>0</v>
      </c>
      <c r="AU31" s="1579"/>
      <c r="AV31" s="362"/>
      <c r="AW31" s="316"/>
    </row>
    <row r="32" spans="1:49" ht="13.2">
      <c r="A32" s="316"/>
      <c r="B32" s="362"/>
      <c r="C32" s="4411"/>
      <c r="D32" s="613"/>
      <c r="E32" s="613" t="s">
        <v>2555</v>
      </c>
      <c r="F32" s="1423" t="s">
        <v>2536</v>
      </c>
      <c r="G32" s="2145"/>
      <c r="H32" s="2145"/>
      <c r="I32" s="2145"/>
      <c r="J32" s="2145"/>
      <c r="K32" s="2145"/>
      <c r="L32" s="2092" t="b">
        <v>1</v>
      </c>
      <c r="M32" s="2022"/>
      <c r="N32" s="2141">
        <v>0</v>
      </c>
      <c r="O32" s="2141"/>
      <c r="P32" s="2141"/>
      <c r="Q32" s="2141"/>
      <c r="R32" s="2533">
        <f t="shared" si="2"/>
        <v>0</v>
      </c>
      <c r="S32" s="2144"/>
      <c r="T32" s="2144"/>
      <c r="U32" s="2144"/>
      <c r="V32" s="2144"/>
      <c r="W32" s="2144"/>
      <c r="X32" s="2144"/>
      <c r="Y32" s="2144"/>
      <c r="Z32" s="2144"/>
      <c r="AA32" s="2144"/>
      <c r="AB32" s="2144"/>
      <c r="AC32" s="2144"/>
      <c r="AD32" s="2144"/>
      <c r="AE32" s="2144"/>
      <c r="AF32" s="2144"/>
      <c r="AG32" s="2144"/>
      <c r="AH32" s="2144"/>
      <c r="AI32" s="1522">
        <f t="shared" si="4"/>
        <v>0</v>
      </c>
      <c r="AJ32" s="718"/>
      <c r="AK32" s="4474">
        <f t="shared" si="5"/>
        <v>0</v>
      </c>
      <c r="AL32" s="2022"/>
      <c r="AM32" s="2022"/>
      <c r="AN32" s="2022"/>
      <c r="AO32" s="2022"/>
      <c r="AP32" s="2022"/>
      <c r="AQ32" s="2022"/>
      <c r="AR32" s="2022"/>
      <c r="AS32" s="2023">
        <f t="shared" ref="AS32:AS43" si="7">AP32+AQ32-AR32</f>
        <v>0</v>
      </c>
      <c r="AT32" s="1578">
        <f t="shared" ref="AT32:AT43" si="8">AM32+AO32</f>
        <v>0</v>
      </c>
      <c r="AU32" s="1579"/>
      <c r="AV32" s="362"/>
      <c r="AW32" s="316"/>
    </row>
    <row r="33" spans="1:49" ht="13.2">
      <c r="A33" s="316"/>
      <c r="B33" s="362"/>
      <c r="C33" s="4411"/>
      <c r="D33" s="613"/>
      <c r="E33" s="613" t="s">
        <v>2556</v>
      </c>
      <c r="F33" s="1423" t="s">
        <v>2536</v>
      </c>
      <c r="G33" s="2145"/>
      <c r="H33" s="2145"/>
      <c r="I33" s="2145"/>
      <c r="J33" s="2145"/>
      <c r="K33" s="2145"/>
      <c r="L33" s="2092" t="b">
        <v>1</v>
      </c>
      <c r="M33" s="2022"/>
      <c r="N33" s="2141">
        <v>0</v>
      </c>
      <c r="O33" s="2141"/>
      <c r="P33" s="2141"/>
      <c r="Q33" s="2141"/>
      <c r="R33" s="2533">
        <f t="shared" si="2"/>
        <v>0</v>
      </c>
      <c r="S33" s="2144"/>
      <c r="T33" s="2144"/>
      <c r="U33" s="2144"/>
      <c r="V33" s="2144"/>
      <c r="W33" s="2144"/>
      <c r="X33" s="2144"/>
      <c r="Y33" s="2144"/>
      <c r="Z33" s="2144"/>
      <c r="AA33" s="2144"/>
      <c r="AB33" s="2144"/>
      <c r="AC33" s="2144"/>
      <c r="AD33" s="2144"/>
      <c r="AE33" s="2144"/>
      <c r="AF33" s="2144"/>
      <c r="AG33" s="2144"/>
      <c r="AH33" s="2144"/>
      <c r="AI33" s="1522">
        <f t="shared" si="4"/>
        <v>0</v>
      </c>
      <c r="AJ33" s="718"/>
      <c r="AK33" s="4474">
        <f t="shared" si="5"/>
        <v>0</v>
      </c>
      <c r="AL33" s="2022"/>
      <c r="AM33" s="2022"/>
      <c r="AN33" s="2022"/>
      <c r="AO33" s="2022"/>
      <c r="AP33" s="2022"/>
      <c r="AQ33" s="2022"/>
      <c r="AR33" s="2022"/>
      <c r="AS33" s="2023">
        <f t="shared" si="7"/>
        <v>0</v>
      </c>
      <c r="AT33" s="1578">
        <f t="shared" si="8"/>
        <v>0</v>
      </c>
      <c r="AU33" s="1579"/>
      <c r="AV33" s="362"/>
      <c r="AW33" s="316"/>
    </row>
    <row r="34" spans="1:49" ht="13.2">
      <c r="A34" s="316"/>
      <c r="B34" s="362"/>
      <c r="C34" s="4411"/>
      <c r="D34" s="613"/>
      <c r="E34" s="613" t="s">
        <v>2557</v>
      </c>
      <c r="F34" s="1423" t="s">
        <v>2536</v>
      </c>
      <c r="G34" s="2145"/>
      <c r="H34" s="2145"/>
      <c r="I34" s="2145"/>
      <c r="J34" s="2145"/>
      <c r="K34" s="2145"/>
      <c r="L34" s="2092" t="b">
        <v>1</v>
      </c>
      <c r="M34" s="2022"/>
      <c r="N34" s="2141">
        <v>0</v>
      </c>
      <c r="O34" s="2141"/>
      <c r="P34" s="2141"/>
      <c r="Q34" s="2141"/>
      <c r="R34" s="2533">
        <f t="shared" si="2"/>
        <v>0</v>
      </c>
      <c r="S34" s="2144"/>
      <c r="T34" s="2144"/>
      <c r="U34" s="2144"/>
      <c r="V34" s="2144"/>
      <c r="W34" s="2144"/>
      <c r="X34" s="2144"/>
      <c r="Y34" s="2144"/>
      <c r="Z34" s="2144"/>
      <c r="AA34" s="2144"/>
      <c r="AB34" s="2144"/>
      <c r="AC34" s="2144"/>
      <c r="AD34" s="2144"/>
      <c r="AE34" s="2144"/>
      <c r="AF34" s="2144"/>
      <c r="AG34" s="2144"/>
      <c r="AH34" s="2144"/>
      <c r="AI34" s="1522">
        <f t="shared" si="4"/>
        <v>0</v>
      </c>
      <c r="AJ34" s="718"/>
      <c r="AK34" s="4474">
        <f t="shared" si="5"/>
        <v>0</v>
      </c>
      <c r="AL34" s="2022"/>
      <c r="AM34" s="2022"/>
      <c r="AN34" s="2022"/>
      <c r="AO34" s="2022"/>
      <c r="AP34" s="2022"/>
      <c r="AQ34" s="2022"/>
      <c r="AR34" s="2022"/>
      <c r="AS34" s="2023">
        <f t="shared" si="7"/>
        <v>0</v>
      </c>
      <c r="AT34" s="1578">
        <f t="shared" si="8"/>
        <v>0</v>
      </c>
      <c r="AU34" s="1579"/>
      <c r="AV34" s="362"/>
      <c r="AW34" s="316"/>
    </row>
    <row r="35" spans="1:49" ht="13.2">
      <c r="A35" s="316"/>
      <c r="B35" s="362"/>
      <c r="C35" s="4411"/>
      <c r="D35" s="613"/>
      <c r="E35" s="613" t="s">
        <v>2558</v>
      </c>
      <c r="F35" s="1423" t="s">
        <v>2536</v>
      </c>
      <c r="G35" s="2145"/>
      <c r="H35" s="2145"/>
      <c r="I35" s="2145"/>
      <c r="J35" s="2145"/>
      <c r="K35" s="2145"/>
      <c r="L35" s="2092" t="b">
        <v>1</v>
      </c>
      <c r="M35" s="2022"/>
      <c r="N35" s="2141">
        <v>0</v>
      </c>
      <c r="O35" s="2141"/>
      <c r="P35" s="2141"/>
      <c r="Q35" s="2141"/>
      <c r="R35" s="2533">
        <f t="shared" si="2"/>
        <v>0</v>
      </c>
      <c r="S35" s="2144"/>
      <c r="T35" s="2144"/>
      <c r="U35" s="2144"/>
      <c r="V35" s="2144"/>
      <c r="W35" s="2144"/>
      <c r="X35" s="2144"/>
      <c r="Y35" s="2144"/>
      <c r="Z35" s="2144"/>
      <c r="AA35" s="2144"/>
      <c r="AB35" s="2144"/>
      <c r="AC35" s="2144"/>
      <c r="AD35" s="2144"/>
      <c r="AE35" s="2144"/>
      <c r="AF35" s="2144"/>
      <c r="AG35" s="2144"/>
      <c r="AH35" s="2144"/>
      <c r="AI35" s="1522">
        <f t="shared" si="4"/>
        <v>0</v>
      </c>
      <c r="AJ35" s="718"/>
      <c r="AK35" s="4474">
        <f t="shared" si="5"/>
        <v>0</v>
      </c>
      <c r="AL35" s="2022"/>
      <c r="AM35" s="2022"/>
      <c r="AN35" s="2022"/>
      <c r="AO35" s="2022"/>
      <c r="AP35" s="2022"/>
      <c r="AQ35" s="2022"/>
      <c r="AR35" s="2022"/>
      <c r="AS35" s="2023">
        <f t="shared" si="7"/>
        <v>0</v>
      </c>
      <c r="AT35" s="1578">
        <f t="shared" si="8"/>
        <v>0</v>
      </c>
      <c r="AU35" s="1579"/>
      <c r="AV35" s="362"/>
      <c r="AW35" s="316"/>
    </row>
    <row r="36" spans="1:49" ht="13.2">
      <c r="A36" s="316"/>
      <c r="B36" s="362"/>
      <c r="C36" s="4411"/>
      <c r="D36" s="613"/>
      <c r="E36" s="613" t="s">
        <v>2559</v>
      </c>
      <c r="F36" s="1423" t="s">
        <v>2536</v>
      </c>
      <c r="G36" s="2145"/>
      <c r="H36" s="2145"/>
      <c r="I36" s="2145"/>
      <c r="J36" s="2145"/>
      <c r="K36" s="2145"/>
      <c r="L36" s="2092" t="b">
        <v>1</v>
      </c>
      <c r="M36" s="2022"/>
      <c r="N36" s="2141">
        <v>0</v>
      </c>
      <c r="O36" s="2141"/>
      <c r="P36" s="2141"/>
      <c r="Q36" s="2141"/>
      <c r="R36" s="2533">
        <f t="shared" si="2"/>
        <v>0</v>
      </c>
      <c r="S36" s="2144"/>
      <c r="T36" s="2144"/>
      <c r="U36" s="2144"/>
      <c r="V36" s="2144"/>
      <c r="W36" s="2144"/>
      <c r="X36" s="2144"/>
      <c r="Y36" s="2144"/>
      <c r="Z36" s="2144"/>
      <c r="AA36" s="2144"/>
      <c r="AB36" s="2144"/>
      <c r="AC36" s="2144"/>
      <c r="AD36" s="2144"/>
      <c r="AE36" s="2144"/>
      <c r="AF36" s="2144"/>
      <c r="AG36" s="2144"/>
      <c r="AH36" s="2144"/>
      <c r="AI36" s="1522">
        <f t="shared" si="4"/>
        <v>0</v>
      </c>
      <c r="AJ36" s="718"/>
      <c r="AK36" s="4474">
        <f t="shared" si="5"/>
        <v>0</v>
      </c>
      <c r="AL36" s="2022"/>
      <c r="AM36" s="2022"/>
      <c r="AN36" s="2022"/>
      <c r="AO36" s="2022"/>
      <c r="AP36" s="2022"/>
      <c r="AQ36" s="2022"/>
      <c r="AR36" s="2022"/>
      <c r="AS36" s="2023">
        <f t="shared" si="7"/>
        <v>0</v>
      </c>
      <c r="AT36" s="1578">
        <f t="shared" si="8"/>
        <v>0</v>
      </c>
      <c r="AU36" s="1579"/>
      <c r="AV36" s="362"/>
      <c r="AW36" s="316"/>
    </row>
    <row r="37" spans="1:49" ht="13.2">
      <c r="A37" s="316"/>
      <c r="B37" s="362"/>
      <c r="C37" s="4411"/>
      <c r="D37" s="613"/>
      <c r="E37" s="613" t="s">
        <v>2560</v>
      </c>
      <c r="F37" s="1423" t="s">
        <v>2536</v>
      </c>
      <c r="G37" s="2145"/>
      <c r="H37" s="2145"/>
      <c r="I37" s="2145"/>
      <c r="J37" s="2145"/>
      <c r="K37" s="2145"/>
      <c r="L37" s="2092" t="b">
        <v>1</v>
      </c>
      <c r="M37" s="2022"/>
      <c r="N37" s="2141">
        <v>0</v>
      </c>
      <c r="O37" s="2141"/>
      <c r="P37" s="2141"/>
      <c r="Q37" s="2141"/>
      <c r="R37" s="2533">
        <f t="shared" si="2"/>
        <v>0</v>
      </c>
      <c r="S37" s="2144"/>
      <c r="T37" s="2144"/>
      <c r="U37" s="2144"/>
      <c r="V37" s="2144"/>
      <c r="W37" s="2144"/>
      <c r="X37" s="2144"/>
      <c r="Y37" s="2144"/>
      <c r="Z37" s="2144"/>
      <c r="AA37" s="2144"/>
      <c r="AB37" s="2144"/>
      <c r="AC37" s="2144"/>
      <c r="AD37" s="2144"/>
      <c r="AE37" s="2144"/>
      <c r="AF37" s="2144"/>
      <c r="AG37" s="2144"/>
      <c r="AH37" s="2144"/>
      <c r="AI37" s="1522">
        <f t="shared" si="4"/>
        <v>0</v>
      </c>
      <c r="AJ37" s="718"/>
      <c r="AK37" s="4474">
        <f t="shared" si="5"/>
        <v>0</v>
      </c>
      <c r="AL37" s="2022"/>
      <c r="AM37" s="2022"/>
      <c r="AN37" s="2022"/>
      <c r="AO37" s="2022"/>
      <c r="AP37" s="2022"/>
      <c r="AQ37" s="2022"/>
      <c r="AR37" s="2022"/>
      <c r="AS37" s="2023">
        <f t="shared" si="7"/>
        <v>0</v>
      </c>
      <c r="AT37" s="1578">
        <f t="shared" si="8"/>
        <v>0</v>
      </c>
      <c r="AU37" s="1579"/>
      <c r="AV37" s="362"/>
      <c r="AW37" s="316"/>
    </row>
    <row r="38" spans="1:49" ht="13.2">
      <c r="A38" s="316"/>
      <c r="B38" s="362"/>
      <c r="C38" s="4411"/>
      <c r="D38" s="613"/>
      <c r="E38" s="613" t="s">
        <v>2561</v>
      </c>
      <c r="F38" s="1423" t="s">
        <v>2536</v>
      </c>
      <c r="G38" s="2145"/>
      <c r="H38" s="2145"/>
      <c r="I38" s="2145"/>
      <c r="J38" s="2145"/>
      <c r="K38" s="2145"/>
      <c r="L38" s="2092" t="b">
        <v>1</v>
      </c>
      <c r="M38" s="2022"/>
      <c r="N38" s="2141">
        <v>0</v>
      </c>
      <c r="O38" s="2141"/>
      <c r="P38" s="2141"/>
      <c r="Q38" s="2141"/>
      <c r="R38" s="2533">
        <f t="shared" si="2"/>
        <v>0</v>
      </c>
      <c r="S38" s="2144"/>
      <c r="T38" s="2144"/>
      <c r="U38" s="2144"/>
      <c r="V38" s="2144"/>
      <c r="W38" s="2144"/>
      <c r="X38" s="2144"/>
      <c r="Y38" s="2144"/>
      <c r="Z38" s="2144"/>
      <c r="AA38" s="2144"/>
      <c r="AB38" s="2144"/>
      <c r="AC38" s="2144"/>
      <c r="AD38" s="2144"/>
      <c r="AE38" s="2144"/>
      <c r="AF38" s="2144"/>
      <c r="AG38" s="2144"/>
      <c r="AH38" s="2144"/>
      <c r="AI38" s="1522">
        <f t="shared" si="4"/>
        <v>0</v>
      </c>
      <c r="AJ38" s="718"/>
      <c r="AK38" s="4474">
        <f t="shared" si="5"/>
        <v>0</v>
      </c>
      <c r="AL38" s="2022"/>
      <c r="AM38" s="2022"/>
      <c r="AN38" s="2022"/>
      <c r="AO38" s="2022"/>
      <c r="AP38" s="2022"/>
      <c r="AQ38" s="2022"/>
      <c r="AR38" s="2022"/>
      <c r="AS38" s="2023">
        <f t="shared" si="7"/>
        <v>0</v>
      </c>
      <c r="AT38" s="1578">
        <f t="shared" si="8"/>
        <v>0</v>
      </c>
      <c r="AU38" s="1579"/>
      <c r="AV38" s="362"/>
      <c r="AW38" s="316"/>
    </row>
    <row r="39" spans="1:49" ht="13.2">
      <c r="A39" s="316"/>
      <c r="B39" s="362"/>
      <c r="C39" s="4411"/>
      <c r="D39" s="613"/>
      <c r="E39" s="613" t="s">
        <v>2562</v>
      </c>
      <c r="F39" s="1423" t="s">
        <v>2536</v>
      </c>
      <c r="G39" s="2145"/>
      <c r="H39" s="2145"/>
      <c r="I39" s="2145"/>
      <c r="J39" s="2145"/>
      <c r="K39" s="2145"/>
      <c r="L39" s="2092" t="b">
        <v>1</v>
      </c>
      <c r="M39" s="2022"/>
      <c r="N39" s="2141">
        <v>0</v>
      </c>
      <c r="O39" s="2141"/>
      <c r="P39" s="2141"/>
      <c r="Q39" s="2141"/>
      <c r="R39" s="2533">
        <f t="shared" si="2"/>
        <v>0</v>
      </c>
      <c r="S39" s="2144"/>
      <c r="T39" s="2144"/>
      <c r="U39" s="2144"/>
      <c r="V39" s="2144"/>
      <c r="W39" s="2144"/>
      <c r="X39" s="2144"/>
      <c r="Y39" s="2144"/>
      <c r="Z39" s="2144"/>
      <c r="AA39" s="2144"/>
      <c r="AB39" s="2144"/>
      <c r="AC39" s="2144"/>
      <c r="AD39" s="2144"/>
      <c r="AE39" s="2144"/>
      <c r="AF39" s="2144"/>
      <c r="AG39" s="2144"/>
      <c r="AH39" s="2144"/>
      <c r="AI39" s="1522">
        <f t="shared" si="4"/>
        <v>0</v>
      </c>
      <c r="AJ39" s="718"/>
      <c r="AK39" s="4474">
        <f t="shared" si="5"/>
        <v>0</v>
      </c>
      <c r="AL39" s="2022"/>
      <c r="AM39" s="2022"/>
      <c r="AN39" s="2022"/>
      <c r="AO39" s="2022"/>
      <c r="AP39" s="2022"/>
      <c r="AQ39" s="2022"/>
      <c r="AR39" s="2022"/>
      <c r="AS39" s="2023">
        <f t="shared" si="7"/>
        <v>0</v>
      </c>
      <c r="AT39" s="1578">
        <f t="shared" si="8"/>
        <v>0</v>
      </c>
      <c r="AU39" s="1579"/>
      <c r="AV39" s="362"/>
      <c r="AW39" s="316"/>
    </row>
    <row r="40" spans="1:49" ht="13.2">
      <c r="A40" s="316"/>
      <c r="B40" s="362"/>
      <c r="C40" s="4411"/>
      <c r="D40" s="613"/>
      <c r="E40" s="613" t="s">
        <v>2563</v>
      </c>
      <c r="F40" s="1423" t="s">
        <v>2536</v>
      </c>
      <c r="G40" s="2145"/>
      <c r="H40" s="2145"/>
      <c r="I40" s="2145"/>
      <c r="J40" s="2145"/>
      <c r="K40" s="2145"/>
      <c r="L40" s="2092" t="b">
        <v>1</v>
      </c>
      <c r="M40" s="2022"/>
      <c r="N40" s="2141">
        <v>0</v>
      </c>
      <c r="O40" s="2141"/>
      <c r="P40" s="2141"/>
      <c r="Q40" s="2141"/>
      <c r="R40" s="2533">
        <f t="shared" si="2"/>
        <v>0</v>
      </c>
      <c r="S40" s="2144"/>
      <c r="T40" s="2144"/>
      <c r="U40" s="2144"/>
      <c r="V40" s="2144"/>
      <c r="W40" s="2144"/>
      <c r="X40" s="2144"/>
      <c r="Y40" s="2144"/>
      <c r="Z40" s="2144"/>
      <c r="AA40" s="2144"/>
      <c r="AB40" s="2144"/>
      <c r="AC40" s="2144"/>
      <c r="AD40" s="2144"/>
      <c r="AE40" s="2144"/>
      <c r="AF40" s="2144"/>
      <c r="AG40" s="2144"/>
      <c r="AH40" s="2144"/>
      <c r="AI40" s="1522">
        <f t="shared" si="4"/>
        <v>0</v>
      </c>
      <c r="AJ40" s="718"/>
      <c r="AK40" s="4474">
        <f t="shared" si="5"/>
        <v>0</v>
      </c>
      <c r="AL40" s="2022"/>
      <c r="AM40" s="2022"/>
      <c r="AN40" s="2022"/>
      <c r="AO40" s="2022"/>
      <c r="AP40" s="2022"/>
      <c r="AQ40" s="2022"/>
      <c r="AR40" s="2022"/>
      <c r="AS40" s="2023">
        <f t="shared" si="7"/>
        <v>0</v>
      </c>
      <c r="AT40" s="1578">
        <f t="shared" si="8"/>
        <v>0</v>
      </c>
      <c r="AU40" s="1579"/>
      <c r="AV40" s="362"/>
      <c r="AW40" s="316"/>
    </row>
    <row r="41" spans="1:49" ht="13.2">
      <c r="A41" s="316"/>
      <c r="B41" s="362"/>
      <c r="C41" s="4411"/>
      <c r="D41" s="613"/>
      <c r="E41" s="613" t="s">
        <v>2564</v>
      </c>
      <c r="F41" s="1423" t="s">
        <v>2536</v>
      </c>
      <c r="G41" s="2145"/>
      <c r="H41" s="2145"/>
      <c r="I41" s="2145"/>
      <c r="J41" s="2145"/>
      <c r="K41" s="2145"/>
      <c r="L41" s="2092" t="b">
        <v>1</v>
      </c>
      <c r="M41" s="2022"/>
      <c r="N41" s="2141">
        <v>0</v>
      </c>
      <c r="O41" s="2141"/>
      <c r="P41" s="2141"/>
      <c r="Q41" s="2141"/>
      <c r="R41" s="2533">
        <f t="shared" si="2"/>
        <v>0</v>
      </c>
      <c r="S41" s="2144"/>
      <c r="T41" s="2144"/>
      <c r="U41" s="2144"/>
      <c r="V41" s="2144"/>
      <c r="W41" s="2144"/>
      <c r="X41" s="2144"/>
      <c r="Y41" s="2144"/>
      <c r="Z41" s="2144"/>
      <c r="AA41" s="2144"/>
      <c r="AB41" s="2144"/>
      <c r="AC41" s="2144"/>
      <c r="AD41" s="2144"/>
      <c r="AE41" s="2144"/>
      <c r="AF41" s="2144"/>
      <c r="AG41" s="2144"/>
      <c r="AH41" s="2144"/>
      <c r="AI41" s="1522">
        <f t="shared" si="4"/>
        <v>0</v>
      </c>
      <c r="AJ41" s="718"/>
      <c r="AK41" s="4474">
        <f t="shared" si="5"/>
        <v>0</v>
      </c>
      <c r="AL41" s="2022"/>
      <c r="AM41" s="2022"/>
      <c r="AN41" s="2022"/>
      <c r="AO41" s="2022"/>
      <c r="AP41" s="2022"/>
      <c r="AQ41" s="2022"/>
      <c r="AR41" s="2022"/>
      <c r="AS41" s="2023">
        <f t="shared" si="7"/>
        <v>0</v>
      </c>
      <c r="AT41" s="1578">
        <f t="shared" si="8"/>
        <v>0</v>
      </c>
      <c r="AU41" s="1579"/>
      <c r="AV41" s="362"/>
      <c r="AW41" s="316"/>
    </row>
    <row r="42" spans="1:49" ht="13.2">
      <c r="A42" s="316"/>
      <c r="B42" s="362"/>
      <c r="C42" s="4411"/>
      <c r="D42" s="613"/>
      <c r="E42" s="613" t="s">
        <v>2565</v>
      </c>
      <c r="F42" s="1423" t="s">
        <v>2536</v>
      </c>
      <c r="G42" s="2145"/>
      <c r="H42" s="2145"/>
      <c r="I42" s="2145"/>
      <c r="J42" s="2145"/>
      <c r="K42" s="2145"/>
      <c r="L42" s="2092" t="b">
        <v>1</v>
      </c>
      <c r="M42" s="2022"/>
      <c r="N42" s="2141">
        <v>0</v>
      </c>
      <c r="O42" s="2141"/>
      <c r="P42" s="2141"/>
      <c r="Q42" s="2141"/>
      <c r="R42" s="2533">
        <f t="shared" si="2"/>
        <v>0</v>
      </c>
      <c r="S42" s="2144"/>
      <c r="T42" s="2144"/>
      <c r="U42" s="2144"/>
      <c r="V42" s="2144"/>
      <c r="W42" s="2144"/>
      <c r="X42" s="2144"/>
      <c r="Y42" s="2144"/>
      <c r="Z42" s="2144"/>
      <c r="AA42" s="2144"/>
      <c r="AB42" s="2144"/>
      <c r="AC42" s="2144"/>
      <c r="AD42" s="2144"/>
      <c r="AE42" s="2144"/>
      <c r="AF42" s="2144"/>
      <c r="AG42" s="2144"/>
      <c r="AH42" s="2144"/>
      <c r="AI42" s="1522">
        <f t="shared" si="4"/>
        <v>0</v>
      </c>
      <c r="AJ42" s="718"/>
      <c r="AK42" s="4474">
        <f t="shared" si="5"/>
        <v>0</v>
      </c>
      <c r="AL42" s="2022"/>
      <c r="AM42" s="2022"/>
      <c r="AN42" s="2022"/>
      <c r="AO42" s="2022"/>
      <c r="AP42" s="2022"/>
      <c r="AQ42" s="2022"/>
      <c r="AR42" s="2022"/>
      <c r="AS42" s="2023">
        <f t="shared" si="7"/>
        <v>0</v>
      </c>
      <c r="AT42" s="1578">
        <f t="shared" si="8"/>
        <v>0</v>
      </c>
      <c r="AU42" s="1579"/>
      <c r="AV42" s="362"/>
      <c r="AW42" s="316"/>
    </row>
    <row r="43" spans="1:49" ht="13.2">
      <c r="A43" s="316"/>
      <c r="B43" s="362"/>
      <c r="C43" s="4411"/>
      <c r="D43" s="613"/>
      <c r="E43" s="613" t="s">
        <v>2566</v>
      </c>
      <c r="F43" s="1423" t="s">
        <v>2536</v>
      </c>
      <c r="G43" s="2145"/>
      <c r="H43" s="2145"/>
      <c r="I43" s="2145"/>
      <c r="J43" s="2145"/>
      <c r="K43" s="2145"/>
      <c r="L43" s="2092" t="b">
        <v>1</v>
      </c>
      <c r="M43" s="2022"/>
      <c r="N43" s="2141">
        <v>0</v>
      </c>
      <c r="O43" s="2141"/>
      <c r="P43" s="2141"/>
      <c r="Q43" s="2141"/>
      <c r="R43" s="2533">
        <f t="shared" si="2"/>
        <v>0</v>
      </c>
      <c r="S43" s="2144"/>
      <c r="T43" s="2144"/>
      <c r="U43" s="2144"/>
      <c r="V43" s="2144"/>
      <c r="W43" s="2144"/>
      <c r="X43" s="2144"/>
      <c r="Y43" s="2144"/>
      <c r="Z43" s="2144"/>
      <c r="AA43" s="2144"/>
      <c r="AB43" s="2144"/>
      <c r="AC43" s="2144"/>
      <c r="AD43" s="2144"/>
      <c r="AE43" s="2144"/>
      <c r="AF43" s="2144"/>
      <c r="AG43" s="2144"/>
      <c r="AH43" s="2144"/>
      <c r="AI43" s="1522">
        <f t="shared" si="4"/>
        <v>0</v>
      </c>
      <c r="AJ43" s="718"/>
      <c r="AK43" s="4474">
        <f t="shared" si="5"/>
        <v>0</v>
      </c>
      <c r="AL43" s="2022"/>
      <c r="AM43" s="2022"/>
      <c r="AN43" s="2022"/>
      <c r="AO43" s="2022"/>
      <c r="AP43" s="2022"/>
      <c r="AQ43" s="2022"/>
      <c r="AR43" s="2022"/>
      <c r="AS43" s="2023">
        <f t="shared" si="7"/>
        <v>0</v>
      </c>
      <c r="AT43" s="1578">
        <f t="shared" si="8"/>
        <v>0</v>
      </c>
      <c r="AU43" s="1579"/>
      <c r="AV43" s="362"/>
      <c r="AW43" s="316"/>
    </row>
    <row r="44" spans="1:49" s="98" customFormat="1" ht="13.2">
      <c r="A44" s="320"/>
      <c r="B44" s="367"/>
      <c r="C44" s="4475"/>
      <c r="D44" s="4476" t="s">
        <v>2307</v>
      </c>
      <c r="E44" s="4413"/>
      <c r="F44" s="4413"/>
      <c r="G44" s="4413"/>
      <c r="H44" s="4413"/>
      <c r="I44" s="4413"/>
      <c r="J44" s="4413"/>
      <c r="K44" s="4413"/>
      <c r="L44" s="4477"/>
      <c r="M44" s="4417">
        <f>SUMIF($L$13:$L$43,"TRUE",M13:M43)</f>
        <v>0</v>
      </c>
      <c r="N44" s="4478"/>
      <c r="O44" s="4478"/>
      <c r="P44" s="4417">
        <f t="shared" ref="P44:AD44" si="9">SUMIF($L$13:$L$43,"TRUE",P13:P43)</f>
        <v>0</v>
      </c>
      <c r="Q44" s="4417">
        <f t="shared" si="9"/>
        <v>0</v>
      </c>
      <c r="R44" s="4417">
        <f t="shared" si="9"/>
        <v>0</v>
      </c>
      <c r="S44" s="4417">
        <f t="shared" si="9"/>
        <v>0</v>
      </c>
      <c r="T44" s="4417">
        <f t="shared" si="9"/>
        <v>0</v>
      </c>
      <c r="U44" s="4417">
        <f t="shared" si="9"/>
        <v>0</v>
      </c>
      <c r="V44" s="4417">
        <f t="shared" si="9"/>
        <v>0</v>
      </c>
      <c r="W44" s="4417">
        <f t="shared" si="9"/>
        <v>0</v>
      </c>
      <c r="X44" s="4417">
        <f t="shared" si="9"/>
        <v>0</v>
      </c>
      <c r="Y44" s="4417">
        <f t="shared" si="9"/>
        <v>0</v>
      </c>
      <c r="Z44" s="4417">
        <f t="shared" si="9"/>
        <v>0</v>
      </c>
      <c r="AA44" s="4417">
        <f t="shared" si="9"/>
        <v>0</v>
      </c>
      <c r="AB44" s="4417">
        <f t="shared" si="9"/>
        <v>0</v>
      </c>
      <c r="AC44" s="4417">
        <f t="shared" si="9"/>
        <v>0</v>
      </c>
      <c r="AD44" s="4417">
        <f t="shared" si="9"/>
        <v>0</v>
      </c>
      <c r="AE44" s="4417">
        <f t="shared" ref="AE44:AH44" si="10">SUMIF($L$13:$L$43,"TRUE",AE13:AE43)</f>
        <v>0</v>
      </c>
      <c r="AF44" s="4417">
        <f t="shared" si="10"/>
        <v>0</v>
      </c>
      <c r="AG44" s="4417">
        <f t="shared" si="10"/>
        <v>0</v>
      </c>
      <c r="AH44" s="4417">
        <f t="shared" si="10"/>
        <v>0</v>
      </c>
      <c r="AI44" s="4418">
        <f>SUMIF($L$13:$L$43,"TRUE",AI13:AI43)</f>
        <v>0</v>
      </c>
      <c r="AJ44" s="719"/>
      <c r="AK44" s="4479">
        <f t="shared" ref="AK44:AT44" si="11">SUMIF($L$13:$L$43,"TRUE",AK13:AK43)</f>
        <v>0</v>
      </c>
      <c r="AL44" s="4417">
        <f t="shared" si="11"/>
        <v>0</v>
      </c>
      <c r="AM44" s="4417">
        <f t="shared" si="11"/>
        <v>0</v>
      </c>
      <c r="AN44" s="4417">
        <f t="shared" si="11"/>
        <v>0</v>
      </c>
      <c r="AO44" s="4417">
        <f t="shared" si="11"/>
        <v>0</v>
      </c>
      <c r="AP44" s="4417">
        <f t="shared" si="11"/>
        <v>0</v>
      </c>
      <c r="AQ44" s="4417">
        <f t="shared" si="11"/>
        <v>0</v>
      </c>
      <c r="AR44" s="4417">
        <f t="shared" si="11"/>
        <v>0</v>
      </c>
      <c r="AS44" s="4417">
        <f t="shared" si="11"/>
        <v>0</v>
      </c>
      <c r="AT44" s="4418">
        <f t="shared" si="11"/>
        <v>0</v>
      </c>
      <c r="AU44" s="4480"/>
      <c r="AV44" s="367"/>
      <c r="AW44" s="320"/>
    </row>
    <row r="45" spans="1:49" s="98" customFormat="1" ht="13.2">
      <c r="A45" s="320"/>
      <c r="B45" s="367"/>
      <c r="C45" s="4475"/>
      <c r="D45" s="4476" t="s">
        <v>2567</v>
      </c>
      <c r="E45" s="4413"/>
      <c r="F45" s="4413"/>
      <c r="G45" s="4413"/>
      <c r="H45" s="4413"/>
      <c r="I45" s="4413"/>
      <c r="J45" s="4413"/>
      <c r="K45" s="4413"/>
      <c r="L45" s="4477"/>
      <c r="M45" s="4417">
        <f>SUM(M13:M44)</f>
        <v>0</v>
      </c>
      <c r="N45" s="4478"/>
      <c r="O45" s="4478"/>
      <c r="P45" s="4417">
        <f t="shared" ref="P45:AD45" si="12">SUM(P13:P44)</f>
        <v>0</v>
      </c>
      <c r="Q45" s="4417">
        <f t="shared" si="12"/>
        <v>0</v>
      </c>
      <c r="R45" s="4417">
        <f t="shared" si="12"/>
        <v>0</v>
      </c>
      <c r="S45" s="4417">
        <f t="shared" si="12"/>
        <v>0</v>
      </c>
      <c r="T45" s="4417">
        <f t="shared" si="12"/>
        <v>0</v>
      </c>
      <c r="U45" s="4417">
        <f t="shared" si="12"/>
        <v>0</v>
      </c>
      <c r="V45" s="4417">
        <f t="shared" si="12"/>
        <v>0</v>
      </c>
      <c r="W45" s="4417">
        <f t="shared" si="12"/>
        <v>0</v>
      </c>
      <c r="X45" s="4417">
        <f t="shared" si="12"/>
        <v>0</v>
      </c>
      <c r="Y45" s="4417">
        <f t="shared" si="12"/>
        <v>0</v>
      </c>
      <c r="Z45" s="4417">
        <f t="shared" si="12"/>
        <v>0</v>
      </c>
      <c r="AA45" s="4417">
        <f t="shared" si="12"/>
        <v>0</v>
      </c>
      <c r="AB45" s="4417">
        <f t="shared" si="12"/>
        <v>0</v>
      </c>
      <c r="AC45" s="4417">
        <f t="shared" si="12"/>
        <v>0</v>
      </c>
      <c r="AD45" s="4417">
        <f t="shared" si="12"/>
        <v>0</v>
      </c>
      <c r="AE45" s="4417">
        <f t="shared" ref="AE45:AH45" si="13">SUM(AE13:AE44)</f>
        <v>0</v>
      </c>
      <c r="AF45" s="4417">
        <f t="shared" si="13"/>
        <v>0</v>
      </c>
      <c r="AG45" s="4417">
        <f t="shared" si="13"/>
        <v>0</v>
      </c>
      <c r="AH45" s="4417">
        <f t="shared" si="13"/>
        <v>0</v>
      </c>
      <c r="AI45" s="4418">
        <f>SUM(AI13:AI44)</f>
        <v>0</v>
      </c>
      <c r="AJ45" s="719"/>
      <c r="AK45" s="4479">
        <f>SUM(AK13:AK43)</f>
        <v>0</v>
      </c>
      <c r="AL45" s="4417">
        <f>SUM(AL13:AL43)</f>
        <v>0</v>
      </c>
      <c r="AM45" s="4417">
        <f t="shared" ref="AM45:AS45" si="14">SUM(AM13:AM43)</f>
        <v>0</v>
      </c>
      <c r="AN45" s="4417">
        <f t="shared" si="14"/>
        <v>0</v>
      </c>
      <c r="AO45" s="4417">
        <f t="shared" si="14"/>
        <v>0</v>
      </c>
      <c r="AP45" s="4417">
        <f t="shared" si="14"/>
        <v>0</v>
      </c>
      <c r="AQ45" s="4417">
        <f t="shared" si="14"/>
        <v>0</v>
      </c>
      <c r="AR45" s="4417">
        <f t="shared" si="14"/>
        <v>0</v>
      </c>
      <c r="AS45" s="4417">
        <f t="shared" si="14"/>
        <v>0</v>
      </c>
      <c r="AT45" s="4418">
        <f>SUM(AT13:AT43)</f>
        <v>0</v>
      </c>
      <c r="AU45" s="4480"/>
      <c r="AV45" s="367"/>
      <c r="AW45" s="320"/>
    </row>
    <row r="46" spans="1:49" s="96" customFormat="1" ht="13.2">
      <c r="A46" s="321"/>
      <c r="B46" s="363"/>
      <c r="C46" s="4411"/>
      <c r="D46" s="613"/>
      <c r="E46" s="613"/>
      <c r="F46" s="1423"/>
      <c r="G46" s="1423"/>
      <c r="H46" s="1423"/>
      <c r="I46" s="1423"/>
      <c r="J46" s="1423"/>
      <c r="K46" s="1423"/>
      <c r="L46" s="2092"/>
      <c r="M46" s="2091"/>
      <c r="N46" s="2141"/>
      <c r="O46" s="2141"/>
      <c r="P46" s="2141"/>
      <c r="Q46" s="2141"/>
      <c r="R46" s="2141"/>
      <c r="S46" s="1423"/>
      <c r="T46" s="1423"/>
      <c r="U46" s="1423"/>
      <c r="V46" s="2091"/>
      <c r="W46" s="1423"/>
      <c r="X46" s="1423"/>
      <c r="Y46" s="1423"/>
      <c r="Z46" s="1423"/>
      <c r="AA46" s="1423"/>
      <c r="AB46" s="1423"/>
      <c r="AC46" s="1423"/>
      <c r="AD46" s="1423"/>
      <c r="AE46" s="1423"/>
      <c r="AF46" s="1423"/>
      <c r="AG46" s="1423"/>
      <c r="AH46" s="1423"/>
      <c r="AI46" s="1523"/>
      <c r="AJ46" s="720"/>
      <c r="AK46" s="4473"/>
      <c r="AL46" s="2091"/>
      <c r="AM46" s="2091"/>
      <c r="AN46" s="2091"/>
      <c r="AO46" s="2091"/>
      <c r="AP46" s="2091"/>
      <c r="AQ46" s="2091"/>
      <c r="AR46" s="2091"/>
      <c r="AS46" s="2091"/>
      <c r="AT46" s="1577"/>
      <c r="AU46" s="1523"/>
      <c r="AV46" s="363"/>
      <c r="AW46" s="321"/>
    </row>
    <row r="47" spans="1:49" s="96" customFormat="1" ht="13.2">
      <c r="A47" s="321"/>
      <c r="B47" s="363"/>
      <c r="C47" s="4481" t="s">
        <v>2568</v>
      </c>
      <c r="D47" s="613" t="s">
        <v>751</v>
      </c>
      <c r="E47" s="613"/>
      <c r="F47" s="1423"/>
      <c r="G47" s="1423"/>
      <c r="H47" s="1423"/>
      <c r="I47" s="1423"/>
      <c r="J47" s="1423"/>
      <c r="K47" s="1423"/>
      <c r="L47" s="2092"/>
      <c r="M47" s="2091"/>
      <c r="N47" s="2141"/>
      <c r="O47" s="2141"/>
      <c r="P47" s="2141"/>
      <c r="Q47" s="2141"/>
      <c r="R47" s="2141"/>
      <c r="S47" s="1423"/>
      <c r="T47" s="1423"/>
      <c r="U47" s="1423"/>
      <c r="V47" s="2091"/>
      <c r="W47" s="1423"/>
      <c r="X47" s="1423"/>
      <c r="Y47" s="1423"/>
      <c r="Z47" s="1423"/>
      <c r="AA47" s="1423"/>
      <c r="AB47" s="1423"/>
      <c r="AC47" s="1423"/>
      <c r="AD47" s="1423"/>
      <c r="AE47" s="1423"/>
      <c r="AF47" s="1423"/>
      <c r="AG47" s="1423"/>
      <c r="AH47" s="1423"/>
      <c r="AI47" s="1523"/>
      <c r="AJ47" s="720"/>
      <c r="AK47" s="4473"/>
      <c r="AL47" s="2091"/>
      <c r="AM47" s="2091"/>
      <c r="AN47" s="2091"/>
      <c r="AO47" s="2091"/>
      <c r="AP47" s="2091"/>
      <c r="AQ47" s="2091"/>
      <c r="AR47" s="2091"/>
      <c r="AS47" s="2091"/>
      <c r="AT47" s="1577"/>
      <c r="AU47" s="1577"/>
      <c r="AV47" s="363"/>
      <c r="AW47" s="321"/>
    </row>
    <row r="48" spans="1:49" s="96" customFormat="1" ht="13.2">
      <c r="A48" s="321"/>
      <c r="B48" s="363"/>
      <c r="C48" s="4411"/>
      <c r="D48" s="613"/>
      <c r="E48" s="613" t="s">
        <v>2569</v>
      </c>
      <c r="F48" s="1423" t="s">
        <v>2536</v>
      </c>
      <c r="G48" s="2145"/>
      <c r="H48" s="2145"/>
      <c r="I48" s="2145"/>
      <c r="J48" s="2145"/>
      <c r="K48" s="2145"/>
      <c r="L48" s="2092" t="b">
        <v>0</v>
      </c>
      <c r="M48" s="2022"/>
      <c r="N48" s="2141">
        <v>0</v>
      </c>
      <c r="O48" s="2141"/>
      <c r="P48" s="2141"/>
      <c r="Q48" s="2141"/>
      <c r="R48" s="2533">
        <f t="shared" ref="R48:R74" si="15">P48*Q48</f>
        <v>0</v>
      </c>
      <c r="S48" s="2144"/>
      <c r="T48" s="2144"/>
      <c r="U48" s="2144"/>
      <c r="V48" s="2144"/>
      <c r="W48" s="2144"/>
      <c r="X48" s="2144"/>
      <c r="Y48" s="2144"/>
      <c r="Z48" s="2144"/>
      <c r="AA48" s="2144"/>
      <c r="AB48" s="2144"/>
      <c r="AC48" s="2144"/>
      <c r="AD48" s="2144"/>
      <c r="AE48" s="2144"/>
      <c r="AF48" s="2144"/>
      <c r="AG48" s="2144"/>
      <c r="AH48" s="2144"/>
      <c r="AI48" s="1522">
        <f>+AF48+AG48-AH48</f>
        <v>0</v>
      </c>
      <c r="AJ48" s="720"/>
      <c r="AK48" s="4474">
        <f>AL48+AM48</f>
        <v>0</v>
      </c>
      <c r="AL48" s="2022"/>
      <c r="AM48" s="2022"/>
      <c r="AN48" s="2022"/>
      <c r="AO48" s="2022"/>
      <c r="AP48" s="2022"/>
      <c r="AQ48" s="2022"/>
      <c r="AR48" s="2022"/>
      <c r="AS48" s="2023">
        <f t="shared" ref="AS48:AS74" si="16">AP48+AQ48-AR48</f>
        <v>0</v>
      </c>
      <c r="AT48" s="1578">
        <f>AM48+AO48</f>
        <v>0</v>
      </c>
      <c r="AU48" s="1579"/>
      <c r="AV48" s="363"/>
      <c r="AW48" s="321"/>
    </row>
    <row r="49" spans="1:49" s="96" customFormat="1" ht="13.2">
      <c r="A49" s="321"/>
      <c r="B49" s="363"/>
      <c r="C49" s="4411"/>
      <c r="D49" s="613"/>
      <c r="E49" s="613" t="s">
        <v>2570</v>
      </c>
      <c r="F49" s="1423" t="s">
        <v>2536</v>
      </c>
      <c r="G49" s="2145"/>
      <c r="H49" s="2145"/>
      <c r="I49" s="2145"/>
      <c r="J49" s="2145"/>
      <c r="K49" s="2145"/>
      <c r="L49" s="2092" t="b">
        <v>1</v>
      </c>
      <c r="M49" s="2022"/>
      <c r="N49" s="2141">
        <v>0</v>
      </c>
      <c r="O49" s="2141"/>
      <c r="P49" s="2141"/>
      <c r="Q49" s="2141"/>
      <c r="R49" s="2533">
        <f t="shared" si="15"/>
        <v>0</v>
      </c>
      <c r="S49" s="2144"/>
      <c r="T49" s="2144"/>
      <c r="U49" s="2144"/>
      <c r="V49" s="2144"/>
      <c r="W49" s="2144"/>
      <c r="X49" s="2144"/>
      <c r="Y49" s="2144"/>
      <c r="Z49" s="2144"/>
      <c r="AA49" s="2144"/>
      <c r="AB49" s="2144"/>
      <c r="AC49" s="2144"/>
      <c r="AD49" s="2144"/>
      <c r="AE49" s="2144"/>
      <c r="AF49" s="2144"/>
      <c r="AG49" s="2144"/>
      <c r="AH49" s="2144"/>
      <c r="AI49" s="1522">
        <f>+AF49+AG49-AH49</f>
        <v>0</v>
      </c>
      <c r="AJ49" s="720"/>
      <c r="AK49" s="4474">
        <f>AL49+AM49</f>
        <v>0</v>
      </c>
      <c r="AL49" s="2022"/>
      <c r="AM49" s="2022"/>
      <c r="AN49" s="2022"/>
      <c r="AO49" s="2022"/>
      <c r="AP49" s="2022"/>
      <c r="AQ49" s="2022"/>
      <c r="AR49" s="2022"/>
      <c r="AS49" s="2023">
        <f>AP49+AQ49-AR49</f>
        <v>0</v>
      </c>
      <c r="AT49" s="1578">
        <f>AM49+AO49</f>
        <v>0</v>
      </c>
      <c r="AU49" s="1579"/>
      <c r="AV49" s="363"/>
      <c r="AW49" s="321"/>
    </row>
    <row r="50" spans="1:49" s="96" customFormat="1" ht="13.2">
      <c r="A50" s="321"/>
      <c r="B50" s="363"/>
      <c r="C50" s="4411"/>
      <c r="D50" s="613"/>
      <c r="E50" s="613" t="s">
        <v>2571</v>
      </c>
      <c r="F50" s="1423" t="s">
        <v>2536</v>
      </c>
      <c r="G50" s="2145"/>
      <c r="H50" s="2145"/>
      <c r="I50" s="2145"/>
      <c r="J50" s="2145"/>
      <c r="K50" s="2145"/>
      <c r="L50" s="2092" t="b">
        <v>0</v>
      </c>
      <c r="M50" s="2022"/>
      <c r="N50" s="2141">
        <v>0</v>
      </c>
      <c r="O50" s="2141"/>
      <c r="P50" s="2141"/>
      <c r="Q50" s="2141"/>
      <c r="R50" s="2533">
        <f t="shared" si="15"/>
        <v>0</v>
      </c>
      <c r="S50" s="2144"/>
      <c r="T50" s="2144"/>
      <c r="U50" s="2144"/>
      <c r="V50" s="2144"/>
      <c r="W50" s="2144"/>
      <c r="X50" s="2144"/>
      <c r="Y50" s="2144"/>
      <c r="Z50" s="2144"/>
      <c r="AA50" s="2144"/>
      <c r="AB50" s="2144"/>
      <c r="AC50" s="2144"/>
      <c r="AD50" s="2144"/>
      <c r="AE50" s="2144"/>
      <c r="AF50" s="2144"/>
      <c r="AG50" s="2144"/>
      <c r="AH50" s="2144"/>
      <c r="AI50" s="1522">
        <f>+AF50+AG50-AH50</f>
        <v>0</v>
      </c>
      <c r="AJ50" s="720"/>
      <c r="AK50" s="4474">
        <f>AL50+AM50</f>
        <v>0</v>
      </c>
      <c r="AL50" s="2022"/>
      <c r="AM50" s="2022"/>
      <c r="AN50" s="2022"/>
      <c r="AO50" s="2022"/>
      <c r="AP50" s="2022"/>
      <c r="AQ50" s="2022"/>
      <c r="AR50" s="2022"/>
      <c r="AS50" s="2023">
        <f>AP50+AQ50-AR50</f>
        <v>0</v>
      </c>
      <c r="AT50" s="1578">
        <f>AM50+AO50</f>
        <v>0</v>
      </c>
      <c r="AU50" s="1579"/>
      <c r="AV50" s="363"/>
      <c r="AW50" s="321"/>
    </row>
    <row r="51" spans="1:49" s="96" customFormat="1" ht="13.2">
      <c r="A51" s="321"/>
      <c r="B51" s="363"/>
      <c r="C51" s="4411"/>
      <c r="D51" s="613"/>
      <c r="E51" s="613" t="s">
        <v>2572</v>
      </c>
      <c r="F51" s="1423" t="s">
        <v>2536</v>
      </c>
      <c r="G51" s="2145"/>
      <c r="H51" s="2145"/>
      <c r="I51" s="2145"/>
      <c r="J51" s="2145"/>
      <c r="K51" s="2145"/>
      <c r="L51" s="2092" t="b">
        <v>0</v>
      </c>
      <c r="M51" s="2022"/>
      <c r="N51" s="2141">
        <v>0</v>
      </c>
      <c r="O51" s="2141"/>
      <c r="P51" s="2141"/>
      <c r="Q51" s="2141"/>
      <c r="R51" s="2533">
        <f t="shared" si="15"/>
        <v>0</v>
      </c>
      <c r="S51" s="2144"/>
      <c r="T51" s="2144"/>
      <c r="U51" s="2144"/>
      <c r="V51" s="2144"/>
      <c r="W51" s="2144"/>
      <c r="X51" s="2144"/>
      <c r="Y51" s="2144"/>
      <c r="Z51" s="2144"/>
      <c r="AA51" s="2144"/>
      <c r="AB51" s="2144"/>
      <c r="AC51" s="2144"/>
      <c r="AD51" s="2144"/>
      <c r="AE51" s="2144"/>
      <c r="AF51" s="2144"/>
      <c r="AG51" s="2144"/>
      <c r="AH51" s="2144"/>
      <c r="AI51" s="1522">
        <f t="shared" ref="AI51:AI74" si="17">+AF51+AG51-AH51</f>
        <v>0</v>
      </c>
      <c r="AJ51" s="720"/>
      <c r="AK51" s="4474">
        <f t="shared" ref="AK51:AK74" si="18">AL51+AM51</f>
        <v>0</v>
      </c>
      <c r="AL51" s="2022"/>
      <c r="AM51" s="2022"/>
      <c r="AN51" s="2022"/>
      <c r="AO51" s="2022"/>
      <c r="AP51" s="2022"/>
      <c r="AQ51" s="2022"/>
      <c r="AR51" s="2022"/>
      <c r="AS51" s="2023">
        <f t="shared" si="16"/>
        <v>0</v>
      </c>
      <c r="AT51" s="1578">
        <f t="shared" ref="AT51:AT74" si="19">AM51+AO51</f>
        <v>0</v>
      </c>
      <c r="AU51" s="1579"/>
      <c r="AV51" s="363"/>
      <c r="AW51" s="321"/>
    </row>
    <row r="52" spans="1:49" s="96" customFormat="1" ht="13.2">
      <c r="A52" s="321"/>
      <c r="B52" s="363"/>
      <c r="C52" s="4411"/>
      <c r="D52" s="613"/>
      <c r="E52" s="613" t="s">
        <v>2573</v>
      </c>
      <c r="F52" s="1423" t="s">
        <v>2536</v>
      </c>
      <c r="G52" s="2145"/>
      <c r="H52" s="2145"/>
      <c r="I52" s="2145"/>
      <c r="J52" s="2145"/>
      <c r="K52" s="2145"/>
      <c r="L52" s="2092" t="b">
        <v>0</v>
      </c>
      <c r="M52" s="2022"/>
      <c r="N52" s="2141">
        <v>0</v>
      </c>
      <c r="O52" s="2141"/>
      <c r="P52" s="2141"/>
      <c r="Q52" s="2141"/>
      <c r="R52" s="2533">
        <f t="shared" si="15"/>
        <v>0</v>
      </c>
      <c r="S52" s="2144"/>
      <c r="T52" s="2144"/>
      <c r="U52" s="2144"/>
      <c r="V52" s="2144"/>
      <c r="W52" s="2144"/>
      <c r="X52" s="2144"/>
      <c r="Y52" s="2144"/>
      <c r="Z52" s="2144"/>
      <c r="AA52" s="2144"/>
      <c r="AB52" s="2144"/>
      <c r="AC52" s="2144"/>
      <c r="AD52" s="2144"/>
      <c r="AE52" s="2144"/>
      <c r="AF52" s="2144"/>
      <c r="AG52" s="2144"/>
      <c r="AH52" s="2144"/>
      <c r="AI52" s="1522">
        <f t="shared" si="17"/>
        <v>0</v>
      </c>
      <c r="AJ52" s="720"/>
      <c r="AK52" s="4474">
        <f t="shared" si="18"/>
        <v>0</v>
      </c>
      <c r="AL52" s="2022"/>
      <c r="AM52" s="2022"/>
      <c r="AN52" s="2022"/>
      <c r="AO52" s="2022"/>
      <c r="AP52" s="2022"/>
      <c r="AQ52" s="2022"/>
      <c r="AR52" s="2022"/>
      <c r="AS52" s="2023">
        <f t="shared" si="16"/>
        <v>0</v>
      </c>
      <c r="AT52" s="1578">
        <f t="shared" si="19"/>
        <v>0</v>
      </c>
      <c r="AU52" s="1579"/>
      <c r="AV52" s="363"/>
      <c r="AW52" s="321"/>
    </row>
    <row r="53" spans="1:49" s="96" customFormat="1" ht="13.2">
      <c r="A53" s="321"/>
      <c r="B53" s="363"/>
      <c r="C53" s="4411"/>
      <c r="D53" s="613"/>
      <c r="E53" s="613" t="s">
        <v>2574</v>
      </c>
      <c r="F53" s="1423" t="s">
        <v>2536</v>
      </c>
      <c r="G53" s="2145"/>
      <c r="H53" s="2145"/>
      <c r="I53" s="2145"/>
      <c r="J53" s="2145"/>
      <c r="K53" s="2145"/>
      <c r="L53" s="2092" t="b">
        <v>0</v>
      </c>
      <c r="M53" s="2022"/>
      <c r="N53" s="2141">
        <v>0</v>
      </c>
      <c r="O53" s="2141"/>
      <c r="P53" s="2141"/>
      <c r="Q53" s="2141"/>
      <c r="R53" s="2533">
        <f t="shared" si="15"/>
        <v>0</v>
      </c>
      <c r="S53" s="2144"/>
      <c r="T53" s="2144"/>
      <c r="U53" s="2144"/>
      <c r="V53" s="2144"/>
      <c r="W53" s="2144"/>
      <c r="X53" s="2144"/>
      <c r="Y53" s="2144"/>
      <c r="Z53" s="2144"/>
      <c r="AA53" s="2144"/>
      <c r="AB53" s="2144"/>
      <c r="AC53" s="2144"/>
      <c r="AD53" s="2144"/>
      <c r="AE53" s="2144"/>
      <c r="AF53" s="2144"/>
      <c r="AG53" s="2144"/>
      <c r="AH53" s="2144"/>
      <c r="AI53" s="1522">
        <f t="shared" si="17"/>
        <v>0</v>
      </c>
      <c r="AJ53" s="720"/>
      <c r="AK53" s="4474">
        <f t="shared" si="18"/>
        <v>0</v>
      </c>
      <c r="AL53" s="2022"/>
      <c r="AM53" s="2022"/>
      <c r="AN53" s="2022"/>
      <c r="AO53" s="2022"/>
      <c r="AP53" s="2022"/>
      <c r="AQ53" s="2022"/>
      <c r="AR53" s="2022"/>
      <c r="AS53" s="2023">
        <f t="shared" si="16"/>
        <v>0</v>
      </c>
      <c r="AT53" s="1578">
        <f t="shared" si="19"/>
        <v>0</v>
      </c>
      <c r="AU53" s="1579"/>
      <c r="AV53" s="363"/>
      <c r="AW53" s="321"/>
    </row>
    <row r="54" spans="1:49" s="96" customFormat="1" ht="13.2">
      <c r="A54" s="321"/>
      <c r="B54" s="363"/>
      <c r="C54" s="4411"/>
      <c r="D54" s="613"/>
      <c r="E54" s="613" t="s">
        <v>2575</v>
      </c>
      <c r="F54" s="1423" t="s">
        <v>2536</v>
      </c>
      <c r="G54" s="2145"/>
      <c r="H54" s="2145"/>
      <c r="I54" s="2145"/>
      <c r="J54" s="2145"/>
      <c r="K54" s="2145"/>
      <c r="L54" s="2092" t="b">
        <v>0</v>
      </c>
      <c r="M54" s="2022"/>
      <c r="N54" s="2141">
        <v>0</v>
      </c>
      <c r="O54" s="2141"/>
      <c r="P54" s="2141"/>
      <c r="Q54" s="2141"/>
      <c r="R54" s="2533">
        <f t="shared" si="15"/>
        <v>0</v>
      </c>
      <c r="S54" s="2144"/>
      <c r="T54" s="2144"/>
      <c r="U54" s="2144"/>
      <c r="V54" s="2144"/>
      <c r="W54" s="2144"/>
      <c r="X54" s="2144"/>
      <c r="Y54" s="2144"/>
      <c r="Z54" s="2144"/>
      <c r="AA54" s="2144"/>
      <c r="AB54" s="2144"/>
      <c r="AC54" s="2144"/>
      <c r="AD54" s="2144"/>
      <c r="AE54" s="2144"/>
      <c r="AF54" s="2144"/>
      <c r="AG54" s="2144"/>
      <c r="AH54" s="2144"/>
      <c r="AI54" s="1522">
        <f t="shared" si="17"/>
        <v>0</v>
      </c>
      <c r="AJ54" s="720"/>
      <c r="AK54" s="4474">
        <f t="shared" si="18"/>
        <v>0</v>
      </c>
      <c r="AL54" s="2022"/>
      <c r="AM54" s="2022"/>
      <c r="AN54" s="2022"/>
      <c r="AO54" s="2022"/>
      <c r="AP54" s="2022"/>
      <c r="AQ54" s="2022"/>
      <c r="AR54" s="2022"/>
      <c r="AS54" s="2023">
        <f t="shared" si="16"/>
        <v>0</v>
      </c>
      <c r="AT54" s="1578">
        <f t="shared" si="19"/>
        <v>0</v>
      </c>
      <c r="AU54" s="1579"/>
      <c r="AV54" s="363"/>
      <c r="AW54" s="321"/>
    </row>
    <row r="55" spans="1:49" s="96" customFormat="1" ht="13.2">
      <c r="A55" s="321"/>
      <c r="B55" s="363"/>
      <c r="C55" s="4411"/>
      <c r="D55" s="613"/>
      <c r="E55" s="613" t="s">
        <v>2576</v>
      </c>
      <c r="F55" s="1423" t="s">
        <v>2536</v>
      </c>
      <c r="G55" s="2145"/>
      <c r="H55" s="2145"/>
      <c r="I55" s="2145"/>
      <c r="J55" s="2145"/>
      <c r="K55" s="2145"/>
      <c r="L55" s="2092" t="b">
        <v>0</v>
      </c>
      <c r="M55" s="2022"/>
      <c r="N55" s="2141">
        <v>0</v>
      </c>
      <c r="O55" s="2141"/>
      <c r="P55" s="2141"/>
      <c r="Q55" s="2141"/>
      <c r="R55" s="2533">
        <f t="shared" si="15"/>
        <v>0</v>
      </c>
      <c r="S55" s="2144"/>
      <c r="T55" s="2144"/>
      <c r="U55" s="2144"/>
      <c r="V55" s="2144"/>
      <c r="W55" s="2144"/>
      <c r="X55" s="2144"/>
      <c r="Y55" s="2144"/>
      <c r="Z55" s="2144"/>
      <c r="AA55" s="2144"/>
      <c r="AB55" s="2144"/>
      <c r="AC55" s="2144"/>
      <c r="AD55" s="2144"/>
      <c r="AE55" s="2144"/>
      <c r="AF55" s="2144"/>
      <c r="AG55" s="2144"/>
      <c r="AH55" s="2144"/>
      <c r="AI55" s="1522">
        <f t="shared" si="17"/>
        <v>0</v>
      </c>
      <c r="AJ55" s="720"/>
      <c r="AK55" s="4474">
        <f t="shared" si="18"/>
        <v>0</v>
      </c>
      <c r="AL55" s="2022"/>
      <c r="AM55" s="2022"/>
      <c r="AN55" s="2022"/>
      <c r="AO55" s="2022"/>
      <c r="AP55" s="2022"/>
      <c r="AQ55" s="2022"/>
      <c r="AR55" s="2022"/>
      <c r="AS55" s="2023">
        <f t="shared" si="16"/>
        <v>0</v>
      </c>
      <c r="AT55" s="1578">
        <f t="shared" si="19"/>
        <v>0</v>
      </c>
      <c r="AU55" s="1579"/>
      <c r="AV55" s="363"/>
      <c r="AW55" s="321"/>
    </row>
    <row r="56" spans="1:49" s="96" customFormat="1" ht="13.2">
      <c r="A56" s="321"/>
      <c r="B56" s="363"/>
      <c r="C56" s="4411"/>
      <c r="D56" s="613"/>
      <c r="E56" s="613" t="s">
        <v>2577</v>
      </c>
      <c r="F56" s="1423" t="s">
        <v>2536</v>
      </c>
      <c r="G56" s="2145"/>
      <c r="H56" s="2145"/>
      <c r="I56" s="2145"/>
      <c r="J56" s="2145"/>
      <c r="K56" s="2145"/>
      <c r="L56" s="2092" t="b">
        <v>0</v>
      </c>
      <c r="M56" s="2022"/>
      <c r="N56" s="2141">
        <v>0</v>
      </c>
      <c r="O56" s="2141"/>
      <c r="P56" s="2141"/>
      <c r="Q56" s="2141"/>
      <c r="R56" s="2533">
        <f t="shared" si="15"/>
        <v>0</v>
      </c>
      <c r="S56" s="2144"/>
      <c r="T56" s="2144"/>
      <c r="U56" s="2144"/>
      <c r="V56" s="2144"/>
      <c r="W56" s="2144"/>
      <c r="X56" s="2144"/>
      <c r="Y56" s="2144"/>
      <c r="Z56" s="2144"/>
      <c r="AA56" s="2144"/>
      <c r="AB56" s="2144"/>
      <c r="AC56" s="2144"/>
      <c r="AD56" s="2144"/>
      <c r="AE56" s="2144"/>
      <c r="AF56" s="2144"/>
      <c r="AG56" s="2144"/>
      <c r="AH56" s="2144"/>
      <c r="AI56" s="1522">
        <f t="shared" si="17"/>
        <v>0</v>
      </c>
      <c r="AJ56" s="720"/>
      <c r="AK56" s="4474">
        <f t="shared" si="18"/>
        <v>0</v>
      </c>
      <c r="AL56" s="2022"/>
      <c r="AM56" s="2022"/>
      <c r="AN56" s="2022"/>
      <c r="AO56" s="2022"/>
      <c r="AP56" s="2022"/>
      <c r="AQ56" s="2022"/>
      <c r="AR56" s="2022"/>
      <c r="AS56" s="2023">
        <f t="shared" si="16"/>
        <v>0</v>
      </c>
      <c r="AT56" s="1578">
        <f t="shared" si="19"/>
        <v>0</v>
      </c>
      <c r="AU56" s="1579"/>
      <c r="AV56" s="363"/>
      <c r="AW56" s="321"/>
    </row>
    <row r="57" spans="1:49" s="96" customFormat="1" ht="13.2">
      <c r="A57" s="321"/>
      <c r="B57" s="363"/>
      <c r="C57" s="4411"/>
      <c r="D57" s="613"/>
      <c r="E57" s="613" t="s">
        <v>2578</v>
      </c>
      <c r="F57" s="1423" t="s">
        <v>2536</v>
      </c>
      <c r="G57" s="2145"/>
      <c r="H57" s="2145"/>
      <c r="I57" s="2145"/>
      <c r="J57" s="2145"/>
      <c r="K57" s="2145"/>
      <c r="L57" s="2092" t="b">
        <v>0</v>
      </c>
      <c r="M57" s="2022"/>
      <c r="N57" s="2141">
        <v>0</v>
      </c>
      <c r="O57" s="2141"/>
      <c r="P57" s="2141"/>
      <c r="Q57" s="2141"/>
      <c r="R57" s="2533">
        <f t="shared" si="15"/>
        <v>0</v>
      </c>
      <c r="S57" s="2144"/>
      <c r="T57" s="2144"/>
      <c r="U57" s="2144"/>
      <c r="V57" s="2144"/>
      <c r="W57" s="2144"/>
      <c r="X57" s="2144"/>
      <c r="Y57" s="2144"/>
      <c r="Z57" s="2144"/>
      <c r="AA57" s="2144"/>
      <c r="AB57" s="2144"/>
      <c r="AC57" s="2144"/>
      <c r="AD57" s="2144"/>
      <c r="AE57" s="2144"/>
      <c r="AF57" s="2144"/>
      <c r="AG57" s="2144"/>
      <c r="AH57" s="2144"/>
      <c r="AI57" s="1522">
        <f t="shared" si="17"/>
        <v>0</v>
      </c>
      <c r="AJ57" s="720"/>
      <c r="AK57" s="4474">
        <f t="shared" si="18"/>
        <v>0</v>
      </c>
      <c r="AL57" s="2022"/>
      <c r="AM57" s="2022"/>
      <c r="AN57" s="2022"/>
      <c r="AO57" s="2022"/>
      <c r="AP57" s="2022"/>
      <c r="AQ57" s="2022"/>
      <c r="AR57" s="2022"/>
      <c r="AS57" s="2023">
        <f t="shared" si="16"/>
        <v>0</v>
      </c>
      <c r="AT57" s="1578">
        <f t="shared" si="19"/>
        <v>0</v>
      </c>
      <c r="AU57" s="1579"/>
      <c r="AV57" s="363"/>
      <c r="AW57" s="321"/>
    </row>
    <row r="58" spans="1:49" s="96" customFormat="1" ht="13.2">
      <c r="A58" s="321"/>
      <c r="B58" s="363"/>
      <c r="C58" s="4411"/>
      <c r="D58" s="613"/>
      <c r="E58" s="613" t="s">
        <v>2579</v>
      </c>
      <c r="F58" s="1423" t="s">
        <v>2536</v>
      </c>
      <c r="G58" s="2145"/>
      <c r="H58" s="2145"/>
      <c r="I58" s="2145"/>
      <c r="J58" s="2145"/>
      <c r="K58" s="2145"/>
      <c r="L58" s="2092" t="b">
        <v>0</v>
      </c>
      <c r="M58" s="2022"/>
      <c r="N58" s="2141">
        <v>0</v>
      </c>
      <c r="O58" s="2141"/>
      <c r="P58" s="2141"/>
      <c r="Q58" s="2141"/>
      <c r="R58" s="2533">
        <f t="shared" si="15"/>
        <v>0</v>
      </c>
      <c r="S58" s="2144"/>
      <c r="T58" s="2144"/>
      <c r="U58" s="2144"/>
      <c r="V58" s="2144"/>
      <c r="W58" s="2144"/>
      <c r="X58" s="2144"/>
      <c r="Y58" s="2144"/>
      <c r="Z58" s="2144"/>
      <c r="AA58" s="2144"/>
      <c r="AB58" s="2144"/>
      <c r="AC58" s="2144"/>
      <c r="AD58" s="2144"/>
      <c r="AE58" s="2144"/>
      <c r="AF58" s="2144"/>
      <c r="AG58" s="2144"/>
      <c r="AH58" s="2144"/>
      <c r="AI58" s="1522">
        <f t="shared" si="17"/>
        <v>0</v>
      </c>
      <c r="AJ58" s="720"/>
      <c r="AK58" s="4474">
        <f t="shared" si="18"/>
        <v>0</v>
      </c>
      <c r="AL58" s="2022"/>
      <c r="AM58" s="2022"/>
      <c r="AN58" s="2022"/>
      <c r="AO58" s="2022"/>
      <c r="AP58" s="2022"/>
      <c r="AQ58" s="2022"/>
      <c r="AR58" s="2022"/>
      <c r="AS58" s="2023">
        <f t="shared" si="16"/>
        <v>0</v>
      </c>
      <c r="AT58" s="1578">
        <f t="shared" si="19"/>
        <v>0</v>
      </c>
      <c r="AU58" s="1579"/>
      <c r="AV58" s="363"/>
      <c r="AW58" s="321"/>
    </row>
    <row r="59" spans="1:49" s="96" customFormat="1" ht="13.2">
      <c r="A59" s="321"/>
      <c r="B59" s="363"/>
      <c r="C59" s="4411"/>
      <c r="D59" s="613"/>
      <c r="E59" s="613" t="s">
        <v>2580</v>
      </c>
      <c r="F59" s="1423" t="s">
        <v>2536</v>
      </c>
      <c r="G59" s="2145"/>
      <c r="H59" s="2145"/>
      <c r="I59" s="2145"/>
      <c r="J59" s="2145"/>
      <c r="K59" s="2145"/>
      <c r="L59" s="2092" t="b">
        <v>0</v>
      </c>
      <c r="M59" s="2022"/>
      <c r="N59" s="2141">
        <v>0</v>
      </c>
      <c r="O59" s="2141"/>
      <c r="P59" s="2141"/>
      <c r="Q59" s="2141"/>
      <c r="R59" s="2533">
        <f t="shared" si="15"/>
        <v>0</v>
      </c>
      <c r="S59" s="2144"/>
      <c r="T59" s="2144"/>
      <c r="U59" s="2144"/>
      <c r="V59" s="2144"/>
      <c r="W59" s="2144"/>
      <c r="X59" s="2144"/>
      <c r="Y59" s="2144"/>
      <c r="Z59" s="2144"/>
      <c r="AA59" s="2144"/>
      <c r="AB59" s="2144"/>
      <c r="AC59" s="2144"/>
      <c r="AD59" s="2144"/>
      <c r="AE59" s="2144"/>
      <c r="AF59" s="2144"/>
      <c r="AG59" s="2144"/>
      <c r="AH59" s="2144"/>
      <c r="AI59" s="1522">
        <f t="shared" si="17"/>
        <v>0</v>
      </c>
      <c r="AJ59" s="720"/>
      <c r="AK59" s="4474">
        <f t="shared" si="18"/>
        <v>0</v>
      </c>
      <c r="AL59" s="2022"/>
      <c r="AM59" s="2022"/>
      <c r="AN59" s="2022"/>
      <c r="AO59" s="2022"/>
      <c r="AP59" s="2022"/>
      <c r="AQ59" s="2022"/>
      <c r="AR59" s="2022"/>
      <c r="AS59" s="2023">
        <f t="shared" si="16"/>
        <v>0</v>
      </c>
      <c r="AT59" s="1578">
        <f t="shared" si="19"/>
        <v>0</v>
      </c>
      <c r="AU59" s="1579"/>
      <c r="AV59" s="363"/>
      <c r="AW59" s="321"/>
    </row>
    <row r="60" spans="1:49" s="96" customFormat="1" ht="13.2">
      <c r="A60" s="321"/>
      <c r="B60" s="363"/>
      <c r="C60" s="4411"/>
      <c r="D60" s="613"/>
      <c r="E60" s="613" t="s">
        <v>2581</v>
      </c>
      <c r="F60" s="1423" t="s">
        <v>2536</v>
      </c>
      <c r="G60" s="2145"/>
      <c r="H60" s="2145"/>
      <c r="I60" s="2145"/>
      <c r="J60" s="2145"/>
      <c r="K60" s="2145"/>
      <c r="L60" s="2092" t="b">
        <v>0</v>
      </c>
      <c r="M60" s="2022"/>
      <c r="N60" s="2141">
        <v>0</v>
      </c>
      <c r="O60" s="2141"/>
      <c r="P60" s="2141"/>
      <c r="Q60" s="2141"/>
      <c r="R60" s="2533">
        <f t="shared" si="15"/>
        <v>0</v>
      </c>
      <c r="S60" s="2144"/>
      <c r="T60" s="2144"/>
      <c r="U60" s="2144"/>
      <c r="V60" s="2144"/>
      <c r="W60" s="2144"/>
      <c r="X60" s="2144"/>
      <c r="Y60" s="2144"/>
      <c r="Z60" s="2144"/>
      <c r="AA60" s="2144"/>
      <c r="AB60" s="2144"/>
      <c r="AC60" s="2144"/>
      <c r="AD60" s="2144"/>
      <c r="AE60" s="2144"/>
      <c r="AF60" s="2144"/>
      <c r="AG60" s="2144"/>
      <c r="AH60" s="2144"/>
      <c r="AI60" s="1522">
        <f t="shared" si="17"/>
        <v>0</v>
      </c>
      <c r="AJ60" s="720"/>
      <c r="AK60" s="4474">
        <f t="shared" si="18"/>
        <v>0</v>
      </c>
      <c r="AL60" s="2022"/>
      <c r="AM60" s="2022"/>
      <c r="AN60" s="2022"/>
      <c r="AO60" s="2022"/>
      <c r="AP60" s="2022"/>
      <c r="AQ60" s="2022"/>
      <c r="AR60" s="2022"/>
      <c r="AS60" s="2023">
        <f t="shared" si="16"/>
        <v>0</v>
      </c>
      <c r="AT60" s="1578">
        <f t="shared" si="19"/>
        <v>0</v>
      </c>
      <c r="AU60" s="1579"/>
      <c r="AV60" s="363"/>
      <c r="AW60" s="321"/>
    </row>
    <row r="61" spans="1:49" s="96" customFormat="1" ht="13.2">
      <c r="A61" s="321"/>
      <c r="B61" s="363"/>
      <c r="C61" s="4411"/>
      <c r="D61" s="613"/>
      <c r="E61" s="613" t="s">
        <v>2582</v>
      </c>
      <c r="F61" s="1423" t="s">
        <v>2536</v>
      </c>
      <c r="G61" s="2145"/>
      <c r="H61" s="2145"/>
      <c r="I61" s="2145"/>
      <c r="J61" s="2145"/>
      <c r="K61" s="2145"/>
      <c r="L61" s="2092" t="b">
        <v>0</v>
      </c>
      <c r="M61" s="2022"/>
      <c r="N61" s="2141">
        <v>0</v>
      </c>
      <c r="O61" s="2141"/>
      <c r="P61" s="2141"/>
      <c r="Q61" s="2141"/>
      <c r="R61" s="2533">
        <f t="shared" si="15"/>
        <v>0</v>
      </c>
      <c r="S61" s="2144"/>
      <c r="T61" s="2144"/>
      <c r="U61" s="2144"/>
      <c r="V61" s="2144"/>
      <c r="W61" s="2144"/>
      <c r="X61" s="2144"/>
      <c r="Y61" s="2144"/>
      <c r="Z61" s="2144"/>
      <c r="AA61" s="2144"/>
      <c r="AB61" s="2144"/>
      <c r="AC61" s="2144"/>
      <c r="AD61" s="2144"/>
      <c r="AE61" s="2144"/>
      <c r="AF61" s="2144"/>
      <c r="AG61" s="2144"/>
      <c r="AH61" s="2144"/>
      <c r="AI61" s="1522">
        <f t="shared" si="17"/>
        <v>0</v>
      </c>
      <c r="AJ61" s="720"/>
      <c r="AK61" s="4474">
        <f t="shared" si="18"/>
        <v>0</v>
      </c>
      <c r="AL61" s="2022"/>
      <c r="AM61" s="2022"/>
      <c r="AN61" s="2022"/>
      <c r="AO61" s="2022"/>
      <c r="AP61" s="2022"/>
      <c r="AQ61" s="2022"/>
      <c r="AR61" s="2022"/>
      <c r="AS61" s="2023">
        <f t="shared" si="16"/>
        <v>0</v>
      </c>
      <c r="AT61" s="1578">
        <f t="shared" si="19"/>
        <v>0</v>
      </c>
      <c r="AU61" s="1579"/>
      <c r="AV61" s="363"/>
      <c r="AW61" s="321"/>
    </row>
    <row r="62" spans="1:49" s="96" customFormat="1" ht="13.2">
      <c r="A62" s="321"/>
      <c r="B62" s="363"/>
      <c r="C62" s="4411"/>
      <c r="D62" s="613"/>
      <c r="E62" s="613" t="s">
        <v>2583</v>
      </c>
      <c r="F62" s="1423" t="s">
        <v>2536</v>
      </c>
      <c r="G62" s="2145"/>
      <c r="H62" s="2145"/>
      <c r="I62" s="2145"/>
      <c r="J62" s="2145"/>
      <c r="K62" s="2145"/>
      <c r="L62" s="2092" t="b">
        <v>0</v>
      </c>
      <c r="M62" s="2022"/>
      <c r="N62" s="2141">
        <v>0</v>
      </c>
      <c r="O62" s="2141"/>
      <c r="P62" s="2141"/>
      <c r="Q62" s="2141"/>
      <c r="R62" s="2533">
        <f t="shared" si="15"/>
        <v>0</v>
      </c>
      <c r="S62" s="2144"/>
      <c r="T62" s="2144"/>
      <c r="U62" s="2144"/>
      <c r="V62" s="2144"/>
      <c r="W62" s="2144"/>
      <c r="X62" s="2144"/>
      <c r="Y62" s="2144"/>
      <c r="Z62" s="2144"/>
      <c r="AA62" s="2144"/>
      <c r="AB62" s="2144"/>
      <c r="AC62" s="2144"/>
      <c r="AD62" s="2144"/>
      <c r="AE62" s="2144"/>
      <c r="AF62" s="2144"/>
      <c r="AG62" s="2144"/>
      <c r="AH62" s="2144"/>
      <c r="AI62" s="1522">
        <f t="shared" si="17"/>
        <v>0</v>
      </c>
      <c r="AJ62" s="720"/>
      <c r="AK62" s="4474">
        <f t="shared" si="18"/>
        <v>0</v>
      </c>
      <c r="AL62" s="2022"/>
      <c r="AM62" s="2022"/>
      <c r="AN62" s="2022"/>
      <c r="AO62" s="2022"/>
      <c r="AP62" s="2022"/>
      <c r="AQ62" s="2022"/>
      <c r="AR62" s="2022"/>
      <c r="AS62" s="2023">
        <f t="shared" si="16"/>
        <v>0</v>
      </c>
      <c r="AT62" s="1578">
        <f t="shared" si="19"/>
        <v>0</v>
      </c>
      <c r="AU62" s="1579"/>
      <c r="AV62" s="363"/>
      <c r="AW62" s="321"/>
    </row>
    <row r="63" spans="1:49" s="96" customFormat="1" ht="13.2">
      <c r="A63" s="321"/>
      <c r="B63" s="363"/>
      <c r="C63" s="4411"/>
      <c r="D63" s="613"/>
      <c r="E63" s="613" t="s">
        <v>2584</v>
      </c>
      <c r="F63" s="1423" t="s">
        <v>2536</v>
      </c>
      <c r="G63" s="2145"/>
      <c r="H63" s="2145"/>
      <c r="I63" s="2145"/>
      <c r="J63" s="2145"/>
      <c r="K63" s="2145"/>
      <c r="L63" s="2092" t="b">
        <v>0</v>
      </c>
      <c r="M63" s="2022"/>
      <c r="N63" s="2141">
        <v>0</v>
      </c>
      <c r="O63" s="2141"/>
      <c r="P63" s="2141"/>
      <c r="Q63" s="2141"/>
      <c r="R63" s="2533">
        <f t="shared" si="15"/>
        <v>0</v>
      </c>
      <c r="S63" s="2144"/>
      <c r="T63" s="2144"/>
      <c r="U63" s="2144"/>
      <c r="V63" s="2144"/>
      <c r="W63" s="2144"/>
      <c r="X63" s="2144"/>
      <c r="Y63" s="2144"/>
      <c r="Z63" s="2144"/>
      <c r="AA63" s="2144"/>
      <c r="AB63" s="2144"/>
      <c r="AC63" s="2144"/>
      <c r="AD63" s="2144"/>
      <c r="AE63" s="2144"/>
      <c r="AF63" s="2144"/>
      <c r="AG63" s="2144"/>
      <c r="AH63" s="2144"/>
      <c r="AI63" s="1522">
        <f t="shared" si="17"/>
        <v>0</v>
      </c>
      <c r="AJ63" s="720"/>
      <c r="AK63" s="4474">
        <f t="shared" si="18"/>
        <v>0</v>
      </c>
      <c r="AL63" s="2022"/>
      <c r="AM63" s="2022"/>
      <c r="AN63" s="2022"/>
      <c r="AO63" s="2022"/>
      <c r="AP63" s="2022"/>
      <c r="AQ63" s="2022"/>
      <c r="AR63" s="2022"/>
      <c r="AS63" s="2023">
        <f t="shared" si="16"/>
        <v>0</v>
      </c>
      <c r="AT63" s="1578">
        <f t="shared" si="19"/>
        <v>0</v>
      </c>
      <c r="AU63" s="1579"/>
      <c r="AV63" s="363"/>
      <c r="AW63" s="321"/>
    </row>
    <row r="64" spans="1:49" s="96" customFormat="1" ht="13.2">
      <c r="A64" s="321"/>
      <c r="B64" s="363"/>
      <c r="C64" s="4411"/>
      <c r="D64" s="613"/>
      <c r="E64" s="613" t="s">
        <v>2585</v>
      </c>
      <c r="F64" s="1423" t="s">
        <v>2536</v>
      </c>
      <c r="G64" s="2145"/>
      <c r="H64" s="2145"/>
      <c r="I64" s="2145"/>
      <c r="J64" s="2145"/>
      <c r="K64" s="2145"/>
      <c r="L64" s="2092" t="b">
        <v>0</v>
      </c>
      <c r="M64" s="2022"/>
      <c r="N64" s="2141">
        <v>0</v>
      </c>
      <c r="O64" s="2141"/>
      <c r="P64" s="2141"/>
      <c r="Q64" s="2141"/>
      <c r="R64" s="2533">
        <f t="shared" si="15"/>
        <v>0</v>
      </c>
      <c r="S64" s="2144"/>
      <c r="T64" s="2144"/>
      <c r="U64" s="2144"/>
      <c r="V64" s="2144"/>
      <c r="W64" s="2144"/>
      <c r="X64" s="2144"/>
      <c r="Y64" s="2144"/>
      <c r="Z64" s="2144"/>
      <c r="AA64" s="2144"/>
      <c r="AB64" s="2144"/>
      <c r="AC64" s="2144"/>
      <c r="AD64" s="2144"/>
      <c r="AE64" s="2144"/>
      <c r="AF64" s="2144"/>
      <c r="AG64" s="2144"/>
      <c r="AH64" s="2144"/>
      <c r="AI64" s="1522">
        <f t="shared" si="17"/>
        <v>0</v>
      </c>
      <c r="AJ64" s="720"/>
      <c r="AK64" s="4474">
        <f t="shared" si="18"/>
        <v>0</v>
      </c>
      <c r="AL64" s="2022"/>
      <c r="AM64" s="2022"/>
      <c r="AN64" s="2022"/>
      <c r="AO64" s="2022"/>
      <c r="AP64" s="2022"/>
      <c r="AQ64" s="2022"/>
      <c r="AR64" s="2022"/>
      <c r="AS64" s="2023">
        <f t="shared" si="16"/>
        <v>0</v>
      </c>
      <c r="AT64" s="1578">
        <f t="shared" si="19"/>
        <v>0</v>
      </c>
      <c r="AU64" s="1579"/>
      <c r="AV64" s="363"/>
      <c r="AW64" s="321"/>
    </row>
    <row r="65" spans="1:49" s="96" customFormat="1" ht="13.2">
      <c r="A65" s="321"/>
      <c r="B65" s="363"/>
      <c r="C65" s="4411"/>
      <c r="D65" s="613"/>
      <c r="E65" s="613" t="s">
        <v>2586</v>
      </c>
      <c r="F65" s="1423" t="s">
        <v>2536</v>
      </c>
      <c r="G65" s="2145"/>
      <c r="H65" s="2145"/>
      <c r="I65" s="2145"/>
      <c r="J65" s="2145"/>
      <c r="K65" s="2145"/>
      <c r="L65" s="2092" t="b">
        <v>0</v>
      </c>
      <c r="M65" s="2022"/>
      <c r="N65" s="2141">
        <v>0</v>
      </c>
      <c r="O65" s="2141"/>
      <c r="P65" s="2141"/>
      <c r="Q65" s="2141"/>
      <c r="R65" s="2533">
        <f t="shared" si="15"/>
        <v>0</v>
      </c>
      <c r="S65" s="2144"/>
      <c r="T65" s="2144"/>
      <c r="U65" s="2144"/>
      <c r="V65" s="2144"/>
      <c r="W65" s="2144"/>
      <c r="X65" s="2144"/>
      <c r="Y65" s="2144"/>
      <c r="Z65" s="2144"/>
      <c r="AA65" s="2144"/>
      <c r="AB65" s="2144"/>
      <c r="AC65" s="2144"/>
      <c r="AD65" s="2144"/>
      <c r="AE65" s="2144"/>
      <c r="AF65" s="2144"/>
      <c r="AG65" s="2144"/>
      <c r="AH65" s="2144"/>
      <c r="AI65" s="1522">
        <f t="shared" si="17"/>
        <v>0</v>
      </c>
      <c r="AJ65" s="720"/>
      <c r="AK65" s="4474">
        <f t="shared" si="18"/>
        <v>0</v>
      </c>
      <c r="AL65" s="2022"/>
      <c r="AM65" s="2022"/>
      <c r="AN65" s="2022"/>
      <c r="AO65" s="2022"/>
      <c r="AP65" s="2022"/>
      <c r="AQ65" s="2022"/>
      <c r="AR65" s="2022"/>
      <c r="AS65" s="2023">
        <f t="shared" si="16"/>
        <v>0</v>
      </c>
      <c r="AT65" s="1578">
        <f t="shared" si="19"/>
        <v>0</v>
      </c>
      <c r="AU65" s="1579"/>
      <c r="AV65" s="363"/>
      <c r="AW65" s="321"/>
    </row>
    <row r="66" spans="1:49" s="96" customFormat="1" ht="13.2">
      <c r="A66" s="321"/>
      <c r="B66" s="363"/>
      <c r="C66" s="4411"/>
      <c r="D66" s="613"/>
      <c r="E66" s="613" t="s">
        <v>2587</v>
      </c>
      <c r="F66" s="1423" t="s">
        <v>2536</v>
      </c>
      <c r="G66" s="2145"/>
      <c r="H66" s="2145"/>
      <c r="I66" s="2145"/>
      <c r="J66" s="2145"/>
      <c r="K66" s="2145"/>
      <c r="L66" s="2092" t="b">
        <v>0</v>
      </c>
      <c r="M66" s="2022"/>
      <c r="N66" s="2141">
        <v>0</v>
      </c>
      <c r="O66" s="2141"/>
      <c r="P66" s="2141"/>
      <c r="Q66" s="2141"/>
      <c r="R66" s="2533">
        <f t="shared" si="15"/>
        <v>0</v>
      </c>
      <c r="S66" s="2144"/>
      <c r="T66" s="2144"/>
      <c r="U66" s="2144"/>
      <c r="V66" s="2144"/>
      <c r="W66" s="2144"/>
      <c r="X66" s="2144"/>
      <c r="Y66" s="2144"/>
      <c r="Z66" s="2144"/>
      <c r="AA66" s="2144"/>
      <c r="AB66" s="2144"/>
      <c r="AC66" s="2144"/>
      <c r="AD66" s="2144"/>
      <c r="AE66" s="2144"/>
      <c r="AF66" s="2144"/>
      <c r="AG66" s="2144"/>
      <c r="AH66" s="2144"/>
      <c r="AI66" s="1522">
        <f t="shared" si="17"/>
        <v>0</v>
      </c>
      <c r="AJ66" s="720"/>
      <c r="AK66" s="4474">
        <f t="shared" si="18"/>
        <v>0</v>
      </c>
      <c r="AL66" s="2022"/>
      <c r="AM66" s="2022"/>
      <c r="AN66" s="2022"/>
      <c r="AO66" s="2022"/>
      <c r="AP66" s="2022"/>
      <c r="AQ66" s="2022"/>
      <c r="AR66" s="2022"/>
      <c r="AS66" s="2023">
        <f t="shared" si="16"/>
        <v>0</v>
      </c>
      <c r="AT66" s="1578">
        <f t="shared" si="19"/>
        <v>0</v>
      </c>
      <c r="AU66" s="1579"/>
      <c r="AV66" s="363"/>
      <c r="AW66" s="321"/>
    </row>
    <row r="67" spans="1:49" s="96" customFormat="1" ht="13.2">
      <c r="A67" s="321"/>
      <c r="B67" s="363"/>
      <c r="C67" s="4411"/>
      <c r="D67" s="613"/>
      <c r="E67" s="613" t="s">
        <v>2588</v>
      </c>
      <c r="F67" s="1423" t="s">
        <v>2536</v>
      </c>
      <c r="G67" s="2145"/>
      <c r="H67" s="2145"/>
      <c r="I67" s="2145"/>
      <c r="J67" s="2145"/>
      <c r="K67" s="2145"/>
      <c r="L67" s="2092" t="b">
        <v>0</v>
      </c>
      <c r="M67" s="2022"/>
      <c r="N67" s="2141">
        <v>0</v>
      </c>
      <c r="O67" s="2141"/>
      <c r="P67" s="2141"/>
      <c r="Q67" s="2141"/>
      <c r="R67" s="2533">
        <f t="shared" si="15"/>
        <v>0</v>
      </c>
      <c r="S67" s="2144"/>
      <c r="T67" s="2144"/>
      <c r="U67" s="2144"/>
      <c r="V67" s="2144"/>
      <c r="W67" s="2144"/>
      <c r="X67" s="2144"/>
      <c r="Y67" s="2144"/>
      <c r="Z67" s="2144"/>
      <c r="AA67" s="2144"/>
      <c r="AB67" s="2144"/>
      <c r="AC67" s="2144"/>
      <c r="AD67" s="2144"/>
      <c r="AE67" s="2144"/>
      <c r="AF67" s="2144"/>
      <c r="AG67" s="2144"/>
      <c r="AH67" s="2144"/>
      <c r="AI67" s="1522">
        <f t="shared" si="17"/>
        <v>0</v>
      </c>
      <c r="AJ67" s="720"/>
      <c r="AK67" s="4474">
        <f t="shared" si="18"/>
        <v>0</v>
      </c>
      <c r="AL67" s="2022"/>
      <c r="AM67" s="2022"/>
      <c r="AN67" s="2022"/>
      <c r="AO67" s="2022"/>
      <c r="AP67" s="2022"/>
      <c r="AQ67" s="2022"/>
      <c r="AR67" s="2022"/>
      <c r="AS67" s="2023">
        <f t="shared" si="16"/>
        <v>0</v>
      </c>
      <c r="AT67" s="1578">
        <f t="shared" si="19"/>
        <v>0</v>
      </c>
      <c r="AU67" s="1579"/>
      <c r="AV67" s="363"/>
      <c r="AW67" s="321"/>
    </row>
    <row r="68" spans="1:49" s="96" customFormat="1" ht="13.2">
      <c r="A68" s="321"/>
      <c r="B68" s="363"/>
      <c r="C68" s="4411"/>
      <c r="D68" s="613"/>
      <c r="E68" s="613" t="s">
        <v>2589</v>
      </c>
      <c r="F68" s="1423" t="s">
        <v>2536</v>
      </c>
      <c r="G68" s="2145"/>
      <c r="H68" s="2145"/>
      <c r="I68" s="2145"/>
      <c r="J68" s="2145"/>
      <c r="K68" s="2145"/>
      <c r="L68" s="2092" t="b">
        <v>0</v>
      </c>
      <c r="M68" s="2022"/>
      <c r="N68" s="2141">
        <v>0</v>
      </c>
      <c r="O68" s="2141"/>
      <c r="P68" s="2141"/>
      <c r="Q68" s="2141"/>
      <c r="R68" s="2533">
        <f t="shared" si="15"/>
        <v>0</v>
      </c>
      <c r="S68" s="2144"/>
      <c r="T68" s="2144"/>
      <c r="U68" s="2144"/>
      <c r="V68" s="2144"/>
      <c r="W68" s="2144"/>
      <c r="X68" s="2144"/>
      <c r="Y68" s="2144"/>
      <c r="Z68" s="2144"/>
      <c r="AA68" s="2144"/>
      <c r="AB68" s="2144"/>
      <c r="AC68" s="2144"/>
      <c r="AD68" s="2144"/>
      <c r="AE68" s="2144"/>
      <c r="AF68" s="2144"/>
      <c r="AG68" s="2144"/>
      <c r="AH68" s="2144"/>
      <c r="AI68" s="1522">
        <f t="shared" si="17"/>
        <v>0</v>
      </c>
      <c r="AJ68" s="720"/>
      <c r="AK68" s="4474">
        <f t="shared" si="18"/>
        <v>0</v>
      </c>
      <c r="AL68" s="2022"/>
      <c r="AM68" s="2022"/>
      <c r="AN68" s="2022"/>
      <c r="AO68" s="2022"/>
      <c r="AP68" s="2022"/>
      <c r="AQ68" s="2022"/>
      <c r="AR68" s="2022"/>
      <c r="AS68" s="2023">
        <f t="shared" si="16"/>
        <v>0</v>
      </c>
      <c r="AT68" s="1578">
        <f t="shared" si="19"/>
        <v>0</v>
      </c>
      <c r="AU68" s="1579"/>
      <c r="AV68" s="363"/>
      <c r="AW68" s="321"/>
    </row>
    <row r="69" spans="1:49" s="96" customFormat="1" ht="13.2">
      <c r="A69" s="321"/>
      <c r="B69" s="363"/>
      <c r="C69" s="4411"/>
      <c r="D69" s="613"/>
      <c r="E69" s="613" t="s">
        <v>2590</v>
      </c>
      <c r="F69" s="1423" t="s">
        <v>2536</v>
      </c>
      <c r="G69" s="2145"/>
      <c r="H69" s="2145"/>
      <c r="I69" s="2145"/>
      <c r="J69" s="2145"/>
      <c r="K69" s="2145"/>
      <c r="L69" s="2092" t="b">
        <v>0</v>
      </c>
      <c r="M69" s="2022"/>
      <c r="N69" s="2141">
        <v>0</v>
      </c>
      <c r="O69" s="2141"/>
      <c r="P69" s="2141"/>
      <c r="Q69" s="2141"/>
      <c r="R69" s="2533">
        <f t="shared" si="15"/>
        <v>0</v>
      </c>
      <c r="S69" s="2144"/>
      <c r="T69" s="2144"/>
      <c r="U69" s="2144"/>
      <c r="V69" s="2144"/>
      <c r="W69" s="2144"/>
      <c r="X69" s="2144"/>
      <c r="Y69" s="2144"/>
      <c r="Z69" s="2144"/>
      <c r="AA69" s="2144"/>
      <c r="AB69" s="2144"/>
      <c r="AC69" s="2144"/>
      <c r="AD69" s="2144"/>
      <c r="AE69" s="2144"/>
      <c r="AF69" s="2144"/>
      <c r="AG69" s="2144"/>
      <c r="AH69" s="2144"/>
      <c r="AI69" s="1522">
        <f t="shared" si="17"/>
        <v>0</v>
      </c>
      <c r="AJ69" s="720"/>
      <c r="AK69" s="4474">
        <f t="shared" si="18"/>
        <v>0</v>
      </c>
      <c r="AL69" s="2022"/>
      <c r="AM69" s="2022"/>
      <c r="AN69" s="2022"/>
      <c r="AO69" s="2022"/>
      <c r="AP69" s="2022"/>
      <c r="AQ69" s="2022"/>
      <c r="AR69" s="2022"/>
      <c r="AS69" s="2023">
        <f t="shared" si="16"/>
        <v>0</v>
      </c>
      <c r="AT69" s="1578">
        <f t="shared" si="19"/>
        <v>0</v>
      </c>
      <c r="AU69" s="1579"/>
      <c r="AV69" s="363"/>
      <c r="AW69" s="321"/>
    </row>
    <row r="70" spans="1:49" s="96" customFormat="1" ht="13.2">
      <c r="A70" s="321"/>
      <c r="B70" s="363"/>
      <c r="C70" s="4411"/>
      <c r="D70" s="613"/>
      <c r="E70" s="613" t="s">
        <v>2591</v>
      </c>
      <c r="F70" s="1423" t="s">
        <v>2536</v>
      </c>
      <c r="G70" s="2145"/>
      <c r="H70" s="2145"/>
      <c r="I70" s="2145"/>
      <c r="J70" s="2145"/>
      <c r="K70" s="2145"/>
      <c r="L70" s="2092" t="b">
        <v>0</v>
      </c>
      <c r="M70" s="2022"/>
      <c r="N70" s="2141">
        <v>0</v>
      </c>
      <c r="O70" s="2141"/>
      <c r="P70" s="2141"/>
      <c r="Q70" s="2141"/>
      <c r="R70" s="2533">
        <f t="shared" si="15"/>
        <v>0</v>
      </c>
      <c r="S70" s="2144"/>
      <c r="T70" s="2144"/>
      <c r="U70" s="2144"/>
      <c r="V70" s="2144"/>
      <c r="W70" s="2144"/>
      <c r="X70" s="2144"/>
      <c r="Y70" s="2144"/>
      <c r="Z70" s="2144"/>
      <c r="AA70" s="2144"/>
      <c r="AB70" s="2144"/>
      <c r="AC70" s="2144"/>
      <c r="AD70" s="2144"/>
      <c r="AE70" s="2144"/>
      <c r="AF70" s="2144"/>
      <c r="AG70" s="2144"/>
      <c r="AH70" s="2144"/>
      <c r="AI70" s="1522">
        <f t="shared" si="17"/>
        <v>0</v>
      </c>
      <c r="AJ70" s="720"/>
      <c r="AK70" s="4474">
        <f t="shared" si="18"/>
        <v>0</v>
      </c>
      <c r="AL70" s="2022"/>
      <c r="AM70" s="2022"/>
      <c r="AN70" s="2022"/>
      <c r="AO70" s="2022"/>
      <c r="AP70" s="2022"/>
      <c r="AQ70" s="2022"/>
      <c r="AR70" s="2022"/>
      <c r="AS70" s="2023">
        <f t="shared" si="16"/>
        <v>0</v>
      </c>
      <c r="AT70" s="1578">
        <f t="shared" si="19"/>
        <v>0</v>
      </c>
      <c r="AU70" s="1579"/>
      <c r="AV70" s="363"/>
      <c r="AW70" s="321"/>
    </row>
    <row r="71" spans="1:49" s="96" customFormat="1" ht="13.2">
      <c r="A71" s="321"/>
      <c r="B71" s="363"/>
      <c r="C71" s="4411"/>
      <c r="D71" s="613"/>
      <c r="E71" s="613" t="s">
        <v>2592</v>
      </c>
      <c r="F71" s="1423" t="s">
        <v>2536</v>
      </c>
      <c r="G71" s="2145"/>
      <c r="H71" s="2145"/>
      <c r="I71" s="2145"/>
      <c r="J71" s="2145"/>
      <c r="K71" s="2145"/>
      <c r="L71" s="2092" t="b">
        <v>0</v>
      </c>
      <c r="M71" s="2022"/>
      <c r="N71" s="2141">
        <v>0</v>
      </c>
      <c r="O71" s="2141"/>
      <c r="P71" s="2141"/>
      <c r="Q71" s="2141"/>
      <c r="R71" s="2533">
        <f t="shared" si="15"/>
        <v>0</v>
      </c>
      <c r="S71" s="2144"/>
      <c r="T71" s="2144"/>
      <c r="U71" s="2144"/>
      <c r="V71" s="2144"/>
      <c r="W71" s="2144"/>
      <c r="X71" s="2144"/>
      <c r="Y71" s="2144"/>
      <c r="Z71" s="2144"/>
      <c r="AA71" s="2144"/>
      <c r="AB71" s="2144"/>
      <c r="AC71" s="2144"/>
      <c r="AD71" s="2144"/>
      <c r="AE71" s="2144"/>
      <c r="AF71" s="2144"/>
      <c r="AG71" s="2144"/>
      <c r="AH71" s="2144"/>
      <c r="AI71" s="1522">
        <f t="shared" si="17"/>
        <v>0</v>
      </c>
      <c r="AJ71" s="720"/>
      <c r="AK71" s="4474">
        <f t="shared" si="18"/>
        <v>0</v>
      </c>
      <c r="AL71" s="2022"/>
      <c r="AM71" s="2022"/>
      <c r="AN71" s="2022"/>
      <c r="AO71" s="2022"/>
      <c r="AP71" s="2022"/>
      <c r="AQ71" s="2022"/>
      <c r="AR71" s="2022"/>
      <c r="AS71" s="2023">
        <f t="shared" si="16"/>
        <v>0</v>
      </c>
      <c r="AT71" s="1578">
        <f t="shared" si="19"/>
        <v>0</v>
      </c>
      <c r="AU71" s="1579"/>
      <c r="AV71" s="363"/>
      <c r="AW71" s="321"/>
    </row>
    <row r="72" spans="1:49" s="96" customFormat="1" ht="13.2">
      <c r="A72" s="321"/>
      <c r="B72" s="363"/>
      <c r="C72" s="4411"/>
      <c r="D72" s="613"/>
      <c r="E72" s="613" t="s">
        <v>2593</v>
      </c>
      <c r="F72" s="1423" t="s">
        <v>2536</v>
      </c>
      <c r="G72" s="2145"/>
      <c r="H72" s="2145"/>
      <c r="I72" s="2145"/>
      <c r="J72" s="2145"/>
      <c r="K72" s="2145"/>
      <c r="L72" s="2092" t="b">
        <v>0</v>
      </c>
      <c r="M72" s="2022"/>
      <c r="N72" s="2141">
        <v>0</v>
      </c>
      <c r="O72" s="2141"/>
      <c r="P72" s="2141"/>
      <c r="Q72" s="2141"/>
      <c r="R72" s="2533">
        <f t="shared" si="15"/>
        <v>0</v>
      </c>
      <c r="S72" s="2144"/>
      <c r="T72" s="2144"/>
      <c r="U72" s="2144"/>
      <c r="V72" s="2144"/>
      <c r="W72" s="2144"/>
      <c r="X72" s="2144"/>
      <c r="Y72" s="2144"/>
      <c r="Z72" s="2144"/>
      <c r="AA72" s="2144"/>
      <c r="AB72" s="2144"/>
      <c r="AC72" s="2144"/>
      <c r="AD72" s="2144"/>
      <c r="AE72" s="2144"/>
      <c r="AF72" s="2144"/>
      <c r="AG72" s="2144"/>
      <c r="AH72" s="2144"/>
      <c r="AI72" s="1522">
        <f t="shared" si="17"/>
        <v>0</v>
      </c>
      <c r="AJ72" s="720"/>
      <c r="AK72" s="4474">
        <f t="shared" si="18"/>
        <v>0</v>
      </c>
      <c r="AL72" s="2022"/>
      <c r="AM72" s="2022"/>
      <c r="AN72" s="2022"/>
      <c r="AO72" s="2022"/>
      <c r="AP72" s="2022"/>
      <c r="AQ72" s="2022"/>
      <c r="AR72" s="2022"/>
      <c r="AS72" s="2023">
        <f t="shared" si="16"/>
        <v>0</v>
      </c>
      <c r="AT72" s="1578">
        <f t="shared" si="19"/>
        <v>0</v>
      </c>
      <c r="AU72" s="1579"/>
      <c r="AV72" s="363"/>
      <c r="AW72" s="321"/>
    </row>
    <row r="73" spans="1:49" s="96" customFormat="1" ht="13.2">
      <c r="A73" s="321"/>
      <c r="B73" s="363"/>
      <c r="C73" s="4411"/>
      <c r="D73" s="613"/>
      <c r="E73" s="613" t="s">
        <v>2594</v>
      </c>
      <c r="F73" s="1423" t="s">
        <v>2536</v>
      </c>
      <c r="G73" s="2145"/>
      <c r="H73" s="2145"/>
      <c r="I73" s="2145"/>
      <c r="J73" s="2145"/>
      <c r="K73" s="2145"/>
      <c r="L73" s="2092" t="b">
        <v>0</v>
      </c>
      <c r="M73" s="2022"/>
      <c r="N73" s="2141">
        <v>0</v>
      </c>
      <c r="O73" s="2141"/>
      <c r="P73" s="2141"/>
      <c r="Q73" s="2141"/>
      <c r="R73" s="2533">
        <f t="shared" si="15"/>
        <v>0</v>
      </c>
      <c r="S73" s="2144"/>
      <c r="T73" s="2144"/>
      <c r="U73" s="2144"/>
      <c r="V73" s="2144"/>
      <c r="W73" s="2144"/>
      <c r="X73" s="2144"/>
      <c r="Y73" s="2144"/>
      <c r="Z73" s="2144"/>
      <c r="AA73" s="2144"/>
      <c r="AB73" s="2144"/>
      <c r="AC73" s="2144"/>
      <c r="AD73" s="2144"/>
      <c r="AE73" s="2144"/>
      <c r="AF73" s="2144"/>
      <c r="AG73" s="2144"/>
      <c r="AH73" s="2144"/>
      <c r="AI73" s="1522">
        <f t="shared" si="17"/>
        <v>0</v>
      </c>
      <c r="AJ73" s="720"/>
      <c r="AK73" s="4474">
        <f t="shared" si="18"/>
        <v>0</v>
      </c>
      <c r="AL73" s="2022"/>
      <c r="AM73" s="2022"/>
      <c r="AN73" s="2022"/>
      <c r="AO73" s="2022"/>
      <c r="AP73" s="2022"/>
      <c r="AQ73" s="2022"/>
      <c r="AR73" s="2022"/>
      <c r="AS73" s="2023">
        <f t="shared" si="16"/>
        <v>0</v>
      </c>
      <c r="AT73" s="1578">
        <f t="shared" si="19"/>
        <v>0</v>
      </c>
      <c r="AU73" s="1579"/>
      <c r="AV73" s="363"/>
      <c r="AW73" s="321"/>
    </row>
    <row r="74" spans="1:49" s="96" customFormat="1" ht="13.2">
      <c r="A74" s="321"/>
      <c r="B74" s="363"/>
      <c r="C74" s="4411"/>
      <c r="D74" s="613"/>
      <c r="E74" s="613" t="s">
        <v>2595</v>
      </c>
      <c r="F74" s="1423" t="s">
        <v>2536</v>
      </c>
      <c r="G74" s="2145"/>
      <c r="H74" s="2145"/>
      <c r="I74" s="2145"/>
      <c r="J74" s="2145"/>
      <c r="K74" s="2145"/>
      <c r="L74" s="2092" t="b">
        <v>0</v>
      </c>
      <c r="M74" s="2022"/>
      <c r="N74" s="2141">
        <v>0</v>
      </c>
      <c r="O74" s="2141"/>
      <c r="P74" s="2141"/>
      <c r="Q74" s="2141"/>
      <c r="R74" s="2533">
        <f t="shared" si="15"/>
        <v>0</v>
      </c>
      <c r="S74" s="2144"/>
      <c r="T74" s="2144"/>
      <c r="U74" s="2144"/>
      <c r="V74" s="2144"/>
      <c r="W74" s="2144"/>
      <c r="X74" s="2144"/>
      <c r="Y74" s="2144"/>
      <c r="Z74" s="2144"/>
      <c r="AA74" s="2144"/>
      <c r="AB74" s="2144"/>
      <c r="AC74" s="2144"/>
      <c r="AD74" s="2144"/>
      <c r="AE74" s="2144"/>
      <c r="AF74" s="2144"/>
      <c r="AG74" s="2144"/>
      <c r="AH74" s="2144"/>
      <c r="AI74" s="1522">
        <f t="shared" si="17"/>
        <v>0</v>
      </c>
      <c r="AJ74" s="720"/>
      <c r="AK74" s="4474">
        <f t="shared" si="18"/>
        <v>0</v>
      </c>
      <c r="AL74" s="2022"/>
      <c r="AM74" s="2022"/>
      <c r="AN74" s="2022"/>
      <c r="AO74" s="2022"/>
      <c r="AP74" s="2022"/>
      <c r="AQ74" s="2022"/>
      <c r="AR74" s="2022"/>
      <c r="AS74" s="2023">
        <f t="shared" si="16"/>
        <v>0</v>
      </c>
      <c r="AT74" s="1578">
        <f t="shared" si="19"/>
        <v>0</v>
      </c>
      <c r="AU74" s="1579"/>
      <c r="AV74" s="363"/>
      <c r="AW74" s="321"/>
    </row>
    <row r="75" spans="1:49" s="98" customFormat="1" ht="13.2">
      <c r="A75" s="320"/>
      <c r="B75" s="367"/>
      <c r="C75" s="4475"/>
      <c r="D75" s="4476" t="s">
        <v>2307</v>
      </c>
      <c r="E75" s="4413"/>
      <c r="F75" s="4413"/>
      <c r="G75" s="4413"/>
      <c r="H75" s="4413"/>
      <c r="I75" s="4413"/>
      <c r="J75" s="4413"/>
      <c r="K75" s="4413"/>
      <c r="L75" s="4477"/>
      <c r="M75" s="4417">
        <f>SUMIF($L$48:$L$74,"TRUE",M48:M74)</f>
        <v>0</v>
      </c>
      <c r="N75" s="4478"/>
      <c r="O75" s="4478"/>
      <c r="P75" s="4417">
        <f t="shared" ref="P75:AD75" si="20">SUMIF($L$48:$L$74,"TRUE",P48:P74)</f>
        <v>0</v>
      </c>
      <c r="Q75" s="4417">
        <f t="shared" si="20"/>
        <v>0</v>
      </c>
      <c r="R75" s="4417">
        <f t="shared" si="20"/>
        <v>0</v>
      </c>
      <c r="S75" s="4417">
        <f t="shared" si="20"/>
        <v>0</v>
      </c>
      <c r="T75" s="4417">
        <f t="shared" si="20"/>
        <v>0</v>
      </c>
      <c r="U75" s="4417">
        <f t="shared" si="20"/>
        <v>0</v>
      </c>
      <c r="V75" s="4417">
        <f t="shared" si="20"/>
        <v>0</v>
      </c>
      <c r="W75" s="4417">
        <f t="shared" si="20"/>
        <v>0</v>
      </c>
      <c r="X75" s="4417">
        <f t="shared" si="20"/>
        <v>0</v>
      </c>
      <c r="Y75" s="4417">
        <f t="shared" si="20"/>
        <v>0</v>
      </c>
      <c r="Z75" s="4417">
        <f t="shared" si="20"/>
        <v>0</v>
      </c>
      <c r="AA75" s="4417">
        <f t="shared" si="20"/>
        <v>0</v>
      </c>
      <c r="AB75" s="4417">
        <f t="shared" si="20"/>
        <v>0</v>
      </c>
      <c r="AC75" s="4417">
        <f t="shared" si="20"/>
        <v>0</v>
      </c>
      <c r="AD75" s="4417">
        <f t="shared" si="20"/>
        <v>0</v>
      </c>
      <c r="AE75" s="4417">
        <f>SUMIF($L$48:$L$74,"TRUE",AE48:AE74)</f>
        <v>0</v>
      </c>
      <c r="AF75" s="4417">
        <f t="shared" ref="AF75:AI75" si="21">SUMIF($L$48:$L$74,"TRUE",AF48:AF74)</f>
        <v>0</v>
      </c>
      <c r="AG75" s="4417">
        <f t="shared" si="21"/>
        <v>0</v>
      </c>
      <c r="AH75" s="4417">
        <f t="shared" si="21"/>
        <v>0</v>
      </c>
      <c r="AI75" s="4418">
        <f t="shared" si="21"/>
        <v>0</v>
      </c>
      <c r="AJ75" s="719"/>
      <c r="AK75" s="4479">
        <f t="shared" ref="AK75:AT75" si="22">SUMIF($L$48:$L$74,"TRUE",AK48:AK74)</f>
        <v>0</v>
      </c>
      <c r="AL75" s="4417">
        <f t="shared" si="22"/>
        <v>0</v>
      </c>
      <c r="AM75" s="4417">
        <f t="shared" si="22"/>
        <v>0</v>
      </c>
      <c r="AN75" s="4417">
        <f t="shared" si="22"/>
        <v>0</v>
      </c>
      <c r="AO75" s="4417">
        <f t="shared" si="22"/>
        <v>0</v>
      </c>
      <c r="AP75" s="4417">
        <f t="shared" si="22"/>
        <v>0</v>
      </c>
      <c r="AQ75" s="4417">
        <f t="shared" si="22"/>
        <v>0</v>
      </c>
      <c r="AR75" s="4417">
        <f t="shared" si="22"/>
        <v>0</v>
      </c>
      <c r="AS75" s="4417">
        <f t="shared" si="22"/>
        <v>0</v>
      </c>
      <c r="AT75" s="4418">
        <f t="shared" si="22"/>
        <v>0</v>
      </c>
      <c r="AU75" s="4482"/>
      <c r="AV75" s="367"/>
      <c r="AW75" s="320"/>
    </row>
    <row r="76" spans="1:49" s="98" customFormat="1" ht="13.2">
      <c r="A76" s="320"/>
      <c r="B76" s="367"/>
      <c r="C76" s="4475"/>
      <c r="D76" s="4476" t="s">
        <v>2596</v>
      </c>
      <c r="E76" s="4413"/>
      <c r="F76" s="4413"/>
      <c r="G76" s="4413"/>
      <c r="H76" s="4413"/>
      <c r="I76" s="4413"/>
      <c r="J76" s="4413"/>
      <c r="K76" s="4413"/>
      <c r="L76" s="4477"/>
      <c r="M76" s="4417">
        <f>SUM(M48:M74)</f>
        <v>0</v>
      </c>
      <c r="N76" s="4478"/>
      <c r="O76" s="4478"/>
      <c r="P76" s="4417">
        <f t="shared" ref="P76:AD76" si="23">SUM(P48:P74)</f>
        <v>0</v>
      </c>
      <c r="Q76" s="4417">
        <f t="shared" si="23"/>
        <v>0</v>
      </c>
      <c r="R76" s="4417">
        <f t="shared" si="23"/>
        <v>0</v>
      </c>
      <c r="S76" s="4417">
        <f t="shared" si="23"/>
        <v>0</v>
      </c>
      <c r="T76" s="4417">
        <f t="shared" si="23"/>
        <v>0</v>
      </c>
      <c r="U76" s="4417">
        <f t="shared" si="23"/>
        <v>0</v>
      </c>
      <c r="V76" s="4417">
        <f t="shared" si="23"/>
        <v>0</v>
      </c>
      <c r="W76" s="4417">
        <f t="shared" si="23"/>
        <v>0</v>
      </c>
      <c r="X76" s="4417">
        <f t="shared" si="23"/>
        <v>0</v>
      </c>
      <c r="Y76" s="4417">
        <f t="shared" si="23"/>
        <v>0</v>
      </c>
      <c r="Z76" s="4417">
        <f t="shared" si="23"/>
        <v>0</v>
      </c>
      <c r="AA76" s="4417">
        <f t="shared" si="23"/>
        <v>0</v>
      </c>
      <c r="AB76" s="4417">
        <f t="shared" si="23"/>
        <v>0</v>
      </c>
      <c r="AC76" s="4417">
        <f t="shared" si="23"/>
        <v>0</v>
      </c>
      <c r="AD76" s="4417">
        <f t="shared" si="23"/>
        <v>0</v>
      </c>
      <c r="AE76" s="4417">
        <f>SUM(AE48:AE74)</f>
        <v>0</v>
      </c>
      <c r="AF76" s="4417">
        <f t="shared" ref="AF76:AI76" si="24">SUM(AF48:AF74)</f>
        <v>0</v>
      </c>
      <c r="AG76" s="4417">
        <f t="shared" si="24"/>
        <v>0</v>
      </c>
      <c r="AH76" s="4417">
        <f t="shared" si="24"/>
        <v>0</v>
      </c>
      <c r="AI76" s="4418">
        <f t="shared" si="24"/>
        <v>0</v>
      </c>
      <c r="AJ76" s="719"/>
      <c r="AK76" s="4479">
        <f t="shared" ref="AK76:AT76" si="25">SUM(AK48:AK74)</f>
        <v>0</v>
      </c>
      <c r="AL76" s="4417">
        <f t="shared" si="25"/>
        <v>0</v>
      </c>
      <c r="AM76" s="4417">
        <f t="shared" si="25"/>
        <v>0</v>
      </c>
      <c r="AN76" s="4417">
        <f t="shared" si="25"/>
        <v>0</v>
      </c>
      <c r="AO76" s="4417">
        <f t="shared" si="25"/>
        <v>0</v>
      </c>
      <c r="AP76" s="4417">
        <f>SUM(AP48:AP74)</f>
        <v>0</v>
      </c>
      <c r="AQ76" s="4417">
        <f>SUM(AQ48:AQ74)</f>
        <v>0</v>
      </c>
      <c r="AR76" s="4417">
        <f t="shared" si="25"/>
        <v>0</v>
      </c>
      <c r="AS76" s="4417">
        <f t="shared" si="25"/>
        <v>0</v>
      </c>
      <c r="AT76" s="4418">
        <f t="shared" si="25"/>
        <v>0</v>
      </c>
      <c r="AU76" s="4482"/>
      <c r="AV76" s="367"/>
      <c r="AW76" s="320"/>
    </row>
    <row r="77" spans="1:49" s="96" customFormat="1" ht="13.2">
      <c r="A77" s="321"/>
      <c r="B77" s="363"/>
      <c r="C77" s="4419"/>
      <c r="D77" s="613"/>
      <c r="E77" s="613"/>
      <c r="F77" s="1423"/>
      <c r="G77" s="1423"/>
      <c r="H77" s="1423"/>
      <c r="I77" s="1423"/>
      <c r="J77" s="1423"/>
      <c r="K77" s="1423"/>
      <c r="L77" s="2092"/>
      <c r="M77" s="2091"/>
      <c r="N77" s="2141"/>
      <c r="O77" s="2141"/>
      <c r="P77" s="2141"/>
      <c r="Q77" s="2141"/>
      <c r="R77" s="2141"/>
      <c r="S77" s="1423"/>
      <c r="T77" s="1423"/>
      <c r="U77" s="1423"/>
      <c r="V77" s="2091"/>
      <c r="W77" s="1423"/>
      <c r="X77" s="1423"/>
      <c r="Y77" s="1423"/>
      <c r="Z77" s="1423"/>
      <c r="AA77" s="1423"/>
      <c r="AB77" s="1423"/>
      <c r="AC77" s="1423"/>
      <c r="AD77" s="1423"/>
      <c r="AE77" s="1423"/>
      <c r="AF77" s="1423"/>
      <c r="AG77" s="1423"/>
      <c r="AH77" s="1423"/>
      <c r="AI77" s="1523"/>
      <c r="AJ77" s="720"/>
      <c r="AK77" s="4473"/>
      <c r="AL77" s="2091"/>
      <c r="AM77" s="2091"/>
      <c r="AN77" s="2091"/>
      <c r="AO77" s="2091"/>
      <c r="AP77" s="2091"/>
      <c r="AQ77" s="2091"/>
      <c r="AR77" s="2091"/>
      <c r="AS77" s="2091"/>
      <c r="AT77" s="1577"/>
      <c r="AU77" s="1577"/>
      <c r="AV77" s="363"/>
      <c r="AW77" s="321"/>
    </row>
    <row r="78" spans="1:49" s="96" customFormat="1" ht="13.2">
      <c r="A78" s="321"/>
      <c r="B78" s="363"/>
      <c r="C78" s="4481" t="s">
        <v>2597</v>
      </c>
      <c r="D78" s="613" t="s">
        <v>752</v>
      </c>
      <c r="E78" s="613"/>
      <c r="F78" s="1423"/>
      <c r="G78" s="1423"/>
      <c r="H78" s="1423"/>
      <c r="I78" s="1423"/>
      <c r="J78" s="1423"/>
      <c r="K78" s="1423"/>
      <c r="L78" s="2092"/>
      <c r="M78" s="2091"/>
      <c r="N78" s="2141"/>
      <c r="O78" s="2141"/>
      <c r="P78" s="2141"/>
      <c r="Q78" s="2141"/>
      <c r="R78" s="2141"/>
      <c r="S78" s="1423"/>
      <c r="T78" s="1423"/>
      <c r="U78" s="1423"/>
      <c r="V78" s="2091"/>
      <c r="W78" s="1423"/>
      <c r="X78" s="1423"/>
      <c r="Y78" s="1423"/>
      <c r="Z78" s="1423"/>
      <c r="AA78" s="1423"/>
      <c r="AB78" s="1423"/>
      <c r="AC78" s="1423"/>
      <c r="AD78" s="1423"/>
      <c r="AE78" s="1423"/>
      <c r="AF78" s="1423"/>
      <c r="AG78" s="1423"/>
      <c r="AH78" s="1423"/>
      <c r="AI78" s="1523"/>
      <c r="AJ78" s="720"/>
      <c r="AK78" s="4473"/>
      <c r="AL78" s="2091"/>
      <c r="AM78" s="2091"/>
      <c r="AN78" s="2091"/>
      <c r="AO78" s="2091"/>
      <c r="AP78" s="2091"/>
      <c r="AQ78" s="2091"/>
      <c r="AR78" s="2091"/>
      <c r="AS78" s="2091"/>
      <c r="AT78" s="1577"/>
      <c r="AU78" s="1577"/>
      <c r="AV78" s="363"/>
      <c r="AW78" s="321"/>
    </row>
    <row r="79" spans="1:49" s="96" customFormat="1" ht="13.2">
      <c r="A79" s="321"/>
      <c r="B79" s="363"/>
      <c r="C79" s="4411"/>
      <c r="D79" s="613"/>
      <c r="E79" s="613" t="s">
        <v>2598</v>
      </c>
      <c r="F79" s="1423" t="s">
        <v>2536</v>
      </c>
      <c r="G79" s="2145"/>
      <c r="H79" s="2145"/>
      <c r="I79" s="2145"/>
      <c r="J79" s="2145"/>
      <c r="K79" s="2145"/>
      <c r="L79" s="2092" t="b">
        <v>1</v>
      </c>
      <c r="M79" s="2022"/>
      <c r="N79" s="2141">
        <v>0</v>
      </c>
      <c r="O79" s="2141"/>
      <c r="P79" s="2141"/>
      <c r="Q79" s="2141"/>
      <c r="R79" s="2533">
        <f t="shared" ref="R79:R110" si="26">P79*Q79</f>
        <v>0</v>
      </c>
      <c r="S79" s="2144"/>
      <c r="T79" s="2144"/>
      <c r="U79" s="2144"/>
      <c r="V79" s="2144"/>
      <c r="W79" s="2144"/>
      <c r="X79" s="2144"/>
      <c r="Y79" s="2144"/>
      <c r="Z79" s="2144"/>
      <c r="AA79" s="2144"/>
      <c r="AB79" s="2144"/>
      <c r="AC79" s="2144"/>
      <c r="AD79" s="2144"/>
      <c r="AE79" s="2144"/>
      <c r="AF79" s="2144"/>
      <c r="AG79" s="2144"/>
      <c r="AH79" s="2144"/>
      <c r="AI79" s="1522">
        <f>+AF79+AG79-AH79</f>
        <v>0</v>
      </c>
      <c r="AJ79" s="720"/>
      <c r="AK79" s="4474">
        <f>AL79+AM79</f>
        <v>0</v>
      </c>
      <c r="AL79" s="2022"/>
      <c r="AM79" s="2022"/>
      <c r="AN79" s="2022"/>
      <c r="AO79" s="2022"/>
      <c r="AP79" s="2022"/>
      <c r="AQ79" s="2022"/>
      <c r="AR79" s="2022"/>
      <c r="AS79" s="2023">
        <f t="shared" ref="AS79:AS110" si="27">AP79+AQ79-AR79</f>
        <v>0</v>
      </c>
      <c r="AT79" s="1578">
        <f>AM79+AO79</f>
        <v>0</v>
      </c>
      <c r="AU79" s="1579"/>
      <c r="AV79" s="363"/>
      <c r="AW79" s="321"/>
    </row>
    <row r="80" spans="1:49" s="96" customFormat="1" ht="13.2">
      <c r="A80" s="321"/>
      <c r="B80" s="363"/>
      <c r="C80" s="4411"/>
      <c r="D80" s="613"/>
      <c r="E80" s="613" t="s">
        <v>2599</v>
      </c>
      <c r="F80" s="1423" t="s">
        <v>2536</v>
      </c>
      <c r="G80" s="2145"/>
      <c r="H80" s="2145"/>
      <c r="I80" s="2145"/>
      <c r="J80" s="2145"/>
      <c r="K80" s="2145"/>
      <c r="L80" s="2092" t="b">
        <v>0</v>
      </c>
      <c r="M80" s="2022"/>
      <c r="N80" s="2141">
        <v>0</v>
      </c>
      <c r="O80" s="2141"/>
      <c r="P80" s="2141"/>
      <c r="Q80" s="2141"/>
      <c r="R80" s="2533">
        <f t="shared" si="26"/>
        <v>0</v>
      </c>
      <c r="S80" s="2144"/>
      <c r="T80" s="2144"/>
      <c r="U80" s="2144"/>
      <c r="V80" s="2144"/>
      <c r="W80" s="2144"/>
      <c r="X80" s="2144"/>
      <c r="Y80" s="2144"/>
      <c r="Z80" s="2144"/>
      <c r="AA80" s="2144"/>
      <c r="AB80" s="2144"/>
      <c r="AC80" s="2144"/>
      <c r="AD80" s="2144"/>
      <c r="AE80" s="2144"/>
      <c r="AF80" s="2144"/>
      <c r="AG80" s="2144"/>
      <c r="AH80" s="2144"/>
      <c r="AI80" s="1522">
        <f>+AF80+AG80-AH80</f>
        <v>0</v>
      </c>
      <c r="AJ80" s="720"/>
      <c r="AK80" s="4474">
        <f>AL80+AM80</f>
        <v>0</v>
      </c>
      <c r="AL80" s="2022"/>
      <c r="AM80" s="2022"/>
      <c r="AN80" s="2022"/>
      <c r="AO80" s="2022"/>
      <c r="AP80" s="2022"/>
      <c r="AQ80" s="2022"/>
      <c r="AR80" s="2022"/>
      <c r="AS80" s="2023">
        <f t="shared" si="27"/>
        <v>0</v>
      </c>
      <c r="AT80" s="1578">
        <f>AM80+AO80</f>
        <v>0</v>
      </c>
      <c r="AU80" s="1579"/>
      <c r="AV80" s="363"/>
      <c r="AW80" s="321"/>
    </row>
    <row r="81" spans="1:49" s="96" customFormat="1" ht="13.2">
      <c r="A81" s="321"/>
      <c r="B81" s="363"/>
      <c r="C81" s="4411"/>
      <c r="D81" s="613"/>
      <c r="E81" s="613" t="s">
        <v>2600</v>
      </c>
      <c r="F81" s="1423" t="s">
        <v>2536</v>
      </c>
      <c r="G81" s="2145"/>
      <c r="H81" s="2145"/>
      <c r="I81" s="2145"/>
      <c r="J81" s="2145"/>
      <c r="K81" s="2145"/>
      <c r="L81" s="2092" t="b">
        <v>1</v>
      </c>
      <c r="M81" s="2022"/>
      <c r="N81" s="2141">
        <v>0</v>
      </c>
      <c r="O81" s="2141"/>
      <c r="P81" s="2141"/>
      <c r="Q81" s="2141"/>
      <c r="R81" s="2533">
        <f t="shared" si="26"/>
        <v>0</v>
      </c>
      <c r="S81" s="2144"/>
      <c r="T81" s="2144"/>
      <c r="U81" s="2144"/>
      <c r="V81" s="2144"/>
      <c r="W81" s="2144"/>
      <c r="X81" s="2144"/>
      <c r="Y81" s="2144"/>
      <c r="Z81" s="2144"/>
      <c r="AA81" s="2144"/>
      <c r="AB81" s="2144"/>
      <c r="AC81" s="2144"/>
      <c r="AD81" s="2144"/>
      <c r="AE81" s="2144"/>
      <c r="AF81" s="2144"/>
      <c r="AG81" s="2144"/>
      <c r="AH81" s="2144"/>
      <c r="AI81" s="1522">
        <f>+AF81+AG81-AH81</f>
        <v>0</v>
      </c>
      <c r="AJ81" s="720"/>
      <c r="AK81" s="4474">
        <f>AL81+AM81</f>
        <v>0</v>
      </c>
      <c r="AL81" s="2022"/>
      <c r="AM81" s="2022"/>
      <c r="AN81" s="2022"/>
      <c r="AO81" s="2022"/>
      <c r="AP81" s="2022"/>
      <c r="AQ81" s="2022"/>
      <c r="AR81" s="2022"/>
      <c r="AS81" s="2023">
        <f t="shared" si="27"/>
        <v>0</v>
      </c>
      <c r="AT81" s="1578">
        <f>AM81+AO81</f>
        <v>0</v>
      </c>
      <c r="AU81" s="1579"/>
      <c r="AV81" s="363"/>
      <c r="AW81" s="321"/>
    </row>
    <row r="82" spans="1:49" s="96" customFormat="1" ht="13.2">
      <c r="A82" s="321"/>
      <c r="B82" s="363"/>
      <c r="C82" s="4411"/>
      <c r="D82" s="613"/>
      <c r="E82" s="613" t="s">
        <v>2601</v>
      </c>
      <c r="F82" s="1423" t="s">
        <v>2536</v>
      </c>
      <c r="G82" s="2145"/>
      <c r="H82" s="2145"/>
      <c r="I82" s="2145"/>
      <c r="J82" s="2145"/>
      <c r="K82" s="2145"/>
      <c r="L82" s="2092" t="b">
        <v>1</v>
      </c>
      <c r="M82" s="2022"/>
      <c r="N82" s="2141">
        <v>0</v>
      </c>
      <c r="O82" s="2141"/>
      <c r="P82" s="2141"/>
      <c r="Q82" s="2141"/>
      <c r="R82" s="2533">
        <f t="shared" si="26"/>
        <v>0</v>
      </c>
      <c r="S82" s="2144"/>
      <c r="T82" s="2144"/>
      <c r="U82" s="2144"/>
      <c r="V82" s="2144"/>
      <c r="W82" s="2144"/>
      <c r="X82" s="2144"/>
      <c r="Y82" s="2144"/>
      <c r="Z82" s="2144"/>
      <c r="AA82" s="2144"/>
      <c r="AB82" s="2144"/>
      <c r="AC82" s="2144"/>
      <c r="AD82" s="2144"/>
      <c r="AE82" s="2144"/>
      <c r="AF82" s="2144"/>
      <c r="AG82" s="2144"/>
      <c r="AH82" s="2144"/>
      <c r="AI82" s="1522">
        <f t="shared" ref="AI82:AI110" si="28">+AF82+AG82-AH82</f>
        <v>0</v>
      </c>
      <c r="AJ82" s="720"/>
      <c r="AK82" s="4474">
        <f t="shared" ref="AK82:AK110" si="29">AL82+AM82</f>
        <v>0</v>
      </c>
      <c r="AL82" s="2022"/>
      <c r="AM82" s="2022"/>
      <c r="AN82" s="2022"/>
      <c r="AO82" s="2022"/>
      <c r="AP82" s="2022"/>
      <c r="AQ82" s="2022"/>
      <c r="AR82" s="2022"/>
      <c r="AS82" s="2023">
        <f t="shared" si="27"/>
        <v>0</v>
      </c>
      <c r="AT82" s="1578">
        <f t="shared" ref="AT82:AT110" si="30">AM82+AO82</f>
        <v>0</v>
      </c>
      <c r="AU82" s="1579"/>
      <c r="AV82" s="363"/>
      <c r="AW82" s="321"/>
    </row>
    <row r="83" spans="1:49" s="96" customFormat="1" ht="13.2">
      <c r="A83" s="321"/>
      <c r="B83" s="363"/>
      <c r="C83" s="4411"/>
      <c r="D83" s="613"/>
      <c r="E83" s="613" t="s">
        <v>2602</v>
      </c>
      <c r="F83" s="1423" t="s">
        <v>2536</v>
      </c>
      <c r="G83" s="2145"/>
      <c r="H83" s="2145"/>
      <c r="I83" s="2145"/>
      <c r="J83" s="2145"/>
      <c r="K83" s="2145"/>
      <c r="L83" s="2092" t="b">
        <v>1</v>
      </c>
      <c r="M83" s="2022"/>
      <c r="N83" s="2141">
        <v>0</v>
      </c>
      <c r="O83" s="2141"/>
      <c r="P83" s="2141"/>
      <c r="Q83" s="2141"/>
      <c r="R83" s="2533">
        <f t="shared" si="26"/>
        <v>0</v>
      </c>
      <c r="S83" s="2144"/>
      <c r="T83" s="2144"/>
      <c r="U83" s="2144"/>
      <c r="V83" s="2144"/>
      <c r="W83" s="2144"/>
      <c r="X83" s="2144"/>
      <c r="Y83" s="2144"/>
      <c r="Z83" s="2144"/>
      <c r="AA83" s="2144"/>
      <c r="AB83" s="2144"/>
      <c r="AC83" s="2144"/>
      <c r="AD83" s="2144"/>
      <c r="AE83" s="2144"/>
      <c r="AF83" s="2144"/>
      <c r="AG83" s="2144"/>
      <c r="AH83" s="2144"/>
      <c r="AI83" s="1522">
        <f t="shared" si="28"/>
        <v>0</v>
      </c>
      <c r="AJ83" s="720"/>
      <c r="AK83" s="4474">
        <f t="shared" si="29"/>
        <v>0</v>
      </c>
      <c r="AL83" s="2022"/>
      <c r="AM83" s="2022"/>
      <c r="AN83" s="2022"/>
      <c r="AO83" s="2022"/>
      <c r="AP83" s="2022"/>
      <c r="AQ83" s="2022"/>
      <c r="AR83" s="2022"/>
      <c r="AS83" s="2023">
        <f t="shared" si="27"/>
        <v>0</v>
      </c>
      <c r="AT83" s="1578">
        <f t="shared" si="30"/>
        <v>0</v>
      </c>
      <c r="AU83" s="1579"/>
      <c r="AV83" s="363"/>
      <c r="AW83" s="321"/>
    </row>
    <row r="84" spans="1:49" s="96" customFormat="1" ht="13.2">
      <c r="A84" s="321"/>
      <c r="B84" s="363"/>
      <c r="C84" s="4411"/>
      <c r="D84" s="613"/>
      <c r="E84" s="613" t="s">
        <v>2603</v>
      </c>
      <c r="F84" s="1423" t="s">
        <v>2536</v>
      </c>
      <c r="G84" s="2145"/>
      <c r="H84" s="2145"/>
      <c r="I84" s="2145"/>
      <c r="J84" s="2145"/>
      <c r="K84" s="2145"/>
      <c r="L84" s="2092" t="b">
        <v>1</v>
      </c>
      <c r="M84" s="2022"/>
      <c r="N84" s="2141">
        <v>0</v>
      </c>
      <c r="O84" s="2141"/>
      <c r="P84" s="2141"/>
      <c r="Q84" s="2141"/>
      <c r="R84" s="2533">
        <f t="shared" si="26"/>
        <v>0</v>
      </c>
      <c r="S84" s="2144"/>
      <c r="T84" s="2144"/>
      <c r="U84" s="2144"/>
      <c r="V84" s="2144"/>
      <c r="W84" s="2144"/>
      <c r="X84" s="2144"/>
      <c r="Y84" s="2144"/>
      <c r="Z84" s="2144"/>
      <c r="AA84" s="2144"/>
      <c r="AB84" s="2144"/>
      <c r="AC84" s="2144"/>
      <c r="AD84" s="2144"/>
      <c r="AE84" s="2144"/>
      <c r="AF84" s="2144"/>
      <c r="AG84" s="2144"/>
      <c r="AH84" s="2144"/>
      <c r="AI84" s="1522">
        <f t="shared" si="28"/>
        <v>0</v>
      </c>
      <c r="AJ84" s="720"/>
      <c r="AK84" s="4474">
        <f t="shared" si="29"/>
        <v>0</v>
      </c>
      <c r="AL84" s="2022"/>
      <c r="AM84" s="2022"/>
      <c r="AN84" s="2022"/>
      <c r="AO84" s="2022"/>
      <c r="AP84" s="2022"/>
      <c r="AQ84" s="2022"/>
      <c r="AR84" s="2022"/>
      <c r="AS84" s="2023">
        <f t="shared" si="27"/>
        <v>0</v>
      </c>
      <c r="AT84" s="1578">
        <f t="shared" si="30"/>
        <v>0</v>
      </c>
      <c r="AU84" s="1579"/>
      <c r="AV84" s="363"/>
      <c r="AW84" s="321"/>
    </row>
    <row r="85" spans="1:49" s="96" customFormat="1" ht="13.2">
      <c r="A85" s="321"/>
      <c r="B85" s="363"/>
      <c r="C85" s="4411"/>
      <c r="D85" s="613"/>
      <c r="E85" s="613" t="s">
        <v>2604</v>
      </c>
      <c r="F85" s="1423" t="s">
        <v>2536</v>
      </c>
      <c r="G85" s="2145"/>
      <c r="H85" s="2145"/>
      <c r="I85" s="2145"/>
      <c r="J85" s="2145"/>
      <c r="K85" s="2145"/>
      <c r="L85" s="2092" t="b">
        <v>1</v>
      </c>
      <c r="M85" s="2022"/>
      <c r="N85" s="2141">
        <v>0</v>
      </c>
      <c r="O85" s="2141"/>
      <c r="P85" s="2141"/>
      <c r="Q85" s="2141"/>
      <c r="R85" s="2533">
        <f t="shared" si="26"/>
        <v>0</v>
      </c>
      <c r="S85" s="2144"/>
      <c r="T85" s="2144"/>
      <c r="U85" s="2144"/>
      <c r="V85" s="2144"/>
      <c r="W85" s="2144"/>
      <c r="X85" s="2144"/>
      <c r="Y85" s="2144"/>
      <c r="Z85" s="2144"/>
      <c r="AA85" s="2144"/>
      <c r="AB85" s="2144"/>
      <c r="AC85" s="2144"/>
      <c r="AD85" s="2144"/>
      <c r="AE85" s="2144"/>
      <c r="AF85" s="2144"/>
      <c r="AG85" s="2144"/>
      <c r="AH85" s="2144"/>
      <c r="AI85" s="1522">
        <f t="shared" si="28"/>
        <v>0</v>
      </c>
      <c r="AJ85" s="720"/>
      <c r="AK85" s="4474">
        <f t="shared" si="29"/>
        <v>0</v>
      </c>
      <c r="AL85" s="2022"/>
      <c r="AM85" s="2022"/>
      <c r="AN85" s="2022"/>
      <c r="AO85" s="2022"/>
      <c r="AP85" s="2022"/>
      <c r="AQ85" s="2022"/>
      <c r="AR85" s="2022"/>
      <c r="AS85" s="2023">
        <f t="shared" ref="AS85:AS92" si="31">AP85+AQ85-AR85</f>
        <v>0</v>
      </c>
      <c r="AT85" s="1578">
        <f t="shared" si="30"/>
        <v>0</v>
      </c>
      <c r="AU85" s="1579"/>
      <c r="AV85" s="363"/>
      <c r="AW85" s="321"/>
    </row>
    <row r="86" spans="1:49" s="96" customFormat="1" ht="13.2">
      <c r="A86" s="321"/>
      <c r="B86" s="363"/>
      <c r="C86" s="4411"/>
      <c r="D86" s="613"/>
      <c r="E86" s="613" t="s">
        <v>2605</v>
      </c>
      <c r="F86" s="1423" t="s">
        <v>2536</v>
      </c>
      <c r="G86" s="2145"/>
      <c r="H86" s="2145"/>
      <c r="I86" s="2145"/>
      <c r="J86" s="2145"/>
      <c r="K86" s="2145"/>
      <c r="L86" s="2092" t="b">
        <v>1</v>
      </c>
      <c r="M86" s="2022"/>
      <c r="N86" s="2141">
        <v>0</v>
      </c>
      <c r="O86" s="2141"/>
      <c r="P86" s="2141"/>
      <c r="Q86" s="2141"/>
      <c r="R86" s="2533">
        <f t="shared" si="26"/>
        <v>0</v>
      </c>
      <c r="S86" s="2144"/>
      <c r="T86" s="2144"/>
      <c r="U86" s="2144"/>
      <c r="V86" s="2144"/>
      <c r="W86" s="2144"/>
      <c r="X86" s="2144"/>
      <c r="Y86" s="2144"/>
      <c r="Z86" s="2144"/>
      <c r="AA86" s="2144"/>
      <c r="AB86" s="2144"/>
      <c r="AC86" s="2144"/>
      <c r="AD86" s="2144"/>
      <c r="AE86" s="2144"/>
      <c r="AF86" s="2144"/>
      <c r="AG86" s="2144"/>
      <c r="AH86" s="2144"/>
      <c r="AI86" s="1522">
        <f t="shared" si="28"/>
        <v>0</v>
      </c>
      <c r="AJ86" s="720"/>
      <c r="AK86" s="4474">
        <f t="shared" si="29"/>
        <v>0</v>
      </c>
      <c r="AL86" s="2022"/>
      <c r="AM86" s="2022"/>
      <c r="AN86" s="2022"/>
      <c r="AO86" s="2022"/>
      <c r="AP86" s="2022"/>
      <c r="AQ86" s="2022"/>
      <c r="AR86" s="2022"/>
      <c r="AS86" s="2023">
        <f t="shared" si="31"/>
        <v>0</v>
      </c>
      <c r="AT86" s="1578">
        <f t="shared" si="30"/>
        <v>0</v>
      </c>
      <c r="AU86" s="1579"/>
      <c r="AV86" s="363"/>
      <c r="AW86" s="321"/>
    </row>
    <row r="87" spans="1:49" s="96" customFormat="1" ht="13.2">
      <c r="A87" s="321"/>
      <c r="B87" s="363"/>
      <c r="C87" s="4411"/>
      <c r="D87" s="613"/>
      <c r="E87" s="613" t="s">
        <v>2606</v>
      </c>
      <c r="F87" s="1423" t="s">
        <v>2536</v>
      </c>
      <c r="G87" s="2145"/>
      <c r="H87" s="2145"/>
      <c r="I87" s="2145"/>
      <c r="J87" s="2145"/>
      <c r="K87" s="2145"/>
      <c r="L87" s="2092" t="b">
        <v>1</v>
      </c>
      <c r="M87" s="2022"/>
      <c r="N87" s="2141">
        <v>0</v>
      </c>
      <c r="O87" s="2141"/>
      <c r="P87" s="2141"/>
      <c r="Q87" s="2141"/>
      <c r="R87" s="2533">
        <f t="shared" si="26"/>
        <v>0</v>
      </c>
      <c r="S87" s="2144"/>
      <c r="T87" s="2144"/>
      <c r="U87" s="2144"/>
      <c r="V87" s="2144"/>
      <c r="W87" s="2144"/>
      <c r="X87" s="2144"/>
      <c r="Y87" s="2144"/>
      <c r="Z87" s="2144"/>
      <c r="AA87" s="2144"/>
      <c r="AB87" s="2144"/>
      <c r="AC87" s="2144"/>
      <c r="AD87" s="2144"/>
      <c r="AE87" s="2144"/>
      <c r="AF87" s="2144"/>
      <c r="AG87" s="2144"/>
      <c r="AH87" s="2144"/>
      <c r="AI87" s="1522">
        <f t="shared" si="28"/>
        <v>0</v>
      </c>
      <c r="AJ87" s="720"/>
      <c r="AK87" s="4474">
        <f t="shared" si="29"/>
        <v>0</v>
      </c>
      <c r="AL87" s="2022"/>
      <c r="AM87" s="2022"/>
      <c r="AN87" s="2022"/>
      <c r="AO87" s="2022"/>
      <c r="AP87" s="2022"/>
      <c r="AQ87" s="2022"/>
      <c r="AR87" s="2022"/>
      <c r="AS87" s="2023">
        <f t="shared" si="31"/>
        <v>0</v>
      </c>
      <c r="AT87" s="1578">
        <f t="shared" si="30"/>
        <v>0</v>
      </c>
      <c r="AU87" s="1579"/>
      <c r="AV87" s="363"/>
      <c r="AW87" s="321"/>
    </row>
    <row r="88" spans="1:49" s="96" customFormat="1" ht="13.2">
      <c r="A88" s="321"/>
      <c r="B88" s="363"/>
      <c r="C88" s="4411"/>
      <c r="D88" s="613"/>
      <c r="E88" s="613" t="s">
        <v>2607</v>
      </c>
      <c r="F88" s="1423" t="s">
        <v>2536</v>
      </c>
      <c r="G88" s="2145"/>
      <c r="H88" s="2145"/>
      <c r="I88" s="2145"/>
      <c r="J88" s="2145"/>
      <c r="K88" s="2145"/>
      <c r="L88" s="2092" t="b">
        <v>1</v>
      </c>
      <c r="M88" s="2022"/>
      <c r="N88" s="2141">
        <v>0</v>
      </c>
      <c r="O88" s="2141"/>
      <c r="P88" s="2141"/>
      <c r="Q88" s="2141"/>
      <c r="R88" s="2533">
        <f t="shared" si="26"/>
        <v>0</v>
      </c>
      <c r="S88" s="2144"/>
      <c r="T88" s="2144"/>
      <c r="U88" s="2144"/>
      <c r="V88" s="2144"/>
      <c r="W88" s="2144"/>
      <c r="X88" s="2144"/>
      <c r="Y88" s="2144"/>
      <c r="Z88" s="2144"/>
      <c r="AA88" s="2144"/>
      <c r="AB88" s="2144"/>
      <c r="AC88" s="2144"/>
      <c r="AD88" s="2144"/>
      <c r="AE88" s="2144"/>
      <c r="AF88" s="2144"/>
      <c r="AG88" s="2144"/>
      <c r="AH88" s="2144"/>
      <c r="AI88" s="1522">
        <f t="shared" si="28"/>
        <v>0</v>
      </c>
      <c r="AJ88" s="720"/>
      <c r="AK88" s="4474">
        <f t="shared" si="29"/>
        <v>0</v>
      </c>
      <c r="AL88" s="2022"/>
      <c r="AM88" s="2022"/>
      <c r="AN88" s="2022"/>
      <c r="AO88" s="2022"/>
      <c r="AP88" s="2022"/>
      <c r="AQ88" s="2022"/>
      <c r="AR88" s="2022"/>
      <c r="AS88" s="2023">
        <f t="shared" si="31"/>
        <v>0</v>
      </c>
      <c r="AT88" s="1578">
        <f t="shared" si="30"/>
        <v>0</v>
      </c>
      <c r="AU88" s="1579"/>
      <c r="AV88" s="363"/>
      <c r="AW88" s="321"/>
    </row>
    <row r="89" spans="1:49" s="96" customFormat="1" ht="13.2">
      <c r="A89" s="321"/>
      <c r="B89" s="363"/>
      <c r="C89" s="4411"/>
      <c r="D89" s="613"/>
      <c r="E89" s="613" t="s">
        <v>2608</v>
      </c>
      <c r="F89" s="1423" t="s">
        <v>2536</v>
      </c>
      <c r="G89" s="2145"/>
      <c r="H89" s="2145"/>
      <c r="I89" s="2145"/>
      <c r="J89" s="2145"/>
      <c r="K89" s="2145"/>
      <c r="L89" s="2092" t="b">
        <v>1</v>
      </c>
      <c r="M89" s="2022"/>
      <c r="N89" s="2141">
        <v>0</v>
      </c>
      <c r="O89" s="2141"/>
      <c r="P89" s="2141"/>
      <c r="Q89" s="2141"/>
      <c r="R89" s="2533">
        <f t="shared" si="26"/>
        <v>0</v>
      </c>
      <c r="S89" s="2144"/>
      <c r="T89" s="2144"/>
      <c r="U89" s="2144"/>
      <c r="V89" s="2144"/>
      <c r="W89" s="2144"/>
      <c r="X89" s="2144"/>
      <c r="Y89" s="2144"/>
      <c r="Z89" s="2144"/>
      <c r="AA89" s="2144"/>
      <c r="AB89" s="2144"/>
      <c r="AC89" s="2144"/>
      <c r="AD89" s="2144"/>
      <c r="AE89" s="2144"/>
      <c r="AF89" s="2144"/>
      <c r="AG89" s="2144"/>
      <c r="AH89" s="2144"/>
      <c r="AI89" s="1522">
        <f t="shared" si="28"/>
        <v>0</v>
      </c>
      <c r="AJ89" s="720"/>
      <c r="AK89" s="4474">
        <f t="shared" si="29"/>
        <v>0</v>
      </c>
      <c r="AL89" s="2022"/>
      <c r="AM89" s="2022"/>
      <c r="AN89" s="2022"/>
      <c r="AO89" s="2022"/>
      <c r="AP89" s="2022"/>
      <c r="AQ89" s="2022"/>
      <c r="AR89" s="2022"/>
      <c r="AS89" s="2023">
        <f t="shared" si="31"/>
        <v>0</v>
      </c>
      <c r="AT89" s="1578">
        <f t="shared" si="30"/>
        <v>0</v>
      </c>
      <c r="AU89" s="1579"/>
      <c r="AV89" s="363"/>
      <c r="AW89" s="321"/>
    </row>
    <row r="90" spans="1:49" s="96" customFormat="1" ht="13.2">
      <c r="A90" s="321"/>
      <c r="B90" s="363"/>
      <c r="C90" s="4411"/>
      <c r="D90" s="613"/>
      <c r="E90" s="613" t="s">
        <v>2609</v>
      </c>
      <c r="F90" s="1423" t="s">
        <v>2536</v>
      </c>
      <c r="G90" s="2145"/>
      <c r="H90" s="2145"/>
      <c r="I90" s="2145"/>
      <c r="J90" s="2145"/>
      <c r="K90" s="2145"/>
      <c r="L90" s="2092" t="b">
        <v>1</v>
      </c>
      <c r="M90" s="2022"/>
      <c r="N90" s="2141">
        <v>0</v>
      </c>
      <c r="O90" s="2141"/>
      <c r="P90" s="2141"/>
      <c r="Q90" s="2141"/>
      <c r="R90" s="2533">
        <f t="shared" si="26"/>
        <v>0</v>
      </c>
      <c r="S90" s="2144"/>
      <c r="T90" s="2144"/>
      <c r="U90" s="2144"/>
      <c r="V90" s="2144"/>
      <c r="W90" s="2144"/>
      <c r="X90" s="2144"/>
      <c r="Y90" s="2144"/>
      <c r="Z90" s="2144"/>
      <c r="AA90" s="2144"/>
      <c r="AB90" s="2144"/>
      <c r="AC90" s="2144"/>
      <c r="AD90" s="2144"/>
      <c r="AE90" s="2144"/>
      <c r="AF90" s="2144"/>
      <c r="AG90" s="2144"/>
      <c r="AH90" s="2144"/>
      <c r="AI90" s="1522">
        <f t="shared" si="28"/>
        <v>0</v>
      </c>
      <c r="AJ90" s="720"/>
      <c r="AK90" s="4474">
        <f t="shared" si="29"/>
        <v>0</v>
      </c>
      <c r="AL90" s="2022"/>
      <c r="AM90" s="2022"/>
      <c r="AN90" s="2022"/>
      <c r="AO90" s="2022"/>
      <c r="AP90" s="2022"/>
      <c r="AQ90" s="2022"/>
      <c r="AR90" s="2022"/>
      <c r="AS90" s="2023">
        <f t="shared" si="31"/>
        <v>0</v>
      </c>
      <c r="AT90" s="1578">
        <f t="shared" si="30"/>
        <v>0</v>
      </c>
      <c r="AU90" s="1579"/>
      <c r="AV90" s="363"/>
      <c r="AW90" s="321"/>
    </row>
    <row r="91" spans="1:49" s="96" customFormat="1" ht="13.2">
      <c r="A91" s="321"/>
      <c r="B91" s="363"/>
      <c r="C91" s="4411"/>
      <c r="D91" s="613"/>
      <c r="E91" s="613" t="s">
        <v>2610</v>
      </c>
      <c r="F91" s="1423" t="s">
        <v>2536</v>
      </c>
      <c r="G91" s="2145"/>
      <c r="H91" s="2145"/>
      <c r="I91" s="2145"/>
      <c r="J91" s="2145"/>
      <c r="K91" s="2145"/>
      <c r="L91" s="2092" t="b">
        <v>1</v>
      </c>
      <c r="M91" s="2022"/>
      <c r="N91" s="2141">
        <v>0</v>
      </c>
      <c r="O91" s="2141"/>
      <c r="P91" s="2141"/>
      <c r="Q91" s="2141"/>
      <c r="R91" s="2533">
        <f t="shared" si="26"/>
        <v>0</v>
      </c>
      <c r="S91" s="2144"/>
      <c r="T91" s="2144"/>
      <c r="U91" s="2144"/>
      <c r="V91" s="2144"/>
      <c r="W91" s="2144"/>
      <c r="X91" s="2144"/>
      <c r="Y91" s="2144"/>
      <c r="Z91" s="2144"/>
      <c r="AA91" s="2144"/>
      <c r="AB91" s="2144"/>
      <c r="AC91" s="2144"/>
      <c r="AD91" s="2144"/>
      <c r="AE91" s="2144"/>
      <c r="AF91" s="2144"/>
      <c r="AG91" s="2144"/>
      <c r="AH91" s="2144"/>
      <c r="AI91" s="1522">
        <f t="shared" si="28"/>
        <v>0</v>
      </c>
      <c r="AJ91" s="720"/>
      <c r="AK91" s="4474">
        <f t="shared" si="29"/>
        <v>0</v>
      </c>
      <c r="AL91" s="2022"/>
      <c r="AM91" s="2022"/>
      <c r="AN91" s="2022"/>
      <c r="AO91" s="2022"/>
      <c r="AP91" s="2022"/>
      <c r="AQ91" s="2022"/>
      <c r="AR91" s="2022"/>
      <c r="AS91" s="2023">
        <f t="shared" si="31"/>
        <v>0</v>
      </c>
      <c r="AT91" s="1578">
        <f t="shared" si="30"/>
        <v>0</v>
      </c>
      <c r="AU91" s="1579"/>
      <c r="AV91" s="363"/>
      <c r="AW91" s="321"/>
    </row>
    <row r="92" spans="1:49" s="96" customFormat="1" ht="13.2">
      <c r="A92" s="321"/>
      <c r="B92" s="363"/>
      <c r="C92" s="4411"/>
      <c r="D92" s="613"/>
      <c r="E92" s="613" t="s">
        <v>2611</v>
      </c>
      <c r="F92" s="1423" t="s">
        <v>2536</v>
      </c>
      <c r="G92" s="2145"/>
      <c r="H92" s="2145"/>
      <c r="I92" s="2145"/>
      <c r="J92" s="2145"/>
      <c r="K92" s="2145"/>
      <c r="L92" s="2092" t="b">
        <v>1</v>
      </c>
      <c r="M92" s="2022"/>
      <c r="N92" s="2141">
        <v>0</v>
      </c>
      <c r="O92" s="2141"/>
      <c r="P92" s="2141"/>
      <c r="Q92" s="2141"/>
      <c r="R92" s="2533">
        <f t="shared" si="26"/>
        <v>0</v>
      </c>
      <c r="S92" s="2144"/>
      <c r="T92" s="2144"/>
      <c r="U92" s="2144"/>
      <c r="V92" s="2144"/>
      <c r="W92" s="2144"/>
      <c r="X92" s="2144"/>
      <c r="Y92" s="2144"/>
      <c r="Z92" s="2144"/>
      <c r="AA92" s="2144"/>
      <c r="AB92" s="2144"/>
      <c r="AC92" s="2144"/>
      <c r="AD92" s="2144"/>
      <c r="AE92" s="2144"/>
      <c r="AF92" s="2144"/>
      <c r="AG92" s="2144"/>
      <c r="AH92" s="2144"/>
      <c r="AI92" s="1522">
        <f t="shared" si="28"/>
        <v>0</v>
      </c>
      <c r="AJ92" s="720"/>
      <c r="AK92" s="4474">
        <f t="shared" si="29"/>
        <v>0</v>
      </c>
      <c r="AL92" s="2022"/>
      <c r="AM92" s="2022"/>
      <c r="AN92" s="2022"/>
      <c r="AO92" s="2022"/>
      <c r="AP92" s="2022"/>
      <c r="AQ92" s="2022"/>
      <c r="AR92" s="2022"/>
      <c r="AS92" s="2023">
        <f t="shared" si="31"/>
        <v>0</v>
      </c>
      <c r="AT92" s="1578">
        <f t="shared" si="30"/>
        <v>0</v>
      </c>
      <c r="AU92" s="1579"/>
      <c r="AV92" s="363"/>
      <c r="AW92" s="321"/>
    </row>
    <row r="93" spans="1:49" s="96" customFormat="1" ht="13.2">
      <c r="A93" s="321"/>
      <c r="B93" s="363"/>
      <c r="C93" s="4411"/>
      <c r="D93" s="613"/>
      <c r="E93" s="613" t="s">
        <v>2612</v>
      </c>
      <c r="F93" s="1423" t="s">
        <v>2536</v>
      </c>
      <c r="G93" s="2145"/>
      <c r="H93" s="2145"/>
      <c r="I93" s="2145"/>
      <c r="J93" s="2145"/>
      <c r="K93" s="2145"/>
      <c r="L93" s="2092" t="b">
        <v>1</v>
      </c>
      <c r="M93" s="2022"/>
      <c r="N93" s="2141">
        <v>0</v>
      </c>
      <c r="O93" s="2141"/>
      <c r="P93" s="2141"/>
      <c r="Q93" s="2141"/>
      <c r="R93" s="2533">
        <f t="shared" si="26"/>
        <v>0</v>
      </c>
      <c r="S93" s="2144"/>
      <c r="T93" s="2144"/>
      <c r="U93" s="2144"/>
      <c r="V93" s="2144"/>
      <c r="W93" s="2144"/>
      <c r="X93" s="2144"/>
      <c r="Y93" s="2144"/>
      <c r="Z93" s="2144"/>
      <c r="AA93" s="2144"/>
      <c r="AB93" s="2144"/>
      <c r="AC93" s="2144"/>
      <c r="AD93" s="2144"/>
      <c r="AE93" s="2144"/>
      <c r="AF93" s="2144"/>
      <c r="AG93" s="2144"/>
      <c r="AH93" s="2144"/>
      <c r="AI93" s="1522">
        <f t="shared" si="28"/>
        <v>0</v>
      </c>
      <c r="AJ93" s="720"/>
      <c r="AK93" s="4474">
        <f t="shared" si="29"/>
        <v>0</v>
      </c>
      <c r="AL93" s="2022"/>
      <c r="AM93" s="2022"/>
      <c r="AN93" s="2022"/>
      <c r="AO93" s="2022"/>
      <c r="AP93" s="2022"/>
      <c r="AQ93" s="2022"/>
      <c r="AR93" s="2022"/>
      <c r="AS93" s="2023">
        <f t="shared" si="27"/>
        <v>0</v>
      </c>
      <c r="AT93" s="1578">
        <f t="shared" si="30"/>
        <v>0</v>
      </c>
      <c r="AU93" s="1579"/>
      <c r="AV93" s="363"/>
      <c r="AW93" s="321"/>
    </row>
    <row r="94" spans="1:49" s="96" customFormat="1" ht="13.2">
      <c r="A94" s="321"/>
      <c r="B94" s="363"/>
      <c r="C94" s="4411"/>
      <c r="D94" s="613"/>
      <c r="E94" s="613" t="s">
        <v>2613</v>
      </c>
      <c r="F94" s="1423" t="s">
        <v>2536</v>
      </c>
      <c r="G94" s="2145"/>
      <c r="H94" s="2145"/>
      <c r="I94" s="2145"/>
      <c r="J94" s="2145"/>
      <c r="K94" s="2145"/>
      <c r="L94" s="2092" t="b">
        <v>1</v>
      </c>
      <c r="M94" s="2022"/>
      <c r="N94" s="2141">
        <v>0</v>
      </c>
      <c r="O94" s="2141"/>
      <c r="P94" s="2141"/>
      <c r="Q94" s="2141"/>
      <c r="R94" s="2533">
        <f t="shared" si="26"/>
        <v>0</v>
      </c>
      <c r="S94" s="2144"/>
      <c r="T94" s="2144"/>
      <c r="U94" s="2144"/>
      <c r="V94" s="2144"/>
      <c r="W94" s="2144"/>
      <c r="X94" s="2144"/>
      <c r="Y94" s="2144"/>
      <c r="Z94" s="2144"/>
      <c r="AA94" s="2144"/>
      <c r="AB94" s="2144"/>
      <c r="AC94" s="2144"/>
      <c r="AD94" s="2144"/>
      <c r="AE94" s="2144"/>
      <c r="AF94" s="2144"/>
      <c r="AG94" s="2144"/>
      <c r="AH94" s="2144"/>
      <c r="AI94" s="1522">
        <f t="shared" si="28"/>
        <v>0</v>
      </c>
      <c r="AJ94" s="720"/>
      <c r="AK94" s="4474">
        <f t="shared" si="29"/>
        <v>0</v>
      </c>
      <c r="AL94" s="2022"/>
      <c r="AM94" s="2022"/>
      <c r="AN94" s="2022"/>
      <c r="AO94" s="2022"/>
      <c r="AP94" s="2022"/>
      <c r="AQ94" s="2022"/>
      <c r="AR94" s="2022"/>
      <c r="AS94" s="2023">
        <f t="shared" si="27"/>
        <v>0</v>
      </c>
      <c r="AT94" s="1578">
        <f t="shared" si="30"/>
        <v>0</v>
      </c>
      <c r="AU94" s="1579"/>
      <c r="AV94" s="363"/>
      <c r="AW94" s="321"/>
    </row>
    <row r="95" spans="1:49" s="96" customFormat="1" ht="13.2">
      <c r="A95" s="321"/>
      <c r="B95" s="363"/>
      <c r="C95" s="4411"/>
      <c r="D95" s="613"/>
      <c r="E95" s="613" t="s">
        <v>2614</v>
      </c>
      <c r="F95" s="1423" t="s">
        <v>2536</v>
      </c>
      <c r="G95" s="2145"/>
      <c r="H95" s="2145"/>
      <c r="I95" s="2145"/>
      <c r="J95" s="2145"/>
      <c r="K95" s="2145"/>
      <c r="L95" s="2092" t="b">
        <v>1</v>
      </c>
      <c r="M95" s="2022"/>
      <c r="N95" s="2141">
        <v>0</v>
      </c>
      <c r="O95" s="2141"/>
      <c r="P95" s="2141"/>
      <c r="Q95" s="2141"/>
      <c r="R95" s="2533">
        <f t="shared" si="26"/>
        <v>0</v>
      </c>
      <c r="S95" s="2144"/>
      <c r="T95" s="2144"/>
      <c r="U95" s="2144"/>
      <c r="V95" s="2144"/>
      <c r="W95" s="2144"/>
      <c r="X95" s="2144"/>
      <c r="Y95" s="2144"/>
      <c r="Z95" s="2144"/>
      <c r="AA95" s="2144"/>
      <c r="AB95" s="2144"/>
      <c r="AC95" s="2144"/>
      <c r="AD95" s="2144"/>
      <c r="AE95" s="2144"/>
      <c r="AF95" s="2144"/>
      <c r="AG95" s="2144"/>
      <c r="AH95" s="2144"/>
      <c r="AI95" s="1522">
        <f t="shared" si="28"/>
        <v>0</v>
      </c>
      <c r="AJ95" s="720"/>
      <c r="AK95" s="4474">
        <f t="shared" si="29"/>
        <v>0</v>
      </c>
      <c r="AL95" s="2022"/>
      <c r="AM95" s="2022"/>
      <c r="AN95" s="2022"/>
      <c r="AO95" s="2022"/>
      <c r="AP95" s="2022"/>
      <c r="AQ95" s="2022"/>
      <c r="AR95" s="2022"/>
      <c r="AS95" s="2023">
        <f t="shared" si="27"/>
        <v>0</v>
      </c>
      <c r="AT95" s="1578">
        <f t="shared" si="30"/>
        <v>0</v>
      </c>
      <c r="AU95" s="1579"/>
      <c r="AV95" s="363"/>
      <c r="AW95" s="321"/>
    </row>
    <row r="96" spans="1:49" s="96" customFormat="1" ht="13.2">
      <c r="A96" s="321"/>
      <c r="B96" s="363"/>
      <c r="C96" s="4411"/>
      <c r="D96" s="613"/>
      <c r="E96" s="613" t="s">
        <v>2615</v>
      </c>
      <c r="F96" s="1423" t="s">
        <v>2536</v>
      </c>
      <c r="G96" s="2145"/>
      <c r="H96" s="2145"/>
      <c r="I96" s="2145"/>
      <c r="J96" s="2145"/>
      <c r="K96" s="2145"/>
      <c r="L96" s="2092" t="b">
        <v>1</v>
      </c>
      <c r="M96" s="2022"/>
      <c r="N96" s="2141">
        <v>0</v>
      </c>
      <c r="O96" s="2141"/>
      <c r="P96" s="2141"/>
      <c r="Q96" s="2141"/>
      <c r="R96" s="2533">
        <f t="shared" si="26"/>
        <v>0</v>
      </c>
      <c r="S96" s="2144"/>
      <c r="T96" s="2144"/>
      <c r="U96" s="2144"/>
      <c r="V96" s="2144"/>
      <c r="W96" s="2144"/>
      <c r="X96" s="2144"/>
      <c r="Y96" s="2144"/>
      <c r="Z96" s="2144"/>
      <c r="AA96" s="2144"/>
      <c r="AB96" s="2144"/>
      <c r="AC96" s="2144"/>
      <c r="AD96" s="2144"/>
      <c r="AE96" s="2144"/>
      <c r="AF96" s="2144"/>
      <c r="AG96" s="2144"/>
      <c r="AH96" s="2144"/>
      <c r="AI96" s="1522">
        <f t="shared" si="28"/>
        <v>0</v>
      </c>
      <c r="AJ96" s="720"/>
      <c r="AK96" s="4474">
        <f t="shared" si="29"/>
        <v>0</v>
      </c>
      <c r="AL96" s="2022"/>
      <c r="AM96" s="2022"/>
      <c r="AN96" s="2022"/>
      <c r="AO96" s="2022"/>
      <c r="AP96" s="2022"/>
      <c r="AQ96" s="2022"/>
      <c r="AR96" s="2022"/>
      <c r="AS96" s="2023">
        <f t="shared" si="27"/>
        <v>0</v>
      </c>
      <c r="AT96" s="1578">
        <f t="shared" si="30"/>
        <v>0</v>
      </c>
      <c r="AU96" s="1579"/>
      <c r="AV96" s="363"/>
      <c r="AW96" s="321"/>
    </row>
    <row r="97" spans="1:49" s="96" customFormat="1" ht="13.2">
      <c r="A97" s="321"/>
      <c r="B97" s="363"/>
      <c r="C97" s="4411"/>
      <c r="D97" s="613"/>
      <c r="E97" s="613" t="s">
        <v>2616</v>
      </c>
      <c r="F97" s="1423" t="s">
        <v>2536</v>
      </c>
      <c r="G97" s="2145"/>
      <c r="H97" s="2145"/>
      <c r="I97" s="2145"/>
      <c r="J97" s="2145"/>
      <c r="K97" s="2145"/>
      <c r="L97" s="2092" t="b">
        <v>1</v>
      </c>
      <c r="M97" s="2022"/>
      <c r="N97" s="2141">
        <v>0</v>
      </c>
      <c r="O97" s="2141"/>
      <c r="P97" s="2141"/>
      <c r="Q97" s="2141"/>
      <c r="R97" s="2533">
        <f t="shared" si="26"/>
        <v>0</v>
      </c>
      <c r="S97" s="2144"/>
      <c r="T97" s="2144"/>
      <c r="U97" s="2144"/>
      <c r="V97" s="2144"/>
      <c r="W97" s="2144"/>
      <c r="X97" s="2144"/>
      <c r="Y97" s="2144"/>
      <c r="Z97" s="2144"/>
      <c r="AA97" s="2144"/>
      <c r="AB97" s="2144"/>
      <c r="AC97" s="2144"/>
      <c r="AD97" s="2144"/>
      <c r="AE97" s="2144"/>
      <c r="AF97" s="2144"/>
      <c r="AG97" s="2144"/>
      <c r="AH97" s="2144"/>
      <c r="AI97" s="1522">
        <f t="shared" si="28"/>
        <v>0</v>
      </c>
      <c r="AJ97" s="720"/>
      <c r="AK97" s="4474">
        <f t="shared" si="29"/>
        <v>0</v>
      </c>
      <c r="AL97" s="2022"/>
      <c r="AM97" s="2022"/>
      <c r="AN97" s="2022"/>
      <c r="AO97" s="2022"/>
      <c r="AP97" s="2022"/>
      <c r="AQ97" s="2022"/>
      <c r="AR97" s="2022"/>
      <c r="AS97" s="2023">
        <f t="shared" si="27"/>
        <v>0</v>
      </c>
      <c r="AT97" s="1578">
        <f t="shared" si="30"/>
        <v>0</v>
      </c>
      <c r="AU97" s="1579"/>
      <c r="AV97" s="363"/>
      <c r="AW97" s="321"/>
    </row>
    <row r="98" spans="1:49" s="96" customFormat="1" ht="13.2">
      <c r="A98" s="321"/>
      <c r="B98" s="363"/>
      <c r="C98" s="4411"/>
      <c r="D98" s="613"/>
      <c r="E98" s="613" t="s">
        <v>2617</v>
      </c>
      <c r="F98" s="1423" t="s">
        <v>2536</v>
      </c>
      <c r="G98" s="2145"/>
      <c r="H98" s="2145"/>
      <c r="I98" s="2145"/>
      <c r="J98" s="2145"/>
      <c r="K98" s="2145"/>
      <c r="L98" s="2092" t="b">
        <v>1</v>
      </c>
      <c r="M98" s="2022"/>
      <c r="N98" s="2141">
        <v>0</v>
      </c>
      <c r="O98" s="2141"/>
      <c r="P98" s="2141"/>
      <c r="Q98" s="2141"/>
      <c r="R98" s="2533">
        <f t="shared" si="26"/>
        <v>0</v>
      </c>
      <c r="S98" s="2144"/>
      <c r="T98" s="2144"/>
      <c r="U98" s="2144"/>
      <c r="V98" s="2144"/>
      <c r="W98" s="2144"/>
      <c r="X98" s="2144"/>
      <c r="Y98" s="2144"/>
      <c r="Z98" s="2144"/>
      <c r="AA98" s="2144"/>
      <c r="AB98" s="2144"/>
      <c r="AC98" s="2144"/>
      <c r="AD98" s="2144"/>
      <c r="AE98" s="2144"/>
      <c r="AF98" s="2144"/>
      <c r="AG98" s="2144"/>
      <c r="AH98" s="2144"/>
      <c r="AI98" s="1522">
        <f t="shared" si="28"/>
        <v>0</v>
      </c>
      <c r="AJ98" s="720"/>
      <c r="AK98" s="4474">
        <f t="shared" si="29"/>
        <v>0</v>
      </c>
      <c r="AL98" s="2022"/>
      <c r="AM98" s="2022"/>
      <c r="AN98" s="2022"/>
      <c r="AO98" s="2022"/>
      <c r="AP98" s="2022"/>
      <c r="AQ98" s="2022"/>
      <c r="AR98" s="2022"/>
      <c r="AS98" s="2023">
        <f t="shared" si="27"/>
        <v>0</v>
      </c>
      <c r="AT98" s="1578">
        <f t="shared" si="30"/>
        <v>0</v>
      </c>
      <c r="AU98" s="1579"/>
      <c r="AV98" s="363"/>
      <c r="AW98" s="321"/>
    </row>
    <row r="99" spans="1:49" s="96" customFormat="1" ht="13.2">
      <c r="A99" s="321"/>
      <c r="B99" s="363"/>
      <c r="C99" s="4411"/>
      <c r="D99" s="613"/>
      <c r="E99" s="613" t="s">
        <v>2618</v>
      </c>
      <c r="F99" s="1423" t="s">
        <v>2536</v>
      </c>
      <c r="G99" s="2145"/>
      <c r="H99" s="2145"/>
      <c r="I99" s="2145"/>
      <c r="J99" s="2145"/>
      <c r="K99" s="2145"/>
      <c r="L99" s="2092" t="b">
        <v>1</v>
      </c>
      <c r="M99" s="2022"/>
      <c r="N99" s="2141">
        <v>0</v>
      </c>
      <c r="O99" s="2141"/>
      <c r="P99" s="2141"/>
      <c r="Q99" s="2141"/>
      <c r="R99" s="2533">
        <f t="shared" si="26"/>
        <v>0</v>
      </c>
      <c r="S99" s="2144"/>
      <c r="T99" s="2144"/>
      <c r="U99" s="2144"/>
      <c r="V99" s="2144"/>
      <c r="W99" s="2144"/>
      <c r="X99" s="2144"/>
      <c r="Y99" s="2144"/>
      <c r="Z99" s="2144"/>
      <c r="AA99" s="2144"/>
      <c r="AB99" s="2144"/>
      <c r="AC99" s="2144"/>
      <c r="AD99" s="2144"/>
      <c r="AE99" s="2144"/>
      <c r="AF99" s="2144"/>
      <c r="AG99" s="2144"/>
      <c r="AH99" s="2144"/>
      <c r="AI99" s="1522">
        <f t="shared" si="28"/>
        <v>0</v>
      </c>
      <c r="AJ99" s="720"/>
      <c r="AK99" s="4474">
        <f t="shared" si="29"/>
        <v>0</v>
      </c>
      <c r="AL99" s="2022"/>
      <c r="AM99" s="2022"/>
      <c r="AN99" s="2022"/>
      <c r="AO99" s="2022"/>
      <c r="AP99" s="2022"/>
      <c r="AQ99" s="2022"/>
      <c r="AR99" s="2022"/>
      <c r="AS99" s="2023">
        <f t="shared" si="27"/>
        <v>0</v>
      </c>
      <c r="AT99" s="1578">
        <f t="shared" si="30"/>
        <v>0</v>
      </c>
      <c r="AU99" s="1579"/>
      <c r="AV99" s="363"/>
      <c r="AW99" s="321"/>
    </row>
    <row r="100" spans="1:49" s="96" customFormat="1" ht="13.2">
      <c r="A100" s="321"/>
      <c r="B100" s="363"/>
      <c r="C100" s="4411"/>
      <c r="D100" s="613"/>
      <c r="E100" s="613" t="s">
        <v>2619</v>
      </c>
      <c r="F100" s="1423" t="s">
        <v>2536</v>
      </c>
      <c r="G100" s="2145"/>
      <c r="H100" s="2145"/>
      <c r="I100" s="2145"/>
      <c r="J100" s="2145"/>
      <c r="K100" s="2145"/>
      <c r="L100" s="2092" t="b">
        <v>1</v>
      </c>
      <c r="M100" s="2022"/>
      <c r="N100" s="2141">
        <v>0</v>
      </c>
      <c r="O100" s="2141"/>
      <c r="P100" s="2141"/>
      <c r="Q100" s="2141"/>
      <c r="R100" s="2533">
        <f t="shared" si="26"/>
        <v>0</v>
      </c>
      <c r="S100" s="2144"/>
      <c r="T100" s="2144"/>
      <c r="U100" s="2144"/>
      <c r="V100" s="2144"/>
      <c r="W100" s="2144"/>
      <c r="X100" s="2144"/>
      <c r="Y100" s="2144"/>
      <c r="Z100" s="2144"/>
      <c r="AA100" s="2144"/>
      <c r="AB100" s="2144"/>
      <c r="AC100" s="2144"/>
      <c r="AD100" s="2144"/>
      <c r="AE100" s="2144"/>
      <c r="AF100" s="2144"/>
      <c r="AG100" s="2144"/>
      <c r="AH100" s="2144"/>
      <c r="AI100" s="1522">
        <f t="shared" si="28"/>
        <v>0</v>
      </c>
      <c r="AJ100" s="720"/>
      <c r="AK100" s="4474">
        <f t="shared" si="29"/>
        <v>0</v>
      </c>
      <c r="AL100" s="2022"/>
      <c r="AM100" s="2022"/>
      <c r="AN100" s="2022"/>
      <c r="AO100" s="2022"/>
      <c r="AP100" s="2022"/>
      <c r="AQ100" s="2022"/>
      <c r="AR100" s="2022"/>
      <c r="AS100" s="2023">
        <f t="shared" si="27"/>
        <v>0</v>
      </c>
      <c r="AT100" s="1578">
        <f t="shared" si="30"/>
        <v>0</v>
      </c>
      <c r="AU100" s="1579"/>
      <c r="AV100" s="363"/>
      <c r="AW100" s="321"/>
    </row>
    <row r="101" spans="1:49" s="96" customFormat="1" ht="13.2">
      <c r="A101" s="321"/>
      <c r="B101" s="363"/>
      <c r="C101" s="4411"/>
      <c r="D101" s="613"/>
      <c r="E101" s="613" t="s">
        <v>2620</v>
      </c>
      <c r="F101" s="1423" t="s">
        <v>2536</v>
      </c>
      <c r="G101" s="2145"/>
      <c r="H101" s="2145"/>
      <c r="I101" s="2145"/>
      <c r="J101" s="2145"/>
      <c r="K101" s="2145"/>
      <c r="L101" s="2092" t="b">
        <v>1</v>
      </c>
      <c r="M101" s="2022"/>
      <c r="N101" s="2141">
        <v>0</v>
      </c>
      <c r="O101" s="2141"/>
      <c r="P101" s="2141"/>
      <c r="Q101" s="2141"/>
      <c r="R101" s="2533">
        <f t="shared" si="26"/>
        <v>0</v>
      </c>
      <c r="S101" s="2144"/>
      <c r="T101" s="2144"/>
      <c r="U101" s="2144"/>
      <c r="V101" s="2144"/>
      <c r="W101" s="2144"/>
      <c r="X101" s="2144"/>
      <c r="Y101" s="2144"/>
      <c r="Z101" s="2144"/>
      <c r="AA101" s="2144"/>
      <c r="AB101" s="2144"/>
      <c r="AC101" s="2144"/>
      <c r="AD101" s="2144"/>
      <c r="AE101" s="2144"/>
      <c r="AF101" s="2144"/>
      <c r="AG101" s="2144"/>
      <c r="AH101" s="2144"/>
      <c r="AI101" s="1522">
        <f t="shared" si="28"/>
        <v>0</v>
      </c>
      <c r="AJ101" s="720"/>
      <c r="AK101" s="4474">
        <f t="shared" si="29"/>
        <v>0</v>
      </c>
      <c r="AL101" s="2022"/>
      <c r="AM101" s="2022"/>
      <c r="AN101" s="2022"/>
      <c r="AO101" s="2022"/>
      <c r="AP101" s="2022"/>
      <c r="AQ101" s="2022"/>
      <c r="AR101" s="2022"/>
      <c r="AS101" s="2023">
        <f t="shared" si="27"/>
        <v>0</v>
      </c>
      <c r="AT101" s="1578">
        <f t="shared" si="30"/>
        <v>0</v>
      </c>
      <c r="AU101" s="1579"/>
      <c r="AV101" s="363"/>
      <c r="AW101" s="321"/>
    </row>
    <row r="102" spans="1:49" s="96" customFormat="1" ht="13.2">
      <c r="A102" s="321"/>
      <c r="B102" s="363"/>
      <c r="C102" s="4411"/>
      <c r="D102" s="613"/>
      <c r="E102" s="613" t="s">
        <v>2621</v>
      </c>
      <c r="F102" s="1423" t="s">
        <v>2536</v>
      </c>
      <c r="G102" s="2145"/>
      <c r="H102" s="2145"/>
      <c r="I102" s="2145"/>
      <c r="J102" s="2145"/>
      <c r="K102" s="2145"/>
      <c r="L102" s="2092" t="b">
        <v>1</v>
      </c>
      <c r="M102" s="2022"/>
      <c r="N102" s="2141">
        <v>0</v>
      </c>
      <c r="O102" s="2141"/>
      <c r="P102" s="2141"/>
      <c r="Q102" s="2141"/>
      <c r="R102" s="2533">
        <f t="shared" si="26"/>
        <v>0</v>
      </c>
      <c r="S102" s="2144"/>
      <c r="T102" s="2144"/>
      <c r="U102" s="2144"/>
      <c r="V102" s="2144"/>
      <c r="W102" s="2144"/>
      <c r="X102" s="2144"/>
      <c r="Y102" s="2144"/>
      <c r="Z102" s="2144"/>
      <c r="AA102" s="2144"/>
      <c r="AB102" s="2144"/>
      <c r="AC102" s="2144"/>
      <c r="AD102" s="2144"/>
      <c r="AE102" s="2144"/>
      <c r="AF102" s="2144"/>
      <c r="AG102" s="2144"/>
      <c r="AH102" s="2144"/>
      <c r="AI102" s="1522">
        <f t="shared" si="28"/>
        <v>0</v>
      </c>
      <c r="AJ102" s="720"/>
      <c r="AK102" s="4474">
        <f t="shared" si="29"/>
        <v>0</v>
      </c>
      <c r="AL102" s="2022"/>
      <c r="AM102" s="2022"/>
      <c r="AN102" s="2022"/>
      <c r="AO102" s="2022"/>
      <c r="AP102" s="2022"/>
      <c r="AQ102" s="2022"/>
      <c r="AR102" s="2022"/>
      <c r="AS102" s="2023">
        <f t="shared" si="27"/>
        <v>0</v>
      </c>
      <c r="AT102" s="1578">
        <f t="shared" si="30"/>
        <v>0</v>
      </c>
      <c r="AU102" s="1579"/>
      <c r="AV102" s="363"/>
      <c r="AW102" s="321"/>
    </row>
    <row r="103" spans="1:49" s="96" customFormat="1" ht="13.2">
      <c r="A103" s="321"/>
      <c r="B103" s="363"/>
      <c r="C103" s="4411"/>
      <c r="D103" s="613"/>
      <c r="E103" s="613" t="s">
        <v>2622</v>
      </c>
      <c r="F103" s="1423" t="s">
        <v>2536</v>
      </c>
      <c r="G103" s="2145"/>
      <c r="H103" s="2145"/>
      <c r="I103" s="2145"/>
      <c r="J103" s="2145"/>
      <c r="K103" s="2145"/>
      <c r="L103" s="2092" t="b">
        <v>1</v>
      </c>
      <c r="M103" s="2022"/>
      <c r="N103" s="2141">
        <v>0</v>
      </c>
      <c r="O103" s="2141"/>
      <c r="P103" s="2141"/>
      <c r="Q103" s="2141"/>
      <c r="R103" s="2533">
        <f t="shared" si="26"/>
        <v>0</v>
      </c>
      <c r="S103" s="2144"/>
      <c r="T103" s="2144"/>
      <c r="U103" s="2144"/>
      <c r="V103" s="2144"/>
      <c r="W103" s="2144"/>
      <c r="X103" s="2144"/>
      <c r="Y103" s="2144"/>
      <c r="Z103" s="2144"/>
      <c r="AA103" s="2144"/>
      <c r="AB103" s="2144"/>
      <c r="AC103" s="2144"/>
      <c r="AD103" s="2144"/>
      <c r="AE103" s="2144"/>
      <c r="AF103" s="2144"/>
      <c r="AG103" s="2144"/>
      <c r="AH103" s="2144"/>
      <c r="AI103" s="1522">
        <f t="shared" si="28"/>
        <v>0</v>
      </c>
      <c r="AJ103" s="720"/>
      <c r="AK103" s="4474">
        <f t="shared" si="29"/>
        <v>0</v>
      </c>
      <c r="AL103" s="2022"/>
      <c r="AM103" s="2022"/>
      <c r="AN103" s="2022"/>
      <c r="AO103" s="2022"/>
      <c r="AP103" s="2022"/>
      <c r="AQ103" s="2022"/>
      <c r="AR103" s="2022"/>
      <c r="AS103" s="2023">
        <f t="shared" si="27"/>
        <v>0</v>
      </c>
      <c r="AT103" s="1578">
        <f t="shared" si="30"/>
        <v>0</v>
      </c>
      <c r="AU103" s="1579"/>
      <c r="AV103" s="363"/>
      <c r="AW103" s="321"/>
    </row>
    <row r="104" spans="1:49" s="96" customFormat="1" ht="13.2">
      <c r="A104" s="321"/>
      <c r="B104" s="363"/>
      <c r="C104" s="4411"/>
      <c r="D104" s="613"/>
      <c r="E104" s="613" t="s">
        <v>2623</v>
      </c>
      <c r="F104" s="1423" t="s">
        <v>2536</v>
      </c>
      <c r="G104" s="2145"/>
      <c r="H104" s="2145"/>
      <c r="I104" s="2145"/>
      <c r="J104" s="2145"/>
      <c r="K104" s="2145"/>
      <c r="L104" s="2092" t="b">
        <v>1</v>
      </c>
      <c r="M104" s="2022"/>
      <c r="N104" s="2141">
        <v>0</v>
      </c>
      <c r="O104" s="2141"/>
      <c r="P104" s="2141"/>
      <c r="Q104" s="2141"/>
      <c r="R104" s="2533">
        <f t="shared" si="26"/>
        <v>0</v>
      </c>
      <c r="S104" s="2144"/>
      <c r="T104" s="2144"/>
      <c r="U104" s="2144"/>
      <c r="V104" s="2144"/>
      <c r="W104" s="2144"/>
      <c r="X104" s="2144"/>
      <c r="Y104" s="2144"/>
      <c r="Z104" s="2144"/>
      <c r="AA104" s="2144"/>
      <c r="AB104" s="2144"/>
      <c r="AC104" s="2144"/>
      <c r="AD104" s="2144"/>
      <c r="AE104" s="2144"/>
      <c r="AF104" s="2144"/>
      <c r="AG104" s="2144"/>
      <c r="AH104" s="2144"/>
      <c r="AI104" s="1522">
        <f t="shared" si="28"/>
        <v>0</v>
      </c>
      <c r="AJ104" s="720"/>
      <c r="AK104" s="4474">
        <f t="shared" si="29"/>
        <v>0</v>
      </c>
      <c r="AL104" s="2022"/>
      <c r="AM104" s="2022"/>
      <c r="AN104" s="2022"/>
      <c r="AO104" s="2022"/>
      <c r="AP104" s="2022"/>
      <c r="AQ104" s="2022"/>
      <c r="AR104" s="2022"/>
      <c r="AS104" s="2023">
        <f t="shared" si="27"/>
        <v>0</v>
      </c>
      <c r="AT104" s="1578">
        <f t="shared" si="30"/>
        <v>0</v>
      </c>
      <c r="AU104" s="1579"/>
      <c r="AV104" s="363"/>
      <c r="AW104" s="321"/>
    </row>
    <row r="105" spans="1:49" s="96" customFormat="1" ht="13.2">
      <c r="A105" s="321"/>
      <c r="B105" s="363"/>
      <c r="C105" s="4411"/>
      <c r="D105" s="613"/>
      <c r="E105" s="613" t="s">
        <v>2624</v>
      </c>
      <c r="F105" s="1423" t="s">
        <v>2536</v>
      </c>
      <c r="G105" s="2145"/>
      <c r="H105" s="2145"/>
      <c r="I105" s="2145"/>
      <c r="J105" s="2145"/>
      <c r="K105" s="2145"/>
      <c r="L105" s="2092" t="b">
        <v>1</v>
      </c>
      <c r="M105" s="2022"/>
      <c r="N105" s="2141">
        <v>0</v>
      </c>
      <c r="O105" s="2141"/>
      <c r="P105" s="2141"/>
      <c r="Q105" s="2141"/>
      <c r="R105" s="2533">
        <f t="shared" si="26"/>
        <v>0</v>
      </c>
      <c r="S105" s="2144"/>
      <c r="T105" s="2144"/>
      <c r="U105" s="2144"/>
      <c r="V105" s="2144"/>
      <c r="W105" s="2144"/>
      <c r="X105" s="2144"/>
      <c r="Y105" s="2144"/>
      <c r="Z105" s="2144"/>
      <c r="AA105" s="2144"/>
      <c r="AB105" s="2144"/>
      <c r="AC105" s="2144"/>
      <c r="AD105" s="2144"/>
      <c r="AE105" s="2144"/>
      <c r="AF105" s="2144"/>
      <c r="AG105" s="2144"/>
      <c r="AH105" s="2144"/>
      <c r="AI105" s="1522">
        <f t="shared" si="28"/>
        <v>0</v>
      </c>
      <c r="AJ105" s="720"/>
      <c r="AK105" s="4474">
        <f t="shared" si="29"/>
        <v>0</v>
      </c>
      <c r="AL105" s="2022"/>
      <c r="AM105" s="2022"/>
      <c r="AN105" s="2022"/>
      <c r="AO105" s="2022"/>
      <c r="AP105" s="2022"/>
      <c r="AQ105" s="2022"/>
      <c r="AR105" s="2022"/>
      <c r="AS105" s="2023">
        <f t="shared" si="27"/>
        <v>0</v>
      </c>
      <c r="AT105" s="1578">
        <f t="shared" si="30"/>
        <v>0</v>
      </c>
      <c r="AU105" s="1579"/>
      <c r="AV105" s="363"/>
      <c r="AW105" s="321"/>
    </row>
    <row r="106" spans="1:49" s="96" customFormat="1" ht="13.2">
      <c r="A106" s="321"/>
      <c r="B106" s="363"/>
      <c r="C106" s="4411"/>
      <c r="D106" s="613"/>
      <c r="E106" s="613" t="s">
        <v>2625</v>
      </c>
      <c r="F106" s="1423" t="s">
        <v>2536</v>
      </c>
      <c r="G106" s="2145"/>
      <c r="H106" s="2145"/>
      <c r="I106" s="2145"/>
      <c r="J106" s="2145"/>
      <c r="K106" s="2145"/>
      <c r="L106" s="2092" t="b">
        <v>1</v>
      </c>
      <c r="M106" s="2022"/>
      <c r="N106" s="2141">
        <v>0</v>
      </c>
      <c r="O106" s="2141"/>
      <c r="P106" s="2141"/>
      <c r="Q106" s="2141"/>
      <c r="R106" s="2533">
        <f t="shared" si="26"/>
        <v>0</v>
      </c>
      <c r="S106" s="2144"/>
      <c r="T106" s="2144"/>
      <c r="U106" s="2144"/>
      <c r="V106" s="2144"/>
      <c r="W106" s="2144"/>
      <c r="X106" s="2144"/>
      <c r="Y106" s="2144"/>
      <c r="Z106" s="2144"/>
      <c r="AA106" s="2144"/>
      <c r="AB106" s="2144"/>
      <c r="AC106" s="2144"/>
      <c r="AD106" s="2144"/>
      <c r="AE106" s="2144"/>
      <c r="AF106" s="2144"/>
      <c r="AG106" s="2144"/>
      <c r="AH106" s="2144"/>
      <c r="AI106" s="1522">
        <f t="shared" si="28"/>
        <v>0</v>
      </c>
      <c r="AJ106" s="720"/>
      <c r="AK106" s="4474">
        <f t="shared" si="29"/>
        <v>0</v>
      </c>
      <c r="AL106" s="2022"/>
      <c r="AM106" s="2022"/>
      <c r="AN106" s="2022"/>
      <c r="AO106" s="2022"/>
      <c r="AP106" s="2022"/>
      <c r="AQ106" s="2022"/>
      <c r="AR106" s="2022"/>
      <c r="AS106" s="2023">
        <f t="shared" si="27"/>
        <v>0</v>
      </c>
      <c r="AT106" s="1578">
        <f t="shared" si="30"/>
        <v>0</v>
      </c>
      <c r="AU106" s="1579"/>
      <c r="AV106" s="363"/>
      <c r="AW106" s="321"/>
    </row>
    <row r="107" spans="1:49" s="96" customFormat="1" ht="13.2">
      <c r="A107" s="321"/>
      <c r="B107" s="363"/>
      <c r="C107" s="4411"/>
      <c r="D107" s="613"/>
      <c r="E107" s="613" t="s">
        <v>2626</v>
      </c>
      <c r="F107" s="1423" t="s">
        <v>2536</v>
      </c>
      <c r="G107" s="2145"/>
      <c r="H107" s="2145"/>
      <c r="I107" s="2145"/>
      <c r="J107" s="2145"/>
      <c r="K107" s="2145"/>
      <c r="L107" s="2092" t="b">
        <v>1</v>
      </c>
      <c r="M107" s="2022"/>
      <c r="N107" s="2141">
        <v>0</v>
      </c>
      <c r="O107" s="2141"/>
      <c r="P107" s="2141"/>
      <c r="Q107" s="2141"/>
      <c r="R107" s="2533">
        <f t="shared" si="26"/>
        <v>0</v>
      </c>
      <c r="S107" s="2144"/>
      <c r="T107" s="2144"/>
      <c r="U107" s="2144"/>
      <c r="V107" s="2144"/>
      <c r="W107" s="2144"/>
      <c r="X107" s="2144"/>
      <c r="Y107" s="2144"/>
      <c r="Z107" s="2144"/>
      <c r="AA107" s="2144"/>
      <c r="AB107" s="2144"/>
      <c r="AC107" s="2144"/>
      <c r="AD107" s="2144"/>
      <c r="AE107" s="2144"/>
      <c r="AF107" s="2144"/>
      <c r="AG107" s="2144"/>
      <c r="AH107" s="2144"/>
      <c r="AI107" s="1522">
        <f t="shared" si="28"/>
        <v>0</v>
      </c>
      <c r="AJ107" s="720"/>
      <c r="AK107" s="4474">
        <f t="shared" si="29"/>
        <v>0</v>
      </c>
      <c r="AL107" s="2022"/>
      <c r="AM107" s="2022"/>
      <c r="AN107" s="2022"/>
      <c r="AO107" s="2022"/>
      <c r="AP107" s="2022"/>
      <c r="AQ107" s="2022"/>
      <c r="AR107" s="2022"/>
      <c r="AS107" s="2023">
        <f>AP107+AQ107-AR107</f>
        <v>0</v>
      </c>
      <c r="AT107" s="1578">
        <f t="shared" si="30"/>
        <v>0</v>
      </c>
      <c r="AU107" s="1579"/>
      <c r="AV107" s="363"/>
      <c r="AW107" s="321"/>
    </row>
    <row r="108" spans="1:49" s="96" customFormat="1" ht="13.2">
      <c r="A108" s="321"/>
      <c r="B108" s="363"/>
      <c r="C108" s="4411"/>
      <c r="D108" s="613"/>
      <c r="E108" s="613" t="s">
        <v>2627</v>
      </c>
      <c r="F108" s="1423" t="s">
        <v>2536</v>
      </c>
      <c r="G108" s="2145"/>
      <c r="H108" s="2145"/>
      <c r="I108" s="2145"/>
      <c r="J108" s="2145"/>
      <c r="K108" s="2145"/>
      <c r="L108" s="2092" t="b">
        <v>1</v>
      </c>
      <c r="M108" s="2022"/>
      <c r="N108" s="2141">
        <v>0</v>
      </c>
      <c r="O108" s="2141"/>
      <c r="P108" s="2141"/>
      <c r="Q108" s="2141"/>
      <c r="R108" s="2533">
        <f t="shared" si="26"/>
        <v>0</v>
      </c>
      <c r="S108" s="2144"/>
      <c r="T108" s="2144"/>
      <c r="U108" s="2144"/>
      <c r="V108" s="2144"/>
      <c r="W108" s="2144"/>
      <c r="X108" s="2144"/>
      <c r="Y108" s="2144"/>
      <c r="Z108" s="2144"/>
      <c r="AA108" s="2144"/>
      <c r="AB108" s="2144"/>
      <c r="AC108" s="2144"/>
      <c r="AD108" s="2144"/>
      <c r="AE108" s="2144"/>
      <c r="AF108" s="2144"/>
      <c r="AG108" s="2144"/>
      <c r="AH108" s="2144"/>
      <c r="AI108" s="1522">
        <f t="shared" si="28"/>
        <v>0</v>
      </c>
      <c r="AJ108" s="720"/>
      <c r="AK108" s="4474">
        <f t="shared" si="29"/>
        <v>0</v>
      </c>
      <c r="AL108" s="2022"/>
      <c r="AM108" s="2022"/>
      <c r="AN108" s="2022"/>
      <c r="AO108" s="2022"/>
      <c r="AP108" s="2022"/>
      <c r="AQ108" s="2022"/>
      <c r="AR108" s="2022"/>
      <c r="AS108" s="2023">
        <f t="shared" si="27"/>
        <v>0</v>
      </c>
      <c r="AT108" s="1578">
        <f t="shared" si="30"/>
        <v>0</v>
      </c>
      <c r="AU108" s="1579"/>
      <c r="AV108" s="363"/>
      <c r="AW108" s="321"/>
    </row>
    <row r="109" spans="1:49" s="96" customFormat="1" ht="13.2">
      <c r="A109" s="321"/>
      <c r="B109" s="363"/>
      <c r="C109" s="4411"/>
      <c r="D109" s="613"/>
      <c r="E109" s="613" t="s">
        <v>2628</v>
      </c>
      <c r="F109" s="1423" t="s">
        <v>2536</v>
      </c>
      <c r="G109" s="2145"/>
      <c r="H109" s="2145"/>
      <c r="I109" s="2145"/>
      <c r="J109" s="2145"/>
      <c r="K109" s="2145"/>
      <c r="L109" s="2092" t="b">
        <v>1</v>
      </c>
      <c r="M109" s="2022"/>
      <c r="N109" s="2141">
        <v>0</v>
      </c>
      <c r="O109" s="2141"/>
      <c r="P109" s="2141"/>
      <c r="Q109" s="2141"/>
      <c r="R109" s="2533">
        <f t="shared" si="26"/>
        <v>0</v>
      </c>
      <c r="S109" s="2144"/>
      <c r="T109" s="2144"/>
      <c r="U109" s="2144"/>
      <c r="V109" s="2144"/>
      <c r="W109" s="2144"/>
      <c r="X109" s="2144"/>
      <c r="Y109" s="2144"/>
      <c r="Z109" s="2144"/>
      <c r="AA109" s="2144"/>
      <c r="AB109" s="2144"/>
      <c r="AC109" s="2144"/>
      <c r="AD109" s="2144"/>
      <c r="AE109" s="2144"/>
      <c r="AF109" s="2144"/>
      <c r="AG109" s="2144"/>
      <c r="AH109" s="2144"/>
      <c r="AI109" s="1522">
        <f t="shared" si="28"/>
        <v>0</v>
      </c>
      <c r="AJ109" s="720"/>
      <c r="AK109" s="4474">
        <f t="shared" si="29"/>
        <v>0</v>
      </c>
      <c r="AL109" s="2022"/>
      <c r="AM109" s="2022"/>
      <c r="AN109" s="2022"/>
      <c r="AO109" s="2022"/>
      <c r="AP109" s="2022"/>
      <c r="AQ109" s="2022"/>
      <c r="AR109" s="2022"/>
      <c r="AS109" s="2023">
        <f t="shared" si="27"/>
        <v>0</v>
      </c>
      <c r="AT109" s="1578">
        <f t="shared" si="30"/>
        <v>0</v>
      </c>
      <c r="AU109" s="1579"/>
      <c r="AV109" s="363"/>
      <c r="AW109" s="321"/>
    </row>
    <row r="110" spans="1:49" s="96" customFormat="1" ht="13.2">
      <c r="A110" s="321"/>
      <c r="B110" s="363"/>
      <c r="C110" s="4411"/>
      <c r="D110" s="613"/>
      <c r="E110" s="613" t="s">
        <v>2629</v>
      </c>
      <c r="F110" s="1423" t="s">
        <v>2536</v>
      </c>
      <c r="G110" s="2145"/>
      <c r="H110" s="2145"/>
      <c r="I110" s="2145"/>
      <c r="J110" s="2145"/>
      <c r="K110" s="2145"/>
      <c r="L110" s="2092" t="b">
        <v>1</v>
      </c>
      <c r="M110" s="2022"/>
      <c r="N110" s="2141">
        <v>0</v>
      </c>
      <c r="O110" s="2141"/>
      <c r="P110" s="2141"/>
      <c r="Q110" s="2141"/>
      <c r="R110" s="2533">
        <f t="shared" si="26"/>
        <v>0</v>
      </c>
      <c r="S110" s="2144"/>
      <c r="T110" s="2144"/>
      <c r="U110" s="2144"/>
      <c r="V110" s="2144"/>
      <c r="W110" s="2144"/>
      <c r="X110" s="2144"/>
      <c r="Y110" s="2144"/>
      <c r="Z110" s="2144"/>
      <c r="AA110" s="2144"/>
      <c r="AB110" s="2144"/>
      <c r="AC110" s="2144"/>
      <c r="AD110" s="2144"/>
      <c r="AE110" s="2144"/>
      <c r="AF110" s="2144"/>
      <c r="AG110" s="2144"/>
      <c r="AH110" s="2144"/>
      <c r="AI110" s="1522">
        <f t="shared" si="28"/>
        <v>0</v>
      </c>
      <c r="AJ110" s="720"/>
      <c r="AK110" s="4474">
        <f t="shared" si="29"/>
        <v>0</v>
      </c>
      <c r="AL110" s="2022"/>
      <c r="AM110" s="2022"/>
      <c r="AN110" s="2022"/>
      <c r="AO110" s="2022"/>
      <c r="AP110" s="2022"/>
      <c r="AQ110" s="2022"/>
      <c r="AR110" s="2022"/>
      <c r="AS110" s="2023">
        <f t="shared" si="27"/>
        <v>0</v>
      </c>
      <c r="AT110" s="1578">
        <f t="shared" si="30"/>
        <v>0</v>
      </c>
      <c r="AU110" s="1579"/>
      <c r="AV110" s="363"/>
      <c r="AW110" s="321"/>
    </row>
    <row r="111" spans="1:49" s="98" customFormat="1" ht="13.2">
      <c r="A111" s="320"/>
      <c r="B111" s="367"/>
      <c r="C111" s="4475"/>
      <c r="D111" s="4476" t="s">
        <v>2307</v>
      </c>
      <c r="E111" s="4413"/>
      <c r="F111" s="4413"/>
      <c r="G111" s="4413"/>
      <c r="H111" s="4413"/>
      <c r="I111" s="4413"/>
      <c r="J111" s="4413"/>
      <c r="K111" s="4413"/>
      <c r="L111" s="4477"/>
      <c r="M111" s="4417">
        <f>SUMIF($L$79:$L$110,"TRUE",M79:M110)</f>
        <v>0</v>
      </c>
      <c r="N111" s="4478"/>
      <c r="O111" s="4478"/>
      <c r="P111" s="4417">
        <f t="shared" ref="P111:AD111" si="32">SUMIF($L$79:$L$110,"TRUE",P79:P110)</f>
        <v>0</v>
      </c>
      <c r="Q111" s="4417">
        <f t="shared" si="32"/>
        <v>0</v>
      </c>
      <c r="R111" s="4417">
        <f t="shared" si="32"/>
        <v>0</v>
      </c>
      <c r="S111" s="4417">
        <f t="shared" si="32"/>
        <v>0</v>
      </c>
      <c r="T111" s="4417">
        <f t="shared" si="32"/>
        <v>0</v>
      </c>
      <c r="U111" s="4417">
        <f t="shared" si="32"/>
        <v>0</v>
      </c>
      <c r="V111" s="4417">
        <f t="shared" si="32"/>
        <v>0</v>
      </c>
      <c r="W111" s="4417">
        <f t="shared" si="32"/>
        <v>0</v>
      </c>
      <c r="X111" s="4417">
        <f t="shared" si="32"/>
        <v>0</v>
      </c>
      <c r="Y111" s="4417">
        <f t="shared" si="32"/>
        <v>0</v>
      </c>
      <c r="Z111" s="4417">
        <f t="shared" si="32"/>
        <v>0</v>
      </c>
      <c r="AA111" s="4417">
        <f t="shared" si="32"/>
        <v>0</v>
      </c>
      <c r="AB111" s="4417">
        <f t="shared" si="32"/>
        <v>0</v>
      </c>
      <c r="AC111" s="4417">
        <f t="shared" si="32"/>
        <v>0</v>
      </c>
      <c r="AD111" s="4417">
        <f t="shared" si="32"/>
        <v>0</v>
      </c>
      <c r="AE111" s="4417">
        <f>SUMIF($L$79:$L$110,"TRUE",AE79:AE110)</f>
        <v>0</v>
      </c>
      <c r="AF111" s="4417">
        <f t="shared" ref="AF111:AI111" si="33">SUMIF($L$79:$L$110,"TRUE",AF79:AF110)</f>
        <v>0</v>
      </c>
      <c r="AG111" s="4417">
        <f t="shared" si="33"/>
        <v>0</v>
      </c>
      <c r="AH111" s="4417">
        <f t="shared" si="33"/>
        <v>0</v>
      </c>
      <c r="AI111" s="4418">
        <f t="shared" si="33"/>
        <v>0</v>
      </c>
      <c r="AJ111" s="719"/>
      <c r="AK111" s="4479">
        <f t="shared" ref="AK111:AT111" si="34">SUMIF($L$79:$L$110,"TRUE",AK79:AK110)</f>
        <v>0</v>
      </c>
      <c r="AL111" s="4417">
        <f t="shared" si="34"/>
        <v>0</v>
      </c>
      <c r="AM111" s="4417">
        <f t="shared" si="34"/>
        <v>0</v>
      </c>
      <c r="AN111" s="4417">
        <f t="shared" si="34"/>
        <v>0</v>
      </c>
      <c r="AO111" s="4417">
        <f t="shared" si="34"/>
        <v>0</v>
      </c>
      <c r="AP111" s="4417">
        <f t="shared" si="34"/>
        <v>0</v>
      </c>
      <c r="AQ111" s="4417">
        <f t="shared" si="34"/>
        <v>0</v>
      </c>
      <c r="AR111" s="4417">
        <f t="shared" si="34"/>
        <v>0</v>
      </c>
      <c r="AS111" s="4417">
        <f t="shared" si="34"/>
        <v>0</v>
      </c>
      <c r="AT111" s="4418">
        <f t="shared" si="34"/>
        <v>0</v>
      </c>
      <c r="AU111" s="4482"/>
      <c r="AV111" s="367"/>
      <c r="AW111" s="320"/>
    </row>
    <row r="112" spans="1:49" s="98" customFormat="1" ht="13.2">
      <c r="A112" s="320"/>
      <c r="B112" s="367"/>
      <c r="C112" s="4475"/>
      <c r="D112" s="4476" t="s">
        <v>2630</v>
      </c>
      <c r="E112" s="4413"/>
      <c r="F112" s="4413"/>
      <c r="G112" s="4413"/>
      <c r="H112" s="4413"/>
      <c r="I112" s="4413"/>
      <c r="J112" s="4413"/>
      <c r="K112" s="4413"/>
      <c r="L112" s="4477"/>
      <c r="M112" s="4417">
        <f>SUM(M79:M110)</f>
        <v>0</v>
      </c>
      <c r="N112" s="4478"/>
      <c r="O112" s="4478"/>
      <c r="P112" s="4417">
        <f t="shared" ref="P112:AD112" si="35">SUM(P79:P110)</f>
        <v>0</v>
      </c>
      <c r="Q112" s="4417">
        <f t="shared" si="35"/>
        <v>0</v>
      </c>
      <c r="R112" s="4417">
        <f t="shared" si="35"/>
        <v>0</v>
      </c>
      <c r="S112" s="4417">
        <f t="shared" si="35"/>
        <v>0</v>
      </c>
      <c r="T112" s="4417">
        <f t="shared" si="35"/>
        <v>0</v>
      </c>
      <c r="U112" s="4417">
        <f t="shared" si="35"/>
        <v>0</v>
      </c>
      <c r="V112" s="4417">
        <f t="shared" si="35"/>
        <v>0</v>
      </c>
      <c r="W112" s="4417">
        <f t="shared" si="35"/>
        <v>0</v>
      </c>
      <c r="X112" s="4417">
        <f t="shared" si="35"/>
        <v>0</v>
      </c>
      <c r="Y112" s="4417">
        <f t="shared" si="35"/>
        <v>0</v>
      </c>
      <c r="Z112" s="4417">
        <f t="shared" si="35"/>
        <v>0</v>
      </c>
      <c r="AA112" s="4417">
        <f t="shared" si="35"/>
        <v>0</v>
      </c>
      <c r="AB112" s="4417">
        <f t="shared" si="35"/>
        <v>0</v>
      </c>
      <c r="AC112" s="4417">
        <f t="shared" si="35"/>
        <v>0</v>
      </c>
      <c r="AD112" s="4417">
        <f t="shared" si="35"/>
        <v>0</v>
      </c>
      <c r="AE112" s="4417">
        <f>SUM(AE79:AE110)</f>
        <v>0</v>
      </c>
      <c r="AF112" s="4417">
        <f t="shared" ref="AF112:AI112" si="36">SUM(AF79:AF110)</f>
        <v>0</v>
      </c>
      <c r="AG112" s="4417">
        <f t="shared" si="36"/>
        <v>0</v>
      </c>
      <c r="AH112" s="4417">
        <f t="shared" si="36"/>
        <v>0</v>
      </c>
      <c r="AI112" s="4418">
        <f t="shared" si="36"/>
        <v>0</v>
      </c>
      <c r="AJ112" s="719"/>
      <c r="AK112" s="4479">
        <f t="shared" ref="AK112:AT112" si="37">SUM(AK79:AK110)</f>
        <v>0</v>
      </c>
      <c r="AL112" s="4417">
        <f t="shared" si="37"/>
        <v>0</v>
      </c>
      <c r="AM112" s="4417">
        <f t="shared" si="37"/>
        <v>0</v>
      </c>
      <c r="AN112" s="4417">
        <f t="shared" si="37"/>
        <v>0</v>
      </c>
      <c r="AO112" s="4417">
        <f t="shared" si="37"/>
        <v>0</v>
      </c>
      <c r="AP112" s="4417">
        <f>SUM(AP79:AP110)</f>
        <v>0</v>
      </c>
      <c r="AQ112" s="4417">
        <f>SUM(AQ79:AQ110)</f>
        <v>0</v>
      </c>
      <c r="AR112" s="4417">
        <f t="shared" si="37"/>
        <v>0</v>
      </c>
      <c r="AS112" s="4417">
        <f t="shared" si="37"/>
        <v>0</v>
      </c>
      <c r="AT112" s="4418">
        <f t="shared" si="37"/>
        <v>0</v>
      </c>
      <c r="AU112" s="4482"/>
      <c r="AV112" s="367"/>
      <c r="AW112" s="320"/>
    </row>
    <row r="113" spans="1:49" s="96" customFormat="1" ht="13.2">
      <c r="A113" s="321"/>
      <c r="B113" s="363"/>
      <c r="C113" s="4419"/>
      <c r="D113" s="613"/>
      <c r="E113" s="613"/>
      <c r="F113" s="1423"/>
      <c r="G113" s="1423"/>
      <c r="H113" s="1423"/>
      <c r="I113" s="1423"/>
      <c r="J113" s="1423"/>
      <c r="K113" s="1423"/>
      <c r="L113" s="2092"/>
      <c r="M113" s="2091"/>
      <c r="N113" s="2141"/>
      <c r="O113" s="2141"/>
      <c r="P113" s="2141"/>
      <c r="Q113" s="2141"/>
      <c r="R113" s="2141"/>
      <c r="S113" s="1423"/>
      <c r="T113" s="1423"/>
      <c r="U113" s="1423"/>
      <c r="V113" s="2091"/>
      <c r="W113" s="1423"/>
      <c r="X113" s="1423"/>
      <c r="Y113" s="1423"/>
      <c r="Z113" s="1423"/>
      <c r="AA113" s="1423"/>
      <c r="AB113" s="1423"/>
      <c r="AC113" s="1423"/>
      <c r="AD113" s="1423"/>
      <c r="AE113" s="1423"/>
      <c r="AF113" s="1423"/>
      <c r="AG113" s="1423"/>
      <c r="AH113" s="1423"/>
      <c r="AI113" s="1523"/>
      <c r="AJ113" s="720"/>
      <c r="AK113" s="4473"/>
      <c r="AL113" s="2091"/>
      <c r="AM113" s="2091"/>
      <c r="AN113" s="2091"/>
      <c r="AO113" s="2091"/>
      <c r="AP113" s="2091"/>
      <c r="AQ113" s="2091"/>
      <c r="AR113" s="2091"/>
      <c r="AS113" s="2091"/>
      <c r="AT113" s="1577"/>
      <c r="AU113" s="1577"/>
      <c r="AV113" s="363"/>
      <c r="AW113" s="321"/>
    </row>
    <row r="114" spans="1:49" s="96" customFormat="1" ht="13.2">
      <c r="A114" s="321"/>
      <c r="B114" s="363"/>
      <c r="C114" s="4481" t="s">
        <v>2631</v>
      </c>
      <c r="D114" s="613" t="s">
        <v>753</v>
      </c>
      <c r="E114" s="613"/>
      <c r="F114" s="1423"/>
      <c r="G114" s="1423"/>
      <c r="H114" s="1423"/>
      <c r="I114" s="1423"/>
      <c r="J114" s="1423"/>
      <c r="K114" s="1423"/>
      <c r="L114" s="2092"/>
      <c r="M114" s="2091"/>
      <c r="N114" s="2141"/>
      <c r="O114" s="2141"/>
      <c r="P114" s="2141"/>
      <c r="Q114" s="2141"/>
      <c r="R114" s="2141"/>
      <c r="S114" s="1423"/>
      <c r="T114" s="1423"/>
      <c r="U114" s="1423"/>
      <c r="V114" s="2091"/>
      <c r="W114" s="1423"/>
      <c r="X114" s="1423"/>
      <c r="Y114" s="1423"/>
      <c r="Z114" s="1423"/>
      <c r="AA114" s="1423"/>
      <c r="AB114" s="1423"/>
      <c r="AC114" s="1423"/>
      <c r="AD114" s="1423"/>
      <c r="AE114" s="1423"/>
      <c r="AF114" s="1423"/>
      <c r="AG114" s="1423"/>
      <c r="AH114" s="1423"/>
      <c r="AI114" s="1523"/>
      <c r="AJ114" s="720"/>
      <c r="AK114" s="4473"/>
      <c r="AL114" s="2091"/>
      <c r="AM114" s="2091"/>
      <c r="AN114" s="2091"/>
      <c r="AO114" s="2091"/>
      <c r="AP114" s="2091"/>
      <c r="AQ114" s="2091"/>
      <c r="AR114" s="2091"/>
      <c r="AS114" s="2091"/>
      <c r="AT114" s="1577"/>
      <c r="AU114" s="1577"/>
      <c r="AV114" s="363"/>
      <c r="AW114" s="321"/>
    </row>
    <row r="115" spans="1:49" s="96" customFormat="1" ht="13.2">
      <c r="A115" s="321"/>
      <c r="B115" s="363"/>
      <c r="C115" s="4411"/>
      <c r="D115" s="613"/>
      <c r="E115" s="613" t="s">
        <v>2632</v>
      </c>
      <c r="F115" s="1423" t="s">
        <v>2536</v>
      </c>
      <c r="G115" s="2145"/>
      <c r="H115" s="2145"/>
      <c r="I115" s="2145"/>
      <c r="J115" s="2145"/>
      <c r="K115" s="2145"/>
      <c r="L115" s="2092" t="b">
        <v>0</v>
      </c>
      <c r="M115" s="2022"/>
      <c r="N115" s="2141">
        <v>0</v>
      </c>
      <c r="O115" s="2141"/>
      <c r="P115" s="2141"/>
      <c r="Q115" s="2141"/>
      <c r="R115" s="2533">
        <f t="shared" ref="R115:R142" si="38">P115*Q115</f>
        <v>0</v>
      </c>
      <c r="S115" s="2144"/>
      <c r="T115" s="2144"/>
      <c r="U115" s="2144"/>
      <c r="V115" s="2144"/>
      <c r="W115" s="2144"/>
      <c r="X115" s="2144"/>
      <c r="Y115" s="2144"/>
      <c r="Z115" s="2144"/>
      <c r="AA115" s="2144"/>
      <c r="AB115" s="2144"/>
      <c r="AC115" s="2144"/>
      <c r="AD115" s="2144"/>
      <c r="AE115" s="2144"/>
      <c r="AF115" s="2144"/>
      <c r="AG115" s="2144"/>
      <c r="AH115" s="2144"/>
      <c r="AI115" s="1522">
        <f>+AF115+AG115-AH115</f>
        <v>0</v>
      </c>
      <c r="AJ115" s="720"/>
      <c r="AK115" s="4474">
        <f>AL115+AM115</f>
        <v>0</v>
      </c>
      <c r="AL115" s="2022"/>
      <c r="AM115" s="2022"/>
      <c r="AN115" s="2022"/>
      <c r="AO115" s="2022"/>
      <c r="AP115" s="2022"/>
      <c r="AQ115" s="2022"/>
      <c r="AR115" s="2022"/>
      <c r="AS115" s="2023">
        <f t="shared" ref="AS115:AS142" si="39">AP115+AQ115-AR115</f>
        <v>0</v>
      </c>
      <c r="AT115" s="1578">
        <f>AM115+AO115</f>
        <v>0</v>
      </c>
      <c r="AU115" s="1577"/>
      <c r="AV115" s="363"/>
      <c r="AW115" s="321"/>
    </row>
    <row r="116" spans="1:49" s="96" customFormat="1" ht="13.2">
      <c r="A116" s="321"/>
      <c r="B116" s="363"/>
      <c r="C116" s="4411"/>
      <c r="D116" s="613"/>
      <c r="E116" s="613" t="s">
        <v>2633</v>
      </c>
      <c r="F116" s="1423" t="s">
        <v>2536</v>
      </c>
      <c r="G116" s="2145"/>
      <c r="H116" s="2145"/>
      <c r="I116" s="2145"/>
      <c r="J116" s="2145"/>
      <c r="K116" s="2145"/>
      <c r="L116" s="2092" t="b">
        <v>0</v>
      </c>
      <c r="M116" s="2022"/>
      <c r="N116" s="2141">
        <v>0</v>
      </c>
      <c r="O116" s="2141"/>
      <c r="P116" s="2141"/>
      <c r="Q116" s="2141"/>
      <c r="R116" s="2533">
        <f t="shared" si="38"/>
        <v>0</v>
      </c>
      <c r="S116" s="2144"/>
      <c r="T116" s="2144"/>
      <c r="U116" s="2144"/>
      <c r="V116" s="2144"/>
      <c r="W116" s="2144"/>
      <c r="X116" s="2144"/>
      <c r="Y116" s="2144"/>
      <c r="Z116" s="2144"/>
      <c r="AA116" s="2144"/>
      <c r="AB116" s="2144"/>
      <c r="AC116" s="2144"/>
      <c r="AD116" s="2144"/>
      <c r="AE116" s="2144"/>
      <c r="AF116" s="2144"/>
      <c r="AG116" s="2144"/>
      <c r="AH116" s="2144"/>
      <c r="AI116" s="1522">
        <f>+AF116+AG116-AH116</f>
        <v>0</v>
      </c>
      <c r="AJ116" s="720"/>
      <c r="AK116" s="4474">
        <f>AL116+AM116</f>
        <v>0</v>
      </c>
      <c r="AL116" s="2022"/>
      <c r="AM116" s="2022"/>
      <c r="AN116" s="2022"/>
      <c r="AO116" s="2022"/>
      <c r="AP116" s="2022"/>
      <c r="AQ116" s="2022"/>
      <c r="AR116" s="2022"/>
      <c r="AS116" s="2023">
        <f t="shared" ref="AS116:AS128" si="40">AP116+AQ116-AR116</f>
        <v>0</v>
      </c>
      <c r="AT116" s="1578">
        <f>AM116+AO116</f>
        <v>0</v>
      </c>
      <c r="AU116" s="1579"/>
      <c r="AV116" s="363"/>
      <c r="AW116" s="321"/>
    </row>
    <row r="117" spans="1:49" s="96" customFormat="1" ht="13.2">
      <c r="A117" s="321"/>
      <c r="B117" s="363"/>
      <c r="C117" s="4411"/>
      <c r="D117" s="613"/>
      <c r="E117" s="613" t="s">
        <v>2634</v>
      </c>
      <c r="F117" s="1423" t="s">
        <v>2536</v>
      </c>
      <c r="G117" s="2145"/>
      <c r="H117" s="2145"/>
      <c r="I117" s="2145"/>
      <c r="J117" s="2145"/>
      <c r="K117" s="2145"/>
      <c r="L117" s="2092" t="b">
        <v>1</v>
      </c>
      <c r="M117" s="2022"/>
      <c r="N117" s="2141">
        <v>0</v>
      </c>
      <c r="O117" s="2141"/>
      <c r="P117" s="2141"/>
      <c r="Q117" s="2141"/>
      <c r="R117" s="2533">
        <f t="shared" si="38"/>
        <v>0</v>
      </c>
      <c r="S117" s="2144"/>
      <c r="T117" s="2144"/>
      <c r="U117" s="2144"/>
      <c r="V117" s="2144"/>
      <c r="W117" s="2144"/>
      <c r="X117" s="2144"/>
      <c r="Y117" s="2144"/>
      <c r="Z117" s="2144"/>
      <c r="AA117" s="2144"/>
      <c r="AB117" s="2144"/>
      <c r="AC117" s="2144"/>
      <c r="AD117" s="2144"/>
      <c r="AE117" s="2144"/>
      <c r="AF117" s="2144"/>
      <c r="AG117" s="2144"/>
      <c r="AH117" s="2144"/>
      <c r="AI117" s="1522">
        <f>+AF117+AG117-AH117</f>
        <v>0</v>
      </c>
      <c r="AJ117" s="720"/>
      <c r="AK117" s="4474">
        <f>AL117+AM117</f>
        <v>0</v>
      </c>
      <c r="AL117" s="2022"/>
      <c r="AM117" s="2022"/>
      <c r="AN117" s="2022"/>
      <c r="AO117" s="2022"/>
      <c r="AP117" s="2022"/>
      <c r="AQ117" s="2022"/>
      <c r="AR117" s="2022"/>
      <c r="AS117" s="2023">
        <f t="shared" si="40"/>
        <v>0</v>
      </c>
      <c r="AT117" s="1578">
        <f>AM117+AO117</f>
        <v>0</v>
      </c>
      <c r="AU117" s="1579"/>
      <c r="AV117" s="363"/>
      <c r="AW117" s="321"/>
    </row>
    <row r="118" spans="1:49" s="96" customFormat="1" ht="13.2">
      <c r="A118" s="321"/>
      <c r="B118" s="363"/>
      <c r="C118" s="4411"/>
      <c r="D118" s="613"/>
      <c r="E118" s="613" t="s">
        <v>2635</v>
      </c>
      <c r="F118" s="1423" t="s">
        <v>2536</v>
      </c>
      <c r="G118" s="2145"/>
      <c r="H118" s="2145"/>
      <c r="I118" s="2145"/>
      <c r="J118" s="2145"/>
      <c r="K118" s="2145"/>
      <c r="L118" s="2092" t="b">
        <v>1</v>
      </c>
      <c r="M118" s="2022"/>
      <c r="N118" s="2141">
        <v>0</v>
      </c>
      <c r="O118" s="2141"/>
      <c r="P118" s="2141"/>
      <c r="Q118" s="2141"/>
      <c r="R118" s="2533">
        <f t="shared" si="38"/>
        <v>0</v>
      </c>
      <c r="S118" s="2144"/>
      <c r="T118" s="2144"/>
      <c r="U118" s="2144"/>
      <c r="V118" s="2144"/>
      <c r="W118" s="2144"/>
      <c r="X118" s="2144"/>
      <c r="Y118" s="2144"/>
      <c r="Z118" s="2144"/>
      <c r="AA118" s="2144"/>
      <c r="AB118" s="2144"/>
      <c r="AC118" s="2144"/>
      <c r="AD118" s="2144"/>
      <c r="AE118" s="2144"/>
      <c r="AF118" s="2144"/>
      <c r="AG118" s="2144"/>
      <c r="AH118" s="2144"/>
      <c r="AI118" s="1522">
        <f t="shared" ref="AI118:AI142" si="41">+AF118+AG118-AH118</f>
        <v>0</v>
      </c>
      <c r="AJ118" s="720"/>
      <c r="AK118" s="4474">
        <f t="shared" ref="AK118:AK142" si="42">AL118+AM118</f>
        <v>0</v>
      </c>
      <c r="AL118" s="2022"/>
      <c r="AM118" s="2022"/>
      <c r="AN118" s="2022"/>
      <c r="AO118" s="2022"/>
      <c r="AP118" s="2022"/>
      <c r="AQ118" s="2022"/>
      <c r="AR118" s="2022"/>
      <c r="AS118" s="2023">
        <f t="shared" si="40"/>
        <v>0</v>
      </c>
      <c r="AT118" s="1578">
        <f t="shared" ref="AT118:AT142" si="43">AM118+AO118</f>
        <v>0</v>
      </c>
      <c r="AU118" s="1579"/>
      <c r="AV118" s="363"/>
      <c r="AW118" s="321"/>
    </row>
    <row r="119" spans="1:49" s="96" customFormat="1" ht="13.2">
      <c r="A119" s="321"/>
      <c r="B119" s="363"/>
      <c r="C119" s="4411"/>
      <c r="D119" s="613"/>
      <c r="E119" s="613" t="s">
        <v>2636</v>
      </c>
      <c r="F119" s="1423" t="s">
        <v>2536</v>
      </c>
      <c r="G119" s="2145"/>
      <c r="H119" s="2145"/>
      <c r="I119" s="2145"/>
      <c r="J119" s="2145"/>
      <c r="K119" s="2145"/>
      <c r="L119" s="2092" t="b">
        <v>1</v>
      </c>
      <c r="M119" s="2022"/>
      <c r="N119" s="2141">
        <v>0</v>
      </c>
      <c r="O119" s="2141"/>
      <c r="P119" s="2141"/>
      <c r="Q119" s="2141"/>
      <c r="R119" s="2533">
        <f t="shared" si="38"/>
        <v>0</v>
      </c>
      <c r="S119" s="2144"/>
      <c r="T119" s="2144"/>
      <c r="U119" s="2144"/>
      <c r="V119" s="2144"/>
      <c r="W119" s="2144"/>
      <c r="X119" s="2144"/>
      <c r="Y119" s="2144"/>
      <c r="Z119" s="2144"/>
      <c r="AA119" s="2144"/>
      <c r="AB119" s="2144"/>
      <c r="AC119" s="2144"/>
      <c r="AD119" s="2144"/>
      <c r="AE119" s="2144"/>
      <c r="AF119" s="2144"/>
      <c r="AG119" s="2144"/>
      <c r="AH119" s="2144"/>
      <c r="AI119" s="1522">
        <f t="shared" si="41"/>
        <v>0</v>
      </c>
      <c r="AJ119" s="720"/>
      <c r="AK119" s="4474">
        <f t="shared" si="42"/>
        <v>0</v>
      </c>
      <c r="AL119" s="2022"/>
      <c r="AM119" s="2022"/>
      <c r="AN119" s="2022"/>
      <c r="AO119" s="2022"/>
      <c r="AP119" s="2022"/>
      <c r="AQ119" s="2022"/>
      <c r="AR119" s="2022"/>
      <c r="AS119" s="2023">
        <f t="shared" si="40"/>
        <v>0</v>
      </c>
      <c r="AT119" s="1578">
        <f t="shared" si="43"/>
        <v>0</v>
      </c>
      <c r="AU119" s="1579"/>
      <c r="AV119" s="363"/>
      <c r="AW119" s="321"/>
    </row>
    <row r="120" spans="1:49" s="96" customFormat="1" ht="13.2">
      <c r="A120" s="321"/>
      <c r="B120" s="363"/>
      <c r="C120" s="4411"/>
      <c r="D120" s="613"/>
      <c r="E120" s="613" t="s">
        <v>2637</v>
      </c>
      <c r="F120" s="1423" t="s">
        <v>2536</v>
      </c>
      <c r="G120" s="2145"/>
      <c r="H120" s="2145"/>
      <c r="I120" s="2145"/>
      <c r="J120" s="2145"/>
      <c r="K120" s="2145"/>
      <c r="L120" s="2092" t="b">
        <v>1</v>
      </c>
      <c r="M120" s="2022"/>
      <c r="N120" s="2141">
        <v>0</v>
      </c>
      <c r="O120" s="2141"/>
      <c r="P120" s="2141"/>
      <c r="Q120" s="2141"/>
      <c r="R120" s="2533">
        <f t="shared" si="38"/>
        <v>0</v>
      </c>
      <c r="S120" s="2144"/>
      <c r="T120" s="2144"/>
      <c r="U120" s="2144"/>
      <c r="V120" s="2144"/>
      <c r="W120" s="2144"/>
      <c r="X120" s="2144"/>
      <c r="Y120" s="2144"/>
      <c r="Z120" s="2144"/>
      <c r="AA120" s="2144"/>
      <c r="AB120" s="2144"/>
      <c r="AC120" s="2144"/>
      <c r="AD120" s="2144"/>
      <c r="AE120" s="2144"/>
      <c r="AF120" s="2144"/>
      <c r="AG120" s="2144"/>
      <c r="AH120" s="2144"/>
      <c r="AI120" s="1522">
        <f t="shared" si="41"/>
        <v>0</v>
      </c>
      <c r="AJ120" s="720"/>
      <c r="AK120" s="4474">
        <f t="shared" si="42"/>
        <v>0</v>
      </c>
      <c r="AL120" s="2022"/>
      <c r="AM120" s="2022"/>
      <c r="AN120" s="2022"/>
      <c r="AO120" s="2022"/>
      <c r="AP120" s="2022"/>
      <c r="AQ120" s="2022"/>
      <c r="AR120" s="2022"/>
      <c r="AS120" s="2023">
        <f t="shared" si="40"/>
        <v>0</v>
      </c>
      <c r="AT120" s="1578">
        <f t="shared" si="43"/>
        <v>0</v>
      </c>
      <c r="AU120" s="1579"/>
      <c r="AV120" s="363"/>
      <c r="AW120" s="321"/>
    </row>
    <row r="121" spans="1:49" s="96" customFormat="1" ht="13.2">
      <c r="A121" s="321"/>
      <c r="B121" s="363"/>
      <c r="C121" s="4411"/>
      <c r="D121" s="613"/>
      <c r="E121" s="613" t="s">
        <v>2638</v>
      </c>
      <c r="F121" s="1423" t="s">
        <v>2536</v>
      </c>
      <c r="G121" s="2145"/>
      <c r="H121" s="2145"/>
      <c r="I121" s="2145"/>
      <c r="J121" s="2145"/>
      <c r="K121" s="2145"/>
      <c r="L121" s="2092" t="b">
        <v>1</v>
      </c>
      <c r="M121" s="2022"/>
      <c r="N121" s="2141">
        <v>0</v>
      </c>
      <c r="O121" s="2141"/>
      <c r="P121" s="2141"/>
      <c r="Q121" s="2141"/>
      <c r="R121" s="2533">
        <f t="shared" si="38"/>
        <v>0</v>
      </c>
      <c r="S121" s="2144"/>
      <c r="T121" s="2144"/>
      <c r="U121" s="2144"/>
      <c r="V121" s="2144"/>
      <c r="W121" s="2144"/>
      <c r="X121" s="2144"/>
      <c r="Y121" s="2144"/>
      <c r="Z121" s="2144"/>
      <c r="AA121" s="2144"/>
      <c r="AB121" s="2144"/>
      <c r="AC121" s="2144"/>
      <c r="AD121" s="2144"/>
      <c r="AE121" s="2144"/>
      <c r="AF121" s="2144"/>
      <c r="AG121" s="2144"/>
      <c r="AH121" s="2144"/>
      <c r="AI121" s="1522">
        <f t="shared" si="41"/>
        <v>0</v>
      </c>
      <c r="AJ121" s="720"/>
      <c r="AK121" s="4474">
        <f t="shared" si="42"/>
        <v>0</v>
      </c>
      <c r="AL121" s="2022"/>
      <c r="AM121" s="2022"/>
      <c r="AN121" s="2022"/>
      <c r="AO121" s="2022"/>
      <c r="AP121" s="2022"/>
      <c r="AQ121" s="2022"/>
      <c r="AR121" s="2022"/>
      <c r="AS121" s="2023">
        <f t="shared" si="40"/>
        <v>0</v>
      </c>
      <c r="AT121" s="1578">
        <f t="shared" si="43"/>
        <v>0</v>
      </c>
      <c r="AU121" s="1579"/>
      <c r="AV121" s="363"/>
      <c r="AW121" s="321"/>
    </row>
    <row r="122" spans="1:49" s="96" customFormat="1" ht="13.2">
      <c r="A122" s="321"/>
      <c r="B122" s="363"/>
      <c r="C122" s="4411"/>
      <c r="D122" s="613"/>
      <c r="E122" s="613" t="s">
        <v>2639</v>
      </c>
      <c r="F122" s="1423" t="s">
        <v>2536</v>
      </c>
      <c r="G122" s="2145"/>
      <c r="H122" s="2145"/>
      <c r="I122" s="2145"/>
      <c r="J122" s="2145"/>
      <c r="K122" s="2145"/>
      <c r="L122" s="2092" t="b">
        <v>1</v>
      </c>
      <c r="M122" s="2022"/>
      <c r="N122" s="2141">
        <v>0</v>
      </c>
      <c r="O122" s="2141"/>
      <c r="P122" s="2141"/>
      <c r="Q122" s="2141"/>
      <c r="R122" s="2533">
        <f t="shared" si="38"/>
        <v>0</v>
      </c>
      <c r="S122" s="2144"/>
      <c r="T122" s="2144"/>
      <c r="U122" s="2144"/>
      <c r="V122" s="2144"/>
      <c r="W122" s="2144"/>
      <c r="X122" s="2144"/>
      <c r="Y122" s="2144"/>
      <c r="Z122" s="2144"/>
      <c r="AA122" s="2144"/>
      <c r="AB122" s="2144"/>
      <c r="AC122" s="2144"/>
      <c r="AD122" s="2144"/>
      <c r="AE122" s="2144"/>
      <c r="AF122" s="2144"/>
      <c r="AG122" s="2144"/>
      <c r="AH122" s="2144"/>
      <c r="AI122" s="1522">
        <f t="shared" si="41"/>
        <v>0</v>
      </c>
      <c r="AJ122" s="720"/>
      <c r="AK122" s="4474">
        <f t="shared" si="42"/>
        <v>0</v>
      </c>
      <c r="AL122" s="2022"/>
      <c r="AM122" s="2022"/>
      <c r="AN122" s="2022"/>
      <c r="AO122" s="2022"/>
      <c r="AP122" s="2022"/>
      <c r="AQ122" s="2022"/>
      <c r="AR122" s="2022"/>
      <c r="AS122" s="2023">
        <f t="shared" si="40"/>
        <v>0</v>
      </c>
      <c r="AT122" s="1578">
        <f t="shared" si="43"/>
        <v>0</v>
      </c>
      <c r="AU122" s="1579"/>
      <c r="AV122" s="363"/>
      <c r="AW122" s="321"/>
    </row>
    <row r="123" spans="1:49" s="96" customFormat="1" ht="13.2">
      <c r="A123" s="321"/>
      <c r="B123" s="363"/>
      <c r="C123" s="4411"/>
      <c r="D123" s="613"/>
      <c r="E123" s="613" t="s">
        <v>2640</v>
      </c>
      <c r="F123" s="1423" t="s">
        <v>2536</v>
      </c>
      <c r="G123" s="2145"/>
      <c r="H123" s="2145"/>
      <c r="I123" s="2145"/>
      <c r="J123" s="2145"/>
      <c r="K123" s="2145"/>
      <c r="L123" s="2092" t="b">
        <v>1</v>
      </c>
      <c r="M123" s="2022"/>
      <c r="N123" s="2141">
        <v>0</v>
      </c>
      <c r="O123" s="2141"/>
      <c r="P123" s="2141"/>
      <c r="Q123" s="2141"/>
      <c r="R123" s="2533">
        <f t="shared" si="38"/>
        <v>0</v>
      </c>
      <c r="S123" s="2144"/>
      <c r="T123" s="2144"/>
      <c r="U123" s="2144"/>
      <c r="V123" s="2144"/>
      <c r="W123" s="2144"/>
      <c r="X123" s="2144"/>
      <c r="Y123" s="2144"/>
      <c r="Z123" s="2144"/>
      <c r="AA123" s="2144"/>
      <c r="AB123" s="2144"/>
      <c r="AC123" s="2144"/>
      <c r="AD123" s="2144"/>
      <c r="AE123" s="2144"/>
      <c r="AF123" s="2144"/>
      <c r="AG123" s="2144"/>
      <c r="AH123" s="2144"/>
      <c r="AI123" s="1522">
        <f t="shared" si="41"/>
        <v>0</v>
      </c>
      <c r="AJ123" s="720"/>
      <c r="AK123" s="4474">
        <f t="shared" si="42"/>
        <v>0</v>
      </c>
      <c r="AL123" s="2022"/>
      <c r="AM123" s="2022"/>
      <c r="AN123" s="2022"/>
      <c r="AO123" s="2022"/>
      <c r="AP123" s="2022"/>
      <c r="AQ123" s="2022"/>
      <c r="AR123" s="2022"/>
      <c r="AS123" s="2023">
        <f t="shared" si="40"/>
        <v>0</v>
      </c>
      <c r="AT123" s="1578">
        <f t="shared" si="43"/>
        <v>0</v>
      </c>
      <c r="AU123" s="1579"/>
      <c r="AV123" s="363"/>
      <c r="AW123" s="321"/>
    </row>
    <row r="124" spans="1:49" s="96" customFormat="1" ht="13.2">
      <c r="A124" s="321"/>
      <c r="B124" s="363"/>
      <c r="C124" s="4411"/>
      <c r="D124" s="613"/>
      <c r="E124" s="613" t="s">
        <v>2641</v>
      </c>
      <c r="F124" s="1423" t="s">
        <v>2536</v>
      </c>
      <c r="G124" s="2145"/>
      <c r="H124" s="2145"/>
      <c r="I124" s="2145"/>
      <c r="J124" s="2145"/>
      <c r="K124" s="2145"/>
      <c r="L124" s="2092" t="b">
        <v>1</v>
      </c>
      <c r="M124" s="2022"/>
      <c r="N124" s="2141">
        <v>0</v>
      </c>
      <c r="O124" s="2141"/>
      <c r="P124" s="2141"/>
      <c r="Q124" s="2141"/>
      <c r="R124" s="2533">
        <f t="shared" si="38"/>
        <v>0</v>
      </c>
      <c r="S124" s="2144"/>
      <c r="T124" s="2144"/>
      <c r="U124" s="2144"/>
      <c r="V124" s="2144"/>
      <c r="W124" s="2144"/>
      <c r="X124" s="2144"/>
      <c r="Y124" s="2144"/>
      <c r="Z124" s="2144"/>
      <c r="AA124" s="2144"/>
      <c r="AB124" s="2144"/>
      <c r="AC124" s="2144"/>
      <c r="AD124" s="2144"/>
      <c r="AE124" s="2144"/>
      <c r="AF124" s="2144"/>
      <c r="AG124" s="2144"/>
      <c r="AH124" s="2144"/>
      <c r="AI124" s="1522">
        <f t="shared" si="41"/>
        <v>0</v>
      </c>
      <c r="AJ124" s="720"/>
      <c r="AK124" s="4474">
        <f t="shared" si="42"/>
        <v>0</v>
      </c>
      <c r="AL124" s="2022"/>
      <c r="AM124" s="2022"/>
      <c r="AN124" s="2022"/>
      <c r="AO124" s="2022"/>
      <c r="AP124" s="2022"/>
      <c r="AQ124" s="2022"/>
      <c r="AR124" s="2022"/>
      <c r="AS124" s="2023">
        <f t="shared" si="40"/>
        <v>0</v>
      </c>
      <c r="AT124" s="1578">
        <f t="shared" si="43"/>
        <v>0</v>
      </c>
      <c r="AU124" s="1579"/>
      <c r="AV124" s="363"/>
      <c r="AW124" s="321"/>
    </row>
    <row r="125" spans="1:49" s="96" customFormat="1" ht="13.2">
      <c r="A125" s="321"/>
      <c r="B125" s="363"/>
      <c r="C125" s="4411"/>
      <c r="D125" s="613"/>
      <c r="E125" s="613" t="s">
        <v>2642</v>
      </c>
      <c r="F125" s="1423" t="s">
        <v>2536</v>
      </c>
      <c r="G125" s="2145"/>
      <c r="H125" s="2145"/>
      <c r="I125" s="2145"/>
      <c r="J125" s="2145"/>
      <c r="K125" s="2145"/>
      <c r="L125" s="2092" t="b">
        <v>1</v>
      </c>
      <c r="M125" s="2022"/>
      <c r="N125" s="2141">
        <v>0</v>
      </c>
      <c r="O125" s="2141"/>
      <c r="P125" s="2141"/>
      <c r="Q125" s="2141"/>
      <c r="R125" s="2533">
        <f t="shared" si="38"/>
        <v>0</v>
      </c>
      <c r="S125" s="2144"/>
      <c r="T125" s="2144"/>
      <c r="U125" s="2144"/>
      <c r="V125" s="2144"/>
      <c r="W125" s="2144"/>
      <c r="X125" s="2144"/>
      <c r="Y125" s="2144"/>
      <c r="Z125" s="2144"/>
      <c r="AA125" s="2144"/>
      <c r="AB125" s="2144"/>
      <c r="AC125" s="2144"/>
      <c r="AD125" s="2144"/>
      <c r="AE125" s="2144"/>
      <c r="AF125" s="2144"/>
      <c r="AG125" s="2144"/>
      <c r="AH125" s="2144"/>
      <c r="AI125" s="1522">
        <f t="shared" si="41"/>
        <v>0</v>
      </c>
      <c r="AJ125" s="720"/>
      <c r="AK125" s="4474">
        <f t="shared" si="42"/>
        <v>0</v>
      </c>
      <c r="AL125" s="2022"/>
      <c r="AM125" s="2022"/>
      <c r="AN125" s="2022"/>
      <c r="AO125" s="2022"/>
      <c r="AP125" s="2022"/>
      <c r="AQ125" s="2022"/>
      <c r="AR125" s="2022"/>
      <c r="AS125" s="2023">
        <f t="shared" si="40"/>
        <v>0</v>
      </c>
      <c r="AT125" s="1578">
        <f t="shared" si="43"/>
        <v>0</v>
      </c>
      <c r="AU125" s="1579"/>
      <c r="AV125" s="363"/>
      <c r="AW125" s="321"/>
    </row>
    <row r="126" spans="1:49" s="96" customFormat="1" ht="13.2">
      <c r="A126" s="321"/>
      <c r="B126" s="363"/>
      <c r="C126" s="4411"/>
      <c r="D126" s="613"/>
      <c r="E126" s="613" t="s">
        <v>2643</v>
      </c>
      <c r="F126" s="1423" t="s">
        <v>2536</v>
      </c>
      <c r="G126" s="2145"/>
      <c r="H126" s="2145"/>
      <c r="I126" s="2145"/>
      <c r="J126" s="2145"/>
      <c r="K126" s="2145"/>
      <c r="L126" s="2092" t="b">
        <v>1</v>
      </c>
      <c r="M126" s="2022"/>
      <c r="N126" s="2141">
        <v>0</v>
      </c>
      <c r="O126" s="2141"/>
      <c r="P126" s="2141"/>
      <c r="Q126" s="2141"/>
      <c r="R126" s="2533">
        <f t="shared" si="38"/>
        <v>0</v>
      </c>
      <c r="S126" s="2144"/>
      <c r="T126" s="2144"/>
      <c r="U126" s="2144"/>
      <c r="V126" s="2144"/>
      <c r="W126" s="2144"/>
      <c r="X126" s="2144"/>
      <c r="Y126" s="2144"/>
      <c r="Z126" s="2144"/>
      <c r="AA126" s="2144"/>
      <c r="AB126" s="2144"/>
      <c r="AC126" s="2144"/>
      <c r="AD126" s="2144"/>
      <c r="AE126" s="2144"/>
      <c r="AF126" s="2144"/>
      <c r="AG126" s="2144"/>
      <c r="AH126" s="2144"/>
      <c r="AI126" s="1522">
        <f t="shared" si="41"/>
        <v>0</v>
      </c>
      <c r="AJ126" s="720"/>
      <c r="AK126" s="4474">
        <f t="shared" si="42"/>
        <v>0</v>
      </c>
      <c r="AL126" s="2022"/>
      <c r="AM126" s="2022"/>
      <c r="AN126" s="2022"/>
      <c r="AO126" s="2022"/>
      <c r="AP126" s="2022"/>
      <c r="AQ126" s="2022"/>
      <c r="AR126" s="2022"/>
      <c r="AS126" s="2023">
        <f t="shared" si="40"/>
        <v>0</v>
      </c>
      <c r="AT126" s="1578">
        <f t="shared" si="43"/>
        <v>0</v>
      </c>
      <c r="AU126" s="1579"/>
      <c r="AV126" s="363"/>
      <c r="AW126" s="321"/>
    </row>
    <row r="127" spans="1:49" s="96" customFormat="1" ht="13.2">
      <c r="A127" s="321"/>
      <c r="B127" s="363"/>
      <c r="C127" s="4411"/>
      <c r="D127" s="613"/>
      <c r="E127" s="613" t="s">
        <v>2644</v>
      </c>
      <c r="F127" s="1423" t="s">
        <v>2536</v>
      </c>
      <c r="G127" s="2145"/>
      <c r="H127" s="2145"/>
      <c r="I127" s="2145"/>
      <c r="J127" s="2145"/>
      <c r="K127" s="2145"/>
      <c r="L127" s="2092" t="b">
        <v>1</v>
      </c>
      <c r="M127" s="2022"/>
      <c r="N127" s="2141">
        <v>0</v>
      </c>
      <c r="O127" s="2141"/>
      <c r="P127" s="2141"/>
      <c r="Q127" s="2141"/>
      <c r="R127" s="2533">
        <f t="shared" si="38"/>
        <v>0</v>
      </c>
      <c r="S127" s="2144"/>
      <c r="T127" s="2144"/>
      <c r="U127" s="2144"/>
      <c r="V127" s="2144"/>
      <c r="W127" s="2144"/>
      <c r="X127" s="2144"/>
      <c r="Y127" s="2144"/>
      <c r="Z127" s="2144"/>
      <c r="AA127" s="2144"/>
      <c r="AB127" s="2144"/>
      <c r="AC127" s="2144"/>
      <c r="AD127" s="2144"/>
      <c r="AE127" s="2144"/>
      <c r="AF127" s="2144"/>
      <c r="AG127" s="2144"/>
      <c r="AH127" s="2144"/>
      <c r="AI127" s="1522">
        <f t="shared" si="41"/>
        <v>0</v>
      </c>
      <c r="AJ127" s="720"/>
      <c r="AK127" s="4474">
        <f t="shared" si="42"/>
        <v>0</v>
      </c>
      <c r="AL127" s="2022"/>
      <c r="AM127" s="2022"/>
      <c r="AN127" s="2022"/>
      <c r="AO127" s="2022"/>
      <c r="AP127" s="2022"/>
      <c r="AQ127" s="2022"/>
      <c r="AR127" s="2022"/>
      <c r="AS127" s="2023">
        <f t="shared" si="40"/>
        <v>0</v>
      </c>
      <c r="AT127" s="1578">
        <f t="shared" si="43"/>
        <v>0</v>
      </c>
      <c r="AU127" s="1579"/>
      <c r="AV127" s="363"/>
      <c r="AW127" s="321"/>
    </row>
    <row r="128" spans="1:49" s="96" customFormat="1" ht="13.2">
      <c r="A128" s="321"/>
      <c r="B128" s="363"/>
      <c r="C128" s="4411"/>
      <c r="D128" s="613"/>
      <c r="E128" s="613" t="s">
        <v>2645</v>
      </c>
      <c r="F128" s="1423" t="s">
        <v>2536</v>
      </c>
      <c r="G128" s="2145"/>
      <c r="H128" s="2145"/>
      <c r="I128" s="2145"/>
      <c r="J128" s="2145"/>
      <c r="K128" s="2145"/>
      <c r="L128" s="2092" t="b">
        <v>1</v>
      </c>
      <c r="M128" s="2022"/>
      <c r="N128" s="2141">
        <v>0</v>
      </c>
      <c r="O128" s="2141"/>
      <c r="P128" s="2141"/>
      <c r="Q128" s="2141"/>
      <c r="R128" s="2533">
        <f t="shared" si="38"/>
        <v>0</v>
      </c>
      <c r="S128" s="2144"/>
      <c r="T128" s="2144"/>
      <c r="U128" s="2144"/>
      <c r="V128" s="2144"/>
      <c r="W128" s="2144"/>
      <c r="X128" s="2144"/>
      <c r="Y128" s="2144"/>
      <c r="Z128" s="2144"/>
      <c r="AA128" s="2144"/>
      <c r="AB128" s="2144"/>
      <c r="AC128" s="2144"/>
      <c r="AD128" s="2144"/>
      <c r="AE128" s="2144"/>
      <c r="AF128" s="2144"/>
      <c r="AG128" s="2144"/>
      <c r="AH128" s="2144"/>
      <c r="AI128" s="1522">
        <f t="shared" si="41"/>
        <v>0</v>
      </c>
      <c r="AJ128" s="720"/>
      <c r="AK128" s="4474">
        <f t="shared" si="42"/>
        <v>0</v>
      </c>
      <c r="AL128" s="2022"/>
      <c r="AM128" s="2022"/>
      <c r="AN128" s="2022"/>
      <c r="AO128" s="2022"/>
      <c r="AP128" s="2022"/>
      <c r="AQ128" s="2022"/>
      <c r="AR128" s="2022"/>
      <c r="AS128" s="2023">
        <f t="shared" si="40"/>
        <v>0</v>
      </c>
      <c r="AT128" s="1578">
        <f t="shared" si="43"/>
        <v>0</v>
      </c>
      <c r="AU128" s="1579"/>
      <c r="AV128" s="363"/>
      <c r="AW128" s="321"/>
    </row>
    <row r="129" spans="1:49" s="96" customFormat="1" ht="13.2">
      <c r="A129" s="321"/>
      <c r="B129" s="363"/>
      <c r="C129" s="4411"/>
      <c r="D129" s="613"/>
      <c r="E129" s="613" t="s">
        <v>2646</v>
      </c>
      <c r="F129" s="1423" t="s">
        <v>2536</v>
      </c>
      <c r="G129" s="2145"/>
      <c r="H129" s="2145"/>
      <c r="I129" s="2145"/>
      <c r="J129" s="2145"/>
      <c r="K129" s="2145"/>
      <c r="L129" s="2092" t="b">
        <v>1</v>
      </c>
      <c r="M129" s="2022"/>
      <c r="N129" s="2141">
        <v>0</v>
      </c>
      <c r="O129" s="2141"/>
      <c r="P129" s="2141"/>
      <c r="Q129" s="2141"/>
      <c r="R129" s="2533">
        <f t="shared" si="38"/>
        <v>0</v>
      </c>
      <c r="S129" s="2144"/>
      <c r="T129" s="2144"/>
      <c r="U129" s="2144"/>
      <c r="V129" s="2144"/>
      <c r="W129" s="2144"/>
      <c r="X129" s="2144"/>
      <c r="Y129" s="2144"/>
      <c r="Z129" s="2144"/>
      <c r="AA129" s="2144"/>
      <c r="AB129" s="2144"/>
      <c r="AC129" s="2144"/>
      <c r="AD129" s="2144"/>
      <c r="AE129" s="2144"/>
      <c r="AF129" s="2144"/>
      <c r="AG129" s="2144"/>
      <c r="AH129" s="2144"/>
      <c r="AI129" s="1522">
        <f t="shared" si="41"/>
        <v>0</v>
      </c>
      <c r="AJ129" s="720"/>
      <c r="AK129" s="4474">
        <f t="shared" si="42"/>
        <v>0</v>
      </c>
      <c r="AL129" s="2022"/>
      <c r="AM129" s="2022"/>
      <c r="AN129" s="2022"/>
      <c r="AO129" s="2022"/>
      <c r="AP129" s="2022"/>
      <c r="AQ129" s="2022"/>
      <c r="AR129" s="2022"/>
      <c r="AS129" s="2023">
        <f t="shared" si="39"/>
        <v>0</v>
      </c>
      <c r="AT129" s="1578">
        <f t="shared" si="43"/>
        <v>0</v>
      </c>
      <c r="AU129" s="1579"/>
      <c r="AV129" s="363"/>
      <c r="AW129" s="321"/>
    </row>
    <row r="130" spans="1:49" s="96" customFormat="1" ht="13.2">
      <c r="A130" s="321"/>
      <c r="B130" s="363"/>
      <c r="C130" s="4411"/>
      <c r="D130" s="613"/>
      <c r="E130" s="613" t="s">
        <v>2647</v>
      </c>
      <c r="F130" s="1423" t="s">
        <v>2536</v>
      </c>
      <c r="G130" s="2145"/>
      <c r="H130" s="2145"/>
      <c r="I130" s="2145"/>
      <c r="J130" s="2145"/>
      <c r="K130" s="2145"/>
      <c r="L130" s="2092" t="b">
        <v>1</v>
      </c>
      <c r="M130" s="2022"/>
      <c r="N130" s="2141">
        <v>0</v>
      </c>
      <c r="O130" s="2141"/>
      <c r="P130" s="2141"/>
      <c r="Q130" s="2141"/>
      <c r="R130" s="2533">
        <f t="shared" si="38"/>
        <v>0</v>
      </c>
      <c r="S130" s="2144"/>
      <c r="T130" s="2144"/>
      <c r="U130" s="2144"/>
      <c r="V130" s="2144"/>
      <c r="W130" s="2144"/>
      <c r="X130" s="2144"/>
      <c r="Y130" s="2144"/>
      <c r="Z130" s="2144"/>
      <c r="AA130" s="2144"/>
      <c r="AB130" s="2144"/>
      <c r="AC130" s="2144"/>
      <c r="AD130" s="2144"/>
      <c r="AE130" s="2144"/>
      <c r="AF130" s="2144"/>
      <c r="AG130" s="2144"/>
      <c r="AH130" s="2144"/>
      <c r="AI130" s="1522">
        <f t="shared" si="41"/>
        <v>0</v>
      </c>
      <c r="AJ130" s="720"/>
      <c r="AK130" s="4474">
        <f t="shared" si="42"/>
        <v>0</v>
      </c>
      <c r="AL130" s="2022"/>
      <c r="AM130" s="2022"/>
      <c r="AN130" s="2022"/>
      <c r="AO130" s="2022"/>
      <c r="AP130" s="2022"/>
      <c r="AQ130" s="2022"/>
      <c r="AR130" s="2022"/>
      <c r="AS130" s="2023">
        <f t="shared" si="39"/>
        <v>0</v>
      </c>
      <c r="AT130" s="1578">
        <f t="shared" si="43"/>
        <v>0</v>
      </c>
      <c r="AU130" s="1579"/>
      <c r="AV130" s="363"/>
      <c r="AW130" s="321"/>
    </row>
    <row r="131" spans="1:49" s="96" customFormat="1" ht="13.2">
      <c r="A131" s="321"/>
      <c r="B131" s="363"/>
      <c r="C131" s="4411"/>
      <c r="D131" s="613"/>
      <c r="E131" s="613" t="s">
        <v>2648</v>
      </c>
      <c r="F131" s="1423" t="s">
        <v>2536</v>
      </c>
      <c r="G131" s="2145"/>
      <c r="H131" s="2145"/>
      <c r="I131" s="2145"/>
      <c r="J131" s="2145"/>
      <c r="K131" s="2145"/>
      <c r="L131" s="2092" t="b">
        <v>1</v>
      </c>
      <c r="M131" s="2022"/>
      <c r="N131" s="2141">
        <v>0</v>
      </c>
      <c r="O131" s="2141"/>
      <c r="P131" s="2141"/>
      <c r="Q131" s="2141"/>
      <c r="R131" s="2533">
        <f t="shared" si="38"/>
        <v>0</v>
      </c>
      <c r="S131" s="2144"/>
      <c r="T131" s="2144"/>
      <c r="U131" s="2144"/>
      <c r="V131" s="2144"/>
      <c r="W131" s="2144"/>
      <c r="X131" s="2144"/>
      <c r="Y131" s="2144"/>
      <c r="Z131" s="2144"/>
      <c r="AA131" s="2144"/>
      <c r="AB131" s="2144"/>
      <c r="AC131" s="2144"/>
      <c r="AD131" s="2144"/>
      <c r="AE131" s="2144"/>
      <c r="AF131" s="2144"/>
      <c r="AG131" s="2144"/>
      <c r="AH131" s="2144"/>
      <c r="AI131" s="1522">
        <f t="shared" si="41"/>
        <v>0</v>
      </c>
      <c r="AJ131" s="720"/>
      <c r="AK131" s="4474">
        <f t="shared" si="42"/>
        <v>0</v>
      </c>
      <c r="AL131" s="2022"/>
      <c r="AM131" s="2022"/>
      <c r="AN131" s="2022"/>
      <c r="AO131" s="2022"/>
      <c r="AP131" s="2022"/>
      <c r="AQ131" s="2022"/>
      <c r="AR131" s="2022"/>
      <c r="AS131" s="2023">
        <f t="shared" si="39"/>
        <v>0</v>
      </c>
      <c r="AT131" s="1578">
        <f t="shared" si="43"/>
        <v>0</v>
      </c>
      <c r="AU131" s="1579"/>
      <c r="AV131" s="363"/>
      <c r="AW131" s="321"/>
    </row>
    <row r="132" spans="1:49" s="96" customFormat="1" ht="13.2">
      <c r="A132" s="321"/>
      <c r="B132" s="363"/>
      <c r="C132" s="4411"/>
      <c r="D132" s="613"/>
      <c r="E132" s="613" t="s">
        <v>2649</v>
      </c>
      <c r="F132" s="1423" t="s">
        <v>2536</v>
      </c>
      <c r="G132" s="2145"/>
      <c r="H132" s="2145"/>
      <c r="I132" s="2145"/>
      <c r="J132" s="2145"/>
      <c r="K132" s="2145"/>
      <c r="L132" s="2092" t="b">
        <v>1</v>
      </c>
      <c r="M132" s="2022"/>
      <c r="N132" s="2141">
        <v>0</v>
      </c>
      <c r="O132" s="2141"/>
      <c r="P132" s="2141"/>
      <c r="Q132" s="2141"/>
      <c r="R132" s="2533">
        <f t="shared" si="38"/>
        <v>0</v>
      </c>
      <c r="S132" s="2144"/>
      <c r="T132" s="2144"/>
      <c r="U132" s="2144"/>
      <c r="V132" s="2144"/>
      <c r="W132" s="2144"/>
      <c r="X132" s="2144"/>
      <c r="Y132" s="2144"/>
      <c r="Z132" s="2144"/>
      <c r="AA132" s="2144"/>
      <c r="AB132" s="2144"/>
      <c r="AC132" s="2144"/>
      <c r="AD132" s="2144"/>
      <c r="AE132" s="2144"/>
      <c r="AF132" s="2144"/>
      <c r="AG132" s="2144"/>
      <c r="AH132" s="2144"/>
      <c r="AI132" s="1522">
        <f t="shared" si="41"/>
        <v>0</v>
      </c>
      <c r="AJ132" s="720"/>
      <c r="AK132" s="4474">
        <f t="shared" si="42"/>
        <v>0</v>
      </c>
      <c r="AL132" s="2022"/>
      <c r="AM132" s="2022"/>
      <c r="AN132" s="2022"/>
      <c r="AO132" s="2022"/>
      <c r="AP132" s="2022"/>
      <c r="AQ132" s="2022"/>
      <c r="AR132" s="2022"/>
      <c r="AS132" s="2023">
        <f t="shared" si="39"/>
        <v>0</v>
      </c>
      <c r="AT132" s="1578">
        <f t="shared" si="43"/>
        <v>0</v>
      </c>
      <c r="AU132" s="1579"/>
      <c r="AV132" s="363"/>
      <c r="AW132" s="321"/>
    </row>
    <row r="133" spans="1:49" s="96" customFormat="1" ht="13.2">
      <c r="A133" s="321"/>
      <c r="B133" s="363"/>
      <c r="C133" s="4411"/>
      <c r="D133" s="613"/>
      <c r="E133" s="613" t="s">
        <v>2650</v>
      </c>
      <c r="F133" s="1423" t="s">
        <v>2536</v>
      </c>
      <c r="G133" s="2145"/>
      <c r="H133" s="2145"/>
      <c r="I133" s="2145"/>
      <c r="J133" s="2145"/>
      <c r="K133" s="2145"/>
      <c r="L133" s="2092" t="b">
        <v>1</v>
      </c>
      <c r="M133" s="2022"/>
      <c r="N133" s="2141">
        <v>0</v>
      </c>
      <c r="O133" s="2141"/>
      <c r="P133" s="2141"/>
      <c r="Q133" s="2141"/>
      <c r="R133" s="2533">
        <f t="shared" si="38"/>
        <v>0</v>
      </c>
      <c r="S133" s="2144"/>
      <c r="T133" s="2144"/>
      <c r="U133" s="2144"/>
      <c r="V133" s="2144"/>
      <c r="W133" s="2144"/>
      <c r="X133" s="2144"/>
      <c r="Y133" s="2144"/>
      <c r="Z133" s="2144"/>
      <c r="AA133" s="2144"/>
      <c r="AB133" s="2144"/>
      <c r="AC133" s="2144"/>
      <c r="AD133" s="2144"/>
      <c r="AE133" s="2144"/>
      <c r="AF133" s="2144"/>
      <c r="AG133" s="2144"/>
      <c r="AH133" s="2144"/>
      <c r="AI133" s="1522">
        <f t="shared" si="41"/>
        <v>0</v>
      </c>
      <c r="AJ133" s="720"/>
      <c r="AK133" s="4474">
        <f t="shared" si="42"/>
        <v>0</v>
      </c>
      <c r="AL133" s="2022"/>
      <c r="AM133" s="2022"/>
      <c r="AN133" s="2022"/>
      <c r="AO133" s="2022"/>
      <c r="AP133" s="2022"/>
      <c r="AQ133" s="2022"/>
      <c r="AR133" s="2022"/>
      <c r="AS133" s="2023">
        <f t="shared" si="39"/>
        <v>0</v>
      </c>
      <c r="AT133" s="1578">
        <f t="shared" si="43"/>
        <v>0</v>
      </c>
      <c r="AU133" s="1579"/>
      <c r="AV133" s="363"/>
      <c r="AW133" s="321"/>
    </row>
    <row r="134" spans="1:49" s="96" customFormat="1" ht="13.2">
      <c r="A134" s="321"/>
      <c r="B134" s="363"/>
      <c r="C134" s="4411"/>
      <c r="D134" s="613"/>
      <c r="E134" s="613" t="s">
        <v>2651</v>
      </c>
      <c r="F134" s="1423" t="s">
        <v>2536</v>
      </c>
      <c r="G134" s="2145"/>
      <c r="H134" s="2145"/>
      <c r="I134" s="2145"/>
      <c r="J134" s="2145"/>
      <c r="K134" s="2145"/>
      <c r="L134" s="2092" t="b">
        <v>1</v>
      </c>
      <c r="M134" s="2022"/>
      <c r="N134" s="2141">
        <v>0</v>
      </c>
      <c r="O134" s="2141"/>
      <c r="P134" s="2141"/>
      <c r="Q134" s="2141"/>
      <c r="R134" s="2533">
        <f t="shared" si="38"/>
        <v>0</v>
      </c>
      <c r="S134" s="2144"/>
      <c r="T134" s="2144"/>
      <c r="U134" s="2144"/>
      <c r="V134" s="2144"/>
      <c r="W134" s="2144"/>
      <c r="X134" s="2144"/>
      <c r="Y134" s="2144"/>
      <c r="Z134" s="2144"/>
      <c r="AA134" s="2144"/>
      <c r="AB134" s="2144"/>
      <c r="AC134" s="2144"/>
      <c r="AD134" s="2144"/>
      <c r="AE134" s="2144"/>
      <c r="AF134" s="2144"/>
      <c r="AG134" s="2144"/>
      <c r="AH134" s="2144"/>
      <c r="AI134" s="1522">
        <f t="shared" si="41"/>
        <v>0</v>
      </c>
      <c r="AJ134" s="720"/>
      <c r="AK134" s="4474">
        <f t="shared" si="42"/>
        <v>0</v>
      </c>
      <c r="AL134" s="2022"/>
      <c r="AM134" s="2022"/>
      <c r="AN134" s="2022"/>
      <c r="AO134" s="2022"/>
      <c r="AP134" s="2022"/>
      <c r="AQ134" s="2022"/>
      <c r="AR134" s="2022"/>
      <c r="AS134" s="2023">
        <f t="shared" si="39"/>
        <v>0</v>
      </c>
      <c r="AT134" s="1578">
        <f t="shared" si="43"/>
        <v>0</v>
      </c>
      <c r="AU134" s="1579"/>
      <c r="AV134" s="363"/>
      <c r="AW134" s="321"/>
    </row>
    <row r="135" spans="1:49" s="96" customFormat="1" ht="13.2">
      <c r="A135" s="321"/>
      <c r="B135" s="363"/>
      <c r="C135" s="4411"/>
      <c r="D135" s="613"/>
      <c r="E135" s="613" t="s">
        <v>2652</v>
      </c>
      <c r="F135" s="1423" t="s">
        <v>2536</v>
      </c>
      <c r="G135" s="2145"/>
      <c r="H135" s="2145"/>
      <c r="I135" s="2145"/>
      <c r="J135" s="2145"/>
      <c r="K135" s="2145"/>
      <c r="L135" s="2092" t="b">
        <v>1</v>
      </c>
      <c r="M135" s="2022"/>
      <c r="N135" s="2141">
        <v>0</v>
      </c>
      <c r="O135" s="2141"/>
      <c r="P135" s="2141"/>
      <c r="Q135" s="2141"/>
      <c r="R135" s="2533">
        <f t="shared" si="38"/>
        <v>0</v>
      </c>
      <c r="S135" s="2144"/>
      <c r="T135" s="2144"/>
      <c r="U135" s="2144"/>
      <c r="V135" s="2144"/>
      <c r="W135" s="2144"/>
      <c r="X135" s="2144"/>
      <c r="Y135" s="2144"/>
      <c r="Z135" s="2144"/>
      <c r="AA135" s="2144"/>
      <c r="AB135" s="2144"/>
      <c r="AC135" s="2144"/>
      <c r="AD135" s="2144"/>
      <c r="AE135" s="2144"/>
      <c r="AF135" s="2144"/>
      <c r="AG135" s="2144"/>
      <c r="AH135" s="2144"/>
      <c r="AI135" s="1522">
        <f t="shared" si="41"/>
        <v>0</v>
      </c>
      <c r="AJ135" s="720"/>
      <c r="AK135" s="4474">
        <f t="shared" si="42"/>
        <v>0</v>
      </c>
      <c r="AL135" s="2022"/>
      <c r="AM135" s="2022"/>
      <c r="AN135" s="2022"/>
      <c r="AO135" s="2022"/>
      <c r="AP135" s="2022"/>
      <c r="AQ135" s="2022"/>
      <c r="AR135" s="2022"/>
      <c r="AS135" s="2023">
        <f t="shared" si="39"/>
        <v>0</v>
      </c>
      <c r="AT135" s="1578">
        <f t="shared" si="43"/>
        <v>0</v>
      </c>
      <c r="AU135" s="1579"/>
      <c r="AV135" s="363"/>
      <c r="AW135" s="321"/>
    </row>
    <row r="136" spans="1:49" s="96" customFormat="1" ht="13.2">
      <c r="A136" s="321"/>
      <c r="B136" s="363"/>
      <c r="C136" s="4411"/>
      <c r="D136" s="613"/>
      <c r="E136" s="613" t="s">
        <v>2653</v>
      </c>
      <c r="F136" s="1423" t="s">
        <v>2536</v>
      </c>
      <c r="G136" s="2145"/>
      <c r="H136" s="2145"/>
      <c r="I136" s="2145"/>
      <c r="J136" s="2145"/>
      <c r="K136" s="2145"/>
      <c r="L136" s="2092" t="b">
        <v>1</v>
      </c>
      <c r="M136" s="2022"/>
      <c r="N136" s="2141">
        <v>0</v>
      </c>
      <c r="O136" s="2141"/>
      <c r="P136" s="2141"/>
      <c r="Q136" s="2141"/>
      <c r="R136" s="2533">
        <f t="shared" si="38"/>
        <v>0</v>
      </c>
      <c r="S136" s="2144"/>
      <c r="T136" s="2144"/>
      <c r="U136" s="2144"/>
      <c r="V136" s="2144"/>
      <c r="W136" s="2144"/>
      <c r="X136" s="2144"/>
      <c r="Y136" s="2144"/>
      <c r="Z136" s="2144"/>
      <c r="AA136" s="2144"/>
      <c r="AB136" s="2144"/>
      <c r="AC136" s="2144"/>
      <c r="AD136" s="2144"/>
      <c r="AE136" s="2144"/>
      <c r="AF136" s="2144"/>
      <c r="AG136" s="2144"/>
      <c r="AH136" s="2144"/>
      <c r="AI136" s="1522">
        <f t="shared" si="41"/>
        <v>0</v>
      </c>
      <c r="AJ136" s="720"/>
      <c r="AK136" s="4474">
        <f t="shared" si="42"/>
        <v>0</v>
      </c>
      <c r="AL136" s="2022"/>
      <c r="AM136" s="2022"/>
      <c r="AN136" s="2022"/>
      <c r="AO136" s="2022"/>
      <c r="AP136" s="2022"/>
      <c r="AQ136" s="2022"/>
      <c r="AR136" s="2022"/>
      <c r="AS136" s="2023">
        <f t="shared" si="39"/>
        <v>0</v>
      </c>
      <c r="AT136" s="1578">
        <f t="shared" si="43"/>
        <v>0</v>
      </c>
      <c r="AU136" s="1579"/>
      <c r="AV136" s="363"/>
      <c r="AW136" s="321"/>
    </row>
    <row r="137" spans="1:49" s="96" customFormat="1" ht="13.2">
      <c r="A137" s="321"/>
      <c r="B137" s="363"/>
      <c r="C137" s="4411"/>
      <c r="D137" s="613"/>
      <c r="E137" s="613" t="s">
        <v>2654</v>
      </c>
      <c r="F137" s="1423" t="s">
        <v>2536</v>
      </c>
      <c r="G137" s="2145"/>
      <c r="H137" s="2145"/>
      <c r="I137" s="2145"/>
      <c r="J137" s="2145"/>
      <c r="K137" s="2145"/>
      <c r="L137" s="2092" t="b">
        <v>1</v>
      </c>
      <c r="M137" s="2022"/>
      <c r="N137" s="2141">
        <v>0</v>
      </c>
      <c r="O137" s="2141"/>
      <c r="P137" s="2141"/>
      <c r="Q137" s="2141"/>
      <c r="R137" s="2533">
        <f t="shared" si="38"/>
        <v>0</v>
      </c>
      <c r="S137" s="2144"/>
      <c r="T137" s="2144"/>
      <c r="U137" s="2144"/>
      <c r="V137" s="2144"/>
      <c r="W137" s="2144"/>
      <c r="X137" s="2144"/>
      <c r="Y137" s="2144"/>
      <c r="Z137" s="2144"/>
      <c r="AA137" s="2144"/>
      <c r="AB137" s="2144"/>
      <c r="AC137" s="2144"/>
      <c r="AD137" s="2144"/>
      <c r="AE137" s="2144"/>
      <c r="AF137" s="2144"/>
      <c r="AG137" s="2144"/>
      <c r="AH137" s="2144"/>
      <c r="AI137" s="1522">
        <f t="shared" si="41"/>
        <v>0</v>
      </c>
      <c r="AJ137" s="720"/>
      <c r="AK137" s="4474">
        <f t="shared" si="42"/>
        <v>0</v>
      </c>
      <c r="AL137" s="2022"/>
      <c r="AM137" s="2022"/>
      <c r="AN137" s="2022"/>
      <c r="AO137" s="2022"/>
      <c r="AP137" s="2022"/>
      <c r="AQ137" s="2022"/>
      <c r="AR137" s="2022"/>
      <c r="AS137" s="2023">
        <f t="shared" si="39"/>
        <v>0</v>
      </c>
      <c r="AT137" s="1578">
        <f t="shared" si="43"/>
        <v>0</v>
      </c>
      <c r="AU137" s="1579"/>
      <c r="AV137" s="363"/>
      <c r="AW137" s="321"/>
    </row>
    <row r="138" spans="1:49" s="96" customFormat="1" ht="13.2">
      <c r="A138" s="321"/>
      <c r="B138" s="363"/>
      <c r="C138" s="4411"/>
      <c r="D138" s="613"/>
      <c r="E138" s="613" t="s">
        <v>2655</v>
      </c>
      <c r="F138" s="1423" t="s">
        <v>2536</v>
      </c>
      <c r="G138" s="2145"/>
      <c r="H138" s="2145"/>
      <c r="I138" s="2145"/>
      <c r="J138" s="2145"/>
      <c r="K138" s="2145"/>
      <c r="L138" s="2092" t="b">
        <v>1</v>
      </c>
      <c r="M138" s="2022"/>
      <c r="N138" s="2141">
        <v>0</v>
      </c>
      <c r="O138" s="2141"/>
      <c r="P138" s="2141"/>
      <c r="Q138" s="2141"/>
      <c r="R138" s="2533">
        <f t="shared" si="38"/>
        <v>0</v>
      </c>
      <c r="S138" s="2144"/>
      <c r="T138" s="2144"/>
      <c r="U138" s="2144"/>
      <c r="V138" s="2144"/>
      <c r="W138" s="2144"/>
      <c r="X138" s="2144"/>
      <c r="Y138" s="2144"/>
      <c r="Z138" s="2144"/>
      <c r="AA138" s="2144"/>
      <c r="AB138" s="2144"/>
      <c r="AC138" s="2144"/>
      <c r="AD138" s="2144"/>
      <c r="AE138" s="2144"/>
      <c r="AF138" s="2144"/>
      <c r="AG138" s="2144"/>
      <c r="AH138" s="2144"/>
      <c r="AI138" s="1522">
        <f t="shared" si="41"/>
        <v>0</v>
      </c>
      <c r="AJ138" s="720"/>
      <c r="AK138" s="4474">
        <f t="shared" si="42"/>
        <v>0</v>
      </c>
      <c r="AL138" s="2022"/>
      <c r="AM138" s="2022"/>
      <c r="AN138" s="2022"/>
      <c r="AO138" s="2022"/>
      <c r="AP138" s="2022"/>
      <c r="AQ138" s="2022"/>
      <c r="AR138" s="2022"/>
      <c r="AS138" s="2023">
        <f t="shared" si="39"/>
        <v>0</v>
      </c>
      <c r="AT138" s="1578">
        <f t="shared" si="43"/>
        <v>0</v>
      </c>
      <c r="AU138" s="1579"/>
      <c r="AV138" s="363"/>
      <c r="AW138" s="321"/>
    </row>
    <row r="139" spans="1:49" s="96" customFormat="1" ht="13.2">
      <c r="A139" s="321"/>
      <c r="B139" s="363"/>
      <c r="C139" s="4411"/>
      <c r="D139" s="613"/>
      <c r="E139" s="613" t="s">
        <v>2656</v>
      </c>
      <c r="F139" s="1423" t="s">
        <v>2536</v>
      </c>
      <c r="G139" s="2145"/>
      <c r="H139" s="2145"/>
      <c r="I139" s="2145"/>
      <c r="J139" s="2145"/>
      <c r="K139" s="2145"/>
      <c r="L139" s="2092" t="b">
        <v>1</v>
      </c>
      <c r="M139" s="2022"/>
      <c r="N139" s="2141">
        <v>0</v>
      </c>
      <c r="O139" s="2141"/>
      <c r="P139" s="2141"/>
      <c r="Q139" s="2141"/>
      <c r="R139" s="2533">
        <f t="shared" si="38"/>
        <v>0</v>
      </c>
      <c r="S139" s="2144"/>
      <c r="T139" s="2144"/>
      <c r="U139" s="2144"/>
      <c r="V139" s="2144"/>
      <c r="W139" s="2144"/>
      <c r="X139" s="2144"/>
      <c r="Y139" s="2144"/>
      <c r="Z139" s="2144"/>
      <c r="AA139" s="2144"/>
      <c r="AB139" s="2144"/>
      <c r="AC139" s="2144"/>
      <c r="AD139" s="2144"/>
      <c r="AE139" s="2144"/>
      <c r="AF139" s="2144"/>
      <c r="AG139" s="2144"/>
      <c r="AH139" s="2144"/>
      <c r="AI139" s="1522">
        <f t="shared" si="41"/>
        <v>0</v>
      </c>
      <c r="AJ139" s="720"/>
      <c r="AK139" s="4474">
        <f t="shared" si="42"/>
        <v>0</v>
      </c>
      <c r="AL139" s="2022"/>
      <c r="AM139" s="2022"/>
      <c r="AN139" s="2022"/>
      <c r="AO139" s="2022"/>
      <c r="AP139" s="2022"/>
      <c r="AQ139" s="2022"/>
      <c r="AR139" s="2022"/>
      <c r="AS139" s="2023">
        <f t="shared" si="39"/>
        <v>0</v>
      </c>
      <c r="AT139" s="1578">
        <f t="shared" si="43"/>
        <v>0</v>
      </c>
      <c r="AU139" s="1579"/>
      <c r="AV139" s="363"/>
      <c r="AW139" s="321"/>
    </row>
    <row r="140" spans="1:49" s="96" customFormat="1" ht="13.2">
      <c r="A140" s="321"/>
      <c r="B140" s="363"/>
      <c r="C140" s="4411"/>
      <c r="D140" s="613"/>
      <c r="E140" s="613" t="s">
        <v>2657</v>
      </c>
      <c r="F140" s="1423" t="s">
        <v>2536</v>
      </c>
      <c r="G140" s="2145"/>
      <c r="H140" s="2145"/>
      <c r="I140" s="2145"/>
      <c r="J140" s="2145"/>
      <c r="K140" s="2145"/>
      <c r="L140" s="2092" t="b">
        <v>1</v>
      </c>
      <c r="M140" s="2022"/>
      <c r="N140" s="2141">
        <v>0</v>
      </c>
      <c r="O140" s="2141"/>
      <c r="P140" s="2141"/>
      <c r="Q140" s="2141"/>
      <c r="R140" s="2533">
        <f t="shared" si="38"/>
        <v>0</v>
      </c>
      <c r="S140" s="2144"/>
      <c r="T140" s="2144"/>
      <c r="U140" s="2144"/>
      <c r="V140" s="2144"/>
      <c r="W140" s="2144"/>
      <c r="X140" s="2144"/>
      <c r="Y140" s="2144"/>
      <c r="Z140" s="2144"/>
      <c r="AA140" s="2144"/>
      <c r="AB140" s="2144"/>
      <c r="AC140" s="2144"/>
      <c r="AD140" s="2144"/>
      <c r="AE140" s="2144"/>
      <c r="AF140" s="2144"/>
      <c r="AG140" s="2144"/>
      <c r="AH140" s="2144"/>
      <c r="AI140" s="1522">
        <f t="shared" si="41"/>
        <v>0</v>
      </c>
      <c r="AJ140" s="720"/>
      <c r="AK140" s="4474">
        <f t="shared" si="42"/>
        <v>0</v>
      </c>
      <c r="AL140" s="2022"/>
      <c r="AM140" s="2022"/>
      <c r="AN140" s="2022"/>
      <c r="AO140" s="2022"/>
      <c r="AP140" s="2022"/>
      <c r="AQ140" s="2022"/>
      <c r="AR140" s="2022"/>
      <c r="AS140" s="2023">
        <f t="shared" si="39"/>
        <v>0</v>
      </c>
      <c r="AT140" s="1578">
        <f t="shared" si="43"/>
        <v>0</v>
      </c>
      <c r="AU140" s="1579"/>
      <c r="AV140" s="363"/>
      <c r="AW140" s="321"/>
    </row>
    <row r="141" spans="1:49" s="96" customFormat="1" ht="13.2">
      <c r="A141" s="321"/>
      <c r="B141" s="363"/>
      <c r="C141" s="4411"/>
      <c r="D141" s="613"/>
      <c r="E141" s="613" t="s">
        <v>2658</v>
      </c>
      <c r="F141" s="1423" t="s">
        <v>2536</v>
      </c>
      <c r="G141" s="2145"/>
      <c r="H141" s="2145"/>
      <c r="I141" s="2145"/>
      <c r="J141" s="2145"/>
      <c r="K141" s="2145"/>
      <c r="L141" s="2092" t="b">
        <v>1</v>
      </c>
      <c r="M141" s="2022"/>
      <c r="N141" s="2141">
        <v>0</v>
      </c>
      <c r="O141" s="2141"/>
      <c r="P141" s="2141"/>
      <c r="Q141" s="2141"/>
      <c r="R141" s="2533">
        <f t="shared" si="38"/>
        <v>0</v>
      </c>
      <c r="S141" s="2144"/>
      <c r="T141" s="2144"/>
      <c r="U141" s="2144"/>
      <c r="V141" s="2144"/>
      <c r="W141" s="2144"/>
      <c r="X141" s="2144"/>
      <c r="Y141" s="2144"/>
      <c r="Z141" s="2144"/>
      <c r="AA141" s="2144"/>
      <c r="AB141" s="2144"/>
      <c r="AC141" s="2144"/>
      <c r="AD141" s="2144"/>
      <c r="AE141" s="2144"/>
      <c r="AF141" s="2144"/>
      <c r="AG141" s="2144"/>
      <c r="AH141" s="2144"/>
      <c r="AI141" s="1522">
        <f t="shared" si="41"/>
        <v>0</v>
      </c>
      <c r="AJ141" s="720"/>
      <c r="AK141" s="4474">
        <f t="shared" si="42"/>
        <v>0</v>
      </c>
      <c r="AL141" s="2022"/>
      <c r="AM141" s="2022"/>
      <c r="AN141" s="2022"/>
      <c r="AO141" s="2022"/>
      <c r="AP141" s="2022"/>
      <c r="AQ141" s="2022"/>
      <c r="AR141" s="2022"/>
      <c r="AS141" s="2023">
        <f t="shared" si="39"/>
        <v>0</v>
      </c>
      <c r="AT141" s="1578">
        <f t="shared" si="43"/>
        <v>0</v>
      </c>
      <c r="AU141" s="1579"/>
      <c r="AV141" s="363"/>
      <c r="AW141" s="321"/>
    </row>
    <row r="142" spans="1:49" s="96" customFormat="1" ht="13.2">
      <c r="A142" s="321"/>
      <c r="B142" s="363"/>
      <c r="C142" s="4411"/>
      <c r="D142" s="613"/>
      <c r="E142" s="613" t="s">
        <v>2659</v>
      </c>
      <c r="F142" s="1423" t="s">
        <v>2536</v>
      </c>
      <c r="G142" s="2145"/>
      <c r="H142" s="2145"/>
      <c r="I142" s="2145"/>
      <c r="J142" s="2145"/>
      <c r="K142" s="2145"/>
      <c r="L142" s="2092" t="b">
        <v>1</v>
      </c>
      <c r="M142" s="2022"/>
      <c r="N142" s="2141">
        <v>0</v>
      </c>
      <c r="O142" s="2141"/>
      <c r="P142" s="2141"/>
      <c r="Q142" s="2141"/>
      <c r="R142" s="2533">
        <f t="shared" si="38"/>
        <v>0</v>
      </c>
      <c r="S142" s="2144"/>
      <c r="T142" s="2144"/>
      <c r="U142" s="2144"/>
      <c r="V142" s="2144"/>
      <c r="W142" s="2144"/>
      <c r="X142" s="2144"/>
      <c r="Y142" s="2144"/>
      <c r="Z142" s="2144"/>
      <c r="AA142" s="2144"/>
      <c r="AB142" s="2144"/>
      <c r="AC142" s="2144"/>
      <c r="AD142" s="2144"/>
      <c r="AE142" s="2144"/>
      <c r="AF142" s="2144"/>
      <c r="AG142" s="2144"/>
      <c r="AH142" s="2144"/>
      <c r="AI142" s="1522">
        <f t="shared" si="41"/>
        <v>0</v>
      </c>
      <c r="AJ142" s="720"/>
      <c r="AK142" s="4474">
        <f t="shared" si="42"/>
        <v>0</v>
      </c>
      <c r="AL142" s="2022"/>
      <c r="AM142" s="2022"/>
      <c r="AN142" s="2022"/>
      <c r="AO142" s="2022"/>
      <c r="AP142" s="2022"/>
      <c r="AQ142" s="2022"/>
      <c r="AR142" s="2022"/>
      <c r="AS142" s="2023">
        <f t="shared" si="39"/>
        <v>0</v>
      </c>
      <c r="AT142" s="1578">
        <f t="shared" si="43"/>
        <v>0</v>
      </c>
      <c r="AU142" s="1579"/>
      <c r="AV142" s="363"/>
      <c r="AW142" s="321"/>
    </row>
    <row r="143" spans="1:49" s="98" customFormat="1" ht="13.2">
      <c r="A143" s="320"/>
      <c r="B143" s="367"/>
      <c r="C143" s="4475"/>
      <c r="D143" s="4476" t="s">
        <v>2307</v>
      </c>
      <c r="E143" s="4413"/>
      <c r="F143" s="4413"/>
      <c r="G143" s="4415"/>
      <c r="H143" s="4415"/>
      <c r="I143" s="4415"/>
      <c r="J143" s="4415"/>
      <c r="K143" s="4415"/>
      <c r="L143" s="4416"/>
      <c r="M143" s="4417">
        <f>SUMIF($L$115:$L$142,"TRUE",M115:M142)</f>
        <v>0</v>
      </c>
      <c r="N143" s="4483"/>
      <c r="O143" s="4483"/>
      <c r="P143" s="4417">
        <f t="shared" ref="P143:AD143" si="44">SUMIF($L$115:$L$142,"TRUE",P115:P142)</f>
        <v>0</v>
      </c>
      <c r="Q143" s="4417">
        <f t="shared" si="44"/>
        <v>0</v>
      </c>
      <c r="R143" s="4417">
        <f t="shared" si="44"/>
        <v>0</v>
      </c>
      <c r="S143" s="4417">
        <f t="shared" si="44"/>
        <v>0</v>
      </c>
      <c r="T143" s="4417">
        <f t="shared" si="44"/>
        <v>0</v>
      </c>
      <c r="U143" s="4417">
        <f t="shared" si="44"/>
        <v>0</v>
      </c>
      <c r="V143" s="4417">
        <f t="shared" si="44"/>
        <v>0</v>
      </c>
      <c r="W143" s="4417">
        <f t="shared" si="44"/>
        <v>0</v>
      </c>
      <c r="X143" s="4417">
        <f t="shared" si="44"/>
        <v>0</v>
      </c>
      <c r="Y143" s="4417">
        <f t="shared" si="44"/>
        <v>0</v>
      </c>
      <c r="Z143" s="4417">
        <f t="shared" si="44"/>
        <v>0</v>
      </c>
      <c r="AA143" s="4417">
        <f t="shared" si="44"/>
        <v>0</v>
      </c>
      <c r="AB143" s="4417">
        <f t="shared" si="44"/>
        <v>0</v>
      </c>
      <c r="AC143" s="4417">
        <f t="shared" si="44"/>
        <v>0</v>
      </c>
      <c r="AD143" s="4417">
        <f t="shared" si="44"/>
        <v>0</v>
      </c>
      <c r="AE143" s="4417">
        <f>SUMIF($L$115:$L$142,"TRUE",AE115:AE142)</f>
        <v>0</v>
      </c>
      <c r="AF143" s="4417">
        <f t="shared" ref="AF143:AI143" si="45">SUMIF($L$115:$L$142,"TRUE",AF115:AF142)</f>
        <v>0</v>
      </c>
      <c r="AG143" s="4417">
        <f t="shared" si="45"/>
        <v>0</v>
      </c>
      <c r="AH143" s="4417">
        <f t="shared" si="45"/>
        <v>0</v>
      </c>
      <c r="AI143" s="4418">
        <f t="shared" si="45"/>
        <v>0</v>
      </c>
      <c r="AJ143" s="367"/>
      <c r="AK143" s="4479">
        <f t="shared" ref="AK143:AT143" si="46">SUMIF($L$115:$L$142,"TRUE",AK115:AK142)</f>
        <v>0</v>
      </c>
      <c r="AL143" s="4417">
        <f t="shared" si="46"/>
        <v>0</v>
      </c>
      <c r="AM143" s="4417">
        <f t="shared" si="46"/>
        <v>0</v>
      </c>
      <c r="AN143" s="4417">
        <f t="shared" si="46"/>
        <v>0</v>
      </c>
      <c r="AO143" s="4417">
        <f t="shared" si="46"/>
        <v>0</v>
      </c>
      <c r="AP143" s="4417">
        <f t="shared" si="46"/>
        <v>0</v>
      </c>
      <c r="AQ143" s="4417">
        <f t="shared" si="46"/>
        <v>0</v>
      </c>
      <c r="AR143" s="4417">
        <f t="shared" si="46"/>
        <v>0</v>
      </c>
      <c r="AS143" s="4417">
        <f t="shared" si="46"/>
        <v>0</v>
      </c>
      <c r="AT143" s="4418">
        <f t="shared" si="46"/>
        <v>0</v>
      </c>
      <c r="AU143" s="4482"/>
      <c r="AV143" s="367"/>
      <c r="AW143" s="320"/>
    </row>
    <row r="144" spans="1:49" s="98" customFormat="1" ht="13.2">
      <c r="A144" s="320"/>
      <c r="B144" s="367"/>
      <c r="C144" s="4475"/>
      <c r="D144" s="4476" t="s">
        <v>2660</v>
      </c>
      <c r="E144" s="4413"/>
      <c r="F144" s="4413"/>
      <c r="G144" s="4415"/>
      <c r="H144" s="4415"/>
      <c r="I144" s="4415"/>
      <c r="J144" s="4415"/>
      <c r="K144" s="4415"/>
      <c r="L144" s="4416"/>
      <c r="M144" s="4417">
        <f>SUM(M115:M142)</f>
        <v>0</v>
      </c>
      <c r="N144" s="4483"/>
      <c r="O144" s="4483"/>
      <c r="P144" s="4417">
        <f t="shared" ref="P144:AD144" si="47">SUM(P115:P142)</f>
        <v>0</v>
      </c>
      <c r="Q144" s="4417">
        <f t="shared" si="47"/>
        <v>0</v>
      </c>
      <c r="R144" s="4417">
        <f t="shared" si="47"/>
        <v>0</v>
      </c>
      <c r="S144" s="4417">
        <f t="shared" si="47"/>
        <v>0</v>
      </c>
      <c r="T144" s="4417">
        <f t="shared" si="47"/>
        <v>0</v>
      </c>
      <c r="U144" s="4417">
        <f t="shared" si="47"/>
        <v>0</v>
      </c>
      <c r="V144" s="4417">
        <f t="shared" si="47"/>
        <v>0</v>
      </c>
      <c r="W144" s="4417">
        <f t="shared" si="47"/>
        <v>0</v>
      </c>
      <c r="X144" s="4417">
        <f t="shared" si="47"/>
        <v>0</v>
      </c>
      <c r="Y144" s="4417">
        <f t="shared" si="47"/>
        <v>0</v>
      </c>
      <c r="Z144" s="4417">
        <f t="shared" si="47"/>
        <v>0</v>
      </c>
      <c r="AA144" s="4417">
        <f t="shared" si="47"/>
        <v>0</v>
      </c>
      <c r="AB144" s="4417">
        <f t="shared" si="47"/>
        <v>0</v>
      </c>
      <c r="AC144" s="4417">
        <f t="shared" si="47"/>
        <v>0</v>
      </c>
      <c r="AD144" s="4417">
        <f t="shared" si="47"/>
        <v>0</v>
      </c>
      <c r="AE144" s="4417">
        <f>SUM(AE115:AE142)</f>
        <v>0</v>
      </c>
      <c r="AF144" s="4417">
        <f t="shared" ref="AF144:AI144" si="48">SUM(AF115:AF142)</f>
        <v>0</v>
      </c>
      <c r="AG144" s="4417">
        <f t="shared" si="48"/>
        <v>0</v>
      </c>
      <c r="AH144" s="4417">
        <f t="shared" si="48"/>
        <v>0</v>
      </c>
      <c r="AI144" s="4418">
        <f t="shared" si="48"/>
        <v>0</v>
      </c>
      <c r="AJ144" s="367"/>
      <c r="AK144" s="4479">
        <f t="shared" ref="AK144:AT144" si="49">SUM(AK115:AK142)</f>
        <v>0</v>
      </c>
      <c r="AL144" s="4417">
        <f t="shared" si="49"/>
        <v>0</v>
      </c>
      <c r="AM144" s="4417">
        <f t="shared" si="49"/>
        <v>0</v>
      </c>
      <c r="AN144" s="4417">
        <f t="shared" si="49"/>
        <v>0</v>
      </c>
      <c r="AO144" s="4417">
        <f t="shared" si="49"/>
        <v>0</v>
      </c>
      <c r="AP144" s="4417">
        <f>SUM(AP115:AP142)</f>
        <v>0</v>
      </c>
      <c r="AQ144" s="4417">
        <f>SUM(AQ115:AQ142)</f>
        <v>0</v>
      </c>
      <c r="AR144" s="4417">
        <f t="shared" si="49"/>
        <v>0</v>
      </c>
      <c r="AS144" s="4417">
        <f t="shared" si="49"/>
        <v>0</v>
      </c>
      <c r="AT144" s="4418">
        <f t="shared" si="49"/>
        <v>0</v>
      </c>
      <c r="AU144" s="4482"/>
      <c r="AV144" s="367"/>
      <c r="AW144" s="320"/>
    </row>
    <row r="145" spans="1:49" s="97" customFormat="1" ht="13.2">
      <c r="A145" s="322"/>
      <c r="B145" s="364"/>
      <c r="C145" s="4475" t="s">
        <v>2491</v>
      </c>
      <c r="D145" s="4484"/>
      <c r="E145" s="4484"/>
      <c r="F145" s="4476"/>
      <c r="G145" s="4485"/>
      <c r="H145" s="4485"/>
      <c r="I145" s="4485"/>
      <c r="J145" s="4485"/>
      <c r="K145" s="4485"/>
      <c r="L145" s="4416"/>
      <c r="M145" s="4417">
        <f>M44+M75+M111+M143</f>
        <v>0</v>
      </c>
      <c r="N145" s="4486"/>
      <c r="O145" s="4486"/>
      <c r="P145" s="4417">
        <f t="shared" ref="P145:AD145" si="50">P44+P75+P111+P143</f>
        <v>0</v>
      </c>
      <c r="Q145" s="4417">
        <f t="shared" si="50"/>
        <v>0</v>
      </c>
      <c r="R145" s="4417">
        <f t="shared" si="50"/>
        <v>0</v>
      </c>
      <c r="S145" s="4417">
        <f t="shared" si="50"/>
        <v>0</v>
      </c>
      <c r="T145" s="4417">
        <f t="shared" si="50"/>
        <v>0</v>
      </c>
      <c r="U145" s="4417">
        <f t="shared" si="50"/>
        <v>0</v>
      </c>
      <c r="V145" s="4417">
        <f t="shared" si="50"/>
        <v>0</v>
      </c>
      <c r="W145" s="4417">
        <f t="shared" si="50"/>
        <v>0</v>
      </c>
      <c r="X145" s="4417">
        <f t="shared" si="50"/>
        <v>0</v>
      </c>
      <c r="Y145" s="4417">
        <f t="shared" si="50"/>
        <v>0</v>
      </c>
      <c r="Z145" s="4417">
        <f t="shared" si="50"/>
        <v>0</v>
      </c>
      <c r="AA145" s="4417">
        <f t="shared" si="50"/>
        <v>0</v>
      </c>
      <c r="AB145" s="4417">
        <f t="shared" si="50"/>
        <v>0</v>
      </c>
      <c r="AC145" s="4417">
        <f t="shared" si="50"/>
        <v>0</v>
      </c>
      <c r="AD145" s="4417">
        <f t="shared" si="50"/>
        <v>0</v>
      </c>
      <c r="AE145" s="4417">
        <f>AE44+AE75+AE111+AE143</f>
        <v>0</v>
      </c>
      <c r="AF145" s="4417">
        <f t="shared" ref="AF145:AI145" si="51">AF44+AF75+AF111+AF143</f>
        <v>0</v>
      </c>
      <c r="AG145" s="4417">
        <f t="shared" si="51"/>
        <v>0</v>
      </c>
      <c r="AH145" s="4417">
        <f t="shared" si="51"/>
        <v>0</v>
      </c>
      <c r="AI145" s="4418">
        <f t="shared" si="51"/>
        <v>0</v>
      </c>
      <c r="AJ145" s="364"/>
      <c r="AK145" s="4479">
        <f t="shared" ref="AK145:AT145" si="52">AK44+AK75+AK111+AK143</f>
        <v>0</v>
      </c>
      <c r="AL145" s="4417">
        <f t="shared" si="52"/>
        <v>0</v>
      </c>
      <c r="AM145" s="4417">
        <f t="shared" si="52"/>
        <v>0</v>
      </c>
      <c r="AN145" s="4417">
        <f t="shared" si="52"/>
        <v>0</v>
      </c>
      <c r="AO145" s="4417">
        <f t="shared" si="52"/>
        <v>0</v>
      </c>
      <c r="AP145" s="4417">
        <f>AP44+AP75+AP111+AP143</f>
        <v>0</v>
      </c>
      <c r="AQ145" s="4417">
        <f>AQ44+AQ75+AQ111+AQ143</f>
        <v>0</v>
      </c>
      <c r="AR145" s="4417">
        <f t="shared" si="52"/>
        <v>0</v>
      </c>
      <c r="AS145" s="4417">
        <f t="shared" si="52"/>
        <v>0</v>
      </c>
      <c r="AT145" s="4418">
        <f t="shared" si="52"/>
        <v>0</v>
      </c>
      <c r="AU145" s="4482"/>
      <c r="AV145" s="364"/>
      <c r="AW145" s="322"/>
    </row>
    <row r="146" spans="1:49" s="97" customFormat="1" ht="13.2">
      <c r="A146" s="322"/>
      <c r="B146" s="364"/>
      <c r="C146" s="4475" t="s">
        <v>2661</v>
      </c>
      <c r="D146" s="4484"/>
      <c r="E146" s="4484"/>
      <c r="F146" s="4476"/>
      <c r="G146" s="4485"/>
      <c r="H146" s="4485"/>
      <c r="I146" s="4485"/>
      <c r="J146" s="4485"/>
      <c r="K146" s="4485"/>
      <c r="L146" s="4415"/>
      <c r="M146" s="4417">
        <f t="shared" ref="M146:AI146" si="53">M45+M76+M112+M144</f>
        <v>0</v>
      </c>
      <c r="N146" s="4486"/>
      <c r="O146" s="4486"/>
      <c r="P146" s="4487">
        <f t="shared" ref="P146:AD146" si="54">P45+P76+P112+P144</f>
        <v>0</v>
      </c>
      <c r="Q146" s="4487">
        <f t="shared" si="54"/>
        <v>0</v>
      </c>
      <c r="R146" s="4487">
        <f t="shared" si="54"/>
        <v>0</v>
      </c>
      <c r="S146" s="4487">
        <f t="shared" si="54"/>
        <v>0</v>
      </c>
      <c r="T146" s="4487">
        <f t="shared" si="54"/>
        <v>0</v>
      </c>
      <c r="U146" s="4487">
        <f t="shared" si="54"/>
        <v>0</v>
      </c>
      <c r="V146" s="4487">
        <f t="shared" si="54"/>
        <v>0</v>
      </c>
      <c r="W146" s="4487">
        <f t="shared" si="54"/>
        <v>0</v>
      </c>
      <c r="X146" s="4487">
        <f t="shared" si="54"/>
        <v>0</v>
      </c>
      <c r="Y146" s="4487">
        <f t="shared" si="54"/>
        <v>0</v>
      </c>
      <c r="Z146" s="4487">
        <f t="shared" si="54"/>
        <v>0</v>
      </c>
      <c r="AA146" s="4487">
        <f t="shared" si="54"/>
        <v>0</v>
      </c>
      <c r="AB146" s="4487">
        <f t="shared" si="54"/>
        <v>0</v>
      </c>
      <c r="AC146" s="4487">
        <f t="shared" si="54"/>
        <v>0</v>
      </c>
      <c r="AD146" s="4487">
        <f t="shared" si="54"/>
        <v>0</v>
      </c>
      <c r="AE146" s="4487">
        <f>AE45+AE76+AE112+AE144</f>
        <v>0</v>
      </c>
      <c r="AF146" s="4487">
        <f t="shared" si="53"/>
        <v>0</v>
      </c>
      <c r="AG146" s="4487">
        <f t="shared" si="53"/>
        <v>0</v>
      </c>
      <c r="AH146" s="4487">
        <f t="shared" si="53"/>
        <v>0</v>
      </c>
      <c r="AI146" s="4488">
        <f t="shared" si="53"/>
        <v>0</v>
      </c>
      <c r="AJ146" s="364"/>
      <c r="AK146" s="4479">
        <f>AK45+AK76+ACA112+AK144</f>
        <v>0</v>
      </c>
      <c r="AL146" s="4417">
        <f t="shared" ref="AL146:AT146" si="55">AL45+AL76+AL112+AL144</f>
        <v>0</v>
      </c>
      <c r="AM146" s="4417">
        <f t="shared" si="55"/>
        <v>0</v>
      </c>
      <c r="AN146" s="4417">
        <f t="shared" si="55"/>
        <v>0</v>
      </c>
      <c r="AO146" s="4417">
        <f t="shared" si="55"/>
        <v>0</v>
      </c>
      <c r="AP146" s="4417">
        <f>AP45+AP76+AP112+AP144</f>
        <v>0</v>
      </c>
      <c r="AQ146" s="4417">
        <f>AQ45+AQ76+AQ112+AQ144</f>
        <v>0</v>
      </c>
      <c r="AR146" s="4417">
        <f t="shared" si="55"/>
        <v>0</v>
      </c>
      <c r="AS146" s="4417">
        <f t="shared" si="55"/>
        <v>0</v>
      </c>
      <c r="AT146" s="4418">
        <f t="shared" si="55"/>
        <v>0</v>
      </c>
      <c r="AU146" s="4482"/>
      <c r="AV146" s="364"/>
      <c r="AW146" s="322"/>
    </row>
    <row r="147" spans="1:49" ht="13.2">
      <c r="A147" s="316"/>
      <c r="B147" s="362"/>
      <c r="C147" s="4489"/>
      <c r="D147" s="4490"/>
      <c r="E147" s="4490"/>
      <c r="F147" s="4491"/>
      <c r="G147" s="4424"/>
      <c r="H147" s="4424"/>
      <c r="I147" s="4424"/>
      <c r="J147" s="4424"/>
      <c r="K147" s="4424"/>
      <c r="L147" s="4422"/>
      <c r="M147" s="4422"/>
      <c r="N147" s="4492"/>
      <c r="O147" s="4492"/>
      <c r="P147" s="4492"/>
      <c r="Q147" s="4492"/>
      <c r="R147" s="4492"/>
      <c r="S147" s="4424"/>
      <c r="T147" s="4424"/>
      <c r="U147" s="4424"/>
      <c r="V147" s="4422"/>
      <c r="W147" s="4424"/>
      <c r="X147" s="4424"/>
      <c r="Y147" s="4424"/>
      <c r="Z147" s="4424"/>
      <c r="AA147" s="4424"/>
      <c r="AB147" s="4424"/>
      <c r="AC147" s="4424"/>
      <c r="AD147" s="4424"/>
      <c r="AE147" s="4424"/>
      <c r="AF147" s="4424"/>
      <c r="AG147" s="4424"/>
      <c r="AH147" s="4424"/>
      <c r="AI147" s="4425"/>
      <c r="AJ147" s="362"/>
      <c r="AK147" s="4493"/>
      <c r="AL147" s="4422"/>
      <c r="AM147" s="4422"/>
      <c r="AN147" s="4422"/>
      <c r="AO147" s="4422"/>
      <c r="AP147" s="4422"/>
      <c r="AQ147" s="4422"/>
      <c r="AR147" s="4422"/>
      <c r="AS147" s="4422"/>
      <c r="AT147" s="4494"/>
      <c r="AU147" s="4494"/>
      <c r="AV147" s="362"/>
      <c r="AW147" s="316"/>
    </row>
    <row r="148" spans="1:49" ht="13.2">
      <c r="A148" s="316"/>
      <c r="B148" s="362"/>
      <c r="C148" s="363"/>
      <c r="D148" s="363"/>
      <c r="E148" s="363"/>
      <c r="F148" s="363"/>
      <c r="G148" s="363"/>
      <c r="H148" s="363"/>
      <c r="I148" s="363"/>
      <c r="J148" s="363"/>
      <c r="K148" s="363"/>
      <c r="L148" s="363"/>
      <c r="M148" s="363"/>
      <c r="N148" s="748"/>
      <c r="O148" s="748"/>
      <c r="P148" s="748"/>
      <c r="Q148" s="748"/>
      <c r="R148" s="748"/>
      <c r="S148" s="363"/>
      <c r="T148" s="363"/>
      <c r="U148" s="363"/>
      <c r="V148" s="363"/>
      <c r="W148" s="363"/>
      <c r="X148" s="363"/>
      <c r="Y148" s="363"/>
      <c r="Z148" s="363"/>
      <c r="AA148" s="363"/>
      <c r="AB148" s="363"/>
      <c r="AC148" s="363"/>
      <c r="AD148" s="363"/>
      <c r="AE148" s="363"/>
      <c r="AF148" s="363"/>
      <c r="AG148" s="363"/>
      <c r="AH148" s="363"/>
      <c r="AI148" s="363"/>
      <c r="AJ148" s="362"/>
      <c r="AK148" s="363"/>
      <c r="AL148" s="363"/>
      <c r="AM148" s="363"/>
      <c r="AN148" s="363"/>
      <c r="AO148" s="363"/>
      <c r="AP148" s="363"/>
      <c r="AQ148" s="363"/>
      <c r="AR148" s="363"/>
      <c r="AS148" s="363"/>
      <c r="AT148" s="363"/>
      <c r="AU148" s="96"/>
      <c r="AV148" s="362"/>
      <c r="AW148" s="316"/>
    </row>
    <row r="149" spans="1:49" ht="13.2">
      <c r="A149" s="316"/>
      <c r="B149" s="362"/>
      <c r="C149" s="363"/>
      <c r="D149" s="363"/>
      <c r="E149" s="363"/>
      <c r="F149" s="364" t="s">
        <v>2493</v>
      </c>
      <c r="G149" s="364"/>
      <c r="H149" s="364"/>
      <c r="I149" s="364"/>
      <c r="J149" s="364"/>
      <c r="K149" s="363"/>
      <c r="L149" s="363"/>
      <c r="M149" s="363"/>
      <c r="N149" s="748"/>
      <c r="O149" s="748"/>
      <c r="P149" s="748"/>
      <c r="Q149" s="748"/>
      <c r="R149" s="748"/>
      <c r="S149" s="363"/>
      <c r="T149" s="363"/>
      <c r="U149" s="363"/>
      <c r="V149" s="363"/>
      <c r="W149" s="363"/>
      <c r="X149" s="363"/>
      <c r="Y149" s="363"/>
      <c r="Z149" s="363"/>
      <c r="AA149" s="363"/>
      <c r="AB149" s="363"/>
      <c r="AC149" s="363"/>
      <c r="AD149" s="363"/>
      <c r="AE149" s="363"/>
      <c r="AF149" s="363"/>
      <c r="AG149" s="363"/>
      <c r="AH149" s="363"/>
      <c r="AI149" s="363"/>
      <c r="AJ149" s="362"/>
      <c r="AK149" s="363"/>
      <c r="AL149" s="363"/>
      <c r="AM149" s="363"/>
      <c r="AN149" s="363"/>
      <c r="AO149" s="363"/>
      <c r="AP149" s="363"/>
      <c r="AQ149" s="363"/>
      <c r="AR149" s="363"/>
      <c r="AS149" s="363"/>
      <c r="AT149" s="363"/>
      <c r="AU149" s="96"/>
      <c r="AV149" s="362"/>
      <c r="AW149" s="316"/>
    </row>
    <row r="150" spans="1:49" ht="13.2">
      <c r="A150" s="316"/>
      <c r="B150" s="362"/>
      <c r="C150" s="363"/>
      <c r="D150" s="363"/>
      <c r="E150" s="368"/>
      <c r="F150" s="4495" t="str">
        <f>D12</f>
        <v>Current - Peso</v>
      </c>
      <c r="G150" s="4496" t="s">
        <v>1251</v>
      </c>
      <c r="H150" s="4496"/>
      <c r="I150" s="4496"/>
      <c r="J150" s="4496"/>
      <c r="K150" s="4497"/>
      <c r="L150" s="4497"/>
      <c r="M150" s="4498"/>
      <c r="N150" s="4499"/>
      <c r="O150" s="4499"/>
      <c r="P150" s="4428">
        <f t="shared" ref="P150:AD150" si="56">P44</f>
        <v>0</v>
      </c>
      <c r="Q150" s="4428">
        <f t="shared" si="56"/>
        <v>0</v>
      </c>
      <c r="R150" s="4428">
        <f t="shared" si="56"/>
        <v>0</v>
      </c>
      <c r="S150" s="4428">
        <f t="shared" si="56"/>
        <v>0</v>
      </c>
      <c r="T150" s="4428">
        <f t="shared" si="56"/>
        <v>0</v>
      </c>
      <c r="U150" s="4428">
        <f t="shared" si="56"/>
        <v>0</v>
      </c>
      <c r="V150" s="4428">
        <f t="shared" si="56"/>
        <v>0</v>
      </c>
      <c r="W150" s="4428">
        <f t="shared" si="56"/>
        <v>0</v>
      </c>
      <c r="X150" s="4428">
        <f t="shared" si="56"/>
        <v>0</v>
      </c>
      <c r="Y150" s="4428">
        <f t="shared" si="56"/>
        <v>0</v>
      </c>
      <c r="Z150" s="4428">
        <f t="shared" si="56"/>
        <v>0</v>
      </c>
      <c r="AA150" s="4428">
        <f t="shared" si="56"/>
        <v>0</v>
      </c>
      <c r="AB150" s="4428">
        <f t="shared" si="56"/>
        <v>0</v>
      </c>
      <c r="AC150" s="4428">
        <f t="shared" si="56"/>
        <v>0</v>
      </c>
      <c r="AD150" s="4428">
        <f t="shared" si="56"/>
        <v>0</v>
      </c>
      <c r="AE150" s="4428">
        <f>AE44</f>
        <v>0</v>
      </c>
      <c r="AF150" s="4428">
        <f t="shared" ref="AF150:AI150" si="57">AF44</f>
        <v>0</v>
      </c>
      <c r="AG150" s="4428">
        <f t="shared" si="57"/>
        <v>0</v>
      </c>
      <c r="AH150" s="4428">
        <f t="shared" si="57"/>
        <v>0</v>
      </c>
      <c r="AI150" s="4429">
        <f t="shared" si="57"/>
        <v>0</v>
      </c>
      <c r="AJ150" s="771"/>
      <c r="AK150" s="4500">
        <f t="shared" ref="AK150:AT151" si="58">AK44</f>
        <v>0</v>
      </c>
      <c r="AL150" s="4428">
        <f t="shared" si="58"/>
        <v>0</v>
      </c>
      <c r="AM150" s="4428">
        <f t="shared" si="58"/>
        <v>0</v>
      </c>
      <c r="AN150" s="4428">
        <f t="shared" si="58"/>
        <v>0</v>
      </c>
      <c r="AO150" s="4428">
        <f t="shared" si="58"/>
        <v>0</v>
      </c>
      <c r="AP150" s="4428">
        <f>AP44</f>
        <v>0</v>
      </c>
      <c r="AQ150" s="4428">
        <f>AQ44</f>
        <v>0</v>
      </c>
      <c r="AR150" s="4428">
        <f t="shared" si="58"/>
        <v>0</v>
      </c>
      <c r="AS150" s="4428">
        <f t="shared" si="58"/>
        <v>0</v>
      </c>
      <c r="AT150" s="4429">
        <f t="shared" si="58"/>
        <v>0</v>
      </c>
      <c r="AU150" s="4501"/>
      <c r="AV150" s="362"/>
      <c r="AW150" s="316"/>
    </row>
    <row r="151" spans="1:49" ht="13.2">
      <c r="A151" s="316"/>
      <c r="B151" s="362"/>
      <c r="C151" s="363"/>
      <c r="D151" s="363"/>
      <c r="E151" s="612" t="s">
        <v>2662</v>
      </c>
      <c r="F151" s="4502" t="str">
        <f>F150</f>
        <v>Current - Peso</v>
      </c>
      <c r="G151" s="4415" t="s">
        <v>544</v>
      </c>
      <c r="H151" s="4415"/>
      <c r="I151" s="4415"/>
      <c r="J151" s="4415"/>
      <c r="K151" s="4503"/>
      <c r="L151" s="4503"/>
      <c r="M151" s="4504"/>
      <c r="N151" s="4505"/>
      <c r="O151" s="4505"/>
      <c r="P151" s="4432">
        <f t="shared" ref="P151:AD151" si="59">P45</f>
        <v>0</v>
      </c>
      <c r="Q151" s="4432">
        <f t="shared" si="59"/>
        <v>0</v>
      </c>
      <c r="R151" s="4432">
        <f t="shared" si="59"/>
        <v>0</v>
      </c>
      <c r="S151" s="4432">
        <f t="shared" si="59"/>
        <v>0</v>
      </c>
      <c r="T151" s="4432">
        <f t="shared" si="59"/>
        <v>0</v>
      </c>
      <c r="U151" s="4432">
        <f t="shared" si="59"/>
        <v>0</v>
      </c>
      <c r="V151" s="4432">
        <f t="shared" si="59"/>
        <v>0</v>
      </c>
      <c r="W151" s="4432">
        <f t="shared" si="59"/>
        <v>0</v>
      </c>
      <c r="X151" s="4432">
        <f t="shared" si="59"/>
        <v>0</v>
      </c>
      <c r="Y151" s="4432">
        <f t="shared" si="59"/>
        <v>0</v>
      </c>
      <c r="Z151" s="4432">
        <f t="shared" si="59"/>
        <v>0</v>
      </c>
      <c r="AA151" s="4432">
        <f t="shared" si="59"/>
        <v>0</v>
      </c>
      <c r="AB151" s="4432">
        <f t="shared" si="59"/>
        <v>0</v>
      </c>
      <c r="AC151" s="4432">
        <f t="shared" si="59"/>
        <v>0</v>
      </c>
      <c r="AD151" s="4432">
        <f t="shared" si="59"/>
        <v>0</v>
      </c>
      <c r="AE151" s="4432">
        <f>AE45</f>
        <v>0</v>
      </c>
      <c r="AF151" s="4432">
        <f t="shared" ref="AF151:AI151" si="60">AF45</f>
        <v>0</v>
      </c>
      <c r="AG151" s="4432">
        <f t="shared" si="60"/>
        <v>0</v>
      </c>
      <c r="AH151" s="4432">
        <f t="shared" si="60"/>
        <v>0</v>
      </c>
      <c r="AI151" s="4433">
        <f t="shared" si="60"/>
        <v>0</v>
      </c>
      <c r="AJ151" s="771"/>
      <c r="AK151" s="4506">
        <f t="shared" si="58"/>
        <v>0</v>
      </c>
      <c r="AL151" s="4432">
        <f t="shared" si="58"/>
        <v>0</v>
      </c>
      <c r="AM151" s="4432">
        <f t="shared" si="58"/>
        <v>0</v>
      </c>
      <c r="AN151" s="4432">
        <f t="shared" si="58"/>
        <v>0</v>
      </c>
      <c r="AO151" s="4432">
        <f t="shared" si="58"/>
        <v>0</v>
      </c>
      <c r="AP151" s="4432">
        <f>AP45</f>
        <v>0</v>
      </c>
      <c r="AQ151" s="4432">
        <f>AQ45</f>
        <v>0</v>
      </c>
      <c r="AR151" s="4432">
        <f t="shared" si="58"/>
        <v>0</v>
      </c>
      <c r="AS151" s="4432">
        <f t="shared" si="58"/>
        <v>0</v>
      </c>
      <c r="AT151" s="4433">
        <f t="shared" si="58"/>
        <v>0</v>
      </c>
      <c r="AU151" s="4482"/>
      <c r="AV151" s="362"/>
      <c r="AW151" s="316"/>
    </row>
    <row r="152" spans="1:49" ht="13.2">
      <c r="A152" s="316"/>
      <c r="B152" s="362"/>
      <c r="C152" s="363"/>
      <c r="D152" s="363"/>
      <c r="E152" s="612"/>
      <c r="F152" s="4502" t="str">
        <f>D47</f>
        <v>Current - Foreign</v>
      </c>
      <c r="G152" s="4415" t="s">
        <v>1251</v>
      </c>
      <c r="H152" s="4415"/>
      <c r="I152" s="4415"/>
      <c r="J152" s="4415"/>
      <c r="K152" s="4503"/>
      <c r="L152" s="4503"/>
      <c r="M152" s="4504"/>
      <c r="N152" s="4505"/>
      <c r="O152" s="4505"/>
      <c r="P152" s="4432">
        <f t="shared" ref="P152:AD152" si="61">P75</f>
        <v>0</v>
      </c>
      <c r="Q152" s="4432">
        <f t="shared" si="61"/>
        <v>0</v>
      </c>
      <c r="R152" s="4432">
        <f t="shared" si="61"/>
        <v>0</v>
      </c>
      <c r="S152" s="4432">
        <f t="shared" si="61"/>
        <v>0</v>
      </c>
      <c r="T152" s="4432">
        <f t="shared" si="61"/>
        <v>0</v>
      </c>
      <c r="U152" s="4432">
        <f t="shared" si="61"/>
        <v>0</v>
      </c>
      <c r="V152" s="4432">
        <f t="shared" si="61"/>
        <v>0</v>
      </c>
      <c r="W152" s="4432">
        <f t="shared" si="61"/>
        <v>0</v>
      </c>
      <c r="X152" s="4432">
        <f t="shared" si="61"/>
        <v>0</v>
      </c>
      <c r="Y152" s="4432">
        <f t="shared" si="61"/>
        <v>0</v>
      </c>
      <c r="Z152" s="4432">
        <f t="shared" si="61"/>
        <v>0</v>
      </c>
      <c r="AA152" s="4432">
        <f t="shared" si="61"/>
        <v>0</v>
      </c>
      <c r="AB152" s="4432">
        <f t="shared" si="61"/>
        <v>0</v>
      </c>
      <c r="AC152" s="4432">
        <f t="shared" si="61"/>
        <v>0</v>
      </c>
      <c r="AD152" s="4432">
        <f t="shared" si="61"/>
        <v>0</v>
      </c>
      <c r="AE152" s="4432">
        <f>AE75</f>
        <v>0</v>
      </c>
      <c r="AF152" s="4432">
        <f t="shared" ref="AF152:AI152" si="62">AF75</f>
        <v>0</v>
      </c>
      <c r="AG152" s="4432">
        <f t="shared" si="62"/>
        <v>0</v>
      </c>
      <c r="AH152" s="4432">
        <f t="shared" si="62"/>
        <v>0</v>
      </c>
      <c r="AI152" s="4433">
        <f t="shared" si="62"/>
        <v>0</v>
      </c>
      <c r="AJ152" s="771"/>
      <c r="AK152" s="4506">
        <f t="shared" ref="AK152:AT153" si="63">AK75</f>
        <v>0</v>
      </c>
      <c r="AL152" s="4432">
        <f t="shared" si="63"/>
        <v>0</v>
      </c>
      <c r="AM152" s="4432">
        <f t="shared" si="63"/>
        <v>0</v>
      </c>
      <c r="AN152" s="4432">
        <f t="shared" si="63"/>
        <v>0</v>
      </c>
      <c r="AO152" s="4432">
        <f t="shared" si="63"/>
        <v>0</v>
      </c>
      <c r="AP152" s="4432">
        <f>AP75</f>
        <v>0</v>
      </c>
      <c r="AQ152" s="4432">
        <f>AQ75</f>
        <v>0</v>
      </c>
      <c r="AR152" s="4432">
        <f t="shared" si="63"/>
        <v>0</v>
      </c>
      <c r="AS152" s="4432">
        <f t="shared" si="63"/>
        <v>0</v>
      </c>
      <c r="AT152" s="4433">
        <f t="shared" si="63"/>
        <v>0</v>
      </c>
      <c r="AU152" s="4482"/>
      <c r="AV152" s="362"/>
      <c r="AW152" s="316"/>
    </row>
    <row r="153" spans="1:49" ht="13.2">
      <c r="A153" s="316"/>
      <c r="B153" s="362"/>
      <c r="C153" s="363"/>
      <c r="D153" s="363"/>
      <c r="E153" s="612" t="s">
        <v>2568</v>
      </c>
      <c r="F153" s="4502" t="str">
        <f>F152</f>
        <v>Current - Foreign</v>
      </c>
      <c r="G153" s="4415" t="s">
        <v>544</v>
      </c>
      <c r="H153" s="4415"/>
      <c r="I153" s="4415"/>
      <c r="J153" s="4415"/>
      <c r="K153" s="4503"/>
      <c r="L153" s="4503"/>
      <c r="M153" s="4504"/>
      <c r="N153" s="4505"/>
      <c r="O153" s="4505"/>
      <c r="P153" s="4432">
        <f t="shared" ref="P153:AD153" si="64">P76</f>
        <v>0</v>
      </c>
      <c r="Q153" s="4432">
        <f t="shared" si="64"/>
        <v>0</v>
      </c>
      <c r="R153" s="4432">
        <f t="shared" si="64"/>
        <v>0</v>
      </c>
      <c r="S153" s="4432">
        <f t="shared" si="64"/>
        <v>0</v>
      </c>
      <c r="T153" s="4432">
        <f t="shared" si="64"/>
        <v>0</v>
      </c>
      <c r="U153" s="4432">
        <f t="shared" si="64"/>
        <v>0</v>
      </c>
      <c r="V153" s="4432">
        <f t="shared" si="64"/>
        <v>0</v>
      </c>
      <c r="W153" s="4432">
        <f t="shared" si="64"/>
        <v>0</v>
      </c>
      <c r="X153" s="4432">
        <f t="shared" si="64"/>
        <v>0</v>
      </c>
      <c r="Y153" s="4432">
        <f t="shared" si="64"/>
        <v>0</v>
      </c>
      <c r="Z153" s="4432">
        <f t="shared" si="64"/>
        <v>0</v>
      </c>
      <c r="AA153" s="4432">
        <f t="shared" si="64"/>
        <v>0</v>
      </c>
      <c r="AB153" s="4432">
        <f t="shared" si="64"/>
        <v>0</v>
      </c>
      <c r="AC153" s="4432">
        <f t="shared" si="64"/>
        <v>0</v>
      </c>
      <c r="AD153" s="4432">
        <f t="shared" si="64"/>
        <v>0</v>
      </c>
      <c r="AE153" s="4432">
        <f>AE76</f>
        <v>0</v>
      </c>
      <c r="AF153" s="4432">
        <f t="shared" ref="AF153:AI153" si="65">AF76</f>
        <v>0</v>
      </c>
      <c r="AG153" s="4432">
        <f t="shared" si="65"/>
        <v>0</v>
      </c>
      <c r="AH153" s="4432">
        <f t="shared" si="65"/>
        <v>0</v>
      </c>
      <c r="AI153" s="4433">
        <f t="shared" si="65"/>
        <v>0</v>
      </c>
      <c r="AJ153" s="771"/>
      <c r="AK153" s="4506">
        <f t="shared" si="63"/>
        <v>0</v>
      </c>
      <c r="AL153" s="4432">
        <f t="shared" si="63"/>
        <v>0</v>
      </c>
      <c r="AM153" s="4432">
        <f t="shared" si="63"/>
        <v>0</v>
      </c>
      <c r="AN153" s="4432">
        <f t="shared" si="63"/>
        <v>0</v>
      </c>
      <c r="AO153" s="4432">
        <f t="shared" si="63"/>
        <v>0</v>
      </c>
      <c r="AP153" s="4432">
        <f>AP76</f>
        <v>0</v>
      </c>
      <c r="AQ153" s="4432">
        <f>AQ76</f>
        <v>0</v>
      </c>
      <c r="AR153" s="4432">
        <f t="shared" si="63"/>
        <v>0</v>
      </c>
      <c r="AS153" s="4432">
        <f t="shared" si="63"/>
        <v>0</v>
      </c>
      <c r="AT153" s="4433">
        <f t="shared" si="63"/>
        <v>0</v>
      </c>
      <c r="AU153" s="4482"/>
      <c r="AV153" s="362"/>
      <c r="AW153" s="316"/>
    </row>
    <row r="154" spans="1:49" ht="13.2">
      <c r="A154" s="316"/>
      <c r="B154" s="362"/>
      <c r="C154" s="363"/>
      <c r="D154" s="363"/>
      <c r="E154" s="612"/>
      <c r="F154" s="4502" t="str">
        <f>D78</f>
        <v>Savings - Peso</v>
      </c>
      <c r="G154" s="4415" t="s">
        <v>1251</v>
      </c>
      <c r="H154" s="4415"/>
      <c r="I154" s="4415"/>
      <c r="J154" s="4415"/>
      <c r="K154" s="4503"/>
      <c r="L154" s="4503"/>
      <c r="M154" s="4504"/>
      <c r="N154" s="4505"/>
      <c r="O154" s="4505"/>
      <c r="P154" s="4432">
        <f t="shared" ref="P154:AD154" si="66">P111</f>
        <v>0</v>
      </c>
      <c r="Q154" s="4432">
        <f t="shared" si="66"/>
        <v>0</v>
      </c>
      <c r="R154" s="4432">
        <f t="shared" si="66"/>
        <v>0</v>
      </c>
      <c r="S154" s="4432">
        <f t="shared" si="66"/>
        <v>0</v>
      </c>
      <c r="T154" s="4432">
        <f t="shared" si="66"/>
        <v>0</v>
      </c>
      <c r="U154" s="4432">
        <f t="shared" si="66"/>
        <v>0</v>
      </c>
      <c r="V154" s="4432">
        <f t="shared" si="66"/>
        <v>0</v>
      </c>
      <c r="W154" s="4432">
        <f t="shared" si="66"/>
        <v>0</v>
      </c>
      <c r="X154" s="4432">
        <f t="shared" si="66"/>
        <v>0</v>
      </c>
      <c r="Y154" s="4432">
        <f t="shared" si="66"/>
        <v>0</v>
      </c>
      <c r="Z154" s="4432">
        <f t="shared" si="66"/>
        <v>0</v>
      </c>
      <c r="AA154" s="4432">
        <f t="shared" si="66"/>
        <v>0</v>
      </c>
      <c r="AB154" s="4432">
        <f t="shared" si="66"/>
        <v>0</v>
      </c>
      <c r="AC154" s="4432">
        <f t="shared" si="66"/>
        <v>0</v>
      </c>
      <c r="AD154" s="4432">
        <f t="shared" si="66"/>
        <v>0</v>
      </c>
      <c r="AE154" s="4432">
        <f>AE111</f>
        <v>0</v>
      </c>
      <c r="AF154" s="4432">
        <f t="shared" ref="AF154:AI154" si="67">AF111</f>
        <v>0</v>
      </c>
      <c r="AG154" s="4432">
        <f t="shared" si="67"/>
        <v>0</v>
      </c>
      <c r="AH154" s="4432">
        <f t="shared" si="67"/>
        <v>0</v>
      </c>
      <c r="AI154" s="4433">
        <f t="shared" si="67"/>
        <v>0</v>
      </c>
      <c r="AJ154" s="771"/>
      <c r="AK154" s="4506">
        <f t="shared" ref="AK154:AT155" si="68">AK111</f>
        <v>0</v>
      </c>
      <c r="AL154" s="4432">
        <f t="shared" si="68"/>
        <v>0</v>
      </c>
      <c r="AM154" s="4432">
        <f t="shared" si="68"/>
        <v>0</v>
      </c>
      <c r="AN154" s="4432">
        <f t="shared" si="68"/>
        <v>0</v>
      </c>
      <c r="AO154" s="4432">
        <f t="shared" si="68"/>
        <v>0</v>
      </c>
      <c r="AP154" s="4432">
        <f>AP111</f>
        <v>0</v>
      </c>
      <c r="AQ154" s="4432">
        <f>AQ111</f>
        <v>0</v>
      </c>
      <c r="AR154" s="4432">
        <f t="shared" si="68"/>
        <v>0</v>
      </c>
      <c r="AS154" s="4432">
        <f t="shared" si="68"/>
        <v>0</v>
      </c>
      <c r="AT154" s="4433">
        <f t="shared" si="68"/>
        <v>0</v>
      </c>
      <c r="AU154" s="4482"/>
      <c r="AV154" s="362"/>
      <c r="AW154" s="316"/>
    </row>
    <row r="155" spans="1:49" ht="13.2">
      <c r="A155" s="316"/>
      <c r="B155" s="362"/>
      <c r="C155" s="363"/>
      <c r="D155" s="363"/>
      <c r="E155" s="612" t="s">
        <v>2597</v>
      </c>
      <c r="F155" s="4502" t="str">
        <f>F154</f>
        <v>Savings - Peso</v>
      </c>
      <c r="G155" s="4415" t="s">
        <v>544</v>
      </c>
      <c r="H155" s="4415"/>
      <c r="I155" s="4415"/>
      <c r="J155" s="4415"/>
      <c r="K155" s="4503"/>
      <c r="L155" s="4503"/>
      <c r="M155" s="4504"/>
      <c r="N155" s="4505"/>
      <c r="O155" s="4505"/>
      <c r="P155" s="4432">
        <f t="shared" ref="P155:AD155" si="69">P112</f>
        <v>0</v>
      </c>
      <c r="Q155" s="4432">
        <f t="shared" si="69"/>
        <v>0</v>
      </c>
      <c r="R155" s="4432">
        <f t="shared" si="69"/>
        <v>0</v>
      </c>
      <c r="S155" s="4432">
        <f t="shared" si="69"/>
        <v>0</v>
      </c>
      <c r="T155" s="4432">
        <f t="shared" si="69"/>
        <v>0</v>
      </c>
      <c r="U155" s="4432">
        <f t="shared" si="69"/>
        <v>0</v>
      </c>
      <c r="V155" s="4432">
        <f t="shared" si="69"/>
        <v>0</v>
      </c>
      <c r="W155" s="4432">
        <f t="shared" si="69"/>
        <v>0</v>
      </c>
      <c r="X155" s="4432">
        <f t="shared" si="69"/>
        <v>0</v>
      </c>
      <c r="Y155" s="4432">
        <f t="shared" si="69"/>
        <v>0</v>
      </c>
      <c r="Z155" s="4432">
        <f t="shared" si="69"/>
        <v>0</v>
      </c>
      <c r="AA155" s="4432">
        <f t="shared" si="69"/>
        <v>0</v>
      </c>
      <c r="AB155" s="4432">
        <f t="shared" si="69"/>
        <v>0</v>
      </c>
      <c r="AC155" s="4432">
        <f t="shared" si="69"/>
        <v>0</v>
      </c>
      <c r="AD155" s="4432">
        <f t="shared" si="69"/>
        <v>0</v>
      </c>
      <c r="AE155" s="4432">
        <f>AE112</f>
        <v>0</v>
      </c>
      <c r="AF155" s="4432">
        <f t="shared" ref="AF155:AI155" si="70">AF112</f>
        <v>0</v>
      </c>
      <c r="AG155" s="4432">
        <f t="shared" si="70"/>
        <v>0</v>
      </c>
      <c r="AH155" s="4432">
        <f t="shared" si="70"/>
        <v>0</v>
      </c>
      <c r="AI155" s="4433">
        <f t="shared" si="70"/>
        <v>0</v>
      </c>
      <c r="AJ155" s="771"/>
      <c r="AK155" s="4506">
        <f t="shared" si="68"/>
        <v>0</v>
      </c>
      <c r="AL155" s="4432">
        <f t="shared" si="68"/>
        <v>0</v>
      </c>
      <c r="AM155" s="4432">
        <f t="shared" si="68"/>
        <v>0</v>
      </c>
      <c r="AN155" s="4432">
        <f t="shared" si="68"/>
        <v>0</v>
      </c>
      <c r="AO155" s="4432">
        <f t="shared" si="68"/>
        <v>0</v>
      </c>
      <c r="AP155" s="4432">
        <f>AP112</f>
        <v>0</v>
      </c>
      <c r="AQ155" s="4432">
        <f>AQ112</f>
        <v>0</v>
      </c>
      <c r="AR155" s="4432">
        <f t="shared" si="68"/>
        <v>0</v>
      </c>
      <c r="AS155" s="4432">
        <f t="shared" si="68"/>
        <v>0</v>
      </c>
      <c r="AT155" s="4433">
        <f t="shared" si="68"/>
        <v>0</v>
      </c>
      <c r="AU155" s="4482"/>
      <c r="AV155" s="362"/>
      <c r="AW155" s="316"/>
    </row>
    <row r="156" spans="1:49" ht="13.2">
      <c r="A156" s="316"/>
      <c r="B156" s="362"/>
      <c r="C156" s="363"/>
      <c r="D156" s="363"/>
      <c r="E156" s="612"/>
      <c r="F156" s="4502" t="str">
        <f>D114</f>
        <v>Savings - Foreign</v>
      </c>
      <c r="G156" s="4415" t="s">
        <v>1251</v>
      </c>
      <c r="H156" s="4415"/>
      <c r="I156" s="4415"/>
      <c r="J156" s="4415"/>
      <c r="K156" s="4503"/>
      <c r="L156" s="4503"/>
      <c r="M156" s="4504"/>
      <c r="N156" s="4505"/>
      <c r="O156" s="4505"/>
      <c r="P156" s="4432">
        <f t="shared" ref="P156:AD156" si="71">P143</f>
        <v>0</v>
      </c>
      <c r="Q156" s="4432">
        <f t="shared" si="71"/>
        <v>0</v>
      </c>
      <c r="R156" s="4432">
        <f t="shared" si="71"/>
        <v>0</v>
      </c>
      <c r="S156" s="4432">
        <f t="shared" si="71"/>
        <v>0</v>
      </c>
      <c r="T156" s="4432">
        <f t="shared" si="71"/>
        <v>0</v>
      </c>
      <c r="U156" s="4432">
        <f t="shared" si="71"/>
        <v>0</v>
      </c>
      <c r="V156" s="4432">
        <f t="shared" si="71"/>
        <v>0</v>
      </c>
      <c r="W156" s="4432">
        <f t="shared" si="71"/>
        <v>0</v>
      </c>
      <c r="X156" s="4432">
        <f t="shared" si="71"/>
        <v>0</v>
      </c>
      <c r="Y156" s="4432">
        <f t="shared" si="71"/>
        <v>0</v>
      </c>
      <c r="Z156" s="4432">
        <f t="shared" si="71"/>
        <v>0</v>
      </c>
      <c r="AA156" s="4432">
        <f t="shared" si="71"/>
        <v>0</v>
      </c>
      <c r="AB156" s="4432">
        <f t="shared" si="71"/>
        <v>0</v>
      </c>
      <c r="AC156" s="4432">
        <f t="shared" si="71"/>
        <v>0</v>
      </c>
      <c r="AD156" s="4432">
        <f t="shared" si="71"/>
        <v>0</v>
      </c>
      <c r="AE156" s="4432">
        <f>AE143</f>
        <v>0</v>
      </c>
      <c r="AF156" s="4432">
        <f t="shared" ref="AF156:AI157" si="72">AF143</f>
        <v>0</v>
      </c>
      <c r="AG156" s="4432">
        <f t="shared" si="72"/>
        <v>0</v>
      </c>
      <c r="AH156" s="4432">
        <f t="shared" si="72"/>
        <v>0</v>
      </c>
      <c r="AI156" s="4433">
        <f t="shared" si="72"/>
        <v>0</v>
      </c>
      <c r="AJ156" s="771"/>
      <c r="AK156" s="4506">
        <f t="shared" ref="AK156:AT157" si="73">AK143</f>
        <v>0</v>
      </c>
      <c r="AL156" s="4432">
        <f t="shared" si="73"/>
        <v>0</v>
      </c>
      <c r="AM156" s="4432">
        <f t="shared" si="73"/>
        <v>0</v>
      </c>
      <c r="AN156" s="4432">
        <f t="shared" si="73"/>
        <v>0</v>
      </c>
      <c r="AO156" s="4432">
        <f t="shared" si="73"/>
        <v>0</v>
      </c>
      <c r="AP156" s="4432">
        <f>AP143</f>
        <v>0</v>
      </c>
      <c r="AQ156" s="4432">
        <f>AQ143</f>
        <v>0</v>
      </c>
      <c r="AR156" s="4432">
        <f t="shared" si="73"/>
        <v>0</v>
      </c>
      <c r="AS156" s="4432">
        <f t="shared" si="73"/>
        <v>0</v>
      </c>
      <c r="AT156" s="4433">
        <f t="shared" si="73"/>
        <v>0</v>
      </c>
      <c r="AU156" s="4482"/>
      <c r="AV156" s="362"/>
      <c r="AW156" s="316"/>
    </row>
    <row r="157" spans="1:49" ht="13.2">
      <c r="A157" s="316"/>
      <c r="B157" s="362"/>
      <c r="C157" s="363"/>
      <c r="D157" s="363"/>
      <c r="E157" s="612" t="s">
        <v>2631</v>
      </c>
      <c r="F157" s="1497" t="str">
        <f>F156</f>
        <v>Savings - Foreign</v>
      </c>
      <c r="G157" s="4507" t="s">
        <v>544</v>
      </c>
      <c r="H157" s="4507"/>
      <c r="I157" s="4507"/>
      <c r="J157" s="4507"/>
      <c r="K157" s="4508"/>
      <c r="L157" s="4508"/>
      <c r="M157" s="4509"/>
      <c r="N157" s="4510"/>
      <c r="O157" s="4510"/>
      <c r="P157" s="4435">
        <f t="shared" ref="P157:AD157" si="74">P144</f>
        <v>0</v>
      </c>
      <c r="Q157" s="4435">
        <f t="shared" si="74"/>
        <v>0</v>
      </c>
      <c r="R157" s="4435">
        <f t="shared" si="74"/>
        <v>0</v>
      </c>
      <c r="S157" s="4435">
        <f t="shared" si="74"/>
        <v>0</v>
      </c>
      <c r="T157" s="4435">
        <f t="shared" si="74"/>
        <v>0</v>
      </c>
      <c r="U157" s="4435">
        <f t="shared" si="74"/>
        <v>0</v>
      </c>
      <c r="V157" s="4435">
        <f t="shared" si="74"/>
        <v>0</v>
      </c>
      <c r="W157" s="4435">
        <f t="shared" si="74"/>
        <v>0</v>
      </c>
      <c r="X157" s="4435">
        <f t="shared" si="74"/>
        <v>0</v>
      </c>
      <c r="Y157" s="4435">
        <f t="shared" si="74"/>
        <v>0</v>
      </c>
      <c r="Z157" s="4435">
        <f t="shared" si="74"/>
        <v>0</v>
      </c>
      <c r="AA157" s="4435">
        <f t="shared" si="74"/>
        <v>0</v>
      </c>
      <c r="AB157" s="4435">
        <f t="shared" si="74"/>
        <v>0</v>
      </c>
      <c r="AC157" s="4435">
        <f t="shared" si="74"/>
        <v>0</v>
      </c>
      <c r="AD157" s="4435">
        <f t="shared" si="74"/>
        <v>0</v>
      </c>
      <c r="AE157" s="4435">
        <f>AE144</f>
        <v>0</v>
      </c>
      <c r="AF157" s="4435">
        <f t="shared" si="72"/>
        <v>0</v>
      </c>
      <c r="AG157" s="4435">
        <f t="shared" si="72"/>
        <v>0</v>
      </c>
      <c r="AH157" s="4435">
        <f t="shared" si="72"/>
        <v>0</v>
      </c>
      <c r="AI157" s="4436">
        <f t="shared" si="72"/>
        <v>0</v>
      </c>
      <c r="AJ157" s="771"/>
      <c r="AK157" s="1498">
        <f t="shared" si="73"/>
        <v>0</v>
      </c>
      <c r="AL157" s="4435">
        <f t="shared" si="73"/>
        <v>0</v>
      </c>
      <c r="AM157" s="4435">
        <f t="shared" si="73"/>
        <v>0</v>
      </c>
      <c r="AN157" s="4435">
        <f t="shared" si="73"/>
        <v>0</v>
      </c>
      <c r="AO157" s="4435">
        <f t="shared" si="73"/>
        <v>0</v>
      </c>
      <c r="AP157" s="4435">
        <f>AP144</f>
        <v>0</v>
      </c>
      <c r="AQ157" s="4435">
        <f>AQ144</f>
        <v>0</v>
      </c>
      <c r="AR157" s="4435">
        <f t="shared" si="73"/>
        <v>0</v>
      </c>
      <c r="AS157" s="4435">
        <f t="shared" si="73"/>
        <v>0</v>
      </c>
      <c r="AT157" s="4436">
        <f t="shared" si="73"/>
        <v>0</v>
      </c>
      <c r="AU157" s="4511"/>
      <c r="AV157" s="362"/>
      <c r="AW157" s="316"/>
    </row>
    <row r="158" spans="1:49" ht="13.2">
      <c r="A158" s="316"/>
      <c r="B158" s="362"/>
      <c r="C158" s="363"/>
      <c r="D158" s="363"/>
      <c r="E158" s="363"/>
      <c r="F158" s="97"/>
      <c r="G158" s="97"/>
      <c r="H158" s="97"/>
      <c r="I158" s="97"/>
      <c r="J158" s="97"/>
      <c r="K158" s="96"/>
      <c r="L158" s="96"/>
      <c r="M158" s="772"/>
      <c r="N158" s="773"/>
      <c r="O158" s="773"/>
      <c r="P158" s="773"/>
      <c r="Q158" s="773"/>
      <c r="R158" s="773"/>
      <c r="S158" s="774"/>
      <c r="T158" s="774"/>
      <c r="U158" s="774"/>
      <c r="V158" s="774"/>
      <c r="W158" s="774"/>
      <c r="X158" s="774"/>
      <c r="Y158" s="774"/>
      <c r="Z158" s="774"/>
      <c r="AA158" s="774"/>
      <c r="AB158" s="774"/>
      <c r="AC158" s="774"/>
      <c r="AD158" s="774"/>
      <c r="AE158" s="774"/>
      <c r="AF158" s="774"/>
      <c r="AG158" s="774"/>
      <c r="AH158" s="774"/>
      <c r="AI158" s="774"/>
      <c r="AJ158" s="771"/>
      <c r="AK158" s="774"/>
      <c r="AL158" s="774"/>
      <c r="AM158" s="774"/>
      <c r="AN158" s="774"/>
      <c r="AO158" s="774"/>
      <c r="AP158" s="774"/>
      <c r="AQ158" s="774"/>
      <c r="AR158" s="774"/>
      <c r="AS158" s="774"/>
      <c r="AT158" s="774"/>
      <c r="AU158" s="774"/>
      <c r="AV158" s="362"/>
      <c r="AW158" s="316"/>
    </row>
    <row r="159" spans="1:49" ht="13.2">
      <c r="A159" s="316"/>
      <c r="B159" s="362"/>
      <c r="C159" s="363"/>
      <c r="D159" s="363"/>
      <c r="E159" s="363"/>
      <c r="F159" s="4495" t="s">
        <v>2663</v>
      </c>
      <c r="G159" s="4496"/>
      <c r="H159" s="4496"/>
      <c r="I159" s="4496"/>
      <c r="J159" s="4496"/>
      <c r="K159" s="4497"/>
      <c r="L159" s="4497"/>
      <c r="M159" s="4512">
        <f>M45+M76</f>
        <v>0</v>
      </c>
      <c r="N159" s="4499"/>
      <c r="O159" s="4499"/>
      <c r="P159" s="4428">
        <f t="shared" ref="P159:AD159" si="75">P45+P76</f>
        <v>0</v>
      </c>
      <c r="Q159" s="4428">
        <f t="shared" si="75"/>
        <v>0</v>
      </c>
      <c r="R159" s="4428">
        <f t="shared" si="75"/>
        <v>0</v>
      </c>
      <c r="S159" s="4428">
        <f t="shared" si="75"/>
        <v>0</v>
      </c>
      <c r="T159" s="4428">
        <f t="shared" si="75"/>
        <v>0</v>
      </c>
      <c r="U159" s="4428">
        <f t="shared" si="75"/>
        <v>0</v>
      </c>
      <c r="V159" s="4428">
        <f t="shared" si="75"/>
        <v>0</v>
      </c>
      <c r="W159" s="4428">
        <f t="shared" si="75"/>
        <v>0</v>
      </c>
      <c r="X159" s="4428">
        <f t="shared" si="75"/>
        <v>0</v>
      </c>
      <c r="Y159" s="4428">
        <f t="shared" si="75"/>
        <v>0</v>
      </c>
      <c r="Z159" s="4428">
        <f t="shared" si="75"/>
        <v>0</v>
      </c>
      <c r="AA159" s="4428">
        <f t="shared" si="75"/>
        <v>0</v>
      </c>
      <c r="AB159" s="4428">
        <f t="shared" si="75"/>
        <v>0</v>
      </c>
      <c r="AC159" s="4428">
        <f t="shared" si="75"/>
        <v>0</v>
      </c>
      <c r="AD159" s="4428">
        <f t="shared" si="75"/>
        <v>0</v>
      </c>
      <c r="AE159" s="4428">
        <f>AE45+AE76</f>
        <v>0</v>
      </c>
      <c r="AF159" s="4428">
        <f>AF45+AF76</f>
        <v>0</v>
      </c>
      <c r="AG159" s="4428">
        <f t="shared" ref="AG159:AI159" si="76">AG45+AG76</f>
        <v>0</v>
      </c>
      <c r="AH159" s="4428">
        <f t="shared" si="76"/>
        <v>0</v>
      </c>
      <c r="AI159" s="4429">
        <f t="shared" si="76"/>
        <v>0</v>
      </c>
      <c r="AJ159" s="771"/>
      <c r="AK159" s="4500">
        <f>AK45+AK76</f>
        <v>0</v>
      </c>
      <c r="AL159" s="4428">
        <f t="shared" ref="AL159:AT159" si="77">AL45+AL76</f>
        <v>0</v>
      </c>
      <c r="AM159" s="4428">
        <f t="shared" si="77"/>
        <v>0</v>
      </c>
      <c r="AN159" s="4428">
        <f t="shared" si="77"/>
        <v>0</v>
      </c>
      <c r="AO159" s="4428">
        <f t="shared" si="77"/>
        <v>0</v>
      </c>
      <c r="AP159" s="4428">
        <f>AP45+AP76</f>
        <v>0</v>
      </c>
      <c r="AQ159" s="4428">
        <f>AQ45+AQ76</f>
        <v>0</v>
      </c>
      <c r="AR159" s="4428">
        <f t="shared" si="77"/>
        <v>0</v>
      </c>
      <c r="AS159" s="4428">
        <f t="shared" si="77"/>
        <v>0</v>
      </c>
      <c r="AT159" s="4429">
        <f t="shared" si="77"/>
        <v>0</v>
      </c>
      <c r="AU159" s="4501"/>
      <c r="AV159" s="362"/>
      <c r="AW159" s="316"/>
    </row>
    <row r="160" spans="1:49" ht="13.2">
      <c r="A160" s="316"/>
      <c r="B160" s="362"/>
      <c r="C160" s="363"/>
      <c r="D160" s="363"/>
      <c r="E160" s="363"/>
      <c r="F160" s="1497" t="s">
        <v>2664</v>
      </c>
      <c r="G160" s="4507"/>
      <c r="H160" s="4507"/>
      <c r="I160" s="4507"/>
      <c r="J160" s="4507"/>
      <c r="K160" s="4508"/>
      <c r="L160" s="4508"/>
      <c r="M160" s="4513">
        <f>M112+M144</f>
        <v>0</v>
      </c>
      <c r="N160" s="4510"/>
      <c r="O160" s="4510"/>
      <c r="P160" s="4435">
        <f t="shared" ref="P160:AD160" si="78">P112+P144</f>
        <v>0</v>
      </c>
      <c r="Q160" s="4435">
        <f t="shared" si="78"/>
        <v>0</v>
      </c>
      <c r="R160" s="4435">
        <f t="shared" si="78"/>
        <v>0</v>
      </c>
      <c r="S160" s="4435">
        <f t="shared" si="78"/>
        <v>0</v>
      </c>
      <c r="T160" s="4435">
        <f t="shared" si="78"/>
        <v>0</v>
      </c>
      <c r="U160" s="4435">
        <f t="shared" si="78"/>
        <v>0</v>
      </c>
      <c r="V160" s="4435">
        <f t="shared" si="78"/>
        <v>0</v>
      </c>
      <c r="W160" s="4435">
        <f t="shared" si="78"/>
        <v>0</v>
      </c>
      <c r="X160" s="4435">
        <f t="shared" si="78"/>
        <v>0</v>
      </c>
      <c r="Y160" s="4435">
        <f t="shared" si="78"/>
        <v>0</v>
      </c>
      <c r="Z160" s="4435">
        <f t="shared" si="78"/>
        <v>0</v>
      </c>
      <c r="AA160" s="4435">
        <f t="shared" si="78"/>
        <v>0</v>
      </c>
      <c r="AB160" s="4435">
        <f t="shared" si="78"/>
        <v>0</v>
      </c>
      <c r="AC160" s="4435">
        <f t="shared" si="78"/>
        <v>0</v>
      </c>
      <c r="AD160" s="4435">
        <f t="shared" si="78"/>
        <v>0</v>
      </c>
      <c r="AE160" s="4435">
        <f>AE112+AE144</f>
        <v>0</v>
      </c>
      <c r="AF160" s="4435">
        <f t="shared" ref="AF160:AI160" si="79">AF112+AF144</f>
        <v>0</v>
      </c>
      <c r="AG160" s="4435">
        <f t="shared" si="79"/>
        <v>0</v>
      </c>
      <c r="AH160" s="4435">
        <f t="shared" si="79"/>
        <v>0</v>
      </c>
      <c r="AI160" s="4436">
        <f t="shared" si="79"/>
        <v>0</v>
      </c>
      <c r="AJ160" s="771"/>
      <c r="AK160" s="1498">
        <f>AK112+AK144</f>
        <v>0</v>
      </c>
      <c r="AL160" s="4435">
        <f t="shared" ref="AL160:AT160" si="80">AL112+AL144</f>
        <v>0</v>
      </c>
      <c r="AM160" s="4435">
        <f t="shared" si="80"/>
        <v>0</v>
      </c>
      <c r="AN160" s="4435">
        <f t="shared" si="80"/>
        <v>0</v>
      </c>
      <c r="AO160" s="4435">
        <f t="shared" si="80"/>
        <v>0</v>
      </c>
      <c r="AP160" s="4435">
        <f>AP112+AP144</f>
        <v>0</v>
      </c>
      <c r="AQ160" s="4435">
        <f>AQ112+AQ144</f>
        <v>0</v>
      </c>
      <c r="AR160" s="4435">
        <f t="shared" si="80"/>
        <v>0</v>
      </c>
      <c r="AS160" s="4435">
        <f t="shared" si="80"/>
        <v>0</v>
      </c>
      <c r="AT160" s="4436">
        <f t="shared" si="80"/>
        <v>0</v>
      </c>
      <c r="AU160" s="4511"/>
      <c r="AV160" s="362"/>
      <c r="AW160" s="316"/>
    </row>
    <row r="161" spans="1:49" ht="13.2">
      <c r="A161" s="316"/>
      <c r="B161" s="362"/>
      <c r="C161" s="363"/>
      <c r="D161" s="363"/>
      <c r="E161" s="363"/>
      <c r="F161" s="98"/>
      <c r="G161" s="98"/>
      <c r="H161" s="98"/>
      <c r="I161" s="98"/>
      <c r="J161" s="98"/>
      <c r="K161" s="96"/>
      <c r="L161" s="96"/>
      <c r="M161" s="774"/>
      <c r="N161" s="773"/>
      <c r="O161" s="773"/>
      <c r="P161" s="773"/>
      <c r="Q161" s="773"/>
      <c r="R161" s="773"/>
      <c r="S161" s="772"/>
      <c r="T161" s="772"/>
      <c r="U161" s="772"/>
      <c r="V161" s="772"/>
      <c r="W161" s="772"/>
      <c r="X161" s="772"/>
      <c r="Y161" s="772"/>
      <c r="Z161" s="772"/>
      <c r="AA161" s="772"/>
      <c r="AB161" s="772"/>
      <c r="AC161" s="772"/>
      <c r="AD161" s="772"/>
      <c r="AE161" s="772"/>
      <c r="AF161" s="772"/>
      <c r="AG161" s="772"/>
      <c r="AH161" s="772"/>
      <c r="AI161" s="772"/>
      <c r="AJ161" s="775"/>
      <c r="AK161" s="772"/>
      <c r="AL161" s="772"/>
      <c r="AM161" s="772"/>
      <c r="AN161" s="772"/>
      <c r="AO161" s="772"/>
      <c r="AP161" s="772"/>
      <c r="AQ161" s="772"/>
      <c r="AR161" s="772"/>
      <c r="AS161" s="772"/>
      <c r="AT161" s="772"/>
      <c r="AU161" s="772"/>
      <c r="AV161" s="362"/>
      <c r="AW161" s="316"/>
    </row>
    <row r="162" spans="1:49" ht="13.2">
      <c r="A162" s="316"/>
      <c r="B162" s="362"/>
      <c r="C162" s="363"/>
      <c r="D162" s="363"/>
      <c r="E162" s="363"/>
      <c r="F162" s="4495" t="s">
        <v>2665</v>
      </c>
      <c r="G162" s="4496"/>
      <c r="H162" s="4496"/>
      <c r="I162" s="4496"/>
      <c r="J162" s="4496"/>
      <c r="K162" s="4497"/>
      <c r="L162" s="4497"/>
      <c r="M162" s="4512">
        <f>M45+M112</f>
        <v>0</v>
      </c>
      <c r="N162" s="4499"/>
      <c r="O162" s="4499"/>
      <c r="P162" s="4428">
        <f t="shared" ref="P162:AD162" si="81">P45+P112</f>
        <v>0</v>
      </c>
      <c r="Q162" s="4428">
        <f t="shared" si="81"/>
        <v>0</v>
      </c>
      <c r="R162" s="4428">
        <f>R45+R112</f>
        <v>0</v>
      </c>
      <c r="S162" s="4428">
        <f t="shared" si="81"/>
        <v>0</v>
      </c>
      <c r="T162" s="4428">
        <f t="shared" si="81"/>
        <v>0</v>
      </c>
      <c r="U162" s="4428">
        <f t="shared" si="81"/>
        <v>0</v>
      </c>
      <c r="V162" s="4428">
        <f t="shared" si="81"/>
        <v>0</v>
      </c>
      <c r="W162" s="4428">
        <f t="shared" si="81"/>
        <v>0</v>
      </c>
      <c r="X162" s="4428">
        <f t="shared" si="81"/>
        <v>0</v>
      </c>
      <c r="Y162" s="4428">
        <f t="shared" si="81"/>
        <v>0</v>
      </c>
      <c r="Z162" s="4428">
        <f t="shared" si="81"/>
        <v>0</v>
      </c>
      <c r="AA162" s="4428">
        <f t="shared" si="81"/>
        <v>0</v>
      </c>
      <c r="AB162" s="4428">
        <f t="shared" si="81"/>
        <v>0</v>
      </c>
      <c r="AC162" s="4428">
        <f t="shared" si="81"/>
        <v>0</v>
      </c>
      <c r="AD162" s="4428">
        <f t="shared" si="81"/>
        <v>0</v>
      </c>
      <c r="AE162" s="4428">
        <f>AE45+AE112</f>
        <v>0</v>
      </c>
      <c r="AF162" s="4428">
        <f>AF45+AF112</f>
        <v>0</v>
      </c>
      <c r="AG162" s="4428">
        <f t="shared" ref="AG162:AI162" si="82">AG45+AG112</f>
        <v>0</v>
      </c>
      <c r="AH162" s="4428">
        <f t="shared" si="82"/>
        <v>0</v>
      </c>
      <c r="AI162" s="4429">
        <f t="shared" si="82"/>
        <v>0</v>
      </c>
      <c r="AJ162" s="771"/>
      <c r="AK162" s="4500">
        <f>AK45+AK112</f>
        <v>0</v>
      </c>
      <c r="AL162" s="4428">
        <f t="shared" ref="AL162:AT162" si="83">AL45+AL112</f>
        <v>0</v>
      </c>
      <c r="AM162" s="4428">
        <f t="shared" si="83"/>
        <v>0</v>
      </c>
      <c r="AN162" s="4428">
        <f t="shared" si="83"/>
        <v>0</v>
      </c>
      <c r="AO162" s="4428">
        <f t="shared" si="83"/>
        <v>0</v>
      </c>
      <c r="AP162" s="4428">
        <f>AP45+AP112</f>
        <v>0</v>
      </c>
      <c r="AQ162" s="4428">
        <f>AQ45+AQ112</f>
        <v>0</v>
      </c>
      <c r="AR162" s="4428">
        <f t="shared" si="83"/>
        <v>0</v>
      </c>
      <c r="AS162" s="4428">
        <f t="shared" si="83"/>
        <v>0</v>
      </c>
      <c r="AT162" s="4429">
        <f t="shared" si="83"/>
        <v>0</v>
      </c>
      <c r="AU162" s="4501"/>
      <c r="AV162" s="362"/>
      <c r="AW162" s="316"/>
    </row>
    <row r="163" spans="1:49" ht="13.2">
      <c r="A163" s="316"/>
      <c r="B163" s="362"/>
      <c r="C163" s="363"/>
      <c r="D163" s="363"/>
      <c r="E163" s="363"/>
      <c r="F163" s="1497" t="s">
        <v>2666</v>
      </c>
      <c r="G163" s="4507"/>
      <c r="H163" s="4507"/>
      <c r="I163" s="4507"/>
      <c r="J163" s="4507"/>
      <c r="K163" s="4508"/>
      <c r="L163" s="4508"/>
      <c r="M163" s="4513">
        <f>M76+M144</f>
        <v>0</v>
      </c>
      <c r="N163" s="4510"/>
      <c r="O163" s="4510"/>
      <c r="P163" s="4435">
        <f t="shared" ref="P163:AD163" si="84">P76+P144</f>
        <v>0</v>
      </c>
      <c r="Q163" s="4435">
        <f t="shared" si="84"/>
        <v>0</v>
      </c>
      <c r="R163" s="4435">
        <f>R76+R144</f>
        <v>0</v>
      </c>
      <c r="S163" s="4435">
        <f t="shared" si="84"/>
        <v>0</v>
      </c>
      <c r="T163" s="4435">
        <f t="shared" si="84"/>
        <v>0</v>
      </c>
      <c r="U163" s="4435">
        <f t="shared" si="84"/>
        <v>0</v>
      </c>
      <c r="V163" s="4435">
        <f t="shared" si="84"/>
        <v>0</v>
      </c>
      <c r="W163" s="4435">
        <f t="shared" si="84"/>
        <v>0</v>
      </c>
      <c r="X163" s="4435">
        <f t="shared" si="84"/>
        <v>0</v>
      </c>
      <c r="Y163" s="4435">
        <f t="shared" si="84"/>
        <v>0</v>
      </c>
      <c r="Z163" s="4435">
        <f t="shared" si="84"/>
        <v>0</v>
      </c>
      <c r="AA163" s="4435">
        <f t="shared" si="84"/>
        <v>0</v>
      </c>
      <c r="AB163" s="4435">
        <f t="shared" si="84"/>
        <v>0</v>
      </c>
      <c r="AC163" s="4435">
        <f t="shared" si="84"/>
        <v>0</v>
      </c>
      <c r="AD163" s="4435">
        <f t="shared" si="84"/>
        <v>0</v>
      </c>
      <c r="AE163" s="4435">
        <f>AE76+AE144</f>
        <v>0</v>
      </c>
      <c r="AF163" s="4435">
        <f t="shared" ref="AF163:AI163" si="85">AF76+AF144</f>
        <v>0</v>
      </c>
      <c r="AG163" s="4435">
        <f t="shared" si="85"/>
        <v>0</v>
      </c>
      <c r="AH163" s="4435">
        <f t="shared" si="85"/>
        <v>0</v>
      </c>
      <c r="AI163" s="4436">
        <f t="shared" si="85"/>
        <v>0</v>
      </c>
      <c r="AJ163" s="771"/>
      <c r="AK163" s="1498">
        <f>AK76+AK144</f>
        <v>0</v>
      </c>
      <c r="AL163" s="4435">
        <f t="shared" ref="AL163:AT163" si="86">AL76+AL144</f>
        <v>0</v>
      </c>
      <c r="AM163" s="4435">
        <f t="shared" si="86"/>
        <v>0</v>
      </c>
      <c r="AN163" s="4435">
        <f t="shared" si="86"/>
        <v>0</v>
      </c>
      <c r="AO163" s="4435">
        <f t="shared" si="86"/>
        <v>0</v>
      </c>
      <c r="AP163" s="4435">
        <f>AP76+AP144</f>
        <v>0</v>
      </c>
      <c r="AQ163" s="4435">
        <f>AQ76+AQ144</f>
        <v>0</v>
      </c>
      <c r="AR163" s="4435">
        <f t="shared" si="86"/>
        <v>0</v>
      </c>
      <c r="AS163" s="4435">
        <f t="shared" si="86"/>
        <v>0</v>
      </c>
      <c r="AT163" s="4436">
        <f t="shared" si="86"/>
        <v>0</v>
      </c>
      <c r="AU163" s="4511"/>
      <c r="AV163" s="362"/>
      <c r="AW163" s="316"/>
    </row>
    <row r="164" spans="1:49" ht="13.2">
      <c r="A164" s="316"/>
      <c r="B164" s="362"/>
      <c r="C164" s="363"/>
      <c r="D164" s="363"/>
      <c r="E164" s="363"/>
      <c r="F164" s="363"/>
      <c r="G164" s="363"/>
      <c r="H164" s="363"/>
      <c r="I164" s="363"/>
      <c r="J164" s="363"/>
      <c r="K164" s="363"/>
      <c r="L164" s="363"/>
      <c r="M164" s="363"/>
      <c r="N164" s="748"/>
      <c r="O164" s="748"/>
      <c r="P164" s="748"/>
      <c r="Q164" s="748"/>
      <c r="R164" s="748"/>
      <c r="S164" s="363"/>
      <c r="T164" s="363"/>
      <c r="U164" s="363"/>
      <c r="V164" s="363"/>
      <c r="W164" s="363"/>
      <c r="X164" s="363"/>
      <c r="Y164" s="363"/>
      <c r="Z164" s="363"/>
      <c r="AA164" s="363"/>
      <c r="AB164" s="363"/>
      <c r="AC164" s="363"/>
      <c r="AD164" s="363"/>
      <c r="AE164" s="363"/>
      <c r="AF164" s="363"/>
      <c r="AG164" s="363"/>
      <c r="AH164" s="363"/>
      <c r="AI164" s="363"/>
      <c r="AJ164" s="363"/>
      <c r="AK164" s="362"/>
      <c r="AL164" s="362"/>
      <c r="AM164" s="362"/>
      <c r="AN164" s="362"/>
      <c r="AO164" s="362"/>
      <c r="AP164" s="362"/>
      <c r="AQ164" s="362"/>
      <c r="AR164" s="362"/>
      <c r="AS164" s="362"/>
      <c r="AT164" s="362"/>
      <c r="AU164" s="362"/>
      <c r="AV164" s="362"/>
      <c r="AW164" s="316"/>
    </row>
    <row r="165" spans="1:49" ht="15" customHeight="1">
      <c r="A165" s="316"/>
      <c r="B165" s="362"/>
      <c r="C165" s="363"/>
      <c r="D165" s="363"/>
      <c r="E165" s="363"/>
      <c r="F165" s="363"/>
      <c r="G165" s="363"/>
      <c r="H165" s="363"/>
      <c r="I165" s="363"/>
      <c r="J165" s="363"/>
      <c r="K165" s="363"/>
      <c r="L165" s="363"/>
      <c r="M165" s="363"/>
      <c r="N165" s="748"/>
      <c r="O165" s="748"/>
      <c r="P165" s="748"/>
      <c r="Q165" s="748"/>
      <c r="R165" s="748"/>
      <c r="S165" s="363"/>
      <c r="T165" s="363"/>
      <c r="U165" s="363"/>
      <c r="V165" s="363"/>
      <c r="W165" s="363"/>
      <c r="X165" s="363"/>
      <c r="Y165" s="363"/>
      <c r="Z165" s="363"/>
      <c r="AA165" s="363"/>
      <c r="AB165" s="363"/>
      <c r="AC165" s="363"/>
      <c r="AD165" s="363"/>
      <c r="AE165" s="363"/>
      <c r="AF165" s="363"/>
      <c r="AG165" s="363"/>
      <c r="AH165" s="363"/>
      <c r="AI165" s="363"/>
      <c r="AJ165" s="363"/>
      <c r="AK165" s="362"/>
      <c r="AL165" s="362"/>
      <c r="AM165" s="362"/>
      <c r="AN165" s="362"/>
      <c r="AO165" s="8317" t="s">
        <v>2667</v>
      </c>
      <c r="AP165" s="8319" t="s">
        <v>2668</v>
      </c>
      <c r="AQ165" s="8315" t="s">
        <v>2669</v>
      </c>
      <c r="AR165" s="8315"/>
      <c r="AS165" s="8315" t="s">
        <v>2670</v>
      </c>
      <c r="AT165" s="8316"/>
      <c r="AU165" s="362"/>
      <c r="AV165" s="362"/>
      <c r="AW165" s="316"/>
    </row>
    <row r="166" spans="1:49" ht="13.2">
      <c r="A166" s="316"/>
      <c r="B166" s="362"/>
      <c r="C166" s="363"/>
      <c r="D166" s="363"/>
      <c r="E166" s="363"/>
      <c r="F166" s="363"/>
      <c r="G166" s="363"/>
      <c r="H166" s="363"/>
      <c r="I166" s="363"/>
      <c r="J166" s="363"/>
      <c r="K166" s="362"/>
      <c r="L166" s="362"/>
      <c r="M166" s="362"/>
      <c r="N166" s="746"/>
      <c r="O166" s="746"/>
      <c r="P166" s="746"/>
      <c r="Q166" s="746"/>
      <c r="R166" s="746"/>
      <c r="S166" s="362"/>
      <c r="T166" s="362"/>
      <c r="U166" s="362"/>
      <c r="V166" s="362"/>
      <c r="W166" s="362"/>
      <c r="X166" s="362"/>
      <c r="Y166" s="362"/>
      <c r="Z166" s="362"/>
      <c r="AA166" s="362"/>
      <c r="AB166" s="362"/>
      <c r="AC166" s="362"/>
      <c r="AD166" s="362"/>
      <c r="AE166" s="362"/>
      <c r="AF166" s="362"/>
      <c r="AG166" s="362"/>
      <c r="AH166" s="362"/>
      <c r="AI166" s="362"/>
      <c r="AJ166" s="362"/>
      <c r="AK166" s="362"/>
      <c r="AL166" s="362"/>
      <c r="AM166" s="362"/>
      <c r="AN166" s="362"/>
      <c r="AO166" s="8318"/>
      <c r="AP166" s="8320"/>
      <c r="AQ166" s="4514" t="s">
        <v>1717</v>
      </c>
      <c r="AR166" s="4514" t="s">
        <v>2671</v>
      </c>
      <c r="AS166" s="4514" t="s">
        <v>1717</v>
      </c>
      <c r="AT166" s="4515" t="s">
        <v>2671</v>
      </c>
      <c r="AU166" s="362"/>
      <c r="AV166" s="362"/>
      <c r="AW166" s="316"/>
    </row>
    <row r="167" spans="1:49" ht="13.2">
      <c r="A167" s="316"/>
      <c r="B167" s="362"/>
      <c r="C167" s="363"/>
      <c r="D167" s="363"/>
      <c r="E167" s="363"/>
      <c r="F167" s="363"/>
      <c r="G167" s="363"/>
      <c r="H167" s="363"/>
      <c r="I167" s="363"/>
      <c r="J167" s="363"/>
      <c r="K167" s="362"/>
      <c r="L167" s="362"/>
      <c r="M167" s="362"/>
      <c r="N167" s="746"/>
      <c r="O167" s="746"/>
      <c r="P167" s="746"/>
      <c r="Q167" s="746"/>
      <c r="R167" s="746"/>
      <c r="S167" s="362"/>
      <c r="T167" s="362"/>
      <c r="U167" s="362"/>
      <c r="V167" s="362"/>
      <c r="W167" s="362"/>
      <c r="X167" s="362"/>
      <c r="Y167" s="362"/>
      <c r="Z167" s="362"/>
      <c r="AA167" s="362"/>
      <c r="AB167" s="362"/>
      <c r="AC167" s="362"/>
      <c r="AD167" s="362"/>
      <c r="AE167" s="362"/>
      <c r="AF167" s="362"/>
      <c r="AG167" s="362"/>
      <c r="AH167" s="362"/>
      <c r="AI167" s="362"/>
      <c r="AJ167" s="362"/>
      <c r="AK167" s="362"/>
      <c r="AL167" s="362"/>
      <c r="AM167" s="362"/>
      <c r="AN167" s="362"/>
      <c r="AO167" s="4516" t="s">
        <v>2672</v>
      </c>
      <c r="AP167" s="4517">
        <v>1.4999999999999999E-2</v>
      </c>
      <c r="AQ167" s="4518"/>
      <c r="AR167" s="4518"/>
      <c r="AS167" s="4518"/>
      <c r="AT167" s="4519"/>
      <c r="AU167" s="362"/>
      <c r="AV167" s="362"/>
      <c r="AW167" s="316"/>
    </row>
    <row r="168" spans="1:49" ht="13.2">
      <c r="A168" s="316"/>
      <c r="B168" s="362"/>
      <c r="C168" s="363"/>
      <c r="D168" s="363"/>
      <c r="E168" s="363"/>
      <c r="F168" s="363"/>
      <c r="G168" s="363"/>
      <c r="H168" s="363"/>
      <c r="I168" s="363"/>
      <c r="J168" s="363"/>
      <c r="K168" s="362"/>
      <c r="L168" s="362"/>
      <c r="M168" s="362"/>
      <c r="N168" s="746"/>
      <c r="O168" s="746"/>
      <c r="P168" s="746"/>
      <c r="Q168" s="746"/>
      <c r="R168" s="746"/>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4430" t="s">
        <v>2673</v>
      </c>
      <c r="AP168" s="4517">
        <v>0.04</v>
      </c>
      <c r="AQ168" s="4520"/>
      <c r="AR168" s="4520"/>
      <c r="AS168" s="4520"/>
      <c r="AT168" s="4521"/>
      <c r="AU168" s="362"/>
      <c r="AV168" s="362"/>
      <c r="AW168" s="316"/>
    </row>
    <row r="169" spans="1:49" ht="13.2">
      <c r="A169" s="316"/>
      <c r="B169" s="362"/>
      <c r="C169" s="362"/>
      <c r="D169" s="362"/>
      <c r="E169" s="364"/>
      <c r="F169" s="64"/>
      <c r="G169" s="362"/>
      <c r="H169" s="362"/>
      <c r="I169" s="362"/>
      <c r="J169" s="362"/>
      <c r="K169" s="362"/>
      <c r="L169" s="362"/>
      <c r="M169" s="362"/>
      <c r="N169" s="746"/>
      <c r="O169" s="746"/>
      <c r="P169" s="746"/>
      <c r="Q169" s="746"/>
      <c r="R169" s="746"/>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4430" t="s">
        <v>2674</v>
      </c>
      <c r="AP169" s="4522">
        <v>0.06</v>
      </c>
      <c r="AQ169" s="4520"/>
      <c r="AR169" s="4520"/>
      <c r="AS169" s="4520"/>
      <c r="AT169" s="4521"/>
      <c r="AU169" s="362"/>
      <c r="AV169" s="362"/>
      <c r="AW169" s="316"/>
    </row>
    <row r="170" spans="1:49" ht="13.2">
      <c r="A170" s="316"/>
      <c r="B170" s="362"/>
      <c r="C170" s="362"/>
      <c r="D170" s="362"/>
      <c r="E170" s="362"/>
      <c r="G170" s="362"/>
      <c r="H170" s="362"/>
      <c r="I170" s="362"/>
      <c r="J170" s="362"/>
      <c r="K170" s="362"/>
      <c r="L170" s="362"/>
      <c r="M170" s="362"/>
      <c r="N170" s="749"/>
      <c r="O170" s="749"/>
      <c r="P170" s="749"/>
      <c r="Q170" s="749"/>
      <c r="R170" s="749"/>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4430" t="s">
        <v>2675</v>
      </c>
      <c r="AP170" s="4522">
        <v>0.12</v>
      </c>
      <c r="AQ170" s="4520"/>
      <c r="AR170" s="4520"/>
      <c r="AS170" s="4520"/>
      <c r="AT170" s="4521"/>
      <c r="AU170" s="362"/>
      <c r="AV170" s="362"/>
      <c r="AW170" s="316"/>
    </row>
    <row r="171" spans="1:49" ht="13.2">
      <c r="A171" s="316"/>
      <c r="B171" s="362"/>
      <c r="C171" s="362"/>
      <c r="D171" s="362"/>
      <c r="F171" s="126" t="s">
        <v>445</v>
      </c>
      <c r="G171" s="64" t="s">
        <v>5336</v>
      </c>
      <c r="H171" s="362"/>
      <c r="I171" s="362"/>
      <c r="J171" s="362"/>
      <c r="K171" s="362"/>
      <c r="L171" s="362"/>
      <c r="M171" s="362"/>
      <c r="N171" s="749"/>
      <c r="O171" s="749"/>
      <c r="P171" s="749"/>
      <c r="Q171" s="749"/>
      <c r="R171" s="749"/>
      <c r="S171" s="362"/>
      <c r="T171" s="362"/>
      <c r="U171" s="362"/>
      <c r="V171" s="362"/>
      <c r="W171" s="362"/>
      <c r="X171" s="362"/>
      <c r="Y171" s="362"/>
      <c r="Z171" s="362"/>
      <c r="AA171" s="362"/>
      <c r="AB171" s="362"/>
      <c r="AC171" s="362"/>
      <c r="AD171" s="362"/>
      <c r="AE171" s="362"/>
      <c r="AF171" s="362"/>
      <c r="AG171" s="362"/>
      <c r="AH171" s="362"/>
      <c r="AI171" s="362"/>
      <c r="AJ171" s="362"/>
      <c r="AK171" s="362"/>
      <c r="AL171" s="362"/>
      <c r="AM171" s="362"/>
      <c r="AN171" s="362"/>
      <c r="AO171" s="4430" t="s">
        <v>2676</v>
      </c>
      <c r="AP171" s="4522">
        <v>0.25</v>
      </c>
      <c r="AQ171" s="4520"/>
      <c r="AR171" s="4520"/>
      <c r="AS171" s="4520"/>
      <c r="AT171" s="4521"/>
      <c r="AU171" s="362"/>
      <c r="AV171" s="362"/>
      <c r="AW171" s="316"/>
    </row>
    <row r="172" spans="1:49" ht="13.2">
      <c r="A172" s="316"/>
      <c r="B172" s="362"/>
      <c r="C172" s="362"/>
      <c r="D172" s="362"/>
      <c r="E172" s="364"/>
      <c r="G172" s="64" t="s">
        <v>2677</v>
      </c>
      <c r="H172" s="362"/>
      <c r="I172" s="362"/>
      <c r="J172" s="362"/>
      <c r="K172" s="362"/>
      <c r="L172" s="362"/>
      <c r="M172" s="362"/>
      <c r="N172" s="749"/>
      <c r="O172" s="749"/>
      <c r="P172" s="749"/>
      <c r="Q172" s="749"/>
      <c r="R172" s="749"/>
      <c r="S172" s="362"/>
      <c r="T172" s="362"/>
      <c r="U172" s="362"/>
      <c r="V172" s="362"/>
      <c r="W172" s="362"/>
      <c r="X172" s="362"/>
      <c r="Y172" s="362"/>
      <c r="Z172" s="362"/>
      <c r="AA172" s="362"/>
      <c r="AB172" s="362"/>
      <c r="AC172" s="362"/>
      <c r="AD172" s="362"/>
      <c r="AE172" s="362"/>
      <c r="AF172" s="362"/>
      <c r="AG172" s="362"/>
      <c r="AH172" s="362"/>
      <c r="AI172" s="362"/>
      <c r="AJ172" s="362"/>
      <c r="AK172" s="362"/>
      <c r="AL172" s="362"/>
      <c r="AM172" s="362"/>
      <c r="AN172" s="362"/>
      <c r="AO172" s="4523" t="s">
        <v>2678</v>
      </c>
      <c r="AP172" s="4522"/>
      <c r="AQ172" s="4524"/>
      <c r="AR172" s="4524"/>
      <c r="AS172" s="4524"/>
      <c r="AT172" s="4525"/>
      <c r="AU172" s="362"/>
      <c r="AV172" s="362"/>
      <c r="AW172" s="316"/>
    </row>
    <row r="173" spans="1:49" ht="13.2">
      <c r="A173" s="316"/>
      <c r="B173" s="362"/>
      <c r="C173" s="362"/>
      <c r="D173" s="362"/>
      <c r="E173" s="364"/>
      <c r="G173" s="64" t="s">
        <v>2679</v>
      </c>
      <c r="H173" s="362"/>
      <c r="I173" s="362"/>
      <c r="J173" s="362"/>
      <c r="K173" s="362"/>
      <c r="L173" s="362"/>
      <c r="M173" s="362"/>
      <c r="N173" s="749"/>
      <c r="O173" s="749"/>
      <c r="P173" s="749"/>
      <c r="Q173" s="749"/>
      <c r="R173" s="749"/>
      <c r="S173" s="362"/>
      <c r="T173" s="362"/>
      <c r="U173" s="362"/>
      <c r="V173" s="362"/>
      <c r="W173" s="362"/>
      <c r="X173" s="362"/>
      <c r="Y173" s="362"/>
      <c r="Z173" s="362"/>
      <c r="AA173" s="362"/>
      <c r="AB173" s="362"/>
      <c r="AC173" s="362"/>
      <c r="AD173" s="362"/>
      <c r="AE173" s="362"/>
      <c r="AF173" s="362"/>
      <c r="AG173" s="362"/>
      <c r="AH173" s="362"/>
      <c r="AI173" s="362"/>
      <c r="AJ173" s="362"/>
      <c r="AK173" s="362"/>
      <c r="AL173" s="362"/>
      <c r="AM173" s="362"/>
      <c r="AN173" s="362"/>
      <c r="AO173" s="4430" t="s">
        <v>2680</v>
      </c>
      <c r="AP173" s="4522">
        <v>0.15</v>
      </c>
      <c r="AQ173" s="4520"/>
      <c r="AR173" s="4520"/>
      <c r="AS173" s="4520"/>
      <c r="AT173" s="4521"/>
      <c r="AU173" s="362"/>
      <c r="AV173" s="362"/>
      <c r="AW173" s="316"/>
    </row>
    <row r="174" spans="1:49" ht="14.4">
      <c r="A174" s="316"/>
      <c r="B174" s="362"/>
      <c r="D174" s="1242"/>
      <c r="G174" s="64" t="s">
        <v>2681</v>
      </c>
      <c r="H174" s="362"/>
      <c r="I174" s="362"/>
      <c r="J174" s="362"/>
      <c r="K174" s="362"/>
      <c r="L174" s="362"/>
      <c r="M174" s="362"/>
      <c r="N174" s="749"/>
      <c r="O174" s="749"/>
      <c r="P174" s="749"/>
      <c r="Q174" s="749"/>
      <c r="R174" s="749"/>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2534" t="s">
        <v>544</v>
      </c>
      <c r="AP174" s="4526"/>
      <c r="AQ174" s="4527">
        <f>SUM(AQ167:AQ173)</f>
        <v>0</v>
      </c>
      <c r="AR174" s="4527">
        <f>SUM(AR167:AR173)</f>
        <v>0</v>
      </c>
      <c r="AS174" s="4527">
        <f>SUM(AS167:AS173)</f>
        <v>0</v>
      </c>
      <c r="AT174" s="4528">
        <f>SUM(AT167:AT173)</f>
        <v>0</v>
      </c>
      <c r="AU174" s="362"/>
      <c r="AV174" s="362"/>
      <c r="AW174" s="316"/>
    </row>
    <row r="175" spans="1:49" ht="14.4">
      <c r="A175" s="316"/>
      <c r="B175" s="362"/>
      <c r="D175" s="1242"/>
      <c r="F175" s="64"/>
      <c r="G175" s="362"/>
      <c r="H175" s="362"/>
      <c r="I175" s="362"/>
      <c r="J175" s="362"/>
      <c r="K175" s="362"/>
      <c r="L175" s="362"/>
      <c r="M175" s="362"/>
      <c r="N175" s="749"/>
      <c r="O175" s="749"/>
      <c r="P175" s="749"/>
      <c r="Q175" s="749"/>
      <c r="R175" s="749"/>
      <c r="S175" s="362"/>
      <c r="T175" s="362"/>
      <c r="U175" s="362"/>
      <c r="V175" s="362"/>
      <c r="W175" s="362"/>
      <c r="X175" s="362"/>
      <c r="Y175" s="362"/>
      <c r="Z175" s="362"/>
      <c r="AA175" s="362"/>
      <c r="AB175" s="362"/>
      <c r="AC175" s="362"/>
      <c r="AD175" s="362"/>
      <c r="AE175" s="362"/>
      <c r="AF175" s="362"/>
      <c r="AG175" s="362"/>
      <c r="AH175" s="362"/>
      <c r="AI175" s="362"/>
      <c r="AJ175" s="362"/>
      <c r="AK175" s="362"/>
      <c r="AL175" s="362"/>
      <c r="AM175" s="362"/>
      <c r="AN175" s="362"/>
      <c r="AO175" s="367"/>
      <c r="AP175" s="363"/>
      <c r="AQ175" s="367"/>
      <c r="AR175" s="367"/>
      <c r="AS175" s="367"/>
      <c r="AT175" s="367"/>
      <c r="AU175" s="362"/>
      <c r="AV175" s="362"/>
      <c r="AW175" s="316"/>
    </row>
    <row r="176" spans="1:49" ht="13.2">
      <c r="A176" s="316"/>
      <c r="B176" s="316"/>
      <c r="C176" s="316"/>
      <c r="D176" s="316"/>
      <c r="E176" s="316"/>
      <c r="F176" s="316"/>
      <c r="G176" s="316"/>
      <c r="H176" s="316"/>
      <c r="I176" s="316"/>
      <c r="J176" s="316"/>
      <c r="K176" s="316"/>
      <c r="L176" s="316"/>
      <c r="M176" s="316"/>
      <c r="N176" s="750"/>
      <c r="O176" s="750"/>
      <c r="P176" s="750"/>
      <c r="Q176" s="750"/>
      <c r="R176" s="750"/>
      <c r="S176" s="316"/>
      <c r="T176" s="316"/>
      <c r="U176" s="316"/>
      <c r="V176" s="316"/>
      <c r="W176" s="316"/>
      <c r="X176" s="316"/>
      <c r="Y176" s="316"/>
      <c r="Z176" s="316"/>
      <c r="AA176" s="316"/>
      <c r="AB176" s="316"/>
      <c r="AC176" s="316"/>
      <c r="AD176" s="316"/>
      <c r="AE176" s="316"/>
      <c r="AF176" s="316"/>
      <c r="AG176" s="316"/>
      <c r="AH176" s="316"/>
      <c r="AI176" s="316"/>
      <c r="AJ176" s="316"/>
      <c r="AK176" s="316"/>
      <c r="AL176" s="316"/>
      <c r="AM176" s="316"/>
      <c r="AN176" s="316"/>
      <c r="AO176" s="316"/>
      <c r="AP176" s="316"/>
      <c r="AQ176" s="316"/>
      <c r="AR176" s="316"/>
      <c r="AS176" s="316"/>
      <c r="AT176" s="316"/>
      <c r="AU176" s="316"/>
      <c r="AV176" s="316"/>
      <c r="AW176" s="316"/>
    </row>
    <row r="177" spans="1:49" ht="13.2" hidden="1">
      <c r="A177" s="316"/>
      <c r="B177" s="316"/>
      <c r="C177" s="316"/>
      <c r="D177" s="316"/>
      <c r="E177" s="316"/>
      <c r="F177" s="316"/>
      <c r="G177" s="316"/>
      <c r="H177" s="316"/>
      <c r="I177" s="316"/>
      <c r="J177" s="316"/>
      <c r="K177" s="316"/>
      <c r="L177" s="316"/>
      <c r="M177" s="316"/>
      <c r="N177" s="750"/>
      <c r="O177" s="750"/>
      <c r="P177" s="750"/>
      <c r="Q177" s="750"/>
      <c r="R177" s="750"/>
      <c r="S177" s="316"/>
      <c r="T177" s="316"/>
      <c r="U177" s="316"/>
      <c r="V177" s="316"/>
      <c r="W177" s="316"/>
      <c r="X177" s="316"/>
      <c r="Y177" s="316"/>
      <c r="Z177" s="316"/>
      <c r="AA177" s="316"/>
      <c r="AB177" s="316"/>
      <c r="AC177" s="316"/>
      <c r="AD177" s="316"/>
      <c r="AE177" s="316"/>
      <c r="AF177" s="316"/>
      <c r="AG177" s="316"/>
      <c r="AH177" s="316"/>
      <c r="AI177" s="316"/>
      <c r="AJ177" s="316"/>
      <c r="AK177" s="316"/>
      <c r="AL177" s="316"/>
      <c r="AM177" s="316"/>
      <c r="AN177" s="316"/>
      <c r="AO177" s="316"/>
      <c r="AP177" s="316"/>
      <c r="AQ177" s="316"/>
      <c r="AR177" s="316"/>
      <c r="AS177" s="316"/>
      <c r="AT177" s="316"/>
      <c r="AU177" s="316"/>
      <c r="AV177" s="316"/>
      <c r="AW177" s="316"/>
    </row>
  </sheetData>
  <sheetProtection formatCells="0" formatColumns="0" formatRows="0"/>
  <customSheetViews>
    <customSheetView guid="{CC70D5D3-3A1F-46AA-BDCE-F692C2C36BEE}" showPageBreaks="1" printArea="1" topLeftCell="AB32">
      <selection activeCell="AJ64" sqref="AJ64"/>
      <pageMargins left="0" right="0" top="0" bottom="0" header="0" footer="0"/>
      <pageSetup paperSize="9" scale="21" orientation="portrait" horizontalDpi="4294967294" verticalDpi="4294967294" r:id="rId1"/>
    </customSheetView>
  </customSheetViews>
  <mergeCells count="30">
    <mergeCell ref="J7:J8"/>
    <mergeCell ref="O8:O9"/>
    <mergeCell ref="O7:Q7"/>
    <mergeCell ref="P8:P9"/>
    <mergeCell ref="Q8:Q9"/>
    <mergeCell ref="C10:F10"/>
    <mergeCell ref="S7:AD7"/>
    <mergeCell ref="AE7:AE9"/>
    <mergeCell ref="AQ165:AR165"/>
    <mergeCell ref="AS165:AT165"/>
    <mergeCell ref="AO165:AO166"/>
    <mergeCell ref="AP165:AP166"/>
    <mergeCell ref="H7:H8"/>
    <mergeCell ref="I7:I8"/>
    <mergeCell ref="C7:F9"/>
    <mergeCell ref="G7:G9"/>
    <mergeCell ref="AI7:AI8"/>
    <mergeCell ref="K7:K8"/>
    <mergeCell ref="L7:L8"/>
    <mergeCell ref="M7:M8"/>
    <mergeCell ref="N7:N8"/>
    <mergeCell ref="R8:R9"/>
    <mergeCell ref="AF7:AF9"/>
    <mergeCell ref="AG7:AG9"/>
    <mergeCell ref="AH7:AH9"/>
    <mergeCell ref="AU7:AU8"/>
    <mergeCell ref="AP8:AP9"/>
    <mergeCell ref="AQ8:AQ9"/>
    <mergeCell ref="AK7:AT7"/>
    <mergeCell ref="AR8:AR9"/>
  </mergeCells>
  <hyperlinks>
    <hyperlink ref="AV2" location="Index!A1" display="Index" xr:uid="{002FEDD6-C284-4259-8041-512E9B8FE498}"/>
  </hyperlinks>
  <pageMargins left="0.7" right="0.7" top="0.75" bottom="0.75" header="0.3" footer="0.3"/>
  <pageSetup paperSize="9" scale="21" orientation="portrait" horizontalDpi="4294967294" verticalDpi="4294967294"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7030A0"/>
  </sheetPr>
  <dimension ref="A1:AA101"/>
  <sheetViews>
    <sheetView workbookViewId="0">
      <selection activeCell="J9" sqref="J9"/>
    </sheetView>
  </sheetViews>
  <sheetFormatPr defaultColWidth="0" defaultRowHeight="0" customHeight="1" zeroHeight="1"/>
  <cols>
    <col min="1" max="5" width="9.109375" customWidth="1"/>
    <col min="6" max="6" width="16.6640625" bestFit="1" customWidth="1"/>
    <col min="7" max="7" width="23.6640625" customWidth="1"/>
    <col min="8" max="8" width="18.33203125" bestFit="1" customWidth="1"/>
    <col min="9" max="9" width="19.88671875" customWidth="1"/>
    <col min="10" max="10" width="19.88671875" bestFit="1" customWidth="1"/>
    <col min="11" max="11" width="19.33203125" bestFit="1" customWidth="1"/>
    <col min="12" max="15" width="19.33203125" customWidth="1"/>
    <col min="16" max="16" width="9.109375" customWidth="1"/>
    <col min="17" max="17" width="18.44140625" bestFit="1" customWidth="1"/>
    <col min="18" max="18" width="19.88671875" bestFit="1" customWidth="1"/>
    <col min="19" max="19" width="19.33203125" bestFit="1" customWidth="1"/>
    <col min="20" max="20" width="18.88671875" bestFit="1" customWidth="1"/>
    <col min="21" max="21" width="18.6640625" bestFit="1" customWidth="1"/>
    <col min="22" max="24" width="9.109375" customWidth="1"/>
    <col min="25" max="27" width="0" hidden="1" customWidth="1"/>
    <col min="28" max="16384" width="9.109375" hidden="1"/>
  </cols>
  <sheetData>
    <row r="1" spans="1:24" ht="14.4">
      <c r="A1" s="261"/>
      <c r="B1" s="261"/>
      <c r="C1" s="261"/>
      <c r="D1" s="261"/>
      <c r="E1" s="261"/>
      <c r="F1" s="261"/>
      <c r="G1" s="261"/>
      <c r="H1" s="261"/>
      <c r="I1" s="261"/>
      <c r="J1" s="261"/>
      <c r="K1" s="261"/>
      <c r="L1" s="261"/>
      <c r="M1" s="261"/>
      <c r="N1" s="261"/>
      <c r="O1" s="261"/>
      <c r="P1" s="261"/>
      <c r="Q1" s="261"/>
      <c r="R1" s="261"/>
      <c r="S1" s="261"/>
      <c r="T1" s="261"/>
      <c r="U1" s="261"/>
      <c r="V1" s="261"/>
      <c r="W1" s="261"/>
      <c r="X1" s="261"/>
    </row>
    <row r="2" spans="1:24" ht="14.4">
      <c r="A2" s="261"/>
      <c r="B2" s="2"/>
      <c r="C2" s="2"/>
      <c r="D2" s="2"/>
      <c r="E2" s="2"/>
      <c r="F2" s="2"/>
      <c r="G2" s="2"/>
      <c r="H2" s="2"/>
      <c r="I2" s="2"/>
      <c r="J2" s="2"/>
      <c r="K2" s="2"/>
      <c r="L2" s="2"/>
      <c r="M2" s="2"/>
      <c r="N2" s="2"/>
      <c r="O2" s="2"/>
      <c r="P2" s="2"/>
      <c r="Q2" s="2"/>
      <c r="R2" s="2"/>
      <c r="S2" s="2"/>
      <c r="T2" s="2"/>
      <c r="U2" s="2"/>
      <c r="V2" s="2"/>
      <c r="W2" s="261"/>
      <c r="X2" s="261"/>
    </row>
    <row r="3" spans="1:24" s="102" customFormat="1" ht="15.6">
      <c r="A3" s="184"/>
      <c r="B3" s="203"/>
      <c r="C3" s="4437" t="s">
        <v>2682</v>
      </c>
      <c r="D3" s="2529"/>
      <c r="E3" s="2529"/>
      <c r="F3" s="2529"/>
      <c r="G3" s="2529"/>
      <c r="H3" s="4438"/>
      <c r="I3" s="133"/>
      <c r="J3" s="133"/>
      <c r="K3" s="133"/>
      <c r="L3" s="133"/>
      <c r="M3" s="133"/>
      <c r="N3" s="133"/>
      <c r="O3" s="133"/>
      <c r="P3" s="133"/>
      <c r="Q3" s="133"/>
      <c r="R3" s="133"/>
      <c r="S3" s="133"/>
      <c r="T3" s="133"/>
      <c r="U3" s="39" t="s">
        <v>160</v>
      </c>
      <c r="V3" s="203"/>
      <c r="W3" s="184"/>
      <c r="X3" s="184"/>
    </row>
    <row r="4" spans="1:24" s="102" customFormat="1" ht="15.6">
      <c r="A4" s="184"/>
      <c r="B4" s="203"/>
      <c r="C4" s="4439" t="s">
        <v>723</v>
      </c>
      <c r="D4" s="2530"/>
      <c r="E4" s="4440"/>
      <c r="F4" s="8341" t="str">
        <f>+'Page 2'!F4:I4</f>
        <v>ABC Company</v>
      </c>
      <c r="G4" s="8342"/>
      <c r="H4" s="8343"/>
      <c r="I4" s="133"/>
      <c r="J4" s="133"/>
      <c r="K4" s="133"/>
      <c r="L4" s="133"/>
      <c r="M4" s="133"/>
      <c r="N4" s="133"/>
      <c r="O4" s="133"/>
      <c r="P4" s="133"/>
      <c r="Q4" s="133"/>
      <c r="R4" s="133"/>
      <c r="S4" s="133"/>
      <c r="T4" s="133"/>
      <c r="U4" s="133"/>
      <c r="V4" s="203"/>
      <c r="W4" s="184"/>
      <c r="X4" s="184"/>
    </row>
    <row r="5" spans="1:24" s="102" customFormat="1" ht="15.6">
      <c r="A5" s="184"/>
      <c r="B5" s="203"/>
      <c r="C5" s="4443" t="s">
        <v>724</v>
      </c>
      <c r="D5" s="4444"/>
      <c r="E5" s="4445"/>
      <c r="F5" s="8344" t="str">
        <f>+'Page 2'!F5:I5</f>
        <v>31 December 202x</v>
      </c>
      <c r="G5" s="8345"/>
      <c r="H5" s="8346"/>
      <c r="I5" s="133"/>
      <c r="J5" s="133"/>
      <c r="K5" s="133"/>
      <c r="L5" s="133"/>
      <c r="M5" s="133"/>
      <c r="N5" s="133"/>
      <c r="O5" s="133"/>
      <c r="P5" s="133"/>
      <c r="Q5" s="133"/>
      <c r="R5" s="133"/>
      <c r="S5" s="133"/>
      <c r="T5" s="133"/>
      <c r="U5" s="133"/>
      <c r="V5" s="203"/>
      <c r="W5" s="184"/>
      <c r="X5" s="184"/>
    </row>
    <row r="6" spans="1:24" s="99" customFormat="1" ht="13.2">
      <c r="A6" s="164"/>
      <c r="B6" s="121"/>
      <c r="C6" s="121"/>
      <c r="D6" s="121"/>
      <c r="E6" s="121"/>
      <c r="F6" s="121"/>
      <c r="G6" s="121"/>
      <c r="H6" s="121"/>
      <c r="I6" s="121"/>
      <c r="J6" s="121"/>
      <c r="K6" s="121"/>
      <c r="L6" s="121"/>
      <c r="M6" s="121"/>
      <c r="N6" s="121"/>
      <c r="O6" s="121"/>
      <c r="P6" s="121"/>
      <c r="Q6" s="121"/>
      <c r="R6" s="121"/>
      <c r="S6" s="121"/>
      <c r="T6" s="121"/>
      <c r="U6" s="121"/>
      <c r="V6" s="121"/>
      <c r="W6" s="164"/>
      <c r="X6" s="164"/>
    </row>
    <row r="7" spans="1:24" s="99" customFormat="1" ht="13.2">
      <c r="A7" s="164"/>
      <c r="B7" s="121"/>
      <c r="C7" s="121"/>
      <c r="D7" s="121"/>
      <c r="E7" s="121"/>
      <c r="F7" s="121"/>
      <c r="G7" s="121"/>
      <c r="H7" s="121"/>
      <c r="I7" s="8351" t="s">
        <v>2683</v>
      </c>
      <c r="J7" s="8352"/>
      <c r="K7" s="8352"/>
      <c r="L7" s="8352"/>
      <c r="M7" s="8352"/>
      <c r="N7" s="8352"/>
      <c r="O7" s="8353"/>
      <c r="P7" s="121"/>
      <c r="Q7" s="8351" t="s">
        <v>2684</v>
      </c>
      <c r="R7" s="8352"/>
      <c r="S7" s="8352"/>
      <c r="T7" s="8352"/>
      <c r="U7" s="8353"/>
      <c r="V7" s="121"/>
      <c r="W7" s="164"/>
      <c r="X7" s="164"/>
    </row>
    <row r="8" spans="1:24" s="99" customFormat="1" ht="15.75" customHeight="1">
      <c r="A8" s="164"/>
      <c r="B8" s="121"/>
      <c r="C8" s="8307" t="s">
        <v>2504</v>
      </c>
      <c r="D8" s="8308"/>
      <c r="E8" s="8308"/>
      <c r="F8" s="8354"/>
      <c r="G8" s="8303" t="s">
        <v>2685</v>
      </c>
      <c r="H8" s="8358" t="s">
        <v>755</v>
      </c>
      <c r="I8" s="8360" t="s">
        <v>2686</v>
      </c>
      <c r="J8" s="8361"/>
      <c r="K8" s="8361"/>
      <c r="L8" s="8361"/>
      <c r="M8" s="8361"/>
      <c r="N8" s="8361"/>
      <c r="O8" s="8362"/>
      <c r="P8" s="121"/>
      <c r="Q8" s="8363" t="s">
        <v>2686</v>
      </c>
      <c r="R8" s="8364"/>
      <c r="S8" s="8364"/>
      <c r="T8" s="8364"/>
      <c r="U8" s="8365"/>
      <c r="V8" s="121"/>
      <c r="W8" s="164"/>
      <c r="X8" s="164"/>
    </row>
    <row r="9" spans="1:24" s="99" customFormat="1" ht="38.25" customHeight="1">
      <c r="A9" s="164"/>
      <c r="B9" s="121"/>
      <c r="C9" s="8355"/>
      <c r="D9" s="8356"/>
      <c r="E9" s="8356"/>
      <c r="F9" s="8357"/>
      <c r="G9" s="8304"/>
      <c r="H9" s="8359"/>
      <c r="I9" s="4532" t="s">
        <v>2518</v>
      </c>
      <c r="J9" s="4533" t="s">
        <v>2519</v>
      </c>
      <c r="K9" s="4534" t="s">
        <v>2520</v>
      </c>
      <c r="L9" s="4533" t="s">
        <v>727</v>
      </c>
      <c r="M9" s="4532" t="s">
        <v>728</v>
      </c>
      <c r="N9" s="4533" t="s">
        <v>729</v>
      </c>
      <c r="O9" s="4535" t="s">
        <v>2262</v>
      </c>
      <c r="P9" s="121"/>
      <c r="Q9" s="8368" t="s">
        <v>2518</v>
      </c>
      <c r="R9" s="8366" t="s">
        <v>2519</v>
      </c>
      <c r="S9" s="4534" t="s">
        <v>2520</v>
      </c>
      <c r="T9" s="8366" t="s">
        <v>729</v>
      </c>
      <c r="U9" s="4535" t="s">
        <v>2262</v>
      </c>
      <c r="V9" s="121"/>
      <c r="W9" s="164"/>
      <c r="X9" s="164"/>
    </row>
    <row r="10" spans="1:24" s="99" customFormat="1" ht="13.2">
      <c r="A10" s="164"/>
      <c r="B10" s="121"/>
      <c r="C10" s="8347"/>
      <c r="D10" s="8348"/>
      <c r="E10" s="8348"/>
      <c r="F10" s="8348"/>
      <c r="G10" s="4458"/>
      <c r="H10" s="4456"/>
      <c r="I10" s="2780"/>
      <c r="J10" s="3550"/>
      <c r="K10" s="3328" t="s">
        <v>2687</v>
      </c>
      <c r="L10" s="4538"/>
      <c r="M10" s="2780"/>
      <c r="N10" s="3550"/>
      <c r="O10" s="2759" t="s">
        <v>2688</v>
      </c>
      <c r="P10" s="121"/>
      <c r="Q10" s="8369"/>
      <c r="R10" s="8367"/>
      <c r="S10" s="2027" t="s">
        <v>2689</v>
      </c>
      <c r="T10" s="8367"/>
      <c r="U10" s="1573" t="s">
        <v>2690</v>
      </c>
      <c r="V10" s="121"/>
      <c r="W10" s="164"/>
      <c r="X10" s="164"/>
    </row>
    <row r="11" spans="1:24" s="99" customFormat="1" ht="13.2">
      <c r="A11" s="164"/>
      <c r="B11" s="121"/>
      <c r="C11" s="8349" t="s">
        <v>734</v>
      </c>
      <c r="D11" s="8350"/>
      <c r="E11" s="8350"/>
      <c r="F11" s="8350"/>
      <c r="G11" s="4539" t="s">
        <v>735</v>
      </c>
      <c r="H11" s="4539" t="s">
        <v>736</v>
      </c>
      <c r="I11" s="4540" t="s">
        <v>1249</v>
      </c>
      <c r="J11" s="4540" t="s">
        <v>738</v>
      </c>
      <c r="K11" s="4540" t="s">
        <v>1546</v>
      </c>
      <c r="L11" s="4540" t="s">
        <v>1547</v>
      </c>
      <c r="M11" s="4540" t="s">
        <v>1548</v>
      </c>
      <c r="N11" s="4540" t="s">
        <v>1549</v>
      </c>
      <c r="O11" s="4541" t="s">
        <v>1550</v>
      </c>
      <c r="P11" s="121"/>
      <c r="Q11" s="4540" t="s">
        <v>1551</v>
      </c>
      <c r="R11" s="4541" t="s">
        <v>1552</v>
      </c>
      <c r="S11" s="4540" t="s">
        <v>1553</v>
      </c>
      <c r="T11" s="4540" t="s">
        <v>1554</v>
      </c>
      <c r="U11" s="4541" t="s">
        <v>1555</v>
      </c>
      <c r="V11" s="121"/>
      <c r="W11" s="164"/>
      <c r="X11" s="164"/>
    </row>
    <row r="12" spans="1:24" s="99" customFormat="1" ht="13.2">
      <c r="A12" s="164"/>
      <c r="B12" s="121"/>
      <c r="C12" s="4419" t="s">
        <v>2691</v>
      </c>
      <c r="D12" s="613" t="s">
        <v>751</v>
      </c>
      <c r="E12" s="613"/>
      <c r="F12" s="1423"/>
      <c r="G12" s="2094"/>
      <c r="H12" s="2094"/>
      <c r="I12" s="2094"/>
      <c r="J12" s="2094"/>
      <c r="K12" s="2094"/>
      <c r="L12" s="4542"/>
      <c r="M12" s="4542"/>
      <c r="N12" s="4542"/>
      <c r="O12" s="4543"/>
      <c r="P12" s="387"/>
      <c r="Q12" s="4544"/>
      <c r="R12" s="2094"/>
      <c r="S12" s="2094"/>
      <c r="T12" s="4542"/>
      <c r="U12" s="4543"/>
      <c r="V12" s="121"/>
      <c r="W12" s="164"/>
      <c r="X12" s="164"/>
    </row>
    <row r="13" spans="1:24" s="99" customFormat="1" ht="13.2">
      <c r="A13" s="164"/>
      <c r="B13" s="121"/>
      <c r="C13" s="4411"/>
      <c r="D13" s="613"/>
      <c r="E13" s="613" t="s">
        <v>2692</v>
      </c>
      <c r="F13" s="1423" t="s">
        <v>2536</v>
      </c>
      <c r="G13" s="2094"/>
      <c r="H13" s="1423"/>
      <c r="I13" s="2144"/>
      <c r="J13" s="1423"/>
      <c r="K13" s="2143">
        <f>I13*J13</f>
        <v>0</v>
      </c>
      <c r="L13" s="2022"/>
      <c r="M13" s="2022"/>
      <c r="N13" s="2022"/>
      <c r="O13" s="1578">
        <f>L13+M13-N13</f>
        <v>0</v>
      </c>
      <c r="P13" s="720"/>
      <c r="Q13" s="4545"/>
      <c r="R13" s="1423"/>
      <c r="S13" s="2143">
        <f>Q13*R13</f>
        <v>0</v>
      </c>
      <c r="T13" s="2022"/>
      <c r="U13" s="1580">
        <f>S13-T13</f>
        <v>0</v>
      </c>
      <c r="V13" s="121"/>
      <c r="W13" s="164"/>
      <c r="X13" s="164"/>
    </row>
    <row r="14" spans="1:24" s="99" customFormat="1" ht="13.2">
      <c r="A14" s="164"/>
      <c r="B14" s="121"/>
      <c r="C14" s="4411"/>
      <c r="D14" s="613"/>
      <c r="E14" s="613" t="s">
        <v>2693</v>
      </c>
      <c r="F14" s="1423" t="s">
        <v>2536</v>
      </c>
      <c r="G14" s="2094"/>
      <c r="H14" s="1423"/>
      <c r="I14" s="2144"/>
      <c r="J14" s="1423"/>
      <c r="K14" s="2143">
        <f>I14*J14</f>
        <v>0</v>
      </c>
      <c r="L14" s="2022"/>
      <c r="M14" s="2022"/>
      <c r="N14" s="2022"/>
      <c r="O14" s="1578">
        <f>L14+M14-N14</f>
        <v>0</v>
      </c>
      <c r="P14" s="720"/>
      <c r="Q14" s="4545"/>
      <c r="R14" s="1423"/>
      <c r="S14" s="2143">
        <f>Q14*R14</f>
        <v>0</v>
      </c>
      <c r="T14" s="2022"/>
      <c r="U14" s="1580">
        <f>S14-T14</f>
        <v>0</v>
      </c>
      <c r="V14" s="121"/>
      <c r="W14" s="164"/>
      <c r="X14" s="164"/>
    </row>
    <row r="15" spans="1:24" s="99" customFormat="1" ht="13.2">
      <c r="A15" s="164"/>
      <c r="B15" s="121"/>
      <c r="C15" s="4411"/>
      <c r="D15" s="613"/>
      <c r="E15" s="613" t="s">
        <v>2694</v>
      </c>
      <c r="F15" s="1423" t="s">
        <v>2536</v>
      </c>
      <c r="G15" s="2094"/>
      <c r="H15" s="1423"/>
      <c r="I15" s="2144"/>
      <c r="J15" s="1423"/>
      <c r="K15" s="2143">
        <f>I15*J15</f>
        <v>0</v>
      </c>
      <c r="L15" s="2022"/>
      <c r="M15" s="2022"/>
      <c r="N15" s="2022"/>
      <c r="O15" s="1578">
        <f>L15+M15-N15</f>
        <v>0</v>
      </c>
      <c r="P15" s="720"/>
      <c r="Q15" s="4545"/>
      <c r="R15" s="1423"/>
      <c r="S15" s="2143">
        <f>Q15*R15</f>
        <v>0</v>
      </c>
      <c r="T15" s="2022"/>
      <c r="U15" s="1580">
        <f>S15-T15</f>
        <v>0</v>
      </c>
      <c r="V15" s="121"/>
      <c r="W15" s="164"/>
      <c r="X15" s="164"/>
    </row>
    <row r="16" spans="1:24" s="99" customFormat="1" ht="13.2">
      <c r="A16" s="164"/>
      <c r="B16" s="121"/>
      <c r="C16" s="4411"/>
      <c r="D16" s="613"/>
      <c r="E16" s="613" t="s">
        <v>2694</v>
      </c>
      <c r="F16" s="1423" t="s">
        <v>2536</v>
      </c>
      <c r="G16" s="2094"/>
      <c r="H16" s="1423"/>
      <c r="I16" s="2144"/>
      <c r="J16" s="1423"/>
      <c r="K16" s="2143">
        <f t="shared" ref="K16:K38" si="0">I16*J16</f>
        <v>0</v>
      </c>
      <c r="L16" s="2022"/>
      <c r="M16" s="2022"/>
      <c r="N16" s="2022"/>
      <c r="O16" s="1578">
        <f t="shared" ref="O16:O38" si="1">L16+M16-N16</f>
        <v>0</v>
      </c>
      <c r="P16" s="720"/>
      <c r="Q16" s="4545"/>
      <c r="R16" s="1423"/>
      <c r="S16" s="2143">
        <f t="shared" ref="S16:S38" si="2">Q16*R16</f>
        <v>0</v>
      </c>
      <c r="T16" s="2022"/>
      <c r="U16" s="1580">
        <f t="shared" ref="U16:U38" si="3">S16-T16</f>
        <v>0</v>
      </c>
      <c r="V16" s="121"/>
      <c r="W16" s="164"/>
      <c r="X16" s="164"/>
    </row>
    <row r="17" spans="1:24" s="99" customFormat="1" ht="13.2">
      <c r="A17" s="164"/>
      <c r="B17" s="121"/>
      <c r="C17" s="4411"/>
      <c r="D17" s="613"/>
      <c r="E17" s="613" t="s">
        <v>2694</v>
      </c>
      <c r="F17" s="1423" t="s">
        <v>2536</v>
      </c>
      <c r="G17" s="2094"/>
      <c r="H17" s="1423"/>
      <c r="I17" s="2144"/>
      <c r="J17" s="1423"/>
      <c r="K17" s="2143">
        <f t="shared" si="0"/>
        <v>0</v>
      </c>
      <c r="L17" s="2022"/>
      <c r="M17" s="2022"/>
      <c r="N17" s="2022"/>
      <c r="O17" s="1578">
        <f t="shared" si="1"/>
        <v>0</v>
      </c>
      <c r="P17" s="720"/>
      <c r="Q17" s="4545"/>
      <c r="R17" s="1423"/>
      <c r="S17" s="2143">
        <f t="shared" si="2"/>
        <v>0</v>
      </c>
      <c r="T17" s="2022"/>
      <c r="U17" s="1580">
        <f t="shared" si="3"/>
        <v>0</v>
      </c>
      <c r="V17" s="121"/>
      <c r="W17" s="164"/>
      <c r="X17" s="164"/>
    </row>
    <row r="18" spans="1:24" s="99" customFormat="1" ht="13.2">
      <c r="A18" s="164"/>
      <c r="B18" s="121"/>
      <c r="C18" s="4411"/>
      <c r="D18" s="613"/>
      <c r="E18" s="613" t="s">
        <v>2694</v>
      </c>
      <c r="F18" s="1423" t="s">
        <v>2536</v>
      </c>
      <c r="G18" s="2094"/>
      <c r="H18" s="1423"/>
      <c r="I18" s="2144"/>
      <c r="J18" s="1423"/>
      <c r="K18" s="2143">
        <f t="shared" si="0"/>
        <v>0</v>
      </c>
      <c r="L18" s="2022"/>
      <c r="M18" s="2022"/>
      <c r="N18" s="2022"/>
      <c r="O18" s="1578">
        <f t="shared" si="1"/>
        <v>0</v>
      </c>
      <c r="P18" s="720"/>
      <c r="Q18" s="4545"/>
      <c r="R18" s="1423"/>
      <c r="S18" s="2143">
        <f t="shared" si="2"/>
        <v>0</v>
      </c>
      <c r="T18" s="2022"/>
      <c r="U18" s="1580">
        <f t="shared" si="3"/>
        <v>0</v>
      </c>
      <c r="V18" s="121"/>
      <c r="W18" s="164"/>
      <c r="X18" s="164"/>
    </row>
    <row r="19" spans="1:24" s="99" customFormat="1" ht="13.2">
      <c r="A19" s="164"/>
      <c r="B19" s="121"/>
      <c r="C19" s="4411"/>
      <c r="D19" s="613"/>
      <c r="E19" s="613" t="s">
        <v>2694</v>
      </c>
      <c r="F19" s="1423" t="s">
        <v>2536</v>
      </c>
      <c r="G19" s="2094"/>
      <c r="H19" s="1423"/>
      <c r="I19" s="2144"/>
      <c r="J19" s="1423"/>
      <c r="K19" s="2143">
        <f t="shared" si="0"/>
        <v>0</v>
      </c>
      <c r="L19" s="2022"/>
      <c r="M19" s="2022"/>
      <c r="N19" s="2022"/>
      <c r="O19" s="1578">
        <f t="shared" si="1"/>
        <v>0</v>
      </c>
      <c r="P19" s="720"/>
      <c r="Q19" s="4545"/>
      <c r="R19" s="1423"/>
      <c r="S19" s="2143">
        <f t="shared" si="2"/>
        <v>0</v>
      </c>
      <c r="T19" s="2022"/>
      <c r="U19" s="1580">
        <f t="shared" si="3"/>
        <v>0</v>
      </c>
      <c r="V19" s="121"/>
      <c r="W19" s="164"/>
      <c r="X19" s="164"/>
    </row>
    <row r="20" spans="1:24" s="99" customFormat="1" ht="13.2">
      <c r="A20" s="164"/>
      <c r="B20" s="121"/>
      <c r="C20" s="4411"/>
      <c r="D20" s="613"/>
      <c r="E20" s="613" t="s">
        <v>2694</v>
      </c>
      <c r="F20" s="1423" t="s">
        <v>2536</v>
      </c>
      <c r="G20" s="2094"/>
      <c r="H20" s="1423"/>
      <c r="I20" s="2144"/>
      <c r="J20" s="1423"/>
      <c r="K20" s="2143">
        <f t="shared" si="0"/>
        <v>0</v>
      </c>
      <c r="L20" s="2022"/>
      <c r="M20" s="2022"/>
      <c r="N20" s="2022"/>
      <c r="O20" s="1578">
        <f t="shared" si="1"/>
        <v>0</v>
      </c>
      <c r="P20" s="720"/>
      <c r="Q20" s="4545"/>
      <c r="R20" s="1423"/>
      <c r="S20" s="2143">
        <f t="shared" si="2"/>
        <v>0</v>
      </c>
      <c r="T20" s="2022"/>
      <c r="U20" s="1580">
        <f t="shared" si="3"/>
        <v>0</v>
      </c>
      <c r="V20" s="121"/>
      <c r="W20" s="164"/>
      <c r="X20" s="164"/>
    </row>
    <row r="21" spans="1:24" s="99" customFormat="1" ht="13.2">
      <c r="A21" s="164"/>
      <c r="B21" s="121"/>
      <c r="C21" s="4411"/>
      <c r="D21" s="613"/>
      <c r="E21" s="613" t="s">
        <v>2694</v>
      </c>
      <c r="F21" s="1423" t="s">
        <v>2536</v>
      </c>
      <c r="G21" s="2094"/>
      <c r="H21" s="1423"/>
      <c r="I21" s="2144"/>
      <c r="J21" s="1423"/>
      <c r="K21" s="2143">
        <f t="shared" si="0"/>
        <v>0</v>
      </c>
      <c r="L21" s="2022"/>
      <c r="M21" s="2022"/>
      <c r="N21" s="2022"/>
      <c r="O21" s="1578">
        <f t="shared" si="1"/>
        <v>0</v>
      </c>
      <c r="P21" s="720"/>
      <c r="Q21" s="4545"/>
      <c r="R21" s="1423"/>
      <c r="S21" s="2143">
        <f t="shared" si="2"/>
        <v>0</v>
      </c>
      <c r="T21" s="2022"/>
      <c r="U21" s="1580">
        <f t="shared" si="3"/>
        <v>0</v>
      </c>
      <c r="V21" s="121"/>
      <c r="W21" s="164"/>
      <c r="X21" s="164"/>
    </row>
    <row r="22" spans="1:24" s="99" customFormat="1" ht="13.2">
      <c r="A22" s="164"/>
      <c r="B22" s="121"/>
      <c r="C22" s="4411"/>
      <c r="D22" s="613"/>
      <c r="E22" s="613" t="s">
        <v>2694</v>
      </c>
      <c r="F22" s="1423" t="s">
        <v>2536</v>
      </c>
      <c r="G22" s="2094"/>
      <c r="H22" s="1423"/>
      <c r="I22" s="2144"/>
      <c r="J22" s="1423"/>
      <c r="K22" s="2143">
        <f t="shared" si="0"/>
        <v>0</v>
      </c>
      <c r="L22" s="2022"/>
      <c r="M22" s="2022"/>
      <c r="N22" s="2022"/>
      <c r="O22" s="1578">
        <f t="shared" si="1"/>
        <v>0</v>
      </c>
      <c r="P22" s="720"/>
      <c r="Q22" s="4545"/>
      <c r="R22" s="1423"/>
      <c r="S22" s="2143">
        <f t="shared" si="2"/>
        <v>0</v>
      </c>
      <c r="T22" s="2022"/>
      <c r="U22" s="1580">
        <f t="shared" si="3"/>
        <v>0</v>
      </c>
      <c r="V22" s="121"/>
      <c r="W22" s="164"/>
      <c r="X22" s="164"/>
    </row>
    <row r="23" spans="1:24" s="99" customFormat="1" ht="13.2">
      <c r="A23" s="164"/>
      <c r="B23" s="121"/>
      <c r="C23" s="4411"/>
      <c r="D23" s="613"/>
      <c r="E23" s="613" t="s">
        <v>2694</v>
      </c>
      <c r="F23" s="1423" t="s">
        <v>2536</v>
      </c>
      <c r="G23" s="2094"/>
      <c r="H23" s="1423"/>
      <c r="I23" s="2144"/>
      <c r="J23" s="1423"/>
      <c r="K23" s="2143">
        <f t="shared" si="0"/>
        <v>0</v>
      </c>
      <c r="L23" s="2022"/>
      <c r="M23" s="2022"/>
      <c r="N23" s="2022"/>
      <c r="O23" s="1578">
        <f t="shared" si="1"/>
        <v>0</v>
      </c>
      <c r="P23" s="720"/>
      <c r="Q23" s="4545"/>
      <c r="R23" s="1423"/>
      <c r="S23" s="2143">
        <f t="shared" si="2"/>
        <v>0</v>
      </c>
      <c r="T23" s="2022"/>
      <c r="U23" s="1580">
        <f t="shared" si="3"/>
        <v>0</v>
      </c>
      <c r="V23" s="121"/>
      <c r="W23" s="164"/>
      <c r="X23" s="164"/>
    </row>
    <row r="24" spans="1:24" s="99" customFormat="1" ht="13.2">
      <c r="A24" s="164"/>
      <c r="B24" s="121"/>
      <c r="C24" s="4411"/>
      <c r="D24" s="613"/>
      <c r="E24" s="613" t="s">
        <v>2694</v>
      </c>
      <c r="F24" s="1423" t="s">
        <v>2536</v>
      </c>
      <c r="G24" s="2094"/>
      <c r="H24" s="1423"/>
      <c r="I24" s="2144"/>
      <c r="J24" s="1423"/>
      <c r="K24" s="2143">
        <f t="shared" si="0"/>
        <v>0</v>
      </c>
      <c r="L24" s="2022"/>
      <c r="M24" s="2022"/>
      <c r="N24" s="2022"/>
      <c r="O24" s="1578">
        <f t="shared" si="1"/>
        <v>0</v>
      </c>
      <c r="P24" s="720"/>
      <c r="Q24" s="4545"/>
      <c r="R24" s="1423"/>
      <c r="S24" s="2143">
        <f t="shared" si="2"/>
        <v>0</v>
      </c>
      <c r="T24" s="2022"/>
      <c r="U24" s="1580">
        <f t="shared" si="3"/>
        <v>0</v>
      </c>
      <c r="V24" s="121"/>
      <c r="W24" s="164"/>
      <c r="X24" s="164"/>
    </row>
    <row r="25" spans="1:24" s="99" customFormat="1" ht="13.2">
      <c r="A25" s="164"/>
      <c r="B25" s="121"/>
      <c r="C25" s="4411"/>
      <c r="D25" s="613"/>
      <c r="E25" s="613" t="s">
        <v>2694</v>
      </c>
      <c r="F25" s="1423" t="s">
        <v>2536</v>
      </c>
      <c r="G25" s="2094"/>
      <c r="H25" s="1423"/>
      <c r="I25" s="2144"/>
      <c r="J25" s="1423"/>
      <c r="K25" s="2143">
        <f t="shared" si="0"/>
        <v>0</v>
      </c>
      <c r="L25" s="2022"/>
      <c r="M25" s="2022"/>
      <c r="N25" s="2022"/>
      <c r="O25" s="1578">
        <f t="shared" si="1"/>
        <v>0</v>
      </c>
      <c r="P25" s="720"/>
      <c r="Q25" s="4545"/>
      <c r="R25" s="1423"/>
      <c r="S25" s="2143">
        <f t="shared" si="2"/>
        <v>0</v>
      </c>
      <c r="T25" s="2022"/>
      <c r="U25" s="1580">
        <f t="shared" si="3"/>
        <v>0</v>
      </c>
      <c r="V25" s="121"/>
      <c r="W25" s="164"/>
      <c r="X25" s="164"/>
    </row>
    <row r="26" spans="1:24" s="99" customFormat="1" ht="13.2">
      <c r="A26" s="164"/>
      <c r="B26" s="121"/>
      <c r="C26" s="4411"/>
      <c r="D26" s="613"/>
      <c r="E26" s="613" t="s">
        <v>2694</v>
      </c>
      <c r="F26" s="1423" t="s">
        <v>2536</v>
      </c>
      <c r="G26" s="2094"/>
      <c r="H26" s="1423"/>
      <c r="I26" s="2144"/>
      <c r="J26" s="1423"/>
      <c r="K26" s="2143">
        <f t="shared" si="0"/>
        <v>0</v>
      </c>
      <c r="L26" s="2022"/>
      <c r="M26" s="2022"/>
      <c r="N26" s="2022"/>
      <c r="O26" s="1578">
        <f t="shared" si="1"/>
        <v>0</v>
      </c>
      <c r="P26" s="720"/>
      <c r="Q26" s="4545"/>
      <c r="R26" s="1423"/>
      <c r="S26" s="2143">
        <f t="shared" si="2"/>
        <v>0</v>
      </c>
      <c r="T26" s="2022"/>
      <c r="U26" s="1580">
        <f t="shared" si="3"/>
        <v>0</v>
      </c>
      <c r="V26" s="121"/>
      <c r="W26" s="164"/>
      <c r="X26" s="164"/>
    </row>
    <row r="27" spans="1:24" s="99" customFormat="1" ht="13.2">
      <c r="A27" s="164"/>
      <c r="B27" s="121"/>
      <c r="C27" s="4411"/>
      <c r="D27" s="613"/>
      <c r="E27" s="613" t="s">
        <v>2694</v>
      </c>
      <c r="F27" s="1423" t="s">
        <v>2536</v>
      </c>
      <c r="G27" s="2094"/>
      <c r="H27" s="1423"/>
      <c r="I27" s="2144"/>
      <c r="J27" s="1423"/>
      <c r="K27" s="2143">
        <f t="shared" si="0"/>
        <v>0</v>
      </c>
      <c r="L27" s="2022"/>
      <c r="M27" s="2022"/>
      <c r="N27" s="2022"/>
      <c r="O27" s="1578">
        <f t="shared" si="1"/>
        <v>0</v>
      </c>
      <c r="P27" s="720"/>
      <c r="Q27" s="4545"/>
      <c r="R27" s="1423"/>
      <c r="S27" s="2143">
        <f t="shared" si="2"/>
        <v>0</v>
      </c>
      <c r="T27" s="2022"/>
      <c r="U27" s="1580">
        <f t="shared" si="3"/>
        <v>0</v>
      </c>
      <c r="V27" s="121"/>
      <c r="W27" s="164"/>
      <c r="X27" s="164"/>
    </row>
    <row r="28" spans="1:24" s="99" customFormat="1" ht="13.2">
      <c r="A28" s="164"/>
      <c r="B28" s="121"/>
      <c r="C28" s="4411"/>
      <c r="D28" s="613"/>
      <c r="E28" s="613" t="s">
        <v>2694</v>
      </c>
      <c r="F28" s="1423" t="s">
        <v>2536</v>
      </c>
      <c r="G28" s="2094"/>
      <c r="H28" s="1423"/>
      <c r="I28" s="2144"/>
      <c r="J28" s="1423"/>
      <c r="K28" s="2143">
        <f t="shared" si="0"/>
        <v>0</v>
      </c>
      <c r="L28" s="2022"/>
      <c r="M28" s="2022"/>
      <c r="N28" s="2022"/>
      <c r="O28" s="1578">
        <f t="shared" si="1"/>
        <v>0</v>
      </c>
      <c r="P28" s="720"/>
      <c r="Q28" s="4545"/>
      <c r="R28" s="1423"/>
      <c r="S28" s="2143">
        <f t="shared" si="2"/>
        <v>0</v>
      </c>
      <c r="T28" s="2022"/>
      <c r="U28" s="1580">
        <f t="shared" si="3"/>
        <v>0</v>
      </c>
      <c r="V28" s="121"/>
      <c r="W28" s="164"/>
      <c r="X28" s="164"/>
    </row>
    <row r="29" spans="1:24" s="99" customFormat="1" ht="13.2">
      <c r="A29" s="164"/>
      <c r="B29" s="121"/>
      <c r="C29" s="4411"/>
      <c r="D29" s="613"/>
      <c r="E29" s="613" t="s">
        <v>2694</v>
      </c>
      <c r="F29" s="1423" t="s">
        <v>2536</v>
      </c>
      <c r="G29" s="2094"/>
      <c r="H29" s="1423"/>
      <c r="I29" s="2144"/>
      <c r="J29" s="1423"/>
      <c r="K29" s="2143">
        <f t="shared" si="0"/>
        <v>0</v>
      </c>
      <c r="L29" s="2022"/>
      <c r="M29" s="2022"/>
      <c r="N29" s="2022"/>
      <c r="O29" s="1578">
        <f t="shared" si="1"/>
        <v>0</v>
      </c>
      <c r="P29" s="720"/>
      <c r="Q29" s="4545"/>
      <c r="R29" s="1423"/>
      <c r="S29" s="2143">
        <f t="shared" si="2"/>
        <v>0</v>
      </c>
      <c r="T29" s="2022"/>
      <c r="U29" s="1580">
        <f t="shared" si="3"/>
        <v>0</v>
      </c>
      <c r="V29" s="121"/>
      <c r="W29" s="164"/>
      <c r="X29" s="164"/>
    </row>
    <row r="30" spans="1:24" s="99" customFormat="1" ht="13.2">
      <c r="A30" s="164"/>
      <c r="B30" s="121"/>
      <c r="C30" s="4411"/>
      <c r="D30" s="613"/>
      <c r="E30" s="613" t="s">
        <v>2694</v>
      </c>
      <c r="F30" s="1423" t="s">
        <v>2536</v>
      </c>
      <c r="G30" s="2094"/>
      <c r="H30" s="1423"/>
      <c r="I30" s="2144"/>
      <c r="J30" s="1423"/>
      <c r="K30" s="2143">
        <f t="shared" si="0"/>
        <v>0</v>
      </c>
      <c r="L30" s="2022"/>
      <c r="M30" s="2022"/>
      <c r="N30" s="2022"/>
      <c r="O30" s="1578">
        <f t="shared" si="1"/>
        <v>0</v>
      </c>
      <c r="P30" s="720"/>
      <c r="Q30" s="4545"/>
      <c r="R30" s="1423"/>
      <c r="S30" s="2143">
        <f t="shared" si="2"/>
        <v>0</v>
      </c>
      <c r="T30" s="2022"/>
      <c r="U30" s="1580">
        <f t="shared" si="3"/>
        <v>0</v>
      </c>
      <c r="V30" s="121"/>
      <c r="W30" s="164"/>
      <c r="X30" s="164"/>
    </row>
    <row r="31" spans="1:24" s="99" customFormat="1" ht="13.2">
      <c r="A31" s="164"/>
      <c r="B31" s="121"/>
      <c r="C31" s="4411"/>
      <c r="D31" s="613"/>
      <c r="E31" s="613" t="s">
        <v>2694</v>
      </c>
      <c r="F31" s="1423" t="s">
        <v>2536</v>
      </c>
      <c r="G31" s="2094"/>
      <c r="H31" s="1423"/>
      <c r="I31" s="2144"/>
      <c r="J31" s="1423"/>
      <c r="K31" s="2143">
        <f t="shared" si="0"/>
        <v>0</v>
      </c>
      <c r="L31" s="2022"/>
      <c r="M31" s="2022"/>
      <c r="N31" s="2022"/>
      <c r="O31" s="1578">
        <f t="shared" si="1"/>
        <v>0</v>
      </c>
      <c r="P31" s="720"/>
      <c r="Q31" s="4545"/>
      <c r="R31" s="1423"/>
      <c r="S31" s="2143">
        <f t="shared" si="2"/>
        <v>0</v>
      </c>
      <c r="T31" s="2022"/>
      <c r="U31" s="1580">
        <f t="shared" si="3"/>
        <v>0</v>
      </c>
      <c r="V31" s="121"/>
      <c r="W31" s="164"/>
      <c r="X31" s="164"/>
    </row>
    <row r="32" spans="1:24" s="99" customFormat="1" ht="13.2">
      <c r="A32" s="164"/>
      <c r="B32" s="121"/>
      <c r="C32" s="4411"/>
      <c r="D32" s="613"/>
      <c r="E32" s="613" t="s">
        <v>2694</v>
      </c>
      <c r="F32" s="1423" t="s">
        <v>2536</v>
      </c>
      <c r="G32" s="2094"/>
      <c r="H32" s="1423"/>
      <c r="I32" s="2144"/>
      <c r="J32" s="1423"/>
      <c r="K32" s="2143">
        <f t="shared" si="0"/>
        <v>0</v>
      </c>
      <c r="L32" s="2022"/>
      <c r="M32" s="2022"/>
      <c r="N32" s="2022"/>
      <c r="O32" s="1578">
        <f t="shared" si="1"/>
        <v>0</v>
      </c>
      <c r="P32" s="720"/>
      <c r="Q32" s="4545"/>
      <c r="R32" s="1423"/>
      <c r="S32" s="2143">
        <f t="shared" si="2"/>
        <v>0</v>
      </c>
      <c r="T32" s="2022"/>
      <c r="U32" s="1580">
        <f t="shared" si="3"/>
        <v>0</v>
      </c>
      <c r="V32" s="121"/>
      <c r="W32" s="164"/>
      <c r="X32" s="164"/>
    </row>
    <row r="33" spans="1:24" s="99" customFormat="1" ht="13.2">
      <c r="A33" s="164"/>
      <c r="B33" s="121"/>
      <c r="C33" s="4411"/>
      <c r="D33" s="613"/>
      <c r="E33" s="613" t="s">
        <v>2694</v>
      </c>
      <c r="F33" s="1423" t="s">
        <v>2536</v>
      </c>
      <c r="G33" s="2094"/>
      <c r="H33" s="1423"/>
      <c r="I33" s="2144"/>
      <c r="J33" s="1423"/>
      <c r="K33" s="2143">
        <f t="shared" si="0"/>
        <v>0</v>
      </c>
      <c r="L33" s="2022"/>
      <c r="M33" s="2022"/>
      <c r="N33" s="2022"/>
      <c r="O33" s="1578">
        <f t="shared" si="1"/>
        <v>0</v>
      </c>
      <c r="P33" s="720"/>
      <c r="Q33" s="4545"/>
      <c r="R33" s="1423"/>
      <c r="S33" s="2143">
        <f t="shared" si="2"/>
        <v>0</v>
      </c>
      <c r="T33" s="2022"/>
      <c r="U33" s="1580">
        <f t="shared" si="3"/>
        <v>0</v>
      </c>
      <c r="V33" s="121"/>
      <c r="W33" s="164"/>
      <c r="X33" s="164"/>
    </row>
    <row r="34" spans="1:24" s="99" customFormat="1" ht="13.2">
      <c r="A34" s="164"/>
      <c r="B34" s="121"/>
      <c r="C34" s="4411"/>
      <c r="D34" s="613"/>
      <c r="E34" s="613" t="s">
        <v>2694</v>
      </c>
      <c r="F34" s="1423" t="s">
        <v>2536</v>
      </c>
      <c r="G34" s="2094"/>
      <c r="H34" s="1423"/>
      <c r="I34" s="2144"/>
      <c r="J34" s="1423"/>
      <c r="K34" s="2143">
        <f t="shared" si="0"/>
        <v>0</v>
      </c>
      <c r="L34" s="2022"/>
      <c r="M34" s="2022"/>
      <c r="N34" s="2022"/>
      <c r="O34" s="1578">
        <f t="shared" si="1"/>
        <v>0</v>
      </c>
      <c r="P34" s="720"/>
      <c r="Q34" s="4545"/>
      <c r="R34" s="1423"/>
      <c r="S34" s="2143">
        <f t="shared" si="2"/>
        <v>0</v>
      </c>
      <c r="T34" s="2022"/>
      <c r="U34" s="1580">
        <f t="shared" si="3"/>
        <v>0</v>
      </c>
      <c r="V34" s="121"/>
      <c r="W34" s="164"/>
      <c r="X34" s="164"/>
    </row>
    <row r="35" spans="1:24" s="99" customFormat="1" ht="13.2">
      <c r="A35" s="164"/>
      <c r="B35" s="121"/>
      <c r="C35" s="4411"/>
      <c r="D35" s="613"/>
      <c r="E35" s="613" t="s">
        <v>2694</v>
      </c>
      <c r="F35" s="1423" t="s">
        <v>2536</v>
      </c>
      <c r="G35" s="2094"/>
      <c r="H35" s="1423"/>
      <c r="I35" s="2144"/>
      <c r="J35" s="1423"/>
      <c r="K35" s="2143">
        <f t="shared" si="0"/>
        <v>0</v>
      </c>
      <c r="L35" s="2022"/>
      <c r="M35" s="2022"/>
      <c r="N35" s="2022"/>
      <c r="O35" s="1578">
        <f t="shared" si="1"/>
        <v>0</v>
      </c>
      <c r="P35" s="720"/>
      <c r="Q35" s="4545"/>
      <c r="R35" s="1423"/>
      <c r="S35" s="2143">
        <f t="shared" si="2"/>
        <v>0</v>
      </c>
      <c r="T35" s="2022"/>
      <c r="U35" s="1580">
        <f t="shared" si="3"/>
        <v>0</v>
      </c>
      <c r="V35" s="121"/>
      <c r="W35" s="164"/>
      <c r="X35" s="164"/>
    </row>
    <row r="36" spans="1:24" s="99" customFormat="1" ht="13.2">
      <c r="A36" s="164"/>
      <c r="B36" s="121"/>
      <c r="C36" s="4411"/>
      <c r="D36" s="613"/>
      <c r="E36" s="613" t="s">
        <v>2694</v>
      </c>
      <c r="F36" s="1423" t="s">
        <v>2536</v>
      </c>
      <c r="G36" s="2094"/>
      <c r="H36" s="1423"/>
      <c r="I36" s="2144"/>
      <c r="J36" s="1423"/>
      <c r="K36" s="2143">
        <f t="shared" si="0"/>
        <v>0</v>
      </c>
      <c r="L36" s="2022"/>
      <c r="M36" s="2022"/>
      <c r="N36" s="2022"/>
      <c r="O36" s="1578">
        <f t="shared" si="1"/>
        <v>0</v>
      </c>
      <c r="P36" s="720"/>
      <c r="Q36" s="4545"/>
      <c r="R36" s="1423"/>
      <c r="S36" s="2143">
        <f t="shared" si="2"/>
        <v>0</v>
      </c>
      <c r="T36" s="2022"/>
      <c r="U36" s="1580">
        <f t="shared" si="3"/>
        <v>0</v>
      </c>
      <c r="V36" s="121"/>
      <c r="W36" s="164"/>
      <c r="X36" s="164"/>
    </row>
    <row r="37" spans="1:24" s="99" customFormat="1" ht="13.2">
      <c r="A37" s="164"/>
      <c r="B37" s="121"/>
      <c r="C37" s="4411"/>
      <c r="D37" s="613"/>
      <c r="E37" s="613" t="s">
        <v>2694</v>
      </c>
      <c r="F37" s="1423" t="s">
        <v>2536</v>
      </c>
      <c r="G37" s="2094"/>
      <c r="H37" s="1423"/>
      <c r="I37" s="2144"/>
      <c r="J37" s="1423"/>
      <c r="K37" s="2143">
        <f t="shared" si="0"/>
        <v>0</v>
      </c>
      <c r="L37" s="2022"/>
      <c r="M37" s="2022"/>
      <c r="N37" s="2022"/>
      <c r="O37" s="1578">
        <f t="shared" si="1"/>
        <v>0</v>
      </c>
      <c r="P37" s="720"/>
      <c r="Q37" s="4545"/>
      <c r="R37" s="1423"/>
      <c r="S37" s="2143">
        <f t="shared" si="2"/>
        <v>0</v>
      </c>
      <c r="T37" s="2022"/>
      <c r="U37" s="1580">
        <f t="shared" si="3"/>
        <v>0</v>
      </c>
      <c r="V37" s="121"/>
      <c r="W37" s="164"/>
      <c r="X37" s="164"/>
    </row>
    <row r="38" spans="1:24" s="99" customFormat="1" ht="13.2">
      <c r="A38" s="164"/>
      <c r="B38" s="121"/>
      <c r="C38" s="4411"/>
      <c r="D38" s="613"/>
      <c r="E38" s="613" t="s">
        <v>2694</v>
      </c>
      <c r="F38" s="1423" t="s">
        <v>2536</v>
      </c>
      <c r="G38" s="2094"/>
      <c r="H38" s="1423"/>
      <c r="I38" s="2144"/>
      <c r="J38" s="1423"/>
      <c r="K38" s="2143">
        <f t="shared" si="0"/>
        <v>0</v>
      </c>
      <c r="L38" s="2022"/>
      <c r="M38" s="2022"/>
      <c r="N38" s="2022"/>
      <c r="O38" s="1578">
        <f t="shared" si="1"/>
        <v>0</v>
      </c>
      <c r="P38" s="720"/>
      <c r="Q38" s="4545"/>
      <c r="R38" s="1423"/>
      <c r="S38" s="2143">
        <f t="shared" si="2"/>
        <v>0</v>
      </c>
      <c r="T38" s="2022"/>
      <c r="U38" s="1580">
        <f t="shared" si="3"/>
        <v>0</v>
      </c>
      <c r="V38" s="121"/>
      <c r="W38" s="164"/>
      <c r="X38" s="164"/>
    </row>
    <row r="39" spans="1:24" s="101" customFormat="1" ht="13.2">
      <c r="A39" s="178"/>
      <c r="B39" s="160"/>
      <c r="C39" s="4546" t="s">
        <v>2695</v>
      </c>
      <c r="D39" s="4547"/>
      <c r="E39" s="4547"/>
      <c r="F39" s="4548"/>
      <c r="G39" s="4549"/>
      <c r="H39" s="4476"/>
      <c r="I39" s="4487">
        <f>SUM(I13:I38)</f>
        <v>0</v>
      </c>
      <c r="J39" s="4550"/>
      <c r="K39" s="4487">
        <f>SUM(K13:K38)</f>
        <v>0</v>
      </c>
      <c r="L39" s="4417">
        <f>SUM(L13:L38)</f>
        <v>0</v>
      </c>
      <c r="M39" s="4417">
        <f>SUM(M13:M38)</f>
        <v>0</v>
      </c>
      <c r="N39" s="4417">
        <f>SUM(N13:N38)</f>
        <v>0</v>
      </c>
      <c r="O39" s="4418">
        <f>SUM(O13:O38)</f>
        <v>0</v>
      </c>
      <c r="P39" s="719"/>
      <c r="Q39" s="4479">
        <f>SUM(Q13:Q38)</f>
        <v>0</v>
      </c>
      <c r="R39" s="4551">
        <f>SUM(R13:R38)</f>
        <v>0</v>
      </c>
      <c r="S39" s="4487">
        <f>SUM(S13:S38)</f>
        <v>0</v>
      </c>
      <c r="T39" s="4417">
        <f>SUM(T13:T38)</f>
        <v>0</v>
      </c>
      <c r="U39" s="4418">
        <f>SUM(U13:U38)</f>
        <v>0</v>
      </c>
      <c r="V39" s="160"/>
      <c r="W39" s="178"/>
      <c r="X39" s="178"/>
    </row>
    <row r="40" spans="1:24" s="99" customFormat="1" ht="13.2">
      <c r="A40" s="164"/>
      <c r="B40" s="121"/>
      <c r="C40" s="4419" t="s">
        <v>2696</v>
      </c>
      <c r="D40" s="613" t="s">
        <v>753</v>
      </c>
      <c r="E40" s="613"/>
      <c r="F40" s="1423"/>
      <c r="G40" s="2094"/>
      <c r="H40" s="1423"/>
      <c r="I40" s="1423"/>
      <c r="J40" s="1423"/>
      <c r="K40" s="1423"/>
      <c r="L40" s="2091"/>
      <c r="M40" s="2091"/>
      <c r="N40" s="2091"/>
      <c r="O40" s="1577"/>
      <c r="P40" s="720"/>
      <c r="Q40" s="4473"/>
      <c r="R40" s="1423"/>
      <c r="S40" s="1423"/>
      <c r="T40" s="2091"/>
      <c r="U40" s="1581"/>
      <c r="V40" s="121"/>
      <c r="W40" s="164"/>
      <c r="X40" s="164"/>
    </row>
    <row r="41" spans="1:24" s="99" customFormat="1" ht="13.2">
      <c r="A41" s="164"/>
      <c r="B41" s="121"/>
      <c r="C41" s="4411"/>
      <c r="D41" s="613"/>
      <c r="E41" s="613" t="s">
        <v>2697</v>
      </c>
      <c r="F41" s="1423" t="s">
        <v>2536</v>
      </c>
      <c r="G41" s="2094"/>
      <c r="H41" s="1423"/>
      <c r="I41" s="2144"/>
      <c r="J41" s="1423"/>
      <c r="K41" s="2143">
        <f>I41*J41</f>
        <v>0</v>
      </c>
      <c r="L41" s="2022"/>
      <c r="M41" s="2022"/>
      <c r="N41" s="2022"/>
      <c r="O41" s="1578">
        <f>L41+M41-N41</f>
        <v>0</v>
      </c>
      <c r="P41" s="720"/>
      <c r="Q41" s="4545"/>
      <c r="R41" s="1423"/>
      <c r="S41" s="2143">
        <f>Q41*R41</f>
        <v>0</v>
      </c>
      <c r="T41" s="2022"/>
      <c r="U41" s="1580">
        <f>S41-T41</f>
        <v>0</v>
      </c>
      <c r="V41" s="121"/>
      <c r="W41" s="164"/>
      <c r="X41" s="164"/>
    </row>
    <row r="42" spans="1:24" s="99" customFormat="1" ht="13.2">
      <c r="A42" s="164"/>
      <c r="B42" s="121"/>
      <c r="C42" s="4411"/>
      <c r="D42" s="613"/>
      <c r="E42" s="613" t="s">
        <v>2698</v>
      </c>
      <c r="F42" s="1423" t="s">
        <v>2536</v>
      </c>
      <c r="G42" s="2094"/>
      <c r="H42" s="1423"/>
      <c r="I42" s="2144"/>
      <c r="J42" s="1423"/>
      <c r="K42" s="2143">
        <f>I42*J42</f>
        <v>0</v>
      </c>
      <c r="L42" s="2022"/>
      <c r="M42" s="2022"/>
      <c r="N42" s="2022"/>
      <c r="O42" s="1578">
        <f>L42+M42-N42</f>
        <v>0</v>
      </c>
      <c r="P42" s="720"/>
      <c r="Q42" s="4545"/>
      <c r="R42" s="1423"/>
      <c r="S42" s="2143">
        <f>Q42*R42</f>
        <v>0</v>
      </c>
      <c r="T42" s="2022"/>
      <c r="U42" s="1580">
        <f>S42-T42</f>
        <v>0</v>
      </c>
      <c r="V42" s="121"/>
      <c r="W42" s="164"/>
      <c r="X42" s="164"/>
    </row>
    <row r="43" spans="1:24" s="99" customFormat="1" ht="13.2">
      <c r="A43" s="164"/>
      <c r="B43" s="121"/>
      <c r="C43" s="4411"/>
      <c r="D43" s="613"/>
      <c r="E43" s="613" t="s">
        <v>2699</v>
      </c>
      <c r="F43" s="1423" t="s">
        <v>2536</v>
      </c>
      <c r="G43" s="2094"/>
      <c r="H43" s="1423"/>
      <c r="I43" s="2144"/>
      <c r="J43" s="1423"/>
      <c r="K43" s="2143">
        <f>I43*J43</f>
        <v>0</v>
      </c>
      <c r="L43" s="2022"/>
      <c r="M43" s="2022"/>
      <c r="N43" s="2022"/>
      <c r="O43" s="1578">
        <f>L43+M43-N43</f>
        <v>0</v>
      </c>
      <c r="P43" s="720"/>
      <c r="Q43" s="4545"/>
      <c r="R43" s="1423"/>
      <c r="S43" s="2143">
        <f>Q43*R43</f>
        <v>0</v>
      </c>
      <c r="T43" s="2022"/>
      <c r="U43" s="1580">
        <f>S43-T43</f>
        <v>0</v>
      </c>
      <c r="V43" s="121"/>
      <c r="W43" s="164"/>
      <c r="X43" s="164"/>
    </row>
    <row r="44" spans="1:24" s="99" customFormat="1" ht="13.2">
      <c r="A44" s="164"/>
      <c r="B44" s="121"/>
      <c r="C44" s="4411"/>
      <c r="D44" s="613"/>
      <c r="E44" s="613" t="s">
        <v>2699</v>
      </c>
      <c r="F44" s="1423" t="s">
        <v>2536</v>
      </c>
      <c r="G44" s="2094"/>
      <c r="H44" s="1423"/>
      <c r="I44" s="2144"/>
      <c r="J44" s="1423"/>
      <c r="K44" s="2143">
        <f t="shared" ref="K44:K69" si="4">I44*J44</f>
        <v>0</v>
      </c>
      <c r="L44" s="2022"/>
      <c r="M44" s="2022"/>
      <c r="N44" s="2022"/>
      <c r="O44" s="1578">
        <f t="shared" ref="O44:O69" si="5">L44+M44-N44</f>
        <v>0</v>
      </c>
      <c r="P44" s="720"/>
      <c r="Q44" s="4545"/>
      <c r="R44" s="1423"/>
      <c r="S44" s="2143">
        <f t="shared" ref="S44:S69" si="6">Q44*R44</f>
        <v>0</v>
      </c>
      <c r="T44" s="2022"/>
      <c r="U44" s="1580">
        <f t="shared" ref="U44:U69" si="7">S44-T44</f>
        <v>0</v>
      </c>
      <c r="V44" s="121"/>
      <c r="W44" s="164"/>
      <c r="X44" s="164"/>
    </row>
    <row r="45" spans="1:24" s="99" customFormat="1" ht="13.2">
      <c r="A45" s="164"/>
      <c r="B45" s="121"/>
      <c r="C45" s="4411"/>
      <c r="D45" s="613"/>
      <c r="E45" s="613" t="s">
        <v>2699</v>
      </c>
      <c r="F45" s="1423" t="s">
        <v>2536</v>
      </c>
      <c r="G45" s="2094"/>
      <c r="H45" s="1423"/>
      <c r="I45" s="2144"/>
      <c r="J45" s="1423"/>
      <c r="K45" s="2143">
        <f t="shared" si="4"/>
        <v>0</v>
      </c>
      <c r="L45" s="2022"/>
      <c r="M45" s="2022"/>
      <c r="N45" s="2022"/>
      <c r="O45" s="1578">
        <f t="shared" si="5"/>
        <v>0</v>
      </c>
      <c r="P45" s="720"/>
      <c r="Q45" s="4545"/>
      <c r="R45" s="1423"/>
      <c r="S45" s="2143">
        <f t="shared" si="6"/>
        <v>0</v>
      </c>
      <c r="T45" s="2022"/>
      <c r="U45" s="1580">
        <f t="shared" si="7"/>
        <v>0</v>
      </c>
      <c r="V45" s="121"/>
      <c r="W45" s="164"/>
      <c r="X45" s="164"/>
    </row>
    <row r="46" spans="1:24" s="99" customFormat="1" ht="13.2">
      <c r="A46" s="164"/>
      <c r="B46" s="121"/>
      <c r="C46" s="4411"/>
      <c r="D46" s="613"/>
      <c r="E46" s="613" t="s">
        <v>2699</v>
      </c>
      <c r="F46" s="1423" t="s">
        <v>2536</v>
      </c>
      <c r="G46" s="2094"/>
      <c r="H46" s="1423"/>
      <c r="I46" s="2144"/>
      <c r="J46" s="1423"/>
      <c r="K46" s="2143">
        <f t="shared" si="4"/>
        <v>0</v>
      </c>
      <c r="L46" s="2022"/>
      <c r="M46" s="2022"/>
      <c r="N46" s="2022"/>
      <c r="O46" s="1578">
        <f t="shared" si="5"/>
        <v>0</v>
      </c>
      <c r="P46" s="720"/>
      <c r="Q46" s="4545"/>
      <c r="R46" s="1423"/>
      <c r="S46" s="2143">
        <f t="shared" si="6"/>
        <v>0</v>
      </c>
      <c r="T46" s="2022"/>
      <c r="U46" s="1580">
        <f t="shared" si="7"/>
        <v>0</v>
      </c>
      <c r="V46" s="121"/>
      <c r="W46" s="164"/>
      <c r="X46" s="164"/>
    </row>
    <row r="47" spans="1:24" s="99" customFormat="1" ht="13.2">
      <c r="A47" s="164"/>
      <c r="B47" s="121"/>
      <c r="C47" s="4411"/>
      <c r="D47" s="613"/>
      <c r="E47" s="613" t="s">
        <v>2699</v>
      </c>
      <c r="F47" s="1423" t="s">
        <v>2536</v>
      </c>
      <c r="G47" s="2094"/>
      <c r="H47" s="1423"/>
      <c r="I47" s="2144"/>
      <c r="J47" s="1423"/>
      <c r="K47" s="2143">
        <f t="shared" si="4"/>
        <v>0</v>
      </c>
      <c r="L47" s="2022"/>
      <c r="M47" s="2022"/>
      <c r="N47" s="2022"/>
      <c r="O47" s="1578">
        <f t="shared" si="5"/>
        <v>0</v>
      </c>
      <c r="P47" s="720"/>
      <c r="Q47" s="4545"/>
      <c r="R47" s="1423"/>
      <c r="S47" s="2143">
        <f t="shared" si="6"/>
        <v>0</v>
      </c>
      <c r="T47" s="2022"/>
      <c r="U47" s="1580">
        <f t="shared" si="7"/>
        <v>0</v>
      </c>
      <c r="V47" s="121"/>
      <c r="W47" s="164"/>
      <c r="X47" s="164"/>
    </row>
    <row r="48" spans="1:24" s="99" customFormat="1" ht="13.2">
      <c r="A48" s="164"/>
      <c r="B48" s="121"/>
      <c r="C48" s="4411"/>
      <c r="D48" s="613"/>
      <c r="E48" s="613" t="s">
        <v>2699</v>
      </c>
      <c r="F48" s="1423" t="s">
        <v>2536</v>
      </c>
      <c r="G48" s="2094"/>
      <c r="H48" s="1423"/>
      <c r="I48" s="2144"/>
      <c r="J48" s="1423"/>
      <c r="K48" s="2143">
        <f t="shared" si="4"/>
        <v>0</v>
      </c>
      <c r="L48" s="2022"/>
      <c r="M48" s="2022"/>
      <c r="N48" s="2022"/>
      <c r="O48" s="1578">
        <f t="shared" si="5"/>
        <v>0</v>
      </c>
      <c r="P48" s="720"/>
      <c r="Q48" s="4545"/>
      <c r="R48" s="1423"/>
      <c r="S48" s="2143">
        <f t="shared" si="6"/>
        <v>0</v>
      </c>
      <c r="T48" s="2022"/>
      <c r="U48" s="1580">
        <f t="shared" si="7"/>
        <v>0</v>
      </c>
      <c r="V48" s="121"/>
      <c r="W48" s="164"/>
      <c r="X48" s="164"/>
    </row>
    <row r="49" spans="1:24" s="99" customFormat="1" ht="13.2">
      <c r="A49" s="164"/>
      <c r="B49" s="121"/>
      <c r="C49" s="4411"/>
      <c r="D49" s="613"/>
      <c r="E49" s="613" t="s">
        <v>2699</v>
      </c>
      <c r="F49" s="1423" t="s">
        <v>2536</v>
      </c>
      <c r="G49" s="2094"/>
      <c r="H49" s="1423"/>
      <c r="I49" s="2144"/>
      <c r="J49" s="1423"/>
      <c r="K49" s="2143">
        <f t="shared" si="4"/>
        <v>0</v>
      </c>
      <c r="L49" s="2022"/>
      <c r="M49" s="2022"/>
      <c r="N49" s="2022"/>
      <c r="O49" s="1578">
        <f t="shared" si="5"/>
        <v>0</v>
      </c>
      <c r="P49" s="720"/>
      <c r="Q49" s="4545"/>
      <c r="R49" s="1423"/>
      <c r="S49" s="2143">
        <f t="shared" si="6"/>
        <v>0</v>
      </c>
      <c r="T49" s="2022"/>
      <c r="U49" s="1580">
        <f t="shared" si="7"/>
        <v>0</v>
      </c>
      <c r="V49" s="121"/>
      <c r="W49" s="164"/>
      <c r="X49" s="164"/>
    </row>
    <row r="50" spans="1:24" s="99" customFormat="1" ht="13.2">
      <c r="A50" s="164"/>
      <c r="B50" s="121"/>
      <c r="C50" s="4411"/>
      <c r="D50" s="613"/>
      <c r="E50" s="613" t="s">
        <v>2699</v>
      </c>
      <c r="F50" s="1423" t="s">
        <v>2536</v>
      </c>
      <c r="G50" s="2094"/>
      <c r="H50" s="1423"/>
      <c r="I50" s="2144"/>
      <c r="J50" s="1423"/>
      <c r="K50" s="2143">
        <f t="shared" si="4"/>
        <v>0</v>
      </c>
      <c r="L50" s="2022"/>
      <c r="M50" s="2022"/>
      <c r="N50" s="2022"/>
      <c r="O50" s="1578">
        <f t="shared" si="5"/>
        <v>0</v>
      </c>
      <c r="P50" s="720"/>
      <c r="Q50" s="4545"/>
      <c r="R50" s="1423"/>
      <c r="S50" s="2143">
        <f t="shared" si="6"/>
        <v>0</v>
      </c>
      <c r="T50" s="2022"/>
      <c r="U50" s="1580">
        <f t="shared" si="7"/>
        <v>0</v>
      </c>
      <c r="V50" s="121"/>
      <c r="W50" s="164"/>
      <c r="X50" s="164"/>
    </row>
    <row r="51" spans="1:24" s="99" customFormat="1" ht="13.2">
      <c r="A51" s="164"/>
      <c r="B51" s="121"/>
      <c r="C51" s="4411"/>
      <c r="D51" s="613"/>
      <c r="E51" s="613" t="s">
        <v>2699</v>
      </c>
      <c r="F51" s="1423" t="s">
        <v>2536</v>
      </c>
      <c r="G51" s="2094"/>
      <c r="H51" s="1423"/>
      <c r="I51" s="2144"/>
      <c r="J51" s="1423"/>
      <c r="K51" s="2143">
        <f t="shared" si="4"/>
        <v>0</v>
      </c>
      <c r="L51" s="2022"/>
      <c r="M51" s="2022"/>
      <c r="N51" s="2022"/>
      <c r="O51" s="1578">
        <f t="shared" si="5"/>
        <v>0</v>
      </c>
      <c r="P51" s="720"/>
      <c r="Q51" s="4545"/>
      <c r="R51" s="1423"/>
      <c r="S51" s="2143">
        <f t="shared" si="6"/>
        <v>0</v>
      </c>
      <c r="T51" s="2022"/>
      <c r="U51" s="1580">
        <f t="shared" si="7"/>
        <v>0</v>
      </c>
      <c r="V51" s="121"/>
      <c r="W51" s="164"/>
      <c r="X51" s="164"/>
    </row>
    <row r="52" spans="1:24" s="99" customFormat="1" ht="13.2">
      <c r="A52" s="164"/>
      <c r="B52" s="121"/>
      <c r="C52" s="4411"/>
      <c r="D52" s="613"/>
      <c r="E52" s="613" t="s">
        <v>2699</v>
      </c>
      <c r="F52" s="1423" t="s">
        <v>2536</v>
      </c>
      <c r="G52" s="2094"/>
      <c r="H52" s="1423"/>
      <c r="I52" s="2144"/>
      <c r="J52" s="1423"/>
      <c r="K52" s="2143">
        <f t="shared" si="4"/>
        <v>0</v>
      </c>
      <c r="L52" s="2022"/>
      <c r="M52" s="2022"/>
      <c r="N52" s="2022"/>
      <c r="O52" s="1578">
        <f t="shared" si="5"/>
        <v>0</v>
      </c>
      <c r="P52" s="720"/>
      <c r="Q52" s="4545"/>
      <c r="R52" s="1423"/>
      <c r="S52" s="2143">
        <f t="shared" si="6"/>
        <v>0</v>
      </c>
      <c r="T52" s="2022"/>
      <c r="U52" s="1580">
        <f t="shared" si="7"/>
        <v>0</v>
      </c>
      <c r="V52" s="121"/>
      <c r="W52" s="164"/>
      <c r="X52" s="164"/>
    </row>
    <row r="53" spans="1:24" s="99" customFormat="1" ht="13.2">
      <c r="A53" s="164"/>
      <c r="B53" s="121"/>
      <c r="C53" s="4411"/>
      <c r="D53" s="613"/>
      <c r="E53" s="613" t="s">
        <v>2699</v>
      </c>
      <c r="F53" s="1423" t="s">
        <v>2536</v>
      </c>
      <c r="G53" s="2094"/>
      <c r="H53" s="1423"/>
      <c r="I53" s="2144"/>
      <c r="J53" s="1423"/>
      <c r="K53" s="2143">
        <f t="shared" si="4"/>
        <v>0</v>
      </c>
      <c r="L53" s="2022"/>
      <c r="M53" s="2022"/>
      <c r="N53" s="2022"/>
      <c r="O53" s="1578">
        <f t="shared" si="5"/>
        <v>0</v>
      </c>
      <c r="P53" s="720"/>
      <c r="Q53" s="4545"/>
      <c r="R53" s="1423"/>
      <c r="S53" s="2143">
        <f t="shared" si="6"/>
        <v>0</v>
      </c>
      <c r="T53" s="2022"/>
      <c r="U53" s="1580">
        <f t="shared" si="7"/>
        <v>0</v>
      </c>
      <c r="V53" s="121"/>
      <c r="W53" s="164"/>
      <c r="X53" s="164"/>
    </row>
    <row r="54" spans="1:24" s="99" customFormat="1" ht="13.2">
      <c r="A54" s="164"/>
      <c r="B54" s="121"/>
      <c r="C54" s="4411"/>
      <c r="D54" s="613"/>
      <c r="E54" s="613" t="s">
        <v>2699</v>
      </c>
      <c r="F54" s="1423" t="s">
        <v>2536</v>
      </c>
      <c r="G54" s="2094"/>
      <c r="H54" s="1423"/>
      <c r="I54" s="2144"/>
      <c r="J54" s="1423"/>
      <c r="K54" s="2143">
        <f t="shared" si="4"/>
        <v>0</v>
      </c>
      <c r="L54" s="2022"/>
      <c r="M54" s="2022"/>
      <c r="N54" s="2022"/>
      <c r="O54" s="1578">
        <f t="shared" si="5"/>
        <v>0</v>
      </c>
      <c r="P54" s="720"/>
      <c r="Q54" s="4545"/>
      <c r="R54" s="1423"/>
      <c r="S54" s="2143">
        <f t="shared" si="6"/>
        <v>0</v>
      </c>
      <c r="T54" s="2022"/>
      <c r="U54" s="1580">
        <f t="shared" si="7"/>
        <v>0</v>
      </c>
      <c r="V54" s="121"/>
      <c r="W54" s="164"/>
      <c r="X54" s="164"/>
    </row>
    <row r="55" spans="1:24" s="99" customFormat="1" ht="13.2">
      <c r="A55" s="164"/>
      <c r="B55" s="121"/>
      <c r="C55" s="4411"/>
      <c r="D55" s="613"/>
      <c r="E55" s="613" t="s">
        <v>2699</v>
      </c>
      <c r="F55" s="1423" t="s">
        <v>2536</v>
      </c>
      <c r="G55" s="2094"/>
      <c r="H55" s="1423"/>
      <c r="I55" s="2144"/>
      <c r="J55" s="1423"/>
      <c r="K55" s="2143">
        <f t="shared" si="4"/>
        <v>0</v>
      </c>
      <c r="L55" s="2022"/>
      <c r="M55" s="2022"/>
      <c r="N55" s="2022"/>
      <c r="O55" s="1578">
        <f t="shared" si="5"/>
        <v>0</v>
      </c>
      <c r="P55" s="720"/>
      <c r="Q55" s="4545"/>
      <c r="R55" s="1423"/>
      <c r="S55" s="2143">
        <f t="shared" si="6"/>
        <v>0</v>
      </c>
      <c r="T55" s="2022"/>
      <c r="U55" s="1580">
        <f t="shared" si="7"/>
        <v>0</v>
      </c>
      <c r="V55" s="121"/>
      <c r="W55" s="164"/>
      <c r="X55" s="164"/>
    </row>
    <row r="56" spans="1:24" s="99" customFormat="1" ht="13.2">
      <c r="A56" s="164"/>
      <c r="B56" s="121"/>
      <c r="C56" s="4411"/>
      <c r="D56" s="613"/>
      <c r="E56" s="613" t="s">
        <v>2699</v>
      </c>
      <c r="F56" s="1423" t="s">
        <v>2536</v>
      </c>
      <c r="G56" s="2094"/>
      <c r="H56" s="1423"/>
      <c r="I56" s="2144"/>
      <c r="J56" s="1423"/>
      <c r="K56" s="2143">
        <f t="shared" si="4"/>
        <v>0</v>
      </c>
      <c r="L56" s="2022"/>
      <c r="M56" s="2022"/>
      <c r="N56" s="2022"/>
      <c r="O56" s="1578">
        <f t="shared" si="5"/>
        <v>0</v>
      </c>
      <c r="P56" s="720"/>
      <c r="Q56" s="4545"/>
      <c r="R56" s="1423"/>
      <c r="S56" s="2143">
        <f t="shared" si="6"/>
        <v>0</v>
      </c>
      <c r="T56" s="2022"/>
      <c r="U56" s="1580">
        <f t="shared" si="7"/>
        <v>0</v>
      </c>
      <c r="V56" s="121"/>
      <c r="W56" s="164"/>
      <c r="X56" s="164"/>
    </row>
    <row r="57" spans="1:24" s="99" customFormat="1" ht="13.2">
      <c r="A57" s="164"/>
      <c r="B57" s="121"/>
      <c r="C57" s="4411"/>
      <c r="D57" s="613"/>
      <c r="E57" s="613" t="s">
        <v>2699</v>
      </c>
      <c r="F57" s="1423" t="s">
        <v>2536</v>
      </c>
      <c r="G57" s="2094"/>
      <c r="H57" s="1423"/>
      <c r="I57" s="2144"/>
      <c r="J57" s="1423"/>
      <c r="K57" s="2143">
        <f t="shared" si="4"/>
        <v>0</v>
      </c>
      <c r="L57" s="2022"/>
      <c r="M57" s="2022"/>
      <c r="N57" s="2022"/>
      <c r="O57" s="1578">
        <f t="shared" si="5"/>
        <v>0</v>
      </c>
      <c r="P57" s="720"/>
      <c r="Q57" s="4545"/>
      <c r="R57" s="1423"/>
      <c r="S57" s="2143">
        <f t="shared" si="6"/>
        <v>0</v>
      </c>
      <c r="T57" s="2022"/>
      <c r="U57" s="1580">
        <f t="shared" si="7"/>
        <v>0</v>
      </c>
      <c r="V57" s="121"/>
      <c r="W57" s="164"/>
      <c r="X57" s="164"/>
    </row>
    <row r="58" spans="1:24" s="99" customFormat="1" ht="13.2">
      <c r="A58" s="164"/>
      <c r="B58" s="121"/>
      <c r="C58" s="4411"/>
      <c r="D58" s="613"/>
      <c r="E58" s="613" t="s">
        <v>2699</v>
      </c>
      <c r="F58" s="1423" t="s">
        <v>2536</v>
      </c>
      <c r="G58" s="2094"/>
      <c r="H58" s="1423"/>
      <c r="I58" s="2144"/>
      <c r="J58" s="1423"/>
      <c r="K58" s="2143">
        <f t="shared" si="4"/>
        <v>0</v>
      </c>
      <c r="L58" s="2022"/>
      <c r="M58" s="2022"/>
      <c r="N58" s="2022"/>
      <c r="O58" s="1578">
        <f t="shared" si="5"/>
        <v>0</v>
      </c>
      <c r="P58" s="720"/>
      <c r="Q58" s="4545"/>
      <c r="R58" s="1423"/>
      <c r="S58" s="2143">
        <f t="shared" si="6"/>
        <v>0</v>
      </c>
      <c r="T58" s="2022"/>
      <c r="U58" s="1580">
        <f t="shared" si="7"/>
        <v>0</v>
      </c>
      <c r="V58" s="121"/>
      <c r="W58" s="164"/>
      <c r="X58" s="164"/>
    </row>
    <row r="59" spans="1:24" s="99" customFormat="1" ht="13.2">
      <c r="A59" s="164"/>
      <c r="B59" s="121"/>
      <c r="C59" s="4411"/>
      <c r="D59" s="613"/>
      <c r="E59" s="613" t="s">
        <v>2699</v>
      </c>
      <c r="F59" s="1423" t="s">
        <v>2536</v>
      </c>
      <c r="G59" s="2094"/>
      <c r="H59" s="1423"/>
      <c r="I59" s="2144"/>
      <c r="J59" s="1423"/>
      <c r="K59" s="2143">
        <f t="shared" si="4"/>
        <v>0</v>
      </c>
      <c r="L59" s="2022"/>
      <c r="M59" s="2022"/>
      <c r="N59" s="2022"/>
      <c r="O59" s="1578">
        <f t="shared" si="5"/>
        <v>0</v>
      </c>
      <c r="P59" s="720"/>
      <c r="Q59" s="4545"/>
      <c r="R59" s="1423"/>
      <c r="S59" s="2143">
        <f t="shared" si="6"/>
        <v>0</v>
      </c>
      <c r="T59" s="2022"/>
      <c r="U59" s="1580">
        <f t="shared" si="7"/>
        <v>0</v>
      </c>
      <c r="V59" s="121"/>
      <c r="W59" s="164"/>
      <c r="X59" s="164"/>
    </row>
    <row r="60" spans="1:24" s="99" customFormat="1" ht="13.2">
      <c r="A60" s="164"/>
      <c r="B60" s="121"/>
      <c r="C60" s="4411"/>
      <c r="D60" s="613"/>
      <c r="E60" s="613" t="s">
        <v>2699</v>
      </c>
      <c r="F60" s="1423" t="s">
        <v>2536</v>
      </c>
      <c r="G60" s="2094"/>
      <c r="H60" s="1423"/>
      <c r="I60" s="2144"/>
      <c r="J60" s="1423"/>
      <c r="K60" s="2143">
        <f t="shared" si="4"/>
        <v>0</v>
      </c>
      <c r="L60" s="2022"/>
      <c r="M60" s="2022"/>
      <c r="N60" s="2022"/>
      <c r="O60" s="1578">
        <f t="shared" si="5"/>
        <v>0</v>
      </c>
      <c r="P60" s="720"/>
      <c r="Q60" s="4545"/>
      <c r="R60" s="1423"/>
      <c r="S60" s="2143">
        <f t="shared" si="6"/>
        <v>0</v>
      </c>
      <c r="T60" s="2022"/>
      <c r="U60" s="1580">
        <f t="shared" si="7"/>
        <v>0</v>
      </c>
      <c r="V60" s="121"/>
      <c r="W60" s="164"/>
      <c r="X60" s="164"/>
    </row>
    <row r="61" spans="1:24" s="99" customFormat="1" ht="13.2">
      <c r="A61" s="164"/>
      <c r="B61" s="121"/>
      <c r="C61" s="4411"/>
      <c r="D61" s="613"/>
      <c r="E61" s="613" t="s">
        <v>2699</v>
      </c>
      <c r="F61" s="1423" t="s">
        <v>2536</v>
      </c>
      <c r="G61" s="2094"/>
      <c r="H61" s="1423"/>
      <c r="I61" s="2144"/>
      <c r="J61" s="1423"/>
      <c r="K61" s="2143">
        <f t="shared" si="4"/>
        <v>0</v>
      </c>
      <c r="L61" s="2022"/>
      <c r="M61" s="2022"/>
      <c r="N61" s="2022"/>
      <c r="O61" s="1578">
        <f t="shared" si="5"/>
        <v>0</v>
      </c>
      <c r="P61" s="720"/>
      <c r="Q61" s="4545"/>
      <c r="R61" s="1423"/>
      <c r="S61" s="2143">
        <f t="shared" si="6"/>
        <v>0</v>
      </c>
      <c r="T61" s="2022"/>
      <c r="U61" s="1580">
        <f t="shared" si="7"/>
        <v>0</v>
      </c>
      <c r="V61" s="121"/>
      <c r="W61" s="164"/>
      <c r="X61" s="164"/>
    </row>
    <row r="62" spans="1:24" s="99" customFormat="1" ht="13.2">
      <c r="A62" s="164"/>
      <c r="B62" s="121"/>
      <c r="C62" s="4411"/>
      <c r="D62" s="613"/>
      <c r="E62" s="613" t="s">
        <v>2699</v>
      </c>
      <c r="F62" s="1423" t="s">
        <v>2536</v>
      </c>
      <c r="G62" s="2094"/>
      <c r="H62" s="1423"/>
      <c r="I62" s="2144"/>
      <c r="J62" s="1423"/>
      <c r="K62" s="2143">
        <f t="shared" si="4"/>
        <v>0</v>
      </c>
      <c r="L62" s="2022"/>
      <c r="M62" s="2022"/>
      <c r="N62" s="2022"/>
      <c r="O62" s="1578">
        <f t="shared" si="5"/>
        <v>0</v>
      </c>
      <c r="P62" s="720"/>
      <c r="Q62" s="4545"/>
      <c r="R62" s="1423"/>
      <c r="S62" s="2143">
        <f t="shared" si="6"/>
        <v>0</v>
      </c>
      <c r="T62" s="2022"/>
      <c r="U62" s="1580">
        <f t="shared" si="7"/>
        <v>0</v>
      </c>
      <c r="V62" s="121"/>
      <c r="W62" s="164"/>
      <c r="X62" s="164"/>
    </row>
    <row r="63" spans="1:24" s="99" customFormat="1" ht="13.2">
      <c r="A63" s="164"/>
      <c r="B63" s="121"/>
      <c r="C63" s="4411"/>
      <c r="D63" s="613"/>
      <c r="E63" s="613" t="s">
        <v>2699</v>
      </c>
      <c r="F63" s="1423" t="s">
        <v>2536</v>
      </c>
      <c r="G63" s="2094"/>
      <c r="H63" s="1423"/>
      <c r="I63" s="2144"/>
      <c r="J63" s="1423"/>
      <c r="K63" s="2143">
        <f t="shared" si="4"/>
        <v>0</v>
      </c>
      <c r="L63" s="2022"/>
      <c r="M63" s="2022"/>
      <c r="N63" s="2022"/>
      <c r="O63" s="1578">
        <f t="shared" si="5"/>
        <v>0</v>
      </c>
      <c r="P63" s="720"/>
      <c r="Q63" s="4545"/>
      <c r="R63" s="1423"/>
      <c r="S63" s="2143">
        <f t="shared" si="6"/>
        <v>0</v>
      </c>
      <c r="T63" s="2022"/>
      <c r="U63" s="1580">
        <f t="shared" si="7"/>
        <v>0</v>
      </c>
      <c r="V63" s="121"/>
      <c r="W63" s="164"/>
      <c r="X63" s="164"/>
    </row>
    <row r="64" spans="1:24" s="99" customFormat="1" ht="13.2">
      <c r="A64" s="164"/>
      <c r="B64" s="121"/>
      <c r="C64" s="4411"/>
      <c r="D64" s="613"/>
      <c r="E64" s="613" t="s">
        <v>2699</v>
      </c>
      <c r="F64" s="1423" t="s">
        <v>2536</v>
      </c>
      <c r="G64" s="2094"/>
      <c r="H64" s="1423"/>
      <c r="I64" s="2144"/>
      <c r="J64" s="1423"/>
      <c r="K64" s="2143">
        <f t="shared" si="4"/>
        <v>0</v>
      </c>
      <c r="L64" s="2022"/>
      <c r="M64" s="2022"/>
      <c r="N64" s="2022"/>
      <c r="O64" s="1578">
        <f t="shared" si="5"/>
        <v>0</v>
      </c>
      <c r="P64" s="720"/>
      <c r="Q64" s="4545"/>
      <c r="R64" s="1423"/>
      <c r="S64" s="2143">
        <f t="shared" si="6"/>
        <v>0</v>
      </c>
      <c r="T64" s="2022"/>
      <c r="U64" s="1580">
        <f t="shared" si="7"/>
        <v>0</v>
      </c>
      <c r="V64" s="121"/>
      <c r="W64" s="164"/>
      <c r="X64" s="164"/>
    </row>
    <row r="65" spans="1:24" s="99" customFormat="1" ht="13.2">
      <c r="A65" s="164"/>
      <c r="B65" s="121"/>
      <c r="C65" s="4411"/>
      <c r="D65" s="613"/>
      <c r="E65" s="613" t="s">
        <v>2699</v>
      </c>
      <c r="F65" s="1423" t="s">
        <v>2536</v>
      </c>
      <c r="G65" s="2094"/>
      <c r="H65" s="1423"/>
      <c r="I65" s="2144"/>
      <c r="J65" s="1423"/>
      <c r="K65" s="2143">
        <f t="shared" si="4"/>
        <v>0</v>
      </c>
      <c r="L65" s="2022"/>
      <c r="M65" s="2022"/>
      <c r="N65" s="2022"/>
      <c r="O65" s="1578">
        <f t="shared" si="5"/>
        <v>0</v>
      </c>
      <c r="P65" s="720"/>
      <c r="Q65" s="4545"/>
      <c r="R65" s="1423"/>
      <c r="S65" s="2143">
        <f t="shared" si="6"/>
        <v>0</v>
      </c>
      <c r="T65" s="2022"/>
      <c r="U65" s="1580">
        <f t="shared" si="7"/>
        <v>0</v>
      </c>
      <c r="V65" s="121"/>
      <c r="W65" s="164"/>
      <c r="X65" s="164"/>
    </row>
    <row r="66" spans="1:24" s="99" customFormat="1" ht="13.2">
      <c r="A66" s="164"/>
      <c r="B66" s="121"/>
      <c r="C66" s="4411"/>
      <c r="D66" s="613"/>
      <c r="E66" s="613" t="s">
        <v>2699</v>
      </c>
      <c r="F66" s="1423" t="s">
        <v>2536</v>
      </c>
      <c r="G66" s="2094"/>
      <c r="H66" s="1423"/>
      <c r="I66" s="2144"/>
      <c r="J66" s="1423"/>
      <c r="K66" s="2143">
        <f t="shared" si="4"/>
        <v>0</v>
      </c>
      <c r="L66" s="2022"/>
      <c r="M66" s="2022"/>
      <c r="N66" s="2022"/>
      <c r="O66" s="1578">
        <f t="shared" si="5"/>
        <v>0</v>
      </c>
      <c r="P66" s="720"/>
      <c r="Q66" s="4545"/>
      <c r="R66" s="1423"/>
      <c r="S66" s="2143">
        <f t="shared" si="6"/>
        <v>0</v>
      </c>
      <c r="T66" s="2022"/>
      <c r="U66" s="1580">
        <f t="shared" si="7"/>
        <v>0</v>
      </c>
      <c r="V66" s="121"/>
      <c r="W66" s="164"/>
      <c r="X66" s="164"/>
    </row>
    <row r="67" spans="1:24" s="99" customFormat="1" ht="13.2">
      <c r="A67" s="164"/>
      <c r="B67" s="121"/>
      <c r="C67" s="4411"/>
      <c r="D67" s="613"/>
      <c r="E67" s="613" t="s">
        <v>2699</v>
      </c>
      <c r="F67" s="1423" t="s">
        <v>2536</v>
      </c>
      <c r="G67" s="2094"/>
      <c r="H67" s="1423"/>
      <c r="I67" s="2144"/>
      <c r="J67" s="1423"/>
      <c r="K67" s="2143">
        <f t="shared" si="4"/>
        <v>0</v>
      </c>
      <c r="L67" s="2022"/>
      <c r="M67" s="2022"/>
      <c r="N67" s="2022"/>
      <c r="O67" s="1578">
        <f t="shared" si="5"/>
        <v>0</v>
      </c>
      <c r="P67" s="720"/>
      <c r="Q67" s="4545"/>
      <c r="R67" s="1423"/>
      <c r="S67" s="2143">
        <f t="shared" si="6"/>
        <v>0</v>
      </c>
      <c r="T67" s="2022"/>
      <c r="U67" s="1580">
        <f t="shared" si="7"/>
        <v>0</v>
      </c>
      <c r="V67" s="121"/>
      <c r="W67" s="164"/>
      <c r="X67" s="164"/>
    </row>
    <row r="68" spans="1:24" s="99" customFormat="1" ht="13.2">
      <c r="A68" s="164"/>
      <c r="B68" s="121"/>
      <c r="C68" s="4411"/>
      <c r="D68" s="613"/>
      <c r="E68" s="613" t="s">
        <v>2699</v>
      </c>
      <c r="F68" s="1423" t="s">
        <v>2536</v>
      </c>
      <c r="G68" s="2094"/>
      <c r="H68" s="1423"/>
      <c r="I68" s="2144"/>
      <c r="J68" s="1423"/>
      <c r="K68" s="2143">
        <f t="shared" si="4"/>
        <v>0</v>
      </c>
      <c r="L68" s="2022"/>
      <c r="M68" s="2022"/>
      <c r="N68" s="2022"/>
      <c r="O68" s="1578">
        <f t="shared" si="5"/>
        <v>0</v>
      </c>
      <c r="P68" s="720"/>
      <c r="Q68" s="4545"/>
      <c r="R68" s="1423"/>
      <c r="S68" s="2143">
        <f t="shared" si="6"/>
        <v>0</v>
      </c>
      <c r="T68" s="2022"/>
      <c r="U68" s="1580">
        <f t="shared" si="7"/>
        <v>0</v>
      </c>
      <c r="V68" s="121"/>
      <c r="W68" s="164"/>
      <c r="X68" s="164"/>
    </row>
    <row r="69" spans="1:24" s="99" customFormat="1" ht="13.2">
      <c r="A69" s="164"/>
      <c r="B69" s="121"/>
      <c r="C69" s="4411"/>
      <c r="D69" s="613"/>
      <c r="E69" s="613" t="s">
        <v>2699</v>
      </c>
      <c r="F69" s="1423" t="s">
        <v>2536</v>
      </c>
      <c r="G69" s="2094"/>
      <c r="H69" s="1423"/>
      <c r="I69" s="2144"/>
      <c r="J69" s="1423"/>
      <c r="K69" s="2143">
        <f t="shared" si="4"/>
        <v>0</v>
      </c>
      <c r="L69" s="2022"/>
      <c r="M69" s="2022"/>
      <c r="N69" s="2022"/>
      <c r="O69" s="1578">
        <f t="shared" si="5"/>
        <v>0</v>
      </c>
      <c r="P69" s="720"/>
      <c r="Q69" s="4545"/>
      <c r="R69" s="1423"/>
      <c r="S69" s="2143">
        <f t="shared" si="6"/>
        <v>0</v>
      </c>
      <c r="T69" s="2022"/>
      <c r="U69" s="1580">
        <f t="shared" si="7"/>
        <v>0</v>
      </c>
      <c r="V69" s="121"/>
      <c r="W69" s="164"/>
      <c r="X69" s="164"/>
    </row>
    <row r="70" spans="1:24" s="101" customFormat="1" ht="13.2">
      <c r="A70" s="178"/>
      <c r="B70" s="160"/>
      <c r="C70" s="4552" t="s">
        <v>2700</v>
      </c>
      <c r="D70" s="4553"/>
      <c r="E70" s="4553"/>
      <c r="F70" s="4554"/>
      <c r="G70" s="4555"/>
      <c r="H70" s="4556"/>
      <c r="I70" s="4557">
        <f>SUM(I41:I69)</f>
        <v>0</v>
      </c>
      <c r="J70" s="4558"/>
      <c r="K70" s="4557">
        <f>SUM(K41:K69)</f>
        <v>0</v>
      </c>
      <c r="L70" s="4559">
        <f>SUM(L41:L69)</f>
        <v>0</v>
      </c>
      <c r="M70" s="4559">
        <f>SUM(M41:M69)</f>
        <v>0</v>
      </c>
      <c r="N70" s="4559">
        <f>SUM(N41:N69)</f>
        <v>0</v>
      </c>
      <c r="O70" s="4560">
        <f>SUM(O41:O69)</f>
        <v>0</v>
      </c>
      <c r="P70" s="719"/>
      <c r="Q70" s="4561">
        <f>SUM(Q41:Q69)</f>
        <v>0</v>
      </c>
      <c r="R70" s="4562">
        <f>SUM(R41:R69)</f>
        <v>0</v>
      </c>
      <c r="S70" s="4557">
        <f>SUM(S41:S69)</f>
        <v>0</v>
      </c>
      <c r="T70" s="4559">
        <f>SUM(T41:T69)</f>
        <v>0</v>
      </c>
      <c r="U70" s="4560">
        <f>SUM(U41:U69)</f>
        <v>0</v>
      </c>
      <c r="V70" s="160"/>
      <c r="W70" s="178"/>
      <c r="X70" s="178"/>
    </row>
    <row r="71" spans="1:24" s="101" customFormat="1" ht="13.2">
      <c r="A71" s="178"/>
      <c r="B71" s="160"/>
      <c r="C71" s="2536" t="s">
        <v>2701</v>
      </c>
      <c r="D71" s="4563"/>
      <c r="E71" s="4563"/>
      <c r="F71" s="4564"/>
      <c r="G71" s="4565"/>
      <c r="H71" s="4566"/>
      <c r="I71" s="4567">
        <f>I39+I70</f>
        <v>0</v>
      </c>
      <c r="J71" s="4568"/>
      <c r="K71" s="4567">
        <f>K39+K70</f>
        <v>0</v>
      </c>
      <c r="L71" s="4513">
        <f>L39+L70</f>
        <v>0</v>
      </c>
      <c r="M71" s="4513">
        <f>M39+M70</f>
        <v>0</v>
      </c>
      <c r="N71" s="4513">
        <f>N39+N70</f>
        <v>0</v>
      </c>
      <c r="O71" s="4569">
        <f>O39+O70</f>
        <v>0</v>
      </c>
      <c r="P71" s="719"/>
      <c r="Q71" s="1499">
        <f>Q39+Q70</f>
        <v>0</v>
      </c>
      <c r="R71" s="4570">
        <f>R39+R70</f>
        <v>0</v>
      </c>
      <c r="S71" s="4567">
        <f>S39+S70</f>
        <v>0</v>
      </c>
      <c r="T71" s="4513">
        <f>T39+T70</f>
        <v>0</v>
      </c>
      <c r="U71" s="4569">
        <f>U39+U70</f>
        <v>0</v>
      </c>
      <c r="V71" s="160"/>
      <c r="W71" s="178"/>
      <c r="X71" s="178"/>
    </row>
    <row r="72" spans="1:24" ht="15.6">
      <c r="A72" s="261"/>
      <c r="B72" s="2"/>
      <c r="C72" s="365"/>
      <c r="D72" s="365"/>
      <c r="E72" s="365"/>
      <c r="F72" s="365"/>
      <c r="G72" s="365"/>
      <c r="H72" s="366"/>
      <c r="I72" s="366"/>
      <c r="J72" s="366"/>
      <c r="K72" s="366"/>
      <c r="L72" s="366"/>
      <c r="M72" s="366"/>
      <c r="N72" s="366"/>
      <c r="O72" s="366"/>
      <c r="P72" s="366"/>
      <c r="Q72" s="366"/>
      <c r="R72" s="366"/>
      <c r="S72" s="365"/>
      <c r="T72" s="365"/>
      <c r="U72" s="365"/>
      <c r="V72" s="2"/>
      <c r="W72" s="261"/>
      <c r="X72" s="261"/>
    </row>
    <row r="73" spans="1:24" ht="15.6">
      <c r="A73" s="261"/>
      <c r="B73" s="2"/>
      <c r="C73" s="365"/>
      <c r="D73" s="365"/>
      <c r="E73" s="365"/>
      <c r="F73" s="365"/>
      <c r="G73" s="365"/>
      <c r="H73" s="366"/>
      <c r="I73" s="366"/>
      <c r="J73" s="366"/>
      <c r="K73" s="366"/>
      <c r="L73" s="366"/>
      <c r="M73" s="366"/>
      <c r="N73" s="366"/>
      <c r="O73" s="366"/>
      <c r="P73" s="366"/>
      <c r="Q73" s="366"/>
      <c r="R73" s="366"/>
      <c r="S73" s="365"/>
      <c r="T73" s="365"/>
      <c r="U73" s="684" t="s">
        <v>1</v>
      </c>
      <c r="V73" s="2"/>
      <c r="W73" s="261"/>
      <c r="X73" s="261"/>
    </row>
    <row r="74" spans="1:24" ht="15.6">
      <c r="A74" s="261"/>
      <c r="B74" s="2"/>
      <c r="C74" s="365"/>
      <c r="D74" s="365"/>
      <c r="E74" s="365"/>
      <c r="F74" s="365"/>
      <c r="G74" s="365"/>
      <c r="H74" s="366"/>
      <c r="I74" s="366"/>
      <c r="J74" s="366"/>
      <c r="K74" s="366"/>
      <c r="L74" s="366"/>
      <c r="M74" s="366"/>
      <c r="N74" s="366"/>
      <c r="O74" s="366"/>
      <c r="P74" s="366"/>
      <c r="Q74" s="366"/>
      <c r="R74" s="366"/>
      <c r="S74" s="365"/>
      <c r="T74" s="365"/>
      <c r="U74" s="365"/>
      <c r="V74" s="2"/>
      <c r="W74" s="261"/>
      <c r="X74" s="261"/>
    </row>
    <row r="75" spans="1:24" ht="15.6">
      <c r="A75" s="261"/>
      <c r="B75" s="261"/>
      <c r="C75" s="323"/>
      <c r="D75" s="323"/>
      <c r="E75" s="323"/>
      <c r="F75" s="323"/>
      <c r="G75" s="323"/>
      <c r="H75" s="324"/>
      <c r="I75" s="324"/>
      <c r="J75" s="324"/>
      <c r="K75" s="324"/>
      <c r="L75" s="324"/>
      <c r="M75" s="324"/>
      <c r="N75" s="324"/>
      <c r="O75" s="324"/>
      <c r="P75" s="324"/>
      <c r="Q75" s="324"/>
      <c r="R75" s="324"/>
      <c r="S75" s="323"/>
      <c r="T75" s="323"/>
      <c r="U75" s="323"/>
      <c r="V75" s="261"/>
      <c r="W75" s="261"/>
      <c r="X75" s="261"/>
    </row>
    <row r="76" spans="1:24" ht="15.6">
      <c r="A76" s="261"/>
      <c r="B76" s="261"/>
      <c r="C76" s="323"/>
      <c r="D76" s="323"/>
      <c r="E76" s="323"/>
      <c r="F76" s="323"/>
      <c r="G76" s="323"/>
      <c r="H76" s="324"/>
      <c r="I76" s="324"/>
      <c r="J76" s="324"/>
      <c r="K76" s="324"/>
      <c r="L76" s="324"/>
      <c r="M76" s="324"/>
      <c r="N76" s="324"/>
      <c r="O76" s="324"/>
      <c r="P76" s="324"/>
      <c r="Q76" s="324"/>
      <c r="R76" s="324"/>
      <c r="S76" s="323"/>
      <c r="T76" s="323"/>
      <c r="U76" s="323"/>
      <c r="V76" s="261"/>
      <c r="W76" s="261"/>
      <c r="X76" s="261"/>
    </row>
    <row r="77" spans="1:24" ht="15.6">
      <c r="A77" s="261"/>
      <c r="B77" s="261"/>
      <c r="C77" s="323"/>
      <c r="D77" s="323"/>
      <c r="E77" s="323"/>
      <c r="F77" s="323"/>
      <c r="G77" s="323"/>
      <c r="H77" s="323"/>
      <c r="I77" s="323"/>
      <c r="J77" s="323"/>
      <c r="K77" s="323"/>
      <c r="L77" s="323"/>
      <c r="M77" s="323"/>
      <c r="N77" s="323"/>
      <c r="O77" s="323"/>
      <c r="P77" s="323"/>
      <c r="Q77" s="323"/>
      <c r="R77" s="323"/>
      <c r="S77" s="323"/>
      <c r="T77" s="323"/>
      <c r="U77" s="323"/>
      <c r="V77" s="261"/>
      <c r="W77" s="261"/>
      <c r="X77" s="261"/>
    </row>
    <row r="78" spans="1:24" ht="15.6" hidden="1">
      <c r="C78" s="1053"/>
      <c r="D78" s="1053"/>
      <c r="E78" s="1053"/>
      <c r="F78" s="1053"/>
      <c r="G78" s="1053"/>
      <c r="H78" s="1053"/>
      <c r="I78" s="1053"/>
      <c r="J78" s="1053"/>
      <c r="K78" s="1053"/>
      <c r="L78" s="1053"/>
      <c r="M78" s="1053"/>
      <c r="N78" s="1053"/>
      <c r="O78" s="1053"/>
      <c r="P78" s="1053"/>
      <c r="Q78" s="1053"/>
      <c r="R78" s="1053"/>
      <c r="S78" s="1053"/>
      <c r="T78" s="1053"/>
      <c r="U78" s="1053"/>
    </row>
    <row r="79" spans="1:24" ht="15.6" hidden="1">
      <c r="C79" s="1053"/>
      <c r="D79" s="1053"/>
      <c r="E79" s="1053"/>
      <c r="F79" s="1053"/>
      <c r="G79" s="1053"/>
      <c r="H79" s="1053"/>
      <c r="I79" s="1053"/>
      <c r="J79" s="1053"/>
      <c r="K79" s="1053"/>
      <c r="L79" s="1053"/>
      <c r="M79" s="1053"/>
      <c r="N79" s="1053"/>
      <c r="O79" s="1053"/>
      <c r="P79" s="1053"/>
      <c r="Q79" s="1053"/>
      <c r="R79" s="1053"/>
      <c r="S79" s="1053"/>
      <c r="T79" s="1053"/>
      <c r="U79" s="1053"/>
    </row>
    <row r="80" spans="1:24" ht="15.6" hidden="1">
      <c r="C80" s="1053"/>
      <c r="D80" s="1053"/>
      <c r="E80" s="1053"/>
      <c r="F80" s="1053"/>
      <c r="G80" s="1053"/>
      <c r="H80" s="1053"/>
      <c r="I80" s="1053"/>
      <c r="J80" s="1053"/>
      <c r="K80" s="1053"/>
      <c r="L80" s="1053"/>
      <c r="M80" s="1053"/>
      <c r="N80" s="1053"/>
      <c r="O80" s="1053"/>
      <c r="P80" s="1053"/>
      <c r="Q80" s="1053"/>
      <c r="R80" s="1053"/>
      <c r="S80" s="1053"/>
      <c r="T80" s="1053"/>
      <c r="U80" s="1053"/>
    </row>
    <row r="81" spans="3:21" ht="15.6" hidden="1">
      <c r="C81" s="1053"/>
      <c r="D81" s="1053"/>
      <c r="E81" s="1053"/>
      <c r="F81" s="1053"/>
      <c r="G81" s="1053"/>
      <c r="H81" s="1053"/>
      <c r="I81" s="1053"/>
      <c r="J81" s="1053"/>
      <c r="K81" s="1053"/>
      <c r="L81" s="1053"/>
      <c r="M81" s="1053"/>
      <c r="N81" s="1053"/>
      <c r="O81" s="1053"/>
      <c r="P81" s="1053"/>
      <c r="Q81" s="1053"/>
      <c r="R81" s="1053"/>
      <c r="S81" s="1053"/>
      <c r="T81" s="1053"/>
      <c r="U81" s="1053"/>
    </row>
    <row r="82" spans="3:21" ht="15.6" hidden="1">
      <c r="C82" s="1053"/>
      <c r="D82" s="1053"/>
      <c r="E82" s="1053"/>
      <c r="F82" s="1053"/>
      <c r="G82" s="1053"/>
      <c r="H82" s="1053"/>
      <c r="I82" s="1053"/>
      <c r="J82" s="1053"/>
      <c r="K82" s="1053"/>
      <c r="L82" s="1053"/>
      <c r="M82" s="1053"/>
      <c r="N82" s="1053"/>
      <c r="O82" s="1053"/>
      <c r="P82" s="1053"/>
      <c r="Q82" s="1053"/>
      <c r="R82" s="1053"/>
      <c r="S82" s="1053"/>
      <c r="T82" s="1053"/>
      <c r="U82" s="1053"/>
    </row>
    <row r="83" spans="3:21" ht="15.6" hidden="1">
      <c r="C83" s="1053"/>
      <c r="D83" s="1053"/>
      <c r="E83" s="1053"/>
      <c r="F83" s="1053"/>
      <c r="G83" s="1053"/>
      <c r="H83" s="1053"/>
      <c r="I83" s="1053"/>
      <c r="J83" s="1053"/>
      <c r="K83" s="1053"/>
      <c r="L83" s="1053"/>
      <c r="M83" s="1053"/>
      <c r="N83" s="1053"/>
      <c r="O83" s="1053"/>
      <c r="P83" s="1053"/>
      <c r="Q83" s="1053"/>
      <c r="R83" s="1053"/>
      <c r="S83" s="1053"/>
      <c r="T83" s="1053"/>
      <c r="U83" s="1053"/>
    </row>
    <row r="84" spans="3:21" ht="15.6" hidden="1">
      <c r="C84" s="1053"/>
      <c r="D84" s="1053"/>
      <c r="E84" s="1053"/>
      <c r="F84" s="1053"/>
      <c r="G84" s="1053"/>
      <c r="H84" s="1053"/>
      <c r="I84" s="1053"/>
      <c r="J84" s="1053"/>
      <c r="K84" s="1053"/>
      <c r="L84" s="1053"/>
      <c r="M84" s="1053"/>
      <c r="N84" s="1053"/>
      <c r="O84" s="1053"/>
      <c r="P84" s="1053"/>
      <c r="Q84" s="1053"/>
      <c r="R84" s="1053"/>
      <c r="S84" s="1053"/>
      <c r="T84" s="1053"/>
      <c r="U84" s="1053"/>
    </row>
    <row r="85" spans="3:21" ht="15.6" hidden="1">
      <c r="C85" s="1053"/>
      <c r="D85" s="1053"/>
      <c r="E85" s="1053"/>
      <c r="F85" s="1053"/>
      <c r="G85" s="1053"/>
      <c r="H85" s="1053"/>
      <c r="I85" s="1053"/>
      <c r="J85" s="1053"/>
      <c r="K85" s="1053"/>
      <c r="L85" s="1053"/>
      <c r="M85" s="1053"/>
      <c r="N85" s="1053"/>
      <c r="O85" s="1053"/>
      <c r="P85" s="1053"/>
      <c r="Q85" s="1053"/>
      <c r="R85" s="1053"/>
      <c r="S85" s="1053"/>
      <c r="T85" s="1053"/>
      <c r="U85" s="1053"/>
    </row>
    <row r="86" spans="3:21" ht="15.6" hidden="1">
      <c r="C86" s="1053"/>
      <c r="D86" s="1053"/>
      <c r="E86" s="1053"/>
      <c r="F86" s="1053"/>
      <c r="G86" s="1053"/>
      <c r="H86" s="1053"/>
      <c r="I86" s="1053"/>
      <c r="J86" s="1053"/>
      <c r="K86" s="1053"/>
      <c r="L86" s="1053"/>
      <c r="M86" s="1053"/>
      <c r="N86" s="1053"/>
      <c r="O86" s="1053"/>
      <c r="P86" s="1053"/>
      <c r="Q86" s="1053"/>
      <c r="R86" s="1053"/>
      <c r="S86" s="1053"/>
      <c r="T86" s="1053"/>
      <c r="U86" s="1053"/>
    </row>
    <row r="87" spans="3:21" ht="15.6" hidden="1">
      <c r="C87" s="1053"/>
      <c r="D87" s="1053"/>
      <c r="E87" s="1053"/>
      <c r="F87" s="1053"/>
      <c r="G87" s="1053"/>
      <c r="H87" s="1053"/>
      <c r="I87" s="1053"/>
      <c r="J87" s="1053"/>
      <c r="K87" s="1053"/>
      <c r="L87" s="1053"/>
      <c r="M87" s="1053"/>
      <c r="N87" s="1053"/>
      <c r="O87" s="1053"/>
      <c r="P87" s="1053"/>
      <c r="Q87" s="1053"/>
      <c r="R87" s="1053"/>
      <c r="S87" s="1053"/>
      <c r="T87" s="1053"/>
      <c r="U87" s="1053"/>
    </row>
    <row r="88" spans="3:21" ht="15.6" hidden="1">
      <c r="C88" s="1053"/>
      <c r="D88" s="1053"/>
      <c r="E88" s="1053"/>
      <c r="F88" s="1053"/>
      <c r="G88" s="1053"/>
      <c r="H88" s="1053"/>
      <c r="I88" s="1053"/>
      <c r="J88" s="1053"/>
      <c r="K88" s="1053"/>
      <c r="L88" s="1053"/>
      <c r="M88" s="1053"/>
      <c r="N88" s="1053"/>
      <c r="O88" s="1053"/>
      <c r="P88" s="1053"/>
      <c r="Q88" s="1053"/>
      <c r="R88" s="1053"/>
      <c r="S88" s="1053"/>
      <c r="T88" s="1053"/>
      <c r="U88" s="1053"/>
    </row>
    <row r="89" spans="3:21" ht="15.6" hidden="1">
      <c r="C89" s="1053"/>
      <c r="D89" s="1053"/>
      <c r="E89" s="1053"/>
      <c r="F89" s="1053"/>
      <c r="G89" s="1053"/>
      <c r="H89" s="1053"/>
      <c r="I89" s="1053"/>
      <c r="J89" s="1053"/>
      <c r="K89" s="1053"/>
      <c r="L89" s="1053"/>
      <c r="M89" s="1053"/>
      <c r="N89" s="1053"/>
      <c r="O89" s="1053"/>
      <c r="P89" s="1053"/>
      <c r="Q89" s="1053"/>
      <c r="R89" s="1053"/>
      <c r="S89" s="1053"/>
      <c r="T89" s="1053"/>
      <c r="U89" s="1053"/>
    </row>
    <row r="90" spans="3:21" ht="15.6" hidden="1">
      <c r="C90" s="1053"/>
      <c r="D90" s="1053"/>
      <c r="E90" s="1053"/>
      <c r="F90" s="1053"/>
      <c r="G90" s="1053"/>
      <c r="H90" s="1053"/>
      <c r="I90" s="1053"/>
      <c r="J90" s="1053"/>
      <c r="K90" s="1053"/>
      <c r="L90" s="1053"/>
      <c r="M90" s="1053"/>
      <c r="N90" s="1053"/>
      <c r="O90" s="1053"/>
      <c r="P90" s="1053"/>
      <c r="Q90" s="1053"/>
      <c r="R90" s="1053"/>
      <c r="S90" s="1053"/>
      <c r="T90" s="1053"/>
      <c r="U90" s="1053"/>
    </row>
    <row r="91" spans="3:21" ht="15.6" hidden="1">
      <c r="C91" s="1053"/>
      <c r="D91" s="1053"/>
      <c r="E91" s="1053"/>
      <c r="F91" s="1053"/>
      <c r="G91" s="1053"/>
      <c r="H91" s="1053"/>
      <c r="I91" s="1053"/>
      <c r="J91" s="1053"/>
      <c r="K91" s="1053"/>
      <c r="L91" s="1053"/>
      <c r="M91" s="1053"/>
      <c r="N91" s="1053"/>
      <c r="O91" s="1053"/>
      <c r="P91" s="1053"/>
      <c r="Q91" s="1053"/>
      <c r="R91" s="1053"/>
      <c r="S91" s="1053"/>
      <c r="T91" s="1053"/>
      <c r="U91" s="1053"/>
    </row>
    <row r="92" spans="3:21" ht="15.6" hidden="1">
      <c r="C92" s="1053"/>
      <c r="D92" s="1053"/>
      <c r="E92" s="1053"/>
      <c r="F92" s="1053"/>
      <c r="G92" s="1053"/>
      <c r="H92" s="1053"/>
      <c r="I92" s="1053"/>
      <c r="J92" s="1053"/>
      <c r="K92" s="1053"/>
      <c r="L92" s="1053"/>
      <c r="M92" s="1053"/>
      <c r="N92" s="1053"/>
      <c r="O92" s="1053"/>
      <c r="P92" s="1053"/>
      <c r="Q92" s="1053"/>
      <c r="R92" s="1053"/>
      <c r="S92" s="1053"/>
      <c r="T92" s="1053"/>
      <c r="U92" s="1053"/>
    </row>
    <row r="93" spans="3:21" ht="15.6" hidden="1">
      <c r="C93" s="1053"/>
      <c r="D93" s="1053"/>
      <c r="E93" s="1053"/>
      <c r="F93" s="1053"/>
      <c r="G93" s="1053"/>
      <c r="H93" s="1053"/>
      <c r="I93" s="1053"/>
      <c r="J93" s="1053"/>
      <c r="K93" s="1053"/>
      <c r="L93" s="1053"/>
      <c r="M93" s="1053"/>
      <c r="N93" s="1053"/>
      <c r="O93" s="1053"/>
      <c r="P93" s="1053"/>
      <c r="Q93" s="1053"/>
      <c r="R93" s="1053"/>
      <c r="S93" s="1053"/>
      <c r="T93" s="1053"/>
      <c r="U93" s="1053"/>
    </row>
    <row r="94" spans="3:21" ht="15.6" hidden="1">
      <c r="C94" s="1053"/>
      <c r="D94" s="1053"/>
      <c r="E94" s="1053"/>
      <c r="F94" s="1053"/>
      <c r="G94" s="1053"/>
      <c r="H94" s="1053"/>
      <c r="I94" s="1053"/>
      <c r="J94" s="1053"/>
      <c r="K94" s="1053"/>
      <c r="L94" s="1053"/>
      <c r="M94" s="1053"/>
      <c r="N94" s="1053"/>
      <c r="O94" s="1053"/>
      <c r="P94" s="1053"/>
      <c r="Q94" s="1053"/>
      <c r="R94" s="1053"/>
      <c r="S94" s="1053"/>
      <c r="T94" s="1053"/>
      <c r="U94" s="1053"/>
    </row>
    <row r="95" spans="3:21" ht="15.6" hidden="1">
      <c r="C95" s="1053"/>
      <c r="D95" s="1053"/>
      <c r="E95" s="1053"/>
      <c r="F95" s="1053"/>
      <c r="G95" s="1053"/>
      <c r="H95" s="1053"/>
      <c r="I95" s="1053"/>
      <c r="J95" s="1053"/>
      <c r="K95" s="1053"/>
      <c r="L95" s="1053"/>
      <c r="M95" s="1053"/>
      <c r="N95" s="1053"/>
      <c r="O95" s="1053"/>
      <c r="P95" s="1053"/>
      <c r="Q95" s="1053"/>
      <c r="R95" s="1053"/>
      <c r="S95" s="1053"/>
      <c r="T95" s="1053"/>
      <c r="U95" s="1053"/>
    </row>
    <row r="96" spans="3:21" ht="15.6" hidden="1">
      <c r="C96" s="1053"/>
      <c r="D96" s="1053"/>
      <c r="E96" s="1053"/>
      <c r="F96" s="1053"/>
      <c r="G96" s="1053"/>
      <c r="H96" s="1053"/>
      <c r="I96" s="1053"/>
      <c r="J96" s="1053"/>
      <c r="K96" s="1053"/>
      <c r="L96" s="1053"/>
      <c r="M96" s="1053"/>
      <c r="N96" s="1053"/>
      <c r="O96" s="1053"/>
      <c r="P96" s="1053"/>
      <c r="Q96" s="1053"/>
      <c r="R96" s="1053"/>
      <c r="S96" s="1053"/>
      <c r="T96" s="1053"/>
      <c r="U96" s="1053"/>
    </row>
    <row r="97" spans="3:21" ht="15.6" hidden="1">
      <c r="C97" s="1053"/>
      <c r="D97" s="1053"/>
      <c r="E97" s="1053"/>
      <c r="F97" s="1053"/>
      <c r="G97" s="1053"/>
      <c r="H97" s="1053"/>
      <c r="I97" s="1053"/>
      <c r="J97" s="1053"/>
      <c r="K97" s="1053"/>
      <c r="L97" s="1053"/>
      <c r="M97" s="1053"/>
      <c r="N97" s="1053"/>
      <c r="O97" s="1053"/>
      <c r="P97" s="1053"/>
      <c r="Q97" s="1053"/>
      <c r="R97" s="1053"/>
      <c r="S97" s="1053"/>
      <c r="T97" s="1053"/>
      <c r="U97" s="1053"/>
    </row>
    <row r="98" spans="3:21" ht="15.6" hidden="1">
      <c r="C98" s="1053"/>
      <c r="D98" s="1053"/>
      <c r="E98" s="1053"/>
      <c r="F98" s="1053"/>
      <c r="G98" s="1053"/>
      <c r="H98" s="1053"/>
      <c r="I98" s="1053"/>
      <c r="J98" s="1053"/>
      <c r="K98" s="1053"/>
      <c r="L98" s="1053"/>
      <c r="M98" s="1053"/>
      <c r="N98" s="1053"/>
      <c r="O98" s="1053"/>
      <c r="P98" s="1053"/>
      <c r="Q98" s="1053"/>
      <c r="R98" s="1053"/>
      <c r="S98" s="1053"/>
      <c r="T98" s="1053"/>
      <c r="U98" s="1053"/>
    </row>
    <row r="99" spans="3:21" ht="15.6" hidden="1">
      <c r="C99" s="1053"/>
      <c r="D99" s="1053"/>
      <c r="E99" s="1053"/>
      <c r="F99" s="1053"/>
      <c r="G99" s="1053"/>
      <c r="H99" s="1053"/>
      <c r="I99" s="1053"/>
      <c r="J99" s="1053"/>
      <c r="K99" s="1053"/>
      <c r="L99" s="1053"/>
      <c r="M99" s="1053"/>
      <c r="N99" s="1053"/>
      <c r="O99" s="1053"/>
      <c r="P99" s="1053"/>
      <c r="Q99" s="1053"/>
      <c r="R99" s="1053"/>
      <c r="S99" s="1053"/>
      <c r="T99" s="1053"/>
      <c r="U99" s="1053"/>
    </row>
    <row r="100" spans="3:21" ht="15.6" hidden="1">
      <c r="C100" s="1053"/>
      <c r="D100" s="1053"/>
      <c r="E100" s="1053"/>
      <c r="F100" s="1053"/>
      <c r="G100" s="1053"/>
      <c r="H100" s="1053"/>
      <c r="I100" s="1053"/>
      <c r="J100" s="1053"/>
      <c r="K100" s="1053"/>
      <c r="L100" s="1053"/>
      <c r="M100" s="1053"/>
      <c r="N100" s="1053"/>
      <c r="O100" s="1053"/>
      <c r="P100" s="1053"/>
      <c r="Q100" s="1053"/>
      <c r="R100" s="1053"/>
      <c r="S100" s="1053"/>
      <c r="T100" s="1053"/>
      <c r="U100" s="1053"/>
    </row>
    <row r="101" spans="3:21" ht="15.6" hidden="1">
      <c r="C101" s="1053"/>
      <c r="D101" s="1053"/>
      <c r="E101" s="1053"/>
      <c r="F101" s="1053"/>
      <c r="G101" s="1053"/>
      <c r="H101" s="1053"/>
      <c r="I101" s="1053"/>
      <c r="J101" s="1053"/>
      <c r="K101" s="1053"/>
      <c r="L101" s="1053"/>
      <c r="M101" s="1053"/>
      <c r="N101" s="1053"/>
      <c r="O101" s="1053"/>
      <c r="P101" s="1053"/>
      <c r="Q101" s="1053"/>
      <c r="R101" s="1053"/>
      <c r="S101" s="1053"/>
      <c r="T101" s="1053"/>
      <c r="U101" s="1053"/>
    </row>
  </sheetData>
  <sheetProtection formatCells="0" formatColumns="0" formatRows="0"/>
  <customSheetViews>
    <customSheetView guid="{F416BD5B-C3AD-4F61-AAB2-55950A9B7E72}">
      <pageMargins left="0" right="0" top="0" bottom="0" header="0" footer="0"/>
    </customSheetView>
    <customSheetView guid="{E14211BF-3959-45CF-A937-AD36AACCEFAC}" scale="82" showGridLines="0">
      <selection activeCell="I11" sqref="I11"/>
      <pageMargins left="0" right="0" top="0" bottom="0" header="0" footer="0"/>
    </customSheetView>
    <customSheetView guid="{DD364770-73A1-4C6D-9516-629A57F0EB18}" scale="82" showGridLines="0">
      <selection activeCell="A3" sqref="A3"/>
      <pageMargins left="0" right="0" top="0" bottom="0" header="0" footer="0"/>
    </customSheetView>
    <customSheetView guid="{41E394DC-1FDD-4D1F-8620-137B7012DC10}" scale="82" showGridLines="0">
      <selection activeCell="I11" sqref="I11"/>
      <pageMargins left="0" right="0" top="0" bottom="0" header="0" footer="0"/>
    </customSheetView>
    <customSheetView guid="{CC70D5D3-3A1F-46AA-BDCE-F692C2C36BEE}" topLeftCell="K1">
      <selection activeCell="U24" sqref="U24"/>
      <pageMargins left="0" right="0" top="0" bottom="0" header="0" footer="0"/>
    </customSheetView>
  </customSheetViews>
  <mergeCells count="14">
    <mergeCell ref="Q7:U7"/>
    <mergeCell ref="C8:F9"/>
    <mergeCell ref="H8:H9"/>
    <mergeCell ref="I8:O8"/>
    <mergeCell ref="Q8:U8"/>
    <mergeCell ref="R9:R10"/>
    <mergeCell ref="Q9:Q10"/>
    <mergeCell ref="T9:T10"/>
    <mergeCell ref="G8:G9"/>
    <mergeCell ref="F4:H4"/>
    <mergeCell ref="F5:H5"/>
    <mergeCell ref="C10:F10"/>
    <mergeCell ref="C11:F11"/>
    <mergeCell ref="I7:O7"/>
  </mergeCells>
  <hyperlinks>
    <hyperlink ref="U73" location="Index!A1" display="Index" xr:uid="{00000000-0004-0000-18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7030A0"/>
  </sheetPr>
  <dimension ref="A1:BB101"/>
  <sheetViews>
    <sheetView topLeftCell="C5" zoomScale="55" zoomScaleNormal="55" workbookViewId="0">
      <selection activeCell="AJ86" sqref="AJ86"/>
    </sheetView>
  </sheetViews>
  <sheetFormatPr defaultColWidth="0" defaultRowHeight="0" customHeight="1" zeroHeight="1"/>
  <cols>
    <col min="1" max="1" width="3.44140625" style="1054" customWidth="1"/>
    <col min="2" max="2" width="9.109375" style="1054" customWidth="1"/>
    <col min="3" max="3" width="10.33203125" style="1054" bestFit="1" customWidth="1"/>
    <col min="4" max="4" width="2.44140625" style="1054" customWidth="1"/>
    <col min="5" max="5" width="13.33203125" style="1054" customWidth="1"/>
    <col min="6" max="12" width="26" style="1054" customWidth="1"/>
    <col min="13" max="13" width="25" style="1054" bestFit="1" customWidth="1"/>
    <col min="14" max="14" width="19.88671875" style="1055" bestFit="1" customWidth="1"/>
    <col min="15" max="15" width="17.88671875" style="1054" customWidth="1"/>
    <col min="16" max="16" width="17.33203125" style="1056" bestFit="1" customWidth="1"/>
    <col min="17" max="17" width="21.6640625" style="1054" customWidth="1"/>
    <col min="18" max="18" width="14" style="1054" bestFit="1" customWidth="1"/>
    <col min="19" max="19" width="19" style="1054" customWidth="1"/>
    <col min="20" max="30" width="20.6640625" style="1054" hidden="1" customWidth="1"/>
    <col min="31" max="33" width="20.6640625" style="1054" customWidth="1"/>
    <col min="34" max="34" width="14" style="1054" bestFit="1" customWidth="1"/>
    <col min="35" max="35" width="15" style="1054" customWidth="1"/>
    <col min="36" max="38" width="20.6640625" style="1054" customWidth="1"/>
    <col min="39" max="39" width="25.44140625" style="1054" customWidth="1"/>
    <col min="40" max="40" width="9.109375" style="1054" customWidth="1"/>
    <col min="41" max="41" width="20.6640625" style="1054" bestFit="1" customWidth="1"/>
    <col min="42" max="43" width="19.44140625" style="1054" bestFit="1" customWidth="1"/>
    <col min="44" max="44" width="22" style="1054" bestFit="1" customWidth="1"/>
    <col min="45" max="45" width="16.44140625" style="1054" bestFit="1" customWidth="1"/>
    <col min="46" max="47" width="16.44140625" style="1054" customWidth="1"/>
    <col min="48" max="48" width="13.6640625" style="1054" customWidth="1"/>
    <col min="49" max="50" width="20.109375" style="1054" bestFit="1" customWidth="1"/>
    <col min="51" max="51" width="20.109375" style="1054" customWidth="1"/>
    <col min="52" max="53" width="9.109375" style="1054" customWidth="1"/>
    <col min="54" max="54" width="0" style="1054" hidden="1" customWidth="1"/>
    <col min="55" max="16384" width="9.109375" style="1054" hidden="1"/>
  </cols>
  <sheetData>
    <row r="1" spans="1:53" ht="15.6">
      <c r="A1" s="726"/>
      <c r="B1" s="726"/>
      <c r="C1" s="726"/>
      <c r="D1" s="726"/>
      <c r="E1" s="726"/>
      <c r="F1" s="726"/>
      <c r="G1" s="726"/>
      <c r="H1" s="726"/>
      <c r="I1" s="726"/>
      <c r="J1" s="726"/>
      <c r="K1" s="726"/>
      <c r="L1" s="726"/>
      <c r="M1" s="726"/>
      <c r="N1" s="740"/>
      <c r="O1" s="726"/>
      <c r="P1" s="757"/>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726"/>
      <c r="BA1" s="726"/>
    </row>
    <row r="2" spans="1:53" ht="15.6">
      <c r="A2" s="726"/>
      <c r="B2" s="144" t="s">
        <v>154</v>
      </c>
      <c r="C2" s="724"/>
      <c r="D2" s="724"/>
      <c r="E2" s="724"/>
      <c r="F2" s="724"/>
      <c r="G2" s="724"/>
      <c r="H2" s="724"/>
      <c r="I2" s="724"/>
      <c r="J2" s="724"/>
      <c r="K2" s="724"/>
      <c r="L2" s="724"/>
      <c r="M2" s="724"/>
      <c r="N2" s="725"/>
      <c r="O2" s="724"/>
      <c r="P2" s="751"/>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2204" t="s">
        <v>1</v>
      </c>
      <c r="BA2" s="726"/>
    </row>
    <row r="3" spans="1:53" s="1057" customFormat="1" ht="15.6">
      <c r="A3" s="730"/>
      <c r="B3" s="727"/>
      <c r="C3" s="4571" t="s">
        <v>2702</v>
      </c>
      <c r="D3" s="2537"/>
      <c r="E3" s="2537"/>
      <c r="F3" s="2537"/>
      <c r="G3" s="2537"/>
      <c r="H3" s="2537"/>
      <c r="I3" s="2537"/>
      <c r="J3" s="2537"/>
      <c r="K3" s="2537"/>
      <c r="L3" s="2537"/>
      <c r="M3" s="4572"/>
      <c r="N3" s="728"/>
      <c r="O3" s="728"/>
      <c r="P3" s="752"/>
      <c r="Q3" s="728"/>
      <c r="R3" s="728"/>
      <c r="S3" s="728"/>
      <c r="T3" s="728"/>
      <c r="U3" s="728"/>
      <c r="V3" s="728"/>
      <c r="W3" s="728"/>
      <c r="X3" s="728"/>
      <c r="Y3" s="728"/>
      <c r="Z3" s="728"/>
      <c r="AA3" s="728"/>
      <c r="AB3" s="728"/>
      <c r="AC3" s="728"/>
      <c r="AD3" s="728"/>
      <c r="AE3" s="728"/>
      <c r="AF3" s="728"/>
      <c r="AG3" s="728"/>
      <c r="AH3" s="728"/>
      <c r="AI3" s="728"/>
      <c r="AJ3" s="728"/>
      <c r="AK3" s="728"/>
      <c r="AL3" s="728"/>
      <c r="AM3" s="728"/>
      <c r="AN3" s="728"/>
      <c r="AO3" s="728"/>
      <c r="AP3" s="728"/>
      <c r="AQ3" s="728"/>
      <c r="AR3" s="728"/>
      <c r="AS3" s="728"/>
      <c r="AT3" s="728"/>
      <c r="AU3" s="728"/>
      <c r="AV3" s="728"/>
      <c r="AW3" s="728"/>
      <c r="AX3" s="728"/>
      <c r="AY3" s="729"/>
      <c r="AZ3" s="727"/>
      <c r="BA3" s="730"/>
    </row>
    <row r="4" spans="1:53" s="1057" customFormat="1" ht="15.6">
      <c r="A4" s="730"/>
      <c r="B4" s="727"/>
      <c r="C4" s="4573" t="s">
        <v>723</v>
      </c>
      <c r="D4" s="2538"/>
      <c r="E4" s="4574"/>
      <c r="F4" s="8372" t="str">
        <f>B.1!F4</f>
        <v>ABC Company</v>
      </c>
      <c r="G4" s="8373"/>
      <c r="H4" s="8373"/>
      <c r="I4" s="8373"/>
      <c r="J4" s="8373"/>
      <c r="K4" s="8373"/>
      <c r="L4" s="8373"/>
      <c r="M4" s="8374"/>
      <c r="N4" s="728"/>
      <c r="O4" s="728"/>
      <c r="P4" s="752"/>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7"/>
      <c r="BA4" s="730"/>
    </row>
    <row r="5" spans="1:53" s="1057" customFormat="1" ht="15.6">
      <c r="A5" s="730"/>
      <c r="B5" s="727"/>
      <c r="C5" s="4575" t="s">
        <v>724</v>
      </c>
      <c r="D5" s="4576"/>
      <c r="E5" s="4577"/>
      <c r="F5" s="8375" t="str">
        <f>B.1!F5</f>
        <v>31 December 202x</v>
      </c>
      <c r="G5" s="8376"/>
      <c r="H5" s="8376"/>
      <c r="I5" s="8376"/>
      <c r="J5" s="8376"/>
      <c r="K5" s="8376"/>
      <c r="L5" s="8376"/>
      <c r="M5" s="8377"/>
      <c r="N5" s="728"/>
      <c r="O5" s="728"/>
      <c r="P5" s="752"/>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7"/>
      <c r="BA5" s="730"/>
    </row>
    <row r="6" spans="1:53" ht="15.6">
      <c r="A6" s="726"/>
      <c r="B6" s="724"/>
      <c r="C6" s="724"/>
      <c r="D6" s="724"/>
      <c r="E6" s="724"/>
      <c r="F6" s="724"/>
      <c r="G6" s="724"/>
      <c r="H6" s="724"/>
      <c r="I6" s="724"/>
      <c r="J6" s="724"/>
      <c r="K6" s="724"/>
      <c r="L6" s="724"/>
      <c r="M6" s="724"/>
      <c r="N6" s="725"/>
      <c r="O6" s="724"/>
      <c r="P6" s="751"/>
      <c r="Q6" s="724"/>
      <c r="R6" s="724"/>
      <c r="S6" s="724"/>
      <c r="T6" s="724"/>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c r="AT6" s="724"/>
      <c r="AU6" s="724"/>
      <c r="AV6" s="724"/>
      <c r="AW6" s="724"/>
      <c r="AX6" s="724"/>
      <c r="AY6" s="724"/>
      <c r="AZ6" s="724"/>
      <c r="BA6" s="726"/>
    </row>
    <row r="7" spans="1:53" s="1058" customFormat="1" ht="18" customHeight="1">
      <c r="A7" s="732"/>
      <c r="B7" s="731"/>
      <c r="C7" s="8378" t="s">
        <v>2504</v>
      </c>
      <c r="D7" s="8379"/>
      <c r="E7" s="8379"/>
      <c r="F7" s="8379"/>
      <c r="G7" s="8382" t="s">
        <v>2505</v>
      </c>
      <c r="H7" s="8382" t="s">
        <v>2703</v>
      </c>
      <c r="I7" s="8382" t="s">
        <v>2704</v>
      </c>
      <c r="J7" s="8303" t="s">
        <v>2506</v>
      </c>
      <c r="K7" s="8303" t="s">
        <v>2507</v>
      </c>
      <c r="L7" s="8303" t="s">
        <v>2508</v>
      </c>
      <c r="M7" s="8382" t="s">
        <v>2705</v>
      </c>
      <c r="N7" s="8382" t="s">
        <v>2706</v>
      </c>
      <c r="O7" s="8382" t="s">
        <v>2707</v>
      </c>
      <c r="P7" s="8391" t="s">
        <v>2708</v>
      </c>
      <c r="Q7" s="8382" t="s">
        <v>2709</v>
      </c>
      <c r="R7" s="8382" t="s">
        <v>2710</v>
      </c>
      <c r="S7" s="8382" t="s">
        <v>1443</v>
      </c>
      <c r="T7" s="8382" t="s">
        <v>2250</v>
      </c>
      <c r="U7" s="8382" t="s">
        <v>2251</v>
      </c>
      <c r="V7" s="8382" t="s">
        <v>2252</v>
      </c>
      <c r="W7" s="8382" t="s">
        <v>2253</v>
      </c>
      <c r="X7" s="8382" t="s">
        <v>2254</v>
      </c>
      <c r="Y7" s="8382" t="s">
        <v>2255</v>
      </c>
      <c r="Z7" s="8382" t="s">
        <v>2256</v>
      </c>
      <c r="AA7" s="8382" t="s">
        <v>2257</v>
      </c>
      <c r="AB7" s="8382" t="s">
        <v>2258</v>
      </c>
      <c r="AC7" s="8382" t="s">
        <v>2259</v>
      </c>
      <c r="AD7" s="8382" t="s">
        <v>2260</v>
      </c>
      <c r="AE7" s="8393" t="s">
        <v>2513</v>
      </c>
      <c r="AF7" s="8394"/>
      <c r="AG7" s="8394"/>
      <c r="AH7" s="8395"/>
      <c r="AI7" s="8382" t="s">
        <v>2711</v>
      </c>
      <c r="AJ7" s="8382" t="s">
        <v>727</v>
      </c>
      <c r="AK7" s="8382" t="s">
        <v>728</v>
      </c>
      <c r="AL7" s="8382" t="s">
        <v>729</v>
      </c>
      <c r="AM7" s="8387" t="s">
        <v>2262</v>
      </c>
      <c r="AN7" s="731"/>
      <c r="AO7" s="8384" t="s">
        <v>2516</v>
      </c>
      <c r="AP7" s="8385"/>
      <c r="AQ7" s="8385"/>
      <c r="AR7" s="8385"/>
      <c r="AS7" s="8385"/>
      <c r="AT7" s="8385"/>
      <c r="AU7" s="8385"/>
      <c r="AV7" s="8385"/>
      <c r="AW7" s="8385"/>
      <c r="AX7" s="8386"/>
      <c r="AY7" s="8370" t="s">
        <v>2517</v>
      </c>
      <c r="AZ7" s="731"/>
      <c r="BA7" s="732"/>
    </row>
    <row r="8" spans="1:53" s="1058" customFormat="1" ht="70.5" customHeight="1">
      <c r="A8" s="732"/>
      <c r="B8" s="731"/>
      <c r="C8" s="8380"/>
      <c r="D8" s="8381"/>
      <c r="E8" s="8381"/>
      <c r="F8" s="8381"/>
      <c r="G8" s="8383"/>
      <c r="H8" s="8383"/>
      <c r="I8" s="8383"/>
      <c r="J8" s="8304"/>
      <c r="K8" s="8304"/>
      <c r="L8" s="8304"/>
      <c r="M8" s="8383"/>
      <c r="N8" s="8383"/>
      <c r="O8" s="8383"/>
      <c r="P8" s="8392"/>
      <c r="Q8" s="8383"/>
      <c r="R8" s="8383"/>
      <c r="S8" s="8383"/>
      <c r="T8" s="8383"/>
      <c r="U8" s="8383"/>
      <c r="V8" s="8383"/>
      <c r="W8" s="8383"/>
      <c r="X8" s="8383"/>
      <c r="Y8" s="8383"/>
      <c r="Z8" s="8383"/>
      <c r="AA8" s="8383"/>
      <c r="AB8" s="8383"/>
      <c r="AC8" s="8383"/>
      <c r="AD8" s="8383"/>
      <c r="AE8" s="4450" t="s">
        <v>755</v>
      </c>
      <c r="AF8" s="4450" t="s">
        <v>2518</v>
      </c>
      <c r="AG8" s="4450" t="s">
        <v>2519</v>
      </c>
      <c r="AH8" s="4534" t="s">
        <v>2520</v>
      </c>
      <c r="AI8" s="8383"/>
      <c r="AJ8" s="8383"/>
      <c r="AK8" s="8383"/>
      <c r="AL8" s="8383"/>
      <c r="AM8" s="8388"/>
      <c r="AN8" s="731"/>
      <c r="AO8" s="4581" t="s">
        <v>2521</v>
      </c>
      <c r="AP8" s="2095" t="s">
        <v>2522</v>
      </c>
      <c r="AQ8" s="2095" t="s">
        <v>2523</v>
      </c>
      <c r="AR8" s="2095" t="s">
        <v>2524</v>
      </c>
      <c r="AS8" s="2095" t="s">
        <v>2525</v>
      </c>
      <c r="AT8" s="2095" t="s">
        <v>727</v>
      </c>
      <c r="AU8" s="2095" t="s">
        <v>728</v>
      </c>
      <c r="AV8" s="2095" t="s">
        <v>729</v>
      </c>
      <c r="AW8" s="2095" t="s">
        <v>2262</v>
      </c>
      <c r="AX8" s="1582" t="s">
        <v>2526</v>
      </c>
      <c r="AY8" s="8371"/>
      <c r="AZ8" s="731"/>
      <c r="BA8" s="732"/>
    </row>
    <row r="9" spans="1:53" s="1058" customFormat="1" ht="13.2" customHeight="1">
      <c r="A9" s="732"/>
      <c r="B9" s="731"/>
      <c r="C9" s="2782"/>
      <c r="D9" s="4582"/>
      <c r="E9" s="4582"/>
      <c r="F9" s="4582"/>
      <c r="G9" s="2783"/>
      <c r="H9" s="2783"/>
      <c r="I9" s="2783"/>
      <c r="J9" s="4458" t="s">
        <v>2527</v>
      </c>
      <c r="K9" s="4458" t="s">
        <v>2527</v>
      </c>
      <c r="L9" s="4459" t="s">
        <v>2148</v>
      </c>
      <c r="M9" s="4459" t="s">
        <v>1616</v>
      </c>
      <c r="N9" s="4459" t="s">
        <v>2528</v>
      </c>
      <c r="O9" s="4583"/>
      <c r="P9" s="2784"/>
      <c r="Q9" s="2783" t="s">
        <v>2712</v>
      </c>
      <c r="R9" s="2783" t="s">
        <v>2712</v>
      </c>
      <c r="S9" s="2783"/>
      <c r="T9" s="2783"/>
      <c r="U9" s="2783"/>
      <c r="V9" s="2783"/>
      <c r="W9" s="2783"/>
      <c r="X9" s="2783"/>
      <c r="Y9" s="2783"/>
      <c r="Z9" s="2783"/>
      <c r="AA9" s="2783"/>
      <c r="AB9" s="2783"/>
      <c r="AC9" s="2783"/>
      <c r="AD9" s="2783"/>
      <c r="AE9" s="4584"/>
      <c r="AF9" s="4584"/>
      <c r="AG9" s="4584"/>
      <c r="AH9" s="4584"/>
      <c r="AI9" s="2783"/>
      <c r="AJ9" s="2783"/>
      <c r="AK9" s="2783"/>
      <c r="AL9" s="2785"/>
      <c r="AM9" s="4585" t="s">
        <v>2713</v>
      </c>
      <c r="AN9" s="731"/>
      <c r="AO9" s="4586" t="s">
        <v>2714</v>
      </c>
      <c r="AP9" s="2783"/>
      <c r="AQ9" s="2783"/>
      <c r="AR9" s="4587"/>
      <c r="AS9" s="2783"/>
      <c r="AT9" s="2095"/>
      <c r="AU9" s="2095"/>
      <c r="AV9" s="2783"/>
      <c r="AW9" s="2783" t="s">
        <v>2715</v>
      </c>
      <c r="AX9" s="4585" t="s">
        <v>2716</v>
      </c>
      <c r="AY9" s="4459" t="s">
        <v>2533</v>
      </c>
      <c r="AZ9" s="731"/>
      <c r="BA9" s="732"/>
    </row>
    <row r="10" spans="1:53" s="1058" customFormat="1" ht="23.25" customHeight="1">
      <c r="A10" s="732"/>
      <c r="B10" s="731"/>
      <c r="C10" s="8389" t="s">
        <v>734</v>
      </c>
      <c r="D10" s="8390"/>
      <c r="E10" s="8390"/>
      <c r="F10" s="8390"/>
      <c r="G10" s="2786" t="s">
        <v>735</v>
      </c>
      <c r="H10" s="2786" t="s">
        <v>736</v>
      </c>
      <c r="I10" s="2786" t="s">
        <v>1249</v>
      </c>
      <c r="J10" s="2786" t="s">
        <v>738</v>
      </c>
      <c r="K10" s="2787" t="s">
        <v>1546</v>
      </c>
      <c r="L10" s="2786" t="s">
        <v>1547</v>
      </c>
      <c r="M10" s="2786" t="s">
        <v>1548</v>
      </c>
      <c r="N10" s="2786" t="s">
        <v>1549</v>
      </c>
      <c r="O10" s="2786" t="s">
        <v>1550</v>
      </c>
      <c r="P10" s="2786" t="s">
        <v>1551</v>
      </c>
      <c r="Q10" s="2786" t="s">
        <v>1552</v>
      </c>
      <c r="R10" s="2786"/>
      <c r="S10" s="2786"/>
      <c r="T10" s="2786"/>
      <c r="U10" s="2786"/>
      <c r="V10" s="2786"/>
      <c r="W10" s="2786"/>
      <c r="X10" s="2786"/>
      <c r="Y10" s="2788"/>
      <c r="Z10" s="2786"/>
      <c r="AA10" s="2786"/>
      <c r="AB10" s="2788"/>
      <c r="AC10" s="2786" t="s">
        <v>1553</v>
      </c>
      <c r="AD10" s="2786" t="s">
        <v>1554</v>
      </c>
      <c r="AE10" s="2786" t="s">
        <v>1555</v>
      </c>
      <c r="AF10" s="2786" t="s">
        <v>2266</v>
      </c>
      <c r="AG10" s="2786" t="s">
        <v>2267</v>
      </c>
      <c r="AH10" s="2786" t="s">
        <v>2268</v>
      </c>
      <c r="AI10" s="2786" t="s">
        <v>2269</v>
      </c>
      <c r="AJ10" s="2788" t="s">
        <v>2270</v>
      </c>
      <c r="AK10" s="2786" t="s">
        <v>2717</v>
      </c>
      <c r="AL10" s="2788" t="s">
        <v>2718</v>
      </c>
      <c r="AM10" s="2786" t="s">
        <v>2719</v>
      </c>
      <c r="AN10" s="731"/>
      <c r="AO10" s="4588">
        <f>AM10-1</f>
        <v>-24</v>
      </c>
      <c r="AP10" s="4588">
        <f>AO10-1</f>
        <v>-25</v>
      </c>
      <c r="AQ10" s="4588">
        <f t="shared" ref="AQ10:AY10" si="0">AP10-1</f>
        <v>-26</v>
      </c>
      <c r="AR10" s="4588">
        <f t="shared" si="0"/>
        <v>-27</v>
      </c>
      <c r="AS10" s="4588">
        <f t="shared" si="0"/>
        <v>-28</v>
      </c>
      <c r="AT10" s="4588">
        <f t="shared" si="0"/>
        <v>-29</v>
      </c>
      <c r="AU10" s="4588">
        <f t="shared" si="0"/>
        <v>-30</v>
      </c>
      <c r="AV10" s="4588">
        <f t="shared" si="0"/>
        <v>-31</v>
      </c>
      <c r="AW10" s="4588">
        <f t="shared" si="0"/>
        <v>-32</v>
      </c>
      <c r="AX10" s="4588">
        <f t="shared" si="0"/>
        <v>-33</v>
      </c>
      <c r="AY10" s="4589">
        <f t="shared" si="0"/>
        <v>-34</v>
      </c>
      <c r="AZ10" s="731"/>
      <c r="BA10" s="732"/>
    </row>
    <row r="11" spans="1:53" s="1059" customFormat="1" ht="13.2">
      <c r="A11" s="733"/>
      <c r="B11" s="717"/>
      <c r="C11" s="4405"/>
      <c r="D11" s="4406"/>
      <c r="E11" s="4406"/>
      <c r="F11" s="4409"/>
      <c r="G11" s="4409"/>
      <c r="H11" s="4409"/>
      <c r="I11" s="4409"/>
      <c r="J11" s="4409"/>
      <c r="K11" s="4409"/>
      <c r="L11" s="4409"/>
      <c r="M11" s="4409"/>
      <c r="N11" s="4408"/>
      <c r="O11" s="4407"/>
      <c r="P11" s="4590"/>
      <c r="Q11" s="4409"/>
      <c r="R11" s="4409"/>
      <c r="S11" s="4409"/>
      <c r="T11" s="4409"/>
      <c r="U11" s="4409"/>
      <c r="V11" s="4409"/>
      <c r="W11" s="4407"/>
      <c r="X11" s="4409"/>
      <c r="Y11" s="4409"/>
      <c r="Z11" s="4409"/>
      <c r="AA11" s="4409"/>
      <c r="AB11" s="4409"/>
      <c r="AC11" s="4409"/>
      <c r="AD11" s="4409"/>
      <c r="AE11" s="4409"/>
      <c r="AF11" s="4409"/>
      <c r="AG11" s="4409"/>
      <c r="AH11" s="4409"/>
      <c r="AI11" s="4409"/>
      <c r="AJ11" s="4409"/>
      <c r="AK11" s="4409"/>
      <c r="AL11" s="4409"/>
      <c r="AM11" s="4472"/>
      <c r="AN11" s="731"/>
      <c r="AO11" s="4591"/>
      <c r="AP11" s="4592"/>
      <c r="AQ11" s="4592"/>
      <c r="AR11" s="4592"/>
      <c r="AS11" s="4592"/>
      <c r="AT11" s="4592"/>
      <c r="AU11" s="4592"/>
      <c r="AV11" s="4592"/>
      <c r="AW11" s="4592"/>
      <c r="AX11" s="4593"/>
      <c r="AY11" s="4593"/>
      <c r="AZ11" s="717"/>
      <c r="BA11" s="733"/>
    </row>
    <row r="12" spans="1:53" s="978" customFormat="1" ht="14.25" customHeight="1">
      <c r="A12" s="723"/>
      <c r="B12" s="718"/>
      <c r="C12" s="4411" t="s">
        <v>2720</v>
      </c>
      <c r="D12" s="613" t="s">
        <v>2721</v>
      </c>
      <c r="E12" s="613"/>
      <c r="F12" s="1423"/>
      <c r="G12" s="1423"/>
      <c r="H12" s="1423"/>
      <c r="I12" s="1423"/>
      <c r="J12" s="1423"/>
      <c r="K12" s="1423"/>
      <c r="L12" s="1423"/>
      <c r="M12" s="1423"/>
      <c r="N12" s="2092"/>
      <c r="O12" s="2091"/>
      <c r="P12" s="2139"/>
      <c r="Q12" s="1423"/>
      <c r="R12" s="1423"/>
      <c r="S12" s="1423"/>
      <c r="T12" s="1423"/>
      <c r="U12" s="1423"/>
      <c r="V12" s="1423"/>
      <c r="W12" s="2091"/>
      <c r="X12" s="1423"/>
      <c r="Y12" s="1423"/>
      <c r="Z12" s="1423"/>
      <c r="AA12" s="1423"/>
      <c r="AB12" s="1423"/>
      <c r="AC12" s="1423"/>
      <c r="AD12" s="1423"/>
      <c r="AE12" s="1423"/>
      <c r="AF12" s="1423"/>
      <c r="AG12" s="1423"/>
      <c r="AH12" s="1423"/>
      <c r="AI12" s="1423"/>
      <c r="AJ12" s="1423"/>
      <c r="AK12" s="1423"/>
      <c r="AL12" s="1423"/>
      <c r="AM12" s="1523"/>
      <c r="AN12" s="731"/>
      <c r="AO12" s="4545"/>
      <c r="AP12" s="2022"/>
      <c r="AQ12" s="2022"/>
      <c r="AR12" s="2022"/>
      <c r="AS12" s="2022"/>
      <c r="AT12" s="2022"/>
      <c r="AU12" s="2022"/>
      <c r="AV12" s="2022"/>
      <c r="AW12" s="2022"/>
      <c r="AX12" s="1583"/>
      <c r="AY12" s="1583"/>
      <c r="AZ12" s="718"/>
      <c r="BA12" s="723"/>
    </row>
    <row r="13" spans="1:53" s="978" customFormat="1" ht="13.2">
      <c r="A13" s="723"/>
      <c r="B13" s="718"/>
      <c r="C13" s="4411"/>
      <c r="D13" s="613"/>
      <c r="E13" s="613" t="s">
        <v>2722</v>
      </c>
      <c r="F13" s="1423" t="s">
        <v>2536</v>
      </c>
      <c r="G13" s="2145"/>
      <c r="H13" s="2145"/>
      <c r="I13" s="2145"/>
      <c r="J13" s="2145"/>
      <c r="K13" s="2145"/>
      <c r="L13" s="2145"/>
      <c r="M13" s="2145"/>
      <c r="N13" s="2092" t="b">
        <v>0</v>
      </c>
      <c r="O13" s="2022"/>
      <c r="P13" s="2141"/>
      <c r="Q13" s="2142"/>
      <c r="R13" s="2142"/>
      <c r="S13" s="2143">
        <f>R13-Q13</f>
        <v>0</v>
      </c>
      <c r="T13" s="2144"/>
      <c r="U13" s="2144"/>
      <c r="V13" s="2144"/>
      <c r="W13" s="2144"/>
      <c r="X13" s="2144"/>
      <c r="Y13" s="2144"/>
      <c r="Z13" s="2144"/>
      <c r="AA13" s="2144"/>
      <c r="AB13" s="2144"/>
      <c r="AC13" s="2144"/>
      <c r="AD13" s="2144"/>
      <c r="AE13" s="2144"/>
      <c r="AF13" s="2144"/>
      <c r="AG13" s="2144"/>
      <c r="AH13" s="2144">
        <f>AF13*AG13</f>
        <v>0</v>
      </c>
      <c r="AI13" s="2144"/>
      <c r="AJ13" s="2539">
        <f t="shared" ref="AJ13:AJ37" si="1">+AI13</f>
        <v>0</v>
      </c>
      <c r="AK13" s="2144"/>
      <c r="AL13" s="2144"/>
      <c r="AM13" s="1522">
        <f>+AJ13+AK13-AL13</f>
        <v>0</v>
      </c>
      <c r="AN13" s="718"/>
      <c r="AO13" s="4474">
        <f>AP13+AQ13</f>
        <v>0</v>
      </c>
      <c r="AP13" s="2022"/>
      <c r="AQ13" s="2022"/>
      <c r="AR13" s="2022"/>
      <c r="AS13" s="2022"/>
      <c r="AT13" s="2022"/>
      <c r="AU13" s="2022"/>
      <c r="AV13" s="2022"/>
      <c r="AW13" s="2023">
        <f>AT13+AU13-AV13</f>
        <v>0</v>
      </c>
      <c r="AX13" s="1578">
        <f>AQ13+AS13</f>
        <v>0</v>
      </c>
      <c r="AY13" s="1579"/>
      <c r="AZ13" s="718"/>
      <c r="BA13" s="723"/>
    </row>
    <row r="14" spans="1:53" s="978" customFormat="1" ht="13.2">
      <c r="A14" s="723"/>
      <c r="B14" s="718"/>
      <c r="C14" s="4411"/>
      <c r="D14" s="613"/>
      <c r="E14" s="613" t="s">
        <v>2723</v>
      </c>
      <c r="F14" s="1423" t="s">
        <v>2536</v>
      </c>
      <c r="G14" s="2145"/>
      <c r="H14" s="2145"/>
      <c r="I14" s="2145"/>
      <c r="J14" s="2145"/>
      <c r="K14" s="2145"/>
      <c r="L14" s="2145"/>
      <c r="M14" s="2145"/>
      <c r="N14" s="2092" t="b">
        <v>1</v>
      </c>
      <c r="O14" s="2022"/>
      <c r="P14" s="2141"/>
      <c r="Q14" s="2142"/>
      <c r="R14" s="2142"/>
      <c r="S14" s="2143">
        <f>R14-Q14</f>
        <v>0</v>
      </c>
      <c r="T14" s="2144"/>
      <c r="U14" s="2144"/>
      <c r="V14" s="2144"/>
      <c r="W14" s="2144"/>
      <c r="X14" s="2144"/>
      <c r="Y14" s="2144"/>
      <c r="Z14" s="2144"/>
      <c r="AA14" s="2144"/>
      <c r="AB14" s="2144"/>
      <c r="AC14" s="2144"/>
      <c r="AD14" s="2144"/>
      <c r="AE14" s="2144"/>
      <c r="AF14" s="2144"/>
      <c r="AG14" s="2144"/>
      <c r="AH14" s="2144">
        <f t="shared" ref="AH14:AH37" si="2">AF14*AG14</f>
        <v>0</v>
      </c>
      <c r="AI14" s="2144"/>
      <c r="AJ14" s="2539">
        <f t="shared" si="1"/>
        <v>0</v>
      </c>
      <c r="AK14" s="2144"/>
      <c r="AL14" s="2144"/>
      <c r="AM14" s="1522">
        <f>+AJ14+AK14-AL14</f>
        <v>0</v>
      </c>
      <c r="AN14" s="718"/>
      <c r="AO14" s="4474">
        <f>AP14+AQ14</f>
        <v>0</v>
      </c>
      <c r="AP14" s="2022"/>
      <c r="AQ14" s="2022"/>
      <c r="AR14" s="2022"/>
      <c r="AS14" s="2022"/>
      <c r="AT14" s="2022"/>
      <c r="AU14" s="2022"/>
      <c r="AV14" s="2022"/>
      <c r="AW14" s="2023">
        <f t="shared" ref="AW14:AW37" si="3">AT14+AU14-AV14</f>
        <v>0</v>
      </c>
      <c r="AX14" s="1578">
        <f>AQ14+AS14</f>
        <v>0</v>
      </c>
      <c r="AY14" s="1579"/>
      <c r="AZ14" s="718"/>
      <c r="BA14" s="723"/>
    </row>
    <row r="15" spans="1:53" s="978" customFormat="1" ht="13.2">
      <c r="A15" s="723"/>
      <c r="B15" s="718"/>
      <c r="C15" s="4411"/>
      <c r="D15" s="613"/>
      <c r="E15" s="613" t="s">
        <v>2724</v>
      </c>
      <c r="F15" s="1423" t="s">
        <v>2536</v>
      </c>
      <c r="G15" s="2145"/>
      <c r="H15" s="2145"/>
      <c r="I15" s="2145"/>
      <c r="J15" s="2145"/>
      <c r="K15" s="2145"/>
      <c r="L15" s="2145"/>
      <c r="M15" s="2145"/>
      <c r="N15" s="2092" t="b">
        <v>0</v>
      </c>
      <c r="O15" s="2022"/>
      <c r="P15" s="2141"/>
      <c r="Q15" s="2142"/>
      <c r="R15" s="2142"/>
      <c r="S15" s="2143">
        <f>R15-Q15</f>
        <v>0</v>
      </c>
      <c r="T15" s="2144"/>
      <c r="U15" s="2144"/>
      <c r="V15" s="2144"/>
      <c r="W15" s="2144"/>
      <c r="X15" s="2144"/>
      <c r="Y15" s="2144"/>
      <c r="Z15" s="2144"/>
      <c r="AA15" s="2144"/>
      <c r="AB15" s="2144"/>
      <c r="AC15" s="2144"/>
      <c r="AD15" s="2144"/>
      <c r="AE15" s="2144"/>
      <c r="AF15" s="2144"/>
      <c r="AG15" s="2144"/>
      <c r="AH15" s="2144">
        <f t="shared" si="2"/>
        <v>0</v>
      </c>
      <c r="AI15" s="2144"/>
      <c r="AJ15" s="2539">
        <f t="shared" si="1"/>
        <v>0</v>
      </c>
      <c r="AK15" s="2144"/>
      <c r="AL15" s="2144"/>
      <c r="AM15" s="1522">
        <f>+AJ15+AK15-AL15</f>
        <v>0</v>
      </c>
      <c r="AN15" s="718"/>
      <c r="AO15" s="4474">
        <f>AP15+AQ15</f>
        <v>0</v>
      </c>
      <c r="AP15" s="2022"/>
      <c r="AQ15" s="2022"/>
      <c r="AR15" s="2022"/>
      <c r="AS15" s="2022"/>
      <c r="AT15" s="2022"/>
      <c r="AU15" s="2022"/>
      <c r="AV15" s="2022"/>
      <c r="AW15" s="2023">
        <f t="shared" si="3"/>
        <v>0</v>
      </c>
      <c r="AX15" s="1578">
        <f>AQ15+AS15</f>
        <v>0</v>
      </c>
      <c r="AY15" s="1579"/>
      <c r="AZ15" s="718"/>
      <c r="BA15" s="723"/>
    </row>
    <row r="16" spans="1:53" s="978" customFormat="1" ht="13.2">
      <c r="A16" s="723"/>
      <c r="B16" s="718"/>
      <c r="C16" s="4411"/>
      <c r="D16" s="613"/>
      <c r="E16" s="613" t="s">
        <v>2724</v>
      </c>
      <c r="F16" s="1423" t="s">
        <v>2536</v>
      </c>
      <c r="G16" s="2145"/>
      <c r="H16" s="2145"/>
      <c r="I16" s="2145"/>
      <c r="J16" s="2145"/>
      <c r="K16" s="2145"/>
      <c r="L16" s="2145"/>
      <c r="M16" s="2145"/>
      <c r="N16" s="2092" t="b">
        <v>0</v>
      </c>
      <c r="O16" s="2022"/>
      <c r="P16" s="2141"/>
      <c r="Q16" s="2142"/>
      <c r="R16" s="2142"/>
      <c r="S16" s="2143">
        <f t="shared" ref="S16:S37" si="4">R16-Q16</f>
        <v>0</v>
      </c>
      <c r="T16" s="2144"/>
      <c r="U16" s="2144"/>
      <c r="V16" s="2144"/>
      <c r="W16" s="2144"/>
      <c r="X16" s="2144"/>
      <c r="Y16" s="2144"/>
      <c r="Z16" s="2144"/>
      <c r="AA16" s="2144"/>
      <c r="AB16" s="2144"/>
      <c r="AC16" s="2144"/>
      <c r="AD16" s="2144"/>
      <c r="AE16" s="2144"/>
      <c r="AF16" s="2144"/>
      <c r="AG16" s="2144"/>
      <c r="AH16" s="2144">
        <f t="shared" si="2"/>
        <v>0</v>
      </c>
      <c r="AI16" s="2144"/>
      <c r="AJ16" s="2539">
        <f t="shared" si="1"/>
        <v>0</v>
      </c>
      <c r="AK16" s="2144"/>
      <c r="AL16" s="2144"/>
      <c r="AM16" s="1522">
        <f t="shared" ref="AM16:AM37" si="5">+AJ16+AK16-AL16</f>
        <v>0</v>
      </c>
      <c r="AN16" s="718"/>
      <c r="AO16" s="4474">
        <f t="shared" ref="AO16:AO37" si="6">AP16+AQ16</f>
        <v>0</v>
      </c>
      <c r="AP16" s="2022"/>
      <c r="AQ16" s="2022"/>
      <c r="AR16" s="2022"/>
      <c r="AS16" s="2022"/>
      <c r="AT16" s="2022"/>
      <c r="AU16" s="2022"/>
      <c r="AV16" s="2022"/>
      <c r="AW16" s="2023">
        <f t="shared" si="3"/>
        <v>0</v>
      </c>
      <c r="AX16" s="1578">
        <f t="shared" ref="AX16:AX37" si="7">AQ16+AS16</f>
        <v>0</v>
      </c>
      <c r="AY16" s="1579"/>
      <c r="AZ16" s="718"/>
      <c r="BA16" s="723"/>
    </row>
    <row r="17" spans="1:53" s="978" customFormat="1" ht="13.2">
      <c r="A17" s="723"/>
      <c r="B17" s="718"/>
      <c r="C17" s="4411"/>
      <c r="D17" s="613"/>
      <c r="E17" s="613" t="s">
        <v>2724</v>
      </c>
      <c r="F17" s="1423" t="s">
        <v>2536</v>
      </c>
      <c r="G17" s="2145"/>
      <c r="H17" s="2145"/>
      <c r="I17" s="2145"/>
      <c r="J17" s="2145"/>
      <c r="K17" s="2145"/>
      <c r="L17" s="2145"/>
      <c r="M17" s="2145"/>
      <c r="N17" s="2092" t="b">
        <v>0</v>
      </c>
      <c r="O17" s="2022"/>
      <c r="P17" s="2141"/>
      <c r="Q17" s="2142"/>
      <c r="R17" s="2142"/>
      <c r="S17" s="2143">
        <f t="shared" si="4"/>
        <v>0</v>
      </c>
      <c r="T17" s="2144"/>
      <c r="U17" s="2144"/>
      <c r="V17" s="2144"/>
      <c r="W17" s="2144"/>
      <c r="X17" s="2144"/>
      <c r="Y17" s="2144"/>
      <c r="Z17" s="2144"/>
      <c r="AA17" s="2144"/>
      <c r="AB17" s="2144"/>
      <c r="AC17" s="2144"/>
      <c r="AD17" s="2144"/>
      <c r="AE17" s="2144"/>
      <c r="AF17" s="2144"/>
      <c r="AG17" s="2144"/>
      <c r="AH17" s="2144">
        <f t="shared" si="2"/>
        <v>0</v>
      </c>
      <c r="AI17" s="2144"/>
      <c r="AJ17" s="2539">
        <f t="shared" si="1"/>
        <v>0</v>
      </c>
      <c r="AK17" s="2144"/>
      <c r="AL17" s="2144"/>
      <c r="AM17" s="1522">
        <f t="shared" si="5"/>
        <v>0</v>
      </c>
      <c r="AN17" s="718"/>
      <c r="AO17" s="4474">
        <f t="shared" si="6"/>
        <v>0</v>
      </c>
      <c r="AP17" s="2022"/>
      <c r="AQ17" s="2022"/>
      <c r="AR17" s="2022"/>
      <c r="AS17" s="2022"/>
      <c r="AT17" s="2022"/>
      <c r="AU17" s="2022"/>
      <c r="AV17" s="2022"/>
      <c r="AW17" s="2023">
        <f t="shared" si="3"/>
        <v>0</v>
      </c>
      <c r="AX17" s="1578">
        <f t="shared" si="7"/>
        <v>0</v>
      </c>
      <c r="AY17" s="1579"/>
      <c r="AZ17" s="718"/>
      <c r="BA17" s="723"/>
    </row>
    <row r="18" spans="1:53" s="978" customFormat="1" ht="13.2">
      <c r="A18" s="723"/>
      <c r="B18" s="718"/>
      <c r="C18" s="4411"/>
      <c r="D18" s="613"/>
      <c r="E18" s="613" t="s">
        <v>2724</v>
      </c>
      <c r="F18" s="1423" t="s">
        <v>2536</v>
      </c>
      <c r="G18" s="2145"/>
      <c r="H18" s="2145"/>
      <c r="I18" s="2145"/>
      <c r="J18" s="2145"/>
      <c r="K18" s="2145"/>
      <c r="L18" s="2145"/>
      <c r="M18" s="2145"/>
      <c r="N18" s="2092" t="b">
        <v>0</v>
      </c>
      <c r="O18" s="2022"/>
      <c r="P18" s="2141"/>
      <c r="Q18" s="2142"/>
      <c r="R18" s="2142"/>
      <c r="S18" s="2143">
        <f t="shared" si="4"/>
        <v>0</v>
      </c>
      <c r="T18" s="2144"/>
      <c r="U18" s="2144"/>
      <c r="V18" s="2144"/>
      <c r="W18" s="2144"/>
      <c r="X18" s="2144"/>
      <c r="Y18" s="2144"/>
      <c r="Z18" s="2144"/>
      <c r="AA18" s="2144"/>
      <c r="AB18" s="2144"/>
      <c r="AC18" s="2144"/>
      <c r="AD18" s="2144"/>
      <c r="AE18" s="2144"/>
      <c r="AF18" s="2144"/>
      <c r="AG18" s="2144"/>
      <c r="AH18" s="2144">
        <f t="shared" si="2"/>
        <v>0</v>
      </c>
      <c r="AI18" s="2144"/>
      <c r="AJ18" s="2539">
        <f t="shared" si="1"/>
        <v>0</v>
      </c>
      <c r="AK18" s="2144"/>
      <c r="AL18" s="2144"/>
      <c r="AM18" s="1522">
        <f t="shared" si="5"/>
        <v>0</v>
      </c>
      <c r="AN18" s="718"/>
      <c r="AO18" s="4474">
        <f t="shared" si="6"/>
        <v>0</v>
      </c>
      <c r="AP18" s="2022"/>
      <c r="AQ18" s="2022"/>
      <c r="AR18" s="2022"/>
      <c r="AS18" s="2022"/>
      <c r="AT18" s="2022"/>
      <c r="AU18" s="2022"/>
      <c r="AV18" s="2022"/>
      <c r="AW18" s="2023">
        <f t="shared" si="3"/>
        <v>0</v>
      </c>
      <c r="AX18" s="1578">
        <f t="shared" si="7"/>
        <v>0</v>
      </c>
      <c r="AY18" s="1579"/>
      <c r="AZ18" s="718"/>
      <c r="BA18" s="723"/>
    </row>
    <row r="19" spans="1:53" s="978" customFormat="1" ht="13.2">
      <c r="A19" s="723"/>
      <c r="B19" s="718"/>
      <c r="C19" s="4411"/>
      <c r="D19" s="613"/>
      <c r="E19" s="613" t="s">
        <v>2724</v>
      </c>
      <c r="F19" s="1423" t="s">
        <v>2536</v>
      </c>
      <c r="G19" s="2145"/>
      <c r="H19" s="2145"/>
      <c r="I19" s="2145"/>
      <c r="J19" s="2145"/>
      <c r="K19" s="2145"/>
      <c r="L19" s="2145"/>
      <c r="M19" s="2145"/>
      <c r="N19" s="2092" t="b">
        <v>0</v>
      </c>
      <c r="O19" s="2022"/>
      <c r="P19" s="2141"/>
      <c r="Q19" s="2142"/>
      <c r="R19" s="2142"/>
      <c r="S19" s="2143">
        <f t="shared" si="4"/>
        <v>0</v>
      </c>
      <c r="T19" s="2144"/>
      <c r="U19" s="2144"/>
      <c r="V19" s="2144"/>
      <c r="W19" s="2144"/>
      <c r="X19" s="2144"/>
      <c r="Y19" s="2144"/>
      <c r="Z19" s="2144"/>
      <c r="AA19" s="2144"/>
      <c r="AB19" s="2144"/>
      <c r="AC19" s="2144"/>
      <c r="AD19" s="2144"/>
      <c r="AE19" s="2144"/>
      <c r="AF19" s="2144"/>
      <c r="AG19" s="2144"/>
      <c r="AH19" s="2144">
        <f t="shared" si="2"/>
        <v>0</v>
      </c>
      <c r="AI19" s="2144"/>
      <c r="AJ19" s="2539">
        <f t="shared" si="1"/>
        <v>0</v>
      </c>
      <c r="AK19" s="2144"/>
      <c r="AL19" s="2144"/>
      <c r="AM19" s="1522">
        <f t="shared" si="5"/>
        <v>0</v>
      </c>
      <c r="AN19" s="718"/>
      <c r="AO19" s="4474">
        <f t="shared" si="6"/>
        <v>0</v>
      </c>
      <c r="AP19" s="2022"/>
      <c r="AQ19" s="2022"/>
      <c r="AR19" s="2022"/>
      <c r="AS19" s="2022"/>
      <c r="AT19" s="2022"/>
      <c r="AU19" s="2022"/>
      <c r="AV19" s="2022"/>
      <c r="AW19" s="2023">
        <f t="shared" si="3"/>
        <v>0</v>
      </c>
      <c r="AX19" s="1578">
        <f t="shared" si="7"/>
        <v>0</v>
      </c>
      <c r="AY19" s="1579"/>
      <c r="AZ19" s="718"/>
      <c r="BA19" s="723"/>
    </row>
    <row r="20" spans="1:53" s="978" customFormat="1" ht="13.2">
      <c r="A20" s="723"/>
      <c r="B20" s="718"/>
      <c r="C20" s="4411"/>
      <c r="D20" s="613"/>
      <c r="E20" s="613" t="s">
        <v>2724</v>
      </c>
      <c r="F20" s="1423" t="s">
        <v>2536</v>
      </c>
      <c r="G20" s="2145"/>
      <c r="H20" s="2145"/>
      <c r="I20" s="2145"/>
      <c r="J20" s="2145"/>
      <c r="K20" s="2145"/>
      <c r="L20" s="2145"/>
      <c r="M20" s="2145"/>
      <c r="N20" s="2092" t="b">
        <v>0</v>
      </c>
      <c r="O20" s="2022"/>
      <c r="P20" s="2141"/>
      <c r="Q20" s="2142"/>
      <c r="R20" s="2142"/>
      <c r="S20" s="2143">
        <f t="shared" si="4"/>
        <v>0</v>
      </c>
      <c r="T20" s="2144"/>
      <c r="U20" s="2144"/>
      <c r="V20" s="2144"/>
      <c r="W20" s="2144"/>
      <c r="X20" s="2144"/>
      <c r="Y20" s="2144"/>
      <c r="Z20" s="2144"/>
      <c r="AA20" s="2144"/>
      <c r="AB20" s="2144"/>
      <c r="AC20" s="2144"/>
      <c r="AD20" s="2144"/>
      <c r="AE20" s="2144"/>
      <c r="AF20" s="2144"/>
      <c r="AG20" s="2144"/>
      <c r="AH20" s="2144">
        <f t="shared" si="2"/>
        <v>0</v>
      </c>
      <c r="AI20" s="2144"/>
      <c r="AJ20" s="2539">
        <f t="shared" si="1"/>
        <v>0</v>
      </c>
      <c r="AK20" s="2144"/>
      <c r="AL20" s="2144"/>
      <c r="AM20" s="1522">
        <f t="shared" si="5"/>
        <v>0</v>
      </c>
      <c r="AN20" s="718"/>
      <c r="AO20" s="4474">
        <f t="shared" si="6"/>
        <v>0</v>
      </c>
      <c r="AP20" s="2022"/>
      <c r="AQ20" s="2022"/>
      <c r="AR20" s="2022"/>
      <c r="AS20" s="2022"/>
      <c r="AT20" s="2022"/>
      <c r="AU20" s="2022"/>
      <c r="AV20" s="2022"/>
      <c r="AW20" s="2023">
        <f t="shared" si="3"/>
        <v>0</v>
      </c>
      <c r="AX20" s="1578">
        <f t="shared" si="7"/>
        <v>0</v>
      </c>
      <c r="AY20" s="1579"/>
      <c r="AZ20" s="718"/>
      <c r="BA20" s="723"/>
    </row>
    <row r="21" spans="1:53" s="978" customFormat="1" ht="13.2">
      <c r="A21" s="723"/>
      <c r="B21" s="718"/>
      <c r="C21" s="4411"/>
      <c r="D21" s="613"/>
      <c r="E21" s="613" t="s">
        <v>2724</v>
      </c>
      <c r="F21" s="1423" t="s">
        <v>2536</v>
      </c>
      <c r="G21" s="2145"/>
      <c r="H21" s="2145"/>
      <c r="I21" s="2145"/>
      <c r="J21" s="2145"/>
      <c r="K21" s="2145"/>
      <c r="L21" s="2145"/>
      <c r="M21" s="2145"/>
      <c r="N21" s="2092" t="b">
        <v>0</v>
      </c>
      <c r="O21" s="2022"/>
      <c r="P21" s="2141"/>
      <c r="Q21" s="2142"/>
      <c r="R21" s="2142"/>
      <c r="S21" s="2143">
        <f t="shared" si="4"/>
        <v>0</v>
      </c>
      <c r="T21" s="2144"/>
      <c r="U21" s="2144"/>
      <c r="V21" s="2144"/>
      <c r="W21" s="2144"/>
      <c r="X21" s="2144"/>
      <c r="Y21" s="2144"/>
      <c r="Z21" s="2144"/>
      <c r="AA21" s="2144"/>
      <c r="AB21" s="2144"/>
      <c r="AC21" s="2144"/>
      <c r="AD21" s="2144"/>
      <c r="AE21" s="2144"/>
      <c r="AF21" s="2144"/>
      <c r="AG21" s="2144"/>
      <c r="AH21" s="2144">
        <f t="shared" si="2"/>
        <v>0</v>
      </c>
      <c r="AI21" s="2144"/>
      <c r="AJ21" s="2539">
        <f t="shared" si="1"/>
        <v>0</v>
      </c>
      <c r="AK21" s="2144"/>
      <c r="AL21" s="2144"/>
      <c r="AM21" s="1522">
        <f t="shared" si="5"/>
        <v>0</v>
      </c>
      <c r="AN21" s="718"/>
      <c r="AO21" s="4474">
        <f t="shared" si="6"/>
        <v>0</v>
      </c>
      <c r="AP21" s="2022"/>
      <c r="AQ21" s="2022"/>
      <c r="AR21" s="2022"/>
      <c r="AS21" s="2022"/>
      <c r="AT21" s="2022"/>
      <c r="AU21" s="2022"/>
      <c r="AV21" s="2022"/>
      <c r="AW21" s="2023">
        <f t="shared" si="3"/>
        <v>0</v>
      </c>
      <c r="AX21" s="1578">
        <f t="shared" si="7"/>
        <v>0</v>
      </c>
      <c r="AY21" s="1579"/>
      <c r="AZ21" s="718"/>
      <c r="BA21" s="723"/>
    </row>
    <row r="22" spans="1:53" s="978" customFormat="1" ht="13.2">
      <c r="A22" s="723"/>
      <c r="B22" s="718"/>
      <c r="C22" s="4411"/>
      <c r="D22" s="613"/>
      <c r="E22" s="613" t="s">
        <v>2724</v>
      </c>
      <c r="F22" s="1423" t="s">
        <v>2536</v>
      </c>
      <c r="G22" s="2145"/>
      <c r="H22" s="2145"/>
      <c r="I22" s="2145"/>
      <c r="J22" s="2145"/>
      <c r="K22" s="2145"/>
      <c r="L22" s="2145"/>
      <c r="M22" s="2145"/>
      <c r="N22" s="2092" t="b">
        <v>0</v>
      </c>
      <c r="O22" s="2022"/>
      <c r="P22" s="2141"/>
      <c r="Q22" s="2142"/>
      <c r="R22" s="2142"/>
      <c r="S22" s="2143">
        <f t="shared" si="4"/>
        <v>0</v>
      </c>
      <c r="T22" s="2144"/>
      <c r="U22" s="2144"/>
      <c r="V22" s="2144"/>
      <c r="W22" s="2144"/>
      <c r="X22" s="2144"/>
      <c r="Y22" s="2144"/>
      <c r="Z22" s="2144"/>
      <c r="AA22" s="2144"/>
      <c r="AB22" s="2144"/>
      <c r="AC22" s="2144"/>
      <c r="AD22" s="2144"/>
      <c r="AE22" s="2144"/>
      <c r="AF22" s="2144"/>
      <c r="AG22" s="2144"/>
      <c r="AH22" s="2144">
        <f t="shared" si="2"/>
        <v>0</v>
      </c>
      <c r="AI22" s="2144"/>
      <c r="AJ22" s="2539">
        <f t="shared" si="1"/>
        <v>0</v>
      </c>
      <c r="AK22" s="2144"/>
      <c r="AL22" s="2144"/>
      <c r="AM22" s="1522">
        <f t="shared" si="5"/>
        <v>0</v>
      </c>
      <c r="AN22" s="718"/>
      <c r="AO22" s="4474">
        <f t="shared" si="6"/>
        <v>0</v>
      </c>
      <c r="AP22" s="2022"/>
      <c r="AQ22" s="2022"/>
      <c r="AR22" s="2022"/>
      <c r="AS22" s="2022"/>
      <c r="AT22" s="2022"/>
      <c r="AU22" s="2022"/>
      <c r="AV22" s="2022"/>
      <c r="AW22" s="2023">
        <f t="shared" si="3"/>
        <v>0</v>
      </c>
      <c r="AX22" s="1578">
        <f t="shared" si="7"/>
        <v>0</v>
      </c>
      <c r="AY22" s="1579"/>
      <c r="AZ22" s="718"/>
      <c r="BA22" s="723"/>
    </row>
    <row r="23" spans="1:53" s="978" customFormat="1" ht="13.2">
      <c r="A23" s="723"/>
      <c r="B23" s="718"/>
      <c r="C23" s="4411"/>
      <c r="D23" s="613"/>
      <c r="E23" s="613" t="s">
        <v>2724</v>
      </c>
      <c r="F23" s="1423" t="s">
        <v>2536</v>
      </c>
      <c r="G23" s="2145"/>
      <c r="H23" s="2145"/>
      <c r="I23" s="2145"/>
      <c r="J23" s="2145"/>
      <c r="K23" s="2145"/>
      <c r="L23" s="2145"/>
      <c r="M23" s="2145"/>
      <c r="N23" s="2092" t="b">
        <v>0</v>
      </c>
      <c r="O23" s="2022"/>
      <c r="P23" s="2141"/>
      <c r="Q23" s="2142"/>
      <c r="R23" s="2142"/>
      <c r="S23" s="2143">
        <f t="shared" si="4"/>
        <v>0</v>
      </c>
      <c r="T23" s="2144"/>
      <c r="U23" s="2144"/>
      <c r="V23" s="2144"/>
      <c r="W23" s="2144"/>
      <c r="X23" s="2144"/>
      <c r="Y23" s="2144"/>
      <c r="Z23" s="2144"/>
      <c r="AA23" s="2144"/>
      <c r="AB23" s="2144"/>
      <c r="AC23" s="2144"/>
      <c r="AD23" s="2144"/>
      <c r="AE23" s="2144"/>
      <c r="AF23" s="2144"/>
      <c r="AG23" s="2144"/>
      <c r="AH23" s="2144">
        <f t="shared" si="2"/>
        <v>0</v>
      </c>
      <c r="AI23" s="2144"/>
      <c r="AJ23" s="2539">
        <f t="shared" si="1"/>
        <v>0</v>
      </c>
      <c r="AK23" s="2144"/>
      <c r="AL23" s="2144"/>
      <c r="AM23" s="1522">
        <f t="shared" si="5"/>
        <v>0</v>
      </c>
      <c r="AN23" s="718"/>
      <c r="AO23" s="4474">
        <f t="shared" si="6"/>
        <v>0</v>
      </c>
      <c r="AP23" s="2022"/>
      <c r="AQ23" s="2022"/>
      <c r="AR23" s="2022"/>
      <c r="AS23" s="2022"/>
      <c r="AT23" s="2022"/>
      <c r="AU23" s="2022"/>
      <c r="AV23" s="2022"/>
      <c r="AW23" s="2023">
        <f t="shared" si="3"/>
        <v>0</v>
      </c>
      <c r="AX23" s="1578">
        <f t="shared" si="7"/>
        <v>0</v>
      </c>
      <c r="AY23" s="1579"/>
      <c r="AZ23" s="718"/>
      <c r="BA23" s="723"/>
    </row>
    <row r="24" spans="1:53" s="978" customFormat="1" ht="13.2">
      <c r="A24" s="723"/>
      <c r="B24" s="718"/>
      <c r="C24" s="4411"/>
      <c r="D24" s="613"/>
      <c r="E24" s="613" t="s">
        <v>2724</v>
      </c>
      <c r="F24" s="1423" t="s">
        <v>2536</v>
      </c>
      <c r="G24" s="2145"/>
      <c r="H24" s="2145"/>
      <c r="I24" s="2145"/>
      <c r="J24" s="2145"/>
      <c r="K24" s="2145"/>
      <c r="L24" s="2145"/>
      <c r="M24" s="2145"/>
      <c r="N24" s="2092" t="b">
        <v>0</v>
      </c>
      <c r="O24" s="2022"/>
      <c r="P24" s="2141"/>
      <c r="Q24" s="2142"/>
      <c r="R24" s="2142"/>
      <c r="S24" s="2143">
        <f t="shared" si="4"/>
        <v>0</v>
      </c>
      <c r="T24" s="2144"/>
      <c r="U24" s="2144"/>
      <c r="V24" s="2144"/>
      <c r="W24" s="2144"/>
      <c r="X24" s="2144"/>
      <c r="Y24" s="2144"/>
      <c r="Z24" s="2144"/>
      <c r="AA24" s="2144"/>
      <c r="AB24" s="2144"/>
      <c r="AC24" s="2144"/>
      <c r="AD24" s="2144"/>
      <c r="AE24" s="2144"/>
      <c r="AF24" s="2144"/>
      <c r="AG24" s="2144"/>
      <c r="AH24" s="2144">
        <f t="shared" si="2"/>
        <v>0</v>
      </c>
      <c r="AI24" s="2144"/>
      <c r="AJ24" s="2539">
        <f t="shared" si="1"/>
        <v>0</v>
      </c>
      <c r="AK24" s="2144"/>
      <c r="AL24" s="2144"/>
      <c r="AM24" s="1522">
        <f t="shared" si="5"/>
        <v>0</v>
      </c>
      <c r="AN24" s="718"/>
      <c r="AO24" s="4474">
        <f t="shared" si="6"/>
        <v>0</v>
      </c>
      <c r="AP24" s="2022"/>
      <c r="AQ24" s="2022"/>
      <c r="AR24" s="2022"/>
      <c r="AS24" s="2022"/>
      <c r="AT24" s="2022"/>
      <c r="AU24" s="2022"/>
      <c r="AV24" s="2022"/>
      <c r="AW24" s="2023">
        <f t="shared" si="3"/>
        <v>0</v>
      </c>
      <c r="AX24" s="1578">
        <f t="shared" si="7"/>
        <v>0</v>
      </c>
      <c r="AY24" s="1579"/>
      <c r="AZ24" s="718"/>
      <c r="BA24" s="723"/>
    </row>
    <row r="25" spans="1:53" s="978" customFormat="1" ht="13.2">
      <c r="A25" s="723"/>
      <c r="B25" s="718"/>
      <c r="C25" s="4411"/>
      <c r="D25" s="613"/>
      <c r="E25" s="613" t="s">
        <v>2724</v>
      </c>
      <c r="F25" s="1423" t="s">
        <v>2536</v>
      </c>
      <c r="G25" s="2145"/>
      <c r="H25" s="2145"/>
      <c r="I25" s="2145"/>
      <c r="J25" s="2145"/>
      <c r="K25" s="2145"/>
      <c r="L25" s="2145"/>
      <c r="M25" s="2145"/>
      <c r="N25" s="2092" t="b">
        <v>0</v>
      </c>
      <c r="O25" s="2022"/>
      <c r="P25" s="2141"/>
      <c r="Q25" s="2142"/>
      <c r="R25" s="2142"/>
      <c r="S25" s="2143">
        <f t="shared" si="4"/>
        <v>0</v>
      </c>
      <c r="T25" s="2144"/>
      <c r="U25" s="2144"/>
      <c r="V25" s="2144"/>
      <c r="W25" s="2144"/>
      <c r="X25" s="2144"/>
      <c r="Y25" s="2144"/>
      <c r="Z25" s="2144"/>
      <c r="AA25" s="2144"/>
      <c r="AB25" s="2144"/>
      <c r="AC25" s="2144"/>
      <c r="AD25" s="2144"/>
      <c r="AE25" s="2144"/>
      <c r="AF25" s="2144"/>
      <c r="AG25" s="2144"/>
      <c r="AH25" s="2144">
        <f t="shared" si="2"/>
        <v>0</v>
      </c>
      <c r="AI25" s="2144"/>
      <c r="AJ25" s="2539">
        <f t="shared" si="1"/>
        <v>0</v>
      </c>
      <c r="AK25" s="2144"/>
      <c r="AL25" s="2144"/>
      <c r="AM25" s="1522">
        <f t="shared" si="5"/>
        <v>0</v>
      </c>
      <c r="AN25" s="718"/>
      <c r="AO25" s="4474">
        <f t="shared" si="6"/>
        <v>0</v>
      </c>
      <c r="AP25" s="2022"/>
      <c r="AQ25" s="2022"/>
      <c r="AR25" s="2022"/>
      <c r="AS25" s="2022"/>
      <c r="AT25" s="2022"/>
      <c r="AU25" s="2022"/>
      <c r="AV25" s="2022"/>
      <c r="AW25" s="2023">
        <f t="shared" si="3"/>
        <v>0</v>
      </c>
      <c r="AX25" s="1578">
        <f t="shared" si="7"/>
        <v>0</v>
      </c>
      <c r="AY25" s="1579"/>
      <c r="AZ25" s="718"/>
      <c r="BA25" s="723"/>
    </row>
    <row r="26" spans="1:53" s="978" customFormat="1" ht="13.2">
      <c r="A26" s="723"/>
      <c r="B26" s="718"/>
      <c r="C26" s="4411"/>
      <c r="D26" s="613"/>
      <c r="E26" s="613" t="s">
        <v>2724</v>
      </c>
      <c r="F26" s="1423" t="s">
        <v>2536</v>
      </c>
      <c r="G26" s="2145"/>
      <c r="H26" s="2145"/>
      <c r="I26" s="2145"/>
      <c r="J26" s="2145"/>
      <c r="K26" s="2145"/>
      <c r="L26" s="2145"/>
      <c r="M26" s="2145"/>
      <c r="N26" s="2092" t="b">
        <v>0</v>
      </c>
      <c r="O26" s="2022"/>
      <c r="P26" s="2141"/>
      <c r="Q26" s="2142"/>
      <c r="R26" s="2142"/>
      <c r="S26" s="2143">
        <f t="shared" si="4"/>
        <v>0</v>
      </c>
      <c r="T26" s="2144"/>
      <c r="U26" s="2144"/>
      <c r="V26" s="2144"/>
      <c r="W26" s="2144"/>
      <c r="X26" s="2144"/>
      <c r="Y26" s="2144"/>
      <c r="Z26" s="2144"/>
      <c r="AA26" s="2144"/>
      <c r="AB26" s="2144"/>
      <c r="AC26" s="2144"/>
      <c r="AD26" s="2144"/>
      <c r="AE26" s="2144"/>
      <c r="AF26" s="2144"/>
      <c r="AG26" s="2144"/>
      <c r="AH26" s="2144">
        <f t="shared" si="2"/>
        <v>0</v>
      </c>
      <c r="AI26" s="2144"/>
      <c r="AJ26" s="2539">
        <f t="shared" si="1"/>
        <v>0</v>
      </c>
      <c r="AK26" s="2144"/>
      <c r="AL26" s="2144"/>
      <c r="AM26" s="1522">
        <f t="shared" si="5"/>
        <v>0</v>
      </c>
      <c r="AN26" s="718"/>
      <c r="AO26" s="4474">
        <f t="shared" si="6"/>
        <v>0</v>
      </c>
      <c r="AP26" s="2022"/>
      <c r="AQ26" s="2022"/>
      <c r="AR26" s="2022"/>
      <c r="AS26" s="2022"/>
      <c r="AT26" s="2022"/>
      <c r="AU26" s="2022"/>
      <c r="AV26" s="2022"/>
      <c r="AW26" s="2023">
        <f t="shared" si="3"/>
        <v>0</v>
      </c>
      <c r="AX26" s="1578">
        <f t="shared" si="7"/>
        <v>0</v>
      </c>
      <c r="AY26" s="1579"/>
      <c r="AZ26" s="718"/>
      <c r="BA26" s="723"/>
    </row>
    <row r="27" spans="1:53" s="978" customFormat="1" ht="13.2">
      <c r="A27" s="723"/>
      <c r="B27" s="718"/>
      <c r="C27" s="4411"/>
      <c r="D27" s="613"/>
      <c r="E27" s="613" t="s">
        <v>2724</v>
      </c>
      <c r="F27" s="1423" t="s">
        <v>2536</v>
      </c>
      <c r="G27" s="2145"/>
      <c r="H27" s="2145"/>
      <c r="I27" s="2145"/>
      <c r="J27" s="2145"/>
      <c r="K27" s="2145"/>
      <c r="L27" s="2145"/>
      <c r="M27" s="2145"/>
      <c r="N27" s="2092" t="b">
        <v>0</v>
      </c>
      <c r="O27" s="2022"/>
      <c r="P27" s="2141"/>
      <c r="Q27" s="2142"/>
      <c r="R27" s="2142"/>
      <c r="S27" s="2143">
        <f t="shared" si="4"/>
        <v>0</v>
      </c>
      <c r="T27" s="2144"/>
      <c r="U27" s="2144"/>
      <c r="V27" s="2144"/>
      <c r="W27" s="2144"/>
      <c r="X27" s="2144"/>
      <c r="Y27" s="2144"/>
      <c r="Z27" s="2144"/>
      <c r="AA27" s="2144"/>
      <c r="AB27" s="2144"/>
      <c r="AC27" s="2144"/>
      <c r="AD27" s="2144"/>
      <c r="AE27" s="2144"/>
      <c r="AF27" s="2144"/>
      <c r="AG27" s="2144"/>
      <c r="AH27" s="2144">
        <f t="shared" si="2"/>
        <v>0</v>
      </c>
      <c r="AI27" s="2144"/>
      <c r="AJ27" s="2539">
        <f t="shared" si="1"/>
        <v>0</v>
      </c>
      <c r="AK27" s="2144"/>
      <c r="AL27" s="2144"/>
      <c r="AM27" s="1522">
        <f t="shared" si="5"/>
        <v>0</v>
      </c>
      <c r="AN27" s="718"/>
      <c r="AO27" s="4474">
        <f t="shared" si="6"/>
        <v>0</v>
      </c>
      <c r="AP27" s="2022"/>
      <c r="AQ27" s="2022"/>
      <c r="AR27" s="2022"/>
      <c r="AS27" s="2022"/>
      <c r="AT27" s="2022"/>
      <c r="AU27" s="2022"/>
      <c r="AV27" s="2022"/>
      <c r="AW27" s="2023">
        <f t="shared" si="3"/>
        <v>0</v>
      </c>
      <c r="AX27" s="1578">
        <f t="shared" si="7"/>
        <v>0</v>
      </c>
      <c r="AY27" s="1579"/>
      <c r="AZ27" s="718"/>
      <c r="BA27" s="723"/>
    </row>
    <row r="28" spans="1:53" s="978" customFormat="1" ht="13.2">
      <c r="A28" s="723"/>
      <c r="B28" s="718"/>
      <c r="C28" s="4411"/>
      <c r="D28" s="613"/>
      <c r="E28" s="613" t="s">
        <v>2724</v>
      </c>
      <c r="F28" s="1423" t="s">
        <v>2536</v>
      </c>
      <c r="G28" s="2145"/>
      <c r="H28" s="2145"/>
      <c r="I28" s="2145"/>
      <c r="J28" s="2145"/>
      <c r="K28" s="2145"/>
      <c r="L28" s="2145"/>
      <c r="M28" s="2145"/>
      <c r="N28" s="2092" t="b">
        <v>0</v>
      </c>
      <c r="O28" s="2022"/>
      <c r="P28" s="2141"/>
      <c r="Q28" s="2142"/>
      <c r="R28" s="2142"/>
      <c r="S28" s="2143">
        <f t="shared" si="4"/>
        <v>0</v>
      </c>
      <c r="T28" s="2144"/>
      <c r="U28" s="2144"/>
      <c r="V28" s="2144"/>
      <c r="W28" s="2144"/>
      <c r="X28" s="2144"/>
      <c r="Y28" s="2144"/>
      <c r="Z28" s="2144"/>
      <c r="AA28" s="2144"/>
      <c r="AB28" s="2144"/>
      <c r="AC28" s="2144"/>
      <c r="AD28" s="2144"/>
      <c r="AE28" s="2144"/>
      <c r="AF28" s="2144"/>
      <c r="AG28" s="2144"/>
      <c r="AH28" s="2144">
        <f t="shared" si="2"/>
        <v>0</v>
      </c>
      <c r="AI28" s="2144"/>
      <c r="AJ28" s="2539">
        <f t="shared" si="1"/>
        <v>0</v>
      </c>
      <c r="AK28" s="2144"/>
      <c r="AL28" s="2144"/>
      <c r="AM28" s="1522">
        <f t="shared" si="5"/>
        <v>0</v>
      </c>
      <c r="AN28" s="718"/>
      <c r="AO28" s="4474">
        <f t="shared" si="6"/>
        <v>0</v>
      </c>
      <c r="AP28" s="2022"/>
      <c r="AQ28" s="2022"/>
      <c r="AR28" s="2022"/>
      <c r="AS28" s="2022"/>
      <c r="AT28" s="2022"/>
      <c r="AU28" s="2022"/>
      <c r="AV28" s="2022"/>
      <c r="AW28" s="2023">
        <f t="shared" si="3"/>
        <v>0</v>
      </c>
      <c r="AX28" s="1578">
        <f t="shared" si="7"/>
        <v>0</v>
      </c>
      <c r="AY28" s="1579"/>
      <c r="AZ28" s="718"/>
      <c r="BA28" s="723"/>
    </row>
    <row r="29" spans="1:53" s="978" customFormat="1" ht="13.2">
      <c r="A29" s="723"/>
      <c r="B29" s="718"/>
      <c r="C29" s="4411"/>
      <c r="D29" s="613"/>
      <c r="E29" s="613" t="s">
        <v>2724</v>
      </c>
      <c r="F29" s="1423" t="s">
        <v>2536</v>
      </c>
      <c r="G29" s="2145"/>
      <c r="H29" s="2145"/>
      <c r="I29" s="2145"/>
      <c r="J29" s="2145"/>
      <c r="K29" s="2145"/>
      <c r="L29" s="2145"/>
      <c r="M29" s="2145"/>
      <c r="N29" s="2092" t="b">
        <v>0</v>
      </c>
      <c r="O29" s="2022"/>
      <c r="P29" s="2141"/>
      <c r="Q29" s="2142"/>
      <c r="R29" s="2142"/>
      <c r="S29" s="2143">
        <f t="shared" si="4"/>
        <v>0</v>
      </c>
      <c r="T29" s="2144"/>
      <c r="U29" s="2144"/>
      <c r="V29" s="2144"/>
      <c r="W29" s="2144"/>
      <c r="X29" s="2144"/>
      <c r="Y29" s="2144"/>
      <c r="Z29" s="2144"/>
      <c r="AA29" s="2144"/>
      <c r="AB29" s="2144"/>
      <c r="AC29" s="2144"/>
      <c r="AD29" s="2144"/>
      <c r="AE29" s="2144"/>
      <c r="AF29" s="2144"/>
      <c r="AG29" s="2144"/>
      <c r="AH29" s="2144">
        <f t="shared" si="2"/>
        <v>0</v>
      </c>
      <c r="AI29" s="2144"/>
      <c r="AJ29" s="2539">
        <f t="shared" si="1"/>
        <v>0</v>
      </c>
      <c r="AK29" s="2144"/>
      <c r="AL29" s="2144"/>
      <c r="AM29" s="1522">
        <f t="shared" si="5"/>
        <v>0</v>
      </c>
      <c r="AN29" s="718"/>
      <c r="AO29" s="4474">
        <f t="shared" si="6"/>
        <v>0</v>
      </c>
      <c r="AP29" s="2022"/>
      <c r="AQ29" s="2022"/>
      <c r="AR29" s="2022"/>
      <c r="AS29" s="2022"/>
      <c r="AT29" s="2022"/>
      <c r="AU29" s="2022"/>
      <c r="AV29" s="2022"/>
      <c r="AW29" s="2023">
        <f t="shared" si="3"/>
        <v>0</v>
      </c>
      <c r="AX29" s="1578">
        <f t="shared" si="7"/>
        <v>0</v>
      </c>
      <c r="AY29" s="1579"/>
      <c r="AZ29" s="718"/>
      <c r="BA29" s="723"/>
    </row>
    <row r="30" spans="1:53" s="978" customFormat="1" ht="13.2">
      <c r="A30" s="723"/>
      <c r="B30" s="718"/>
      <c r="C30" s="4411"/>
      <c r="D30" s="613"/>
      <c r="E30" s="613" t="s">
        <v>2724</v>
      </c>
      <c r="F30" s="1423" t="s">
        <v>2536</v>
      </c>
      <c r="G30" s="2145"/>
      <c r="H30" s="2145"/>
      <c r="I30" s="2145"/>
      <c r="J30" s="2145"/>
      <c r="K30" s="2145"/>
      <c r="L30" s="2145"/>
      <c r="M30" s="2145"/>
      <c r="N30" s="2092" t="b">
        <v>0</v>
      </c>
      <c r="O30" s="2022"/>
      <c r="P30" s="2141"/>
      <c r="Q30" s="2142"/>
      <c r="R30" s="2142"/>
      <c r="S30" s="2143">
        <f t="shared" si="4"/>
        <v>0</v>
      </c>
      <c r="T30" s="2144"/>
      <c r="U30" s="2144"/>
      <c r="V30" s="2144"/>
      <c r="W30" s="2144"/>
      <c r="X30" s="2144"/>
      <c r="Y30" s="2144"/>
      <c r="Z30" s="2144"/>
      <c r="AA30" s="2144"/>
      <c r="AB30" s="2144"/>
      <c r="AC30" s="2144"/>
      <c r="AD30" s="2144"/>
      <c r="AE30" s="2144"/>
      <c r="AF30" s="2144"/>
      <c r="AG30" s="2144"/>
      <c r="AH30" s="2144">
        <f t="shared" si="2"/>
        <v>0</v>
      </c>
      <c r="AI30" s="2144"/>
      <c r="AJ30" s="2539">
        <f t="shared" si="1"/>
        <v>0</v>
      </c>
      <c r="AK30" s="2144"/>
      <c r="AL30" s="2144"/>
      <c r="AM30" s="1522">
        <f t="shared" si="5"/>
        <v>0</v>
      </c>
      <c r="AN30" s="718"/>
      <c r="AO30" s="4474">
        <f t="shared" si="6"/>
        <v>0</v>
      </c>
      <c r="AP30" s="2022"/>
      <c r="AQ30" s="2022"/>
      <c r="AR30" s="2022"/>
      <c r="AS30" s="2022"/>
      <c r="AT30" s="2022"/>
      <c r="AU30" s="2022"/>
      <c r="AV30" s="2022"/>
      <c r="AW30" s="2023">
        <f t="shared" si="3"/>
        <v>0</v>
      </c>
      <c r="AX30" s="1578">
        <f t="shared" si="7"/>
        <v>0</v>
      </c>
      <c r="AY30" s="1579"/>
      <c r="AZ30" s="718"/>
      <c r="BA30" s="723"/>
    </row>
    <row r="31" spans="1:53" s="978" customFormat="1" ht="13.2">
      <c r="A31" s="723"/>
      <c r="B31" s="718"/>
      <c r="C31" s="4411"/>
      <c r="D31" s="613"/>
      <c r="E31" s="613" t="s">
        <v>2724</v>
      </c>
      <c r="F31" s="1423" t="s">
        <v>2536</v>
      </c>
      <c r="G31" s="2145"/>
      <c r="H31" s="2145"/>
      <c r="I31" s="2145"/>
      <c r="J31" s="2145"/>
      <c r="K31" s="2145"/>
      <c r="L31" s="2145"/>
      <c r="M31" s="2145"/>
      <c r="N31" s="2092" t="b">
        <v>0</v>
      </c>
      <c r="O31" s="2022"/>
      <c r="P31" s="2141"/>
      <c r="Q31" s="2142"/>
      <c r="R31" s="2142"/>
      <c r="S31" s="2143">
        <f t="shared" si="4"/>
        <v>0</v>
      </c>
      <c r="T31" s="2144"/>
      <c r="U31" s="2144"/>
      <c r="V31" s="2144"/>
      <c r="W31" s="2144"/>
      <c r="X31" s="2144"/>
      <c r="Y31" s="2144"/>
      <c r="Z31" s="2144"/>
      <c r="AA31" s="2144"/>
      <c r="AB31" s="2144"/>
      <c r="AC31" s="2144"/>
      <c r="AD31" s="2144"/>
      <c r="AE31" s="2144"/>
      <c r="AF31" s="2144"/>
      <c r="AG31" s="2144"/>
      <c r="AH31" s="2144">
        <f t="shared" si="2"/>
        <v>0</v>
      </c>
      <c r="AI31" s="2144"/>
      <c r="AJ31" s="2539">
        <f t="shared" si="1"/>
        <v>0</v>
      </c>
      <c r="AK31" s="2144"/>
      <c r="AL31" s="2144"/>
      <c r="AM31" s="1522">
        <f t="shared" si="5"/>
        <v>0</v>
      </c>
      <c r="AN31" s="718"/>
      <c r="AO31" s="4474">
        <f t="shared" si="6"/>
        <v>0</v>
      </c>
      <c r="AP31" s="2022"/>
      <c r="AQ31" s="2022"/>
      <c r="AR31" s="2022"/>
      <c r="AS31" s="2022"/>
      <c r="AT31" s="2022"/>
      <c r="AU31" s="2022"/>
      <c r="AV31" s="2022"/>
      <c r="AW31" s="2023">
        <f t="shared" si="3"/>
        <v>0</v>
      </c>
      <c r="AX31" s="1578">
        <f t="shared" si="7"/>
        <v>0</v>
      </c>
      <c r="AY31" s="1579"/>
      <c r="AZ31" s="718"/>
      <c r="BA31" s="723"/>
    </row>
    <row r="32" spans="1:53" s="978" customFormat="1" ht="13.2">
      <c r="A32" s="723"/>
      <c r="B32" s="718"/>
      <c r="C32" s="4411"/>
      <c r="D32" s="613"/>
      <c r="E32" s="613" t="s">
        <v>2724</v>
      </c>
      <c r="F32" s="1423" t="s">
        <v>2536</v>
      </c>
      <c r="G32" s="2145"/>
      <c r="H32" s="2145"/>
      <c r="I32" s="2145"/>
      <c r="J32" s="2145"/>
      <c r="K32" s="2145"/>
      <c r="L32" s="2145"/>
      <c r="M32" s="2145"/>
      <c r="N32" s="2092" t="b">
        <v>0</v>
      </c>
      <c r="O32" s="2022"/>
      <c r="P32" s="2141"/>
      <c r="Q32" s="2142"/>
      <c r="R32" s="2142"/>
      <c r="S32" s="2143">
        <f t="shared" si="4"/>
        <v>0</v>
      </c>
      <c r="T32" s="2144"/>
      <c r="U32" s="2144"/>
      <c r="V32" s="2144"/>
      <c r="W32" s="2144"/>
      <c r="X32" s="2144"/>
      <c r="Y32" s="2144"/>
      <c r="Z32" s="2144"/>
      <c r="AA32" s="2144"/>
      <c r="AB32" s="2144"/>
      <c r="AC32" s="2144"/>
      <c r="AD32" s="2144"/>
      <c r="AE32" s="2144"/>
      <c r="AF32" s="2144"/>
      <c r="AG32" s="2144"/>
      <c r="AH32" s="2144">
        <f t="shared" si="2"/>
        <v>0</v>
      </c>
      <c r="AI32" s="2144"/>
      <c r="AJ32" s="2539">
        <f t="shared" si="1"/>
        <v>0</v>
      </c>
      <c r="AK32" s="2144"/>
      <c r="AL32" s="2144"/>
      <c r="AM32" s="1522">
        <f t="shared" si="5"/>
        <v>0</v>
      </c>
      <c r="AN32" s="718"/>
      <c r="AO32" s="4474">
        <f t="shared" si="6"/>
        <v>0</v>
      </c>
      <c r="AP32" s="2022"/>
      <c r="AQ32" s="2022"/>
      <c r="AR32" s="2022"/>
      <c r="AS32" s="2022"/>
      <c r="AT32" s="2022"/>
      <c r="AU32" s="2022"/>
      <c r="AV32" s="2022"/>
      <c r="AW32" s="2023">
        <f t="shared" si="3"/>
        <v>0</v>
      </c>
      <c r="AX32" s="1578">
        <f t="shared" si="7"/>
        <v>0</v>
      </c>
      <c r="AY32" s="1579"/>
      <c r="AZ32" s="718"/>
      <c r="BA32" s="723"/>
    </row>
    <row r="33" spans="1:53" s="978" customFormat="1" ht="13.2">
      <c r="A33" s="723"/>
      <c r="B33" s="718"/>
      <c r="C33" s="4411"/>
      <c r="D33" s="613"/>
      <c r="E33" s="613" t="s">
        <v>2724</v>
      </c>
      <c r="F33" s="1423" t="s">
        <v>2536</v>
      </c>
      <c r="G33" s="2145"/>
      <c r="H33" s="2145"/>
      <c r="I33" s="2145"/>
      <c r="J33" s="2145"/>
      <c r="K33" s="2145"/>
      <c r="L33" s="2145"/>
      <c r="M33" s="2145"/>
      <c r="N33" s="2092" t="b">
        <v>0</v>
      </c>
      <c r="O33" s="2022"/>
      <c r="P33" s="2141"/>
      <c r="Q33" s="2142"/>
      <c r="R33" s="2142"/>
      <c r="S33" s="2143">
        <f t="shared" si="4"/>
        <v>0</v>
      </c>
      <c r="T33" s="2144"/>
      <c r="U33" s="2144"/>
      <c r="V33" s="2144"/>
      <c r="W33" s="2144"/>
      <c r="X33" s="2144"/>
      <c r="Y33" s="2144"/>
      <c r="Z33" s="2144"/>
      <c r="AA33" s="2144"/>
      <c r="AB33" s="2144"/>
      <c r="AC33" s="2144"/>
      <c r="AD33" s="2144"/>
      <c r="AE33" s="2144"/>
      <c r="AF33" s="2144"/>
      <c r="AG33" s="2144"/>
      <c r="AH33" s="2144">
        <f t="shared" si="2"/>
        <v>0</v>
      </c>
      <c r="AI33" s="2144"/>
      <c r="AJ33" s="2539">
        <f t="shared" si="1"/>
        <v>0</v>
      </c>
      <c r="AK33" s="2144"/>
      <c r="AL33" s="2144"/>
      <c r="AM33" s="1522">
        <f t="shared" si="5"/>
        <v>0</v>
      </c>
      <c r="AN33" s="718"/>
      <c r="AO33" s="4474">
        <f t="shared" si="6"/>
        <v>0</v>
      </c>
      <c r="AP33" s="2022"/>
      <c r="AQ33" s="2022"/>
      <c r="AR33" s="2022"/>
      <c r="AS33" s="2022"/>
      <c r="AT33" s="2022"/>
      <c r="AU33" s="2022"/>
      <c r="AV33" s="2022"/>
      <c r="AW33" s="2023">
        <f t="shared" si="3"/>
        <v>0</v>
      </c>
      <c r="AX33" s="1578">
        <f t="shared" si="7"/>
        <v>0</v>
      </c>
      <c r="AY33" s="1579"/>
      <c r="AZ33" s="718"/>
      <c r="BA33" s="723"/>
    </row>
    <row r="34" spans="1:53" s="978" customFormat="1" ht="13.2">
      <c r="A34" s="723"/>
      <c r="B34" s="718"/>
      <c r="C34" s="4411"/>
      <c r="D34" s="613"/>
      <c r="E34" s="613" t="s">
        <v>2724</v>
      </c>
      <c r="F34" s="1423" t="s">
        <v>2536</v>
      </c>
      <c r="G34" s="2145"/>
      <c r="H34" s="2145"/>
      <c r="I34" s="2145"/>
      <c r="J34" s="2145"/>
      <c r="K34" s="2145"/>
      <c r="L34" s="2145"/>
      <c r="M34" s="2145"/>
      <c r="N34" s="2092" t="b">
        <v>0</v>
      </c>
      <c r="O34" s="2022"/>
      <c r="P34" s="2141"/>
      <c r="Q34" s="2142"/>
      <c r="R34" s="2142"/>
      <c r="S34" s="2143">
        <f t="shared" si="4"/>
        <v>0</v>
      </c>
      <c r="T34" s="2144"/>
      <c r="U34" s="2144"/>
      <c r="V34" s="2144"/>
      <c r="W34" s="2144"/>
      <c r="X34" s="2144"/>
      <c r="Y34" s="2144"/>
      <c r="Z34" s="2144"/>
      <c r="AA34" s="2144"/>
      <c r="AB34" s="2144"/>
      <c r="AC34" s="2144"/>
      <c r="AD34" s="2144"/>
      <c r="AE34" s="2144"/>
      <c r="AF34" s="2144"/>
      <c r="AG34" s="2144"/>
      <c r="AH34" s="2144">
        <f t="shared" si="2"/>
        <v>0</v>
      </c>
      <c r="AI34" s="2144"/>
      <c r="AJ34" s="2539">
        <f t="shared" si="1"/>
        <v>0</v>
      </c>
      <c r="AK34" s="2144"/>
      <c r="AL34" s="2144"/>
      <c r="AM34" s="1522">
        <f t="shared" si="5"/>
        <v>0</v>
      </c>
      <c r="AN34" s="718"/>
      <c r="AO34" s="4474">
        <f t="shared" si="6"/>
        <v>0</v>
      </c>
      <c r="AP34" s="2022"/>
      <c r="AQ34" s="2022"/>
      <c r="AR34" s="2022"/>
      <c r="AS34" s="2022"/>
      <c r="AT34" s="2022"/>
      <c r="AU34" s="2022"/>
      <c r="AV34" s="2022"/>
      <c r="AW34" s="2023">
        <f t="shared" si="3"/>
        <v>0</v>
      </c>
      <c r="AX34" s="1578">
        <f t="shared" si="7"/>
        <v>0</v>
      </c>
      <c r="AY34" s="1579"/>
      <c r="AZ34" s="718"/>
      <c r="BA34" s="723"/>
    </row>
    <row r="35" spans="1:53" s="978" customFormat="1" ht="13.2">
      <c r="A35" s="723"/>
      <c r="B35" s="718"/>
      <c r="C35" s="4411"/>
      <c r="D35" s="613"/>
      <c r="E35" s="613" t="s">
        <v>2724</v>
      </c>
      <c r="F35" s="1423" t="s">
        <v>2536</v>
      </c>
      <c r="G35" s="2145"/>
      <c r="H35" s="2145"/>
      <c r="I35" s="2145"/>
      <c r="J35" s="2145"/>
      <c r="K35" s="2145"/>
      <c r="L35" s="2145"/>
      <c r="M35" s="2145"/>
      <c r="N35" s="2092" t="b">
        <v>0</v>
      </c>
      <c r="O35" s="2022"/>
      <c r="P35" s="2141"/>
      <c r="Q35" s="2142"/>
      <c r="R35" s="2142"/>
      <c r="S35" s="2143">
        <f t="shared" si="4"/>
        <v>0</v>
      </c>
      <c r="T35" s="2144"/>
      <c r="U35" s="2144"/>
      <c r="V35" s="2144"/>
      <c r="W35" s="2144"/>
      <c r="X35" s="2144"/>
      <c r="Y35" s="2144"/>
      <c r="Z35" s="2144"/>
      <c r="AA35" s="2144"/>
      <c r="AB35" s="2144"/>
      <c r="AC35" s="2144"/>
      <c r="AD35" s="2144"/>
      <c r="AE35" s="2144"/>
      <c r="AF35" s="2144"/>
      <c r="AG35" s="2144"/>
      <c r="AH35" s="2144">
        <f t="shared" si="2"/>
        <v>0</v>
      </c>
      <c r="AI35" s="2144"/>
      <c r="AJ35" s="2539">
        <f t="shared" si="1"/>
        <v>0</v>
      </c>
      <c r="AK35" s="2144"/>
      <c r="AL35" s="2144"/>
      <c r="AM35" s="1522">
        <f t="shared" si="5"/>
        <v>0</v>
      </c>
      <c r="AN35" s="718"/>
      <c r="AO35" s="4474">
        <f t="shared" si="6"/>
        <v>0</v>
      </c>
      <c r="AP35" s="2022"/>
      <c r="AQ35" s="2022"/>
      <c r="AR35" s="2022"/>
      <c r="AS35" s="2022"/>
      <c r="AT35" s="2022"/>
      <c r="AU35" s="2022"/>
      <c r="AV35" s="2022"/>
      <c r="AW35" s="2023">
        <f t="shared" si="3"/>
        <v>0</v>
      </c>
      <c r="AX35" s="1578">
        <f t="shared" si="7"/>
        <v>0</v>
      </c>
      <c r="AY35" s="1579"/>
      <c r="AZ35" s="718"/>
      <c r="BA35" s="723"/>
    </row>
    <row r="36" spans="1:53" s="978" customFormat="1" ht="13.2">
      <c r="A36" s="723"/>
      <c r="B36" s="718"/>
      <c r="C36" s="4411"/>
      <c r="D36" s="613"/>
      <c r="E36" s="613" t="s">
        <v>2724</v>
      </c>
      <c r="F36" s="1423" t="s">
        <v>2536</v>
      </c>
      <c r="G36" s="2145"/>
      <c r="H36" s="2145"/>
      <c r="I36" s="2145"/>
      <c r="J36" s="2145"/>
      <c r="K36" s="2145"/>
      <c r="L36" s="2145"/>
      <c r="M36" s="2145"/>
      <c r="N36" s="2092" t="b">
        <v>0</v>
      </c>
      <c r="O36" s="2022"/>
      <c r="P36" s="2141"/>
      <c r="Q36" s="2142"/>
      <c r="R36" s="2142"/>
      <c r="S36" s="2143">
        <f t="shared" si="4"/>
        <v>0</v>
      </c>
      <c r="T36" s="2144"/>
      <c r="U36" s="2144"/>
      <c r="V36" s="2144"/>
      <c r="W36" s="2144"/>
      <c r="X36" s="2144"/>
      <c r="Y36" s="2144"/>
      <c r="Z36" s="2144"/>
      <c r="AA36" s="2144"/>
      <c r="AB36" s="2144"/>
      <c r="AC36" s="2144"/>
      <c r="AD36" s="2144"/>
      <c r="AE36" s="2144"/>
      <c r="AF36" s="2144"/>
      <c r="AG36" s="2144"/>
      <c r="AH36" s="2144">
        <f t="shared" si="2"/>
        <v>0</v>
      </c>
      <c r="AI36" s="2144"/>
      <c r="AJ36" s="2539">
        <f t="shared" si="1"/>
        <v>0</v>
      </c>
      <c r="AK36" s="2144"/>
      <c r="AL36" s="2144"/>
      <c r="AM36" s="1522">
        <f t="shared" si="5"/>
        <v>0</v>
      </c>
      <c r="AN36" s="718"/>
      <c r="AO36" s="4474">
        <f t="shared" si="6"/>
        <v>0</v>
      </c>
      <c r="AP36" s="2022"/>
      <c r="AQ36" s="2022"/>
      <c r="AR36" s="2022"/>
      <c r="AS36" s="2022"/>
      <c r="AT36" s="2022"/>
      <c r="AU36" s="2022"/>
      <c r="AV36" s="2022"/>
      <c r="AW36" s="2023">
        <f t="shared" si="3"/>
        <v>0</v>
      </c>
      <c r="AX36" s="1578">
        <f t="shared" si="7"/>
        <v>0</v>
      </c>
      <c r="AY36" s="1579"/>
      <c r="AZ36" s="718"/>
      <c r="BA36" s="723"/>
    </row>
    <row r="37" spans="1:53" s="978" customFormat="1" ht="13.2">
      <c r="A37" s="723"/>
      <c r="B37" s="718"/>
      <c r="C37" s="4411"/>
      <c r="D37" s="613"/>
      <c r="E37" s="613" t="s">
        <v>2724</v>
      </c>
      <c r="F37" s="1423" t="s">
        <v>2536</v>
      </c>
      <c r="G37" s="2145"/>
      <c r="H37" s="2145"/>
      <c r="I37" s="2145"/>
      <c r="J37" s="2145"/>
      <c r="K37" s="2145"/>
      <c r="L37" s="2145"/>
      <c r="M37" s="2145"/>
      <c r="N37" s="2092" t="b">
        <v>0</v>
      </c>
      <c r="O37" s="2022"/>
      <c r="P37" s="2141"/>
      <c r="Q37" s="2142"/>
      <c r="R37" s="2142"/>
      <c r="S37" s="2143">
        <f t="shared" si="4"/>
        <v>0</v>
      </c>
      <c r="T37" s="2144"/>
      <c r="U37" s="2144"/>
      <c r="V37" s="2144"/>
      <c r="W37" s="2144"/>
      <c r="X37" s="2144"/>
      <c r="Y37" s="2144"/>
      <c r="Z37" s="2144"/>
      <c r="AA37" s="2144"/>
      <c r="AB37" s="2144"/>
      <c r="AC37" s="2144"/>
      <c r="AD37" s="2144"/>
      <c r="AE37" s="2144"/>
      <c r="AF37" s="2144"/>
      <c r="AG37" s="2144"/>
      <c r="AH37" s="2144">
        <f t="shared" si="2"/>
        <v>0</v>
      </c>
      <c r="AI37" s="2144"/>
      <c r="AJ37" s="2539">
        <f t="shared" si="1"/>
        <v>0</v>
      </c>
      <c r="AK37" s="2144"/>
      <c r="AL37" s="2144"/>
      <c r="AM37" s="1522">
        <f t="shared" si="5"/>
        <v>0</v>
      </c>
      <c r="AN37" s="718"/>
      <c r="AO37" s="4474">
        <f t="shared" si="6"/>
        <v>0</v>
      </c>
      <c r="AP37" s="2022"/>
      <c r="AQ37" s="2022"/>
      <c r="AR37" s="2022"/>
      <c r="AS37" s="2022"/>
      <c r="AT37" s="2022"/>
      <c r="AU37" s="2022"/>
      <c r="AV37" s="2022"/>
      <c r="AW37" s="2023">
        <f t="shared" si="3"/>
        <v>0</v>
      </c>
      <c r="AX37" s="1578">
        <f t="shared" si="7"/>
        <v>0</v>
      </c>
      <c r="AY37" s="1579"/>
      <c r="AZ37" s="718"/>
      <c r="BA37" s="723"/>
    </row>
    <row r="38" spans="1:53" s="978" customFormat="1" ht="13.2">
      <c r="A38" s="723"/>
      <c r="B38" s="718"/>
      <c r="C38" s="4594"/>
      <c r="D38" s="4595" t="s">
        <v>2307</v>
      </c>
      <c r="E38" s="4596"/>
      <c r="F38" s="4596"/>
      <c r="G38" s="4413"/>
      <c r="H38" s="4413"/>
      <c r="I38" s="4413"/>
      <c r="J38" s="4413"/>
      <c r="K38" s="4413"/>
      <c r="L38" s="4413"/>
      <c r="M38" s="4413"/>
      <c r="N38" s="4477"/>
      <c r="O38" s="4597">
        <f>SUMIF($N$13:$N$37,"TRUE",O13:O37)</f>
        <v>0</v>
      </c>
      <c r="P38" s="4598"/>
      <c r="Q38" s="4413"/>
      <c r="R38" s="4413"/>
      <c r="S38" s="4599"/>
      <c r="T38" s="4417">
        <f t="shared" ref="T38:AD38" si="8">SUMIF($N$13:$N$37,TRUE,T13:T37)</f>
        <v>0</v>
      </c>
      <c r="U38" s="4417">
        <f t="shared" si="8"/>
        <v>0</v>
      </c>
      <c r="V38" s="4417">
        <f t="shared" si="8"/>
        <v>0</v>
      </c>
      <c r="W38" s="4417">
        <f t="shared" si="8"/>
        <v>0</v>
      </c>
      <c r="X38" s="4417">
        <f t="shared" si="8"/>
        <v>0</v>
      </c>
      <c r="Y38" s="4417">
        <f t="shared" si="8"/>
        <v>0</v>
      </c>
      <c r="Z38" s="4417">
        <f t="shared" si="8"/>
        <v>0</v>
      </c>
      <c r="AA38" s="4417">
        <f t="shared" si="8"/>
        <v>0</v>
      </c>
      <c r="AB38" s="4417">
        <f t="shared" si="8"/>
        <v>0</v>
      </c>
      <c r="AC38" s="4417">
        <f t="shared" si="8"/>
        <v>0</v>
      </c>
      <c r="AD38" s="4417">
        <f t="shared" si="8"/>
        <v>0</v>
      </c>
      <c r="AE38" s="4417">
        <f t="shared" ref="AE38:AH38" si="9">SUMIF($N$13:$N$37,TRUE,AE13:AE37)</f>
        <v>0</v>
      </c>
      <c r="AF38" s="4417">
        <f t="shared" si="9"/>
        <v>0</v>
      </c>
      <c r="AG38" s="4417">
        <f t="shared" si="9"/>
        <v>0</v>
      </c>
      <c r="AH38" s="4417">
        <f t="shared" si="9"/>
        <v>0</v>
      </c>
      <c r="AI38" s="4417">
        <f>SUMIF($N$13:$N$37,TRUE,AI13:AI37)</f>
        <v>0</v>
      </c>
      <c r="AJ38" s="4417">
        <f>SUMIF($N$13:$N$37,TRUE,AJ13:AJ37)</f>
        <v>0</v>
      </c>
      <c r="AK38" s="4417">
        <f>SUMIF($N$13:$N$37,TRUE,AK13:AK37)</f>
        <v>0</v>
      </c>
      <c r="AL38" s="4417">
        <f>SUMIF($N$13:$N$37,TRUE,AL13:AL37)</f>
        <v>0</v>
      </c>
      <c r="AM38" s="4418">
        <f>SUMIF($N$13:$N$37,TRUE,AM13:AM37)</f>
        <v>0</v>
      </c>
      <c r="AN38" s="718"/>
      <c r="AO38" s="4479">
        <f t="shared" ref="AO38:AX38" si="10">SUMIF($N$13:$N$37,TRUE,AO13:AO37)</f>
        <v>0</v>
      </c>
      <c r="AP38" s="4417">
        <f t="shared" si="10"/>
        <v>0</v>
      </c>
      <c r="AQ38" s="4417">
        <f t="shared" si="10"/>
        <v>0</v>
      </c>
      <c r="AR38" s="4417">
        <f t="shared" si="10"/>
        <v>0</v>
      </c>
      <c r="AS38" s="4417">
        <f t="shared" si="10"/>
        <v>0</v>
      </c>
      <c r="AT38" s="4417">
        <f t="shared" si="10"/>
        <v>0</v>
      </c>
      <c r="AU38" s="4417">
        <f t="shared" si="10"/>
        <v>0</v>
      </c>
      <c r="AV38" s="4417">
        <f t="shared" si="10"/>
        <v>0</v>
      </c>
      <c r="AW38" s="4417">
        <f t="shared" si="10"/>
        <v>0</v>
      </c>
      <c r="AX38" s="4418">
        <f t="shared" si="10"/>
        <v>0</v>
      </c>
      <c r="AY38" s="4482"/>
      <c r="AZ38" s="718"/>
      <c r="BA38" s="723"/>
    </row>
    <row r="39" spans="1:53" s="978" customFormat="1" ht="13.2">
      <c r="A39" s="723"/>
      <c r="B39" s="718"/>
      <c r="C39" s="4475"/>
      <c r="D39" s="4484" t="s">
        <v>2725</v>
      </c>
      <c r="E39" s="4484"/>
      <c r="F39" s="4476"/>
      <c r="G39" s="4476"/>
      <c r="H39" s="4476"/>
      <c r="I39" s="4476"/>
      <c r="J39" s="4476"/>
      <c r="K39" s="4476"/>
      <c r="L39" s="4476"/>
      <c r="M39" s="4413"/>
      <c r="N39" s="4477"/>
      <c r="O39" s="4597">
        <f>SUM(O13:O37)</f>
        <v>0</v>
      </c>
      <c r="P39" s="4600"/>
      <c r="Q39" s="4477"/>
      <c r="R39" s="4477"/>
      <c r="S39" s="4601"/>
      <c r="T39" s="4417">
        <f t="shared" ref="T39:AD39" si="11">SUM(T13:T37)</f>
        <v>0</v>
      </c>
      <c r="U39" s="4417">
        <f t="shared" si="11"/>
        <v>0</v>
      </c>
      <c r="V39" s="4417">
        <f t="shared" si="11"/>
        <v>0</v>
      </c>
      <c r="W39" s="4417">
        <f t="shared" si="11"/>
        <v>0</v>
      </c>
      <c r="X39" s="4417">
        <f t="shared" si="11"/>
        <v>0</v>
      </c>
      <c r="Y39" s="4417">
        <f t="shared" si="11"/>
        <v>0</v>
      </c>
      <c r="Z39" s="4417">
        <f t="shared" si="11"/>
        <v>0</v>
      </c>
      <c r="AA39" s="4417">
        <f t="shared" si="11"/>
        <v>0</v>
      </c>
      <c r="AB39" s="4417">
        <f t="shared" si="11"/>
        <v>0</v>
      </c>
      <c r="AC39" s="4417">
        <f t="shared" si="11"/>
        <v>0</v>
      </c>
      <c r="AD39" s="4417">
        <f t="shared" si="11"/>
        <v>0</v>
      </c>
      <c r="AE39" s="4417">
        <f t="shared" ref="AE39" si="12">SUM(AE13:AE37)</f>
        <v>0</v>
      </c>
      <c r="AF39" s="4417">
        <f t="shared" ref="AF39:AH39" si="13">SUM(AF13:AF37)</f>
        <v>0</v>
      </c>
      <c r="AG39" s="4417">
        <f t="shared" si="13"/>
        <v>0</v>
      </c>
      <c r="AH39" s="4417">
        <f t="shared" si="13"/>
        <v>0</v>
      </c>
      <c r="AI39" s="4417">
        <f>SUM(AI13:AI37)</f>
        <v>0</v>
      </c>
      <c r="AJ39" s="4417">
        <f>SUM(AJ13:AJ37)</f>
        <v>0</v>
      </c>
      <c r="AK39" s="4417">
        <f>SUM(AK13:AK37)</f>
        <v>0</v>
      </c>
      <c r="AL39" s="4417">
        <f>SUM(AL13:AL37)</f>
        <v>0</v>
      </c>
      <c r="AM39" s="4418">
        <f>SUM(AM13:AM37)</f>
        <v>0</v>
      </c>
      <c r="AN39" s="768"/>
      <c r="AO39" s="4479">
        <f t="shared" ref="AO39:AX39" si="14">SUM(AO13:AO37)</f>
        <v>0</v>
      </c>
      <c r="AP39" s="4417">
        <f t="shared" si="14"/>
        <v>0</v>
      </c>
      <c r="AQ39" s="4417">
        <f t="shared" si="14"/>
        <v>0</v>
      </c>
      <c r="AR39" s="4417">
        <f t="shared" si="14"/>
        <v>0</v>
      </c>
      <c r="AS39" s="4417">
        <f t="shared" si="14"/>
        <v>0</v>
      </c>
      <c r="AT39" s="4417">
        <f>SUM(AT13:AT37)</f>
        <v>0</v>
      </c>
      <c r="AU39" s="4417">
        <f>SUM(AU13:AU37)</f>
        <v>0</v>
      </c>
      <c r="AV39" s="4417">
        <f t="shared" si="14"/>
        <v>0</v>
      </c>
      <c r="AW39" s="4417">
        <f t="shared" si="14"/>
        <v>0</v>
      </c>
      <c r="AX39" s="4418">
        <f t="shared" si="14"/>
        <v>0</v>
      </c>
      <c r="AY39" s="4482"/>
      <c r="AZ39" s="718"/>
      <c r="BA39" s="723"/>
    </row>
    <row r="40" spans="1:53" s="978" customFormat="1" ht="13.2">
      <c r="A40" s="723"/>
      <c r="B40" s="718"/>
      <c r="C40" s="4411"/>
      <c r="D40" s="613"/>
      <c r="E40" s="613"/>
      <c r="F40" s="1423"/>
      <c r="G40" s="1423"/>
      <c r="H40" s="1423"/>
      <c r="I40" s="1423"/>
      <c r="J40" s="1423"/>
      <c r="K40" s="1423"/>
      <c r="L40" s="1423"/>
      <c r="M40" s="1423"/>
      <c r="N40" s="2092"/>
      <c r="O40" s="2091"/>
      <c r="P40" s="2139"/>
      <c r="Q40" s="1423"/>
      <c r="R40" s="1423"/>
      <c r="S40" s="2146"/>
      <c r="T40" s="1423"/>
      <c r="U40" s="1423"/>
      <c r="V40" s="1423"/>
      <c r="W40" s="2091"/>
      <c r="X40" s="1423"/>
      <c r="Y40" s="1423"/>
      <c r="Z40" s="1423"/>
      <c r="AA40" s="1423"/>
      <c r="AB40" s="1423"/>
      <c r="AC40" s="1423"/>
      <c r="AD40" s="1423"/>
      <c r="AE40" s="1423"/>
      <c r="AF40" s="1423"/>
      <c r="AG40" s="1423"/>
      <c r="AH40" s="1423"/>
      <c r="AI40" s="1423"/>
      <c r="AJ40" s="2146"/>
      <c r="AK40" s="1423"/>
      <c r="AL40" s="1423"/>
      <c r="AM40" s="1523"/>
      <c r="AN40" s="718"/>
      <c r="AO40" s="4545"/>
      <c r="AP40" s="2022"/>
      <c r="AQ40" s="2022"/>
      <c r="AR40" s="2022"/>
      <c r="AS40" s="2022"/>
      <c r="AT40" s="2022"/>
      <c r="AU40" s="2022"/>
      <c r="AV40" s="2022"/>
      <c r="AW40" s="2022"/>
      <c r="AX40" s="1583"/>
      <c r="AY40" s="1583"/>
      <c r="AZ40" s="718"/>
      <c r="BA40" s="723"/>
    </row>
    <row r="41" spans="1:53" s="978" customFormat="1" ht="13.2">
      <c r="A41" s="723"/>
      <c r="B41" s="718"/>
      <c r="C41" s="4419" t="s">
        <v>2726</v>
      </c>
      <c r="D41" s="613" t="s">
        <v>755</v>
      </c>
      <c r="E41" s="613"/>
      <c r="F41" s="1423"/>
      <c r="G41" s="1423"/>
      <c r="H41" s="1423"/>
      <c r="I41" s="1423"/>
      <c r="J41" s="1423"/>
      <c r="K41" s="1423"/>
      <c r="L41" s="1423"/>
      <c r="M41" s="1423"/>
      <c r="N41" s="2092"/>
      <c r="O41" s="2091"/>
      <c r="P41" s="2139"/>
      <c r="Q41" s="1423"/>
      <c r="R41" s="1423"/>
      <c r="S41" s="2146"/>
      <c r="T41" s="1423"/>
      <c r="U41" s="1423"/>
      <c r="V41" s="1423"/>
      <c r="W41" s="2091"/>
      <c r="X41" s="1423"/>
      <c r="Y41" s="1423"/>
      <c r="Z41" s="1423"/>
      <c r="AA41" s="1423"/>
      <c r="AB41" s="1423"/>
      <c r="AC41" s="1423"/>
      <c r="AD41" s="1423"/>
      <c r="AE41" s="1423"/>
      <c r="AF41" s="1423"/>
      <c r="AG41" s="1423"/>
      <c r="AH41" s="1423"/>
      <c r="AI41" s="1423"/>
      <c r="AJ41" s="2146"/>
      <c r="AK41" s="1423"/>
      <c r="AL41" s="1423"/>
      <c r="AM41" s="1523"/>
      <c r="AN41" s="718"/>
      <c r="AO41" s="4545"/>
      <c r="AP41" s="2022"/>
      <c r="AQ41" s="2022"/>
      <c r="AR41" s="2022"/>
      <c r="AS41" s="2022"/>
      <c r="AT41" s="2022"/>
      <c r="AU41" s="2022"/>
      <c r="AV41" s="2022"/>
      <c r="AW41" s="2022"/>
      <c r="AX41" s="1583"/>
      <c r="AY41" s="1583"/>
      <c r="AZ41" s="718"/>
      <c r="BA41" s="723"/>
    </row>
    <row r="42" spans="1:53" s="978" customFormat="1" ht="13.2">
      <c r="A42" s="723"/>
      <c r="B42" s="718"/>
      <c r="C42" s="4411"/>
      <c r="D42" s="613"/>
      <c r="E42" s="613" t="s">
        <v>2727</v>
      </c>
      <c r="F42" s="1423" t="s">
        <v>2536</v>
      </c>
      <c r="G42" s="2145"/>
      <c r="H42" s="2145"/>
      <c r="I42" s="2145"/>
      <c r="J42" s="2145"/>
      <c r="K42" s="2145"/>
      <c r="L42" s="2145"/>
      <c r="M42" s="2145"/>
      <c r="N42" s="2092" t="b">
        <v>1</v>
      </c>
      <c r="O42" s="2022"/>
      <c r="P42" s="2141"/>
      <c r="Q42" s="2142"/>
      <c r="R42" s="2142"/>
      <c r="S42" s="2143">
        <f>R42-Q42</f>
        <v>0</v>
      </c>
      <c r="T42" s="2144"/>
      <c r="U42" s="2144"/>
      <c r="V42" s="2144"/>
      <c r="W42" s="2144"/>
      <c r="X42" s="2144"/>
      <c r="Y42" s="2144"/>
      <c r="Z42" s="2144"/>
      <c r="AA42" s="2144"/>
      <c r="AB42" s="2144"/>
      <c r="AC42" s="2144"/>
      <c r="AD42" s="2144"/>
      <c r="AE42" s="2144"/>
      <c r="AF42" s="2144"/>
      <c r="AG42" s="2144"/>
      <c r="AH42" s="2144">
        <f t="shared" ref="AH42:AH74" si="15">AF42*AG42</f>
        <v>0</v>
      </c>
      <c r="AI42" s="2144"/>
      <c r="AJ42" s="2539">
        <f t="shared" ref="AJ42:AJ74" si="16">+AI42</f>
        <v>0</v>
      </c>
      <c r="AK42" s="2144"/>
      <c r="AL42" s="2144"/>
      <c r="AM42" s="1525">
        <f>+AJ42+AK42-AL42</f>
        <v>0</v>
      </c>
      <c r="AN42" s="718"/>
      <c r="AO42" s="4474">
        <f>AP42+AQ42</f>
        <v>0</v>
      </c>
      <c r="AP42" s="2022"/>
      <c r="AQ42" s="2022"/>
      <c r="AR42" s="2022"/>
      <c r="AS42" s="2022"/>
      <c r="AT42" s="2022"/>
      <c r="AU42" s="2022"/>
      <c r="AV42" s="2022"/>
      <c r="AW42" s="2023">
        <f t="shared" ref="AW42:AW74" si="17">AT42+AU42-AV42</f>
        <v>0</v>
      </c>
      <c r="AX42" s="1578">
        <f>AQ42+AS42</f>
        <v>0</v>
      </c>
      <c r="AY42" s="1579"/>
      <c r="AZ42" s="718"/>
      <c r="BA42" s="723"/>
    </row>
    <row r="43" spans="1:53" s="978" customFormat="1" ht="13.2">
      <c r="A43" s="723"/>
      <c r="B43" s="718"/>
      <c r="C43" s="4411"/>
      <c r="D43" s="613"/>
      <c r="E43" s="613" t="s">
        <v>2728</v>
      </c>
      <c r="F43" s="1423" t="s">
        <v>2536</v>
      </c>
      <c r="G43" s="2145"/>
      <c r="H43" s="2145"/>
      <c r="I43" s="2145"/>
      <c r="J43" s="2145"/>
      <c r="K43" s="2145"/>
      <c r="L43" s="2145"/>
      <c r="M43" s="2145"/>
      <c r="N43" s="2092" t="b">
        <v>0</v>
      </c>
      <c r="O43" s="2022"/>
      <c r="P43" s="2141"/>
      <c r="Q43" s="2142"/>
      <c r="R43" s="2142"/>
      <c r="S43" s="2143">
        <f>R43-Q43</f>
        <v>0</v>
      </c>
      <c r="T43" s="2144"/>
      <c r="U43" s="2144"/>
      <c r="V43" s="2144"/>
      <c r="W43" s="2144"/>
      <c r="X43" s="2144"/>
      <c r="Y43" s="2144"/>
      <c r="Z43" s="2144"/>
      <c r="AA43" s="2144"/>
      <c r="AB43" s="2144"/>
      <c r="AC43" s="2144"/>
      <c r="AD43" s="2144"/>
      <c r="AE43" s="2144"/>
      <c r="AF43" s="2144"/>
      <c r="AG43" s="2144"/>
      <c r="AH43" s="2144">
        <f t="shared" si="15"/>
        <v>0</v>
      </c>
      <c r="AI43" s="2144"/>
      <c r="AJ43" s="2539">
        <f t="shared" si="16"/>
        <v>0</v>
      </c>
      <c r="AK43" s="2144"/>
      <c r="AL43" s="2144"/>
      <c r="AM43" s="1525">
        <f>+AJ43+AK43-AL43</f>
        <v>0</v>
      </c>
      <c r="AN43" s="718"/>
      <c r="AO43" s="4474">
        <f>AP43+AQ43</f>
        <v>0</v>
      </c>
      <c r="AP43" s="2022"/>
      <c r="AQ43" s="2022"/>
      <c r="AR43" s="2022"/>
      <c r="AS43" s="2022"/>
      <c r="AT43" s="2022"/>
      <c r="AU43" s="2022"/>
      <c r="AV43" s="2022"/>
      <c r="AW43" s="2023">
        <f t="shared" si="17"/>
        <v>0</v>
      </c>
      <c r="AX43" s="1578">
        <f>AQ43+AS43</f>
        <v>0</v>
      </c>
      <c r="AY43" s="1579"/>
      <c r="AZ43" s="718"/>
      <c r="BA43" s="723"/>
    </row>
    <row r="44" spans="1:53" s="978" customFormat="1" ht="13.2">
      <c r="A44" s="723"/>
      <c r="B44" s="718"/>
      <c r="C44" s="4411"/>
      <c r="D44" s="613"/>
      <c r="E44" s="613" t="s">
        <v>2729</v>
      </c>
      <c r="F44" s="1423" t="s">
        <v>2536</v>
      </c>
      <c r="G44" s="2145"/>
      <c r="H44" s="2145"/>
      <c r="I44" s="2145"/>
      <c r="J44" s="2145"/>
      <c r="K44" s="2145"/>
      <c r="L44" s="2145"/>
      <c r="M44" s="2145"/>
      <c r="N44" s="2092" t="b">
        <v>1</v>
      </c>
      <c r="O44" s="2022"/>
      <c r="P44" s="2141"/>
      <c r="Q44" s="2142"/>
      <c r="R44" s="2142"/>
      <c r="S44" s="2143">
        <f>R44-Q44</f>
        <v>0</v>
      </c>
      <c r="T44" s="2144"/>
      <c r="U44" s="2144"/>
      <c r="V44" s="2144"/>
      <c r="W44" s="2144"/>
      <c r="X44" s="2144"/>
      <c r="Y44" s="2144"/>
      <c r="Z44" s="2144"/>
      <c r="AA44" s="2144"/>
      <c r="AB44" s="2144"/>
      <c r="AC44" s="2144"/>
      <c r="AD44" s="2144"/>
      <c r="AE44" s="2144"/>
      <c r="AF44" s="2144"/>
      <c r="AG44" s="2144"/>
      <c r="AH44" s="2144">
        <f t="shared" si="15"/>
        <v>0</v>
      </c>
      <c r="AI44" s="2144"/>
      <c r="AJ44" s="2539">
        <f t="shared" si="16"/>
        <v>0</v>
      </c>
      <c r="AK44" s="2144"/>
      <c r="AL44" s="2144"/>
      <c r="AM44" s="1525">
        <f>+AJ44+AK44-AL44</f>
        <v>0</v>
      </c>
      <c r="AN44" s="718"/>
      <c r="AO44" s="4474">
        <f>AP44+AQ44</f>
        <v>0</v>
      </c>
      <c r="AP44" s="2022"/>
      <c r="AQ44" s="2022"/>
      <c r="AR44" s="2022"/>
      <c r="AS44" s="2022"/>
      <c r="AT44" s="2022"/>
      <c r="AU44" s="2022"/>
      <c r="AV44" s="2022"/>
      <c r="AW44" s="2023">
        <f t="shared" si="17"/>
        <v>0</v>
      </c>
      <c r="AX44" s="1578">
        <f>AQ44+AS44</f>
        <v>0</v>
      </c>
      <c r="AY44" s="1579"/>
      <c r="AZ44" s="718"/>
      <c r="BA44" s="723"/>
    </row>
    <row r="45" spans="1:53" s="978" customFormat="1" ht="13.2">
      <c r="A45" s="723"/>
      <c r="B45" s="718"/>
      <c r="C45" s="4411"/>
      <c r="D45" s="613"/>
      <c r="E45" s="613" t="s">
        <v>2729</v>
      </c>
      <c r="F45" s="1423" t="s">
        <v>2536</v>
      </c>
      <c r="G45" s="2145"/>
      <c r="H45" s="2145"/>
      <c r="I45" s="2145"/>
      <c r="J45" s="2145"/>
      <c r="K45" s="2145"/>
      <c r="L45" s="2145"/>
      <c r="M45" s="2145"/>
      <c r="N45" s="2092" t="b">
        <v>1</v>
      </c>
      <c r="O45" s="2022"/>
      <c r="P45" s="2141"/>
      <c r="Q45" s="2142"/>
      <c r="R45" s="2142"/>
      <c r="S45" s="2143">
        <f t="shared" ref="S45:S74" si="18">R45-Q45</f>
        <v>0</v>
      </c>
      <c r="T45" s="2144"/>
      <c r="U45" s="2144"/>
      <c r="V45" s="2144"/>
      <c r="W45" s="2144"/>
      <c r="X45" s="2144"/>
      <c r="Y45" s="2144"/>
      <c r="Z45" s="2144"/>
      <c r="AA45" s="2144"/>
      <c r="AB45" s="2144"/>
      <c r="AC45" s="2144"/>
      <c r="AD45" s="2144"/>
      <c r="AE45" s="2144"/>
      <c r="AF45" s="2144"/>
      <c r="AG45" s="2144"/>
      <c r="AH45" s="2144">
        <f t="shared" si="15"/>
        <v>0</v>
      </c>
      <c r="AI45" s="2144"/>
      <c r="AJ45" s="2539">
        <f t="shared" si="16"/>
        <v>0</v>
      </c>
      <c r="AK45" s="2144"/>
      <c r="AL45" s="2144"/>
      <c r="AM45" s="1525">
        <f t="shared" ref="AM45:AM74" si="19">+AJ45+AK45-AL45</f>
        <v>0</v>
      </c>
      <c r="AN45" s="718"/>
      <c r="AO45" s="4474">
        <f t="shared" ref="AO45:AO74" si="20">AP45+AQ45</f>
        <v>0</v>
      </c>
      <c r="AP45" s="2022"/>
      <c r="AQ45" s="2022"/>
      <c r="AR45" s="2022"/>
      <c r="AS45" s="2022"/>
      <c r="AT45" s="2022"/>
      <c r="AU45" s="2022"/>
      <c r="AV45" s="2022"/>
      <c r="AW45" s="2023">
        <f t="shared" si="17"/>
        <v>0</v>
      </c>
      <c r="AX45" s="1578">
        <f t="shared" ref="AX45:AX74" si="21">AQ45+AS45</f>
        <v>0</v>
      </c>
      <c r="AY45" s="1579"/>
      <c r="AZ45" s="718"/>
      <c r="BA45" s="723"/>
    </row>
    <row r="46" spans="1:53" s="978" customFormat="1" ht="13.2">
      <c r="A46" s="723"/>
      <c r="B46" s="718"/>
      <c r="C46" s="4411"/>
      <c r="D46" s="613"/>
      <c r="E46" s="613" t="s">
        <v>2729</v>
      </c>
      <c r="F46" s="1423" t="s">
        <v>2536</v>
      </c>
      <c r="G46" s="2145"/>
      <c r="H46" s="2145"/>
      <c r="I46" s="2145"/>
      <c r="J46" s="2145"/>
      <c r="K46" s="2145"/>
      <c r="L46" s="2145"/>
      <c r="M46" s="2145"/>
      <c r="N46" s="2092" t="b">
        <v>1</v>
      </c>
      <c r="O46" s="2022"/>
      <c r="P46" s="2141"/>
      <c r="Q46" s="2142"/>
      <c r="R46" s="2142"/>
      <c r="S46" s="2143">
        <f t="shared" si="18"/>
        <v>0</v>
      </c>
      <c r="T46" s="2144"/>
      <c r="U46" s="2144"/>
      <c r="V46" s="2144"/>
      <c r="W46" s="2144"/>
      <c r="X46" s="2144"/>
      <c r="Y46" s="2144"/>
      <c r="Z46" s="2144"/>
      <c r="AA46" s="2144"/>
      <c r="AB46" s="2144"/>
      <c r="AC46" s="2144"/>
      <c r="AD46" s="2144"/>
      <c r="AE46" s="2144"/>
      <c r="AF46" s="2144"/>
      <c r="AG46" s="2144"/>
      <c r="AH46" s="2144">
        <f t="shared" si="15"/>
        <v>0</v>
      </c>
      <c r="AI46" s="2144"/>
      <c r="AJ46" s="2539">
        <f t="shared" si="16"/>
        <v>0</v>
      </c>
      <c r="AK46" s="2144"/>
      <c r="AL46" s="2144"/>
      <c r="AM46" s="1525">
        <f t="shared" si="19"/>
        <v>0</v>
      </c>
      <c r="AN46" s="718"/>
      <c r="AO46" s="4474">
        <f t="shared" si="20"/>
        <v>0</v>
      </c>
      <c r="AP46" s="2022"/>
      <c r="AQ46" s="2022"/>
      <c r="AR46" s="2022"/>
      <c r="AS46" s="2022"/>
      <c r="AT46" s="2022"/>
      <c r="AU46" s="2022"/>
      <c r="AV46" s="2022"/>
      <c r="AW46" s="2023">
        <f t="shared" si="17"/>
        <v>0</v>
      </c>
      <c r="AX46" s="1578">
        <f t="shared" si="21"/>
        <v>0</v>
      </c>
      <c r="AY46" s="1579"/>
      <c r="AZ46" s="718"/>
      <c r="BA46" s="723"/>
    </row>
    <row r="47" spans="1:53" s="978" customFormat="1" ht="13.2">
      <c r="A47" s="723"/>
      <c r="B47" s="718"/>
      <c r="C47" s="4411"/>
      <c r="D47" s="613"/>
      <c r="E47" s="613" t="s">
        <v>2729</v>
      </c>
      <c r="F47" s="1423" t="s">
        <v>2536</v>
      </c>
      <c r="G47" s="2145"/>
      <c r="H47" s="2145"/>
      <c r="I47" s="2145"/>
      <c r="J47" s="2145"/>
      <c r="K47" s="2145"/>
      <c r="L47" s="2145"/>
      <c r="M47" s="2145"/>
      <c r="N47" s="2092" t="b">
        <v>1</v>
      </c>
      <c r="O47" s="2022"/>
      <c r="P47" s="2141"/>
      <c r="Q47" s="2142"/>
      <c r="R47" s="2142"/>
      <c r="S47" s="2143">
        <f t="shared" si="18"/>
        <v>0</v>
      </c>
      <c r="T47" s="2144"/>
      <c r="U47" s="2144"/>
      <c r="V47" s="2144"/>
      <c r="W47" s="2144"/>
      <c r="X47" s="2144"/>
      <c r="Y47" s="2144"/>
      <c r="Z47" s="2144"/>
      <c r="AA47" s="2144"/>
      <c r="AB47" s="2144"/>
      <c r="AC47" s="2144"/>
      <c r="AD47" s="2144"/>
      <c r="AE47" s="2144"/>
      <c r="AF47" s="2144"/>
      <c r="AG47" s="2144"/>
      <c r="AH47" s="2144">
        <f t="shared" si="15"/>
        <v>0</v>
      </c>
      <c r="AI47" s="2144"/>
      <c r="AJ47" s="2539">
        <f t="shared" si="16"/>
        <v>0</v>
      </c>
      <c r="AK47" s="2144"/>
      <c r="AL47" s="2144"/>
      <c r="AM47" s="1525">
        <f t="shared" si="19"/>
        <v>0</v>
      </c>
      <c r="AN47" s="718"/>
      <c r="AO47" s="4474">
        <f t="shared" si="20"/>
        <v>0</v>
      </c>
      <c r="AP47" s="2022"/>
      <c r="AQ47" s="2022"/>
      <c r="AR47" s="2022"/>
      <c r="AS47" s="2022"/>
      <c r="AT47" s="2022"/>
      <c r="AU47" s="2022"/>
      <c r="AV47" s="2022"/>
      <c r="AW47" s="2023">
        <f t="shared" si="17"/>
        <v>0</v>
      </c>
      <c r="AX47" s="1578">
        <f t="shared" si="21"/>
        <v>0</v>
      </c>
      <c r="AY47" s="1579"/>
      <c r="AZ47" s="718"/>
      <c r="BA47" s="723"/>
    </row>
    <row r="48" spans="1:53" s="978" customFormat="1" ht="13.2">
      <c r="A48" s="723"/>
      <c r="B48" s="718"/>
      <c r="C48" s="4411"/>
      <c r="D48" s="613"/>
      <c r="E48" s="613" t="s">
        <v>2729</v>
      </c>
      <c r="F48" s="1423" t="s">
        <v>2536</v>
      </c>
      <c r="G48" s="2145"/>
      <c r="H48" s="2145"/>
      <c r="I48" s="2145"/>
      <c r="J48" s="2145"/>
      <c r="K48" s="2145"/>
      <c r="L48" s="2145"/>
      <c r="M48" s="2145"/>
      <c r="N48" s="2092" t="b">
        <v>1</v>
      </c>
      <c r="O48" s="2022"/>
      <c r="P48" s="2141"/>
      <c r="Q48" s="2142"/>
      <c r="R48" s="2142"/>
      <c r="S48" s="2143">
        <f t="shared" si="18"/>
        <v>0</v>
      </c>
      <c r="T48" s="2144"/>
      <c r="U48" s="2144"/>
      <c r="V48" s="2144"/>
      <c r="W48" s="2144"/>
      <c r="X48" s="2144"/>
      <c r="Y48" s="2144"/>
      <c r="Z48" s="2144"/>
      <c r="AA48" s="2144"/>
      <c r="AB48" s="2144"/>
      <c r="AC48" s="2144"/>
      <c r="AD48" s="2144"/>
      <c r="AE48" s="2144"/>
      <c r="AF48" s="2144"/>
      <c r="AG48" s="2144"/>
      <c r="AH48" s="2144">
        <f t="shared" si="15"/>
        <v>0</v>
      </c>
      <c r="AI48" s="2144"/>
      <c r="AJ48" s="2539">
        <f t="shared" si="16"/>
        <v>0</v>
      </c>
      <c r="AK48" s="2144"/>
      <c r="AL48" s="2144"/>
      <c r="AM48" s="1525">
        <f t="shared" si="19"/>
        <v>0</v>
      </c>
      <c r="AN48" s="718"/>
      <c r="AO48" s="4474">
        <f t="shared" si="20"/>
        <v>0</v>
      </c>
      <c r="AP48" s="2022"/>
      <c r="AQ48" s="2022"/>
      <c r="AR48" s="2022"/>
      <c r="AS48" s="2022"/>
      <c r="AT48" s="2022"/>
      <c r="AU48" s="2022"/>
      <c r="AV48" s="2022"/>
      <c r="AW48" s="2023">
        <f t="shared" si="17"/>
        <v>0</v>
      </c>
      <c r="AX48" s="1578">
        <f t="shared" si="21"/>
        <v>0</v>
      </c>
      <c r="AY48" s="1579"/>
      <c r="AZ48" s="718"/>
      <c r="BA48" s="723"/>
    </row>
    <row r="49" spans="1:53" s="978" customFormat="1" ht="13.2">
      <c r="A49" s="723"/>
      <c r="B49" s="718"/>
      <c r="C49" s="4411"/>
      <c r="D49" s="613"/>
      <c r="E49" s="613" t="s">
        <v>2729</v>
      </c>
      <c r="F49" s="1423" t="s">
        <v>2536</v>
      </c>
      <c r="G49" s="2145"/>
      <c r="H49" s="2145"/>
      <c r="I49" s="2145"/>
      <c r="J49" s="2145"/>
      <c r="K49" s="2145"/>
      <c r="L49" s="2145"/>
      <c r="M49" s="2145"/>
      <c r="N49" s="2092" t="b">
        <v>1</v>
      </c>
      <c r="O49" s="2022"/>
      <c r="P49" s="2141"/>
      <c r="Q49" s="2142"/>
      <c r="R49" s="2142"/>
      <c r="S49" s="2143">
        <f t="shared" si="18"/>
        <v>0</v>
      </c>
      <c r="T49" s="2144"/>
      <c r="U49" s="2144"/>
      <c r="V49" s="2144"/>
      <c r="W49" s="2144"/>
      <c r="X49" s="2144"/>
      <c r="Y49" s="2144"/>
      <c r="Z49" s="2144"/>
      <c r="AA49" s="2144"/>
      <c r="AB49" s="2144"/>
      <c r="AC49" s="2144"/>
      <c r="AD49" s="2144"/>
      <c r="AE49" s="2144"/>
      <c r="AF49" s="2144"/>
      <c r="AG49" s="2144"/>
      <c r="AH49" s="2144">
        <f t="shared" si="15"/>
        <v>0</v>
      </c>
      <c r="AI49" s="2144"/>
      <c r="AJ49" s="2539">
        <f t="shared" si="16"/>
        <v>0</v>
      </c>
      <c r="AK49" s="2144"/>
      <c r="AL49" s="2144"/>
      <c r="AM49" s="1525">
        <f t="shared" si="19"/>
        <v>0</v>
      </c>
      <c r="AN49" s="718"/>
      <c r="AO49" s="4474">
        <f t="shared" si="20"/>
        <v>0</v>
      </c>
      <c r="AP49" s="2022"/>
      <c r="AQ49" s="2022"/>
      <c r="AR49" s="2022"/>
      <c r="AS49" s="2022"/>
      <c r="AT49" s="2022"/>
      <c r="AU49" s="2022"/>
      <c r="AV49" s="2022"/>
      <c r="AW49" s="2023">
        <f t="shared" si="17"/>
        <v>0</v>
      </c>
      <c r="AX49" s="1578">
        <f t="shared" si="21"/>
        <v>0</v>
      </c>
      <c r="AY49" s="1579"/>
      <c r="AZ49" s="718"/>
      <c r="BA49" s="723"/>
    </row>
    <row r="50" spans="1:53" s="978" customFormat="1" ht="13.2">
      <c r="A50" s="723"/>
      <c r="B50" s="718"/>
      <c r="C50" s="4411"/>
      <c r="D50" s="613"/>
      <c r="E50" s="613" t="s">
        <v>2729</v>
      </c>
      <c r="F50" s="1423" t="s">
        <v>2536</v>
      </c>
      <c r="G50" s="2145"/>
      <c r="H50" s="2145"/>
      <c r="I50" s="2145"/>
      <c r="J50" s="2145"/>
      <c r="K50" s="2145"/>
      <c r="L50" s="2145"/>
      <c r="M50" s="2145"/>
      <c r="N50" s="2092" t="b">
        <v>1</v>
      </c>
      <c r="O50" s="2022"/>
      <c r="P50" s="2141"/>
      <c r="Q50" s="2142"/>
      <c r="R50" s="2142"/>
      <c r="S50" s="2143">
        <f t="shared" si="18"/>
        <v>0</v>
      </c>
      <c r="T50" s="2144"/>
      <c r="U50" s="2144"/>
      <c r="V50" s="2144"/>
      <c r="W50" s="2144"/>
      <c r="X50" s="2144"/>
      <c r="Y50" s="2144"/>
      <c r="Z50" s="2144"/>
      <c r="AA50" s="2144"/>
      <c r="AB50" s="2144"/>
      <c r="AC50" s="2144"/>
      <c r="AD50" s="2144"/>
      <c r="AE50" s="2144"/>
      <c r="AF50" s="2144"/>
      <c r="AG50" s="2144"/>
      <c r="AH50" s="2144">
        <f t="shared" si="15"/>
        <v>0</v>
      </c>
      <c r="AI50" s="2144"/>
      <c r="AJ50" s="2539">
        <f t="shared" si="16"/>
        <v>0</v>
      </c>
      <c r="AK50" s="2144"/>
      <c r="AL50" s="2144"/>
      <c r="AM50" s="1525">
        <f t="shared" si="19"/>
        <v>0</v>
      </c>
      <c r="AN50" s="718"/>
      <c r="AO50" s="4474">
        <f t="shared" si="20"/>
        <v>0</v>
      </c>
      <c r="AP50" s="2022"/>
      <c r="AQ50" s="2022"/>
      <c r="AR50" s="2022"/>
      <c r="AS50" s="2022"/>
      <c r="AT50" s="2022"/>
      <c r="AU50" s="2022"/>
      <c r="AV50" s="2022"/>
      <c r="AW50" s="2023">
        <f t="shared" si="17"/>
        <v>0</v>
      </c>
      <c r="AX50" s="1578">
        <f t="shared" si="21"/>
        <v>0</v>
      </c>
      <c r="AY50" s="1579"/>
      <c r="AZ50" s="718"/>
      <c r="BA50" s="723"/>
    </row>
    <row r="51" spans="1:53" s="978" customFormat="1" ht="13.2">
      <c r="A51" s="723"/>
      <c r="B51" s="718"/>
      <c r="C51" s="4411"/>
      <c r="D51" s="613"/>
      <c r="E51" s="613" t="s">
        <v>2729</v>
      </c>
      <c r="F51" s="1423" t="s">
        <v>2536</v>
      </c>
      <c r="G51" s="2145"/>
      <c r="H51" s="2145"/>
      <c r="I51" s="2145"/>
      <c r="J51" s="2145"/>
      <c r="K51" s="2145"/>
      <c r="L51" s="2145"/>
      <c r="M51" s="2145"/>
      <c r="N51" s="2092" t="b">
        <v>1</v>
      </c>
      <c r="O51" s="2022"/>
      <c r="P51" s="2141"/>
      <c r="Q51" s="2142"/>
      <c r="R51" s="2142"/>
      <c r="S51" s="2143">
        <f t="shared" si="18"/>
        <v>0</v>
      </c>
      <c r="T51" s="2144"/>
      <c r="U51" s="2144"/>
      <c r="V51" s="2144"/>
      <c r="W51" s="2144"/>
      <c r="X51" s="2144"/>
      <c r="Y51" s="2144"/>
      <c r="Z51" s="2144"/>
      <c r="AA51" s="2144"/>
      <c r="AB51" s="2144"/>
      <c r="AC51" s="2144"/>
      <c r="AD51" s="2144"/>
      <c r="AE51" s="2144"/>
      <c r="AF51" s="2144"/>
      <c r="AG51" s="2144"/>
      <c r="AH51" s="2144">
        <f t="shared" si="15"/>
        <v>0</v>
      </c>
      <c r="AI51" s="2144"/>
      <c r="AJ51" s="2539">
        <f t="shared" si="16"/>
        <v>0</v>
      </c>
      <c r="AK51" s="2144"/>
      <c r="AL51" s="2144"/>
      <c r="AM51" s="1525">
        <f t="shared" si="19"/>
        <v>0</v>
      </c>
      <c r="AN51" s="718"/>
      <c r="AO51" s="4474">
        <f t="shared" si="20"/>
        <v>0</v>
      </c>
      <c r="AP51" s="2022"/>
      <c r="AQ51" s="2022"/>
      <c r="AR51" s="2022"/>
      <c r="AS51" s="2022"/>
      <c r="AT51" s="2022"/>
      <c r="AU51" s="2022"/>
      <c r="AV51" s="2022"/>
      <c r="AW51" s="2023">
        <f t="shared" si="17"/>
        <v>0</v>
      </c>
      <c r="AX51" s="1578">
        <f t="shared" si="21"/>
        <v>0</v>
      </c>
      <c r="AY51" s="1579"/>
      <c r="AZ51" s="718"/>
      <c r="BA51" s="723"/>
    </row>
    <row r="52" spans="1:53" s="978" customFormat="1" ht="13.2">
      <c r="A52" s="723"/>
      <c r="B52" s="718"/>
      <c r="C52" s="4411"/>
      <c r="D52" s="613"/>
      <c r="E52" s="613" t="s">
        <v>2729</v>
      </c>
      <c r="F52" s="1423" t="s">
        <v>2536</v>
      </c>
      <c r="G52" s="2145"/>
      <c r="H52" s="2145"/>
      <c r="I52" s="2145"/>
      <c r="J52" s="2145"/>
      <c r="K52" s="2145"/>
      <c r="L52" s="2145"/>
      <c r="M52" s="2145"/>
      <c r="N52" s="2092" t="b">
        <v>1</v>
      </c>
      <c r="O52" s="2022"/>
      <c r="P52" s="2141"/>
      <c r="Q52" s="2142"/>
      <c r="R52" s="2142"/>
      <c r="S52" s="2143">
        <f t="shared" si="18"/>
        <v>0</v>
      </c>
      <c r="T52" s="2144"/>
      <c r="U52" s="2144"/>
      <c r="V52" s="2144"/>
      <c r="W52" s="2144"/>
      <c r="X52" s="2144"/>
      <c r="Y52" s="2144"/>
      <c r="Z52" s="2144"/>
      <c r="AA52" s="2144"/>
      <c r="AB52" s="2144"/>
      <c r="AC52" s="2144"/>
      <c r="AD52" s="2144"/>
      <c r="AE52" s="2144"/>
      <c r="AF52" s="2144"/>
      <c r="AG52" s="2144"/>
      <c r="AH52" s="2144">
        <f t="shared" si="15"/>
        <v>0</v>
      </c>
      <c r="AI52" s="2144"/>
      <c r="AJ52" s="2539">
        <f t="shared" si="16"/>
        <v>0</v>
      </c>
      <c r="AK52" s="2144"/>
      <c r="AL52" s="2144"/>
      <c r="AM52" s="1525">
        <f t="shared" si="19"/>
        <v>0</v>
      </c>
      <c r="AN52" s="718"/>
      <c r="AO52" s="4474">
        <f t="shared" si="20"/>
        <v>0</v>
      </c>
      <c r="AP52" s="2022"/>
      <c r="AQ52" s="2022"/>
      <c r="AR52" s="2022"/>
      <c r="AS52" s="2022"/>
      <c r="AT52" s="2022"/>
      <c r="AU52" s="2022"/>
      <c r="AV52" s="2022"/>
      <c r="AW52" s="2023">
        <f t="shared" si="17"/>
        <v>0</v>
      </c>
      <c r="AX52" s="1578">
        <f t="shared" si="21"/>
        <v>0</v>
      </c>
      <c r="AY52" s="1579"/>
      <c r="AZ52" s="718"/>
      <c r="BA52" s="723"/>
    </row>
    <row r="53" spans="1:53" s="978" customFormat="1" ht="13.2">
      <c r="A53" s="723"/>
      <c r="B53" s="718"/>
      <c r="C53" s="4411"/>
      <c r="D53" s="613"/>
      <c r="E53" s="613" t="s">
        <v>2729</v>
      </c>
      <c r="F53" s="1423" t="s">
        <v>2536</v>
      </c>
      <c r="G53" s="2145"/>
      <c r="H53" s="2145"/>
      <c r="I53" s="2145"/>
      <c r="J53" s="2145"/>
      <c r="K53" s="2145"/>
      <c r="L53" s="2145"/>
      <c r="M53" s="2145"/>
      <c r="N53" s="2092" t="b">
        <v>1</v>
      </c>
      <c r="O53" s="2022"/>
      <c r="P53" s="2141"/>
      <c r="Q53" s="2142"/>
      <c r="R53" s="2142"/>
      <c r="S53" s="2143">
        <f t="shared" si="18"/>
        <v>0</v>
      </c>
      <c r="T53" s="2144"/>
      <c r="U53" s="2144"/>
      <c r="V53" s="2144"/>
      <c r="W53" s="2144"/>
      <c r="X53" s="2144"/>
      <c r="Y53" s="2144"/>
      <c r="Z53" s="2144"/>
      <c r="AA53" s="2144"/>
      <c r="AB53" s="2144"/>
      <c r="AC53" s="2144"/>
      <c r="AD53" s="2144"/>
      <c r="AE53" s="2144"/>
      <c r="AF53" s="2144"/>
      <c r="AG53" s="2144"/>
      <c r="AH53" s="2144">
        <f t="shared" si="15"/>
        <v>0</v>
      </c>
      <c r="AI53" s="2144"/>
      <c r="AJ53" s="2539">
        <f t="shared" si="16"/>
        <v>0</v>
      </c>
      <c r="AK53" s="2144"/>
      <c r="AL53" s="2144"/>
      <c r="AM53" s="1525">
        <f t="shared" si="19"/>
        <v>0</v>
      </c>
      <c r="AN53" s="718"/>
      <c r="AO53" s="4474">
        <f t="shared" si="20"/>
        <v>0</v>
      </c>
      <c r="AP53" s="2022"/>
      <c r="AQ53" s="2022"/>
      <c r="AR53" s="2022"/>
      <c r="AS53" s="2022"/>
      <c r="AT53" s="2022"/>
      <c r="AU53" s="2022"/>
      <c r="AV53" s="2022"/>
      <c r="AW53" s="2023">
        <f t="shared" si="17"/>
        <v>0</v>
      </c>
      <c r="AX53" s="1578">
        <f t="shared" si="21"/>
        <v>0</v>
      </c>
      <c r="AY53" s="1579"/>
      <c r="AZ53" s="718"/>
      <c r="BA53" s="723"/>
    </row>
    <row r="54" spans="1:53" s="978" customFormat="1" ht="13.2">
      <c r="A54" s="723"/>
      <c r="B54" s="718"/>
      <c r="C54" s="4411"/>
      <c r="D54" s="613"/>
      <c r="E54" s="613" t="s">
        <v>2729</v>
      </c>
      <c r="F54" s="1423" t="s">
        <v>2536</v>
      </c>
      <c r="G54" s="2145"/>
      <c r="H54" s="2145"/>
      <c r="I54" s="2145"/>
      <c r="J54" s="2145"/>
      <c r="K54" s="2145"/>
      <c r="L54" s="2145"/>
      <c r="M54" s="2145"/>
      <c r="N54" s="2092" t="b">
        <v>1</v>
      </c>
      <c r="O54" s="2022"/>
      <c r="P54" s="2141"/>
      <c r="Q54" s="2142"/>
      <c r="R54" s="2142"/>
      <c r="S54" s="2143">
        <f t="shared" si="18"/>
        <v>0</v>
      </c>
      <c r="T54" s="2144"/>
      <c r="U54" s="2144"/>
      <c r="V54" s="2144"/>
      <c r="W54" s="2144"/>
      <c r="X54" s="2144"/>
      <c r="Y54" s="2144"/>
      <c r="Z54" s="2144"/>
      <c r="AA54" s="2144"/>
      <c r="AB54" s="2144"/>
      <c r="AC54" s="2144"/>
      <c r="AD54" s="2144"/>
      <c r="AE54" s="2144"/>
      <c r="AF54" s="2144"/>
      <c r="AG54" s="2144"/>
      <c r="AH54" s="2144">
        <f t="shared" si="15"/>
        <v>0</v>
      </c>
      <c r="AI54" s="2144"/>
      <c r="AJ54" s="2539">
        <f t="shared" si="16"/>
        <v>0</v>
      </c>
      <c r="AK54" s="2144"/>
      <c r="AL54" s="2144"/>
      <c r="AM54" s="1525">
        <f t="shared" si="19"/>
        <v>0</v>
      </c>
      <c r="AN54" s="718"/>
      <c r="AO54" s="4474">
        <f t="shared" si="20"/>
        <v>0</v>
      </c>
      <c r="AP54" s="2022"/>
      <c r="AQ54" s="2022"/>
      <c r="AR54" s="2022"/>
      <c r="AS54" s="2022"/>
      <c r="AT54" s="2022"/>
      <c r="AU54" s="2022"/>
      <c r="AV54" s="2022"/>
      <c r="AW54" s="2023">
        <f t="shared" si="17"/>
        <v>0</v>
      </c>
      <c r="AX54" s="1578">
        <f t="shared" si="21"/>
        <v>0</v>
      </c>
      <c r="AY54" s="1579"/>
      <c r="AZ54" s="718"/>
      <c r="BA54" s="723"/>
    </row>
    <row r="55" spans="1:53" s="978" customFormat="1" ht="13.2">
      <c r="A55" s="723"/>
      <c r="B55" s="718"/>
      <c r="C55" s="4411"/>
      <c r="D55" s="613"/>
      <c r="E55" s="613" t="s">
        <v>2729</v>
      </c>
      <c r="F55" s="1423" t="s">
        <v>2536</v>
      </c>
      <c r="G55" s="2145"/>
      <c r="H55" s="2145"/>
      <c r="I55" s="2145"/>
      <c r="J55" s="2145"/>
      <c r="K55" s="2145"/>
      <c r="L55" s="2145"/>
      <c r="M55" s="2145"/>
      <c r="N55" s="2092" t="b">
        <v>1</v>
      </c>
      <c r="O55" s="2022"/>
      <c r="P55" s="2141"/>
      <c r="Q55" s="2142"/>
      <c r="R55" s="2142"/>
      <c r="S55" s="2143">
        <f t="shared" si="18"/>
        <v>0</v>
      </c>
      <c r="T55" s="2144"/>
      <c r="U55" s="2144"/>
      <c r="V55" s="2144"/>
      <c r="W55" s="2144"/>
      <c r="X55" s="2144"/>
      <c r="Y55" s="2144"/>
      <c r="Z55" s="2144"/>
      <c r="AA55" s="2144"/>
      <c r="AB55" s="2144"/>
      <c r="AC55" s="2144"/>
      <c r="AD55" s="2144"/>
      <c r="AE55" s="2144"/>
      <c r="AF55" s="2144"/>
      <c r="AG55" s="2144"/>
      <c r="AH55" s="2144">
        <f t="shared" si="15"/>
        <v>0</v>
      </c>
      <c r="AI55" s="2144"/>
      <c r="AJ55" s="2539">
        <f t="shared" si="16"/>
        <v>0</v>
      </c>
      <c r="AK55" s="2144"/>
      <c r="AL55" s="2144"/>
      <c r="AM55" s="1525">
        <f t="shared" si="19"/>
        <v>0</v>
      </c>
      <c r="AN55" s="718"/>
      <c r="AO55" s="4474">
        <f t="shared" si="20"/>
        <v>0</v>
      </c>
      <c r="AP55" s="2022"/>
      <c r="AQ55" s="2022"/>
      <c r="AR55" s="2022"/>
      <c r="AS55" s="2022"/>
      <c r="AT55" s="2022"/>
      <c r="AU55" s="2022"/>
      <c r="AV55" s="2022"/>
      <c r="AW55" s="2023">
        <f t="shared" si="17"/>
        <v>0</v>
      </c>
      <c r="AX55" s="1578">
        <f t="shared" si="21"/>
        <v>0</v>
      </c>
      <c r="AY55" s="1579"/>
      <c r="AZ55" s="718"/>
      <c r="BA55" s="723"/>
    </row>
    <row r="56" spans="1:53" s="978" customFormat="1" ht="13.2">
      <c r="A56" s="723"/>
      <c r="B56" s="718"/>
      <c r="C56" s="4411"/>
      <c r="D56" s="613"/>
      <c r="E56" s="613" t="s">
        <v>2729</v>
      </c>
      <c r="F56" s="1423" t="s">
        <v>2536</v>
      </c>
      <c r="G56" s="2145"/>
      <c r="H56" s="2145"/>
      <c r="I56" s="2145"/>
      <c r="J56" s="2145"/>
      <c r="K56" s="2145"/>
      <c r="L56" s="2145"/>
      <c r="M56" s="2145"/>
      <c r="N56" s="2092" t="b">
        <v>1</v>
      </c>
      <c r="O56" s="2022"/>
      <c r="P56" s="2141"/>
      <c r="Q56" s="2142"/>
      <c r="R56" s="2142"/>
      <c r="S56" s="2143">
        <f t="shared" si="18"/>
        <v>0</v>
      </c>
      <c r="T56" s="2144"/>
      <c r="U56" s="2144"/>
      <c r="V56" s="2144"/>
      <c r="W56" s="2144"/>
      <c r="X56" s="2144"/>
      <c r="Y56" s="2144"/>
      <c r="Z56" s="2144"/>
      <c r="AA56" s="2144"/>
      <c r="AB56" s="2144"/>
      <c r="AC56" s="2144"/>
      <c r="AD56" s="2144"/>
      <c r="AE56" s="2144"/>
      <c r="AF56" s="2144"/>
      <c r="AG56" s="2144"/>
      <c r="AH56" s="2144">
        <f t="shared" si="15"/>
        <v>0</v>
      </c>
      <c r="AI56" s="2144"/>
      <c r="AJ56" s="2539">
        <f t="shared" si="16"/>
        <v>0</v>
      </c>
      <c r="AK56" s="2144"/>
      <c r="AL56" s="2144"/>
      <c r="AM56" s="1525">
        <f t="shared" si="19"/>
        <v>0</v>
      </c>
      <c r="AN56" s="718"/>
      <c r="AO56" s="4474">
        <f t="shared" si="20"/>
        <v>0</v>
      </c>
      <c r="AP56" s="2022"/>
      <c r="AQ56" s="2022"/>
      <c r="AR56" s="2022"/>
      <c r="AS56" s="2022"/>
      <c r="AT56" s="2022"/>
      <c r="AU56" s="2022"/>
      <c r="AV56" s="2022"/>
      <c r="AW56" s="2023">
        <f t="shared" si="17"/>
        <v>0</v>
      </c>
      <c r="AX56" s="1578">
        <f t="shared" si="21"/>
        <v>0</v>
      </c>
      <c r="AY56" s="1579"/>
      <c r="AZ56" s="718"/>
      <c r="BA56" s="723"/>
    </row>
    <row r="57" spans="1:53" s="978" customFormat="1" ht="13.2">
      <c r="A57" s="723"/>
      <c r="B57" s="718"/>
      <c r="C57" s="4411"/>
      <c r="D57" s="613"/>
      <c r="E57" s="613" t="s">
        <v>2729</v>
      </c>
      <c r="F57" s="1423" t="s">
        <v>2536</v>
      </c>
      <c r="G57" s="2145"/>
      <c r="H57" s="2145"/>
      <c r="I57" s="2145"/>
      <c r="J57" s="2145"/>
      <c r="K57" s="2145"/>
      <c r="L57" s="2145"/>
      <c r="M57" s="2145"/>
      <c r="N57" s="2092" t="b">
        <v>1</v>
      </c>
      <c r="O57" s="2022"/>
      <c r="P57" s="2141"/>
      <c r="Q57" s="2142"/>
      <c r="R57" s="2142"/>
      <c r="S57" s="2143">
        <f t="shared" si="18"/>
        <v>0</v>
      </c>
      <c r="T57" s="2144"/>
      <c r="U57" s="2144"/>
      <c r="V57" s="2144"/>
      <c r="W57" s="2144"/>
      <c r="X57" s="2144"/>
      <c r="Y57" s="2144"/>
      <c r="Z57" s="2144"/>
      <c r="AA57" s="2144"/>
      <c r="AB57" s="2144"/>
      <c r="AC57" s="2144"/>
      <c r="AD57" s="2144"/>
      <c r="AE57" s="2144"/>
      <c r="AF57" s="2144"/>
      <c r="AG57" s="2144"/>
      <c r="AH57" s="2144">
        <f t="shared" si="15"/>
        <v>0</v>
      </c>
      <c r="AI57" s="2144"/>
      <c r="AJ57" s="2539">
        <f t="shared" si="16"/>
        <v>0</v>
      </c>
      <c r="AK57" s="2144"/>
      <c r="AL57" s="2144"/>
      <c r="AM57" s="1525">
        <f t="shared" si="19"/>
        <v>0</v>
      </c>
      <c r="AN57" s="718"/>
      <c r="AO57" s="4474">
        <f t="shared" si="20"/>
        <v>0</v>
      </c>
      <c r="AP57" s="2022"/>
      <c r="AQ57" s="2022"/>
      <c r="AR57" s="2022"/>
      <c r="AS57" s="2022"/>
      <c r="AT57" s="2022"/>
      <c r="AU57" s="2022"/>
      <c r="AV57" s="2022"/>
      <c r="AW57" s="2023">
        <f t="shared" si="17"/>
        <v>0</v>
      </c>
      <c r="AX57" s="1578">
        <f t="shared" si="21"/>
        <v>0</v>
      </c>
      <c r="AY57" s="1579"/>
      <c r="AZ57" s="718"/>
      <c r="BA57" s="723"/>
    </row>
    <row r="58" spans="1:53" s="978" customFormat="1" ht="13.2">
      <c r="A58" s="723"/>
      <c r="B58" s="718"/>
      <c r="C58" s="4411"/>
      <c r="D58" s="613"/>
      <c r="E58" s="613" t="s">
        <v>2729</v>
      </c>
      <c r="F58" s="1423" t="s">
        <v>2536</v>
      </c>
      <c r="G58" s="2145"/>
      <c r="H58" s="2145"/>
      <c r="I58" s="2145"/>
      <c r="J58" s="2145"/>
      <c r="K58" s="2145"/>
      <c r="L58" s="2145"/>
      <c r="M58" s="2145"/>
      <c r="N58" s="2092" t="b">
        <v>1</v>
      </c>
      <c r="O58" s="2022"/>
      <c r="P58" s="2141"/>
      <c r="Q58" s="2142"/>
      <c r="R58" s="2142"/>
      <c r="S58" s="2143">
        <f t="shared" si="18"/>
        <v>0</v>
      </c>
      <c r="T58" s="2144"/>
      <c r="U58" s="2144"/>
      <c r="V58" s="2144"/>
      <c r="W58" s="2144"/>
      <c r="X58" s="2144"/>
      <c r="Y58" s="2144"/>
      <c r="Z58" s="2144"/>
      <c r="AA58" s="2144"/>
      <c r="AB58" s="2144"/>
      <c r="AC58" s="2144"/>
      <c r="AD58" s="2144"/>
      <c r="AE58" s="2144"/>
      <c r="AF58" s="2144"/>
      <c r="AG58" s="2144"/>
      <c r="AH58" s="2144">
        <f t="shared" si="15"/>
        <v>0</v>
      </c>
      <c r="AI58" s="2144"/>
      <c r="AJ58" s="2539">
        <f t="shared" si="16"/>
        <v>0</v>
      </c>
      <c r="AK58" s="2144"/>
      <c r="AL58" s="2144"/>
      <c r="AM58" s="1525">
        <f t="shared" si="19"/>
        <v>0</v>
      </c>
      <c r="AN58" s="718"/>
      <c r="AO58" s="4474">
        <f t="shared" si="20"/>
        <v>0</v>
      </c>
      <c r="AP58" s="2022"/>
      <c r="AQ58" s="2022"/>
      <c r="AR58" s="2022"/>
      <c r="AS58" s="2022"/>
      <c r="AT58" s="2022"/>
      <c r="AU58" s="2022"/>
      <c r="AV58" s="2022"/>
      <c r="AW58" s="2023">
        <f t="shared" si="17"/>
        <v>0</v>
      </c>
      <c r="AX58" s="1578">
        <f t="shared" si="21"/>
        <v>0</v>
      </c>
      <c r="AY58" s="1579"/>
      <c r="AZ58" s="718"/>
      <c r="BA58" s="723"/>
    </row>
    <row r="59" spans="1:53" s="978" customFormat="1" ht="13.2">
      <c r="A59" s="723"/>
      <c r="B59" s="718"/>
      <c r="C59" s="4411"/>
      <c r="D59" s="613"/>
      <c r="E59" s="613" t="s">
        <v>2729</v>
      </c>
      <c r="F59" s="1423" t="s">
        <v>2536</v>
      </c>
      <c r="G59" s="2145"/>
      <c r="H59" s="2145"/>
      <c r="I59" s="2145"/>
      <c r="J59" s="2145"/>
      <c r="K59" s="2145"/>
      <c r="L59" s="2145"/>
      <c r="M59" s="2145"/>
      <c r="N59" s="2092" t="b">
        <v>1</v>
      </c>
      <c r="O59" s="2022"/>
      <c r="P59" s="2141"/>
      <c r="Q59" s="2142"/>
      <c r="R59" s="2142"/>
      <c r="S59" s="2143">
        <f t="shared" si="18"/>
        <v>0</v>
      </c>
      <c r="T59" s="2144"/>
      <c r="U59" s="2144"/>
      <c r="V59" s="2144"/>
      <c r="W59" s="2144"/>
      <c r="X59" s="2144"/>
      <c r="Y59" s="2144"/>
      <c r="Z59" s="2144"/>
      <c r="AA59" s="2144"/>
      <c r="AB59" s="2144"/>
      <c r="AC59" s="2144"/>
      <c r="AD59" s="2144"/>
      <c r="AE59" s="2144"/>
      <c r="AF59" s="2144"/>
      <c r="AG59" s="2144"/>
      <c r="AH59" s="2144">
        <f t="shared" si="15"/>
        <v>0</v>
      </c>
      <c r="AI59" s="2144"/>
      <c r="AJ59" s="2539">
        <f t="shared" si="16"/>
        <v>0</v>
      </c>
      <c r="AK59" s="2144"/>
      <c r="AL59" s="2144"/>
      <c r="AM59" s="1525">
        <f t="shared" si="19"/>
        <v>0</v>
      </c>
      <c r="AN59" s="718"/>
      <c r="AO59" s="4474">
        <f t="shared" si="20"/>
        <v>0</v>
      </c>
      <c r="AP59" s="2022"/>
      <c r="AQ59" s="2022"/>
      <c r="AR59" s="2022"/>
      <c r="AS59" s="2022"/>
      <c r="AT59" s="2022"/>
      <c r="AU59" s="2022"/>
      <c r="AV59" s="2022"/>
      <c r="AW59" s="2023">
        <f t="shared" si="17"/>
        <v>0</v>
      </c>
      <c r="AX59" s="1578">
        <f t="shared" si="21"/>
        <v>0</v>
      </c>
      <c r="AY59" s="1579"/>
      <c r="AZ59" s="718"/>
      <c r="BA59" s="723"/>
    </row>
    <row r="60" spans="1:53" s="978" customFormat="1" ht="13.2">
      <c r="A60" s="723"/>
      <c r="B60" s="718"/>
      <c r="C60" s="4411"/>
      <c r="D60" s="613"/>
      <c r="E60" s="613" t="s">
        <v>2729</v>
      </c>
      <c r="F60" s="1423" t="s">
        <v>2536</v>
      </c>
      <c r="G60" s="2145"/>
      <c r="H60" s="2145"/>
      <c r="I60" s="2145"/>
      <c r="J60" s="2145"/>
      <c r="K60" s="2145"/>
      <c r="L60" s="2145"/>
      <c r="M60" s="2145"/>
      <c r="N60" s="2092" t="b">
        <v>1</v>
      </c>
      <c r="O60" s="2022"/>
      <c r="P60" s="2141"/>
      <c r="Q60" s="2142"/>
      <c r="R60" s="2142"/>
      <c r="S60" s="2143">
        <f t="shared" si="18"/>
        <v>0</v>
      </c>
      <c r="T60" s="2144"/>
      <c r="U60" s="2144"/>
      <c r="V60" s="2144"/>
      <c r="W60" s="2144"/>
      <c r="X60" s="2144"/>
      <c r="Y60" s="2144"/>
      <c r="Z60" s="2144"/>
      <c r="AA60" s="2144"/>
      <c r="AB60" s="2144"/>
      <c r="AC60" s="2144"/>
      <c r="AD60" s="2144"/>
      <c r="AE60" s="2144"/>
      <c r="AF60" s="2144"/>
      <c r="AG60" s="2144"/>
      <c r="AH60" s="2144">
        <f t="shared" si="15"/>
        <v>0</v>
      </c>
      <c r="AI60" s="2144"/>
      <c r="AJ60" s="2539">
        <f t="shared" si="16"/>
        <v>0</v>
      </c>
      <c r="AK60" s="2144"/>
      <c r="AL60" s="2144"/>
      <c r="AM60" s="1525">
        <f t="shared" si="19"/>
        <v>0</v>
      </c>
      <c r="AN60" s="718"/>
      <c r="AO60" s="4474">
        <f t="shared" si="20"/>
        <v>0</v>
      </c>
      <c r="AP60" s="2022"/>
      <c r="AQ60" s="2022"/>
      <c r="AR60" s="2022"/>
      <c r="AS60" s="2022"/>
      <c r="AT60" s="2022"/>
      <c r="AU60" s="2022"/>
      <c r="AV60" s="2022"/>
      <c r="AW60" s="2023">
        <f t="shared" si="17"/>
        <v>0</v>
      </c>
      <c r="AX60" s="1578">
        <f t="shared" si="21"/>
        <v>0</v>
      </c>
      <c r="AY60" s="1579"/>
      <c r="AZ60" s="718"/>
      <c r="BA60" s="723"/>
    </row>
    <row r="61" spans="1:53" s="978" customFormat="1" ht="13.2">
      <c r="A61" s="723"/>
      <c r="B61" s="718"/>
      <c r="C61" s="4411"/>
      <c r="D61" s="613"/>
      <c r="E61" s="613" t="s">
        <v>2729</v>
      </c>
      <c r="F61" s="1423" t="s">
        <v>2536</v>
      </c>
      <c r="G61" s="2145"/>
      <c r="H61" s="2145"/>
      <c r="I61" s="2145"/>
      <c r="J61" s="2145"/>
      <c r="K61" s="2145"/>
      <c r="L61" s="2145"/>
      <c r="M61" s="2145"/>
      <c r="N61" s="2092" t="b">
        <v>1</v>
      </c>
      <c r="O61" s="2022"/>
      <c r="P61" s="2141"/>
      <c r="Q61" s="2142"/>
      <c r="R61" s="2142"/>
      <c r="S61" s="2143">
        <f t="shared" si="18"/>
        <v>0</v>
      </c>
      <c r="T61" s="2144"/>
      <c r="U61" s="2144"/>
      <c r="V61" s="2144"/>
      <c r="W61" s="2144"/>
      <c r="X61" s="2144"/>
      <c r="Y61" s="2144"/>
      <c r="Z61" s="2144"/>
      <c r="AA61" s="2144"/>
      <c r="AB61" s="2144"/>
      <c r="AC61" s="2144"/>
      <c r="AD61" s="2144"/>
      <c r="AE61" s="2144"/>
      <c r="AF61" s="2144"/>
      <c r="AG61" s="2144"/>
      <c r="AH61" s="2144">
        <f t="shared" si="15"/>
        <v>0</v>
      </c>
      <c r="AI61" s="2144"/>
      <c r="AJ61" s="2539">
        <f t="shared" si="16"/>
        <v>0</v>
      </c>
      <c r="AK61" s="2144"/>
      <c r="AL61" s="2144"/>
      <c r="AM61" s="1525">
        <f t="shared" si="19"/>
        <v>0</v>
      </c>
      <c r="AN61" s="718"/>
      <c r="AO61" s="4474">
        <f t="shared" si="20"/>
        <v>0</v>
      </c>
      <c r="AP61" s="2022"/>
      <c r="AQ61" s="2022"/>
      <c r="AR61" s="2022"/>
      <c r="AS61" s="2022"/>
      <c r="AT61" s="2022"/>
      <c r="AU61" s="2022"/>
      <c r="AV61" s="2022"/>
      <c r="AW61" s="2023">
        <f t="shared" si="17"/>
        <v>0</v>
      </c>
      <c r="AX61" s="1578">
        <f t="shared" si="21"/>
        <v>0</v>
      </c>
      <c r="AY61" s="1579"/>
      <c r="AZ61" s="718"/>
      <c r="BA61" s="723"/>
    </row>
    <row r="62" spans="1:53" s="978" customFormat="1" ht="13.2">
      <c r="A62" s="723"/>
      <c r="B62" s="718"/>
      <c r="C62" s="4411"/>
      <c r="D62" s="613"/>
      <c r="E62" s="613" t="s">
        <v>2729</v>
      </c>
      <c r="F62" s="1423" t="s">
        <v>2536</v>
      </c>
      <c r="G62" s="2145"/>
      <c r="H62" s="2145"/>
      <c r="I62" s="2145"/>
      <c r="J62" s="2145"/>
      <c r="K62" s="2145"/>
      <c r="L62" s="2145"/>
      <c r="M62" s="2145"/>
      <c r="N62" s="2092" t="b">
        <v>1</v>
      </c>
      <c r="O62" s="2022"/>
      <c r="P62" s="2141"/>
      <c r="Q62" s="2142"/>
      <c r="R62" s="2142"/>
      <c r="S62" s="2143">
        <f t="shared" si="18"/>
        <v>0</v>
      </c>
      <c r="T62" s="2144"/>
      <c r="U62" s="2144"/>
      <c r="V62" s="2144"/>
      <c r="W62" s="2144"/>
      <c r="X62" s="2144"/>
      <c r="Y62" s="2144"/>
      <c r="Z62" s="2144"/>
      <c r="AA62" s="2144"/>
      <c r="AB62" s="2144"/>
      <c r="AC62" s="2144"/>
      <c r="AD62" s="2144"/>
      <c r="AE62" s="2144"/>
      <c r="AF62" s="2144"/>
      <c r="AG62" s="2144"/>
      <c r="AH62" s="2144">
        <f t="shared" si="15"/>
        <v>0</v>
      </c>
      <c r="AI62" s="2144"/>
      <c r="AJ62" s="2539">
        <f t="shared" si="16"/>
        <v>0</v>
      </c>
      <c r="AK62" s="2144"/>
      <c r="AL62" s="2144"/>
      <c r="AM62" s="1525">
        <f t="shared" si="19"/>
        <v>0</v>
      </c>
      <c r="AN62" s="718"/>
      <c r="AO62" s="4474">
        <f t="shared" si="20"/>
        <v>0</v>
      </c>
      <c r="AP62" s="2022"/>
      <c r="AQ62" s="2022"/>
      <c r="AR62" s="2022"/>
      <c r="AS62" s="2022"/>
      <c r="AT62" s="2022"/>
      <c r="AU62" s="2022"/>
      <c r="AV62" s="2022"/>
      <c r="AW62" s="2023">
        <f t="shared" si="17"/>
        <v>0</v>
      </c>
      <c r="AX62" s="1578">
        <f t="shared" si="21"/>
        <v>0</v>
      </c>
      <c r="AY62" s="1579"/>
      <c r="AZ62" s="718"/>
      <c r="BA62" s="723"/>
    </row>
    <row r="63" spans="1:53" s="978" customFormat="1" ht="13.2">
      <c r="A63" s="723"/>
      <c r="B63" s="718"/>
      <c r="C63" s="4411"/>
      <c r="D63" s="613"/>
      <c r="E63" s="613" t="s">
        <v>2729</v>
      </c>
      <c r="F63" s="1423" t="s">
        <v>2536</v>
      </c>
      <c r="G63" s="2145"/>
      <c r="H63" s="2145"/>
      <c r="I63" s="2145"/>
      <c r="J63" s="2145"/>
      <c r="K63" s="2145"/>
      <c r="L63" s="2145"/>
      <c r="M63" s="2145"/>
      <c r="N63" s="2092" t="b">
        <v>1</v>
      </c>
      <c r="O63" s="2022"/>
      <c r="P63" s="2141"/>
      <c r="Q63" s="2142"/>
      <c r="R63" s="2142"/>
      <c r="S63" s="2143">
        <f t="shared" si="18"/>
        <v>0</v>
      </c>
      <c r="T63" s="2144"/>
      <c r="U63" s="2144"/>
      <c r="V63" s="2144"/>
      <c r="W63" s="2144"/>
      <c r="X63" s="2144"/>
      <c r="Y63" s="2144"/>
      <c r="Z63" s="2144"/>
      <c r="AA63" s="2144"/>
      <c r="AB63" s="2144"/>
      <c r="AC63" s="2144"/>
      <c r="AD63" s="2144"/>
      <c r="AE63" s="2144"/>
      <c r="AF63" s="2144"/>
      <c r="AG63" s="2144"/>
      <c r="AH63" s="2144">
        <f t="shared" si="15"/>
        <v>0</v>
      </c>
      <c r="AI63" s="2144"/>
      <c r="AJ63" s="2539">
        <f t="shared" si="16"/>
        <v>0</v>
      </c>
      <c r="AK63" s="2144"/>
      <c r="AL63" s="2144"/>
      <c r="AM63" s="1525">
        <f t="shared" si="19"/>
        <v>0</v>
      </c>
      <c r="AN63" s="718"/>
      <c r="AO63" s="4474">
        <f t="shared" si="20"/>
        <v>0</v>
      </c>
      <c r="AP63" s="2022"/>
      <c r="AQ63" s="2022"/>
      <c r="AR63" s="2022"/>
      <c r="AS63" s="2022"/>
      <c r="AT63" s="2022"/>
      <c r="AU63" s="2022"/>
      <c r="AV63" s="2022"/>
      <c r="AW63" s="2023">
        <f t="shared" si="17"/>
        <v>0</v>
      </c>
      <c r="AX63" s="1578">
        <f t="shared" si="21"/>
        <v>0</v>
      </c>
      <c r="AY63" s="1579"/>
      <c r="AZ63" s="718"/>
      <c r="BA63" s="723"/>
    </row>
    <row r="64" spans="1:53" s="978" customFormat="1" ht="13.2">
      <c r="A64" s="723"/>
      <c r="B64" s="718"/>
      <c r="C64" s="4411"/>
      <c r="D64" s="613"/>
      <c r="E64" s="613" t="s">
        <v>2729</v>
      </c>
      <c r="F64" s="1423" t="s">
        <v>2536</v>
      </c>
      <c r="G64" s="2145"/>
      <c r="H64" s="2145"/>
      <c r="I64" s="2145"/>
      <c r="J64" s="2145"/>
      <c r="K64" s="2145"/>
      <c r="L64" s="2145"/>
      <c r="M64" s="2145"/>
      <c r="N64" s="2092" t="b">
        <v>1</v>
      </c>
      <c r="O64" s="2022"/>
      <c r="P64" s="2141"/>
      <c r="Q64" s="2142"/>
      <c r="R64" s="2142"/>
      <c r="S64" s="2143">
        <f t="shared" si="18"/>
        <v>0</v>
      </c>
      <c r="T64" s="2144"/>
      <c r="U64" s="2144"/>
      <c r="V64" s="2144"/>
      <c r="W64" s="2144"/>
      <c r="X64" s="2144"/>
      <c r="Y64" s="2144"/>
      <c r="Z64" s="2144"/>
      <c r="AA64" s="2144"/>
      <c r="AB64" s="2144"/>
      <c r="AC64" s="2144"/>
      <c r="AD64" s="2144"/>
      <c r="AE64" s="2144"/>
      <c r="AF64" s="2144"/>
      <c r="AG64" s="2144"/>
      <c r="AH64" s="2144">
        <f t="shared" si="15"/>
        <v>0</v>
      </c>
      <c r="AI64" s="2144"/>
      <c r="AJ64" s="2539">
        <f t="shared" si="16"/>
        <v>0</v>
      </c>
      <c r="AK64" s="2144"/>
      <c r="AL64" s="2144"/>
      <c r="AM64" s="1525">
        <f t="shared" si="19"/>
        <v>0</v>
      </c>
      <c r="AN64" s="718"/>
      <c r="AO64" s="4474">
        <f t="shared" si="20"/>
        <v>0</v>
      </c>
      <c r="AP64" s="2022"/>
      <c r="AQ64" s="2022"/>
      <c r="AR64" s="2022"/>
      <c r="AS64" s="2022"/>
      <c r="AT64" s="2022"/>
      <c r="AU64" s="2022"/>
      <c r="AV64" s="2022"/>
      <c r="AW64" s="2023">
        <f t="shared" si="17"/>
        <v>0</v>
      </c>
      <c r="AX64" s="1578">
        <f t="shared" si="21"/>
        <v>0</v>
      </c>
      <c r="AY64" s="1579"/>
      <c r="AZ64" s="718"/>
      <c r="BA64" s="723"/>
    </row>
    <row r="65" spans="1:53" s="978" customFormat="1" ht="13.2">
      <c r="A65" s="723"/>
      <c r="B65" s="718"/>
      <c r="C65" s="4411"/>
      <c r="D65" s="613"/>
      <c r="E65" s="613" t="s">
        <v>2729</v>
      </c>
      <c r="F65" s="1423" t="s">
        <v>2536</v>
      </c>
      <c r="G65" s="2145"/>
      <c r="H65" s="2145"/>
      <c r="I65" s="2145"/>
      <c r="J65" s="2145"/>
      <c r="K65" s="2145"/>
      <c r="L65" s="2145"/>
      <c r="M65" s="2145"/>
      <c r="N65" s="2092" t="b">
        <v>1</v>
      </c>
      <c r="O65" s="2022"/>
      <c r="P65" s="2141"/>
      <c r="Q65" s="2142"/>
      <c r="R65" s="2142"/>
      <c r="S65" s="2143">
        <f t="shared" si="18"/>
        <v>0</v>
      </c>
      <c r="T65" s="2144"/>
      <c r="U65" s="2144"/>
      <c r="V65" s="2144"/>
      <c r="W65" s="2144"/>
      <c r="X65" s="2144"/>
      <c r="Y65" s="2144"/>
      <c r="Z65" s="2144"/>
      <c r="AA65" s="2144"/>
      <c r="AB65" s="2144"/>
      <c r="AC65" s="2144"/>
      <c r="AD65" s="2144"/>
      <c r="AE65" s="2144"/>
      <c r="AF65" s="2144"/>
      <c r="AG65" s="2144"/>
      <c r="AH65" s="2144">
        <f t="shared" si="15"/>
        <v>0</v>
      </c>
      <c r="AI65" s="2144"/>
      <c r="AJ65" s="2539">
        <f t="shared" si="16"/>
        <v>0</v>
      </c>
      <c r="AK65" s="2144"/>
      <c r="AL65" s="2144"/>
      <c r="AM65" s="1525">
        <f t="shared" si="19"/>
        <v>0</v>
      </c>
      <c r="AN65" s="718"/>
      <c r="AO65" s="4474">
        <f t="shared" si="20"/>
        <v>0</v>
      </c>
      <c r="AP65" s="2022"/>
      <c r="AQ65" s="2022"/>
      <c r="AR65" s="2022"/>
      <c r="AS65" s="2022"/>
      <c r="AT65" s="2022"/>
      <c r="AU65" s="2022"/>
      <c r="AV65" s="2022"/>
      <c r="AW65" s="2023">
        <f t="shared" si="17"/>
        <v>0</v>
      </c>
      <c r="AX65" s="1578">
        <f t="shared" si="21"/>
        <v>0</v>
      </c>
      <c r="AY65" s="1579"/>
      <c r="AZ65" s="718"/>
      <c r="BA65" s="723"/>
    </row>
    <row r="66" spans="1:53" s="978" customFormat="1" ht="13.2">
      <c r="A66" s="723"/>
      <c r="B66" s="718"/>
      <c r="C66" s="4411"/>
      <c r="D66" s="613"/>
      <c r="E66" s="613" t="s">
        <v>2729</v>
      </c>
      <c r="F66" s="1423" t="s">
        <v>2536</v>
      </c>
      <c r="G66" s="2145"/>
      <c r="H66" s="2145"/>
      <c r="I66" s="2145"/>
      <c r="J66" s="2145"/>
      <c r="K66" s="2145"/>
      <c r="L66" s="2145"/>
      <c r="M66" s="2145"/>
      <c r="N66" s="2092" t="b">
        <v>1</v>
      </c>
      <c r="O66" s="2022"/>
      <c r="P66" s="2141"/>
      <c r="Q66" s="2142"/>
      <c r="R66" s="2142"/>
      <c r="S66" s="2143">
        <f t="shared" si="18"/>
        <v>0</v>
      </c>
      <c r="T66" s="2144"/>
      <c r="U66" s="2144"/>
      <c r="V66" s="2144"/>
      <c r="W66" s="2144"/>
      <c r="X66" s="2144"/>
      <c r="Y66" s="2144"/>
      <c r="Z66" s="2144"/>
      <c r="AA66" s="2144"/>
      <c r="AB66" s="2144"/>
      <c r="AC66" s="2144"/>
      <c r="AD66" s="2144"/>
      <c r="AE66" s="2144"/>
      <c r="AF66" s="2144"/>
      <c r="AG66" s="2144"/>
      <c r="AH66" s="2144">
        <f t="shared" si="15"/>
        <v>0</v>
      </c>
      <c r="AI66" s="2144"/>
      <c r="AJ66" s="2539">
        <f t="shared" si="16"/>
        <v>0</v>
      </c>
      <c r="AK66" s="2144"/>
      <c r="AL66" s="2144"/>
      <c r="AM66" s="1525">
        <f t="shared" si="19"/>
        <v>0</v>
      </c>
      <c r="AN66" s="718"/>
      <c r="AO66" s="4474">
        <f t="shared" si="20"/>
        <v>0</v>
      </c>
      <c r="AP66" s="2022"/>
      <c r="AQ66" s="2022"/>
      <c r="AR66" s="2022"/>
      <c r="AS66" s="2022"/>
      <c r="AT66" s="2022"/>
      <c r="AU66" s="2022"/>
      <c r="AV66" s="2022"/>
      <c r="AW66" s="2023">
        <f t="shared" si="17"/>
        <v>0</v>
      </c>
      <c r="AX66" s="1578">
        <f t="shared" si="21"/>
        <v>0</v>
      </c>
      <c r="AY66" s="1579"/>
      <c r="AZ66" s="718"/>
      <c r="BA66" s="723"/>
    </row>
    <row r="67" spans="1:53" s="978" customFormat="1" ht="13.2">
      <c r="A67" s="723"/>
      <c r="B67" s="718"/>
      <c r="C67" s="4411"/>
      <c r="D67" s="613"/>
      <c r="E67" s="613" t="s">
        <v>2729</v>
      </c>
      <c r="F67" s="1423" t="s">
        <v>2536</v>
      </c>
      <c r="G67" s="2145"/>
      <c r="H67" s="2145"/>
      <c r="I67" s="2145"/>
      <c r="J67" s="2145"/>
      <c r="K67" s="2145"/>
      <c r="L67" s="2145"/>
      <c r="M67" s="2145"/>
      <c r="N67" s="2092" t="b">
        <v>1</v>
      </c>
      <c r="O67" s="2022"/>
      <c r="P67" s="2141"/>
      <c r="Q67" s="2142"/>
      <c r="R67" s="2142"/>
      <c r="S67" s="2143">
        <f t="shared" si="18"/>
        <v>0</v>
      </c>
      <c r="T67" s="2144"/>
      <c r="U67" s="2144"/>
      <c r="V67" s="2144"/>
      <c r="W67" s="2144"/>
      <c r="X67" s="2144"/>
      <c r="Y67" s="2144"/>
      <c r="Z67" s="2144"/>
      <c r="AA67" s="2144"/>
      <c r="AB67" s="2144"/>
      <c r="AC67" s="2144"/>
      <c r="AD67" s="2144"/>
      <c r="AE67" s="2144"/>
      <c r="AF67" s="2144"/>
      <c r="AG67" s="2144"/>
      <c r="AH67" s="2144">
        <f t="shared" si="15"/>
        <v>0</v>
      </c>
      <c r="AI67" s="2144"/>
      <c r="AJ67" s="2539">
        <f t="shared" si="16"/>
        <v>0</v>
      </c>
      <c r="AK67" s="2144"/>
      <c r="AL67" s="2144"/>
      <c r="AM67" s="1525">
        <f t="shared" si="19"/>
        <v>0</v>
      </c>
      <c r="AN67" s="718"/>
      <c r="AO67" s="4474">
        <f t="shared" si="20"/>
        <v>0</v>
      </c>
      <c r="AP67" s="2022"/>
      <c r="AQ67" s="2022"/>
      <c r="AR67" s="2022"/>
      <c r="AS67" s="2022"/>
      <c r="AT67" s="2022"/>
      <c r="AU67" s="2022"/>
      <c r="AV67" s="2022"/>
      <c r="AW67" s="2023">
        <f t="shared" si="17"/>
        <v>0</v>
      </c>
      <c r="AX67" s="1578">
        <f t="shared" si="21"/>
        <v>0</v>
      </c>
      <c r="AY67" s="1579"/>
      <c r="AZ67" s="718"/>
      <c r="BA67" s="723"/>
    </row>
    <row r="68" spans="1:53" s="978" customFormat="1" ht="13.2">
      <c r="A68" s="723"/>
      <c r="B68" s="718"/>
      <c r="C68" s="4411"/>
      <c r="D68" s="613"/>
      <c r="E68" s="613" t="s">
        <v>2729</v>
      </c>
      <c r="F68" s="1423" t="s">
        <v>2536</v>
      </c>
      <c r="G68" s="2145"/>
      <c r="H68" s="2145"/>
      <c r="I68" s="2145"/>
      <c r="J68" s="2145"/>
      <c r="K68" s="2145"/>
      <c r="L68" s="2145"/>
      <c r="M68" s="2145"/>
      <c r="N68" s="2092" t="b">
        <v>1</v>
      </c>
      <c r="O68" s="2022"/>
      <c r="P68" s="2141"/>
      <c r="Q68" s="2142"/>
      <c r="R68" s="2142"/>
      <c r="S68" s="2143">
        <f t="shared" si="18"/>
        <v>0</v>
      </c>
      <c r="T68" s="2144"/>
      <c r="U68" s="2144"/>
      <c r="V68" s="2144"/>
      <c r="W68" s="2144"/>
      <c r="X68" s="2144"/>
      <c r="Y68" s="2144"/>
      <c r="Z68" s="2144"/>
      <c r="AA68" s="2144"/>
      <c r="AB68" s="2144"/>
      <c r="AC68" s="2144"/>
      <c r="AD68" s="2144"/>
      <c r="AE68" s="2144"/>
      <c r="AF68" s="2144"/>
      <c r="AG68" s="2144"/>
      <c r="AH68" s="2144">
        <f t="shared" si="15"/>
        <v>0</v>
      </c>
      <c r="AI68" s="2144"/>
      <c r="AJ68" s="2539">
        <f t="shared" si="16"/>
        <v>0</v>
      </c>
      <c r="AK68" s="2144"/>
      <c r="AL68" s="2144"/>
      <c r="AM68" s="1525">
        <f t="shared" si="19"/>
        <v>0</v>
      </c>
      <c r="AN68" s="718"/>
      <c r="AO68" s="4474">
        <f t="shared" si="20"/>
        <v>0</v>
      </c>
      <c r="AP68" s="2022"/>
      <c r="AQ68" s="2022"/>
      <c r="AR68" s="2022"/>
      <c r="AS68" s="2022"/>
      <c r="AT68" s="2022"/>
      <c r="AU68" s="2022"/>
      <c r="AV68" s="2022"/>
      <c r="AW68" s="2023">
        <f t="shared" si="17"/>
        <v>0</v>
      </c>
      <c r="AX68" s="1578">
        <f t="shared" si="21"/>
        <v>0</v>
      </c>
      <c r="AY68" s="1579"/>
      <c r="AZ68" s="718"/>
      <c r="BA68" s="723"/>
    </row>
    <row r="69" spans="1:53" s="978" customFormat="1" ht="13.2">
      <c r="A69" s="723"/>
      <c r="B69" s="718"/>
      <c r="C69" s="4411"/>
      <c r="D69" s="613"/>
      <c r="E69" s="613" t="s">
        <v>2729</v>
      </c>
      <c r="F69" s="1423" t="s">
        <v>2536</v>
      </c>
      <c r="G69" s="2145"/>
      <c r="H69" s="2145"/>
      <c r="I69" s="2145"/>
      <c r="J69" s="2145"/>
      <c r="K69" s="2145"/>
      <c r="L69" s="2145"/>
      <c r="M69" s="2145"/>
      <c r="N69" s="2092" t="b">
        <v>1</v>
      </c>
      <c r="O69" s="2022"/>
      <c r="P69" s="2141"/>
      <c r="Q69" s="2142"/>
      <c r="R69" s="2142"/>
      <c r="S69" s="2143">
        <f t="shared" si="18"/>
        <v>0</v>
      </c>
      <c r="T69" s="2144"/>
      <c r="U69" s="2144"/>
      <c r="V69" s="2144"/>
      <c r="W69" s="2144"/>
      <c r="X69" s="2144"/>
      <c r="Y69" s="2144"/>
      <c r="Z69" s="2144"/>
      <c r="AA69" s="2144"/>
      <c r="AB69" s="2144"/>
      <c r="AC69" s="2144"/>
      <c r="AD69" s="2144"/>
      <c r="AE69" s="2144"/>
      <c r="AF69" s="2144"/>
      <c r="AG69" s="2144"/>
      <c r="AH69" s="2144">
        <f t="shared" si="15"/>
        <v>0</v>
      </c>
      <c r="AI69" s="2144"/>
      <c r="AJ69" s="2539">
        <f t="shared" si="16"/>
        <v>0</v>
      </c>
      <c r="AK69" s="2144"/>
      <c r="AL69" s="2144"/>
      <c r="AM69" s="1525">
        <f t="shared" si="19"/>
        <v>0</v>
      </c>
      <c r="AN69" s="718"/>
      <c r="AO69" s="4474">
        <f t="shared" si="20"/>
        <v>0</v>
      </c>
      <c r="AP69" s="2022"/>
      <c r="AQ69" s="2022"/>
      <c r="AR69" s="2022"/>
      <c r="AS69" s="2022"/>
      <c r="AT69" s="2022"/>
      <c r="AU69" s="2022"/>
      <c r="AV69" s="2022"/>
      <c r="AW69" s="2023">
        <f t="shared" si="17"/>
        <v>0</v>
      </c>
      <c r="AX69" s="1578">
        <f t="shared" si="21"/>
        <v>0</v>
      </c>
      <c r="AY69" s="1579"/>
      <c r="AZ69" s="718"/>
      <c r="BA69" s="723"/>
    </row>
    <row r="70" spans="1:53" s="978" customFormat="1" ht="13.2">
      <c r="A70" s="723"/>
      <c r="B70" s="718"/>
      <c r="C70" s="4411"/>
      <c r="D70" s="613"/>
      <c r="E70" s="613" t="s">
        <v>2729</v>
      </c>
      <c r="F70" s="1423" t="s">
        <v>2536</v>
      </c>
      <c r="G70" s="2145"/>
      <c r="H70" s="2145"/>
      <c r="I70" s="2145"/>
      <c r="J70" s="2145"/>
      <c r="K70" s="2145"/>
      <c r="L70" s="2145"/>
      <c r="M70" s="2145"/>
      <c r="N70" s="2092" t="b">
        <v>1</v>
      </c>
      <c r="O70" s="2022"/>
      <c r="P70" s="2141"/>
      <c r="Q70" s="2142"/>
      <c r="R70" s="2142"/>
      <c r="S70" s="2143">
        <f t="shared" si="18"/>
        <v>0</v>
      </c>
      <c r="T70" s="2144"/>
      <c r="U70" s="2144"/>
      <c r="V70" s="2144"/>
      <c r="W70" s="2144"/>
      <c r="X70" s="2144"/>
      <c r="Y70" s="2144"/>
      <c r="Z70" s="2144"/>
      <c r="AA70" s="2144"/>
      <c r="AB70" s="2144"/>
      <c r="AC70" s="2144"/>
      <c r="AD70" s="2144"/>
      <c r="AE70" s="2144"/>
      <c r="AF70" s="2144"/>
      <c r="AG70" s="2144"/>
      <c r="AH70" s="2144">
        <f t="shared" si="15"/>
        <v>0</v>
      </c>
      <c r="AI70" s="2144"/>
      <c r="AJ70" s="2539">
        <f t="shared" si="16"/>
        <v>0</v>
      </c>
      <c r="AK70" s="2144"/>
      <c r="AL70" s="2144"/>
      <c r="AM70" s="1525">
        <f t="shared" si="19"/>
        <v>0</v>
      </c>
      <c r="AN70" s="718"/>
      <c r="AO70" s="4474">
        <f t="shared" si="20"/>
        <v>0</v>
      </c>
      <c r="AP70" s="2022"/>
      <c r="AQ70" s="2022"/>
      <c r="AR70" s="2022"/>
      <c r="AS70" s="2022"/>
      <c r="AT70" s="2022"/>
      <c r="AU70" s="2022"/>
      <c r="AV70" s="2022"/>
      <c r="AW70" s="2023">
        <f t="shared" si="17"/>
        <v>0</v>
      </c>
      <c r="AX70" s="1578">
        <f t="shared" si="21"/>
        <v>0</v>
      </c>
      <c r="AY70" s="1579"/>
      <c r="AZ70" s="718"/>
      <c r="BA70" s="723"/>
    </row>
    <row r="71" spans="1:53" s="978" customFormat="1" ht="13.2">
      <c r="A71" s="723"/>
      <c r="B71" s="718"/>
      <c r="C71" s="4411"/>
      <c r="D71" s="613"/>
      <c r="E71" s="613" t="s">
        <v>2729</v>
      </c>
      <c r="F71" s="1423" t="s">
        <v>2536</v>
      </c>
      <c r="G71" s="2145"/>
      <c r="H71" s="2145"/>
      <c r="I71" s="2145"/>
      <c r="J71" s="2145"/>
      <c r="K71" s="2145"/>
      <c r="L71" s="2145"/>
      <c r="M71" s="2145"/>
      <c r="N71" s="2092" t="b">
        <v>1</v>
      </c>
      <c r="O71" s="2022"/>
      <c r="P71" s="2141"/>
      <c r="Q71" s="2142"/>
      <c r="R71" s="2142"/>
      <c r="S71" s="2143">
        <f t="shared" si="18"/>
        <v>0</v>
      </c>
      <c r="T71" s="2144"/>
      <c r="U71" s="2144"/>
      <c r="V71" s="2144"/>
      <c r="W71" s="2144"/>
      <c r="X71" s="2144"/>
      <c r="Y71" s="2144"/>
      <c r="Z71" s="2144"/>
      <c r="AA71" s="2144"/>
      <c r="AB71" s="2144"/>
      <c r="AC71" s="2144"/>
      <c r="AD71" s="2144"/>
      <c r="AE71" s="2144"/>
      <c r="AF71" s="2144"/>
      <c r="AG71" s="2144"/>
      <c r="AH71" s="2144">
        <f t="shared" si="15"/>
        <v>0</v>
      </c>
      <c r="AI71" s="2144"/>
      <c r="AJ71" s="2539">
        <f t="shared" si="16"/>
        <v>0</v>
      </c>
      <c r="AK71" s="2144"/>
      <c r="AL71" s="2144"/>
      <c r="AM71" s="1525">
        <f t="shared" si="19"/>
        <v>0</v>
      </c>
      <c r="AN71" s="718"/>
      <c r="AO71" s="4474">
        <f t="shared" si="20"/>
        <v>0</v>
      </c>
      <c r="AP71" s="2022"/>
      <c r="AQ71" s="2022"/>
      <c r="AR71" s="2022"/>
      <c r="AS71" s="2022"/>
      <c r="AT71" s="2022"/>
      <c r="AU71" s="2022"/>
      <c r="AV71" s="2022"/>
      <c r="AW71" s="2023">
        <f t="shared" si="17"/>
        <v>0</v>
      </c>
      <c r="AX71" s="1578">
        <f t="shared" si="21"/>
        <v>0</v>
      </c>
      <c r="AY71" s="1579"/>
      <c r="AZ71" s="718"/>
      <c r="BA71" s="723"/>
    </row>
    <row r="72" spans="1:53" s="978" customFormat="1" ht="13.2">
      <c r="A72" s="723"/>
      <c r="B72" s="718"/>
      <c r="C72" s="4411"/>
      <c r="D72" s="613"/>
      <c r="E72" s="613" t="s">
        <v>2729</v>
      </c>
      <c r="F72" s="1423" t="s">
        <v>2536</v>
      </c>
      <c r="G72" s="2145"/>
      <c r="H72" s="2145"/>
      <c r="I72" s="2145"/>
      <c r="J72" s="2145"/>
      <c r="K72" s="2145"/>
      <c r="L72" s="2145"/>
      <c r="M72" s="2145"/>
      <c r="N72" s="2092" t="b">
        <v>1</v>
      </c>
      <c r="O72" s="2022"/>
      <c r="P72" s="2141"/>
      <c r="Q72" s="2142"/>
      <c r="R72" s="2142"/>
      <c r="S72" s="2143">
        <f t="shared" si="18"/>
        <v>0</v>
      </c>
      <c r="T72" s="2144"/>
      <c r="U72" s="2144"/>
      <c r="V72" s="2144"/>
      <c r="W72" s="2144"/>
      <c r="X72" s="2144"/>
      <c r="Y72" s="2144"/>
      <c r="Z72" s="2144"/>
      <c r="AA72" s="2144"/>
      <c r="AB72" s="2144"/>
      <c r="AC72" s="2144"/>
      <c r="AD72" s="2144"/>
      <c r="AE72" s="2144"/>
      <c r="AF72" s="2144"/>
      <c r="AG72" s="2144"/>
      <c r="AH72" s="2144">
        <f t="shared" si="15"/>
        <v>0</v>
      </c>
      <c r="AI72" s="2144"/>
      <c r="AJ72" s="2539">
        <f t="shared" si="16"/>
        <v>0</v>
      </c>
      <c r="AK72" s="2144"/>
      <c r="AL72" s="2144"/>
      <c r="AM72" s="1525">
        <f t="shared" si="19"/>
        <v>0</v>
      </c>
      <c r="AN72" s="718"/>
      <c r="AO72" s="4474">
        <f t="shared" si="20"/>
        <v>0</v>
      </c>
      <c r="AP72" s="2022"/>
      <c r="AQ72" s="2022"/>
      <c r="AR72" s="2022"/>
      <c r="AS72" s="2022"/>
      <c r="AT72" s="2022"/>
      <c r="AU72" s="2022"/>
      <c r="AV72" s="2022"/>
      <c r="AW72" s="2023">
        <f t="shared" si="17"/>
        <v>0</v>
      </c>
      <c r="AX72" s="1578">
        <f t="shared" si="21"/>
        <v>0</v>
      </c>
      <c r="AY72" s="1579"/>
      <c r="AZ72" s="718"/>
      <c r="BA72" s="723"/>
    </row>
    <row r="73" spans="1:53" s="978" customFormat="1" ht="13.2">
      <c r="A73" s="723"/>
      <c r="B73" s="718"/>
      <c r="C73" s="4411"/>
      <c r="D73" s="613"/>
      <c r="E73" s="613" t="s">
        <v>2729</v>
      </c>
      <c r="F73" s="1423" t="s">
        <v>2536</v>
      </c>
      <c r="G73" s="2145"/>
      <c r="H73" s="2145"/>
      <c r="I73" s="2145"/>
      <c r="J73" s="2145"/>
      <c r="K73" s="2145"/>
      <c r="L73" s="2145"/>
      <c r="M73" s="2145"/>
      <c r="N73" s="2092" t="b">
        <v>1</v>
      </c>
      <c r="O73" s="2022"/>
      <c r="P73" s="2141"/>
      <c r="Q73" s="2142"/>
      <c r="R73" s="2142"/>
      <c r="S73" s="2143">
        <f t="shared" si="18"/>
        <v>0</v>
      </c>
      <c r="T73" s="2144"/>
      <c r="U73" s="2144"/>
      <c r="V73" s="2144"/>
      <c r="W73" s="2144"/>
      <c r="X73" s="2144"/>
      <c r="Y73" s="2144"/>
      <c r="Z73" s="2144"/>
      <c r="AA73" s="2144"/>
      <c r="AB73" s="2144"/>
      <c r="AC73" s="2144"/>
      <c r="AD73" s="2144"/>
      <c r="AE73" s="2144"/>
      <c r="AF73" s="2144"/>
      <c r="AG73" s="2144"/>
      <c r="AH73" s="2144">
        <f t="shared" si="15"/>
        <v>0</v>
      </c>
      <c r="AI73" s="2144"/>
      <c r="AJ73" s="2539">
        <f t="shared" si="16"/>
        <v>0</v>
      </c>
      <c r="AK73" s="2144"/>
      <c r="AL73" s="2144"/>
      <c r="AM73" s="1525">
        <f t="shared" si="19"/>
        <v>0</v>
      </c>
      <c r="AN73" s="718"/>
      <c r="AO73" s="4474">
        <f t="shared" si="20"/>
        <v>0</v>
      </c>
      <c r="AP73" s="2022"/>
      <c r="AQ73" s="2022"/>
      <c r="AR73" s="2022"/>
      <c r="AS73" s="2022"/>
      <c r="AT73" s="2022"/>
      <c r="AU73" s="2022"/>
      <c r="AV73" s="2022"/>
      <c r="AW73" s="2023">
        <f t="shared" si="17"/>
        <v>0</v>
      </c>
      <c r="AX73" s="1578">
        <f t="shared" si="21"/>
        <v>0</v>
      </c>
      <c r="AY73" s="1579"/>
      <c r="AZ73" s="718"/>
      <c r="BA73" s="723"/>
    </row>
    <row r="74" spans="1:53" s="978" customFormat="1" ht="13.2">
      <c r="A74" s="723"/>
      <c r="B74" s="718"/>
      <c r="C74" s="4411"/>
      <c r="D74" s="613"/>
      <c r="E74" s="613" t="s">
        <v>2729</v>
      </c>
      <c r="F74" s="1423" t="s">
        <v>2536</v>
      </c>
      <c r="G74" s="2145"/>
      <c r="H74" s="2145"/>
      <c r="I74" s="2145"/>
      <c r="J74" s="2145"/>
      <c r="K74" s="2145"/>
      <c r="L74" s="2145"/>
      <c r="M74" s="2145"/>
      <c r="N74" s="2092" t="b">
        <v>1</v>
      </c>
      <c r="O74" s="2022"/>
      <c r="P74" s="2141"/>
      <c r="Q74" s="2142"/>
      <c r="R74" s="2142"/>
      <c r="S74" s="2143">
        <f t="shared" si="18"/>
        <v>0</v>
      </c>
      <c r="T74" s="2144"/>
      <c r="U74" s="2144"/>
      <c r="V74" s="2144"/>
      <c r="W74" s="2144"/>
      <c r="X74" s="2144"/>
      <c r="Y74" s="2144"/>
      <c r="Z74" s="2144"/>
      <c r="AA74" s="2144"/>
      <c r="AB74" s="2144"/>
      <c r="AC74" s="2144"/>
      <c r="AD74" s="2144"/>
      <c r="AE74" s="2144"/>
      <c r="AF74" s="2144"/>
      <c r="AG74" s="2144"/>
      <c r="AH74" s="2144">
        <f t="shared" si="15"/>
        <v>0</v>
      </c>
      <c r="AI74" s="2144"/>
      <c r="AJ74" s="2539">
        <f t="shared" si="16"/>
        <v>0</v>
      </c>
      <c r="AK74" s="2144"/>
      <c r="AL74" s="2144"/>
      <c r="AM74" s="1525">
        <f t="shared" si="19"/>
        <v>0</v>
      </c>
      <c r="AN74" s="718"/>
      <c r="AO74" s="4474">
        <f t="shared" si="20"/>
        <v>0</v>
      </c>
      <c r="AP74" s="2022"/>
      <c r="AQ74" s="2022"/>
      <c r="AR74" s="2022"/>
      <c r="AS74" s="2022"/>
      <c r="AT74" s="2022"/>
      <c r="AU74" s="2022"/>
      <c r="AV74" s="2022"/>
      <c r="AW74" s="2023">
        <f t="shared" si="17"/>
        <v>0</v>
      </c>
      <c r="AX74" s="1578">
        <f t="shared" si="21"/>
        <v>0</v>
      </c>
      <c r="AY74" s="1579"/>
      <c r="AZ74" s="718"/>
      <c r="BA74" s="723"/>
    </row>
    <row r="75" spans="1:53" s="978" customFormat="1" ht="13.2">
      <c r="A75" s="723"/>
      <c r="B75" s="718"/>
      <c r="C75" s="4594"/>
      <c r="D75" s="4595" t="s">
        <v>2307</v>
      </c>
      <c r="E75" s="4596"/>
      <c r="F75" s="4596"/>
      <c r="G75" s="4413"/>
      <c r="H75" s="4413"/>
      <c r="I75" s="4413"/>
      <c r="J75" s="4413"/>
      <c r="K75" s="4413"/>
      <c r="L75" s="4413"/>
      <c r="M75" s="4413"/>
      <c r="N75" s="4477"/>
      <c r="O75" s="4417">
        <f>SUM(O42:O74)</f>
        <v>0</v>
      </c>
      <c r="P75" s="4600"/>
      <c r="Q75" s="4477"/>
      <c r="R75" s="4477"/>
      <c r="S75" s="4601"/>
      <c r="T75" s="4417">
        <f t="shared" ref="T75:AD75" si="22">SUMIF($N$42:$N$74,TRUE,T42:T74)</f>
        <v>0</v>
      </c>
      <c r="U75" s="4417">
        <f t="shared" si="22"/>
        <v>0</v>
      </c>
      <c r="V75" s="4417">
        <f t="shared" si="22"/>
        <v>0</v>
      </c>
      <c r="W75" s="4417">
        <f t="shared" si="22"/>
        <v>0</v>
      </c>
      <c r="X75" s="4417">
        <f t="shared" si="22"/>
        <v>0</v>
      </c>
      <c r="Y75" s="4417">
        <f t="shared" si="22"/>
        <v>0</v>
      </c>
      <c r="Z75" s="4417">
        <f t="shared" si="22"/>
        <v>0</v>
      </c>
      <c r="AA75" s="4417">
        <f t="shared" si="22"/>
        <v>0</v>
      </c>
      <c r="AB75" s="4417">
        <f t="shared" si="22"/>
        <v>0</v>
      </c>
      <c r="AC75" s="4417">
        <f t="shared" si="22"/>
        <v>0</v>
      </c>
      <c r="AD75" s="4417">
        <f t="shared" si="22"/>
        <v>0</v>
      </c>
      <c r="AE75" s="4417"/>
      <c r="AF75" s="4417">
        <f t="shared" ref="AF75:AG75" si="23">SUMIF($N$42:$N$74,TRUE,AF42:AF74)</f>
        <v>0</v>
      </c>
      <c r="AG75" s="4417">
        <f t="shared" si="23"/>
        <v>0</v>
      </c>
      <c r="AH75" s="4417">
        <f t="shared" ref="AH75:AM75" si="24">SUMIF($N$42:$N$74,TRUE,AH42:AH74)</f>
        <v>0</v>
      </c>
      <c r="AI75" s="4417">
        <f t="shared" si="24"/>
        <v>0</v>
      </c>
      <c r="AJ75" s="4417">
        <f t="shared" si="24"/>
        <v>0</v>
      </c>
      <c r="AK75" s="4417">
        <f t="shared" si="24"/>
        <v>0</v>
      </c>
      <c r="AL75" s="4417">
        <f t="shared" si="24"/>
        <v>0</v>
      </c>
      <c r="AM75" s="4418">
        <f t="shared" si="24"/>
        <v>0</v>
      </c>
      <c r="AN75" s="768"/>
      <c r="AO75" s="4479">
        <f t="shared" ref="AO75:AX75" si="25">SUMIF($N$42:$N$74,TRUE,AO42:AO74)</f>
        <v>0</v>
      </c>
      <c r="AP75" s="4417">
        <f t="shared" si="25"/>
        <v>0</v>
      </c>
      <c r="AQ75" s="4417">
        <f t="shared" si="25"/>
        <v>0</v>
      </c>
      <c r="AR75" s="4417">
        <f t="shared" si="25"/>
        <v>0</v>
      </c>
      <c r="AS75" s="4417">
        <f t="shared" si="25"/>
        <v>0</v>
      </c>
      <c r="AT75" s="4417">
        <f t="shared" si="25"/>
        <v>0</v>
      </c>
      <c r="AU75" s="4417">
        <f t="shared" si="25"/>
        <v>0</v>
      </c>
      <c r="AV75" s="4417">
        <f t="shared" si="25"/>
        <v>0</v>
      </c>
      <c r="AW75" s="4417">
        <f t="shared" si="25"/>
        <v>0</v>
      </c>
      <c r="AX75" s="4418">
        <f t="shared" si="25"/>
        <v>0</v>
      </c>
      <c r="AY75" s="4482"/>
      <c r="AZ75" s="718"/>
      <c r="BA75" s="723"/>
    </row>
    <row r="76" spans="1:53" s="978" customFormat="1" ht="13.2">
      <c r="A76" s="723"/>
      <c r="B76" s="718"/>
      <c r="C76" s="4475"/>
      <c r="D76" s="4484" t="s">
        <v>2730</v>
      </c>
      <c r="E76" s="4484"/>
      <c r="F76" s="4476"/>
      <c r="G76" s="4595"/>
      <c r="H76" s="4595"/>
      <c r="I76" s="4595"/>
      <c r="J76" s="4595"/>
      <c r="K76" s="4595"/>
      <c r="L76" s="4595"/>
      <c r="M76" s="4596"/>
      <c r="N76" s="4602"/>
      <c r="O76" s="4559">
        <f>SUM(O42:O74)</f>
        <v>0</v>
      </c>
      <c r="P76" s="4603"/>
      <c r="Q76" s="4602"/>
      <c r="R76" s="4602"/>
      <c r="S76" s="4604"/>
      <c r="T76" s="4559">
        <f t="shared" ref="T76:AD76" si="26">SUM(T42:T74)</f>
        <v>0</v>
      </c>
      <c r="U76" s="4559">
        <f t="shared" si="26"/>
        <v>0</v>
      </c>
      <c r="V76" s="4559">
        <f t="shared" si="26"/>
        <v>0</v>
      </c>
      <c r="W76" s="4559">
        <f t="shared" si="26"/>
        <v>0</v>
      </c>
      <c r="X76" s="4559">
        <f t="shared" si="26"/>
        <v>0</v>
      </c>
      <c r="Y76" s="4559">
        <f t="shared" si="26"/>
        <v>0</v>
      </c>
      <c r="Z76" s="4559">
        <f t="shared" si="26"/>
        <v>0</v>
      </c>
      <c r="AA76" s="4559">
        <f t="shared" si="26"/>
        <v>0</v>
      </c>
      <c r="AB76" s="4559">
        <f t="shared" si="26"/>
        <v>0</v>
      </c>
      <c r="AC76" s="4559">
        <f t="shared" si="26"/>
        <v>0</v>
      </c>
      <c r="AD76" s="4559">
        <f t="shared" si="26"/>
        <v>0</v>
      </c>
      <c r="AE76" s="4559"/>
      <c r="AF76" s="4559">
        <f t="shared" ref="AF76:AG76" si="27">SUM(AF42:AF74)</f>
        <v>0</v>
      </c>
      <c r="AG76" s="4559">
        <f t="shared" si="27"/>
        <v>0</v>
      </c>
      <c r="AH76" s="4559">
        <f t="shared" ref="AH76:AM76" si="28">SUM(AH42:AH74)</f>
        <v>0</v>
      </c>
      <c r="AI76" s="4559">
        <f t="shared" si="28"/>
        <v>0</v>
      </c>
      <c r="AJ76" s="4559">
        <f t="shared" si="28"/>
        <v>0</v>
      </c>
      <c r="AK76" s="4559">
        <f t="shared" si="28"/>
        <v>0</v>
      </c>
      <c r="AL76" s="4559">
        <f t="shared" si="28"/>
        <v>0</v>
      </c>
      <c r="AM76" s="4560">
        <f t="shared" si="28"/>
        <v>0</v>
      </c>
      <c r="AN76" s="768"/>
      <c r="AO76" s="4561">
        <f t="shared" ref="AO76:AX76" si="29">SUM(AO42:AO74)</f>
        <v>0</v>
      </c>
      <c r="AP76" s="4559">
        <f t="shared" si="29"/>
        <v>0</v>
      </c>
      <c r="AQ76" s="4559">
        <f t="shared" si="29"/>
        <v>0</v>
      </c>
      <c r="AR76" s="4559">
        <f t="shared" si="29"/>
        <v>0</v>
      </c>
      <c r="AS76" s="4559">
        <f t="shared" si="29"/>
        <v>0</v>
      </c>
      <c r="AT76" s="4559">
        <f>SUM(AT42:AT74)</f>
        <v>0</v>
      </c>
      <c r="AU76" s="4559">
        <f>SUM(AU42:AU74)</f>
        <v>0</v>
      </c>
      <c r="AV76" s="4559">
        <f t="shared" si="29"/>
        <v>0</v>
      </c>
      <c r="AW76" s="4559">
        <f t="shared" si="29"/>
        <v>0</v>
      </c>
      <c r="AX76" s="4560">
        <f t="shared" si="29"/>
        <v>0</v>
      </c>
      <c r="AY76" s="4605"/>
      <c r="AZ76" s="718"/>
      <c r="BA76" s="723"/>
    </row>
    <row r="77" spans="1:53" s="978" customFormat="1" ht="13.2">
      <c r="A77" s="723"/>
      <c r="B77" s="718"/>
      <c r="C77" s="2789"/>
      <c r="D77" s="4606"/>
      <c r="E77" s="4606"/>
      <c r="F77" s="4606"/>
      <c r="G77" s="4607"/>
      <c r="H77" s="4607"/>
      <c r="I77" s="4607"/>
      <c r="J77" s="4607"/>
      <c r="K77" s="4607"/>
      <c r="L77" s="4607"/>
      <c r="M77" s="4607"/>
      <c r="N77" s="4608"/>
      <c r="O77" s="4609"/>
      <c r="P77" s="4610"/>
      <c r="Q77" s="4609"/>
      <c r="R77" s="4609"/>
      <c r="S77" s="4611"/>
      <c r="T77" s="4609"/>
      <c r="U77" s="4609"/>
      <c r="V77" s="4609"/>
      <c r="W77" s="4609"/>
      <c r="X77" s="4609"/>
      <c r="Y77" s="4609"/>
      <c r="Z77" s="4609"/>
      <c r="AA77" s="4609"/>
      <c r="AB77" s="4609"/>
      <c r="AC77" s="4609"/>
      <c r="AD77" s="4609"/>
      <c r="AE77" s="4609"/>
      <c r="AF77" s="4609"/>
      <c r="AG77" s="4609"/>
      <c r="AH77" s="4609"/>
      <c r="AI77" s="4609"/>
      <c r="AJ77" s="4611"/>
      <c r="AK77" s="4609"/>
      <c r="AL77" s="4609"/>
      <c r="AM77" s="4612"/>
      <c r="AN77" s="769"/>
      <c r="AO77" s="4613"/>
      <c r="AP77" s="4614"/>
      <c r="AQ77" s="4614"/>
      <c r="AR77" s="4614"/>
      <c r="AS77" s="4614"/>
      <c r="AT77" s="4614"/>
      <c r="AU77" s="4614"/>
      <c r="AV77" s="4614"/>
      <c r="AW77" s="4614"/>
      <c r="AX77" s="4615"/>
      <c r="AY77" s="4616"/>
      <c r="AZ77" s="718"/>
      <c r="BA77" s="723"/>
    </row>
    <row r="78" spans="1:53" s="978" customFormat="1" ht="13.2">
      <c r="A78" s="723"/>
      <c r="B78" s="718"/>
      <c r="C78" s="4475" t="s">
        <v>2491</v>
      </c>
      <c r="D78" s="4617"/>
      <c r="E78" s="4617"/>
      <c r="F78" s="4618"/>
      <c r="G78" s="4618"/>
      <c r="H78" s="4618"/>
      <c r="I78" s="4618"/>
      <c r="J78" s="4618"/>
      <c r="K78" s="4618"/>
      <c r="L78" s="4618"/>
      <c r="M78" s="4618"/>
      <c r="N78" s="4413"/>
      <c r="O78" s="4417">
        <f>O75+O38</f>
        <v>0</v>
      </c>
      <c r="P78" s="4619"/>
      <c r="Q78" s="4620"/>
      <c r="R78" s="4620"/>
      <c r="S78" s="4620"/>
      <c r="T78" s="4417">
        <f>T75+T38</f>
        <v>0</v>
      </c>
      <c r="U78" s="4417">
        <f t="shared" ref="U78:AM78" si="30">U75+U38</f>
        <v>0</v>
      </c>
      <c r="V78" s="4417">
        <f t="shared" si="30"/>
        <v>0</v>
      </c>
      <c r="W78" s="4417">
        <f t="shared" si="30"/>
        <v>0</v>
      </c>
      <c r="X78" s="4417">
        <f t="shared" si="30"/>
        <v>0</v>
      </c>
      <c r="Y78" s="4417">
        <f t="shared" si="30"/>
        <v>0</v>
      </c>
      <c r="Z78" s="4417">
        <f t="shared" si="30"/>
        <v>0</v>
      </c>
      <c r="AA78" s="4417">
        <f t="shared" si="30"/>
        <v>0</v>
      </c>
      <c r="AB78" s="4417">
        <f t="shared" si="30"/>
        <v>0</v>
      </c>
      <c r="AC78" s="4417">
        <f t="shared" si="30"/>
        <v>0</v>
      </c>
      <c r="AD78" s="4417">
        <f t="shared" si="30"/>
        <v>0</v>
      </c>
      <c r="AE78" s="4417"/>
      <c r="AF78" s="4417">
        <f t="shared" ref="AF78:AG78" si="31">AF75+AF38</f>
        <v>0</v>
      </c>
      <c r="AG78" s="4417">
        <f t="shared" si="31"/>
        <v>0</v>
      </c>
      <c r="AH78" s="4417">
        <f>AH75+AH38</f>
        <v>0</v>
      </c>
      <c r="AI78" s="4417">
        <f>AI75+AI38</f>
        <v>0</v>
      </c>
      <c r="AJ78" s="4417">
        <f t="shared" si="30"/>
        <v>0</v>
      </c>
      <c r="AK78" s="4417">
        <f t="shared" si="30"/>
        <v>0</v>
      </c>
      <c r="AL78" s="4417">
        <f>AL75+AL38</f>
        <v>0</v>
      </c>
      <c r="AM78" s="4418">
        <f t="shared" si="30"/>
        <v>0</v>
      </c>
      <c r="AN78" s="770"/>
      <c r="AO78" s="4621">
        <f t="shared" ref="AO78:AX78" si="32">AO75+AO38</f>
        <v>0</v>
      </c>
      <c r="AP78" s="4417">
        <f t="shared" si="32"/>
        <v>0</v>
      </c>
      <c r="AQ78" s="4622">
        <f t="shared" si="32"/>
        <v>0</v>
      </c>
      <c r="AR78" s="4417">
        <f t="shared" si="32"/>
        <v>0</v>
      </c>
      <c r="AS78" s="4417">
        <f t="shared" si="32"/>
        <v>0</v>
      </c>
      <c r="AT78" s="4417">
        <f>AT75+AT38</f>
        <v>0</v>
      </c>
      <c r="AU78" s="4417">
        <f>AU75+AU38</f>
        <v>0</v>
      </c>
      <c r="AV78" s="4417">
        <f t="shared" si="32"/>
        <v>0</v>
      </c>
      <c r="AW78" s="4417">
        <f t="shared" si="32"/>
        <v>0</v>
      </c>
      <c r="AX78" s="4488">
        <f t="shared" si="32"/>
        <v>0</v>
      </c>
      <c r="AY78" s="4480"/>
      <c r="AZ78" s="718"/>
      <c r="BA78" s="723"/>
    </row>
    <row r="79" spans="1:53" s="978" customFormat="1" ht="13.2">
      <c r="A79" s="723"/>
      <c r="B79" s="718"/>
      <c r="C79" s="4623" t="s">
        <v>2731</v>
      </c>
      <c r="D79" s="4490"/>
      <c r="E79" s="4490"/>
      <c r="F79" s="4491"/>
      <c r="G79" s="4491"/>
      <c r="H79" s="4491"/>
      <c r="I79" s="4491"/>
      <c r="J79" s="4491"/>
      <c r="K79" s="4491"/>
      <c r="L79" s="4491"/>
      <c r="M79" s="4491"/>
      <c r="N79" s="4491"/>
      <c r="O79" s="4624">
        <f>O39+O76</f>
        <v>0</v>
      </c>
      <c r="P79" s="4625"/>
      <c r="Q79" s="4626"/>
      <c r="R79" s="4626"/>
      <c r="S79" s="4626"/>
      <c r="T79" s="4624">
        <f t="shared" ref="T79:AM79" si="33">T39+T76</f>
        <v>0</v>
      </c>
      <c r="U79" s="4624">
        <f t="shared" si="33"/>
        <v>0</v>
      </c>
      <c r="V79" s="4624">
        <f t="shared" si="33"/>
        <v>0</v>
      </c>
      <c r="W79" s="4624">
        <f t="shared" si="33"/>
        <v>0</v>
      </c>
      <c r="X79" s="4624">
        <f t="shared" si="33"/>
        <v>0</v>
      </c>
      <c r="Y79" s="4624">
        <f t="shared" si="33"/>
        <v>0</v>
      </c>
      <c r="Z79" s="4624">
        <f t="shared" si="33"/>
        <v>0</v>
      </c>
      <c r="AA79" s="4624">
        <f t="shared" si="33"/>
        <v>0</v>
      </c>
      <c r="AB79" s="4624">
        <f t="shared" si="33"/>
        <v>0</v>
      </c>
      <c r="AC79" s="4624">
        <f t="shared" si="33"/>
        <v>0</v>
      </c>
      <c r="AD79" s="4624">
        <f t="shared" si="33"/>
        <v>0</v>
      </c>
      <c r="AE79" s="4624"/>
      <c r="AF79" s="4624">
        <f t="shared" ref="AF79:AG79" si="34">AF39+AF76</f>
        <v>0</v>
      </c>
      <c r="AG79" s="4624">
        <f t="shared" si="34"/>
        <v>0</v>
      </c>
      <c r="AH79" s="4624">
        <f>AH39+AH76</f>
        <v>0</v>
      </c>
      <c r="AI79" s="4624">
        <f>AI39+AI76</f>
        <v>0</v>
      </c>
      <c r="AJ79" s="4624">
        <f t="shared" si="33"/>
        <v>0</v>
      </c>
      <c r="AK79" s="4624">
        <f t="shared" si="33"/>
        <v>0</v>
      </c>
      <c r="AL79" s="4624">
        <f t="shared" si="33"/>
        <v>0</v>
      </c>
      <c r="AM79" s="4627">
        <f t="shared" si="33"/>
        <v>0</v>
      </c>
      <c r="AN79" s="770"/>
      <c r="AO79" s="4628">
        <f t="shared" ref="AO79:AX79" si="35">AO39+AO76</f>
        <v>0</v>
      </c>
      <c r="AP79" s="4513">
        <f t="shared" si="35"/>
        <v>0</v>
      </c>
      <c r="AQ79" s="4629">
        <f t="shared" si="35"/>
        <v>0</v>
      </c>
      <c r="AR79" s="4513">
        <f t="shared" si="35"/>
        <v>0</v>
      </c>
      <c r="AS79" s="4624">
        <f t="shared" si="35"/>
        <v>0</v>
      </c>
      <c r="AT79" s="4624">
        <f>AT39+AT76</f>
        <v>0</v>
      </c>
      <c r="AU79" s="4624">
        <f>AU39+AU76</f>
        <v>0</v>
      </c>
      <c r="AV79" s="4513">
        <f t="shared" si="35"/>
        <v>0</v>
      </c>
      <c r="AW79" s="4513">
        <f t="shared" si="35"/>
        <v>0</v>
      </c>
      <c r="AX79" s="4630">
        <f t="shared" si="35"/>
        <v>0</v>
      </c>
      <c r="AY79" s="4631"/>
      <c r="AZ79" s="718"/>
      <c r="BA79" s="723"/>
    </row>
    <row r="80" spans="1:53" s="978" customFormat="1" ht="13.2">
      <c r="A80" s="723"/>
      <c r="B80" s="718"/>
      <c r="C80" s="720"/>
      <c r="D80" s="720"/>
      <c r="E80" s="720"/>
      <c r="F80" s="720"/>
      <c r="G80" s="720"/>
      <c r="H80" s="720"/>
      <c r="I80" s="720"/>
      <c r="J80" s="720"/>
      <c r="K80" s="720"/>
      <c r="L80" s="720"/>
      <c r="M80" s="720"/>
      <c r="N80" s="719"/>
      <c r="O80" s="720"/>
      <c r="P80" s="753"/>
      <c r="Q80" s="720"/>
      <c r="R80" s="720"/>
      <c r="S80" s="720"/>
      <c r="T80" s="720"/>
      <c r="U80" s="720"/>
      <c r="V80" s="720"/>
      <c r="W80" s="720"/>
      <c r="X80" s="720"/>
      <c r="Y80" s="720"/>
      <c r="Z80" s="720"/>
      <c r="AA80" s="720"/>
      <c r="AB80" s="720"/>
      <c r="AC80" s="720"/>
      <c r="AD80" s="720"/>
      <c r="AE80" s="720"/>
      <c r="AF80" s="720"/>
      <c r="AG80" s="720"/>
      <c r="AH80" s="720"/>
      <c r="AI80" s="720"/>
      <c r="AJ80" s="741"/>
      <c r="AK80" s="720"/>
      <c r="AL80" s="720"/>
      <c r="AM80" s="720"/>
      <c r="AN80" s="718"/>
      <c r="AO80" s="718"/>
      <c r="AP80" s="718"/>
      <c r="AQ80" s="718"/>
      <c r="AR80" s="718"/>
      <c r="AS80" s="718"/>
      <c r="AT80" s="718"/>
      <c r="AU80" s="718"/>
      <c r="AV80" s="718"/>
      <c r="AW80" s="718"/>
      <c r="AX80" s="718"/>
      <c r="AY80" s="718"/>
      <c r="AZ80" s="718"/>
      <c r="BA80" s="723"/>
    </row>
    <row r="81" spans="1:53" s="978" customFormat="1" ht="13.2">
      <c r="A81" s="723"/>
      <c r="B81" s="718"/>
      <c r="C81" s="720"/>
      <c r="D81" s="720"/>
      <c r="E81" s="720"/>
      <c r="F81" s="720"/>
      <c r="G81" s="720"/>
      <c r="H81" s="720"/>
      <c r="I81" s="720"/>
      <c r="J81" s="720"/>
      <c r="K81" s="720"/>
      <c r="L81" s="720"/>
      <c r="M81" s="734" t="s">
        <v>2493</v>
      </c>
      <c r="N81" s="719"/>
      <c r="O81" s="720"/>
      <c r="P81" s="753"/>
      <c r="Q81" s="720"/>
      <c r="R81" s="720"/>
      <c r="S81" s="720"/>
      <c r="T81" s="720"/>
      <c r="U81" s="720"/>
      <c r="V81" s="720"/>
      <c r="W81" s="720"/>
      <c r="X81" s="720"/>
      <c r="Y81" s="720"/>
      <c r="Z81" s="720"/>
      <c r="AA81" s="720"/>
      <c r="AB81" s="720"/>
      <c r="AC81" s="720"/>
      <c r="AD81" s="720"/>
      <c r="AE81" s="720"/>
      <c r="AF81" s="720"/>
      <c r="AG81" s="720"/>
      <c r="AH81" s="720"/>
      <c r="AI81" s="720"/>
      <c r="AJ81" s="741"/>
      <c r="AK81" s="720"/>
      <c r="AL81" s="720"/>
      <c r="AM81" s="720"/>
      <c r="AN81" s="718"/>
      <c r="AO81" s="718"/>
      <c r="AP81" s="718"/>
      <c r="AQ81" s="718"/>
      <c r="AR81" s="718"/>
      <c r="AS81" s="718"/>
      <c r="AT81" s="718"/>
      <c r="AU81" s="718"/>
      <c r="AV81" s="718"/>
      <c r="AW81" s="718"/>
      <c r="AX81" s="718"/>
      <c r="AY81" s="718"/>
      <c r="AZ81" s="718"/>
      <c r="BA81" s="723"/>
    </row>
    <row r="82" spans="1:53" s="978" customFormat="1" ht="13.2">
      <c r="A82" s="723"/>
      <c r="B82" s="718"/>
      <c r="C82" s="720"/>
      <c r="D82" s="720"/>
      <c r="E82" s="720"/>
      <c r="F82" s="720"/>
      <c r="G82" s="720"/>
      <c r="H82" s="720"/>
      <c r="I82" s="720"/>
      <c r="J82" s="720"/>
      <c r="K82" s="720"/>
      <c r="L82" s="720"/>
      <c r="M82" s="720"/>
      <c r="N82" s="719"/>
      <c r="O82" s="720"/>
      <c r="P82" s="753"/>
      <c r="Q82" s="720"/>
      <c r="R82" s="720"/>
      <c r="S82" s="720"/>
      <c r="T82" s="720"/>
      <c r="U82" s="720"/>
      <c r="V82" s="720"/>
      <c r="W82" s="720"/>
      <c r="X82" s="720"/>
      <c r="Y82" s="720"/>
      <c r="Z82" s="720"/>
      <c r="AA82" s="720"/>
      <c r="AB82" s="720"/>
      <c r="AC82" s="720"/>
      <c r="AD82" s="720"/>
      <c r="AE82" s="720"/>
      <c r="AF82" s="720"/>
      <c r="AG82" s="720"/>
      <c r="AH82" s="720"/>
      <c r="AI82" s="720"/>
      <c r="AJ82" s="741"/>
      <c r="AK82" s="720"/>
      <c r="AL82" s="720"/>
      <c r="AM82" s="720"/>
      <c r="AN82" s="718"/>
      <c r="AO82" s="718"/>
      <c r="AP82" s="718"/>
      <c r="AQ82" s="718"/>
      <c r="AR82" s="718"/>
      <c r="AS82" s="718"/>
      <c r="AT82" s="718"/>
      <c r="AU82" s="718"/>
      <c r="AV82" s="718"/>
      <c r="AW82" s="718"/>
      <c r="AX82" s="718"/>
      <c r="AY82" s="718"/>
      <c r="AZ82" s="718"/>
      <c r="BA82" s="723"/>
    </row>
    <row r="83" spans="1:53" s="978" customFormat="1" ht="13.2">
      <c r="A83" s="723"/>
      <c r="B83" s="718"/>
      <c r="C83" s="720"/>
      <c r="D83" s="720"/>
      <c r="E83" s="720"/>
      <c r="F83" s="720"/>
      <c r="H83" s="735"/>
      <c r="I83" s="735"/>
      <c r="J83" s="735"/>
      <c r="K83" s="735"/>
      <c r="L83" s="735" t="str">
        <f>C12</f>
        <v>3.1.</v>
      </c>
      <c r="M83" s="4632" t="s">
        <v>2665</v>
      </c>
      <c r="N83" s="4633"/>
      <c r="O83" s="4428">
        <f>O39</f>
        <v>0</v>
      </c>
      <c r="P83" s="4634"/>
      <c r="Q83" s="4635"/>
      <c r="R83" s="4635"/>
      <c r="S83" s="4635"/>
      <c r="T83" s="4428">
        <f>T39</f>
        <v>0</v>
      </c>
      <c r="U83" s="4428">
        <f t="shared" ref="U83:AM83" si="36">U39</f>
        <v>0</v>
      </c>
      <c r="V83" s="4428">
        <f t="shared" si="36"/>
        <v>0</v>
      </c>
      <c r="W83" s="4428">
        <f t="shared" si="36"/>
        <v>0</v>
      </c>
      <c r="X83" s="4428">
        <f>X39</f>
        <v>0</v>
      </c>
      <c r="Y83" s="4428">
        <f t="shared" si="36"/>
        <v>0</v>
      </c>
      <c r="Z83" s="4428">
        <f t="shared" si="36"/>
        <v>0</v>
      </c>
      <c r="AA83" s="4428">
        <f t="shared" si="36"/>
        <v>0</v>
      </c>
      <c r="AB83" s="4428">
        <f t="shared" si="36"/>
        <v>0</v>
      </c>
      <c r="AC83" s="4428">
        <f t="shared" si="36"/>
        <v>0</v>
      </c>
      <c r="AD83" s="4428">
        <f t="shared" si="36"/>
        <v>0</v>
      </c>
      <c r="AE83" s="4428"/>
      <c r="AF83" s="4428">
        <f t="shared" ref="AF83:AG83" si="37">AF39</f>
        <v>0</v>
      </c>
      <c r="AG83" s="4428">
        <f t="shared" si="37"/>
        <v>0</v>
      </c>
      <c r="AH83" s="4428">
        <f>AH39</f>
        <v>0</v>
      </c>
      <c r="AI83" s="4428">
        <f>AI39</f>
        <v>0</v>
      </c>
      <c r="AJ83" s="4428">
        <f t="shared" si="36"/>
        <v>0</v>
      </c>
      <c r="AK83" s="4428">
        <f t="shared" si="36"/>
        <v>0</v>
      </c>
      <c r="AL83" s="4428">
        <f t="shared" si="36"/>
        <v>0</v>
      </c>
      <c r="AM83" s="4429">
        <f t="shared" si="36"/>
        <v>0</v>
      </c>
      <c r="AN83" s="758"/>
      <c r="AO83" s="4500">
        <f>AO39</f>
        <v>0</v>
      </c>
      <c r="AP83" s="4428">
        <f t="shared" ref="AP83:AW83" si="38">AP39</f>
        <v>0</v>
      </c>
      <c r="AQ83" s="4428">
        <f t="shared" si="38"/>
        <v>0</v>
      </c>
      <c r="AR83" s="4428">
        <f t="shared" si="38"/>
        <v>0</v>
      </c>
      <c r="AS83" s="4428">
        <f t="shared" si="38"/>
        <v>0</v>
      </c>
      <c r="AT83" s="4428">
        <f>AT39</f>
        <v>0</v>
      </c>
      <c r="AU83" s="4428">
        <f>AU39</f>
        <v>0</v>
      </c>
      <c r="AV83" s="4428">
        <f t="shared" si="38"/>
        <v>0</v>
      </c>
      <c r="AW83" s="4428">
        <f t="shared" si="38"/>
        <v>0</v>
      </c>
      <c r="AX83" s="4429">
        <f>AX39</f>
        <v>0</v>
      </c>
      <c r="AY83" s="4501"/>
      <c r="AZ83" s="718"/>
      <c r="BA83" s="723"/>
    </row>
    <row r="84" spans="1:53" s="978" customFormat="1" ht="13.2">
      <c r="A84" s="723"/>
      <c r="B84" s="718"/>
      <c r="C84" s="720"/>
      <c r="D84" s="720"/>
      <c r="E84" s="720"/>
      <c r="F84" s="720"/>
      <c r="H84" s="735"/>
      <c r="I84" s="735"/>
      <c r="J84" s="735"/>
      <c r="K84" s="735"/>
      <c r="L84" s="735" t="str">
        <f>C41</f>
        <v>3.2.</v>
      </c>
      <c r="M84" s="1500" t="s">
        <v>2666</v>
      </c>
      <c r="N84" s="4636"/>
      <c r="O84" s="4435">
        <f>O76</f>
        <v>0</v>
      </c>
      <c r="P84" s="4637"/>
      <c r="Q84" s="4638"/>
      <c r="R84" s="4638"/>
      <c r="S84" s="4638"/>
      <c r="T84" s="4435">
        <f>T76</f>
        <v>0</v>
      </c>
      <c r="U84" s="4435">
        <f t="shared" ref="U84:AM84" si="39">U76</f>
        <v>0</v>
      </c>
      <c r="V84" s="4435">
        <f t="shared" si="39"/>
        <v>0</v>
      </c>
      <c r="W84" s="4435">
        <f t="shared" si="39"/>
        <v>0</v>
      </c>
      <c r="X84" s="4435">
        <f>X76</f>
        <v>0</v>
      </c>
      <c r="Y84" s="4435">
        <f t="shared" si="39"/>
        <v>0</v>
      </c>
      <c r="Z84" s="4435">
        <f t="shared" si="39"/>
        <v>0</v>
      </c>
      <c r="AA84" s="4435">
        <f t="shared" si="39"/>
        <v>0</v>
      </c>
      <c r="AB84" s="4435">
        <f t="shared" si="39"/>
        <v>0</v>
      </c>
      <c r="AC84" s="4435">
        <f t="shared" si="39"/>
        <v>0</v>
      </c>
      <c r="AD84" s="4435">
        <f t="shared" si="39"/>
        <v>0</v>
      </c>
      <c r="AE84" s="4435"/>
      <c r="AF84" s="4435">
        <f t="shared" ref="AF84:AG84" si="40">AF76</f>
        <v>0</v>
      </c>
      <c r="AG84" s="4435">
        <f t="shared" si="40"/>
        <v>0</v>
      </c>
      <c r="AH84" s="4435">
        <f>AH76</f>
        <v>0</v>
      </c>
      <c r="AI84" s="4435">
        <f>AI76</f>
        <v>0</v>
      </c>
      <c r="AJ84" s="4435">
        <f t="shared" si="39"/>
        <v>0</v>
      </c>
      <c r="AK84" s="4435">
        <f t="shared" si="39"/>
        <v>0</v>
      </c>
      <c r="AL84" s="4435">
        <f t="shared" si="39"/>
        <v>0</v>
      </c>
      <c r="AM84" s="4436">
        <f t="shared" si="39"/>
        <v>0</v>
      </c>
      <c r="AN84" s="758"/>
      <c r="AO84" s="1498">
        <f>AO76</f>
        <v>0</v>
      </c>
      <c r="AP84" s="4435">
        <f t="shared" ref="AP84:AW84" si="41">AP76</f>
        <v>0</v>
      </c>
      <c r="AQ84" s="4435">
        <f t="shared" si="41"/>
        <v>0</v>
      </c>
      <c r="AR84" s="4435">
        <f t="shared" si="41"/>
        <v>0</v>
      </c>
      <c r="AS84" s="4435">
        <f t="shared" si="41"/>
        <v>0</v>
      </c>
      <c r="AT84" s="4435">
        <f>AT76</f>
        <v>0</v>
      </c>
      <c r="AU84" s="4435">
        <f>AU76</f>
        <v>0</v>
      </c>
      <c r="AV84" s="4435">
        <f t="shared" si="41"/>
        <v>0</v>
      </c>
      <c r="AW84" s="4435">
        <f t="shared" si="41"/>
        <v>0</v>
      </c>
      <c r="AX84" s="4436">
        <f>AX76</f>
        <v>0</v>
      </c>
      <c r="AY84" s="4511"/>
      <c r="AZ84" s="718"/>
      <c r="BA84" s="723"/>
    </row>
    <row r="85" spans="1:53" s="978" customFormat="1" ht="13.2">
      <c r="A85" s="723"/>
      <c r="B85" s="718"/>
      <c r="C85" s="720"/>
      <c r="D85" s="720"/>
      <c r="E85" s="720"/>
      <c r="F85" s="720"/>
      <c r="G85" s="720"/>
      <c r="H85" s="720"/>
      <c r="I85" s="720"/>
      <c r="J85" s="720"/>
      <c r="K85" s="720"/>
      <c r="L85" s="720"/>
      <c r="M85" s="720"/>
      <c r="N85" s="719"/>
      <c r="O85" s="720"/>
      <c r="P85" s="753"/>
      <c r="Q85" s="720"/>
      <c r="R85" s="720"/>
      <c r="S85" s="720"/>
      <c r="T85" s="720"/>
      <c r="U85" s="720"/>
      <c r="V85" s="720"/>
      <c r="W85" s="720"/>
      <c r="X85" s="720"/>
      <c r="Y85" s="720"/>
      <c r="Z85" s="720"/>
      <c r="AA85" s="720"/>
      <c r="AB85" s="720"/>
      <c r="AC85" s="720"/>
      <c r="AD85" s="720"/>
      <c r="AE85" s="720"/>
      <c r="AF85" s="720"/>
      <c r="AG85" s="720"/>
      <c r="AH85" s="720"/>
      <c r="AI85" s="720"/>
      <c r="AJ85" s="720"/>
      <c r="AK85" s="720"/>
      <c r="AL85" s="720"/>
      <c r="AM85" s="720"/>
      <c r="AN85" s="718"/>
      <c r="AO85" s="718"/>
      <c r="AP85" s="718"/>
      <c r="AQ85" s="718"/>
      <c r="AR85" s="718"/>
      <c r="AS85" s="718"/>
      <c r="AT85" s="718"/>
      <c r="AU85" s="718"/>
      <c r="AV85" s="718"/>
      <c r="AW85" s="718"/>
      <c r="AX85" s="718"/>
      <c r="AZ85" s="718"/>
      <c r="BA85" s="723"/>
    </row>
    <row r="86" spans="1:53" s="978" customFormat="1" ht="13.2">
      <c r="A86" s="723"/>
      <c r="B86" s="718"/>
      <c r="C86" s="718"/>
      <c r="D86" s="718"/>
      <c r="E86" s="718"/>
      <c r="F86" s="718"/>
      <c r="G86" s="718"/>
      <c r="H86" s="718"/>
      <c r="I86" s="718"/>
      <c r="J86" s="718"/>
      <c r="K86" s="718"/>
      <c r="L86" s="718"/>
      <c r="M86" s="718"/>
      <c r="N86" s="734"/>
      <c r="O86" s="718"/>
      <c r="P86" s="754"/>
      <c r="Q86" s="736"/>
      <c r="R86" s="736"/>
      <c r="T86" s="737" t="s">
        <v>2732</v>
      </c>
      <c r="U86" s="718"/>
      <c r="V86" s="718"/>
      <c r="W86" s="718"/>
      <c r="X86" s="718"/>
      <c r="Y86" s="718"/>
      <c r="Z86" s="718"/>
      <c r="AA86" s="718"/>
      <c r="AB86" s="718"/>
      <c r="AC86" s="718"/>
      <c r="AD86" s="718"/>
      <c r="AE86" s="718"/>
      <c r="AF86" s="718"/>
      <c r="AG86" s="718"/>
      <c r="AH86" s="718"/>
      <c r="AI86" s="736" t="s">
        <v>445</v>
      </c>
      <c r="AJ86" s="64" t="s">
        <v>5336</v>
      </c>
      <c r="AK86" s="718"/>
      <c r="AL86" s="718"/>
      <c r="AM86" s="718"/>
      <c r="AN86" s="718"/>
      <c r="AO86" s="718"/>
      <c r="AP86" s="718"/>
      <c r="AQ86" s="718"/>
      <c r="AR86" s="718"/>
      <c r="AS86" s="718"/>
      <c r="AT86" s="718"/>
      <c r="AU86" s="718"/>
      <c r="AV86" s="718"/>
      <c r="AW86" s="718"/>
      <c r="AX86" s="718"/>
      <c r="AY86" s="718"/>
      <c r="AZ86" s="718"/>
      <c r="BA86" s="723"/>
    </row>
    <row r="87" spans="1:53" s="978" customFormat="1" ht="13.2">
      <c r="A87" s="723"/>
      <c r="B87" s="718"/>
      <c r="C87" s="718"/>
      <c r="D87" s="718"/>
      <c r="E87" s="362"/>
      <c r="F87" s="718"/>
      <c r="G87" s="362"/>
      <c r="H87" s="362"/>
      <c r="I87" s="362"/>
      <c r="J87" s="362"/>
      <c r="K87" s="362"/>
      <c r="L87" s="362"/>
      <c r="M87" s="718"/>
      <c r="N87" s="734"/>
      <c r="O87" s="718"/>
      <c r="P87" s="755"/>
      <c r="Q87" s="718"/>
      <c r="R87" s="718"/>
      <c r="S87" s="734"/>
      <c r="T87" s="737" t="s">
        <v>2733</v>
      </c>
      <c r="U87" s="718"/>
      <c r="V87" s="718"/>
      <c r="W87" s="718"/>
      <c r="X87" s="718"/>
      <c r="Y87" s="718"/>
      <c r="Z87" s="718"/>
      <c r="AA87" s="718"/>
      <c r="AB87" s="718"/>
      <c r="AC87" s="718"/>
      <c r="AD87" s="718"/>
      <c r="AE87" s="718"/>
      <c r="AF87" s="718"/>
      <c r="AG87" s="718"/>
      <c r="AH87" s="718"/>
      <c r="AI87" s="718"/>
      <c r="AJ87" s="64" t="s">
        <v>2677</v>
      </c>
      <c r="AK87" s="718"/>
      <c r="AL87" s="718"/>
      <c r="AM87" s="718"/>
      <c r="AN87" s="718"/>
      <c r="AO87" s="718"/>
      <c r="AP87" s="718"/>
      <c r="AQ87" s="718"/>
      <c r="AR87" s="718"/>
      <c r="AS87" s="8317" t="s">
        <v>2667</v>
      </c>
      <c r="AT87" s="8319" t="s">
        <v>2668</v>
      </c>
      <c r="AU87" s="8315" t="s">
        <v>2669</v>
      </c>
      <c r="AV87" s="8315"/>
      <c r="AW87" s="8315" t="s">
        <v>2670</v>
      </c>
      <c r="AX87" s="8316"/>
      <c r="AY87" s="718"/>
      <c r="AZ87" s="718"/>
      <c r="BA87" s="723"/>
    </row>
    <row r="88" spans="1:53" s="978" customFormat="1" ht="13.8">
      <c r="A88" s="723"/>
      <c r="B88" s="718"/>
      <c r="C88" s="718"/>
      <c r="D88" s="718"/>
      <c r="E88" s="1167"/>
      <c r="F88" s="718"/>
      <c r="G88" s="718"/>
      <c r="H88" s="718"/>
      <c r="I88" s="718"/>
      <c r="J88" s="718"/>
      <c r="K88" s="718"/>
      <c r="L88" s="718"/>
      <c r="M88" s="718"/>
      <c r="N88" s="734"/>
      <c r="O88" s="718"/>
      <c r="P88" s="755"/>
      <c r="Q88" s="718"/>
      <c r="R88" s="718"/>
      <c r="S88" s="734"/>
      <c r="T88" s="737" t="s">
        <v>2734</v>
      </c>
      <c r="U88" s="718"/>
      <c r="V88" s="718"/>
      <c r="W88" s="718"/>
      <c r="X88" s="718"/>
      <c r="Y88" s="718"/>
      <c r="Z88" s="718"/>
      <c r="AA88" s="718"/>
      <c r="AB88" s="718"/>
      <c r="AC88" s="718"/>
      <c r="AD88" s="718"/>
      <c r="AE88" s="718"/>
      <c r="AF88" s="718"/>
      <c r="AG88" s="718"/>
      <c r="AH88" s="718"/>
      <c r="AI88" s="718"/>
      <c r="AJ88" s="64" t="s">
        <v>2679</v>
      </c>
      <c r="AK88" s="718"/>
      <c r="AL88" s="718"/>
      <c r="AM88" s="718"/>
      <c r="AN88" s="718"/>
      <c r="AO88" s="718"/>
      <c r="AP88" s="718"/>
      <c r="AQ88" s="718"/>
      <c r="AR88" s="718"/>
      <c r="AS88" s="8318"/>
      <c r="AT88" s="8320"/>
      <c r="AU88" s="4514" t="s">
        <v>1717</v>
      </c>
      <c r="AV88" s="4514" t="s">
        <v>2671</v>
      </c>
      <c r="AW88" s="4514" t="s">
        <v>1717</v>
      </c>
      <c r="AX88" s="4515" t="s">
        <v>2671</v>
      </c>
      <c r="AY88" s="718"/>
      <c r="AZ88" s="718"/>
      <c r="BA88" s="723"/>
    </row>
    <row r="89" spans="1:53" s="978" customFormat="1" ht="13.2">
      <c r="A89" s="723"/>
      <c r="B89" s="718"/>
      <c r="C89" s="718"/>
      <c r="D89" s="718"/>
      <c r="E89" s="718"/>
      <c r="F89" s="718"/>
      <c r="G89" s="718"/>
      <c r="H89" s="718"/>
      <c r="I89" s="718"/>
      <c r="J89" s="718"/>
      <c r="K89" s="718"/>
      <c r="L89" s="718"/>
      <c r="M89" s="718"/>
      <c r="N89" s="734"/>
      <c r="O89" s="718"/>
      <c r="P89" s="755"/>
      <c r="Q89" s="718"/>
      <c r="R89" s="718"/>
      <c r="S89" s="734"/>
      <c r="T89" s="64" t="s">
        <v>2681</v>
      </c>
      <c r="U89" s="718"/>
      <c r="V89" s="718"/>
      <c r="W89" s="718"/>
      <c r="X89" s="718"/>
      <c r="Y89" s="718"/>
      <c r="Z89" s="718"/>
      <c r="AA89" s="718"/>
      <c r="AB89" s="718"/>
      <c r="AC89" s="718"/>
      <c r="AD89" s="718"/>
      <c r="AE89" s="718"/>
      <c r="AF89" s="718"/>
      <c r="AG89" s="718"/>
      <c r="AH89" s="718"/>
      <c r="AI89" s="718"/>
      <c r="AJ89" s="64" t="s">
        <v>2681</v>
      </c>
      <c r="AK89" s="718"/>
      <c r="AL89" s="718"/>
      <c r="AM89" s="718"/>
      <c r="AN89" s="718"/>
      <c r="AO89" s="718"/>
      <c r="AP89" s="718"/>
      <c r="AQ89" s="718"/>
      <c r="AR89" s="718"/>
      <c r="AS89" s="4516" t="s">
        <v>2672</v>
      </c>
      <c r="AT89" s="4517">
        <v>1.4999999999999999E-2</v>
      </c>
      <c r="AU89" s="4518"/>
      <c r="AV89" s="4518"/>
      <c r="AW89" s="4518"/>
      <c r="AX89" s="4519"/>
      <c r="AY89" s="718"/>
      <c r="AZ89" s="718"/>
      <c r="BA89" s="723"/>
    </row>
    <row r="90" spans="1:53" s="978" customFormat="1" ht="13.2">
      <c r="A90" s="723"/>
      <c r="B90" s="718"/>
      <c r="C90" s="718"/>
      <c r="D90" s="718"/>
      <c r="E90" s="718"/>
      <c r="F90" s="718"/>
      <c r="G90" s="718"/>
      <c r="H90" s="718"/>
      <c r="I90" s="718"/>
      <c r="J90" s="718"/>
      <c r="K90" s="718"/>
      <c r="L90" s="718"/>
      <c r="M90" s="718"/>
      <c r="N90" s="718"/>
      <c r="O90" s="718"/>
      <c r="P90" s="718"/>
      <c r="Q90" s="718"/>
      <c r="R90" s="718"/>
      <c r="S90" s="734"/>
      <c r="T90" s="64" t="s">
        <v>2735</v>
      </c>
      <c r="U90" s="718"/>
      <c r="V90" s="718"/>
      <c r="W90" s="718"/>
      <c r="X90" s="718"/>
      <c r="Y90" s="718"/>
      <c r="Z90" s="718"/>
      <c r="AA90" s="718"/>
      <c r="AB90" s="718"/>
      <c r="AC90" s="718"/>
      <c r="AD90" s="718"/>
      <c r="AE90" s="718"/>
      <c r="AF90" s="718"/>
      <c r="AG90" s="718"/>
      <c r="AH90" s="718"/>
      <c r="AI90" s="718"/>
      <c r="AJ90" s="718"/>
      <c r="AK90" s="718"/>
      <c r="AL90" s="718"/>
      <c r="AM90" s="718"/>
      <c r="AN90" s="718"/>
      <c r="AO90" s="718"/>
      <c r="AP90" s="718"/>
      <c r="AQ90" s="718"/>
      <c r="AR90" s="718"/>
      <c r="AS90" s="4430" t="s">
        <v>2673</v>
      </c>
      <c r="AT90" s="4517">
        <v>0.04</v>
      </c>
      <c r="AU90" s="4520"/>
      <c r="AV90" s="4520"/>
      <c r="AW90" s="4520"/>
      <c r="AX90" s="4521"/>
      <c r="AY90" s="718"/>
      <c r="AZ90" s="718"/>
      <c r="BA90" s="723"/>
    </row>
    <row r="91" spans="1:53" s="978" customFormat="1" ht="13.2">
      <c r="A91" s="723"/>
      <c r="B91" s="718"/>
      <c r="C91" s="718"/>
      <c r="D91" s="718"/>
      <c r="E91" s="718"/>
      <c r="F91" s="718"/>
      <c r="G91" s="718"/>
      <c r="H91" s="718"/>
      <c r="I91" s="718"/>
      <c r="J91" s="718"/>
      <c r="K91" s="718"/>
      <c r="L91" s="718"/>
      <c r="M91" s="718"/>
      <c r="N91" s="718"/>
      <c r="O91" s="718"/>
      <c r="P91" s="718"/>
      <c r="Q91" s="718"/>
      <c r="R91" s="718"/>
      <c r="S91" s="718"/>
      <c r="T91" s="718"/>
      <c r="U91" s="718"/>
      <c r="V91" s="718"/>
      <c r="W91" s="718"/>
      <c r="X91" s="718"/>
      <c r="Y91" s="718"/>
      <c r="Z91" s="718"/>
      <c r="AA91" s="718"/>
      <c r="AB91" s="718"/>
      <c r="AC91" s="718"/>
      <c r="AD91" s="718"/>
      <c r="AE91" s="718"/>
      <c r="AF91" s="718"/>
      <c r="AG91" s="718"/>
      <c r="AH91" s="718"/>
      <c r="AI91" s="718"/>
      <c r="AJ91" s="718"/>
      <c r="AK91" s="718"/>
      <c r="AL91" s="718"/>
      <c r="AM91" s="718"/>
      <c r="AN91" s="718"/>
      <c r="AO91" s="718"/>
      <c r="AP91" s="718"/>
      <c r="AQ91" s="718"/>
      <c r="AR91" s="718"/>
      <c r="AS91" s="4430" t="s">
        <v>2674</v>
      </c>
      <c r="AT91" s="4522">
        <v>0.06</v>
      </c>
      <c r="AU91" s="4520"/>
      <c r="AV91" s="4520"/>
      <c r="AW91" s="4520"/>
      <c r="AX91" s="4521"/>
      <c r="AY91" s="718"/>
      <c r="AZ91" s="718"/>
      <c r="BA91" s="723"/>
    </row>
    <row r="92" spans="1:53" s="978" customFormat="1" ht="13.2">
      <c r="A92" s="723"/>
      <c r="B92" s="718"/>
      <c r="C92" s="718"/>
      <c r="D92" s="718"/>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c r="AD92" s="718"/>
      <c r="AE92" s="718"/>
      <c r="AF92" s="718"/>
      <c r="AG92" s="718"/>
      <c r="AH92" s="718"/>
      <c r="AI92" s="718"/>
      <c r="AJ92" s="718"/>
      <c r="AK92" s="718"/>
      <c r="AL92" s="718"/>
      <c r="AM92" s="718"/>
      <c r="AN92" s="718"/>
      <c r="AO92" s="718"/>
      <c r="AP92" s="718"/>
      <c r="AQ92" s="718"/>
      <c r="AR92" s="718"/>
      <c r="AS92" s="4430" t="s">
        <v>2675</v>
      </c>
      <c r="AT92" s="4522">
        <v>0.12</v>
      </c>
      <c r="AU92" s="4520"/>
      <c r="AV92" s="4520"/>
      <c r="AW92" s="4520"/>
      <c r="AX92" s="4521"/>
      <c r="AY92" s="718"/>
      <c r="AZ92" s="718"/>
      <c r="BA92" s="723"/>
    </row>
    <row r="93" spans="1:53" s="978" customFormat="1" ht="13.2">
      <c r="A93" s="723"/>
      <c r="B93" s="718"/>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c r="AD93" s="718"/>
      <c r="AE93" s="718"/>
      <c r="AF93" s="718"/>
      <c r="AG93" s="718"/>
      <c r="AH93" s="718"/>
      <c r="AI93" s="718"/>
      <c r="AJ93" s="718"/>
      <c r="AK93" s="718"/>
      <c r="AL93" s="718"/>
      <c r="AM93" s="718"/>
      <c r="AN93" s="718"/>
      <c r="AO93" s="718"/>
      <c r="AP93" s="718"/>
      <c r="AQ93" s="718"/>
      <c r="AR93" s="718"/>
      <c r="AS93" s="4430" t="s">
        <v>2676</v>
      </c>
      <c r="AT93" s="4522">
        <v>0.25</v>
      </c>
      <c r="AU93" s="4520"/>
      <c r="AV93" s="4520"/>
      <c r="AW93" s="4520"/>
      <c r="AX93" s="4521"/>
      <c r="AY93" s="718"/>
      <c r="AZ93" s="718"/>
      <c r="BA93" s="723"/>
    </row>
    <row r="94" spans="1:53" s="978" customFormat="1" ht="13.2">
      <c r="A94" s="723"/>
      <c r="B94" s="718"/>
      <c r="C94" s="718"/>
      <c r="D94" s="718"/>
      <c r="E94" s="718"/>
      <c r="F94" s="718"/>
      <c r="G94" s="718"/>
      <c r="H94" s="718"/>
      <c r="I94" s="718"/>
      <c r="J94" s="718"/>
      <c r="K94" s="718"/>
      <c r="L94" s="718"/>
      <c r="M94" s="718"/>
      <c r="N94" s="718"/>
      <c r="O94" s="718"/>
      <c r="P94" s="718"/>
      <c r="Q94" s="718"/>
      <c r="R94" s="718"/>
      <c r="S94" s="718"/>
      <c r="T94" s="718"/>
      <c r="U94" s="718"/>
      <c r="V94" s="718"/>
      <c r="W94" s="718"/>
      <c r="X94" s="718"/>
      <c r="Y94" s="718"/>
      <c r="Z94" s="718"/>
      <c r="AA94" s="718"/>
      <c r="AB94" s="718"/>
      <c r="AC94" s="718"/>
      <c r="AD94" s="718"/>
      <c r="AE94" s="718"/>
      <c r="AF94" s="718"/>
      <c r="AG94" s="718"/>
      <c r="AH94" s="718"/>
      <c r="AI94" s="718"/>
      <c r="AJ94" s="718"/>
      <c r="AK94" s="718"/>
      <c r="AL94" s="718"/>
      <c r="AM94" s="718"/>
      <c r="AN94" s="718"/>
      <c r="AO94" s="718"/>
      <c r="AP94" s="718"/>
      <c r="AQ94" s="718"/>
      <c r="AR94" s="718"/>
      <c r="AS94" s="4523" t="s">
        <v>2678</v>
      </c>
      <c r="AT94" s="4522"/>
      <c r="AU94" s="4524"/>
      <c r="AV94" s="4524"/>
      <c r="AW94" s="4524"/>
      <c r="AX94" s="4525"/>
      <c r="AY94" s="718"/>
      <c r="AZ94" s="718"/>
      <c r="BA94" s="723"/>
    </row>
    <row r="95" spans="1:53" s="978" customFormat="1" ht="13.2">
      <c r="A95" s="723"/>
      <c r="B95" s="718"/>
      <c r="C95" s="718"/>
      <c r="D95" s="718"/>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c r="AD95" s="718"/>
      <c r="AE95" s="718"/>
      <c r="AF95" s="718"/>
      <c r="AG95" s="718"/>
      <c r="AH95" s="718"/>
      <c r="AI95" s="718"/>
      <c r="AJ95" s="718"/>
      <c r="AK95" s="718"/>
      <c r="AL95" s="718"/>
      <c r="AM95" s="718"/>
      <c r="AN95" s="718"/>
      <c r="AO95" s="718"/>
      <c r="AP95" s="718"/>
      <c r="AQ95" s="718"/>
      <c r="AR95" s="718"/>
      <c r="AS95" s="4430" t="s">
        <v>2680</v>
      </c>
      <c r="AT95" s="4522">
        <v>0.15</v>
      </c>
      <c r="AU95" s="4520"/>
      <c r="AV95" s="4520"/>
      <c r="AW95" s="4520"/>
      <c r="AX95" s="4521"/>
      <c r="AY95" s="718"/>
      <c r="AZ95" s="718"/>
      <c r="BA95" s="723"/>
    </row>
    <row r="96" spans="1:53" s="978" customFormat="1" ht="13.2">
      <c r="A96" s="723"/>
      <c r="B96" s="718"/>
      <c r="C96" s="718"/>
      <c r="D96" s="718"/>
      <c r="E96" s="718"/>
      <c r="F96" s="718"/>
      <c r="G96" s="718"/>
      <c r="H96" s="718"/>
      <c r="I96" s="718"/>
      <c r="J96" s="718"/>
      <c r="K96" s="718"/>
      <c r="L96" s="718"/>
      <c r="M96" s="718"/>
      <c r="N96" s="718"/>
      <c r="O96" s="718"/>
      <c r="P96" s="718"/>
      <c r="Q96" s="718"/>
      <c r="R96" s="718"/>
      <c r="S96" s="718"/>
      <c r="T96" s="718"/>
      <c r="U96" s="718"/>
      <c r="V96" s="718"/>
      <c r="W96" s="718"/>
      <c r="X96" s="718"/>
      <c r="Y96" s="718"/>
      <c r="Z96" s="718"/>
      <c r="AA96" s="718"/>
      <c r="AB96" s="718"/>
      <c r="AC96" s="718"/>
      <c r="AD96" s="718"/>
      <c r="AE96" s="718"/>
      <c r="AF96" s="718"/>
      <c r="AG96" s="718"/>
      <c r="AH96" s="718"/>
      <c r="AI96" s="718"/>
      <c r="AJ96" s="718"/>
      <c r="AK96" s="718"/>
      <c r="AL96" s="718"/>
      <c r="AM96" s="718"/>
      <c r="AN96" s="718"/>
      <c r="AO96" s="718"/>
      <c r="AP96" s="718"/>
      <c r="AQ96" s="718"/>
      <c r="AR96" s="718"/>
      <c r="AS96" s="4430" t="s">
        <v>2736</v>
      </c>
      <c r="AT96" s="4522">
        <v>0.25</v>
      </c>
      <c r="AU96" s="4520"/>
      <c r="AV96" s="4520"/>
      <c r="AW96" s="4520"/>
      <c r="AX96" s="4521"/>
      <c r="AY96" s="718"/>
      <c r="AZ96" s="718"/>
      <c r="BA96" s="723"/>
    </row>
    <row r="97" spans="1:53" s="978" customFormat="1" ht="13.2">
      <c r="A97" s="723"/>
      <c r="B97" s="718"/>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c r="AB97" s="718"/>
      <c r="AC97" s="718"/>
      <c r="AD97" s="718"/>
      <c r="AE97" s="718"/>
      <c r="AF97" s="718"/>
      <c r="AG97" s="718"/>
      <c r="AH97" s="718"/>
      <c r="AI97" s="718"/>
      <c r="AJ97" s="718"/>
      <c r="AK97" s="718"/>
      <c r="AL97" s="718"/>
      <c r="AM97" s="718"/>
      <c r="AN97" s="718"/>
      <c r="AO97" s="718"/>
      <c r="AP97" s="718"/>
      <c r="AQ97" s="718"/>
      <c r="AR97" s="718"/>
      <c r="AS97" s="2534" t="s">
        <v>544</v>
      </c>
      <c r="AT97" s="4526"/>
      <c r="AU97" s="4527">
        <f>SUM(AU89:AU96)</f>
        <v>0</v>
      </c>
      <c r="AV97" s="4527">
        <f>SUM(AV89:AV96)</f>
        <v>0</v>
      </c>
      <c r="AW97" s="4527">
        <f>SUM(AW89:AW96)</f>
        <v>0</v>
      </c>
      <c r="AX97" s="4528">
        <f>SUM(AX89:AX96)</f>
        <v>0</v>
      </c>
      <c r="AY97" s="718"/>
      <c r="AZ97" s="718"/>
      <c r="BA97" s="723"/>
    </row>
    <row r="98" spans="1:53" s="978" customFormat="1" ht="13.8">
      <c r="A98" s="723"/>
      <c r="B98" s="718"/>
      <c r="C98" s="718"/>
      <c r="D98" s="718"/>
      <c r="E98" s="718"/>
      <c r="F98" s="718"/>
      <c r="G98" s="718"/>
      <c r="H98" s="718"/>
      <c r="I98" s="718"/>
      <c r="J98" s="718"/>
      <c r="K98" s="718"/>
      <c r="L98" s="718"/>
      <c r="M98" s="718"/>
      <c r="N98" s="718"/>
      <c r="O98" s="718"/>
      <c r="P98" s="718"/>
      <c r="Q98" s="718"/>
      <c r="R98" s="718"/>
      <c r="S98" s="718"/>
      <c r="T98" s="718"/>
      <c r="U98" s="718"/>
      <c r="V98" s="718"/>
      <c r="W98" s="718"/>
      <c r="X98" s="718"/>
      <c r="Y98" s="718"/>
      <c r="Z98" s="718"/>
      <c r="AA98" s="718"/>
      <c r="AB98" s="718"/>
      <c r="AC98" s="718"/>
      <c r="AD98" s="718"/>
      <c r="AE98" s="718"/>
      <c r="AF98" s="718"/>
      <c r="AG98" s="718"/>
      <c r="AH98" s="718"/>
      <c r="AI98" s="718"/>
      <c r="AJ98" s="718"/>
      <c r="AK98" s="718"/>
      <c r="AL98" s="718"/>
      <c r="AM98" s="718"/>
      <c r="AN98" s="718"/>
      <c r="AO98" s="718"/>
      <c r="AP98" s="718"/>
      <c r="AQ98" s="718"/>
      <c r="AR98" s="718"/>
      <c r="AS98" s="718"/>
      <c r="AT98" s="718"/>
      <c r="AU98" s="718"/>
      <c r="AV98" s="718"/>
      <c r="AW98" s="718"/>
      <c r="AX98" s="718"/>
      <c r="AY98" s="738"/>
      <c r="AZ98" s="718"/>
      <c r="BA98" s="723"/>
    </row>
    <row r="99" spans="1:53" s="978" customFormat="1" ht="13.2">
      <c r="A99" s="723"/>
      <c r="B99" s="723"/>
      <c r="C99" s="723"/>
      <c r="D99" s="723"/>
      <c r="E99" s="723"/>
      <c r="F99" s="723"/>
      <c r="G99" s="723"/>
      <c r="H99" s="723"/>
      <c r="I99" s="723"/>
      <c r="J99" s="723"/>
      <c r="K99" s="723"/>
      <c r="L99" s="723"/>
      <c r="M99" s="723"/>
      <c r="N99" s="739"/>
      <c r="O99" s="723"/>
      <c r="P99" s="756"/>
      <c r="Q99" s="723"/>
      <c r="R99" s="723"/>
      <c r="S99" s="723"/>
      <c r="T99" s="723"/>
      <c r="U99" s="723"/>
      <c r="V99" s="723"/>
      <c r="W99" s="723"/>
      <c r="X99" s="723"/>
      <c r="Y99" s="723"/>
      <c r="Z99" s="723"/>
      <c r="AA99" s="723"/>
      <c r="AB99" s="723"/>
      <c r="AC99" s="723"/>
      <c r="AD99" s="723"/>
      <c r="AE99" s="723"/>
      <c r="AF99" s="723"/>
      <c r="AG99" s="723"/>
      <c r="AH99" s="723"/>
      <c r="AI99" s="723"/>
      <c r="AJ99" s="723"/>
      <c r="AK99" s="723"/>
      <c r="AL99" s="723"/>
      <c r="AM99" s="723"/>
      <c r="AN99" s="723"/>
      <c r="AO99" s="723"/>
      <c r="AP99" s="723"/>
      <c r="AQ99" s="723"/>
      <c r="AR99" s="723"/>
      <c r="AS99" s="723"/>
      <c r="AT99" s="723"/>
      <c r="AU99" s="723"/>
      <c r="AV99" s="723"/>
      <c r="AW99" s="723"/>
      <c r="AX99" s="723"/>
      <c r="AY99" s="723"/>
      <c r="AZ99" s="723"/>
      <c r="BA99" s="723"/>
    </row>
    <row r="100" spans="1:53" ht="15.6" hidden="1">
      <c r="A100" s="726"/>
      <c r="B100" s="726"/>
      <c r="C100" s="726"/>
      <c r="D100" s="726"/>
      <c r="E100" s="726"/>
      <c r="F100" s="726"/>
      <c r="G100" s="726"/>
      <c r="H100" s="726"/>
      <c r="I100" s="726"/>
      <c r="J100" s="726"/>
      <c r="K100" s="726"/>
      <c r="L100" s="726"/>
      <c r="M100" s="726"/>
      <c r="N100" s="740"/>
      <c r="O100" s="726"/>
      <c r="P100" s="757"/>
      <c r="Q100" s="726"/>
      <c r="R100" s="726"/>
      <c r="S100" s="726"/>
      <c r="T100" s="726"/>
      <c r="U100" s="726"/>
      <c r="V100" s="726"/>
      <c r="W100" s="726"/>
      <c r="X100" s="726"/>
      <c r="Y100" s="726"/>
      <c r="Z100" s="726"/>
      <c r="AA100" s="726"/>
      <c r="AB100" s="726"/>
      <c r="AC100" s="726"/>
      <c r="AD100" s="726"/>
      <c r="AE100" s="726"/>
      <c r="AF100" s="726"/>
      <c r="AG100" s="726"/>
      <c r="AH100" s="726"/>
      <c r="AI100" s="726"/>
      <c r="AJ100" s="726"/>
      <c r="AK100" s="726"/>
      <c r="AL100" s="726"/>
      <c r="AM100" s="726"/>
      <c r="AN100" s="726"/>
      <c r="AO100" s="726"/>
      <c r="AP100" s="726"/>
      <c r="AQ100" s="726"/>
      <c r="AR100" s="726"/>
      <c r="AS100" s="726"/>
      <c r="AT100" s="726"/>
      <c r="AU100" s="726"/>
      <c r="AV100" s="726"/>
      <c r="AW100" s="726"/>
      <c r="AX100" s="726"/>
      <c r="AY100" s="726"/>
      <c r="AZ100" s="726"/>
      <c r="BA100" s="726"/>
    </row>
    <row r="101" spans="1:53" ht="15.6" hidden="1">
      <c r="A101" s="726"/>
      <c r="B101" s="726"/>
      <c r="C101" s="726"/>
      <c r="D101" s="726"/>
      <c r="E101" s="726"/>
      <c r="F101" s="726"/>
      <c r="G101" s="726"/>
      <c r="H101" s="726"/>
      <c r="I101" s="726"/>
      <c r="J101" s="726"/>
      <c r="K101" s="726"/>
      <c r="L101" s="726"/>
      <c r="M101" s="726"/>
      <c r="N101" s="740"/>
      <c r="O101" s="726"/>
      <c r="P101" s="757"/>
      <c r="Q101" s="726"/>
      <c r="R101" s="726"/>
      <c r="S101" s="726"/>
      <c r="T101" s="726"/>
      <c r="U101" s="726"/>
      <c r="V101" s="726"/>
      <c r="W101" s="726"/>
      <c r="X101" s="726"/>
      <c r="Y101" s="726"/>
      <c r="Z101" s="726"/>
      <c r="AA101" s="726"/>
      <c r="AB101" s="726"/>
      <c r="AC101" s="726"/>
      <c r="AD101" s="726"/>
      <c r="AE101" s="726"/>
      <c r="AF101" s="726"/>
      <c r="AG101" s="726"/>
      <c r="AH101" s="726"/>
      <c r="AI101" s="726"/>
      <c r="AJ101" s="726"/>
      <c r="AK101" s="726"/>
      <c r="AL101" s="726"/>
      <c r="AM101" s="726"/>
      <c r="AN101" s="726"/>
      <c r="AO101" s="726"/>
      <c r="AP101" s="726"/>
      <c r="AQ101" s="726"/>
      <c r="AR101" s="726"/>
      <c r="AS101" s="726"/>
      <c r="AT101" s="726"/>
      <c r="AU101" s="726"/>
      <c r="AV101" s="726"/>
      <c r="AW101" s="726"/>
      <c r="AX101" s="726"/>
      <c r="AY101" s="726"/>
      <c r="AZ101" s="726"/>
      <c r="BA101" s="726"/>
    </row>
  </sheetData>
  <sheetProtection formatCells="0" formatColumns="0" formatRows="0"/>
  <customSheetViews>
    <customSheetView guid="{F416BD5B-C3AD-4F61-AAB2-55950A9B7E72}">
      <pageMargins left="0" right="0" top="0" bottom="0" header="0" footer="0"/>
      <pageSetup paperSize="9" orientation="portrait" r:id="rId1"/>
    </customSheetView>
    <customSheetView guid="{E14211BF-3959-45CF-A937-AD36AACCEFAC}" scale="87" showGridLines="0">
      <selection activeCell="B1" sqref="B1"/>
      <pageMargins left="0" right="0" top="0" bottom="0" header="0" footer="0"/>
      <pageSetup paperSize="9" orientation="portrait" r:id="rId2"/>
    </customSheetView>
    <customSheetView guid="{DD364770-73A1-4C6D-9516-629A57F0EB18}" scale="87" showGridLines="0" hiddenColumns="1">
      <selection activeCell="D10" sqref="D10"/>
      <pageMargins left="0" right="0" top="0" bottom="0" header="0" footer="0"/>
      <pageSetup paperSize="9" orientation="portrait" r:id="rId3"/>
    </customSheetView>
    <customSheetView guid="{41E394DC-1FDD-4D1F-8620-137B7012DC10}" scale="87" showGridLines="0">
      <selection activeCell="B1" sqref="B1"/>
      <pageMargins left="0" right="0" top="0" bottom="0" header="0" footer="0"/>
      <pageSetup paperSize="9" orientation="portrait" r:id="rId4"/>
    </customSheetView>
    <customSheetView guid="{CC70D5D3-3A1F-46AA-BDCE-F692C2C36BEE}" topLeftCell="AD1">
      <selection activeCell="AM38" sqref="AM38"/>
      <pageMargins left="0" right="0" top="0" bottom="0" header="0" footer="0"/>
      <pageSetup paperSize="9" orientation="portrait" r:id="rId5"/>
    </customSheetView>
  </customSheetViews>
  <mergeCells count="40">
    <mergeCell ref="AS87:AS88"/>
    <mergeCell ref="P7:P8"/>
    <mergeCell ref="Q7:Q8"/>
    <mergeCell ref="AT87:AT88"/>
    <mergeCell ref="L7:L8"/>
    <mergeCell ref="AE7:AH7"/>
    <mergeCell ref="V7:V8"/>
    <mergeCell ref="AD7:AD8"/>
    <mergeCell ref="AU87:AV87"/>
    <mergeCell ref="AW87:AX87"/>
    <mergeCell ref="C10:F10"/>
    <mergeCell ref="AI7:AI8"/>
    <mergeCell ref="AJ7:AJ8"/>
    <mergeCell ref="AK7:AK8"/>
    <mergeCell ref="X7:X8"/>
    <mergeCell ref="Y7:Y8"/>
    <mergeCell ref="Z7:Z8"/>
    <mergeCell ref="AA7:AA8"/>
    <mergeCell ref="AB7:AB8"/>
    <mergeCell ref="S7:S8"/>
    <mergeCell ref="AC7:AC8"/>
    <mergeCell ref="R7:R8"/>
    <mergeCell ref="H7:H8"/>
    <mergeCell ref="I7:I8"/>
    <mergeCell ref="AY7:AY8"/>
    <mergeCell ref="F4:M4"/>
    <mergeCell ref="F5:M5"/>
    <mergeCell ref="C7:F8"/>
    <mergeCell ref="G7:G8"/>
    <mergeCell ref="M7:M8"/>
    <mergeCell ref="N7:N8"/>
    <mergeCell ref="O7:O8"/>
    <mergeCell ref="AO7:AX7"/>
    <mergeCell ref="AL7:AL8"/>
    <mergeCell ref="AM7:AM8"/>
    <mergeCell ref="W7:W8"/>
    <mergeCell ref="T7:T8"/>
    <mergeCell ref="U7:U8"/>
    <mergeCell ref="J7:J8"/>
    <mergeCell ref="K7:K8"/>
  </mergeCells>
  <hyperlinks>
    <hyperlink ref="AZ2" location="Index!A1" display="Index" xr:uid="{F7DA119C-1203-4711-B3E0-4AC85C2A565A}"/>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Q121"/>
  <sheetViews>
    <sheetView zoomScale="70" zoomScaleNormal="70" workbookViewId="0"/>
  </sheetViews>
  <sheetFormatPr defaultColWidth="0" defaultRowHeight="14.4" zeroHeight="1"/>
  <cols>
    <col min="1" max="1" width="2.6640625" style="1064" customWidth="1"/>
    <col min="2" max="2" width="4.33203125" style="1064" customWidth="1"/>
    <col min="3" max="3" width="9.109375" style="1064" customWidth="1"/>
    <col min="4" max="4" width="18.109375" style="1064" customWidth="1"/>
    <col min="5" max="5" width="14.109375" style="1064" customWidth="1"/>
    <col min="6" max="6" width="9.109375" style="1064" customWidth="1"/>
    <col min="7" max="7" width="9" style="1064" customWidth="1"/>
    <col min="8" max="8" width="18.6640625" style="1064" customWidth="1"/>
    <col min="9" max="9" width="11.109375" style="1064" customWidth="1"/>
    <col min="10" max="10" width="11.44140625" style="1064" customWidth="1"/>
    <col min="11" max="11" width="15.109375" style="1064" customWidth="1"/>
    <col min="12" max="13" width="9.109375" style="1064" customWidth="1"/>
    <col min="14" max="14" width="14.33203125" style="1064" customWidth="1"/>
    <col min="15" max="15" width="23.6640625" style="1064" customWidth="1"/>
    <col min="16" max="16" width="9.109375" style="1064" customWidth="1"/>
    <col min="17" max="17" width="3.109375" style="1064" customWidth="1"/>
    <col min="18" max="16384" width="9.109375" style="1064" hidden="1"/>
  </cols>
  <sheetData>
    <row r="1" spans="1:17" ht="7.95" customHeight="1">
      <c r="A1" s="331"/>
      <c r="B1" s="331"/>
      <c r="C1" s="331"/>
      <c r="D1" s="331"/>
      <c r="E1" s="331"/>
      <c r="F1" s="331"/>
      <c r="G1" s="331"/>
      <c r="H1" s="331"/>
      <c r="I1" s="331"/>
      <c r="J1" s="331"/>
      <c r="K1" s="331"/>
      <c r="L1" s="331"/>
      <c r="M1" s="331"/>
      <c r="N1" s="331"/>
      <c r="O1" s="331"/>
      <c r="P1" s="331"/>
      <c r="Q1" s="331"/>
    </row>
    <row r="2" spans="1:17">
      <c r="A2" s="331"/>
      <c r="B2" s="140"/>
      <c r="C2" s="140"/>
      <c r="D2" s="140"/>
      <c r="E2" s="140"/>
      <c r="F2" s="140"/>
      <c r="G2" s="140"/>
      <c r="H2" s="140"/>
      <c r="I2" s="140"/>
      <c r="J2" s="140"/>
      <c r="K2" s="140"/>
      <c r="L2" s="140"/>
      <c r="M2" s="140"/>
      <c r="N2" s="140"/>
      <c r="O2" s="140"/>
      <c r="P2" s="140"/>
      <c r="Q2" s="331"/>
    </row>
    <row r="3" spans="1:17">
      <c r="A3" s="331"/>
      <c r="B3" s="140"/>
      <c r="C3" s="144" t="s">
        <v>88</v>
      </c>
      <c r="D3" s="140"/>
      <c r="E3" s="140"/>
      <c r="F3" s="140"/>
      <c r="G3" s="140"/>
      <c r="H3" s="140"/>
      <c r="I3" s="140"/>
      <c r="J3" s="140"/>
      <c r="K3" s="140"/>
      <c r="L3" s="140"/>
      <c r="M3" s="140"/>
      <c r="N3" s="140"/>
      <c r="O3" s="39"/>
      <c r="P3" s="140"/>
      <c r="Q3" s="331"/>
    </row>
    <row r="4" spans="1:17" ht="15" thickBot="1">
      <c r="A4" s="331"/>
      <c r="B4" s="140"/>
      <c r="C4" s="907"/>
      <c r="D4" s="599"/>
      <c r="E4" s="41"/>
      <c r="F4" s="41"/>
      <c r="G4" s="41"/>
      <c r="H4" s="41"/>
      <c r="I4" s="41"/>
      <c r="J4" s="41"/>
      <c r="K4" s="41"/>
      <c r="L4" s="41"/>
      <c r="M4" s="41"/>
      <c r="N4" s="41"/>
      <c r="O4" s="39"/>
      <c r="P4" s="140"/>
      <c r="Q4" s="331"/>
    </row>
    <row r="5" spans="1:17" ht="16.5" customHeight="1">
      <c r="A5" s="331"/>
      <c r="B5" s="140"/>
      <c r="C5" s="144"/>
      <c r="D5" s="41"/>
      <c r="E5" s="41"/>
      <c r="F5" s="41"/>
      <c r="G5" s="41"/>
      <c r="H5" s="41"/>
      <c r="I5" s="41"/>
      <c r="J5" s="41"/>
      <c r="K5" s="41"/>
      <c r="L5" s="41"/>
      <c r="M5" s="7919" t="s">
        <v>449</v>
      </c>
      <c r="N5" s="2829" t="s">
        <v>450</v>
      </c>
      <c r="O5" s="2830" t="s">
        <v>451</v>
      </c>
      <c r="P5" s="140"/>
      <c r="Q5" s="331"/>
    </row>
    <row r="6" spans="1:17">
      <c r="A6" s="331"/>
      <c r="B6" s="140"/>
      <c r="C6" s="144"/>
      <c r="D6" s="41"/>
      <c r="E6" s="41"/>
      <c r="F6" s="41"/>
      <c r="G6" s="41"/>
      <c r="H6" s="41"/>
      <c r="I6" s="41"/>
      <c r="J6" s="41"/>
      <c r="K6" s="41"/>
      <c r="L6" s="41"/>
      <c r="M6" s="7920"/>
      <c r="N6" s="2831" t="s">
        <v>452</v>
      </c>
      <c r="O6" s="2832"/>
      <c r="P6" s="140"/>
      <c r="Q6" s="331"/>
    </row>
    <row r="7" spans="1:17" ht="15" thickBot="1">
      <c r="A7" s="331"/>
      <c r="B7" s="140"/>
      <c r="C7" s="144"/>
      <c r="D7" s="41"/>
      <c r="E7" s="41"/>
      <c r="F7" s="41"/>
      <c r="G7" s="41"/>
      <c r="H7" s="41"/>
      <c r="I7" s="41"/>
      <c r="J7" s="41"/>
      <c r="K7" s="41"/>
      <c r="L7" s="41"/>
      <c r="M7" s="7921"/>
      <c r="N7" s="2833" t="s">
        <v>453</v>
      </c>
      <c r="O7" s="2834"/>
      <c r="P7" s="140"/>
      <c r="Q7" s="331"/>
    </row>
    <row r="8" spans="1:17">
      <c r="A8" s="331"/>
      <c r="B8" s="140"/>
      <c r="C8" s="908" t="s">
        <v>454</v>
      </c>
      <c r="D8" s="599"/>
      <c r="E8" s="7"/>
      <c r="F8" s="7922" t="s">
        <v>455</v>
      </c>
      <c r="G8" s="7923"/>
      <c r="H8" s="7923"/>
      <c r="I8" s="7923"/>
      <c r="J8" s="7923"/>
      <c r="K8" s="426"/>
      <c r="L8" s="426"/>
      <c r="M8" s="41"/>
      <c r="N8" s="41"/>
      <c r="O8" s="41"/>
      <c r="P8" s="140"/>
      <c r="Q8" s="331"/>
    </row>
    <row r="9" spans="1:17">
      <c r="A9" s="331"/>
      <c r="B9" s="140"/>
      <c r="C9" s="908" t="s">
        <v>456</v>
      </c>
      <c r="D9" s="7"/>
      <c r="E9" s="7"/>
      <c r="F9" s="7899" t="s">
        <v>457</v>
      </c>
      <c r="G9" s="7899"/>
      <c r="H9" s="7899"/>
      <c r="I9" s="7899"/>
      <c r="J9" s="7899"/>
      <c r="K9" s="909"/>
      <c r="L9" s="909"/>
      <c r="M9" s="909"/>
      <c r="N9" s="910"/>
      <c r="O9" s="7"/>
      <c r="P9" s="140"/>
      <c r="Q9" s="331"/>
    </row>
    <row r="10" spans="1:17">
      <c r="A10" s="331"/>
      <c r="B10" s="140"/>
      <c r="C10" s="7"/>
      <c r="D10" s="7"/>
      <c r="E10" s="7"/>
      <c r="F10" s="7"/>
      <c r="G10" s="7"/>
      <c r="H10" s="7"/>
      <c r="I10" s="7"/>
      <c r="J10" s="7"/>
      <c r="K10" s="7"/>
      <c r="L10" s="7"/>
      <c r="M10" s="7"/>
      <c r="N10" s="7"/>
      <c r="O10" s="7"/>
      <c r="P10" s="140"/>
      <c r="Q10" s="331"/>
    </row>
    <row r="11" spans="1:17">
      <c r="A11" s="331"/>
      <c r="B11" s="140"/>
      <c r="C11" s="67" t="s">
        <v>458</v>
      </c>
      <c r="D11" s="7"/>
      <c r="E11" s="7"/>
      <c r="F11" s="7899"/>
      <c r="G11" s="7899"/>
      <c r="H11" s="7899"/>
      <c r="I11" s="7899"/>
      <c r="J11" s="7899"/>
      <c r="K11" s="911"/>
      <c r="L11" s="912" t="s">
        <v>459</v>
      </c>
      <c r="M11" s="7899"/>
      <c r="N11" s="7899"/>
      <c r="O11" s="7899"/>
      <c r="P11" s="140"/>
      <c r="Q11" s="331"/>
    </row>
    <row r="12" spans="1:17">
      <c r="A12" s="331"/>
      <c r="B12" s="140"/>
      <c r="C12" s="908" t="s">
        <v>460</v>
      </c>
      <c r="D12" s="913"/>
      <c r="E12" s="913"/>
      <c r="F12" s="7898"/>
      <c r="G12" s="7899"/>
      <c r="H12" s="7899"/>
      <c r="I12" s="7899"/>
      <c r="J12" s="7899"/>
      <c r="K12" s="7"/>
      <c r="L12" s="1272" t="s">
        <v>461</v>
      </c>
      <c r="M12" s="7899"/>
      <c r="N12" s="7899"/>
      <c r="O12" s="7899"/>
      <c r="P12" s="140"/>
      <c r="Q12" s="331"/>
    </row>
    <row r="13" spans="1:17">
      <c r="A13" s="331"/>
      <c r="B13" s="140"/>
      <c r="C13" s="67" t="s">
        <v>462</v>
      </c>
      <c r="D13" s="7"/>
      <c r="E13" s="7"/>
      <c r="F13" s="7898"/>
      <c r="G13" s="7899"/>
      <c r="H13" s="7899"/>
      <c r="I13" s="7899"/>
      <c r="J13" s="7899"/>
      <c r="K13" s="7"/>
      <c r="L13" s="7"/>
      <c r="M13" s="7899"/>
      <c r="N13" s="7899"/>
      <c r="O13" s="7899"/>
      <c r="P13" s="140"/>
      <c r="Q13" s="331"/>
    </row>
    <row r="14" spans="1:17">
      <c r="A14" s="331"/>
      <c r="B14" s="140"/>
      <c r="C14" s="67" t="s">
        <v>463</v>
      </c>
      <c r="D14" s="7"/>
      <c r="E14" s="7"/>
      <c r="F14" s="7"/>
      <c r="G14" s="7"/>
      <c r="H14" s="7"/>
      <c r="I14" s="7"/>
      <c r="J14" s="7" t="s">
        <v>464</v>
      </c>
      <c r="K14" s="7"/>
      <c r="L14" s="7"/>
      <c r="M14" s="7"/>
      <c r="N14" s="7"/>
      <c r="O14" s="7"/>
      <c r="P14" s="140"/>
      <c r="Q14" s="331"/>
    </row>
    <row r="15" spans="1:17" ht="15" thickBot="1">
      <c r="A15" s="331"/>
      <c r="B15" s="140"/>
      <c r="C15" s="914" t="s">
        <v>465</v>
      </c>
      <c r="D15" s="914"/>
      <c r="E15" s="914"/>
      <c r="F15" s="914"/>
      <c r="G15" s="914"/>
      <c r="H15" s="914"/>
      <c r="I15" s="914"/>
      <c r="J15" s="914"/>
      <c r="K15" s="914"/>
      <c r="L15" s="914"/>
      <c r="M15" s="914"/>
      <c r="N15" s="914"/>
      <c r="O15" s="914"/>
      <c r="P15" s="140"/>
      <c r="Q15" s="331"/>
    </row>
    <row r="16" spans="1:17" ht="15" thickTop="1">
      <c r="A16" s="331"/>
      <c r="B16" s="140"/>
      <c r="C16" s="67" t="s">
        <v>466</v>
      </c>
      <c r="D16" s="7"/>
      <c r="E16" s="7"/>
      <c r="F16" s="7900"/>
      <c r="G16" s="7901"/>
      <c r="H16" s="7901"/>
      <c r="I16" s="7901"/>
      <c r="J16" s="7901"/>
      <c r="K16" s="7"/>
      <c r="L16" s="912" t="s">
        <v>467</v>
      </c>
      <c r="M16" s="7901"/>
      <c r="N16" s="7901"/>
      <c r="O16" s="7901"/>
      <c r="P16" s="140"/>
      <c r="Q16" s="331"/>
    </row>
    <row r="17" spans="1:17">
      <c r="A17" s="331"/>
      <c r="B17" s="140"/>
      <c r="C17" s="908" t="s">
        <v>468</v>
      </c>
      <c r="D17" s="7"/>
      <c r="E17" s="599"/>
      <c r="F17" s="7902"/>
      <c r="G17" s="7903"/>
      <c r="H17" s="7904"/>
      <c r="I17" s="7904"/>
      <c r="J17" s="7904"/>
      <c r="K17" s="7"/>
      <c r="L17" s="912" t="s">
        <v>469</v>
      </c>
      <c r="M17" s="7905"/>
      <c r="N17" s="7905"/>
      <c r="O17" s="7905"/>
      <c r="P17" s="140"/>
      <c r="Q17" s="331"/>
    </row>
    <row r="18" spans="1:17">
      <c r="A18" s="331"/>
      <c r="B18" s="140"/>
      <c r="C18" s="908" t="s">
        <v>470</v>
      </c>
      <c r="D18" s="7"/>
      <c r="E18" s="41" t="s">
        <v>471</v>
      </c>
      <c r="F18" s="960"/>
      <c r="G18" s="2835"/>
      <c r="H18" s="939"/>
      <c r="I18" s="939"/>
      <c r="J18" s="939"/>
      <c r="K18" s="9"/>
      <c r="L18" s="918" t="s">
        <v>472</v>
      </c>
      <c r="M18" s="7906"/>
      <c r="N18" s="7906"/>
      <c r="O18" s="7906"/>
      <c r="P18" s="140"/>
      <c r="Q18" s="331"/>
    </row>
    <row r="19" spans="1:17">
      <c r="A19" s="331"/>
      <c r="B19" s="140"/>
      <c r="C19" s="961" t="s">
        <v>473</v>
      </c>
      <c r="D19" s="7"/>
      <c r="E19" s="41" t="s">
        <v>474</v>
      </c>
      <c r="F19" s="960"/>
      <c r="G19" s="2835"/>
      <c r="H19" s="939"/>
      <c r="I19" s="939"/>
      <c r="J19" s="939"/>
      <c r="K19" s="7"/>
      <c r="L19" s="912"/>
      <c r="M19" s="1304"/>
      <c r="N19" s="1304"/>
      <c r="O19" s="1304"/>
      <c r="P19" s="140"/>
      <c r="Q19" s="331"/>
    </row>
    <row r="20" spans="1:17">
      <c r="A20" s="331"/>
      <c r="B20" s="140"/>
      <c r="C20" s="908"/>
      <c r="D20" s="7"/>
      <c r="E20" s="41" t="s">
        <v>475</v>
      </c>
      <c r="F20" s="960"/>
      <c r="G20" s="2835"/>
      <c r="H20" s="939"/>
      <c r="I20" s="939"/>
      <c r="J20" s="939"/>
      <c r="K20" s="7"/>
      <c r="L20" s="912"/>
      <c r="M20" s="1304"/>
      <c r="N20" s="1304"/>
      <c r="O20" s="1304"/>
      <c r="P20" s="140"/>
      <c r="Q20" s="331"/>
    </row>
    <row r="21" spans="1:17">
      <c r="A21" s="331"/>
      <c r="B21" s="140"/>
      <c r="C21" s="425" t="s">
        <v>476</v>
      </c>
      <c r="D21" s="9"/>
      <c r="E21" s="41"/>
      <c r="F21" s="7924"/>
      <c r="G21" s="7899"/>
      <c r="H21" s="7924"/>
      <c r="I21" s="7924"/>
      <c r="J21" s="7924"/>
      <c r="K21" s="1271" t="s">
        <v>477</v>
      </c>
      <c r="L21" s="7899"/>
      <c r="M21" s="7899"/>
      <c r="N21" s="7899"/>
      <c r="O21" s="7899"/>
      <c r="P21" s="140"/>
      <c r="Q21" s="331"/>
    </row>
    <row r="22" spans="1:17">
      <c r="A22" s="331"/>
      <c r="B22" s="140"/>
      <c r="C22" s="915"/>
      <c r="D22" s="915"/>
      <c r="E22" s="599"/>
      <c r="F22" s="7897"/>
      <c r="G22" s="7897"/>
      <c r="H22" s="7897"/>
      <c r="I22" s="7897"/>
      <c r="J22" s="7897"/>
      <c r="K22" s="1273"/>
      <c r="L22" s="7897"/>
      <c r="M22" s="7897"/>
      <c r="N22" s="7897"/>
      <c r="O22" s="7897"/>
      <c r="P22" s="140"/>
      <c r="Q22" s="331"/>
    </row>
    <row r="23" spans="1:17">
      <c r="A23" s="331"/>
      <c r="B23" s="140"/>
      <c r="C23" s="67" t="s">
        <v>478</v>
      </c>
      <c r="D23" s="7"/>
      <c r="E23" s="7"/>
      <c r="F23" s="7"/>
      <c r="G23" s="7896"/>
      <c r="H23" s="7897"/>
      <c r="I23" s="7897"/>
      <c r="J23" s="7897"/>
      <c r="K23" s="1272" t="s">
        <v>479</v>
      </c>
      <c r="L23" s="7897"/>
      <c r="M23" s="7897"/>
      <c r="N23" s="7897"/>
      <c r="O23" s="7897"/>
      <c r="P23" s="140"/>
      <c r="Q23" s="331"/>
    </row>
    <row r="24" spans="1:17">
      <c r="A24" s="331"/>
      <c r="B24" s="140"/>
      <c r="C24" s="67" t="s">
        <v>480</v>
      </c>
      <c r="D24" s="7899"/>
      <c r="E24" s="7899"/>
      <c r="F24" s="916" t="s">
        <v>481</v>
      </c>
      <c r="G24" s="7911"/>
      <c r="H24" s="7897"/>
      <c r="I24" s="7897"/>
      <c r="J24" s="7897"/>
      <c r="K24" s="912" t="s">
        <v>482</v>
      </c>
      <c r="L24" s="7912"/>
      <c r="M24" s="7897"/>
      <c r="N24" s="7897"/>
      <c r="O24" s="7897"/>
      <c r="P24" s="140"/>
      <c r="Q24" s="331"/>
    </row>
    <row r="25" spans="1:17" ht="15" thickBot="1">
      <c r="A25" s="331"/>
      <c r="B25" s="140"/>
      <c r="C25" s="914"/>
      <c r="D25" s="914"/>
      <c r="E25" s="914"/>
      <c r="F25" s="914"/>
      <c r="G25" s="914"/>
      <c r="H25" s="914"/>
      <c r="I25" s="914"/>
      <c r="J25" s="914"/>
      <c r="K25" s="914"/>
      <c r="L25" s="914"/>
      <c r="M25" s="914"/>
      <c r="N25" s="914"/>
      <c r="O25" s="914"/>
      <c r="P25" s="140"/>
      <c r="Q25" s="331"/>
    </row>
    <row r="26" spans="1:17" ht="15" thickTop="1">
      <c r="A26" s="331"/>
      <c r="B26" s="140"/>
      <c r="C26" s="7"/>
      <c r="D26" s="7"/>
      <c r="E26" s="7"/>
      <c r="F26" s="7"/>
      <c r="G26" s="7"/>
      <c r="H26" s="7"/>
      <c r="I26" s="7"/>
      <c r="J26" s="7"/>
      <c r="K26" s="7"/>
      <c r="L26" s="7"/>
      <c r="M26" s="7"/>
      <c r="N26" s="7"/>
      <c r="O26" s="7"/>
      <c r="P26" s="140"/>
      <c r="Q26" s="331"/>
    </row>
    <row r="27" spans="1:17">
      <c r="A27" s="331"/>
      <c r="B27" s="140"/>
      <c r="C27" s="67" t="s">
        <v>483</v>
      </c>
      <c r="D27" s="9"/>
      <c r="E27" s="9"/>
      <c r="F27" s="9"/>
      <c r="G27" s="9"/>
      <c r="H27" s="9"/>
      <c r="I27" s="9"/>
      <c r="J27" s="41"/>
      <c r="K27" s="41"/>
      <c r="L27" s="7"/>
      <c r="M27" s="912" t="s">
        <v>484</v>
      </c>
      <c r="N27" s="7913"/>
      <c r="O27" s="7914"/>
      <c r="P27" s="140"/>
      <c r="Q27" s="331"/>
    </row>
    <row r="28" spans="1:17">
      <c r="A28" s="331"/>
      <c r="B28" s="140"/>
      <c r="C28" s="67" t="s">
        <v>485</v>
      </c>
      <c r="D28" s="41"/>
      <c r="E28" s="41"/>
      <c r="F28" s="9"/>
      <c r="G28" s="9"/>
      <c r="H28" s="9"/>
      <c r="I28" s="9"/>
      <c r="J28" s="9"/>
      <c r="K28" s="41"/>
      <c r="L28" s="7"/>
      <c r="M28" s="912" t="s">
        <v>486</v>
      </c>
      <c r="N28" s="7915"/>
      <c r="O28" s="7914"/>
      <c r="P28" s="140"/>
      <c r="Q28" s="331"/>
    </row>
    <row r="29" spans="1:17" ht="15" thickBot="1">
      <c r="A29" s="331"/>
      <c r="B29" s="140"/>
      <c r="C29" s="67"/>
      <c r="D29" s="67"/>
      <c r="E29" s="67"/>
      <c r="F29" s="67"/>
      <c r="G29" s="67"/>
      <c r="H29" s="67"/>
      <c r="I29" s="67"/>
      <c r="J29" s="67"/>
      <c r="K29" s="67"/>
      <c r="L29" s="67"/>
      <c r="M29" s="67"/>
      <c r="N29" s="67"/>
      <c r="O29" s="67"/>
      <c r="P29" s="140"/>
      <c r="Q29" s="331"/>
    </row>
    <row r="30" spans="1:17">
      <c r="A30" s="331"/>
      <c r="B30" s="140"/>
      <c r="C30" s="2836"/>
      <c r="D30" s="2622"/>
      <c r="E30" s="2622"/>
      <c r="F30" s="2622"/>
      <c r="G30" s="2622"/>
      <c r="H30" s="2622"/>
      <c r="I30" s="7916" t="s">
        <v>487</v>
      </c>
      <c r="J30" s="7916"/>
      <c r="K30" s="2622"/>
      <c r="L30" s="2622"/>
      <c r="M30" s="2622"/>
      <c r="N30" s="2622"/>
      <c r="O30" s="2837"/>
      <c r="P30" s="140"/>
      <c r="Q30" s="331"/>
    </row>
    <row r="31" spans="1:17">
      <c r="A31" s="331"/>
      <c r="B31" s="140"/>
      <c r="C31" s="2493" t="s">
        <v>488</v>
      </c>
      <c r="D31" s="152"/>
      <c r="E31" s="412"/>
      <c r="F31" s="7907" t="s">
        <v>489</v>
      </c>
      <c r="G31" s="7907"/>
      <c r="H31" s="7907"/>
      <c r="I31" s="427" t="s">
        <v>490</v>
      </c>
      <c r="J31" s="427" t="s">
        <v>491</v>
      </c>
      <c r="K31" s="7907" t="s">
        <v>492</v>
      </c>
      <c r="L31" s="7907"/>
      <c r="M31" s="7907" t="s">
        <v>493</v>
      </c>
      <c r="N31" s="7907"/>
      <c r="O31" s="1932" t="s">
        <v>494</v>
      </c>
      <c r="P31" s="140"/>
      <c r="Q31" s="331"/>
    </row>
    <row r="32" spans="1:17">
      <c r="A32" s="331"/>
      <c r="B32" s="140"/>
      <c r="C32" s="2494" t="s">
        <v>495</v>
      </c>
      <c r="D32" s="9"/>
      <c r="E32" s="9"/>
      <c r="F32" s="7908"/>
      <c r="G32" s="7908"/>
      <c r="H32" s="7908"/>
      <c r="I32" s="2838"/>
      <c r="J32" s="2838"/>
      <c r="K32" s="7909"/>
      <c r="L32" s="7910"/>
      <c r="M32" s="7909"/>
      <c r="N32" s="7910"/>
      <c r="O32" s="2839"/>
      <c r="P32" s="140"/>
      <c r="Q32" s="331"/>
    </row>
    <row r="33" spans="1:17">
      <c r="A33" s="331"/>
      <c r="B33" s="140"/>
      <c r="C33" s="2494" t="s">
        <v>496</v>
      </c>
      <c r="D33" s="9"/>
      <c r="E33" s="9"/>
      <c r="F33" s="7925"/>
      <c r="G33" s="7925"/>
      <c r="H33" s="7925"/>
      <c r="I33" s="2838"/>
      <c r="J33" s="2838"/>
      <c r="K33" s="7909"/>
      <c r="L33" s="7910"/>
      <c r="M33" s="7909"/>
      <c r="N33" s="7910"/>
      <c r="O33" s="2839"/>
      <c r="P33" s="140"/>
      <c r="Q33" s="331"/>
    </row>
    <row r="34" spans="1:17">
      <c r="A34" s="331"/>
      <c r="B34" s="140"/>
      <c r="C34" s="2840" t="s">
        <v>497</v>
      </c>
      <c r="D34" s="2651"/>
      <c r="E34" s="2841"/>
      <c r="F34" s="7925"/>
      <c r="G34" s="7925"/>
      <c r="H34" s="7925"/>
      <c r="I34" s="2842"/>
      <c r="J34" s="2842"/>
      <c r="K34" s="7926"/>
      <c r="L34" s="7927"/>
      <c r="M34" s="7909"/>
      <c r="N34" s="7910"/>
      <c r="O34" s="2839"/>
      <c r="P34" s="140"/>
      <c r="Q34" s="331"/>
    </row>
    <row r="35" spans="1:17">
      <c r="A35" s="331"/>
      <c r="B35" s="140"/>
      <c r="C35" s="7917" t="s">
        <v>498</v>
      </c>
      <c r="D35" s="7918"/>
      <c r="E35" s="7918"/>
      <c r="F35" s="7925"/>
      <c r="G35" s="7925"/>
      <c r="H35" s="7925"/>
      <c r="I35" s="2838"/>
      <c r="J35" s="2838"/>
      <c r="K35" s="7909"/>
      <c r="L35" s="7910"/>
      <c r="M35" s="7909"/>
      <c r="N35" s="7910"/>
      <c r="O35" s="2839"/>
      <c r="P35" s="140"/>
      <c r="Q35" s="331"/>
    </row>
    <row r="36" spans="1:17">
      <c r="A36" s="331"/>
      <c r="B36" s="140"/>
      <c r="C36" s="7917" t="s">
        <v>498</v>
      </c>
      <c r="D36" s="7918"/>
      <c r="E36" s="7918"/>
      <c r="F36" s="7925"/>
      <c r="G36" s="7925"/>
      <c r="H36" s="7925"/>
      <c r="I36" s="2838"/>
      <c r="J36" s="2838"/>
      <c r="K36" s="7909"/>
      <c r="L36" s="7910"/>
      <c r="M36" s="7909"/>
      <c r="N36" s="7910"/>
      <c r="O36" s="2839"/>
      <c r="P36" s="140"/>
      <c r="Q36" s="331"/>
    </row>
    <row r="37" spans="1:17">
      <c r="A37" s="331"/>
      <c r="B37" s="140"/>
      <c r="C37" s="7917" t="s">
        <v>498</v>
      </c>
      <c r="D37" s="7918"/>
      <c r="E37" s="7918"/>
      <c r="F37" s="7925"/>
      <c r="G37" s="7925"/>
      <c r="H37" s="7925"/>
      <c r="I37" s="2838"/>
      <c r="J37" s="2838"/>
      <c r="K37" s="7909"/>
      <c r="L37" s="7910"/>
      <c r="M37" s="7909"/>
      <c r="N37" s="7910"/>
      <c r="O37" s="2839"/>
      <c r="P37" s="140"/>
      <c r="Q37" s="331"/>
    </row>
    <row r="38" spans="1:17">
      <c r="A38" s="331"/>
      <c r="B38" s="140"/>
      <c r="C38" s="7933"/>
      <c r="D38" s="7934"/>
      <c r="E38" s="7934"/>
      <c r="F38" s="7928"/>
      <c r="G38" s="7928"/>
      <c r="H38" s="7928"/>
      <c r="I38" s="2843"/>
      <c r="J38" s="2843"/>
      <c r="K38" s="7929"/>
      <c r="L38" s="7930"/>
      <c r="M38" s="7929"/>
      <c r="N38" s="7930"/>
      <c r="O38" s="2839"/>
      <c r="P38" s="140"/>
      <c r="Q38" s="331"/>
    </row>
    <row r="39" spans="1:17">
      <c r="A39" s="331"/>
      <c r="B39" s="140"/>
      <c r="C39" s="7917" t="s">
        <v>499</v>
      </c>
      <c r="D39" s="7918"/>
      <c r="E39" s="7918"/>
      <c r="F39" s="7928"/>
      <c r="G39" s="7928"/>
      <c r="H39" s="7928"/>
      <c r="I39" s="2843"/>
      <c r="J39" s="2843"/>
      <c r="K39" s="7929"/>
      <c r="L39" s="7930"/>
      <c r="M39" s="7929"/>
      <c r="N39" s="7930"/>
      <c r="O39" s="2839"/>
      <c r="P39" s="140"/>
      <c r="Q39" s="331"/>
    </row>
    <row r="40" spans="1:17">
      <c r="A40" s="331"/>
      <c r="B40" s="140"/>
      <c r="C40" s="2494" t="s">
        <v>500</v>
      </c>
      <c r="D40" s="9"/>
      <c r="E40" s="9"/>
      <c r="F40" s="7931"/>
      <c r="G40" s="7918"/>
      <c r="H40" s="7918"/>
      <c r="I40" s="7918"/>
      <c r="J40" s="7932"/>
      <c r="K40" s="7909"/>
      <c r="L40" s="7910"/>
      <c r="M40" s="7909"/>
      <c r="N40" s="7910"/>
      <c r="O40" s="2844"/>
      <c r="P40" s="140"/>
      <c r="Q40" s="331"/>
    </row>
    <row r="41" spans="1:17">
      <c r="A41" s="331"/>
      <c r="B41" s="140"/>
      <c r="C41" s="2494" t="s">
        <v>501</v>
      </c>
      <c r="D41" s="9"/>
      <c r="E41" s="9"/>
      <c r="F41" s="7938"/>
      <c r="G41" s="7914"/>
      <c r="H41" s="7914"/>
      <c r="I41" s="7914"/>
      <c r="J41" s="7939"/>
      <c r="K41" s="7926"/>
      <c r="L41" s="7927"/>
      <c r="M41" s="7909"/>
      <c r="N41" s="7910"/>
      <c r="O41" s="2839"/>
      <c r="P41" s="140"/>
      <c r="Q41" s="331"/>
    </row>
    <row r="42" spans="1:17">
      <c r="A42" s="331"/>
      <c r="B42" s="140"/>
      <c r="C42" s="2494" t="s">
        <v>502</v>
      </c>
      <c r="D42" s="9"/>
      <c r="E42" s="9"/>
      <c r="F42" s="7935"/>
      <c r="G42" s="7936"/>
      <c r="H42" s="7936"/>
      <c r="I42" s="7936"/>
      <c r="J42" s="7937"/>
      <c r="K42" s="7909"/>
      <c r="L42" s="7910"/>
      <c r="M42" s="7909"/>
      <c r="N42" s="7910"/>
      <c r="O42" s="2839"/>
      <c r="P42" s="140"/>
      <c r="Q42" s="331"/>
    </row>
    <row r="43" spans="1:17">
      <c r="A43" s="331"/>
      <c r="B43" s="140"/>
      <c r="C43" s="2494" t="s">
        <v>503</v>
      </c>
      <c r="D43" s="9"/>
      <c r="E43" s="9"/>
      <c r="F43" s="7935"/>
      <c r="G43" s="7936"/>
      <c r="H43" s="7936"/>
      <c r="I43" s="7936"/>
      <c r="J43" s="7937"/>
      <c r="K43" s="7909"/>
      <c r="L43" s="7910"/>
      <c r="M43" s="7909"/>
      <c r="N43" s="7910"/>
      <c r="O43" s="2839"/>
      <c r="P43" s="140"/>
      <c r="Q43" s="331"/>
    </row>
    <row r="44" spans="1:17">
      <c r="A44" s="331"/>
      <c r="B44" s="140"/>
      <c r="C44" s="2494" t="s">
        <v>504</v>
      </c>
      <c r="D44" s="9"/>
      <c r="E44" s="9"/>
      <c r="F44" s="7935"/>
      <c r="G44" s="7936"/>
      <c r="H44" s="7936"/>
      <c r="I44" s="7936"/>
      <c r="J44" s="7937"/>
      <c r="K44" s="7909"/>
      <c r="L44" s="7910"/>
      <c r="M44" s="7909"/>
      <c r="N44" s="7910"/>
      <c r="O44" s="2839"/>
      <c r="P44" s="140"/>
      <c r="Q44" s="331"/>
    </row>
    <row r="45" spans="1:17">
      <c r="A45" s="331"/>
      <c r="B45" s="140"/>
      <c r="C45" s="2495" t="s">
        <v>505</v>
      </c>
      <c r="D45" s="67"/>
      <c r="E45" s="67"/>
      <c r="F45" s="2848"/>
      <c r="G45" s="2848"/>
      <c r="H45" s="2848"/>
      <c r="I45" s="2848"/>
      <c r="J45" s="2848"/>
      <c r="K45" s="2848"/>
      <c r="L45" s="2848"/>
      <c r="M45" s="2848"/>
      <c r="N45" s="2848"/>
      <c r="O45" s="2849"/>
      <c r="P45" s="140"/>
      <c r="Q45" s="331"/>
    </row>
    <row r="46" spans="1:17">
      <c r="A46" s="331"/>
      <c r="B46" s="140"/>
      <c r="C46" s="7940" t="s">
        <v>506</v>
      </c>
      <c r="D46" s="7941"/>
      <c r="E46" s="7942"/>
      <c r="F46" s="2850"/>
      <c r="G46" s="2851"/>
      <c r="H46" s="2851"/>
      <c r="I46" s="2851"/>
      <c r="J46" s="2852"/>
      <c r="K46" s="7909"/>
      <c r="L46" s="7910"/>
      <c r="M46" s="7909"/>
      <c r="N46" s="7910"/>
      <c r="O46" s="2853"/>
      <c r="P46" s="140"/>
      <c r="Q46" s="331"/>
    </row>
    <row r="47" spans="1:17">
      <c r="A47" s="331"/>
      <c r="B47" s="140"/>
      <c r="C47" s="7940" t="s">
        <v>507</v>
      </c>
      <c r="D47" s="7941"/>
      <c r="E47" s="7942"/>
      <c r="F47" s="2854"/>
      <c r="G47" s="2855"/>
      <c r="H47" s="2855"/>
      <c r="I47" s="2855"/>
      <c r="J47" s="2856"/>
      <c r="K47" s="7909"/>
      <c r="L47" s="7910"/>
      <c r="M47" s="7909"/>
      <c r="N47" s="7910"/>
      <c r="O47" s="2853"/>
      <c r="P47" s="140"/>
      <c r="Q47" s="331"/>
    </row>
    <row r="48" spans="1:17">
      <c r="A48" s="331"/>
      <c r="B48" s="140"/>
      <c r="C48" s="7940" t="s">
        <v>508</v>
      </c>
      <c r="D48" s="7941"/>
      <c r="E48" s="7942"/>
      <c r="F48" s="2854"/>
      <c r="G48" s="2855"/>
      <c r="H48" s="2855"/>
      <c r="I48" s="2855"/>
      <c r="J48" s="2856"/>
      <c r="K48" s="7909"/>
      <c r="L48" s="7910"/>
      <c r="M48" s="7909"/>
      <c r="N48" s="7910"/>
      <c r="O48" s="2853"/>
      <c r="P48" s="140"/>
      <c r="Q48" s="331"/>
    </row>
    <row r="49" spans="1:17">
      <c r="A49" s="331"/>
      <c r="B49" s="140"/>
      <c r="C49" s="7940" t="s">
        <v>509</v>
      </c>
      <c r="D49" s="7941"/>
      <c r="E49" s="7942"/>
      <c r="F49" s="2854"/>
      <c r="G49" s="2855"/>
      <c r="H49" s="2855"/>
      <c r="I49" s="2855"/>
      <c r="J49" s="2856"/>
      <c r="K49" s="7909"/>
      <c r="L49" s="7910"/>
      <c r="M49" s="7909"/>
      <c r="N49" s="7910"/>
      <c r="O49" s="2853"/>
      <c r="P49" s="140"/>
      <c r="Q49" s="331"/>
    </row>
    <row r="50" spans="1:17">
      <c r="A50" s="331"/>
      <c r="B50" s="140"/>
      <c r="C50" s="7940" t="s">
        <v>510</v>
      </c>
      <c r="D50" s="7941"/>
      <c r="E50" s="7942"/>
      <c r="F50" s="2854"/>
      <c r="G50" s="2855"/>
      <c r="H50" s="2855"/>
      <c r="I50" s="2855"/>
      <c r="J50" s="2856"/>
      <c r="K50" s="7909"/>
      <c r="L50" s="7910"/>
      <c r="M50" s="7909"/>
      <c r="N50" s="7910"/>
      <c r="O50" s="2853"/>
      <c r="P50" s="140"/>
      <c r="Q50" s="331"/>
    </row>
    <row r="51" spans="1:17">
      <c r="A51" s="331"/>
      <c r="B51" s="140"/>
      <c r="C51" s="7940" t="s">
        <v>511</v>
      </c>
      <c r="D51" s="7941"/>
      <c r="E51" s="7942"/>
      <c r="F51" s="2854"/>
      <c r="G51" s="2855"/>
      <c r="H51" s="2855"/>
      <c r="I51" s="2855"/>
      <c r="J51" s="2856"/>
      <c r="K51" s="7909"/>
      <c r="L51" s="7910"/>
      <c r="M51" s="7909"/>
      <c r="N51" s="7910"/>
      <c r="O51" s="2853"/>
      <c r="P51" s="140"/>
      <c r="Q51" s="331"/>
    </row>
    <row r="52" spans="1:17">
      <c r="A52" s="331"/>
      <c r="B52" s="140"/>
      <c r="C52" s="7943" t="s">
        <v>512</v>
      </c>
      <c r="D52" s="7944"/>
      <c r="E52" s="7945"/>
      <c r="F52" s="7935"/>
      <c r="G52" s="7936"/>
      <c r="H52" s="7936"/>
      <c r="I52" s="7936"/>
      <c r="J52" s="7937"/>
      <c r="K52" s="7909"/>
      <c r="L52" s="7910"/>
      <c r="M52" s="7909"/>
      <c r="N52" s="7910"/>
      <c r="O52" s="2853"/>
      <c r="P52" s="140"/>
      <c r="Q52" s="331"/>
    </row>
    <row r="53" spans="1:17">
      <c r="A53" s="331"/>
      <c r="B53" s="140"/>
      <c r="C53" s="2857" t="s">
        <v>513</v>
      </c>
      <c r="D53" s="2858"/>
      <c r="E53" s="2859"/>
      <c r="F53" s="2845"/>
      <c r="G53" s="2846"/>
      <c r="H53" s="2846"/>
      <c r="I53" s="2846"/>
      <c r="J53" s="2847"/>
      <c r="K53" s="7909"/>
      <c r="L53" s="7910"/>
      <c r="M53" s="7909"/>
      <c r="N53" s="7910"/>
      <c r="O53" s="2853"/>
      <c r="P53" s="140"/>
      <c r="Q53" s="331"/>
    </row>
    <row r="54" spans="1:17">
      <c r="A54" s="331"/>
      <c r="B54" s="140"/>
      <c r="C54" s="7943" t="s">
        <v>514</v>
      </c>
      <c r="D54" s="7944"/>
      <c r="E54" s="7945"/>
      <c r="F54" s="7935"/>
      <c r="G54" s="7936"/>
      <c r="H54" s="7936"/>
      <c r="I54" s="7936"/>
      <c r="J54" s="7937"/>
      <c r="K54" s="7909"/>
      <c r="L54" s="7910"/>
      <c r="M54" s="7909"/>
      <c r="N54" s="7910"/>
      <c r="O54" s="2839"/>
      <c r="P54" s="140"/>
      <c r="Q54" s="331"/>
    </row>
    <row r="55" spans="1:17">
      <c r="A55" s="331"/>
      <c r="B55" s="140"/>
      <c r="C55" s="2493" t="s">
        <v>515</v>
      </c>
      <c r="D55" s="152"/>
      <c r="E55" s="412"/>
      <c r="F55" s="7946" t="s">
        <v>489</v>
      </c>
      <c r="G55" s="7946"/>
      <c r="H55" s="7946"/>
      <c r="I55" s="1305"/>
      <c r="J55" s="412"/>
      <c r="K55" s="1305" t="s">
        <v>492</v>
      </c>
      <c r="L55" s="412"/>
      <c r="M55" s="412" t="s">
        <v>493</v>
      </c>
      <c r="N55" s="412"/>
      <c r="O55" s="1932" t="s">
        <v>494</v>
      </c>
      <c r="P55" s="140"/>
      <c r="Q55" s="331"/>
    </row>
    <row r="56" spans="1:17">
      <c r="A56" s="331"/>
      <c r="B56" s="140"/>
      <c r="C56" s="7933"/>
      <c r="D56" s="7934"/>
      <c r="E56" s="7934"/>
      <c r="F56" s="7929"/>
      <c r="G56" s="7934"/>
      <c r="H56" s="7934"/>
      <c r="I56" s="7934"/>
      <c r="J56" s="7930"/>
      <c r="K56" s="7929"/>
      <c r="L56" s="7930"/>
      <c r="M56" s="7929"/>
      <c r="N56" s="7930"/>
      <c r="O56" s="2839"/>
      <c r="P56" s="140"/>
      <c r="Q56" s="331"/>
    </row>
    <row r="57" spans="1:17">
      <c r="A57" s="331"/>
      <c r="B57" s="140"/>
      <c r="C57" s="7933"/>
      <c r="D57" s="7934"/>
      <c r="E57" s="7934"/>
      <c r="F57" s="7929"/>
      <c r="G57" s="7934"/>
      <c r="H57" s="7934"/>
      <c r="I57" s="7934"/>
      <c r="J57" s="7930"/>
      <c r="K57" s="7929"/>
      <c r="L57" s="7930"/>
      <c r="M57" s="7929"/>
      <c r="N57" s="7930"/>
      <c r="O57" s="2839"/>
      <c r="P57" s="140"/>
      <c r="Q57" s="331"/>
    </row>
    <row r="58" spans="1:17">
      <c r="A58" s="331"/>
      <c r="B58" s="140"/>
      <c r="C58" s="7933"/>
      <c r="D58" s="7934"/>
      <c r="E58" s="7934"/>
      <c r="F58" s="7929"/>
      <c r="G58" s="7934"/>
      <c r="H58" s="7934"/>
      <c r="I58" s="7934"/>
      <c r="J58" s="7930"/>
      <c r="K58" s="7929"/>
      <c r="L58" s="7930"/>
      <c r="M58" s="7929"/>
      <c r="N58" s="7930"/>
      <c r="O58" s="2839"/>
      <c r="P58" s="140"/>
      <c r="Q58" s="331"/>
    </row>
    <row r="59" spans="1:17">
      <c r="A59" s="331"/>
      <c r="B59" s="140"/>
      <c r="C59" s="7933"/>
      <c r="D59" s="7934"/>
      <c r="E59" s="7934"/>
      <c r="F59" s="7929"/>
      <c r="G59" s="7934"/>
      <c r="H59" s="7934"/>
      <c r="I59" s="7934"/>
      <c r="J59" s="7930"/>
      <c r="K59" s="7929"/>
      <c r="L59" s="7930"/>
      <c r="M59" s="7929"/>
      <c r="N59" s="7930"/>
      <c r="O59" s="2839"/>
      <c r="P59" s="140"/>
      <c r="Q59" s="331"/>
    </row>
    <row r="60" spans="1:17">
      <c r="A60" s="331"/>
      <c r="B60" s="140"/>
      <c r="C60" s="7933"/>
      <c r="D60" s="7934"/>
      <c r="E60" s="7934"/>
      <c r="F60" s="7929"/>
      <c r="G60" s="7934"/>
      <c r="H60" s="7934"/>
      <c r="I60" s="7934"/>
      <c r="J60" s="7930"/>
      <c r="K60" s="7929"/>
      <c r="L60" s="7930"/>
      <c r="M60" s="7929"/>
      <c r="N60" s="7930"/>
      <c r="O60" s="2839"/>
      <c r="P60" s="140"/>
      <c r="Q60" s="331"/>
    </row>
    <row r="61" spans="1:17">
      <c r="A61" s="331"/>
      <c r="B61" s="140"/>
      <c r="C61" s="7933"/>
      <c r="D61" s="7934"/>
      <c r="E61" s="7934"/>
      <c r="F61" s="7929"/>
      <c r="G61" s="7934"/>
      <c r="H61" s="7934"/>
      <c r="I61" s="7934"/>
      <c r="J61" s="7930"/>
      <c r="K61" s="7929"/>
      <c r="L61" s="7930"/>
      <c r="M61" s="7929"/>
      <c r="N61" s="7930"/>
      <c r="O61" s="2839"/>
      <c r="P61" s="140"/>
      <c r="Q61" s="331"/>
    </row>
    <row r="62" spans="1:17">
      <c r="A62" s="331"/>
      <c r="B62" s="140"/>
      <c r="C62" s="2495" t="s">
        <v>516</v>
      </c>
      <c r="D62" s="7"/>
      <c r="E62" s="7"/>
      <c r="F62" s="7935"/>
      <c r="G62" s="7936"/>
      <c r="H62" s="7936"/>
      <c r="I62" s="7936"/>
      <c r="J62" s="7937"/>
      <c r="K62" s="7929"/>
      <c r="L62" s="7930"/>
      <c r="M62" s="7929"/>
      <c r="N62" s="7930"/>
      <c r="O62" s="2839"/>
      <c r="P62" s="140"/>
      <c r="Q62" s="331"/>
    </row>
    <row r="63" spans="1:17">
      <c r="A63" s="331"/>
      <c r="B63" s="140"/>
      <c r="C63" s="2495" t="s">
        <v>517</v>
      </c>
      <c r="D63" s="7"/>
      <c r="E63" s="7"/>
      <c r="F63" s="7931"/>
      <c r="G63" s="7918"/>
      <c r="H63" s="7918"/>
      <c r="I63" s="7918"/>
      <c r="J63" s="7932"/>
      <c r="K63" s="7929"/>
      <c r="L63" s="7930"/>
      <c r="M63" s="7929"/>
      <c r="N63" s="7930"/>
      <c r="O63" s="2839"/>
      <c r="P63" s="140"/>
      <c r="Q63" s="331"/>
    </row>
    <row r="64" spans="1:17" ht="15" thickBot="1">
      <c r="A64" s="331"/>
      <c r="B64" s="140"/>
      <c r="C64" s="2860" t="s">
        <v>518</v>
      </c>
      <c r="D64" s="2861"/>
      <c r="E64" s="2861"/>
      <c r="F64" s="7947"/>
      <c r="G64" s="7948"/>
      <c r="H64" s="7948"/>
      <c r="I64" s="7948"/>
      <c r="J64" s="7949"/>
      <c r="K64" s="7950"/>
      <c r="L64" s="7951"/>
      <c r="M64" s="7950"/>
      <c r="N64" s="7951"/>
      <c r="O64" s="2863"/>
      <c r="P64" s="140"/>
      <c r="Q64" s="331"/>
    </row>
    <row r="65" spans="1:17" ht="15" thickBot="1">
      <c r="A65" s="331"/>
      <c r="B65" s="140"/>
      <c r="C65" s="35"/>
      <c r="D65" s="9"/>
      <c r="E65" s="9"/>
      <c r="F65" s="917"/>
      <c r="G65" s="917"/>
      <c r="H65" s="917"/>
      <c r="I65" s="917"/>
      <c r="J65" s="917"/>
      <c r="K65" s="917"/>
      <c r="L65" s="917"/>
      <c r="M65" s="917"/>
      <c r="N65" s="917"/>
      <c r="O65" s="917"/>
      <c r="P65" s="140"/>
      <c r="Q65" s="331"/>
    </row>
    <row r="66" spans="1:17">
      <c r="A66" s="331"/>
      <c r="B66" s="140"/>
      <c r="C66" s="2836" t="s">
        <v>519</v>
      </c>
      <c r="D66" s="2624"/>
      <c r="E66" s="2624"/>
      <c r="F66" s="2624"/>
      <c r="G66" s="2624"/>
      <c r="H66" s="2624"/>
      <c r="I66" s="2624"/>
      <c r="J66" s="2624"/>
      <c r="K66" s="2624"/>
      <c r="L66" s="2624"/>
      <c r="M66" s="2624"/>
      <c r="N66" s="2624"/>
      <c r="O66" s="2864"/>
      <c r="P66" s="140"/>
      <c r="Q66" s="331"/>
    </row>
    <row r="67" spans="1:17">
      <c r="A67" s="331"/>
      <c r="B67" s="140"/>
      <c r="C67" s="7885" t="s">
        <v>520</v>
      </c>
      <c r="D67" s="7886"/>
      <c r="E67" s="7885" t="s">
        <v>521</v>
      </c>
      <c r="F67" s="7889"/>
      <c r="G67" s="7889"/>
      <c r="H67" s="7889"/>
      <c r="I67" s="7889"/>
      <c r="J67" s="7889"/>
      <c r="K67" s="7889" t="s">
        <v>522</v>
      </c>
      <c r="L67" s="7889"/>
      <c r="M67" s="7889"/>
      <c r="N67" s="7889"/>
      <c r="O67" s="7886"/>
      <c r="P67" s="140"/>
      <c r="Q67" s="331"/>
    </row>
    <row r="68" spans="1:17">
      <c r="A68" s="331"/>
      <c r="B68" s="140"/>
      <c r="C68" s="7887" t="s">
        <v>523</v>
      </c>
      <c r="D68" s="7888"/>
      <c r="E68" s="7890"/>
      <c r="F68" s="7891"/>
      <c r="G68" s="7891"/>
      <c r="H68" s="7891"/>
      <c r="I68" s="7891"/>
      <c r="J68" s="7892"/>
      <c r="K68" s="7891"/>
      <c r="L68" s="7891"/>
      <c r="M68" s="7891"/>
      <c r="N68" s="7891"/>
      <c r="O68" s="7893"/>
      <c r="P68" s="140"/>
      <c r="Q68" s="331"/>
    </row>
    <row r="69" spans="1:17">
      <c r="A69" s="331"/>
      <c r="B69" s="140"/>
      <c r="C69" s="7887" t="s">
        <v>524</v>
      </c>
      <c r="D69" s="7888"/>
      <c r="E69" s="7890"/>
      <c r="F69" s="7891"/>
      <c r="G69" s="7891"/>
      <c r="H69" s="7891"/>
      <c r="I69" s="7891"/>
      <c r="J69" s="7892"/>
      <c r="K69" s="7891"/>
      <c r="L69" s="7891"/>
      <c r="M69" s="7891"/>
      <c r="N69" s="7891"/>
      <c r="O69" s="7893"/>
      <c r="P69" s="140"/>
      <c r="Q69" s="331"/>
    </row>
    <row r="70" spans="1:17">
      <c r="A70" s="331"/>
      <c r="B70" s="140"/>
      <c r="C70" s="7894" t="s">
        <v>525</v>
      </c>
      <c r="D70" s="7895"/>
      <c r="E70" s="7890"/>
      <c r="F70" s="7891"/>
      <c r="G70" s="7891"/>
      <c r="H70" s="7891"/>
      <c r="I70" s="7891"/>
      <c r="J70" s="7892"/>
      <c r="K70" s="2866"/>
      <c r="L70" s="2866"/>
      <c r="M70" s="2866"/>
      <c r="N70" s="2866"/>
      <c r="O70" s="2867"/>
      <c r="P70" s="140"/>
      <c r="Q70" s="331"/>
    </row>
    <row r="71" spans="1:17">
      <c r="A71" s="331"/>
      <c r="B71" s="140"/>
      <c r="C71" s="7894" t="s">
        <v>526</v>
      </c>
      <c r="D71" s="7895"/>
      <c r="E71" s="7890"/>
      <c r="F71" s="7891"/>
      <c r="G71" s="7891"/>
      <c r="H71" s="7891"/>
      <c r="I71" s="7891"/>
      <c r="J71" s="7892"/>
      <c r="K71" s="2866"/>
      <c r="L71" s="2866"/>
      <c r="M71" s="2866"/>
      <c r="N71" s="2866"/>
      <c r="O71" s="2867"/>
      <c r="P71" s="140"/>
      <c r="Q71" s="331"/>
    </row>
    <row r="72" spans="1:17" ht="15" thickBot="1">
      <c r="A72" s="331"/>
      <c r="B72" s="140"/>
      <c r="C72" s="7877" t="s">
        <v>527</v>
      </c>
      <c r="D72" s="7878"/>
      <c r="E72" s="7881"/>
      <c r="F72" s="7882"/>
      <c r="G72" s="7882"/>
      <c r="H72" s="7882"/>
      <c r="I72" s="7882"/>
      <c r="J72" s="7882"/>
      <c r="K72" s="7883"/>
      <c r="L72" s="7882"/>
      <c r="M72" s="7882"/>
      <c r="N72" s="7882"/>
      <c r="O72" s="7884"/>
      <c r="P72" s="140"/>
      <c r="Q72" s="331"/>
    </row>
    <row r="73" spans="1:17" ht="15" thickBot="1">
      <c r="A73" s="331"/>
      <c r="B73" s="140"/>
      <c r="C73" s="140"/>
      <c r="D73" s="140"/>
      <c r="E73" s="140"/>
      <c r="F73" s="140"/>
      <c r="G73" s="140"/>
      <c r="H73" s="140"/>
      <c r="I73" s="140"/>
      <c r="J73" s="140"/>
      <c r="K73" s="140"/>
      <c r="L73" s="140"/>
      <c r="M73" s="140"/>
      <c r="N73" s="140"/>
      <c r="O73" s="140"/>
      <c r="P73" s="140"/>
      <c r="Q73" s="331"/>
    </row>
    <row r="74" spans="1:17">
      <c r="A74" s="331"/>
      <c r="B74" s="140"/>
      <c r="C74" s="2836" t="s">
        <v>528</v>
      </c>
      <c r="D74" s="2624"/>
      <c r="E74" s="2624"/>
      <c r="F74" s="2624"/>
      <c r="G74" s="2624"/>
      <c r="H74" s="2624"/>
      <c r="I74" s="2624"/>
      <c r="J74" s="2624"/>
      <c r="K74" s="2624"/>
      <c r="L74" s="2624"/>
      <c r="M74" s="2624"/>
      <c r="N74" s="2624"/>
      <c r="O74" s="2864"/>
      <c r="P74" s="140"/>
      <c r="Q74" s="331"/>
    </row>
    <row r="75" spans="1:17">
      <c r="A75" s="331"/>
      <c r="B75" s="140"/>
      <c r="C75" s="7885" t="s">
        <v>520</v>
      </c>
      <c r="D75" s="7886"/>
      <c r="E75" s="7885" t="s">
        <v>529</v>
      </c>
      <c r="F75" s="7889"/>
      <c r="G75" s="7889"/>
      <c r="H75" s="7889"/>
      <c r="I75" s="7889"/>
      <c r="J75" s="7889"/>
      <c r="K75" s="7889" t="s">
        <v>530</v>
      </c>
      <c r="L75" s="7889"/>
      <c r="M75" s="7889"/>
      <c r="N75" s="7889"/>
      <c r="O75" s="7886"/>
      <c r="P75" s="140"/>
      <c r="Q75" s="331"/>
    </row>
    <row r="76" spans="1:17">
      <c r="A76" s="331"/>
      <c r="B76" s="140"/>
      <c r="C76" s="7887" t="s">
        <v>523</v>
      </c>
      <c r="D76" s="7888"/>
      <c r="E76" s="7890"/>
      <c r="F76" s="7891"/>
      <c r="G76" s="7891"/>
      <c r="H76" s="7891"/>
      <c r="I76" s="7891"/>
      <c r="J76" s="7892"/>
      <c r="K76" s="7891"/>
      <c r="L76" s="7891"/>
      <c r="M76" s="7891"/>
      <c r="N76" s="7891"/>
      <c r="O76" s="7893"/>
      <c r="P76" s="140"/>
      <c r="Q76" s="331"/>
    </row>
    <row r="77" spans="1:17" ht="15" thickBot="1">
      <c r="A77" s="331"/>
      <c r="B77" s="140"/>
      <c r="C77" s="7879" t="s">
        <v>527</v>
      </c>
      <c r="D77" s="7880"/>
      <c r="E77" s="7881"/>
      <c r="F77" s="7882"/>
      <c r="G77" s="7882"/>
      <c r="H77" s="7882"/>
      <c r="I77" s="7882"/>
      <c r="J77" s="7882"/>
      <c r="K77" s="7883"/>
      <c r="L77" s="7882"/>
      <c r="M77" s="7882"/>
      <c r="N77" s="7882"/>
      <c r="O77" s="7884"/>
      <c r="P77" s="140"/>
      <c r="Q77" s="331"/>
    </row>
    <row r="78" spans="1:17">
      <c r="A78" s="331"/>
      <c r="B78" s="140"/>
      <c r="C78" s="1456"/>
      <c r="D78" s="1456"/>
      <c r="E78" s="909"/>
      <c r="F78" s="909"/>
      <c r="G78" s="909"/>
      <c r="H78" s="909"/>
      <c r="I78" s="909"/>
      <c r="J78" s="468"/>
      <c r="K78" s="468"/>
      <c r="L78" s="468"/>
      <c r="M78" s="909"/>
      <c r="N78" s="909"/>
      <c r="O78" s="468"/>
      <c r="P78" s="140"/>
      <c r="Q78" s="331"/>
    </row>
    <row r="79" spans="1:17">
      <c r="A79" s="331"/>
      <c r="B79" s="140"/>
      <c r="C79" s="67" t="s">
        <v>531</v>
      </c>
      <c r="D79" s="7"/>
      <c r="E79" s="7"/>
      <c r="F79" s="7953"/>
      <c r="G79" s="7953"/>
      <c r="H79" s="7953"/>
      <c r="I79" s="909"/>
      <c r="J79" s="41"/>
      <c r="K79" s="9"/>
      <c r="L79" s="918" t="s">
        <v>532</v>
      </c>
      <c r="M79" s="7953"/>
      <c r="N79" s="7953"/>
      <c r="O79" s="7953"/>
      <c r="P79" s="140"/>
      <c r="Q79" s="331"/>
    </row>
    <row r="80" spans="1:17">
      <c r="A80" s="331"/>
      <c r="B80" s="140"/>
      <c r="C80" s="67" t="s">
        <v>533</v>
      </c>
      <c r="D80" s="7"/>
      <c r="E80" s="7"/>
      <c r="F80" s="7955"/>
      <c r="G80" s="7956"/>
      <c r="H80" s="7956"/>
      <c r="I80" s="909"/>
      <c r="J80" s="41"/>
      <c r="K80" s="9"/>
      <c r="L80" s="918" t="s">
        <v>534</v>
      </c>
      <c r="M80" s="7956"/>
      <c r="N80" s="7956"/>
      <c r="O80" s="7956"/>
      <c r="P80" s="140"/>
      <c r="Q80" s="331"/>
    </row>
    <row r="81" spans="1:17" ht="15" thickBot="1">
      <c r="A81" s="331"/>
      <c r="B81" s="140"/>
      <c r="C81" s="35"/>
      <c r="D81" s="9"/>
      <c r="E81" s="9"/>
      <c r="F81" s="917"/>
      <c r="G81" s="917"/>
      <c r="H81" s="917"/>
      <c r="I81" s="917"/>
      <c r="J81" s="917"/>
      <c r="K81" s="917"/>
      <c r="L81" s="917"/>
      <c r="M81" s="917"/>
      <c r="N81" s="917"/>
      <c r="O81" s="917"/>
      <c r="P81" s="140"/>
      <c r="Q81" s="331"/>
    </row>
    <row r="82" spans="1:17">
      <c r="A82" s="331"/>
      <c r="B82" s="140"/>
      <c r="C82" s="2836" t="s">
        <v>535</v>
      </c>
      <c r="D82" s="2624"/>
      <c r="E82" s="2624"/>
      <c r="F82" s="2624"/>
      <c r="G82" s="2624"/>
      <c r="H82" s="2624"/>
      <c r="I82" s="2624"/>
      <c r="J82" s="2624"/>
      <c r="K82" s="2624"/>
      <c r="L82" s="2624"/>
      <c r="M82" s="2624"/>
      <c r="N82" s="2624"/>
      <c r="O82" s="2864"/>
      <c r="P82" s="140"/>
      <c r="Q82" s="331"/>
    </row>
    <row r="83" spans="1:17">
      <c r="A83" s="331"/>
      <c r="B83" s="140"/>
      <c r="C83" s="7885" t="s">
        <v>536</v>
      </c>
      <c r="D83" s="7957"/>
      <c r="E83" s="7958" t="s">
        <v>537</v>
      </c>
      <c r="F83" s="7889"/>
      <c r="G83" s="7889"/>
      <c r="H83" s="7957"/>
      <c r="I83" s="2870"/>
      <c r="J83" s="2871" t="s">
        <v>538</v>
      </c>
      <c r="K83" s="2871" t="s">
        <v>539</v>
      </c>
      <c r="L83" s="2871" t="s">
        <v>540</v>
      </c>
      <c r="M83" s="7958" t="s">
        <v>541</v>
      </c>
      <c r="N83" s="7957"/>
      <c r="O83" s="2872" t="s">
        <v>542</v>
      </c>
      <c r="P83" s="140"/>
      <c r="Q83" s="331"/>
    </row>
    <row r="84" spans="1:17">
      <c r="A84" s="331"/>
      <c r="B84" s="140"/>
      <c r="C84" s="7887"/>
      <c r="D84" s="7888"/>
      <c r="E84" s="7952"/>
      <c r="F84" s="7953"/>
      <c r="G84" s="7953"/>
      <c r="H84" s="7954"/>
      <c r="I84" s="2873"/>
      <c r="J84" s="2874"/>
      <c r="K84" s="2874"/>
      <c r="L84" s="2874"/>
      <c r="M84" s="7952"/>
      <c r="N84" s="7954"/>
      <c r="O84" s="2875"/>
      <c r="P84" s="140"/>
      <c r="Q84" s="331"/>
    </row>
    <row r="85" spans="1:17">
      <c r="A85" s="331"/>
      <c r="B85" s="140"/>
      <c r="C85" s="7887"/>
      <c r="D85" s="7888"/>
      <c r="E85" s="7952"/>
      <c r="F85" s="7953"/>
      <c r="G85" s="7953"/>
      <c r="H85" s="7954"/>
      <c r="I85" s="2873"/>
      <c r="J85" s="2874"/>
      <c r="K85" s="2874"/>
      <c r="L85" s="2874"/>
      <c r="M85" s="7952"/>
      <c r="N85" s="7954"/>
      <c r="O85" s="2875"/>
      <c r="P85" s="140"/>
      <c r="Q85" s="331"/>
    </row>
    <row r="86" spans="1:17">
      <c r="A86" s="331"/>
      <c r="B86" s="140"/>
      <c r="C86" s="7887"/>
      <c r="D86" s="7888"/>
      <c r="E86" s="7952"/>
      <c r="F86" s="7953"/>
      <c r="G86" s="7953"/>
      <c r="H86" s="7954"/>
      <c r="I86" s="2873"/>
      <c r="J86" s="2874"/>
      <c r="K86" s="2874"/>
      <c r="L86" s="2874"/>
      <c r="M86" s="7952"/>
      <c r="N86" s="7954"/>
      <c r="O86" s="2875"/>
      <c r="P86" s="140"/>
      <c r="Q86" s="331"/>
    </row>
    <row r="87" spans="1:17">
      <c r="A87" s="331"/>
      <c r="B87" s="140"/>
      <c r="C87" s="7887"/>
      <c r="D87" s="7888"/>
      <c r="E87" s="7952"/>
      <c r="F87" s="7953"/>
      <c r="G87" s="7953"/>
      <c r="H87" s="7954"/>
      <c r="I87" s="2873"/>
      <c r="J87" s="2874"/>
      <c r="K87" s="2874"/>
      <c r="L87" s="2874"/>
      <c r="M87" s="7952"/>
      <c r="N87" s="7954"/>
      <c r="O87" s="2875"/>
      <c r="P87" s="140"/>
      <c r="Q87" s="331"/>
    </row>
    <row r="88" spans="1:17" ht="15" hidden="1" thickBot="1">
      <c r="A88" s="331"/>
      <c r="B88" s="140"/>
      <c r="C88" s="7879"/>
      <c r="D88" s="7880"/>
      <c r="E88" s="7959"/>
      <c r="F88" s="7960"/>
      <c r="G88" s="7960"/>
      <c r="H88" s="7961"/>
      <c r="I88" s="2876"/>
      <c r="J88" s="2877"/>
      <c r="K88" s="2877"/>
      <c r="L88" s="2877"/>
      <c r="M88" s="7959"/>
      <c r="N88" s="7961"/>
      <c r="O88" s="2878"/>
      <c r="P88" s="140"/>
      <c r="Q88" s="331"/>
    </row>
    <row r="89" spans="1:17">
      <c r="A89" s="331"/>
      <c r="B89" s="140"/>
      <c r="C89" s="9"/>
      <c r="D89" s="9"/>
      <c r="E89" s="9"/>
      <c r="F89" s="9"/>
      <c r="G89" s="9"/>
      <c r="H89" s="9"/>
      <c r="I89" s="9"/>
      <c r="J89" s="9"/>
      <c r="K89" s="9"/>
      <c r="L89" s="9"/>
      <c r="M89" s="9"/>
      <c r="N89" s="9"/>
      <c r="O89" s="9"/>
      <c r="P89" s="140"/>
      <c r="Q89" s="331"/>
    </row>
    <row r="90" spans="1:17" hidden="1">
      <c r="A90" s="331"/>
      <c r="B90" s="140"/>
      <c r="C90" s="908" t="s">
        <v>543</v>
      </c>
      <c r="D90" s="9"/>
      <c r="E90" s="912" t="s">
        <v>544</v>
      </c>
      <c r="F90" s="2879"/>
      <c r="G90" s="599"/>
      <c r="H90" s="912" t="s">
        <v>545</v>
      </c>
      <c r="I90" s="912"/>
      <c r="J90" s="2879"/>
      <c r="K90" s="9"/>
      <c r="L90" s="912" t="s">
        <v>546</v>
      </c>
      <c r="M90" s="2879"/>
      <c r="N90" s="9"/>
      <c r="O90" s="9"/>
      <c r="P90" s="140"/>
      <c r="Q90" s="331"/>
    </row>
    <row r="91" spans="1:17" ht="15" thickBot="1">
      <c r="A91" s="331"/>
      <c r="B91" s="140"/>
      <c r="C91" s="9"/>
      <c r="D91" s="9"/>
      <c r="E91" s="9"/>
      <c r="F91" s="9"/>
      <c r="G91" s="9"/>
      <c r="H91" s="9"/>
      <c r="I91" s="9"/>
      <c r="J91" s="9"/>
      <c r="K91" s="9"/>
      <c r="L91" s="9"/>
      <c r="M91" s="9"/>
      <c r="N91" s="9"/>
      <c r="O91" s="9"/>
      <c r="P91" s="140"/>
      <c r="Q91" s="331"/>
    </row>
    <row r="92" spans="1:17">
      <c r="A92" s="331"/>
      <c r="B92" s="140"/>
      <c r="C92" s="2880" t="s">
        <v>547</v>
      </c>
      <c r="D92" s="2881"/>
      <c r="E92" s="7962" t="s">
        <v>548</v>
      </c>
      <c r="F92" s="7963"/>
      <c r="G92" s="7963"/>
      <c r="H92" s="7964"/>
      <c r="I92" s="2652"/>
      <c r="J92" s="2882" t="s">
        <v>538</v>
      </c>
      <c r="K92" s="2882" t="s">
        <v>539</v>
      </c>
      <c r="L92" s="2882" t="s">
        <v>540</v>
      </c>
      <c r="M92" s="7962" t="s">
        <v>549</v>
      </c>
      <c r="N92" s="7963"/>
      <c r="O92" s="7965"/>
      <c r="P92" s="140"/>
      <c r="Q92" s="331"/>
    </row>
    <row r="93" spans="1:17" ht="14.25" customHeight="1">
      <c r="A93" s="331"/>
      <c r="B93" s="140"/>
      <c r="C93" s="7966"/>
      <c r="D93" s="7967"/>
      <c r="E93" s="7968"/>
      <c r="F93" s="7956"/>
      <c r="G93" s="7956"/>
      <c r="H93" s="7967"/>
      <c r="I93" s="2873"/>
      <c r="J93" s="2874"/>
      <c r="K93" s="2874"/>
      <c r="L93" s="2865"/>
      <c r="M93" s="7969"/>
      <c r="N93" s="7970"/>
      <c r="O93" s="7971"/>
      <c r="P93" s="140"/>
      <c r="Q93" s="331"/>
    </row>
    <row r="94" spans="1:17" ht="14.25" customHeight="1">
      <c r="A94" s="331"/>
      <c r="B94" s="140"/>
      <c r="C94" s="7966"/>
      <c r="D94" s="7967"/>
      <c r="E94" s="7968"/>
      <c r="F94" s="7956"/>
      <c r="G94" s="7956"/>
      <c r="H94" s="7967"/>
      <c r="I94" s="2873"/>
      <c r="J94" s="2874"/>
      <c r="K94" s="2874"/>
      <c r="L94" s="2865"/>
      <c r="M94" s="7969"/>
      <c r="N94" s="7970"/>
      <c r="O94" s="7971"/>
      <c r="P94" s="140"/>
      <c r="Q94" s="331"/>
    </row>
    <row r="95" spans="1:17">
      <c r="A95" s="331"/>
      <c r="B95" s="140"/>
      <c r="C95" s="7966"/>
      <c r="D95" s="7967"/>
      <c r="E95" s="7972"/>
      <c r="F95" s="7956"/>
      <c r="G95" s="7956"/>
      <c r="H95" s="7967"/>
      <c r="I95" s="2873"/>
      <c r="J95" s="2874"/>
      <c r="K95" s="2874"/>
      <c r="L95" s="2865"/>
      <c r="M95" s="7969"/>
      <c r="N95" s="7970"/>
      <c r="O95" s="7971"/>
      <c r="P95" s="140"/>
      <c r="Q95" s="331"/>
    </row>
    <row r="96" spans="1:17">
      <c r="A96" s="331"/>
      <c r="B96" s="140"/>
      <c r="C96" s="7966"/>
      <c r="D96" s="7967"/>
      <c r="E96" s="7972"/>
      <c r="F96" s="7956"/>
      <c r="G96" s="7956"/>
      <c r="H96" s="7967"/>
      <c r="I96" s="2873"/>
      <c r="J96" s="2874"/>
      <c r="K96" s="2874"/>
      <c r="L96" s="2865"/>
      <c r="M96" s="7969"/>
      <c r="N96" s="7970"/>
      <c r="O96" s="7971"/>
      <c r="P96" s="140"/>
      <c r="Q96" s="331"/>
    </row>
    <row r="97" spans="1:17">
      <c r="A97" s="331"/>
      <c r="B97" s="140"/>
      <c r="C97" s="7966"/>
      <c r="D97" s="7967"/>
      <c r="E97" s="7968"/>
      <c r="F97" s="7973"/>
      <c r="G97" s="7973"/>
      <c r="H97" s="7974"/>
      <c r="I97" s="2888"/>
      <c r="J97" s="2874"/>
      <c r="K97" s="2874"/>
      <c r="L97" s="2865"/>
      <c r="M97" s="7969"/>
      <c r="N97" s="7970"/>
      <c r="O97" s="7971"/>
      <c r="P97" s="140"/>
      <c r="Q97" s="331"/>
    </row>
    <row r="98" spans="1:17">
      <c r="A98" s="331"/>
      <c r="B98" s="140"/>
      <c r="C98" s="7966"/>
      <c r="D98" s="7967"/>
      <c r="E98" s="7982"/>
      <c r="F98" s="7983"/>
      <c r="G98" s="7983"/>
      <c r="H98" s="7984"/>
      <c r="I98" s="2888"/>
      <c r="J98" s="2874"/>
      <c r="K98" s="2874"/>
      <c r="L98" s="2865"/>
      <c r="M98" s="2884"/>
      <c r="N98" s="2885"/>
      <c r="O98" s="2886"/>
      <c r="P98" s="140"/>
      <c r="Q98" s="331"/>
    </row>
    <row r="99" spans="1:17" ht="18" customHeight="1">
      <c r="A99" s="331"/>
      <c r="B99" s="140"/>
      <c r="C99" s="7985"/>
      <c r="D99" s="7986"/>
      <c r="E99" s="7968"/>
      <c r="F99" s="7973"/>
      <c r="G99" s="7973"/>
      <c r="H99" s="7974"/>
      <c r="I99" s="2888"/>
      <c r="J99" s="2874"/>
      <c r="K99" s="2874"/>
      <c r="L99" s="2865"/>
      <c r="M99" s="7969"/>
      <c r="N99" s="7970"/>
      <c r="O99" s="7971"/>
      <c r="P99" s="140"/>
      <c r="Q99" s="331"/>
    </row>
    <row r="100" spans="1:17">
      <c r="A100" s="331"/>
      <c r="B100" s="140"/>
      <c r="C100" s="7966"/>
      <c r="D100" s="7967"/>
      <c r="E100" s="7952"/>
      <c r="F100" s="7953"/>
      <c r="G100" s="7953"/>
      <c r="H100" s="7954"/>
      <c r="I100" s="2873"/>
      <c r="J100" s="2874"/>
      <c r="K100" s="2874"/>
      <c r="L100" s="2865"/>
      <c r="M100" s="7969"/>
      <c r="N100" s="7970"/>
      <c r="O100" s="7971"/>
      <c r="P100" s="140"/>
      <c r="Q100" s="331"/>
    </row>
    <row r="101" spans="1:17" ht="15" thickBot="1">
      <c r="A101" s="331"/>
      <c r="B101" s="140"/>
      <c r="C101" s="7975"/>
      <c r="D101" s="7976"/>
      <c r="E101" s="7959"/>
      <c r="F101" s="7960"/>
      <c r="G101" s="7960"/>
      <c r="H101" s="7961"/>
      <c r="I101" s="2876"/>
      <c r="J101" s="2877"/>
      <c r="K101" s="2877"/>
      <c r="L101" s="2868"/>
      <c r="M101" s="7977"/>
      <c r="N101" s="7978"/>
      <c r="O101" s="7979"/>
      <c r="P101" s="140"/>
      <c r="Q101" s="331"/>
    </row>
    <row r="102" spans="1:17" ht="15" thickBot="1">
      <c r="A102" s="331"/>
      <c r="B102" s="140"/>
      <c r="C102" s="9"/>
      <c r="D102" s="9"/>
      <c r="E102" s="9"/>
      <c r="F102" s="9"/>
      <c r="G102" s="9"/>
      <c r="H102" s="9"/>
      <c r="I102" s="9"/>
      <c r="J102" s="9"/>
      <c r="K102" s="9"/>
      <c r="L102" s="9"/>
      <c r="M102" s="9"/>
      <c r="N102" s="9"/>
      <c r="O102" s="9"/>
      <c r="P102" s="140"/>
      <c r="Q102" s="331"/>
    </row>
    <row r="103" spans="1:17">
      <c r="A103" s="331"/>
      <c r="B103" s="140"/>
      <c r="C103" s="2889"/>
      <c r="D103" s="2625"/>
      <c r="E103" s="2625"/>
      <c r="F103" s="2625"/>
      <c r="G103" s="2623" t="s">
        <v>550</v>
      </c>
      <c r="H103" s="2623"/>
      <c r="I103" s="2623"/>
      <c r="J103" s="2625"/>
      <c r="K103" s="2625"/>
      <c r="L103" s="2625"/>
      <c r="M103" s="2890"/>
      <c r="N103" s="9"/>
      <c r="O103" s="9"/>
      <c r="P103" s="140"/>
      <c r="Q103" s="331"/>
    </row>
    <row r="104" spans="1:17">
      <c r="A104" s="331"/>
      <c r="B104" s="140"/>
      <c r="C104" s="2496"/>
      <c r="D104" s="148"/>
      <c r="E104" s="427"/>
      <c r="F104" s="148"/>
      <c r="G104" s="427" t="s">
        <v>551</v>
      </c>
      <c r="H104" s="427"/>
      <c r="I104" s="427"/>
      <c r="J104" s="427"/>
      <c r="K104" s="148"/>
      <c r="L104" s="427" t="s">
        <v>552</v>
      </c>
      <c r="M104" s="1933"/>
      <c r="N104" s="35"/>
      <c r="O104" s="41"/>
      <c r="P104" s="140"/>
      <c r="Q104" s="331"/>
    </row>
    <row r="105" spans="1:17">
      <c r="A105" s="331"/>
      <c r="B105" s="140"/>
      <c r="C105" s="2891" t="s">
        <v>553</v>
      </c>
      <c r="D105" s="2892"/>
      <c r="E105" s="2893" t="s">
        <v>554</v>
      </c>
      <c r="F105" s="2892"/>
      <c r="G105" s="2894" t="s">
        <v>555</v>
      </c>
      <c r="H105" s="2894"/>
      <c r="I105" s="2894"/>
      <c r="J105" s="2895" t="s">
        <v>556</v>
      </c>
      <c r="K105" s="2894"/>
      <c r="L105" s="2894" t="s">
        <v>557</v>
      </c>
      <c r="M105" s="2896"/>
      <c r="N105" s="35"/>
      <c r="O105" s="41"/>
      <c r="P105" s="140"/>
      <c r="Q105" s="331"/>
    </row>
    <row r="106" spans="1:17">
      <c r="A106" s="331"/>
      <c r="B106" s="140"/>
      <c r="C106" s="7980" t="s">
        <v>558</v>
      </c>
      <c r="D106" s="7981"/>
      <c r="E106" s="2887"/>
      <c r="F106" s="2873"/>
      <c r="G106" s="2887"/>
      <c r="H106" s="2873"/>
      <c r="I106" s="2869"/>
      <c r="J106" s="2887"/>
      <c r="K106" s="2873"/>
      <c r="L106" s="2887"/>
      <c r="M106" s="2897"/>
      <c r="N106" s="41"/>
      <c r="O106" s="9"/>
      <c r="P106" s="140"/>
      <c r="Q106" s="331"/>
    </row>
    <row r="107" spans="1:17">
      <c r="A107" s="331"/>
      <c r="B107" s="140"/>
      <c r="C107" s="2883" t="s">
        <v>559</v>
      </c>
      <c r="D107" s="2873"/>
      <c r="E107" s="2887"/>
      <c r="F107" s="2873"/>
      <c r="G107" s="2887"/>
      <c r="H107" s="2873"/>
      <c r="I107" s="2869"/>
      <c r="J107" s="2887"/>
      <c r="K107" s="2873"/>
      <c r="L107" s="2887"/>
      <c r="M107" s="2897"/>
      <c r="N107" s="41"/>
      <c r="O107" s="9"/>
      <c r="P107" s="140"/>
      <c r="Q107" s="331"/>
    </row>
    <row r="108" spans="1:17">
      <c r="A108" s="331"/>
      <c r="B108" s="140"/>
      <c r="C108" s="2883" t="s">
        <v>560</v>
      </c>
      <c r="D108" s="2873"/>
      <c r="E108" s="2887"/>
      <c r="F108" s="2873"/>
      <c r="G108" s="2887"/>
      <c r="H108" s="2873"/>
      <c r="I108" s="2869"/>
      <c r="J108" s="2887"/>
      <c r="K108" s="2873"/>
      <c r="L108" s="2887"/>
      <c r="M108" s="2897"/>
      <c r="N108" s="9"/>
      <c r="O108" s="9"/>
      <c r="P108" s="140"/>
      <c r="Q108" s="331"/>
    </row>
    <row r="109" spans="1:17">
      <c r="A109" s="331"/>
      <c r="B109" s="140"/>
      <c r="C109" s="2883" t="s">
        <v>561</v>
      </c>
      <c r="D109" s="2873"/>
      <c r="E109" s="2887"/>
      <c r="F109" s="2873"/>
      <c r="G109" s="2887"/>
      <c r="H109" s="2873"/>
      <c r="I109" s="2869"/>
      <c r="J109" s="2887"/>
      <c r="K109" s="2873"/>
      <c r="L109" s="2887"/>
      <c r="M109" s="2897"/>
      <c r="N109" s="9"/>
      <c r="O109" s="9"/>
      <c r="P109" s="140"/>
      <c r="Q109" s="331"/>
    </row>
    <row r="110" spans="1:17">
      <c r="A110" s="331"/>
      <c r="B110" s="140"/>
      <c r="C110" s="2883" t="s">
        <v>562</v>
      </c>
      <c r="D110" s="2873"/>
      <c r="E110" s="2887"/>
      <c r="F110" s="2873"/>
      <c r="G110" s="2887"/>
      <c r="H110" s="2873"/>
      <c r="I110" s="2869"/>
      <c r="J110" s="2887"/>
      <c r="K110" s="2873"/>
      <c r="L110" s="2887"/>
      <c r="M110" s="2897"/>
      <c r="N110" s="9"/>
      <c r="O110" s="9"/>
      <c r="P110" s="140"/>
      <c r="Q110" s="331"/>
    </row>
    <row r="111" spans="1:17">
      <c r="A111" s="331"/>
      <c r="B111" s="140"/>
      <c r="C111" s="2883" t="s">
        <v>559</v>
      </c>
      <c r="D111" s="2873"/>
      <c r="E111" s="2887"/>
      <c r="F111" s="2873"/>
      <c r="G111" s="2887"/>
      <c r="H111" s="2873"/>
      <c r="I111" s="2869"/>
      <c r="J111" s="2887"/>
      <c r="K111" s="2873"/>
      <c r="L111" s="2887"/>
      <c r="M111" s="2897"/>
      <c r="N111" s="9"/>
      <c r="O111" s="9"/>
      <c r="P111" s="140"/>
      <c r="Q111" s="331"/>
    </row>
    <row r="112" spans="1:17">
      <c r="A112" s="331"/>
      <c r="B112" s="140"/>
      <c r="C112" s="2898" t="s">
        <v>560</v>
      </c>
      <c r="D112" s="2899"/>
      <c r="E112" s="2900"/>
      <c r="F112" s="2899"/>
      <c r="G112" s="2900"/>
      <c r="H112" s="2899"/>
      <c r="I112" s="2901"/>
      <c r="J112" s="2900"/>
      <c r="K112" s="2899"/>
      <c r="L112" s="2900"/>
      <c r="M112" s="2902"/>
      <c r="N112" s="9"/>
      <c r="O112" s="9"/>
      <c r="P112" s="140"/>
      <c r="Q112" s="331"/>
    </row>
    <row r="113" spans="1:17" ht="15" thickBot="1">
      <c r="A113" s="331"/>
      <c r="B113" s="140"/>
      <c r="C113" s="2883" t="s">
        <v>561</v>
      </c>
      <c r="D113" s="2876"/>
      <c r="E113" s="2903"/>
      <c r="F113" s="2876"/>
      <c r="G113" s="2903"/>
      <c r="H113" s="2876"/>
      <c r="I113" s="2862"/>
      <c r="J113" s="2903"/>
      <c r="K113" s="2876"/>
      <c r="L113" s="2903"/>
      <c r="M113" s="2904"/>
      <c r="N113" s="9"/>
      <c r="O113" s="9"/>
      <c r="P113" s="140"/>
      <c r="Q113" s="331"/>
    </row>
    <row r="114" spans="1:17">
      <c r="A114" s="331"/>
      <c r="B114" s="140"/>
      <c r="C114" s="41" t="s">
        <v>464</v>
      </c>
      <c r="D114" s="41"/>
      <c r="E114" s="41"/>
      <c r="F114" s="41"/>
      <c r="G114" s="41"/>
      <c r="H114" s="41"/>
      <c r="I114" s="41"/>
      <c r="J114" s="41"/>
      <c r="K114" s="41"/>
      <c r="L114" s="41"/>
      <c r="M114" s="41"/>
      <c r="N114" s="41"/>
      <c r="O114" s="41"/>
      <c r="P114" s="140"/>
      <c r="Q114" s="331"/>
    </row>
    <row r="115" spans="1:17">
      <c r="A115" s="331"/>
      <c r="B115" s="140"/>
      <c r="C115" s="95" t="s">
        <v>445</v>
      </c>
      <c r="D115" s="41"/>
      <c r="E115" s="41"/>
      <c r="F115" s="41"/>
      <c r="G115" s="41"/>
      <c r="H115" s="41"/>
      <c r="I115" s="41"/>
      <c r="J115" s="41"/>
      <c r="K115" s="41"/>
      <c r="L115" s="41"/>
      <c r="M115" s="41"/>
      <c r="N115" s="41"/>
      <c r="O115" s="41"/>
      <c r="P115" s="140"/>
      <c r="Q115" s="331"/>
    </row>
    <row r="116" spans="1:17">
      <c r="A116" s="331"/>
      <c r="B116" s="140"/>
      <c r="C116" s="64" t="s">
        <v>563</v>
      </c>
      <c r="D116" s="41"/>
      <c r="E116" s="41"/>
      <c r="F116" s="41"/>
      <c r="G116" s="41"/>
      <c r="H116" s="41"/>
      <c r="I116" s="41"/>
      <c r="J116" s="41"/>
      <c r="K116" s="41"/>
      <c r="L116" s="41"/>
      <c r="M116" s="41"/>
      <c r="N116" s="41"/>
      <c r="O116" s="41"/>
      <c r="P116" s="140"/>
      <c r="Q116" s="331"/>
    </row>
    <row r="117" spans="1:17">
      <c r="A117" s="331"/>
      <c r="B117" s="140"/>
      <c r="C117" s="64" t="s">
        <v>564</v>
      </c>
      <c r="D117" s="41"/>
      <c r="E117" s="41"/>
      <c r="F117" s="41"/>
      <c r="G117" s="41"/>
      <c r="H117" s="41"/>
      <c r="I117" s="41"/>
      <c r="J117" s="41"/>
      <c r="K117" s="41"/>
      <c r="L117" s="41"/>
      <c r="M117" s="41"/>
      <c r="N117" s="41"/>
      <c r="O117" s="41"/>
      <c r="P117" s="140"/>
      <c r="Q117" s="331"/>
    </row>
    <row r="118" spans="1:17">
      <c r="A118" s="331"/>
      <c r="B118" s="140"/>
      <c r="C118" s="64" t="s">
        <v>565</v>
      </c>
      <c r="D118" s="140"/>
      <c r="E118" s="140"/>
      <c r="F118" s="140"/>
      <c r="G118" s="140"/>
      <c r="H118" s="140"/>
      <c r="I118" s="140"/>
      <c r="J118" s="140"/>
      <c r="K118" s="140"/>
      <c r="L118" s="140"/>
      <c r="M118" s="140"/>
      <c r="N118" s="140"/>
      <c r="O118" s="140"/>
      <c r="P118" s="140"/>
      <c r="Q118" s="331"/>
    </row>
    <row r="119" spans="1:17">
      <c r="A119" s="331"/>
      <c r="B119" s="140"/>
      <c r="C119" s="64"/>
      <c r="D119" s="140"/>
      <c r="E119" s="140"/>
      <c r="F119" s="140"/>
      <c r="G119" s="140"/>
      <c r="H119" s="140"/>
      <c r="I119" s="140"/>
      <c r="J119" s="140"/>
      <c r="K119" s="140"/>
      <c r="L119" s="140"/>
      <c r="M119" s="140"/>
      <c r="N119" s="140"/>
      <c r="O119" s="140"/>
      <c r="P119" s="140"/>
      <c r="Q119" s="331"/>
    </row>
    <row r="120" spans="1:17" ht="9.6" customHeight="1">
      <c r="A120" s="331"/>
      <c r="B120" s="331"/>
      <c r="C120" s="331"/>
      <c r="D120" s="331"/>
      <c r="E120" s="331"/>
      <c r="F120" s="331"/>
      <c r="G120" s="331"/>
      <c r="H120" s="331"/>
      <c r="I120" s="331"/>
      <c r="J120" s="331"/>
      <c r="K120" s="331"/>
      <c r="L120" s="331"/>
      <c r="M120" s="331"/>
      <c r="N120" s="331"/>
      <c r="O120" s="331"/>
      <c r="P120" s="331"/>
      <c r="Q120" s="331"/>
    </row>
    <row r="121" spans="1:17" ht="10.199999999999999" customHeight="1">
      <c r="A121" s="331"/>
      <c r="B121" s="331"/>
      <c r="C121" s="331"/>
      <c r="D121" s="331"/>
      <c r="E121" s="331"/>
      <c r="F121" s="331"/>
      <c r="G121" s="331"/>
      <c r="H121" s="331"/>
      <c r="I121" s="331"/>
      <c r="J121" s="331"/>
      <c r="K121" s="331"/>
      <c r="L121" s="331"/>
      <c r="M121" s="331"/>
      <c r="N121" s="331"/>
      <c r="O121" s="331"/>
      <c r="P121" s="331"/>
      <c r="Q121" s="331"/>
    </row>
  </sheetData>
  <mergeCells count="211">
    <mergeCell ref="C101:D101"/>
    <mergeCell ref="E101:H101"/>
    <mergeCell ref="M101:O101"/>
    <mergeCell ref="C106:D106"/>
    <mergeCell ref="C98:D98"/>
    <mergeCell ref="E98:H98"/>
    <mergeCell ref="C99:D99"/>
    <mergeCell ref="E99:H99"/>
    <mergeCell ref="M99:O99"/>
    <mergeCell ref="C100:D100"/>
    <mergeCell ref="E100:H100"/>
    <mergeCell ref="M100:O100"/>
    <mergeCell ref="C96:D96"/>
    <mergeCell ref="E96:H96"/>
    <mergeCell ref="M96:O96"/>
    <mergeCell ref="C97:D97"/>
    <mergeCell ref="E97:H97"/>
    <mergeCell ref="M97:O97"/>
    <mergeCell ref="C94:D94"/>
    <mergeCell ref="E94:H94"/>
    <mergeCell ref="M94:O94"/>
    <mergeCell ref="C95:D95"/>
    <mergeCell ref="E95:H95"/>
    <mergeCell ref="M95:O95"/>
    <mergeCell ref="C88:D88"/>
    <mergeCell ref="E88:H88"/>
    <mergeCell ref="M88:N88"/>
    <mergeCell ref="E92:H92"/>
    <mergeCell ref="M92:O92"/>
    <mergeCell ref="C93:D93"/>
    <mergeCell ref="E93:H93"/>
    <mergeCell ref="M93:O93"/>
    <mergeCell ref="C86:D86"/>
    <mergeCell ref="E86:H86"/>
    <mergeCell ref="M86:N86"/>
    <mergeCell ref="C87:D87"/>
    <mergeCell ref="E87:H87"/>
    <mergeCell ref="M87:N87"/>
    <mergeCell ref="C84:D84"/>
    <mergeCell ref="E84:H84"/>
    <mergeCell ref="M84:N84"/>
    <mergeCell ref="C85:D85"/>
    <mergeCell ref="E85:H85"/>
    <mergeCell ref="M85:N85"/>
    <mergeCell ref="F79:H79"/>
    <mergeCell ref="M79:O79"/>
    <mergeCell ref="F80:H80"/>
    <mergeCell ref="M80:O80"/>
    <mergeCell ref="C83:D83"/>
    <mergeCell ref="E83:H83"/>
    <mergeCell ref="M83:N83"/>
    <mergeCell ref="F63:J63"/>
    <mergeCell ref="K63:L63"/>
    <mergeCell ref="M63:N63"/>
    <mergeCell ref="F64:J64"/>
    <mergeCell ref="K64:L64"/>
    <mergeCell ref="M64:N64"/>
    <mergeCell ref="C61:E61"/>
    <mergeCell ref="F61:J61"/>
    <mergeCell ref="K61:L61"/>
    <mergeCell ref="M61:N61"/>
    <mergeCell ref="F62:J62"/>
    <mergeCell ref="K62:L62"/>
    <mergeCell ref="M62:N62"/>
    <mergeCell ref="C59:E59"/>
    <mergeCell ref="F59:J59"/>
    <mergeCell ref="K59:L59"/>
    <mergeCell ref="M59:N59"/>
    <mergeCell ref="C60:E60"/>
    <mergeCell ref="F60:J60"/>
    <mergeCell ref="K60:L60"/>
    <mergeCell ref="M60:N60"/>
    <mergeCell ref="C57:E57"/>
    <mergeCell ref="F57:J57"/>
    <mergeCell ref="K57:L57"/>
    <mergeCell ref="M57:N57"/>
    <mergeCell ref="C58:E58"/>
    <mergeCell ref="F58:J58"/>
    <mergeCell ref="K58:L58"/>
    <mergeCell ref="M58:N58"/>
    <mergeCell ref="C54:E54"/>
    <mergeCell ref="F54:J54"/>
    <mergeCell ref="K54:L54"/>
    <mergeCell ref="M54:N54"/>
    <mergeCell ref="F55:H55"/>
    <mergeCell ref="C56:E56"/>
    <mergeCell ref="F56:J56"/>
    <mergeCell ref="K56:L56"/>
    <mergeCell ref="M56:N56"/>
    <mergeCell ref="C52:E52"/>
    <mergeCell ref="F52:J52"/>
    <mergeCell ref="K52:L52"/>
    <mergeCell ref="M52:N52"/>
    <mergeCell ref="K53:L53"/>
    <mergeCell ref="M53:N53"/>
    <mergeCell ref="C50:E50"/>
    <mergeCell ref="K50:L50"/>
    <mergeCell ref="M50:N50"/>
    <mergeCell ref="C51:E51"/>
    <mergeCell ref="K51:L51"/>
    <mergeCell ref="M51:N51"/>
    <mergeCell ref="C48:E48"/>
    <mergeCell ref="K48:L48"/>
    <mergeCell ref="M48:N48"/>
    <mergeCell ref="C49:E49"/>
    <mergeCell ref="K49:L49"/>
    <mergeCell ref="M49:N49"/>
    <mergeCell ref="C46:E46"/>
    <mergeCell ref="K46:L46"/>
    <mergeCell ref="M46:N46"/>
    <mergeCell ref="C47:E47"/>
    <mergeCell ref="K47:L47"/>
    <mergeCell ref="M47:N47"/>
    <mergeCell ref="F43:J43"/>
    <mergeCell ref="K43:L43"/>
    <mergeCell ref="M43:N43"/>
    <mergeCell ref="F44:J44"/>
    <mergeCell ref="K44:L44"/>
    <mergeCell ref="M44:N44"/>
    <mergeCell ref="F41:J41"/>
    <mergeCell ref="K41:L41"/>
    <mergeCell ref="M41:N41"/>
    <mergeCell ref="F42:J42"/>
    <mergeCell ref="K42:L42"/>
    <mergeCell ref="M42:N42"/>
    <mergeCell ref="C39:E39"/>
    <mergeCell ref="F39:H39"/>
    <mergeCell ref="K39:L39"/>
    <mergeCell ref="M39:N39"/>
    <mergeCell ref="F40:J40"/>
    <mergeCell ref="K40:L40"/>
    <mergeCell ref="M40:N40"/>
    <mergeCell ref="C37:E37"/>
    <mergeCell ref="F37:H37"/>
    <mergeCell ref="K37:L37"/>
    <mergeCell ref="M37:N37"/>
    <mergeCell ref="C38:E38"/>
    <mergeCell ref="F38:H38"/>
    <mergeCell ref="K38:L38"/>
    <mergeCell ref="M38:N38"/>
    <mergeCell ref="F35:H35"/>
    <mergeCell ref="K35:L35"/>
    <mergeCell ref="M35:N35"/>
    <mergeCell ref="C36:E36"/>
    <mergeCell ref="F36:H36"/>
    <mergeCell ref="K36:L36"/>
    <mergeCell ref="M36:N36"/>
    <mergeCell ref="F33:H33"/>
    <mergeCell ref="K33:L33"/>
    <mergeCell ref="M33:N33"/>
    <mergeCell ref="F34:H34"/>
    <mergeCell ref="K34:L34"/>
    <mergeCell ref="M34:N34"/>
    <mergeCell ref="M12:O12"/>
    <mergeCell ref="M13:O13"/>
    <mergeCell ref="M5:M7"/>
    <mergeCell ref="F8:J8"/>
    <mergeCell ref="F9:J9"/>
    <mergeCell ref="F11:J11"/>
    <mergeCell ref="M11:O11"/>
    <mergeCell ref="F12:J12"/>
    <mergeCell ref="F21:J21"/>
    <mergeCell ref="L21:O21"/>
    <mergeCell ref="E71:J71"/>
    <mergeCell ref="G23:J23"/>
    <mergeCell ref="L23:O23"/>
    <mergeCell ref="F13:J13"/>
    <mergeCell ref="F16:J16"/>
    <mergeCell ref="M16:O16"/>
    <mergeCell ref="F17:J17"/>
    <mergeCell ref="M17:O17"/>
    <mergeCell ref="M18:O18"/>
    <mergeCell ref="F22:J22"/>
    <mergeCell ref="L22:O22"/>
    <mergeCell ref="F31:H31"/>
    <mergeCell ref="K31:L31"/>
    <mergeCell ref="M31:N31"/>
    <mergeCell ref="F32:H32"/>
    <mergeCell ref="K32:L32"/>
    <mergeCell ref="M32:N32"/>
    <mergeCell ref="D24:E24"/>
    <mergeCell ref="G24:J24"/>
    <mergeCell ref="L24:O24"/>
    <mergeCell ref="N27:O27"/>
    <mergeCell ref="N28:O28"/>
    <mergeCell ref="I30:J30"/>
    <mergeCell ref="C35:E35"/>
    <mergeCell ref="C72:D72"/>
    <mergeCell ref="C77:D77"/>
    <mergeCell ref="E72:J72"/>
    <mergeCell ref="E77:J77"/>
    <mergeCell ref="K72:O72"/>
    <mergeCell ref="K77:O77"/>
    <mergeCell ref="C67:D67"/>
    <mergeCell ref="C76:D76"/>
    <mergeCell ref="E75:J75"/>
    <mergeCell ref="K75:O75"/>
    <mergeCell ref="E76:J76"/>
    <mergeCell ref="K76:O76"/>
    <mergeCell ref="E67:J67"/>
    <mergeCell ref="K67:O67"/>
    <mergeCell ref="C68:D68"/>
    <mergeCell ref="E68:J68"/>
    <mergeCell ref="K68:O68"/>
    <mergeCell ref="C69:D69"/>
    <mergeCell ref="E69:J69"/>
    <mergeCell ref="K69:O69"/>
    <mergeCell ref="C75:D75"/>
    <mergeCell ref="C70:D70"/>
    <mergeCell ref="C71:D71"/>
    <mergeCell ref="E70:J70"/>
  </mergeCell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7030A0"/>
  </sheetPr>
  <dimension ref="A1:Z49"/>
  <sheetViews>
    <sheetView topLeftCell="J1" workbookViewId="0">
      <selection activeCell="X9" sqref="X9"/>
    </sheetView>
  </sheetViews>
  <sheetFormatPr defaultColWidth="0" defaultRowHeight="15.75" customHeight="1"/>
  <cols>
    <col min="1" max="2" width="9.109375" style="906" customWidth="1"/>
    <col min="3" max="3" width="6.109375" style="906" customWidth="1"/>
    <col min="4" max="4" width="8.6640625" style="906" customWidth="1"/>
    <col min="5" max="5" width="8.33203125" style="906" bestFit="1" customWidth="1"/>
    <col min="6" max="6" width="16.6640625" style="906" bestFit="1" customWidth="1"/>
    <col min="7" max="7" width="14.6640625" style="906" bestFit="1" customWidth="1"/>
    <col min="8" max="8" width="15.6640625" style="906" bestFit="1" customWidth="1"/>
    <col min="9" max="9" width="17" style="906" customWidth="1"/>
    <col min="10" max="10" width="19.88671875" style="906" bestFit="1" customWidth="1"/>
    <col min="11" max="11" width="13.33203125" style="906" bestFit="1" customWidth="1"/>
    <col min="12" max="12" width="15.44140625" style="906" bestFit="1" customWidth="1"/>
    <col min="13" max="13" width="14.88671875" style="906" customWidth="1"/>
    <col min="14" max="14" width="16.44140625" style="906" customWidth="1"/>
    <col min="15" max="15" width="20.33203125" style="906" customWidth="1"/>
    <col min="16" max="16" width="9.109375" style="906" customWidth="1"/>
    <col min="17" max="17" width="17" style="906" customWidth="1"/>
    <col min="18" max="18" width="14.44140625" style="906" bestFit="1" customWidth="1"/>
    <col min="19" max="19" width="13.33203125" style="906" bestFit="1" customWidth="1"/>
    <col min="20" max="20" width="14.6640625" style="906" bestFit="1" customWidth="1"/>
    <col min="21" max="21" width="17.88671875" style="906" bestFit="1" customWidth="1"/>
    <col min="22" max="22" width="8.88671875" style="906" customWidth="1"/>
    <col min="23" max="23" width="9.109375" style="906" customWidth="1"/>
    <col min="24" max="26" width="0" style="906" hidden="1" customWidth="1"/>
    <col min="27" max="16384" width="9.109375" style="906" hidden="1"/>
  </cols>
  <sheetData>
    <row r="1" spans="1:23" ht="15.6">
      <c r="A1" s="163"/>
      <c r="B1" s="163"/>
      <c r="C1" s="163"/>
      <c r="D1" s="163"/>
      <c r="E1" s="163"/>
      <c r="F1" s="163"/>
      <c r="G1" s="163"/>
      <c r="H1" s="163"/>
      <c r="I1" s="163"/>
      <c r="J1" s="163"/>
      <c r="K1" s="163"/>
      <c r="L1" s="163"/>
      <c r="M1" s="163"/>
      <c r="N1" s="163"/>
      <c r="O1" s="163"/>
      <c r="P1" s="163"/>
      <c r="Q1" s="163"/>
      <c r="R1" s="163"/>
      <c r="S1" s="163"/>
      <c r="T1" s="163"/>
      <c r="U1" s="163"/>
      <c r="V1" s="163"/>
      <c r="W1" s="163"/>
    </row>
    <row r="2" spans="1:23" ht="15.6">
      <c r="A2" s="163"/>
      <c r="B2" s="119"/>
      <c r="C2" s="119"/>
      <c r="D2" s="119"/>
      <c r="E2" s="119"/>
      <c r="F2" s="119"/>
      <c r="G2" s="119"/>
      <c r="H2" s="119"/>
      <c r="I2" s="119"/>
      <c r="J2" s="119"/>
      <c r="K2" s="119"/>
      <c r="L2" s="119"/>
      <c r="M2" s="119"/>
      <c r="N2" s="119"/>
      <c r="O2" s="119"/>
      <c r="P2" s="119"/>
      <c r="Q2" s="119"/>
      <c r="R2" s="119"/>
      <c r="S2" s="119"/>
      <c r="T2" s="119"/>
      <c r="U2" s="119"/>
      <c r="V2" s="119"/>
      <c r="W2" s="163"/>
    </row>
    <row r="3" spans="1:23" ht="15.6">
      <c r="A3" s="163"/>
      <c r="B3" s="119"/>
      <c r="C3" s="4437" t="s">
        <v>2737</v>
      </c>
      <c r="D3" s="2529"/>
      <c r="E3" s="2529"/>
      <c r="F3" s="2529"/>
      <c r="G3" s="2529"/>
      <c r="H3" s="4438"/>
      <c r="I3" s="133"/>
      <c r="J3" s="133"/>
      <c r="K3" s="133"/>
      <c r="L3" s="133"/>
      <c r="M3" s="133"/>
      <c r="N3" s="133"/>
      <c r="O3" s="133"/>
      <c r="P3" s="133"/>
      <c r="Q3" s="133"/>
      <c r="R3" s="133"/>
      <c r="S3" s="133"/>
      <c r="T3" s="133"/>
      <c r="U3" s="39" t="s">
        <v>166</v>
      </c>
      <c r="V3" s="119"/>
      <c r="W3" s="163"/>
    </row>
    <row r="4" spans="1:23" ht="15.6">
      <c r="A4" s="163"/>
      <c r="B4" s="119"/>
      <c r="C4" s="4439" t="s">
        <v>723</v>
      </c>
      <c r="D4" s="2530"/>
      <c r="E4" s="4440"/>
      <c r="F4" s="8341" t="str">
        <f>B.1!F4</f>
        <v>ABC Company</v>
      </c>
      <c r="G4" s="8342"/>
      <c r="H4" s="8343"/>
      <c r="I4" s="133"/>
      <c r="J4" s="133"/>
      <c r="K4" s="133"/>
      <c r="L4" s="133"/>
      <c r="M4" s="133"/>
      <c r="N4" s="133"/>
      <c r="O4" s="133"/>
      <c r="P4" s="133"/>
      <c r="Q4" s="133"/>
      <c r="R4" s="133"/>
      <c r="S4" s="133"/>
      <c r="T4" s="133"/>
      <c r="U4" s="133"/>
      <c r="V4" s="119"/>
      <c r="W4" s="163"/>
    </row>
    <row r="5" spans="1:23" ht="15.6">
      <c r="A5" s="163"/>
      <c r="B5" s="119"/>
      <c r="C5" s="4443" t="s">
        <v>724</v>
      </c>
      <c r="D5" s="4444"/>
      <c r="E5" s="4445"/>
      <c r="F5" s="8344" t="str">
        <f>B.1!F5</f>
        <v>31 December 202x</v>
      </c>
      <c r="G5" s="8345"/>
      <c r="H5" s="8346"/>
      <c r="I5" s="133"/>
      <c r="J5" s="133"/>
      <c r="K5" s="133"/>
      <c r="L5" s="133"/>
      <c r="M5" s="133"/>
      <c r="N5" s="133"/>
      <c r="O5" s="133"/>
      <c r="P5" s="133"/>
      <c r="Q5" s="133"/>
      <c r="R5" s="133"/>
      <c r="S5" s="133"/>
      <c r="T5" s="133"/>
      <c r="U5" s="133"/>
      <c r="V5" s="119"/>
      <c r="W5" s="163"/>
    </row>
    <row r="6" spans="1:23" ht="15.6">
      <c r="A6" s="163"/>
      <c r="B6" s="119"/>
      <c r="C6" s="119"/>
      <c r="D6" s="119"/>
      <c r="E6" s="119"/>
      <c r="F6" s="119"/>
      <c r="G6" s="119"/>
      <c r="H6" s="119"/>
      <c r="I6" s="119"/>
      <c r="J6" s="119"/>
      <c r="K6" s="119"/>
      <c r="L6" s="119"/>
      <c r="M6" s="119"/>
      <c r="N6" s="119"/>
      <c r="O6" s="119"/>
      <c r="P6" s="119"/>
      <c r="Q6" s="119"/>
      <c r="R6" s="119"/>
      <c r="S6" s="119"/>
      <c r="T6" s="119"/>
      <c r="U6" s="119"/>
      <c r="V6" s="119"/>
      <c r="W6" s="163"/>
    </row>
    <row r="7" spans="1:23" s="99" customFormat="1" ht="13.2">
      <c r="A7" s="164"/>
      <c r="B7" s="121"/>
      <c r="C7" s="121"/>
      <c r="D7" s="121"/>
      <c r="E7" s="121"/>
      <c r="F7" s="121"/>
      <c r="G7" s="121"/>
      <c r="H7" s="121"/>
      <c r="I7" s="8351" t="s">
        <v>2683</v>
      </c>
      <c r="J7" s="8352"/>
      <c r="K7" s="8352"/>
      <c r="L7" s="8352"/>
      <c r="M7" s="8352"/>
      <c r="N7" s="8352"/>
      <c r="O7" s="8353"/>
      <c r="P7" s="121"/>
      <c r="Q7" s="8351" t="s">
        <v>2684</v>
      </c>
      <c r="R7" s="8352"/>
      <c r="S7" s="8352"/>
      <c r="T7" s="8352"/>
      <c r="U7" s="8353"/>
      <c r="V7" s="121"/>
      <c r="W7" s="164"/>
    </row>
    <row r="8" spans="1:23" s="99" customFormat="1" ht="15.75" customHeight="1">
      <c r="A8" s="164"/>
      <c r="B8" s="121"/>
      <c r="C8" s="8307" t="s">
        <v>2504</v>
      </c>
      <c r="D8" s="8308"/>
      <c r="E8" s="8308"/>
      <c r="F8" s="8354"/>
      <c r="G8" s="8303" t="s">
        <v>2685</v>
      </c>
      <c r="H8" s="8303" t="s">
        <v>755</v>
      </c>
      <c r="I8" s="8302" t="s">
        <v>2686</v>
      </c>
      <c r="J8" s="8302"/>
      <c r="K8" s="8302"/>
      <c r="L8" s="8302"/>
      <c r="M8" s="8302"/>
      <c r="N8" s="8302"/>
      <c r="O8" s="8400"/>
      <c r="P8" s="121"/>
      <c r="Q8" s="8363" t="s">
        <v>2686</v>
      </c>
      <c r="R8" s="8364"/>
      <c r="S8" s="8364"/>
      <c r="T8" s="8364"/>
      <c r="U8" s="8365"/>
      <c r="V8" s="121"/>
      <c r="W8" s="164"/>
    </row>
    <row r="9" spans="1:23" s="99" customFormat="1" ht="39.6" customHeight="1">
      <c r="A9" s="164"/>
      <c r="B9" s="121"/>
      <c r="C9" s="8355"/>
      <c r="D9" s="8356"/>
      <c r="E9" s="8356"/>
      <c r="F9" s="8357"/>
      <c r="G9" s="8304"/>
      <c r="H9" s="8304"/>
      <c r="I9" s="4532" t="s">
        <v>2518</v>
      </c>
      <c r="J9" s="4532" t="s">
        <v>2738</v>
      </c>
      <c r="K9" s="4534" t="s">
        <v>2520</v>
      </c>
      <c r="L9" s="4532" t="s">
        <v>727</v>
      </c>
      <c r="M9" s="4532" t="s">
        <v>728</v>
      </c>
      <c r="N9" s="4532" t="s">
        <v>729</v>
      </c>
      <c r="O9" s="4535" t="s">
        <v>2262</v>
      </c>
      <c r="P9" s="121"/>
      <c r="Q9" s="4536" t="s">
        <v>2518</v>
      </c>
      <c r="R9" s="4532" t="s">
        <v>2738</v>
      </c>
      <c r="S9" s="4534" t="s">
        <v>2520</v>
      </c>
      <c r="T9" s="4532" t="s">
        <v>729</v>
      </c>
      <c r="U9" s="4535" t="s">
        <v>2262</v>
      </c>
      <c r="V9" s="121"/>
      <c r="W9" s="164"/>
    </row>
    <row r="10" spans="1:23" s="99" customFormat="1" ht="13.2">
      <c r="A10" s="164"/>
      <c r="B10" s="121"/>
      <c r="C10" s="8396"/>
      <c r="D10" s="8397"/>
      <c r="E10" s="8397"/>
      <c r="F10" s="8397"/>
      <c r="G10" s="4458"/>
      <c r="H10" s="4458"/>
      <c r="I10" s="2780"/>
      <c r="J10" s="3328"/>
      <c r="K10" s="3328" t="s">
        <v>2739</v>
      </c>
      <c r="L10" s="2780"/>
      <c r="M10" s="2780"/>
      <c r="N10" s="3328"/>
      <c r="O10" s="2759" t="s">
        <v>2688</v>
      </c>
      <c r="P10" s="121"/>
      <c r="Q10" s="4639"/>
      <c r="R10" s="3328"/>
      <c r="S10" s="3328" t="s">
        <v>2740</v>
      </c>
      <c r="T10" s="4640"/>
      <c r="U10" s="2759" t="s">
        <v>2690</v>
      </c>
      <c r="V10" s="121"/>
      <c r="W10" s="164"/>
    </row>
    <row r="11" spans="1:23" s="99" customFormat="1" ht="13.2">
      <c r="A11" s="164"/>
      <c r="B11" s="121"/>
      <c r="C11" s="8398" t="s">
        <v>734</v>
      </c>
      <c r="D11" s="8399"/>
      <c r="E11" s="8399"/>
      <c r="F11" s="8399"/>
      <c r="G11" s="4641" t="s">
        <v>735</v>
      </c>
      <c r="H11" s="4641" t="s">
        <v>736</v>
      </c>
      <c r="I11" s="4642" t="s">
        <v>1249</v>
      </c>
      <c r="J11" s="4642" t="s">
        <v>738</v>
      </c>
      <c r="K11" s="4642" t="s">
        <v>1546</v>
      </c>
      <c r="L11" s="4642" t="s">
        <v>1547</v>
      </c>
      <c r="M11" s="4642" t="s">
        <v>1548</v>
      </c>
      <c r="N11" s="4642" t="s">
        <v>1549</v>
      </c>
      <c r="O11" s="4643" t="s">
        <v>1550</v>
      </c>
      <c r="P11" s="121"/>
      <c r="Q11" s="4644" t="s">
        <v>1551</v>
      </c>
      <c r="R11" s="4642" t="s">
        <v>1552</v>
      </c>
      <c r="S11" s="4642" t="s">
        <v>1553</v>
      </c>
      <c r="T11" s="4642" t="s">
        <v>1554</v>
      </c>
      <c r="U11" s="4643" t="s">
        <v>1555</v>
      </c>
      <c r="V11" s="121"/>
      <c r="W11" s="164"/>
    </row>
    <row r="12" spans="1:23" s="99" customFormat="1" ht="13.2">
      <c r="A12" s="164"/>
      <c r="B12" s="121"/>
      <c r="C12" s="4419" t="s">
        <v>2726</v>
      </c>
      <c r="D12" s="613" t="s">
        <v>546</v>
      </c>
      <c r="E12" s="613"/>
      <c r="F12" s="1423"/>
      <c r="G12" s="2094"/>
      <c r="H12" s="2094"/>
      <c r="I12" s="2094"/>
      <c r="J12" s="2094"/>
      <c r="K12" s="2094"/>
      <c r="L12" s="4542"/>
      <c r="M12" s="4542"/>
      <c r="N12" s="4542"/>
      <c r="O12" s="4543"/>
      <c r="P12" s="387"/>
      <c r="Q12" s="4544"/>
      <c r="R12" s="2094"/>
      <c r="S12" s="2094"/>
      <c r="T12" s="4542"/>
      <c r="U12" s="4543"/>
      <c r="V12" s="121"/>
      <c r="W12" s="164"/>
    </row>
    <row r="13" spans="1:23" s="99" customFormat="1" ht="13.2">
      <c r="A13" s="164"/>
      <c r="B13" s="121"/>
      <c r="C13" s="4411"/>
      <c r="D13" s="613"/>
      <c r="E13" s="613" t="s">
        <v>2727</v>
      </c>
      <c r="F13" s="1423" t="s">
        <v>2536</v>
      </c>
      <c r="G13" s="2094"/>
      <c r="H13" s="1423"/>
      <c r="I13" s="2144"/>
      <c r="J13" s="1423"/>
      <c r="K13" s="2143">
        <f>I13*J13</f>
        <v>0</v>
      </c>
      <c r="L13" s="2022"/>
      <c r="M13" s="2022"/>
      <c r="N13" s="2022"/>
      <c r="O13" s="1578">
        <f>L13+M13-N13</f>
        <v>0</v>
      </c>
      <c r="P13" s="387"/>
      <c r="Q13" s="4545"/>
      <c r="R13" s="2144"/>
      <c r="S13" s="2143">
        <f>Q13*R13</f>
        <v>0</v>
      </c>
      <c r="T13" s="2022"/>
      <c r="U13" s="1580">
        <f>S13-T13</f>
        <v>0</v>
      </c>
      <c r="V13" s="121"/>
      <c r="W13" s="164"/>
    </row>
    <row r="14" spans="1:23" s="99" customFormat="1" ht="13.2">
      <c r="A14" s="164"/>
      <c r="B14" s="121"/>
      <c r="C14" s="4411"/>
      <c r="D14" s="613"/>
      <c r="E14" s="613" t="s">
        <v>2728</v>
      </c>
      <c r="F14" s="1423" t="s">
        <v>2536</v>
      </c>
      <c r="G14" s="2094"/>
      <c r="H14" s="1423"/>
      <c r="I14" s="2144"/>
      <c r="J14" s="1423"/>
      <c r="K14" s="2143">
        <f>I14*J14</f>
        <v>0</v>
      </c>
      <c r="L14" s="2022"/>
      <c r="M14" s="2022"/>
      <c r="N14" s="2022"/>
      <c r="O14" s="1578">
        <f>L14+M14-N14</f>
        <v>0</v>
      </c>
      <c r="P14" s="387"/>
      <c r="Q14" s="4545"/>
      <c r="R14" s="2144"/>
      <c r="S14" s="2143">
        <f>Q14*R14</f>
        <v>0</v>
      </c>
      <c r="T14" s="2022"/>
      <c r="U14" s="1580">
        <f>S14-T14</f>
        <v>0</v>
      </c>
      <c r="V14" s="121"/>
      <c r="W14" s="164"/>
    </row>
    <row r="15" spans="1:23" s="99" customFormat="1" ht="13.2">
      <c r="A15" s="164"/>
      <c r="B15" s="121"/>
      <c r="C15" s="4411"/>
      <c r="D15" s="613"/>
      <c r="E15" s="613" t="s">
        <v>2729</v>
      </c>
      <c r="F15" s="1423" t="s">
        <v>2536</v>
      </c>
      <c r="G15" s="2094"/>
      <c r="H15" s="1423"/>
      <c r="I15" s="2144"/>
      <c r="J15" s="1423"/>
      <c r="K15" s="2143">
        <f>I15*J15</f>
        <v>0</v>
      </c>
      <c r="L15" s="2022"/>
      <c r="M15" s="2022"/>
      <c r="N15" s="2022"/>
      <c r="O15" s="1578">
        <f>L15+M15-N15</f>
        <v>0</v>
      </c>
      <c r="P15" s="387"/>
      <c r="Q15" s="4545"/>
      <c r="R15" s="2144"/>
      <c r="S15" s="2143">
        <f>Q15*R15</f>
        <v>0</v>
      </c>
      <c r="T15" s="2022"/>
      <c r="U15" s="1580">
        <f>S15-T15</f>
        <v>0</v>
      </c>
      <c r="V15" s="121"/>
      <c r="W15" s="164"/>
    </row>
    <row r="16" spans="1:23" s="99" customFormat="1" ht="13.2">
      <c r="A16" s="164"/>
      <c r="B16" s="121"/>
      <c r="C16" s="4411"/>
      <c r="D16" s="613"/>
      <c r="E16" s="613" t="s">
        <v>2729</v>
      </c>
      <c r="F16" s="1423" t="s">
        <v>2536</v>
      </c>
      <c r="G16" s="2094"/>
      <c r="H16" s="1423"/>
      <c r="I16" s="2144"/>
      <c r="J16" s="1423"/>
      <c r="K16" s="2143">
        <f t="shared" ref="K16:K43" si="0">I16*J16</f>
        <v>0</v>
      </c>
      <c r="L16" s="2022"/>
      <c r="M16" s="2022"/>
      <c r="N16" s="2022"/>
      <c r="O16" s="1578">
        <f t="shared" ref="O16:O43" si="1">L16+M16-N16</f>
        <v>0</v>
      </c>
      <c r="P16" s="387"/>
      <c r="Q16" s="4545"/>
      <c r="R16" s="2144"/>
      <c r="S16" s="2143">
        <f t="shared" ref="S16:S43" si="2">Q16*R16</f>
        <v>0</v>
      </c>
      <c r="T16" s="2022"/>
      <c r="U16" s="1580">
        <f t="shared" ref="U16:U43" si="3">S16-T16</f>
        <v>0</v>
      </c>
      <c r="V16" s="121"/>
      <c r="W16" s="164"/>
    </row>
    <row r="17" spans="1:23" s="99" customFormat="1" ht="13.2">
      <c r="A17" s="164"/>
      <c r="B17" s="121"/>
      <c r="C17" s="4411"/>
      <c r="D17" s="613"/>
      <c r="E17" s="613" t="s">
        <v>2729</v>
      </c>
      <c r="F17" s="1423" t="s">
        <v>2536</v>
      </c>
      <c r="G17" s="2094"/>
      <c r="H17" s="1423"/>
      <c r="I17" s="2144"/>
      <c r="J17" s="1423"/>
      <c r="K17" s="2143">
        <f t="shared" si="0"/>
        <v>0</v>
      </c>
      <c r="L17" s="2022"/>
      <c r="M17" s="2022"/>
      <c r="N17" s="2022"/>
      <c r="O17" s="1578">
        <f t="shared" si="1"/>
        <v>0</v>
      </c>
      <c r="P17" s="387"/>
      <c r="Q17" s="4545"/>
      <c r="R17" s="2144"/>
      <c r="S17" s="2143">
        <f t="shared" si="2"/>
        <v>0</v>
      </c>
      <c r="T17" s="2022"/>
      <c r="U17" s="1580">
        <f t="shared" si="3"/>
        <v>0</v>
      </c>
      <c r="V17" s="121"/>
      <c r="W17" s="164"/>
    </row>
    <row r="18" spans="1:23" s="99" customFormat="1" ht="13.2">
      <c r="A18" s="164"/>
      <c r="B18" s="121"/>
      <c r="C18" s="4411"/>
      <c r="D18" s="613"/>
      <c r="E18" s="613" t="s">
        <v>2729</v>
      </c>
      <c r="F18" s="1423" t="s">
        <v>2536</v>
      </c>
      <c r="G18" s="2094"/>
      <c r="H18" s="1423"/>
      <c r="I18" s="2144"/>
      <c r="J18" s="1423"/>
      <c r="K18" s="2143">
        <f t="shared" si="0"/>
        <v>0</v>
      </c>
      <c r="L18" s="2022"/>
      <c r="M18" s="2022"/>
      <c r="N18" s="2022"/>
      <c r="O18" s="1578">
        <f t="shared" si="1"/>
        <v>0</v>
      </c>
      <c r="P18" s="387"/>
      <c r="Q18" s="4545"/>
      <c r="R18" s="2144"/>
      <c r="S18" s="2143">
        <f t="shared" si="2"/>
        <v>0</v>
      </c>
      <c r="T18" s="2022"/>
      <c r="U18" s="1580">
        <f t="shared" si="3"/>
        <v>0</v>
      </c>
      <c r="V18" s="121"/>
      <c r="W18" s="164"/>
    </row>
    <row r="19" spans="1:23" s="99" customFormat="1" ht="13.2">
      <c r="A19" s="164"/>
      <c r="B19" s="121"/>
      <c r="C19" s="4411"/>
      <c r="D19" s="613"/>
      <c r="E19" s="613" t="s">
        <v>2729</v>
      </c>
      <c r="F19" s="1423" t="s">
        <v>2536</v>
      </c>
      <c r="G19" s="2094"/>
      <c r="H19" s="1423"/>
      <c r="I19" s="2144"/>
      <c r="J19" s="1423"/>
      <c r="K19" s="2143">
        <f t="shared" si="0"/>
        <v>0</v>
      </c>
      <c r="L19" s="2022"/>
      <c r="M19" s="2022"/>
      <c r="N19" s="2022"/>
      <c r="O19" s="1578">
        <f t="shared" si="1"/>
        <v>0</v>
      </c>
      <c r="P19" s="387"/>
      <c r="Q19" s="4545"/>
      <c r="R19" s="2144"/>
      <c r="S19" s="2143">
        <f t="shared" si="2"/>
        <v>0</v>
      </c>
      <c r="T19" s="2022"/>
      <c r="U19" s="1580">
        <f t="shared" si="3"/>
        <v>0</v>
      </c>
      <c r="V19" s="121"/>
      <c r="W19" s="164"/>
    </row>
    <row r="20" spans="1:23" s="99" customFormat="1" ht="13.2">
      <c r="A20" s="164"/>
      <c r="B20" s="121"/>
      <c r="C20" s="4411"/>
      <c r="D20" s="613"/>
      <c r="E20" s="613" t="s">
        <v>2729</v>
      </c>
      <c r="F20" s="1423" t="s">
        <v>2536</v>
      </c>
      <c r="G20" s="2094"/>
      <c r="H20" s="1423"/>
      <c r="I20" s="2144"/>
      <c r="J20" s="1423"/>
      <c r="K20" s="2143">
        <f t="shared" si="0"/>
        <v>0</v>
      </c>
      <c r="L20" s="2022"/>
      <c r="M20" s="2022"/>
      <c r="N20" s="2022"/>
      <c r="O20" s="1578">
        <f t="shared" si="1"/>
        <v>0</v>
      </c>
      <c r="P20" s="387"/>
      <c r="Q20" s="4545"/>
      <c r="R20" s="2144"/>
      <c r="S20" s="2143">
        <f t="shared" si="2"/>
        <v>0</v>
      </c>
      <c r="T20" s="2022"/>
      <c r="U20" s="1580">
        <f t="shared" si="3"/>
        <v>0</v>
      </c>
      <c r="V20" s="121"/>
      <c r="W20" s="164"/>
    </row>
    <row r="21" spans="1:23" s="99" customFormat="1" ht="13.2">
      <c r="A21" s="164"/>
      <c r="B21" s="121"/>
      <c r="C21" s="4411"/>
      <c r="D21" s="613"/>
      <c r="E21" s="613" t="s">
        <v>2729</v>
      </c>
      <c r="F21" s="1423" t="s">
        <v>2536</v>
      </c>
      <c r="G21" s="2094"/>
      <c r="H21" s="1423"/>
      <c r="I21" s="2144"/>
      <c r="J21" s="1423"/>
      <c r="K21" s="2143">
        <f t="shared" si="0"/>
        <v>0</v>
      </c>
      <c r="L21" s="2022"/>
      <c r="M21" s="2022"/>
      <c r="N21" s="2022"/>
      <c r="O21" s="1578">
        <f t="shared" si="1"/>
        <v>0</v>
      </c>
      <c r="P21" s="387"/>
      <c r="Q21" s="4545"/>
      <c r="R21" s="2144"/>
      <c r="S21" s="2143">
        <f t="shared" si="2"/>
        <v>0</v>
      </c>
      <c r="T21" s="2022"/>
      <c r="U21" s="1580">
        <f t="shared" si="3"/>
        <v>0</v>
      </c>
      <c r="V21" s="121"/>
      <c r="W21" s="164"/>
    </row>
    <row r="22" spans="1:23" s="99" customFormat="1" ht="13.2">
      <c r="A22" s="164"/>
      <c r="B22" s="121"/>
      <c r="C22" s="4411"/>
      <c r="D22" s="613"/>
      <c r="E22" s="613" t="s">
        <v>2729</v>
      </c>
      <c r="F22" s="1423" t="s">
        <v>2536</v>
      </c>
      <c r="G22" s="2094"/>
      <c r="H22" s="1423"/>
      <c r="I22" s="2144"/>
      <c r="J22" s="1423"/>
      <c r="K22" s="2143">
        <f t="shared" si="0"/>
        <v>0</v>
      </c>
      <c r="L22" s="2022"/>
      <c r="M22" s="2022"/>
      <c r="N22" s="2022"/>
      <c r="O22" s="1578">
        <f t="shared" si="1"/>
        <v>0</v>
      </c>
      <c r="P22" s="387"/>
      <c r="Q22" s="4545"/>
      <c r="R22" s="2144"/>
      <c r="S22" s="2143">
        <f t="shared" si="2"/>
        <v>0</v>
      </c>
      <c r="T22" s="2022"/>
      <c r="U22" s="1580">
        <f t="shared" si="3"/>
        <v>0</v>
      </c>
      <c r="V22" s="121"/>
      <c r="W22" s="164"/>
    </row>
    <row r="23" spans="1:23" s="99" customFormat="1" ht="13.2">
      <c r="A23" s="164"/>
      <c r="B23" s="121"/>
      <c r="C23" s="4411"/>
      <c r="D23" s="613"/>
      <c r="E23" s="613" t="s">
        <v>2729</v>
      </c>
      <c r="F23" s="1423" t="s">
        <v>2536</v>
      </c>
      <c r="G23" s="2094"/>
      <c r="H23" s="1423"/>
      <c r="I23" s="2144"/>
      <c r="J23" s="1423"/>
      <c r="K23" s="2143">
        <f t="shared" si="0"/>
        <v>0</v>
      </c>
      <c r="L23" s="2022"/>
      <c r="M23" s="2022"/>
      <c r="N23" s="2022"/>
      <c r="O23" s="1578">
        <f t="shared" si="1"/>
        <v>0</v>
      </c>
      <c r="P23" s="387"/>
      <c r="Q23" s="4545"/>
      <c r="R23" s="2144"/>
      <c r="S23" s="2143">
        <f t="shared" si="2"/>
        <v>0</v>
      </c>
      <c r="T23" s="2022"/>
      <c r="U23" s="1580">
        <f t="shared" si="3"/>
        <v>0</v>
      </c>
      <c r="V23" s="121"/>
      <c r="W23" s="164"/>
    </row>
    <row r="24" spans="1:23" s="99" customFormat="1" ht="13.2">
      <c r="A24" s="164"/>
      <c r="B24" s="121"/>
      <c r="C24" s="4411"/>
      <c r="D24" s="613"/>
      <c r="E24" s="613" t="s">
        <v>2729</v>
      </c>
      <c r="F24" s="1423" t="s">
        <v>2536</v>
      </c>
      <c r="G24" s="2094"/>
      <c r="H24" s="1423"/>
      <c r="I24" s="2144"/>
      <c r="J24" s="1423"/>
      <c r="K24" s="2143">
        <f t="shared" si="0"/>
        <v>0</v>
      </c>
      <c r="L24" s="2022"/>
      <c r="M24" s="2022"/>
      <c r="N24" s="2022"/>
      <c r="O24" s="1578">
        <f t="shared" si="1"/>
        <v>0</v>
      </c>
      <c r="P24" s="387"/>
      <c r="Q24" s="4545"/>
      <c r="R24" s="2144"/>
      <c r="S24" s="2143">
        <f t="shared" si="2"/>
        <v>0</v>
      </c>
      <c r="T24" s="2022"/>
      <c r="U24" s="1580">
        <f t="shared" si="3"/>
        <v>0</v>
      </c>
      <c r="V24" s="121"/>
      <c r="W24" s="164"/>
    </row>
    <row r="25" spans="1:23" s="99" customFormat="1" ht="13.2">
      <c r="A25" s="164"/>
      <c r="B25" s="121"/>
      <c r="C25" s="4411"/>
      <c r="D25" s="613"/>
      <c r="E25" s="613" t="s">
        <v>2729</v>
      </c>
      <c r="F25" s="1423" t="s">
        <v>2536</v>
      </c>
      <c r="G25" s="2094"/>
      <c r="H25" s="1423"/>
      <c r="I25" s="2144"/>
      <c r="J25" s="1423"/>
      <c r="K25" s="2143">
        <f t="shared" si="0"/>
        <v>0</v>
      </c>
      <c r="L25" s="2022"/>
      <c r="M25" s="2022"/>
      <c r="N25" s="2022"/>
      <c r="O25" s="1578">
        <f t="shared" si="1"/>
        <v>0</v>
      </c>
      <c r="P25" s="387"/>
      <c r="Q25" s="4545"/>
      <c r="R25" s="2144"/>
      <c r="S25" s="2143">
        <f t="shared" si="2"/>
        <v>0</v>
      </c>
      <c r="T25" s="2022"/>
      <c r="U25" s="1580">
        <f t="shared" si="3"/>
        <v>0</v>
      </c>
      <c r="V25" s="121"/>
      <c r="W25" s="164"/>
    </row>
    <row r="26" spans="1:23" s="99" customFormat="1" ht="13.2">
      <c r="A26" s="164"/>
      <c r="B26" s="121"/>
      <c r="C26" s="4411"/>
      <c r="D26" s="613"/>
      <c r="E26" s="613" t="s">
        <v>2729</v>
      </c>
      <c r="F26" s="1423" t="s">
        <v>2536</v>
      </c>
      <c r="G26" s="2094"/>
      <c r="H26" s="1423"/>
      <c r="I26" s="2144"/>
      <c r="J26" s="1423"/>
      <c r="K26" s="2143">
        <f t="shared" si="0"/>
        <v>0</v>
      </c>
      <c r="L26" s="2022"/>
      <c r="M26" s="2022"/>
      <c r="N26" s="2022"/>
      <c r="O26" s="1578">
        <f t="shared" si="1"/>
        <v>0</v>
      </c>
      <c r="P26" s="387"/>
      <c r="Q26" s="4545"/>
      <c r="R26" s="2144"/>
      <c r="S26" s="2143">
        <f t="shared" si="2"/>
        <v>0</v>
      </c>
      <c r="T26" s="2022"/>
      <c r="U26" s="1580">
        <f t="shared" si="3"/>
        <v>0</v>
      </c>
      <c r="V26" s="121"/>
      <c r="W26" s="164"/>
    </row>
    <row r="27" spans="1:23" s="99" customFormat="1" ht="13.2">
      <c r="A27" s="164"/>
      <c r="B27" s="121"/>
      <c r="C27" s="4411"/>
      <c r="D27" s="613"/>
      <c r="E27" s="613" t="s">
        <v>2729</v>
      </c>
      <c r="F27" s="1423" t="s">
        <v>2536</v>
      </c>
      <c r="G27" s="2094"/>
      <c r="H27" s="1423"/>
      <c r="I27" s="2144"/>
      <c r="J27" s="1423"/>
      <c r="K27" s="2143">
        <f t="shared" si="0"/>
        <v>0</v>
      </c>
      <c r="L27" s="2022"/>
      <c r="M27" s="2022"/>
      <c r="N27" s="2022"/>
      <c r="O27" s="1578">
        <f t="shared" si="1"/>
        <v>0</v>
      </c>
      <c r="P27" s="387"/>
      <c r="Q27" s="4545"/>
      <c r="R27" s="2144"/>
      <c r="S27" s="2143">
        <f t="shared" si="2"/>
        <v>0</v>
      </c>
      <c r="T27" s="2022"/>
      <c r="U27" s="1580">
        <f t="shared" si="3"/>
        <v>0</v>
      </c>
      <c r="V27" s="121"/>
      <c r="W27" s="164"/>
    </row>
    <row r="28" spans="1:23" s="99" customFormat="1" ht="13.2">
      <c r="A28" s="164"/>
      <c r="B28" s="121"/>
      <c r="C28" s="4411"/>
      <c r="D28" s="613"/>
      <c r="E28" s="613" t="s">
        <v>2729</v>
      </c>
      <c r="F28" s="1423" t="s">
        <v>2536</v>
      </c>
      <c r="G28" s="2094"/>
      <c r="H28" s="1423"/>
      <c r="I28" s="2144"/>
      <c r="J28" s="1423"/>
      <c r="K28" s="2143">
        <f t="shared" si="0"/>
        <v>0</v>
      </c>
      <c r="L28" s="2022"/>
      <c r="M28" s="2022"/>
      <c r="N28" s="2022"/>
      <c r="O28" s="1578">
        <f t="shared" si="1"/>
        <v>0</v>
      </c>
      <c r="P28" s="387"/>
      <c r="Q28" s="4545"/>
      <c r="R28" s="2144"/>
      <c r="S28" s="2143">
        <f t="shared" si="2"/>
        <v>0</v>
      </c>
      <c r="T28" s="2022"/>
      <c r="U28" s="1580">
        <f t="shared" si="3"/>
        <v>0</v>
      </c>
      <c r="V28" s="121"/>
      <c r="W28" s="164"/>
    </row>
    <row r="29" spans="1:23" s="99" customFormat="1" ht="13.2">
      <c r="A29" s="164"/>
      <c r="B29" s="121"/>
      <c r="C29" s="4411"/>
      <c r="D29" s="613"/>
      <c r="E29" s="613" t="s">
        <v>2729</v>
      </c>
      <c r="F29" s="1423" t="s">
        <v>2536</v>
      </c>
      <c r="G29" s="2094"/>
      <c r="H29" s="1423"/>
      <c r="I29" s="2144"/>
      <c r="J29" s="1423"/>
      <c r="K29" s="2143">
        <f t="shared" si="0"/>
        <v>0</v>
      </c>
      <c r="L29" s="2022"/>
      <c r="M29" s="2022"/>
      <c r="N29" s="2022"/>
      <c r="O29" s="1578">
        <f t="shared" si="1"/>
        <v>0</v>
      </c>
      <c r="P29" s="387"/>
      <c r="Q29" s="4545"/>
      <c r="R29" s="2144"/>
      <c r="S29" s="2143">
        <f t="shared" si="2"/>
        <v>0</v>
      </c>
      <c r="T29" s="2022"/>
      <c r="U29" s="1580">
        <f t="shared" si="3"/>
        <v>0</v>
      </c>
      <c r="V29" s="121"/>
      <c r="W29" s="164"/>
    </row>
    <row r="30" spans="1:23" s="99" customFormat="1" ht="13.2">
      <c r="A30" s="164"/>
      <c r="B30" s="121"/>
      <c r="C30" s="4411"/>
      <c r="D30" s="613"/>
      <c r="E30" s="613" t="s">
        <v>2729</v>
      </c>
      <c r="F30" s="1423" t="s">
        <v>2536</v>
      </c>
      <c r="G30" s="2094"/>
      <c r="H30" s="1423"/>
      <c r="I30" s="2144"/>
      <c r="J30" s="1423"/>
      <c r="K30" s="2143">
        <f t="shared" si="0"/>
        <v>0</v>
      </c>
      <c r="L30" s="2022"/>
      <c r="M30" s="2022"/>
      <c r="N30" s="2022"/>
      <c r="O30" s="1578">
        <f t="shared" si="1"/>
        <v>0</v>
      </c>
      <c r="P30" s="387"/>
      <c r="Q30" s="4545"/>
      <c r="R30" s="2144"/>
      <c r="S30" s="2143">
        <f t="shared" si="2"/>
        <v>0</v>
      </c>
      <c r="T30" s="2022"/>
      <c r="U30" s="1580">
        <f t="shared" si="3"/>
        <v>0</v>
      </c>
      <c r="V30" s="121"/>
      <c r="W30" s="164"/>
    </row>
    <row r="31" spans="1:23" s="99" customFormat="1" ht="13.2">
      <c r="A31" s="164"/>
      <c r="B31" s="121"/>
      <c r="C31" s="4411"/>
      <c r="D31" s="613"/>
      <c r="E31" s="613" t="s">
        <v>2729</v>
      </c>
      <c r="F31" s="1423" t="s">
        <v>2536</v>
      </c>
      <c r="G31" s="2094"/>
      <c r="H31" s="1423"/>
      <c r="I31" s="2144"/>
      <c r="J31" s="1423"/>
      <c r="K31" s="2143">
        <f t="shared" si="0"/>
        <v>0</v>
      </c>
      <c r="L31" s="2022"/>
      <c r="M31" s="2022"/>
      <c r="N31" s="2022"/>
      <c r="O31" s="1578">
        <f t="shared" si="1"/>
        <v>0</v>
      </c>
      <c r="P31" s="387"/>
      <c r="Q31" s="4545"/>
      <c r="R31" s="2144"/>
      <c r="S31" s="2143">
        <f t="shared" si="2"/>
        <v>0</v>
      </c>
      <c r="T31" s="2022"/>
      <c r="U31" s="1580">
        <f t="shared" si="3"/>
        <v>0</v>
      </c>
      <c r="V31" s="121"/>
      <c r="W31" s="164"/>
    </row>
    <row r="32" spans="1:23" s="99" customFormat="1" ht="13.2">
      <c r="A32" s="164"/>
      <c r="B32" s="121"/>
      <c r="C32" s="4411"/>
      <c r="D32" s="613"/>
      <c r="E32" s="613" t="s">
        <v>2729</v>
      </c>
      <c r="F32" s="1423" t="s">
        <v>2536</v>
      </c>
      <c r="G32" s="2094"/>
      <c r="H32" s="1423"/>
      <c r="I32" s="2144"/>
      <c r="J32" s="1423"/>
      <c r="K32" s="2143">
        <f t="shared" si="0"/>
        <v>0</v>
      </c>
      <c r="L32" s="2022"/>
      <c r="M32" s="2022"/>
      <c r="N32" s="2022"/>
      <c r="O32" s="1578">
        <f t="shared" si="1"/>
        <v>0</v>
      </c>
      <c r="P32" s="387"/>
      <c r="Q32" s="4545"/>
      <c r="R32" s="2144"/>
      <c r="S32" s="2143">
        <f t="shared" si="2"/>
        <v>0</v>
      </c>
      <c r="T32" s="2022"/>
      <c r="U32" s="1580">
        <f t="shared" si="3"/>
        <v>0</v>
      </c>
      <c r="V32" s="121"/>
      <c r="W32" s="164"/>
    </row>
    <row r="33" spans="1:23" s="99" customFormat="1" ht="13.2">
      <c r="A33" s="164"/>
      <c r="B33" s="121"/>
      <c r="C33" s="4411"/>
      <c r="D33" s="613"/>
      <c r="E33" s="613" t="s">
        <v>2729</v>
      </c>
      <c r="F33" s="1423" t="s">
        <v>2536</v>
      </c>
      <c r="G33" s="2094"/>
      <c r="H33" s="1423"/>
      <c r="I33" s="2144"/>
      <c r="J33" s="1423"/>
      <c r="K33" s="2143">
        <f t="shared" si="0"/>
        <v>0</v>
      </c>
      <c r="L33" s="2022"/>
      <c r="M33" s="2022"/>
      <c r="N33" s="2022"/>
      <c r="O33" s="1578">
        <f t="shared" si="1"/>
        <v>0</v>
      </c>
      <c r="P33" s="387"/>
      <c r="Q33" s="4545"/>
      <c r="R33" s="2144"/>
      <c r="S33" s="2143">
        <f t="shared" si="2"/>
        <v>0</v>
      </c>
      <c r="T33" s="2022"/>
      <c r="U33" s="1580">
        <f t="shared" si="3"/>
        <v>0</v>
      </c>
      <c r="V33" s="121"/>
      <c r="W33" s="164"/>
    </row>
    <row r="34" spans="1:23" s="99" customFormat="1" ht="13.2">
      <c r="A34" s="164"/>
      <c r="B34" s="121"/>
      <c r="C34" s="4411"/>
      <c r="D34" s="613"/>
      <c r="E34" s="613" t="s">
        <v>2729</v>
      </c>
      <c r="F34" s="1423" t="s">
        <v>2536</v>
      </c>
      <c r="G34" s="2094"/>
      <c r="H34" s="1423"/>
      <c r="I34" s="2144"/>
      <c r="J34" s="1423"/>
      <c r="K34" s="2143">
        <f t="shared" si="0"/>
        <v>0</v>
      </c>
      <c r="L34" s="2022"/>
      <c r="M34" s="2022"/>
      <c r="N34" s="2022"/>
      <c r="O34" s="1578">
        <f t="shared" si="1"/>
        <v>0</v>
      </c>
      <c r="P34" s="387"/>
      <c r="Q34" s="4545"/>
      <c r="R34" s="2144"/>
      <c r="S34" s="2143">
        <f t="shared" si="2"/>
        <v>0</v>
      </c>
      <c r="T34" s="2022"/>
      <c r="U34" s="1580">
        <f t="shared" si="3"/>
        <v>0</v>
      </c>
      <c r="V34" s="121"/>
      <c r="W34" s="164"/>
    </row>
    <row r="35" spans="1:23" s="99" customFormat="1" ht="13.2">
      <c r="A35" s="164"/>
      <c r="B35" s="121"/>
      <c r="C35" s="4411"/>
      <c r="D35" s="613"/>
      <c r="E35" s="613" t="s">
        <v>2729</v>
      </c>
      <c r="F35" s="1423" t="s">
        <v>2536</v>
      </c>
      <c r="G35" s="2094"/>
      <c r="H35" s="1423"/>
      <c r="I35" s="2144"/>
      <c r="J35" s="1423"/>
      <c r="K35" s="2143">
        <f t="shared" si="0"/>
        <v>0</v>
      </c>
      <c r="L35" s="2022"/>
      <c r="M35" s="2022"/>
      <c r="N35" s="2022"/>
      <c r="O35" s="1578">
        <f t="shared" si="1"/>
        <v>0</v>
      </c>
      <c r="P35" s="387"/>
      <c r="Q35" s="4545"/>
      <c r="R35" s="2144"/>
      <c r="S35" s="2143">
        <f t="shared" si="2"/>
        <v>0</v>
      </c>
      <c r="T35" s="2022"/>
      <c r="U35" s="1580">
        <f t="shared" si="3"/>
        <v>0</v>
      </c>
      <c r="V35" s="121"/>
      <c r="W35" s="164"/>
    </row>
    <row r="36" spans="1:23" s="99" customFormat="1" ht="13.2">
      <c r="A36" s="164"/>
      <c r="B36" s="121"/>
      <c r="C36" s="4411"/>
      <c r="D36" s="613"/>
      <c r="E36" s="613" t="s">
        <v>2729</v>
      </c>
      <c r="F36" s="1423" t="s">
        <v>2536</v>
      </c>
      <c r="G36" s="2094"/>
      <c r="H36" s="1423"/>
      <c r="I36" s="2144"/>
      <c r="J36" s="1423"/>
      <c r="K36" s="2143">
        <f t="shared" si="0"/>
        <v>0</v>
      </c>
      <c r="L36" s="2022"/>
      <c r="M36" s="2022"/>
      <c r="N36" s="2022"/>
      <c r="O36" s="1578">
        <f t="shared" si="1"/>
        <v>0</v>
      </c>
      <c r="P36" s="387"/>
      <c r="Q36" s="4545"/>
      <c r="R36" s="2144"/>
      <c r="S36" s="2143">
        <f t="shared" si="2"/>
        <v>0</v>
      </c>
      <c r="T36" s="2022"/>
      <c r="U36" s="1580">
        <f t="shared" si="3"/>
        <v>0</v>
      </c>
      <c r="V36" s="121"/>
      <c r="W36" s="164"/>
    </row>
    <row r="37" spans="1:23" s="99" customFormat="1" ht="13.2">
      <c r="A37" s="164"/>
      <c r="B37" s="121"/>
      <c r="C37" s="4411"/>
      <c r="D37" s="613"/>
      <c r="E37" s="613" t="s">
        <v>2729</v>
      </c>
      <c r="F37" s="1423" t="s">
        <v>2536</v>
      </c>
      <c r="G37" s="2094"/>
      <c r="H37" s="1423"/>
      <c r="I37" s="2144"/>
      <c r="J37" s="1423"/>
      <c r="K37" s="2143">
        <f t="shared" si="0"/>
        <v>0</v>
      </c>
      <c r="L37" s="2022"/>
      <c r="M37" s="2022"/>
      <c r="N37" s="2022"/>
      <c r="O37" s="1578">
        <f t="shared" si="1"/>
        <v>0</v>
      </c>
      <c r="P37" s="387"/>
      <c r="Q37" s="4545"/>
      <c r="R37" s="2144"/>
      <c r="S37" s="2143">
        <f t="shared" si="2"/>
        <v>0</v>
      </c>
      <c r="T37" s="2022"/>
      <c r="U37" s="1580">
        <f t="shared" si="3"/>
        <v>0</v>
      </c>
      <c r="V37" s="121"/>
      <c r="W37" s="164"/>
    </row>
    <row r="38" spans="1:23" s="99" customFormat="1" ht="13.2">
      <c r="A38" s="164"/>
      <c r="B38" s="121"/>
      <c r="C38" s="4411"/>
      <c r="D38" s="613"/>
      <c r="E38" s="613" t="s">
        <v>2729</v>
      </c>
      <c r="F38" s="1423" t="s">
        <v>2536</v>
      </c>
      <c r="G38" s="2094"/>
      <c r="H38" s="1423"/>
      <c r="I38" s="2144"/>
      <c r="J38" s="1423"/>
      <c r="K38" s="2143">
        <f t="shared" si="0"/>
        <v>0</v>
      </c>
      <c r="L38" s="2022"/>
      <c r="M38" s="2022"/>
      <c r="N38" s="2022"/>
      <c r="O38" s="1578">
        <f t="shared" si="1"/>
        <v>0</v>
      </c>
      <c r="P38" s="387"/>
      <c r="Q38" s="4545"/>
      <c r="R38" s="2144"/>
      <c r="S38" s="2143">
        <f t="shared" si="2"/>
        <v>0</v>
      </c>
      <c r="T38" s="2022"/>
      <c r="U38" s="1580">
        <f t="shared" si="3"/>
        <v>0</v>
      </c>
      <c r="V38" s="121"/>
      <c r="W38" s="164"/>
    </row>
    <row r="39" spans="1:23" s="99" customFormat="1" ht="13.2">
      <c r="A39" s="164"/>
      <c r="B39" s="121"/>
      <c r="C39" s="4411"/>
      <c r="D39" s="613"/>
      <c r="E39" s="613" t="s">
        <v>2729</v>
      </c>
      <c r="F39" s="1423" t="s">
        <v>2536</v>
      </c>
      <c r="G39" s="2094"/>
      <c r="H39" s="1423"/>
      <c r="I39" s="2144"/>
      <c r="J39" s="1423"/>
      <c r="K39" s="2143">
        <f t="shared" si="0"/>
        <v>0</v>
      </c>
      <c r="L39" s="2022"/>
      <c r="M39" s="2022"/>
      <c r="N39" s="2022"/>
      <c r="O39" s="1578">
        <f t="shared" si="1"/>
        <v>0</v>
      </c>
      <c r="P39" s="387"/>
      <c r="Q39" s="4545"/>
      <c r="R39" s="2144"/>
      <c r="S39" s="2143">
        <f t="shared" si="2"/>
        <v>0</v>
      </c>
      <c r="T39" s="2022"/>
      <c r="U39" s="1580">
        <f t="shared" si="3"/>
        <v>0</v>
      </c>
      <c r="V39" s="121"/>
      <c r="W39" s="164"/>
    </row>
    <row r="40" spans="1:23" s="99" customFormat="1" ht="13.2">
      <c r="A40" s="164"/>
      <c r="B40" s="121"/>
      <c r="C40" s="4411"/>
      <c r="D40" s="613"/>
      <c r="E40" s="613" t="s">
        <v>2729</v>
      </c>
      <c r="F40" s="1423" t="s">
        <v>2536</v>
      </c>
      <c r="G40" s="2094"/>
      <c r="H40" s="1423"/>
      <c r="I40" s="2144"/>
      <c r="J40" s="1423"/>
      <c r="K40" s="2143">
        <f t="shared" si="0"/>
        <v>0</v>
      </c>
      <c r="L40" s="2022"/>
      <c r="M40" s="2022"/>
      <c r="N40" s="2022"/>
      <c r="O40" s="1578">
        <f t="shared" si="1"/>
        <v>0</v>
      </c>
      <c r="P40" s="387"/>
      <c r="Q40" s="4545"/>
      <c r="R40" s="2144"/>
      <c r="S40" s="2143">
        <f t="shared" si="2"/>
        <v>0</v>
      </c>
      <c r="T40" s="2022"/>
      <c r="U40" s="1580">
        <f t="shared" si="3"/>
        <v>0</v>
      </c>
      <c r="V40" s="121"/>
      <c r="W40" s="164"/>
    </row>
    <row r="41" spans="1:23" s="99" customFormat="1" ht="13.2">
      <c r="A41" s="164"/>
      <c r="B41" s="121"/>
      <c r="C41" s="4411"/>
      <c r="D41" s="613"/>
      <c r="E41" s="613" t="s">
        <v>2729</v>
      </c>
      <c r="F41" s="1423" t="s">
        <v>2536</v>
      </c>
      <c r="G41" s="2094"/>
      <c r="H41" s="1423"/>
      <c r="I41" s="2144"/>
      <c r="J41" s="1423"/>
      <c r="K41" s="2143">
        <f t="shared" si="0"/>
        <v>0</v>
      </c>
      <c r="L41" s="2022"/>
      <c r="M41" s="2022"/>
      <c r="N41" s="2022"/>
      <c r="O41" s="1578">
        <f t="shared" si="1"/>
        <v>0</v>
      </c>
      <c r="P41" s="387"/>
      <c r="Q41" s="4545"/>
      <c r="R41" s="2144"/>
      <c r="S41" s="2143">
        <f t="shared" si="2"/>
        <v>0</v>
      </c>
      <c r="T41" s="2022"/>
      <c r="U41" s="1580">
        <f t="shared" si="3"/>
        <v>0</v>
      </c>
      <c r="V41" s="121"/>
      <c r="W41" s="164"/>
    </row>
    <row r="42" spans="1:23" s="99" customFormat="1" ht="13.2">
      <c r="A42" s="164"/>
      <c r="B42" s="121"/>
      <c r="C42" s="4411"/>
      <c r="D42" s="613"/>
      <c r="E42" s="613" t="s">
        <v>2729</v>
      </c>
      <c r="F42" s="1423" t="s">
        <v>2536</v>
      </c>
      <c r="G42" s="2094"/>
      <c r="H42" s="1423"/>
      <c r="I42" s="2144"/>
      <c r="J42" s="1423"/>
      <c r="K42" s="2143">
        <f t="shared" si="0"/>
        <v>0</v>
      </c>
      <c r="L42" s="2022"/>
      <c r="M42" s="2022"/>
      <c r="N42" s="2022"/>
      <c r="O42" s="1578">
        <f t="shared" si="1"/>
        <v>0</v>
      </c>
      <c r="P42" s="387"/>
      <c r="Q42" s="4545"/>
      <c r="R42" s="2144"/>
      <c r="S42" s="2143">
        <f t="shared" si="2"/>
        <v>0</v>
      </c>
      <c r="T42" s="2022"/>
      <c r="U42" s="1580">
        <f t="shared" si="3"/>
        <v>0</v>
      </c>
      <c r="V42" s="121"/>
      <c r="W42" s="164"/>
    </row>
    <row r="43" spans="1:23" s="99" customFormat="1" ht="13.2">
      <c r="A43" s="164"/>
      <c r="B43" s="121"/>
      <c r="C43" s="4411"/>
      <c r="D43" s="613"/>
      <c r="E43" s="613" t="s">
        <v>2729</v>
      </c>
      <c r="F43" s="1423" t="s">
        <v>2536</v>
      </c>
      <c r="G43" s="2094"/>
      <c r="H43" s="1423"/>
      <c r="I43" s="2144"/>
      <c r="J43" s="1423"/>
      <c r="K43" s="2143">
        <f t="shared" si="0"/>
        <v>0</v>
      </c>
      <c r="L43" s="2022"/>
      <c r="M43" s="2022"/>
      <c r="N43" s="2022"/>
      <c r="O43" s="1578">
        <f t="shared" si="1"/>
        <v>0</v>
      </c>
      <c r="P43" s="387"/>
      <c r="Q43" s="4545"/>
      <c r="R43" s="2144"/>
      <c r="S43" s="2143">
        <f t="shared" si="2"/>
        <v>0</v>
      </c>
      <c r="T43" s="2022"/>
      <c r="U43" s="1580">
        <f t="shared" si="3"/>
        <v>0</v>
      </c>
      <c r="V43" s="121"/>
      <c r="W43" s="164"/>
    </row>
    <row r="44" spans="1:23" s="99" customFormat="1" ht="18.75" customHeight="1">
      <c r="A44" s="164"/>
      <c r="B44" s="121"/>
      <c r="C44" s="2540" t="s">
        <v>544</v>
      </c>
      <c r="D44" s="4645"/>
      <c r="E44" s="4645"/>
      <c r="F44" s="4646"/>
      <c r="G44" s="4647"/>
      <c r="H44" s="4648"/>
      <c r="I44" s="4567">
        <f>SUM(I13:I43)</f>
        <v>0</v>
      </c>
      <c r="J44" s="4648"/>
      <c r="K44" s="4567">
        <f>SUM(K13:K43)</f>
        <v>0</v>
      </c>
      <c r="L44" s="4513">
        <f>SUM(L13:L43)</f>
        <v>0</v>
      </c>
      <c r="M44" s="4513">
        <f>SUM(M13:M43)</f>
        <v>0</v>
      </c>
      <c r="N44" s="4513">
        <f>SUM(N13:N43)</f>
        <v>0</v>
      </c>
      <c r="O44" s="4569">
        <f>SUM(O13:O43)</f>
        <v>0</v>
      </c>
      <c r="P44" s="387"/>
      <c r="Q44" s="1499">
        <f>SUM(Q13:Q43)</f>
        <v>0</v>
      </c>
      <c r="R44" s="4649"/>
      <c r="S44" s="4567">
        <f>SUM(S13:S43)</f>
        <v>0</v>
      </c>
      <c r="T44" s="4513">
        <f>SUM(T13:T43)</f>
        <v>0</v>
      </c>
      <c r="U44" s="4569">
        <f>SUM(U13:U43)</f>
        <v>0</v>
      </c>
      <c r="V44" s="121"/>
      <c r="W44" s="164"/>
    </row>
    <row r="45" spans="1:23" s="99" customFormat="1" ht="13.2">
      <c r="A45" s="164"/>
      <c r="B45" s="121"/>
      <c r="C45" s="121"/>
      <c r="D45" s="121"/>
      <c r="E45" s="121"/>
      <c r="F45" s="121"/>
      <c r="G45" s="121"/>
      <c r="H45" s="121"/>
      <c r="I45" s="121"/>
      <c r="J45" s="617"/>
      <c r="K45" s="121"/>
      <c r="L45" s="593"/>
      <c r="M45" s="593"/>
      <c r="N45" s="593"/>
      <c r="O45" s="593"/>
      <c r="P45" s="121"/>
      <c r="Q45" s="121"/>
      <c r="R45" s="121"/>
      <c r="S45" s="121"/>
      <c r="T45" s="121"/>
      <c r="U45" s="121"/>
      <c r="V45" s="121"/>
      <c r="W45" s="164"/>
    </row>
    <row r="46" spans="1:23" ht="15.6">
      <c r="A46" s="163"/>
      <c r="B46" s="119"/>
      <c r="C46" s="119"/>
      <c r="D46" s="119"/>
      <c r="E46" s="119"/>
      <c r="F46" s="119"/>
      <c r="G46" s="119"/>
      <c r="H46" s="119"/>
      <c r="I46" s="119"/>
      <c r="J46" s="119"/>
      <c r="K46" s="119"/>
      <c r="L46" s="119"/>
      <c r="M46" s="119"/>
      <c r="N46" s="119"/>
      <c r="O46" s="119"/>
      <c r="P46" s="119"/>
      <c r="Q46" s="119"/>
      <c r="R46" s="119"/>
      <c r="S46" s="119"/>
      <c r="T46" s="119"/>
      <c r="U46" s="684" t="s">
        <v>1</v>
      </c>
      <c r="V46" s="119"/>
      <c r="W46" s="163"/>
    </row>
    <row r="47" spans="1:23" ht="15.6">
      <c r="A47" s="163"/>
      <c r="B47" s="119"/>
      <c r="C47" s="119"/>
      <c r="D47" s="119"/>
      <c r="E47" s="119"/>
      <c r="F47" s="119"/>
      <c r="G47" s="119"/>
      <c r="H47" s="119"/>
      <c r="I47" s="119"/>
      <c r="J47" s="119"/>
      <c r="K47" s="119"/>
      <c r="L47" s="119"/>
      <c r="M47" s="119"/>
      <c r="N47" s="119"/>
      <c r="O47" s="119"/>
      <c r="P47" s="119"/>
      <c r="Q47" s="119"/>
      <c r="R47" s="119"/>
      <c r="S47" s="119"/>
      <c r="T47" s="119"/>
      <c r="U47" s="119"/>
      <c r="V47" s="119"/>
      <c r="W47" s="163"/>
    </row>
    <row r="48" spans="1:23" ht="15.6">
      <c r="A48" s="163"/>
      <c r="B48" s="163"/>
      <c r="C48" s="163"/>
      <c r="D48" s="163"/>
      <c r="E48" s="163"/>
      <c r="F48" s="163"/>
      <c r="G48" s="163"/>
      <c r="H48" s="163"/>
      <c r="I48" s="163"/>
      <c r="J48" s="163"/>
      <c r="K48" s="163"/>
      <c r="L48" s="163"/>
      <c r="M48" s="163"/>
      <c r="N48" s="163"/>
      <c r="O48" s="163"/>
      <c r="P48" s="163"/>
      <c r="Q48" s="163"/>
      <c r="R48" s="163"/>
      <c r="S48" s="163"/>
      <c r="T48" s="163"/>
      <c r="U48" s="163"/>
      <c r="V48" s="163"/>
      <c r="W48" s="163"/>
    </row>
    <row r="49" ht="16.5" customHeight="1"/>
  </sheetData>
  <sheetProtection formatCells="0" formatColumns="0" formatRows="0"/>
  <customSheetViews>
    <customSheetView guid="{F416BD5B-C3AD-4F61-AAB2-55950A9B7E72}">
      <selection sqref="A1:A3"/>
      <pageMargins left="0" right="0" top="0" bottom="0" header="0" footer="0"/>
    </customSheetView>
    <customSheetView guid="{E14211BF-3959-45CF-A937-AD36AACCEFAC}" showGridLines="0">
      <selection sqref="A1:A3"/>
      <pageMargins left="0" right="0" top="0" bottom="0" header="0" footer="0"/>
    </customSheetView>
    <customSheetView guid="{DD364770-73A1-4C6D-9516-629A57F0EB18}" showGridLines="0">
      <selection activeCell="A3" sqref="A3"/>
      <pageMargins left="0" right="0" top="0" bottom="0" header="0" footer="0"/>
    </customSheetView>
    <customSheetView guid="{41E394DC-1FDD-4D1F-8620-137B7012DC10}" showGridLines="0">
      <selection sqref="A1:A3"/>
      <pageMargins left="0" right="0" top="0" bottom="0" header="0" footer="0"/>
    </customSheetView>
    <customSheetView guid="{CC70D5D3-3A1F-46AA-BDCE-F692C2C36BEE}" topLeftCell="J1">
      <selection activeCell="U18" sqref="U18"/>
      <pageMargins left="0" right="0" top="0" bottom="0" header="0" footer="0"/>
    </customSheetView>
  </customSheetViews>
  <mergeCells count="11">
    <mergeCell ref="Q7:U7"/>
    <mergeCell ref="C8:F9"/>
    <mergeCell ref="G8:G9"/>
    <mergeCell ref="H8:H9"/>
    <mergeCell ref="I8:O8"/>
    <mergeCell ref="Q8:U8"/>
    <mergeCell ref="F4:H4"/>
    <mergeCell ref="F5:H5"/>
    <mergeCell ref="C10:F10"/>
    <mergeCell ref="C11:F11"/>
    <mergeCell ref="I7:O7"/>
  </mergeCells>
  <hyperlinks>
    <hyperlink ref="U46" location="Index!A1" display="Index" xr:uid="{00000000-0004-0000-1A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7030A0"/>
  </sheetPr>
  <dimension ref="A1:AD74"/>
  <sheetViews>
    <sheetView zoomScale="70" zoomScaleNormal="70" workbookViewId="0">
      <selection activeCell="K24" sqref="K24"/>
    </sheetView>
  </sheetViews>
  <sheetFormatPr defaultColWidth="0" defaultRowHeight="14.4" zeroHeight="1"/>
  <cols>
    <col min="1" max="1" width="2.6640625" customWidth="1"/>
    <col min="2" max="2" width="9.109375" customWidth="1"/>
    <col min="3" max="3" width="39.6640625" customWidth="1"/>
    <col min="4" max="4" width="14.88671875" customWidth="1"/>
    <col min="5" max="5" width="13.44140625" customWidth="1"/>
    <col min="6" max="6" width="19.44140625" customWidth="1"/>
    <col min="7" max="7" width="17.6640625" customWidth="1"/>
    <col min="8" max="16" width="10.6640625" customWidth="1"/>
    <col min="17" max="17" width="18.33203125" customWidth="1"/>
    <col min="18" max="18" width="15.33203125" customWidth="1"/>
    <col min="19" max="19" width="17.44140625" customWidth="1"/>
    <col min="20" max="20" width="14.44140625" customWidth="1"/>
    <col min="21" max="21" width="15" customWidth="1"/>
    <col min="22" max="22" width="15.88671875" customWidth="1"/>
    <col min="23" max="26" width="14.109375" customWidth="1"/>
    <col min="27" max="28" width="18.6640625" customWidth="1"/>
    <col min="29" max="29" width="9.109375" customWidth="1"/>
    <col min="30" max="30" width="3.5546875" customWidth="1"/>
    <col min="31" max="16384" width="9.109375" hidden="1"/>
  </cols>
  <sheetData>
    <row r="1" spans="1:30">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row>
    <row r="2" spans="1:30" ht="15" thickBot="1">
      <c r="A2" s="261"/>
      <c r="B2" s="144" t="s">
        <v>157</v>
      </c>
      <c r="C2" s="2"/>
      <c r="D2" s="2"/>
      <c r="E2" s="2"/>
      <c r="F2" s="2"/>
      <c r="G2" s="2"/>
      <c r="H2" s="2"/>
      <c r="I2" s="2"/>
      <c r="J2" s="2"/>
      <c r="K2" s="2"/>
      <c r="L2" s="2"/>
      <c r="M2" s="2"/>
      <c r="N2" s="2"/>
      <c r="O2" s="2"/>
      <c r="P2" s="2"/>
      <c r="Q2" s="2"/>
      <c r="R2" s="2"/>
      <c r="S2" s="2"/>
      <c r="T2" s="2"/>
      <c r="U2" s="2"/>
      <c r="V2" s="2"/>
      <c r="W2" s="2"/>
      <c r="X2" s="2"/>
      <c r="Y2" s="2"/>
      <c r="Z2" s="2"/>
      <c r="AA2" s="56"/>
      <c r="AB2" s="56"/>
      <c r="AC2" s="2204" t="s">
        <v>1</v>
      </c>
      <c r="AD2" s="261"/>
    </row>
    <row r="3" spans="1:30" ht="16.2" thickBot="1">
      <c r="A3" s="261"/>
      <c r="B3" s="2"/>
      <c r="C3" s="4650" t="s">
        <v>2741</v>
      </c>
      <c r="D3" s="4651"/>
      <c r="E3" s="4651"/>
      <c r="F3" s="4652"/>
      <c r="G3" s="2"/>
      <c r="H3" s="2"/>
      <c r="I3" s="2"/>
      <c r="J3" s="2"/>
      <c r="K3" s="2"/>
      <c r="L3" s="2"/>
      <c r="M3" s="2"/>
      <c r="N3" s="2"/>
      <c r="O3" s="2"/>
      <c r="P3" s="2"/>
      <c r="Q3" s="2"/>
      <c r="R3" s="2"/>
      <c r="S3" s="2"/>
      <c r="T3" s="2"/>
      <c r="U3" s="2"/>
      <c r="V3" s="2"/>
      <c r="W3" s="2"/>
      <c r="X3" s="2"/>
      <c r="Y3" s="39"/>
      <c r="Z3" s="2"/>
      <c r="AA3" s="39"/>
      <c r="AB3" s="39"/>
      <c r="AC3" s="4"/>
      <c r="AD3" s="261"/>
    </row>
    <row r="4" spans="1:30" ht="15.6">
      <c r="A4" s="261"/>
      <c r="B4" s="2"/>
      <c r="C4" s="4439" t="s">
        <v>723</v>
      </c>
      <c r="D4" s="8341" t="str">
        <f>B.1!F4</f>
        <v>ABC Company</v>
      </c>
      <c r="E4" s="8342"/>
      <c r="F4" s="8343"/>
      <c r="G4" s="2"/>
      <c r="H4" s="2"/>
      <c r="I4" s="2"/>
      <c r="J4" s="2"/>
      <c r="K4" s="2"/>
      <c r="L4" s="2"/>
      <c r="M4" s="2"/>
      <c r="N4" s="2"/>
      <c r="O4" s="2"/>
      <c r="P4" s="2"/>
      <c r="Q4" s="2"/>
      <c r="R4" s="2"/>
      <c r="S4" s="2"/>
      <c r="T4" s="2"/>
      <c r="U4" s="2"/>
      <c r="V4" s="2"/>
      <c r="W4" s="2"/>
      <c r="X4" s="2"/>
      <c r="Y4" s="2"/>
      <c r="Z4" s="2"/>
      <c r="AA4" s="56"/>
      <c r="AB4" s="56"/>
      <c r="AC4" s="4"/>
      <c r="AD4" s="261"/>
    </row>
    <row r="5" spans="1:30" ht="16.2" thickBot="1">
      <c r="A5" s="261"/>
      <c r="B5" s="2"/>
      <c r="C5" s="4443" t="s">
        <v>724</v>
      </c>
      <c r="D5" s="8344" t="str">
        <f>B.1!F5</f>
        <v>31 December 202x</v>
      </c>
      <c r="E5" s="8345"/>
      <c r="F5" s="8346"/>
      <c r="G5" s="2"/>
      <c r="H5" s="2"/>
      <c r="I5" s="2"/>
      <c r="J5" s="2"/>
      <c r="K5" s="2"/>
      <c r="L5" s="2"/>
      <c r="M5" s="2"/>
      <c r="N5" s="2"/>
      <c r="O5" s="2"/>
      <c r="P5" s="2"/>
      <c r="Q5" s="2"/>
      <c r="R5" s="2"/>
      <c r="S5" s="2"/>
      <c r="T5" s="2"/>
      <c r="U5" s="2"/>
      <c r="V5" s="2"/>
      <c r="W5" s="2"/>
      <c r="X5" s="2"/>
      <c r="Y5" s="2"/>
      <c r="Z5" s="2"/>
      <c r="AA5" s="56"/>
      <c r="AB5" s="56"/>
      <c r="AC5" s="4"/>
      <c r="AD5" s="261"/>
    </row>
    <row r="6" spans="1:30" s="698" customFormat="1" ht="12.75" customHeight="1" thickBot="1">
      <c r="A6" s="265"/>
      <c r="B6" s="4"/>
      <c r="C6" s="133"/>
      <c r="D6" s="41"/>
      <c r="E6" s="41"/>
      <c r="F6" s="41"/>
      <c r="G6" s="41"/>
      <c r="H6" s="41"/>
      <c r="I6" s="41"/>
      <c r="J6" s="41"/>
      <c r="K6" s="41"/>
      <c r="L6" s="41"/>
      <c r="M6" s="41"/>
      <c r="N6" s="41"/>
      <c r="O6" s="41"/>
      <c r="P6" s="41"/>
      <c r="Q6" s="41"/>
      <c r="R6" s="41"/>
      <c r="S6" s="41"/>
      <c r="T6" s="41"/>
      <c r="U6" s="41"/>
      <c r="V6" s="56"/>
      <c r="W6" s="56"/>
      <c r="X6" s="56"/>
      <c r="Y6" s="56"/>
      <c r="Z6" s="56"/>
      <c r="AA6" s="56"/>
      <c r="AB6" s="56"/>
      <c r="AC6" s="4"/>
      <c r="AD6" s="265"/>
    </row>
    <row r="7" spans="1:30" s="698" customFormat="1" ht="15" customHeight="1">
      <c r="A7" s="265"/>
      <c r="B7" s="4"/>
      <c r="C7" s="4653"/>
      <c r="D7" s="4654"/>
      <c r="E7" s="4655"/>
      <c r="F7" s="8418" t="s">
        <v>2742</v>
      </c>
      <c r="G7" s="8419"/>
      <c r="H7" s="8419"/>
      <c r="I7" s="8419"/>
      <c r="J7" s="8419"/>
      <c r="K7" s="8419"/>
      <c r="L7" s="8419"/>
      <c r="M7" s="8419"/>
      <c r="N7" s="8419"/>
      <c r="O7" s="8419"/>
      <c r="P7" s="8420"/>
      <c r="Q7" s="8421" t="s">
        <v>2743</v>
      </c>
      <c r="R7" s="8421"/>
      <c r="S7" s="8421"/>
      <c r="T7" s="8421"/>
      <c r="U7" s="8422"/>
      <c r="V7" s="4658"/>
      <c r="W7" s="4659"/>
      <c r="X7" s="4660"/>
      <c r="Y7" s="4661"/>
      <c r="Z7" s="4660"/>
      <c r="AA7" s="4662"/>
      <c r="AB7" s="8435" t="s">
        <v>2517</v>
      </c>
      <c r="AC7" s="4"/>
      <c r="AD7" s="265"/>
    </row>
    <row r="8" spans="1:30" s="698" customFormat="1" ht="13.8">
      <c r="A8" s="265"/>
      <c r="B8" s="4"/>
      <c r="C8" s="4664"/>
      <c r="D8" s="4665"/>
      <c r="E8" s="4665"/>
      <c r="F8" s="4665"/>
      <c r="G8" s="4666"/>
      <c r="H8" s="8425" t="s">
        <v>2744</v>
      </c>
      <c r="I8" s="8426"/>
      <c r="J8" s="8426"/>
      <c r="K8" s="8427"/>
      <c r="L8" s="8425" t="s">
        <v>2745</v>
      </c>
      <c r="M8" s="8426"/>
      <c r="N8" s="8426"/>
      <c r="O8" s="8426"/>
      <c r="P8" s="4166"/>
      <c r="Q8" s="4667"/>
      <c r="R8" s="4665"/>
      <c r="S8" s="4665"/>
      <c r="T8" s="4665"/>
      <c r="U8" s="4665"/>
      <c r="V8" s="1558"/>
      <c r="W8" s="4668"/>
      <c r="X8" s="1351"/>
      <c r="Y8" s="1349"/>
      <c r="Z8" s="1351"/>
      <c r="AA8" s="1526"/>
      <c r="AB8" s="8371"/>
      <c r="AC8" s="4"/>
      <c r="AD8" s="265"/>
    </row>
    <row r="9" spans="1:30" s="698" customFormat="1" ht="15" customHeight="1">
      <c r="A9" s="265"/>
      <c r="B9" s="4"/>
      <c r="C9" s="4669"/>
      <c r="D9" s="1584"/>
      <c r="E9" s="1584"/>
      <c r="F9" s="1584"/>
      <c r="G9" s="1585"/>
      <c r="H9" s="8428"/>
      <c r="I9" s="8348"/>
      <c r="J9" s="8348"/>
      <c r="K9" s="8429"/>
      <c r="L9" s="8428"/>
      <c r="M9" s="8348"/>
      <c r="N9" s="8348"/>
      <c r="O9" s="8348"/>
      <c r="P9" s="2013"/>
      <c r="Q9" s="1350" t="s">
        <v>2746</v>
      </c>
      <c r="R9" s="1584"/>
      <c r="S9" s="1584"/>
      <c r="T9" s="1584"/>
      <c r="U9" s="1584"/>
      <c r="V9" s="1586" t="s">
        <v>2747</v>
      </c>
      <c r="W9" s="8437" t="s">
        <v>2748</v>
      </c>
      <c r="X9" s="8438"/>
      <c r="Y9" s="8440" t="s">
        <v>2749</v>
      </c>
      <c r="Z9" s="8438"/>
      <c r="AA9" s="423"/>
      <c r="AB9" s="8371"/>
      <c r="AC9" s="4"/>
      <c r="AD9" s="265"/>
    </row>
    <row r="10" spans="1:30" s="698" customFormat="1" ht="15" customHeight="1">
      <c r="A10" s="265"/>
      <c r="B10" s="4"/>
      <c r="C10" s="4670" t="s">
        <v>2750</v>
      </c>
      <c r="D10" s="1587" t="s">
        <v>2751</v>
      </c>
      <c r="E10" s="1587" t="s">
        <v>2752</v>
      </c>
      <c r="F10" s="1587" t="s">
        <v>451</v>
      </c>
      <c r="G10" s="1586" t="s">
        <v>2753</v>
      </c>
      <c r="H10" s="8430" t="s">
        <v>2754</v>
      </c>
      <c r="I10" s="8431"/>
      <c r="J10" s="8430" t="s">
        <v>2755</v>
      </c>
      <c r="K10" s="8433"/>
      <c r="L10" s="8430" t="s">
        <v>2756</v>
      </c>
      <c r="M10" s="8431"/>
      <c r="N10" s="8430" t="s">
        <v>2757</v>
      </c>
      <c r="O10" s="8433"/>
      <c r="P10" s="2027" t="s">
        <v>2758</v>
      </c>
      <c r="Q10" s="1350" t="s">
        <v>2759</v>
      </c>
      <c r="R10" s="1587" t="s">
        <v>1836</v>
      </c>
      <c r="S10" s="1587" t="s">
        <v>2760</v>
      </c>
      <c r="T10" s="1587" t="s">
        <v>1941</v>
      </c>
      <c r="U10" s="1587" t="s">
        <v>2761</v>
      </c>
      <c r="V10" s="1588" t="s">
        <v>1723</v>
      </c>
      <c r="W10" s="8347" t="s">
        <v>2266</v>
      </c>
      <c r="X10" s="8436"/>
      <c r="Y10" s="8439" t="s">
        <v>2267</v>
      </c>
      <c r="Z10" s="8429"/>
      <c r="AA10" s="423" t="s">
        <v>1717</v>
      </c>
      <c r="AB10" s="8371"/>
      <c r="AC10" s="4"/>
      <c r="AD10" s="265"/>
    </row>
    <row r="11" spans="1:30" s="698" customFormat="1" ht="13.8">
      <c r="A11" s="265"/>
      <c r="B11" s="4"/>
      <c r="C11" s="4670"/>
      <c r="D11" s="4459" t="s">
        <v>1616</v>
      </c>
      <c r="E11" s="1587" t="s">
        <v>2762</v>
      </c>
      <c r="F11" s="1587" t="s">
        <v>2763</v>
      </c>
      <c r="G11" s="1586" t="s">
        <v>2764</v>
      </c>
      <c r="H11" s="8061"/>
      <c r="I11" s="8432"/>
      <c r="J11" s="8061"/>
      <c r="K11" s="8434"/>
      <c r="L11" s="8061"/>
      <c r="M11" s="8432"/>
      <c r="N11" s="8061"/>
      <c r="O11" s="8434"/>
      <c r="P11" s="2027" t="s">
        <v>2765</v>
      </c>
      <c r="Q11" s="1350" t="s">
        <v>2766</v>
      </c>
      <c r="R11" s="1587" t="s">
        <v>2767</v>
      </c>
      <c r="S11" s="1587" t="s">
        <v>2768</v>
      </c>
      <c r="T11" s="1587" t="s">
        <v>2769</v>
      </c>
      <c r="U11" s="1587" t="s">
        <v>2770</v>
      </c>
      <c r="V11" s="1588"/>
      <c r="W11" s="4672"/>
      <c r="X11" s="1590"/>
      <c r="Y11" s="1590"/>
      <c r="Z11" s="1590"/>
      <c r="AA11" s="1591" t="s">
        <v>1723</v>
      </c>
      <c r="AB11" s="8371"/>
      <c r="AC11" s="4"/>
      <c r="AD11" s="265"/>
    </row>
    <row r="12" spans="1:30" s="698" customFormat="1" ht="13.8">
      <c r="A12" s="265"/>
      <c r="B12" s="4"/>
      <c r="C12" s="4670"/>
      <c r="D12" s="1584"/>
      <c r="E12" s="1587" t="s">
        <v>2771</v>
      </c>
      <c r="F12" s="1587" t="s">
        <v>2772</v>
      </c>
      <c r="G12" s="1592"/>
      <c r="H12" s="8402" t="s">
        <v>2773</v>
      </c>
      <c r="I12" s="8402" t="s">
        <v>2774</v>
      </c>
      <c r="J12" s="8412" t="s">
        <v>2773</v>
      </c>
      <c r="K12" s="8409" t="s">
        <v>2774</v>
      </c>
      <c r="L12" s="8408" t="s">
        <v>2773</v>
      </c>
      <c r="M12" s="8402" t="s">
        <v>2774</v>
      </c>
      <c r="N12" s="8402" t="s">
        <v>2773</v>
      </c>
      <c r="O12" s="8405" t="s">
        <v>2774</v>
      </c>
      <c r="P12" s="2082" t="s">
        <v>2775</v>
      </c>
      <c r="Q12" s="1350" t="s">
        <v>2776</v>
      </c>
      <c r="R12" s="1587" t="s">
        <v>2141</v>
      </c>
      <c r="S12" s="1587" t="s">
        <v>2777</v>
      </c>
      <c r="T12" s="1587" t="s">
        <v>2778</v>
      </c>
      <c r="U12" s="1587" t="s">
        <v>2779</v>
      </c>
      <c r="V12" s="1558"/>
      <c r="W12" s="4673" t="s">
        <v>2780</v>
      </c>
      <c r="X12" s="1593" t="s">
        <v>2774</v>
      </c>
      <c r="Y12" s="1593" t="s">
        <v>2780</v>
      </c>
      <c r="Z12" s="1593" t="s">
        <v>2774</v>
      </c>
      <c r="AA12" s="1594"/>
      <c r="AB12" s="8371"/>
      <c r="AC12" s="4"/>
      <c r="AD12" s="265"/>
    </row>
    <row r="13" spans="1:30" s="698" customFormat="1" ht="13.8">
      <c r="A13" s="265"/>
      <c r="B13" s="4"/>
      <c r="C13" s="4670"/>
      <c r="D13" s="1584"/>
      <c r="E13" s="1589"/>
      <c r="F13" s="1587" t="s">
        <v>2781</v>
      </c>
      <c r="G13" s="1587"/>
      <c r="H13" s="8403"/>
      <c r="I13" s="8403"/>
      <c r="J13" s="8413"/>
      <c r="K13" s="8410"/>
      <c r="L13" s="8224"/>
      <c r="M13" s="8403"/>
      <c r="N13" s="8403"/>
      <c r="O13" s="8406"/>
      <c r="P13" s="2083" t="s">
        <v>2782</v>
      </c>
      <c r="Q13" s="1350" t="s">
        <v>1719</v>
      </c>
      <c r="R13" s="1584"/>
      <c r="S13" s="1584"/>
      <c r="T13" s="1587"/>
      <c r="U13" s="1584"/>
      <c r="V13" s="1558"/>
      <c r="W13" s="4674"/>
      <c r="X13" s="1595"/>
      <c r="Y13" s="1595"/>
      <c r="Z13" s="1595"/>
      <c r="AA13" s="1594"/>
      <c r="AB13" s="8371"/>
      <c r="AC13" s="4"/>
      <c r="AD13" s="265"/>
    </row>
    <row r="14" spans="1:30" s="698" customFormat="1" ht="13.8">
      <c r="A14" s="265"/>
      <c r="B14" s="4"/>
      <c r="C14" s="1999"/>
      <c r="D14" s="4675"/>
      <c r="E14" s="4459" t="s">
        <v>2148</v>
      </c>
      <c r="F14" s="4675"/>
      <c r="G14" s="4459" t="s">
        <v>2528</v>
      </c>
      <c r="H14" s="8403"/>
      <c r="I14" s="8403"/>
      <c r="J14" s="8413"/>
      <c r="K14" s="8410"/>
      <c r="L14" s="8224"/>
      <c r="M14" s="8403"/>
      <c r="N14" s="8403"/>
      <c r="O14" s="8406"/>
      <c r="P14" s="2083"/>
      <c r="Q14" s="4676" t="s">
        <v>2783</v>
      </c>
      <c r="R14" s="4675"/>
      <c r="S14" s="4675"/>
      <c r="T14" s="4677" t="s">
        <v>2784</v>
      </c>
      <c r="U14" s="4675"/>
      <c r="V14" s="4678"/>
      <c r="W14" s="2000"/>
      <c r="X14" s="4679"/>
      <c r="Y14" s="4679"/>
      <c r="Z14" s="4679"/>
      <c r="AA14" s="4680" t="s">
        <v>2785</v>
      </c>
      <c r="AB14" s="4681"/>
      <c r="AC14" s="4"/>
      <c r="AD14" s="265"/>
    </row>
    <row r="15" spans="1:30" s="1060" customFormat="1" ht="13.8">
      <c r="A15" s="266"/>
      <c r="B15" s="310"/>
      <c r="C15" s="4682" t="s">
        <v>734</v>
      </c>
      <c r="D15" s="4683" t="s">
        <v>736</v>
      </c>
      <c r="E15" s="4683" t="s">
        <v>735</v>
      </c>
      <c r="F15" s="4683" t="s">
        <v>1249</v>
      </c>
      <c r="G15" s="4683" t="s">
        <v>738</v>
      </c>
      <c r="H15" s="8404"/>
      <c r="I15" s="8404"/>
      <c r="J15" s="8414"/>
      <c r="K15" s="8411"/>
      <c r="L15" s="8225"/>
      <c r="M15" s="8404"/>
      <c r="N15" s="8404"/>
      <c r="O15" s="8407"/>
      <c r="P15" s="4684"/>
      <c r="Q15" s="4685" t="s">
        <v>1550</v>
      </c>
      <c r="R15" s="4683" t="s">
        <v>1551</v>
      </c>
      <c r="S15" s="4683" t="s">
        <v>1552</v>
      </c>
      <c r="T15" s="4683" t="s">
        <v>1553</v>
      </c>
      <c r="U15" s="4683" t="s">
        <v>1554</v>
      </c>
      <c r="V15" s="4686" t="s">
        <v>1555</v>
      </c>
      <c r="W15" s="8423"/>
      <c r="X15" s="8424"/>
      <c r="Y15" s="2474"/>
      <c r="Z15" s="4687"/>
      <c r="AA15" s="4688" t="s">
        <v>2268</v>
      </c>
      <c r="AB15" s="4689" t="s">
        <v>2269</v>
      </c>
      <c r="AC15" s="310"/>
      <c r="AD15" s="266"/>
    </row>
    <row r="16" spans="1:30" s="698" customFormat="1" ht="13.8">
      <c r="A16" s="265"/>
      <c r="B16" s="4"/>
      <c r="C16" s="4690" t="s">
        <v>2786</v>
      </c>
      <c r="D16" s="1596"/>
      <c r="E16" s="1597"/>
      <c r="F16" s="1598"/>
      <c r="G16" s="1598"/>
      <c r="H16" s="1598"/>
      <c r="I16" s="1598"/>
      <c r="J16" s="1598"/>
      <c r="K16" s="1598"/>
      <c r="L16" s="1598"/>
      <c r="M16" s="1598"/>
      <c r="N16" s="1598"/>
      <c r="O16" s="1598"/>
      <c r="P16" s="1598"/>
      <c r="Q16" s="1598"/>
      <c r="R16" s="1598"/>
      <c r="S16" s="1598"/>
      <c r="T16" s="1598"/>
      <c r="U16" s="1598"/>
      <c r="V16" s="1599"/>
      <c r="W16" s="4691"/>
      <c r="X16" s="4692"/>
      <c r="Y16" s="4693"/>
      <c r="Z16" s="1352"/>
      <c r="AA16" s="1600"/>
      <c r="AB16" s="4694"/>
      <c r="AC16" s="4"/>
      <c r="AD16" s="265"/>
    </row>
    <row r="17" spans="1:30" s="5" customFormat="1" ht="13.8">
      <c r="A17" s="267"/>
      <c r="B17" s="71"/>
      <c r="C17" s="4695" t="s">
        <v>2787</v>
      </c>
      <c r="D17" s="1601"/>
      <c r="E17" s="1602" t="b">
        <v>1</v>
      </c>
      <c r="F17" s="1603"/>
      <c r="G17" s="1603"/>
      <c r="H17" s="1603"/>
      <c r="I17" s="1603"/>
      <c r="J17" s="1603"/>
      <c r="K17" s="1603"/>
      <c r="L17" s="1603"/>
      <c r="M17" s="1603"/>
      <c r="N17" s="1603"/>
      <c r="O17" s="1603"/>
      <c r="P17" s="1603"/>
      <c r="Q17" s="1603"/>
      <c r="R17" s="1603"/>
      <c r="S17" s="1603"/>
      <c r="T17" s="1603"/>
      <c r="U17" s="1603"/>
      <c r="V17" s="1604">
        <f>SUM(L17:P17)</f>
        <v>0</v>
      </c>
      <c r="W17" s="4696"/>
      <c r="X17" s="1605"/>
      <c r="Y17" s="2096"/>
      <c r="Z17" s="1353"/>
      <c r="AA17" s="1606">
        <f>V17+W17+X17-Y17-Z17</f>
        <v>0</v>
      </c>
      <c r="AB17" s="4697"/>
      <c r="AC17" s="71"/>
      <c r="AD17" s="267"/>
    </row>
    <row r="18" spans="1:30" s="5" customFormat="1" ht="13.8">
      <c r="A18" s="267"/>
      <c r="B18" s="71"/>
      <c r="C18" s="4695" t="s">
        <v>2788</v>
      </c>
      <c r="D18" s="1601"/>
      <c r="E18" s="1607" t="b">
        <v>0</v>
      </c>
      <c r="F18" s="1603"/>
      <c r="G18" s="1603"/>
      <c r="H18" s="1603"/>
      <c r="I18" s="1603"/>
      <c r="J18" s="1603"/>
      <c r="K18" s="1603"/>
      <c r="L18" s="1603"/>
      <c r="M18" s="1603"/>
      <c r="N18" s="1603"/>
      <c r="O18" s="1603"/>
      <c r="P18" s="1603"/>
      <c r="Q18" s="1603"/>
      <c r="R18" s="1603"/>
      <c r="S18" s="1603"/>
      <c r="T18" s="1603"/>
      <c r="U18" s="1603"/>
      <c r="V18" s="1604">
        <f>SUM(L18:P18)</f>
        <v>0</v>
      </c>
      <c r="W18" s="4696"/>
      <c r="X18" s="1605"/>
      <c r="Y18" s="2096"/>
      <c r="Z18" s="1353"/>
      <c r="AA18" s="1606">
        <f>V18+W18+X18-Y18-Z18</f>
        <v>0</v>
      </c>
      <c r="AB18" s="4697"/>
      <c r="AC18" s="71"/>
      <c r="AD18" s="267"/>
    </row>
    <row r="19" spans="1:30" s="5" customFormat="1" ht="13.8">
      <c r="A19" s="267"/>
      <c r="B19" s="71"/>
      <c r="C19" s="4695" t="s">
        <v>2789</v>
      </c>
      <c r="D19" s="1601"/>
      <c r="E19" s="1607" t="b">
        <v>0</v>
      </c>
      <c r="F19" s="1603"/>
      <c r="G19" s="1603"/>
      <c r="H19" s="1603"/>
      <c r="I19" s="1603"/>
      <c r="J19" s="1603"/>
      <c r="K19" s="1603"/>
      <c r="L19" s="1603"/>
      <c r="M19" s="1603"/>
      <c r="N19" s="1603"/>
      <c r="O19" s="1603"/>
      <c r="P19" s="1603"/>
      <c r="Q19" s="1603"/>
      <c r="R19" s="1603"/>
      <c r="S19" s="1603"/>
      <c r="T19" s="1603"/>
      <c r="U19" s="1603"/>
      <c r="V19" s="1604">
        <f>SUM(L19:P19)</f>
        <v>0</v>
      </c>
      <c r="W19" s="4696"/>
      <c r="X19" s="1605"/>
      <c r="Y19" s="2096"/>
      <c r="Z19" s="1353"/>
      <c r="AA19" s="1606">
        <f>V19+W19+X19-Y19-Z19</f>
        <v>0</v>
      </c>
      <c r="AB19" s="4697"/>
      <c r="AC19" s="71"/>
      <c r="AD19" s="267"/>
    </row>
    <row r="20" spans="1:30" s="5" customFormat="1" ht="13.8">
      <c r="A20" s="267"/>
      <c r="B20" s="71"/>
      <c r="C20" s="4695" t="s">
        <v>2790</v>
      </c>
      <c r="D20" s="1601"/>
      <c r="E20" s="1607" t="b">
        <v>0</v>
      </c>
      <c r="F20" s="1603"/>
      <c r="G20" s="1603"/>
      <c r="H20" s="1603"/>
      <c r="I20" s="1603"/>
      <c r="J20" s="1603"/>
      <c r="K20" s="1603"/>
      <c r="L20" s="1603"/>
      <c r="M20" s="1603"/>
      <c r="N20" s="1603"/>
      <c r="O20" s="1603"/>
      <c r="P20" s="1603"/>
      <c r="Q20" s="1603"/>
      <c r="R20" s="1603"/>
      <c r="S20" s="1603"/>
      <c r="T20" s="1603"/>
      <c r="U20" s="1603"/>
      <c r="V20" s="1604">
        <f>SUM(L20:P20)</f>
        <v>0</v>
      </c>
      <c r="W20" s="4696"/>
      <c r="X20" s="1605"/>
      <c r="Y20" s="2096"/>
      <c r="Z20" s="1353"/>
      <c r="AA20" s="1606">
        <f>V20+W20+X20-Y20-Z20</f>
        <v>0</v>
      </c>
      <c r="AB20" s="4697"/>
      <c r="AC20" s="71"/>
      <c r="AD20" s="267"/>
    </row>
    <row r="21" spans="1:30" s="5" customFormat="1" ht="13.8">
      <c r="A21" s="267"/>
      <c r="B21" s="71"/>
      <c r="C21" s="4695" t="s">
        <v>2791</v>
      </c>
      <c r="D21" s="1601"/>
      <c r="E21" s="1607" t="b">
        <v>0</v>
      </c>
      <c r="F21" s="1603"/>
      <c r="G21" s="1603"/>
      <c r="H21" s="1603"/>
      <c r="I21" s="1603"/>
      <c r="J21" s="1603"/>
      <c r="K21" s="1603"/>
      <c r="L21" s="1603"/>
      <c r="M21" s="1603"/>
      <c r="N21" s="1603"/>
      <c r="O21" s="1603"/>
      <c r="P21" s="1603"/>
      <c r="Q21" s="1603"/>
      <c r="R21" s="1603"/>
      <c r="S21" s="1603"/>
      <c r="T21" s="1603"/>
      <c r="U21" s="1603"/>
      <c r="V21" s="1604">
        <f t="shared" ref="V21:V32" si="0">SUM(L21:P21)</f>
        <v>0</v>
      </c>
      <c r="W21" s="4696"/>
      <c r="X21" s="1605"/>
      <c r="Y21" s="2096"/>
      <c r="Z21" s="1353"/>
      <c r="AA21" s="1606">
        <f t="shared" ref="AA21:AA32" si="1">V21+W21+X21-Y21-Z21</f>
        <v>0</v>
      </c>
      <c r="AB21" s="4697"/>
      <c r="AC21" s="71"/>
      <c r="AD21" s="267"/>
    </row>
    <row r="22" spans="1:30" s="5" customFormat="1" ht="13.8">
      <c r="A22" s="267"/>
      <c r="B22" s="71"/>
      <c r="C22" s="4695" t="s">
        <v>2792</v>
      </c>
      <c r="D22" s="1601"/>
      <c r="E22" s="1607" t="b">
        <v>0</v>
      </c>
      <c r="F22" s="1603"/>
      <c r="G22" s="1603"/>
      <c r="H22" s="1603"/>
      <c r="I22" s="1603"/>
      <c r="J22" s="1603"/>
      <c r="K22" s="1603"/>
      <c r="L22" s="1603"/>
      <c r="M22" s="1603"/>
      <c r="N22" s="1603"/>
      <c r="O22" s="1603"/>
      <c r="P22" s="1603"/>
      <c r="Q22" s="1603"/>
      <c r="R22" s="1603"/>
      <c r="S22" s="1603"/>
      <c r="T22" s="1603"/>
      <c r="U22" s="1603"/>
      <c r="V22" s="1604">
        <f t="shared" si="0"/>
        <v>0</v>
      </c>
      <c r="W22" s="4696"/>
      <c r="X22" s="1605"/>
      <c r="Y22" s="2096"/>
      <c r="Z22" s="1353"/>
      <c r="AA22" s="1606">
        <f t="shared" si="1"/>
        <v>0</v>
      </c>
      <c r="AB22" s="4697"/>
      <c r="AC22" s="71"/>
      <c r="AD22" s="267"/>
    </row>
    <row r="23" spans="1:30" s="5" customFormat="1" ht="13.8">
      <c r="A23" s="267"/>
      <c r="B23" s="71"/>
      <c r="C23" s="4695" t="s">
        <v>2793</v>
      </c>
      <c r="D23" s="1601"/>
      <c r="E23" s="1607" t="b">
        <v>0</v>
      </c>
      <c r="F23" s="1603"/>
      <c r="G23" s="1603"/>
      <c r="H23" s="1603"/>
      <c r="I23" s="1603"/>
      <c r="J23" s="1603"/>
      <c r="K23" s="1603"/>
      <c r="L23" s="1603"/>
      <c r="M23" s="1603"/>
      <c r="N23" s="1603"/>
      <c r="O23" s="1603"/>
      <c r="P23" s="1603"/>
      <c r="Q23" s="1603"/>
      <c r="R23" s="1603"/>
      <c r="S23" s="1603"/>
      <c r="T23" s="1603"/>
      <c r="U23" s="1603"/>
      <c r="V23" s="1604">
        <f t="shared" si="0"/>
        <v>0</v>
      </c>
      <c r="W23" s="4696"/>
      <c r="X23" s="1605"/>
      <c r="Y23" s="2096"/>
      <c r="Z23" s="1353"/>
      <c r="AA23" s="1606">
        <f t="shared" si="1"/>
        <v>0</v>
      </c>
      <c r="AB23" s="4697"/>
      <c r="AC23" s="71"/>
      <c r="AD23" s="267"/>
    </row>
    <row r="24" spans="1:30" s="5" customFormat="1" ht="13.8">
      <c r="A24" s="267"/>
      <c r="B24" s="71"/>
      <c r="C24" s="4695" t="s">
        <v>2794</v>
      </c>
      <c r="D24" s="1601"/>
      <c r="E24" s="1607" t="b">
        <v>0</v>
      </c>
      <c r="F24" s="1603"/>
      <c r="G24" s="1603"/>
      <c r="H24" s="1603"/>
      <c r="I24" s="1603"/>
      <c r="J24" s="1603"/>
      <c r="K24" s="1603"/>
      <c r="L24" s="1603"/>
      <c r="M24" s="1603"/>
      <c r="N24" s="1603"/>
      <c r="O24" s="1603"/>
      <c r="P24" s="1603"/>
      <c r="Q24" s="1603"/>
      <c r="R24" s="1603"/>
      <c r="S24" s="1603"/>
      <c r="T24" s="1603"/>
      <c r="U24" s="1603"/>
      <c r="V24" s="1604">
        <f t="shared" si="0"/>
        <v>0</v>
      </c>
      <c r="W24" s="4696"/>
      <c r="X24" s="1605"/>
      <c r="Y24" s="2096"/>
      <c r="Z24" s="1353"/>
      <c r="AA24" s="1606">
        <f t="shared" si="1"/>
        <v>0</v>
      </c>
      <c r="AB24" s="4697"/>
      <c r="AC24" s="71"/>
      <c r="AD24" s="267"/>
    </row>
    <row r="25" spans="1:30" s="5" customFormat="1" ht="13.8">
      <c r="A25" s="267"/>
      <c r="B25" s="71"/>
      <c r="C25" s="4695" t="s">
        <v>2795</v>
      </c>
      <c r="D25" s="1601"/>
      <c r="E25" s="1607" t="b">
        <v>0</v>
      </c>
      <c r="F25" s="1603"/>
      <c r="G25" s="1603"/>
      <c r="H25" s="1603"/>
      <c r="I25" s="1603"/>
      <c r="J25" s="1603"/>
      <c r="K25" s="1603"/>
      <c r="L25" s="1603"/>
      <c r="M25" s="1603"/>
      <c r="N25" s="1603"/>
      <c r="O25" s="1603"/>
      <c r="P25" s="1603"/>
      <c r="Q25" s="1603"/>
      <c r="R25" s="1603"/>
      <c r="S25" s="1603"/>
      <c r="T25" s="1603"/>
      <c r="U25" s="1603"/>
      <c r="V25" s="1604">
        <f t="shared" si="0"/>
        <v>0</v>
      </c>
      <c r="W25" s="4696"/>
      <c r="X25" s="1605"/>
      <c r="Y25" s="2096"/>
      <c r="Z25" s="1353"/>
      <c r="AA25" s="1606">
        <f t="shared" si="1"/>
        <v>0</v>
      </c>
      <c r="AB25" s="4697"/>
      <c r="AC25" s="71"/>
      <c r="AD25" s="267"/>
    </row>
    <row r="26" spans="1:30" s="5" customFormat="1" ht="13.8">
      <c r="A26" s="267"/>
      <c r="B26" s="71"/>
      <c r="C26" s="4695" t="s">
        <v>2796</v>
      </c>
      <c r="D26" s="1601"/>
      <c r="E26" s="1607" t="b">
        <v>0</v>
      </c>
      <c r="F26" s="1603"/>
      <c r="G26" s="1603"/>
      <c r="H26" s="1603"/>
      <c r="I26" s="1603"/>
      <c r="J26" s="1603"/>
      <c r="K26" s="1603"/>
      <c r="L26" s="1603"/>
      <c r="M26" s="1603"/>
      <c r="N26" s="1603"/>
      <c r="O26" s="1603"/>
      <c r="P26" s="1603"/>
      <c r="Q26" s="1603"/>
      <c r="R26" s="1603"/>
      <c r="S26" s="1603"/>
      <c r="T26" s="1603"/>
      <c r="U26" s="1603"/>
      <c r="V26" s="1604">
        <f t="shared" si="0"/>
        <v>0</v>
      </c>
      <c r="W26" s="4696"/>
      <c r="X26" s="1605"/>
      <c r="Y26" s="2096"/>
      <c r="Z26" s="1353"/>
      <c r="AA26" s="1606">
        <f t="shared" si="1"/>
        <v>0</v>
      </c>
      <c r="AB26" s="4697"/>
      <c r="AC26" s="71"/>
      <c r="AD26" s="267"/>
    </row>
    <row r="27" spans="1:30" s="5" customFormat="1" ht="13.8">
      <c r="A27" s="267"/>
      <c r="B27" s="71"/>
      <c r="C27" s="4695" t="s">
        <v>2797</v>
      </c>
      <c r="D27" s="1601"/>
      <c r="E27" s="1607" t="b">
        <v>0</v>
      </c>
      <c r="F27" s="1603"/>
      <c r="G27" s="1603"/>
      <c r="H27" s="1603"/>
      <c r="I27" s="1603"/>
      <c r="J27" s="1603"/>
      <c r="K27" s="1603"/>
      <c r="L27" s="1603"/>
      <c r="M27" s="1603"/>
      <c r="N27" s="1603"/>
      <c r="O27" s="1603"/>
      <c r="P27" s="1603"/>
      <c r="Q27" s="1603"/>
      <c r="R27" s="1603"/>
      <c r="S27" s="1603"/>
      <c r="T27" s="1603"/>
      <c r="U27" s="1603"/>
      <c r="V27" s="1604">
        <f t="shared" si="0"/>
        <v>0</v>
      </c>
      <c r="W27" s="4696"/>
      <c r="X27" s="1605"/>
      <c r="Y27" s="2096"/>
      <c r="Z27" s="1353"/>
      <c r="AA27" s="1606">
        <f t="shared" si="1"/>
        <v>0</v>
      </c>
      <c r="AB27" s="4697"/>
      <c r="AC27" s="71"/>
      <c r="AD27" s="267"/>
    </row>
    <row r="28" spans="1:30" s="5" customFormat="1" ht="13.8">
      <c r="A28" s="267"/>
      <c r="B28" s="71"/>
      <c r="C28" s="4695" t="s">
        <v>2798</v>
      </c>
      <c r="D28" s="1601"/>
      <c r="E28" s="1607" t="b">
        <v>0</v>
      </c>
      <c r="F28" s="1603"/>
      <c r="G28" s="1603"/>
      <c r="H28" s="1603"/>
      <c r="I28" s="1603"/>
      <c r="J28" s="1603"/>
      <c r="K28" s="1603"/>
      <c r="L28" s="1603"/>
      <c r="M28" s="1603"/>
      <c r="N28" s="1603"/>
      <c r="O28" s="1603"/>
      <c r="P28" s="1603"/>
      <c r="Q28" s="1603"/>
      <c r="R28" s="1603"/>
      <c r="S28" s="1603"/>
      <c r="T28" s="1603"/>
      <c r="U28" s="1603"/>
      <c r="V28" s="1604">
        <f t="shared" si="0"/>
        <v>0</v>
      </c>
      <c r="W28" s="4696"/>
      <c r="X28" s="1605"/>
      <c r="Y28" s="2096"/>
      <c r="Z28" s="1353"/>
      <c r="AA28" s="1606">
        <f t="shared" si="1"/>
        <v>0</v>
      </c>
      <c r="AB28" s="4697"/>
      <c r="AC28" s="71"/>
      <c r="AD28" s="267"/>
    </row>
    <row r="29" spans="1:30" s="5" customFormat="1" ht="13.8">
      <c r="A29" s="267"/>
      <c r="B29" s="71"/>
      <c r="C29" s="4695" t="s">
        <v>2799</v>
      </c>
      <c r="D29" s="1601"/>
      <c r="E29" s="1607" t="b">
        <v>0</v>
      </c>
      <c r="F29" s="1603"/>
      <c r="G29" s="1603"/>
      <c r="H29" s="1603"/>
      <c r="I29" s="1603"/>
      <c r="J29" s="1603"/>
      <c r="K29" s="1603"/>
      <c r="L29" s="1603"/>
      <c r="M29" s="1603"/>
      <c r="N29" s="1603"/>
      <c r="O29" s="1603"/>
      <c r="P29" s="1603"/>
      <c r="Q29" s="1603"/>
      <c r="R29" s="1603"/>
      <c r="S29" s="1603"/>
      <c r="T29" s="1603"/>
      <c r="U29" s="1603"/>
      <c r="V29" s="1604">
        <f t="shared" si="0"/>
        <v>0</v>
      </c>
      <c r="W29" s="4696"/>
      <c r="X29" s="1605"/>
      <c r="Y29" s="2096"/>
      <c r="Z29" s="1353"/>
      <c r="AA29" s="1606">
        <f t="shared" si="1"/>
        <v>0</v>
      </c>
      <c r="AB29" s="4697"/>
      <c r="AC29" s="71"/>
      <c r="AD29" s="267"/>
    </row>
    <row r="30" spans="1:30" s="5" customFormat="1" ht="13.8">
      <c r="A30" s="267"/>
      <c r="B30" s="71"/>
      <c r="C30" s="4695" t="s">
        <v>2800</v>
      </c>
      <c r="D30" s="1601"/>
      <c r="E30" s="1607" t="b">
        <v>0</v>
      </c>
      <c r="F30" s="1603"/>
      <c r="G30" s="1603"/>
      <c r="H30" s="1603"/>
      <c r="I30" s="1603"/>
      <c r="J30" s="1603"/>
      <c r="K30" s="1603"/>
      <c r="L30" s="1603"/>
      <c r="M30" s="1603"/>
      <c r="N30" s="1603"/>
      <c r="O30" s="1603"/>
      <c r="P30" s="1603"/>
      <c r="Q30" s="1603"/>
      <c r="R30" s="1603"/>
      <c r="S30" s="1603"/>
      <c r="T30" s="1603"/>
      <c r="U30" s="1603"/>
      <c r="V30" s="1604">
        <f t="shared" si="0"/>
        <v>0</v>
      </c>
      <c r="W30" s="4696"/>
      <c r="X30" s="1605"/>
      <c r="Y30" s="2096"/>
      <c r="Z30" s="1353"/>
      <c r="AA30" s="1606">
        <f t="shared" si="1"/>
        <v>0</v>
      </c>
      <c r="AB30" s="4697"/>
      <c r="AC30" s="71"/>
      <c r="AD30" s="267"/>
    </row>
    <row r="31" spans="1:30" s="5" customFormat="1" ht="13.8">
      <c r="A31" s="267"/>
      <c r="B31" s="71"/>
      <c r="C31" s="4695" t="s">
        <v>2801</v>
      </c>
      <c r="D31" s="1601"/>
      <c r="E31" s="1607" t="b">
        <v>0</v>
      </c>
      <c r="F31" s="1603"/>
      <c r="G31" s="1603"/>
      <c r="H31" s="1603"/>
      <c r="I31" s="1603"/>
      <c r="J31" s="1603"/>
      <c r="K31" s="1603"/>
      <c r="L31" s="1603"/>
      <c r="M31" s="1603"/>
      <c r="N31" s="1603"/>
      <c r="O31" s="1603"/>
      <c r="P31" s="1603"/>
      <c r="Q31" s="1603"/>
      <c r="R31" s="1603"/>
      <c r="S31" s="1603"/>
      <c r="T31" s="1603"/>
      <c r="U31" s="1603"/>
      <c r="V31" s="1604">
        <f t="shared" si="0"/>
        <v>0</v>
      </c>
      <c r="W31" s="4696"/>
      <c r="X31" s="1605"/>
      <c r="Y31" s="2096"/>
      <c r="Z31" s="1353"/>
      <c r="AA31" s="1606">
        <f t="shared" si="1"/>
        <v>0</v>
      </c>
      <c r="AB31" s="4697"/>
      <c r="AC31" s="71"/>
      <c r="AD31" s="267"/>
    </row>
    <row r="32" spans="1:30" s="5" customFormat="1" ht="13.8">
      <c r="A32" s="267"/>
      <c r="B32" s="71"/>
      <c r="C32" s="4695" t="s">
        <v>2802</v>
      </c>
      <c r="D32" s="1601"/>
      <c r="E32" s="1607" t="b">
        <v>0</v>
      </c>
      <c r="F32" s="1603"/>
      <c r="G32" s="1603"/>
      <c r="H32" s="1603"/>
      <c r="I32" s="1603"/>
      <c r="J32" s="1603"/>
      <c r="K32" s="1603"/>
      <c r="L32" s="1603"/>
      <c r="M32" s="1603"/>
      <c r="N32" s="1603"/>
      <c r="O32" s="1603"/>
      <c r="P32" s="1603"/>
      <c r="Q32" s="1603"/>
      <c r="R32" s="1603"/>
      <c r="S32" s="1603"/>
      <c r="T32" s="1603"/>
      <c r="U32" s="1603"/>
      <c r="V32" s="1604">
        <f t="shared" si="0"/>
        <v>0</v>
      </c>
      <c r="W32" s="4696"/>
      <c r="X32" s="4698"/>
      <c r="Y32" s="4699"/>
      <c r="Z32" s="1353"/>
      <c r="AA32" s="1606">
        <f t="shared" si="1"/>
        <v>0</v>
      </c>
      <c r="AB32" s="4697"/>
      <c r="AC32" s="71"/>
      <c r="AD32" s="267"/>
    </row>
    <row r="33" spans="1:30" s="698" customFormat="1" ht="13.8">
      <c r="A33" s="265"/>
      <c r="B33" s="4"/>
      <c r="C33" s="4700" t="s">
        <v>2803</v>
      </c>
      <c r="D33" s="4701"/>
      <c r="E33" s="4702"/>
      <c r="F33" s="4703">
        <f>SUMIF($E$17:$E$32,"TRUE",F17:F32)</f>
        <v>0</v>
      </c>
      <c r="G33" s="4703">
        <f t="shared" ref="G33:AA33" si="2">SUMIF($E$17:$E$32,"TRUE",G17:G32)</f>
        <v>0</v>
      </c>
      <c r="H33" s="4703">
        <f>SUMIF($E$17:$E$32,"TRUE",H17:H32)</f>
        <v>0</v>
      </c>
      <c r="I33" s="4703">
        <f t="shared" si="2"/>
        <v>0</v>
      </c>
      <c r="J33" s="4703">
        <f t="shared" si="2"/>
        <v>0</v>
      </c>
      <c r="K33" s="4703">
        <f t="shared" si="2"/>
        <v>0</v>
      </c>
      <c r="L33" s="4703">
        <f t="shared" si="2"/>
        <v>0</v>
      </c>
      <c r="M33" s="4703">
        <f t="shared" si="2"/>
        <v>0</v>
      </c>
      <c r="N33" s="4703">
        <f t="shared" si="2"/>
        <v>0</v>
      </c>
      <c r="O33" s="4703">
        <f t="shared" si="2"/>
        <v>0</v>
      </c>
      <c r="P33" s="4703">
        <f t="shared" si="2"/>
        <v>0</v>
      </c>
      <c r="Q33" s="4703">
        <f t="shared" si="2"/>
        <v>0</v>
      </c>
      <c r="R33" s="4703">
        <f t="shared" si="2"/>
        <v>0</v>
      </c>
      <c r="S33" s="4703">
        <f t="shared" si="2"/>
        <v>0</v>
      </c>
      <c r="T33" s="4703">
        <f t="shared" si="2"/>
        <v>0</v>
      </c>
      <c r="U33" s="4703">
        <f t="shared" si="2"/>
        <v>0</v>
      </c>
      <c r="V33" s="4704">
        <f t="shared" si="2"/>
        <v>0</v>
      </c>
      <c r="W33" s="4705">
        <f t="shared" si="2"/>
        <v>0</v>
      </c>
      <c r="X33" s="4706">
        <f t="shared" si="2"/>
        <v>0</v>
      </c>
      <c r="Y33" s="4706">
        <f t="shared" si="2"/>
        <v>0</v>
      </c>
      <c r="Z33" s="4703">
        <f t="shared" si="2"/>
        <v>0</v>
      </c>
      <c r="AA33" s="4707">
        <f t="shared" si="2"/>
        <v>0</v>
      </c>
      <c r="AB33" s="4708"/>
      <c r="AC33" s="4"/>
      <c r="AD33" s="265"/>
    </row>
    <row r="34" spans="1:30" s="698" customFormat="1" ht="13.8">
      <c r="A34" s="265"/>
      <c r="B34" s="4"/>
      <c r="C34" s="4709" t="s">
        <v>2804</v>
      </c>
      <c r="D34" s="4701"/>
      <c r="E34" s="4710"/>
      <c r="F34" s="4711">
        <f>SUM(F16:F32)</f>
        <v>0</v>
      </c>
      <c r="G34" s="4711">
        <f>SUM(G16:G32)</f>
        <v>0</v>
      </c>
      <c r="H34" s="4711">
        <f>SUM(H16:H32)</f>
        <v>0</v>
      </c>
      <c r="I34" s="4711">
        <f t="shared" ref="I34:AA34" si="3">SUM(I16:I32)</f>
        <v>0</v>
      </c>
      <c r="J34" s="4711">
        <f t="shared" si="3"/>
        <v>0</v>
      </c>
      <c r="K34" s="4711">
        <f t="shared" si="3"/>
        <v>0</v>
      </c>
      <c r="L34" s="4711">
        <f t="shared" si="3"/>
        <v>0</v>
      </c>
      <c r="M34" s="4711">
        <f t="shared" si="3"/>
        <v>0</v>
      </c>
      <c r="N34" s="4711">
        <f t="shared" si="3"/>
        <v>0</v>
      </c>
      <c r="O34" s="4711">
        <f t="shared" si="3"/>
        <v>0</v>
      </c>
      <c r="P34" s="4711">
        <f t="shared" si="3"/>
        <v>0</v>
      </c>
      <c r="Q34" s="4711">
        <f t="shared" si="3"/>
        <v>0</v>
      </c>
      <c r="R34" s="4711">
        <f t="shared" si="3"/>
        <v>0</v>
      </c>
      <c r="S34" s="4711">
        <f t="shared" si="3"/>
        <v>0</v>
      </c>
      <c r="T34" s="4711">
        <f t="shared" si="3"/>
        <v>0</v>
      </c>
      <c r="U34" s="4711">
        <f t="shared" si="3"/>
        <v>0</v>
      </c>
      <c r="V34" s="4712">
        <f t="shared" si="3"/>
        <v>0</v>
      </c>
      <c r="W34" s="4705">
        <f t="shared" si="3"/>
        <v>0</v>
      </c>
      <c r="X34" s="4711">
        <f t="shared" si="3"/>
        <v>0</v>
      </c>
      <c r="Y34" s="4711">
        <f t="shared" si="3"/>
        <v>0</v>
      </c>
      <c r="Z34" s="4711">
        <f t="shared" si="3"/>
        <v>0</v>
      </c>
      <c r="AA34" s="4713">
        <f t="shared" si="3"/>
        <v>0</v>
      </c>
      <c r="AB34" s="4708"/>
      <c r="AC34" s="4"/>
      <c r="AD34" s="265"/>
    </row>
    <row r="35" spans="1:30" s="698" customFormat="1" ht="13.8">
      <c r="A35" s="265"/>
      <c r="B35" s="4"/>
      <c r="C35" s="4714" t="s">
        <v>2805</v>
      </c>
      <c r="D35" s="4715"/>
      <c r="E35" s="4716"/>
      <c r="F35" s="4717"/>
      <c r="G35" s="4717"/>
      <c r="H35" s="4717"/>
      <c r="I35" s="4717"/>
      <c r="J35" s="4717"/>
      <c r="K35" s="4717"/>
      <c r="L35" s="4717"/>
      <c r="M35" s="4717"/>
      <c r="N35" s="4717"/>
      <c r="O35" s="4717"/>
      <c r="P35" s="4717"/>
      <c r="Q35" s="4717"/>
      <c r="R35" s="4717"/>
      <c r="S35" s="4717"/>
      <c r="T35" s="4717"/>
      <c r="U35" s="4717"/>
      <c r="V35" s="4718">
        <v>0</v>
      </c>
      <c r="W35" s="4719"/>
      <c r="X35" s="4717"/>
      <c r="Y35" s="4717"/>
      <c r="Z35" s="4717"/>
      <c r="AA35" s="4720"/>
      <c r="AB35" s="4721"/>
      <c r="AC35" s="4"/>
      <c r="AD35" s="265"/>
    </row>
    <row r="36" spans="1:30" s="5" customFormat="1" ht="13.8">
      <c r="A36" s="267"/>
      <c r="B36" s="71"/>
      <c r="C36" s="4695" t="s">
        <v>2787</v>
      </c>
      <c r="D36" s="1601"/>
      <c r="E36" s="1602" t="b">
        <v>1</v>
      </c>
      <c r="F36" s="1603"/>
      <c r="G36" s="1603"/>
      <c r="H36" s="1603"/>
      <c r="I36" s="1603"/>
      <c r="J36" s="1603"/>
      <c r="K36" s="1603"/>
      <c r="L36" s="1603"/>
      <c r="M36" s="1603"/>
      <c r="N36" s="1603"/>
      <c r="O36" s="1603"/>
      <c r="P36" s="1603"/>
      <c r="Q36" s="1603"/>
      <c r="R36" s="1603"/>
      <c r="S36" s="1603"/>
      <c r="T36" s="1603"/>
      <c r="U36" s="1603"/>
      <c r="V36" s="1604">
        <f>SUM(L36:P36)</f>
        <v>0</v>
      </c>
      <c r="W36" s="4696"/>
      <c r="X36" s="4722"/>
      <c r="Y36" s="4722"/>
      <c r="Z36" s="1353"/>
      <c r="AA36" s="1606">
        <f>V36+W36+X36-Y36-Z36</f>
        <v>0</v>
      </c>
      <c r="AB36" s="4697"/>
      <c r="AC36" s="71"/>
      <c r="AD36" s="267"/>
    </row>
    <row r="37" spans="1:30" s="5" customFormat="1" ht="13.8">
      <c r="A37" s="267"/>
      <c r="B37" s="71"/>
      <c r="C37" s="4695" t="s">
        <v>2788</v>
      </c>
      <c r="D37" s="1601"/>
      <c r="E37" s="1602" t="b">
        <v>1</v>
      </c>
      <c r="F37" s="1603"/>
      <c r="G37" s="1603"/>
      <c r="H37" s="1603"/>
      <c r="I37" s="1603"/>
      <c r="J37" s="1603"/>
      <c r="K37" s="1603"/>
      <c r="L37" s="1603"/>
      <c r="M37" s="1603"/>
      <c r="N37" s="1603"/>
      <c r="O37" s="1603"/>
      <c r="P37" s="1603"/>
      <c r="Q37" s="1603"/>
      <c r="R37" s="1603"/>
      <c r="S37" s="1603"/>
      <c r="T37" s="1603"/>
      <c r="U37" s="1603"/>
      <c r="V37" s="1604">
        <f>SUM(L37:P37)</f>
        <v>0</v>
      </c>
      <c r="W37" s="4696"/>
      <c r="X37" s="2096"/>
      <c r="Y37" s="2096"/>
      <c r="Z37" s="1353"/>
      <c r="AA37" s="1606">
        <f>V37+W37+X37-Y37-Z37</f>
        <v>0</v>
      </c>
      <c r="AB37" s="4697"/>
      <c r="AC37" s="71"/>
      <c r="AD37" s="267"/>
    </row>
    <row r="38" spans="1:30" s="5" customFormat="1" ht="13.8">
      <c r="A38" s="267"/>
      <c r="B38" s="71"/>
      <c r="C38" s="4695" t="s">
        <v>2789</v>
      </c>
      <c r="D38" s="1601"/>
      <c r="E38" s="1602" t="b">
        <v>1</v>
      </c>
      <c r="F38" s="1603"/>
      <c r="G38" s="1603"/>
      <c r="H38" s="1603"/>
      <c r="I38" s="1603"/>
      <c r="J38" s="1603"/>
      <c r="K38" s="1603"/>
      <c r="L38" s="1603"/>
      <c r="M38" s="1603"/>
      <c r="N38" s="1603"/>
      <c r="O38" s="1603"/>
      <c r="P38" s="1603"/>
      <c r="Q38" s="1603"/>
      <c r="R38" s="1603"/>
      <c r="S38" s="1603"/>
      <c r="T38" s="1603"/>
      <c r="U38" s="1603"/>
      <c r="V38" s="1604">
        <f>SUM(L38:P38)</f>
        <v>0</v>
      </c>
      <c r="W38" s="4696"/>
      <c r="X38" s="2096"/>
      <c r="Y38" s="2096"/>
      <c r="Z38" s="1353"/>
      <c r="AA38" s="1606">
        <f>V38+W38+X38-Y38-Z38</f>
        <v>0</v>
      </c>
      <c r="AB38" s="4697"/>
      <c r="AC38" s="71"/>
      <c r="AD38" s="267"/>
    </row>
    <row r="39" spans="1:30" s="5" customFormat="1" ht="13.8">
      <c r="A39" s="267"/>
      <c r="B39" s="71"/>
      <c r="C39" s="4695" t="s">
        <v>2790</v>
      </c>
      <c r="D39" s="1601"/>
      <c r="E39" s="1602" t="b">
        <v>1</v>
      </c>
      <c r="F39" s="1603"/>
      <c r="G39" s="1603"/>
      <c r="H39" s="1603"/>
      <c r="I39" s="1603"/>
      <c r="J39" s="1603"/>
      <c r="K39" s="1603"/>
      <c r="L39" s="1603"/>
      <c r="M39" s="1603"/>
      <c r="N39" s="1603"/>
      <c r="O39" s="1603"/>
      <c r="P39" s="1603"/>
      <c r="Q39" s="1603"/>
      <c r="R39" s="1603"/>
      <c r="S39" s="1603"/>
      <c r="T39" s="1603"/>
      <c r="U39" s="1603"/>
      <c r="V39" s="1604">
        <f>SUM(L39:P39)</f>
        <v>0</v>
      </c>
      <c r="W39" s="4696"/>
      <c r="X39" s="2096"/>
      <c r="Y39" s="2096"/>
      <c r="Z39" s="1353"/>
      <c r="AA39" s="1606">
        <f>V39+W39+X39-Y39-Z39</f>
        <v>0</v>
      </c>
      <c r="AB39" s="4697"/>
      <c r="AC39" s="71"/>
      <c r="AD39" s="267"/>
    </row>
    <row r="40" spans="1:30" s="5" customFormat="1" ht="13.8">
      <c r="A40" s="267"/>
      <c r="B40" s="71"/>
      <c r="C40" s="4695" t="s">
        <v>2791</v>
      </c>
      <c r="D40" s="1601"/>
      <c r="E40" s="1602" t="b">
        <v>0</v>
      </c>
      <c r="F40" s="1603"/>
      <c r="G40" s="1603"/>
      <c r="H40" s="1603"/>
      <c r="I40" s="1603"/>
      <c r="J40" s="1603"/>
      <c r="K40" s="1603"/>
      <c r="L40" s="1603"/>
      <c r="M40" s="1603"/>
      <c r="N40" s="1603"/>
      <c r="O40" s="1603"/>
      <c r="P40" s="1603"/>
      <c r="Q40" s="1603"/>
      <c r="R40" s="1603"/>
      <c r="S40" s="1603"/>
      <c r="T40" s="1603"/>
      <c r="U40" s="1603"/>
      <c r="V40" s="1604">
        <f>SUM(L40:P40)</f>
        <v>0</v>
      </c>
      <c r="W40" s="4696"/>
      <c r="X40" s="2096"/>
      <c r="Y40" s="2096"/>
      <c r="Z40" s="1353"/>
      <c r="AA40" s="1606">
        <f>V40+W40+X40-Y40-Z40</f>
        <v>0</v>
      </c>
      <c r="AB40" s="4697"/>
      <c r="AC40" s="71"/>
      <c r="AD40" s="267"/>
    </row>
    <row r="41" spans="1:30" s="5" customFormat="1" ht="13.8">
      <c r="A41" s="267"/>
      <c r="B41" s="71"/>
      <c r="C41" s="4695" t="s">
        <v>2792</v>
      </c>
      <c r="D41" s="1601"/>
      <c r="E41" s="1602" t="b">
        <v>0</v>
      </c>
      <c r="F41" s="1603"/>
      <c r="G41" s="1603"/>
      <c r="H41" s="1603"/>
      <c r="I41" s="1603"/>
      <c r="J41" s="1603"/>
      <c r="K41" s="1603"/>
      <c r="L41" s="1603"/>
      <c r="M41" s="1603"/>
      <c r="N41" s="1603"/>
      <c r="O41" s="1603"/>
      <c r="P41" s="1603"/>
      <c r="Q41" s="1603"/>
      <c r="R41" s="1603"/>
      <c r="S41" s="1603"/>
      <c r="T41" s="1603"/>
      <c r="U41" s="1603"/>
      <c r="V41" s="1604">
        <f t="shared" ref="V41:V49" si="4">SUM(L41:P41)</f>
        <v>0</v>
      </c>
      <c r="W41" s="4696"/>
      <c r="X41" s="2096"/>
      <c r="Y41" s="2096"/>
      <c r="Z41" s="1353"/>
      <c r="AA41" s="1606">
        <f t="shared" ref="AA41:AA49" si="5">V41+W41+X41-Y41-Z41</f>
        <v>0</v>
      </c>
      <c r="AB41" s="4697"/>
      <c r="AC41" s="71"/>
      <c r="AD41" s="267"/>
    </row>
    <row r="42" spans="1:30" s="5" customFormat="1" ht="13.8">
      <c r="A42" s="267"/>
      <c r="B42" s="71"/>
      <c r="C42" s="4695" t="s">
        <v>2793</v>
      </c>
      <c r="D42" s="1601"/>
      <c r="E42" s="1602" t="b">
        <v>0</v>
      </c>
      <c r="F42" s="1603"/>
      <c r="G42" s="1603"/>
      <c r="H42" s="1603"/>
      <c r="I42" s="1603"/>
      <c r="J42" s="1603"/>
      <c r="K42" s="1603"/>
      <c r="L42" s="1603"/>
      <c r="M42" s="1603"/>
      <c r="N42" s="1603"/>
      <c r="O42" s="1603"/>
      <c r="P42" s="1603"/>
      <c r="Q42" s="1603"/>
      <c r="R42" s="1603"/>
      <c r="S42" s="1603"/>
      <c r="T42" s="1603"/>
      <c r="U42" s="1603"/>
      <c r="V42" s="1604">
        <f t="shared" si="4"/>
        <v>0</v>
      </c>
      <c r="W42" s="4696"/>
      <c r="X42" s="2096"/>
      <c r="Y42" s="2096"/>
      <c r="Z42" s="1353"/>
      <c r="AA42" s="1606">
        <f t="shared" si="5"/>
        <v>0</v>
      </c>
      <c r="AB42" s="4697"/>
      <c r="AC42" s="71"/>
      <c r="AD42" s="267"/>
    </row>
    <row r="43" spans="1:30" s="5" customFormat="1" ht="13.8">
      <c r="A43" s="267"/>
      <c r="B43" s="71"/>
      <c r="C43" s="4695" t="s">
        <v>2794</v>
      </c>
      <c r="D43" s="1601"/>
      <c r="E43" s="1602" t="b">
        <v>0</v>
      </c>
      <c r="F43" s="1603"/>
      <c r="G43" s="1603"/>
      <c r="H43" s="1603"/>
      <c r="I43" s="1603"/>
      <c r="J43" s="1603"/>
      <c r="K43" s="1603"/>
      <c r="L43" s="1603"/>
      <c r="M43" s="1603"/>
      <c r="N43" s="1603"/>
      <c r="O43" s="1603"/>
      <c r="P43" s="1603"/>
      <c r="Q43" s="1603"/>
      <c r="R43" s="1603"/>
      <c r="S43" s="1603"/>
      <c r="T43" s="1603"/>
      <c r="U43" s="1603"/>
      <c r="V43" s="1604">
        <f t="shared" si="4"/>
        <v>0</v>
      </c>
      <c r="W43" s="4696"/>
      <c r="X43" s="2096"/>
      <c r="Y43" s="2096"/>
      <c r="Z43" s="1353"/>
      <c r="AA43" s="1606">
        <f t="shared" si="5"/>
        <v>0</v>
      </c>
      <c r="AB43" s="4697"/>
      <c r="AC43" s="71"/>
      <c r="AD43" s="267"/>
    </row>
    <row r="44" spans="1:30" s="5" customFormat="1" ht="13.8">
      <c r="A44" s="267"/>
      <c r="B44" s="71"/>
      <c r="C44" s="4695" t="s">
        <v>2795</v>
      </c>
      <c r="D44" s="1601"/>
      <c r="E44" s="1602" t="b">
        <v>0</v>
      </c>
      <c r="F44" s="1603"/>
      <c r="G44" s="1603"/>
      <c r="H44" s="1603"/>
      <c r="I44" s="1603"/>
      <c r="J44" s="1603"/>
      <c r="K44" s="1603"/>
      <c r="L44" s="1603"/>
      <c r="M44" s="1603"/>
      <c r="N44" s="1603"/>
      <c r="O44" s="1603"/>
      <c r="P44" s="1603"/>
      <c r="Q44" s="1603"/>
      <c r="R44" s="1603"/>
      <c r="S44" s="1603"/>
      <c r="T44" s="1603"/>
      <c r="U44" s="1603"/>
      <c r="V44" s="1604">
        <f t="shared" si="4"/>
        <v>0</v>
      </c>
      <c r="W44" s="4696"/>
      <c r="X44" s="2096"/>
      <c r="Y44" s="2096"/>
      <c r="Z44" s="1353"/>
      <c r="AA44" s="1606">
        <f t="shared" si="5"/>
        <v>0</v>
      </c>
      <c r="AB44" s="4697"/>
      <c r="AC44" s="71"/>
      <c r="AD44" s="267"/>
    </row>
    <row r="45" spans="1:30" s="5" customFormat="1" ht="13.8">
      <c r="A45" s="267"/>
      <c r="B45" s="71"/>
      <c r="C45" s="4695" t="s">
        <v>2796</v>
      </c>
      <c r="D45" s="1601"/>
      <c r="E45" s="1602" t="b">
        <v>0</v>
      </c>
      <c r="F45" s="1603"/>
      <c r="G45" s="1603"/>
      <c r="H45" s="1603"/>
      <c r="I45" s="1603"/>
      <c r="J45" s="1603"/>
      <c r="K45" s="1603"/>
      <c r="L45" s="1603"/>
      <c r="M45" s="1603"/>
      <c r="N45" s="1603"/>
      <c r="O45" s="1603"/>
      <c r="P45" s="1603"/>
      <c r="Q45" s="1603"/>
      <c r="R45" s="1603"/>
      <c r="S45" s="1603"/>
      <c r="T45" s="1603"/>
      <c r="U45" s="1603"/>
      <c r="V45" s="1604">
        <f t="shared" si="4"/>
        <v>0</v>
      </c>
      <c r="W45" s="4696"/>
      <c r="X45" s="2096"/>
      <c r="Y45" s="2096"/>
      <c r="Z45" s="1353"/>
      <c r="AA45" s="1606">
        <f t="shared" si="5"/>
        <v>0</v>
      </c>
      <c r="AB45" s="4697"/>
      <c r="AC45" s="71"/>
      <c r="AD45" s="267"/>
    </row>
    <row r="46" spans="1:30" s="5" customFormat="1" ht="13.8">
      <c r="A46" s="267"/>
      <c r="B46" s="71"/>
      <c r="C46" s="4695" t="s">
        <v>2797</v>
      </c>
      <c r="D46" s="1601"/>
      <c r="E46" s="1602" t="b">
        <v>0</v>
      </c>
      <c r="F46" s="1603"/>
      <c r="G46" s="1603"/>
      <c r="H46" s="1603"/>
      <c r="I46" s="1603"/>
      <c r="J46" s="1603"/>
      <c r="K46" s="1603"/>
      <c r="L46" s="1603"/>
      <c r="M46" s="1603"/>
      <c r="N46" s="1603"/>
      <c r="O46" s="1603"/>
      <c r="P46" s="1603"/>
      <c r="Q46" s="1603"/>
      <c r="R46" s="1603"/>
      <c r="S46" s="1603"/>
      <c r="T46" s="1603"/>
      <c r="U46" s="1603"/>
      <c r="V46" s="1604">
        <f t="shared" si="4"/>
        <v>0</v>
      </c>
      <c r="W46" s="4696"/>
      <c r="X46" s="2096"/>
      <c r="Y46" s="2096"/>
      <c r="Z46" s="1353"/>
      <c r="AA46" s="1606">
        <f t="shared" si="5"/>
        <v>0</v>
      </c>
      <c r="AB46" s="4697"/>
      <c r="AC46" s="71"/>
      <c r="AD46" s="267"/>
    </row>
    <row r="47" spans="1:30" s="5" customFormat="1" ht="13.8">
      <c r="A47" s="267"/>
      <c r="B47" s="71"/>
      <c r="C47" s="4695" t="s">
        <v>2798</v>
      </c>
      <c r="D47" s="1601"/>
      <c r="E47" s="1602" t="b">
        <v>0</v>
      </c>
      <c r="F47" s="1603"/>
      <c r="G47" s="1603"/>
      <c r="H47" s="1603"/>
      <c r="I47" s="1603"/>
      <c r="J47" s="1603"/>
      <c r="K47" s="1603"/>
      <c r="L47" s="1603"/>
      <c r="M47" s="1603"/>
      <c r="N47" s="1603"/>
      <c r="O47" s="1603"/>
      <c r="P47" s="1603"/>
      <c r="Q47" s="1603"/>
      <c r="R47" s="1603"/>
      <c r="S47" s="1603"/>
      <c r="T47" s="1603"/>
      <c r="U47" s="1603"/>
      <c r="V47" s="1604">
        <f t="shared" si="4"/>
        <v>0</v>
      </c>
      <c r="W47" s="4696"/>
      <c r="X47" s="2096"/>
      <c r="Y47" s="2096"/>
      <c r="Z47" s="1353"/>
      <c r="AA47" s="1606">
        <f t="shared" si="5"/>
        <v>0</v>
      </c>
      <c r="AB47" s="4697"/>
      <c r="AC47" s="71"/>
      <c r="AD47" s="267"/>
    </row>
    <row r="48" spans="1:30" s="5" customFormat="1" ht="13.8">
      <c r="A48" s="267"/>
      <c r="B48" s="71"/>
      <c r="C48" s="4695" t="s">
        <v>2799</v>
      </c>
      <c r="D48" s="1601"/>
      <c r="E48" s="1602" t="b">
        <v>0</v>
      </c>
      <c r="F48" s="1603"/>
      <c r="G48" s="1603"/>
      <c r="H48" s="1603"/>
      <c r="I48" s="1603"/>
      <c r="J48" s="1603"/>
      <c r="K48" s="1603"/>
      <c r="L48" s="1603"/>
      <c r="M48" s="1603"/>
      <c r="N48" s="1603"/>
      <c r="O48" s="1603"/>
      <c r="P48" s="1603"/>
      <c r="Q48" s="1603"/>
      <c r="R48" s="1603"/>
      <c r="S48" s="1603"/>
      <c r="T48" s="1603"/>
      <c r="U48" s="1603"/>
      <c r="V48" s="1604">
        <f t="shared" si="4"/>
        <v>0</v>
      </c>
      <c r="W48" s="4696"/>
      <c r="X48" s="2096"/>
      <c r="Y48" s="2096"/>
      <c r="Z48" s="1353"/>
      <c r="AA48" s="1606">
        <f t="shared" si="5"/>
        <v>0</v>
      </c>
      <c r="AB48" s="4697"/>
      <c r="AC48" s="71"/>
      <c r="AD48" s="267"/>
    </row>
    <row r="49" spans="1:30" s="5" customFormat="1" ht="13.8">
      <c r="A49" s="267"/>
      <c r="B49" s="71"/>
      <c r="C49" s="4695" t="s">
        <v>2800</v>
      </c>
      <c r="D49" s="1601"/>
      <c r="E49" s="1602" t="b">
        <v>0</v>
      </c>
      <c r="F49" s="1603"/>
      <c r="G49" s="1603"/>
      <c r="H49" s="1603"/>
      <c r="I49" s="1603"/>
      <c r="J49" s="1603"/>
      <c r="K49" s="1603"/>
      <c r="L49" s="1603"/>
      <c r="M49" s="1603"/>
      <c r="N49" s="1603"/>
      <c r="O49" s="1603"/>
      <c r="P49" s="1603"/>
      <c r="Q49" s="1603"/>
      <c r="R49" s="1603"/>
      <c r="S49" s="1603"/>
      <c r="T49" s="1603"/>
      <c r="U49" s="1603"/>
      <c r="V49" s="1604">
        <f t="shared" si="4"/>
        <v>0</v>
      </c>
      <c r="W49" s="4696"/>
      <c r="X49" s="4699"/>
      <c r="Y49" s="4699"/>
      <c r="Z49" s="1353"/>
      <c r="AA49" s="1606">
        <f t="shared" si="5"/>
        <v>0</v>
      </c>
      <c r="AB49" s="4697"/>
      <c r="AC49" s="71"/>
      <c r="AD49" s="267"/>
    </row>
    <row r="50" spans="1:30" s="698" customFormat="1" ht="13.8">
      <c r="A50" s="265"/>
      <c r="B50" s="4"/>
      <c r="C50" s="4700" t="s">
        <v>2803</v>
      </c>
      <c r="D50" s="4723"/>
      <c r="E50" s="4724"/>
      <c r="F50" s="4703">
        <f>SUMIF($E$36:$E$49,TRUE,F36:F49)</f>
        <v>0</v>
      </c>
      <c r="G50" s="4703">
        <f>SUMIF($E$36:$E$49,TRUE,G36:G49)</f>
        <v>0</v>
      </c>
      <c r="H50" s="4703">
        <f>SUMIF($E$36:$E$49,TRUE,H36:H49)</f>
        <v>0</v>
      </c>
      <c r="I50" s="4703">
        <f t="shared" ref="I50:AA50" si="6">SUMIF($E$36:$E$49,TRUE,I36:I49)</f>
        <v>0</v>
      </c>
      <c r="J50" s="4703">
        <f t="shared" si="6"/>
        <v>0</v>
      </c>
      <c r="K50" s="4703">
        <f t="shared" si="6"/>
        <v>0</v>
      </c>
      <c r="L50" s="4703">
        <f t="shared" si="6"/>
        <v>0</v>
      </c>
      <c r="M50" s="4703">
        <f t="shared" si="6"/>
        <v>0</v>
      </c>
      <c r="N50" s="4703">
        <f t="shared" si="6"/>
        <v>0</v>
      </c>
      <c r="O50" s="4703">
        <f t="shared" si="6"/>
        <v>0</v>
      </c>
      <c r="P50" s="4703">
        <f t="shared" si="6"/>
        <v>0</v>
      </c>
      <c r="Q50" s="4703">
        <f t="shared" si="6"/>
        <v>0</v>
      </c>
      <c r="R50" s="4703">
        <f t="shared" si="6"/>
        <v>0</v>
      </c>
      <c r="S50" s="4703">
        <f t="shared" si="6"/>
        <v>0</v>
      </c>
      <c r="T50" s="4703">
        <f t="shared" si="6"/>
        <v>0</v>
      </c>
      <c r="U50" s="4703">
        <f t="shared" si="6"/>
        <v>0</v>
      </c>
      <c r="V50" s="4704">
        <f t="shared" si="6"/>
        <v>0</v>
      </c>
      <c r="W50" s="4705">
        <f t="shared" si="6"/>
        <v>0</v>
      </c>
      <c r="X50" s="4706">
        <f t="shared" si="6"/>
        <v>0</v>
      </c>
      <c r="Y50" s="4706">
        <f t="shared" si="6"/>
        <v>0</v>
      </c>
      <c r="Z50" s="4703">
        <f t="shared" si="6"/>
        <v>0</v>
      </c>
      <c r="AA50" s="4707">
        <f t="shared" si="6"/>
        <v>0</v>
      </c>
      <c r="AB50" s="4708"/>
      <c r="AC50" s="4"/>
      <c r="AD50" s="265"/>
    </row>
    <row r="51" spans="1:30" s="698" customFormat="1" thickBot="1">
      <c r="A51" s="265"/>
      <c r="B51" s="4"/>
      <c r="C51" s="4725" t="s">
        <v>2804</v>
      </c>
      <c r="D51" s="4726"/>
      <c r="E51" s="4726"/>
      <c r="F51" s="4727">
        <f>SUM(F36:F49)</f>
        <v>0</v>
      </c>
      <c r="G51" s="4727">
        <f>SUM(G36:G49)</f>
        <v>0</v>
      </c>
      <c r="H51" s="4727">
        <f>SUM(H36:H49)</f>
        <v>0</v>
      </c>
      <c r="I51" s="4727">
        <f t="shared" ref="I51:AA51" si="7">SUM(I36:I49)</f>
        <v>0</v>
      </c>
      <c r="J51" s="4727">
        <f t="shared" si="7"/>
        <v>0</v>
      </c>
      <c r="K51" s="4727">
        <f t="shared" si="7"/>
        <v>0</v>
      </c>
      <c r="L51" s="4727">
        <f t="shared" si="7"/>
        <v>0</v>
      </c>
      <c r="M51" s="4727">
        <f t="shared" si="7"/>
        <v>0</v>
      </c>
      <c r="N51" s="4727">
        <f t="shared" si="7"/>
        <v>0</v>
      </c>
      <c r="O51" s="4727">
        <f t="shared" si="7"/>
        <v>0</v>
      </c>
      <c r="P51" s="4727">
        <f t="shared" si="7"/>
        <v>0</v>
      </c>
      <c r="Q51" s="4727">
        <f t="shared" si="7"/>
        <v>0</v>
      </c>
      <c r="R51" s="4727">
        <f t="shared" si="7"/>
        <v>0</v>
      </c>
      <c r="S51" s="4727">
        <f t="shared" si="7"/>
        <v>0</v>
      </c>
      <c r="T51" s="4727">
        <f t="shared" si="7"/>
        <v>0</v>
      </c>
      <c r="U51" s="4727">
        <f t="shared" si="7"/>
        <v>0</v>
      </c>
      <c r="V51" s="4728">
        <f t="shared" si="7"/>
        <v>0</v>
      </c>
      <c r="W51" s="4729">
        <f t="shared" si="7"/>
        <v>0</v>
      </c>
      <c r="X51" s="4727">
        <f t="shared" si="7"/>
        <v>0</v>
      </c>
      <c r="Y51" s="4727">
        <f t="shared" si="7"/>
        <v>0</v>
      </c>
      <c r="Z51" s="4727">
        <f t="shared" si="7"/>
        <v>0</v>
      </c>
      <c r="AA51" s="4730">
        <f t="shared" si="7"/>
        <v>0</v>
      </c>
      <c r="AB51" s="2541"/>
      <c r="AC51" s="4"/>
      <c r="AD51" s="265"/>
    </row>
    <row r="52" spans="1:30" ht="15" thickBot="1">
      <c r="A52" s="261"/>
      <c r="B52" s="2"/>
      <c r="C52" s="160"/>
      <c r="D52" s="160"/>
      <c r="E52" s="160"/>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2"/>
      <c r="AD52" s="261"/>
    </row>
    <row r="53" spans="1:30" s="698" customFormat="1" ht="13.8">
      <c r="A53" s="265"/>
      <c r="B53" s="4"/>
      <c r="C53" s="4731" t="s">
        <v>2806</v>
      </c>
      <c r="D53" s="4732"/>
      <c r="E53" s="4733"/>
      <c r="F53" s="4734">
        <f>+F33+F50</f>
        <v>0</v>
      </c>
      <c r="G53" s="4734">
        <f t="shared" ref="G53:AA53" si="8">+G33+G50</f>
        <v>0</v>
      </c>
      <c r="H53" s="4734">
        <f t="shared" si="8"/>
        <v>0</v>
      </c>
      <c r="I53" s="4734">
        <f t="shared" si="8"/>
        <v>0</v>
      </c>
      <c r="J53" s="4734">
        <f t="shared" si="8"/>
        <v>0</v>
      </c>
      <c r="K53" s="4734">
        <f t="shared" si="8"/>
        <v>0</v>
      </c>
      <c r="L53" s="4734">
        <f t="shared" si="8"/>
        <v>0</v>
      </c>
      <c r="M53" s="4734">
        <f t="shared" si="8"/>
        <v>0</v>
      </c>
      <c r="N53" s="4734">
        <f t="shared" si="8"/>
        <v>0</v>
      </c>
      <c r="O53" s="4734">
        <f t="shared" si="8"/>
        <v>0</v>
      </c>
      <c r="P53" s="4734">
        <f t="shared" si="8"/>
        <v>0</v>
      </c>
      <c r="Q53" s="4734">
        <f t="shared" si="8"/>
        <v>0</v>
      </c>
      <c r="R53" s="4734">
        <f t="shared" si="8"/>
        <v>0</v>
      </c>
      <c r="S53" s="4734">
        <f t="shared" si="8"/>
        <v>0</v>
      </c>
      <c r="T53" s="4734">
        <f t="shared" si="8"/>
        <v>0</v>
      </c>
      <c r="U53" s="4734">
        <f t="shared" si="8"/>
        <v>0</v>
      </c>
      <c r="V53" s="4734">
        <f t="shared" si="8"/>
        <v>0</v>
      </c>
      <c r="W53" s="4734">
        <f t="shared" si="8"/>
        <v>0</v>
      </c>
      <c r="X53" s="4734">
        <f t="shared" si="8"/>
        <v>0</v>
      </c>
      <c r="Y53" s="4734">
        <f t="shared" si="8"/>
        <v>0</v>
      </c>
      <c r="Z53" s="4734">
        <f t="shared" si="8"/>
        <v>0</v>
      </c>
      <c r="AA53" s="4735">
        <f t="shared" si="8"/>
        <v>0</v>
      </c>
      <c r="AB53" s="4736"/>
      <c r="AC53" s="4"/>
      <c r="AD53" s="265"/>
    </row>
    <row r="54" spans="1:30" ht="15" thickBot="1">
      <c r="A54" s="261"/>
      <c r="B54" s="2"/>
      <c r="C54" s="4737" t="s">
        <v>1776</v>
      </c>
      <c r="D54" s="4726"/>
      <c r="E54" s="4726"/>
      <c r="F54" s="4727">
        <f>+F34+F51</f>
        <v>0</v>
      </c>
      <c r="G54" s="4727">
        <f t="shared" ref="G54:AA54" si="9">+G34+G51</f>
        <v>0</v>
      </c>
      <c r="H54" s="4727">
        <f>+H34+H51</f>
        <v>0</v>
      </c>
      <c r="I54" s="4727">
        <f t="shared" si="9"/>
        <v>0</v>
      </c>
      <c r="J54" s="4727">
        <f t="shared" si="9"/>
        <v>0</v>
      </c>
      <c r="K54" s="4727">
        <f t="shared" si="9"/>
        <v>0</v>
      </c>
      <c r="L54" s="4727">
        <f t="shared" si="9"/>
        <v>0</v>
      </c>
      <c r="M54" s="4727">
        <f t="shared" si="9"/>
        <v>0</v>
      </c>
      <c r="N54" s="4727">
        <f t="shared" si="9"/>
        <v>0</v>
      </c>
      <c r="O54" s="4727">
        <f t="shared" si="9"/>
        <v>0</v>
      </c>
      <c r="P54" s="4727">
        <f t="shared" si="9"/>
        <v>0</v>
      </c>
      <c r="Q54" s="4727">
        <f t="shared" si="9"/>
        <v>0</v>
      </c>
      <c r="R54" s="4727">
        <f t="shared" si="9"/>
        <v>0</v>
      </c>
      <c r="S54" s="4727">
        <f t="shared" si="9"/>
        <v>0</v>
      </c>
      <c r="T54" s="4727">
        <f t="shared" si="9"/>
        <v>0</v>
      </c>
      <c r="U54" s="4727">
        <f t="shared" si="9"/>
        <v>0</v>
      </c>
      <c r="V54" s="4727">
        <f t="shared" si="9"/>
        <v>0</v>
      </c>
      <c r="W54" s="4727">
        <f t="shared" si="9"/>
        <v>0</v>
      </c>
      <c r="X54" s="4727">
        <f t="shared" si="9"/>
        <v>0</v>
      </c>
      <c r="Y54" s="4727">
        <f t="shared" si="9"/>
        <v>0</v>
      </c>
      <c r="Z54" s="4727">
        <f t="shared" si="9"/>
        <v>0</v>
      </c>
      <c r="AA54" s="4730">
        <f t="shared" si="9"/>
        <v>0</v>
      </c>
      <c r="AB54" s="2542"/>
      <c r="AC54" s="2"/>
      <c r="AD54" s="261"/>
    </row>
    <row r="55" spans="1:30" s="1061" customFormat="1" ht="15" thickBot="1">
      <c r="A55" s="326"/>
      <c r="B55" s="125"/>
      <c r="C55" s="122" t="s">
        <v>2807</v>
      </c>
      <c r="D55" s="123"/>
      <c r="E55" s="123"/>
      <c r="F55" s="124"/>
      <c r="G55" s="124" t="e">
        <f>G54-#REF!</f>
        <v>#REF!</v>
      </c>
      <c r="H55" s="124"/>
      <c r="I55" s="124"/>
      <c r="J55" s="124"/>
      <c r="K55" s="124"/>
      <c r="L55" s="124"/>
      <c r="M55" s="124"/>
      <c r="N55" s="124"/>
      <c r="O55" s="124"/>
      <c r="P55" s="124"/>
      <c r="Q55" s="124"/>
      <c r="R55" s="124"/>
      <c r="S55" s="124"/>
      <c r="T55" s="124"/>
      <c r="U55" s="124"/>
      <c r="V55" s="124"/>
      <c r="W55" s="124"/>
      <c r="X55" s="124"/>
      <c r="Y55" s="124"/>
      <c r="Z55" s="124"/>
      <c r="AA55" s="124"/>
      <c r="AB55" s="356"/>
      <c r="AC55" s="125"/>
      <c r="AD55" s="326"/>
    </row>
    <row r="56" spans="1:30">
      <c r="A56" s="261"/>
      <c r="B56" s="2"/>
      <c r="C56" s="353"/>
      <c r="D56" s="355"/>
      <c r="E56" s="355"/>
      <c r="F56" s="356"/>
      <c r="G56" s="356"/>
      <c r="H56" s="356"/>
      <c r="I56" s="356"/>
      <c r="J56" s="356"/>
      <c r="K56" s="356"/>
      <c r="L56" s="356"/>
      <c r="M56" s="356"/>
      <c r="N56" s="356"/>
      <c r="O56" s="356"/>
      <c r="P56" s="4659"/>
      <c r="Q56" s="2506" t="s">
        <v>520</v>
      </c>
      <c r="R56" s="4660"/>
      <c r="S56" s="4656" t="s">
        <v>2747</v>
      </c>
      <c r="T56" s="4738" t="s">
        <v>2808</v>
      </c>
      <c r="U56" s="4738" t="s">
        <v>1716</v>
      </c>
      <c r="V56" s="4739" t="s">
        <v>1717</v>
      </c>
      <c r="W56" s="356"/>
      <c r="X56" s="356"/>
      <c r="Y56" s="356"/>
      <c r="Z56" s="356"/>
      <c r="AA56" s="356"/>
      <c r="AB56" s="356"/>
      <c r="AC56" s="2"/>
      <c r="AD56" s="261"/>
    </row>
    <row r="57" spans="1:30">
      <c r="A57" s="261"/>
      <c r="B57" s="2"/>
      <c r="C57" s="2"/>
      <c r="D57" s="126"/>
      <c r="E57" s="126" t="s">
        <v>445</v>
      </c>
      <c r="F57" s="64" t="s">
        <v>2809</v>
      </c>
      <c r="G57" s="41"/>
      <c r="H57" s="41"/>
      <c r="I57" s="41"/>
      <c r="J57" s="41"/>
      <c r="K57" s="41"/>
      <c r="L57" s="41"/>
      <c r="M57" s="41"/>
      <c r="N57" s="41"/>
      <c r="O57" s="41"/>
      <c r="P57" s="4537"/>
      <c r="Q57" s="2724"/>
      <c r="R57" s="2722"/>
      <c r="S57" s="1354" t="s">
        <v>1723</v>
      </c>
      <c r="T57" s="1590" t="s">
        <v>1723</v>
      </c>
      <c r="U57" s="1587" t="s">
        <v>1717</v>
      </c>
      <c r="V57" s="1608" t="s">
        <v>1723</v>
      </c>
      <c r="W57" s="2"/>
      <c r="X57" s="2"/>
      <c r="Y57" s="2"/>
      <c r="Z57" s="2"/>
      <c r="AA57" s="2"/>
      <c r="AB57" s="2"/>
      <c r="AC57" s="2"/>
      <c r="AD57" s="261"/>
    </row>
    <row r="58" spans="1:30">
      <c r="A58" s="261"/>
      <c r="B58" s="2"/>
      <c r="C58" s="2"/>
      <c r="D58" s="2"/>
      <c r="E58" s="38"/>
      <c r="F58" s="64" t="s">
        <v>2810</v>
      </c>
      <c r="G58" s="31"/>
      <c r="H58" s="31"/>
      <c r="I58" s="31"/>
      <c r="J58" s="31"/>
      <c r="K58" s="31"/>
      <c r="L58" s="31"/>
      <c r="M58" s="41"/>
      <c r="N58" s="31"/>
      <c r="O58" s="31"/>
      <c r="P58" s="4740" t="s">
        <v>2811</v>
      </c>
      <c r="Q58" s="4741"/>
      <c r="R58" s="4742"/>
      <c r="S58" s="4743">
        <f>L54+N54</f>
        <v>0</v>
      </c>
      <c r="T58" s="4743">
        <f>W54</f>
        <v>0</v>
      </c>
      <c r="U58" s="4743">
        <f>Y54</f>
        <v>0</v>
      </c>
      <c r="V58" s="4744">
        <f>S58+T58-U58</f>
        <v>0</v>
      </c>
      <c r="W58" s="38"/>
      <c r="X58" s="38"/>
      <c r="Y58" s="38"/>
      <c r="Z58" s="2"/>
      <c r="AA58" s="2"/>
      <c r="AB58" s="2"/>
      <c r="AC58" s="2"/>
      <c r="AD58" s="261"/>
    </row>
    <row r="59" spans="1:30">
      <c r="A59" s="261"/>
      <c r="B59" s="2"/>
      <c r="C59" s="2"/>
      <c r="D59" s="2"/>
      <c r="E59" s="38"/>
      <c r="F59" s="231" t="s">
        <v>2812</v>
      </c>
      <c r="G59" s="31"/>
      <c r="H59" s="31"/>
      <c r="I59" s="31"/>
      <c r="J59" s="31"/>
      <c r="K59" s="31"/>
      <c r="L59" s="31"/>
      <c r="M59" s="31"/>
      <c r="N59" s="31"/>
      <c r="O59" s="31"/>
      <c r="P59" s="4745" t="s">
        <v>2813</v>
      </c>
      <c r="Q59" s="4746"/>
      <c r="R59" s="4747"/>
      <c r="S59" s="4748">
        <f>O54+M54</f>
        <v>0</v>
      </c>
      <c r="T59" s="4748">
        <f>X54</f>
        <v>0</v>
      </c>
      <c r="U59" s="4748">
        <f>Z54</f>
        <v>0</v>
      </c>
      <c r="V59" s="4744">
        <f>S59+T59-U59</f>
        <v>0</v>
      </c>
      <c r="W59" s="37"/>
      <c r="X59" s="37"/>
      <c r="Y59" s="37"/>
      <c r="Z59" s="2"/>
      <c r="AA59" s="2"/>
      <c r="AB59" s="2"/>
      <c r="AC59" s="2"/>
      <c r="AD59" s="261"/>
    </row>
    <row r="60" spans="1:30">
      <c r="A60" s="261"/>
      <c r="B60" s="2"/>
      <c r="C60" s="2"/>
      <c r="D60" s="2"/>
      <c r="E60" s="37"/>
      <c r="F60" s="231" t="s">
        <v>2814</v>
      </c>
      <c r="G60" s="31"/>
      <c r="H60" s="31"/>
      <c r="I60" s="31"/>
      <c r="J60" s="31"/>
      <c r="K60" s="31"/>
      <c r="L60" s="31"/>
      <c r="M60" s="31"/>
      <c r="N60" s="31"/>
      <c r="O60" s="31"/>
      <c r="P60" s="4749" t="s">
        <v>2815</v>
      </c>
      <c r="Q60" s="4750"/>
      <c r="R60" s="4751"/>
      <c r="S60" s="4752">
        <f>P54</f>
        <v>0</v>
      </c>
      <c r="T60" s="4753"/>
      <c r="U60" s="4753"/>
      <c r="V60" s="4744">
        <f>S60+T60-U60</f>
        <v>0</v>
      </c>
      <c r="W60" s="37"/>
      <c r="X60" s="37"/>
      <c r="Y60" s="37"/>
      <c r="Z60" s="2"/>
      <c r="AA60" s="2"/>
      <c r="AB60" s="2"/>
      <c r="AC60" s="2"/>
      <c r="AD60" s="261"/>
    </row>
    <row r="61" spans="1:30" ht="15" thickBot="1">
      <c r="A61" s="261"/>
      <c r="B61" s="2"/>
      <c r="C61" s="2"/>
      <c r="D61" s="2"/>
      <c r="E61" s="37"/>
      <c r="F61" s="231" t="s">
        <v>2816</v>
      </c>
      <c r="G61" s="31"/>
      <c r="H61" s="31"/>
      <c r="I61" s="31"/>
      <c r="J61" s="31"/>
      <c r="K61" s="31"/>
      <c r="L61" s="31"/>
      <c r="M61" s="31"/>
      <c r="N61" s="31"/>
      <c r="O61" s="31"/>
      <c r="P61" s="8415" t="s">
        <v>2804</v>
      </c>
      <c r="Q61" s="8416"/>
      <c r="R61" s="8417"/>
      <c r="S61" s="4754">
        <f>SUM(S58:S60)</f>
        <v>0</v>
      </c>
      <c r="T61" s="4754">
        <f>SUM(T58:T60)</f>
        <v>0</v>
      </c>
      <c r="U61" s="4754">
        <f>SUM(U58:U60)</f>
        <v>0</v>
      </c>
      <c r="V61" s="4755">
        <f>SUM(V58:V60)</f>
        <v>0</v>
      </c>
      <c r="W61" s="37"/>
      <c r="X61" s="37"/>
      <c r="Y61" s="37"/>
      <c r="Z61" s="2"/>
      <c r="AA61" s="2"/>
      <c r="AB61" s="2"/>
      <c r="AC61" s="2"/>
      <c r="AD61" s="261"/>
    </row>
    <row r="62" spans="1:30">
      <c r="A62" s="261"/>
      <c r="B62" s="2"/>
      <c r="C62" s="2"/>
      <c r="D62" s="2"/>
      <c r="E62" s="37"/>
      <c r="F62" s="231" t="s">
        <v>2817</v>
      </c>
      <c r="G62" s="31"/>
      <c r="H62" s="31"/>
      <c r="I62" s="31"/>
      <c r="J62" s="31"/>
      <c r="K62" s="31"/>
      <c r="L62" s="31"/>
      <c r="M62" s="31"/>
      <c r="N62" s="31"/>
      <c r="O62" s="32"/>
      <c r="P62" s="542"/>
      <c r="Q62" s="32"/>
      <c r="R62" s="32"/>
      <c r="S62" s="105" t="str">
        <f>IF(S61=V54,"","Check Error")</f>
        <v/>
      </c>
      <c r="T62" s="105" t="str">
        <f>IF(T61=(W54+X54),"","Check Error")</f>
        <v/>
      </c>
      <c r="U62" s="105" t="str">
        <f>IF(U61=(Y54+Z54),"","Check Error")</f>
        <v/>
      </c>
      <c r="V62" s="105" t="str">
        <f>IF(V61=(AA54),"","Check Error")</f>
        <v/>
      </c>
      <c r="W62" s="2"/>
      <c r="X62" s="2"/>
      <c r="Y62" s="2"/>
      <c r="Z62" s="2"/>
      <c r="AA62" s="2"/>
      <c r="AB62" s="2"/>
      <c r="AC62" s="2"/>
      <c r="AD62" s="261"/>
    </row>
    <row r="63" spans="1:30">
      <c r="A63" s="261"/>
      <c r="B63" s="2"/>
      <c r="C63" s="2"/>
      <c r="D63" s="2"/>
      <c r="E63" s="37"/>
      <c r="F63" s="231" t="s">
        <v>2818</v>
      </c>
      <c r="G63" s="31"/>
      <c r="H63" s="31"/>
      <c r="I63" s="31"/>
      <c r="J63" s="31"/>
      <c r="K63" s="31"/>
      <c r="L63" s="31"/>
      <c r="M63" s="31"/>
      <c r="N63" s="31"/>
      <c r="O63" s="127"/>
      <c r="P63" s="542"/>
      <c r="Q63" s="37"/>
      <c r="R63" s="2"/>
      <c r="S63" s="31"/>
      <c r="T63" s="31"/>
      <c r="U63" s="31"/>
      <c r="V63" s="2"/>
      <c r="W63" s="2"/>
      <c r="X63" s="2"/>
      <c r="Y63" s="2"/>
      <c r="Z63" s="2"/>
      <c r="AA63" s="2"/>
      <c r="AB63" s="2"/>
      <c r="AC63" s="2"/>
      <c r="AD63" s="261"/>
    </row>
    <row r="64" spans="1:30">
      <c r="A64" s="261"/>
      <c r="B64" s="2"/>
      <c r="C64" s="2"/>
      <c r="D64" s="2"/>
      <c r="E64" s="37"/>
      <c r="F64" s="231" t="s">
        <v>2819</v>
      </c>
      <c r="G64" s="31"/>
      <c r="H64" s="31"/>
      <c r="I64" s="31"/>
      <c r="J64" s="31"/>
      <c r="K64" s="31"/>
      <c r="L64" s="31"/>
      <c r="M64" s="31"/>
      <c r="N64" s="31"/>
      <c r="O64" s="127"/>
      <c r="P64" s="127"/>
      <c r="Q64" s="63"/>
      <c r="R64" s="63"/>
      <c r="S64" s="63"/>
      <c r="T64" s="63"/>
      <c r="U64" s="63"/>
      <c r="V64" s="2"/>
      <c r="W64" s="2"/>
      <c r="X64" s="2"/>
      <c r="Y64" s="2"/>
      <c r="Z64" s="2"/>
      <c r="AA64" s="2"/>
      <c r="AB64" s="2"/>
      <c r="AC64" s="2"/>
      <c r="AD64" s="261"/>
    </row>
    <row r="65" spans="1:30">
      <c r="A65" s="261"/>
      <c r="B65" s="2"/>
      <c r="C65" s="2"/>
      <c r="D65" s="2"/>
      <c r="E65" s="37"/>
      <c r="F65" s="231" t="s">
        <v>2820</v>
      </c>
      <c r="G65" s="31"/>
      <c r="H65" s="31"/>
      <c r="I65" s="31"/>
      <c r="J65" s="31"/>
      <c r="K65" s="31"/>
      <c r="L65" s="31"/>
      <c r="M65" s="31"/>
      <c r="N65" s="31"/>
      <c r="O65" s="127"/>
      <c r="P65" s="127"/>
      <c r="Q65" s="37"/>
      <c r="R65" s="2"/>
      <c r="S65" s="31"/>
      <c r="T65" s="31"/>
      <c r="U65" s="31"/>
      <c r="V65" s="2"/>
      <c r="W65" s="2"/>
      <c r="X65" s="2"/>
      <c r="Y65" s="2"/>
      <c r="Z65" s="2"/>
      <c r="AA65" s="2"/>
      <c r="AB65" s="2"/>
      <c r="AC65" s="2"/>
      <c r="AD65" s="261"/>
    </row>
    <row r="66" spans="1:30">
      <c r="A66" s="261"/>
      <c r="B66" s="2"/>
      <c r="C66" s="2"/>
      <c r="D66" s="2"/>
      <c r="E66" s="37"/>
      <c r="F66" s="231" t="s">
        <v>2821</v>
      </c>
      <c r="G66" s="31"/>
      <c r="H66" s="31"/>
      <c r="I66" s="31"/>
      <c r="J66" s="31"/>
      <c r="K66" s="31"/>
      <c r="L66" s="31"/>
      <c r="M66" s="31"/>
      <c r="N66" s="31"/>
      <c r="O66" s="32"/>
      <c r="P66" s="32"/>
      <c r="Q66" s="8401"/>
      <c r="R66" s="8401"/>
      <c r="S66" s="8401"/>
      <c r="T66" s="329"/>
      <c r="U66" s="31"/>
      <c r="V66" s="2"/>
      <c r="W66" s="2"/>
      <c r="X66" s="2"/>
      <c r="Y66" s="2"/>
      <c r="Z66" s="2"/>
      <c r="AA66" s="2"/>
      <c r="AB66" s="2"/>
      <c r="AC66" s="2"/>
      <c r="AD66" s="261"/>
    </row>
    <row r="67" spans="1:30" ht="15.6">
      <c r="A67" s="261"/>
      <c r="B67" s="2"/>
      <c r="C67" s="2"/>
      <c r="D67" s="2"/>
      <c r="E67" s="37"/>
      <c r="F67" s="231" t="s">
        <v>2822</v>
      </c>
      <c r="G67" s="31"/>
      <c r="H67" s="31"/>
      <c r="I67" s="31"/>
      <c r="J67" s="31"/>
      <c r="K67" s="31"/>
      <c r="L67" s="31"/>
      <c r="M67" s="357"/>
      <c r="N67" s="357"/>
      <c r="O67" s="31"/>
      <c r="P67" s="31"/>
      <c r="Q67" s="8401"/>
      <c r="R67" s="8401"/>
      <c r="S67" s="8401"/>
      <c r="T67" s="329"/>
      <c r="U67" s="31"/>
      <c r="V67" s="2"/>
      <c r="W67" s="2"/>
      <c r="X67" s="2"/>
      <c r="Y67" s="2"/>
      <c r="Z67" s="2"/>
      <c r="AA67" s="2"/>
      <c r="AB67" s="2"/>
      <c r="AC67" s="2"/>
      <c r="AD67" s="261"/>
    </row>
    <row r="68" spans="1:30">
      <c r="A68" s="261"/>
      <c r="B68" s="2"/>
      <c r="C68" s="2"/>
      <c r="D68" s="2"/>
      <c r="E68" s="37"/>
      <c r="F68" s="64" t="s">
        <v>2823</v>
      </c>
      <c r="G68" s="31"/>
      <c r="H68" s="31"/>
      <c r="I68" s="31"/>
      <c r="J68" s="31"/>
      <c r="K68" s="31"/>
      <c r="L68" s="31"/>
      <c r="M68" s="31"/>
      <c r="N68" s="31"/>
      <c r="O68" s="31"/>
      <c r="P68" s="31"/>
      <c r="Q68" s="31"/>
      <c r="R68" s="43"/>
      <c r="S68" s="31"/>
      <c r="T68" s="31"/>
      <c r="U68" s="31"/>
      <c r="V68" s="2"/>
      <c r="W68" s="2"/>
      <c r="X68" s="2"/>
      <c r="Y68" s="2"/>
      <c r="Z68" s="2"/>
      <c r="AA68" s="2"/>
      <c r="AB68" s="2"/>
      <c r="AC68" s="2"/>
      <c r="AD68" s="261"/>
    </row>
    <row r="69" spans="1:30">
      <c r="A69" s="261"/>
      <c r="B69" s="2"/>
      <c r="C69" s="2"/>
      <c r="D69" s="2"/>
      <c r="E69" s="38"/>
      <c r="F69" s="64" t="s">
        <v>2824</v>
      </c>
      <c r="G69" s="31"/>
      <c r="H69" s="31"/>
      <c r="I69" s="31"/>
      <c r="J69" s="31"/>
      <c r="K69" s="31"/>
      <c r="L69" s="31"/>
      <c r="M69" s="31"/>
      <c r="N69" s="31"/>
      <c r="O69" s="31"/>
      <c r="P69" s="31"/>
      <c r="Q69" s="31"/>
      <c r="R69" s="31"/>
      <c r="S69" s="31"/>
      <c r="T69" s="31"/>
      <c r="U69" s="31"/>
      <c r="V69" s="2"/>
      <c r="W69" s="2"/>
      <c r="X69" s="2"/>
      <c r="Y69" s="2"/>
      <c r="Z69" s="2"/>
      <c r="AA69" s="2"/>
      <c r="AB69" s="2"/>
      <c r="AC69" s="2"/>
      <c r="AD69" s="261"/>
    </row>
    <row r="70" spans="1:30">
      <c r="A70" s="261"/>
      <c r="B70" s="2"/>
      <c r="C70" s="2"/>
      <c r="D70" s="2"/>
      <c r="E70" s="38"/>
      <c r="F70" s="64" t="s">
        <v>2825</v>
      </c>
      <c r="G70" s="31"/>
      <c r="H70" s="31"/>
      <c r="I70" s="31"/>
      <c r="J70" s="31"/>
      <c r="K70" s="31"/>
      <c r="L70" s="31"/>
      <c r="M70" s="31"/>
      <c r="N70" s="31"/>
      <c r="O70" s="31"/>
      <c r="P70" s="31"/>
      <c r="Q70" s="31"/>
      <c r="R70" s="31"/>
      <c r="S70" s="31"/>
      <c r="T70" s="31"/>
      <c r="U70" s="31"/>
      <c r="V70" s="2"/>
      <c r="W70" s="2"/>
      <c r="X70" s="2"/>
      <c r="Y70" s="2"/>
      <c r="Z70" s="2"/>
      <c r="AA70" s="2"/>
      <c r="AB70" s="2"/>
      <c r="AC70" s="2"/>
      <c r="AD70" s="261"/>
    </row>
    <row r="71" spans="1:30">
      <c r="A71" s="261"/>
      <c r="B71" s="2"/>
      <c r="C71" s="2"/>
      <c r="D71" s="2"/>
      <c r="E71" s="38"/>
      <c r="F71" s="64" t="s">
        <v>2826</v>
      </c>
      <c r="G71" s="31"/>
      <c r="H71" s="31"/>
      <c r="I71" s="31"/>
      <c r="J71" s="31"/>
      <c r="K71" s="31"/>
      <c r="L71" s="31"/>
      <c r="M71" s="31"/>
      <c r="N71" s="31"/>
      <c r="O71" s="31"/>
      <c r="P71" s="31"/>
      <c r="Q71" s="31"/>
      <c r="R71" s="31"/>
      <c r="S71" s="31"/>
      <c r="T71" s="31"/>
      <c r="U71" s="31"/>
      <c r="V71" s="2"/>
      <c r="W71" s="2"/>
      <c r="X71" s="2"/>
      <c r="Y71" s="2"/>
      <c r="Z71" s="2"/>
      <c r="AA71" s="684"/>
      <c r="AB71" s="684"/>
      <c r="AC71" s="2"/>
      <c r="AD71" s="261"/>
    </row>
    <row r="72" spans="1:30">
      <c r="A72" s="261"/>
      <c r="B72" s="2"/>
      <c r="C72" s="2"/>
      <c r="D72" s="31"/>
      <c r="E72" s="38"/>
      <c r="F72" s="31"/>
      <c r="G72" s="31"/>
      <c r="H72" s="31"/>
      <c r="I72" s="31"/>
      <c r="J72" s="31"/>
      <c r="K72" s="31"/>
      <c r="L72" s="31"/>
      <c r="M72" s="31"/>
      <c r="N72" s="31"/>
      <c r="O72" s="31"/>
      <c r="P72" s="31"/>
      <c r="Q72" s="31"/>
      <c r="R72" s="31"/>
      <c r="S72" s="31"/>
      <c r="T72" s="31"/>
      <c r="U72" s="31"/>
      <c r="V72" s="2"/>
      <c r="W72" s="2"/>
      <c r="X72" s="2"/>
      <c r="Y72" s="2"/>
      <c r="Z72" s="2"/>
      <c r="AA72" s="2"/>
      <c r="AB72" s="2"/>
      <c r="AC72" s="2"/>
      <c r="AD72" s="261"/>
    </row>
    <row r="73" spans="1:30">
      <c r="A73" s="261"/>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61"/>
    </row>
    <row r="74" spans="1:30" hidden="1">
      <c r="A74" s="261"/>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1"/>
    </row>
  </sheetData>
  <sheetProtection formatCells="0" formatColumns="0" formatRows="0"/>
  <customSheetViews>
    <customSheetView guid="{F416BD5B-C3AD-4F61-AAB2-55950A9B7E72}">
      <selection activeCell="F18" sqref="F18"/>
      <pageMargins left="0" right="0" top="0" bottom="0" header="0" footer="0"/>
    </customSheetView>
    <customSheetView guid="{E14211BF-3959-45CF-A937-AD36AACCEFAC}" showGridLines="0">
      <selection activeCell="F18" sqref="F18"/>
      <pageMargins left="0" right="0" top="0" bottom="0" header="0" footer="0"/>
    </customSheetView>
    <customSheetView guid="{DD364770-73A1-4C6D-9516-629A57F0EB18}" showGridLines="0" hiddenColumns="1">
      <selection activeCell="A3" sqref="A3"/>
      <pageMargins left="0" right="0" top="0" bottom="0" header="0" footer="0"/>
    </customSheetView>
    <customSheetView guid="{41E394DC-1FDD-4D1F-8620-137B7012DC10}" showGridLines="0">
      <selection activeCell="F18" sqref="F18"/>
      <pageMargins left="0" right="0" top="0" bottom="0" header="0" footer="0"/>
    </customSheetView>
    <customSheetView guid="{CC70D5D3-3A1F-46AA-BDCE-F692C2C36BEE}" topLeftCell="D3">
      <selection activeCell="M26" sqref="M26:N27"/>
      <pageMargins left="0" right="0" top="0" bottom="0" header="0" footer="0"/>
    </customSheetView>
  </customSheetViews>
  <mergeCells count="27">
    <mergeCell ref="AB7:AB13"/>
    <mergeCell ref="W10:X10"/>
    <mergeCell ref="W9:X9"/>
    <mergeCell ref="Y10:Z10"/>
    <mergeCell ref="Y9:Z9"/>
    <mergeCell ref="W15:X15"/>
    <mergeCell ref="H8:K9"/>
    <mergeCell ref="L8:O9"/>
    <mergeCell ref="H10:I11"/>
    <mergeCell ref="J10:K11"/>
    <mergeCell ref="L10:M11"/>
    <mergeCell ref="N10:O11"/>
    <mergeCell ref="D4:F4"/>
    <mergeCell ref="D5:F5"/>
    <mergeCell ref="Q66:S66"/>
    <mergeCell ref="Q67:S67"/>
    <mergeCell ref="I12:I15"/>
    <mergeCell ref="H12:H15"/>
    <mergeCell ref="O12:O15"/>
    <mergeCell ref="N12:N15"/>
    <mergeCell ref="M12:M15"/>
    <mergeCell ref="L12:L15"/>
    <mergeCell ref="K12:K15"/>
    <mergeCell ref="J12:J15"/>
    <mergeCell ref="P61:R61"/>
    <mergeCell ref="F7:P7"/>
    <mergeCell ref="Q7:U7"/>
  </mergeCells>
  <hyperlinks>
    <hyperlink ref="AC2" location="Index!A1" display="Index" xr:uid="{DA13812D-88FB-46AB-9456-D45E859635AE}"/>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7030A0"/>
  </sheetPr>
  <dimension ref="A1:AE139"/>
  <sheetViews>
    <sheetView zoomScale="70" zoomScaleNormal="70" workbookViewId="0">
      <selection activeCell="E133" sqref="E133:E137"/>
    </sheetView>
  </sheetViews>
  <sheetFormatPr defaultColWidth="0" defaultRowHeight="14.4" zeroHeight="1"/>
  <cols>
    <col min="1" max="1" width="2.6640625" customWidth="1"/>
    <col min="2" max="2" width="7.33203125" customWidth="1"/>
    <col min="3" max="3" width="27" customWidth="1"/>
    <col min="4" max="4" width="10.6640625" customWidth="1"/>
    <col min="5" max="5" width="12.88671875" customWidth="1"/>
    <col min="6" max="6" width="20.44140625" customWidth="1"/>
    <col min="7" max="7" width="14.109375" customWidth="1"/>
    <col min="8" max="9" width="12.33203125" customWidth="1"/>
    <col min="10" max="10" width="11.88671875" customWidth="1"/>
    <col min="11" max="11" width="11.109375" customWidth="1"/>
    <col min="12" max="12" width="12" customWidth="1"/>
    <col min="13" max="15" width="11.88671875" customWidth="1"/>
    <col min="16" max="16" width="12.44140625" customWidth="1"/>
    <col min="17" max="17" width="13.109375" customWidth="1"/>
    <col min="18" max="18" width="18.44140625" customWidth="1"/>
    <col min="19" max="19" width="16.109375" customWidth="1"/>
    <col min="20" max="20" width="15.6640625" customWidth="1"/>
    <col min="21" max="21" width="18.44140625" customWidth="1"/>
    <col min="22" max="22" width="18" customWidth="1"/>
    <col min="23" max="24" width="15.109375" customWidth="1"/>
    <col min="25" max="26" width="14" customWidth="1"/>
    <col min="27" max="27" width="13" customWidth="1"/>
    <col min="28" max="29" width="12.33203125" customWidth="1"/>
    <col min="30" max="30" width="9.109375" customWidth="1"/>
    <col min="31" max="31" width="3.44140625" customWidth="1"/>
    <col min="32" max="16384" width="9.109375" hidden="1"/>
  </cols>
  <sheetData>
    <row r="1" spans="1:31">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row>
    <row r="2" spans="1:31" ht="15" thickBot="1">
      <c r="A2" s="261"/>
      <c r="B2" s="144" t="s">
        <v>160</v>
      </c>
      <c r="C2" s="2"/>
      <c r="D2" s="2"/>
      <c r="E2" s="2"/>
      <c r="F2" s="2"/>
      <c r="G2" s="2"/>
      <c r="H2" s="2"/>
      <c r="I2" s="2"/>
      <c r="J2" s="2"/>
      <c r="K2" s="2"/>
      <c r="L2" s="2"/>
      <c r="M2" s="2"/>
      <c r="N2" s="2"/>
      <c r="O2" s="2"/>
      <c r="P2" s="2"/>
      <c r="Q2" s="2"/>
      <c r="R2" s="2"/>
      <c r="S2" s="2"/>
      <c r="T2" s="2"/>
      <c r="U2" s="2"/>
      <c r="V2" s="2"/>
      <c r="W2" s="2"/>
      <c r="X2" s="2"/>
      <c r="Y2" s="2"/>
      <c r="Z2" s="2"/>
      <c r="AA2" s="2"/>
      <c r="AB2" s="2"/>
      <c r="AC2" s="2"/>
      <c r="AD2" s="2204" t="s">
        <v>1</v>
      </c>
      <c r="AE2" s="261"/>
    </row>
    <row r="3" spans="1:31" s="698" customFormat="1" ht="17.399999999999999" thickBot="1">
      <c r="A3" s="265"/>
      <c r="B3" s="4"/>
      <c r="C3" s="4650" t="s">
        <v>2827</v>
      </c>
      <c r="D3" s="4651"/>
      <c r="E3" s="4651"/>
      <c r="F3" s="4652"/>
      <c r="G3" s="41"/>
      <c r="H3" s="41"/>
      <c r="I3" s="41"/>
      <c r="J3" s="133"/>
      <c r="K3" s="41"/>
      <c r="L3" s="41"/>
      <c r="M3" s="41"/>
      <c r="N3" s="41"/>
      <c r="O3" s="41"/>
      <c r="P3" s="41"/>
      <c r="Q3" s="41"/>
      <c r="R3" s="110"/>
      <c r="S3" s="41"/>
      <c r="T3" s="110"/>
      <c r="U3" s="41"/>
      <c r="V3" s="1"/>
      <c r="W3" s="1"/>
      <c r="X3" s="1"/>
      <c r="Y3" s="4"/>
      <c r="Z3" s="4"/>
      <c r="AA3" s="4"/>
      <c r="AB3" s="39"/>
      <c r="AC3" s="39"/>
      <c r="AD3" s="4"/>
      <c r="AE3" s="265"/>
    </row>
    <row r="4" spans="1:31" s="698" customFormat="1" ht="16.8">
      <c r="A4" s="265"/>
      <c r="B4" s="4"/>
      <c r="C4" s="4439" t="s">
        <v>723</v>
      </c>
      <c r="D4" s="8341" t="str">
        <f>B.1!F4</f>
        <v>ABC Company</v>
      </c>
      <c r="E4" s="8342"/>
      <c r="F4" s="8343"/>
      <c r="G4" s="41"/>
      <c r="H4" s="41"/>
      <c r="I4" s="41"/>
      <c r="J4" s="133"/>
      <c r="K4" s="41"/>
      <c r="L4" s="41"/>
      <c r="M4" s="41"/>
      <c r="N4" s="41"/>
      <c r="O4" s="41"/>
      <c r="P4" s="41"/>
      <c r="Q4" s="41"/>
      <c r="R4" s="41"/>
      <c r="S4" s="41"/>
      <c r="T4" s="41"/>
      <c r="U4" s="41"/>
      <c r="V4" s="41"/>
      <c r="W4" s="1"/>
      <c r="X4" s="1"/>
      <c r="Y4" s="4"/>
      <c r="Z4" s="4"/>
      <c r="AA4" s="4"/>
      <c r="AB4" s="4"/>
      <c r="AC4" s="4"/>
      <c r="AD4" s="4"/>
      <c r="AE4" s="265"/>
    </row>
    <row r="5" spans="1:31" s="1062" customFormat="1" ht="18" thickBot="1">
      <c r="A5" s="185"/>
      <c r="B5" s="136"/>
      <c r="C5" s="4443" t="s">
        <v>724</v>
      </c>
      <c r="D5" s="8344" t="str">
        <f>B.1!F5</f>
        <v>31 December 202x</v>
      </c>
      <c r="E5" s="8345"/>
      <c r="F5" s="8346"/>
      <c r="G5" s="132"/>
      <c r="H5" s="132"/>
      <c r="I5" s="132"/>
      <c r="J5" s="133"/>
      <c r="K5" s="134"/>
      <c r="L5" s="132"/>
      <c r="M5" s="132"/>
      <c r="N5" s="132"/>
      <c r="O5" s="132"/>
      <c r="P5" s="132"/>
      <c r="Q5" s="132"/>
      <c r="R5" s="132"/>
      <c r="S5" s="132"/>
      <c r="T5" s="132"/>
      <c r="U5" s="132"/>
      <c r="V5" s="132"/>
      <c r="W5" s="135"/>
      <c r="X5" s="135"/>
      <c r="Y5" s="134"/>
      <c r="Z5" s="134"/>
      <c r="AA5" s="134"/>
      <c r="AB5" s="134"/>
      <c r="AC5" s="134"/>
      <c r="AD5" s="136"/>
      <c r="AE5" s="185"/>
    </row>
    <row r="6" spans="1:31" s="698" customFormat="1" thickBot="1">
      <c r="A6" s="265"/>
      <c r="B6" s="4"/>
      <c r="C6" s="41"/>
      <c r="D6" s="41"/>
      <c r="E6" s="41"/>
      <c r="F6" s="41"/>
      <c r="G6" s="41"/>
      <c r="H6" s="41"/>
      <c r="I6" s="41"/>
      <c r="J6" s="41"/>
      <c r="K6" s="41"/>
      <c r="L6" s="41"/>
      <c r="M6" s="41"/>
      <c r="N6" s="41"/>
      <c r="O6" s="41"/>
      <c r="P6" s="41"/>
      <c r="Q6" s="41"/>
      <c r="R6" s="41"/>
      <c r="S6" s="41"/>
      <c r="T6" s="41"/>
      <c r="U6" s="41"/>
      <c r="V6" s="41"/>
      <c r="W6" s="56"/>
      <c r="X6" s="56"/>
      <c r="Y6" s="56"/>
      <c r="Z6" s="56"/>
      <c r="AA6" s="56"/>
      <c r="AB6" s="56"/>
      <c r="AC6" s="56"/>
      <c r="AD6" s="4"/>
      <c r="AE6" s="265"/>
    </row>
    <row r="7" spans="1:31" s="698" customFormat="1" ht="13.8">
      <c r="A7" s="265"/>
      <c r="B7" s="4"/>
      <c r="C7" s="4756"/>
      <c r="D7" s="4757"/>
      <c r="E7" s="4758"/>
      <c r="F7" s="8051" t="s">
        <v>2742</v>
      </c>
      <c r="G7" s="8051"/>
      <c r="H7" s="8051"/>
      <c r="I7" s="8051"/>
      <c r="J7" s="8051"/>
      <c r="K7" s="8051"/>
      <c r="L7" s="8051"/>
      <c r="M7" s="8051"/>
      <c r="N7" s="8051"/>
      <c r="O7" s="8051"/>
      <c r="P7" s="8051"/>
      <c r="Q7" s="8051"/>
      <c r="R7" s="8446" t="s">
        <v>2743</v>
      </c>
      <c r="S7" s="8447"/>
      <c r="T7" s="8447"/>
      <c r="U7" s="8447"/>
      <c r="V7" s="8448"/>
      <c r="W7" s="4759"/>
      <c r="X7" s="2543"/>
      <c r="Y7" s="4760"/>
      <c r="Z7" s="4761"/>
      <c r="AA7" s="4760"/>
      <c r="AB7" s="4762"/>
      <c r="AC7" s="8435" t="s">
        <v>2517</v>
      </c>
      <c r="AD7" s="4"/>
      <c r="AE7" s="265"/>
    </row>
    <row r="8" spans="1:31" s="698" customFormat="1" ht="13.8">
      <c r="A8" s="265"/>
      <c r="B8" s="4"/>
      <c r="C8" s="4763"/>
      <c r="D8" s="4764"/>
      <c r="E8" s="4765"/>
      <c r="F8" s="4766"/>
      <c r="G8" s="8449" t="s">
        <v>2828</v>
      </c>
      <c r="H8" s="8450"/>
      <c r="I8" s="8442" t="s">
        <v>2829</v>
      </c>
      <c r="J8" s="8451"/>
      <c r="K8" s="8451"/>
      <c r="L8" s="8443"/>
      <c r="M8" s="8442" t="s">
        <v>2745</v>
      </c>
      <c r="N8" s="8451"/>
      <c r="O8" s="8451"/>
      <c r="P8" s="8443"/>
      <c r="Q8" s="4767"/>
      <c r="R8" s="4768"/>
      <c r="S8" s="4764"/>
      <c r="T8" s="4766"/>
      <c r="U8" s="4764"/>
      <c r="V8" s="4769"/>
      <c r="W8" s="4770"/>
      <c r="X8" s="152"/>
      <c r="Y8" s="1355"/>
      <c r="Z8" s="1609"/>
      <c r="AA8" s="1355"/>
      <c r="AB8" s="1594"/>
      <c r="AC8" s="8371"/>
      <c r="AD8" s="4"/>
      <c r="AE8" s="265"/>
    </row>
    <row r="9" spans="1:31" s="698" customFormat="1" ht="15" customHeight="1">
      <c r="A9" s="265"/>
      <c r="B9" s="4"/>
      <c r="C9" s="4771"/>
      <c r="D9" s="1592"/>
      <c r="E9" s="1610"/>
      <c r="F9" s="1356"/>
      <c r="G9" s="8452" t="s">
        <v>2830</v>
      </c>
      <c r="H9" s="8453"/>
      <c r="I9" s="8061"/>
      <c r="J9" s="8434"/>
      <c r="K9" s="8434"/>
      <c r="L9" s="8432"/>
      <c r="M9" s="8061"/>
      <c r="N9" s="8434"/>
      <c r="O9" s="8434"/>
      <c r="P9" s="8432"/>
      <c r="Q9" s="1611"/>
      <c r="R9" s="4772" t="s">
        <v>2746</v>
      </c>
      <c r="S9" s="1592"/>
      <c r="T9" s="137"/>
      <c r="U9" s="1592"/>
      <c r="V9" s="1524"/>
      <c r="W9" s="4773" t="s">
        <v>2747</v>
      </c>
      <c r="X9" s="8397" t="s">
        <v>2808</v>
      </c>
      <c r="Y9" s="8438"/>
      <c r="Z9" s="8440" t="s">
        <v>2671</v>
      </c>
      <c r="AA9" s="8438"/>
      <c r="AB9" s="423"/>
      <c r="AC9" s="8371"/>
      <c r="AD9" s="4"/>
      <c r="AE9" s="265"/>
    </row>
    <row r="10" spans="1:31" s="698" customFormat="1" ht="15" customHeight="1">
      <c r="A10" s="265"/>
      <c r="B10" s="4"/>
      <c r="C10" s="3818" t="s">
        <v>2831</v>
      </c>
      <c r="D10" s="1592" t="s">
        <v>2751</v>
      </c>
      <c r="E10" s="1610" t="s">
        <v>2752</v>
      </c>
      <c r="F10" s="137" t="s">
        <v>2832</v>
      </c>
      <c r="G10" s="1592" t="s">
        <v>2833</v>
      </c>
      <c r="H10" s="137" t="s">
        <v>2834</v>
      </c>
      <c r="I10" s="8360" t="s">
        <v>2835</v>
      </c>
      <c r="J10" s="8441"/>
      <c r="K10" s="8360" t="s">
        <v>2836</v>
      </c>
      <c r="L10" s="8441"/>
      <c r="M10" s="8442" t="s">
        <v>2837</v>
      </c>
      <c r="N10" s="8443"/>
      <c r="O10" s="8442" t="s">
        <v>2838</v>
      </c>
      <c r="P10" s="8443"/>
      <c r="Q10" s="1611" t="s">
        <v>2839</v>
      </c>
      <c r="R10" s="4772" t="s">
        <v>2759</v>
      </c>
      <c r="S10" s="1592" t="s">
        <v>1836</v>
      </c>
      <c r="T10" s="1592" t="s">
        <v>2760</v>
      </c>
      <c r="U10" s="1592" t="s">
        <v>1941</v>
      </c>
      <c r="V10" s="1610" t="s">
        <v>2761</v>
      </c>
      <c r="W10" s="4681" t="s">
        <v>1723</v>
      </c>
      <c r="X10" s="8457" t="s">
        <v>1723</v>
      </c>
      <c r="Y10" s="8458"/>
      <c r="Z10" s="8439" t="s">
        <v>1723</v>
      </c>
      <c r="AA10" s="8458"/>
      <c r="AB10" s="423" t="s">
        <v>1717</v>
      </c>
      <c r="AC10" s="8371"/>
      <c r="AD10" s="4"/>
      <c r="AE10" s="265"/>
    </row>
    <row r="11" spans="1:31" s="698" customFormat="1" ht="13.8">
      <c r="A11" s="265"/>
      <c r="B11" s="4"/>
      <c r="C11" s="3818" t="s">
        <v>2840</v>
      </c>
      <c r="D11" s="1592"/>
      <c r="E11" s="1610" t="s">
        <v>2762</v>
      </c>
      <c r="F11" s="137" t="s">
        <v>2841</v>
      </c>
      <c r="G11" s="1592" t="s">
        <v>2842</v>
      </c>
      <c r="H11" s="1552" t="s">
        <v>2843</v>
      </c>
      <c r="I11" s="8360"/>
      <c r="J11" s="8432"/>
      <c r="K11" s="8061"/>
      <c r="L11" s="8432"/>
      <c r="M11" s="8061"/>
      <c r="N11" s="8432"/>
      <c r="O11" s="8061"/>
      <c r="P11" s="8432"/>
      <c r="Q11" s="1611" t="s">
        <v>2765</v>
      </c>
      <c r="R11" s="4772" t="s">
        <v>2766</v>
      </c>
      <c r="S11" s="1592" t="s">
        <v>2767</v>
      </c>
      <c r="T11" s="137" t="s">
        <v>2768</v>
      </c>
      <c r="U11" s="1592" t="s">
        <v>2769</v>
      </c>
      <c r="V11" s="1610" t="s">
        <v>2770</v>
      </c>
      <c r="W11" s="4681"/>
      <c r="X11" s="8443" t="s">
        <v>2780</v>
      </c>
      <c r="Y11" s="8444" t="s">
        <v>2774</v>
      </c>
      <c r="Z11" s="8444" t="s">
        <v>2780</v>
      </c>
      <c r="AA11" s="8444" t="s">
        <v>2774</v>
      </c>
      <c r="AB11" s="1591" t="s">
        <v>1723</v>
      </c>
      <c r="AC11" s="8371"/>
      <c r="AD11" s="4"/>
      <c r="AE11" s="265"/>
    </row>
    <row r="12" spans="1:31" s="698" customFormat="1" ht="13.8">
      <c r="A12" s="265"/>
      <c r="B12" s="4"/>
      <c r="C12" s="3818"/>
      <c r="D12" s="1592"/>
      <c r="E12" s="1610" t="s">
        <v>2771</v>
      </c>
      <c r="F12" s="137" t="s">
        <v>2844</v>
      </c>
      <c r="G12" s="1592"/>
      <c r="H12" s="137" t="s">
        <v>2842</v>
      </c>
      <c r="I12" s="8444" t="s">
        <v>2780</v>
      </c>
      <c r="J12" s="8444" t="s">
        <v>2774</v>
      </c>
      <c r="K12" s="8444" t="s">
        <v>2780</v>
      </c>
      <c r="L12" s="8444" t="s">
        <v>2774</v>
      </c>
      <c r="M12" s="8444" t="s">
        <v>2780</v>
      </c>
      <c r="N12" s="8444" t="s">
        <v>2774</v>
      </c>
      <c r="O12" s="8444" t="s">
        <v>2780</v>
      </c>
      <c r="P12" s="8444" t="s">
        <v>2774</v>
      </c>
      <c r="Q12" s="1611" t="s">
        <v>2845</v>
      </c>
      <c r="R12" s="3818" t="s">
        <v>2776</v>
      </c>
      <c r="S12" s="1592" t="s">
        <v>2141</v>
      </c>
      <c r="T12" s="137" t="s">
        <v>2777</v>
      </c>
      <c r="U12" s="1592" t="s">
        <v>2778</v>
      </c>
      <c r="V12" s="1610" t="s">
        <v>2779</v>
      </c>
      <c r="W12" s="4774"/>
      <c r="X12" s="8441"/>
      <c r="Y12" s="8445"/>
      <c r="Z12" s="8445"/>
      <c r="AA12" s="8445"/>
      <c r="AB12" s="1612"/>
      <c r="AC12" s="8371"/>
      <c r="AD12" s="4"/>
      <c r="AE12" s="265"/>
    </row>
    <row r="13" spans="1:31" s="698" customFormat="1" ht="13.8">
      <c r="A13" s="265"/>
      <c r="B13" s="4"/>
      <c r="C13" s="3818"/>
      <c r="D13" s="1592"/>
      <c r="E13" s="1610"/>
      <c r="F13" s="1356"/>
      <c r="G13" s="1592"/>
      <c r="H13" s="137"/>
      <c r="I13" s="8445"/>
      <c r="J13" s="8445"/>
      <c r="K13" s="8445"/>
      <c r="L13" s="8445"/>
      <c r="M13" s="8445"/>
      <c r="N13" s="8445"/>
      <c r="O13" s="8445"/>
      <c r="P13" s="8445"/>
      <c r="Q13" s="1611" t="s">
        <v>2782</v>
      </c>
      <c r="R13" s="3818" t="s">
        <v>1719</v>
      </c>
      <c r="S13" s="1592"/>
      <c r="T13" s="137"/>
      <c r="U13" s="1592"/>
      <c r="V13" s="1524"/>
      <c r="W13" s="4774"/>
      <c r="X13" s="8441"/>
      <c r="Y13" s="8445"/>
      <c r="Z13" s="8445"/>
      <c r="AA13" s="8445"/>
      <c r="AB13" s="1612"/>
      <c r="AC13" s="8371"/>
      <c r="AD13" s="4"/>
      <c r="AE13" s="265"/>
    </row>
    <row r="14" spans="1:31" s="698" customFormat="1" ht="13.8">
      <c r="A14" s="265"/>
      <c r="B14" s="4"/>
      <c r="C14" s="2752"/>
      <c r="D14" s="4459" t="s">
        <v>1616</v>
      </c>
      <c r="E14" s="4459" t="s">
        <v>2148</v>
      </c>
      <c r="F14" s="4459" t="s">
        <v>2528</v>
      </c>
      <c r="G14" s="4775"/>
      <c r="H14" s="2723"/>
      <c r="I14" s="8445"/>
      <c r="J14" s="8445"/>
      <c r="K14" s="8445"/>
      <c r="L14" s="8445"/>
      <c r="M14" s="8445"/>
      <c r="N14" s="8445"/>
      <c r="O14" s="8445"/>
      <c r="P14" s="8445"/>
      <c r="Q14" s="1611"/>
      <c r="R14" s="2752" t="s">
        <v>2846</v>
      </c>
      <c r="S14" s="4775"/>
      <c r="T14" s="2678"/>
      <c r="U14" s="4776" t="s">
        <v>2847</v>
      </c>
      <c r="V14" s="4777"/>
      <c r="W14" s="759"/>
      <c r="X14" s="8432"/>
      <c r="Y14" s="8302"/>
      <c r="Z14" s="8302"/>
      <c r="AA14" s="8302"/>
      <c r="AB14" s="4680"/>
      <c r="AC14" s="4681"/>
      <c r="AD14" s="4"/>
      <c r="AE14" s="265"/>
    </row>
    <row r="15" spans="1:31" s="1060" customFormat="1" ht="13.8">
      <c r="A15" s="266"/>
      <c r="B15" s="310"/>
      <c r="C15" s="4778" t="s">
        <v>734</v>
      </c>
      <c r="D15" s="4779" t="s">
        <v>735</v>
      </c>
      <c r="E15" s="4780" t="s">
        <v>736</v>
      </c>
      <c r="F15" s="4781" t="s">
        <v>1249</v>
      </c>
      <c r="G15" s="4782" t="s">
        <v>738</v>
      </c>
      <c r="H15" s="2475" t="s">
        <v>1546</v>
      </c>
      <c r="I15" s="8302"/>
      <c r="J15" s="8302"/>
      <c r="K15" s="8302"/>
      <c r="L15" s="8302"/>
      <c r="M15" s="8302"/>
      <c r="N15" s="8302"/>
      <c r="O15" s="8302"/>
      <c r="P15" s="8302"/>
      <c r="Q15" s="3318"/>
      <c r="R15" s="4778" t="s">
        <v>1551</v>
      </c>
      <c r="S15" s="4782" t="s">
        <v>1552</v>
      </c>
      <c r="T15" s="4782" t="s">
        <v>1553</v>
      </c>
      <c r="U15" s="4782" t="s">
        <v>1554</v>
      </c>
      <c r="V15" s="4783" t="s">
        <v>1555</v>
      </c>
      <c r="W15" s="4689" t="s">
        <v>2266</v>
      </c>
      <c r="X15" s="4784"/>
      <c r="Y15" s="4785" t="s">
        <v>2267</v>
      </c>
      <c r="Z15" s="4785"/>
      <c r="AA15" s="4785" t="s">
        <v>2268</v>
      </c>
      <c r="AB15" s="4688" t="s">
        <v>2269</v>
      </c>
      <c r="AC15" s="4689" t="s">
        <v>2270</v>
      </c>
      <c r="AD15" s="310"/>
      <c r="AE15" s="266"/>
    </row>
    <row r="16" spans="1:31" s="698" customFormat="1" ht="13.8">
      <c r="A16" s="265"/>
      <c r="B16" s="4"/>
      <c r="C16" s="4786" t="s">
        <v>2786</v>
      </c>
      <c r="D16" s="1613"/>
      <c r="E16" s="1614"/>
      <c r="F16" s="1358"/>
      <c r="G16" s="1615"/>
      <c r="H16" s="4787"/>
      <c r="I16" s="4787"/>
      <c r="J16" s="141"/>
      <c r="K16" s="4787"/>
      <c r="L16" s="2097"/>
      <c r="M16" s="2097"/>
      <c r="N16" s="2097"/>
      <c r="O16" s="2097"/>
      <c r="P16" s="1358"/>
      <c r="Q16" s="141"/>
      <c r="R16" s="4788"/>
      <c r="S16" s="1616"/>
      <c r="T16" s="1616"/>
      <c r="U16" s="1616"/>
      <c r="V16" s="1617"/>
      <c r="W16" s="4789"/>
      <c r="X16" s="4790"/>
      <c r="Y16" s="4791"/>
      <c r="Z16" s="4791"/>
      <c r="AA16" s="4791"/>
      <c r="AB16" s="4792"/>
      <c r="AC16" s="4793"/>
      <c r="AD16" s="4"/>
      <c r="AE16" s="265"/>
    </row>
    <row r="17" spans="1:31" s="5" customFormat="1" ht="13.8">
      <c r="A17" s="267"/>
      <c r="B17" s="71"/>
      <c r="C17" s="4794" t="s">
        <v>2848</v>
      </c>
      <c r="D17" s="1618"/>
      <c r="E17" s="1619"/>
      <c r="F17" s="1359"/>
      <c r="G17" s="1620"/>
      <c r="H17" s="2098"/>
      <c r="I17" s="2098"/>
      <c r="J17" s="354"/>
      <c r="K17" s="2099"/>
      <c r="L17" s="2099"/>
      <c r="M17" s="2099"/>
      <c r="N17" s="2099"/>
      <c r="O17" s="2099"/>
      <c r="P17" s="2099"/>
      <c r="Q17" s="1621"/>
      <c r="R17" s="4795"/>
      <c r="S17" s="1622"/>
      <c r="T17" s="1622"/>
      <c r="U17" s="1622"/>
      <c r="V17" s="1623"/>
      <c r="W17" s="4796"/>
      <c r="X17" s="1360"/>
      <c r="Y17" s="1624"/>
      <c r="Z17" s="1624"/>
      <c r="AA17" s="1624"/>
      <c r="AB17" s="1625"/>
      <c r="AC17" s="4796"/>
      <c r="AD17" s="71"/>
      <c r="AE17" s="267"/>
    </row>
    <row r="18" spans="1:31" s="5" customFormat="1" ht="13.8">
      <c r="A18" s="267"/>
      <c r="B18" s="71"/>
      <c r="C18" s="4797"/>
      <c r="D18" s="1618"/>
      <c r="E18" s="1626" t="b">
        <v>1</v>
      </c>
      <c r="F18" s="1361"/>
      <c r="G18" s="1361"/>
      <c r="H18" s="1361"/>
      <c r="I18" s="1361"/>
      <c r="J18" s="1361"/>
      <c r="K18" s="1361"/>
      <c r="L18" s="1361"/>
      <c r="M18" s="1361"/>
      <c r="N18" s="1361"/>
      <c r="O18" s="1361"/>
      <c r="P18" s="1361"/>
      <c r="Q18" s="763"/>
      <c r="R18" s="4798"/>
      <c r="S18" s="1627"/>
      <c r="T18" s="1627"/>
      <c r="U18" s="1627"/>
      <c r="V18" s="1628"/>
      <c r="W18" s="4799">
        <f>SUM(M18:Q18)</f>
        <v>0</v>
      </c>
      <c r="X18" s="1362"/>
      <c r="Y18" s="1627"/>
      <c r="Z18" s="1627"/>
      <c r="AA18" s="1627"/>
      <c r="AB18" s="1629">
        <f>W18+SUM(X18:Y18)-SUM(Z18:AA18)</f>
        <v>0</v>
      </c>
      <c r="AC18" s="4800"/>
      <c r="AD18" s="71"/>
      <c r="AE18" s="267"/>
    </row>
    <row r="19" spans="1:31" s="5" customFormat="1" ht="13.8">
      <c r="A19" s="267"/>
      <c r="B19" s="71"/>
      <c r="C19" s="4797"/>
      <c r="D19" s="1618"/>
      <c r="E19" s="1626" t="b">
        <v>1</v>
      </c>
      <c r="F19" s="1361"/>
      <c r="G19" s="1361"/>
      <c r="H19" s="1361"/>
      <c r="I19" s="1361"/>
      <c r="J19" s="1361"/>
      <c r="K19" s="1361"/>
      <c r="L19" s="1361"/>
      <c r="M19" s="1361"/>
      <c r="N19" s="1361"/>
      <c r="O19" s="1361"/>
      <c r="P19" s="1361"/>
      <c r="Q19" s="763"/>
      <c r="R19" s="4798"/>
      <c r="S19" s="1627"/>
      <c r="T19" s="1627"/>
      <c r="U19" s="1627"/>
      <c r="V19" s="1628"/>
      <c r="W19" s="4799">
        <f>SUM(M19:Q19)</f>
        <v>0</v>
      </c>
      <c r="X19" s="1362"/>
      <c r="Y19" s="1627"/>
      <c r="Z19" s="1627"/>
      <c r="AA19" s="1627"/>
      <c r="AB19" s="1629">
        <f>W19+SUM(X19:Y19)-SUM(Z19:AA19)</f>
        <v>0</v>
      </c>
      <c r="AC19" s="4800"/>
      <c r="AD19" s="71"/>
      <c r="AE19" s="267"/>
    </row>
    <row r="20" spans="1:31" s="5" customFormat="1" ht="13.8">
      <c r="A20" s="267"/>
      <c r="B20" s="71"/>
      <c r="C20" s="4797"/>
      <c r="D20" s="1618"/>
      <c r="E20" s="1626" t="b">
        <v>1</v>
      </c>
      <c r="F20" s="1361"/>
      <c r="G20" s="1361"/>
      <c r="H20" s="1361"/>
      <c r="I20" s="1361"/>
      <c r="J20" s="1361"/>
      <c r="K20" s="1361"/>
      <c r="L20" s="1361"/>
      <c r="M20" s="1361"/>
      <c r="N20" s="1361"/>
      <c r="O20" s="1361"/>
      <c r="P20" s="1361"/>
      <c r="Q20" s="763"/>
      <c r="R20" s="4798"/>
      <c r="S20" s="1627"/>
      <c r="T20" s="1627"/>
      <c r="U20" s="1627"/>
      <c r="V20" s="1628"/>
      <c r="W20" s="4799">
        <f t="shared" ref="W20:W35" si="0">SUM(M20:Q20)</f>
        <v>0</v>
      </c>
      <c r="X20" s="1362"/>
      <c r="Y20" s="1627"/>
      <c r="Z20" s="1627"/>
      <c r="AA20" s="1627"/>
      <c r="AB20" s="1629">
        <f t="shared" ref="AB20:AB35" si="1">W20+SUM(X20:Y20)-SUM(Z20:AA20)</f>
        <v>0</v>
      </c>
      <c r="AC20" s="4800"/>
      <c r="AD20" s="71"/>
      <c r="AE20" s="267"/>
    </row>
    <row r="21" spans="1:31" s="5" customFormat="1" ht="13.8">
      <c r="A21" s="267"/>
      <c r="B21" s="71"/>
      <c r="C21" s="4797"/>
      <c r="D21" s="1618"/>
      <c r="E21" s="1626" t="b">
        <v>1</v>
      </c>
      <c r="F21" s="1361"/>
      <c r="G21" s="1361"/>
      <c r="H21" s="1361"/>
      <c r="I21" s="1361"/>
      <c r="J21" s="1361"/>
      <c r="K21" s="1361"/>
      <c r="L21" s="1361"/>
      <c r="M21" s="1361"/>
      <c r="N21" s="1361"/>
      <c r="O21" s="1361"/>
      <c r="P21" s="1361"/>
      <c r="Q21" s="763"/>
      <c r="R21" s="4798"/>
      <c r="S21" s="1627"/>
      <c r="T21" s="1627"/>
      <c r="U21" s="1627"/>
      <c r="V21" s="1628"/>
      <c r="W21" s="4799">
        <f t="shared" si="0"/>
        <v>0</v>
      </c>
      <c r="X21" s="1362"/>
      <c r="Y21" s="1627"/>
      <c r="Z21" s="1627"/>
      <c r="AA21" s="1627"/>
      <c r="AB21" s="1629">
        <f t="shared" si="1"/>
        <v>0</v>
      </c>
      <c r="AC21" s="4800"/>
      <c r="AD21" s="71"/>
      <c r="AE21" s="267"/>
    </row>
    <row r="22" spans="1:31" s="5" customFormat="1" ht="13.8">
      <c r="A22" s="267"/>
      <c r="B22" s="71"/>
      <c r="C22" s="4797"/>
      <c r="D22" s="1618"/>
      <c r="E22" s="1626" t="b">
        <v>1</v>
      </c>
      <c r="F22" s="1361"/>
      <c r="G22" s="1361"/>
      <c r="H22" s="1361"/>
      <c r="I22" s="1361"/>
      <c r="J22" s="1361"/>
      <c r="K22" s="1361"/>
      <c r="L22" s="1361"/>
      <c r="M22" s="1361"/>
      <c r="N22" s="1361"/>
      <c r="O22" s="1361"/>
      <c r="P22" s="1361"/>
      <c r="Q22" s="763"/>
      <c r="R22" s="4798"/>
      <c r="S22" s="1627"/>
      <c r="T22" s="1627"/>
      <c r="U22" s="1627"/>
      <c r="V22" s="1628"/>
      <c r="W22" s="4799">
        <f t="shared" si="0"/>
        <v>0</v>
      </c>
      <c r="X22" s="1362"/>
      <c r="Y22" s="1627"/>
      <c r="Z22" s="1627"/>
      <c r="AA22" s="1627"/>
      <c r="AB22" s="1629">
        <f t="shared" si="1"/>
        <v>0</v>
      </c>
      <c r="AC22" s="4800"/>
      <c r="AD22" s="71"/>
      <c r="AE22" s="267"/>
    </row>
    <row r="23" spans="1:31" s="5" customFormat="1" ht="13.8">
      <c r="A23" s="267"/>
      <c r="B23" s="71"/>
      <c r="C23" s="4797"/>
      <c r="D23" s="1618"/>
      <c r="E23" s="1626" t="b">
        <v>1</v>
      </c>
      <c r="F23" s="1361"/>
      <c r="G23" s="1361"/>
      <c r="H23" s="1361"/>
      <c r="I23" s="1361"/>
      <c r="J23" s="1361"/>
      <c r="K23" s="1361"/>
      <c r="L23" s="1361"/>
      <c r="M23" s="1361"/>
      <c r="N23" s="1361"/>
      <c r="O23" s="1361"/>
      <c r="P23" s="1361"/>
      <c r="Q23" s="763"/>
      <c r="R23" s="4798"/>
      <c r="S23" s="1627"/>
      <c r="T23" s="1627"/>
      <c r="U23" s="1627"/>
      <c r="V23" s="1628"/>
      <c r="W23" s="4799">
        <f t="shared" si="0"/>
        <v>0</v>
      </c>
      <c r="X23" s="1362"/>
      <c r="Y23" s="1627"/>
      <c r="Z23" s="1627"/>
      <c r="AA23" s="1627"/>
      <c r="AB23" s="1629">
        <f t="shared" si="1"/>
        <v>0</v>
      </c>
      <c r="AC23" s="4800"/>
      <c r="AD23" s="71"/>
      <c r="AE23" s="267"/>
    </row>
    <row r="24" spans="1:31" s="5" customFormat="1" ht="13.8">
      <c r="A24" s="267"/>
      <c r="B24" s="71"/>
      <c r="C24" s="4797"/>
      <c r="D24" s="1618"/>
      <c r="E24" s="1626" t="b">
        <v>1</v>
      </c>
      <c r="F24" s="1361"/>
      <c r="G24" s="1361"/>
      <c r="H24" s="1361"/>
      <c r="I24" s="1361"/>
      <c r="J24" s="1361"/>
      <c r="K24" s="1361"/>
      <c r="L24" s="1361"/>
      <c r="M24" s="1361"/>
      <c r="N24" s="1361"/>
      <c r="O24" s="1361"/>
      <c r="P24" s="1361"/>
      <c r="Q24" s="763"/>
      <c r="R24" s="4798"/>
      <c r="S24" s="1627"/>
      <c r="T24" s="1627"/>
      <c r="U24" s="1627"/>
      <c r="V24" s="1628"/>
      <c r="W24" s="4799">
        <f t="shared" si="0"/>
        <v>0</v>
      </c>
      <c r="X24" s="1362"/>
      <c r="Y24" s="1627"/>
      <c r="Z24" s="1627"/>
      <c r="AA24" s="1627"/>
      <c r="AB24" s="1629">
        <f t="shared" si="1"/>
        <v>0</v>
      </c>
      <c r="AC24" s="4800"/>
      <c r="AD24" s="71"/>
      <c r="AE24" s="267"/>
    </row>
    <row r="25" spans="1:31" s="5" customFormat="1" ht="13.8">
      <c r="A25" s="267"/>
      <c r="B25" s="71"/>
      <c r="C25" s="4797"/>
      <c r="D25" s="1618"/>
      <c r="E25" s="1626" t="b">
        <v>1</v>
      </c>
      <c r="F25" s="1361"/>
      <c r="G25" s="1361"/>
      <c r="H25" s="1361"/>
      <c r="I25" s="1361"/>
      <c r="J25" s="1361"/>
      <c r="K25" s="1361"/>
      <c r="L25" s="1361"/>
      <c r="M25" s="1361"/>
      <c r="N25" s="1361"/>
      <c r="O25" s="1361"/>
      <c r="P25" s="1361"/>
      <c r="Q25" s="763"/>
      <c r="R25" s="4798"/>
      <c r="S25" s="1627"/>
      <c r="T25" s="1627"/>
      <c r="U25" s="1627"/>
      <c r="V25" s="1628"/>
      <c r="W25" s="4799">
        <f t="shared" si="0"/>
        <v>0</v>
      </c>
      <c r="X25" s="1362"/>
      <c r="Y25" s="1627"/>
      <c r="Z25" s="1627"/>
      <c r="AA25" s="1627"/>
      <c r="AB25" s="1629">
        <f t="shared" si="1"/>
        <v>0</v>
      </c>
      <c r="AC25" s="4800"/>
      <c r="AD25" s="71"/>
      <c r="AE25" s="267"/>
    </row>
    <row r="26" spans="1:31" s="5" customFormat="1" ht="13.8">
      <c r="A26" s="267"/>
      <c r="B26" s="71"/>
      <c r="C26" s="4797"/>
      <c r="D26" s="1618"/>
      <c r="E26" s="1626" t="b">
        <v>1</v>
      </c>
      <c r="F26" s="1361"/>
      <c r="G26" s="1361"/>
      <c r="H26" s="1361"/>
      <c r="I26" s="1361"/>
      <c r="J26" s="1361"/>
      <c r="K26" s="1361"/>
      <c r="L26" s="1361"/>
      <c r="M26" s="1361"/>
      <c r="N26" s="1361"/>
      <c r="O26" s="1361"/>
      <c r="P26" s="1361"/>
      <c r="Q26" s="763"/>
      <c r="R26" s="4798"/>
      <c r="S26" s="1627"/>
      <c r="T26" s="1627"/>
      <c r="U26" s="1627"/>
      <c r="V26" s="1628"/>
      <c r="W26" s="4799">
        <f t="shared" si="0"/>
        <v>0</v>
      </c>
      <c r="X26" s="1362"/>
      <c r="Y26" s="1627"/>
      <c r="Z26" s="1627"/>
      <c r="AA26" s="1627"/>
      <c r="AB26" s="1629">
        <f t="shared" si="1"/>
        <v>0</v>
      </c>
      <c r="AC26" s="4800"/>
      <c r="AD26" s="71"/>
      <c r="AE26" s="267"/>
    </row>
    <row r="27" spans="1:31" s="5" customFormat="1" ht="13.8">
      <c r="A27" s="267"/>
      <c r="B27" s="71"/>
      <c r="C27" s="4797"/>
      <c r="D27" s="1618"/>
      <c r="E27" s="1626" t="b">
        <v>1</v>
      </c>
      <c r="F27" s="1361"/>
      <c r="G27" s="1361"/>
      <c r="H27" s="1361"/>
      <c r="I27" s="1361"/>
      <c r="J27" s="1361"/>
      <c r="K27" s="1361"/>
      <c r="L27" s="1361"/>
      <c r="M27" s="1361"/>
      <c r="N27" s="1361"/>
      <c r="O27" s="1361"/>
      <c r="P27" s="1361"/>
      <c r="Q27" s="763"/>
      <c r="R27" s="4798"/>
      <c r="S27" s="1627"/>
      <c r="T27" s="1627"/>
      <c r="U27" s="1627"/>
      <c r="V27" s="1628"/>
      <c r="W27" s="4799">
        <f t="shared" si="0"/>
        <v>0</v>
      </c>
      <c r="X27" s="1362"/>
      <c r="Y27" s="1627"/>
      <c r="Z27" s="1627"/>
      <c r="AA27" s="1627"/>
      <c r="AB27" s="1629">
        <f t="shared" si="1"/>
        <v>0</v>
      </c>
      <c r="AC27" s="4800"/>
      <c r="AD27" s="71"/>
      <c r="AE27" s="267"/>
    </row>
    <row r="28" spans="1:31" s="5" customFormat="1" ht="13.8">
      <c r="A28" s="267"/>
      <c r="B28" s="71"/>
      <c r="C28" s="4797"/>
      <c r="D28" s="1618"/>
      <c r="E28" s="1626" t="b">
        <v>1</v>
      </c>
      <c r="F28" s="1361"/>
      <c r="G28" s="1361"/>
      <c r="H28" s="1361"/>
      <c r="I28" s="1361"/>
      <c r="J28" s="1361"/>
      <c r="K28" s="1361"/>
      <c r="L28" s="1361"/>
      <c r="M28" s="1361"/>
      <c r="N28" s="1361"/>
      <c r="O28" s="1361"/>
      <c r="P28" s="1361"/>
      <c r="Q28" s="763"/>
      <c r="R28" s="4798"/>
      <c r="S28" s="1627"/>
      <c r="T28" s="1627"/>
      <c r="U28" s="1627"/>
      <c r="V28" s="1628"/>
      <c r="W28" s="4799">
        <f t="shared" si="0"/>
        <v>0</v>
      </c>
      <c r="X28" s="1362"/>
      <c r="Y28" s="1627"/>
      <c r="Z28" s="1627"/>
      <c r="AA28" s="1627"/>
      <c r="AB28" s="1629">
        <f t="shared" si="1"/>
        <v>0</v>
      </c>
      <c r="AC28" s="4800"/>
      <c r="AD28" s="71"/>
      <c r="AE28" s="267"/>
    </row>
    <row r="29" spans="1:31" s="5" customFormat="1" ht="13.8">
      <c r="A29" s="267"/>
      <c r="B29" s="71"/>
      <c r="C29" s="4797"/>
      <c r="D29" s="1618"/>
      <c r="E29" s="1626" t="b">
        <v>1</v>
      </c>
      <c r="F29" s="1361"/>
      <c r="G29" s="1361"/>
      <c r="H29" s="1361"/>
      <c r="I29" s="1361"/>
      <c r="J29" s="1361"/>
      <c r="K29" s="1361"/>
      <c r="L29" s="1361"/>
      <c r="M29" s="1361"/>
      <c r="N29" s="1361"/>
      <c r="O29" s="1361"/>
      <c r="P29" s="1361"/>
      <c r="Q29" s="763"/>
      <c r="R29" s="4798"/>
      <c r="S29" s="1627"/>
      <c r="T29" s="1627"/>
      <c r="U29" s="1627"/>
      <c r="V29" s="1628"/>
      <c r="W29" s="4799">
        <f t="shared" si="0"/>
        <v>0</v>
      </c>
      <c r="X29" s="1362"/>
      <c r="Y29" s="1627"/>
      <c r="Z29" s="1627"/>
      <c r="AA29" s="1627"/>
      <c r="AB29" s="1629">
        <f t="shared" si="1"/>
        <v>0</v>
      </c>
      <c r="AC29" s="4800"/>
      <c r="AD29" s="71"/>
      <c r="AE29" s="267"/>
    </row>
    <row r="30" spans="1:31" s="5" customFormat="1" ht="13.8">
      <c r="A30" s="267"/>
      <c r="B30" s="71"/>
      <c r="C30" s="4797"/>
      <c r="D30" s="1618"/>
      <c r="E30" s="1626" t="b">
        <v>1</v>
      </c>
      <c r="F30" s="1361"/>
      <c r="G30" s="1361"/>
      <c r="H30" s="1361"/>
      <c r="I30" s="1361"/>
      <c r="J30" s="1361"/>
      <c r="K30" s="1361"/>
      <c r="L30" s="1361"/>
      <c r="M30" s="1361"/>
      <c r="N30" s="1361"/>
      <c r="O30" s="1361"/>
      <c r="P30" s="1361"/>
      <c r="Q30" s="763"/>
      <c r="R30" s="4798"/>
      <c r="S30" s="1627"/>
      <c r="T30" s="1627"/>
      <c r="U30" s="1627"/>
      <c r="V30" s="1628"/>
      <c r="W30" s="4799">
        <f t="shared" si="0"/>
        <v>0</v>
      </c>
      <c r="X30" s="1362"/>
      <c r="Y30" s="1627"/>
      <c r="Z30" s="1627"/>
      <c r="AA30" s="1627"/>
      <c r="AB30" s="1629">
        <f t="shared" si="1"/>
        <v>0</v>
      </c>
      <c r="AC30" s="4800"/>
      <c r="AD30" s="71"/>
      <c r="AE30" s="267"/>
    </row>
    <row r="31" spans="1:31" s="5" customFormat="1" ht="13.8">
      <c r="A31" s="267"/>
      <c r="B31" s="71"/>
      <c r="C31" s="4797"/>
      <c r="D31" s="1618"/>
      <c r="E31" s="1626" t="b">
        <v>1</v>
      </c>
      <c r="F31" s="1361"/>
      <c r="G31" s="1361"/>
      <c r="H31" s="1361"/>
      <c r="I31" s="1361"/>
      <c r="J31" s="1361"/>
      <c r="K31" s="1361"/>
      <c r="L31" s="1361"/>
      <c r="M31" s="1361"/>
      <c r="N31" s="1361"/>
      <c r="O31" s="1361"/>
      <c r="P31" s="1361"/>
      <c r="Q31" s="763"/>
      <c r="R31" s="4798"/>
      <c r="S31" s="1627"/>
      <c r="T31" s="1627"/>
      <c r="U31" s="1627"/>
      <c r="V31" s="1628"/>
      <c r="W31" s="4799">
        <f t="shared" si="0"/>
        <v>0</v>
      </c>
      <c r="X31" s="1362"/>
      <c r="Y31" s="1627"/>
      <c r="Z31" s="1627"/>
      <c r="AA31" s="1627"/>
      <c r="AB31" s="1629">
        <f t="shared" si="1"/>
        <v>0</v>
      </c>
      <c r="AC31" s="4800"/>
      <c r="AD31" s="71"/>
      <c r="AE31" s="267"/>
    </row>
    <row r="32" spans="1:31" s="5" customFormat="1" ht="13.8">
      <c r="A32" s="267"/>
      <c r="B32" s="71"/>
      <c r="C32" s="4797"/>
      <c r="D32" s="1618"/>
      <c r="E32" s="1626" t="b">
        <v>1</v>
      </c>
      <c r="F32" s="1361"/>
      <c r="G32" s="1361"/>
      <c r="H32" s="1361"/>
      <c r="I32" s="1361"/>
      <c r="J32" s="1361"/>
      <c r="K32" s="1361"/>
      <c r="L32" s="1361"/>
      <c r="M32" s="1361"/>
      <c r="N32" s="1361"/>
      <c r="O32" s="1361"/>
      <c r="P32" s="1361"/>
      <c r="Q32" s="763"/>
      <c r="R32" s="4798"/>
      <c r="S32" s="1627"/>
      <c r="T32" s="1627"/>
      <c r="U32" s="1627"/>
      <c r="V32" s="1628"/>
      <c r="W32" s="4799">
        <f t="shared" si="0"/>
        <v>0</v>
      </c>
      <c r="X32" s="1362"/>
      <c r="Y32" s="1627"/>
      <c r="Z32" s="1627"/>
      <c r="AA32" s="1627"/>
      <c r="AB32" s="1629">
        <f t="shared" si="1"/>
        <v>0</v>
      </c>
      <c r="AC32" s="4800"/>
      <c r="AD32" s="71"/>
      <c r="AE32" s="267"/>
    </row>
    <row r="33" spans="1:31" s="5" customFormat="1" ht="13.8">
      <c r="A33" s="267"/>
      <c r="B33" s="71"/>
      <c r="C33" s="4797"/>
      <c r="D33" s="1618"/>
      <c r="E33" s="1626" t="b">
        <v>1</v>
      </c>
      <c r="F33" s="1361"/>
      <c r="G33" s="1361"/>
      <c r="H33" s="1361"/>
      <c r="I33" s="1361"/>
      <c r="J33" s="1361"/>
      <c r="K33" s="1361"/>
      <c r="L33" s="1361"/>
      <c r="M33" s="1361"/>
      <c r="N33" s="1361"/>
      <c r="O33" s="1361"/>
      <c r="P33" s="1361"/>
      <c r="Q33" s="763"/>
      <c r="R33" s="4798"/>
      <c r="S33" s="1627"/>
      <c r="T33" s="1627"/>
      <c r="U33" s="1627"/>
      <c r="V33" s="1628"/>
      <c r="W33" s="4799">
        <f t="shared" si="0"/>
        <v>0</v>
      </c>
      <c r="X33" s="1362"/>
      <c r="Y33" s="1627"/>
      <c r="Z33" s="1627"/>
      <c r="AA33" s="1627"/>
      <c r="AB33" s="1629">
        <f t="shared" si="1"/>
        <v>0</v>
      </c>
      <c r="AC33" s="4800"/>
      <c r="AD33" s="71"/>
      <c r="AE33" s="267"/>
    </row>
    <row r="34" spans="1:31" s="5" customFormat="1" ht="13.8">
      <c r="A34" s="267"/>
      <c r="B34" s="71"/>
      <c r="C34" s="4797"/>
      <c r="D34" s="1618"/>
      <c r="E34" s="1626" t="b">
        <v>1</v>
      </c>
      <c r="F34" s="1361"/>
      <c r="G34" s="1361"/>
      <c r="H34" s="1361"/>
      <c r="I34" s="1361"/>
      <c r="J34" s="1361"/>
      <c r="K34" s="1361"/>
      <c r="L34" s="1361"/>
      <c r="M34" s="1361"/>
      <c r="N34" s="1361"/>
      <c r="O34" s="1361"/>
      <c r="P34" s="1361"/>
      <c r="Q34" s="763"/>
      <c r="R34" s="4798"/>
      <c r="S34" s="1627"/>
      <c r="T34" s="1627"/>
      <c r="U34" s="1627"/>
      <c r="V34" s="1628"/>
      <c r="W34" s="4799">
        <f t="shared" si="0"/>
        <v>0</v>
      </c>
      <c r="X34" s="1362"/>
      <c r="Y34" s="1627"/>
      <c r="Z34" s="1627"/>
      <c r="AA34" s="1627"/>
      <c r="AB34" s="1629">
        <f t="shared" si="1"/>
        <v>0</v>
      </c>
      <c r="AC34" s="4800"/>
      <c r="AD34" s="71"/>
      <c r="AE34" s="267"/>
    </row>
    <row r="35" spans="1:31" s="5" customFormat="1" ht="13.8">
      <c r="A35" s="267"/>
      <c r="B35" s="71"/>
      <c r="C35" s="4797"/>
      <c r="D35" s="1618"/>
      <c r="E35" s="1626" t="b">
        <v>1</v>
      </c>
      <c r="F35" s="1361"/>
      <c r="G35" s="1361"/>
      <c r="H35" s="1361"/>
      <c r="I35" s="1361"/>
      <c r="J35" s="1361"/>
      <c r="K35" s="1361"/>
      <c r="L35" s="1361"/>
      <c r="M35" s="1361"/>
      <c r="N35" s="1361"/>
      <c r="O35" s="1361"/>
      <c r="P35" s="1361"/>
      <c r="Q35" s="763"/>
      <c r="R35" s="4798"/>
      <c r="S35" s="1627"/>
      <c r="T35" s="1627"/>
      <c r="U35" s="1627"/>
      <c r="V35" s="1628"/>
      <c r="W35" s="4799">
        <f t="shared" si="0"/>
        <v>0</v>
      </c>
      <c r="X35" s="1362"/>
      <c r="Y35" s="1627"/>
      <c r="Z35" s="1627"/>
      <c r="AA35" s="1627"/>
      <c r="AB35" s="1629">
        <f t="shared" si="1"/>
        <v>0</v>
      </c>
      <c r="AC35" s="4800"/>
      <c r="AD35" s="71"/>
      <c r="AE35" s="267"/>
    </row>
    <row r="36" spans="1:31" s="5" customFormat="1" ht="13.8">
      <c r="A36" s="267"/>
      <c r="B36" s="71"/>
      <c r="C36" s="4794" t="s">
        <v>2849</v>
      </c>
      <c r="D36" s="1618"/>
      <c r="E36" s="1626"/>
      <c r="F36" s="1361"/>
      <c r="G36" s="1630"/>
      <c r="H36" s="2100"/>
      <c r="I36" s="2100"/>
      <c r="J36" s="764"/>
      <c r="K36" s="2100"/>
      <c r="L36" s="2100"/>
      <c r="M36" s="2100"/>
      <c r="N36" s="2100"/>
      <c r="O36" s="2100"/>
      <c r="P36" s="2100"/>
      <c r="Q36" s="1631"/>
      <c r="R36" s="4798"/>
      <c r="S36" s="1627"/>
      <c r="T36" s="1627"/>
      <c r="U36" s="1627"/>
      <c r="V36" s="1628"/>
      <c r="W36" s="4801"/>
      <c r="X36" s="1362"/>
      <c r="Y36" s="1627"/>
      <c r="Z36" s="1627"/>
      <c r="AA36" s="1627"/>
      <c r="AB36" s="1632"/>
      <c r="AC36" s="4800"/>
      <c r="AD36" s="71"/>
      <c r="AE36" s="267"/>
    </row>
    <row r="37" spans="1:31" s="5" customFormat="1" ht="13.8">
      <c r="A37" s="267"/>
      <c r="B37" s="71"/>
      <c r="C37" s="4797"/>
      <c r="D37" s="1618"/>
      <c r="E37" s="1626" t="b">
        <v>0</v>
      </c>
      <c r="F37" s="1361"/>
      <c r="G37" s="1361"/>
      <c r="H37" s="1361"/>
      <c r="I37" s="1361"/>
      <c r="J37" s="1361"/>
      <c r="K37" s="1361"/>
      <c r="L37" s="1361"/>
      <c r="M37" s="1361"/>
      <c r="N37" s="1361"/>
      <c r="O37" s="1361"/>
      <c r="P37" s="1361"/>
      <c r="Q37" s="763"/>
      <c r="R37" s="4798"/>
      <c r="S37" s="1627"/>
      <c r="T37" s="1627"/>
      <c r="U37" s="1627"/>
      <c r="V37" s="1628"/>
      <c r="W37" s="4799">
        <f>SUM(M37:Q37)</f>
        <v>0</v>
      </c>
      <c r="X37" s="1362"/>
      <c r="Y37" s="1627"/>
      <c r="Z37" s="1627"/>
      <c r="AA37" s="1627"/>
      <c r="AB37" s="1629">
        <f>W37+SUM(X37:Y37)-SUM(Z37:AA37)</f>
        <v>0</v>
      </c>
      <c r="AC37" s="4800"/>
      <c r="AD37" s="71"/>
      <c r="AE37" s="267"/>
    </row>
    <row r="38" spans="1:31" s="5" customFormat="1" ht="13.8">
      <c r="A38" s="267"/>
      <c r="B38" s="71"/>
      <c r="C38" s="4797"/>
      <c r="D38" s="1618"/>
      <c r="E38" s="1626" t="b">
        <v>0</v>
      </c>
      <c r="F38" s="1361"/>
      <c r="G38" s="1361"/>
      <c r="H38" s="1361"/>
      <c r="I38" s="1361"/>
      <c r="J38" s="1361"/>
      <c r="K38" s="1361"/>
      <c r="L38" s="1361"/>
      <c r="M38" s="1361"/>
      <c r="N38" s="1361"/>
      <c r="O38" s="1361"/>
      <c r="P38" s="1361"/>
      <c r="Q38" s="763"/>
      <c r="R38" s="4798"/>
      <c r="S38" s="1627"/>
      <c r="T38" s="1627"/>
      <c r="U38" s="1627"/>
      <c r="V38" s="1628"/>
      <c r="W38" s="4799">
        <f t="shared" ref="W38:W62" si="2">SUM(M38:Q38)</f>
        <v>0</v>
      </c>
      <c r="X38" s="1362"/>
      <c r="Y38" s="1627"/>
      <c r="Z38" s="1627"/>
      <c r="AA38" s="1627"/>
      <c r="AB38" s="1629">
        <f t="shared" ref="AB38:AB62" si="3">W38+SUM(X38:Y38)-SUM(Z38:AA38)</f>
        <v>0</v>
      </c>
      <c r="AC38" s="4800"/>
      <c r="AD38" s="71"/>
      <c r="AE38" s="267"/>
    </row>
    <row r="39" spans="1:31" s="5" customFormat="1" ht="13.8">
      <c r="A39" s="267"/>
      <c r="B39" s="71"/>
      <c r="C39" s="4797"/>
      <c r="D39" s="1618"/>
      <c r="E39" s="1626" t="b">
        <v>0</v>
      </c>
      <c r="F39" s="1361"/>
      <c r="G39" s="1361"/>
      <c r="H39" s="1361"/>
      <c r="I39" s="1361"/>
      <c r="J39" s="1361"/>
      <c r="K39" s="1361"/>
      <c r="L39" s="1361"/>
      <c r="M39" s="1361"/>
      <c r="N39" s="1361"/>
      <c r="O39" s="1361"/>
      <c r="P39" s="1361"/>
      <c r="Q39" s="763"/>
      <c r="R39" s="4798"/>
      <c r="S39" s="1627"/>
      <c r="T39" s="1627"/>
      <c r="U39" s="1627"/>
      <c r="V39" s="1628"/>
      <c r="W39" s="4799">
        <f t="shared" si="2"/>
        <v>0</v>
      </c>
      <c r="X39" s="1362"/>
      <c r="Y39" s="1627"/>
      <c r="Z39" s="1627"/>
      <c r="AA39" s="1627"/>
      <c r="AB39" s="1629">
        <f t="shared" si="3"/>
        <v>0</v>
      </c>
      <c r="AC39" s="4800"/>
      <c r="AD39" s="71"/>
      <c r="AE39" s="267"/>
    </row>
    <row r="40" spans="1:31" s="5" customFormat="1" ht="13.8">
      <c r="A40" s="267"/>
      <c r="B40" s="71"/>
      <c r="C40" s="4797"/>
      <c r="D40" s="1618"/>
      <c r="E40" s="1626" t="b">
        <v>0</v>
      </c>
      <c r="F40" s="1361"/>
      <c r="G40" s="1361"/>
      <c r="H40" s="1361"/>
      <c r="I40" s="1361"/>
      <c r="J40" s="1361"/>
      <c r="K40" s="1361"/>
      <c r="L40" s="1361"/>
      <c r="M40" s="1361"/>
      <c r="N40" s="1361"/>
      <c r="O40" s="1361"/>
      <c r="P40" s="1361"/>
      <c r="Q40" s="763"/>
      <c r="R40" s="4798"/>
      <c r="S40" s="1627"/>
      <c r="T40" s="1627"/>
      <c r="U40" s="1627"/>
      <c r="V40" s="1628"/>
      <c r="W40" s="4799">
        <f t="shared" si="2"/>
        <v>0</v>
      </c>
      <c r="X40" s="1362"/>
      <c r="Y40" s="1627"/>
      <c r="Z40" s="1627"/>
      <c r="AA40" s="1627"/>
      <c r="AB40" s="1629">
        <f t="shared" si="3"/>
        <v>0</v>
      </c>
      <c r="AC40" s="4800"/>
      <c r="AD40" s="71"/>
      <c r="AE40" s="267"/>
    </row>
    <row r="41" spans="1:31" s="5" customFormat="1" ht="13.8">
      <c r="A41" s="267"/>
      <c r="B41" s="71"/>
      <c r="C41" s="4797"/>
      <c r="D41" s="1618"/>
      <c r="E41" s="1626" t="b">
        <v>0</v>
      </c>
      <c r="F41" s="1361"/>
      <c r="G41" s="1361"/>
      <c r="H41" s="1361"/>
      <c r="I41" s="1361"/>
      <c r="J41" s="1361"/>
      <c r="K41" s="1361"/>
      <c r="L41" s="1361"/>
      <c r="M41" s="1361"/>
      <c r="N41" s="1361"/>
      <c r="O41" s="1361"/>
      <c r="P41" s="1361"/>
      <c r="Q41" s="763"/>
      <c r="R41" s="4798"/>
      <c r="S41" s="1627"/>
      <c r="T41" s="1627"/>
      <c r="U41" s="1627"/>
      <c r="V41" s="1628"/>
      <c r="W41" s="4799">
        <f t="shared" si="2"/>
        <v>0</v>
      </c>
      <c r="X41" s="1362"/>
      <c r="Y41" s="1627"/>
      <c r="Z41" s="1627"/>
      <c r="AA41" s="1627"/>
      <c r="AB41" s="1629">
        <f t="shared" si="3"/>
        <v>0</v>
      </c>
      <c r="AC41" s="4800"/>
      <c r="AD41" s="71"/>
      <c r="AE41" s="267"/>
    </row>
    <row r="42" spans="1:31" s="5" customFormat="1" ht="13.8">
      <c r="A42" s="267"/>
      <c r="B42" s="71"/>
      <c r="C42" s="4797"/>
      <c r="D42" s="1618"/>
      <c r="E42" s="1626" t="b">
        <v>0</v>
      </c>
      <c r="F42" s="1361"/>
      <c r="G42" s="1361"/>
      <c r="H42" s="1361"/>
      <c r="I42" s="1361"/>
      <c r="J42" s="1361"/>
      <c r="K42" s="1361"/>
      <c r="L42" s="1361"/>
      <c r="M42" s="1361"/>
      <c r="N42" s="1361"/>
      <c r="O42" s="1361"/>
      <c r="P42" s="1361"/>
      <c r="Q42" s="763"/>
      <c r="R42" s="4798"/>
      <c r="S42" s="1627"/>
      <c r="T42" s="1627"/>
      <c r="U42" s="1627"/>
      <c r="V42" s="1628"/>
      <c r="W42" s="4799">
        <f t="shared" si="2"/>
        <v>0</v>
      </c>
      <c r="X42" s="1362"/>
      <c r="Y42" s="1627"/>
      <c r="Z42" s="1627"/>
      <c r="AA42" s="1627"/>
      <c r="AB42" s="1629">
        <f t="shared" si="3"/>
        <v>0</v>
      </c>
      <c r="AC42" s="4800"/>
      <c r="AD42" s="71"/>
      <c r="AE42" s="267"/>
    </row>
    <row r="43" spans="1:31" s="5" customFormat="1" ht="13.8">
      <c r="A43" s="267"/>
      <c r="B43" s="71"/>
      <c r="C43" s="4797"/>
      <c r="D43" s="1618"/>
      <c r="E43" s="1626" t="b">
        <v>0</v>
      </c>
      <c r="F43" s="1361"/>
      <c r="G43" s="1361"/>
      <c r="H43" s="1361"/>
      <c r="I43" s="1361"/>
      <c r="J43" s="1361"/>
      <c r="K43" s="1361"/>
      <c r="L43" s="1361"/>
      <c r="M43" s="1361"/>
      <c r="N43" s="1361"/>
      <c r="O43" s="1361"/>
      <c r="P43" s="1361"/>
      <c r="Q43" s="763"/>
      <c r="R43" s="4798"/>
      <c r="S43" s="1627"/>
      <c r="T43" s="1627"/>
      <c r="U43" s="1627"/>
      <c r="V43" s="1628"/>
      <c r="W43" s="4799">
        <f t="shared" si="2"/>
        <v>0</v>
      </c>
      <c r="X43" s="1362"/>
      <c r="Y43" s="1627"/>
      <c r="Z43" s="1627"/>
      <c r="AA43" s="1627"/>
      <c r="AB43" s="1629">
        <f t="shared" si="3"/>
        <v>0</v>
      </c>
      <c r="AC43" s="4800"/>
      <c r="AD43" s="71"/>
      <c r="AE43" s="267"/>
    </row>
    <row r="44" spans="1:31" s="5" customFormat="1" ht="13.8">
      <c r="A44" s="267"/>
      <c r="B44" s="71"/>
      <c r="C44" s="4797"/>
      <c r="D44" s="1618"/>
      <c r="E44" s="1626" t="b">
        <v>0</v>
      </c>
      <c r="F44" s="1361"/>
      <c r="G44" s="1361"/>
      <c r="H44" s="1361"/>
      <c r="I44" s="1361"/>
      <c r="J44" s="1361"/>
      <c r="K44" s="1361"/>
      <c r="L44" s="1361"/>
      <c r="M44" s="1361"/>
      <c r="N44" s="1361"/>
      <c r="O44" s="1361"/>
      <c r="P44" s="1361"/>
      <c r="Q44" s="763"/>
      <c r="R44" s="4798"/>
      <c r="S44" s="1627"/>
      <c r="T44" s="1627"/>
      <c r="U44" s="1627"/>
      <c r="V44" s="1628"/>
      <c r="W44" s="4799">
        <f t="shared" si="2"/>
        <v>0</v>
      </c>
      <c r="X44" s="1362"/>
      <c r="Y44" s="1627"/>
      <c r="Z44" s="1627"/>
      <c r="AA44" s="1627"/>
      <c r="AB44" s="1629">
        <f t="shared" si="3"/>
        <v>0</v>
      </c>
      <c r="AC44" s="4800"/>
      <c r="AD44" s="71"/>
      <c r="AE44" s="267"/>
    </row>
    <row r="45" spans="1:31" s="5" customFormat="1" ht="13.8">
      <c r="A45" s="267"/>
      <c r="B45" s="71"/>
      <c r="C45" s="4797"/>
      <c r="D45" s="1618"/>
      <c r="E45" s="1626" t="b">
        <v>0</v>
      </c>
      <c r="F45" s="1361"/>
      <c r="G45" s="1361"/>
      <c r="H45" s="1361"/>
      <c r="I45" s="1361"/>
      <c r="J45" s="1361"/>
      <c r="K45" s="1361"/>
      <c r="L45" s="1361"/>
      <c r="M45" s="1361"/>
      <c r="N45" s="1361"/>
      <c r="O45" s="1361"/>
      <c r="P45" s="1361"/>
      <c r="Q45" s="763"/>
      <c r="R45" s="4798"/>
      <c r="S45" s="1627"/>
      <c r="T45" s="1627"/>
      <c r="U45" s="1627"/>
      <c r="V45" s="1628"/>
      <c r="W45" s="4799">
        <f t="shared" si="2"/>
        <v>0</v>
      </c>
      <c r="X45" s="1362"/>
      <c r="Y45" s="1627"/>
      <c r="Z45" s="1627"/>
      <c r="AA45" s="1627"/>
      <c r="AB45" s="1629">
        <f t="shared" si="3"/>
        <v>0</v>
      </c>
      <c r="AC45" s="4800"/>
      <c r="AD45" s="71"/>
      <c r="AE45" s="267"/>
    </row>
    <row r="46" spans="1:31" s="5" customFormat="1" ht="13.8">
      <c r="A46" s="267"/>
      <c r="B46" s="71"/>
      <c r="C46" s="4797"/>
      <c r="D46" s="1618"/>
      <c r="E46" s="1626" t="b">
        <v>0</v>
      </c>
      <c r="F46" s="1361"/>
      <c r="G46" s="1361"/>
      <c r="H46" s="1361"/>
      <c r="I46" s="1361"/>
      <c r="J46" s="1361"/>
      <c r="K46" s="1361"/>
      <c r="L46" s="1361"/>
      <c r="M46" s="1361"/>
      <c r="N46" s="1361"/>
      <c r="O46" s="1361"/>
      <c r="P46" s="1361"/>
      <c r="Q46" s="763"/>
      <c r="R46" s="4798"/>
      <c r="S46" s="1627"/>
      <c r="T46" s="1627"/>
      <c r="U46" s="1627"/>
      <c r="V46" s="1628"/>
      <c r="W46" s="4799">
        <f t="shared" si="2"/>
        <v>0</v>
      </c>
      <c r="X46" s="1362"/>
      <c r="Y46" s="1627"/>
      <c r="Z46" s="1627"/>
      <c r="AA46" s="1627"/>
      <c r="AB46" s="1629">
        <f t="shared" si="3"/>
        <v>0</v>
      </c>
      <c r="AC46" s="4800"/>
      <c r="AD46" s="71"/>
      <c r="AE46" s="267"/>
    </row>
    <row r="47" spans="1:31" s="5" customFormat="1" ht="13.8">
      <c r="A47" s="267"/>
      <c r="B47" s="71"/>
      <c r="C47" s="4797"/>
      <c r="D47" s="1618"/>
      <c r="E47" s="1626" t="b">
        <v>0</v>
      </c>
      <c r="F47" s="1361"/>
      <c r="G47" s="1361"/>
      <c r="H47" s="1361"/>
      <c r="I47" s="1361"/>
      <c r="J47" s="1361"/>
      <c r="K47" s="1361"/>
      <c r="L47" s="1361"/>
      <c r="M47" s="1361"/>
      <c r="N47" s="1361"/>
      <c r="O47" s="1361"/>
      <c r="P47" s="1361"/>
      <c r="Q47" s="763"/>
      <c r="R47" s="4798"/>
      <c r="S47" s="1627"/>
      <c r="T47" s="1627"/>
      <c r="U47" s="1627"/>
      <c r="V47" s="1628"/>
      <c r="W47" s="4799">
        <f t="shared" si="2"/>
        <v>0</v>
      </c>
      <c r="X47" s="1362"/>
      <c r="Y47" s="1627"/>
      <c r="Z47" s="1627"/>
      <c r="AA47" s="1627"/>
      <c r="AB47" s="1629">
        <f t="shared" si="3"/>
        <v>0</v>
      </c>
      <c r="AC47" s="4800"/>
      <c r="AD47" s="71"/>
      <c r="AE47" s="267"/>
    </row>
    <row r="48" spans="1:31" s="5" customFormat="1" ht="13.8">
      <c r="A48" s="267"/>
      <c r="B48" s="71"/>
      <c r="C48" s="4797"/>
      <c r="D48" s="1618"/>
      <c r="E48" s="1626" t="b">
        <v>0</v>
      </c>
      <c r="F48" s="1361"/>
      <c r="G48" s="1361"/>
      <c r="H48" s="1361"/>
      <c r="I48" s="1361"/>
      <c r="J48" s="1361"/>
      <c r="K48" s="1361"/>
      <c r="L48" s="1361"/>
      <c r="M48" s="1361"/>
      <c r="N48" s="1361"/>
      <c r="O48" s="1361"/>
      <c r="P48" s="1361"/>
      <c r="Q48" s="763"/>
      <c r="R48" s="4798"/>
      <c r="S48" s="1627"/>
      <c r="T48" s="1627"/>
      <c r="U48" s="1627"/>
      <c r="V48" s="1628"/>
      <c r="W48" s="4799">
        <f t="shared" si="2"/>
        <v>0</v>
      </c>
      <c r="X48" s="1362"/>
      <c r="Y48" s="1627"/>
      <c r="Z48" s="1627"/>
      <c r="AA48" s="1627"/>
      <c r="AB48" s="1629">
        <f t="shared" si="3"/>
        <v>0</v>
      </c>
      <c r="AC48" s="4800"/>
      <c r="AD48" s="71"/>
      <c r="AE48" s="267"/>
    </row>
    <row r="49" spans="1:31" s="5" customFormat="1" ht="13.8">
      <c r="A49" s="267"/>
      <c r="B49" s="71"/>
      <c r="C49" s="4797"/>
      <c r="D49" s="1618"/>
      <c r="E49" s="1626" t="b">
        <v>0</v>
      </c>
      <c r="F49" s="1361"/>
      <c r="G49" s="1361"/>
      <c r="H49" s="1361"/>
      <c r="I49" s="1361"/>
      <c r="J49" s="1361"/>
      <c r="K49" s="1361"/>
      <c r="L49" s="1361"/>
      <c r="M49" s="1361"/>
      <c r="N49" s="1361"/>
      <c r="O49" s="1361"/>
      <c r="P49" s="1361"/>
      <c r="Q49" s="763"/>
      <c r="R49" s="4798"/>
      <c r="S49" s="1627"/>
      <c r="T49" s="1627"/>
      <c r="U49" s="1627"/>
      <c r="V49" s="1628"/>
      <c r="W49" s="4799">
        <f t="shared" si="2"/>
        <v>0</v>
      </c>
      <c r="X49" s="1362"/>
      <c r="Y49" s="1627"/>
      <c r="Z49" s="1627"/>
      <c r="AA49" s="1627"/>
      <c r="AB49" s="1629">
        <f t="shared" si="3"/>
        <v>0</v>
      </c>
      <c r="AC49" s="4800"/>
      <c r="AD49" s="71"/>
      <c r="AE49" s="267"/>
    </row>
    <row r="50" spans="1:31" s="5" customFormat="1" ht="13.8">
      <c r="A50" s="267"/>
      <c r="B50" s="71"/>
      <c r="C50" s="4797"/>
      <c r="D50" s="1618"/>
      <c r="E50" s="1626" t="b">
        <v>0</v>
      </c>
      <c r="F50" s="1361"/>
      <c r="G50" s="1361"/>
      <c r="H50" s="1361"/>
      <c r="I50" s="1361"/>
      <c r="J50" s="1361"/>
      <c r="K50" s="1361"/>
      <c r="L50" s="1361"/>
      <c r="M50" s="1361"/>
      <c r="N50" s="1361"/>
      <c r="O50" s="1361"/>
      <c r="P50" s="1361"/>
      <c r="Q50" s="763"/>
      <c r="R50" s="4798"/>
      <c r="S50" s="1627"/>
      <c r="T50" s="1627"/>
      <c r="U50" s="1627"/>
      <c r="V50" s="1628"/>
      <c r="W50" s="4799">
        <f t="shared" si="2"/>
        <v>0</v>
      </c>
      <c r="X50" s="1362"/>
      <c r="Y50" s="1627"/>
      <c r="Z50" s="1627"/>
      <c r="AA50" s="1627"/>
      <c r="AB50" s="1629">
        <f t="shared" si="3"/>
        <v>0</v>
      </c>
      <c r="AC50" s="4800"/>
      <c r="AD50" s="71"/>
      <c r="AE50" s="267"/>
    </row>
    <row r="51" spans="1:31" s="5" customFormat="1" ht="13.8">
      <c r="A51" s="267"/>
      <c r="B51" s="71"/>
      <c r="C51" s="4797"/>
      <c r="D51" s="1618"/>
      <c r="E51" s="1626" t="b">
        <v>0</v>
      </c>
      <c r="F51" s="1361"/>
      <c r="G51" s="1361"/>
      <c r="H51" s="1361"/>
      <c r="I51" s="1361"/>
      <c r="J51" s="1361"/>
      <c r="K51" s="1361"/>
      <c r="L51" s="1361"/>
      <c r="M51" s="1361"/>
      <c r="N51" s="1361"/>
      <c r="O51" s="1361"/>
      <c r="P51" s="1361"/>
      <c r="Q51" s="763"/>
      <c r="R51" s="4798"/>
      <c r="S51" s="1627"/>
      <c r="T51" s="1627"/>
      <c r="U51" s="1627"/>
      <c r="V51" s="1628"/>
      <c r="W51" s="4799">
        <f t="shared" si="2"/>
        <v>0</v>
      </c>
      <c r="X51" s="1362"/>
      <c r="Y51" s="1627"/>
      <c r="Z51" s="1627"/>
      <c r="AA51" s="1627"/>
      <c r="AB51" s="1629">
        <f t="shared" si="3"/>
        <v>0</v>
      </c>
      <c r="AC51" s="4800"/>
      <c r="AD51" s="71"/>
      <c r="AE51" s="267"/>
    </row>
    <row r="52" spans="1:31" s="5" customFormat="1" ht="13.8">
      <c r="A52" s="267"/>
      <c r="B52" s="71"/>
      <c r="C52" s="4797"/>
      <c r="D52" s="1618"/>
      <c r="E52" s="1626" t="b">
        <v>0</v>
      </c>
      <c r="F52" s="1361"/>
      <c r="G52" s="1361"/>
      <c r="H52" s="1361"/>
      <c r="I52" s="1361"/>
      <c r="J52" s="1361"/>
      <c r="K52" s="1361"/>
      <c r="L52" s="1361"/>
      <c r="M52" s="1361"/>
      <c r="N52" s="1361"/>
      <c r="O52" s="1361"/>
      <c r="P52" s="1361"/>
      <c r="Q52" s="763"/>
      <c r="R52" s="4798"/>
      <c r="S52" s="1627"/>
      <c r="T52" s="1627"/>
      <c r="U52" s="1627"/>
      <c r="V52" s="1628"/>
      <c r="W52" s="4799">
        <f t="shared" si="2"/>
        <v>0</v>
      </c>
      <c r="X52" s="1362"/>
      <c r="Y52" s="1627"/>
      <c r="Z52" s="1627"/>
      <c r="AA52" s="1627"/>
      <c r="AB52" s="1629">
        <f t="shared" si="3"/>
        <v>0</v>
      </c>
      <c r="AC52" s="4800"/>
      <c r="AD52" s="71"/>
      <c r="AE52" s="267"/>
    </row>
    <row r="53" spans="1:31" s="5" customFormat="1" ht="13.8">
      <c r="A53" s="267"/>
      <c r="B53" s="71"/>
      <c r="C53" s="4797"/>
      <c r="D53" s="1618"/>
      <c r="E53" s="1626" t="b">
        <v>0</v>
      </c>
      <c r="F53" s="1361"/>
      <c r="G53" s="1361"/>
      <c r="H53" s="1361"/>
      <c r="I53" s="1361"/>
      <c r="J53" s="1361"/>
      <c r="K53" s="1361"/>
      <c r="L53" s="1361"/>
      <c r="M53" s="1361"/>
      <c r="N53" s="1361"/>
      <c r="O53" s="1361"/>
      <c r="P53" s="1361"/>
      <c r="Q53" s="763"/>
      <c r="R53" s="4798"/>
      <c r="S53" s="1627"/>
      <c r="T53" s="1627"/>
      <c r="U53" s="1627"/>
      <c r="V53" s="1628"/>
      <c r="W53" s="4799">
        <f t="shared" si="2"/>
        <v>0</v>
      </c>
      <c r="X53" s="1362"/>
      <c r="Y53" s="1627"/>
      <c r="Z53" s="1627"/>
      <c r="AA53" s="1627"/>
      <c r="AB53" s="1629">
        <f t="shared" si="3"/>
        <v>0</v>
      </c>
      <c r="AC53" s="4800"/>
      <c r="AD53" s="71"/>
      <c r="AE53" s="267"/>
    </row>
    <row r="54" spans="1:31" s="5" customFormat="1" ht="13.8">
      <c r="A54" s="267"/>
      <c r="B54" s="71"/>
      <c r="C54" s="4797"/>
      <c r="D54" s="1618"/>
      <c r="E54" s="1626" t="b">
        <v>0</v>
      </c>
      <c r="F54" s="1361"/>
      <c r="G54" s="1361"/>
      <c r="H54" s="1361"/>
      <c r="I54" s="1361"/>
      <c r="J54" s="1361"/>
      <c r="K54" s="1361"/>
      <c r="L54" s="1361"/>
      <c r="M54" s="1361"/>
      <c r="N54" s="1361"/>
      <c r="O54" s="1361"/>
      <c r="P54" s="1361"/>
      <c r="Q54" s="763"/>
      <c r="R54" s="4798"/>
      <c r="S54" s="1627"/>
      <c r="T54" s="1627"/>
      <c r="U54" s="1627"/>
      <c r="V54" s="1628"/>
      <c r="W54" s="4799">
        <f t="shared" si="2"/>
        <v>0</v>
      </c>
      <c r="X54" s="1362"/>
      <c r="Y54" s="1627"/>
      <c r="Z54" s="1627"/>
      <c r="AA54" s="1627"/>
      <c r="AB54" s="1629">
        <f t="shared" si="3"/>
        <v>0</v>
      </c>
      <c r="AC54" s="4800"/>
      <c r="AD54" s="71"/>
      <c r="AE54" s="267"/>
    </row>
    <row r="55" spans="1:31" s="5" customFormat="1" ht="13.8">
      <c r="A55" s="267"/>
      <c r="B55" s="71"/>
      <c r="C55" s="4797"/>
      <c r="D55" s="1618"/>
      <c r="E55" s="1626" t="b">
        <v>0</v>
      </c>
      <c r="F55" s="1361"/>
      <c r="G55" s="1361"/>
      <c r="H55" s="1361"/>
      <c r="I55" s="1361"/>
      <c r="J55" s="1361"/>
      <c r="K55" s="1361"/>
      <c r="L55" s="1361"/>
      <c r="M55" s="1361"/>
      <c r="N55" s="1361"/>
      <c r="O55" s="1361"/>
      <c r="P55" s="1361"/>
      <c r="Q55" s="763"/>
      <c r="R55" s="4798"/>
      <c r="S55" s="1627"/>
      <c r="T55" s="1627"/>
      <c r="U55" s="1627"/>
      <c r="V55" s="1628"/>
      <c r="W55" s="4799">
        <f t="shared" si="2"/>
        <v>0</v>
      </c>
      <c r="X55" s="1362"/>
      <c r="Y55" s="1627"/>
      <c r="Z55" s="1627"/>
      <c r="AA55" s="1627"/>
      <c r="AB55" s="1629">
        <f t="shared" si="3"/>
        <v>0</v>
      </c>
      <c r="AC55" s="4800"/>
      <c r="AD55" s="71"/>
      <c r="AE55" s="267"/>
    </row>
    <row r="56" spans="1:31" s="5" customFormat="1" ht="13.8">
      <c r="A56" s="267"/>
      <c r="B56" s="71"/>
      <c r="C56" s="4797"/>
      <c r="D56" s="1618"/>
      <c r="E56" s="1626" t="b">
        <v>0</v>
      </c>
      <c r="F56" s="1361"/>
      <c r="G56" s="1361"/>
      <c r="H56" s="1361"/>
      <c r="I56" s="1361"/>
      <c r="J56" s="1361"/>
      <c r="K56" s="1361"/>
      <c r="L56" s="1361"/>
      <c r="M56" s="1361"/>
      <c r="N56" s="1361"/>
      <c r="O56" s="1361"/>
      <c r="P56" s="1361"/>
      <c r="Q56" s="763"/>
      <c r="R56" s="4798"/>
      <c r="S56" s="1627"/>
      <c r="T56" s="1627"/>
      <c r="U56" s="1627"/>
      <c r="V56" s="1628"/>
      <c r="W56" s="4799">
        <f t="shared" si="2"/>
        <v>0</v>
      </c>
      <c r="X56" s="1362"/>
      <c r="Y56" s="1627"/>
      <c r="Z56" s="1627"/>
      <c r="AA56" s="1627"/>
      <c r="AB56" s="1629">
        <f t="shared" si="3"/>
        <v>0</v>
      </c>
      <c r="AC56" s="4800"/>
      <c r="AD56" s="71"/>
      <c r="AE56" s="267"/>
    </row>
    <row r="57" spans="1:31" s="5" customFormat="1" ht="13.8">
      <c r="A57" s="267"/>
      <c r="B57" s="71"/>
      <c r="C57" s="4797"/>
      <c r="D57" s="1618"/>
      <c r="E57" s="1626" t="b">
        <v>0</v>
      </c>
      <c r="F57" s="1361"/>
      <c r="G57" s="1361"/>
      <c r="H57" s="1361"/>
      <c r="I57" s="1361"/>
      <c r="J57" s="1361"/>
      <c r="K57" s="1361"/>
      <c r="L57" s="1361"/>
      <c r="M57" s="1361"/>
      <c r="N57" s="1361"/>
      <c r="O57" s="1361"/>
      <c r="P57" s="1361"/>
      <c r="Q57" s="763"/>
      <c r="R57" s="4798"/>
      <c r="S57" s="1627"/>
      <c r="T57" s="1627"/>
      <c r="U57" s="1627"/>
      <c r="V57" s="1628"/>
      <c r="W57" s="4799">
        <f t="shared" si="2"/>
        <v>0</v>
      </c>
      <c r="X57" s="1362"/>
      <c r="Y57" s="1627"/>
      <c r="Z57" s="1627"/>
      <c r="AA57" s="1627"/>
      <c r="AB57" s="1629">
        <f t="shared" si="3"/>
        <v>0</v>
      </c>
      <c r="AC57" s="4800"/>
      <c r="AD57" s="71"/>
      <c r="AE57" s="267"/>
    </row>
    <row r="58" spans="1:31" s="5" customFormat="1" ht="13.8">
      <c r="A58" s="267"/>
      <c r="B58" s="71"/>
      <c r="C58" s="4797"/>
      <c r="D58" s="1618"/>
      <c r="E58" s="1626" t="b">
        <v>0</v>
      </c>
      <c r="F58" s="1361"/>
      <c r="G58" s="1361"/>
      <c r="H58" s="1361"/>
      <c r="I58" s="1361"/>
      <c r="J58" s="1361"/>
      <c r="K58" s="1361"/>
      <c r="L58" s="1361"/>
      <c r="M58" s="1361"/>
      <c r="N58" s="1361"/>
      <c r="O58" s="1361"/>
      <c r="P58" s="1361"/>
      <c r="Q58" s="763"/>
      <c r="R58" s="4798"/>
      <c r="S58" s="1627"/>
      <c r="T58" s="1627"/>
      <c r="U58" s="1627"/>
      <c r="V58" s="1628"/>
      <c r="W58" s="4799">
        <f t="shared" si="2"/>
        <v>0</v>
      </c>
      <c r="X58" s="1362"/>
      <c r="Y58" s="1627"/>
      <c r="Z58" s="1627"/>
      <c r="AA58" s="1627"/>
      <c r="AB58" s="1629">
        <f t="shared" si="3"/>
        <v>0</v>
      </c>
      <c r="AC58" s="4800"/>
      <c r="AD58" s="71"/>
      <c r="AE58" s="267"/>
    </row>
    <row r="59" spans="1:31" s="5" customFormat="1" ht="13.8">
      <c r="A59" s="267"/>
      <c r="B59" s="71"/>
      <c r="C59" s="4797"/>
      <c r="D59" s="1618"/>
      <c r="E59" s="1626" t="b">
        <v>0</v>
      </c>
      <c r="F59" s="1361"/>
      <c r="G59" s="1361"/>
      <c r="H59" s="1361"/>
      <c r="I59" s="1361"/>
      <c r="J59" s="1361"/>
      <c r="K59" s="1361"/>
      <c r="L59" s="1361"/>
      <c r="M59" s="1361"/>
      <c r="N59" s="1361"/>
      <c r="O59" s="1361"/>
      <c r="P59" s="1361"/>
      <c r="Q59" s="763"/>
      <c r="R59" s="4798"/>
      <c r="S59" s="1627"/>
      <c r="T59" s="1627"/>
      <c r="U59" s="1627"/>
      <c r="V59" s="1628"/>
      <c r="W59" s="4799">
        <f t="shared" si="2"/>
        <v>0</v>
      </c>
      <c r="X59" s="1362"/>
      <c r="Y59" s="1627"/>
      <c r="Z59" s="1627"/>
      <c r="AA59" s="1627"/>
      <c r="AB59" s="1629">
        <f t="shared" si="3"/>
        <v>0</v>
      </c>
      <c r="AC59" s="4800"/>
      <c r="AD59" s="71"/>
      <c r="AE59" s="267"/>
    </row>
    <row r="60" spans="1:31" s="5" customFormat="1" ht="13.8">
      <c r="A60" s="267"/>
      <c r="B60" s="71"/>
      <c r="C60" s="4797"/>
      <c r="D60" s="1618"/>
      <c r="E60" s="1626" t="b">
        <v>0</v>
      </c>
      <c r="F60" s="1361"/>
      <c r="G60" s="1361"/>
      <c r="H60" s="1361"/>
      <c r="I60" s="1361"/>
      <c r="J60" s="1361"/>
      <c r="K60" s="1361"/>
      <c r="L60" s="1361"/>
      <c r="M60" s="1361"/>
      <c r="N60" s="1361"/>
      <c r="O60" s="1361"/>
      <c r="P60" s="1361"/>
      <c r="Q60" s="763"/>
      <c r="R60" s="4798"/>
      <c r="S60" s="1627"/>
      <c r="T60" s="1627"/>
      <c r="U60" s="1627"/>
      <c r="V60" s="1628"/>
      <c r="W60" s="4799">
        <f t="shared" si="2"/>
        <v>0</v>
      </c>
      <c r="X60" s="1362"/>
      <c r="Y60" s="1627"/>
      <c r="Z60" s="1627"/>
      <c r="AA60" s="1627"/>
      <c r="AB60" s="1629">
        <f t="shared" si="3"/>
        <v>0</v>
      </c>
      <c r="AC60" s="4800"/>
      <c r="AD60" s="71"/>
      <c r="AE60" s="267"/>
    </row>
    <row r="61" spans="1:31" s="5" customFormat="1" ht="13.8">
      <c r="A61" s="267"/>
      <c r="B61" s="71"/>
      <c r="C61" s="4797"/>
      <c r="D61" s="1618"/>
      <c r="E61" s="1626" t="b">
        <v>0</v>
      </c>
      <c r="F61" s="1361"/>
      <c r="G61" s="1361"/>
      <c r="H61" s="1361"/>
      <c r="I61" s="1361"/>
      <c r="J61" s="1361"/>
      <c r="K61" s="1361"/>
      <c r="L61" s="1361"/>
      <c r="M61" s="1361"/>
      <c r="N61" s="1361"/>
      <c r="O61" s="1361"/>
      <c r="P61" s="1361"/>
      <c r="Q61" s="763"/>
      <c r="R61" s="4798"/>
      <c r="S61" s="1627"/>
      <c r="T61" s="1627"/>
      <c r="U61" s="1627"/>
      <c r="V61" s="1628"/>
      <c r="W61" s="4799">
        <f t="shared" si="2"/>
        <v>0</v>
      </c>
      <c r="X61" s="1362"/>
      <c r="Y61" s="1627"/>
      <c r="Z61" s="1627"/>
      <c r="AA61" s="1627"/>
      <c r="AB61" s="1629">
        <f t="shared" si="3"/>
        <v>0</v>
      </c>
      <c r="AC61" s="4800"/>
      <c r="AD61" s="71"/>
      <c r="AE61" s="267"/>
    </row>
    <row r="62" spans="1:31" s="5" customFormat="1" ht="13.8">
      <c r="A62" s="267"/>
      <c r="B62" s="71"/>
      <c r="C62" s="4797"/>
      <c r="D62" s="1618"/>
      <c r="E62" s="1626" t="b">
        <v>0</v>
      </c>
      <c r="F62" s="1361"/>
      <c r="G62" s="1361"/>
      <c r="H62" s="1361"/>
      <c r="I62" s="1361"/>
      <c r="J62" s="1361"/>
      <c r="K62" s="1361"/>
      <c r="L62" s="1361"/>
      <c r="M62" s="1361"/>
      <c r="N62" s="1361"/>
      <c r="O62" s="1361"/>
      <c r="P62" s="1361"/>
      <c r="Q62" s="763"/>
      <c r="R62" s="4798"/>
      <c r="S62" s="1627"/>
      <c r="T62" s="1627"/>
      <c r="U62" s="1627"/>
      <c r="V62" s="1628"/>
      <c r="W62" s="4799">
        <f t="shared" si="2"/>
        <v>0</v>
      </c>
      <c r="X62" s="1362"/>
      <c r="Y62" s="1627"/>
      <c r="Z62" s="1627"/>
      <c r="AA62" s="1627"/>
      <c r="AB62" s="1629">
        <f t="shared" si="3"/>
        <v>0</v>
      </c>
      <c r="AC62" s="4800"/>
      <c r="AD62" s="71"/>
      <c r="AE62" s="267"/>
    </row>
    <row r="63" spans="1:31" s="698" customFormat="1" ht="13.8">
      <c r="A63" s="265"/>
      <c r="B63" s="4"/>
      <c r="C63" s="4802" t="s">
        <v>2803</v>
      </c>
      <c r="D63" s="4803"/>
      <c r="E63" s="4804"/>
      <c r="F63" s="4805">
        <f>SUMIF($E$17:$E$62,"TRUE",F17:F62)</f>
        <v>0</v>
      </c>
      <c r="G63" s="4805">
        <f t="shared" ref="G63:AB63" si="4">SUMIF($E$17:$E$62,"TRUE",G17:G62)</f>
        <v>0</v>
      </c>
      <c r="H63" s="4805">
        <f t="shared" si="4"/>
        <v>0</v>
      </c>
      <c r="I63" s="4805">
        <f t="shared" si="4"/>
        <v>0</v>
      </c>
      <c r="J63" s="4805">
        <f t="shared" si="4"/>
        <v>0</v>
      </c>
      <c r="K63" s="4805">
        <f t="shared" si="4"/>
        <v>0</v>
      </c>
      <c r="L63" s="4805">
        <f t="shared" si="4"/>
        <v>0</v>
      </c>
      <c r="M63" s="4805">
        <f t="shared" si="4"/>
        <v>0</v>
      </c>
      <c r="N63" s="4805">
        <f t="shared" si="4"/>
        <v>0</v>
      </c>
      <c r="O63" s="4805">
        <f t="shared" si="4"/>
        <v>0</v>
      </c>
      <c r="P63" s="4805">
        <f t="shared" si="4"/>
        <v>0</v>
      </c>
      <c r="Q63" s="4806">
        <f t="shared" si="4"/>
        <v>0</v>
      </c>
      <c r="R63" s="4807">
        <f t="shared" si="4"/>
        <v>0</v>
      </c>
      <c r="S63" s="4805">
        <f t="shared" si="4"/>
        <v>0</v>
      </c>
      <c r="T63" s="4805">
        <f t="shared" si="4"/>
        <v>0</v>
      </c>
      <c r="U63" s="4805">
        <f t="shared" si="4"/>
        <v>0</v>
      </c>
      <c r="V63" s="4808">
        <f t="shared" si="4"/>
        <v>0</v>
      </c>
      <c r="W63" s="4809">
        <f t="shared" si="4"/>
        <v>0</v>
      </c>
      <c r="X63" s="4805">
        <f t="shared" si="4"/>
        <v>0</v>
      </c>
      <c r="Y63" s="4805">
        <f t="shared" si="4"/>
        <v>0</v>
      </c>
      <c r="Z63" s="4805">
        <f t="shared" si="4"/>
        <v>0</v>
      </c>
      <c r="AA63" s="4805">
        <f t="shared" si="4"/>
        <v>0</v>
      </c>
      <c r="AB63" s="4808">
        <f t="shared" si="4"/>
        <v>0</v>
      </c>
      <c r="AC63" s="4810"/>
      <c r="AD63" s="4"/>
      <c r="AE63" s="265"/>
    </row>
    <row r="64" spans="1:31" s="698" customFormat="1" ht="13.8">
      <c r="A64" s="265"/>
      <c r="B64" s="4"/>
      <c r="C64" s="4811" t="s">
        <v>2804</v>
      </c>
      <c r="D64" s="4803"/>
      <c r="E64" s="4812"/>
      <c r="F64" s="4805">
        <f>SUM(F17:F62)</f>
        <v>0</v>
      </c>
      <c r="G64" s="4805">
        <f t="shared" ref="G64:AB64" si="5">SUM(G17:G62)</f>
        <v>0</v>
      </c>
      <c r="H64" s="4805">
        <f t="shared" si="5"/>
        <v>0</v>
      </c>
      <c r="I64" s="4805">
        <f t="shared" si="5"/>
        <v>0</v>
      </c>
      <c r="J64" s="4805">
        <f t="shared" si="5"/>
        <v>0</v>
      </c>
      <c r="K64" s="4805">
        <f t="shared" si="5"/>
        <v>0</v>
      </c>
      <c r="L64" s="4805">
        <f t="shared" si="5"/>
        <v>0</v>
      </c>
      <c r="M64" s="4805">
        <f t="shared" si="5"/>
        <v>0</v>
      </c>
      <c r="N64" s="4805">
        <f t="shared" si="5"/>
        <v>0</v>
      </c>
      <c r="O64" s="4805">
        <f t="shared" si="5"/>
        <v>0</v>
      </c>
      <c r="P64" s="4805">
        <f t="shared" si="5"/>
        <v>0</v>
      </c>
      <c r="Q64" s="4806">
        <f t="shared" si="5"/>
        <v>0</v>
      </c>
      <c r="R64" s="4807">
        <f t="shared" si="5"/>
        <v>0</v>
      </c>
      <c r="S64" s="4805">
        <f t="shared" si="5"/>
        <v>0</v>
      </c>
      <c r="T64" s="4805">
        <f t="shared" si="5"/>
        <v>0</v>
      </c>
      <c r="U64" s="4805">
        <f t="shared" si="5"/>
        <v>0</v>
      </c>
      <c r="V64" s="4808">
        <f t="shared" si="5"/>
        <v>0</v>
      </c>
      <c r="W64" s="4809">
        <f t="shared" si="5"/>
        <v>0</v>
      </c>
      <c r="X64" s="4805">
        <f t="shared" si="5"/>
        <v>0</v>
      </c>
      <c r="Y64" s="4805">
        <f t="shared" si="5"/>
        <v>0</v>
      </c>
      <c r="Z64" s="4805">
        <f t="shared" si="5"/>
        <v>0</v>
      </c>
      <c r="AA64" s="4805">
        <f t="shared" si="5"/>
        <v>0</v>
      </c>
      <c r="AB64" s="4808">
        <f t="shared" si="5"/>
        <v>0</v>
      </c>
      <c r="AC64" s="4810"/>
      <c r="AD64" s="4"/>
      <c r="AE64" s="265"/>
    </row>
    <row r="65" spans="1:31" s="698" customFormat="1" ht="13.8">
      <c r="A65" s="265"/>
      <c r="B65" s="4"/>
      <c r="C65" s="4786" t="s">
        <v>2805</v>
      </c>
      <c r="D65" s="1613"/>
      <c r="E65" s="1614"/>
      <c r="F65" s="1363"/>
      <c r="G65" s="1633"/>
      <c r="H65" s="1633"/>
      <c r="I65" s="1634"/>
      <c r="J65" s="1634"/>
      <c r="K65" s="1634"/>
      <c r="L65" s="2101"/>
      <c r="M65" s="2101"/>
      <c r="N65" s="2101"/>
      <c r="O65" s="2101"/>
      <c r="P65" s="1363"/>
      <c r="Q65" s="765"/>
      <c r="R65" s="4813"/>
      <c r="S65" s="1633"/>
      <c r="T65" s="1633"/>
      <c r="U65" s="1633"/>
      <c r="V65" s="1635"/>
      <c r="W65" s="4814"/>
      <c r="X65" s="4815"/>
      <c r="Y65" s="4816"/>
      <c r="Z65" s="4816"/>
      <c r="AA65" s="4816"/>
      <c r="AB65" s="4817"/>
      <c r="AC65" s="4800"/>
      <c r="AD65" s="4"/>
      <c r="AE65" s="265"/>
    </row>
    <row r="66" spans="1:31" s="5" customFormat="1" ht="13.8">
      <c r="A66" s="267"/>
      <c r="B66" s="71"/>
      <c r="C66" s="4794" t="s">
        <v>2848</v>
      </c>
      <c r="D66" s="1618"/>
      <c r="E66" s="1619"/>
      <c r="F66" s="1361"/>
      <c r="G66" s="1636"/>
      <c r="H66" s="1627"/>
      <c r="I66" s="1637"/>
      <c r="J66" s="1637"/>
      <c r="K66" s="1637"/>
      <c r="L66" s="2100"/>
      <c r="M66" s="2102"/>
      <c r="N66" s="2102"/>
      <c r="O66" s="2102"/>
      <c r="P66" s="2102"/>
      <c r="Q66" s="1638"/>
      <c r="R66" s="4798"/>
      <c r="S66" s="1627"/>
      <c r="T66" s="1627"/>
      <c r="U66" s="1627"/>
      <c r="V66" s="1628"/>
      <c r="W66" s="4801"/>
      <c r="X66" s="1364"/>
      <c r="Y66" s="1639"/>
      <c r="Z66" s="1639"/>
      <c r="AA66" s="1639"/>
      <c r="AB66" s="1632"/>
      <c r="AC66" s="4800"/>
      <c r="AD66" s="71"/>
      <c r="AE66" s="267"/>
    </row>
    <row r="67" spans="1:31" s="5" customFormat="1" ht="13.8">
      <c r="A67" s="267"/>
      <c r="B67" s="71"/>
      <c r="C67" s="4797"/>
      <c r="D67" s="1618"/>
      <c r="E67" s="1626" t="b">
        <v>1</v>
      </c>
      <c r="F67" s="1361"/>
      <c r="G67" s="1361"/>
      <c r="H67" s="1361"/>
      <c r="I67" s="1361"/>
      <c r="J67" s="1361"/>
      <c r="K67" s="1361"/>
      <c r="L67" s="1361"/>
      <c r="M67" s="1361"/>
      <c r="N67" s="1361"/>
      <c r="O67" s="1361"/>
      <c r="P67" s="1361"/>
      <c r="Q67" s="763"/>
      <c r="R67" s="4798"/>
      <c r="S67" s="1627"/>
      <c r="T67" s="1627"/>
      <c r="U67" s="1627"/>
      <c r="V67" s="1628"/>
      <c r="W67" s="4799">
        <f>SUM(M67:Q67)</f>
        <v>0</v>
      </c>
      <c r="X67" s="1362"/>
      <c r="Y67" s="1627"/>
      <c r="Z67" s="1627"/>
      <c r="AA67" s="1627"/>
      <c r="AB67" s="1629">
        <f>W67+SUM(X67:Y67)-SUM(Z67:AA67)</f>
        <v>0</v>
      </c>
      <c r="AC67" s="4800"/>
      <c r="AD67" s="71"/>
      <c r="AE67" s="267"/>
    </row>
    <row r="68" spans="1:31" s="5" customFormat="1" ht="13.8">
      <c r="A68" s="267"/>
      <c r="B68" s="71"/>
      <c r="C68" s="4797"/>
      <c r="D68" s="1618"/>
      <c r="E68" s="1626" t="b">
        <v>1</v>
      </c>
      <c r="F68" s="1361"/>
      <c r="G68" s="1361"/>
      <c r="H68" s="1361"/>
      <c r="I68" s="1361"/>
      <c r="J68" s="1361"/>
      <c r="K68" s="1361"/>
      <c r="L68" s="1361"/>
      <c r="M68" s="1361"/>
      <c r="N68" s="1361"/>
      <c r="O68" s="1361"/>
      <c r="P68" s="1361"/>
      <c r="Q68" s="763"/>
      <c r="R68" s="4798"/>
      <c r="S68" s="1627"/>
      <c r="T68" s="1627"/>
      <c r="U68" s="1627"/>
      <c r="V68" s="1628"/>
      <c r="W68" s="4799">
        <f>SUM(M68:Q68)</f>
        <v>0</v>
      </c>
      <c r="X68" s="1362"/>
      <c r="Y68" s="1627"/>
      <c r="Z68" s="1627"/>
      <c r="AA68" s="1627"/>
      <c r="AB68" s="1629">
        <f>W68+SUM(X68:Y68)-SUM(Z68:AA68)</f>
        <v>0</v>
      </c>
      <c r="AC68" s="4800"/>
      <c r="AD68" s="71"/>
      <c r="AE68" s="267"/>
    </row>
    <row r="69" spans="1:31" s="5" customFormat="1" ht="13.8">
      <c r="A69" s="267"/>
      <c r="B69" s="71"/>
      <c r="C69" s="4797"/>
      <c r="D69" s="1618"/>
      <c r="E69" s="1626" t="b">
        <v>1</v>
      </c>
      <c r="F69" s="1361"/>
      <c r="G69" s="1361"/>
      <c r="H69" s="1361"/>
      <c r="I69" s="1361"/>
      <c r="J69" s="1361"/>
      <c r="K69" s="1361"/>
      <c r="L69" s="1361"/>
      <c r="M69" s="1361"/>
      <c r="N69" s="1361"/>
      <c r="O69" s="1361"/>
      <c r="P69" s="1361"/>
      <c r="Q69" s="763"/>
      <c r="R69" s="4798"/>
      <c r="S69" s="1627"/>
      <c r="T69" s="1627"/>
      <c r="U69" s="1627"/>
      <c r="V69" s="1628"/>
      <c r="W69" s="4799">
        <f t="shared" ref="W69:W88" si="6">SUM(M69:Q69)</f>
        <v>0</v>
      </c>
      <c r="X69" s="1362"/>
      <c r="Y69" s="1627"/>
      <c r="Z69" s="1627"/>
      <c r="AA69" s="1627"/>
      <c r="AB69" s="1629">
        <f t="shared" ref="AB69:AB88" si="7">W69+SUM(X69:Y69)-SUM(Z69:AA69)</f>
        <v>0</v>
      </c>
      <c r="AC69" s="4800"/>
      <c r="AD69" s="71"/>
      <c r="AE69" s="267"/>
    </row>
    <row r="70" spans="1:31" s="5" customFormat="1" ht="13.8">
      <c r="A70" s="267"/>
      <c r="B70" s="71"/>
      <c r="C70" s="4797"/>
      <c r="D70" s="1618"/>
      <c r="E70" s="1626" t="b">
        <v>1</v>
      </c>
      <c r="F70" s="1361"/>
      <c r="G70" s="1361"/>
      <c r="H70" s="1361"/>
      <c r="I70" s="1361"/>
      <c r="J70" s="1361"/>
      <c r="K70" s="1361"/>
      <c r="L70" s="1361"/>
      <c r="M70" s="1361"/>
      <c r="N70" s="1361"/>
      <c r="O70" s="1361"/>
      <c r="P70" s="1361"/>
      <c r="Q70" s="763"/>
      <c r="R70" s="4798"/>
      <c r="S70" s="1627"/>
      <c r="T70" s="1627"/>
      <c r="U70" s="1627"/>
      <c r="V70" s="1628"/>
      <c r="W70" s="4799">
        <f t="shared" si="6"/>
        <v>0</v>
      </c>
      <c r="X70" s="1362"/>
      <c r="Y70" s="1627"/>
      <c r="Z70" s="1627"/>
      <c r="AA70" s="1627"/>
      <c r="AB70" s="1629">
        <f t="shared" si="7"/>
        <v>0</v>
      </c>
      <c r="AC70" s="4800"/>
      <c r="AD70" s="71"/>
      <c r="AE70" s="267"/>
    </row>
    <row r="71" spans="1:31" s="5" customFormat="1" ht="13.8">
      <c r="A71" s="267"/>
      <c r="B71" s="71"/>
      <c r="C71" s="4797"/>
      <c r="D71" s="1618"/>
      <c r="E71" s="1626" t="b">
        <v>1</v>
      </c>
      <c r="F71" s="1361"/>
      <c r="G71" s="1361"/>
      <c r="H71" s="1361"/>
      <c r="I71" s="1361"/>
      <c r="J71" s="1361"/>
      <c r="K71" s="1361"/>
      <c r="L71" s="1361"/>
      <c r="M71" s="1361"/>
      <c r="N71" s="1361"/>
      <c r="O71" s="1361"/>
      <c r="P71" s="1361"/>
      <c r="Q71" s="763"/>
      <c r="R71" s="4798"/>
      <c r="S71" s="1627"/>
      <c r="T71" s="1627"/>
      <c r="U71" s="1627"/>
      <c r="V71" s="1628"/>
      <c r="W71" s="4799">
        <f t="shared" si="6"/>
        <v>0</v>
      </c>
      <c r="X71" s="1362"/>
      <c r="Y71" s="1627"/>
      <c r="Z71" s="1627"/>
      <c r="AA71" s="1627"/>
      <c r="AB71" s="1629">
        <f t="shared" si="7"/>
        <v>0</v>
      </c>
      <c r="AC71" s="4800"/>
      <c r="AD71" s="71"/>
      <c r="AE71" s="267"/>
    </row>
    <row r="72" spans="1:31" s="5" customFormat="1" ht="13.8">
      <c r="A72" s="267"/>
      <c r="B72" s="71"/>
      <c r="C72" s="4797"/>
      <c r="D72" s="1618"/>
      <c r="E72" s="1626" t="b">
        <v>1</v>
      </c>
      <c r="F72" s="1361"/>
      <c r="G72" s="1361"/>
      <c r="H72" s="1361"/>
      <c r="I72" s="1361"/>
      <c r="J72" s="1361"/>
      <c r="K72" s="1361"/>
      <c r="L72" s="1361"/>
      <c r="M72" s="1361"/>
      <c r="N72" s="1361"/>
      <c r="O72" s="1361"/>
      <c r="P72" s="1361"/>
      <c r="Q72" s="763"/>
      <c r="R72" s="4798"/>
      <c r="S72" s="1627"/>
      <c r="T72" s="1627"/>
      <c r="U72" s="1627"/>
      <c r="V72" s="1628"/>
      <c r="W72" s="4799">
        <f t="shared" si="6"/>
        <v>0</v>
      </c>
      <c r="X72" s="1362"/>
      <c r="Y72" s="1627"/>
      <c r="Z72" s="1627"/>
      <c r="AA72" s="1627"/>
      <c r="AB72" s="1629">
        <f t="shared" si="7"/>
        <v>0</v>
      </c>
      <c r="AC72" s="4800"/>
      <c r="AD72" s="71"/>
      <c r="AE72" s="267"/>
    </row>
    <row r="73" spans="1:31" s="5" customFormat="1" ht="13.8">
      <c r="A73" s="267"/>
      <c r="B73" s="71"/>
      <c r="C73" s="4797"/>
      <c r="D73" s="1618"/>
      <c r="E73" s="1626" t="b">
        <v>1</v>
      </c>
      <c r="F73" s="1361"/>
      <c r="G73" s="1361"/>
      <c r="H73" s="1361"/>
      <c r="I73" s="1361"/>
      <c r="J73" s="1361"/>
      <c r="K73" s="1361"/>
      <c r="L73" s="1361"/>
      <c r="M73" s="1361"/>
      <c r="N73" s="1361"/>
      <c r="O73" s="1361"/>
      <c r="P73" s="1361"/>
      <c r="Q73" s="763"/>
      <c r="R73" s="4798"/>
      <c r="S73" s="1627"/>
      <c r="T73" s="1627"/>
      <c r="U73" s="1627"/>
      <c r="V73" s="1628"/>
      <c r="W73" s="4799">
        <f t="shared" si="6"/>
        <v>0</v>
      </c>
      <c r="X73" s="1362"/>
      <c r="Y73" s="1627"/>
      <c r="Z73" s="1627"/>
      <c r="AA73" s="1627"/>
      <c r="AB73" s="1629">
        <f t="shared" si="7"/>
        <v>0</v>
      </c>
      <c r="AC73" s="4800"/>
      <c r="AD73" s="71"/>
      <c r="AE73" s="267"/>
    </row>
    <row r="74" spans="1:31" s="5" customFormat="1" ht="13.8">
      <c r="A74" s="267"/>
      <c r="B74" s="71"/>
      <c r="C74" s="4797"/>
      <c r="D74" s="1618"/>
      <c r="E74" s="1626" t="b">
        <v>1</v>
      </c>
      <c r="F74" s="1361"/>
      <c r="G74" s="1361"/>
      <c r="H74" s="1361"/>
      <c r="I74" s="1361"/>
      <c r="J74" s="1361"/>
      <c r="K74" s="1361"/>
      <c r="L74" s="1361"/>
      <c r="M74" s="1361"/>
      <c r="N74" s="1361"/>
      <c r="O74" s="1361"/>
      <c r="P74" s="1361"/>
      <c r="Q74" s="763"/>
      <c r="R74" s="4798"/>
      <c r="S74" s="1627"/>
      <c r="T74" s="1627"/>
      <c r="U74" s="1627"/>
      <c r="V74" s="1628"/>
      <c r="W74" s="4799">
        <f t="shared" si="6"/>
        <v>0</v>
      </c>
      <c r="X74" s="1362"/>
      <c r="Y74" s="1627"/>
      <c r="Z74" s="1627"/>
      <c r="AA74" s="1627"/>
      <c r="AB74" s="1629">
        <f t="shared" si="7"/>
        <v>0</v>
      </c>
      <c r="AC74" s="4800"/>
      <c r="AD74" s="71"/>
      <c r="AE74" s="267"/>
    </row>
    <row r="75" spans="1:31" s="5" customFormat="1" ht="13.8">
      <c r="A75" s="267"/>
      <c r="B75" s="71"/>
      <c r="C75" s="4797"/>
      <c r="D75" s="1618"/>
      <c r="E75" s="1626" t="b">
        <v>1</v>
      </c>
      <c r="F75" s="1361"/>
      <c r="G75" s="1361"/>
      <c r="H75" s="1361"/>
      <c r="I75" s="1361"/>
      <c r="J75" s="1361"/>
      <c r="K75" s="1361"/>
      <c r="L75" s="1361"/>
      <c r="M75" s="1361"/>
      <c r="N75" s="1361"/>
      <c r="O75" s="1361"/>
      <c r="P75" s="1361"/>
      <c r="Q75" s="763"/>
      <c r="R75" s="4798"/>
      <c r="S75" s="1627"/>
      <c r="T75" s="1627"/>
      <c r="U75" s="1627"/>
      <c r="V75" s="1628"/>
      <c r="W75" s="4799">
        <f t="shared" si="6"/>
        <v>0</v>
      </c>
      <c r="X75" s="1362"/>
      <c r="Y75" s="1627"/>
      <c r="Z75" s="1627"/>
      <c r="AA75" s="1627"/>
      <c r="AB75" s="1629">
        <f t="shared" si="7"/>
        <v>0</v>
      </c>
      <c r="AC75" s="4800"/>
      <c r="AD75" s="71"/>
      <c r="AE75" s="267"/>
    </row>
    <row r="76" spans="1:31" s="5" customFormat="1" ht="13.8">
      <c r="A76" s="267"/>
      <c r="B76" s="71"/>
      <c r="C76" s="4797"/>
      <c r="D76" s="1618"/>
      <c r="E76" s="1626" t="b">
        <v>1</v>
      </c>
      <c r="F76" s="1361"/>
      <c r="G76" s="1361"/>
      <c r="H76" s="1361"/>
      <c r="I76" s="1361"/>
      <c r="J76" s="1361"/>
      <c r="K76" s="1361"/>
      <c r="L76" s="1361"/>
      <c r="M76" s="1361"/>
      <c r="N76" s="1361"/>
      <c r="O76" s="1361"/>
      <c r="P76" s="1361"/>
      <c r="Q76" s="763"/>
      <c r="R76" s="4798"/>
      <c r="S76" s="1627"/>
      <c r="T76" s="1627"/>
      <c r="U76" s="1627"/>
      <c r="V76" s="1628"/>
      <c r="W76" s="4799">
        <f t="shared" si="6"/>
        <v>0</v>
      </c>
      <c r="X76" s="1362"/>
      <c r="Y76" s="1627"/>
      <c r="Z76" s="1627"/>
      <c r="AA76" s="1627"/>
      <c r="AB76" s="1629">
        <f t="shared" si="7"/>
        <v>0</v>
      </c>
      <c r="AC76" s="4800"/>
      <c r="AD76" s="71"/>
      <c r="AE76" s="267"/>
    </row>
    <row r="77" spans="1:31" s="5" customFormat="1" ht="13.8">
      <c r="A77" s="267"/>
      <c r="B77" s="71"/>
      <c r="C77" s="4797"/>
      <c r="D77" s="1618"/>
      <c r="E77" s="1626" t="b">
        <v>1</v>
      </c>
      <c r="F77" s="1361"/>
      <c r="G77" s="1361"/>
      <c r="H77" s="1361"/>
      <c r="I77" s="1361"/>
      <c r="J77" s="1361"/>
      <c r="K77" s="1361"/>
      <c r="L77" s="1361"/>
      <c r="M77" s="1361"/>
      <c r="N77" s="1361"/>
      <c r="O77" s="1361"/>
      <c r="P77" s="1361"/>
      <c r="Q77" s="763"/>
      <c r="R77" s="4798"/>
      <c r="S77" s="1627"/>
      <c r="T77" s="1627"/>
      <c r="U77" s="1627"/>
      <c r="V77" s="1628"/>
      <c r="W77" s="4799">
        <f t="shared" si="6"/>
        <v>0</v>
      </c>
      <c r="X77" s="1362"/>
      <c r="Y77" s="1627"/>
      <c r="Z77" s="1627"/>
      <c r="AA77" s="1627"/>
      <c r="AB77" s="1629">
        <f t="shared" si="7"/>
        <v>0</v>
      </c>
      <c r="AC77" s="4800"/>
      <c r="AD77" s="71"/>
      <c r="AE77" s="267"/>
    </row>
    <row r="78" spans="1:31" s="5" customFormat="1" ht="13.8">
      <c r="A78" s="267"/>
      <c r="B78" s="71"/>
      <c r="C78" s="4797"/>
      <c r="D78" s="1618"/>
      <c r="E78" s="1626" t="b">
        <v>1</v>
      </c>
      <c r="F78" s="1361"/>
      <c r="G78" s="1361"/>
      <c r="H78" s="1361"/>
      <c r="I78" s="1361"/>
      <c r="J78" s="1361"/>
      <c r="K78" s="1361"/>
      <c r="L78" s="1361"/>
      <c r="M78" s="1361"/>
      <c r="N78" s="1361"/>
      <c r="O78" s="1361"/>
      <c r="P78" s="1361"/>
      <c r="Q78" s="763"/>
      <c r="R78" s="4798"/>
      <c r="S78" s="1627"/>
      <c r="T78" s="1627"/>
      <c r="U78" s="1627"/>
      <c r="V78" s="1628"/>
      <c r="W78" s="4799">
        <f t="shared" si="6"/>
        <v>0</v>
      </c>
      <c r="X78" s="1362"/>
      <c r="Y78" s="1627"/>
      <c r="Z78" s="1627"/>
      <c r="AA78" s="1627"/>
      <c r="AB78" s="1629">
        <f t="shared" si="7"/>
        <v>0</v>
      </c>
      <c r="AC78" s="4800"/>
      <c r="AD78" s="71"/>
      <c r="AE78" s="267"/>
    </row>
    <row r="79" spans="1:31" s="5" customFormat="1" ht="13.8">
      <c r="A79" s="267"/>
      <c r="B79" s="71"/>
      <c r="C79" s="4797"/>
      <c r="D79" s="1618"/>
      <c r="E79" s="1626" t="b">
        <v>1</v>
      </c>
      <c r="F79" s="1361"/>
      <c r="G79" s="1361"/>
      <c r="H79" s="1361"/>
      <c r="I79" s="1361"/>
      <c r="J79" s="1361"/>
      <c r="K79" s="1361"/>
      <c r="L79" s="1361"/>
      <c r="M79" s="1361"/>
      <c r="N79" s="1361"/>
      <c r="O79" s="1361"/>
      <c r="P79" s="1361"/>
      <c r="Q79" s="763"/>
      <c r="R79" s="4798"/>
      <c r="S79" s="1627"/>
      <c r="T79" s="1627"/>
      <c r="U79" s="1627"/>
      <c r="V79" s="1628"/>
      <c r="W79" s="4799">
        <f t="shared" si="6"/>
        <v>0</v>
      </c>
      <c r="X79" s="1362"/>
      <c r="Y79" s="1627"/>
      <c r="Z79" s="1627"/>
      <c r="AA79" s="1627"/>
      <c r="AB79" s="1629">
        <f t="shared" si="7"/>
        <v>0</v>
      </c>
      <c r="AC79" s="4800"/>
      <c r="AD79" s="71"/>
      <c r="AE79" s="267"/>
    </row>
    <row r="80" spans="1:31" s="5" customFormat="1" ht="13.8">
      <c r="A80" s="267"/>
      <c r="B80" s="71"/>
      <c r="C80" s="4797"/>
      <c r="D80" s="1618"/>
      <c r="E80" s="1626" t="b">
        <v>1</v>
      </c>
      <c r="F80" s="1361"/>
      <c r="G80" s="1361"/>
      <c r="H80" s="1361"/>
      <c r="I80" s="1361"/>
      <c r="J80" s="1361"/>
      <c r="K80" s="1361"/>
      <c r="L80" s="1361"/>
      <c r="M80" s="1361"/>
      <c r="N80" s="1361"/>
      <c r="O80" s="1361"/>
      <c r="P80" s="1361"/>
      <c r="Q80" s="763"/>
      <c r="R80" s="4798"/>
      <c r="S80" s="1627"/>
      <c r="T80" s="1627"/>
      <c r="U80" s="1627"/>
      <c r="V80" s="1628"/>
      <c r="W80" s="4799">
        <f t="shared" si="6"/>
        <v>0</v>
      </c>
      <c r="X80" s="1362"/>
      <c r="Y80" s="1627"/>
      <c r="Z80" s="1627"/>
      <c r="AA80" s="1627"/>
      <c r="AB80" s="1629">
        <f t="shared" si="7"/>
        <v>0</v>
      </c>
      <c r="AC80" s="4800"/>
      <c r="AD80" s="71"/>
      <c r="AE80" s="267"/>
    </row>
    <row r="81" spans="1:31" s="5" customFormat="1" ht="13.8">
      <c r="A81" s="267"/>
      <c r="B81" s="71"/>
      <c r="C81" s="4797"/>
      <c r="D81" s="1618"/>
      <c r="E81" s="1626" t="b">
        <v>1</v>
      </c>
      <c r="F81" s="1361"/>
      <c r="G81" s="1361"/>
      <c r="H81" s="1361"/>
      <c r="I81" s="1361"/>
      <c r="J81" s="1361"/>
      <c r="K81" s="1361"/>
      <c r="L81" s="1361"/>
      <c r="M81" s="1361"/>
      <c r="N81" s="1361"/>
      <c r="O81" s="1361"/>
      <c r="P81" s="1361"/>
      <c r="Q81" s="763"/>
      <c r="R81" s="4798"/>
      <c r="S81" s="1627"/>
      <c r="T81" s="1627"/>
      <c r="U81" s="1627"/>
      <c r="V81" s="1628"/>
      <c r="W81" s="4799">
        <f t="shared" si="6"/>
        <v>0</v>
      </c>
      <c r="X81" s="1362"/>
      <c r="Y81" s="1627"/>
      <c r="Z81" s="1627"/>
      <c r="AA81" s="1627"/>
      <c r="AB81" s="1629">
        <f t="shared" si="7"/>
        <v>0</v>
      </c>
      <c r="AC81" s="4800"/>
      <c r="AD81" s="71"/>
      <c r="AE81" s="267"/>
    </row>
    <row r="82" spans="1:31" s="5" customFormat="1" ht="13.8">
      <c r="A82" s="267"/>
      <c r="B82" s="71"/>
      <c r="C82" s="4797"/>
      <c r="D82" s="1618"/>
      <c r="E82" s="1626" t="b">
        <v>1</v>
      </c>
      <c r="F82" s="1361"/>
      <c r="G82" s="1361"/>
      <c r="H82" s="1361"/>
      <c r="I82" s="1361"/>
      <c r="J82" s="1361"/>
      <c r="K82" s="1361"/>
      <c r="L82" s="1361"/>
      <c r="M82" s="1361"/>
      <c r="N82" s="1361"/>
      <c r="O82" s="1361"/>
      <c r="P82" s="1361"/>
      <c r="Q82" s="763"/>
      <c r="R82" s="4798"/>
      <c r="S82" s="1627"/>
      <c r="T82" s="1627"/>
      <c r="U82" s="1627"/>
      <c r="V82" s="1628"/>
      <c r="W82" s="4799">
        <f t="shared" si="6"/>
        <v>0</v>
      </c>
      <c r="X82" s="1362"/>
      <c r="Y82" s="1627"/>
      <c r="Z82" s="1627"/>
      <c r="AA82" s="1627"/>
      <c r="AB82" s="1629">
        <f t="shared" si="7"/>
        <v>0</v>
      </c>
      <c r="AC82" s="4800"/>
      <c r="AD82" s="71"/>
      <c r="AE82" s="267"/>
    </row>
    <row r="83" spans="1:31" s="5" customFormat="1" ht="13.8">
      <c r="A83" s="267"/>
      <c r="B83" s="71"/>
      <c r="C83" s="4797"/>
      <c r="D83" s="1618"/>
      <c r="E83" s="1626" t="b">
        <v>1</v>
      </c>
      <c r="F83" s="1361"/>
      <c r="G83" s="1361"/>
      <c r="H83" s="1361"/>
      <c r="I83" s="1361"/>
      <c r="J83" s="1361"/>
      <c r="K83" s="1361"/>
      <c r="L83" s="1361"/>
      <c r="M83" s="1361"/>
      <c r="N83" s="1361"/>
      <c r="O83" s="1361"/>
      <c r="P83" s="1361"/>
      <c r="Q83" s="763"/>
      <c r="R83" s="4798"/>
      <c r="S83" s="1627"/>
      <c r="T83" s="1627"/>
      <c r="U83" s="1627"/>
      <c r="V83" s="1628"/>
      <c r="W83" s="4799">
        <f t="shared" si="6"/>
        <v>0</v>
      </c>
      <c r="X83" s="1362"/>
      <c r="Y83" s="1627"/>
      <c r="Z83" s="1627"/>
      <c r="AA83" s="1627"/>
      <c r="AB83" s="1629">
        <f t="shared" si="7"/>
        <v>0</v>
      </c>
      <c r="AC83" s="4800"/>
      <c r="AD83" s="71"/>
      <c r="AE83" s="267"/>
    </row>
    <row r="84" spans="1:31" s="5" customFormat="1" ht="13.8">
      <c r="A84" s="267"/>
      <c r="B84" s="71"/>
      <c r="C84" s="4797"/>
      <c r="D84" s="1618"/>
      <c r="E84" s="1626" t="b">
        <v>1</v>
      </c>
      <c r="F84" s="1361"/>
      <c r="G84" s="1361"/>
      <c r="H84" s="1361"/>
      <c r="I84" s="1361"/>
      <c r="J84" s="1361"/>
      <c r="K84" s="1361"/>
      <c r="L84" s="1361"/>
      <c r="M84" s="1361"/>
      <c r="N84" s="1361"/>
      <c r="O84" s="1361"/>
      <c r="P84" s="1361"/>
      <c r="Q84" s="763"/>
      <c r="R84" s="4798"/>
      <c r="S84" s="1627"/>
      <c r="T84" s="1627"/>
      <c r="U84" s="1627"/>
      <c r="V84" s="1628"/>
      <c r="W84" s="4799">
        <f t="shared" si="6"/>
        <v>0</v>
      </c>
      <c r="X84" s="1362"/>
      <c r="Y84" s="1627"/>
      <c r="Z84" s="1627"/>
      <c r="AA84" s="1627"/>
      <c r="AB84" s="1629">
        <f t="shared" si="7"/>
        <v>0</v>
      </c>
      <c r="AC84" s="4800"/>
      <c r="AD84" s="71"/>
      <c r="AE84" s="267"/>
    </row>
    <row r="85" spans="1:31" s="5" customFormat="1" ht="13.8">
      <c r="A85" s="267"/>
      <c r="B85" s="71"/>
      <c r="C85" s="4797"/>
      <c r="D85" s="1618"/>
      <c r="E85" s="1626" t="b">
        <v>1</v>
      </c>
      <c r="F85" s="1361"/>
      <c r="G85" s="1361"/>
      <c r="H85" s="1361"/>
      <c r="I85" s="1361"/>
      <c r="J85" s="1361"/>
      <c r="K85" s="1361"/>
      <c r="L85" s="1361"/>
      <c r="M85" s="1361"/>
      <c r="N85" s="1361"/>
      <c r="O85" s="1361"/>
      <c r="P85" s="1361"/>
      <c r="Q85" s="763"/>
      <c r="R85" s="4798"/>
      <c r="S85" s="1627"/>
      <c r="T85" s="1627"/>
      <c r="U85" s="1627"/>
      <c r="V85" s="1628"/>
      <c r="W85" s="4799">
        <f t="shared" si="6"/>
        <v>0</v>
      </c>
      <c r="X85" s="1362"/>
      <c r="Y85" s="1627"/>
      <c r="Z85" s="1627"/>
      <c r="AA85" s="1627"/>
      <c r="AB85" s="1629">
        <f t="shared" si="7"/>
        <v>0</v>
      </c>
      <c r="AC85" s="4800"/>
      <c r="AD85" s="71"/>
      <c r="AE85" s="267"/>
    </row>
    <row r="86" spans="1:31" s="5" customFormat="1" ht="13.8">
      <c r="A86" s="267"/>
      <c r="B86" s="71"/>
      <c r="C86" s="4797"/>
      <c r="D86" s="1618"/>
      <c r="E86" s="1626" t="b">
        <v>1</v>
      </c>
      <c r="F86" s="1361"/>
      <c r="G86" s="1361"/>
      <c r="H86" s="1361"/>
      <c r="I86" s="1361"/>
      <c r="J86" s="1361"/>
      <c r="K86" s="1361"/>
      <c r="L86" s="1361"/>
      <c r="M86" s="1361"/>
      <c r="N86" s="1361"/>
      <c r="O86" s="1361"/>
      <c r="P86" s="1361"/>
      <c r="Q86" s="763"/>
      <c r="R86" s="4798"/>
      <c r="S86" s="1627"/>
      <c r="T86" s="1627"/>
      <c r="U86" s="1627"/>
      <c r="V86" s="1628"/>
      <c r="W86" s="4799">
        <f t="shared" si="6"/>
        <v>0</v>
      </c>
      <c r="X86" s="1362"/>
      <c r="Y86" s="1627"/>
      <c r="Z86" s="1627"/>
      <c r="AA86" s="1627"/>
      <c r="AB86" s="1629">
        <f t="shared" si="7"/>
        <v>0</v>
      </c>
      <c r="AC86" s="4800"/>
      <c r="AD86" s="71"/>
      <c r="AE86" s="267"/>
    </row>
    <row r="87" spans="1:31" s="5" customFormat="1" ht="13.8">
      <c r="A87" s="267"/>
      <c r="B87" s="71"/>
      <c r="C87" s="4797"/>
      <c r="D87" s="1618"/>
      <c r="E87" s="1626" t="b">
        <v>1</v>
      </c>
      <c r="F87" s="1361"/>
      <c r="G87" s="1361"/>
      <c r="H87" s="1361"/>
      <c r="I87" s="1361"/>
      <c r="J87" s="1361"/>
      <c r="K87" s="1361"/>
      <c r="L87" s="1361"/>
      <c r="M87" s="1361"/>
      <c r="N87" s="1361"/>
      <c r="O87" s="1361"/>
      <c r="P87" s="1361"/>
      <c r="Q87" s="763"/>
      <c r="R87" s="4798"/>
      <c r="S87" s="1627"/>
      <c r="T87" s="1627"/>
      <c r="U87" s="1627"/>
      <c r="V87" s="1628"/>
      <c r="W87" s="4799">
        <f t="shared" si="6"/>
        <v>0</v>
      </c>
      <c r="X87" s="1362"/>
      <c r="Y87" s="1627"/>
      <c r="Z87" s="1627"/>
      <c r="AA87" s="1627"/>
      <c r="AB87" s="1629">
        <f t="shared" si="7"/>
        <v>0</v>
      </c>
      <c r="AC87" s="4800"/>
      <c r="AD87" s="71"/>
      <c r="AE87" s="267"/>
    </row>
    <row r="88" spans="1:31" s="5" customFormat="1" ht="13.8">
      <c r="A88" s="267"/>
      <c r="B88" s="71"/>
      <c r="C88" s="4797"/>
      <c r="D88" s="1618"/>
      <c r="E88" s="1626" t="b">
        <v>1</v>
      </c>
      <c r="F88" s="1361"/>
      <c r="G88" s="1361"/>
      <c r="H88" s="1361"/>
      <c r="I88" s="1361"/>
      <c r="J88" s="1361"/>
      <c r="K88" s="1361"/>
      <c r="L88" s="1361"/>
      <c r="M88" s="1361"/>
      <c r="N88" s="1361"/>
      <c r="O88" s="1361"/>
      <c r="P88" s="1361"/>
      <c r="Q88" s="763"/>
      <c r="R88" s="4798"/>
      <c r="S88" s="1627"/>
      <c r="T88" s="1627"/>
      <c r="U88" s="1627"/>
      <c r="V88" s="1628"/>
      <c r="W88" s="4799">
        <f t="shared" si="6"/>
        <v>0</v>
      </c>
      <c r="X88" s="1362"/>
      <c r="Y88" s="1627"/>
      <c r="Z88" s="1627"/>
      <c r="AA88" s="1627"/>
      <c r="AB88" s="1629">
        <f t="shared" si="7"/>
        <v>0</v>
      </c>
      <c r="AC88" s="4800"/>
      <c r="AD88" s="71"/>
      <c r="AE88" s="267"/>
    </row>
    <row r="89" spans="1:31" s="5" customFormat="1" ht="13.8">
      <c r="A89" s="267"/>
      <c r="B89" s="71"/>
      <c r="C89" s="4794" t="s">
        <v>2849</v>
      </c>
      <c r="D89" s="1618"/>
      <c r="E89" s="1626"/>
      <c r="F89" s="1361"/>
      <c r="G89" s="1636"/>
      <c r="H89" s="1627"/>
      <c r="I89" s="1637"/>
      <c r="J89" s="1637"/>
      <c r="K89" s="1637"/>
      <c r="L89" s="2100"/>
      <c r="M89" s="2102"/>
      <c r="N89" s="2102"/>
      <c r="O89" s="2102"/>
      <c r="P89" s="2102"/>
      <c r="Q89" s="1638"/>
      <c r="R89" s="4798"/>
      <c r="S89" s="1627"/>
      <c r="T89" s="1627"/>
      <c r="U89" s="1627"/>
      <c r="V89" s="1628"/>
      <c r="W89" s="4801"/>
      <c r="X89" s="1362"/>
      <c r="Y89" s="1627"/>
      <c r="Z89" s="1627"/>
      <c r="AA89" s="1627"/>
      <c r="AB89" s="1632"/>
      <c r="AC89" s="4800"/>
      <c r="AD89" s="71"/>
      <c r="AE89" s="267"/>
    </row>
    <row r="90" spans="1:31" s="5" customFormat="1" ht="13.8">
      <c r="A90" s="267"/>
      <c r="B90" s="71"/>
      <c r="C90" s="4797"/>
      <c r="D90" s="1618"/>
      <c r="E90" s="1626" t="b">
        <v>0</v>
      </c>
      <c r="F90" s="1361"/>
      <c r="G90" s="1361"/>
      <c r="H90" s="1361"/>
      <c r="I90" s="1361"/>
      <c r="J90" s="1361"/>
      <c r="K90" s="1361"/>
      <c r="L90" s="1361"/>
      <c r="M90" s="1361"/>
      <c r="N90" s="1361"/>
      <c r="O90" s="1361"/>
      <c r="P90" s="1361"/>
      <c r="Q90" s="763"/>
      <c r="R90" s="4798"/>
      <c r="S90" s="1627"/>
      <c r="T90" s="1627"/>
      <c r="U90" s="1627"/>
      <c r="V90" s="1628"/>
      <c r="W90" s="4799">
        <f>SUM(M90:Q90)</f>
        <v>0</v>
      </c>
      <c r="X90" s="1362"/>
      <c r="Y90" s="1627"/>
      <c r="Z90" s="1627"/>
      <c r="AA90" s="1627"/>
      <c r="AB90" s="1629">
        <f>W90+SUM(X90:Y90)-SUM(Z90:AA90)</f>
        <v>0</v>
      </c>
      <c r="AC90" s="4800"/>
      <c r="AD90" s="71"/>
      <c r="AE90" s="267"/>
    </row>
    <row r="91" spans="1:31" s="5" customFormat="1" ht="13.8">
      <c r="A91" s="267"/>
      <c r="B91" s="71"/>
      <c r="C91" s="4797"/>
      <c r="D91" s="1618"/>
      <c r="E91" s="1626" t="b">
        <v>0</v>
      </c>
      <c r="F91" s="1361"/>
      <c r="G91" s="1361"/>
      <c r="H91" s="1361"/>
      <c r="I91" s="1361"/>
      <c r="J91" s="1361"/>
      <c r="K91" s="1361"/>
      <c r="L91" s="1361"/>
      <c r="M91" s="1361"/>
      <c r="N91" s="1361"/>
      <c r="O91" s="1361"/>
      <c r="P91" s="1361"/>
      <c r="Q91" s="763"/>
      <c r="R91" s="4798"/>
      <c r="S91" s="1627"/>
      <c r="T91" s="1627"/>
      <c r="U91" s="1627"/>
      <c r="V91" s="1628"/>
      <c r="W91" s="4799">
        <f t="shared" ref="W91:W114" si="8">SUM(M91:Q91)</f>
        <v>0</v>
      </c>
      <c r="X91" s="1362"/>
      <c r="Y91" s="1627"/>
      <c r="Z91" s="1627"/>
      <c r="AA91" s="1627"/>
      <c r="AB91" s="1629">
        <f t="shared" ref="AB91:AB114" si="9">W91+SUM(X91:Y91)-SUM(Z91:AA91)</f>
        <v>0</v>
      </c>
      <c r="AC91" s="4800"/>
      <c r="AD91" s="71"/>
      <c r="AE91" s="267"/>
    </row>
    <row r="92" spans="1:31" s="5" customFormat="1" ht="13.8">
      <c r="A92" s="267"/>
      <c r="B92" s="71"/>
      <c r="C92" s="4797"/>
      <c r="D92" s="1618"/>
      <c r="E92" s="1626" t="b">
        <v>0</v>
      </c>
      <c r="F92" s="1361"/>
      <c r="G92" s="1361"/>
      <c r="H92" s="1361"/>
      <c r="I92" s="1361"/>
      <c r="J92" s="1361"/>
      <c r="K92" s="1361"/>
      <c r="L92" s="1361"/>
      <c r="M92" s="1361"/>
      <c r="N92" s="1361"/>
      <c r="O92" s="1361"/>
      <c r="P92" s="1361"/>
      <c r="Q92" s="763"/>
      <c r="R92" s="4798"/>
      <c r="S92" s="1627"/>
      <c r="T92" s="1627"/>
      <c r="U92" s="1627"/>
      <c r="V92" s="1628"/>
      <c r="W92" s="4799">
        <f t="shared" si="8"/>
        <v>0</v>
      </c>
      <c r="X92" s="1362"/>
      <c r="Y92" s="1627"/>
      <c r="Z92" s="1627"/>
      <c r="AA92" s="1627"/>
      <c r="AB92" s="1629">
        <f t="shared" si="9"/>
        <v>0</v>
      </c>
      <c r="AC92" s="4800"/>
      <c r="AD92" s="71"/>
      <c r="AE92" s="267"/>
    </row>
    <row r="93" spans="1:31" s="5" customFormat="1" ht="13.8">
      <c r="A93" s="267"/>
      <c r="B93" s="71"/>
      <c r="C93" s="4797"/>
      <c r="D93" s="1618"/>
      <c r="E93" s="1626" t="b">
        <v>0</v>
      </c>
      <c r="F93" s="1361"/>
      <c r="G93" s="1361"/>
      <c r="H93" s="1361"/>
      <c r="I93" s="1361"/>
      <c r="J93" s="1361"/>
      <c r="K93" s="1361"/>
      <c r="L93" s="1361"/>
      <c r="M93" s="1361"/>
      <c r="N93" s="1361"/>
      <c r="O93" s="1361"/>
      <c r="P93" s="1361"/>
      <c r="Q93" s="763"/>
      <c r="R93" s="4798"/>
      <c r="S93" s="1627"/>
      <c r="T93" s="1627"/>
      <c r="U93" s="1627"/>
      <c r="V93" s="1628"/>
      <c r="W93" s="4799">
        <f t="shared" si="8"/>
        <v>0</v>
      </c>
      <c r="X93" s="1362"/>
      <c r="Y93" s="1627"/>
      <c r="Z93" s="1627"/>
      <c r="AA93" s="1627"/>
      <c r="AB93" s="1629">
        <f t="shared" si="9"/>
        <v>0</v>
      </c>
      <c r="AC93" s="4800"/>
      <c r="AD93" s="71"/>
      <c r="AE93" s="267"/>
    </row>
    <row r="94" spans="1:31" s="5" customFormat="1" ht="13.8">
      <c r="A94" s="267"/>
      <c r="B94" s="71"/>
      <c r="C94" s="4797"/>
      <c r="D94" s="1618"/>
      <c r="E94" s="1626" t="b">
        <v>0</v>
      </c>
      <c r="F94" s="1361"/>
      <c r="G94" s="1361"/>
      <c r="H94" s="1361"/>
      <c r="I94" s="1361"/>
      <c r="J94" s="1361"/>
      <c r="K94" s="1361"/>
      <c r="L94" s="1361"/>
      <c r="M94" s="1361"/>
      <c r="N94" s="1361"/>
      <c r="O94" s="1361"/>
      <c r="P94" s="1361"/>
      <c r="Q94" s="763"/>
      <c r="R94" s="4798"/>
      <c r="S94" s="1627"/>
      <c r="T94" s="1627"/>
      <c r="U94" s="1627"/>
      <c r="V94" s="1628"/>
      <c r="W94" s="4799">
        <f t="shared" si="8"/>
        <v>0</v>
      </c>
      <c r="X94" s="1362"/>
      <c r="Y94" s="1627"/>
      <c r="Z94" s="1627"/>
      <c r="AA94" s="1627"/>
      <c r="AB94" s="1629">
        <f t="shared" si="9"/>
        <v>0</v>
      </c>
      <c r="AC94" s="4800"/>
      <c r="AD94" s="71"/>
      <c r="AE94" s="267"/>
    </row>
    <row r="95" spans="1:31" s="5" customFormat="1" ht="13.8">
      <c r="A95" s="267"/>
      <c r="B95" s="71"/>
      <c r="C95" s="4797"/>
      <c r="D95" s="1618"/>
      <c r="E95" s="1626" t="b">
        <v>0</v>
      </c>
      <c r="F95" s="1361"/>
      <c r="G95" s="1361"/>
      <c r="H95" s="1361"/>
      <c r="I95" s="1361"/>
      <c r="J95" s="1361"/>
      <c r="K95" s="1361"/>
      <c r="L95" s="1361"/>
      <c r="M95" s="1361"/>
      <c r="N95" s="1361"/>
      <c r="O95" s="1361"/>
      <c r="P95" s="1361"/>
      <c r="Q95" s="763"/>
      <c r="R95" s="4798"/>
      <c r="S95" s="1627"/>
      <c r="T95" s="1627"/>
      <c r="U95" s="1627"/>
      <c r="V95" s="1628"/>
      <c r="W95" s="4799">
        <f t="shared" si="8"/>
        <v>0</v>
      </c>
      <c r="X95" s="1362"/>
      <c r="Y95" s="1627"/>
      <c r="Z95" s="1627"/>
      <c r="AA95" s="1627"/>
      <c r="AB95" s="1629">
        <f t="shared" si="9"/>
        <v>0</v>
      </c>
      <c r="AC95" s="4800"/>
      <c r="AD95" s="71"/>
      <c r="AE95" s="267"/>
    </row>
    <row r="96" spans="1:31" s="5" customFormat="1" ht="13.8">
      <c r="A96" s="267"/>
      <c r="B96" s="71"/>
      <c r="C96" s="4797"/>
      <c r="D96" s="1618"/>
      <c r="E96" s="1626" t="b">
        <v>0</v>
      </c>
      <c r="F96" s="1361"/>
      <c r="G96" s="1361"/>
      <c r="H96" s="1361"/>
      <c r="I96" s="1361"/>
      <c r="J96" s="1361"/>
      <c r="K96" s="1361"/>
      <c r="L96" s="1361"/>
      <c r="M96" s="1361"/>
      <c r="N96" s="1361"/>
      <c r="O96" s="1361"/>
      <c r="P96" s="1361"/>
      <c r="Q96" s="763"/>
      <c r="R96" s="4798"/>
      <c r="S96" s="1627"/>
      <c r="T96" s="1627"/>
      <c r="U96" s="1627"/>
      <c r="V96" s="1628"/>
      <c r="W96" s="4799">
        <f t="shared" si="8"/>
        <v>0</v>
      </c>
      <c r="X96" s="1362"/>
      <c r="Y96" s="1627"/>
      <c r="Z96" s="1627"/>
      <c r="AA96" s="1627"/>
      <c r="AB96" s="1629">
        <f t="shared" si="9"/>
        <v>0</v>
      </c>
      <c r="AC96" s="4800"/>
      <c r="AD96" s="71"/>
      <c r="AE96" s="267"/>
    </row>
    <row r="97" spans="1:31" s="5" customFormat="1" ht="13.8">
      <c r="A97" s="267"/>
      <c r="B97" s="71"/>
      <c r="C97" s="4797"/>
      <c r="D97" s="1618"/>
      <c r="E97" s="1626" t="b">
        <v>0</v>
      </c>
      <c r="F97" s="1361"/>
      <c r="G97" s="1361"/>
      <c r="H97" s="1361"/>
      <c r="I97" s="1361"/>
      <c r="J97" s="1361"/>
      <c r="K97" s="1361"/>
      <c r="L97" s="1361"/>
      <c r="M97" s="1361"/>
      <c r="N97" s="1361"/>
      <c r="O97" s="1361"/>
      <c r="P97" s="1361"/>
      <c r="Q97" s="763"/>
      <c r="R97" s="4798"/>
      <c r="S97" s="1627"/>
      <c r="T97" s="1627"/>
      <c r="U97" s="1627"/>
      <c r="V97" s="1628"/>
      <c r="W97" s="4799">
        <f t="shared" si="8"/>
        <v>0</v>
      </c>
      <c r="X97" s="1362"/>
      <c r="Y97" s="1627"/>
      <c r="Z97" s="1627"/>
      <c r="AA97" s="1627"/>
      <c r="AB97" s="1629">
        <f t="shared" si="9"/>
        <v>0</v>
      </c>
      <c r="AC97" s="4800"/>
      <c r="AD97" s="71"/>
      <c r="AE97" s="267"/>
    </row>
    <row r="98" spans="1:31" s="5" customFormat="1" ht="13.8">
      <c r="A98" s="267"/>
      <c r="B98" s="71"/>
      <c r="C98" s="4797"/>
      <c r="D98" s="1618"/>
      <c r="E98" s="1626" t="b">
        <v>0</v>
      </c>
      <c r="F98" s="1361"/>
      <c r="G98" s="1361"/>
      <c r="H98" s="1361"/>
      <c r="I98" s="1361"/>
      <c r="J98" s="1361"/>
      <c r="K98" s="1361"/>
      <c r="L98" s="1361"/>
      <c r="M98" s="1361"/>
      <c r="N98" s="1361"/>
      <c r="O98" s="1361"/>
      <c r="P98" s="1361"/>
      <c r="Q98" s="763"/>
      <c r="R98" s="4798"/>
      <c r="S98" s="1627"/>
      <c r="T98" s="1627"/>
      <c r="U98" s="1627"/>
      <c r="V98" s="1628"/>
      <c r="W98" s="4799">
        <f t="shared" si="8"/>
        <v>0</v>
      </c>
      <c r="X98" s="1362"/>
      <c r="Y98" s="1627"/>
      <c r="Z98" s="1627"/>
      <c r="AA98" s="1627"/>
      <c r="AB98" s="1629">
        <f t="shared" si="9"/>
        <v>0</v>
      </c>
      <c r="AC98" s="4800"/>
      <c r="AD98" s="71"/>
      <c r="AE98" s="267"/>
    </row>
    <row r="99" spans="1:31" s="5" customFormat="1" ht="13.8">
      <c r="A99" s="267"/>
      <c r="B99" s="71"/>
      <c r="C99" s="4797"/>
      <c r="D99" s="1618"/>
      <c r="E99" s="1626" t="b">
        <v>0</v>
      </c>
      <c r="F99" s="1361"/>
      <c r="G99" s="1361"/>
      <c r="H99" s="1361"/>
      <c r="I99" s="1361"/>
      <c r="J99" s="1361"/>
      <c r="K99" s="1361"/>
      <c r="L99" s="1361"/>
      <c r="M99" s="1361"/>
      <c r="N99" s="1361"/>
      <c r="O99" s="1361"/>
      <c r="P99" s="1361"/>
      <c r="Q99" s="763"/>
      <c r="R99" s="4798"/>
      <c r="S99" s="1627"/>
      <c r="T99" s="1627"/>
      <c r="U99" s="1627"/>
      <c r="V99" s="1628"/>
      <c r="W99" s="4799">
        <f t="shared" si="8"/>
        <v>0</v>
      </c>
      <c r="X99" s="1362"/>
      <c r="Y99" s="1627"/>
      <c r="Z99" s="1627"/>
      <c r="AA99" s="1627"/>
      <c r="AB99" s="1629">
        <f t="shared" si="9"/>
        <v>0</v>
      </c>
      <c r="AC99" s="4800"/>
      <c r="AD99" s="71"/>
      <c r="AE99" s="267"/>
    </row>
    <row r="100" spans="1:31" s="5" customFormat="1" ht="13.8">
      <c r="A100" s="267"/>
      <c r="B100" s="71"/>
      <c r="C100" s="4797"/>
      <c r="D100" s="1618"/>
      <c r="E100" s="1626" t="b">
        <v>0</v>
      </c>
      <c r="F100" s="1361"/>
      <c r="G100" s="1361"/>
      <c r="H100" s="1361"/>
      <c r="I100" s="1361"/>
      <c r="J100" s="1361"/>
      <c r="K100" s="1361"/>
      <c r="L100" s="1361"/>
      <c r="M100" s="1361"/>
      <c r="N100" s="1361"/>
      <c r="O100" s="1361"/>
      <c r="P100" s="1361"/>
      <c r="Q100" s="763"/>
      <c r="R100" s="4798"/>
      <c r="S100" s="1627"/>
      <c r="T100" s="1627"/>
      <c r="U100" s="1627"/>
      <c r="V100" s="1628"/>
      <c r="W100" s="4799">
        <f t="shared" si="8"/>
        <v>0</v>
      </c>
      <c r="X100" s="1362"/>
      <c r="Y100" s="1627"/>
      <c r="Z100" s="1627"/>
      <c r="AA100" s="1627"/>
      <c r="AB100" s="1629">
        <f t="shared" si="9"/>
        <v>0</v>
      </c>
      <c r="AC100" s="4800"/>
      <c r="AD100" s="71"/>
      <c r="AE100" s="267"/>
    </row>
    <row r="101" spans="1:31" s="5" customFormat="1" ht="13.8">
      <c r="A101" s="267"/>
      <c r="B101" s="71"/>
      <c r="C101" s="4797"/>
      <c r="D101" s="1618"/>
      <c r="E101" s="1626" t="b">
        <v>0</v>
      </c>
      <c r="F101" s="1361"/>
      <c r="G101" s="1361"/>
      <c r="H101" s="1361"/>
      <c r="I101" s="1361"/>
      <c r="J101" s="1361"/>
      <c r="K101" s="1361"/>
      <c r="L101" s="1361"/>
      <c r="M101" s="1361"/>
      <c r="N101" s="1361"/>
      <c r="O101" s="1361"/>
      <c r="P101" s="1361"/>
      <c r="Q101" s="763"/>
      <c r="R101" s="4798"/>
      <c r="S101" s="1627"/>
      <c r="T101" s="1627"/>
      <c r="U101" s="1627"/>
      <c r="V101" s="1628"/>
      <c r="W101" s="4799">
        <f t="shared" si="8"/>
        <v>0</v>
      </c>
      <c r="X101" s="1362"/>
      <c r="Y101" s="1627"/>
      <c r="Z101" s="1627"/>
      <c r="AA101" s="1627"/>
      <c r="AB101" s="1629">
        <f t="shared" si="9"/>
        <v>0</v>
      </c>
      <c r="AC101" s="4800"/>
      <c r="AD101" s="71"/>
      <c r="AE101" s="267"/>
    </row>
    <row r="102" spans="1:31" s="5" customFormat="1" ht="13.8">
      <c r="A102" s="267"/>
      <c r="B102" s="71"/>
      <c r="C102" s="4797"/>
      <c r="D102" s="1618"/>
      <c r="E102" s="1626" t="b">
        <v>0</v>
      </c>
      <c r="F102" s="1361"/>
      <c r="G102" s="1361"/>
      <c r="H102" s="1361"/>
      <c r="I102" s="1361"/>
      <c r="J102" s="1361"/>
      <c r="K102" s="1361"/>
      <c r="L102" s="1361"/>
      <c r="M102" s="1361"/>
      <c r="N102" s="1361"/>
      <c r="O102" s="1361"/>
      <c r="P102" s="1361"/>
      <c r="Q102" s="763"/>
      <c r="R102" s="4798"/>
      <c r="S102" s="1627"/>
      <c r="T102" s="1627"/>
      <c r="U102" s="1627"/>
      <c r="V102" s="1628"/>
      <c r="W102" s="4799">
        <f t="shared" si="8"/>
        <v>0</v>
      </c>
      <c r="X102" s="1362"/>
      <c r="Y102" s="1627"/>
      <c r="Z102" s="1627"/>
      <c r="AA102" s="1627"/>
      <c r="AB102" s="1629">
        <f t="shared" si="9"/>
        <v>0</v>
      </c>
      <c r="AC102" s="4800"/>
      <c r="AD102" s="71"/>
      <c r="AE102" s="267"/>
    </row>
    <row r="103" spans="1:31" s="5" customFormat="1" ht="13.8">
      <c r="A103" s="267"/>
      <c r="B103" s="71"/>
      <c r="C103" s="4797"/>
      <c r="D103" s="1618"/>
      <c r="E103" s="1626" t="b">
        <v>0</v>
      </c>
      <c r="F103" s="1361"/>
      <c r="G103" s="1361"/>
      <c r="H103" s="1361"/>
      <c r="I103" s="1361"/>
      <c r="J103" s="1361"/>
      <c r="K103" s="1361"/>
      <c r="L103" s="1361"/>
      <c r="M103" s="1361"/>
      <c r="N103" s="1361"/>
      <c r="O103" s="1361"/>
      <c r="P103" s="1361"/>
      <c r="Q103" s="763"/>
      <c r="R103" s="4798"/>
      <c r="S103" s="1627"/>
      <c r="T103" s="1627"/>
      <c r="U103" s="1627"/>
      <c r="V103" s="1628"/>
      <c r="W103" s="4799">
        <f t="shared" si="8"/>
        <v>0</v>
      </c>
      <c r="X103" s="1362"/>
      <c r="Y103" s="1627"/>
      <c r="Z103" s="1627"/>
      <c r="AA103" s="1627"/>
      <c r="AB103" s="1629">
        <f t="shared" si="9"/>
        <v>0</v>
      </c>
      <c r="AC103" s="4800"/>
      <c r="AD103" s="71"/>
      <c r="AE103" s="267"/>
    </row>
    <row r="104" spans="1:31" s="5" customFormat="1" ht="13.8">
      <c r="A104" s="267"/>
      <c r="B104" s="71"/>
      <c r="C104" s="4797"/>
      <c r="D104" s="1618"/>
      <c r="E104" s="1626" t="b">
        <v>0</v>
      </c>
      <c r="F104" s="1361"/>
      <c r="G104" s="1361"/>
      <c r="H104" s="1361"/>
      <c r="I104" s="1361"/>
      <c r="J104" s="1361"/>
      <c r="K104" s="1361"/>
      <c r="L104" s="1361"/>
      <c r="M104" s="1361"/>
      <c r="N104" s="1361"/>
      <c r="O104" s="1361"/>
      <c r="P104" s="1361"/>
      <c r="Q104" s="763"/>
      <c r="R104" s="4798"/>
      <c r="S104" s="1627"/>
      <c r="T104" s="1627"/>
      <c r="U104" s="1627"/>
      <c r="V104" s="1628"/>
      <c r="W104" s="4799">
        <f t="shared" si="8"/>
        <v>0</v>
      </c>
      <c r="X104" s="1362"/>
      <c r="Y104" s="1627"/>
      <c r="Z104" s="1627"/>
      <c r="AA104" s="1627"/>
      <c r="AB104" s="1629">
        <f t="shared" si="9"/>
        <v>0</v>
      </c>
      <c r="AC104" s="4800"/>
      <c r="AD104" s="71"/>
      <c r="AE104" s="267"/>
    </row>
    <row r="105" spans="1:31" s="5" customFormat="1" ht="13.8">
      <c r="A105" s="267"/>
      <c r="B105" s="71"/>
      <c r="C105" s="4797"/>
      <c r="D105" s="1618"/>
      <c r="E105" s="1626" t="b">
        <v>0</v>
      </c>
      <c r="F105" s="1361"/>
      <c r="G105" s="1361"/>
      <c r="H105" s="1361"/>
      <c r="I105" s="1361"/>
      <c r="J105" s="1361"/>
      <c r="K105" s="1361"/>
      <c r="L105" s="1361"/>
      <c r="M105" s="1361"/>
      <c r="N105" s="1361"/>
      <c r="O105" s="1361"/>
      <c r="P105" s="1361"/>
      <c r="Q105" s="763"/>
      <c r="R105" s="4798"/>
      <c r="S105" s="1627"/>
      <c r="T105" s="1627"/>
      <c r="U105" s="1627"/>
      <c r="V105" s="1628"/>
      <c r="W105" s="4799">
        <f t="shared" si="8"/>
        <v>0</v>
      </c>
      <c r="X105" s="1362"/>
      <c r="Y105" s="1627"/>
      <c r="Z105" s="1627"/>
      <c r="AA105" s="1627"/>
      <c r="AB105" s="1629">
        <f t="shared" si="9"/>
        <v>0</v>
      </c>
      <c r="AC105" s="4800"/>
      <c r="AD105" s="71"/>
      <c r="AE105" s="267"/>
    </row>
    <row r="106" spans="1:31" s="5" customFormat="1" ht="13.8">
      <c r="A106" s="267"/>
      <c r="B106" s="71"/>
      <c r="C106" s="4797"/>
      <c r="D106" s="1618"/>
      <c r="E106" s="1626" t="b">
        <v>0</v>
      </c>
      <c r="F106" s="1361"/>
      <c r="G106" s="1361"/>
      <c r="H106" s="1361"/>
      <c r="I106" s="1361"/>
      <c r="J106" s="1361"/>
      <c r="K106" s="1361"/>
      <c r="L106" s="1361"/>
      <c r="M106" s="1361"/>
      <c r="N106" s="1361"/>
      <c r="O106" s="1361"/>
      <c r="P106" s="1361"/>
      <c r="Q106" s="763"/>
      <c r="R106" s="4798"/>
      <c r="S106" s="1627"/>
      <c r="T106" s="1627"/>
      <c r="U106" s="1627"/>
      <c r="V106" s="1628"/>
      <c r="W106" s="4799">
        <f t="shared" si="8"/>
        <v>0</v>
      </c>
      <c r="X106" s="1362"/>
      <c r="Y106" s="1627"/>
      <c r="Z106" s="1627"/>
      <c r="AA106" s="1627"/>
      <c r="AB106" s="1629">
        <f t="shared" si="9"/>
        <v>0</v>
      </c>
      <c r="AC106" s="4800"/>
      <c r="AD106" s="71"/>
      <c r="AE106" s="267"/>
    </row>
    <row r="107" spans="1:31" s="5" customFormat="1" ht="13.8">
      <c r="A107" s="267"/>
      <c r="B107" s="71"/>
      <c r="C107" s="4797"/>
      <c r="D107" s="1618"/>
      <c r="E107" s="1626" t="b">
        <v>0</v>
      </c>
      <c r="F107" s="1361"/>
      <c r="G107" s="1361"/>
      <c r="H107" s="1361"/>
      <c r="I107" s="1361"/>
      <c r="J107" s="1361"/>
      <c r="K107" s="1361"/>
      <c r="L107" s="1361"/>
      <c r="M107" s="1361"/>
      <c r="N107" s="1361"/>
      <c r="O107" s="1361"/>
      <c r="P107" s="1361"/>
      <c r="Q107" s="763"/>
      <c r="R107" s="4798"/>
      <c r="S107" s="1627"/>
      <c r="T107" s="1627"/>
      <c r="U107" s="1627"/>
      <c r="V107" s="1628"/>
      <c r="W107" s="4799">
        <f t="shared" si="8"/>
        <v>0</v>
      </c>
      <c r="X107" s="1362"/>
      <c r="Y107" s="1627"/>
      <c r="Z107" s="1627"/>
      <c r="AA107" s="1627"/>
      <c r="AB107" s="1629">
        <f t="shared" si="9"/>
        <v>0</v>
      </c>
      <c r="AC107" s="4800"/>
      <c r="AD107" s="71"/>
      <c r="AE107" s="267"/>
    </row>
    <row r="108" spans="1:31" s="5" customFormat="1" ht="13.8">
      <c r="A108" s="267"/>
      <c r="B108" s="71"/>
      <c r="C108" s="4797"/>
      <c r="D108" s="1618"/>
      <c r="E108" s="1626" t="b">
        <v>0</v>
      </c>
      <c r="F108" s="1361"/>
      <c r="G108" s="1361"/>
      <c r="H108" s="1361"/>
      <c r="I108" s="1361"/>
      <c r="J108" s="1361"/>
      <c r="K108" s="1361"/>
      <c r="L108" s="1361"/>
      <c r="M108" s="1361"/>
      <c r="N108" s="1361"/>
      <c r="O108" s="1361"/>
      <c r="P108" s="1361"/>
      <c r="Q108" s="763"/>
      <c r="R108" s="4798"/>
      <c r="S108" s="1627"/>
      <c r="T108" s="1627"/>
      <c r="U108" s="1627"/>
      <c r="V108" s="1628"/>
      <c r="W108" s="4799">
        <f t="shared" si="8"/>
        <v>0</v>
      </c>
      <c r="X108" s="1362"/>
      <c r="Y108" s="1627"/>
      <c r="Z108" s="1627"/>
      <c r="AA108" s="1627"/>
      <c r="AB108" s="1629">
        <f t="shared" si="9"/>
        <v>0</v>
      </c>
      <c r="AC108" s="4800"/>
      <c r="AD108" s="71"/>
      <c r="AE108" s="267"/>
    </row>
    <row r="109" spans="1:31" s="5" customFormat="1" ht="13.8">
      <c r="A109" s="267"/>
      <c r="B109" s="71"/>
      <c r="C109" s="4797"/>
      <c r="D109" s="1618"/>
      <c r="E109" s="1626" t="b">
        <v>0</v>
      </c>
      <c r="F109" s="1361"/>
      <c r="G109" s="1361"/>
      <c r="H109" s="1361"/>
      <c r="I109" s="1361"/>
      <c r="J109" s="1361"/>
      <c r="K109" s="1361"/>
      <c r="L109" s="1361"/>
      <c r="M109" s="1361"/>
      <c r="N109" s="1361"/>
      <c r="O109" s="1361"/>
      <c r="P109" s="1361"/>
      <c r="Q109" s="763"/>
      <c r="R109" s="4798"/>
      <c r="S109" s="1627"/>
      <c r="T109" s="1627"/>
      <c r="U109" s="1627"/>
      <c r="V109" s="1628"/>
      <c r="W109" s="4799">
        <f t="shared" si="8"/>
        <v>0</v>
      </c>
      <c r="X109" s="1362"/>
      <c r="Y109" s="1627"/>
      <c r="Z109" s="1627"/>
      <c r="AA109" s="1627"/>
      <c r="AB109" s="1629">
        <f t="shared" si="9"/>
        <v>0</v>
      </c>
      <c r="AC109" s="4800"/>
      <c r="AD109" s="71"/>
      <c r="AE109" s="267"/>
    </row>
    <row r="110" spans="1:31" s="5" customFormat="1" ht="13.8">
      <c r="A110" s="267"/>
      <c r="B110" s="71"/>
      <c r="C110" s="4797"/>
      <c r="D110" s="1618"/>
      <c r="E110" s="1626" t="b">
        <v>0</v>
      </c>
      <c r="F110" s="1361"/>
      <c r="G110" s="1361"/>
      <c r="H110" s="1361"/>
      <c r="I110" s="1361"/>
      <c r="J110" s="1361"/>
      <c r="K110" s="1361"/>
      <c r="L110" s="1361"/>
      <c r="M110" s="1361"/>
      <c r="N110" s="1361"/>
      <c r="O110" s="1361"/>
      <c r="P110" s="1361"/>
      <c r="Q110" s="763"/>
      <c r="R110" s="4798"/>
      <c r="S110" s="1627"/>
      <c r="T110" s="1627"/>
      <c r="U110" s="1627"/>
      <c r="V110" s="1628"/>
      <c r="W110" s="4799">
        <f t="shared" si="8"/>
        <v>0</v>
      </c>
      <c r="X110" s="1362"/>
      <c r="Y110" s="1627"/>
      <c r="Z110" s="1627"/>
      <c r="AA110" s="1627"/>
      <c r="AB110" s="1629">
        <f t="shared" si="9"/>
        <v>0</v>
      </c>
      <c r="AC110" s="4800"/>
      <c r="AD110" s="71"/>
      <c r="AE110" s="267"/>
    </row>
    <row r="111" spans="1:31" s="5" customFormat="1" ht="13.8">
      <c r="A111" s="267"/>
      <c r="B111" s="71"/>
      <c r="C111" s="4797"/>
      <c r="D111" s="1618"/>
      <c r="E111" s="1626" t="b">
        <v>0</v>
      </c>
      <c r="F111" s="1361"/>
      <c r="G111" s="1361"/>
      <c r="H111" s="1361"/>
      <c r="I111" s="1361"/>
      <c r="J111" s="1361"/>
      <c r="K111" s="1361"/>
      <c r="L111" s="1361"/>
      <c r="M111" s="1361"/>
      <c r="N111" s="1361"/>
      <c r="O111" s="1361"/>
      <c r="P111" s="1361"/>
      <c r="Q111" s="763"/>
      <c r="R111" s="4798"/>
      <c r="S111" s="1627"/>
      <c r="T111" s="1627"/>
      <c r="U111" s="1627"/>
      <c r="V111" s="1628"/>
      <c r="W111" s="4799">
        <f t="shared" si="8"/>
        <v>0</v>
      </c>
      <c r="X111" s="1362"/>
      <c r="Y111" s="1627"/>
      <c r="Z111" s="1627"/>
      <c r="AA111" s="1627"/>
      <c r="AB111" s="1629">
        <f t="shared" si="9"/>
        <v>0</v>
      </c>
      <c r="AC111" s="4800"/>
      <c r="AD111" s="71"/>
      <c r="AE111" s="267"/>
    </row>
    <row r="112" spans="1:31" s="5" customFormat="1" ht="13.8">
      <c r="A112" s="267"/>
      <c r="B112" s="71"/>
      <c r="C112" s="4797"/>
      <c r="D112" s="1618"/>
      <c r="E112" s="1626" t="b">
        <v>0</v>
      </c>
      <c r="F112" s="1361"/>
      <c r="G112" s="1361"/>
      <c r="H112" s="1361"/>
      <c r="I112" s="1361"/>
      <c r="J112" s="1361"/>
      <c r="K112" s="1361"/>
      <c r="L112" s="1361"/>
      <c r="M112" s="1361"/>
      <c r="N112" s="1361"/>
      <c r="O112" s="1361"/>
      <c r="P112" s="1361"/>
      <c r="Q112" s="763"/>
      <c r="R112" s="4798"/>
      <c r="S112" s="1627"/>
      <c r="T112" s="1627"/>
      <c r="U112" s="1627"/>
      <c r="V112" s="1628"/>
      <c r="W112" s="4799">
        <f t="shared" si="8"/>
        <v>0</v>
      </c>
      <c r="X112" s="1362"/>
      <c r="Y112" s="1627"/>
      <c r="Z112" s="1627"/>
      <c r="AA112" s="1627"/>
      <c r="AB112" s="1629">
        <f t="shared" si="9"/>
        <v>0</v>
      </c>
      <c r="AC112" s="4800"/>
      <c r="AD112" s="71"/>
      <c r="AE112" s="267"/>
    </row>
    <row r="113" spans="1:31" s="5" customFormat="1" ht="13.8">
      <c r="A113" s="267"/>
      <c r="B113" s="71"/>
      <c r="C113" s="4797"/>
      <c r="D113" s="1618"/>
      <c r="E113" s="1626" t="b">
        <v>0</v>
      </c>
      <c r="F113" s="1361"/>
      <c r="G113" s="1361"/>
      <c r="H113" s="1361"/>
      <c r="I113" s="1361"/>
      <c r="J113" s="1361"/>
      <c r="K113" s="1361"/>
      <c r="L113" s="1361"/>
      <c r="M113" s="1361"/>
      <c r="N113" s="1361"/>
      <c r="O113" s="1361"/>
      <c r="P113" s="1361"/>
      <c r="Q113" s="763"/>
      <c r="R113" s="4798"/>
      <c r="S113" s="1627"/>
      <c r="T113" s="1627"/>
      <c r="U113" s="1627"/>
      <c r="V113" s="1628"/>
      <c r="W113" s="4799">
        <f t="shared" si="8"/>
        <v>0</v>
      </c>
      <c r="X113" s="1362"/>
      <c r="Y113" s="1627"/>
      <c r="Z113" s="1627"/>
      <c r="AA113" s="1627"/>
      <c r="AB113" s="1629">
        <f t="shared" si="9"/>
        <v>0</v>
      </c>
      <c r="AC113" s="4800"/>
      <c r="AD113" s="71"/>
      <c r="AE113" s="267"/>
    </row>
    <row r="114" spans="1:31" s="5" customFormat="1" ht="13.8">
      <c r="A114" s="267"/>
      <c r="B114" s="71"/>
      <c r="C114" s="4797"/>
      <c r="D114" s="1618"/>
      <c r="E114" s="1626" t="b">
        <v>0</v>
      </c>
      <c r="F114" s="1361"/>
      <c r="G114" s="1361"/>
      <c r="H114" s="1361"/>
      <c r="I114" s="1361"/>
      <c r="J114" s="1361"/>
      <c r="K114" s="1361"/>
      <c r="L114" s="1361"/>
      <c r="M114" s="1361"/>
      <c r="N114" s="1361"/>
      <c r="O114" s="1361"/>
      <c r="P114" s="1361"/>
      <c r="Q114" s="763"/>
      <c r="R114" s="4798"/>
      <c r="S114" s="1627"/>
      <c r="T114" s="1627"/>
      <c r="U114" s="1627"/>
      <c r="V114" s="1628"/>
      <c r="W114" s="4799">
        <f t="shared" si="8"/>
        <v>0</v>
      </c>
      <c r="X114" s="1362"/>
      <c r="Y114" s="1627"/>
      <c r="Z114" s="1627"/>
      <c r="AA114" s="1627"/>
      <c r="AB114" s="1629">
        <f t="shared" si="9"/>
        <v>0</v>
      </c>
      <c r="AC114" s="4800"/>
      <c r="AD114" s="71"/>
      <c r="AE114" s="267"/>
    </row>
    <row r="115" spans="1:31" s="698" customFormat="1" ht="13.8">
      <c r="A115" s="265"/>
      <c r="B115" s="4"/>
      <c r="C115" s="4802" t="s">
        <v>2803</v>
      </c>
      <c r="D115" s="4803"/>
      <c r="E115" s="4804"/>
      <c r="F115" s="4805">
        <f>SUMIF($E$67:$E$114,"TRUE",F67:F114)</f>
        <v>0</v>
      </c>
      <c r="G115" s="4805">
        <f t="shared" ref="G115:AB115" si="10">SUMIF($E$67:$E$114,"TRUE",G67:G114)</f>
        <v>0</v>
      </c>
      <c r="H115" s="4805">
        <f t="shared" si="10"/>
        <v>0</v>
      </c>
      <c r="I115" s="4805">
        <f t="shared" si="10"/>
        <v>0</v>
      </c>
      <c r="J115" s="4805">
        <f t="shared" si="10"/>
        <v>0</v>
      </c>
      <c r="K115" s="4805">
        <f t="shared" si="10"/>
        <v>0</v>
      </c>
      <c r="L115" s="4805">
        <f t="shared" si="10"/>
        <v>0</v>
      </c>
      <c r="M115" s="4805">
        <f t="shared" si="10"/>
        <v>0</v>
      </c>
      <c r="N115" s="4805">
        <f t="shared" si="10"/>
        <v>0</v>
      </c>
      <c r="O115" s="4805">
        <f t="shared" si="10"/>
        <v>0</v>
      </c>
      <c r="P115" s="4805">
        <f t="shared" si="10"/>
        <v>0</v>
      </c>
      <c r="Q115" s="4806">
        <f t="shared" si="10"/>
        <v>0</v>
      </c>
      <c r="R115" s="4807">
        <f t="shared" si="10"/>
        <v>0</v>
      </c>
      <c r="S115" s="4805">
        <f t="shared" si="10"/>
        <v>0</v>
      </c>
      <c r="T115" s="4805">
        <f t="shared" si="10"/>
        <v>0</v>
      </c>
      <c r="U115" s="4805">
        <f t="shared" si="10"/>
        <v>0</v>
      </c>
      <c r="V115" s="4808">
        <f t="shared" si="10"/>
        <v>0</v>
      </c>
      <c r="W115" s="4809">
        <f t="shared" si="10"/>
        <v>0</v>
      </c>
      <c r="X115" s="4805">
        <f t="shared" si="10"/>
        <v>0</v>
      </c>
      <c r="Y115" s="4805">
        <f t="shared" si="10"/>
        <v>0</v>
      </c>
      <c r="Z115" s="4805">
        <f t="shared" si="10"/>
        <v>0</v>
      </c>
      <c r="AA115" s="4805">
        <f t="shared" si="10"/>
        <v>0</v>
      </c>
      <c r="AB115" s="4808">
        <f t="shared" si="10"/>
        <v>0</v>
      </c>
      <c r="AC115" s="4810"/>
      <c r="AD115" s="4"/>
      <c r="AE115" s="265"/>
    </row>
    <row r="116" spans="1:31" s="698" customFormat="1" thickBot="1">
      <c r="A116" s="265"/>
      <c r="B116" s="4"/>
      <c r="C116" s="4818" t="s">
        <v>2804</v>
      </c>
      <c r="D116" s="4819"/>
      <c r="E116" s="4820"/>
      <c r="F116" s="4821">
        <f>SUM(F67:F114)</f>
        <v>0</v>
      </c>
      <c r="G116" s="4821">
        <f t="shared" ref="G116:AB116" si="11">SUM(G67:G114)</f>
        <v>0</v>
      </c>
      <c r="H116" s="4821">
        <f t="shared" si="11"/>
        <v>0</v>
      </c>
      <c r="I116" s="4821">
        <f t="shared" si="11"/>
        <v>0</v>
      </c>
      <c r="J116" s="4821">
        <f t="shared" si="11"/>
        <v>0</v>
      </c>
      <c r="K116" s="4821">
        <f t="shared" si="11"/>
        <v>0</v>
      </c>
      <c r="L116" s="4821">
        <f t="shared" si="11"/>
        <v>0</v>
      </c>
      <c r="M116" s="4821">
        <f t="shared" si="11"/>
        <v>0</v>
      </c>
      <c r="N116" s="4821">
        <f t="shared" si="11"/>
        <v>0</v>
      </c>
      <c r="O116" s="4821">
        <f t="shared" si="11"/>
        <v>0</v>
      </c>
      <c r="P116" s="4821">
        <f t="shared" si="11"/>
        <v>0</v>
      </c>
      <c r="Q116" s="4822">
        <f t="shared" si="11"/>
        <v>0</v>
      </c>
      <c r="R116" s="4823">
        <f t="shared" si="11"/>
        <v>0</v>
      </c>
      <c r="S116" s="4821">
        <f t="shared" si="11"/>
        <v>0</v>
      </c>
      <c r="T116" s="4821">
        <f t="shared" si="11"/>
        <v>0</v>
      </c>
      <c r="U116" s="4821">
        <f t="shared" si="11"/>
        <v>0</v>
      </c>
      <c r="V116" s="4824">
        <f t="shared" si="11"/>
        <v>0</v>
      </c>
      <c r="W116" s="4825">
        <f t="shared" si="11"/>
        <v>0</v>
      </c>
      <c r="X116" s="4821">
        <f t="shared" si="11"/>
        <v>0</v>
      </c>
      <c r="Y116" s="4821">
        <f t="shared" si="11"/>
        <v>0</v>
      </c>
      <c r="Z116" s="4821">
        <f t="shared" si="11"/>
        <v>0</v>
      </c>
      <c r="AA116" s="4821">
        <f t="shared" si="11"/>
        <v>0</v>
      </c>
      <c r="AB116" s="4824">
        <f t="shared" si="11"/>
        <v>0</v>
      </c>
      <c r="AC116" s="2544"/>
      <c r="AD116" s="4"/>
      <c r="AE116" s="265"/>
    </row>
    <row r="117" spans="1:31" s="1063" customFormat="1" ht="16.2" thickBot="1">
      <c r="A117" s="330"/>
      <c r="B117" s="65"/>
      <c r="C117" s="138"/>
      <c r="D117" s="138"/>
      <c r="E117" s="138"/>
      <c r="F117" s="766"/>
      <c r="G117" s="766"/>
      <c r="H117" s="766"/>
      <c r="I117" s="766"/>
      <c r="J117" s="766"/>
      <c r="K117" s="766"/>
      <c r="L117" s="2103"/>
      <c r="M117" s="2103"/>
      <c r="N117" s="2103"/>
      <c r="O117" s="2103"/>
      <c r="P117" s="766"/>
      <c r="Q117" s="766"/>
      <c r="R117" s="766"/>
      <c r="S117" s="766"/>
      <c r="T117" s="766"/>
      <c r="U117" s="766"/>
      <c r="V117" s="766"/>
      <c r="W117" s="767"/>
      <c r="X117" s="767"/>
      <c r="Y117" s="767"/>
      <c r="Z117" s="767"/>
      <c r="AA117" s="767"/>
      <c r="AB117" s="767"/>
      <c r="AC117" s="767"/>
      <c r="AD117" s="65"/>
      <c r="AE117" s="330"/>
    </row>
    <row r="118" spans="1:31" s="698" customFormat="1" ht="13.8">
      <c r="A118" s="265"/>
      <c r="B118" s="4"/>
      <c r="C118" s="4826" t="s">
        <v>2806</v>
      </c>
      <c r="D118" s="4827"/>
      <c r="E118" s="4828"/>
      <c r="F118" s="4829">
        <f>F63+F115</f>
        <v>0</v>
      </c>
      <c r="G118" s="4829">
        <f t="shared" ref="G118:AB118" si="12">G63+G115</f>
        <v>0</v>
      </c>
      <c r="H118" s="4829">
        <f t="shared" si="12"/>
        <v>0</v>
      </c>
      <c r="I118" s="4829">
        <f t="shared" si="12"/>
        <v>0</v>
      </c>
      <c r="J118" s="4829">
        <f t="shared" si="12"/>
        <v>0</v>
      </c>
      <c r="K118" s="4829">
        <f t="shared" si="12"/>
        <v>0</v>
      </c>
      <c r="L118" s="4829">
        <f t="shared" si="12"/>
        <v>0</v>
      </c>
      <c r="M118" s="4829">
        <f t="shared" si="12"/>
        <v>0</v>
      </c>
      <c r="N118" s="4829">
        <f t="shared" si="12"/>
        <v>0</v>
      </c>
      <c r="O118" s="4829">
        <f t="shared" si="12"/>
        <v>0</v>
      </c>
      <c r="P118" s="4829">
        <f t="shared" si="12"/>
        <v>0</v>
      </c>
      <c r="Q118" s="4829">
        <f t="shared" si="12"/>
        <v>0</v>
      </c>
      <c r="R118" s="4829">
        <f t="shared" si="12"/>
        <v>0</v>
      </c>
      <c r="S118" s="4829">
        <f t="shared" si="12"/>
        <v>0</v>
      </c>
      <c r="T118" s="4829">
        <f t="shared" si="12"/>
        <v>0</v>
      </c>
      <c r="U118" s="4829">
        <f t="shared" si="12"/>
        <v>0</v>
      </c>
      <c r="V118" s="4829">
        <f t="shared" si="12"/>
        <v>0</v>
      </c>
      <c r="W118" s="4829">
        <f t="shared" si="12"/>
        <v>0</v>
      </c>
      <c r="X118" s="4829">
        <f t="shared" si="12"/>
        <v>0</v>
      </c>
      <c r="Y118" s="4829">
        <f t="shared" si="12"/>
        <v>0</v>
      </c>
      <c r="Z118" s="4829">
        <f t="shared" si="12"/>
        <v>0</v>
      </c>
      <c r="AA118" s="4829">
        <f t="shared" si="12"/>
        <v>0</v>
      </c>
      <c r="AB118" s="4830">
        <f t="shared" si="12"/>
        <v>0</v>
      </c>
      <c r="AC118" s="4831"/>
      <c r="AD118" s="4"/>
      <c r="AE118" s="265"/>
    </row>
    <row r="119" spans="1:31" s="1064" customFormat="1" ht="15" thickBot="1">
      <c r="A119" s="331"/>
      <c r="B119" s="140"/>
      <c r="C119" s="4832" t="s">
        <v>1776</v>
      </c>
      <c r="D119" s="4819"/>
      <c r="E119" s="4833"/>
      <c r="F119" s="4834">
        <f>F64+F116</f>
        <v>0</v>
      </c>
      <c r="G119" s="4834">
        <f t="shared" ref="G119:AB119" si="13">G64+G116</f>
        <v>0</v>
      </c>
      <c r="H119" s="4834">
        <f t="shared" si="13"/>
        <v>0</v>
      </c>
      <c r="I119" s="4834">
        <f t="shared" si="13"/>
        <v>0</v>
      </c>
      <c r="J119" s="4834">
        <f t="shared" si="13"/>
        <v>0</v>
      </c>
      <c r="K119" s="4834">
        <f t="shared" si="13"/>
        <v>0</v>
      </c>
      <c r="L119" s="4834">
        <f t="shared" si="13"/>
        <v>0</v>
      </c>
      <c r="M119" s="4834">
        <f t="shared" si="13"/>
        <v>0</v>
      </c>
      <c r="N119" s="4834">
        <f t="shared" si="13"/>
        <v>0</v>
      </c>
      <c r="O119" s="4834">
        <f t="shared" si="13"/>
        <v>0</v>
      </c>
      <c r="P119" s="4834">
        <f t="shared" si="13"/>
        <v>0</v>
      </c>
      <c r="Q119" s="4834">
        <f t="shared" si="13"/>
        <v>0</v>
      </c>
      <c r="R119" s="4834">
        <f t="shared" si="13"/>
        <v>0</v>
      </c>
      <c r="S119" s="4834">
        <f t="shared" si="13"/>
        <v>0</v>
      </c>
      <c r="T119" s="4834">
        <f t="shared" si="13"/>
        <v>0</v>
      </c>
      <c r="U119" s="4834">
        <f t="shared" si="13"/>
        <v>0</v>
      </c>
      <c r="V119" s="4834">
        <f t="shared" si="13"/>
        <v>0</v>
      </c>
      <c r="W119" s="4834">
        <f t="shared" si="13"/>
        <v>0</v>
      </c>
      <c r="X119" s="4834">
        <f t="shared" si="13"/>
        <v>0</v>
      </c>
      <c r="Y119" s="4834">
        <f t="shared" si="13"/>
        <v>0</v>
      </c>
      <c r="Z119" s="4834">
        <f t="shared" si="13"/>
        <v>0</v>
      </c>
      <c r="AA119" s="4834">
        <f t="shared" si="13"/>
        <v>0</v>
      </c>
      <c r="AB119" s="4825">
        <f t="shared" si="13"/>
        <v>0</v>
      </c>
      <c r="AC119" s="2544"/>
      <c r="AD119" s="140"/>
      <c r="AE119" s="331"/>
    </row>
    <row r="120" spans="1:31" ht="15" thickBot="1">
      <c r="A120" s="261"/>
      <c r="B120" s="2"/>
      <c r="C120" s="2"/>
      <c r="D120" s="41"/>
      <c r="E120" s="36" t="s">
        <v>445</v>
      </c>
      <c r="F120" s="2"/>
      <c r="G120" s="41"/>
      <c r="H120" s="41"/>
      <c r="I120" s="41"/>
      <c r="J120" s="41"/>
      <c r="K120" s="41"/>
      <c r="L120" s="41"/>
      <c r="M120" s="41"/>
      <c r="N120" s="41"/>
      <c r="O120" s="41"/>
      <c r="P120" s="41"/>
      <c r="Q120" s="41"/>
      <c r="R120" s="41"/>
      <c r="S120" s="41"/>
      <c r="T120" s="41"/>
      <c r="U120" s="41"/>
      <c r="V120" s="2"/>
      <c r="W120" s="2"/>
      <c r="X120" s="2"/>
      <c r="Y120" s="2"/>
      <c r="Z120" s="2"/>
      <c r="AA120" s="2"/>
      <c r="AB120" s="2"/>
      <c r="AC120" s="2"/>
      <c r="AD120" s="2"/>
      <c r="AE120" s="261"/>
    </row>
    <row r="121" spans="1:31">
      <c r="A121" s="261"/>
      <c r="B121" s="2"/>
      <c r="C121" s="2"/>
      <c r="D121" s="31"/>
      <c r="E121" s="64" t="s">
        <v>2809</v>
      </c>
      <c r="F121" s="2"/>
      <c r="G121" s="31"/>
      <c r="H121" s="31"/>
      <c r="I121" s="31"/>
      <c r="J121" s="31"/>
      <c r="K121" s="31"/>
      <c r="L121" s="2"/>
      <c r="M121" s="2"/>
      <c r="N121" s="2"/>
      <c r="O121" s="2"/>
      <c r="P121" s="2"/>
      <c r="Q121" s="4835"/>
      <c r="R121" s="4836" t="s">
        <v>520</v>
      </c>
      <c r="S121" s="4837"/>
      <c r="T121" s="4838" t="s">
        <v>2747</v>
      </c>
      <c r="U121" s="4657" t="s">
        <v>2808</v>
      </c>
      <c r="V121" s="4657" t="s">
        <v>1716</v>
      </c>
      <c r="W121" s="4839" t="s">
        <v>1717</v>
      </c>
      <c r="X121" s="2"/>
      <c r="Y121" s="38"/>
      <c r="Z121" s="38"/>
      <c r="AA121" s="2"/>
      <c r="AB121" s="2"/>
      <c r="AC121" s="2"/>
      <c r="AD121" s="2"/>
      <c r="AE121" s="261"/>
    </row>
    <row r="122" spans="1:31">
      <c r="A122" s="261"/>
      <c r="B122" s="2"/>
      <c r="C122" s="2"/>
      <c r="D122" s="31"/>
      <c r="E122" s="64" t="s">
        <v>2810</v>
      </c>
      <c r="F122" s="2"/>
      <c r="G122" s="31"/>
      <c r="H122" s="31"/>
      <c r="I122" s="31"/>
      <c r="J122" s="31"/>
      <c r="K122" s="31"/>
      <c r="L122" s="2"/>
      <c r="M122" s="2"/>
      <c r="N122" s="2"/>
      <c r="O122" s="2"/>
      <c r="P122" s="2"/>
      <c r="Q122" s="4840"/>
      <c r="R122" s="4841"/>
      <c r="S122" s="4842"/>
      <c r="T122" s="4843" t="s">
        <v>1723</v>
      </c>
      <c r="U122" s="4844" t="s">
        <v>1723</v>
      </c>
      <c r="V122" s="4845" t="s">
        <v>1717</v>
      </c>
      <c r="W122" s="4846" t="s">
        <v>1723</v>
      </c>
      <c r="X122" s="2"/>
      <c r="Y122" s="37"/>
      <c r="Z122" s="37"/>
      <c r="AA122" s="2"/>
      <c r="AB122" s="2"/>
      <c r="AC122" s="2"/>
      <c r="AD122" s="2"/>
      <c r="AE122" s="261"/>
    </row>
    <row r="123" spans="1:31">
      <c r="A123" s="261"/>
      <c r="B123" s="2"/>
      <c r="C123" s="2"/>
      <c r="D123" s="31"/>
      <c r="E123" s="231" t="s">
        <v>2812</v>
      </c>
      <c r="F123" s="2"/>
      <c r="G123" s="31"/>
      <c r="H123" s="31"/>
      <c r="I123" s="31"/>
      <c r="J123" s="31"/>
      <c r="K123" s="31"/>
      <c r="L123" s="2"/>
      <c r="M123" s="2"/>
      <c r="N123" s="2"/>
      <c r="O123" s="2"/>
      <c r="P123" s="2"/>
      <c r="Q123" s="4847" t="s">
        <v>2811</v>
      </c>
      <c r="R123" s="4848"/>
      <c r="S123" s="4849"/>
      <c r="T123" s="4850">
        <f>M119+O119</f>
        <v>0</v>
      </c>
      <c r="U123" s="4850">
        <f>X119</f>
        <v>0</v>
      </c>
      <c r="V123" s="4850">
        <f>Z119</f>
        <v>0</v>
      </c>
      <c r="W123" s="4851">
        <f>T123+U123-V123</f>
        <v>0</v>
      </c>
      <c r="X123" s="2"/>
      <c r="Y123" s="37"/>
      <c r="Z123" s="37"/>
      <c r="AA123" s="2"/>
      <c r="AB123" s="2"/>
      <c r="AC123" s="2"/>
      <c r="AD123" s="2"/>
      <c r="AE123" s="261"/>
    </row>
    <row r="124" spans="1:31">
      <c r="A124" s="261"/>
      <c r="B124" s="2"/>
      <c r="C124" s="2"/>
      <c r="D124" s="31"/>
      <c r="E124" s="231" t="s">
        <v>2814</v>
      </c>
      <c r="F124" s="2"/>
      <c r="G124" s="31"/>
      <c r="H124" s="31"/>
      <c r="I124" s="31"/>
      <c r="J124" s="31"/>
      <c r="K124" s="31"/>
      <c r="L124" s="2"/>
      <c r="M124" s="2"/>
      <c r="N124" s="2"/>
      <c r="O124" s="2"/>
      <c r="P124" s="2"/>
      <c r="Q124" s="4847" t="s">
        <v>2813</v>
      </c>
      <c r="R124" s="4849"/>
      <c r="S124" s="4852"/>
      <c r="T124" s="4853">
        <f>P119+N119</f>
        <v>0</v>
      </c>
      <c r="U124" s="4853">
        <f>Y119</f>
        <v>0</v>
      </c>
      <c r="V124" s="4853">
        <f>AA119</f>
        <v>0</v>
      </c>
      <c r="W124" s="4851">
        <f>T124+U124-V124</f>
        <v>0</v>
      </c>
      <c r="X124" s="2"/>
      <c r="Y124" s="37"/>
      <c r="Z124" s="37"/>
      <c r="AA124" s="2"/>
      <c r="AB124" s="2"/>
      <c r="AC124" s="2"/>
      <c r="AD124" s="2"/>
      <c r="AE124" s="261"/>
    </row>
    <row r="125" spans="1:31">
      <c r="A125" s="261"/>
      <c r="B125" s="2"/>
      <c r="C125" s="2"/>
      <c r="D125" s="31"/>
      <c r="E125" s="231" t="s">
        <v>2816</v>
      </c>
      <c r="F125" s="2"/>
      <c r="G125" s="31"/>
      <c r="H125" s="31"/>
      <c r="I125" s="31"/>
      <c r="J125" s="31"/>
      <c r="K125" s="31"/>
      <c r="L125" s="2"/>
      <c r="M125" s="2"/>
      <c r="N125" s="2"/>
      <c r="O125" s="2"/>
      <c r="P125" s="2"/>
      <c r="Q125" s="4854" t="s">
        <v>2815</v>
      </c>
      <c r="R125" s="4855"/>
      <c r="S125" s="4856"/>
      <c r="T125" s="4857">
        <f>Q119</f>
        <v>0</v>
      </c>
      <c r="U125" s="4858"/>
      <c r="V125" s="4858"/>
      <c r="W125" s="4851">
        <f>T125+U125-V125</f>
        <v>0</v>
      </c>
      <c r="X125" s="2"/>
      <c r="Y125" s="2"/>
      <c r="Z125" s="2"/>
      <c r="AA125" s="2"/>
      <c r="AB125" s="2"/>
      <c r="AC125" s="2"/>
      <c r="AD125" s="2"/>
      <c r="AE125" s="261"/>
    </row>
    <row r="126" spans="1:31" ht="15" thickBot="1">
      <c r="A126" s="261"/>
      <c r="B126" s="2"/>
      <c r="C126" s="2"/>
      <c r="D126" s="31"/>
      <c r="E126" s="231" t="s">
        <v>2817</v>
      </c>
      <c r="F126" s="2"/>
      <c r="G126" s="31"/>
      <c r="H126" s="31"/>
      <c r="I126" s="31"/>
      <c r="J126" s="31"/>
      <c r="K126" s="31"/>
      <c r="L126" s="2"/>
      <c r="M126" s="2"/>
      <c r="N126" s="2"/>
      <c r="O126" s="2"/>
      <c r="P126" s="2"/>
      <c r="Q126" s="8454" t="s">
        <v>2804</v>
      </c>
      <c r="R126" s="8455"/>
      <c r="S126" s="8456"/>
      <c r="T126" s="4859">
        <f>SUM(T123:T125)</f>
        <v>0</v>
      </c>
      <c r="U126" s="4859">
        <f>SUM(U123:U125)</f>
        <v>0</v>
      </c>
      <c r="V126" s="4859">
        <f>SUM(V123:V125)</f>
        <v>0</v>
      </c>
      <c r="W126" s="4860">
        <f>SUM(W123:W125)</f>
        <v>0</v>
      </c>
      <c r="X126" s="2"/>
      <c r="Y126" s="2"/>
      <c r="Z126" s="2"/>
      <c r="AA126" s="2"/>
      <c r="AB126" s="2"/>
      <c r="AC126" s="2"/>
      <c r="AD126" s="2"/>
      <c r="AE126" s="261"/>
    </row>
    <row r="127" spans="1:31">
      <c r="A127" s="261"/>
      <c r="B127" s="2"/>
      <c r="C127" s="2"/>
      <c r="D127" s="31"/>
      <c r="E127" s="231" t="s">
        <v>2818</v>
      </c>
      <c r="F127" s="2"/>
      <c r="G127" s="31"/>
      <c r="H127" s="31"/>
      <c r="I127" s="31"/>
      <c r="J127" s="31"/>
      <c r="K127" s="31"/>
      <c r="L127" s="2"/>
      <c r="M127" s="2"/>
      <c r="N127" s="2"/>
      <c r="O127" s="2"/>
      <c r="P127" s="2"/>
      <c r="Q127" s="542"/>
      <c r="R127" s="32"/>
      <c r="S127" s="32"/>
      <c r="T127" s="105" t="str">
        <f>IF(T126=W119,"","Check Error")</f>
        <v/>
      </c>
      <c r="U127" s="105" t="str">
        <f>IF(U126=(X119+Y119),"","Check Error")</f>
        <v/>
      </c>
      <c r="V127" s="105" t="str">
        <f>IF(V126=(Z119+AA119),"","Check Error")</f>
        <v/>
      </c>
      <c r="W127" s="105" t="str">
        <f>IF(W126=(AB119),"","Check Error")</f>
        <v/>
      </c>
      <c r="X127" s="2"/>
      <c r="Y127" s="2"/>
      <c r="Z127" s="2"/>
      <c r="AA127" s="2"/>
      <c r="AB127" s="2"/>
      <c r="AC127" s="2"/>
      <c r="AD127" s="2"/>
      <c r="AE127" s="261"/>
    </row>
    <row r="128" spans="1:31" ht="15.6">
      <c r="A128" s="261"/>
      <c r="B128" s="2"/>
      <c r="C128" s="2"/>
      <c r="D128" s="31"/>
      <c r="E128" s="231" t="s">
        <v>2819</v>
      </c>
      <c r="F128" s="2"/>
      <c r="G128" s="31"/>
      <c r="H128" s="31"/>
      <c r="I128" s="31"/>
      <c r="J128" s="31"/>
      <c r="K128" s="31"/>
      <c r="L128" s="2"/>
      <c r="M128" s="2"/>
      <c r="N128" s="2"/>
      <c r="O128" s="2"/>
      <c r="P128" s="2"/>
      <c r="Q128" s="2"/>
      <c r="R128" s="2"/>
      <c r="S128" s="332"/>
      <c r="T128" s="332"/>
      <c r="U128" s="332"/>
      <c r="V128" s="332"/>
      <c r="W128" s="2"/>
      <c r="X128" s="2"/>
      <c r="Y128" s="2"/>
      <c r="Z128" s="2"/>
      <c r="AA128" s="2"/>
      <c r="AB128" s="2"/>
      <c r="AC128" s="2"/>
      <c r="AD128" s="2"/>
      <c r="AE128" s="261"/>
    </row>
    <row r="129" spans="1:31">
      <c r="A129" s="261"/>
      <c r="B129" s="2"/>
      <c r="C129" s="2"/>
      <c r="D129" s="31"/>
      <c r="E129" s="231" t="s">
        <v>2820</v>
      </c>
      <c r="F129" s="2"/>
      <c r="G129" s="31"/>
      <c r="H129" s="31"/>
      <c r="I129" s="31"/>
      <c r="J129" s="31"/>
      <c r="K129" s="31"/>
      <c r="L129" s="2"/>
      <c r="M129" s="2"/>
      <c r="N129" s="2"/>
      <c r="O129" s="2"/>
      <c r="P129" s="2"/>
      <c r="Q129" s="2"/>
      <c r="R129" s="2"/>
      <c r="S129" s="31"/>
      <c r="T129" s="31"/>
      <c r="U129" s="31"/>
      <c r="V129" s="2"/>
      <c r="W129" s="2"/>
      <c r="X129" s="2"/>
      <c r="Y129" s="2"/>
      <c r="Z129" s="2"/>
      <c r="AA129" s="2"/>
      <c r="AB129" s="2"/>
      <c r="AC129" s="2"/>
      <c r="AD129" s="2"/>
      <c r="AE129" s="261"/>
    </row>
    <row r="130" spans="1:31">
      <c r="A130" s="261"/>
      <c r="B130" s="2"/>
      <c r="C130" s="2"/>
      <c r="D130" s="31"/>
      <c r="E130" s="231" t="s">
        <v>2821</v>
      </c>
      <c r="F130" s="2"/>
      <c r="G130" s="31"/>
      <c r="H130" s="31"/>
      <c r="I130" s="31"/>
      <c r="J130" s="31"/>
      <c r="K130" s="31"/>
      <c r="L130" s="2"/>
      <c r="M130" s="2"/>
      <c r="N130" s="31"/>
      <c r="O130" s="31"/>
      <c r="P130" s="31"/>
      <c r="Q130" s="31"/>
      <c r="R130" s="31"/>
      <c r="S130" s="37"/>
      <c r="T130" s="2"/>
      <c r="U130" s="31"/>
      <c r="V130" s="31"/>
      <c r="W130" s="2"/>
      <c r="X130" s="2"/>
      <c r="Y130" s="2"/>
      <c r="Z130" s="2"/>
      <c r="AA130" s="2"/>
      <c r="AB130" s="2"/>
      <c r="AC130" s="2"/>
      <c r="AD130" s="2"/>
      <c r="AE130" s="261"/>
    </row>
    <row r="131" spans="1:31">
      <c r="A131" s="261"/>
      <c r="B131" s="2"/>
      <c r="C131" s="2"/>
      <c r="D131" s="31"/>
      <c r="E131" s="231" t="s">
        <v>2822</v>
      </c>
      <c r="F131" s="2"/>
      <c r="G131" s="31"/>
      <c r="H131" s="31"/>
      <c r="I131" s="31"/>
      <c r="J131" s="31"/>
      <c r="K131" s="31"/>
      <c r="L131" s="31"/>
      <c r="M131" s="31"/>
      <c r="N131" s="31"/>
      <c r="O131" s="31"/>
      <c r="P131" s="2"/>
      <c r="Q131" s="2"/>
      <c r="R131" s="2"/>
      <c r="S131" s="63"/>
      <c r="T131" s="63"/>
      <c r="U131" s="63"/>
      <c r="V131" s="63"/>
      <c r="W131" s="2"/>
      <c r="X131" s="2"/>
      <c r="Y131" s="2"/>
      <c r="Z131" s="2"/>
      <c r="AA131" s="2"/>
      <c r="AB131" s="2"/>
      <c r="AC131" s="2"/>
      <c r="AD131" s="2"/>
      <c r="AE131" s="261"/>
    </row>
    <row r="132" spans="1:31">
      <c r="A132" s="261"/>
      <c r="B132" s="2"/>
      <c r="C132" s="2"/>
      <c r="D132" s="31"/>
      <c r="E132" s="64" t="s">
        <v>2823</v>
      </c>
      <c r="F132" s="2"/>
      <c r="G132" s="31"/>
      <c r="H132" s="31"/>
      <c r="I132" s="31"/>
      <c r="J132" s="31"/>
      <c r="K132" s="31"/>
      <c r="L132" s="31"/>
      <c r="M132" s="31"/>
      <c r="N132" s="31"/>
      <c r="O132" s="31"/>
      <c r="P132" s="2"/>
      <c r="Q132" s="2"/>
      <c r="R132" s="2"/>
      <c r="S132" s="37"/>
      <c r="T132" s="2"/>
      <c r="U132" s="31"/>
      <c r="V132" s="31"/>
      <c r="W132" s="2"/>
      <c r="X132" s="2"/>
      <c r="Y132" s="2"/>
      <c r="Z132" s="2"/>
      <c r="AA132" s="2"/>
      <c r="AB132" s="2"/>
      <c r="AC132" s="2"/>
      <c r="AD132" s="2"/>
      <c r="AE132" s="261"/>
    </row>
    <row r="133" spans="1:31" ht="15.6">
      <c r="A133" s="261"/>
      <c r="B133" s="2"/>
      <c r="C133" s="2"/>
      <c r="D133" s="31"/>
      <c r="E133" s="64" t="s">
        <v>2850</v>
      </c>
      <c r="F133" s="2"/>
      <c r="G133" s="31"/>
      <c r="H133" s="31"/>
      <c r="I133" s="31"/>
      <c r="J133" s="31"/>
      <c r="K133" s="31"/>
      <c r="L133" s="31"/>
      <c r="M133" s="31"/>
      <c r="N133" s="31"/>
      <c r="O133" s="31"/>
      <c r="P133" s="2"/>
      <c r="Q133" s="2"/>
      <c r="R133" s="2"/>
      <c r="S133" s="39"/>
      <c r="T133" s="39"/>
      <c r="U133" s="311"/>
      <c r="V133" s="332"/>
      <c r="W133" s="2"/>
      <c r="X133" s="2"/>
      <c r="Y133" s="2"/>
      <c r="Z133" s="2"/>
      <c r="AA133" s="2"/>
      <c r="AB133" s="2"/>
      <c r="AC133" s="2"/>
      <c r="AD133" s="2"/>
      <c r="AE133" s="261"/>
    </row>
    <row r="134" spans="1:31" ht="15.6">
      <c r="A134" s="261"/>
      <c r="B134" s="2"/>
      <c r="C134" s="2"/>
      <c r="D134" s="31"/>
      <c r="E134" s="64" t="s">
        <v>2851</v>
      </c>
      <c r="F134" s="2"/>
      <c r="G134" s="31"/>
      <c r="H134" s="31"/>
      <c r="I134" s="31"/>
      <c r="J134" s="31"/>
      <c r="K134" s="31"/>
      <c r="L134" s="31"/>
      <c r="M134" s="31"/>
      <c r="N134" s="31"/>
      <c r="O134" s="31"/>
      <c r="P134" s="2"/>
      <c r="Q134" s="2"/>
      <c r="R134" s="2"/>
      <c r="S134" s="39"/>
      <c r="T134" s="39"/>
      <c r="U134" s="311"/>
      <c r="V134" s="332"/>
      <c r="W134" s="2"/>
      <c r="X134" s="2"/>
      <c r="Y134" s="2"/>
      <c r="Z134" s="2"/>
      <c r="AA134" s="2"/>
      <c r="AB134" s="2"/>
      <c r="AC134" s="2"/>
      <c r="AD134" s="2"/>
      <c r="AE134" s="261"/>
    </row>
    <row r="135" spans="1:31" ht="11.25" customHeight="1">
      <c r="A135" s="261"/>
      <c r="B135" s="2"/>
      <c r="C135" s="2"/>
      <c r="D135" s="2"/>
      <c r="E135" s="64" t="s">
        <v>2852</v>
      </c>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61"/>
    </row>
    <row r="136" spans="1:31" ht="11.25" customHeight="1">
      <c r="A136" s="261"/>
      <c r="B136" s="2"/>
      <c r="C136" s="2"/>
      <c r="D136" s="2"/>
      <c r="E136" s="64" t="s">
        <v>2853</v>
      </c>
      <c r="F136" s="2"/>
      <c r="G136" s="2"/>
      <c r="H136" s="2"/>
      <c r="I136" s="2"/>
      <c r="J136" s="2"/>
      <c r="K136" s="2"/>
      <c r="L136" s="2"/>
      <c r="M136" s="2"/>
      <c r="N136" s="2"/>
      <c r="O136" s="2"/>
      <c r="P136" s="2"/>
      <c r="Q136" s="2"/>
      <c r="R136" s="2"/>
      <c r="S136" s="2"/>
      <c r="T136" s="2"/>
      <c r="U136" s="2"/>
      <c r="V136" s="2"/>
      <c r="W136" s="2"/>
      <c r="X136" s="2"/>
      <c r="Y136" s="2"/>
      <c r="Z136" s="2"/>
      <c r="AA136" s="2"/>
      <c r="AB136" s="684"/>
      <c r="AC136" s="684"/>
      <c r="AD136" s="2"/>
      <c r="AE136" s="261"/>
    </row>
    <row r="137" spans="1:31" ht="11.25" customHeight="1">
      <c r="A137" s="261"/>
      <c r="B137" s="2"/>
      <c r="C137" s="2"/>
      <c r="D137" s="2"/>
      <c r="E137" s="64" t="s">
        <v>2854</v>
      </c>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61"/>
    </row>
    <row r="138" spans="1:31" ht="11.25" customHeight="1">
      <c r="A138" s="261"/>
      <c r="B138" s="2"/>
      <c r="C138" s="2"/>
      <c r="D138" s="2"/>
      <c r="E138" s="64"/>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61"/>
    </row>
    <row r="139" spans="1:31">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row>
  </sheetData>
  <sheetProtection formatCells="0" formatColumns="0" formatRows="0"/>
  <customSheetViews>
    <customSheetView guid="{F416BD5B-C3AD-4F61-AAB2-55950A9B7E72}">
      <selection activeCell="A18" sqref="A18"/>
      <pageMargins left="0" right="0" top="0" bottom="0" header="0" footer="0"/>
    </customSheetView>
    <customSheetView guid="{E14211BF-3959-45CF-A937-AD36AACCEFAC}" showGridLines="0" topLeftCell="A18">
      <selection activeCell="J28" sqref="J28"/>
      <pageMargins left="0" right="0" top="0" bottom="0" header="0" footer="0"/>
    </customSheetView>
    <customSheetView guid="{DD364770-73A1-4C6D-9516-629A57F0EB18}" showGridLines="0" hiddenColumns="1">
      <selection activeCell="A9" sqref="A9"/>
      <pageMargins left="0" right="0" top="0" bottom="0" header="0" footer="0"/>
    </customSheetView>
    <customSheetView guid="{41E394DC-1FDD-4D1F-8620-137B7012DC10}" showGridLines="0" topLeftCell="A18">
      <selection activeCell="J28" sqref="J28"/>
      <pageMargins left="0" right="0" top="0" bottom="0" header="0" footer="0"/>
    </customSheetView>
    <customSheetView guid="{CC70D5D3-3A1F-46AA-BDCE-F692C2C36BEE}" topLeftCell="L18">
      <selection activeCell="AB53" sqref="AB53"/>
      <pageMargins left="0" right="0" top="0" bottom="0" header="0" footer="0"/>
    </customSheetView>
  </customSheetViews>
  <mergeCells count="30">
    <mergeCell ref="Q126:S126"/>
    <mergeCell ref="X10:Y10"/>
    <mergeCell ref="X9:Y9"/>
    <mergeCell ref="Z10:AA10"/>
    <mergeCell ref="Z9:AA9"/>
    <mergeCell ref="X11:X14"/>
    <mergeCell ref="Y11:Y14"/>
    <mergeCell ref="Z11:Z14"/>
    <mergeCell ref="AA11:AA14"/>
    <mergeCell ref="I12:I15"/>
    <mergeCell ref="J12:J15"/>
    <mergeCell ref="K12:K15"/>
    <mergeCell ref="L12:L15"/>
    <mergeCell ref="M12:M15"/>
    <mergeCell ref="AC7:AC13"/>
    <mergeCell ref="D4:F4"/>
    <mergeCell ref="D5:F5"/>
    <mergeCell ref="I10:J11"/>
    <mergeCell ref="K10:L11"/>
    <mergeCell ref="M10:N11"/>
    <mergeCell ref="F7:Q7"/>
    <mergeCell ref="O10:P11"/>
    <mergeCell ref="N12:N15"/>
    <mergeCell ref="O12:O15"/>
    <mergeCell ref="P12:P15"/>
    <mergeCell ref="R7:V7"/>
    <mergeCell ref="G8:H8"/>
    <mergeCell ref="I8:L9"/>
    <mergeCell ref="M8:P9"/>
    <mergeCell ref="G9:H9"/>
  </mergeCells>
  <hyperlinks>
    <hyperlink ref="AD2" location="Index!A1" display="Index" xr:uid="{E5E1D1F8-3ADF-4D98-AF03-12843E0C2B3D}"/>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7030A0"/>
  </sheetPr>
  <dimension ref="A1:AE71"/>
  <sheetViews>
    <sheetView topLeftCell="K1" zoomScale="70" zoomScaleNormal="70" workbookViewId="0">
      <selection activeCell="V21" sqref="V21"/>
    </sheetView>
  </sheetViews>
  <sheetFormatPr defaultColWidth="0" defaultRowHeight="14.4" zeroHeight="1"/>
  <cols>
    <col min="1" max="1" width="3.33203125" customWidth="1"/>
    <col min="2" max="2" width="9.109375" customWidth="1"/>
    <col min="3" max="3" width="34.6640625" customWidth="1"/>
    <col min="4" max="4" width="12.109375" customWidth="1"/>
    <col min="5" max="5" width="14.44140625" customWidth="1"/>
    <col min="6" max="6" width="15.44140625" customWidth="1"/>
    <col min="7" max="7" width="14.44140625" customWidth="1"/>
    <col min="8" max="8" width="12.6640625" customWidth="1"/>
    <col min="9" max="11" width="10.6640625" customWidth="1"/>
    <col min="12" max="12" width="12.88671875" customWidth="1"/>
    <col min="13" max="16" width="9.44140625" customWidth="1"/>
    <col min="17" max="17" width="11.6640625" customWidth="1"/>
    <col min="18" max="18" width="16.6640625" customWidth="1"/>
    <col min="19" max="19" width="18.88671875" customWidth="1"/>
    <col min="20" max="20" width="17.44140625" customWidth="1"/>
    <col min="21" max="21" width="13.88671875" customWidth="1"/>
    <col min="22" max="22" width="21.44140625" customWidth="1"/>
    <col min="23" max="24" width="15.88671875" customWidth="1"/>
    <col min="25" max="25" width="14" customWidth="1"/>
    <col min="26" max="26" width="16.6640625" customWidth="1"/>
    <col min="27" max="27" width="14.44140625" customWidth="1"/>
    <col min="28" max="29" width="18.109375" customWidth="1"/>
    <col min="30" max="30" width="9.109375" customWidth="1"/>
    <col min="31" max="31" width="3.44140625" customWidth="1"/>
    <col min="32" max="16384" width="9.109375" hidden="1"/>
  </cols>
  <sheetData>
    <row r="1" spans="1:31">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row>
    <row r="2" spans="1:31" ht="15" thickBot="1">
      <c r="A2" s="261"/>
      <c r="B2" s="144" t="s">
        <v>163</v>
      </c>
      <c r="C2" s="2"/>
      <c r="D2" s="2"/>
      <c r="E2" s="2"/>
      <c r="F2" s="2"/>
      <c r="G2" s="2"/>
      <c r="H2" s="2"/>
      <c r="I2" s="2"/>
      <c r="J2" s="2"/>
      <c r="K2" s="2"/>
      <c r="L2" s="2"/>
      <c r="M2" s="2"/>
      <c r="N2" s="2"/>
      <c r="O2" s="2"/>
      <c r="P2" s="2"/>
      <c r="Q2" s="2"/>
      <c r="R2" s="2"/>
      <c r="S2" s="2"/>
      <c r="T2" s="2"/>
      <c r="U2" s="2"/>
      <c r="V2" s="2"/>
      <c r="W2" s="2"/>
      <c r="X2" s="2"/>
      <c r="Y2" s="2"/>
      <c r="Z2" s="2"/>
      <c r="AA2" s="2"/>
      <c r="AB2" s="2"/>
      <c r="AC2" s="2"/>
      <c r="AD2" s="2204" t="s">
        <v>1</v>
      </c>
      <c r="AE2" s="261"/>
    </row>
    <row r="3" spans="1:31" s="698" customFormat="1" ht="17.399999999999999" thickBot="1">
      <c r="A3" s="265"/>
      <c r="B3" s="4"/>
      <c r="C3" s="4650" t="s">
        <v>2855</v>
      </c>
      <c r="D3" s="4651"/>
      <c r="E3" s="4651"/>
      <c r="F3" s="4652"/>
      <c r="G3" s="41"/>
      <c r="H3" s="41"/>
      <c r="I3" s="41"/>
      <c r="J3" s="133"/>
      <c r="K3" s="41"/>
      <c r="L3" s="41"/>
      <c r="M3" s="41"/>
      <c r="N3" s="41"/>
      <c r="O3" s="41"/>
      <c r="P3" s="110"/>
      <c r="Q3" s="110"/>
      <c r="R3" s="41"/>
      <c r="S3" s="110"/>
      <c r="T3" s="110"/>
      <c r="U3" s="41"/>
      <c r="V3" s="1"/>
      <c r="W3" s="4"/>
      <c r="X3" s="4"/>
      <c r="Y3" s="4"/>
      <c r="Z3" s="4"/>
      <c r="AA3" s="4"/>
      <c r="AB3" s="39"/>
      <c r="AC3" s="39"/>
      <c r="AD3" s="4"/>
      <c r="AE3" s="265"/>
    </row>
    <row r="4" spans="1:31" s="698" customFormat="1" ht="16.8">
      <c r="A4" s="265"/>
      <c r="B4" s="4"/>
      <c r="C4" s="4439" t="s">
        <v>723</v>
      </c>
      <c r="D4" s="8341" t="str">
        <f>B.1!F4</f>
        <v>ABC Company</v>
      </c>
      <c r="E4" s="8342"/>
      <c r="F4" s="8343"/>
      <c r="G4" s="41"/>
      <c r="H4" s="41"/>
      <c r="I4" s="41"/>
      <c r="J4" s="133"/>
      <c r="K4" s="41"/>
      <c r="L4" s="41"/>
      <c r="M4" s="41"/>
      <c r="N4" s="41"/>
      <c r="O4" s="41"/>
      <c r="P4" s="41"/>
      <c r="Q4" s="41"/>
      <c r="R4" s="41"/>
      <c r="S4" s="41"/>
      <c r="T4" s="41"/>
      <c r="U4" s="41"/>
      <c r="V4" s="1"/>
      <c r="W4" s="4"/>
      <c r="X4" s="4"/>
      <c r="Y4" s="4"/>
      <c r="Z4" s="4"/>
      <c r="AA4" s="4"/>
      <c r="AB4" s="4"/>
      <c r="AC4" s="4"/>
      <c r="AD4" s="4"/>
      <c r="AE4" s="265"/>
    </row>
    <row r="5" spans="1:31" s="1062" customFormat="1" ht="18" thickBot="1">
      <c r="A5" s="185"/>
      <c r="B5" s="136"/>
      <c r="C5" s="4443" t="s">
        <v>724</v>
      </c>
      <c r="D5" s="8344" t="str">
        <f>B.1!F5</f>
        <v>31 December 202x</v>
      </c>
      <c r="E5" s="8345"/>
      <c r="F5" s="8346"/>
      <c r="G5" s="136"/>
      <c r="H5" s="136"/>
      <c r="I5" s="136"/>
      <c r="J5" s="133"/>
      <c r="K5" s="136"/>
      <c r="L5" s="143"/>
      <c r="M5" s="143"/>
      <c r="N5" s="136"/>
      <c r="O5" s="136"/>
      <c r="P5" s="136"/>
      <c r="Q5" s="136"/>
      <c r="R5" s="136"/>
      <c r="S5" s="136"/>
      <c r="T5" s="136"/>
      <c r="U5" s="136"/>
      <c r="V5" s="142"/>
      <c r="W5" s="136"/>
      <c r="X5" s="136"/>
      <c r="Y5" s="143"/>
      <c r="Z5" s="143"/>
      <c r="AA5" s="143"/>
      <c r="AB5" s="143"/>
      <c r="AC5" s="143"/>
      <c r="AD5" s="136"/>
      <c r="AE5" s="185"/>
    </row>
    <row r="6" spans="1:31" s="698" customFormat="1" ht="16.2" thickBot="1">
      <c r="A6" s="265"/>
      <c r="B6" s="4"/>
      <c r="C6" s="133"/>
      <c r="D6" s="41"/>
      <c r="E6" s="41"/>
      <c r="F6" s="41"/>
      <c r="G6" s="41"/>
      <c r="H6" s="41"/>
      <c r="I6" s="41"/>
      <c r="J6" s="41"/>
      <c r="K6" s="41"/>
      <c r="L6" s="41"/>
      <c r="M6" s="41"/>
      <c r="N6" s="41"/>
      <c r="O6" s="41"/>
      <c r="P6" s="41"/>
      <c r="Q6" s="41"/>
      <c r="R6" s="41"/>
      <c r="S6" s="41"/>
      <c r="T6" s="41"/>
      <c r="U6" s="41"/>
      <c r="V6" s="41"/>
      <c r="W6" s="56"/>
      <c r="X6" s="56"/>
      <c r="Y6" s="56"/>
      <c r="Z6" s="56"/>
      <c r="AA6" s="56"/>
      <c r="AB6" s="56"/>
      <c r="AC6" s="56"/>
      <c r="AD6" s="4"/>
      <c r="AE6" s="265"/>
    </row>
    <row r="7" spans="1:31" s="698" customFormat="1" ht="13.8">
      <c r="A7" s="265"/>
      <c r="B7" s="4"/>
      <c r="C7" s="4861"/>
      <c r="D7" s="4862"/>
      <c r="E7" s="4863"/>
      <c r="F7" s="8464" t="s">
        <v>2856</v>
      </c>
      <c r="G7" s="8465"/>
      <c r="H7" s="8465"/>
      <c r="I7" s="8465"/>
      <c r="J7" s="8465"/>
      <c r="K7" s="8465"/>
      <c r="L7" s="8465"/>
      <c r="M7" s="8465"/>
      <c r="N7" s="8465"/>
      <c r="O7" s="8465"/>
      <c r="P7" s="8465"/>
      <c r="Q7" s="8466"/>
      <c r="R7" s="8465" t="s">
        <v>2857</v>
      </c>
      <c r="S7" s="8465"/>
      <c r="T7" s="8465"/>
      <c r="U7" s="8465"/>
      <c r="V7" s="8465"/>
      <c r="W7" s="4864"/>
      <c r="X7" s="4865" t="s">
        <v>2748</v>
      </c>
      <c r="Y7" s="4760"/>
      <c r="Z7" s="4865" t="s">
        <v>2749</v>
      </c>
      <c r="AA7" s="4760"/>
      <c r="AB7" s="4762"/>
      <c r="AC7" s="4759"/>
      <c r="AD7" s="4"/>
      <c r="AE7" s="265"/>
    </row>
    <row r="8" spans="1:31" s="698" customFormat="1" ht="13.8">
      <c r="A8" s="265"/>
      <c r="B8" s="4"/>
      <c r="C8" s="4866"/>
      <c r="D8" s="1562" t="s">
        <v>2858</v>
      </c>
      <c r="E8" s="1552" t="s">
        <v>2752</v>
      </c>
      <c r="F8" s="4866" t="s">
        <v>451</v>
      </c>
      <c r="G8" s="1562" t="s">
        <v>2859</v>
      </c>
      <c r="H8" s="8467" t="s">
        <v>2860</v>
      </c>
      <c r="I8" s="8468"/>
      <c r="J8" s="8468"/>
      <c r="K8" s="8468"/>
      <c r="L8" s="8469"/>
      <c r="M8" s="8472" t="s">
        <v>2861</v>
      </c>
      <c r="N8" s="8473"/>
      <c r="O8" s="8473"/>
      <c r="P8" s="8473"/>
      <c r="Q8" s="4867"/>
      <c r="R8" s="1348" t="s">
        <v>2862</v>
      </c>
      <c r="S8" s="1562" t="s">
        <v>1836</v>
      </c>
      <c r="T8" s="1562" t="s">
        <v>2863</v>
      </c>
      <c r="U8" s="1562" t="s">
        <v>2864</v>
      </c>
      <c r="V8" s="1640" t="s">
        <v>2761</v>
      </c>
      <c r="W8" s="4868"/>
      <c r="X8" s="4869"/>
      <c r="Y8" s="4870"/>
      <c r="Z8" s="4869"/>
      <c r="AA8" s="4870"/>
      <c r="AB8" s="1608" t="s">
        <v>1717</v>
      </c>
      <c r="AC8" s="4770"/>
      <c r="AD8" s="4"/>
      <c r="AE8" s="265"/>
    </row>
    <row r="9" spans="1:31" s="698" customFormat="1" ht="13.8">
      <c r="A9" s="265"/>
      <c r="B9" s="4"/>
      <c r="C9" s="4866" t="s">
        <v>2750</v>
      </c>
      <c r="D9" s="1592"/>
      <c r="E9" s="1552" t="s">
        <v>2762</v>
      </c>
      <c r="F9" s="4866" t="s">
        <v>2763</v>
      </c>
      <c r="G9" s="1562" t="s">
        <v>2753</v>
      </c>
      <c r="H9" s="8470"/>
      <c r="I9" s="7907"/>
      <c r="J9" s="7907"/>
      <c r="K9" s="7907"/>
      <c r="L9" s="8471"/>
      <c r="M9" s="8413"/>
      <c r="N9" s="8474"/>
      <c r="O9" s="8475"/>
      <c r="P9" s="8475"/>
      <c r="Q9" s="1641" t="s">
        <v>2839</v>
      </c>
      <c r="R9" s="1348" t="s">
        <v>2746</v>
      </c>
      <c r="S9" s="1562" t="s">
        <v>2865</v>
      </c>
      <c r="T9" s="1562" t="s">
        <v>2768</v>
      </c>
      <c r="U9" s="1562" t="s">
        <v>2863</v>
      </c>
      <c r="V9" s="1640" t="s">
        <v>2866</v>
      </c>
      <c r="W9" s="4670" t="s">
        <v>2747</v>
      </c>
      <c r="X9" s="1350"/>
      <c r="Y9" s="1587"/>
      <c r="Z9" s="1350"/>
      <c r="AA9" s="1587"/>
      <c r="AB9" s="1608" t="s">
        <v>1723</v>
      </c>
      <c r="AC9" s="8459" t="s">
        <v>2517</v>
      </c>
      <c r="AD9" s="4"/>
      <c r="AE9" s="265"/>
    </row>
    <row r="10" spans="1:31" s="698" customFormat="1" ht="13.8">
      <c r="A10" s="265"/>
      <c r="B10" s="4"/>
      <c r="C10" s="4866"/>
      <c r="D10" s="1562"/>
      <c r="E10" s="1552" t="s">
        <v>2771</v>
      </c>
      <c r="F10" s="4866" t="s">
        <v>2867</v>
      </c>
      <c r="G10" s="1640" t="s">
        <v>2764</v>
      </c>
      <c r="H10" s="8476" t="s">
        <v>2754</v>
      </c>
      <c r="I10" s="8477"/>
      <c r="J10" s="8476" t="s">
        <v>2755</v>
      </c>
      <c r="K10" s="8478"/>
      <c r="L10" s="8479" t="s">
        <v>2868</v>
      </c>
      <c r="M10" s="8478" t="s">
        <v>2869</v>
      </c>
      <c r="N10" s="8477"/>
      <c r="O10" s="8476" t="s">
        <v>2838</v>
      </c>
      <c r="P10" s="8478"/>
      <c r="Q10" s="1554" t="s">
        <v>2870</v>
      </c>
      <c r="R10" s="1348" t="s">
        <v>2871</v>
      </c>
      <c r="S10" s="1562" t="s">
        <v>2141</v>
      </c>
      <c r="T10" s="1562" t="s">
        <v>2777</v>
      </c>
      <c r="U10" s="1562" t="s">
        <v>2872</v>
      </c>
      <c r="V10" s="1640" t="s">
        <v>2779</v>
      </c>
      <c r="W10" s="4672" t="s">
        <v>1723</v>
      </c>
      <c r="X10" s="1354" t="s">
        <v>2780</v>
      </c>
      <c r="Y10" s="1590" t="s">
        <v>2774</v>
      </c>
      <c r="Z10" s="1354" t="s">
        <v>2780</v>
      </c>
      <c r="AA10" s="1590" t="s">
        <v>2774</v>
      </c>
      <c r="AB10" s="1608"/>
      <c r="AC10" s="8459"/>
      <c r="AD10" s="4"/>
      <c r="AE10" s="265"/>
    </row>
    <row r="11" spans="1:31" s="698" customFormat="1" ht="13.8">
      <c r="A11" s="265"/>
      <c r="B11" s="4"/>
      <c r="C11" s="2001"/>
      <c r="D11" s="1642" t="s">
        <v>1676</v>
      </c>
      <c r="E11" s="4871" t="s">
        <v>1545</v>
      </c>
      <c r="F11" s="2001" t="s">
        <v>2781</v>
      </c>
      <c r="G11" s="4872" t="s">
        <v>2873</v>
      </c>
      <c r="H11" s="8462" t="s">
        <v>2773</v>
      </c>
      <c r="I11" s="8462" t="s">
        <v>2774</v>
      </c>
      <c r="J11" s="8462" t="s">
        <v>2773</v>
      </c>
      <c r="K11" s="8462" t="s">
        <v>2774</v>
      </c>
      <c r="L11" s="8410"/>
      <c r="M11" s="8462" t="s">
        <v>2773</v>
      </c>
      <c r="N11" s="8462" t="s">
        <v>2774</v>
      </c>
      <c r="O11" s="8462" t="s">
        <v>2773</v>
      </c>
      <c r="P11" s="8480" t="s">
        <v>2774</v>
      </c>
      <c r="Q11" s="1554" t="s">
        <v>2874</v>
      </c>
      <c r="R11" s="4109" t="s">
        <v>2779</v>
      </c>
      <c r="S11" s="3954"/>
      <c r="T11" s="4873" t="s">
        <v>2875</v>
      </c>
      <c r="U11" s="3954"/>
      <c r="V11" s="4874"/>
      <c r="W11" s="2000" t="s">
        <v>2876</v>
      </c>
      <c r="X11" s="1354"/>
      <c r="Y11" s="1590"/>
      <c r="Z11" s="4875"/>
      <c r="AA11" s="4679"/>
      <c r="AB11" s="4680" t="s">
        <v>2877</v>
      </c>
      <c r="AC11" s="4681"/>
      <c r="AD11" s="4"/>
      <c r="AE11" s="265"/>
    </row>
    <row r="12" spans="1:31" s="698" customFormat="1" ht="13.8">
      <c r="A12" s="265"/>
      <c r="B12" s="4"/>
      <c r="C12" s="4876" t="s">
        <v>734</v>
      </c>
      <c r="D12" s="4877" t="s">
        <v>735</v>
      </c>
      <c r="E12" s="4878" t="s">
        <v>736</v>
      </c>
      <c r="F12" s="4876" t="s">
        <v>1249</v>
      </c>
      <c r="G12" s="4879" t="s">
        <v>738</v>
      </c>
      <c r="H12" s="8463"/>
      <c r="I12" s="8463"/>
      <c r="J12" s="8463"/>
      <c r="K12" s="8463"/>
      <c r="L12" s="8410"/>
      <c r="M12" s="8463"/>
      <c r="N12" s="8463"/>
      <c r="O12" s="8463"/>
      <c r="P12" s="8481"/>
      <c r="Q12" s="3602"/>
      <c r="R12" s="4880" t="s">
        <v>1551</v>
      </c>
      <c r="S12" s="4881" t="s">
        <v>1552</v>
      </c>
      <c r="T12" s="4881" t="s">
        <v>1553</v>
      </c>
      <c r="U12" s="4882" t="s">
        <v>1554</v>
      </c>
      <c r="V12" s="4883" t="s">
        <v>1555</v>
      </c>
      <c r="W12" s="2761" t="s">
        <v>2266</v>
      </c>
      <c r="X12" s="4884" t="s">
        <v>2267</v>
      </c>
      <c r="Y12" s="4885"/>
      <c r="Z12" s="4884" t="s">
        <v>2268</v>
      </c>
      <c r="AA12" s="4885"/>
      <c r="AB12" s="4886" t="s">
        <v>2269</v>
      </c>
      <c r="AC12" s="2641" t="s">
        <v>2270</v>
      </c>
      <c r="AD12" s="4"/>
      <c r="AE12" s="265"/>
    </row>
    <row r="13" spans="1:31" s="698" customFormat="1" ht="13.8">
      <c r="A13" s="265"/>
      <c r="B13" s="4"/>
      <c r="C13" s="4786" t="s">
        <v>2786</v>
      </c>
      <c r="D13" s="1597"/>
      <c r="E13" s="1643"/>
      <c r="F13" s="4887"/>
      <c r="G13" s="1644"/>
      <c r="H13" s="1644"/>
      <c r="I13" s="1644"/>
      <c r="J13" s="1644"/>
      <c r="K13" s="1644"/>
      <c r="L13" s="1644"/>
      <c r="M13" s="1644"/>
      <c r="N13" s="1644"/>
      <c r="O13" s="1644"/>
      <c r="P13" s="1644"/>
      <c r="Q13" s="1645"/>
      <c r="R13" s="1365"/>
      <c r="S13" s="1644"/>
      <c r="T13" s="1644"/>
      <c r="U13" s="1644"/>
      <c r="V13" s="1646"/>
      <c r="W13" s="4888"/>
      <c r="X13" s="1366"/>
      <c r="Y13" s="1647"/>
      <c r="Z13" s="1647"/>
      <c r="AA13" s="1647"/>
      <c r="AB13" s="1648"/>
      <c r="AC13" s="4889"/>
      <c r="AD13" s="4"/>
      <c r="AE13" s="265"/>
    </row>
    <row r="14" spans="1:31" s="5" customFormat="1" ht="13.8">
      <c r="A14" s="267"/>
      <c r="B14" s="71"/>
      <c r="C14" s="4797"/>
      <c r="D14" s="1618"/>
      <c r="E14" s="1649" t="b">
        <v>1</v>
      </c>
      <c r="F14" s="4890"/>
      <c r="G14" s="1650"/>
      <c r="H14" s="1650"/>
      <c r="I14" s="1650"/>
      <c r="J14" s="1650"/>
      <c r="K14" s="1650"/>
      <c r="L14" s="1650"/>
      <c r="M14" s="1650"/>
      <c r="N14" s="1650"/>
      <c r="O14" s="1650"/>
      <c r="P14" s="1650"/>
      <c r="Q14" s="1651"/>
      <c r="R14" s="1359"/>
      <c r="S14" s="1650"/>
      <c r="T14" s="1650"/>
      <c r="U14" s="1650"/>
      <c r="V14" s="1620"/>
      <c r="W14" s="4891">
        <f>H14+I14+J14+K14</f>
        <v>0</v>
      </c>
      <c r="X14" s="1624"/>
      <c r="Y14" s="1624"/>
      <c r="Z14" s="1624"/>
      <c r="AA14" s="1624"/>
      <c r="AB14" s="1652">
        <f>W14+Y14-AA14+X14-Z14</f>
        <v>0</v>
      </c>
      <c r="AC14" s="4892"/>
      <c r="AD14" s="71"/>
      <c r="AE14" s="267"/>
    </row>
    <row r="15" spans="1:31" s="5" customFormat="1" ht="13.8">
      <c r="A15" s="267"/>
      <c r="B15" s="71"/>
      <c r="C15" s="4797"/>
      <c r="D15" s="1618"/>
      <c r="E15" s="1649" t="b">
        <v>1</v>
      </c>
      <c r="F15" s="4890"/>
      <c r="G15" s="1650"/>
      <c r="H15" s="1650"/>
      <c r="I15" s="1650"/>
      <c r="J15" s="1650"/>
      <c r="K15" s="1650"/>
      <c r="L15" s="1650"/>
      <c r="M15" s="1650"/>
      <c r="N15" s="1650"/>
      <c r="O15" s="1650"/>
      <c r="P15" s="1650"/>
      <c r="Q15" s="1651"/>
      <c r="R15" s="1359"/>
      <c r="S15" s="1650"/>
      <c r="T15" s="1650"/>
      <c r="U15" s="1650"/>
      <c r="V15" s="1620"/>
      <c r="W15" s="4891">
        <f>H15+I15+J15+K15</f>
        <v>0</v>
      </c>
      <c r="X15" s="1624"/>
      <c r="Y15" s="1624"/>
      <c r="Z15" s="1624"/>
      <c r="AA15" s="1624"/>
      <c r="AB15" s="1652">
        <f>W15+Y15-AA15+X15-Z15</f>
        <v>0</v>
      </c>
      <c r="AC15" s="4892"/>
      <c r="AD15" s="71"/>
      <c r="AE15" s="267"/>
    </row>
    <row r="16" spans="1:31" s="5" customFormat="1" ht="13.8">
      <c r="A16" s="267"/>
      <c r="B16" s="71"/>
      <c r="C16" s="4797"/>
      <c r="D16" s="1618"/>
      <c r="E16" s="1649" t="b">
        <v>0</v>
      </c>
      <c r="F16" s="4890"/>
      <c r="G16" s="1650"/>
      <c r="H16" s="1650"/>
      <c r="I16" s="1650"/>
      <c r="J16" s="1650"/>
      <c r="K16" s="1650"/>
      <c r="L16" s="1650"/>
      <c r="M16" s="1650"/>
      <c r="N16" s="1650"/>
      <c r="O16" s="1650"/>
      <c r="P16" s="1650"/>
      <c r="Q16" s="1651"/>
      <c r="R16" s="1359"/>
      <c r="S16" s="1650"/>
      <c r="T16" s="1650"/>
      <c r="U16" s="1650"/>
      <c r="V16" s="1620"/>
      <c r="W16" s="4891">
        <f>H16+I16+J16+K16</f>
        <v>0</v>
      </c>
      <c r="X16" s="1624"/>
      <c r="Y16" s="1624"/>
      <c r="Z16" s="1624"/>
      <c r="AA16" s="1624"/>
      <c r="AB16" s="1652">
        <f t="shared" ref="AB16:AB26" si="0">W16+Y16-AA16+X16-Z16</f>
        <v>0</v>
      </c>
      <c r="AC16" s="4892"/>
      <c r="AD16" s="71"/>
      <c r="AE16" s="267"/>
    </row>
    <row r="17" spans="1:31" s="5" customFormat="1" ht="13.8">
      <c r="A17" s="267"/>
      <c r="B17" s="71"/>
      <c r="C17" s="4797"/>
      <c r="D17" s="1618"/>
      <c r="E17" s="1649" t="b">
        <v>1</v>
      </c>
      <c r="F17" s="4890"/>
      <c r="G17" s="1650"/>
      <c r="H17" s="1650"/>
      <c r="I17" s="1650"/>
      <c r="J17" s="1650"/>
      <c r="K17" s="1650"/>
      <c r="L17" s="1650"/>
      <c r="M17" s="1650"/>
      <c r="N17" s="1650"/>
      <c r="O17" s="1650"/>
      <c r="P17" s="1650"/>
      <c r="Q17" s="1651"/>
      <c r="R17" s="1359"/>
      <c r="S17" s="1650"/>
      <c r="T17" s="1650"/>
      <c r="U17" s="1650"/>
      <c r="V17" s="1620"/>
      <c r="W17" s="4891">
        <f t="shared" ref="W17:W26" si="1">H17+I17+J17+K17</f>
        <v>0</v>
      </c>
      <c r="X17" s="1624"/>
      <c r="Y17" s="1624"/>
      <c r="Z17" s="1624"/>
      <c r="AA17" s="1624"/>
      <c r="AB17" s="1652">
        <f t="shared" si="0"/>
        <v>0</v>
      </c>
      <c r="AC17" s="4892"/>
      <c r="AD17" s="71"/>
      <c r="AE17" s="267"/>
    </row>
    <row r="18" spans="1:31" s="5" customFormat="1" ht="13.8">
      <c r="A18" s="267"/>
      <c r="B18" s="71"/>
      <c r="C18" s="4797"/>
      <c r="D18" s="1618"/>
      <c r="E18" s="1649" t="b">
        <v>0</v>
      </c>
      <c r="F18" s="4890"/>
      <c r="G18" s="1650"/>
      <c r="H18" s="1650"/>
      <c r="I18" s="1650"/>
      <c r="J18" s="1650"/>
      <c r="K18" s="1650"/>
      <c r="L18" s="1650"/>
      <c r="M18" s="1650"/>
      <c r="N18" s="1650"/>
      <c r="O18" s="1650"/>
      <c r="P18" s="1650"/>
      <c r="Q18" s="1651"/>
      <c r="R18" s="1359"/>
      <c r="S18" s="1650"/>
      <c r="T18" s="1650"/>
      <c r="U18" s="1650"/>
      <c r="V18" s="1620"/>
      <c r="W18" s="4891">
        <f t="shared" si="1"/>
        <v>0</v>
      </c>
      <c r="X18" s="1624"/>
      <c r="Y18" s="1624"/>
      <c r="Z18" s="1624"/>
      <c r="AA18" s="1624"/>
      <c r="AB18" s="1652">
        <f t="shared" si="0"/>
        <v>0</v>
      </c>
      <c r="AC18" s="4892"/>
      <c r="AD18" s="71"/>
      <c r="AE18" s="267"/>
    </row>
    <row r="19" spans="1:31" s="5" customFormat="1" ht="13.8">
      <c r="A19" s="267"/>
      <c r="B19" s="71"/>
      <c r="C19" s="4797"/>
      <c r="D19" s="1618"/>
      <c r="E19" s="1649" t="b">
        <v>0</v>
      </c>
      <c r="F19" s="4890"/>
      <c r="G19" s="1650"/>
      <c r="H19" s="1650"/>
      <c r="I19" s="1650"/>
      <c r="J19" s="1650"/>
      <c r="K19" s="1650"/>
      <c r="L19" s="1650"/>
      <c r="M19" s="1650"/>
      <c r="N19" s="1650"/>
      <c r="O19" s="1650"/>
      <c r="P19" s="1650"/>
      <c r="Q19" s="1651"/>
      <c r="R19" s="1359"/>
      <c r="S19" s="1650"/>
      <c r="T19" s="1650"/>
      <c r="U19" s="1650"/>
      <c r="V19" s="1620"/>
      <c r="W19" s="4891">
        <f t="shared" si="1"/>
        <v>0</v>
      </c>
      <c r="X19" s="1624"/>
      <c r="Y19" s="1624"/>
      <c r="Z19" s="1624"/>
      <c r="AA19" s="1624"/>
      <c r="AB19" s="1652">
        <f t="shared" si="0"/>
        <v>0</v>
      </c>
      <c r="AC19" s="4892"/>
      <c r="AD19" s="71"/>
      <c r="AE19" s="267"/>
    </row>
    <row r="20" spans="1:31" s="5" customFormat="1" ht="13.8">
      <c r="A20" s="267"/>
      <c r="B20" s="71"/>
      <c r="C20" s="4797"/>
      <c r="D20" s="1618"/>
      <c r="E20" s="1649" t="b">
        <v>0</v>
      </c>
      <c r="F20" s="4890"/>
      <c r="G20" s="1650"/>
      <c r="H20" s="1650"/>
      <c r="I20" s="1650"/>
      <c r="J20" s="1650"/>
      <c r="K20" s="1650"/>
      <c r="L20" s="1650"/>
      <c r="M20" s="1650"/>
      <c r="N20" s="1650"/>
      <c r="O20" s="1650"/>
      <c r="P20" s="1650"/>
      <c r="Q20" s="1651"/>
      <c r="R20" s="1359"/>
      <c r="S20" s="1650"/>
      <c r="T20" s="1650"/>
      <c r="U20" s="1650"/>
      <c r="V20" s="1620"/>
      <c r="W20" s="4891">
        <f t="shared" si="1"/>
        <v>0</v>
      </c>
      <c r="X20" s="1624"/>
      <c r="Y20" s="1624"/>
      <c r="Z20" s="1624"/>
      <c r="AA20" s="1624"/>
      <c r="AB20" s="1652">
        <f t="shared" si="0"/>
        <v>0</v>
      </c>
      <c r="AC20" s="4892"/>
      <c r="AD20" s="71"/>
      <c r="AE20" s="267"/>
    </row>
    <row r="21" spans="1:31" s="5" customFormat="1" ht="13.8">
      <c r="A21" s="267"/>
      <c r="B21" s="71"/>
      <c r="C21" s="4797"/>
      <c r="D21" s="1618"/>
      <c r="E21" s="1649" t="b">
        <v>0</v>
      </c>
      <c r="F21" s="4890"/>
      <c r="G21" s="1650"/>
      <c r="H21" s="1650"/>
      <c r="I21" s="1650"/>
      <c r="J21" s="1650"/>
      <c r="K21" s="1650"/>
      <c r="L21" s="1650"/>
      <c r="M21" s="1650"/>
      <c r="N21" s="1650"/>
      <c r="O21" s="1650"/>
      <c r="P21" s="1650"/>
      <c r="Q21" s="1651"/>
      <c r="R21" s="1359"/>
      <c r="S21" s="1650"/>
      <c r="T21" s="1650"/>
      <c r="U21" s="1650"/>
      <c r="V21" s="1620"/>
      <c r="W21" s="4891">
        <f t="shared" si="1"/>
        <v>0</v>
      </c>
      <c r="X21" s="1624"/>
      <c r="Y21" s="1624"/>
      <c r="Z21" s="1624"/>
      <c r="AA21" s="1624"/>
      <c r="AB21" s="1652">
        <f t="shared" si="0"/>
        <v>0</v>
      </c>
      <c r="AC21" s="4892"/>
      <c r="AD21" s="71"/>
      <c r="AE21" s="267"/>
    </row>
    <row r="22" spans="1:31" s="5" customFormat="1" ht="13.8">
      <c r="A22" s="267"/>
      <c r="B22" s="71"/>
      <c r="C22" s="4797"/>
      <c r="D22" s="1618"/>
      <c r="E22" s="1649" t="b">
        <v>0</v>
      </c>
      <c r="F22" s="4890"/>
      <c r="G22" s="1650"/>
      <c r="H22" s="1650"/>
      <c r="I22" s="1650"/>
      <c r="J22" s="1650"/>
      <c r="K22" s="1650"/>
      <c r="L22" s="1650"/>
      <c r="M22" s="1650"/>
      <c r="N22" s="1650"/>
      <c r="O22" s="1650"/>
      <c r="P22" s="1650"/>
      <c r="Q22" s="1651"/>
      <c r="R22" s="1359"/>
      <c r="S22" s="1650"/>
      <c r="T22" s="1650"/>
      <c r="U22" s="1650"/>
      <c r="V22" s="1620"/>
      <c r="W22" s="4891">
        <f t="shared" si="1"/>
        <v>0</v>
      </c>
      <c r="X22" s="1624"/>
      <c r="Y22" s="1624"/>
      <c r="Z22" s="1624"/>
      <c r="AA22" s="1624"/>
      <c r="AB22" s="1652">
        <f t="shared" si="0"/>
        <v>0</v>
      </c>
      <c r="AC22" s="4892"/>
      <c r="AD22" s="71"/>
      <c r="AE22" s="267"/>
    </row>
    <row r="23" spans="1:31" s="5" customFormat="1" ht="13.8">
      <c r="A23" s="267"/>
      <c r="B23" s="71"/>
      <c r="C23" s="4797"/>
      <c r="D23" s="1618"/>
      <c r="E23" s="1649" t="b">
        <v>0</v>
      </c>
      <c r="F23" s="4890"/>
      <c r="G23" s="1650"/>
      <c r="H23" s="1650"/>
      <c r="I23" s="1650"/>
      <c r="J23" s="1650"/>
      <c r="K23" s="1650"/>
      <c r="L23" s="1650"/>
      <c r="M23" s="1650"/>
      <c r="N23" s="1650"/>
      <c r="O23" s="1650"/>
      <c r="P23" s="1650"/>
      <c r="Q23" s="1651"/>
      <c r="R23" s="1359"/>
      <c r="S23" s="1650"/>
      <c r="T23" s="1650"/>
      <c r="U23" s="1650"/>
      <c r="V23" s="1620"/>
      <c r="W23" s="4891">
        <f t="shared" si="1"/>
        <v>0</v>
      </c>
      <c r="X23" s="1624"/>
      <c r="Y23" s="1624"/>
      <c r="Z23" s="1624"/>
      <c r="AA23" s="1624"/>
      <c r="AB23" s="1652">
        <f t="shared" si="0"/>
        <v>0</v>
      </c>
      <c r="AC23" s="4892"/>
      <c r="AD23" s="71"/>
      <c r="AE23" s="267"/>
    </row>
    <row r="24" spans="1:31" s="5" customFormat="1" ht="13.8">
      <c r="A24" s="267"/>
      <c r="B24" s="71"/>
      <c r="C24" s="4797"/>
      <c r="D24" s="1618"/>
      <c r="E24" s="1649" t="b">
        <v>0</v>
      </c>
      <c r="F24" s="4890"/>
      <c r="G24" s="1650"/>
      <c r="H24" s="1650"/>
      <c r="I24" s="1650"/>
      <c r="J24" s="1650"/>
      <c r="K24" s="1650"/>
      <c r="L24" s="1650"/>
      <c r="M24" s="1650"/>
      <c r="N24" s="1650"/>
      <c r="O24" s="1650"/>
      <c r="P24" s="1650"/>
      <c r="Q24" s="1651"/>
      <c r="R24" s="1359"/>
      <c r="S24" s="1650"/>
      <c r="T24" s="1650"/>
      <c r="U24" s="1650"/>
      <c r="V24" s="1620"/>
      <c r="W24" s="4891">
        <f t="shared" si="1"/>
        <v>0</v>
      </c>
      <c r="X24" s="1624"/>
      <c r="Y24" s="1624"/>
      <c r="Z24" s="1624"/>
      <c r="AA24" s="1624"/>
      <c r="AB24" s="1652">
        <f t="shared" si="0"/>
        <v>0</v>
      </c>
      <c r="AC24" s="4892"/>
      <c r="AD24" s="71"/>
      <c r="AE24" s="267"/>
    </row>
    <row r="25" spans="1:31" s="5" customFormat="1" ht="13.8">
      <c r="A25" s="267"/>
      <c r="B25" s="71"/>
      <c r="C25" s="4797"/>
      <c r="D25" s="1618"/>
      <c r="E25" s="1649" t="b">
        <v>0</v>
      </c>
      <c r="F25" s="4890"/>
      <c r="G25" s="1650"/>
      <c r="H25" s="1650"/>
      <c r="I25" s="1650"/>
      <c r="J25" s="1650"/>
      <c r="K25" s="1650"/>
      <c r="L25" s="1650"/>
      <c r="M25" s="1650"/>
      <c r="N25" s="1650"/>
      <c r="O25" s="1650"/>
      <c r="P25" s="1650"/>
      <c r="Q25" s="1651"/>
      <c r="R25" s="1359"/>
      <c r="S25" s="1650"/>
      <c r="T25" s="1650"/>
      <c r="U25" s="1650"/>
      <c r="V25" s="1620"/>
      <c r="W25" s="4891">
        <f t="shared" si="1"/>
        <v>0</v>
      </c>
      <c r="X25" s="1624"/>
      <c r="Y25" s="1624"/>
      <c r="Z25" s="1624"/>
      <c r="AA25" s="1624"/>
      <c r="AB25" s="1652">
        <f t="shared" si="0"/>
        <v>0</v>
      </c>
      <c r="AC25" s="4892"/>
      <c r="AD25" s="71"/>
      <c r="AE25" s="267"/>
    </row>
    <row r="26" spans="1:31" s="5" customFormat="1" ht="13.8">
      <c r="A26" s="267"/>
      <c r="B26" s="71"/>
      <c r="C26" s="4797"/>
      <c r="D26" s="1618"/>
      <c r="E26" s="1649" t="b">
        <v>0</v>
      </c>
      <c r="F26" s="4890"/>
      <c r="G26" s="1650"/>
      <c r="H26" s="1650"/>
      <c r="I26" s="1650"/>
      <c r="J26" s="1650"/>
      <c r="K26" s="1650"/>
      <c r="L26" s="1650"/>
      <c r="M26" s="1650"/>
      <c r="N26" s="1650"/>
      <c r="O26" s="1650"/>
      <c r="P26" s="1650"/>
      <c r="Q26" s="1651"/>
      <c r="R26" s="1359"/>
      <c r="S26" s="1650"/>
      <c r="T26" s="1650"/>
      <c r="U26" s="1650"/>
      <c r="V26" s="1620"/>
      <c r="W26" s="4891">
        <f t="shared" si="1"/>
        <v>0</v>
      </c>
      <c r="X26" s="1624"/>
      <c r="Y26" s="1624"/>
      <c r="Z26" s="1624"/>
      <c r="AA26" s="1624"/>
      <c r="AB26" s="1652">
        <f t="shared" si="0"/>
        <v>0</v>
      </c>
      <c r="AC26" s="4892"/>
      <c r="AD26" s="71"/>
      <c r="AE26" s="267"/>
    </row>
    <row r="27" spans="1:31" s="5" customFormat="1" ht="13.8">
      <c r="A27" s="267"/>
      <c r="B27" s="71"/>
      <c r="C27" s="4797"/>
      <c r="D27" s="1618"/>
      <c r="E27" s="1649" t="b">
        <v>0</v>
      </c>
      <c r="F27" s="4890"/>
      <c r="G27" s="1650"/>
      <c r="H27" s="1650"/>
      <c r="I27" s="1650"/>
      <c r="J27" s="1650"/>
      <c r="K27" s="1650"/>
      <c r="L27" s="1650"/>
      <c r="M27" s="1650"/>
      <c r="N27" s="1650"/>
      <c r="O27" s="1650"/>
      <c r="P27" s="1650"/>
      <c r="Q27" s="1651"/>
      <c r="R27" s="1359"/>
      <c r="S27" s="1650"/>
      <c r="T27" s="1650"/>
      <c r="U27" s="1650"/>
      <c r="V27" s="1620"/>
      <c r="W27" s="4891">
        <f>H27+I27+J27+K27</f>
        <v>0</v>
      </c>
      <c r="X27" s="1624"/>
      <c r="Y27" s="1624"/>
      <c r="Z27" s="1624"/>
      <c r="AA27" s="1624"/>
      <c r="AB27" s="1652">
        <f>W27+Y27-AA27+X27-Z27</f>
        <v>0</v>
      </c>
      <c r="AC27" s="4892"/>
      <c r="AD27" s="71"/>
      <c r="AE27" s="267"/>
    </row>
    <row r="28" spans="1:31" s="698" customFormat="1" ht="13.8">
      <c r="A28" s="265"/>
      <c r="B28" s="4"/>
      <c r="C28" s="4802" t="s">
        <v>2803</v>
      </c>
      <c r="D28" s="4803"/>
      <c r="E28" s="4893"/>
      <c r="F28" s="4894">
        <f>SUMIF($E$14:$E$27,TRUE,$F$14:$F$27)</f>
        <v>0</v>
      </c>
      <c r="G28" s="4895">
        <f>SUMIF($E$14:$E$27,TRUE,$G$14:$G$27)</f>
        <v>0</v>
      </c>
      <c r="H28" s="4895">
        <f>SUMIF($E$14:$E$27,TRUE,$H$14:$H$27)</f>
        <v>0</v>
      </c>
      <c r="I28" s="4895">
        <f>SUMIF($E$14:$E$27,TRUE,$I$14:$I$27)</f>
        <v>0</v>
      </c>
      <c r="J28" s="4895">
        <f>SUMIF($E$14:$E$27,TRUE,$J$14:$J$27)</f>
        <v>0</v>
      </c>
      <c r="K28" s="4895">
        <f t="shared" ref="K28:P28" si="2">SUMIF($E$14:$E$27,TRUE,K14:K27)</f>
        <v>0</v>
      </c>
      <c r="L28" s="4895">
        <f t="shared" si="2"/>
        <v>0</v>
      </c>
      <c r="M28" s="4895">
        <f t="shared" si="2"/>
        <v>0</v>
      </c>
      <c r="N28" s="4895">
        <f t="shared" si="2"/>
        <v>0</v>
      </c>
      <c r="O28" s="4895">
        <f t="shared" si="2"/>
        <v>0</v>
      </c>
      <c r="P28" s="4895">
        <f t="shared" si="2"/>
        <v>0</v>
      </c>
      <c r="Q28" s="4896">
        <f>SUMIF($E$14:$E$27,TRUE,$Q$14:$Q$27)</f>
        <v>0</v>
      </c>
      <c r="R28" s="4895">
        <f t="shared" ref="R28:AB28" si="3">SUMIF($E$14:$E$27,TRUE,R14:R27)</f>
        <v>0</v>
      </c>
      <c r="S28" s="4895">
        <f t="shared" si="3"/>
        <v>0</v>
      </c>
      <c r="T28" s="4895">
        <f t="shared" si="3"/>
        <v>0</v>
      </c>
      <c r="U28" s="4895">
        <f t="shared" si="3"/>
        <v>0</v>
      </c>
      <c r="V28" s="4897">
        <f t="shared" si="3"/>
        <v>0</v>
      </c>
      <c r="W28" s="4894">
        <f t="shared" si="3"/>
        <v>0</v>
      </c>
      <c r="X28" s="4895">
        <f t="shared" si="3"/>
        <v>0</v>
      </c>
      <c r="Y28" s="4895">
        <f t="shared" si="3"/>
        <v>0</v>
      </c>
      <c r="Z28" s="4895">
        <f t="shared" si="3"/>
        <v>0</v>
      </c>
      <c r="AA28" s="4895">
        <f t="shared" si="3"/>
        <v>0</v>
      </c>
      <c r="AB28" s="4896">
        <f t="shared" si="3"/>
        <v>0</v>
      </c>
      <c r="AC28" s="4898"/>
      <c r="AD28" s="4"/>
      <c r="AE28" s="265"/>
    </row>
    <row r="29" spans="1:31" s="698" customFormat="1" ht="13.8">
      <c r="A29" s="265"/>
      <c r="B29" s="4"/>
      <c r="C29" s="4811" t="s">
        <v>2804</v>
      </c>
      <c r="D29" s="4803"/>
      <c r="E29" s="4899"/>
      <c r="F29" s="4807">
        <f>SUM(F14:F27)</f>
        <v>0</v>
      </c>
      <c r="G29" s="4900">
        <f t="shared" ref="G29:AB29" si="4">SUM(G14:G27)</f>
        <v>0</v>
      </c>
      <c r="H29" s="4900">
        <f t="shared" si="4"/>
        <v>0</v>
      </c>
      <c r="I29" s="4900">
        <f t="shared" si="4"/>
        <v>0</v>
      </c>
      <c r="J29" s="4900">
        <f t="shared" si="4"/>
        <v>0</v>
      </c>
      <c r="K29" s="4900">
        <f t="shared" si="4"/>
        <v>0</v>
      </c>
      <c r="L29" s="4900">
        <f t="shared" si="4"/>
        <v>0</v>
      </c>
      <c r="M29" s="4900">
        <f t="shared" si="4"/>
        <v>0</v>
      </c>
      <c r="N29" s="4900">
        <f t="shared" si="4"/>
        <v>0</v>
      </c>
      <c r="O29" s="4900">
        <f t="shared" si="4"/>
        <v>0</v>
      </c>
      <c r="P29" s="4900">
        <f t="shared" si="4"/>
        <v>0</v>
      </c>
      <c r="Q29" s="4901">
        <f t="shared" si="4"/>
        <v>0</v>
      </c>
      <c r="R29" s="4805">
        <f t="shared" si="4"/>
        <v>0</v>
      </c>
      <c r="S29" s="4900">
        <f t="shared" si="4"/>
        <v>0</v>
      </c>
      <c r="T29" s="4900">
        <f t="shared" si="4"/>
        <v>0</v>
      </c>
      <c r="U29" s="4900">
        <f t="shared" si="4"/>
        <v>0</v>
      </c>
      <c r="V29" s="4902">
        <f t="shared" si="4"/>
        <v>0</v>
      </c>
      <c r="W29" s="4807">
        <f>SUM(W14:W27)</f>
        <v>0</v>
      </c>
      <c r="X29" s="4900">
        <f t="shared" si="4"/>
        <v>0</v>
      </c>
      <c r="Y29" s="4900">
        <f t="shared" si="4"/>
        <v>0</v>
      </c>
      <c r="Z29" s="4900">
        <f t="shared" si="4"/>
        <v>0</v>
      </c>
      <c r="AA29" s="4900">
        <f t="shared" si="4"/>
        <v>0</v>
      </c>
      <c r="AB29" s="4901">
        <f t="shared" si="4"/>
        <v>0</v>
      </c>
      <c r="AC29" s="4810"/>
      <c r="AD29" s="4"/>
      <c r="AE29" s="265"/>
    </row>
    <row r="30" spans="1:31" s="698" customFormat="1" ht="13.8">
      <c r="A30" s="265"/>
      <c r="B30" s="4"/>
      <c r="C30" s="4786" t="s">
        <v>2805</v>
      </c>
      <c r="D30" s="1597"/>
      <c r="E30" s="1643"/>
      <c r="F30" s="4887"/>
      <c r="G30" s="1644"/>
      <c r="H30" s="1644"/>
      <c r="I30" s="1644"/>
      <c r="J30" s="1644"/>
      <c r="K30" s="1644"/>
      <c r="L30" s="1644"/>
      <c r="M30" s="1644"/>
      <c r="N30" s="1644"/>
      <c r="O30" s="1644"/>
      <c r="P30" s="1644"/>
      <c r="Q30" s="1645"/>
      <c r="R30" s="1365"/>
      <c r="S30" s="1644"/>
      <c r="T30" s="1644"/>
      <c r="U30" s="1644"/>
      <c r="V30" s="1646"/>
      <c r="W30" s="4888"/>
      <c r="X30" s="1647"/>
      <c r="Y30" s="1647"/>
      <c r="Z30" s="1647"/>
      <c r="AA30" s="1647"/>
      <c r="AB30" s="1648"/>
      <c r="AC30" s="4889"/>
      <c r="AD30" s="4"/>
      <c r="AE30" s="265"/>
    </row>
    <row r="31" spans="1:31" s="5" customFormat="1" ht="13.8">
      <c r="A31" s="267"/>
      <c r="B31" s="71"/>
      <c r="C31" s="4903"/>
      <c r="D31" s="1618"/>
      <c r="E31" s="1649" t="b">
        <v>0</v>
      </c>
      <c r="F31" s="4890"/>
      <c r="G31" s="1650"/>
      <c r="H31" s="1650"/>
      <c r="I31" s="1650"/>
      <c r="J31" s="1650"/>
      <c r="K31" s="1650"/>
      <c r="L31" s="1650"/>
      <c r="M31" s="1650"/>
      <c r="N31" s="1650"/>
      <c r="O31" s="1650"/>
      <c r="P31" s="1650"/>
      <c r="Q31" s="1651"/>
      <c r="R31" s="1359"/>
      <c r="S31" s="1650"/>
      <c r="T31" s="1650"/>
      <c r="U31" s="1650"/>
      <c r="V31" s="1620"/>
      <c r="W31" s="4891">
        <f>H31+I31+J31+K31</f>
        <v>0</v>
      </c>
      <c r="X31" s="1624"/>
      <c r="Y31" s="1624"/>
      <c r="Z31" s="1624"/>
      <c r="AA31" s="1624"/>
      <c r="AB31" s="1652">
        <f>W31+Y31-AA31+X31-Z31</f>
        <v>0</v>
      </c>
      <c r="AC31" s="4892"/>
      <c r="AD31" s="71"/>
      <c r="AE31" s="267"/>
    </row>
    <row r="32" spans="1:31" s="5" customFormat="1" ht="13.8">
      <c r="A32" s="267"/>
      <c r="B32" s="71"/>
      <c r="C32" s="4903"/>
      <c r="D32" s="1618"/>
      <c r="E32" s="1649" t="b">
        <v>0</v>
      </c>
      <c r="F32" s="4890"/>
      <c r="G32" s="1650"/>
      <c r="H32" s="1650"/>
      <c r="I32" s="1650"/>
      <c r="J32" s="1650"/>
      <c r="K32" s="1650"/>
      <c r="L32" s="1650"/>
      <c r="M32" s="1650"/>
      <c r="N32" s="1650"/>
      <c r="O32" s="1650"/>
      <c r="P32" s="1650"/>
      <c r="Q32" s="1651"/>
      <c r="R32" s="1359"/>
      <c r="S32" s="1650"/>
      <c r="T32" s="1650"/>
      <c r="U32" s="1650"/>
      <c r="V32" s="1620"/>
      <c r="W32" s="4891">
        <f t="shared" ref="W32:W43" si="5">H32+I32+J32+K32</f>
        <v>0</v>
      </c>
      <c r="X32" s="1624"/>
      <c r="Y32" s="1624"/>
      <c r="Z32" s="1624"/>
      <c r="AA32" s="1624"/>
      <c r="AB32" s="1652">
        <f t="shared" ref="AB32:AB43" si="6">W32+Y32-AA32+X32-Z32</f>
        <v>0</v>
      </c>
      <c r="AC32" s="4892"/>
      <c r="AD32" s="71"/>
      <c r="AE32" s="267"/>
    </row>
    <row r="33" spans="1:31" s="5" customFormat="1" ht="13.8">
      <c r="A33" s="267"/>
      <c r="B33" s="71"/>
      <c r="C33" s="4903"/>
      <c r="D33" s="1618"/>
      <c r="E33" s="1649" t="b">
        <v>0</v>
      </c>
      <c r="F33" s="4890"/>
      <c r="G33" s="1650"/>
      <c r="H33" s="1650"/>
      <c r="I33" s="1650"/>
      <c r="J33" s="1650"/>
      <c r="K33" s="1650"/>
      <c r="L33" s="1650"/>
      <c r="M33" s="1650"/>
      <c r="N33" s="1650"/>
      <c r="O33" s="1650"/>
      <c r="P33" s="1650"/>
      <c r="Q33" s="1651"/>
      <c r="R33" s="1359"/>
      <c r="S33" s="1650"/>
      <c r="T33" s="1650"/>
      <c r="U33" s="1650"/>
      <c r="V33" s="1620"/>
      <c r="W33" s="4891">
        <f t="shared" si="5"/>
        <v>0</v>
      </c>
      <c r="X33" s="1624"/>
      <c r="Y33" s="1624"/>
      <c r="Z33" s="1624"/>
      <c r="AA33" s="1624"/>
      <c r="AB33" s="1652">
        <f t="shared" si="6"/>
        <v>0</v>
      </c>
      <c r="AC33" s="4892"/>
      <c r="AD33" s="71"/>
      <c r="AE33" s="267"/>
    </row>
    <row r="34" spans="1:31" s="5" customFormat="1" ht="13.8">
      <c r="A34" s="267"/>
      <c r="B34" s="71"/>
      <c r="C34" s="4903"/>
      <c r="D34" s="1618"/>
      <c r="E34" s="1649" t="b">
        <v>0</v>
      </c>
      <c r="F34" s="4890"/>
      <c r="G34" s="1650"/>
      <c r="H34" s="1650"/>
      <c r="I34" s="1650"/>
      <c r="J34" s="1650"/>
      <c r="K34" s="1650"/>
      <c r="L34" s="1650"/>
      <c r="M34" s="1650"/>
      <c r="N34" s="1650"/>
      <c r="O34" s="1650"/>
      <c r="P34" s="1650"/>
      <c r="Q34" s="1651"/>
      <c r="R34" s="1359"/>
      <c r="S34" s="1650"/>
      <c r="T34" s="1650"/>
      <c r="U34" s="1650"/>
      <c r="V34" s="1620"/>
      <c r="W34" s="4891">
        <f t="shared" si="5"/>
        <v>0</v>
      </c>
      <c r="X34" s="1624"/>
      <c r="Y34" s="1624"/>
      <c r="Z34" s="1624"/>
      <c r="AA34" s="1624"/>
      <c r="AB34" s="1652">
        <f t="shared" si="6"/>
        <v>0</v>
      </c>
      <c r="AC34" s="4892"/>
      <c r="AD34" s="71"/>
      <c r="AE34" s="267"/>
    </row>
    <row r="35" spans="1:31" s="5" customFormat="1" ht="13.8">
      <c r="A35" s="267"/>
      <c r="B35" s="71"/>
      <c r="C35" s="4903"/>
      <c r="D35" s="1618"/>
      <c r="E35" s="1649" t="b">
        <v>1</v>
      </c>
      <c r="F35" s="4890"/>
      <c r="G35" s="1650"/>
      <c r="H35" s="1650"/>
      <c r="I35" s="1650"/>
      <c r="J35" s="1650"/>
      <c r="K35" s="1650"/>
      <c r="L35" s="1650"/>
      <c r="M35" s="1650"/>
      <c r="N35" s="1650"/>
      <c r="O35" s="1650"/>
      <c r="P35" s="1650"/>
      <c r="Q35" s="1651"/>
      <c r="R35" s="1359"/>
      <c r="S35" s="1650"/>
      <c r="T35" s="1650"/>
      <c r="U35" s="1650"/>
      <c r="V35" s="1620"/>
      <c r="W35" s="4891">
        <f t="shared" si="5"/>
        <v>0</v>
      </c>
      <c r="X35" s="1624"/>
      <c r="Y35" s="1624"/>
      <c r="Z35" s="1624"/>
      <c r="AA35" s="1624"/>
      <c r="AB35" s="1652">
        <f t="shared" si="6"/>
        <v>0</v>
      </c>
      <c r="AC35" s="4892"/>
      <c r="AD35" s="71"/>
      <c r="AE35" s="267"/>
    </row>
    <row r="36" spans="1:31" s="5" customFormat="1" ht="13.8">
      <c r="A36" s="267"/>
      <c r="B36" s="71"/>
      <c r="C36" s="4903"/>
      <c r="D36" s="1618"/>
      <c r="E36" s="1649" t="b">
        <v>0</v>
      </c>
      <c r="F36" s="4890"/>
      <c r="G36" s="1650"/>
      <c r="H36" s="1650"/>
      <c r="I36" s="1650"/>
      <c r="J36" s="1650"/>
      <c r="K36" s="1650"/>
      <c r="L36" s="1650"/>
      <c r="M36" s="1650"/>
      <c r="N36" s="1650"/>
      <c r="O36" s="1650"/>
      <c r="P36" s="1650"/>
      <c r="Q36" s="1651"/>
      <c r="R36" s="1359"/>
      <c r="S36" s="1650"/>
      <c r="T36" s="1650"/>
      <c r="U36" s="1650"/>
      <c r="V36" s="1620"/>
      <c r="W36" s="4891">
        <f t="shared" si="5"/>
        <v>0</v>
      </c>
      <c r="X36" s="1624"/>
      <c r="Y36" s="1624"/>
      <c r="Z36" s="1624"/>
      <c r="AA36" s="1624"/>
      <c r="AB36" s="1652">
        <f t="shared" si="6"/>
        <v>0</v>
      </c>
      <c r="AC36" s="4892"/>
      <c r="AD36" s="71"/>
      <c r="AE36" s="267"/>
    </row>
    <row r="37" spans="1:31" s="5" customFormat="1" ht="13.8">
      <c r="A37" s="267"/>
      <c r="B37" s="71"/>
      <c r="C37" s="4903"/>
      <c r="D37" s="1618"/>
      <c r="E37" s="1649" t="b">
        <v>0</v>
      </c>
      <c r="F37" s="4890"/>
      <c r="G37" s="1650"/>
      <c r="H37" s="1650"/>
      <c r="I37" s="1650"/>
      <c r="J37" s="1650"/>
      <c r="K37" s="1650"/>
      <c r="L37" s="1650"/>
      <c r="M37" s="1650"/>
      <c r="N37" s="1650"/>
      <c r="O37" s="1650"/>
      <c r="P37" s="1650"/>
      <c r="Q37" s="1651"/>
      <c r="R37" s="1359"/>
      <c r="S37" s="1650"/>
      <c r="T37" s="1650"/>
      <c r="U37" s="1650"/>
      <c r="V37" s="1620"/>
      <c r="W37" s="4891">
        <f t="shared" si="5"/>
        <v>0</v>
      </c>
      <c r="X37" s="1624"/>
      <c r="Y37" s="1624"/>
      <c r="Z37" s="1624"/>
      <c r="AA37" s="1624"/>
      <c r="AB37" s="1652">
        <f t="shared" si="6"/>
        <v>0</v>
      </c>
      <c r="AC37" s="4892"/>
      <c r="AD37" s="71"/>
      <c r="AE37" s="267"/>
    </row>
    <row r="38" spans="1:31" s="5" customFormat="1" ht="13.8">
      <c r="A38" s="267"/>
      <c r="B38" s="71"/>
      <c r="C38" s="4903"/>
      <c r="D38" s="1618"/>
      <c r="E38" s="1649" t="b">
        <v>0</v>
      </c>
      <c r="F38" s="4890"/>
      <c r="G38" s="1650"/>
      <c r="H38" s="1650"/>
      <c r="I38" s="1650"/>
      <c r="J38" s="1650"/>
      <c r="K38" s="1650"/>
      <c r="L38" s="1650"/>
      <c r="M38" s="1650"/>
      <c r="N38" s="1650"/>
      <c r="O38" s="1650"/>
      <c r="P38" s="1650"/>
      <c r="Q38" s="1651"/>
      <c r="R38" s="1359"/>
      <c r="S38" s="1650"/>
      <c r="T38" s="1650"/>
      <c r="U38" s="1650"/>
      <c r="V38" s="1620"/>
      <c r="W38" s="4891">
        <f t="shared" si="5"/>
        <v>0</v>
      </c>
      <c r="X38" s="1624"/>
      <c r="Y38" s="1624"/>
      <c r="Z38" s="1624"/>
      <c r="AA38" s="1624"/>
      <c r="AB38" s="1652">
        <f t="shared" si="6"/>
        <v>0</v>
      </c>
      <c r="AC38" s="4892"/>
      <c r="AD38" s="71"/>
      <c r="AE38" s="267"/>
    </row>
    <row r="39" spans="1:31" s="5" customFormat="1" ht="13.8">
      <c r="A39" s="267"/>
      <c r="B39" s="71"/>
      <c r="C39" s="4903"/>
      <c r="D39" s="1618"/>
      <c r="E39" s="1649" t="b">
        <v>0</v>
      </c>
      <c r="F39" s="4890"/>
      <c r="G39" s="1650"/>
      <c r="H39" s="1650"/>
      <c r="I39" s="1650"/>
      <c r="J39" s="1650"/>
      <c r="K39" s="1650"/>
      <c r="L39" s="1650"/>
      <c r="M39" s="1650"/>
      <c r="N39" s="1650"/>
      <c r="O39" s="1650"/>
      <c r="P39" s="1650"/>
      <c r="Q39" s="1651"/>
      <c r="R39" s="1359"/>
      <c r="S39" s="1650"/>
      <c r="T39" s="1650"/>
      <c r="U39" s="1650"/>
      <c r="V39" s="1620"/>
      <c r="W39" s="4891">
        <f t="shared" si="5"/>
        <v>0</v>
      </c>
      <c r="X39" s="1624"/>
      <c r="Y39" s="1624"/>
      <c r="Z39" s="1624"/>
      <c r="AA39" s="1624"/>
      <c r="AB39" s="1652">
        <f t="shared" si="6"/>
        <v>0</v>
      </c>
      <c r="AC39" s="4892"/>
      <c r="AD39" s="71"/>
      <c r="AE39" s="267"/>
    </row>
    <row r="40" spans="1:31" s="5" customFormat="1" ht="13.8">
      <c r="A40" s="267"/>
      <c r="B40" s="71"/>
      <c r="C40" s="4903"/>
      <c r="D40" s="1618"/>
      <c r="E40" s="1649" t="b">
        <v>0</v>
      </c>
      <c r="F40" s="4890"/>
      <c r="G40" s="1650"/>
      <c r="H40" s="1650"/>
      <c r="I40" s="1650"/>
      <c r="J40" s="1650"/>
      <c r="K40" s="1650"/>
      <c r="L40" s="1650"/>
      <c r="M40" s="1650"/>
      <c r="N40" s="1650"/>
      <c r="O40" s="1650"/>
      <c r="P40" s="1650"/>
      <c r="Q40" s="1651"/>
      <c r="R40" s="1359"/>
      <c r="S40" s="1650"/>
      <c r="T40" s="1650"/>
      <c r="U40" s="1650"/>
      <c r="V40" s="1620"/>
      <c r="W40" s="4891">
        <f t="shared" si="5"/>
        <v>0</v>
      </c>
      <c r="X40" s="1624"/>
      <c r="Y40" s="1624"/>
      <c r="Z40" s="1624"/>
      <c r="AA40" s="1624"/>
      <c r="AB40" s="1652">
        <f t="shared" si="6"/>
        <v>0</v>
      </c>
      <c r="AC40" s="4892"/>
      <c r="AD40" s="71"/>
      <c r="AE40" s="267"/>
    </row>
    <row r="41" spans="1:31" s="5" customFormat="1" ht="13.8">
      <c r="A41" s="267"/>
      <c r="B41" s="71"/>
      <c r="C41" s="4903"/>
      <c r="D41" s="1618"/>
      <c r="E41" s="1649" t="b">
        <v>0</v>
      </c>
      <c r="F41" s="4890"/>
      <c r="G41" s="1650"/>
      <c r="H41" s="1650"/>
      <c r="I41" s="1650"/>
      <c r="J41" s="1650"/>
      <c r="K41" s="1650"/>
      <c r="L41" s="1650"/>
      <c r="M41" s="1650"/>
      <c r="N41" s="1650"/>
      <c r="O41" s="1650"/>
      <c r="P41" s="1650"/>
      <c r="Q41" s="1651"/>
      <c r="R41" s="1359"/>
      <c r="S41" s="1650"/>
      <c r="T41" s="1650"/>
      <c r="U41" s="1650"/>
      <c r="V41" s="1620"/>
      <c r="W41" s="4891">
        <f t="shared" si="5"/>
        <v>0</v>
      </c>
      <c r="X41" s="1624"/>
      <c r="Y41" s="1624"/>
      <c r="Z41" s="1624"/>
      <c r="AA41" s="1624"/>
      <c r="AB41" s="1652">
        <f t="shared" si="6"/>
        <v>0</v>
      </c>
      <c r="AC41" s="4892"/>
      <c r="AD41" s="71"/>
      <c r="AE41" s="267"/>
    </row>
    <row r="42" spans="1:31" s="5" customFormat="1" ht="13.8">
      <c r="A42" s="267"/>
      <c r="B42" s="71"/>
      <c r="C42" s="4903"/>
      <c r="D42" s="1618"/>
      <c r="E42" s="1649" t="b">
        <v>0</v>
      </c>
      <c r="F42" s="4890"/>
      <c r="G42" s="1650"/>
      <c r="H42" s="1650"/>
      <c r="I42" s="1650"/>
      <c r="J42" s="1650"/>
      <c r="K42" s="1650"/>
      <c r="L42" s="1650"/>
      <c r="M42" s="1650"/>
      <c r="N42" s="1650"/>
      <c r="O42" s="1650"/>
      <c r="P42" s="1650"/>
      <c r="Q42" s="1651"/>
      <c r="R42" s="1359"/>
      <c r="S42" s="1650"/>
      <c r="T42" s="1650"/>
      <c r="U42" s="1650"/>
      <c r="V42" s="1620"/>
      <c r="W42" s="4891">
        <f t="shared" si="5"/>
        <v>0</v>
      </c>
      <c r="X42" s="1624"/>
      <c r="Y42" s="1624"/>
      <c r="Z42" s="1624"/>
      <c r="AA42" s="1624"/>
      <c r="AB42" s="1652">
        <f t="shared" si="6"/>
        <v>0</v>
      </c>
      <c r="AC42" s="4892"/>
      <c r="AD42" s="71"/>
      <c r="AE42" s="267"/>
    </row>
    <row r="43" spans="1:31" s="5" customFormat="1" ht="13.8">
      <c r="A43" s="267"/>
      <c r="B43" s="71"/>
      <c r="C43" s="4903"/>
      <c r="D43" s="1618"/>
      <c r="E43" s="1649" t="b">
        <v>0</v>
      </c>
      <c r="F43" s="4890"/>
      <c r="G43" s="1650"/>
      <c r="H43" s="1650"/>
      <c r="I43" s="1650"/>
      <c r="J43" s="1650"/>
      <c r="K43" s="1650"/>
      <c r="L43" s="1650"/>
      <c r="M43" s="1650"/>
      <c r="N43" s="1650"/>
      <c r="O43" s="1650"/>
      <c r="P43" s="1650"/>
      <c r="Q43" s="1651"/>
      <c r="R43" s="1359"/>
      <c r="S43" s="1650"/>
      <c r="T43" s="1650"/>
      <c r="U43" s="1650"/>
      <c r="V43" s="1620"/>
      <c r="W43" s="4891">
        <f t="shared" si="5"/>
        <v>0</v>
      </c>
      <c r="X43" s="1624"/>
      <c r="Y43" s="1624"/>
      <c r="Z43" s="1624"/>
      <c r="AA43" s="1624"/>
      <c r="AB43" s="1652">
        <f t="shared" si="6"/>
        <v>0</v>
      </c>
      <c r="AC43" s="4892"/>
      <c r="AD43" s="71"/>
      <c r="AE43" s="267"/>
    </row>
    <row r="44" spans="1:31" s="5" customFormat="1" ht="13.8">
      <c r="A44" s="267"/>
      <c r="B44" s="71"/>
      <c r="C44" s="4903"/>
      <c r="D44" s="1618"/>
      <c r="E44" s="1649" t="b">
        <v>0</v>
      </c>
      <c r="F44" s="4890"/>
      <c r="G44" s="1650"/>
      <c r="H44" s="1650"/>
      <c r="I44" s="1650"/>
      <c r="J44" s="1650"/>
      <c r="K44" s="1650"/>
      <c r="L44" s="1650"/>
      <c r="M44" s="1650"/>
      <c r="N44" s="1650"/>
      <c r="O44" s="1650"/>
      <c r="P44" s="1650"/>
      <c r="Q44" s="1651"/>
      <c r="R44" s="1359"/>
      <c r="S44" s="1650"/>
      <c r="T44" s="1650"/>
      <c r="U44" s="1650"/>
      <c r="V44" s="1620"/>
      <c r="W44" s="4891">
        <f>H44+I44+J44+K44</f>
        <v>0</v>
      </c>
      <c r="X44" s="1624"/>
      <c r="Y44" s="1624"/>
      <c r="Z44" s="1624"/>
      <c r="AA44" s="1624"/>
      <c r="AB44" s="1652">
        <f>W44+Y44-AA44+X44-Z44</f>
        <v>0</v>
      </c>
      <c r="AC44" s="4892"/>
      <c r="AD44" s="71"/>
      <c r="AE44" s="267"/>
    </row>
    <row r="45" spans="1:31" s="698" customFormat="1" ht="13.8">
      <c r="A45" s="265"/>
      <c r="B45" s="4"/>
      <c r="C45" s="4802" t="s">
        <v>2803</v>
      </c>
      <c r="D45" s="4803"/>
      <c r="E45" s="4893"/>
      <c r="F45" s="4894">
        <f>SUMIF($E$31:$E$44,TRUE,F31:F44)</f>
        <v>0</v>
      </c>
      <c r="G45" s="4895">
        <f t="shared" ref="G45:AB45" si="7">SUMIF($E$31:$E$44,TRUE,G31:G44)</f>
        <v>0</v>
      </c>
      <c r="H45" s="4895">
        <f t="shared" si="7"/>
        <v>0</v>
      </c>
      <c r="I45" s="4895">
        <f t="shared" si="7"/>
        <v>0</v>
      </c>
      <c r="J45" s="4895">
        <f t="shared" si="7"/>
        <v>0</v>
      </c>
      <c r="K45" s="4895">
        <f t="shared" si="7"/>
        <v>0</v>
      </c>
      <c r="L45" s="4895">
        <f t="shared" si="7"/>
        <v>0</v>
      </c>
      <c r="M45" s="4895">
        <f t="shared" si="7"/>
        <v>0</v>
      </c>
      <c r="N45" s="4895">
        <f t="shared" si="7"/>
        <v>0</v>
      </c>
      <c r="O45" s="4895">
        <f t="shared" si="7"/>
        <v>0</v>
      </c>
      <c r="P45" s="4895">
        <f t="shared" si="7"/>
        <v>0</v>
      </c>
      <c r="Q45" s="4896">
        <f t="shared" si="7"/>
        <v>0</v>
      </c>
      <c r="R45" s="4895">
        <f t="shared" si="7"/>
        <v>0</v>
      </c>
      <c r="S45" s="4895">
        <f t="shared" si="7"/>
        <v>0</v>
      </c>
      <c r="T45" s="4895">
        <f t="shared" si="7"/>
        <v>0</v>
      </c>
      <c r="U45" s="4895">
        <f t="shared" si="7"/>
        <v>0</v>
      </c>
      <c r="V45" s="4897">
        <f t="shared" si="7"/>
        <v>0</v>
      </c>
      <c r="W45" s="4894">
        <f t="shared" si="7"/>
        <v>0</v>
      </c>
      <c r="X45" s="4895">
        <f t="shared" si="7"/>
        <v>0</v>
      </c>
      <c r="Y45" s="4895">
        <f t="shared" si="7"/>
        <v>0</v>
      </c>
      <c r="Z45" s="4895">
        <f t="shared" si="7"/>
        <v>0</v>
      </c>
      <c r="AA45" s="4895">
        <f t="shared" si="7"/>
        <v>0</v>
      </c>
      <c r="AB45" s="4896">
        <f t="shared" si="7"/>
        <v>0</v>
      </c>
      <c r="AC45" s="4898"/>
      <c r="AD45" s="4"/>
      <c r="AE45" s="265"/>
    </row>
    <row r="46" spans="1:31" s="698" customFormat="1" thickBot="1">
      <c r="A46" s="265"/>
      <c r="B46" s="4"/>
      <c r="C46" s="4818" t="s">
        <v>2804</v>
      </c>
      <c r="D46" s="4819"/>
      <c r="E46" s="4833"/>
      <c r="F46" s="4823">
        <f>SUM(F31:F44)</f>
        <v>0</v>
      </c>
      <c r="G46" s="4904">
        <f t="shared" ref="G46:AB46" si="8">SUM(G31:G44)</f>
        <v>0</v>
      </c>
      <c r="H46" s="4904">
        <f t="shared" si="8"/>
        <v>0</v>
      </c>
      <c r="I46" s="4904">
        <f t="shared" si="8"/>
        <v>0</v>
      </c>
      <c r="J46" s="4904">
        <f t="shared" si="8"/>
        <v>0</v>
      </c>
      <c r="K46" s="4904">
        <f t="shared" si="8"/>
        <v>0</v>
      </c>
      <c r="L46" s="4904">
        <f t="shared" si="8"/>
        <v>0</v>
      </c>
      <c r="M46" s="4904">
        <f t="shared" si="8"/>
        <v>0</v>
      </c>
      <c r="N46" s="4904">
        <f t="shared" si="8"/>
        <v>0</v>
      </c>
      <c r="O46" s="4904">
        <f t="shared" si="8"/>
        <v>0</v>
      </c>
      <c r="P46" s="4904">
        <f t="shared" si="8"/>
        <v>0</v>
      </c>
      <c r="Q46" s="4905">
        <f t="shared" si="8"/>
        <v>0</v>
      </c>
      <c r="R46" s="4821">
        <f t="shared" si="8"/>
        <v>0</v>
      </c>
      <c r="S46" s="4904">
        <f t="shared" si="8"/>
        <v>0</v>
      </c>
      <c r="T46" s="4904">
        <f t="shared" si="8"/>
        <v>0</v>
      </c>
      <c r="U46" s="4904">
        <f t="shared" si="8"/>
        <v>0</v>
      </c>
      <c r="V46" s="4906">
        <f t="shared" si="8"/>
        <v>0</v>
      </c>
      <c r="W46" s="4823">
        <f t="shared" si="8"/>
        <v>0</v>
      </c>
      <c r="X46" s="4904">
        <f t="shared" si="8"/>
        <v>0</v>
      </c>
      <c r="Y46" s="4904">
        <f t="shared" si="8"/>
        <v>0</v>
      </c>
      <c r="Z46" s="4904">
        <f t="shared" si="8"/>
        <v>0</v>
      </c>
      <c r="AA46" s="4904">
        <f t="shared" si="8"/>
        <v>0</v>
      </c>
      <c r="AB46" s="4905">
        <f t="shared" si="8"/>
        <v>0</v>
      </c>
      <c r="AC46" s="2544"/>
      <c r="AD46" s="4"/>
      <c r="AE46" s="265"/>
    </row>
    <row r="47" spans="1:31" ht="15" thickBot="1">
      <c r="A47" s="261"/>
      <c r="B47" s="2"/>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2"/>
      <c r="AE47" s="261"/>
    </row>
    <row r="48" spans="1:31" s="698" customFormat="1" ht="13.8">
      <c r="A48" s="265"/>
      <c r="B48" s="4"/>
      <c r="C48" s="4826" t="s">
        <v>2806</v>
      </c>
      <c r="D48" s="4827"/>
      <c r="E48" s="4828"/>
      <c r="F48" s="4907">
        <f>F28+F45</f>
        <v>0</v>
      </c>
      <c r="G48" s="4908">
        <f t="shared" ref="G48:L48" si="9">G28+G45</f>
        <v>0</v>
      </c>
      <c r="H48" s="4908">
        <f t="shared" si="9"/>
        <v>0</v>
      </c>
      <c r="I48" s="4908">
        <f t="shared" si="9"/>
        <v>0</v>
      </c>
      <c r="J48" s="4908">
        <f t="shared" si="9"/>
        <v>0</v>
      </c>
      <c r="K48" s="4908">
        <f t="shared" si="9"/>
        <v>0</v>
      </c>
      <c r="L48" s="4908">
        <f t="shared" si="9"/>
        <v>0</v>
      </c>
      <c r="M48" s="4908">
        <f t="shared" ref="M48:AA48" si="10">M28+M45</f>
        <v>0</v>
      </c>
      <c r="N48" s="4908">
        <f t="shared" si="10"/>
        <v>0</v>
      </c>
      <c r="O48" s="4908">
        <f t="shared" si="10"/>
        <v>0</v>
      </c>
      <c r="P48" s="4908">
        <f t="shared" si="10"/>
        <v>0</v>
      </c>
      <c r="Q48" s="4909">
        <f t="shared" si="10"/>
        <v>0</v>
      </c>
      <c r="R48" s="4907">
        <f t="shared" si="10"/>
        <v>0</v>
      </c>
      <c r="S48" s="4908">
        <f t="shared" si="10"/>
        <v>0</v>
      </c>
      <c r="T48" s="4908">
        <f t="shared" si="10"/>
        <v>0</v>
      </c>
      <c r="U48" s="4908">
        <f t="shared" si="10"/>
        <v>0</v>
      </c>
      <c r="V48" s="4909">
        <f t="shared" si="10"/>
        <v>0</v>
      </c>
      <c r="W48" s="4908">
        <f t="shared" si="10"/>
        <v>0</v>
      </c>
      <c r="X48" s="4908">
        <f t="shared" si="10"/>
        <v>0</v>
      </c>
      <c r="Y48" s="4908">
        <f t="shared" si="10"/>
        <v>0</v>
      </c>
      <c r="Z48" s="4908">
        <f t="shared" si="10"/>
        <v>0</v>
      </c>
      <c r="AA48" s="4908">
        <f t="shared" si="10"/>
        <v>0</v>
      </c>
      <c r="AB48" s="4909">
        <f>AB28+AB45</f>
        <v>0</v>
      </c>
      <c r="AC48" s="4910"/>
      <c r="AD48" s="4"/>
      <c r="AE48" s="265"/>
    </row>
    <row r="49" spans="1:31" ht="15" thickBot="1">
      <c r="A49" s="261"/>
      <c r="B49" s="2"/>
      <c r="C49" s="4832" t="s">
        <v>1776</v>
      </c>
      <c r="D49" s="4819"/>
      <c r="E49" s="4833"/>
      <c r="F49" s="4911">
        <f>F29+F46</f>
        <v>0</v>
      </c>
      <c r="G49" s="4912">
        <f>G29+G46</f>
        <v>0</v>
      </c>
      <c r="H49" s="4912">
        <f t="shared" ref="H49:AA49" si="11">H29+H46</f>
        <v>0</v>
      </c>
      <c r="I49" s="4912">
        <f t="shared" si="11"/>
        <v>0</v>
      </c>
      <c r="J49" s="4912">
        <f t="shared" si="11"/>
        <v>0</v>
      </c>
      <c r="K49" s="4912">
        <f t="shared" si="11"/>
        <v>0</v>
      </c>
      <c r="L49" s="4912">
        <f t="shared" si="11"/>
        <v>0</v>
      </c>
      <c r="M49" s="4912">
        <f t="shared" si="11"/>
        <v>0</v>
      </c>
      <c r="N49" s="4912">
        <f t="shared" si="11"/>
        <v>0</v>
      </c>
      <c r="O49" s="4912">
        <f t="shared" si="11"/>
        <v>0</v>
      </c>
      <c r="P49" s="4912">
        <f t="shared" si="11"/>
        <v>0</v>
      </c>
      <c r="Q49" s="4913">
        <f t="shared" si="11"/>
        <v>0</v>
      </c>
      <c r="R49" s="4911">
        <f t="shared" si="11"/>
        <v>0</v>
      </c>
      <c r="S49" s="4912">
        <f t="shared" si="11"/>
        <v>0</v>
      </c>
      <c r="T49" s="4912">
        <f t="shared" si="11"/>
        <v>0</v>
      </c>
      <c r="U49" s="4912">
        <f t="shared" si="11"/>
        <v>0</v>
      </c>
      <c r="V49" s="4913">
        <f t="shared" si="11"/>
        <v>0</v>
      </c>
      <c r="W49" s="4914">
        <f t="shared" si="11"/>
        <v>0</v>
      </c>
      <c r="X49" s="4912">
        <f t="shared" si="11"/>
        <v>0</v>
      </c>
      <c r="Y49" s="4912">
        <f t="shared" si="11"/>
        <v>0</v>
      </c>
      <c r="Z49" s="4912">
        <f t="shared" si="11"/>
        <v>0</v>
      </c>
      <c r="AA49" s="4912">
        <f t="shared" si="11"/>
        <v>0</v>
      </c>
      <c r="AB49" s="4913">
        <f>AB29+AB46</f>
        <v>0</v>
      </c>
      <c r="AC49" s="2545"/>
      <c r="AD49" s="2"/>
      <c r="AE49" s="261"/>
    </row>
    <row r="50" spans="1:31" ht="15" thickBot="1">
      <c r="A50" s="261"/>
      <c r="B50" s="2"/>
      <c r="C50" s="144"/>
      <c r="D50" s="145"/>
      <c r="E50" s="145"/>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2"/>
      <c r="AE50" s="261"/>
    </row>
    <row r="51" spans="1:31">
      <c r="A51" s="261"/>
      <c r="B51" s="2"/>
      <c r="C51" s="2"/>
      <c r="D51" s="41"/>
      <c r="E51" s="36" t="s">
        <v>445</v>
      </c>
      <c r="F51" s="94"/>
      <c r="G51" s="94"/>
      <c r="H51" s="94"/>
      <c r="I51" s="94"/>
      <c r="J51" s="94"/>
      <c r="K51" s="94"/>
      <c r="L51" s="94"/>
      <c r="M51" s="41"/>
      <c r="N51" s="128"/>
      <c r="O51" s="128"/>
      <c r="P51" s="128"/>
      <c r="Q51" s="128"/>
      <c r="R51" s="128"/>
      <c r="S51" s="128"/>
      <c r="T51" s="4659"/>
      <c r="U51" s="2506" t="s">
        <v>520</v>
      </c>
      <c r="V51" s="4660"/>
      <c r="W51" s="4656" t="s">
        <v>2747</v>
      </c>
      <c r="X51" s="4738" t="s">
        <v>2808</v>
      </c>
      <c r="Y51" s="4738" t="s">
        <v>1716</v>
      </c>
      <c r="Z51" s="4739" t="s">
        <v>1717</v>
      </c>
      <c r="AA51" s="128"/>
      <c r="AB51" s="2"/>
      <c r="AC51" s="2"/>
      <c r="AD51" s="2"/>
      <c r="AE51" s="261"/>
    </row>
    <row r="52" spans="1:31">
      <c r="A52" s="261"/>
      <c r="B52" s="2"/>
      <c r="C52" s="2"/>
      <c r="D52" s="31"/>
      <c r="E52" s="64" t="s">
        <v>2809</v>
      </c>
      <c r="F52" s="639"/>
      <c r="G52" s="639"/>
      <c r="H52" s="639"/>
      <c r="I52" s="639"/>
      <c r="J52" s="639"/>
      <c r="K52" s="639"/>
      <c r="L52" s="64" t="s">
        <v>2878</v>
      </c>
      <c r="M52" s="31"/>
      <c r="N52" s="128"/>
      <c r="O52" s="128"/>
      <c r="P52" s="128"/>
      <c r="Q52" s="128"/>
      <c r="R52" s="128"/>
      <c r="S52" s="128"/>
      <c r="T52" s="4537"/>
      <c r="U52" s="4915"/>
      <c r="V52" s="4671"/>
      <c r="W52" s="1354" t="s">
        <v>1723</v>
      </c>
      <c r="X52" s="1590" t="s">
        <v>1723</v>
      </c>
      <c r="Y52" s="1587" t="s">
        <v>1717</v>
      </c>
      <c r="Z52" s="1608" t="s">
        <v>1723</v>
      </c>
      <c r="AA52" s="38"/>
      <c r="AB52" s="2"/>
      <c r="AC52" s="2"/>
      <c r="AD52" s="2"/>
      <c r="AE52" s="261"/>
    </row>
    <row r="53" spans="1:31">
      <c r="A53" s="261"/>
      <c r="B53" s="2"/>
      <c r="C53" s="2"/>
      <c r="D53" s="31"/>
      <c r="E53" s="64" t="s">
        <v>2810</v>
      </c>
      <c r="F53" s="639"/>
      <c r="G53" s="639"/>
      <c r="H53" s="639"/>
      <c r="I53" s="639"/>
      <c r="J53" s="639"/>
      <c r="K53" s="639"/>
      <c r="L53" s="64" t="s">
        <v>2879</v>
      </c>
      <c r="M53" s="31"/>
      <c r="N53" s="128"/>
      <c r="O53" s="128"/>
      <c r="P53" s="128"/>
      <c r="Q53" s="128"/>
      <c r="R53" s="128"/>
      <c r="S53" s="128"/>
      <c r="T53" s="4916" t="s">
        <v>775</v>
      </c>
      <c r="U53" s="4917"/>
      <c r="V53" s="4918"/>
      <c r="W53" s="4919"/>
      <c r="X53" s="4920"/>
      <c r="Y53" s="4920"/>
      <c r="Z53" s="4921">
        <f>W53+X53-Y53</f>
        <v>0</v>
      </c>
      <c r="AA53" s="37"/>
      <c r="AB53" s="2"/>
      <c r="AC53" s="2"/>
      <c r="AD53" s="2"/>
      <c r="AE53" s="261"/>
    </row>
    <row r="54" spans="1:31">
      <c r="A54" s="261"/>
      <c r="B54" s="2"/>
      <c r="C54" s="2"/>
      <c r="D54" s="2"/>
      <c r="E54" s="231" t="s">
        <v>2880</v>
      </c>
      <c r="F54" s="314"/>
      <c r="G54" s="314"/>
      <c r="H54" s="314"/>
      <c r="I54" s="314"/>
      <c r="J54" s="314"/>
      <c r="K54" s="314"/>
      <c r="L54" s="64" t="s">
        <v>2881</v>
      </c>
      <c r="M54" s="2"/>
      <c r="N54" s="128"/>
      <c r="O54" s="128"/>
      <c r="P54" s="128"/>
      <c r="Q54" s="128"/>
      <c r="R54" s="128"/>
      <c r="S54" s="128"/>
      <c r="T54" s="4916" t="s">
        <v>776</v>
      </c>
      <c r="U54" s="4917"/>
      <c r="V54" s="4918"/>
      <c r="W54" s="4919">
        <f>H49</f>
        <v>0</v>
      </c>
      <c r="X54" s="4920"/>
      <c r="Y54" s="4920"/>
      <c r="Z54" s="4921">
        <f>W54+X54-Y54</f>
        <v>0</v>
      </c>
      <c r="AA54" s="37"/>
      <c r="AB54" s="2"/>
      <c r="AC54" s="2"/>
      <c r="AD54" s="2"/>
      <c r="AE54" s="261"/>
    </row>
    <row r="55" spans="1:31">
      <c r="A55" s="261"/>
      <c r="B55" s="2"/>
      <c r="C55" s="2"/>
      <c r="D55" s="2"/>
      <c r="E55" s="231" t="s">
        <v>2882</v>
      </c>
      <c r="F55" s="314"/>
      <c r="G55" s="314"/>
      <c r="H55" s="314"/>
      <c r="I55" s="314"/>
      <c r="J55" s="314"/>
      <c r="K55" s="314"/>
      <c r="L55" s="64" t="s">
        <v>2883</v>
      </c>
      <c r="M55" s="2"/>
      <c r="N55" s="128"/>
      <c r="O55" s="128"/>
      <c r="P55" s="128"/>
      <c r="Q55" s="128"/>
      <c r="R55" s="128"/>
      <c r="S55" s="128"/>
      <c r="T55" s="4916" t="s">
        <v>777</v>
      </c>
      <c r="U55" s="4917"/>
      <c r="V55" s="4918"/>
      <c r="W55" s="4919">
        <f>K49</f>
        <v>0</v>
      </c>
      <c r="X55" s="4920"/>
      <c r="Y55" s="4920"/>
      <c r="Z55" s="4921">
        <f>W55+X55-Y55</f>
        <v>0</v>
      </c>
      <c r="AA55" s="37"/>
      <c r="AB55" s="2"/>
      <c r="AC55" s="2"/>
      <c r="AD55" s="2"/>
      <c r="AE55" s="261"/>
    </row>
    <row r="56" spans="1:31">
      <c r="A56" s="261"/>
      <c r="B56" s="2"/>
      <c r="C56" s="2"/>
      <c r="D56" s="2"/>
      <c r="E56" s="231" t="s">
        <v>2884</v>
      </c>
      <c r="F56" s="314"/>
      <c r="G56" s="314"/>
      <c r="H56" s="314"/>
      <c r="I56" s="314"/>
      <c r="J56" s="314"/>
      <c r="K56" s="314"/>
      <c r="L56" s="314"/>
      <c r="M56" s="2"/>
      <c r="N56" s="128"/>
      <c r="O56" s="128"/>
      <c r="P56" s="128"/>
      <c r="Q56" s="128"/>
      <c r="R56" s="128"/>
      <c r="S56" s="128"/>
      <c r="T56" s="4916" t="s">
        <v>778</v>
      </c>
      <c r="U56" s="4917"/>
      <c r="V56" s="4918"/>
      <c r="W56" s="4919">
        <f>J49</f>
        <v>0</v>
      </c>
      <c r="X56" s="4920"/>
      <c r="Y56" s="4920"/>
      <c r="Z56" s="4921">
        <f>W56+X56-Y56</f>
        <v>0</v>
      </c>
      <c r="AA56" s="128"/>
      <c r="AB56" s="2"/>
      <c r="AC56" s="2"/>
      <c r="AD56" s="2"/>
      <c r="AE56" s="261"/>
    </row>
    <row r="57" spans="1:31">
      <c r="A57" s="261"/>
      <c r="B57" s="2"/>
      <c r="C57" s="2"/>
      <c r="D57" s="2"/>
      <c r="E57" s="231" t="s">
        <v>2885</v>
      </c>
      <c r="F57" s="314"/>
      <c r="G57" s="314"/>
      <c r="H57" s="314"/>
      <c r="I57" s="314"/>
      <c r="J57" s="314"/>
      <c r="K57" s="314"/>
      <c r="L57" s="314"/>
      <c r="M57" s="2"/>
      <c r="N57" s="2"/>
      <c r="O57" s="2"/>
      <c r="P57" s="2"/>
      <c r="Q57" s="2"/>
      <c r="R57" s="2"/>
      <c r="S57" s="2"/>
      <c r="T57" s="4916" t="s">
        <v>771</v>
      </c>
      <c r="U57" s="4917"/>
      <c r="V57" s="4918"/>
      <c r="W57" s="4919">
        <f>L49</f>
        <v>0</v>
      </c>
      <c r="X57" s="4920"/>
      <c r="Y57" s="4920"/>
      <c r="Z57" s="4921">
        <f>W57+X57-Y57</f>
        <v>0</v>
      </c>
      <c r="AA57" s="2"/>
      <c r="AB57" s="2"/>
      <c r="AC57" s="2"/>
      <c r="AD57" s="2"/>
      <c r="AE57" s="261"/>
    </row>
    <row r="58" spans="1:31" ht="15" thickBot="1">
      <c r="A58" s="261"/>
      <c r="B58" s="2"/>
      <c r="C58" s="2"/>
      <c r="D58" s="2"/>
      <c r="E58" s="231" t="s">
        <v>2886</v>
      </c>
      <c r="F58" s="314"/>
      <c r="G58" s="314"/>
      <c r="H58" s="314"/>
      <c r="I58" s="314"/>
      <c r="J58" s="314"/>
      <c r="K58" s="314"/>
      <c r="L58" s="314"/>
      <c r="M58" s="2"/>
      <c r="N58" s="2"/>
      <c r="O58" s="2"/>
      <c r="P58" s="2"/>
      <c r="Q58" s="2"/>
      <c r="R58" s="2"/>
      <c r="S58" s="2"/>
      <c r="T58" s="8415" t="s">
        <v>2804</v>
      </c>
      <c r="U58" s="8460"/>
      <c r="V58" s="8461"/>
      <c r="W58" s="4922">
        <f>W53+W54+W55+W56-W57</f>
        <v>0</v>
      </c>
      <c r="X58" s="4922">
        <f>X53+X54+X55+X56-X57</f>
        <v>0</v>
      </c>
      <c r="Y58" s="4922">
        <f>Y53+Y54+Y55+Y56-Y57</f>
        <v>0</v>
      </c>
      <c r="Z58" s="4923">
        <f>Z53+Z54+Z55+Z56-Z57</f>
        <v>0</v>
      </c>
      <c r="AA58" s="2"/>
      <c r="AB58" s="2"/>
      <c r="AC58" s="2"/>
      <c r="AD58" s="2"/>
      <c r="AE58" s="261"/>
    </row>
    <row r="59" spans="1:31">
      <c r="A59" s="261"/>
      <c r="B59" s="2"/>
      <c r="C59" s="2"/>
      <c r="D59" s="2"/>
      <c r="E59" s="231" t="s">
        <v>2887</v>
      </c>
      <c r="F59" s="314"/>
      <c r="G59" s="314"/>
      <c r="H59" s="314"/>
      <c r="I59" s="314"/>
      <c r="J59" s="314"/>
      <c r="K59" s="314"/>
      <c r="L59" s="314"/>
      <c r="M59" s="2"/>
      <c r="N59" s="2"/>
      <c r="O59" s="2"/>
      <c r="P59" s="2"/>
      <c r="Q59" s="2"/>
      <c r="R59" s="2"/>
      <c r="S59" s="2"/>
      <c r="T59" s="542"/>
      <c r="U59" s="32"/>
      <c r="V59" s="32"/>
      <c r="W59" s="105" t="str">
        <f>IF(SUM(W53:W56)=W49,"","Check Error")</f>
        <v/>
      </c>
      <c r="X59" s="105" t="str">
        <f>IF(X58=(X49+Y49),"","Check Error")</f>
        <v/>
      </c>
      <c r="Y59" s="105" t="str">
        <f>IF(Y58=(Z49+AA49),"","Check Error")</f>
        <v/>
      </c>
      <c r="Z59" s="105" t="str">
        <f>IF(SUM(Z53:Z56)=(AB49),"","Check Error")</f>
        <v/>
      </c>
      <c r="AA59" s="2"/>
      <c r="AB59" s="2"/>
      <c r="AC59" s="2"/>
      <c r="AD59" s="2"/>
      <c r="AE59" s="261"/>
    </row>
    <row r="60" spans="1:31" ht="15" thickBot="1">
      <c r="A60" s="261"/>
      <c r="B60" s="2"/>
      <c r="C60" s="2"/>
      <c r="D60" s="2"/>
      <c r="E60" s="231" t="s">
        <v>2888</v>
      </c>
      <c r="F60" s="314"/>
      <c r="G60" s="314"/>
      <c r="H60" s="314"/>
      <c r="I60" s="314"/>
      <c r="J60" s="314"/>
      <c r="K60" s="314"/>
      <c r="L60" s="314"/>
      <c r="M60" s="2"/>
      <c r="N60" s="2"/>
      <c r="O60" s="2"/>
      <c r="P60" s="2"/>
      <c r="Q60" s="2"/>
      <c r="R60" s="2"/>
      <c r="S60" s="2"/>
      <c r="T60" s="311"/>
      <c r="U60" s="311"/>
      <c r="V60" s="311"/>
      <c r="W60" s="311"/>
      <c r="X60" s="311"/>
      <c r="Y60" s="2"/>
      <c r="Z60" s="2"/>
      <c r="AA60" s="2"/>
      <c r="AB60" s="2"/>
      <c r="AC60" s="2"/>
      <c r="AD60" s="2"/>
      <c r="AE60" s="261"/>
    </row>
    <row r="61" spans="1:31">
      <c r="A61" s="261"/>
      <c r="B61" s="2"/>
      <c r="C61" s="2"/>
      <c r="D61" s="2"/>
      <c r="E61" s="231" t="s">
        <v>2889</v>
      </c>
      <c r="F61" s="314"/>
      <c r="G61" s="314"/>
      <c r="H61" s="314"/>
      <c r="I61" s="314"/>
      <c r="J61" s="314"/>
      <c r="K61" s="314"/>
      <c r="L61" s="314"/>
      <c r="M61" s="2"/>
      <c r="N61" s="2"/>
      <c r="O61" s="2"/>
      <c r="P61" s="2"/>
      <c r="Q61" s="2"/>
      <c r="R61" s="2"/>
      <c r="S61" s="43"/>
      <c r="T61" s="4659"/>
      <c r="U61" s="2506" t="s">
        <v>520</v>
      </c>
      <c r="V61" s="4660"/>
      <c r="W61" s="4656" t="s">
        <v>2747</v>
      </c>
      <c r="X61" s="4738" t="s">
        <v>2808</v>
      </c>
      <c r="Y61" s="4738" t="s">
        <v>1716</v>
      </c>
      <c r="Z61" s="4739" t="s">
        <v>1717</v>
      </c>
      <c r="AA61" s="2"/>
      <c r="AB61" s="2"/>
      <c r="AC61" s="2"/>
      <c r="AD61" s="2"/>
      <c r="AE61" s="261"/>
    </row>
    <row r="62" spans="1:31">
      <c r="A62" s="261"/>
      <c r="B62" s="2"/>
      <c r="C62" s="2"/>
      <c r="D62" s="2"/>
      <c r="E62" s="231" t="s">
        <v>2890</v>
      </c>
      <c r="F62" s="314"/>
      <c r="G62" s="314"/>
      <c r="H62" s="314"/>
      <c r="I62" s="314"/>
      <c r="J62" s="314"/>
      <c r="K62" s="314"/>
      <c r="L62" s="314"/>
      <c r="M62" s="2"/>
      <c r="N62" s="2"/>
      <c r="O62" s="2"/>
      <c r="P62" s="2"/>
      <c r="Q62" s="2"/>
      <c r="R62" s="2"/>
      <c r="S62" s="2"/>
      <c r="T62" s="4537"/>
      <c r="U62" s="4915"/>
      <c r="V62" s="4671"/>
      <c r="W62" s="1354" t="s">
        <v>2891</v>
      </c>
      <c r="X62" s="1590" t="s">
        <v>2891</v>
      </c>
      <c r="Y62" s="1587" t="s">
        <v>1717</v>
      </c>
      <c r="Z62" s="1608" t="s">
        <v>1723</v>
      </c>
      <c r="AA62" s="63"/>
      <c r="AB62" s="63"/>
      <c r="AC62" s="63"/>
      <c r="AD62" s="2"/>
      <c r="AE62" s="261"/>
    </row>
    <row r="63" spans="1:31">
      <c r="A63" s="261"/>
      <c r="B63" s="2"/>
      <c r="C63" s="2"/>
      <c r="D63" s="2"/>
      <c r="E63" s="231" t="s">
        <v>2892</v>
      </c>
      <c r="F63" s="314"/>
      <c r="G63" s="314"/>
      <c r="H63" s="314"/>
      <c r="I63" s="314"/>
      <c r="J63" s="314"/>
      <c r="K63" s="314"/>
      <c r="L63" s="314"/>
      <c r="M63" s="2"/>
      <c r="N63" s="2"/>
      <c r="O63" s="2"/>
      <c r="P63" s="2"/>
      <c r="Q63" s="2"/>
      <c r="R63" s="2"/>
      <c r="S63" s="2"/>
      <c r="T63" s="4916" t="s">
        <v>2893</v>
      </c>
      <c r="U63" s="4917"/>
      <c r="V63" s="4918"/>
      <c r="W63" s="4919">
        <f>N49+P49</f>
        <v>0</v>
      </c>
      <c r="X63" s="4920"/>
      <c r="Y63" s="4920"/>
      <c r="Z63" s="4921">
        <f>W63+X63-Y63</f>
        <v>0</v>
      </c>
      <c r="AA63" s="2"/>
      <c r="AB63" s="2"/>
      <c r="AC63" s="2"/>
      <c r="AD63" s="2"/>
      <c r="AE63" s="261"/>
    </row>
    <row r="64" spans="1:31">
      <c r="A64" s="261"/>
      <c r="B64" s="2"/>
      <c r="C64" s="2"/>
      <c r="D64" s="2"/>
      <c r="E64" s="64" t="s">
        <v>2894</v>
      </c>
      <c r="F64" s="314"/>
      <c r="G64" s="314"/>
      <c r="H64" s="314"/>
      <c r="I64" s="314"/>
      <c r="J64" s="314"/>
      <c r="K64" s="314"/>
      <c r="L64" s="314"/>
      <c r="M64" s="2"/>
      <c r="N64" s="2"/>
      <c r="O64" s="2"/>
      <c r="P64" s="2"/>
      <c r="Q64" s="2"/>
      <c r="R64" s="2"/>
      <c r="S64" s="2"/>
      <c r="T64" s="4916" t="s">
        <v>2895</v>
      </c>
      <c r="U64" s="4917"/>
      <c r="V64" s="4918"/>
      <c r="W64" s="4919">
        <f>M49+O49</f>
        <v>0</v>
      </c>
      <c r="X64" s="4920"/>
      <c r="Y64" s="4920"/>
      <c r="Z64" s="4921">
        <f>W64+X64-Y64</f>
        <v>0</v>
      </c>
      <c r="AA64" s="2"/>
      <c r="AB64" s="2"/>
      <c r="AC64" s="2"/>
      <c r="AD64" s="2"/>
      <c r="AE64" s="261"/>
    </row>
    <row r="65" spans="1:31">
      <c r="A65" s="261"/>
      <c r="B65" s="2"/>
      <c r="C65" s="2"/>
      <c r="D65" s="31"/>
      <c r="E65" s="314"/>
      <c r="F65" s="639"/>
      <c r="G65" s="639"/>
      <c r="H65" s="639"/>
      <c r="I65" s="639"/>
      <c r="J65" s="639"/>
      <c r="K65" s="639"/>
      <c r="L65" s="639"/>
      <c r="M65" s="31"/>
      <c r="N65" s="31"/>
      <c r="O65" s="31"/>
      <c r="P65" s="31"/>
      <c r="Q65" s="31"/>
      <c r="R65" s="31"/>
      <c r="S65" s="31"/>
      <c r="T65" s="4916" t="s">
        <v>935</v>
      </c>
      <c r="U65" s="4917"/>
      <c r="V65" s="4918"/>
      <c r="W65" s="4919">
        <f>Q49</f>
        <v>0</v>
      </c>
      <c r="X65" s="4920"/>
      <c r="Y65" s="4920"/>
      <c r="Z65" s="4921">
        <f>W65+X65-Y65</f>
        <v>0</v>
      </c>
      <c r="AA65" s="2"/>
      <c r="AB65" s="2"/>
      <c r="AC65" s="2"/>
      <c r="AD65" s="2"/>
      <c r="AE65" s="261"/>
    </row>
    <row r="66" spans="1:31" ht="15" thickBot="1">
      <c r="A66" s="261"/>
      <c r="B66" s="353"/>
      <c r="C66" s="353"/>
      <c r="D66" s="353"/>
      <c r="E66" s="353"/>
      <c r="F66" s="353"/>
      <c r="G66" s="353"/>
      <c r="H66" s="353"/>
      <c r="I66" s="353"/>
      <c r="J66" s="353"/>
      <c r="K66" s="353"/>
      <c r="L66" s="353"/>
      <c r="M66" s="353"/>
      <c r="N66" s="353"/>
      <c r="O66" s="353"/>
      <c r="P66" s="353"/>
      <c r="Q66" s="353"/>
      <c r="R66" s="353"/>
      <c r="S66" s="353"/>
      <c r="T66" s="8415" t="s">
        <v>2804</v>
      </c>
      <c r="U66" s="8460"/>
      <c r="V66" s="8461"/>
      <c r="W66" s="4922">
        <f>SUM(W63:W65)</f>
        <v>0</v>
      </c>
      <c r="X66" s="4922">
        <f>SUM(X63:X65)</f>
        <v>0</v>
      </c>
      <c r="Y66" s="4922">
        <f>SUM(Y63:Y65)</f>
        <v>0</v>
      </c>
      <c r="Z66" s="4922">
        <f>SUM(Z63:Z65)</f>
        <v>0</v>
      </c>
      <c r="AA66" s="2"/>
      <c r="AB66" s="2"/>
      <c r="AC66" s="2"/>
      <c r="AD66" s="2"/>
      <c r="AE66" s="261"/>
    </row>
    <row r="67" spans="1:31">
      <c r="A67" s="261"/>
      <c r="B67" s="353"/>
      <c r="C67" s="353"/>
      <c r="D67" s="353"/>
      <c r="E67" s="353"/>
      <c r="F67" s="353"/>
      <c r="G67" s="353"/>
      <c r="H67" s="353"/>
      <c r="I67" s="353"/>
      <c r="J67" s="353"/>
      <c r="K67" s="353"/>
      <c r="L67" s="353"/>
      <c r="M67" s="353"/>
      <c r="N67" s="353"/>
      <c r="O67" s="353"/>
      <c r="P67" s="353"/>
      <c r="Q67" s="353"/>
      <c r="R67" s="353"/>
      <c r="S67" s="353"/>
      <c r="T67" s="542"/>
      <c r="U67" s="32"/>
      <c r="V67" s="32"/>
      <c r="W67" s="105" t="str">
        <f>IF(W66=SUM(M49:Q49),"","Check Error")</f>
        <v/>
      </c>
      <c r="X67" s="105"/>
      <c r="Y67" s="105"/>
      <c r="Z67" s="105"/>
      <c r="AA67" s="2"/>
      <c r="AB67" s="2"/>
      <c r="AC67" s="2"/>
      <c r="AD67" s="2"/>
      <c r="AE67" s="261"/>
    </row>
    <row r="68" spans="1:31">
      <c r="A68" s="261"/>
      <c r="B68" s="353"/>
      <c r="C68" s="353"/>
      <c r="D68" s="353"/>
      <c r="E68" s="353"/>
      <c r="F68" s="353"/>
      <c r="G68" s="353"/>
      <c r="H68" s="353"/>
      <c r="I68" s="353"/>
      <c r="J68" s="353"/>
      <c r="K68" s="353"/>
      <c r="L68" s="353"/>
      <c r="M68" s="353"/>
      <c r="N68" s="353"/>
      <c r="O68" s="353"/>
      <c r="P68" s="353"/>
      <c r="Q68" s="353"/>
      <c r="R68" s="353"/>
      <c r="S68" s="353"/>
      <c r="T68" s="353"/>
      <c r="U68" s="39"/>
      <c r="V68" s="39"/>
      <c r="W68" s="333"/>
      <c r="X68" s="333"/>
      <c r="Y68" s="2"/>
      <c r="Z68" s="2"/>
      <c r="AA68" s="2"/>
      <c r="AB68" s="684"/>
      <c r="AC68" s="684"/>
      <c r="AD68" s="2"/>
      <c r="AE68" s="261"/>
    </row>
    <row r="69" spans="1:31">
      <c r="A69" s="261"/>
      <c r="B69" s="353"/>
      <c r="C69" s="353"/>
      <c r="D69" s="353"/>
      <c r="E69" s="353"/>
      <c r="F69" s="353"/>
      <c r="G69" s="353"/>
      <c r="H69" s="353"/>
      <c r="I69" s="353"/>
      <c r="J69" s="353"/>
      <c r="K69" s="353"/>
      <c r="L69" s="353"/>
      <c r="M69" s="353"/>
      <c r="N69" s="353"/>
      <c r="O69" s="353"/>
      <c r="P69" s="353"/>
      <c r="Q69" s="353"/>
      <c r="R69" s="353"/>
      <c r="S69" s="353"/>
      <c r="T69" s="353"/>
      <c r="U69" s="39"/>
      <c r="V69" s="39"/>
      <c r="W69" s="333"/>
      <c r="X69" s="333"/>
      <c r="Y69" s="2"/>
      <c r="Z69" s="2"/>
      <c r="AA69" s="2"/>
      <c r="AB69" s="2"/>
      <c r="AC69" s="2"/>
      <c r="AD69" s="2"/>
      <c r="AE69" s="261"/>
    </row>
    <row r="70" spans="1:31">
      <c r="A70" s="261"/>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61"/>
      <c r="AE70" s="261"/>
    </row>
    <row r="71" spans="1:31" hidden="1">
      <c r="A71" s="261"/>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61"/>
      <c r="AE71" s="261"/>
    </row>
  </sheetData>
  <sheetProtection formatCells="0" formatColumns="0" formatRows="0"/>
  <customSheetViews>
    <customSheetView guid="{F416BD5B-C3AD-4F61-AAB2-55950A9B7E72}">
      <selection sqref="A1:A3"/>
      <pageMargins left="0" right="0" top="0" bottom="0" header="0" footer="0"/>
    </customSheetView>
    <customSheetView guid="{E14211BF-3959-45CF-A937-AD36AACCEFAC}" showGridLines="0">
      <selection sqref="A1:A3"/>
      <pageMargins left="0" right="0" top="0" bottom="0" header="0" footer="0"/>
    </customSheetView>
    <customSheetView guid="{DD364770-73A1-4C6D-9516-629A57F0EB18}" showGridLines="0" hiddenColumns="1">
      <selection activeCell="A3" sqref="A3"/>
      <pageMargins left="0" right="0" top="0" bottom="0" header="0" footer="0"/>
    </customSheetView>
    <customSheetView guid="{41E394DC-1FDD-4D1F-8620-137B7012DC10}" showGridLines="0">
      <selection sqref="A1:A3"/>
      <pageMargins left="0" right="0" top="0" bottom="0" header="0" footer="0"/>
    </customSheetView>
    <customSheetView guid="{CC70D5D3-3A1F-46AA-BDCE-F692C2C36BEE}" topLeftCell="K16">
      <selection activeCell="AB45" sqref="AB45"/>
      <pageMargins left="0" right="0" top="0" bottom="0" header="0" footer="0"/>
    </customSheetView>
  </customSheetViews>
  <mergeCells count="22">
    <mergeCell ref="P11:P12"/>
    <mergeCell ref="I11:I12"/>
    <mergeCell ref="J11:J12"/>
    <mergeCell ref="K11:K12"/>
    <mergeCell ref="M11:M12"/>
    <mergeCell ref="N11:N12"/>
    <mergeCell ref="AC9:AC10"/>
    <mergeCell ref="T58:V58"/>
    <mergeCell ref="T66:V66"/>
    <mergeCell ref="D4:F4"/>
    <mergeCell ref="D5:F5"/>
    <mergeCell ref="O11:O12"/>
    <mergeCell ref="F7:Q7"/>
    <mergeCell ref="R7:V7"/>
    <mergeCell ref="H8:L9"/>
    <mergeCell ref="M8:P9"/>
    <mergeCell ref="H10:I10"/>
    <mergeCell ref="J10:K10"/>
    <mergeCell ref="L10:L12"/>
    <mergeCell ref="M10:N10"/>
    <mergeCell ref="O10:P10"/>
    <mergeCell ref="H11:H12"/>
  </mergeCells>
  <hyperlinks>
    <hyperlink ref="AD2" location="Index!A1" display="Index" xr:uid="{5288ABB6-F9EF-4E1E-B944-E42BA644733B}"/>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7030A0"/>
  </sheetPr>
  <dimension ref="A1:AF142"/>
  <sheetViews>
    <sheetView zoomScale="70" zoomScaleNormal="70" workbookViewId="0">
      <selection activeCell="J55" sqref="J55"/>
    </sheetView>
  </sheetViews>
  <sheetFormatPr defaultColWidth="0" defaultRowHeight="14.4" zeroHeight="1"/>
  <cols>
    <col min="1" max="1" width="3.6640625" customWidth="1"/>
    <col min="2" max="2" width="9.109375" customWidth="1"/>
    <col min="3" max="3" width="38.6640625" customWidth="1"/>
    <col min="4" max="4" width="11.44140625" customWidth="1"/>
    <col min="5" max="5" width="15.6640625" customWidth="1"/>
    <col min="6" max="6" width="17.109375" customWidth="1"/>
    <col min="7" max="7" width="16.5546875" customWidth="1"/>
    <col min="8" max="9" width="15.44140625" customWidth="1"/>
    <col min="10" max="11" width="14.6640625" customWidth="1"/>
    <col min="12" max="13" width="15.88671875" customWidth="1"/>
    <col min="14" max="16" width="15.109375" customWidth="1"/>
    <col min="17" max="18" width="13.6640625" customWidth="1"/>
    <col min="19" max="19" width="17.88671875" customWidth="1"/>
    <col min="20" max="20" width="17" customWidth="1"/>
    <col min="21" max="23" width="18.109375" customWidth="1"/>
    <col min="24" max="25" width="15.88671875" customWidth="1"/>
    <col min="26" max="27" width="14" customWidth="1"/>
    <col min="28" max="28" width="14.44140625" customWidth="1"/>
    <col min="29" max="30" width="17.33203125" customWidth="1"/>
    <col min="31" max="32" width="9.109375" customWidth="1"/>
    <col min="33" max="16384" width="9.109375" hidden="1"/>
  </cols>
  <sheetData>
    <row r="1" spans="1:32">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row>
    <row r="2" spans="1:32" ht="15" thickBot="1">
      <c r="A2" s="261"/>
      <c r="B2" s="144" t="s">
        <v>166</v>
      </c>
      <c r="C2" s="2"/>
      <c r="D2" s="2"/>
      <c r="E2" s="2"/>
      <c r="F2" s="2"/>
      <c r="G2" s="2"/>
      <c r="H2" s="2"/>
      <c r="I2" s="2"/>
      <c r="J2" s="2"/>
      <c r="K2" s="2"/>
      <c r="L2" s="2"/>
      <c r="M2" s="2"/>
      <c r="N2" s="2"/>
      <c r="O2" s="2"/>
      <c r="P2" s="2"/>
      <c r="Q2" s="2"/>
      <c r="R2" s="2"/>
      <c r="S2" s="2"/>
      <c r="T2" s="2"/>
      <c r="U2" s="2"/>
      <c r="V2" s="2"/>
      <c r="W2" s="2"/>
      <c r="X2" s="2"/>
      <c r="Y2" s="2"/>
      <c r="Z2" s="2"/>
      <c r="AA2" s="2"/>
      <c r="AB2" s="2"/>
      <c r="AC2" s="2"/>
      <c r="AD2" s="2"/>
      <c r="AE2" s="2204" t="s">
        <v>1</v>
      </c>
      <c r="AF2" s="261"/>
    </row>
    <row r="3" spans="1:32" s="698" customFormat="1" ht="17.399999999999999" thickBot="1">
      <c r="A3" s="265"/>
      <c r="B3" s="4"/>
      <c r="C3" s="4650" t="s">
        <v>2896</v>
      </c>
      <c r="D3" s="4651"/>
      <c r="E3" s="4651"/>
      <c r="F3" s="4652"/>
      <c r="G3" s="41"/>
      <c r="H3" s="41"/>
      <c r="I3" s="41"/>
      <c r="J3" s="133"/>
      <c r="K3" s="41"/>
      <c r="L3" s="41"/>
      <c r="M3" s="41"/>
      <c r="N3" s="110"/>
      <c r="O3" s="110"/>
      <c r="P3" s="110"/>
      <c r="Q3" s="41"/>
      <c r="R3" s="41"/>
      <c r="S3" s="110"/>
      <c r="T3" s="1"/>
      <c r="U3" s="41"/>
      <c r="V3" s="1"/>
      <c r="W3" s="1"/>
      <c r="X3" s="4"/>
      <c r="Y3" s="4"/>
      <c r="Z3" s="4"/>
      <c r="AA3" s="4"/>
      <c r="AB3" s="4"/>
      <c r="AC3" s="39"/>
      <c r="AD3" s="39"/>
      <c r="AE3" s="4"/>
      <c r="AF3" s="265"/>
    </row>
    <row r="4" spans="1:32" s="698" customFormat="1" ht="16.8">
      <c r="A4" s="265"/>
      <c r="B4" s="4"/>
      <c r="C4" s="4439" t="s">
        <v>723</v>
      </c>
      <c r="D4" s="8341" t="str">
        <f>B.1!F4</f>
        <v>ABC Company</v>
      </c>
      <c r="E4" s="8342"/>
      <c r="F4" s="8343"/>
      <c r="G4" s="41"/>
      <c r="H4" s="41"/>
      <c r="I4" s="41"/>
      <c r="J4" s="133"/>
      <c r="K4" s="41"/>
      <c r="L4" s="41"/>
      <c r="M4" s="41"/>
      <c r="N4" s="41"/>
      <c r="O4" s="41"/>
      <c r="P4" s="41"/>
      <c r="Q4" s="41"/>
      <c r="R4" s="41"/>
      <c r="S4" s="41"/>
      <c r="T4" s="1"/>
      <c r="U4" s="41"/>
      <c r="V4" s="1"/>
      <c r="W4" s="41"/>
      <c r="X4" s="4"/>
      <c r="Y4" s="4"/>
      <c r="Z4" s="4"/>
      <c r="AA4" s="4"/>
      <c r="AB4" s="4"/>
      <c r="AC4" s="4"/>
      <c r="AD4" s="4"/>
      <c r="AE4" s="4"/>
      <c r="AF4" s="265"/>
    </row>
    <row r="5" spans="1:32" s="1062" customFormat="1" ht="18" thickBot="1">
      <c r="A5" s="185"/>
      <c r="B5" s="136"/>
      <c r="C5" s="4443" t="s">
        <v>724</v>
      </c>
      <c r="D5" s="8344" t="str">
        <f>B.1!F5</f>
        <v>31 December 202x</v>
      </c>
      <c r="E5" s="8345"/>
      <c r="F5" s="8346"/>
      <c r="G5" s="58"/>
      <c r="H5" s="58"/>
      <c r="I5" s="58"/>
      <c r="J5" s="133"/>
      <c r="K5" s="147"/>
      <c r="L5" s="58"/>
      <c r="M5" s="58"/>
      <c r="N5" s="58"/>
      <c r="O5" s="58"/>
      <c r="P5" s="58"/>
      <c r="Q5" s="58"/>
      <c r="R5" s="58"/>
      <c r="S5" s="58"/>
      <c r="T5" s="58"/>
      <c r="U5" s="58"/>
      <c r="V5" s="58"/>
      <c r="W5" s="58"/>
      <c r="X5" s="58"/>
      <c r="Y5" s="58"/>
      <c r="Z5" s="58"/>
      <c r="AA5" s="58"/>
      <c r="AB5" s="147"/>
      <c r="AC5" s="147"/>
      <c r="AD5" s="147"/>
      <c r="AE5" s="58"/>
      <c r="AF5" s="334"/>
    </row>
    <row r="6" spans="1:32" s="698" customFormat="1" thickBot="1">
      <c r="A6" s="265"/>
      <c r="B6" s="4"/>
      <c r="C6" s="41"/>
      <c r="D6" s="41"/>
      <c r="E6" s="41"/>
      <c r="F6" s="41"/>
      <c r="G6" s="41"/>
      <c r="H6" s="41"/>
      <c r="I6" s="41"/>
      <c r="J6" s="41"/>
      <c r="K6" s="41"/>
      <c r="L6" s="41"/>
      <c r="M6" s="41"/>
      <c r="N6" s="41"/>
      <c r="O6" s="41"/>
      <c r="P6" s="41"/>
      <c r="Q6" s="41"/>
      <c r="R6" s="41"/>
      <c r="S6" s="41"/>
      <c r="T6" s="41"/>
      <c r="U6" s="41"/>
      <c r="V6" s="41"/>
      <c r="W6" s="41"/>
      <c r="X6" s="56"/>
      <c r="Y6" s="56"/>
      <c r="Z6" s="56"/>
      <c r="AA6" s="56"/>
      <c r="AB6" s="56"/>
      <c r="AC6" s="56"/>
      <c r="AD6" s="56"/>
      <c r="AE6" s="4"/>
      <c r="AF6" s="265"/>
    </row>
    <row r="7" spans="1:32" s="698" customFormat="1" ht="13.8">
      <c r="A7" s="265"/>
      <c r="B7" s="4"/>
      <c r="C7" s="4864"/>
      <c r="D7" s="4924"/>
      <c r="E7" s="4762"/>
      <c r="F7" s="8492" t="s">
        <v>2856</v>
      </c>
      <c r="G7" s="8493"/>
      <c r="H7" s="8493"/>
      <c r="I7" s="8419"/>
      <c r="J7" s="8419"/>
      <c r="K7" s="8419"/>
      <c r="L7" s="8419"/>
      <c r="M7" s="8419"/>
      <c r="N7" s="8493"/>
      <c r="O7" s="8493"/>
      <c r="P7" s="8493"/>
      <c r="Q7" s="8494"/>
      <c r="R7" s="2506"/>
      <c r="S7" s="8495" t="s">
        <v>2857</v>
      </c>
      <c r="T7" s="8422"/>
      <c r="U7" s="8422"/>
      <c r="V7" s="8422"/>
      <c r="W7" s="8496"/>
      <c r="X7" s="2543"/>
      <c r="Y7" s="4926"/>
      <c r="Z7" s="4927"/>
      <c r="AA7" s="4926"/>
      <c r="AB7" s="4927"/>
      <c r="AC7" s="4762"/>
      <c r="AD7" s="4759"/>
      <c r="AE7" s="4"/>
      <c r="AF7" s="265"/>
    </row>
    <row r="8" spans="1:32" s="698" customFormat="1" ht="13.8">
      <c r="A8" s="265"/>
      <c r="B8" s="4"/>
      <c r="C8" s="4928"/>
      <c r="D8" s="1584"/>
      <c r="E8" s="1653"/>
      <c r="F8" s="4670"/>
      <c r="G8" s="8497" t="s">
        <v>2897</v>
      </c>
      <c r="H8" s="8497"/>
      <c r="I8" s="8498" t="s">
        <v>2898</v>
      </c>
      <c r="J8" s="8499"/>
      <c r="K8" s="8499"/>
      <c r="L8" s="8499"/>
      <c r="M8" s="8500"/>
      <c r="N8" s="8501" t="s">
        <v>2899</v>
      </c>
      <c r="O8" s="8501"/>
      <c r="P8" s="8501"/>
      <c r="Q8" s="8502"/>
      <c r="R8" s="4930"/>
      <c r="S8" s="4670"/>
      <c r="T8" s="1587"/>
      <c r="U8" s="1587"/>
      <c r="V8" s="1587"/>
      <c r="W8" s="1608"/>
      <c r="X8" s="152"/>
      <c r="Y8" s="1654" t="s">
        <v>2808</v>
      </c>
      <c r="Z8" s="1355"/>
      <c r="AA8" s="1654" t="s">
        <v>2671</v>
      </c>
      <c r="AB8" s="1355"/>
      <c r="AC8" s="1594"/>
      <c r="AD8" s="4770"/>
      <c r="AE8" s="4"/>
      <c r="AF8" s="265"/>
    </row>
    <row r="9" spans="1:32" s="698" customFormat="1" ht="13.8">
      <c r="A9" s="265"/>
      <c r="B9" s="4"/>
      <c r="C9" s="4668" t="s">
        <v>2750</v>
      </c>
      <c r="D9" s="1592" t="s">
        <v>2751</v>
      </c>
      <c r="E9" s="1610" t="s">
        <v>2752</v>
      </c>
      <c r="F9" s="4670" t="s">
        <v>2900</v>
      </c>
      <c r="G9" s="4931" t="s">
        <v>2843</v>
      </c>
      <c r="H9" s="4929" t="s">
        <v>2834</v>
      </c>
      <c r="I9" s="8442" t="s">
        <v>2835</v>
      </c>
      <c r="J9" s="8443"/>
      <c r="K9" s="8442" t="s">
        <v>2836</v>
      </c>
      <c r="L9" s="8443"/>
      <c r="M9" s="148"/>
      <c r="N9" s="8442" t="s">
        <v>2901</v>
      </c>
      <c r="O9" s="8443"/>
      <c r="P9" s="8442" t="s">
        <v>2902</v>
      </c>
      <c r="Q9" s="8484"/>
      <c r="R9" s="137"/>
      <c r="S9" s="4670" t="s">
        <v>2903</v>
      </c>
      <c r="T9" s="1587" t="s">
        <v>1836</v>
      </c>
      <c r="U9" s="1587" t="s">
        <v>2863</v>
      </c>
      <c r="V9" s="1587" t="s">
        <v>1941</v>
      </c>
      <c r="W9" s="1608" t="s">
        <v>2761</v>
      </c>
      <c r="X9" s="148" t="s">
        <v>2747</v>
      </c>
      <c r="Y9" s="1655" t="s">
        <v>1723</v>
      </c>
      <c r="Z9" s="1351"/>
      <c r="AA9" s="1656" t="s">
        <v>1723</v>
      </c>
      <c r="AB9" s="1351"/>
      <c r="AC9" s="1608" t="s">
        <v>1717</v>
      </c>
      <c r="AD9" s="8482" t="s">
        <v>2517</v>
      </c>
      <c r="AE9" s="4"/>
      <c r="AF9" s="265"/>
    </row>
    <row r="10" spans="1:32" s="698" customFormat="1" ht="13.8">
      <c r="A10" s="265"/>
      <c r="B10" s="4"/>
      <c r="C10" s="4928"/>
      <c r="D10" s="1592"/>
      <c r="E10" s="1610" t="s">
        <v>2762</v>
      </c>
      <c r="F10" s="4670" t="s">
        <v>2904</v>
      </c>
      <c r="G10" s="1587" t="s">
        <v>2842</v>
      </c>
      <c r="H10" s="1586" t="s">
        <v>2843</v>
      </c>
      <c r="I10" s="8483"/>
      <c r="J10" s="8432"/>
      <c r="K10" s="8483"/>
      <c r="L10" s="8432"/>
      <c r="M10" s="148" t="s">
        <v>2905</v>
      </c>
      <c r="N10" s="8483"/>
      <c r="O10" s="8432"/>
      <c r="P10" s="8483"/>
      <c r="Q10" s="8485"/>
      <c r="R10" s="137" t="s">
        <v>2839</v>
      </c>
      <c r="S10" s="4670" t="s">
        <v>2862</v>
      </c>
      <c r="T10" s="1587" t="s">
        <v>2865</v>
      </c>
      <c r="U10" s="1587" t="s">
        <v>481</v>
      </c>
      <c r="V10" s="1587" t="s">
        <v>2863</v>
      </c>
      <c r="W10" s="1608" t="s">
        <v>2906</v>
      </c>
      <c r="X10" s="461" t="s">
        <v>1723</v>
      </c>
      <c r="Y10" s="4933"/>
      <c r="Z10" s="4671"/>
      <c r="AA10" s="4933"/>
      <c r="AB10" s="4671"/>
      <c r="AC10" s="1608" t="s">
        <v>1723</v>
      </c>
      <c r="AD10" s="8482"/>
      <c r="AE10" s="4"/>
      <c r="AF10" s="265"/>
    </row>
    <row r="11" spans="1:32" s="698" customFormat="1" ht="13.8">
      <c r="A11" s="265"/>
      <c r="B11" s="4"/>
      <c r="C11" s="4928"/>
      <c r="D11" s="1592"/>
      <c r="E11" s="1610" t="s">
        <v>2771</v>
      </c>
      <c r="F11" s="4670" t="s">
        <v>2781</v>
      </c>
      <c r="G11" s="1584"/>
      <c r="H11" s="1587" t="s">
        <v>2842</v>
      </c>
      <c r="I11" s="8486" t="s">
        <v>2773</v>
      </c>
      <c r="J11" s="8490" t="s">
        <v>2774</v>
      </c>
      <c r="K11" s="8490" t="s">
        <v>2773</v>
      </c>
      <c r="L11" s="8490" t="s">
        <v>2774</v>
      </c>
      <c r="M11" s="1367" t="s">
        <v>2907</v>
      </c>
      <c r="N11" s="8486" t="s">
        <v>2773</v>
      </c>
      <c r="O11" s="8490" t="s">
        <v>2774</v>
      </c>
      <c r="P11" s="8486" t="s">
        <v>2773</v>
      </c>
      <c r="Q11" s="8487" t="s">
        <v>2774</v>
      </c>
      <c r="R11" s="543" t="s">
        <v>2908</v>
      </c>
      <c r="S11" s="4670" t="s">
        <v>2903</v>
      </c>
      <c r="T11" s="1587" t="s">
        <v>2141</v>
      </c>
      <c r="U11" s="1587" t="s">
        <v>2909</v>
      </c>
      <c r="V11" s="1587" t="s">
        <v>2910</v>
      </c>
      <c r="W11" s="1608" t="s">
        <v>2779</v>
      </c>
      <c r="X11" s="1354"/>
      <c r="Y11" s="1354"/>
      <c r="Z11" s="1590"/>
      <c r="AA11" s="1590"/>
      <c r="AB11" s="1590"/>
      <c r="AC11" s="1591"/>
      <c r="AD11" s="4681"/>
      <c r="AE11" s="4"/>
      <c r="AF11" s="265"/>
    </row>
    <row r="12" spans="1:32" s="698" customFormat="1" ht="13.8">
      <c r="A12" s="265"/>
      <c r="B12" s="4"/>
      <c r="C12" s="4928"/>
      <c r="D12" s="1592"/>
      <c r="E12" s="1610"/>
      <c r="F12" s="4772"/>
      <c r="G12" s="1584"/>
      <c r="H12" s="1584"/>
      <c r="I12" s="8413"/>
      <c r="J12" s="8491"/>
      <c r="K12" s="8491"/>
      <c r="L12" s="8491"/>
      <c r="M12" s="1367"/>
      <c r="N12" s="8413"/>
      <c r="O12" s="8491"/>
      <c r="P12" s="8413"/>
      <c r="Q12" s="8488"/>
      <c r="R12" s="543" t="s">
        <v>2874</v>
      </c>
      <c r="S12" s="4670" t="s">
        <v>2911</v>
      </c>
      <c r="T12" s="1584"/>
      <c r="U12" s="1587" t="s">
        <v>2777</v>
      </c>
      <c r="V12" s="1587"/>
      <c r="W12" s="1594"/>
      <c r="X12" s="1354"/>
      <c r="Y12" s="1354" t="s">
        <v>2780</v>
      </c>
      <c r="Z12" s="1590" t="s">
        <v>2774</v>
      </c>
      <c r="AA12" s="1590" t="s">
        <v>2780</v>
      </c>
      <c r="AB12" s="1590" t="s">
        <v>2774</v>
      </c>
      <c r="AC12" s="1591"/>
      <c r="AD12" s="4681"/>
      <c r="AE12" s="4"/>
      <c r="AF12" s="265"/>
    </row>
    <row r="13" spans="1:32" s="698" customFormat="1" ht="13.8">
      <c r="A13" s="265"/>
      <c r="B13" s="4"/>
      <c r="C13" s="4928"/>
      <c r="D13" s="1584"/>
      <c r="E13" s="1653"/>
      <c r="F13" s="4669"/>
      <c r="G13" s="1584"/>
      <c r="H13" s="1584"/>
      <c r="I13" s="8413"/>
      <c r="J13" s="8491"/>
      <c r="K13" s="8491"/>
      <c r="L13" s="8491"/>
      <c r="M13" s="1367"/>
      <c r="N13" s="8413"/>
      <c r="O13" s="8491"/>
      <c r="P13" s="8413"/>
      <c r="Q13" s="8488"/>
      <c r="R13" s="543"/>
      <c r="S13" s="4670" t="s">
        <v>2912</v>
      </c>
      <c r="T13" s="1595"/>
      <c r="U13" s="1595"/>
      <c r="V13" s="1595"/>
      <c r="W13" s="1594"/>
      <c r="X13" s="1354"/>
      <c r="Y13" s="1354"/>
      <c r="Z13" s="1590"/>
      <c r="AA13" s="1590"/>
      <c r="AB13" s="1590"/>
      <c r="AC13" s="1591"/>
      <c r="AD13" s="4681"/>
      <c r="AE13" s="4"/>
      <c r="AF13" s="265"/>
    </row>
    <row r="14" spans="1:32" s="698" customFormat="1" ht="13.8">
      <c r="A14" s="265"/>
      <c r="B14" s="4"/>
      <c r="C14" s="4934"/>
      <c r="D14" s="4935" t="s">
        <v>1616</v>
      </c>
      <c r="E14" s="4935" t="s">
        <v>2148</v>
      </c>
      <c r="F14" s="4935" t="s">
        <v>2528</v>
      </c>
      <c r="G14" s="4675"/>
      <c r="H14" s="4675"/>
      <c r="I14" s="8413"/>
      <c r="J14" s="8491"/>
      <c r="K14" s="8491"/>
      <c r="L14" s="8491"/>
      <c r="M14" s="4936"/>
      <c r="N14" s="8413"/>
      <c r="O14" s="8491"/>
      <c r="P14" s="8413"/>
      <c r="Q14" s="8488"/>
      <c r="R14" s="543"/>
      <c r="S14" s="1999" t="s">
        <v>1724</v>
      </c>
      <c r="T14" s="2744"/>
      <c r="U14" s="2744"/>
      <c r="V14" s="4937"/>
      <c r="W14" s="4938"/>
      <c r="X14" s="4875"/>
      <c r="Y14" s="1354"/>
      <c r="Z14" s="1590"/>
      <c r="AA14" s="4679"/>
      <c r="AB14" s="4679"/>
      <c r="AC14" s="4680" t="s">
        <v>2265</v>
      </c>
      <c r="AD14" s="4681"/>
      <c r="AE14" s="4"/>
      <c r="AF14" s="265"/>
    </row>
    <row r="15" spans="1:32" s="1060" customFormat="1" ht="13.8">
      <c r="A15" s="266"/>
      <c r="B15" s="310"/>
      <c r="C15" s="4682" t="s">
        <v>734</v>
      </c>
      <c r="D15" s="4779" t="s">
        <v>735</v>
      </c>
      <c r="E15" s="4780" t="s">
        <v>736</v>
      </c>
      <c r="F15" s="4682" t="s">
        <v>1249</v>
      </c>
      <c r="G15" s="4683" t="s">
        <v>738</v>
      </c>
      <c r="H15" s="4683" t="s">
        <v>1546</v>
      </c>
      <c r="I15" s="8414"/>
      <c r="J15" s="8411"/>
      <c r="K15" s="8411"/>
      <c r="L15" s="8411"/>
      <c r="M15" s="4683" t="s">
        <v>1549</v>
      </c>
      <c r="N15" s="8414"/>
      <c r="O15" s="8411"/>
      <c r="P15" s="8414"/>
      <c r="Q15" s="8489"/>
      <c r="R15" s="4939"/>
      <c r="S15" s="4682" t="s">
        <v>1552</v>
      </c>
      <c r="T15" s="4683" t="s">
        <v>1553</v>
      </c>
      <c r="U15" s="4683" t="s">
        <v>1554</v>
      </c>
      <c r="V15" s="4683" t="s">
        <v>1555</v>
      </c>
      <c r="W15" s="4688" t="s">
        <v>2266</v>
      </c>
      <c r="X15" s="4940" t="s">
        <v>2267</v>
      </c>
      <c r="Y15" s="4941"/>
      <c r="Z15" s="4942" t="s">
        <v>2268</v>
      </c>
      <c r="AA15" s="4941"/>
      <c r="AB15" s="4942" t="s">
        <v>2269</v>
      </c>
      <c r="AC15" s="4943" t="s">
        <v>2270</v>
      </c>
      <c r="AD15" s="2476"/>
      <c r="AE15" s="310"/>
      <c r="AF15" s="266"/>
    </row>
    <row r="16" spans="1:32" s="698" customFormat="1" ht="13.8">
      <c r="A16" s="265"/>
      <c r="B16" s="4"/>
      <c r="C16" s="4786" t="s">
        <v>2786</v>
      </c>
      <c r="D16" s="1613"/>
      <c r="E16" s="1657"/>
      <c r="F16" s="4944"/>
      <c r="G16" s="1658"/>
      <c r="H16" s="1658"/>
      <c r="I16" s="1658"/>
      <c r="J16" s="1658"/>
      <c r="K16" s="1658"/>
      <c r="L16" s="1658"/>
      <c r="M16" s="1658"/>
      <c r="N16" s="1658"/>
      <c r="O16" s="1658"/>
      <c r="P16" s="1658"/>
      <c r="Q16" s="1659"/>
      <c r="R16" s="587"/>
      <c r="S16" s="4945"/>
      <c r="T16" s="1658"/>
      <c r="U16" s="1658"/>
      <c r="V16" s="1658"/>
      <c r="W16" s="1659"/>
      <c r="X16" s="1368"/>
      <c r="Y16" s="1368"/>
      <c r="Z16" s="1660"/>
      <c r="AA16" s="1660"/>
      <c r="AB16" s="1660"/>
      <c r="AC16" s="1661"/>
      <c r="AD16" s="4793"/>
      <c r="AE16" s="4"/>
      <c r="AF16" s="265"/>
    </row>
    <row r="17" spans="1:32" s="5" customFormat="1" ht="13.8">
      <c r="A17" s="267"/>
      <c r="B17" s="71"/>
      <c r="C17" s="4794" t="s">
        <v>2848</v>
      </c>
      <c r="D17" s="1618"/>
      <c r="E17" s="1623"/>
      <c r="F17" s="4946"/>
      <c r="G17" s="1624"/>
      <c r="H17" s="1624"/>
      <c r="I17" s="1624"/>
      <c r="J17" s="1624"/>
      <c r="K17" s="1624"/>
      <c r="L17" s="1624"/>
      <c r="M17" s="1624"/>
      <c r="N17" s="1624"/>
      <c r="O17" s="1624"/>
      <c r="P17" s="1624"/>
      <c r="Q17" s="1623"/>
      <c r="R17" s="354"/>
      <c r="S17" s="4946"/>
      <c r="T17" s="1624"/>
      <c r="U17" s="1624"/>
      <c r="V17" s="1624"/>
      <c r="W17" s="1623"/>
      <c r="X17" s="1360"/>
      <c r="Y17" s="1360"/>
      <c r="Z17" s="1624"/>
      <c r="AA17" s="1624"/>
      <c r="AB17" s="1624"/>
      <c r="AC17" s="1625">
        <f>+X17+Y17+Z17-AA17-AB17</f>
        <v>0</v>
      </c>
      <c r="AD17" s="4796"/>
      <c r="AE17" s="71"/>
      <c r="AF17" s="267"/>
    </row>
    <row r="18" spans="1:32" s="5" customFormat="1" ht="13.8">
      <c r="A18" s="267"/>
      <c r="B18" s="71"/>
      <c r="C18" s="4947" t="s">
        <v>2913</v>
      </c>
      <c r="D18" s="1618"/>
      <c r="E18" s="1662" t="b">
        <v>1</v>
      </c>
      <c r="F18" s="4946"/>
      <c r="G18" s="1624"/>
      <c r="H18" s="1624"/>
      <c r="I18" s="1624"/>
      <c r="J18" s="1624"/>
      <c r="K18" s="1624"/>
      <c r="L18" s="1624"/>
      <c r="M18" s="1624"/>
      <c r="N18" s="1624"/>
      <c r="O18" s="1624"/>
      <c r="P18" s="1624"/>
      <c r="Q18" s="1623"/>
      <c r="R18" s="354"/>
      <c r="S18" s="4946"/>
      <c r="T18" s="1624"/>
      <c r="U18" s="1624"/>
      <c r="V18" s="1624"/>
      <c r="W18" s="1623"/>
      <c r="X18" s="1663">
        <f>SUM(I18:L18)</f>
        <v>0</v>
      </c>
      <c r="Y18" s="1360"/>
      <c r="Z18" s="1360"/>
      <c r="AA18" s="1360"/>
      <c r="AB18" s="1360"/>
      <c r="AC18" s="1663">
        <f t="shared" ref="AC18:AC28" si="0">+X18+Y18+Z18-AA18-AB18</f>
        <v>0</v>
      </c>
      <c r="AD18" s="4948"/>
      <c r="AE18" s="71"/>
      <c r="AF18" s="267"/>
    </row>
    <row r="19" spans="1:32" s="5" customFormat="1" ht="13.8">
      <c r="A19" s="267"/>
      <c r="B19" s="71"/>
      <c r="C19" s="4947" t="s">
        <v>2913</v>
      </c>
      <c r="D19" s="1618"/>
      <c r="E19" s="1662" t="b">
        <v>1</v>
      </c>
      <c r="F19" s="4946"/>
      <c r="G19" s="1624"/>
      <c r="H19" s="1624"/>
      <c r="I19" s="1624"/>
      <c r="J19" s="1624"/>
      <c r="K19" s="1624"/>
      <c r="L19" s="1624"/>
      <c r="M19" s="1624"/>
      <c r="N19" s="1624"/>
      <c r="O19" s="1624"/>
      <c r="P19" s="1624"/>
      <c r="Q19" s="1623"/>
      <c r="R19" s="354"/>
      <c r="S19" s="4946"/>
      <c r="T19" s="1624"/>
      <c r="U19" s="1624"/>
      <c r="V19" s="1624"/>
      <c r="W19" s="1623"/>
      <c r="X19" s="1663">
        <f t="shared" ref="X19:X28" si="1">SUM(I19:L19)</f>
        <v>0</v>
      </c>
      <c r="Y19" s="1360"/>
      <c r="Z19" s="1360"/>
      <c r="AA19" s="1360"/>
      <c r="AB19" s="1360"/>
      <c r="AC19" s="1663">
        <f t="shared" si="0"/>
        <v>0</v>
      </c>
      <c r="AD19" s="4948"/>
      <c r="AE19" s="71"/>
      <c r="AF19" s="267"/>
    </row>
    <row r="20" spans="1:32" s="5" customFormat="1" ht="13.8">
      <c r="A20" s="267"/>
      <c r="B20" s="71"/>
      <c r="C20" s="4947" t="s">
        <v>2913</v>
      </c>
      <c r="D20" s="1618"/>
      <c r="E20" s="1662" t="b">
        <v>1</v>
      </c>
      <c r="F20" s="4946"/>
      <c r="G20" s="1624"/>
      <c r="H20" s="1624"/>
      <c r="I20" s="1624"/>
      <c r="J20" s="1624"/>
      <c r="K20" s="1624"/>
      <c r="L20" s="1624"/>
      <c r="M20" s="1624"/>
      <c r="N20" s="1624"/>
      <c r="O20" s="1624"/>
      <c r="P20" s="1624"/>
      <c r="Q20" s="1623"/>
      <c r="R20" s="354"/>
      <c r="S20" s="4946"/>
      <c r="T20" s="1624"/>
      <c r="U20" s="1624"/>
      <c r="V20" s="1624"/>
      <c r="W20" s="1623"/>
      <c r="X20" s="1663">
        <f t="shared" si="1"/>
        <v>0</v>
      </c>
      <c r="Y20" s="1360"/>
      <c r="Z20" s="1360"/>
      <c r="AA20" s="1360"/>
      <c r="AB20" s="1360"/>
      <c r="AC20" s="1663">
        <f t="shared" si="0"/>
        <v>0</v>
      </c>
      <c r="AD20" s="4948"/>
      <c r="AE20" s="71"/>
      <c r="AF20" s="267"/>
    </row>
    <row r="21" spans="1:32" s="5" customFormat="1" ht="13.8">
      <c r="A21" s="267"/>
      <c r="B21" s="71"/>
      <c r="C21" s="4947" t="s">
        <v>2913</v>
      </c>
      <c r="D21" s="1618"/>
      <c r="E21" s="1662" t="b">
        <v>1</v>
      </c>
      <c r="F21" s="4946"/>
      <c r="G21" s="1624"/>
      <c r="H21" s="1624"/>
      <c r="I21" s="1624"/>
      <c r="J21" s="1624"/>
      <c r="K21" s="1624"/>
      <c r="L21" s="1624"/>
      <c r="M21" s="1624"/>
      <c r="N21" s="1624"/>
      <c r="O21" s="1624"/>
      <c r="P21" s="1624"/>
      <c r="Q21" s="1623"/>
      <c r="R21" s="354"/>
      <c r="S21" s="4946"/>
      <c r="T21" s="1624"/>
      <c r="U21" s="1624"/>
      <c r="V21" s="1624"/>
      <c r="W21" s="1623"/>
      <c r="X21" s="1663">
        <f t="shared" si="1"/>
        <v>0</v>
      </c>
      <c r="Y21" s="1360"/>
      <c r="Z21" s="1360"/>
      <c r="AA21" s="1360"/>
      <c r="AB21" s="1360"/>
      <c r="AC21" s="1663">
        <f t="shared" si="0"/>
        <v>0</v>
      </c>
      <c r="AD21" s="4948"/>
      <c r="AE21" s="71"/>
      <c r="AF21" s="267"/>
    </row>
    <row r="22" spans="1:32" s="5" customFormat="1" ht="13.8">
      <c r="A22" s="267"/>
      <c r="B22" s="71"/>
      <c r="C22" s="4947" t="s">
        <v>2913</v>
      </c>
      <c r="D22" s="1618"/>
      <c r="E22" s="1662" t="b">
        <v>1</v>
      </c>
      <c r="F22" s="4946"/>
      <c r="G22" s="1624"/>
      <c r="H22" s="1624"/>
      <c r="I22" s="1624"/>
      <c r="J22" s="1624"/>
      <c r="K22" s="1624"/>
      <c r="L22" s="1624"/>
      <c r="M22" s="1624"/>
      <c r="N22" s="1624"/>
      <c r="O22" s="1624"/>
      <c r="P22" s="1624"/>
      <c r="Q22" s="1623"/>
      <c r="R22" s="354"/>
      <c r="S22" s="4946"/>
      <c r="T22" s="1624"/>
      <c r="U22" s="1624"/>
      <c r="V22" s="1624"/>
      <c r="W22" s="1623"/>
      <c r="X22" s="1663">
        <f t="shared" si="1"/>
        <v>0</v>
      </c>
      <c r="Y22" s="1360"/>
      <c r="Z22" s="1360"/>
      <c r="AA22" s="1360"/>
      <c r="AB22" s="1360"/>
      <c r="AC22" s="1663">
        <f t="shared" si="0"/>
        <v>0</v>
      </c>
      <c r="AD22" s="4948"/>
      <c r="AE22" s="71"/>
      <c r="AF22" s="267"/>
    </row>
    <row r="23" spans="1:32" s="5" customFormat="1" ht="13.8">
      <c r="A23" s="267"/>
      <c r="B23" s="71"/>
      <c r="C23" s="4794" t="s">
        <v>2849</v>
      </c>
      <c r="D23" s="1618"/>
      <c r="E23" s="1623"/>
      <c r="F23" s="4946"/>
      <c r="G23" s="1624"/>
      <c r="H23" s="1624"/>
      <c r="I23" s="1624"/>
      <c r="J23" s="1624"/>
      <c r="K23" s="1624"/>
      <c r="L23" s="1624"/>
      <c r="M23" s="1624"/>
      <c r="N23" s="1624"/>
      <c r="O23" s="1624"/>
      <c r="P23" s="1624"/>
      <c r="Q23" s="1623"/>
      <c r="R23" s="354"/>
      <c r="S23" s="4946"/>
      <c r="T23" s="1624"/>
      <c r="U23" s="1624"/>
      <c r="V23" s="1624"/>
      <c r="W23" s="1623"/>
      <c r="X23" s="1663"/>
      <c r="Y23" s="1360"/>
      <c r="Z23" s="1624"/>
      <c r="AA23" s="1624"/>
      <c r="AB23" s="1624"/>
      <c r="AC23" s="1663">
        <f t="shared" si="0"/>
        <v>0</v>
      </c>
      <c r="AD23" s="4948"/>
      <c r="AE23" s="71"/>
      <c r="AF23" s="267"/>
    </row>
    <row r="24" spans="1:32" s="5" customFormat="1" ht="13.8">
      <c r="A24" s="267"/>
      <c r="B24" s="71"/>
      <c r="C24" s="4947" t="s">
        <v>2913</v>
      </c>
      <c r="D24" s="1618"/>
      <c r="E24" s="1662" t="b">
        <v>1</v>
      </c>
      <c r="F24" s="4946"/>
      <c r="G24" s="1624"/>
      <c r="H24" s="1624"/>
      <c r="I24" s="1624"/>
      <c r="J24" s="1624"/>
      <c r="K24" s="1624"/>
      <c r="L24" s="1624"/>
      <c r="M24" s="1624"/>
      <c r="N24" s="1624"/>
      <c r="O24" s="1624"/>
      <c r="P24" s="1624"/>
      <c r="Q24" s="1623"/>
      <c r="R24" s="354"/>
      <c r="S24" s="4946"/>
      <c r="T24" s="1624"/>
      <c r="U24" s="1624"/>
      <c r="V24" s="1624"/>
      <c r="W24" s="1623"/>
      <c r="X24" s="1663">
        <f t="shared" si="1"/>
        <v>0</v>
      </c>
      <c r="Y24" s="1360"/>
      <c r="Z24" s="1360"/>
      <c r="AA24" s="1360"/>
      <c r="AB24" s="1360"/>
      <c r="AC24" s="1663">
        <f t="shared" si="0"/>
        <v>0</v>
      </c>
      <c r="AD24" s="4948"/>
      <c r="AE24" s="71"/>
      <c r="AF24" s="267"/>
    </row>
    <row r="25" spans="1:32" s="5" customFormat="1" ht="13.8">
      <c r="A25" s="267"/>
      <c r="B25" s="71"/>
      <c r="C25" s="4947" t="s">
        <v>2913</v>
      </c>
      <c r="D25" s="1618"/>
      <c r="E25" s="1662" t="b">
        <v>1</v>
      </c>
      <c r="F25" s="4946"/>
      <c r="G25" s="1624"/>
      <c r="H25" s="1624"/>
      <c r="I25" s="1624"/>
      <c r="J25" s="1624"/>
      <c r="K25" s="1624"/>
      <c r="L25" s="1624"/>
      <c r="M25" s="1624"/>
      <c r="N25" s="1624"/>
      <c r="O25" s="1624"/>
      <c r="P25" s="1624"/>
      <c r="Q25" s="1623"/>
      <c r="R25" s="354"/>
      <c r="S25" s="4946"/>
      <c r="T25" s="1624"/>
      <c r="U25" s="1624"/>
      <c r="V25" s="1624"/>
      <c r="W25" s="1623"/>
      <c r="X25" s="1663">
        <f t="shared" si="1"/>
        <v>0</v>
      </c>
      <c r="Y25" s="1360"/>
      <c r="Z25" s="1360"/>
      <c r="AA25" s="1360"/>
      <c r="AB25" s="1360"/>
      <c r="AC25" s="1663">
        <f t="shared" si="0"/>
        <v>0</v>
      </c>
      <c r="AD25" s="4948"/>
      <c r="AE25" s="71"/>
      <c r="AF25" s="267"/>
    </row>
    <row r="26" spans="1:32" s="5" customFormat="1" ht="13.8">
      <c r="A26" s="267"/>
      <c r="B26" s="71"/>
      <c r="C26" s="4947" t="s">
        <v>2913</v>
      </c>
      <c r="D26" s="1618"/>
      <c r="E26" s="1662" t="b">
        <v>1</v>
      </c>
      <c r="F26" s="4946"/>
      <c r="G26" s="1624"/>
      <c r="H26" s="1624"/>
      <c r="I26" s="1624"/>
      <c r="J26" s="1624"/>
      <c r="K26" s="1624"/>
      <c r="L26" s="1624"/>
      <c r="M26" s="1624"/>
      <c r="N26" s="1624"/>
      <c r="O26" s="1624"/>
      <c r="P26" s="1624"/>
      <c r="Q26" s="1623"/>
      <c r="R26" s="354"/>
      <c r="S26" s="4946"/>
      <c r="T26" s="1624"/>
      <c r="U26" s="1624"/>
      <c r="V26" s="1624"/>
      <c r="W26" s="1623"/>
      <c r="X26" s="1663">
        <f t="shared" si="1"/>
        <v>0</v>
      </c>
      <c r="Y26" s="1360"/>
      <c r="Z26" s="1360"/>
      <c r="AA26" s="1360"/>
      <c r="AB26" s="1360"/>
      <c r="AC26" s="1663">
        <f t="shared" si="0"/>
        <v>0</v>
      </c>
      <c r="AD26" s="4948"/>
      <c r="AE26" s="71"/>
      <c r="AF26" s="267"/>
    </row>
    <row r="27" spans="1:32" s="5" customFormat="1" ht="13.8">
      <c r="A27" s="267"/>
      <c r="B27" s="71"/>
      <c r="C27" s="4947" t="s">
        <v>2913</v>
      </c>
      <c r="D27" s="1618"/>
      <c r="E27" s="1662" t="b">
        <v>1</v>
      </c>
      <c r="F27" s="4946"/>
      <c r="G27" s="1624"/>
      <c r="H27" s="1624"/>
      <c r="I27" s="1624"/>
      <c r="J27" s="1624"/>
      <c r="K27" s="1624"/>
      <c r="L27" s="1624"/>
      <c r="M27" s="1624"/>
      <c r="N27" s="1624"/>
      <c r="O27" s="1624"/>
      <c r="P27" s="1624"/>
      <c r="Q27" s="1623"/>
      <c r="R27" s="354"/>
      <c r="S27" s="4946"/>
      <c r="T27" s="1624"/>
      <c r="U27" s="1624"/>
      <c r="V27" s="1624"/>
      <c r="W27" s="1623"/>
      <c r="X27" s="1663">
        <f t="shared" si="1"/>
        <v>0</v>
      </c>
      <c r="Y27" s="1360"/>
      <c r="Z27" s="1360"/>
      <c r="AA27" s="1360"/>
      <c r="AB27" s="1360"/>
      <c r="AC27" s="1663">
        <f t="shared" si="0"/>
        <v>0</v>
      </c>
      <c r="AD27" s="4948"/>
      <c r="AE27" s="71"/>
      <c r="AF27" s="267"/>
    </row>
    <row r="28" spans="1:32" s="5" customFormat="1" ht="13.8">
      <c r="A28" s="267"/>
      <c r="B28" s="71"/>
      <c r="C28" s="4947" t="s">
        <v>2913</v>
      </c>
      <c r="D28" s="1618"/>
      <c r="E28" s="1662" t="b">
        <v>1</v>
      </c>
      <c r="F28" s="4946"/>
      <c r="G28" s="1624"/>
      <c r="H28" s="1624"/>
      <c r="I28" s="1624"/>
      <c r="J28" s="1624"/>
      <c r="K28" s="1624"/>
      <c r="L28" s="1624"/>
      <c r="M28" s="1624"/>
      <c r="N28" s="1624"/>
      <c r="O28" s="1624"/>
      <c r="P28" s="1624"/>
      <c r="Q28" s="1623"/>
      <c r="R28" s="354"/>
      <c r="S28" s="4946"/>
      <c r="T28" s="1624"/>
      <c r="U28" s="1624"/>
      <c r="V28" s="1624"/>
      <c r="W28" s="1623"/>
      <c r="X28" s="1663">
        <f t="shared" si="1"/>
        <v>0</v>
      </c>
      <c r="Y28" s="1360"/>
      <c r="Z28" s="1360"/>
      <c r="AA28" s="1360"/>
      <c r="AB28" s="1360"/>
      <c r="AC28" s="1663">
        <f t="shared" si="0"/>
        <v>0</v>
      </c>
      <c r="AD28" s="4948"/>
      <c r="AE28" s="71"/>
      <c r="AF28" s="267"/>
    </row>
    <row r="29" spans="1:32">
      <c r="A29" s="261"/>
      <c r="B29" s="2"/>
      <c r="C29" s="4802" t="s">
        <v>2803</v>
      </c>
      <c r="D29" s="4949"/>
      <c r="E29" s="4804"/>
      <c r="F29" s="4894">
        <f t="shared" ref="F29:AC29" si="2">SUMIF($E$17:$E$28,TRUE,F17:F28)</f>
        <v>0</v>
      </c>
      <c r="G29" s="4895">
        <f t="shared" si="2"/>
        <v>0</v>
      </c>
      <c r="H29" s="4895">
        <f t="shared" si="2"/>
        <v>0</v>
      </c>
      <c r="I29" s="4895">
        <f t="shared" si="2"/>
        <v>0</v>
      </c>
      <c r="J29" s="4895">
        <f t="shared" si="2"/>
        <v>0</v>
      </c>
      <c r="K29" s="4895">
        <f t="shared" si="2"/>
        <v>0</v>
      </c>
      <c r="L29" s="4895">
        <f t="shared" si="2"/>
        <v>0</v>
      </c>
      <c r="M29" s="4895">
        <f t="shared" si="2"/>
        <v>0</v>
      </c>
      <c r="N29" s="4895">
        <f t="shared" si="2"/>
        <v>0</v>
      </c>
      <c r="O29" s="4895">
        <f t="shared" si="2"/>
        <v>0</v>
      </c>
      <c r="P29" s="4895">
        <f t="shared" si="2"/>
        <v>0</v>
      </c>
      <c r="Q29" s="4896">
        <f t="shared" si="2"/>
        <v>0</v>
      </c>
      <c r="R29" s="4897">
        <f t="shared" si="2"/>
        <v>0</v>
      </c>
      <c r="S29" s="4894">
        <f t="shared" si="2"/>
        <v>0</v>
      </c>
      <c r="T29" s="4895">
        <f t="shared" si="2"/>
        <v>0</v>
      </c>
      <c r="U29" s="4895">
        <f t="shared" si="2"/>
        <v>0</v>
      </c>
      <c r="V29" s="4895">
        <f t="shared" si="2"/>
        <v>0</v>
      </c>
      <c r="W29" s="4896">
        <f t="shared" si="2"/>
        <v>0</v>
      </c>
      <c r="X29" s="4896">
        <f t="shared" si="2"/>
        <v>0</v>
      </c>
      <c r="Y29" s="4895">
        <f t="shared" si="2"/>
        <v>0</v>
      </c>
      <c r="Z29" s="4895">
        <f t="shared" si="2"/>
        <v>0</v>
      </c>
      <c r="AA29" s="4895">
        <f t="shared" si="2"/>
        <v>0</v>
      </c>
      <c r="AB29" s="4895">
        <f t="shared" si="2"/>
        <v>0</v>
      </c>
      <c r="AC29" s="4896">
        <f t="shared" si="2"/>
        <v>0</v>
      </c>
      <c r="AD29" s="4898"/>
      <c r="AE29" s="2"/>
      <c r="AF29" s="261"/>
    </row>
    <row r="30" spans="1:32" s="698" customFormat="1" ht="13.8">
      <c r="A30" s="265"/>
      <c r="B30" s="4"/>
      <c r="C30" s="4950" t="s">
        <v>2914</v>
      </c>
      <c r="D30" s="4803"/>
      <c r="E30" s="4812"/>
      <c r="F30" s="4900">
        <f t="shared" ref="F30:AC30" si="3">SUM(F17:F28)</f>
        <v>0</v>
      </c>
      <c r="G30" s="4900">
        <f t="shared" si="3"/>
        <v>0</v>
      </c>
      <c r="H30" s="4900">
        <f t="shared" si="3"/>
        <v>0</v>
      </c>
      <c r="I30" s="4900">
        <f t="shared" si="3"/>
        <v>0</v>
      </c>
      <c r="J30" s="4900">
        <f t="shared" si="3"/>
        <v>0</v>
      </c>
      <c r="K30" s="4900">
        <f t="shared" si="3"/>
        <v>0</v>
      </c>
      <c r="L30" s="4900">
        <f t="shared" si="3"/>
        <v>0</v>
      </c>
      <c r="M30" s="4900">
        <f t="shared" si="3"/>
        <v>0</v>
      </c>
      <c r="N30" s="4900">
        <f t="shared" si="3"/>
        <v>0</v>
      </c>
      <c r="O30" s="4900">
        <f t="shared" si="3"/>
        <v>0</v>
      </c>
      <c r="P30" s="4900">
        <f t="shared" si="3"/>
        <v>0</v>
      </c>
      <c r="Q30" s="4901">
        <f t="shared" si="3"/>
        <v>0</v>
      </c>
      <c r="R30" s="4806">
        <f t="shared" si="3"/>
        <v>0</v>
      </c>
      <c r="S30" s="4807">
        <f t="shared" si="3"/>
        <v>0</v>
      </c>
      <c r="T30" s="4900">
        <f t="shared" si="3"/>
        <v>0</v>
      </c>
      <c r="U30" s="4900">
        <f t="shared" si="3"/>
        <v>0</v>
      </c>
      <c r="V30" s="4900">
        <f t="shared" si="3"/>
        <v>0</v>
      </c>
      <c r="W30" s="4901">
        <f t="shared" si="3"/>
        <v>0</v>
      </c>
      <c r="X30" s="4901">
        <f t="shared" si="3"/>
        <v>0</v>
      </c>
      <c r="Y30" s="4805">
        <f t="shared" si="3"/>
        <v>0</v>
      </c>
      <c r="Z30" s="4900">
        <f t="shared" si="3"/>
        <v>0</v>
      </c>
      <c r="AA30" s="4900">
        <f t="shared" si="3"/>
        <v>0</v>
      </c>
      <c r="AB30" s="4900">
        <f t="shared" si="3"/>
        <v>0</v>
      </c>
      <c r="AC30" s="4901">
        <f t="shared" si="3"/>
        <v>0</v>
      </c>
      <c r="AD30" s="4810"/>
      <c r="AE30" s="4"/>
      <c r="AF30" s="265"/>
    </row>
    <row r="31" spans="1:32" s="698" customFormat="1" ht="13.8">
      <c r="A31" s="265"/>
      <c r="B31" s="4"/>
      <c r="C31" s="4786" t="s">
        <v>2805</v>
      </c>
      <c r="D31" s="1613"/>
      <c r="E31" s="1657"/>
      <c r="F31" s="4944"/>
      <c r="G31" s="1658"/>
      <c r="H31" s="1658"/>
      <c r="I31" s="1658"/>
      <c r="J31" s="1658"/>
      <c r="K31" s="1658"/>
      <c r="L31" s="1658"/>
      <c r="M31" s="1658"/>
      <c r="N31" s="1658"/>
      <c r="O31" s="1658"/>
      <c r="P31" s="1658"/>
      <c r="Q31" s="1659"/>
      <c r="R31" s="587"/>
      <c r="S31" s="4945"/>
      <c r="T31" s="1658"/>
      <c r="U31" s="1658"/>
      <c r="V31" s="1658"/>
      <c r="W31" s="1659"/>
      <c r="X31" s="1661"/>
      <c r="Y31" s="1368"/>
      <c r="Z31" s="1660"/>
      <c r="AA31" s="1660"/>
      <c r="AB31" s="1660"/>
      <c r="AC31" s="1661"/>
      <c r="AD31" s="4793"/>
      <c r="AE31" s="4"/>
      <c r="AF31" s="265"/>
    </row>
    <row r="32" spans="1:32" s="5" customFormat="1" ht="13.8">
      <c r="A32" s="267"/>
      <c r="B32" s="71"/>
      <c r="C32" s="4794" t="s">
        <v>2848</v>
      </c>
      <c r="D32" s="1618"/>
      <c r="E32" s="1664"/>
      <c r="F32" s="4946"/>
      <c r="G32" s="1622"/>
      <c r="H32" s="1622"/>
      <c r="I32" s="1622"/>
      <c r="J32" s="1622"/>
      <c r="K32" s="1622"/>
      <c r="L32" s="1622"/>
      <c r="M32" s="1622"/>
      <c r="N32" s="1622"/>
      <c r="O32" s="1622"/>
      <c r="P32" s="1622"/>
      <c r="Q32" s="1665"/>
      <c r="R32" s="588"/>
      <c r="S32" s="4795"/>
      <c r="T32" s="1622"/>
      <c r="U32" s="1622"/>
      <c r="V32" s="1622"/>
      <c r="W32" s="1665"/>
      <c r="X32" s="1625"/>
      <c r="Y32" s="1360"/>
      <c r="Z32" s="1624"/>
      <c r="AA32" s="1624"/>
      <c r="AB32" s="1624"/>
      <c r="AC32" s="1625"/>
      <c r="AD32" s="4796"/>
      <c r="AE32" s="71"/>
      <c r="AF32" s="267"/>
    </row>
    <row r="33" spans="1:32" s="5" customFormat="1" ht="13.8">
      <c r="A33" s="267"/>
      <c r="B33" s="71"/>
      <c r="C33" s="4947" t="s">
        <v>2913</v>
      </c>
      <c r="D33" s="1618"/>
      <c r="E33" s="1662" t="b">
        <v>1</v>
      </c>
      <c r="F33" s="4946"/>
      <c r="G33" s="1624"/>
      <c r="H33" s="1624"/>
      <c r="I33" s="1624"/>
      <c r="J33" s="1624"/>
      <c r="K33" s="1624"/>
      <c r="L33" s="1624"/>
      <c r="M33" s="1624"/>
      <c r="N33" s="1624"/>
      <c r="O33" s="1624"/>
      <c r="P33" s="1624"/>
      <c r="Q33" s="1623"/>
      <c r="R33" s="354"/>
      <c r="S33" s="4946"/>
      <c r="T33" s="1624"/>
      <c r="U33" s="1624"/>
      <c r="V33" s="1624"/>
      <c r="W33" s="1623"/>
      <c r="X33" s="1663">
        <f t="shared" ref="X33:X37" si="4">SUM(I33:L33)</f>
        <v>0</v>
      </c>
      <c r="Y33" s="1360"/>
      <c r="Z33" s="1360"/>
      <c r="AA33" s="1360"/>
      <c r="AB33" s="1360"/>
      <c r="AC33" s="1663">
        <f t="shared" ref="AC33:AC43" si="5">+X33+Y33+Z33-AA33-AB33</f>
        <v>0</v>
      </c>
      <c r="AD33" s="4948"/>
      <c r="AE33" s="71"/>
      <c r="AF33" s="267"/>
    </row>
    <row r="34" spans="1:32" s="5" customFormat="1" ht="13.8">
      <c r="A34" s="267"/>
      <c r="B34" s="71"/>
      <c r="C34" s="4947" t="s">
        <v>2913</v>
      </c>
      <c r="D34" s="1618"/>
      <c r="E34" s="1662" t="b">
        <v>1</v>
      </c>
      <c r="F34" s="4946"/>
      <c r="G34" s="1624"/>
      <c r="H34" s="1624"/>
      <c r="I34" s="1624"/>
      <c r="J34" s="1624"/>
      <c r="K34" s="1624"/>
      <c r="L34" s="1624"/>
      <c r="M34" s="1624"/>
      <c r="N34" s="1624"/>
      <c r="O34" s="1624"/>
      <c r="P34" s="1624"/>
      <c r="Q34" s="1623"/>
      <c r="R34" s="354"/>
      <c r="S34" s="4946"/>
      <c r="T34" s="1624"/>
      <c r="U34" s="1624"/>
      <c r="V34" s="1624"/>
      <c r="W34" s="1623"/>
      <c r="X34" s="1663">
        <f t="shared" si="4"/>
        <v>0</v>
      </c>
      <c r="Y34" s="1360"/>
      <c r="Z34" s="1360"/>
      <c r="AA34" s="1360"/>
      <c r="AB34" s="1360"/>
      <c r="AC34" s="1663">
        <f t="shared" si="5"/>
        <v>0</v>
      </c>
      <c r="AD34" s="4948"/>
      <c r="AE34" s="71"/>
      <c r="AF34" s="267"/>
    </row>
    <row r="35" spans="1:32" s="5" customFormat="1" ht="13.8">
      <c r="A35" s="267"/>
      <c r="B35" s="71"/>
      <c r="C35" s="4947" t="s">
        <v>2913</v>
      </c>
      <c r="D35" s="1618"/>
      <c r="E35" s="1662" t="b">
        <v>1</v>
      </c>
      <c r="F35" s="4946"/>
      <c r="G35" s="1624"/>
      <c r="H35" s="1624"/>
      <c r="I35" s="1624"/>
      <c r="J35" s="1624"/>
      <c r="K35" s="1624"/>
      <c r="L35" s="1624"/>
      <c r="M35" s="1624"/>
      <c r="N35" s="1624"/>
      <c r="O35" s="1624"/>
      <c r="P35" s="1624"/>
      <c r="Q35" s="1623"/>
      <c r="R35" s="354"/>
      <c r="S35" s="4946"/>
      <c r="T35" s="1624"/>
      <c r="U35" s="1624"/>
      <c r="V35" s="1624"/>
      <c r="W35" s="1623"/>
      <c r="X35" s="1663">
        <f t="shared" si="4"/>
        <v>0</v>
      </c>
      <c r="Y35" s="1360"/>
      <c r="Z35" s="1360"/>
      <c r="AA35" s="1360"/>
      <c r="AB35" s="1360"/>
      <c r="AC35" s="1663">
        <f t="shared" si="5"/>
        <v>0</v>
      </c>
      <c r="AD35" s="4948"/>
      <c r="AE35" s="71"/>
      <c r="AF35" s="267"/>
    </row>
    <row r="36" spans="1:32" s="5" customFormat="1" ht="13.8">
      <c r="A36" s="267"/>
      <c r="B36" s="71"/>
      <c r="C36" s="4947" t="s">
        <v>2913</v>
      </c>
      <c r="D36" s="1618"/>
      <c r="E36" s="1662" t="b">
        <v>1</v>
      </c>
      <c r="F36" s="4946"/>
      <c r="G36" s="1624"/>
      <c r="H36" s="1624"/>
      <c r="I36" s="1624"/>
      <c r="J36" s="1624"/>
      <c r="K36" s="1624"/>
      <c r="L36" s="1624"/>
      <c r="M36" s="1624"/>
      <c r="N36" s="1624"/>
      <c r="O36" s="1624"/>
      <c r="P36" s="1624"/>
      <c r="Q36" s="1623"/>
      <c r="R36" s="354"/>
      <c r="S36" s="4946"/>
      <c r="T36" s="1624"/>
      <c r="U36" s="1624"/>
      <c r="V36" s="1624"/>
      <c r="W36" s="1623"/>
      <c r="X36" s="1663">
        <f t="shared" si="4"/>
        <v>0</v>
      </c>
      <c r="Y36" s="1360"/>
      <c r="Z36" s="1360"/>
      <c r="AA36" s="1360"/>
      <c r="AB36" s="1360"/>
      <c r="AC36" s="1663">
        <f t="shared" si="5"/>
        <v>0</v>
      </c>
      <c r="AD36" s="4948"/>
      <c r="AE36" s="71"/>
      <c r="AF36" s="267"/>
    </row>
    <row r="37" spans="1:32" s="5" customFormat="1" ht="13.8">
      <c r="A37" s="267"/>
      <c r="B37" s="71"/>
      <c r="C37" s="4947" t="s">
        <v>2913</v>
      </c>
      <c r="D37" s="1618"/>
      <c r="E37" s="1662" t="b">
        <v>1</v>
      </c>
      <c r="F37" s="4946"/>
      <c r="G37" s="1624"/>
      <c r="H37" s="1624"/>
      <c r="I37" s="1624"/>
      <c r="J37" s="1624"/>
      <c r="K37" s="1624"/>
      <c r="L37" s="1624"/>
      <c r="M37" s="1624"/>
      <c r="N37" s="1624"/>
      <c r="O37" s="1624"/>
      <c r="P37" s="1624"/>
      <c r="Q37" s="1623"/>
      <c r="R37" s="354"/>
      <c r="S37" s="4946"/>
      <c r="T37" s="1624"/>
      <c r="U37" s="1624"/>
      <c r="V37" s="1624"/>
      <c r="W37" s="1623"/>
      <c r="X37" s="1663">
        <f t="shared" si="4"/>
        <v>0</v>
      </c>
      <c r="Y37" s="1360"/>
      <c r="Z37" s="1360"/>
      <c r="AA37" s="1360"/>
      <c r="AB37" s="1360"/>
      <c r="AC37" s="1663">
        <f t="shared" si="5"/>
        <v>0</v>
      </c>
      <c r="AD37" s="4948"/>
      <c r="AE37" s="71"/>
      <c r="AF37" s="267"/>
    </row>
    <row r="38" spans="1:32" s="5" customFormat="1" ht="13.8">
      <c r="A38" s="267"/>
      <c r="B38" s="71"/>
      <c r="C38" s="4794" t="s">
        <v>2849</v>
      </c>
      <c r="D38" s="1618"/>
      <c r="E38" s="1664"/>
      <c r="F38" s="4946"/>
      <c r="G38" s="1622"/>
      <c r="H38" s="1622"/>
      <c r="I38" s="1622"/>
      <c r="J38" s="1622"/>
      <c r="K38" s="1622"/>
      <c r="L38" s="1622"/>
      <c r="M38" s="1622"/>
      <c r="N38" s="1622"/>
      <c r="O38" s="1622"/>
      <c r="P38" s="1622"/>
      <c r="Q38" s="1665"/>
      <c r="R38" s="588"/>
      <c r="S38" s="4795"/>
      <c r="T38" s="1622"/>
      <c r="U38" s="1622"/>
      <c r="V38" s="1622"/>
      <c r="W38" s="1665"/>
      <c r="X38" s="1625"/>
      <c r="Y38" s="1360"/>
      <c r="Z38" s="1624"/>
      <c r="AA38" s="1624"/>
      <c r="AB38" s="1624"/>
      <c r="AC38" s="1625"/>
      <c r="AD38" s="4948"/>
      <c r="AE38" s="71"/>
      <c r="AF38" s="267"/>
    </row>
    <row r="39" spans="1:32" s="5" customFormat="1" ht="13.8">
      <c r="A39" s="267"/>
      <c r="B39" s="71"/>
      <c r="C39" s="4947" t="s">
        <v>2913</v>
      </c>
      <c r="D39" s="1618"/>
      <c r="E39" s="1662" t="b">
        <v>1</v>
      </c>
      <c r="F39" s="4946"/>
      <c r="G39" s="1624"/>
      <c r="H39" s="1624"/>
      <c r="I39" s="1624"/>
      <c r="J39" s="1624"/>
      <c r="K39" s="1624"/>
      <c r="L39" s="1624"/>
      <c r="M39" s="1624"/>
      <c r="N39" s="1624"/>
      <c r="O39" s="1624"/>
      <c r="P39" s="1624"/>
      <c r="Q39" s="1623"/>
      <c r="R39" s="354"/>
      <c r="S39" s="4946"/>
      <c r="T39" s="1624"/>
      <c r="U39" s="1624"/>
      <c r="V39" s="1624"/>
      <c r="W39" s="1623"/>
      <c r="X39" s="1663">
        <f t="shared" ref="X39:X43" si="6">SUM(I39:L39)</f>
        <v>0</v>
      </c>
      <c r="Y39" s="1360"/>
      <c r="Z39" s="1360"/>
      <c r="AA39" s="1360"/>
      <c r="AB39" s="1360"/>
      <c r="AC39" s="1663">
        <f t="shared" si="5"/>
        <v>0</v>
      </c>
      <c r="AD39" s="4948"/>
      <c r="AE39" s="71"/>
      <c r="AF39" s="267"/>
    </row>
    <row r="40" spans="1:32" s="5" customFormat="1" ht="13.8">
      <c r="A40" s="267"/>
      <c r="B40" s="71"/>
      <c r="C40" s="4947" t="s">
        <v>2913</v>
      </c>
      <c r="D40" s="1618"/>
      <c r="E40" s="1662" t="b">
        <v>1</v>
      </c>
      <c r="F40" s="4946"/>
      <c r="G40" s="1624"/>
      <c r="H40" s="1624"/>
      <c r="I40" s="1624"/>
      <c r="J40" s="1624"/>
      <c r="K40" s="1624"/>
      <c r="L40" s="1624"/>
      <c r="M40" s="1624"/>
      <c r="N40" s="1624"/>
      <c r="O40" s="1624"/>
      <c r="P40" s="1624"/>
      <c r="Q40" s="1623"/>
      <c r="R40" s="354"/>
      <c r="S40" s="4946"/>
      <c r="T40" s="1624"/>
      <c r="U40" s="1624"/>
      <c r="V40" s="1624"/>
      <c r="W40" s="1623"/>
      <c r="X40" s="1663">
        <f t="shared" si="6"/>
        <v>0</v>
      </c>
      <c r="Y40" s="1360"/>
      <c r="Z40" s="1360"/>
      <c r="AA40" s="1360"/>
      <c r="AB40" s="1360"/>
      <c r="AC40" s="1663">
        <f t="shared" si="5"/>
        <v>0</v>
      </c>
      <c r="AD40" s="4948"/>
      <c r="AE40" s="71"/>
      <c r="AF40" s="267"/>
    </row>
    <row r="41" spans="1:32" s="5" customFormat="1" ht="13.8">
      <c r="A41" s="267"/>
      <c r="B41" s="71"/>
      <c r="C41" s="4947" t="s">
        <v>2913</v>
      </c>
      <c r="D41" s="1618"/>
      <c r="E41" s="1662" t="b">
        <v>1</v>
      </c>
      <c r="F41" s="4946"/>
      <c r="G41" s="1624"/>
      <c r="H41" s="1624"/>
      <c r="I41" s="1624"/>
      <c r="J41" s="1624"/>
      <c r="K41" s="1624"/>
      <c r="L41" s="1624"/>
      <c r="M41" s="1624"/>
      <c r="N41" s="1624"/>
      <c r="O41" s="1624"/>
      <c r="P41" s="1624"/>
      <c r="Q41" s="1623"/>
      <c r="R41" s="354"/>
      <c r="S41" s="4946"/>
      <c r="T41" s="1624"/>
      <c r="U41" s="1624"/>
      <c r="V41" s="1624"/>
      <c r="W41" s="1623"/>
      <c r="X41" s="1663">
        <f t="shared" si="6"/>
        <v>0</v>
      </c>
      <c r="Y41" s="1360"/>
      <c r="Z41" s="1360"/>
      <c r="AA41" s="1360"/>
      <c r="AB41" s="1360"/>
      <c r="AC41" s="1663">
        <f t="shared" si="5"/>
        <v>0</v>
      </c>
      <c r="AD41" s="4948"/>
      <c r="AE41" s="71"/>
      <c r="AF41" s="267"/>
    </row>
    <row r="42" spans="1:32" s="5" customFormat="1" ht="13.8">
      <c r="A42" s="267"/>
      <c r="B42" s="71"/>
      <c r="C42" s="4947" t="s">
        <v>2913</v>
      </c>
      <c r="D42" s="1618"/>
      <c r="E42" s="1662" t="b">
        <v>1</v>
      </c>
      <c r="F42" s="4946"/>
      <c r="G42" s="1624"/>
      <c r="H42" s="1624"/>
      <c r="I42" s="1624"/>
      <c r="J42" s="1624"/>
      <c r="K42" s="1624"/>
      <c r="L42" s="1624"/>
      <c r="M42" s="1624"/>
      <c r="N42" s="1624"/>
      <c r="O42" s="1624"/>
      <c r="P42" s="1624"/>
      <c r="Q42" s="1623"/>
      <c r="R42" s="354"/>
      <c r="S42" s="4946"/>
      <c r="T42" s="1624"/>
      <c r="U42" s="1624"/>
      <c r="V42" s="1624"/>
      <c r="W42" s="1623"/>
      <c r="X42" s="1663">
        <f t="shared" si="6"/>
        <v>0</v>
      </c>
      <c r="Y42" s="1360"/>
      <c r="Z42" s="1360"/>
      <c r="AA42" s="1360"/>
      <c r="AB42" s="1360"/>
      <c r="AC42" s="1663">
        <f t="shared" si="5"/>
        <v>0</v>
      </c>
      <c r="AD42" s="4948"/>
      <c r="AE42" s="71"/>
      <c r="AF42" s="267"/>
    </row>
    <row r="43" spans="1:32" s="5" customFormat="1" ht="13.8">
      <c r="A43" s="267"/>
      <c r="B43" s="71"/>
      <c r="C43" s="4947" t="s">
        <v>2913</v>
      </c>
      <c r="D43" s="1618"/>
      <c r="E43" s="1662" t="b">
        <v>1</v>
      </c>
      <c r="F43" s="4946"/>
      <c r="G43" s="1624"/>
      <c r="H43" s="1624"/>
      <c r="I43" s="1624"/>
      <c r="J43" s="1624"/>
      <c r="K43" s="1624"/>
      <c r="L43" s="1624"/>
      <c r="M43" s="1624"/>
      <c r="N43" s="1624"/>
      <c r="O43" s="1624"/>
      <c r="P43" s="1624"/>
      <c r="Q43" s="1623"/>
      <c r="R43" s="354"/>
      <c r="S43" s="4946"/>
      <c r="T43" s="1624"/>
      <c r="U43" s="1624"/>
      <c r="V43" s="1624"/>
      <c r="W43" s="1623"/>
      <c r="X43" s="1663">
        <f t="shared" si="6"/>
        <v>0</v>
      </c>
      <c r="Y43" s="1360"/>
      <c r="Z43" s="1360"/>
      <c r="AA43" s="1360"/>
      <c r="AB43" s="1360"/>
      <c r="AC43" s="1663">
        <f t="shared" si="5"/>
        <v>0</v>
      </c>
      <c r="AD43" s="4948"/>
      <c r="AE43" s="71"/>
      <c r="AF43" s="267"/>
    </row>
    <row r="44" spans="1:32">
      <c r="A44" s="261"/>
      <c r="B44" s="2"/>
      <c r="C44" s="4802" t="s">
        <v>2803</v>
      </c>
      <c r="D44" s="4949"/>
      <c r="E44" s="4804"/>
      <c r="F44" s="4894">
        <f t="shared" ref="F44:AC44" si="7">SUMIF($E$33:$E$43,TRUE,F33:F43)</f>
        <v>0</v>
      </c>
      <c r="G44" s="4895">
        <f t="shared" si="7"/>
        <v>0</v>
      </c>
      <c r="H44" s="4895">
        <f t="shared" si="7"/>
        <v>0</v>
      </c>
      <c r="I44" s="4895">
        <f t="shared" si="7"/>
        <v>0</v>
      </c>
      <c r="J44" s="4895">
        <f t="shared" si="7"/>
        <v>0</v>
      </c>
      <c r="K44" s="4895">
        <f t="shared" si="7"/>
        <v>0</v>
      </c>
      <c r="L44" s="4895">
        <f t="shared" si="7"/>
        <v>0</v>
      </c>
      <c r="M44" s="4895">
        <f t="shared" si="7"/>
        <v>0</v>
      </c>
      <c r="N44" s="4895">
        <f t="shared" si="7"/>
        <v>0</v>
      </c>
      <c r="O44" s="4895">
        <f t="shared" si="7"/>
        <v>0</v>
      </c>
      <c r="P44" s="4895">
        <f t="shared" si="7"/>
        <v>0</v>
      </c>
      <c r="Q44" s="4896">
        <f t="shared" si="7"/>
        <v>0</v>
      </c>
      <c r="R44" s="4897">
        <f t="shared" si="7"/>
        <v>0</v>
      </c>
      <c r="S44" s="4894">
        <f t="shared" si="7"/>
        <v>0</v>
      </c>
      <c r="T44" s="4895">
        <f t="shared" si="7"/>
        <v>0</v>
      </c>
      <c r="U44" s="4895">
        <f t="shared" si="7"/>
        <v>0</v>
      </c>
      <c r="V44" s="4895">
        <f t="shared" si="7"/>
        <v>0</v>
      </c>
      <c r="W44" s="4896">
        <f t="shared" si="7"/>
        <v>0</v>
      </c>
      <c r="X44" s="4896">
        <f t="shared" si="7"/>
        <v>0</v>
      </c>
      <c r="Y44" s="4895">
        <f t="shared" si="7"/>
        <v>0</v>
      </c>
      <c r="Z44" s="4895">
        <f t="shared" si="7"/>
        <v>0</v>
      </c>
      <c r="AA44" s="4895">
        <f t="shared" si="7"/>
        <v>0</v>
      </c>
      <c r="AB44" s="4895">
        <f t="shared" si="7"/>
        <v>0</v>
      </c>
      <c r="AC44" s="4896">
        <f t="shared" si="7"/>
        <v>0</v>
      </c>
      <c r="AD44" s="4898"/>
      <c r="AE44" s="2"/>
      <c r="AF44" s="261"/>
    </row>
    <row r="45" spans="1:32" s="698" customFormat="1" thickBot="1">
      <c r="A45" s="265"/>
      <c r="B45" s="4"/>
      <c r="C45" s="4951" t="s">
        <v>2914</v>
      </c>
      <c r="D45" s="4819"/>
      <c r="E45" s="4820"/>
      <c r="F45" s="4911">
        <f t="shared" ref="F45:AC45" si="8">SUM(F33:F43)</f>
        <v>0</v>
      </c>
      <c r="G45" s="4912">
        <f t="shared" si="8"/>
        <v>0</v>
      </c>
      <c r="H45" s="4912">
        <f t="shared" si="8"/>
        <v>0</v>
      </c>
      <c r="I45" s="4912">
        <f t="shared" si="8"/>
        <v>0</v>
      </c>
      <c r="J45" s="4912">
        <f t="shared" si="8"/>
        <v>0</v>
      </c>
      <c r="K45" s="4912">
        <f t="shared" si="8"/>
        <v>0</v>
      </c>
      <c r="L45" s="4912">
        <f t="shared" si="8"/>
        <v>0</v>
      </c>
      <c r="M45" s="4912">
        <f t="shared" si="8"/>
        <v>0</v>
      </c>
      <c r="N45" s="4912">
        <f t="shared" si="8"/>
        <v>0</v>
      </c>
      <c r="O45" s="4912">
        <f t="shared" si="8"/>
        <v>0</v>
      </c>
      <c r="P45" s="4912">
        <f t="shared" si="8"/>
        <v>0</v>
      </c>
      <c r="Q45" s="4913">
        <f t="shared" si="8"/>
        <v>0</v>
      </c>
      <c r="R45" s="4952">
        <f t="shared" si="8"/>
        <v>0</v>
      </c>
      <c r="S45" s="4911">
        <f t="shared" si="8"/>
        <v>0</v>
      </c>
      <c r="T45" s="4912">
        <f t="shared" si="8"/>
        <v>0</v>
      </c>
      <c r="U45" s="4912">
        <f t="shared" si="8"/>
        <v>0</v>
      </c>
      <c r="V45" s="4912">
        <f t="shared" si="8"/>
        <v>0</v>
      </c>
      <c r="W45" s="4913">
        <f t="shared" si="8"/>
        <v>0</v>
      </c>
      <c r="X45" s="4913">
        <f t="shared" si="8"/>
        <v>0</v>
      </c>
      <c r="Y45" s="4914">
        <f t="shared" si="8"/>
        <v>0</v>
      </c>
      <c r="Z45" s="4912">
        <f t="shared" si="8"/>
        <v>0</v>
      </c>
      <c r="AA45" s="4912">
        <f t="shared" si="8"/>
        <v>0</v>
      </c>
      <c r="AB45" s="4912">
        <f t="shared" si="8"/>
        <v>0</v>
      </c>
      <c r="AC45" s="4913">
        <f t="shared" si="8"/>
        <v>0</v>
      </c>
      <c r="AD45" s="2545"/>
      <c r="AE45" s="4"/>
      <c r="AF45" s="265"/>
    </row>
    <row r="46" spans="1:32" s="698" customFormat="1" thickBot="1">
      <c r="A46" s="265"/>
      <c r="B46" s="4"/>
      <c r="C46" s="4"/>
      <c r="D46" s="4"/>
      <c r="E46" s="4"/>
      <c r="F46" s="597"/>
      <c r="G46" s="597"/>
      <c r="H46" s="597"/>
      <c r="I46" s="597"/>
      <c r="J46" s="597"/>
      <c r="K46" s="597"/>
      <c r="L46" s="597"/>
      <c r="M46" s="597"/>
      <c r="N46" s="597"/>
      <c r="O46" s="597"/>
      <c r="P46" s="597"/>
      <c r="Q46" s="597"/>
      <c r="R46" s="597"/>
      <c r="S46" s="597"/>
      <c r="T46" s="597"/>
      <c r="U46" s="597"/>
      <c r="V46" s="597"/>
      <c r="W46" s="597"/>
      <c r="X46" s="760"/>
      <c r="Y46" s="760"/>
      <c r="Z46" s="760"/>
      <c r="AA46" s="760"/>
      <c r="AB46" s="760"/>
      <c r="AC46" s="760"/>
      <c r="AD46" s="760"/>
      <c r="AE46" s="4"/>
      <c r="AF46" s="265"/>
    </row>
    <row r="47" spans="1:32" s="698" customFormat="1" ht="13.8">
      <c r="A47" s="265"/>
      <c r="B47" s="4"/>
      <c r="C47" s="4826" t="s">
        <v>2806</v>
      </c>
      <c r="D47" s="4827"/>
      <c r="E47" s="4828"/>
      <c r="F47" s="4907">
        <f t="shared" ref="F47:AC47" si="9">F29+F44</f>
        <v>0</v>
      </c>
      <c r="G47" s="4908">
        <f t="shared" si="9"/>
        <v>0</v>
      </c>
      <c r="H47" s="4908">
        <f t="shared" si="9"/>
        <v>0</v>
      </c>
      <c r="I47" s="4908">
        <f t="shared" si="9"/>
        <v>0</v>
      </c>
      <c r="J47" s="4908">
        <f t="shared" si="9"/>
        <v>0</v>
      </c>
      <c r="K47" s="4908">
        <f t="shared" si="9"/>
        <v>0</v>
      </c>
      <c r="L47" s="4908">
        <f t="shared" si="9"/>
        <v>0</v>
      </c>
      <c r="M47" s="4908">
        <f t="shared" si="9"/>
        <v>0</v>
      </c>
      <c r="N47" s="4908">
        <f t="shared" si="9"/>
        <v>0</v>
      </c>
      <c r="O47" s="4908">
        <f t="shared" si="9"/>
        <v>0</v>
      </c>
      <c r="P47" s="4908">
        <f t="shared" si="9"/>
        <v>0</v>
      </c>
      <c r="Q47" s="4909">
        <f t="shared" si="9"/>
        <v>0</v>
      </c>
      <c r="R47" s="4953">
        <f t="shared" si="9"/>
        <v>0</v>
      </c>
      <c r="S47" s="4907">
        <f t="shared" si="9"/>
        <v>0</v>
      </c>
      <c r="T47" s="4908">
        <f t="shared" si="9"/>
        <v>0</v>
      </c>
      <c r="U47" s="4908">
        <f t="shared" si="9"/>
        <v>0</v>
      </c>
      <c r="V47" s="4908">
        <f t="shared" si="9"/>
        <v>0</v>
      </c>
      <c r="W47" s="4909">
        <f t="shared" si="9"/>
        <v>0</v>
      </c>
      <c r="X47" s="4909">
        <f t="shared" si="9"/>
        <v>0</v>
      </c>
      <c r="Y47" s="4908">
        <f t="shared" si="9"/>
        <v>0</v>
      </c>
      <c r="Z47" s="4908">
        <f t="shared" si="9"/>
        <v>0</v>
      </c>
      <c r="AA47" s="4908">
        <f t="shared" si="9"/>
        <v>0</v>
      </c>
      <c r="AB47" s="4908">
        <f t="shared" si="9"/>
        <v>0</v>
      </c>
      <c r="AC47" s="4909">
        <f t="shared" si="9"/>
        <v>0</v>
      </c>
      <c r="AD47" s="4910"/>
      <c r="AE47" s="4"/>
      <c r="AF47" s="265"/>
    </row>
    <row r="48" spans="1:32" ht="15" thickBot="1">
      <c r="A48" s="261"/>
      <c r="B48" s="2"/>
      <c r="C48" s="4832" t="s">
        <v>1776</v>
      </c>
      <c r="D48" s="4819"/>
      <c r="E48" s="4833"/>
      <c r="F48" s="4911">
        <f t="shared" ref="F48:AC48" si="10">F30+F45</f>
        <v>0</v>
      </c>
      <c r="G48" s="4912">
        <f t="shared" si="10"/>
        <v>0</v>
      </c>
      <c r="H48" s="4912">
        <f t="shared" si="10"/>
        <v>0</v>
      </c>
      <c r="I48" s="4912">
        <f t="shared" si="10"/>
        <v>0</v>
      </c>
      <c r="J48" s="4912">
        <f t="shared" si="10"/>
        <v>0</v>
      </c>
      <c r="K48" s="4912">
        <f t="shared" si="10"/>
        <v>0</v>
      </c>
      <c r="L48" s="4912">
        <f t="shared" si="10"/>
        <v>0</v>
      </c>
      <c r="M48" s="4912">
        <f t="shared" si="10"/>
        <v>0</v>
      </c>
      <c r="N48" s="4912">
        <f t="shared" si="10"/>
        <v>0</v>
      </c>
      <c r="O48" s="4912">
        <f t="shared" si="10"/>
        <v>0</v>
      </c>
      <c r="P48" s="4912">
        <f t="shared" si="10"/>
        <v>0</v>
      </c>
      <c r="Q48" s="4913">
        <f t="shared" si="10"/>
        <v>0</v>
      </c>
      <c r="R48" s="4952">
        <f t="shared" si="10"/>
        <v>0</v>
      </c>
      <c r="S48" s="4911">
        <f t="shared" si="10"/>
        <v>0</v>
      </c>
      <c r="T48" s="4912">
        <f t="shared" si="10"/>
        <v>0</v>
      </c>
      <c r="U48" s="4912">
        <f t="shared" si="10"/>
        <v>0</v>
      </c>
      <c r="V48" s="4912">
        <f t="shared" si="10"/>
        <v>0</v>
      </c>
      <c r="W48" s="4913">
        <f t="shared" si="10"/>
        <v>0</v>
      </c>
      <c r="X48" s="4913">
        <f t="shared" si="10"/>
        <v>0</v>
      </c>
      <c r="Y48" s="4914">
        <f t="shared" si="10"/>
        <v>0</v>
      </c>
      <c r="Z48" s="4912">
        <f t="shared" si="10"/>
        <v>0</v>
      </c>
      <c r="AA48" s="4912">
        <f t="shared" si="10"/>
        <v>0</v>
      </c>
      <c r="AB48" s="4912">
        <f t="shared" si="10"/>
        <v>0</v>
      </c>
      <c r="AC48" s="4913">
        <f t="shared" si="10"/>
        <v>0</v>
      </c>
      <c r="AD48" s="2545"/>
      <c r="AE48" s="2"/>
      <c r="AF48" s="261"/>
    </row>
    <row r="49" spans="1:32">
      <c r="A49" s="261"/>
      <c r="B49" s="2"/>
      <c r="C49" s="2"/>
      <c r="D49" s="41"/>
      <c r="E49" s="36" t="s">
        <v>445</v>
      </c>
      <c r="F49" s="2"/>
      <c r="G49" s="41"/>
      <c r="H49" s="41"/>
      <c r="I49" s="41"/>
      <c r="J49" s="64" t="s">
        <v>2915</v>
      </c>
      <c r="K49" s="38"/>
      <c r="L49" s="2"/>
      <c r="M49" s="2"/>
      <c r="N49" s="2"/>
      <c r="O49" s="38"/>
      <c r="P49" s="2"/>
      <c r="Q49" s="2"/>
      <c r="R49" s="2"/>
      <c r="S49" s="2"/>
      <c r="T49" s="2"/>
      <c r="U49" s="2"/>
      <c r="V49" s="2"/>
      <c r="W49" s="2"/>
      <c r="X49" s="2"/>
      <c r="Y49" s="2"/>
      <c r="Z49" s="2"/>
      <c r="AA49" s="2"/>
      <c r="AB49" s="2"/>
      <c r="AC49" s="2"/>
      <c r="AD49" s="2"/>
      <c r="AE49" s="2"/>
      <c r="AF49" s="261"/>
    </row>
    <row r="50" spans="1:32" ht="15" thickBot="1">
      <c r="A50" s="261"/>
      <c r="B50" s="2"/>
      <c r="C50" s="2"/>
      <c r="D50" s="31"/>
      <c r="E50" s="64" t="s">
        <v>2809</v>
      </c>
      <c r="F50" s="2"/>
      <c r="G50" s="31"/>
      <c r="H50" s="31"/>
      <c r="I50" s="31"/>
      <c r="J50" s="64" t="s">
        <v>2916</v>
      </c>
      <c r="K50" s="38"/>
      <c r="L50" s="2"/>
      <c r="M50" s="2"/>
      <c r="N50" s="2"/>
      <c r="O50" s="38"/>
      <c r="P50" s="2"/>
      <c r="R50" s="2"/>
      <c r="S50" s="38"/>
      <c r="T50" s="2"/>
      <c r="U50" s="2"/>
      <c r="V50" s="2"/>
      <c r="W50" s="2"/>
      <c r="X50" s="2"/>
      <c r="Y50" s="2"/>
      <c r="Z50" s="2"/>
      <c r="AA50" s="2"/>
      <c r="AB50" s="2"/>
      <c r="AC50" s="2"/>
      <c r="AD50" s="2"/>
      <c r="AE50" s="2"/>
      <c r="AF50" s="261"/>
    </row>
    <row r="51" spans="1:32">
      <c r="A51" s="261"/>
      <c r="B51" s="2"/>
      <c r="C51" s="2"/>
      <c r="D51" s="31"/>
      <c r="E51" s="64" t="s">
        <v>2810</v>
      </c>
      <c r="F51" s="2"/>
      <c r="G51" s="31"/>
      <c r="H51" s="31"/>
      <c r="I51" s="31"/>
      <c r="J51" s="64" t="s">
        <v>2917</v>
      </c>
      <c r="K51" s="38"/>
      <c r="L51" s="2"/>
      <c r="M51" s="2"/>
      <c r="N51" s="2"/>
      <c r="O51" s="37"/>
      <c r="P51" s="41"/>
      <c r="Q51" s="41"/>
      <c r="R51" s="4659"/>
      <c r="S51" s="2506" t="s">
        <v>520</v>
      </c>
      <c r="T51" s="4660"/>
      <c r="U51" s="4656" t="s">
        <v>2747</v>
      </c>
      <c r="V51" s="4738" t="s">
        <v>2808</v>
      </c>
      <c r="W51" s="4738" t="s">
        <v>1716</v>
      </c>
      <c r="X51" s="4739" t="s">
        <v>1717</v>
      </c>
      <c r="Y51" s="2"/>
      <c r="Z51" s="2"/>
      <c r="AA51" s="2"/>
      <c r="AB51" s="2"/>
      <c r="AC51" s="2"/>
      <c r="AD51" s="2"/>
      <c r="AE51" s="2"/>
      <c r="AF51" s="261"/>
    </row>
    <row r="52" spans="1:32">
      <c r="A52" s="261"/>
      <c r="B52" s="2"/>
      <c r="C52" s="2"/>
      <c r="D52" s="32"/>
      <c r="E52" s="231" t="s">
        <v>2880</v>
      </c>
      <c r="F52" s="2"/>
      <c r="G52" s="32"/>
      <c r="H52" s="32"/>
      <c r="I52" s="32"/>
      <c r="J52" s="64" t="s">
        <v>2918</v>
      </c>
      <c r="K52" s="38"/>
      <c r="L52" s="2"/>
      <c r="M52" s="2"/>
      <c r="N52" s="2"/>
      <c r="O52" s="327"/>
      <c r="P52" s="327"/>
      <c r="Q52" s="328"/>
      <c r="R52" s="4954"/>
      <c r="S52" s="2724"/>
      <c r="T52" s="4671"/>
      <c r="U52" s="1354" t="s">
        <v>1723</v>
      </c>
      <c r="V52" s="1590" t="s">
        <v>1723</v>
      </c>
      <c r="W52" s="1587" t="s">
        <v>1717</v>
      </c>
      <c r="X52" s="1608" t="s">
        <v>1723</v>
      </c>
      <c r="Y52" s="2"/>
      <c r="Z52" s="2"/>
      <c r="AA52" s="2"/>
      <c r="AB52" s="2"/>
      <c r="AC52" s="2"/>
      <c r="AD52" s="2"/>
      <c r="AE52" s="2"/>
      <c r="AF52" s="261"/>
    </row>
    <row r="53" spans="1:32">
      <c r="A53" s="261"/>
      <c r="B53" s="2"/>
      <c r="C53" s="2"/>
      <c r="D53" s="32"/>
      <c r="E53" s="231" t="s">
        <v>2919</v>
      </c>
      <c r="F53" s="2"/>
      <c r="G53" s="32"/>
      <c r="H53" s="32"/>
      <c r="I53" s="32"/>
      <c r="J53" s="64" t="s">
        <v>2883</v>
      </c>
      <c r="K53" s="2"/>
      <c r="L53" s="2"/>
      <c r="M53" s="2"/>
      <c r="N53" s="2"/>
      <c r="O53" s="327"/>
      <c r="P53" s="327"/>
      <c r="Q53" s="327"/>
      <c r="R53" s="4955" t="s">
        <v>775</v>
      </c>
      <c r="S53" s="2726"/>
      <c r="T53" s="2727"/>
      <c r="U53" s="4956">
        <f>J48</f>
        <v>0</v>
      </c>
      <c r="V53" s="4957"/>
      <c r="W53" s="4957"/>
      <c r="X53" s="4958">
        <f>U53+V53-W53</f>
        <v>0</v>
      </c>
      <c r="Y53" s="2"/>
      <c r="Z53" s="2"/>
      <c r="AA53" s="2"/>
      <c r="AB53" s="2"/>
      <c r="AC53" s="2"/>
      <c r="AD53" s="2"/>
      <c r="AE53" s="2"/>
      <c r="AF53" s="261"/>
    </row>
    <row r="54" spans="1:32">
      <c r="A54" s="261"/>
      <c r="B54" s="2"/>
      <c r="C54" s="2"/>
      <c r="D54" s="32"/>
      <c r="E54" s="231" t="s">
        <v>2885</v>
      </c>
      <c r="F54" s="2"/>
      <c r="G54" s="32"/>
      <c r="H54" s="32"/>
      <c r="I54" s="32"/>
      <c r="J54" s="64"/>
      <c r="K54" s="2"/>
      <c r="L54" s="2"/>
      <c r="M54" s="2"/>
      <c r="N54" s="2"/>
      <c r="O54" s="333"/>
      <c r="P54" s="333"/>
      <c r="Q54" s="333"/>
      <c r="R54" s="4955" t="s">
        <v>776</v>
      </c>
      <c r="S54" s="2726"/>
      <c r="T54" s="2727"/>
      <c r="U54" s="4956">
        <f>I48</f>
        <v>0</v>
      </c>
      <c r="V54" s="4957"/>
      <c r="W54" s="4957"/>
      <c r="X54" s="4958">
        <f>U54+V54-W54</f>
        <v>0</v>
      </c>
      <c r="Y54" s="2"/>
      <c r="Z54" s="2"/>
      <c r="AA54" s="2"/>
      <c r="AB54" s="2"/>
      <c r="AC54" s="2"/>
      <c r="AD54" s="2"/>
      <c r="AE54" s="2"/>
      <c r="AF54" s="261"/>
    </row>
    <row r="55" spans="1:32">
      <c r="A55" s="261"/>
      <c r="B55" s="2"/>
      <c r="C55" s="2"/>
      <c r="D55" s="32"/>
      <c r="E55" s="231" t="s">
        <v>2887</v>
      </c>
      <c r="F55" s="2"/>
      <c r="G55" s="32"/>
      <c r="H55" s="32"/>
      <c r="I55" s="32"/>
      <c r="J55" s="32"/>
      <c r="K55" s="32"/>
      <c r="L55" s="38"/>
      <c r="M55" s="38"/>
      <c r="N55" s="2"/>
      <c r="O55" s="32"/>
      <c r="P55" s="32"/>
      <c r="Q55" s="105"/>
      <c r="R55" s="4955" t="s">
        <v>777</v>
      </c>
      <c r="S55" s="2726"/>
      <c r="T55" s="2727"/>
      <c r="U55" s="4956">
        <f>L48</f>
        <v>0</v>
      </c>
      <c r="V55" s="4957"/>
      <c r="W55" s="4957"/>
      <c r="X55" s="4958">
        <f>U55+V55-W55</f>
        <v>0</v>
      </c>
      <c r="Y55" s="2"/>
      <c r="Z55" s="2"/>
      <c r="AA55" s="2"/>
      <c r="AB55" s="2"/>
      <c r="AC55" s="2"/>
      <c r="AD55" s="2"/>
      <c r="AE55" s="2"/>
      <c r="AF55" s="261"/>
    </row>
    <row r="56" spans="1:32">
      <c r="A56" s="261"/>
      <c r="B56" s="2"/>
      <c r="C56" s="2"/>
      <c r="D56" s="32"/>
      <c r="E56" s="231" t="s">
        <v>2888</v>
      </c>
      <c r="F56" s="2"/>
      <c r="G56" s="32"/>
      <c r="H56" s="32"/>
      <c r="I56" s="32"/>
      <c r="J56" s="32"/>
      <c r="K56" s="32"/>
      <c r="L56" s="32"/>
      <c r="M56" s="32"/>
      <c r="N56" s="2"/>
      <c r="O56" s="37"/>
      <c r="P56" s="32"/>
      <c r="Q56" s="32"/>
      <c r="R56" s="4955" t="s">
        <v>778</v>
      </c>
      <c r="S56" s="2726"/>
      <c r="T56" s="2727"/>
      <c r="U56" s="4956">
        <f>K48</f>
        <v>0</v>
      </c>
      <c r="V56" s="4957"/>
      <c r="W56" s="4957"/>
      <c r="X56" s="4958">
        <f>U56+V56-W56</f>
        <v>0</v>
      </c>
      <c r="Y56" s="2"/>
      <c r="Z56" s="2"/>
      <c r="AA56" s="2"/>
      <c r="AB56" s="2"/>
      <c r="AC56" s="2"/>
      <c r="AD56" s="2"/>
      <c r="AE56" s="2"/>
      <c r="AF56" s="261"/>
    </row>
    <row r="57" spans="1:32">
      <c r="A57" s="261"/>
      <c r="B57" s="2"/>
      <c r="C57" s="2"/>
      <c r="D57" s="32"/>
      <c r="E57" s="231" t="s">
        <v>2889</v>
      </c>
      <c r="F57" s="2"/>
      <c r="G57" s="32"/>
      <c r="H57" s="32"/>
      <c r="I57" s="32"/>
      <c r="J57" s="32"/>
      <c r="K57" s="32"/>
      <c r="L57" s="32"/>
      <c r="M57" s="32"/>
      <c r="N57" s="2"/>
      <c r="O57" s="63"/>
      <c r="P57" s="63"/>
      <c r="Q57" s="63"/>
      <c r="R57" s="4955" t="s">
        <v>771</v>
      </c>
      <c r="S57" s="2726"/>
      <c r="T57" s="2727"/>
      <c r="U57" s="4956">
        <f>M48</f>
        <v>0</v>
      </c>
      <c r="V57" s="4957"/>
      <c r="W57" s="4957"/>
      <c r="X57" s="4958">
        <f>U57+V57-W57</f>
        <v>0</v>
      </c>
      <c r="Y57" s="2"/>
      <c r="Z57" s="2"/>
      <c r="AA57" s="2"/>
      <c r="AB57" s="2"/>
      <c r="AC57" s="2"/>
      <c r="AD57" s="2"/>
      <c r="AE57" s="2"/>
      <c r="AF57" s="261"/>
    </row>
    <row r="58" spans="1:32" ht="15" thickBot="1">
      <c r="A58" s="261"/>
      <c r="B58" s="2"/>
      <c r="C58" s="2"/>
      <c r="D58" s="32"/>
      <c r="E58" s="231" t="s">
        <v>2890</v>
      </c>
      <c r="F58" s="2"/>
      <c r="G58" s="32"/>
      <c r="H58" s="32"/>
      <c r="I58" s="32"/>
      <c r="J58" s="32"/>
      <c r="K58" s="32"/>
      <c r="L58" s="32"/>
      <c r="M58" s="32"/>
      <c r="N58" s="2"/>
      <c r="O58" s="37"/>
      <c r="P58" s="127"/>
      <c r="Q58" s="127"/>
      <c r="R58" s="8415" t="s">
        <v>2804</v>
      </c>
      <c r="S58" s="8460"/>
      <c r="T58" s="8461"/>
      <c r="U58" s="4959">
        <f>U53+U54+U55+U56-U57</f>
        <v>0</v>
      </c>
      <c r="V58" s="4959">
        <f>V53+V54+V55+V56-V57</f>
        <v>0</v>
      </c>
      <c r="W58" s="4959">
        <f>W53+W54+W55+W56-W57</f>
        <v>0</v>
      </c>
      <c r="X58" s="4960">
        <f>X53+X54+X55+X56-X57</f>
        <v>0</v>
      </c>
      <c r="Y58" s="2"/>
      <c r="Z58" s="2"/>
      <c r="AA58" s="2"/>
      <c r="AB58" s="2"/>
      <c r="AC58" s="2"/>
      <c r="AD58" s="2"/>
      <c r="AE58" s="2"/>
      <c r="AF58" s="261"/>
    </row>
    <row r="59" spans="1:32">
      <c r="A59" s="261"/>
      <c r="B59" s="2"/>
      <c r="C59" s="2"/>
      <c r="D59" s="31"/>
      <c r="E59" s="64" t="s">
        <v>2894</v>
      </c>
      <c r="F59" s="2"/>
      <c r="G59" s="31"/>
      <c r="H59" s="31"/>
      <c r="I59" s="31"/>
      <c r="J59" s="31"/>
      <c r="K59" s="31"/>
      <c r="L59" s="31"/>
      <c r="M59" s="31"/>
      <c r="N59" s="31"/>
      <c r="O59" s="35"/>
      <c r="P59" s="35"/>
      <c r="Q59" s="156"/>
      <c r="R59" s="542"/>
      <c r="S59" s="32"/>
      <c r="T59" s="32"/>
      <c r="U59" s="105" t="str">
        <f>IF(SUM(U53:U56)=X48,"","Check Error")</f>
        <v/>
      </c>
      <c r="V59" s="105" t="str">
        <f>IF(V58=(Y48+Z48),"","Check Error")</f>
        <v/>
      </c>
      <c r="W59" s="105" t="str">
        <f>IF(W58=(AA48+AB48),"","Check Error")</f>
        <v/>
      </c>
      <c r="X59" s="105" t="str">
        <f>IF(SUM(X53:X56)=(AC48),"","Check Error")</f>
        <v/>
      </c>
      <c r="Y59" s="2"/>
      <c r="Z59" s="2"/>
      <c r="AA59" s="2"/>
      <c r="AB59" s="2"/>
      <c r="AC59" s="2"/>
      <c r="AD59" s="2"/>
      <c r="AE59" s="2"/>
      <c r="AF59" s="261"/>
    </row>
    <row r="60" spans="1:32" s="698" customFormat="1" ht="15" thickBot="1">
      <c r="A60" s="265"/>
      <c r="B60" s="4"/>
      <c r="C60" s="4"/>
      <c r="D60" s="41"/>
      <c r="E60" s="597"/>
      <c r="F60" s="4"/>
      <c r="G60" s="41"/>
      <c r="H60" s="41"/>
      <c r="I60" s="41"/>
      <c r="J60" s="41"/>
      <c r="K60" s="41"/>
      <c r="L60" s="41"/>
      <c r="M60" s="41"/>
      <c r="N60" s="41"/>
      <c r="O60" s="94"/>
      <c r="P60" s="94"/>
      <c r="Q60" s="311"/>
      <c r="R60" s="311"/>
      <c r="S60" s="311"/>
      <c r="T60" s="311"/>
      <c r="U60" s="761"/>
      <c r="V60" s="311"/>
      <c r="W60" s="2"/>
      <c r="X60" s="2"/>
      <c r="Y60" s="2"/>
      <c r="Z60" s="2"/>
      <c r="AA60" s="2"/>
      <c r="AB60" s="2"/>
      <c r="AC60" s="2"/>
      <c r="AD60" s="2"/>
      <c r="AE60" s="4"/>
      <c r="AF60" s="265"/>
    </row>
    <row r="61" spans="1:32">
      <c r="A61" s="261"/>
      <c r="B61" s="2"/>
      <c r="C61" s="2"/>
      <c r="D61" s="2"/>
      <c r="E61" s="2"/>
      <c r="F61" s="2"/>
      <c r="G61" s="2"/>
      <c r="H61" s="2"/>
      <c r="I61" s="2"/>
      <c r="J61" s="2"/>
      <c r="K61" s="2"/>
      <c r="L61" s="2"/>
      <c r="M61" s="2"/>
      <c r="N61" s="2"/>
      <c r="O61" s="2"/>
      <c r="P61" s="2"/>
      <c r="Q61" s="2"/>
      <c r="R61" s="4659"/>
      <c r="S61" s="2506" t="s">
        <v>520</v>
      </c>
      <c r="T61" s="4660"/>
      <c r="U61" s="4656" t="s">
        <v>2747</v>
      </c>
      <c r="V61" s="4738" t="s">
        <v>2808</v>
      </c>
      <c r="W61" s="4738" t="s">
        <v>1716</v>
      </c>
      <c r="X61" s="4739" t="s">
        <v>1717</v>
      </c>
      <c r="Y61" s="2"/>
      <c r="Z61" s="2"/>
      <c r="AA61" s="2"/>
      <c r="AB61" s="2"/>
      <c r="AC61" s="2"/>
      <c r="AD61" s="2"/>
      <c r="AE61" s="2"/>
      <c r="AF61" s="261"/>
    </row>
    <row r="62" spans="1:32">
      <c r="A62" s="261"/>
      <c r="B62" s="2"/>
      <c r="C62" s="2"/>
      <c r="D62" s="2"/>
      <c r="E62" s="2"/>
      <c r="F62" s="2"/>
      <c r="G62" s="2"/>
      <c r="H62" s="2"/>
      <c r="I62" s="2"/>
      <c r="J62" s="2"/>
      <c r="K62" s="2"/>
      <c r="L62" s="2"/>
      <c r="M62" s="2"/>
      <c r="N62" s="2"/>
      <c r="O62" s="2"/>
      <c r="P62" s="2"/>
      <c r="Q62" s="2"/>
      <c r="R62" s="4954"/>
      <c r="S62" s="2724"/>
      <c r="T62" s="4671"/>
      <c r="U62" s="1354" t="s">
        <v>2891</v>
      </c>
      <c r="V62" s="1590" t="s">
        <v>2891</v>
      </c>
      <c r="W62" s="1587" t="s">
        <v>1717</v>
      </c>
      <c r="X62" s="1608" t="s">
        <v>1723</v>
      </c>
      <c r="Y62" s="2"/>
      <c r="Z62" s="2"/>
      <c r="AA62" s="2"/>
      <c r="AB62" s="2"/>
      <c r="AC62" s="2"/>
      <c r="AD62" s="2"/>
      <c r="AE62" s="2"/>
      <c r="AF62" s="261"/>
    </row>
    <row r="63" spans="1:32">
      <c r="A63" s="261"/>
      <c r="B63" s="2"/>
      <c r="C63" s="2"/>
      <c r="D63" s="2"/>
      <c r="E63" s="2"/>
      <c r="F63" s="2"/>
      <c r="G63" s="2"/>
      <c r="H63" s="2"/>
      <c r="I63" s="2"/>
      <c r="J63" s="2"/>
      <c r="K63" s="2"/>
      <c r="L63" s="2"/>
      <c r="M63" s="2"/>
      <c r="N63" s="2"/>
      <c r="O63" s="2"/>
      <c r="P63" s="2"/>
      <c r="Q63" s="2"/>
      <c r="R63" s="4955" t="s">
        <v>2893</v>
      </c>
      <c r="S63" s="2726"/>
      <c r="T63" s="2727"/>
      <c r="U63" s="4956">
        <f>O48+Q48</f>
        <v>0</v>
      </c>
      <c r="V63" s="4957"/>
      <c r="W63" s="4957"/>
      <c r="X63" s="4958">
        <f>U63+V63-W63</f>
        <v>0</v>
      </c>
      <c r="Y63" s="2"/>
      <c r="Z63" s="2"/>
      <c r="AA63" s="2"/>
      <c r="AB63" s="2"/>
      <c r="AC63" s="2"/>
      <c r="AD63" s="2"/>
      <c r="AE63" s="2"/>
      <c r="AF63" s="261"/>
    </row>
    <row r="64" spans="1:32">
      <c r="A64" s="261"/>
      <c r="B64" s="2"/>
      <c r="C64" s="2"/>
      <c r="D64" s="2"/>
      <c r="E64" s="2"/>
      <c r="F64" s="2"/>
      <c r="G64" s="2"/>
      <c r="H64" s="2"/>
      <c r="I64" s="2"/>
      <c r="J64" s="2"/>
      <c r="K64" s="2"/>
      <c r="L64" s="2"/>
      <c r="M64" s="2"/>
      <c r="N64" s="2"/>
      <c r="O64" s="2"/>
      <c r="P64" s="2"/>
      <c r="Q64" s="2"/>
      <c r="R64" s="4955" t="s">
        <v>2895</v>
      </c>
      <c r="S64" s="2726"/>
      <c r="T64" s="2727"/>
      <c r="U64" s="4956">
        <f>N48+P48</f>
        <v>0</v>
      </c>
      <c r="V64" s="4957"/>
      <c r="W64" s="4957"/>
      <c r="X64" s="4958">
        <f>U64+V64-W64</f>
        <v>0</v>
      </c>
      <c r="Y64" s="2"/>
      <c r="Z64" s="2"/>
      <c r="AA64" s="2"/>
      <c r="AB64" s="2"/>
      <c r="AC64" s="2"/>
      <c r="AD64" s="2"/>
      <c r="AE64" s="2"/>
      <c r="AF64" s="261"/>
    </row>
    <row r="65" spans="1:32">
      <c r="A65" s="261"/>
      <c r="B65" s="2"/>
      <c r="C65" s="2"/>
      <c r="D65" s="2"/>
      <c r="E65" s="2"/>
      <c r="F65" s="2"/>
      <c r="G65" s="2"/>
      <c r="H65" s="2"/>
      <c r="I65" s="2"/>
      <c r="J65" s="2"/>
      <c r="K65" s="2"/>
      <c r="L65" s="2"/>
      <c r="M65" s="2"/>
      <c r="N65" s="2"/>
      <c r="O65" s="2"/>
      <c r="P65" s="2"/>
      <c r="Q65" s="2"/>
      <c r="R65" s="4955" t="s">
        <v>935</v>
      </c>
      <c r="S65" s="2726"/>
      <c r="T65" s="2727"/>
      <c r="U65" s="4956">
        <f>R48</f>
        <v>0</v>
      </c>
      <c r="V65" s="4957"/>
      <c r="W65" s="4957"/>
      <c r="X65" s="4958">
        <f>U65+V65-W65</f>
        <v>0</v>
      </c>
      <c r="Y65" s="2"/>
      <c r="Z65" s="2"/>
      <c r="AA65" s="2"/>
      <c r="AB65" s="2"/>
      <c r="AC65" s="2"/>
      <c r="AD65" s="2"/>
      <c r="AE65" s="2"/>
      <c r="AF65" s="261"/>
    </row>
    <row r="66" spans="1:32" ht="15" thickBot="1">
      <c r="A66" s="261"/>
      <c r="B66" s="2"/>
      <c r="C66" s="2"/>
      <c r="D66" s="2"/>
      <c r="E66" s="2"/>
      <c r="F66" s="2"/>
      <c r="G66" s="2"/>
      <c r="H66" s="2"/>
      <c r="I66" s="2"/>
      <c r="J66" s="2"/>
      <c r="K66" s="2"/>
      <c r="L66" s="2"/>
      <c r="M66" s="2"/>
      <c r="N66" s="2"/>
      <c r="O66" s="2"/>
      <c r="P66" s="2"/>
      <c r="Q66" s="2"/>
      <c r="R66" s="8415" t="s">
        <v>2804</v>
      </c>
      <c r="S66" s="8460"/>
      <c r="T66" s="8461"/>
      <c r="U66" s="4959">
        <f>SUM(U63:U65)</f>
        <v>0</v>
      </c>
      <c r="V66" s="4959">
        <f>SUM(V63:V65)</f>
        <v>0</v>
      </c>
      <c r="W66" s="4959">
        <f>SUM(W63:W65)</f>
        <v>0</v>
      </c>
      <c r="X66" s="4960">
        <f>SUM(X63:X65)</f>
        <v>0</v>
      </c>
      <c r="Y66" s="2"/>
      <c r="Z66" s="2"/>
      <c r="AA66" s="2"/>
      <c r="AB66" s="2"/>
      <c r="AC66" s="684"/>
      <c r="AD66" s="684"/>
      <c r="AE66" s="2"/>
      <c r="AF66" s="261"/>
    </row>
    <row r="67" spans="1:32">
      <c r="A67" s="261"/>
      <c r="B67" s="2"/>
      <c r="C67" s="2"/>
      <c r="D67" s="2"/>
      <c r="E67" s="2"/>
      <c r="F67" s="2"/>
      <c r="G67" s="2"/>
      <c r="H67" s="2"/>
      <c r="I67" s="2"/>
      <c r="J67" s="2"/>
      <c r="K67" s="2"/>
      <c r="L67" s="2"/>
      <c r="M67" s="2"/>
      <c r="N67" s="2"/>
      <c r="O67" s="2"/>
      <c r="P67" s="2"/>
      <c r="Q67" s="2"/>
      <c r="R67" s="542"/>
      <c r="S67" s="32"/>
      <c r="T67" s="32"/>
      <c r="U67" s="105" t="str">
        <f>IF(U66=SUM(N48:R48),"","Check Error")</f>
        <v/>
      </c>
      <c r="V67" s="105"/>
      <c r="W67" s="105"/>
      <c r="X67" s="105"/>
      <c r="Y67" s="2"/>
      <c r="Z67" s="2"/>
      <c r="AA67" s="2"/>
      <c r="AB67" s="2"/>
      <c r="AC67" s="2"/>
      <c r="AD67" s="2"/>
      <c r="AE67" s="2"/>
      <c r="AF67" s="261"/>
    </row>
    <row r="68" spans="1:32">
      <c r="A68" s="261"/>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61"/>
      <c r="AE68" s="261"/>
      <c r="AF68" s="261"/>
    </row>
    <row r="69" spans="1:32" hidden="1">
      <c r="A69" s="261"/>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61"/>
      <c r="AE69" s="261"/>
      <c r="AF69" s="261"/>
    </row>
    <row r="70" spans="1:32"/>
    <row r="71" spans="1:32"/>
    <row r="72" spans="1:32"/>
    <row r="73" spans="1:32"/>
    <row r="74" spans="1:32"/>
    <row r="75" spans="1:32"/>
    <row r="76" spans="1:32"/>
    <row r="77" spans="1:32"/>
    <row r="78" spans="1:32"/>
    <row r="79" spans="1:32"/>
    <row r="80" spans="1:32"/>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sheetData>
  <sheetProtection formatCells="0" formatColumns="0" formatRows="0"/>
  <customSheetViews>
    <customSheetView guid="{F416BD5B-C3AD-4F61-AAB2-55950A9B7E72}">
      <selection sqref="A1:A3"/>
      <pageMargins left="0" right="0" top="0" bottom="0" header="0" footer="0"/>
    </customSheetView>
    <customSheetView guid="{E14211BF-3959-45CF-A937-AD36AACCEFAC}" showGridLines="0">
      <selection sqref="A1:A3"/>
      <pageMargins left="0" right="0" top="0" bottom="0" header="0" footer="0"/>
    </customSheetView>
    <customSheetView guid="{DD364770-73A1-4C6D-9516-629A57F0EB18}" showGridLines="0" hiddenColumns="1">
      <selection activeCell="A3" sqref="A3"/>
      <pageMargins left="0" right="0" top="0" bottom="0" header="0" footer="0"/>
    </customSheetView>
    <customSheetView guid="{41E394DC-1FDD-4D1F-8620-137B7012DC10}" showGridLines="0">
      <selection sqref="A1:A3"/>
      <pageMargins left="0" right="0" top="0" bottom="0" header="0" footer="0"/>
    </customSheetView>
    <customSheetView guid="{CC70D5D3-3A1F-46AA-BDCE-F692C2C36BEE}" scale="86" topLeftCell="L19">
      <selection activeCell="AC57" sqref="AC57"/>
      <pageMargins left="0" right="0" top="0" bottom="0" header="0" footer="0"/>
    </customSheetView>
  </customSheetViews>
  <mergeCells count="22">
    <mergeCell ref="O11:O15"/>
    <mergeCell ref="F7:Q7"/>
    <mergeCell ref="S7:W7"/>
    <mergeCell ref="G8:H8"/>
    <mergeCell ref="I8:M8"/>
    <mergeCell ref="N8:Q8"/>
    <mergeCell ref="AD9:AD10"/>
    <mergeCell ref="R58:T58"/>
    <mergeCell ref="R66:T66"/>
    <mergeCell ref="D4:F4"/>
    <mergeCell ref="D5:F5"/>
    <mergeCell ref="I9:J10"/>
    <mergeCell ref="K9:L10"/>
    <mergeCell ref="N9:O10"/>
    <mergeCell ref="P9:Q10"/>
    <mergeCell ref="P11:P15"/>
    <mergeCell ref="Q11:Q15"/>
    <mergeCell ref="I11:I15"/>
    <mergeCell ref="J11:J15"/>
    <mergeCell ref="K11:K15"/>
    <mergeCell ref="L11:L15"/>
    <mergeCell ref="N11:N15"/>
  </mergeCells>
  <hyperlinks>
    <hyperlink ref="AE2" location="Index!A1" display="Index" xr:uid="{21BBE328-88BC-4A73-822D-7069B3F13BF4}"/>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7030A0"/>
    <pageSetUpPr fitToPage="1"/>
  </sheetPr>
  <dimension ref="A1:U308"/>
  <sheetViews>
    <sheetView zoomScale="70" zoomScaleNormal="70" workbookViewId="0">
      <selection activeCell="M19" sqref="M19"/>
    </sheetView>
  </sheetViews>
  <sheetFormatPr defaultColWidth="0" defaultRowHeight="13.8" zeroHeight="1"/>
  <cols>
    <col min="1" max="1" width="2.5546875" style="115" customWidth="1"/>
    <col min="2" max="2" width="4.6640625" style="115" customWidth="1"/>
    <col min="3" max="3" width="4.88671875" style="1066" customWidth="1"/>
    <col min="4" max="4" width="31.88671875" style="115" customWidth="1"/>
    <col min="5" max="5" width="13.109375" style="115" bestFit="1" customWidth="1"/>
    <col min="6" max="6" width="14.88671875" style="115" customWidth="1"/>
    <col min="7" max="7" width="14.6640625" style="115" customWidth="1"/>
    <col min="8" max="8" width="17.33203125" style="115" bestFit="1" customWidth="1"/>
    <col min="9" max="9" width="4.5546875" style="1086" customWidth="1"/>
    <col min="10" max="10" width="12.44140625" style="115" customWidth="1"/>
    <col min="11" max="11" width="19.33203125" style="115" customWidth="1"/>
    <col min="12" max="13" width="18.88671875" style="115" customWidth="1"/>
    <col min="14" max="14" width="18.109375" style="115" bestFit="1" customWidth="1"/>
    <col min="15" max="15" width="18.109375" style="115" customWidth="1"/>
    <col min="16" max="16" width="20.44140625" style="115" customWidth="1"/>
    <col min="17" max="17" width="13.44140625" style="115" customWidth="1"/>
    <col min="18" max="18" width="15.44140625" style="115" customWidth="1"/>
    <col min="19" max="19" width="13.6640625" style="115" customWidth="1"/>
    <col min="20" max="20" width="11.6640625" style="115" bestFit="1" customWidth="1"/>
    <col min="21" max="21" width="3.6640625" style="115" customWidth="1"/>
    <col min="22" max="16384" width="9.109375" style="115" hidden="1"/>
  </cols>
  <sheetData>
    <row r="1" spans="1:21">
      <c r="A1" s="165"/>
      <c r="B1" s="165"/>
      <c r="C1" s="335"/>
      <c r="D1" s="165"/>
      <c r="E1" s="165"/>
      <c r="F1" s="165"/>
      <c r="G1" s="165"/>
      <c r="H1" s="165"/>
      <c r="I1" s="168"/>
      <c r="J1" s="165"/>
      <c r="K1" s="165"/>
      <c r="L1" s="165"/>
      <c r="M1" s="165"/>
      <c r="N1" s="165"/>
      <c r="O1" s="165"/>
      <c r="P1" s="165"/>
      <c r="Q1" s="165"/>
      <c r="R1" s="165"/>
      <c r="S1" s="165"/>
      <c r="T1" s="165"/>
      <c r="U1" s="165"/>
    </row>
    <row r="2" spans="1:21" ht="14.4" thickBot="1">
      <c r="A2" s="165"/>
      <c r="B2" s="144" t="s">
        <v>169</v>
      </c>
      <c r="C2" s="236"/>
      <c r="D2" s="235"/>
      <c r="E2" s="235"/>
      <c r="F2" s="235"/>
      <c r="G2" s="235"/>
      <c r="H2" s="235"/>
      <c r="I2" s="234"/>
      <c r="J2" s="235"/>
      <c r="K2" s="235"/>
      <c r="L2" s="235"/>
      <c r="M2" s="235"/>
      <c r="N2" s="235"/>
      <c r="O2" s="235"/>
      <c r="P2" s="235"/>
      <c r="Q2" s="235"/>
      <c r="R2" s="235"/>
      <c r="S2" s="235"/>
      <c r="T2" s="2204" t="s">
        <v>1</v>
      </c>
      <c r="U2" s="165"/>
    </row>
    <row r="3" spans="1:21" s="534" customFormat="1" ht="16.2" thickBot="1">
      <c r="A3" s="336"/>
      <c r="B3" s="346"/>
      <c r="C3" s="133"/>
      <c r="D3" s="4961" t="s">
        <v>2920</v>
      </c>
      <c r="E3" s="4651"/>
      <c r="F3" s="4651"/>
      <c r="G3" s="4652"/>
      <c r="H3" s="346"/>
      <c r="I3" s="346"/>
      <c r="J3" s="346"/>
      <c r="K3" s="346"/>
      <c r="L3" s="346"/>
      <c r="M3" s="346"/>
      <c r="N3" s="346"/>
      <c r="O3" s="346"/>
      <c r="P3" s="346"/>
      <c r="Q3" s="346"/>
      <c r="R3" s="346"/>
      <c r="S3" s="39"/>
      <c r="T3" s="346"/>
      <c r="U3" s="336"/>
    </row>
    <row r="4" spans="1:21" s="534" customFormat="1" ht="15.6">
      <c r="A4" s="336"/>
      <c r="B4" s="346"/>
      <c r="C4" s="133"/>
      <c r="D4" s="4439" t="s">
        <v>723</v>
      </c>
      <c r="E4" s="8341" t="str">
        <f>G!D4</f>
        <v>ABC Company</v>
      </c>
      <c r="F4" s="8342"/>
      <c r="G4" s="8343"/>
      <c r="H4" s="346"/>
      <c r="I4" s="346"/>
      <c r="J4" s="346"/>
      <c r="K4" s="346"/>
      <c r="L4" s="346"/>
      <c r="M4" s="346"/>
      <c r="N4" s="346"/>
      <c r="O4" s="346"/>
      <c r="P4" s="346"/>
      <c r="Q4" s="346"/>
      <c r="R4" s="346"/>
      <c r="S4" s="346"/>
      <c r="T4" s="346"/>
      <c r="U4" s="336"/>
    </row>
    <row r="5" spans="1:21" s="534" customFormat="1" ht="16.2" thickBot="1">
      <c r="A5" s="336"/>
      <c r="B5" s="346"/>
      <c r="C5" s="133"/>
      <c r="D5" s="4443" t="s">
        <v>724</v>
      </c>
      <c r="E5" s="8344" t="str">
        <f>G!D5</f>
        <v>31 December 202x</v>
      </c>
      <c r="F5" s="8345"/>
      <c r="G5" s="8346"/>
      <c r="H5" s="346"/>
      <c r="I5" s="346"/>
      <c r="J5" s="346"/>
      <c r="K5" s="346"/>
      <c r="L5" s="346"/>
      <c r="M5" s="346"/>
      <c r="N5" s="346"/>
      <c r="O5" s="346"/>
      <c r="P5" s="346"/>
      <c r="Q5" s="346"/>
      <c r="R5" s="346"/>
      <c r="S5" s="346"/>
      <c r="T5" s="346"/>
      <c r="U5" s="336"/>
    </row>
    <row r="6" spans="1:21" ht="13.2">
      <c r="A6" s="165"/>
      <c r="B6" s="235"/>
      <c r="C6" s="236"/>
      <c r="D6" s="235"/>
      <c r="E6" s="235"/>
      <c r="F6" s="235"/>
      <c r="G6" s="235"/>
      <c r="H6" s="235"/>
      <c r="I6" s="235"/>
      <c r="J6" s="235"/>
      <c r="K6" s="235"/>
      <c r="L6" s="235"/>
      <c r="M6" s="235"/>
      <c r="N6" s="235"/>
      <c r="O6" s="235"/>
      <c r="P6" s="235"/>
      <c r="Q6" s="235"/>
      <c r="R6" s="235"/>
      <c r="S6" s="235"/>
      <c r="T6" s="235"/>
      <c r="U6" s="165"/>
    </row>
    <row r="7" spans="1:21" thickBot="1">
      <c r="A7" s="165"/>
      <c r="B7" s="235"/>
      <c r="C7" s="236"/>
      <c r="D7" s="240"/>
      <c r="E7" s="240"/>
      <c r="F7" s="240"/>
      <c r="G7" s="240"/>
      <c r="H7" s="240"/>
      <c r="I7" s="235"/>
      <c r="J7" s="240"/>
      <c r="K7" s="240"/>
      <c r="L7" s="240"/>
      <c r="M7" s="240"/>
      <c r="N7" s="240"/>
      <c r="O7" s="240"/>
      <c r="P7" s="240"/>
      <c r="Q7" s="240"/>
      <c r="R7" s="240"/>
      <c r="S7" s="240"/>
      <c r="T7" s="235"/>
      <c r="U7" s="165"/>
    </row>
    <row r="8" spans="1:21" s="99" customFormat="1" ht="13.2">
      <c r="A8" s="164"/>
      <c r="B8" s="121"/>
      <c r="C8" s="216"/>
      <c r="D8" s="4962"/>
      <c r="E8" s="4963"/>
      <c r="F8" s="4963"/>
      <c r="G8" s="4963"/>
      <c r="H8" s="4964"/>
      <c r="J8" s="8503" t="s">
        <v>2516</v>
      </c>
      <c r="K8" s="8504"/>
      <c r="L8" s="8504"/>
      <c r="M8" s="8504"/>
      <c r="N8" s="8504"/>
      <c r="O8" s="8504"/>
      <c r="P8" s="8504"/>
      <c r="Q8" s="8504"/>
      <c r="R8" s="8504"/>
      <c r="S8" s="8505"/>
      <c r="T8" s="100"/>
      <c r="U8" s="164"/>
    </row>
    <row r="9" spans="1:21" s="99" customFormat="1" ht="13.2">
      <c r="A9" s="164"/>
      <c r="B9" s="121"/>
      <c r="C9" s="216"/>
      <c r="D9" s="4965"/>
      <c r="E9" s="1666"/>
      <c r="F9" s="1666"/>
      <c r="G9" s="1666"/>
      <c r="H9" s="1667"/>
      <c r="I9" s="121"/>
      <c r="J9" s="4966" t="s">
        <v>1713</v>
      </c>
      <c r="K9" s="4967" t="s">
        <v>2921</v>
      </c>
      <c r="L9" s="4967" t="s">
        <v>2922</v>
      </c>
      <c r="M9" s="4967" t="s">
        <v>2921</v>
      </c>
      <c r="N9" s="4968" t="s">
        <v>2923</v>
      </c>
      <c r="O9" s="8506" t="s">
        <v>727</v>
      </c>
      <c r="P9" s="8506" t="s">
        <v>728</v>
      </c>
      <c r="Q9" s="4968"/>
      <c r="R9" s="4968"/>
      <c r="S9" s="4969" t="s">
        <v>1710</v>
      </c>
      <c r="T9" s="220"/>
      <c r="U9" s="164"/>
    </row>
    <row r="10" spans="1:21" s="99" customFormat="1" ht="13.2">
      <c r="A10" s="164"/>
      <c r="B10" s="121"/>
      <c r="C10" s="216"/>
      <c r="D10" s="4965" t="s">
        <v>2924</v>
      </c>
      <c r="E10" s="1666" t="s">
        <v>2747</v>
      </c>
      <c r="F10" s="1666" t="s">
        <v>2808</v>
      </c>
      <c r="G10" s="1666" t="s">
        <v>1716</v>
      </c>
      <c r="H10" s="1667" t="s">
        <v>1717</v>
      </c>
      <c r="I10" s="121"/>
      <c r="J10" s="4970" t="s">
        <v>2925</v>
      </c>
      <c r="K10" s="2013" t="s">
        <v>1720</v>
      </c>
      <c r="L10" s="2013" t="s">
        <v>2926</v>
      </c>
      <c r="M10" s="2013" t="s">
        <v>2927</v>
      </c>
      <c r="N10" s="2014" t="s">
        <v>2928</v>
      </c>
      <c r="O10" s="8507"/>
      <c r="P10" s="8507"/>
      <c r="Q10" s="1666" t="s">
        <v>2929</v>
      </c>
      <c r="R10" s="1666" t="s">
        <v>2930</v>
      </c>
      <c r="S10" s="1668" t="s">
        <v>1718</v>
      </c>
      <c r="T10" s="121"/>
      <c r="U10" s="164"/>
    </row>
    <row r="11" spans="1:21" s="99" customFormat="1" ht="13.2">
      <c r="A11" s="164"/>
      <c r="B11" s="121"/>
      <c r="C11" s="216"/>
      <c r="D11" s="4965"/>
      <c r="E11" s="1666" t="s">
        <v>1723</v>
      </c>
      <c r="F11" s="1666" t="s">
        <v>1723</v>
      </c>
      <c r="G11" s="1666" t="s">
        <v>1717</v>
      </c>
      <c r="H11" s="1667" t="s">
        <v>1723</v>
      </c>
      <c r="I11" s="121"/>
      <c r="J11" s="4970" t="s">
        <v>1724</v>
      </c>
      <c r="K11" s="2013" t="s">
        <v>1726</v>
      </c>
      <c r="L11" s="2013" t="s">
        <v>1726</v>
      </c>
      <c r="M11" s="2014" t="s">
        <v>1729</v>
      </c>
      <c r="N11" s="2014" t="s">
        <v>1729</v>
      </c>
      <c r="O11" s="8507"/>
      <c r="P11" s="8507"/>
      <c r="Q11" s="1666" t="s">
        <v>2930</v>
      </c>
      <c r="R11" s="1666" t="s">
        <v>741</v>
      </c>
      <c r="S11" s="1668" t="s">
        <v>1724</v>
      </c>
      <c r="T11" s="121"/>
      <c r="U11" s="164"/>
    </row>
    <row r="12" spans="1:21" s="99" customFormat="1" ht="13.2">
      <c r="A12" s="164"/>
      <c r="B12" s="121"/>
      <c r="C12" s="216"/>
      <c r="D12" s="2002"/>
      <c r="E12" s="2743"/>
      <c r="F12" s="2743"/>
      <c r="G12" s="2743" t="s">
        <v>1723</v>
      </c>
      <c r="H12" s="4971" t="s">
        <v>2931</v>
      </c>
      <c r="I12" s="121"/>
      <c r="J12" s="4970" t="s">
        <v>2932</v>
      </c>
      <c r="K12" s="2013"/>
      <c r="L12" s="2013"/>
      <c r="M12" s="2087"/>
      <c r="N12" s="2013"/>
      <c r="O12" s="2013"/>
      <c r="P12" s="2013"/>
      <c r="Q12" s="2013" t="s">
        <v>741</v>
      </c>
      <c r="R12" s="2013" t="s">
        <v>2933</v>
      </c>
      <c r="S12" s="1668" t="s">
        <v>2934</v>
      </c>
      <c r="T12" s="121"/>
      <c r="U12" s="164"/>
    </row>
    <row r="13" spans="1:21" s="99" customFormat="1" ht="13.2">
      <c r="A13" s="164"/>
      <c r="B13" s="121"/>
      <c r="C13" s="216"/>
      <c r="D13" s="4972" t="s">
        <v>734</v>
      </c>
      <c r="E13" s="2642" t="s">
        <v>735</v>
      </c>
      <c r="F13" s="2642" t="s">
        <v>736</v>
      </c>
      <c r="G13" s="2642" t="s">
        <v>1249</v>
      </c>
      <c r="H13" s="2643" t="s">
        <v>738</v>
      </c>
      <c r="I13" s="121"/>
      <c r="J13" s="4973" t="s">
        <v>1547</v>
      </c>
      <c r="K13" s="4974" t="s">
        <v>1548</v>
      </c>
      <c r="L13" s="4974" t="s">
        <v>1549</v>
      </c>
      <c r="M13" s="4974" t="s">
        <v>1550</v>
      </c>
      <c r="N13" s="4974" t="s">
        <v>1551</v>
      </c>
      <c r="O13" s="4974" t="s">
        <v>1552</v>
      </c>
      <c r="P13" s="4974" t="s">
        <v>1553</v>
      </c>
      <c r="Q13" s="4975" t="s">
        <v>1554</v>
      </c>
      <c r="R13" s="4974" t="s">
        <v>1555</v>
      </c>
      <c r="S13" s="4975" t="s">
        <v>2266</v>
      </c>
      <c r="T13" s="121"/>
      <c r="U13" s="164"/>
    </row>
    <row r="14" spans="1:21" s="99" customFormat="1" ht="13.2">
      <c r="A14" s="164"/>
      <c r="B14" s="121"/>
      <c r="C14" s="347" t="s">
        <v>780</v>
      </c>
      <c r="D14" s="4976" t="s">
        <v>790</v>
      </c>
      <c r="E14" s="4977"/>
      <c r="F14" s="4977"/>
      <c r="G14" s="4978"/>
      <c r="H14" s="4979"/>
      <c r="I14" s="121"/>
      <c r="J14" s="4980"/>
      <c r="K14" s="4981"/>
      <c r="L14" s="4981"/>
      <c r="M14" s="4981"/>
      <c r="N14" s="4981"/>
      <c r="O14" s="4981"/>
      <c r="P14" s="4981"/>
      <c r="Q14" s="4981"/>
      <c r="R14" s="4981"/>
      <c r="S14" s="4982"/>
      <c r="T14" s="121"/>
      <c r="U14" s="164"/>
    </row>
    <row r="15" spans="1:21" s="99" customFormat="1" ht="13.2">
      <c r="A15" s="164"/>
      <c r="B15" s="121"/>
      <c r="C15" s="347"/>
      <c r="D15" s="4983" t="s">
        <v>1251</v>
      </c>
      <c r="E15" s="4984">
        <f>K!W362</f>
        <v>0</v>
      </c>
      <c r="F15" s="4984">
        <f>K!X362</f>
        <v>0</v>
      </c>
      <c r="G15" s="4984">
        <f>K!Y362</f>
        <v>0</v>
      </c>
      <c r="H15" s="4985">
        <f>E15+F15-G15</f>
        <v>0</v>
      </c>
      <c r="I15" s="121"/>
      <c r="J15" s="4986">
        <f>K15+L15</f>
        <v>0</v>
      </c>
      <c r="K15" s="4984">
        <f>K!AE362</f>
        <v>0</v>
      </c>
      <c r="L15" s="4984">
        <f>K!AF362</f>
        <v>0</v>
      </c>
      <c r="M15" s="4984">
        <f>K!AG362</f>
        <v>0</v>
      </c>
      <c r="N15" s="4984">
        <f>K!AH362</f>
        <v>0</v>
      </c>
      <c r="O15" s="4984">
        <f>K!AI362</f>
        <v>0</v>
      </c>
      <c r="P15" s="4984">
        <f>K!AJ362</f>
        <v>0</v>
      </c>
      <c r="Q15" s="4984">
        <f>K!AK362</f>
        <v>0</v>
      </c>
      <c r="R15" s="4987"/>
      <c r="S15" s="4988">
        <f>L15+N15</f>
        <v>0</v>
      </c>
      <c r="T15" s="121"/>
      <c r="U15" s="164"/>
    </row>
    <row r="16" spans="1:21" s="99" customFormat="1" ht="13.2">
      <c r="A16" s="164"/>
      <c r="B16" s="121"/>
      <c r="C16" s="347"/>
      <c r="D16" s="4983" t="s">
        <v>2935</v>
      </c>
      <c r="E16" s="4984">
        <f>K!W363</f>
        <v>0</v>
      </c>
      <c r="F16" s="4984">
        <f>K!X363</f>
        <v>0</v>
      </c>
      <c r="G16" s="4984">
        <f>K!Y363</f>
        <v>0</v>
      </c>
      <c r="H16" s="4985">
        <f>E16+F16-G16</f>
        <v>0</v>
      </c>
      <c r="I16" s="121"/>
      <c r="J16" s="4986">
        <f>K16+L16</f>
        <v>0</v>
      </c>
      <c r="K16" s="4984">
        <f>K!AE363</f>
        <v>0</v>
      </c>
      <c r="L16" s="4984">
        <f>K!AF363</f>
        <v>0</v>
      </c>
      <c r="M16" s="4984">
        <f>K!AG363</f>
        <v>0</v>
      </c>
      <c r="N16" s="4984">
        <f>K!AH363</f>
        <v>0</v>
      </c>
      <c r="O16" s="4984">
        <f>K!AI363</f>
        <v>0</v>
      </c>
      <c r="P16" s="4984">
        <f>K!AJ363</f>
        <v>0</v>
      </c>
      <c r="Q16" s="4984">
        <f>K!AK363</f>
        <v>0</v>
      </c>
      <c r="R16" s="4987">
        <f>O16+P16-Q16</f>
        <v>0</v>
      </c>
      <c r="S16" s="4988">
        <f>L16+N16</f>
        <v>0</v>
      </c>
      <c r="T16" s="121"/>
      <c r="U16" s="164"/>
    </row>
    <row r="17" spans="1:21" s="99" customFormat="1" ht="13.2">
      <c r="A17" s="164"/>
      <c r="B17" s="121"/>
      <c r="C17" s="347" t="s">
        <v>782</v>
      </c>
      <c r="D17" s="4976" t="s">
        <v>792</v>
      </c>
      <c r="E17" s="4989"/>
      <c r="F17" s="4989"/>
      <c r="G17" s="4990"/>
      <c r="H17" s="4979"/>
      <c r="I17" s="121"/>
      <c r="J17" s="4980"/>
      <c r="K17" s="4981"/>
      <c r="L17" s="4981"/>
      <c r="M17" s="4981"/>
      <c r="N17" s="4981"/>
      <c r="O17" s="4981"/>
      <c r="P17" s="4981"/>
      <c r="Q17" s="4981"/>
      <c r="R17" s="4981"/>
      <c r="S17" s="4982"/>
      <c r="T17" s="121"/>
      <c r="U17" s="164"/>
    </row>
    <row r="18" spans="1:21" s="99" customFormat="1" ht="13.2">
      <c r="A18" s="164"/>
      <c r="B18" s="121"/>
      <c r="C18" s="347"/>
      <c r="D18" s="4983" t="s">
        <v>1251</v>
      </c>
      <c r="E18" s="4984">
        <f>K!W366</f>
        <v>0</v>
      </c>
      <c r="F18" s="4984">
        <f>K!X366</f>
        <v>0</v>
      </c>
      <c r="G18" s="4984">
        <f>K!Y366</f>
        <v>0</v>
      </c>
      <c r="H18" s="4985">
        <f>E18+F18-G18</f>
        <v>0</v>
      </c>
      <c r="I18" s="121"/>
      <c r="J18" s="4986">
        <f>K18+L18</f>
        <v>0</v>
      </c>
      <c r="K18" s="4984">
        <f>K!AE366</f>
        <v>0</v>
      </c>
      <c r="L18" s="4984">
        <f>K!AF366</f>
        <v>0</v>
      </c>
      <c r="M18" s="4984">
        <f>K!AG366</f>
        <v>0</v>
      </c>
      <c r="N18" s="4984">
        <f>K!AH366</f>
        <v>0</v>
      </c>
      <c r="O18" s="4984">
        <f>K!AI366</f>
        <v>0</v>
      </c>
      <c r="P18" s="4984">
        <f>K!AJ366</f>
        <v>0</v>
      </c>
      <c r="Q18" s="4984">
        <f>K!AK366</f>
        <v>0</v>
      </c>
      <c r="R18" s="4987">
        <f>O18+P18-Q18</f>
        <v>0</v>
      </c>
      <c r="S18" s="4988">
        <f>L18+N18</f>
        <v>0</v>
      </c>
      <c r="T18" s="121"/>
      <c r="U18" s="164"/>
    </row>
    <row r="19" spans="1:21" s="99" customFormat="1" ht="13.2">
      <c r="A19" s="164"/>
      <c r="B19" s="121"/>
      <c r="C19" s="347"/>
      <c r="D19" s="4983" t="s">
        <v>2935</v>
      </c>
      <c r="E19" s="4984">
        <f>K!W367</f>
        <v>0</v>
      </c>
      <c r="F19" s="4984">
        <f>K!X367</f>
        <v>0</v>
      </c>
      <c r="G19" s="4984">
        <f>K!Y367</f>
        <v>0</v>
      </c>
      <c r="H19" s="4985">
        <f>E19+F19-G19</f>
        <v>0</v>
      </c>
      <c r="I19" s="121"/>
      <c r="J19" s="4986">
        <f>K19+L19</f>
        <v>0</v>
      </c>
      <c r="K19" s="4984">
        <f>K!AE367</f>
        <v>0</v>
      </c>
      <c r="L19" s="4984">
        <f>K!AF367</f>
        <v>0</v>
      </c>
      <c r="M19" s="4984">
        <f>K!AG367</f>
        <v>0</v>
      </c>
      <c r="N19" s="4984">
        <f>K!AH367</f>
        <v>0</v>
      </c>
      <c r="O19" s="4984">
        <f>K!AI367</f>
        <v>0</v>
      </c>
      <c r="P19" s="4984">
        <f>K!AJ367</f>
        <v>0</v>
      </c>
      <c r="Q19" s="4984">
        <f>K!AK367</f>
        <v>0</v>
      </c>
      <c r="R19" s="4987">
        <f>O19+P19-Q19</f>
        <v>0</v>
      </c>
      <c r="S19" s="4988">
        <f>L19+N19</f>
        <v>0</v>
      </c>
      <c r="T19" s="121"/>
      <c r="U19" s="164"/>
    </row>
    <row r="20" spans="1:21" s="99" customFormat="1" ht="13.2">
      <c r="A20" s="164"/>
      <c r="B20" s="121"/>
      <c r="C20" s="347" t="s">
        <v>784</v>
      </c>
      <c r="D20" s="4976" t="s">
        <v>2936</v>
      </c>
      <c r="E20" s="4989"/>
      <c r="F20" s="4989"/>
      <c r="G20" s="4990"/>
      <c r="H20" s="4979"/>
      <c r="I20" s="121"/>
      <c r="J20" s="4980"/>
      <c r="K20" s="4981"/>
      <c r="L20" s="4981"/>
      <c r="M20" s="4981"/>
      <c r="N20" s="4981"/>
      <c r="O20" s="4981"/>
      <c r="P20" s="4981"/>
      <c r="Q20" s="4981"/>
      <c r="R20" s="4981"/>
      <c r="S20" s="4982"/>
      <c r="T20" s="121"/>
      <c r="U20" s="164"/>
    </row>
    <row r="21" spans="1:21" s="99" customFormat="1" ht="13.2">
      <c r="A21" s="164"/>
      <c r="B21" s="121"/>
      <c r="C21" s="347"/>
      <c r="D21" s="4983" t="s">
        <v>1251</v>
      </c>
      <c r="E21" s="4984">
        <f>L!U316</f>
        <v>0</v>
      </c>
      <c r="F21" s="4984">
        <f>L!V316</f>
        <v>0</v>
      </c>
      <c r="G21" s="4984">
        <f>L!W316</f>
        <v>0</v>
      </c>
      <c r="H21" s="4985">
        <f>E21+F21-G21</f>
        <v>0</v>
      </c>
      <c r="I21" s="121"/>
      <c r="J21" s="4986">
        <f>K21+L21</f>
        <v>0</v>
      </c>
      <c r="K21" s="4984">
        <f>L!AA316</f>
        <v>0</v>
      </c>
      <c r="L21" s="4984">
        <f>L!AB316</f>
        <v>0</v>
      </c>
      <c r="M21" s="4984">
        <f>L!AC316</f>
        <v>0</v>
      </c>
      <c r="N21" s="4984">
        <f>L!AD316</f>
        <v>0</v>
      </c>
      <c r="O21" s="4984">
        <f>L!AE316</f>
        <v>0</v>
      </c>
      <c r="P21" s="4984">
        <f>L!AF316</f>
        <v>0</v>
      </c>
      <c r="Q21" s="4984">
        <f>L!AG316</f>
        <v>0</v>
      </c>
      <c r="R21" s="4987">
        <f>O21+P21-Q21</f>
        <v>0</v>
      </c>
      <c r="S21" s="4988">
        <f>L21+N21</f>
        <v>0</v>
      </c>
      <c r="T21" s="121"/>
      <c r="U21" s="164"/>
    </row>
    <row r="22" spans="1:21" s="99" customFormat="1" ht="13.2">
      <c r="A22" s="164"/>
      <c r="B22" s="121"/>
      <c r="C22" s="347"/>
      <c r="D22" s="4983" t="s">
        <v>2935</v>
      </c>
      <c r="E22" s="4984">
        <f>L!U317</f>
        <v>0</v>
      </c>
      <c r="F22" s="4984">
        <f>L!V317</f>
        <v>0</v>
      </c>
      <c r="G22" s="4984">
        <f>L!W317</f>
        <v>0</v>
      </c>
      <c r="H22" s="4985">
        <f>E22+F22-G22</f>
        <v>0</v>
      </c>
      <c r="I22" s="121"/>
      <c r="J22" s="4986">
        <f>K22+L22</f>
        <v>0</v>
      </c>
      <c r="K22" s="4984">
        <f>L!AA317</f>
        <v>0</v>
      </c>
      <c r="L22" s="4984">
        <f>L!AB317</f>
        <v>0</v>
      </c>
      <c r="M22" s="4984">
        <f>L!AC317</f>
        <v>0</v>
      </c>
      <c r="N22" s="4984">
        <f>L!AD317</f>
        <v>0</v>
      </c>
      <c r="O22" s="4984">
        <f>L!AE317</f>
        <v>0</v>
      </c>
      <c r="P22" s="4984">
        <f>L!AF317</f>
        <v>0</v>
      </c>
      <c r="Q22" s="4984">
        <f>L!AG317</f>
        <v>0</v>
      </c>
      <c r="R22" s="4987">
        <f>O22+P22-Q22</f>
        <v>0</v>
      </c>
      <c r="S22" s="4988">
        <f>L22+N22</f>
        <v>0</v>
      </c>
      <c r="T22" s="121"/>
      <c r="U22" s="164"/>
    </row>
    <row r="23" spans="1:21" s="99" customFormat="1" ht="13.2">
      <c r="A23" s="164"/>
      <c r="B23" s="121"/>
      <c r="C23" s="347" t="s">
        <v>786</v>
      </c>
      <c r="D23" s="4976" t="s">
        <v>2937</v>
      </c>
      <c r="E23" s="4989"/>
      <c r="F23" s="4989"/>
      <c r="G23" s="4990"/>
      <c r="H23" s="4979"/>
      <c r="I23" s="121"/>
      <c r="J23" s="4980"/>
      <c r="K23" s="4991"/>
      <c r="L23" s="4991"/>
      <c r="M23" s="4991"/>
      <c r="N23" s="4991"/>
      <c r="O23" s="4991"/>
      <c r="P23" s="4991"/>
      <c r="Q23" s="4991"/>
      <c r="R23" s="4981"/>
      <c r="S23" s="4982"/>
      <c r="T23" s="121"/>
      <c r="U23" s="164"/>
    </row>
    <row r="24" spans="1:21" s="99" customFormat="1" ht="13.2">
      <c r="A24" s="164"/>
      <c r="B24" s="121"/>
      <c r="C24" s="347"/>
      <c r="D24" s="4983" t="s">
        <v>1251</v>
      </c>
      <c r="E24" s="4984">
        <f>M!AB22</f>
        <v>0</v>
      </c>
      <c r="F24" s="4984">
        <f>M!AC22</f>
        <v>0</v>
      </c>
      <c r="G24" s="4984">
        <f>M!AD22</f>
        <v>0</v>
      </c>
      <c r="H24" s="4985">
        <f>E24+F24-G24</f>
        <v>0</v>
      </c>
      <c r="I24" s="121"/>
      <c r="J24" s="4986">
        <f>K24+L24</f>
        <v>0</v>
      </c>
      <c r="K24" s="4984">
        <f>M!AH22</f>
        <v>0</v>
      </c>
      <c r="L24" s="4984">
        <f>M!AI22</f>
        <v>0</v>
      </c>
      <c r="M24" s="4984">
        <f>M!AJ22</f>
        <v>0</v>
      </c>
      <c r="N24" s="4984">
        <f>M!AK22</f>
        <v>0</v>
      </c>
      <c r="O24" s="4984">
        <f>M!AL22</f>
        <v>0</v>
      </c>
      <c r="P24" s="4984">
        <f>M!AM22</f>
        <v>0</v>
      </c>
      <c r="Q24" s="4984">
        <f>M!AN22</f>
        <v>0</v>
      </c>
      <c r="R24" s="4987">
        <f>O24+P24-Q24</f>
        <v>0</v>
      </c>
      <c r="S24" s="4988">
        <f>L24+N24</f>
        <v>0</v>
      </c>
      <c r="T24" s="121"/>
      <c r="U24" s="164"/>
    </row>
    <row r="25" spans="1:21" s="99" customFormat="1" ht="13.2">
      <c r="A25" s="164"/>
      <c r="B25" s="121"/>
      <c r="C25" s="347"/>
      <c r="D25" s="4983" t="s">
        <v>2935</v>
      </c>
      <c r="E25" s="4984">
        <f>M!AB23</f>
        <v>0</v>
      </c>
      <c r="F25" s="4984">
        <f>M!AC23</f>
        <v>0</v>
      </c>
      <c r="G25" s="4984">
        <f>M!AD23</f>
        <v>0</v>
      </c>
      <c r="H25" s="4985">
        <f>E25+F25-G25</f>
        <v>0</v>
      </c>
      <c r="I25" s="121"/>
      <c r="J25" s="4986">
        <f>K25+L25</f>
        <v>0</v>
      </c>
      <c r="K25" s="4984">
        <f>M!AH23</f>
        <v>0</v>
      </c>
      <c r="L25" s="4984">
        <f>M!AI23</f>
        <v>0</v>
      </c>
      <c r="M25" s="4984">
        <f>M!AJ23</f>
        <v>0</v>
      </c>
      <c r="N25" s="4984">
        <f>M!AK23</f>
        <v>0</v>
      </c>
      <c r="O25" s="4984">
        <f>M!AL23</f>
        <v>0</v>
      </c>
      <c r="P25" s="4984">
        <f>M!AM23</f>
        <v>0</v>
      </c>
      <c r="Q25" s="4984">
        <f>M!AN23</f>
        <v>0</v>
      </c>
      <c r="R25" s="4987">
        <f>O25+P25-Q25</f>
        <v>0</v>
      </c>
      <c r="S25" s="4988">
        <f>L25+N25</f>
        <v>0</v>
      </c>
      <c r="T25" s="121"/>
      <c r="U25" s="164"/>
    </row>
    <row r="26" spans="1:21" s="99" customFormat="1" ht="13.2">
      <c r="A26" s="164"/>
      <c r="B26" s="121"/>
      <c r="C26" s="347" t="s">
        <v>2938</v>
      </c>
      <c r="D26" s="4976" t="s">
        <v>2939</v>
      </c>
      <c r="E26" s="4989"/>
      <c r="F26" s="4989"/>
      <c r="G26" s="4990"/>
      <c r="H26" s="4979"/>
      <c r="I26" s="121"/>
      <c r="J26" s="4980"/>
      <c r="K26" s="4991"/>
      <c r="L26" s="4991"/>
      <c r="M26" s="4991"/>
      <c r="N26" s="4991"/>
      <c r="O26" s="4991"/>
      <c r="P26" s="4991"/>
      <c r="Q26" s="4991"/>
      <c r="R26" s="4981"/>
      <c r="S26" s="4982"/>
      <c r="T26" s="121"/>
      <c r="U26" s="164"/>
    </row>
    <row r="27" spans="1:21" s="99" customFormat="1" ht="13.2">
      <c r="A27" s="164"/>
      <c r="B27" s="121"/>
      <c r="C27" s="347"/>
      <c r="D27" s="4983" t="s">
        <v>1251</v>
      </c>
      <c r="E27" s="4984">
        <f>M!AB28</f>
        <v>0</v>
      </c>
      <c r="F27" s="4984">
        <f>M!AC28</f>
        <v>0</v>
      </c>
      <c r="G27" s="4984">
        <f>M!AD28</f>
        <v>0</v>
      </c>
      <c r="H27" s="4985">
        <f>E27+F27-G27</f>
        <v>0</v>
      </c>
      <c r="I27" s="121"/>
      <c r="J27" s="4986">
        <f>K27+L27</f>
        <v>0</v>
      </c>
      <c r="K27" s="4984">
        <f>M!AH28</f>
        <v>0</v>
      </c>
      <c r="L27" s="4984">
        <f>M!AI28</f>
        <v>0</v>
      </c>
      <c r="M27" s="4984">
        <f>M!AJ28</f>
        <v>0</v>
      </c>
      <c r="N27" s="4984">
        <f>M!AK28</f>
        <v>0</v>
      </c>
      <c r="O27" s="4984">
        <f>M!AL28</f>
        <v>0</v>
      </c>
      <c r="P27" s="4984">
        <f>M!AM28</f>
        <v>0</v>
      </c>
      <c r="Q27" s="4984">
        <f>M!AN28</f>
        <v>0</v>
      </c>
      <c r="R27" s="4987">
        <f>O27+P27-Q27</f>
        <v>0</v>
      </c>
      <c r="S27" s="4988">
        <f>L27+N27</f>
        <v>0</v>
      </c>
      <c r="T27" s="121"/>
      <c r="U27" s="164"/>
    </row>
    <row r="28" spans="1:21" s="99" customFormat="1" ht="13.2">
      <c r="A28" s="164"/>
      <c r="B28" s="121"/>
      <c r="C28" s="347"/>
      <c r="D28" s="4983" t="s">
        <v>2935</v>
      </c>
      <c r="E28" s="4984">
        <f>M!AB29</f>
        <v>0</v>
      </c>
      <c r="F28" s="4984">
        <f>M!AC29</f>
        <v>0</v>
      </c>
      <c r="G28" s="4984">
        <f>M!AD29</f>
        <v>0</v>
      </c>
      <c r="H28" s="4985">
        <f>E28+F28-G28</f>
        <v>0</v>
      </c>
      <c r="I28" s="121"/>
      <c r="J28" s="4986">
        <f>K28+L28</f>
        <v>0</v>
      </c>
      <c r="K28" s="4984">
        <f>M!AH29</f>
        <v>0</v>
      </c>
      <c r="L28" s="4984">
        <f>M!AI29</f>
        <v>0</v>
      </c>
      <c r="M28" s="4984">
        <f>M!AJ29</f>
        <v>0</v>
      </c>
      <c r="N28" s="4984">
        <f>M!AK29</f>
        <v>0</v>
      </c>
      <c r="O28" s="4984">
        <f>M!AL29</f>
        <v>0</v>
      </c>
      <c r="P28" s="4984">
        <f>M!AM29</f>
        <v>0</v>
      </c>
      <c r="Q28" s="4984">
        <f>M!AN29</f>
        <v>0</v>
      </c>
      <c r="R28" s="4987">
        <f>O28+P28-Q28</f>
        <v>0</v>
      </c>
      <c r="S28" s="4988">
        <f>L28+N28</f>
        <v>0</v>
      </c>
      <c r="T28" s="121"/>
      <c r="U28" s="164"/>
    </row>
    <row r="29" spans="1:21" s="99" customFormat="1" ht="13.2">
      <c r="A29" s="164"/>
      <c r="B29" s="121"/>
      <c r="C29" s="347" t="s">
        <v>2940</v>
      </c>
      <c r="D29" s="4976" t="s">
        <v>797</v>
      </c>
      <c r="E29" s="4989"/>
      <c r="F29" s="4989"/>
      <c r="G29" s="4990"/>
      <c r="H29" s="4979"/>
      <c r="I29" s="121"/>
      <c r="J29" s="4980"/>
      <c r="K29" s="4981"/>
      <c r="L29" s="4981"/>
      <c r="M29" s="4981"/>
      <c r="N29" s="4981"/>
      <c r="O29" s="4981"/>
      <c r="P29" s="4981"/>
      <c r="Q29" s="4981"/>
      <c r="R29" s="4981"/>
      <c r="S29" s="4982"/>
      <c r="T29" s="121"/>
      <c r="U29" s="164"/>
    </row>
    <row r="30" spans="1:21" s="99" customFormat="1" ht="13.2">
      <c r="A30" s="164"/>
      <c r="B30" s="121"/>
      <c r="C30" s="347"/>
      <c r="D30" s="4983" t="s">
        <v>1251</v>
      </c>
      <c r="E30" s="4984">
        <f>M!AB34</f>
        <v>0</v>
      </c>
      <c r="F30" s="4984">
        <f>M!AC34</f>
        <v>0</v>
      </c>
      <c r="G30" s="4984">
        <f>M!AD34</f>
        <v>0</v>
      </c>
      <c r="H30" s="4985">
        <f>E30+F30-G30</f>
        <v>0</v>
      </c>
      <c r="I30" s="121"/>
      <c r="J30" s="4986">
        <f>K30+L30</f>
        <v>0</v>
      </c>
      <c r="K30" s="4984">
        <f>M!AH34</f>
        <v>0</v>
      </c>
      <c r="L30" s="4984">
        <f>M!AI34</f>
        <v>0</v>
      </c>
      <c r="M30" s="4984">
        <f>M!AJ34</f>
        <v>0</v>
      </c>
      <c r="N30" s="4984">
        <f>M!AK34</f>
        <v>0</v>
      </c>
      <c r="O30" s="4984">
        <f>M!AL34</f>
        <v>0</v>
      </c>
      <c r="P30" s="4984">
        <f>M!AM34</f>
        <v>0</v>
      </c>
      <c r="Q30" s="4984">
        <f>M!AN34</f>
        <v>0</v>
      </c>
      <c r="R30" s="4987">
        <f>O30+P30-Q30</f>
        <v>0</v>
      </c>
      <c r="S30" s="4988">
        <f>L30+N30</f>
        <v>0</v>
      </c>
      <c r="T30" s="121"/>
      <c r="U30" s="164"/>
    </row>
    <row r="31" spans="1:21" s="99" customFormat="1" ht="13.2">
      <c r="A31" s="164"/>
      <c r="B31" s="121"/>
      <c r="C31" s="347"/>
      <c r="D31" s="4983" t="s">
        <v>2935</v>
      </c>
      <c r="E31" s="4984">
        <f>M!AB35</f>
        <v>0</v>
      </c>
      <c r="F31" s="4984">
        <f>M!AC35</f>
        <v>0</v>
      </c>
      <c r="G31" s="4984">
        <f>M!AD35</f>
        <v>0</v>
      </c>
      <c r="H31" s="4985">
        <f>E31+F31-G31</f>
        <v>0</v>
      </c>
      <c r="I31" s="121"/>
      <c r="J31" s="4986">
        <f>K31+L31</f>
        <v>0</v>
      </c>
      <c r="K31" s="4984">
        <f>M!AH35</f>
        <v>0</v>
      </c>
      <c r="L31" s="4984">
        <f>M!AI35</f>
        <v>0</v>
      </c>
      <c r="M31" s="4984">
        <f>M!AJ35</f>
        <v>0</v>
      </c>
      <c r="N31" s="4984">
        <f>M!AK35</f>
        <v>0</v>
      </c>
      <c r="O31" s="4984">
        <f>M!AL35</f>
        <v>0</v>
      </c>
      <c r="P31" s="4984">
        <f>M!AM35</f>
        <v>0</v>
      </c>
      <c r="Q31" s="4984">
        <f>M!AN35</f>
        <v>0</v>
      </c>
      <c r="R31" s="4987">
        <f>O31+P31-Q31</f>
        <v>0</v>
      </c>
      <c r="S31" s="4988">
        <f>L31+N31</f>
        <v>0</v>
      </c>
      <c r="T31" s="121"/>
      <c r="U31" s="164"/>
    </row>
    <row r="32" spans="1:21" s="99" customFormat="1" ht="13.2">
      <c r="A32" s="164"/>
      <c r="B32" s="121"/>
      <c r="C32" s="347" t="s">
        <v>2941</v>
      </c>
      <c r="D32" s="4976" t="s">
        <v>748</v>
      </c>
      <c r="E32" s="4989"/>
      <c r="F32" s="4989"/>
      <c r="G32" s="4990"/>
      <c r="H32" s="4979"/>
      <c r="I32" s="121"/>
      <c r="J32" s="4980"/>
      <c r="K32" s="4991"/>
      <c r="L32" s="4991"/>
      <c r="M32" s="4991"/>
      <c r="N32" s="4991"/>
      <c r="O32" s="4991"/>
      <c r="P32" s="4991"/>
      <c r="Q32" s="4991"/>
      <c r="R32" s="4981"/>
      <c r="S32" s="4982"/>
      <c r="T32" s="121"/>
      <c r="U32" s="164"/>
    </row>
    <row r="33" spans="1:21" s="99" customFormat="1" ht="13.2">
      <c r="A33" s="164"/>
      <c r="B33" s="121"/>
      <c r="C33" s="347"/>
      <c r="D33" s="4983" t="s">
        <v>1251</v>
      </c>
      <c r="E33" s="4984">
        <f>M!AB41+M!AB47</f>
        <v>0</v>
      </c>
      <c r="F33" s="4984">
        <f>M!AC41+M!AC47</f>
        <v>0</v>
      </c>
      <c r="G33" s="4984">
        <f>M!AD41+M!AD47</f>
        <v>0</v>
      </c>
      <c r="H33" s="4985">
        <f>E33+F33-G33</f>
        <v>0</v>
      </c>
      <c r="I33" s="121"/>
      <c r="J33" s="4986">
        <f>K33+L33</f>
        <v>0</v>
      </c>
      <c r="K33" s="4984">
        <f>M!AH41+M!AH47</f>
        <v>0</v>
      </c>
      <c r="L33" s="4984">
        <f>M!AI41+M!AI47</f>
        <v>0</v>
      </c>
      <c r="M33" s="4984">
        <f>M!AJ41+M!AJ47</f>
        <v>0</v>
      </c>
      <c r="N33" s="4984">
        <f>M!AK41+M!AK47</f>
        <v>0</v>
      </c>
      <c r="O33" s="4984">
        <f>M!AL41+M!AL47</f>
        <v>0</v>
      </c>
      <c r="P33" s="4984">
        <f>M!AM41+M!AM47</f>
        <v>0</v>
      </c>
      <c r="Q33" s="4984">
        <f>M!AN41+M!AN47</f>
        <v>0</v>
      </c>
      <c r="R33" s="4987">
        <f>O33+P33-Q33</f>
        <v>0</v>
      </c>
      <c r="S33" s="4988">
        <f>L33+N33</f>
        <v>0</v>
      </c>
      <c r="T33" s="121"/>
      <c r="U33" s="164"/>
    </row>
    <row r="34" spans="1:21" s="99" customFormat="1" ht="13.2">
      <c r="A34" s="164"/>
      <c r="B34" s="121"/>
      <c r="C34" s="347"/>
      <c r="D34" s="4983" t="s">
        <v>2935</v>
      </c>
      <c r="E34" s="4984">
        <f>M!AB42+M!AB48</f>
        <v>0</v>
      </c>
      <c r="F34" s="4984">
        <f>M!AC42+M!AC48</f>
        <v>0</v>
      </c>
      <c r="G34" s="4984">
        <f>M!AD42+M!AD48</f>
        <v>0</v>
      </c>
      <c r="H34" s="4985">
        <f>E34+F34-G34</f>
        <v>0</v>
      </c>
      <c r="I34" s="121"/>
      <c r="J34" s="4986">
        <f>K34+L34</f>
        <v>0</v>
      </c>
      <c r="K34" s="4984">
        <f>M!AH42+M!AH48</f>
        <v>0</v>
      </c>
      <c r="L34" s="4984">
        <f>M!AI42+M!AI48</f>
        <v>0</v>
      </c>
      <c r="M34" s="4984">
        <f>M!AJ42+M!AJ48</f>
        <v>0</v>
      </c>
      <c r="N34" s="4984">
        <f>M!AK42+M!AK48</f>
        <v>0</v>
      </c>
      <c r="O34" s="4984">
        <f>M!AL42+M!AL48</f>
        <v>0</v>
      </c>
      <c r="P34" s="4984">
        <f>M!AM42+M!AM48</f>
        <v>0</v>
      </c>
      <c r="Q34" s="4984">
        <f>M!AN42+M!AN48</f>
        <v>0</v>
      </c>
      <c r="R34" s="4987">
        <f>O34+P34-Q34</f>
        <v>0</v>
      </c>
      <c r="S34" s="4988">
        <f>L34+N34</f>
        <v>0</v>
      </c>
      <c r="T34" s="121"/>
      <c r="U34" s="164"/>
    </row>
    <row r="35" spans="1:21" s="101" customFormat="1" ht="13.2">
      <c r="A35" s="178"/>
      <c r="B35" s="160"/>
      <c r="C35" s="216">
        <v>8.1</v>
      </c>
      <c r="D35" s="4992" t="s">
        <v>779</v>
      </c>
      <c r="E35" s="4993"/>
      <c r="F35" s="4993"/>
      <c r="G35" s="4994"/>
      <c r="H35" s="4995"/>
      <c r="I35" s="160"/>
      <c r="J35" s="4996"/>
      <c r="K35" s="4997"/>
      <c r="L35" s="4997"/>
      <c r="M35" s="4997"/>
      <c r="N35" s="4997"/>
      <c r="O35" s="4997"/>
      <c r="P35" s="4997"/>
      <c r="Q35" s="4997"/>
      <c r="R35" s="4998"/>
      <c r="S35" s="4999"/>
      <c r="T35" s="160"/>
      <c r="U35" s="178"/>
    </row>
    <row r="36" spans="1:21" s="101" customFormat="1" ht="13.2">
      <c r="A36" s="178"/>
      <c r="B36" s="160"/>
      <c r="C36" s="216"/>
      <c r="D36" s="5000" t="s">
        <v>1251</v>
      </c>
      <c r="E36" s="5001">
        <f t="shared" ref="E36:H37" si="0">E15+E18+E21+E24+E27+E30+E33</f>
        <v>0</v>
      </c>
      <c r="F36" s="5001">
        <f t="shared" si="0"/>
        <v>0</v>
      </c>
      <c r="G36" s="5001">
        <f t="shared" si="0"/>
        <v>0</v>
      </c>
      <c r="H36" s="5002">
        <f t="shared" si="0"/>
        <v>0</v>
      </c>
      <c r="I36" s="160"/>
      <c r="J36" s="5003">
        <f>J15+J18+J21+J24+J27+J30+J33</f>
        <v>0</v>
      </c>
      <c r="K36" s="5001">
        <f>K15+K18+K21+K24+K27+K30+K33</f>
        <v>0</v>
      </c>
      <c r="L36" s="5001">
        <f t="shared" ref="L36:S36" si="1">L15+L18+L21+L24+L27+L30+L33</f>
        <v>0</v>
      </c>
      <c r="M36" s="5001">
        <f t="shared" si="1"/>
        <v>0</v>
      </c>
      <c r="N36" s="5001">
        <f t="shared" si="1"/>
        <v>0</v>
      </c>
      <c r="O36" s="5001">
        <f>O15+O18+O21+O24+O27+O30+O33</f>
        <v>0</v>
      </c>
      <c r="P36" s="5001">
        <f>P15+P18+P21+P24+P27+P30+P33</f>
        <v>0</v>
      </c>
      <c r="Q36" s="5001">
        <f t="shared" si="1"/>
        <v>0</v>
      </c>
      <c r="R36" s="4987">
        <f>O36+P36-Q36</f>
        <v>0</v>
      </c>
      <c r="S36" s="5002">
        <f t="shared" si="1"/>
        <v>0</v>
      </c>
      <c r="T36" s="160"/>
      <c r="U36" s="178"/>
    </row>
    <row r="37" spans="1:21" s="101" customFormat="1" ht="13.2">
      <c r="A37" s="178"/>
      <c r="B37" s="160"/>
      <c r="C37" s="216"/>
      <c r="D37" s="5000" t="s">
        <v>2935</v>
      </c>
      <c r="E37" s="5001">
        <f t="shared" si="0"/>
        <v>0</v>
      </c>
      <c r="F37" s="5001">
        <f t="shared" si="0"/>
        <v>0</v>
      </c>
      <c r="G37" s="5001">
        <f t="shared" si="0"/>
        <v>0</v>
      </c>
      <c r="H37" s="5002">
        <f t="shared" si="0"/>
        <v>0</v>
      </c>
      <c r="I37" s="160"/>
      <c r="J37" s="5003">
        <f t="shared" ref="J37:S37" si="2">J16+J19+J22+J25+J28+J31+J34</f>
        <v>0</v>
      </c>
      <c r="K37" s="5001">
        <f t="shared" si="2"/>
        <v>0</v>
      </c>
      <c r="L37" s="5001">
        <f t="shared" si="2"/>
        <v>0</v>
      </c>
      <c r="M37" s="5001">
        <f t="shared" si="2"/>
        <v>0</v>
      </c>
      <c r="N37" s="5001">
        <f t="shared" si="2"/>
        <v>0</v>
      </c>
      <c r="O37" s="5001">
        <f>O16+O19+O22+O25+O28+O31+O34</f>
        <v>0</v>
      </c>
      <c r="P37" s="5001">
        <f>P16+P19+P22+P25+P28+P31+P34</f>
        <v>0</v>
      </c>
      <c r="Q37" s="5001">
        <f t="shared" si="2"/>
        <v>0</v>
      </c>
      <c r="R37" s="4987">
        <f>O37+P37-Q37</f>
        <v>0</v>
      </c>
      <c r="S37" s="5002">
        <f t="shared" si="2"/>
        <v>0</v>
      </c>
      <c r="T37" s="160"/>
      <c r="U37" s="178"/>
    </row>
    <row r="38" spans="1:21" s="99" customFormat="1" ht="13.2">
      <c r="A38" s="164"/>
      <c r="B38" s="121"/>
      <c r="C38" s="347" t="s">
        <v>789</v>
      </c>
      <c r="D38" s="4976" t="s">
        <v>790</v>
      </c>
      <c r="E38" s="4989"/>
      <c r="F38" s="4989"/>
      <c r="G38" s="4990"/>
      <c r="H38" s="4979"/>
      <c r="I38" s="121"/>
      <c r="J38" s="4980"/>
      <c r="K38" s="4981"/>
      <c r="L38" s="4981"/>
      <c r="M38" s="4981"/>
      <c r="N38" s="4981"/>
      <c r="O38" s="4981"/>
      <c r="P38" s="4981"/>
      <c r="Q38" s="4981"/>
      <c r="R38" s="4981"/>
      <c r="S38" s="4982"/>
      <c r="T38" s="121"/>
      <c r="U38" s="164"/>
    </row>
    <row r="39" spans="1:21" s="99" customFormat="1" ht="13.2">
      <c r="A39" s="164"/>
      <c r="B39" s="121"/>
      <c r="C39" s="347"/>
      <c r="D39" s="4983" t="s">
        <v>1251</v>
      </c>
      <c r="E39" s="4984">
        <f>K!W372</f>
        <v>0</v>
      </c>
      <c r="F39" s="4984">
        <f>K!X372</f>
        <v>0</v>
      </c>
      <c r="G39" s="4984">
        <f>K!Y372</f>
        <v>0</v>
      </c>
      <c r="H39" s="4985">
        <f>E39+F39-G39</f>
        <v>0</v>
      </c>
      <c r="I39" s="121"/>
      <c r="J39" s="4986">
        <f>K39+L39</f>
        <v>0</v>
      </c>
      <c r="K39" s="4984">
        <f>K!AE372</f>
        <v>0</v>
      </c>
      <c r="L39" s="4984">
        <f>K!AF372</f>
        <v>0</v>
      </c>
      <c r="M39" s="4984">
        <f>K!AG372</f>
        <v>0</v>
      </c>
      <c r="N39" s="4984">
        <f>K!AH372</f>
        <v>0</v>
      </c>
      <c r="O39" s="4984">
        <f>K!AI372</f>
        <v>0</v>
      </c>
      <c r="P39" s="4984">
        <f>K!AJ372</f>
        <v>0</v>
      </c>
      <c r="Q39" s="4984">
        <f>K!AK372</f>
        <v>0</v>
      </c>
      <c r="R39" s="4987">
        <f>O39+P39-Q39</f>
        <v>0</v>
      </c>
      <c r="S39" s="4988">
        <f>L39+N39</f>
        <v>0</v>
      </c>
      <c r="T39" s="121"/>
      <c r="U39" s="164"/>
    </row>
    <row r="40" spans="1:21" s="99" customFormat="1" ht="13.2">
      <c r="A40" s="164"/>
      <c r="B40" s="121"/>
      <c r="C40" s="347"/>
      <c r="D40" s="4983" t="s">
        <v>2935</v>
      </c>
      <c r="E40" s="4984">
        <f>K!W373</f>
        <v>0</v>
      </c>
      <c r="F40" s="4984">
        <f>K!X373</f>
        <v>0</v>
      </c>
      <c r="G40" s="4984">
        <f>K!Y373</f>
        <v>0</v>
      </c>
      <c r="H40" s="4985">
        <f>E40+F40-G40</f>
        <v>0</v>
      </c>
      <c r="I40" s="121"/>
      <c r="J40" s="4986">
        <f>K40+L40</f>
        <v>0</v>
      </c>
      <c r="K40" s="4984">
        <f>K!AE373</f>
        <v>0</v>
      </c>
      <c r="L40" s="4984">
        <f>K!AF373</f>
        <v>0</v>
      </c>
      <c r="M40" s="4984">
        <f>K!AG373</f>
        <v>0</v>
      </c>
      <c r="N40" s="4984">
        <f>K!AH373</f>
        <v>0</v>
      </c>
      <c r="O40" s="4984">
        <f>K!AI373</f>
        <v>0</v>
      </c>
      <c r="P40" s="4984">
        <f>K!AJ373</f>
        <v>0</v>
      </c>
      <c r="Q40" s="4984">
        <f>K!AK373</f>
        <v>0</v>
      </c>
      <c r="R40" s="4987">
        <f>O40+P40-Q40</f>
        <v>0</v>
      </c>
      <c r="S40" s="4988">
        <f>L40+N40</f>
        <v>0</v>
      </c>
      <c r="T40" s="121"/>
      <c r="U40" s="164"/>
    </row>
    <row r="41" spans="1:21" s="99" customFormat="1" ht="13.2">
      <c r="A41" s="164"/>
      <c r="B41" s="121"/>
      <c r="C41" s="347" t="s">
        <v>791</v>
      </c>
      <c r="D41" s="4976" t="s">
        <v>792</v>
      </c>
      <c r="E41" s="4989"/>
      <c r="F41" s="4989"/>
      <c r="G41" s="4990"/>
      <c r="H41" s="4979"/>
      <c r="I41" s="121"/>
      <c r="J41" s="4980"/>
      <c r="K41" s="4981"/>
      <c r="L41" s="4981"/>
      <c r="M41" s="4981"/>
      <c r="N41" s="4981"/>
      <c r="O41" s="4981"/>
      <c r="P41" s="4981"/>
      <c r="Q41" s="4981"/>
      <c r="R41" s="4981"/>
      <c r="S41" s="4982"/>
      <c r="T41" s="121"/>
      <c r="U41" s="164"/>
    </row>
    <row r="42" spans="1:21" s="99" customFormat="1" ht="13.2">
      <c r="A42" s="164"/>
      <c r="B42" s="121"/>
      <c r="C42" s="347"/>
      <c r="D42" s="4983" t="s">
        <v>1251</v>
      </c>
      <c r="E42" s="4984">
        <f>K!W376</f>
        <v>0</v>
      </c>
      <c r="F42" s="4984">
        <f>K!X376</f>
        <v>0</v>
      </c>
      <c r="G42" s="4984">
        <f>K!Y376</f>
        <v>0</v>
      </c>
      <c r="H42" s="4985">
        <f>E42+F42-G42</f>
        <v>0</v>
      </c>
      <c r="I42" s="121"/>
      <c r="J42" s="4986">
        <f>K42+L42</f>
        <v>0</v>
      </c>
      <c r="K42" s="4984">
        <f>K!AE376</f>
        <v>0</v>
      </c>
      <c r="L42" s="4984">
        <f>K!AF376</f>
        <v>0</v>
      </c>
      <c r="M42" s="4984">
        <f>K!AG376</f>
        <v>0</v>
      </c>
      <c r="N42" s="4984">
        <f>K!AH376</f>
        <v>0</v>
      </c>
      <c r="O42" s="4984">
        <f>K!AI376</f>
        <v>0</v>
      </c>
      <c r="P42" s="4984">
        <f>K!AJ376</f>
        <v>0</v>
      </c>
      <c r="Q42" s="4984">
        <f>K!AK376</f>
        <v>0</v>
      </c>
      <c r="R42" s="4987">
        <f>O42+P42-Q42</f>
        <v>0</v>
      </c>
      <c r="S42" s="4988">
        <f>L42+N42</f>
        <v>0</v>
      </c>
      <c r="T42" s="121"/>
      <c r="U42" s="164"/>
    </row>
    <row r="43" spans="1:21" s="99" customFormat="1" ht="13.2">
      <c r="A43" s="164"/>
      <c r="B43" s="121"/>
      <c r="C43" s="347"/>
      <c r="D43" s="4983" t="s">
        <v>2935</v>
      </c>
      <c r="E43" s="4984">
        <f>K!W377</f>
        <v>0</v>
      </c>
      <c r="F43" s="4984">
        <f>K!X377</f>
        <v>0</v>
      </c>
      <c r="G43" s="4984">
        <f>K!Y377</f>
        <v>0</v>
      </c>
      <c r="H43" s="4985">
        <f>E43+F43-G43</f>
        <v>0</v>
      </c>
      <c r="I43" s="121"/>
      <c r="J43" s="4986">
        <f>K43+L43</f>
        <v>0</v>
      </c>
      <c r="K43" s="4984">
        <f>K!AE377</f>
        <v>0</v>
      </c>
      <c r="L43" s="4984">
        <f>K!AF377</f>
        <v>0</v>
      </c>
      <c r="M43" s="4984">
        <f>K!AG377</f>
        <v>0</v>
      </c>
      <c r="N43" s="4984">
        <f>K!AH377</f>
        <v>0</v>
      </c>
      <c r="O43" s="4984">
        <f>K!AI377</f>
        <v>0</v>
      </c>
      <c r="P43" s="4984">
        <f>K!AJ377</f>
        <v>0</v>
      </c>
      <c r="Q43" s="4984">
        <f>K!AK377</f>
        <v>0</v>
      </c>
      <c r="R43" s="4987">
        <f>O43+P43-Q43</f>
        <v>0</v>
      </c>
      <c r="S43" s="4988">
        <f>L43+N43</f>
        <v>0</v>
      </c>
      <c r="T43" s="121"/>
      <c r="U43" s="164"/>
    </row>
    <row r="44" spans="1:21" s="101" customFormat="1" ht="13.2">
      <c r="A44" s="178"/>
      <c r="B44" s="160"/>
      <c r="C44" s="347" t="s">
        <v>793</v>
      </c>
      <c r="D44" s="4976" t="s">
        <v>185</v>
      </c>
      <c r="E44" s="4989"/>
      <c r="F44" s="4989"/>
      <c r="G44" s="4990"/>
      <c r="H44" s="4979"/>
      <c r="I44" s="121"/>
      <c r="J44" s="4980"/>
      <c r="K44" s="4981"/>
      <c r="L44" s="4981"/>
      <c r="M44" s="4981"/>
      <c r="N44" s="4981"/>
      <c r="O44" s="4981"/>
      <c r="P44" s="4981"/>
      <c r="Q44" s="4981"/>
      <c r="R44" s="4981"/>
      <c r="S44" s="4982"/>
      <c r="T44" s="160"/>
      <c r="U44" s="178"/>
    </row>
    <row r="45" spans="1:21" s="101" customFormat="1" ht="13.2">
      <c r="A45" s="178"/>
      <c r="B45" s="160"/>
      <c r="C45" s="347"/>
      <c r="D45" s="4983" t="s">
        <v>1251</v>
      </c>
      <c r="E45" s="4984">
        <f>L!U320</f>
        <v>0</v>
      </c>
      <c r="F45" s="4984">
        <f>L!V320</f>
        <v>0</v>
      </c>
      <c r="G45" s="4984">
        <f>L!W320</f>
        <v>0</v>
      </c>
      <c r="H45" s="4985">
        <f>E45+F45-G45</f>
        <v>0</v>
      </c>
      <c r="I45" s="121"/>
      <c r="J45" s="4986">
        <f>K45+L45</f>
        <v>0</v>
      </c>
      <c r="K45" s="4984">
        <f>L!AA320</f>
        <v>0</v>
      </c>
      <c r="L45" s="4984">
        <f>L!AB320</f>
        <v>0</v>
      </c>
      <c r="M45" s="4984">
        <f>L!AC320</f>
        <v>0</v>
      </c>
      <c r="N45" s="4984">
        <f>L!AD320</f>
        <v>0</v>
      </c>
      <c r="O45" s="4984">
        <f>L!AE320</f>
        <v>0</v>
      </c>
      <c r="P45" s="4984">
        <f>L!AF320</f>
        <v>0</v>
      </c>
      <c r="Q45" s="4984">
        <f>L!AG320</f>
        <v>0</v>
      </c>
      <c r="R45" s="4987">
        <f>O45+P45-Q45</f>
        <v>0</v>
      </c>
      <c r="S45" s="4988">
        <f>L45+N45</f>
        <v>0</v>
      </c>
      <c r="T45" s="160"/>
      <c r="U45" s="178"/>
    </row>
    <row r="46" spans="1:21" s="101" customFormat="1" ht="13.2">
      <c r="A46" s="178"/>
      <c r="B46" s="160"/>
      <c r="C46" s="347"/>
      <c r="D46" s="4983" t="s">
        <v>2935</v>
      </c>
      <c r="E46" s="4984">
        <f>L!U321</f>
        <v>0</v>
      </c>
      <c r="F46" s="4984">
        <f>L!V321</f>
        <v>0</v>
      </c>
      <c r="G46" s="4984">
        <f>L!W321</f>
        <v>0</v>
      </c>
      <c r="H46" s="4985">
        <f>E46+F46-G46</f>
        <v>0</v>
      </c>
      <c r="I46" s="121"/>
      <c r="J46" s="4986">
        <f>K46+L46</f>
        <v>0</v>
      </c>
      <c r="K46" s="4984">
        <f>L!AA321</f>
        <v>0</v>
      </c>
      <c r="L46" s="4984">
        <f>L!AB321</f>
        <v>0</v>
      </c>
      <c r="M46" s="4984">
        <f>L!AC321</f>
        <v>0</v>
      </c>
      <c r="N46" s="4984">
        <f>L!AD321</f>
        <v>0</v>
      </c>
      <c r="O46" s="4984">
        <f>L!AE321</f>
        <v>0</v>
      </c>
      <c r="P46" s="4984">
        <f>L!AF321</f>
        <v>0</v>
      </c>
      <c r="Q46" s="4984">
        <f>L!AG321</f>
        <v>0</v>
      </c>
      <c r="R46" s="4987">
        <f>O46+P46-Q46</f>
        <v>0</v>
      </c>
      <c r="S46" s="4988">
        <f>L46+N46</f>
        <v>0</v>
      </c>
      <c r="T46" s="160"/>
      <c r="U46" s="178"/>
    </row>
    <row r="47" spans="1:21" s="101" customFormat="1" ht="13.2">
      <c r="A47" s="178"/>
      <c r="B47" s="160"/>
      <c r="C47" s="347" t="s">
        <v>794</v>
      </c>
      <c r="D47" s="4976" t="s">
        <v>2937</v>
      </c>
      <c r="E47" s="4989"/>
      <c r="F47" s="4989"/>
      <c r="G47" s="4990"/>
      <c r="H47" s="4979"/>
      <c r="I47" s="121"/>
      <c r="J47" s="4980"/>
      <c r="K47" s="4991"/>
      <c r="L47" s="4991"/>
      <c r="M47" s="4991"/>
      <c r="N47" s="4991"/>
      <c r="O47" s="4991"/>
      <c r="P47" s="4991"/>
      <c r="Q47" s="4991"/>
      <c r="R47" s="4981"/>
      <c r="S47" s="4982"/>
      <c r="T47" s="160"/>
      <c r="U47" s="178"/>
    </row>
    <row r="48" spans="1:21" s="101" customFormat="1" ht="13.2">
      <c r="A48" s="178"/>
      <c r="B48" s="160"/>
      <c r="C48" s="347"/>
      <c r="D48" s="4983" t="s">
        <v>1251</v>
      </c>
      <c r="E48" s="4984">
        <f>M!AB57</f>
        <v>0</v>
      </c>
      <c r="F48" s="4984">
        <f>M!AC57</f>
        <v>0</v>
      </c>
      <c r="G48" s="4984">
        <f>M!AD57</f>
        <v>0</v>
      </c>
      <c r="H48" s="4985">
        <f>E48+F48-G48</f>
        <v>0</v>
      </c>
      <c r="I48" s="121"/>
      <c r="J48" s="4986">
        <f>K48+L48</f>
        <v>0</v>
      </c>
      <c r="K48" s="4984">
        <f>M!AH57</f>
        <v>0</v>
      </c>
      <c r="L48" s="4984">
        <f>M!AI57</f>
        <v>0</v>
      </c>
      <c r="M48" s="4984">
        <f>M!AJ57</f>
        <v>0</v>
      </c>
      <c r="N48" s="4984">
        <f>M!AK57</f>
        <v>0</v>
      </c>
      <c r="O48" s="4984">
        <f>M!AL57</f>
        <v>0</v>
      </c>
      <c r="P48" s="4984">
        <f>M!AM57</f>
        <v>0</v>
      </c>
      <c r="Q48" s="4984">
        <f>M!AN57</f>
        <v>0</v>
      </c>
      <c r="R48" s="4987">
        <f>O48+P48-Q48</f>
        <v>0</v>
      </c>
      <c r="S48" s="4988">
        <f>L48+N48</f>
        <v>0</v>
      </c>
      <c r="T48" s="160"/>
      <c r="U48" s="178"/>
    </row>
    <row r="49" spans="1:21" s="101" customFormat="1" ht="13.2">
      <c r="A49" s="178"/>
      <c r="B49" s="160"/>
      <c r="C49" s="347"/>
      <c r="D49" s="4983" t="s">
        <v>2935</v>
      </c>
      <c r="E49" s="4984">
        <f>M!AB58</f>
        <v>0</v>
      </c>
      <c r="F49" s="4984">
        <f>M!AC58</f>
        <v>0</v>
      </c>
      <c r="G49" s="4984">
        <f>M!AD58</f>
        <v>0</v>
      </c>
      <c r="H49" s="4985">
        <f>E49+F49-G49</f>
        <v>0</v>
      </c>
      <c r="I49" s="121"/>
      <c r="J49" s="4986">
        <f>K49+L49</f>
        <v>0</v>
      </c>
      <c r="K49" s="4984">
        <f>M!AH58</f>
        <v>0</v>
      </c>
      <c r="L49" s="4984">
        <f>M!AI58</f>
        <v>0</v>
      </c>
      <c r="M49" s="4984">
        <f>M!AJ58</f>
        <v>0</v>
      </c>
      <c r="N49" s="4984">
        <f>M!AK58</f>
        <v>0</v>
      </c>
      <c r="O49" s="4984">
        <f>M!AL58</f>
        <v>0</v>
      </c>
      <c r="P49" s="4984">
        <f>M!AM58</f>
        <v>0</v>
      </c>
      <c r="Q49" s="4984">
        <f>M!AN58</f>
        <v>0</v>
      </c>
      <c r="R49" s="4987">
        <f>O49+P49-Q49</f>
        <v>0</v>
      </c>
      <c r="S49" s="4988">
        <f>L49+N49</f>
        <v>0</v>
      </c>
      <c r="T49" s="160"/>
      <c r="U49" s="178"/>
    </row>
    <row r="50" spans="1:21" s="99" customFormat="1" ht="13.2">
      <c r="A50" s="164"/>
      <c r="B50" s="121"/>
      <c r="C50" s="347" t="s">
        <v>796</v>
      </c>
      <c r="D50" s="4976" t="s">
        <v>2939</v>
      </c>
      <c r="E50" s="4989"/>
      <c r="F50" s="4989"/>
      <c r="G50" s="4990"/>
      <c r="H50" s="4979"/>
      <c r="I50" s="121"/>
      <c r="J50" s="4980"/>
      <c r="K50" s="4981"/>
      <c r="L50" s="4981"/>
      <c r="M50" s="4981"/>
      <c r="N50" s="4981"/>
      <c r="O50" s="4981"/>
      <c r="P50" s="4981"/>
      <c r="Q50" s="4981"/>
      <c r="R50" s="4981"/>
      <c r="S50" s="4982"/>
      <c r="T50" s="121"/>
      <c r="U50" s="164"/>
    </row>
    <row r="51" spans="1:21" s="99" customFormat="1" ht="13.2">
      <c r="A51" s="164"/>
      <c r="B51" s="121"/>
      <c r="C51" s="347"/>
      <c r="D51" s="4983" t="s">
        <v>1251</v>
      </c>
      <c r="E51" s="4984">
        <f>M!AB63</f>
        <v>0</v>
      </c>
      <c r="F51" s="4984">
        <f>M!AC63</f>
        <v>0</v>
      </c>
      <c r="G51" s="4984">
        <f>M!AD63</f>
        <v>0</v>
      </c>
      <c r="H51" s="4985">
        <f>E51+F51-G51</f>
        <v>0</v>
      </c>
      <c r="I51" s="121"/>
      <c r="J51" s="4986">
        <f>K51+L51</f>
        <v>0</v>
      </c>
      <c r="K51" s="4984">
        <f>M!AH63</f>
        <v>0</v>
      </c>
      <c r="L51" s="4984">
        <f>M!AI63</f>
        <v>0</v>
      </c>
      <c r="M51" s="4984">
        <f>M!AJ63</f>
        <v>0</v>
      </c>
      <c r="N51" s="4984">
        <f>M!AK63</f>
        <v>0</v>
      </c>
      <c r="O51" s="4984">
        <f>M!AL63</f>
        <v>0</v>
      </c>
      <c r="P51" s="4984">
        <f>M!AM63</f>
        <v>0</v>
      </c>
      <c r="Q51" s="4984">
        <f>M!AN63</f>
        <v>0</v>
      </c>
      <c r="R51" s="4987">
        <f>O51+P51-Q51</f>
        <v>0</v>
      </c>
      <c r="S51" s="4988">
        <f>L51+N51</f>
        <v>0</v>
      </c>
      <c r="T51" s="121"/>
      <c r="U51" s="164"/>
    </row>
    <row r="52" spans="1:21" s="99" customFormat="1" ht="13.2">
      <c r="A52" s="164"/>
      <c r="B52" s="121"/>
      <c r="C52" s="347"/>
      <c r="D52" s="4983" t="s">
        <v>2935</v>
      </c>
      <c r="E52" s="4984">
        <f>M!AB64</f>
        <v>0</v>
      </c>
      <c r="F52" s="4984">
        <f>M!AC64</f>
        <v>0</v>
      </c>
      <c r="G52" s="4984">
        <f>M!AD64</f>
        <v>0</v>
      </c>
      <c r="H52" s="4985">
        <f>E52+F52-G52</f>
        <v>0</v>
      </c>
      <c r="I52" s="121"/>
      <c r="J52" s="4986">
        <f>K52+L52</f>
        <v>0</v>
      </c>
      <c r="K52" s="4984">
        <f>M!AH64</f>
        <v>0</v>
      </c>
      <c r="L52" s="4984">
        <f>M!AI64</f>
        <v>0</v>
      </c>
      <c r="M52" s="4984">
        <f>M!AJ64</f>
        <v>0</v>
      </c>
      <c r="N52" s="4984">
        <f>M!AK64</f>
        <v>0</v>
      </c>
      <c r="O52" s="4984">
        <f>M!AL64</f>
        <v>0</v>
      </c>
      <c r="P52" s="4984">
        <f>M!AM64</f>
        <v>0</v>
      </c>
      <c r="Q52" s="4984">
        <f>M!AN64</f>
        <v>0</v>
      </c>
      <c r="R52" s="4987">
        <f>O52+P52-Q52</f>
        <v>0</v>
      </c>
      <c r="S52" s="4988">
        <f>L52+N52</f>
        <v>0</v>
      </c>
      <c r="T52" s="121"/>
      <c r="U52" s="164"/>
    </row>
    <row r="53" spans="1:21" s="99" customFormat="1" ht="13.2">
      <c r="A53" s="164"/>
      <c r="B53" s="121"/>
      <c r="C53" s="347" t="s">
        <v>798</v>
      </c>
      <c r="D53" s="4976" t="s">
        <v>797</v>
      </c>
      <c r="E53" s="4989"/>
      <c r="F53" s="4989"/>
      <c r="G53" s="4990"/>
      <c r="H53" s="4979"/>
      <c r="I53" s="121"/>
      <c r="J53" s="4980"/>
      <c r="K53" s="4981"/>
      <c r="L53" s="4981"/>
      <c r="M53" s="4981"/>
      <c r="N53" s="4981"/>
      <c r="O53" s="4981"/>
      <c r="P53" s="4981"/>
      <c r="Q53" s="4981"/>
      <c r="R53" s="4981"/>
      <c r="S53" s="4982"/>
      <c r="T53" s="121"/>
      <c r="U53" s="164"/>
    </row>
    <row r="54" spans="1:21" s="99" customFormat="1" ht="13.2">
      <c r="A54" s="164"/>
      <c r="B54" s="121"/>
      <c r="C54" s="347"/>
      <c r="D54" s="4983" t="s">
        <v>1251</v>
      </c>
      <c r="E54" s="4984">
        <f>M!AB69</f>
        <v>0</v>
      </c>
      <c r="F54" s="4984">
        <f>M!AC69</f>
        <v>0</v>
      </c>
      <c r="G54" s="4984">
        <f>M!AD69</f>
        <v>0</v>
      </c>
      <c r="H54" s="4985">
        <f>E54+F54-G54</f>
        <v>0</v>
      </c>
      <c r="I54" s="121"/>
      <c r="J54" s="4986">
        <f>K54+L54</f>
        <v>0</v>
      </c>
      <c r="K54" s="4984">
        <f>M!AH69</f>
        <v>0</v>
      </c>
      <c r="L54" s="4984">
        <f>M!AI69</f>
        <v>0</v>
      </c>
      <c r="M54" s="4984">
        <f>M!AJ69</f>
        <v>0</v>
      </c>
      <c r="N54" s="4984">
        <f>M!AK69</f>
        <v>0</v>
      </c>
      <c r="O54" s="4984">
        <f>M!AL69</f>
        <v>0</v>
      </c>
      <c r="P54" s="4984">
        <f>M!AM69</f>
        <v>0</v>
      </c>
      <c r="Q54" s="4984">
        <f>M!AN69</f>
        <v>0</v>
      </c>
      <c r="R54" s="4987">
        <f>O54+P54-Q54</f>
        <v>0</v>
      </c>
      <c r="S54" s="4988">
        <f>L54+N54</f>
        <v>0</v>
      </c>
      <c r="T54" s="121"/>
      <c r="U54" s="164"/>
    </row>
    <row r="55" spans="1:21" s="99" customFormat="1" ht="13.2">
      <c r="A55" s="164"/>
      <c r="B55" s="121"/>
      <c r="C55" s="347"/>
      <c r="D55" s="4983" t="s">
        <v>2935</v>
      </c>
      <c r="E55" s="4984">
        <f>M!AB70</f>
        <v>0</v>
      </c>
      <c r="F55" s="4984">
        <f>M!AC70</f>
        <v>0</v>
      </c>
      <c r="G55" s="4984">
        <f>M!AD70</f>
        <v>0</v>
      </c>
      <c r="H55" s="4985">
        <f>E55+F55-G55</f>
        <v>0</v>
      </c>
      <c r="I55" s="121"/>
      <c r="J55" s="4986">
        <f>K55+L55</f>
        <v>0</v>
      </c>
      <c r="K55" s="4984">
        <f>M!AH70</f>
        <v>0</v>
      </c>
      <c r="L55" s="4984">
        <f>M!AI70</f>
        <v>0</v>
      </c>
      <c r="M55" s="4984">
        <f>M!AJ70</f>
        <v>0</v>
      </c>
      <c r="N55" s="4984">
        <f>M!AK70</f>
        <v>0</v>
      </c>
      <c r="O55" s="4984">
        <f>M!AL70</f>
        <v>0</v>
      </c>
      <c r="P55" s="4984">
        <f>M!AM70</f>
        <v>0</v>
      </c>
      <c r="Q55" s="4984">
        <f>M!AN70</f>
        <v>0</v>
      </c>
      <c r="R55" s="4987">
        <f>O55+P55-Q55</f>
        <v>0</v>
      </c>
      <c r="S55" s="4988">
        <f>L55+N55</f>
        <v>0</v>
      </c>
      <c r="T55" s="121"/>
      <c r="U55" s="164"/>
    </row>
    <row r="56" spans="1:21" s="99" customFormat="1" ht="13.2">
      <c r="A56" s="164"/>
      <c r="B56" s="121"/>
      <c r="C56" s="347" t="s">
        <v>2942</v>
      </c>
      <c r="D56" s="4976" t="s">
        <v>748</v>
      </c>
      <c r="E56" s="4989"/>
      <c r="F56" s="4989"/>
      <c r="G56" s="4990"/>
      <c r="H56" s="4979"/>
      <c r="I56" s="121"/>
      <c r="J56" s="4980"/>
      <c r="K56" s="4991"/>
      <c r="L56" s="4991"/>
      <c r="M56" s="4991"/>
      <c r="N56" s="4991"/>
      <c r="O56" s="4991"/>
      <c r="P56" s="4991"/>
      <c r="Q56" s="4991"/>
      <c r="R56" s="4981"/>
      <c r="S56" s="4982"/>
      <c r="T56" s="121"/>
      <c r="U56" s="164"/>
    </row>
    <row r="57" spans="1:21" s="99" customFormat="1" ht="13.2">
      <c r="A57" s="164"/>
      <c r="B57" s="121"/>
      <c r="C57" s="347"/>
      <c r="D57" s="4983" t="s">
        <v>1251</v>
      </c>
      <c r="E57" s="4984">
        <f>M!AB76+M!AB82</f>
        <v>0</v>
      </c>
      <c r="F57" s="4984">
        <f>M!AC76+M!AC82</f>
        <v>0</v>
      </c>
      <c r="G57" s="4984">
        <f>M!AD76+M!AD82</f>
        <v>0</v>
      </c>
      <c r="H57" s="4985">
        <f>E57+F57-G57</f>
        <v>0</v>
      </c>
      <c r="I57" s="121"/>
      <c r="J57" s="4986">
        <f>K57+L57</f>
        <v>0</v>
      </c>
      <c r="K57" s="4984">
        <f>M!AH76+M!AH82</f>
        <v>0</v>
      </c>
      <c r="L57" s="4984">
        <f>M!AI76+M!AI82</f>
        <v>0</v>
      </c>
      <c r="M57" s="4984">
        <f>M!AJ76+M!AJ82</f>
        <v>0</v>
      </c>
      <c r="N57" s="4984">
        <f>M!AK76+M!AK82</f>
        <v>0</v>
      </c>
      <c r="O57" s="4984">
        <f>M!AL76+M!AL82</f>
        <v>0</v>
      </c>
      <c r="P57" s="4984">
        <f>M!AM76+M!AM82</f>
        <v>0</v>
      </c>
      <c r="Q57" s="4984">
        <f>M!AN76+M!AN82</f>
        <v>0</v>
      </c>
      <c r="R57" s="4987">
        <f>O57+P57-Q57</f>
        <v>0</v>
      </c>
      <c r="S57" s="4988">
        <f>L57+N57</f>
        <v>0</v>
      </c>
      <c r="T57" s="121"/>
      <c r="U57" s="164"/>
    </row>
    <row r="58" spans="1:21" s="99" customFormat="1" ht="13.2">
      <c r="A58" s="164"/>
      <c r="B58" s="121"/>
      <c r="C58" s="347"/>
      <c r="D58" s="4983" t="s">
        <v>2935</v>
      </c>
      <c r="E58" s="4984">
        <f>M!AB77+M!AB83</f>
        <v>0</v>
      </c>
      <c r="F58" s="4984">
        <f>M!AC77+M!AC83</f>
        <v>0</v>
      </c>
      <c r="G58" s="4984">
        <f>M!AD77+M!AD83</f>
        <v>0</v>
      </c>
      <c r="H58" s="4985">
        <f>E58+F58-G58</f>
        <v>0</v>
      </c>
      <c r="I58" s="121"/>
      <c r="J58" s="4986">
        <f>K58+L58</f>
        <v>0</v>
      </c>
      <c r="K58" s="4984">
        <f>M!AH77+M!AH83</f>
        <v>0</v>
      </c>
      <c r="L58" s="4984">
        <f>M!AI77+M!AI83</f>
        <v>0</v>
      </c>
      <c r="M58" s="4984">
        <f>M!AJ77+M!AJ83</f>
        <v>0</v>
      </c>
      <c r="N58" s="4984">
        <f>M!AK77+M!AK83</f>
        <v>0</v>
      </c>
      <c r="O58" s="4984">
        <f>M!AL77+M!AL83</f>
        <v>0</v>
      </c>
      <c r="P58" s="4984">
        <f>M!AM77+M!AM83</f>
        <v>0</v>
      </c>
      <c r="Q58" s="4984">
        <f>M!AN77+M!AN83</f>
        <v>0</v>
      </c>
      <c r="R58" s="4987">
        <f>O58+P58-Q58</f>
        <v>0</v>
      </c>
      <c r="S58" s="4988">
        <f>L58+N58</f>
        <v>0</v>
      </c>
      <c r="T58" s="121"/>
      <c r="U58" s="164"/>
    </row>
    <row r="59" spans="1:21" s="101" customFormat="1" ht="13.2">
      <c r="A59" s="178"/>
      <c r="B59" s="160"/>
      <c r="C59" s="347">
        <v>8.1999999999999993</v>
      </c>
      <c r="D59" s="4992" t="s">
        <v>788</v>
      </c>
      <c r="E59" s="4993"/>
      <c r="F59" s="4993"/>
      <c r="G59" s="4994"/>
      <c r="H59" s="4995"/>
      <c r="I59" s="160"/>
      <c r="J59" s="4996"/>
      <c r="K59" s="4997"/>
      <c r="L59" s="4997"/>
      <c r="M59" s="4997"/>
      <c r="N59" s="4997"/>
      <c r="O59" s="4997"/>
      <c r="P59" s="4997"/>
      <c r="Q59" s="4997"/>
      <c r="R59" s="4998"/>
      <c r="S59" s="4999"/>
      <c r="T59" s="160"/>
      <c r="U59" s="178"/>
    </row>
    <row r="60" spans="1:21" s="101" customFormat="1" ht="13.2">
      <c r="A60" s="178"/>
      <c r="B60" s="160"/>
      <c r="C60" s="347"/>
      <c r="D60" s="5004" t="s">
        <v>1251</v>
      </c>
      <c r="E60" s="5001">
        <f>SUMIF(D38:D58,D60,E38:E58)</f>
        <v>0</v>
      </c>
      <c r="F60" s="5001">
        <f t="shared" ref="F60:H61" si="3">F39+F42+F45+F48+F51+F54+F57</f>
        <v>0</v>
      </c>
      <c r="G60" s="5001">
        <f t="shared" si="3"/>
        <v>0</v>
      </c>
      <c r="H60" s="5002">
        <f t="shared" si="3"/>
        <v>0</v>
      </c>
      <c r="I60" s="160"/>
      <c r="J60" s="5003">
        <f>J39+J42+J45+J48+J51+J54+J57</f>
        <v>0</v>
      </c>
      <c r="K60" s="5001">
        <f>K39+K42+K45+K48+K51+K54+K57</f>
        <v>0</v>
      </c>
      <c r="L60" s="5001">
        <f t="shared" ref="L60:S60" si="4">L39+L42+L45+L48+L51+L54+L57</f>
        <v>0</v>
      </c>
      <c r="M60" s="5001">
        <f t="shared" si="4"/>
        <v>0</v>
      </c>
      <c r="N60" s="5001">
        <f t="shared" si="4"/>
        <v>0</v>
      </c>
      <c r="O60" s="5001">
        <f>O39+O42+O45+O48+O51+O54+O57</f>
        <v>0</v>
      </c>
      <c r="P60" s="5001">
        <f>P39+P42+P45+P48+P51+P54+P57</f>
        <v>0</v>
      </c>
      <c r="Q60" s="5001">
        <f t="shared" si="4"/>
        <v>0</v>
      </c>
      <c r="R60" s="5001">
        <f>R39+R42+R45+R48+R51+R54+R57</f>
        <v>0</v>
      </c>
      <c r="S60" s="5002">
        <f t="shared" si="4"/>
        <v>0</v>
      </c>
      <c r="T60" s="160"/>
      <c r="U60" s="178"/>
    </row>
    <row r="61" spans="1:21" s="101" customFormat="1" ht="13.2">
      <c r="A61" s="178"/>
      <c r="B61" s="160"/>
      <c r="C61" s="347"/>
      <c r="D61" s="5004" t="s">
        <v>2935</v>
      </c>
      <c r="E61" s="5001">
        <f>E40+E43+E46+E49+E52+E55+E58</f>
        <v>0</v>
      </c>
      <c r="F61" s="5001">
        <f t="shared" si="3"/>
        <v>0</v>
      </c>
      <c r="G61" s="5001">
        <f t="shared" si="3"/>
        <v>0</v>
      </c>
      <c r="H61" s="5002">
        <f t="shared" si="3"/>
        <v>0</v>
      </c>
      <c r="I61" s="160"/>
      <c r="J61" s="5003">
        <f t="shared" ref="J61:S61" si="5">J40+J43+J46+J49+J52+J55+J58</f>
        <v>0</v>
      </c>
      <c r="K61" s="5001">
        <f t="shared" si="5"/>
        <v>0</v>
      </c>
      <c r="L61" s="5001">
        <f t="shared" si="5"/>
        <v>0</v>
      </c>
      <c r="M61" s="5001">
        <f t="shared" si="5"/>
        <v>0</v>
      </c>
      <c r="N61" s="5001">
        <f t="shared" si="5"/>
        <v>0</v>
      </c>
      <c r="O61" s="5001">
        <f>O40+O43+O46+O49+O52+O55+O58</f>
        <v>0</v>
      </c>
      <c r="P61" s="5001">
        <f>P40+P43+P46+P49+P52+P55+P58</f>
        <v>0</v>
      </c>
      <c r="Q61" s="5001">
        <f t="shared" si="5"/>
        <v>0</v>
      </c>
      <c r="R61" s="5001">
        <f>R40+R43+R46+R49+R52+R55+R58</f>
        <v>0</v>
      </c>
      <c r="S61" s="5002">
        <f t="shared" si="5"/>
        <v>0</v>
      </c>
      <c r="T61" s="160"/>
      <c r="U61" s="178"/>
    </row>
    <row r="62" spans="1:21" s="99" customFormat="1" ht="13.2">
      <c r="A62" s="164"/>
      <c r="B62" s="121"/>
      <c r="C62" s="216">
        <v>8.3000000000000007</v>
      </c>
      <c r="D62" s="4992" t="s">
        <v>2943</v>
      </c>
      <c r="E62" s="4989"/>
      <c r="F62" s="4989"/>
      <c r="G62" s="4990"/>
      <c r="H62" s="4979"/>
      <c r="I62" s="121"/>
      <c r="J62" s="4980"/>
      <c r="K62" s="4991"/>
      <c r="L62" s="4991"/>
      <c r="M62" s="4991"/>
      <c r="N62" s="4991"/>
      <c r="O62" s="4991"/>
      <c r="P62" s="4991"/>
      <c r="Q62" s="4991"/>
      <c r="R62" s="4981"/>
      <c r="S62" s="4982"/>
      <c r="T62" s="121"/>
      <c r="U62" s="164"/>
    </row>
    <row r="63" spans="1:21" s="99" customFormat="1" ht="13.2">
      <c r="A63" s="164"/>
      <c r="B63" s="121"/>
      <c r="C63" s="216"/>
      <c r="D63" s="5004" t="s">
        <v>1251</v>
      </c>
      <c r="E63" s="4984">
        <f>N!Q31</f>
        <v>0</v>
      </c>
      <c r="F63" s="4984">
        <f>N!R31</f>
        <v>0</v>
      </c>
      <c r="G63" s="4984">
        <f>N!S31</f>
        <v>0</v>
      </c>
      <c r="H63" s="4985">
        <f>E63+F63-G63</f>
        <v>0</v>
      </c>
      <c r="I63" s="121"/>
      <c r="J63" s="4986">
        <f>K63+L63</f>
        <v>0</v>
      </c>
      <c r="K63" s="4984">
        <f>N!W31</f>
        <v>0</v>
      </c>
      <c r="L63" s="4984">
        <f>N!X31</f>
        <v>0</v>
      </c>
      <c r="M63" s="4984">
        <f>N!Y31</f>
        <v>0</v>
      </c>
      <c r="N63" s="4984">
        <f>N!Z31</f>
        <v>0</v>
      </c>
      <c r="O63" s="4984">
        <f>N!AA31</f>
        <v>0</v>
      </c>
      <c r="P63" s="4984">
        <f>N!AB31</f>
        <v>0</v>
      </c>
      <c r="Q63" s="4984">
        <f>N!AC31</f>
        <v>0</v>
      </c>
      <c r="R63" s="4987">
        <f>O63+P63-Q63</f>
        <v>0</v>
      </c>
      <c r="S63" s="4988">
        <f>L63+N63</f>
        <v>0</v>
      </c>
      <c r="T63" s="121"/>
      <c r="U63" s="164"/>
    </row>
    <row r="64" spans="1:21" s="99" customFormat="1" ht="13.2">
      <c r="A64" s="164"/>
      <c r="B64" s="121"/>
      <c r="C64" s="216"/>
      <c r="D64" s="5004" t="s">
        <v>2935</v>
      </c>
      <c r="E64" s="4984">
        <f>N!Q32</f>
        <v>0</v>
      </c>
      <c r="F64" s="4984">
        <f>N!R32</f>
        <v>0</v>
      </c>
      <c r="G64" s="4984">
        <f>N!S32</f>
        <v>0</v>
      </c>
      <c r="H64" s="4985">
        <f>E64+F64-G64</f>
        <v>0</v>
      </c>
      <c r="I64" s="121"/>
      <c r="J64" s="4986">
        <f>K64+L64</f>
        <v>0</v>
      </c>
      <c r="K64" s="4984">
        <f>N!W32</f>
        <v>0</v>
      </c>
      <c r="L64" s="4984">
        <f>N!X32</f>
        <v>0</v>
      </c>
      <c r="M64" s="4984">
        <f>N!Y32</f>
        <v>0</v>
      </c>
      <c r="N64" s="4984">
        <f>N!Z32</f>
        <v>0</v>
      </c>
      <c r="O64" s="4984">
        <f>N!AA32</f>
        <v>0</v>
      </c>
      <c r="P64" s="4984">
        <f>N!AB32</f>
        <v>0</v>
      </c>
      <c r="Q64" s="4984">
        <f>N!AC32</f>
        <v>0</v>
      </c>
      <c r="R64" s="4987">
        <f>O64+P64-Q64</f>
        <v>0</v>
      </c>
      <c r="S64" s="4988">
        <f>L64+N64</f>
        <v>0</v>
      </c>
      <c r="T64" s="121"/>
      <c r="U64" s="164"/>
    </row>
    <row r="65" spans="1:21" s="101" customFormat="1" ht="13.2">
      <c r="A65" s="178"/>
      <c r="B65" s="160"/>
      <c r="C65" s="216"/>
      <c r="D65" s="5005"/>
      <c r="E65" s="4989"/>
      <c r="F65" s="4989"/>
      <c r="G65" s="4990"/>
      <c r="H65" s="4979"/>
      <c r="I65" s="121"/>
      <c r="J65" s="4980"/>
      <c r="K65" s="4991"/>
      <c r="L65" s="4991"/>
      <c r="M65" s="4991"/>
      <c r="N65" s="4991"/>
      <c r="O65" s="4991"/>
      <c r="P65" s="4991"/>
      <c r="Q65" s="4991"/>
      <c r="R65" s="4981"/>
      <c r="S65" s="4982"/>
      <c r="T65" s="160"/>
      <c r="U65" s="178"/>
    </row>
    <row r="66" spans="1:21" ht="13.2">
      <c r="A66" s="165"/>
      <c r="B66" s="235"/>
      <c r="C66" s="236"/>
      <c r="D66" s="5005" t="s">
        <v>2944</v>
      </c>
      <c r="E66" s="5006">
        <f t="shared" ref="E66:H67" si="6">E36+E60+E63</f>
        <v>0</v>
      </c>
      <c r="F66" s="5006">
        <f t="shared" si="6"/>
        <v>0</v>
      </c>
      <c r="G66" s="5006">
        <f t="shared" si="6"/>
        <v>0</v>
      </c>
      <c r="H66" s="5007">
        <f t="shared" si="6"/>
        <v>0</v>
      </c>
      <c r="I66" s="121"/>
      <c r="J66" s="5008">
        <f>J36+J60+J63</f>
        <v>0</v>
      </c>
      <c r="K66" s="5006">
        <f>K36+K60+K63</f>
        <v>0</v>
      </c>
      <c r="L66" s="5006">
        <f t="shared" ref="L66:S66" si="7">L36+L60+L63</f>
        <v>0</v>
      </c>
      <c r="M66" s="5006">
        <f t="shared" si="7"/>
        <v>0</v>
      </c>
      <c r="N66" s="5006">
        <f t="shared" si="7"/>
        <v>0</v>
      </c>
      <c r="O66" s="5006">
        <f>O36+O60+O63</f>
        <v>0</v>
      </c>
      <c r="P66" s="5006">
        <f>P36+P60+P63</f>
        <v>0</v>
      </c>
      <c r="Q66" s="5006">
        <f t="shared" si="7"/>
        <v>0</v>
      </c>
      <c r="R66" s="5006">
        <f>R36+R60+R63</f>
        <v>0</v>
      </c>
      <c r="S66" s="5007">
        <f t="shared" si="7"/>
        <v>0</v>
      </c>
      <c r="T66" s="235"/>
      <c r="U66" s="165"/>
    </row>
    <row r="67" spans="1:21" thickBot="1">
      <c r="A67" s="165"/>
      <c r="B67" s="235"/>
      <c r="C67" s="236"/>
      <c r="D67" s="1501" t="s">
        <v>2945</v>
      </c>
      <c r="E67" s="5009">
        <f t="shared" si="6"/>
        <v>0</v>
      </c>
      <c r="F67" s="5009">
        <f t="shared" si="6"/>
        <v>0</v>
      </c>
      <c r="G67" s="5009">
        <f t="shared" si="6"/>
        <v>0</v>
      </c>
      <c r="H67" s="5010">
        <f t="shared" si="6"/>
        <v>0</v>
      </c>
      <c r="I67" s="121"/>
      <c r="J67" s="1502">
        <f t="shared" ref="J67:S67" si="8">J37+J61+J64</f>
        <v>0</v>
      </c>
      <c r="K67" s="5009">
        <f t="shared" si="8"/>
        <v>0</v>
      </c>
      <c r="L67" s="5009">
        <f t="shared" si="8"/>
        <v>0</v>
      </c>
      <c r="M67" s="5009">
        <f t="shared" si="8"/>
        <v>0</v>
      </c>
      <c r="N67" s="5009">
        <f t="shared" si="8"/>
        <v>0</v>
      </c>
      <c r="O67" s="5009">
        <f>O37+O61+O64</f>
        <v>0</v>
      </c>
      <c r="P67" s="5009">
        <f>P37+P61+P64</f>
        <v>0</v>
      </c>
      <c r="Q67" s="5009">
        <f t="shared" si="8"/>
        <v>0</v>
      </c>
      <c r="R67" s="5009">
        <f t="shared" si="8"/>
        <v>0</v>
      </c>
      <c r="S67" s="5010">
        <f t="shared" si="8"/>
        <v>0</v>
      </c>
      <c r="T67" s="235"/>
      <c r="U67" s="165"/>
    </row>
    <row r="68" spans="1:21" ht="13.2">
      <c r="A68" s="165"/>
      <c r="B68" s="235"/>
      <c r="C68" s="236"/>
      <c r="D68" s="348"/>
      <c r="E68" s="349"/>
      <c r="F68" s="349"/>
      <c r="G68" s="349"/>
      <c r="H68" s="349"/>
      <c r="I68" s="235"/>
      <c r="J68" s="349"/>
      <c r="K68" s="349"/>
      <c r="L68" s="349"/>
      <c r="M68" s="349"/>
      <c r="N68" s="349"/>
      <c r="O68" s="349"/>
      <c r="P68" s="349"/>
      <c r="Q68" s="349"/>
      <c r="R68" s="349"/>
      <c r="S68" s="349"/>
      <c r="T68" s="235"/>
      <c r="U68" s="165"/>
    </row>
    <row r="69" spans="1:21">
      <c r="A69" s="165"/>
      <c r="B69" s="235"/>
      <c r="C69" s="236"/>
      <c r="D69" s="126"/>
      <c r="E69" s="64"/>
      <c r="F69" s="349"/>
      <c r="G69" s="349"/>
      <c r="H69" s="349"/>
      <c r="I69" s="235"/>
      <c r="J69" s="349"/>
      <c r="K69" s="349"/>
      <c r="L69" s="349"/>
      <c r="M69" s="349"/>
      <c r="N69" s="349"/>
      <c r="O69" s="349"/>
      <c r="P69" s="349"/>
      <c r="Q69" s="349"/>
      <c r="R69" s="349"/>
      <c r="S69" s="684"/>
      <c r="T69" s="235"/>
      <c r="U69" s="165"/>
    </row>
    <row r="70" spans="1:21" ht="13.2">
      <c r="A70" s="165"/>
      <c r="B70" s="235"/>
      <c r="C70" s="236"/>
      <c r="D70" s="348"/>
      <c r="E70" s="349"/>
      <c r="F70" s="349"/>
      <c r="G70" s="349"/>
      <c r="H70" s="349"/>
      <c r="I70" s="235"/>
      <c r="J70" s="349"/>
      <c r="K70" s="349"/>
      <c r="L70" s="349"/>
      <c r="M70" s="349"/>
      <c r="N70" s="349"/>
      <c r="O70" s="349"/>
      <c r="P70" s="349"/>
      <c r="Q70" s="349"/>
      <c r="R70" s="349"/>
      <c r="S70" s="349"/>
      <c r="T70" s="235"/>
      <c r="U70" s="165"/>
    </row>
    <row r="71" spans="1:21" ht="13.2">
      <c r="A71" s="165"/>
      <c r="B71" s="165"/>
      <c r="C71" s="335"/>
      <c r="D71" s="337"/>
      <c r="E71" s="338"/>
      <c r="F71" s="338"/>
      <c r="G71" s="338"/>
      <c r="H71" s="338"/>
      <c r="I71" s="165"/>
      <c r="J71" s="338"/>
      <c r="K71" s="338"/>
      <c r="L71" s="338"/>
      <c r="M71" s="338"/>
      <c r="N71" s="338"/>
      <c r="O71" s="338"/>
      <c r="P71" s="338"/>
      <c r="Q71" s="338"/>
      <c r="R71" s="338"/>
      <c r="S71" s="338"/>
      <c r="T71" s="165"/>
      <c r="U71" s="165"/>
    </row>
    <row r="72" spans="1:21" s="1065" customFormat="1" ht="13.2" hidden="1">
      <c r="C72" s="1066"/>
      <c r="D72" s="1067"/>
      <c r="E72" s="1068"/>
      <c r="F72" s="1068"/>
      <c r="G72" s="1068"/>
      <c r="H72" s="1068"/>
      <c r="J72" s="1068"/>
      <c r="K72" s="1068"/>
      <c r="L72" s="1068"/>
      <c r="M72" s="1068"/>
      <c r="N72" s="1068"/>
      <c r="O72" s="1068"/>
      <c r="P72" s="1068"/>
      <c r="Q72" s="1068"/>
      <c r="R72" s="1068"/>
      <c r="S72" s="1068"/>
    </row>
    <row r="73" spans="1:21" s="1065" customFormat="1" ht="13.2" hidden="1">
      <c r="C73" s="1066"/>
      <c r="D73" s="1067"/>
      <c r="E73" s="1068"/>
      <c r="F73" s="1068"/>
      <c r="G73" s="1068"/>
      <c r="H73" s="1068"/>
      <c r="J73" s="1068"/>
      <c r="K73" s="1068"/>
      <c r="L73" s="1068"/>
      <c r="M73" s="1068"/>
      <c r="N73" s="1068"/>
      <c r="O73" s="1068"/>
      <c r="P73" s="1068"/>
      <c r="Q73" s="1068"/>
      <c r="R73" s="1068"/>
      <c r="S73" s="1068"/>
    </row>
    <row r="74" spans="1:21" s="1065" customFormat="1" ht="13.2" hidden="1">
      <c r="C74" s="1066"/>
      <c r="D74" s="1067"/>
      <c r="E74" s="1068"/>
      <c r="F74" s="1068"/>
      <c r="G74" s="1068"/>
      <c r="H74" s="1068"/>
      <c r="J74" s="1068"/>
      <c r="K74" s="1068"/>
      <c r="L74" s="1068"/>
      <c r="M74" s="1068"/>
      <c r="N74" s="1068"/>
      <c r="O74" s="1068"/>
      <c r="P74" s="1068"/>
      <c r="Q74" s="1068"/>
      <c r="R74" s="1068"/>
      <c r="S74" s="1068"/>
    </row>
    <row r="75" spans="1:21" ht="13.2" hidden="1">
      <c r="D75" s="1069"/>
      <c r="E75" s="1070"/>
      <c r="F75" s="1070"/>
      <c r="G75" s="1070"/>
      <c r="H75" s="1071"/>
      <c r="I75" s="115"/>
      <c r="J75" s="1071"/>
      <c r="K75" s="1071"/>
      <c r="L75" s="1071"/>
      <c r="M75" s="1071"/>
      <c r="N75" s="1071"/>
      <c r="O75" s="1071"/>
      <c r="P75" s="1071"/>
      <c r="Q75" s="1071"/>
      <c r="R75" s="1071"/>
      <c r="S75" s="1071"/>
    </row>
    <row r="76" spans="1:21" ht="13.2" hidden="1">
      <c r="D76" s="1069"/>
      <c r="E76" s="1070"/>
      <c r="F76" s="1070"/>
      <c r="G76" s="1070"/>
      <c r="H76" s="1071"/>
      <c r="I76" s="115"/>
      <c r="J76" s="1071"/>
      <c r="K76" s="1071"/>
      <c r="L76" s="1071"/>
      <c r="M76" s="1071"/>
      <c r="N76" s="1071"/>
      <c r="O76" s="1071"/>
      <c r="P76" s="1071"/>
      <c r="Q76" s="1071"/>
      <c r="R76" s="1071"/>
      <c r="S76" s="1071"/>
    </row>
    <row r="77" spans="1:21" ht="13.2" hidden="1">
      <c r="D77" s="1072"/>
      <c r="E77" s="1070"/>
      <c r="F77" s="1070"/>
      <c r="G77" s="1070"/>
      <c r="H77" s="1071"/>
      <c r="I77" s="115"/>
      <c r="J77" s="1071"/>
      <c r="K77" s="1071"/>
      <c r="L77" s="1071"/>
      <c r="M77" s="1071"/>
      <c r="N77" s="1071"/>
      <c r="O77" s="1071"/>
      <c r="P77" s="1071"/>
      <c r="Q77" s="1071"/>
      <c r="R77" s="1071"/>
      <c r="S77" s="1071"/>
    </row>
    <row r="78" spans="1:21" ht="13.2" hidden="1">
      <c r="D78" s="1073"/>
      <c r="E78" s="1074"/>
      <c r="F78" s="1074"/>
      <c r="G78" s="1074"/>
      <c r="H78" s="1074"/>
      <c r="I78" s="115"/>
      <c r="J78" s="1074"/>
      <c r="K78" s="1074"/>
      <c r="L78" s="1074"/>
      <c r="M78" s="1074"/>
      <c r="N78" s="1074"/>
      <c r="O78" s="1074"/>
      <c r="P78" s="1074"/>
      <c r="Q78" s="1074"/>
      <c r="R78" s="1074"/>
      <c r="S78" s="1074"/>
    </row>
    <row r="79" spans="1:21" ht="13.2" hidden="1">
      <c r="D79" s="1073"/>
      <c r="E79" s="1074"/>
      <c r="F79" s="1074"/>
      <c r="G79" s="1074"/>
      <c r="H79" s="1074"/>
      <c r="I79" s="115"/>
      <c r="J79" s="1074"/>
      <c r="K79" s="1074"/>
      <c r="L79" s="1074"/>
      <c r="M79" s="1074"/>
      <c r="N79" s="1074"/>
      <c r="O79" s="1074"/>
      <c r="P79" s="1074"/>
      <c r="Q79" s="1074"/>
      <c r="R79" s="1074"/>
      <c r="S79" s="1074"/>
    </row>
    <row r="80" spans="1:21" ht="13.2" hidden="1">
      <c r="D80" s="1073"/>
      <c r="E80" s="1074"/>
      <c r="F80" s="1074"/>
      <c r="G80" s="1074"/>
      <c r="H80" s="1074"/>
      <c r="I80" s="115"/>
      <c r="J80" s="1074"/>
      <c r="K80" s="1074"/>
      <c r="L80" s="1074"/>
      <c r="M80" s="1074"/>
      <c r="N80" s="1074"/>
      <c r="O80" s="1074"/>
      <c r="P80" s="1074"/>
      <c r="Q80" s="1074"/>
      <c r="R80" s="1074"/>
      <c r="S80" s="1074"/>
    </row>
    <row r="81" spans="3:19" ht="13.2" hidden="1">
      <c r="D81" s="1069"/>
      <c r="E81" s="1068"/>
      <c r="F81" s="1068"/>
      <c r="G81" s="1068"/>
      <c r="H81" s="1068"/>
      <c r="I81" s="115"/>
      <c r="J81" s="1068"/>
      <c r="K81" s="1068"/>
      <c r="L81" s="1068"/>
      <c r="M81" s="1068"/>
      <c r="N81" s="1068"/>
      <c r="O81" s="1068"/>
      <c r="P81" s="1068"/>
      <c r="Q81" s="1068"/>
      <c r="R81" s="1068"/>
      <c r="S81" s="1068"/>
    </row>
    <row r="82" spans="3:19" s="1065" customFormat="1" ht="13.2" hidden="1">
      <c r="C82" s="1066"/>
      <c r="D82" s="1067"/>
      <c r="E82" s="1068"/>
      <c r="F82" s="1068"/>
      <c r="G82" s="1068"/>
      <c r="H82" s="1068"/>
      <c r="J82" s="1068"/>
      <c r="K82" s="1068"/>
      <c r="L82" s="1068"/>
      <c r="M82" s="1068"/>
      <c r="N82" s="1068"/>
      <c r="O82" s="1068"/>
      <c r="P82" s="1068"/>
      <c r="Q82" s="1068"/>
      <c r="R82" s="1068"/>
      <c r="S82" s="1068"/>
    </row>
    <row r="83" spans="3:19" ht="13.2" hidden="1">
      <c r="D83" s="1072"/>
      <c r="E83" s="1071"/>
      <c r="F83" s="1071"/>
      <c r="G83" s="1071"/>
      <c r="H83" s="1071"/>
      <c r="I83" s="115"/>
      <c r="J83" s="1071"/>
      <c r="K83" s="1071"/>
      <c r="L83" s="1071"/>
      <c r="M83" s="1071"/>
      <c r="N83" s="1071"/>
      <c r="O83" s="1071"/>
      <c r="P83" s="1071"/>
      <c r="Q83" s="1071"/>
      <c r="R83" s="1071"/>
      <c r="S83" s="1071"/>
    </row>
    <row r="84" spans="3:19" ht="13.2" hidden="1">
      <c r="D84" s="1073"/>
      <c r="E84" s="1074"/>
      <c r="F84" s="1074"/>
      <c r="G84" s="1074"/>
      <c r="H84" s="1074"/>
      <c r="I84" s="115"/>
      <c r="J84" s="1074"/>
      <c r="K84" s="1074"/>
      <c r="L84" s="1074"/>
      <c r="M84" s="1074"/>
      <c r="N84" s="1074"/>
      <c r="O84" s="1074"/>
      <c r="P84" s="1074"/>
      <c r="Q84" s="1074"/>
      <c r="R84" s="1074"/>
      <c r="S84" s="1074"/>
    </row>
    <row r="85" spans="3:19" ht="13.2" hidden="1">
      <c r="D85" s="1073"/>
      <c r="E85" s="1074"/>
      <c r="F85" s="1074"/>
      <c r="G85" s="1074"/>
      <c r="H85" s="1074"/>
      <c r="I85" s="115"/>
      <c r="J85" s="1074"/>
      <c r="K85" s="1074"/>
      <c r="L85" s="1074"/>
      <c r="M85" s="1074"/>
      <c r="N85" s="1074"/>
      <c r="O85" s="1074"/>
      <c r="P85" s="1074"/>
      <c r="Q85" s="1074"/>
      <c r="R85" s="1074"/>
      <c r="S85" s="1074"/>
    </row>
    <row r="86" spans="3:19" ht="13.2" hidden="1">
      <c r="D86" s="1073"/>
      <c r="E86" s="1074"/>
      <c r="F86" s="1074"/>
      <c r="G86" s="1074"/>
      <c r="H86" s="1074"/>
      <c r="I86" s="115"/>
      <c r="J86" s="1074"/>
      <c r="K86" s="1074"/>
      <c r="L86" s="1074"/>
      <c r="M86" s="1074"/>
      <c r="N86" s="1074"/>
      <c r="O86" s="1074"/>
      <c r="P86" s="1074"/>
      <c r="Q86" s="1074"/>
      <c r="R86" s="1074"/>
      <c r="S86" s="1074"/>
    </row>
    <row r="87" spans="3:19" ht="13.2" hidden="1">
      <c r="D87" s="1069"/>
      <c r="E87" s="1068"/>
      <c r="F87" s="1068"/>
      <c r="G87" s="1068"/>
      <c r="H87" s="1068"/>
      <c r="I87" s="115"/>
      <c r="J87" s="1068"/>
      <c r="K87" s="1068"/>
      <c r="L87" s="1068"/>
      <c r="M87" s="1068"/>
      <c r="N87" s="1068"/>
      <c r="O87" s="1068"/>
      <c r="P87" s="1068"/>
      <c r="Q87" s="1068"/>
      <c r="R87" s="1068"/>
      <c r="S87" s="1068"/>
    </row>
    <row r="88" spans="3:19" s="1065" customFormat="1" ht="13.2" hidden="1">
      <c r="C88" s="1066"/>
      <c r="D88" s="1067"/>
      <c r="E88" s="1068"/>
      <c r="F88" s="1068"/>
      <c r="G88" s="1068"/>
      <c r="H88" s="1068"/>
      <c r="J88" s="1068"/>
      <c r="K88" s="1068"/>
      <c r="L88" s="1068"/>
      <c r="M88" s="1068"/>
      <c r="N88" s="1068"/>
      <c r="O88" s="1068"/>
      <c r="P88" s="1068"/>
      <c r="Q88" s="1068"/>
      <c r="R88" s="1068"/>
      <c r="S88" s="1068"/>
    </row>
    <row r="89" spans="3:19" s="1065" customFormat="1" ht="13.2" hidden="1">
      <c r="C89" s="1066"/>
      <c r="D89" s="1067"/>
      <c r="E89" s="1068"/>
      <c r="F89" s="1068"/>
      <c r="G89" s="1068"/>
      <c r="H89" s="1068"/>
      <c r="J89" s="1068"/>
      <c r="K89" s="1068"/>
      <c r="L89" s="1068"/>
      <c r="M89" s="1068"/>
      <c r="N89" s="1068"/>
      <c r="O89" s="1068"/>
      <c r="P89" s="1068"/>
      <c r="Q89" s="1068"/>
      <c r="R89" s="1068"/>
      <c r="S89" s="1068"/>
    </row>
    <row r="90" spans="3:19" ht="13.2" hidden="1">
      <c r="D90" s="1069"/>
      <c r="E90" s="1071"/>
      <c r="F90" s="1071"/>
      <c r="G90" s="1071"/>
      <c r="H90" s="1071"/>
      <c r="I90" s="115"/>
      <c r="J90" s="1071"/>
      <c r="K90" s="1071"/>
      <c r="L90" s="1071"/>
      <c r="M90" s="1071"/>
      <c r="N90" s="1071"/>
      <c r="O90" s="1071"/>
      <c r="P90" s="1071"/>
      <c r="Q90" s="1071"/>
      <c r="R90" s="1071"/>
      <c r="S90" s="1071"/>
    </row>
    <row r="91" spans="3:19" ht="13.2" hidden="1">
      <c r="D91" s="1072"/>
      <c r="E91" s="1071"/>
      <c r="F91" s="1071"/>
      <c r="G91" s="1071"/>
      <c r="H91" s="1071"/>
      <c r="I91" s="115"/>
      <c r="J91" s="1071"/>
      <c r="K91" s="1071"/>
      <c r="L91" s="1071"/>
      <c r="M91" s="1071"/>
      <c r="N91" s="1071"/>
      <c r="O91" s="1071"/>
      <c r="P91" s="1071"/>
      <c r="Q91" s="1071"/>
      <c r="R91" s="1071"/>
      <c r="S91" s="1071"/>
    </row>
    <row r="92" spans="3:19" ht="13.2" hidden="1">
      <c r="D92" s="1073"/>
      <c r="E92" s="1074"/>
      <c r="F92" s="1074"/>
      <c r="G92" s="1074"/>
      <c r="H92" s="1074"/>
      <c r="I92" s="115"/>
      <c r="J92" s="1074"/>
      <c r="K92" s="1074"/>
      <c r="L92" s="1074"/>
      <c r="M92" s="1074"/>
      <c r="N92" s="1074"/>
      <c r="O92" s="1074"/>
      <c r="P92" s="1074"/>
      <c r="Q92" s="1074"/>
      <c r="R92" s="1074"/>
      <c r="S92" s="1074"/>
    </row>
    <row r="93" spans="3:19" ht="13.2" hidden="1">
      <c r="D93" s="1073"/>
      <c r="E93" s="1074"/>
      <c r="F93" s="1074"/>
      <c r="G93" s="1074"/>
      <c r="H93" s="1074"/>
      <c r="I93" s="115"/>
      <c r="J93" s="1074"/>
      <c r="K93" s="1074"/>
      <c r="L93" s="1074"/>
      <c r="M93" s="1074"/>
      <c r="N93" s="1074"/>
      <c r="O93" s="1074"/>
      <c r="P93" s="1074"/>
      <c r="Q93" s="1074"/>
      <c r="R93" s="1074"/>
      <c r="S93" s="1074"/>
    </row>
    <row r="94" spans="3:19" ht="13.2" hidden="1">
      <c r="D94" s="1073"/>
      <c r="E94" s="1074"/>
      <c r="F94" s="1074"/>
      <c r="G94" s="1074"/>
      <c r="H94" s="1074"/>
      <c r="I94" s="115"/>
      <c r="J94" s="1074"/>
      <c r="K94" s="1074"/>
      <c r="L94" s="1074"/>
      <c r="M94" s="1074"/>
      <c r="N94" s="1074"/>
      <c r="O94" s="1074"/>
      <c r="P94" s="1074"/>
      <c r="Q94" s="1074"/>
      <c r="R94" s="1074"/>
      <c r="S94" s="1074"/>
    </row>
    <row r="95" spans="3:19" ht="13.2" hidden="1">
      <c r="D95" s="1069"/>
      <c r="E95" s="1068"/>
      <c r="F95" s="1068"/>
      <c r="G95" s="1068"/>
      <c r="H95" s="1068"/>
      <c r="I95" s="115"/>
      <c r="J95" s="1068"/>
      <c r="K95" s="1068"/>
      <c r="L95" s="1068"/>
      <c r="M95" s="1068"/>
      <c r="N95" s="1068"/>
      <c r="O95" s="1068"/>
      <c r="P95" s="1068"/>
      <c r="Q95" s="1068"/>
      <c r="R95" s="1068"/>
      <c r="S95" s="1068"/>
    </row>
    <row r="96" spans="3:19" s="1065" customFormat="1" ht="13.2" hidden="1">
      <c r="C96" s="1066"/>
      <c r="D96" s="1067"/>
      <c r="E96" s="1068"/>
      <c r="F96" s="1068"/>
      <c r="G96" s="1068"/>
      <c r="H96" s="1068"/>
      <c r="J96" s="1068"/>
      <c r="K96" s="1068"/>
      <c r="L96" s="1068"/>
      <c r="M96" s="1068"/>
      <c r="N96" s="1068"/>
      <c r="O96" s="1068"/>
      <c r="P96" s="1068"/>
      <c r="Q96" s="1068"/>
      <c r="R96" s="1068"/>
      <c r="S96" s="1068"/>
    </row>
    <row r="97" spans="3:19" ht="13.2" hidden="1">
      <c r="D97" s="1072"/>
      <c r="E97" s="1071"/>
      <c r="F97" s="1071"/>
      <c r="G97" s="1071"/>
      <c r="H97" s="1071"/>
      <c r="I97" s="115"/>
      <c r="J97" s="1071"/>
      <c r="K97" s="1071"/>
      <c r="L97" s="1071"/>
      <c r="M97" s="1071"/>
      <c r="N97" s="1071"/>
      <c r="O97" s="1071"/>
      <c r="P97" s="1071"/>
      <c r="Q97" s="1071"/>
      <c r="R97" s="1071"/>
      <c r="S97" s="1071"/>
    </row>
    <row r="98" spans="3:19" ht="13.2" hidden="1">
      <c r="D98" s="1073"/>
      <c r="E98" s="1074"/>
      <c r="F98" s="1074"/>
      <c r="G98" s="1074"/>
      <c r="H98" s="1074"/>
      <c r="I98" s="115"/>
      <c r="J98" s="1074"/>
      <c r="K98" s="1074"/>
      <c r="L98" s="1074"/>
      <c r="M98" s="1074"/>
      <c r="N98" s="1074"/>
      <c r="O98" s="1074"/>
      <c r="P98" s="1074"/>
      <c r="Q98" s="1074"/>
      <c r="R98" s="1074"/>
      <c r="S98" s="1074"/>
    </row>
    <row r="99" spans="3:19" ht="13.2" hidden="1">
      <c r="D99" s="1073"/>
      <c r="E99" s="1074"/>
      <c r="F99" s="1074"/>
      <c r="G99" s="1074"/>
      <c r="H99" s="1074"/>
      <c r="I99" s="115"/>
      <c r="J99" s="1074"/>
      <c r="K99" s="1074"/>
      <c r="L99" s="1074"/>
      <c r="M99" s="1074"/>
      <c r="N99" s="1074"/>
      <c r="O99" s="1074"/>
      <c r="P99" s="1074"/>
      <c r="Q99" s="1074"/>
      <c r="R99" s="1074"/>
      <c r="S99" s="1074"/>
    </row>
    <row r="100" spans="3:19" ht="13.2" hidden="1">
      <c r="D100" s="1073"/>
      <c r="E100" s="1074"/>
      <c r="F100" s="1074"/>
      <c r="G100" s="1074"/>
      <c r="H100" s="1074"/>
      <c r="I100" s="115"/>
      <c r="J100" s="1074"/>
      <c r="K100" s="1074"/>
      <c r="L100" s="1074"/>
      <c r="M100" s="1074"/>
      <c r="N100" s="1074"/>
      <c r="O100" s="1074"/>
      <c r="P100" s="1074"/>
      <c r="Q100" s="1074"/>
      <c r="R100" s="1074"/>
      <c r="S100" s="1074"/>
    </row>
    <row r="101" spans="3:19" ht="13.2" hidden="1">
      <c r="D101" s="1069"/>
      <c r="E101" s="1068"/>
      <c r="F101" s="1068"/>
      <c r="G101" s="1068"/>
      <c r="H101" s="1068"/>
      <c r="I101" s="115"/>
      <c r="J101" s="1068"/>
      <c r="K101" s="1068"/>
      <c r="L101" s="1068"/>
      <c r="M101" s="1068"/>
      <c r="N101" s="1068"/>
      <c r="O101" s="1068"/>
      <c r="P101" s="1068"/>
      <c r="Q101" s="1068"/>
      <c r="R101" s="1068"/>
      <c r="S101" s="1068"/>
    </row>
    <row r="102" spans="3:19" s="1065" customFormat="1" ht="13.2" hidden="1">
      <c r="C102" s="1066"/>
      <c r="D102" s="1067"/>
      <c r="E102" s="1068"/>
      <c r="F102" s="1068"/>
      <c r="G102" s="1068"/>
      <c r="H102" s="1068"/>
      <c r="J102" s="1068"/>
      <c r="K102" s="1068"/>
      <c r="L102" s="1068"/>
      <c r="M102" s="1068"/>
      <c r="N102" s="1068"/>
      <c r="O102" s="1068"/>
      <c r="P102" s="1068"/>
      <c r="Q102" s="1068"/>
      <c r="R102" s="1068"/>
      <c r="S102" s="1068"/>
    </row>
    <row r="103" spans="3:19" s="1065" customFormat="1" ht="13.2" hidden="1">
      <c r="C103" s="1066"/>
      <c r="D103" s="1067"/>
      <c r="E103" s="1068"/>
      <c r="F103" s="1068"/>
      <c r="G103" s="1068"/>
      <c r="H103" s="1068"/>
      <c r="J103" s="1068"/>
      <c r="K103" s="1068"/>
      <c r="L103" s="1068"/>
      <c r="M103" s="1068"/>
      <c r="N103" s="1068"/>
      <c r="O103" s="1068"/>
      <c r="P103" s="1068"/>
      <c r="Q103" s="1068"/>
      <c r="R103" s="1068"/>
      <c r="S103" s="1068"/>
    </row>
    <row r="104" spans="3:19" s="1065" customFormat="1" ht="13.2" hidden="1">
      <c r="C104" s="1066"/>
      <c r="D104" s="1067"/>
      <c r="E104" s="1068"/>
      <c r="F104" s="1068"/>
      <c r="G104" s="1068"/>
      <c r="H104" s="1068"/>
      <c r="J104" s="1068"/>
      <c r="K104" s="1068"/>
      <c r="L104" s="1068"/>
      <c r="M104" s="1068"/>
      <c r="N104" s="1068"/>
      <c r="O104" s="1068"/>
      <c r="P104" s="1068"/>
      <c r="Q104" s="1068"/>
      <c r="R104" s="1068"/>
      <c r="S104" s="1068"/>
    </row>
    <row r="105" spans="3:19" s="1065" customFormat="1" ht="13.2" hidden="1">
      <c r="C105" s="1066"/>
      <c r="D105" s="1075"/>
      <c r="E105" s="1068"/>
      <c r="F105" s="1068"/>
      <c r="G105" s="1068"/>
      <c r="H105" s="1068"/>
      <c r="J105" s="1068"/>
      <c r="K105" s="1068"/>
      <c r="L105" s="1068"/>
      <c r="M105" s="1068"/>
      <c r="N105" s="1068"/>
      <c r="O105" s="1068"/>
      <c r="P105" s="1068"/>
      <c r="Q105" s="1068"/>
      <c r="R105" s="1068"/>
      <c r="S105" s="1068"/>
    </row>
    <row r="106" spans="3:19" s="1065" customFormat="1" ht="13.2" hidden="1">
      <c r="C106" s="1066"/>
      <c r="D106" s="1069"/>
      <c r="E106" s="1068"/>
      <c r="F106" s="1068"/>
      <c r="G106" s="1068"/>
      <c r="H106" s="1068"/>
      <c r="J106" s="1068"/>
      <c r="K106" s="1068"/>
      <c r="L106" s="1068"/>
      <c r="M106" s="1068"/>
      <c r="N106" s="1068"/>
      <c r="O106" s="1068"/>
      <c r="P106" s="1068"/>
      <c r="Q106" s="1068"/>
      <c r="R106" s="1068"/>
      <c r="S106" s="1068"/>
    </row>
    <row r="107" spans="3:19" ht="13.2" hidden="1">
      <c r="D107" s="1069"/>
      <c r="E107" s="1076"/>
      <c r="F107" s="1076"/>
      <c r="G107" s="1076"/>
      <c r="H107" s="1076"/>
      <c r="I107" s="115"/>
      <c r="J107" s="1076"/>
      <c r="K107" s="1076"/>
      <c r="L107" s="1076"/>
      <c r="M107" s="1076"/>
      <c r="N107" s="1076"/>
      <c r="O107" s="1076"/>
      <c r="P107" s="1076"/>
      <c r="Q107" s="1076"/>
      <c r="R107" s="1076"/>
      <c r="S107" s="1076"/>
    </row>
    <row r="108" spans="3:19" ht="13.2" hidden="1">
      <c r="D108" s="1067"/>
      <c r="E108" s="1076"/>
      <c r="F108" s="1076"/>
      <c r="G108" s="1076"/>
      <c r="H108" s="1076"/>
      <c r="I108" s="115"/>
      <c r="J108" s="1076"/>
      <c r="K108" s="1076"/>
      <c r="L108" s="1076"/>
      <c r="M108" s="1076"/>
      <c r="N108" s="1076"/>
      <c r="O108" s="1076"/>
      <c r="P108" s="1076"/>
      <c r="Q108" s="1076"/>
      <c r="R108" s="1076"/>
      <c r="S108" s="1076"/>
    </row>
    <row r="109" spans="3:19" ht="13.2" hidden="1">
      <c r="D109" s="1069"/>
      <c r="E109" s="1076"/>
      <c r="F109" s="1076"/>
      <c r="G109" s="1076"/>
      <c r="H109" s="1076"/>
      <c r="I109" s="115"/>
      <c r="J109" s="1076"/>
      <c r="K109" s="1076"/>
      <c r="L109" s="1076"/>
      <c r="M109" s="1076"/>
      <c r="N109" s="1076"/>
      <c r="O109" s="1076"/>
      <c r="P109" s="1076"/>
      <c r="Q109" s="1076"/>
      <c r="R109" s="1076"/>
      <c r="S109" s="1076"/>
    </row>
    <row r="110" spans="3:19" ht="13.2" hidden="1">
      <c r="D110" s="1069"/>
      <c r="E110" s="1076"/>
      <c r="F110" s="1076"/>
      <c r="G110" s="1076"/>
      <c r="H110" s="1076"/>
      <c r="I110" s="115"/>
      <c r="J110" s="1076"/>
      <c r="K110" s="1076"/>
      <c r="L110" s="1076"/>
      <c r="M110" s="1076"/>
      <c r="N110" s="1076"/>
      <c r="O110" s="1076"/>
      <c r="P110" s="1076"/>
      <c r="Q110" s="1076"/>
      <c r="R110" s="1076"/>
      <c r="S110" s="1076"/>
    </row>
    <row r="111" spans="3:19" ht="13.2" hidden="1">
      <c r="D111" s="1072"/>
      <c r="E111" s="1076"/>
      <c r="F111" s="1076"/>
      <c r="G111" s="1076"/>
      <c r="H111" s="1076"/>
      <c r="I111" s="115"/>
      <c r="J111" s="1076"/>
      <c r="K111" s="1076"/>
      <c r="L111" s="1076"/>
      <c r="M111" s="1076"/>
      <c r="N111" s="1076"/>
      <c r="O111" s="1076"/>
      <c r="P111" s="1076"/>
      <c r="Q111" s="1076"/>
      <c r="R111" s="1076"/>
      <c r="S111" s="1076"/>
    </row>
    <row r="112" spans="3:19" ht="13.2" hidden="1">
      <c r="D112" s="1073"/>
      <c r="E112" s="1074"/>
      <c r="F112" s="1074"/>
      <c r="G112" s="1074"/>
      <c r="H112" s="1074"/>
      <c r="I112" s="115"/>
      <c r="J112" s="1074"/>
      <c r="K112" s="1074"/>
      <c r="L112" s="1074"/>
      <c r="M112" s="1074"/>
      <c r="N112" s="1074"/>
      <c r="O112" s="1074"/>
      <c r="P112" s="1074"/>
      <c r="Q112" s="1074"/>
      <c r="R112" s="1074"/>
      <c r="S112" s="1074"/>
    </row>
    <row r="113" spans="4:19" ht="13.2" hidden="1">
      <c r="D113" s="1073"/>
      <c r="E113" s="1074"/>
      <c r="F113" s="1074"/>
      <c r="G113" s="1074"/>
      <c r="H113" s="1074"/>
      <c r="I113" s="115"/>
      <c r="J113" s="1074"/>
      <c r="K113" s="1074"/>
      <c r="L113" s="1074"/>
      <c r="M113" s="1074"/>
      <c r="N113" s="1074"/>
      <c r="O113" s="1074"/>
      <c r="P113" s="1074"/>
      <c r="Q113" s="1074"/>
      <c r="R113" s="1074"/>
      <c r="S113" s="1074"/>
    </row>
    <row r="114" spans="4:19" ht="13.2" hidden="1">
      <c r="D114" s="1073"/>
      <c r="E114" s="1074"/>
      <c r="F114" s="1074"/>
      <c r="G114" s="1074"/>
      <c r="H114" s="1074"/>
      <c r="I114" s="115"/>
      <c r="J114" s="1074"/>
      <c r="K114" s="1074"/>
      <c r="L114" s="1074"/>
      <c r="M114" s="1074"/>
      <c r="N114" s="1074"/>
      <c r="O114" s="1074"/>
      <c r="P114" s="1074"/>
      <c r="Q114" s="1074"/>
      <c r="R114" s="1074"/>
      <c r="S114" s="1074"/>
    </row>
    <row r="115" spans="4:19" ht="13.2" hidden="1">
      <c r="D115" s="1069"/>
      <c r="E115" s="1068"/>
      <c r="F115" s="1068"/>
      <c r="G115" s="1068"/>
      <c r="H115" s="1068"/>
      <c r="I115" s="115"/>
      <c r="J115" s="1068"/>
      <c r="K115" s="1068"/>
      <c r="L115" s="1068"/>
      <c r="M115" s="1068"/>
      <c r="N115" s="1068"/>
      <c r="O115" s="1068"/>
      <c r="P115" s="1068"/>
      <c r="Q115" s="1068"/>
      <c r="R115" s="1068"/>
      <c r="S115" s="1068"/>
    </row>
    <row r="116" spans="4:19" ht="13.2" hidden="1">
      <c r="D116" s="1067"/>
      <c r="E116" s="1068"/>
      <c r="F116" s="1068"/>
      <c r="G116" s="1068"/>
      <c r="H116" s="1068"/>
      <c r="I116" s="1065"/>
      <c r="J116" s="1068"/>
      <c r="K116" s="1068"/>
      <c r="L116" s="1068"/>
      <c r="M116" s="1068"/>
      <c r="N116" s="1068"/>
      <c r="O116" s="1068"/>
      <c r="P116" s="1068"/>
      <c r="Q116" s="1068"/>
      <c r="R116" s="1068"/>
      <c r="S116" s="1068"/>
    </row>
    <row r="117" spans="4:19" ht="13.2" hidden="1">
      <c r="D117" s="1072"/>
      <c r="E117" s="1077"/>
      <c r="F117" s="1077"/>
      <c r="G117" s="1077"/>
      <c r="H117" s="1077"/>
      <c r="I117" s="115"/>
      <c r="J117" s="1077"/>
      <c r="K117" s="1077"/>
      <c r="L117" s="1077"/>
      <c r="M117" s="1077"/>
      <c r="N117" s="1077"/>
      <c r="O117" s="1077"/>
      <c r="P117" s="1077"/>
      <c r="Q117" s="1077"/>
      <c r="R117" s="1077"/>
      <c r="S117" s="1077"/>
    </row>
    <row r="118" spans="4:19" ht="13.2" hidden="1">
      <c r="D118" s="1073"/>
      <c r="E118" s="1074"/>
      <c r="F118" s="1074"/>
      <c r="G118" s="1074"/>
      <c r="H118" s="1074"/>
      <c r="I118" s="115"/>
      <c r="J118" s="1074"/>
      <c r="K118" s="1074"/>
      <c r="L118" s="1074"/>
      <c r="M118" s="1074"/>
      <c r="N118" s="1074"/>
      <c r="O118" s="1074"/>
      <c r="P118" s="1074"/>
      <c r="Q118" s="1074"/>
      <c r="R118" s="1074"/>
      <c r="S118" s="1074"/>
    </row>
    <row r="119" spans="4:19" ht="13.2" hidden="1">
      <c r="D119" s="1073"/>
      <c r="E119" s="1074"/>
      <c r="F119" s="1074"/>
      <c r="G119" s="1074"/>
      <c r="H119" s="1074"/>
      <c r="I119" s="115"/>
      <c r="J119" s="1074"/>
      <c r="K119" s="1074"/>
      <c r="L119" s="1074"/>
      <c r="M119" s="1074"/>
      <c r="N119" s="1074"/>
      <c r="O119" s="1074"/>
      <c r="P119" s="1074"/>
      <c r="Q119" s="1074"/>
      <c r="R119" s="1074"/>
      <c r="S119" s="1074"/>
    </row>
    <row r="120" spans="4:19" ht="13.2" hidden="1">
      <c r="D120" s="1073"/>
      <c r="E120" s="1074"/>
      <c r="F120" s="1074"/>
      <c r="G120" s="1074"/>
      <c r="H120" s="1074"/>
      <c r="I120" s="115"/>
      <c r="J120" s="1074"/>
      <c r="K120" s="1074"/>
      <c r="L120" s="1074"/>
      <c r="M120" s="1074"/>
      <c r="N120" s="1074"/>
      <c r="O120" s="1074"/>
      <c r="P120" s="1074"/>
      <c r="Q120" s="1074"/>
      <c r="R120" s="1074"/>
      <c r="S120" s="1074"/>
    </row>
    <row r="121" spans="4:19" ht="13.2" hidden="1">
      <c r="D121" s="1069"/>
      <c r="E121" s="1068"/>
      <c r="F121" s="1068"/>
      <c r="G121" s="1068"/>
      <c r="H121" s="1068"/>
      <c r="I121" s="115"/>
      <c r="J121" s="1068"/>
      <c r="K121" s="1068"/>
      <c r="L121" s="1068"/>
      <c r="M121" s="1068"/>
      <c r="N121" s="1068"/>
      <c r="O121" s="1068"/>
      <c r="P121" s="1068"/>
      <c r="Q121" s="1068"/>
      <c r="R121" s="1068"/>
      <c r="S121" s="1068"/>
    </row>
    <row r="122" spans="4:19" ht="13.2" hidden="1">
      <c r="D122" s="1067"/>
      <c r="E122" s="1068"/>
      <c r="F122" s="1068"/>
      <c r="G122" s="1068"/>
      <c r="H122" s="1068"/>
      <c r="I122" s="1065"/>
      <c r="J122" s="1068"/>
      <c r="K122" s="1068"/>
      <c r="L122" s="1068"/>
      <c r="M122" s="1068"/>
      <c r="N122" s="1068"/>
      <c r="O122" s="1068"/>
      <c r="P122" s="1068"/>
      <c r="Q122" s="1068"/>
      <c r="R122" s="1068"/>
      <c r="S122" s="1068"/>
    </row>
    <row r="123" spans="4:19" ht="13.2" hidden="1">
      <c r="D123" s="1067"/>
      <c r="E123" s="1068"/>
      <c r="F123" s="1068"/>
      <c r="G123" s="1068"/>
      <c r="H123" s="1068"/>
      <c r="I123" s="1065"/>
      <c r="J123" s="1068"/>
      <c r="K123" s="1068"/>
      <c r="L123" s="1068"/>
      <c r="M123" s="1068"/>
      <c r="N123" s="1068"/>
      <c r="O123" s="1068"/>
      <c r="P123" s="1068"/>
      <c r="Q123" s="1068"/>
      <c r="R123" s="1068"/>
      <c r="S123" s="1068"/>
    </row>
    <row r="124" spans="4:19" ht="13.2" hidden="1">
      <c r="D124" s="1069"/>
      <c r="E124" s="1074"/>
      <c r="F124" s="1074"/>
      <c r="G124" s="1074"/>
      <c r="H124" s="1074"/>
      <c r="I124" s="115"/>
      <c r="J124" s="1074"/>
      <c r="K124" s="1074"/>
      <c r="L124" s="1074"/>
      <c r="M124" s="1074"/>
      <c r="N124" s="1074"/>
      <c r="O124" s="1074"/>
      <c r="P124" s="1074"/>
      <c r="Q124" s="1074"/>
      <c r="R124" s="1074"/>
      <c r="S124" s="1074"/>
    </row>
    <row r="125" spans="4:19" ht="13.2" hidden="1">
      <c r="D125" s="1072"/>
      <c r="E125" s="1074"/>
      <c r="F125" s="1074"/>
      <c r="G125" s="1074"/>
      <c r="H125" s="1074"/>
      <c r="I125" s="115"/>
      <c r="J125" s="1074"/>
      <c r="K125" s="1074"/>
      <c r="L125" s="1074"/>
      <c r="M125" s="1074"/>
      <c r="N125" s="1074"/>
      <c r="O125" s="1074"/>
      <c r="P125" s="1074"/>
      <c r="Q125" s="1074"/>
      <c r="R125" s="1074"/>
      <c r="S125" s="1074"/>
    </row>
    <row r="126" spans="4:19" ht="13.2" hidden="1">
      <c r="D126" s="1073"/>
      <c r="E126" s="1074"/>
      <c r="F126" s="1074"/>
      <c r="G126" s="1074"/>
      <c r="H126" s="1074"/>
      <c r="I126" s="115"/>
      <c r="J126" s="1074"/>
      <c r="K126" s="1074"/>
      <c r="L126" s="1074"/>
      <c r="M126" s="1074"/>
      <c r="N126" s="1074"/>
      <c r="O126" s="1074"/>
      <c r="P126" s="1074"/>
      <c r="Q126" s="1074"/>
      <c r="R126" s="1074"/>
      <c r="S126" s="1074"/>
    </row>
    <row r="127" spans="4:19" ht="13.2" hidden="1">
      <c r="D127" s="1073"/>
      <c r="E127" s="1074"/>
      <c r="F127" s="1074"/>
      <c r="G127" s="1074"/>
      <c r="H127" s="1074"/>
      <c r="I127" s="115"/>
      <c r="J127" s="1074"/>
      <c r="K127" s="1074"/>
      <c r="L127" s="1074"/>
      <c r="M127" s="1074"/>
      <c r="N127" s="1074"/>
      <c r="O127" s="1074"/>
      <c r="P127" s="1074"/>
      <c r="Q127" s="1074"/>
      <c r="R127" s="1074"/>
      <c r="S127" s="1074"/>
    </row>
    <row r="128" spans="4:19" ht="13.2" hidden="1">
      <c r="D128" s="1073"/>
      <c r="E128" s="1074"/>
      <c r="F128" s="1074"/>
      <c r="G128" s="1074"/>
      <c r="H128" s="1074"/>
      <c r="I128" s="115"/>
      <c r="J128" s="1074"/>
      <c r="K128" s="1074"/>
      <c r="L128" s="1074"/>
      <c r="M128" s="1074"/>
      <c r="N128" s="1074"/>
      <c r="O128" s="1074"/>
      <c r="P128" s="1074"/>
      <c r="Q128" s="1074"/>
      <c r="R128" s="1074"/>
      <c r="S128" s="1074"/>
    </row>
    <row r="129" spans="4:19" ht="13.2" hidden="1">
      <c r="D129" s="1069"/>
      <c r="E129" s="1068"/>
      <c r="F129" s="1068"/>
      <c r="G129" s="1068"/>
      <c r="H129" s="1068"/>
      <c r="I129" s="115"/>
      <c r="J129" s="1068"/>
      <c r="K129" s="1068"/>
      <c r="L129" s="1068"/>
      <c r="M129" s="1068"/>
      <c r="N129" s="1068"/>
      <c r="O129" s="1068"/>
      <c r="P129" s="1068"/>
      <c r="Q129" s="1068"/>
      <c r="R129" s="1068"/>
      <c r="S129" s="1068"/>
    </row>
    <row r="130" spans="4:19" ht="13.2" hidden="1">
      <c r="D130" s="1067"/>
      <c r="E130" s="1068"/>
      <c r="F130" s="1068"/>
      <c r="G130" s="1068"/>
      <c r="H130" s="1068"/>
      <c r="I130" s="1065"/>
      <c r="J130" s="1068"/>
      <c r="K130" s="1068"/>
      <c r="L130" s="1068"/>
      <c r="M130" s="1068"/>
      <c r="N130" s="1068"/>
      <c r="O130" s="1068"/>
      <c r="P130" s="1068"/>
      <c r="Q130" s="1068"/>
      <c r="R130" s="1068"/>
      <c r="S130" s="1068"/>
    </row>
    <row r="131" spans="4:19" ht="13.2" hidden="1">
      <c r="D131" s="1072"/>
      <c r="E131" s="1074"/>
      <c r="F131" s="1074"/>
      <c r="G131" s="1074"/>
      <c r="H131" s="1074"/>
      <c r="I131" s="115"/>
      <c r="J131" s="1074"/>
      <c r="K131" s="1074"/>
      <c r="L131" s="1074"/>
      <c r="M131" s="1074"/>
      <c r="N131" s="1074"/>
      <c r="O131" s="1074"/>
      <c r="P131" s="1074"/>
      <c r="Q131" s="1074"/>
      <c r="R131" s="1074"/>
      <c r="S131" s="1074"/>
    </row>
    <row r="132" spans="4:19" ht="13.2" hidden="1">
      <c r="D132" s="1073"/>
      <c r="E132" s="1074"/>
      <c r="F132" s="1074"/>
      <c r="G132" s="1074"/>
      <c r="H132" s="1074"/>
      <c r="I132" s="115"/>
      <c r="J132" s="1074"/>
      <c r="K132" s="1074"/>
      <c r="L132" s="1074"/>
      <c r="M132" s="1074"/>
      <c r="N132" s="1074"/>
      <c r="O132" s="1074"/>
      <c r="P132" s="1074"/>
      <c r="Q132" s="1074"/>
      <c r="R132" s="1074"/>
      <c r="S132" s="1074"/>
    </row>
    <row r="133" spans="4:19" ht="13.2" hidden="1">
      <c r="D133" s="1073"/>
      <c r="E133" s="1074"/>
      <c r="F133" s="1074"/>
      <c r="G133" s="1074"/>
      <c r="H133" s="1074"/>
      <c r="I133" s="115"/>
      <c r="J133" s="1074"/>
      <c r="K133" s="1074"/>
      <c r="L133" s="1074"/>
      <c r="M133" s="1074"/>
      <c r="N133" s="1074"/>
      <c r="O133" s="1074"/>
      <c r="P133" s="1074"/>
      <c r="Q133" s="1074"/>
      <c r="R133" s="1074"/>
      <c r="S133" s="1074"/>
    </row>
    <row r="134" spans="4:19" ht="13.2" hidden="1">
      <c r="D134" s="1073"/>
      <c r="E134" s="1074"/>
      <c r="F134" s="1074"/>
      <c r="G134" s="1074"/>
      <c r="H134" s="1074"/>
      <c r="I134" s="115"/>
      <c r="J134" s="1074"/>
      <c r="K134" s="1074"/>
      <c r="L134" s="1074"/>
      <c r="M134" s="1074"/>
      <c r="N134" s="1074"/>
      <c r="O134" s="1074"/>
      <c r="P134" s="1074"/>
      <c r="Q134" s="1074"/>
      <c r="R134" s="1074"/>
      <c r="S134" s="1074"/>
    </row>
    <row r="135" spans="4:19" ht="13.2" hidden="1">
      <c r="D135" s="1069"/>
      <c r="E135" s="1068"/>
      <c r="F135" s="1068"/>
      <c r="G135" s="1068"/>
      <c r="H135" s="1068"/>
      <c r="I135" s="115"/>
      <c r="J135" s="1068"/>
      <c r="K135" s="1068"/>
      <c r="L135" s="1068"/>
      <c r="M135" s="1068"/>
      <c r="N135" s="1068"/>
      <c r="O135" s="1068"/>
      <c r="P135" s="1068"/>
      <c r="Q135" s="1068"/>
      <c r="R135" s="1068"/>
      <c r="S135" s="1068"/>
    </row>
    <row r="136" spans="4:19" ht="13.2" hidden="1">
      <c r="D136" s="1067"/>
      <c r="E136" s="1068"/>
      <c r="F136" s="1068"/>
      <c r="G136" s="1068"/>
      <c r="H136" s="1068"/>
      <c r="I136" s="1065"/>
      <c r="J136" s="1068"/>
      <c r="K136" s="1068"/>
      <c r="L136" s="1068"/>
      <c r="M136" s="1068"/>
      <c r="N136" s="1068"/>
      <c r="O136" s="1068"/>
      <c r="P136" s="1068"/>
      <c r="Q136" s="1068"/>
      <c r="R136" s="1068"/>
      <c r="S136" s="1068"/>
    </row>
    <row r="137" spans="4:19" ht="13.2" hidden="1">
      <c r="D137" s="1067"/>
      <c r="E137" s="1068"/>
      <c r="F137" s="1068"/>
      <c r="G137" s="1068"/>
      <c r="H137" s="1068"/>
      <c r="I137" s="1065"/>
      <c r="J137" s="1068"/>
      <c r="K137" s="1068"/>
      <c r="L137" s="1068"/>
      <c r="M137" s="1068"/>
      <c r="N137" s="1068"/>
      <c r="O137" s="1068"/>
      <c r="P137" s="1068"/>
      <c r="Q137" s="1068"/>
      <c r="R137" s="1068"/>
      <c r="S137" s="1068"/>
    </row>
    <row r="138" spans="4:19" ht="13.2" hidden="1">
      <c r="D138" s="1067"/>
      <c r="E138" s="1068"/>
      <c r="F138" s="1068"/>
      <c r="G138" s="1068"/>
      <c r="H138" s="1068"/>
      <c r="I138" s="1065"/>
      <c r="J138" s="1068"/>
      <c r="K138" s="1068"/>
      <c r="L138" s="1068"/>
      <c r="M138" s="1068"/>
      <c r="N138" s="1068"/>
      <c r="O138" s="1068"/>
      <c r="P138" s="1068"/>
      <c r="Q138" s="1068"/>
      <c r="R138" s="1068"/>
      <c r="S138" s="1068"/>
    </row>
    <row r="139" spans="4:19" ht="13.2" hidden="1">
      <c r="D139" s="1069"/>
      <c r="E139" s="1071"/>
      <c r="F139" s="1071"/>
      <c r="G139" s="1071"/>
      <c r="H139" s="1071"/>
      <c r="I139" s="115"/>
      <c r="J139" s="1071"/>
      <c r="K139" s="1071"/>
      <c r="L139" s="1071"/>
      <c r="M139" s="1071"/>
      <c r="N139" s="1071"/>
      <c r="O139" s="1071"/>
      <c r="P139" s="1071"/>
      <c r="Q139" s="1071"/>
      <c r="R139" s="1071"/>
      <c r="S139" s="1071"/>
    </row>
    <row r="140" spans="4:19" ht="13.2" hidden="1">
      <c r="D140" s="1069"/>
      <c r="E140" s="1071"/>
      <c r="F140" s="1071"/>
      <c r="G140" s="1071"/>
      <c r="H140" s="1071"/>
      <c r="I140" s="115"/>
      <c r="J140" s="1071"/>
      <c r="K140" s="1071"/>
      <c r="L140" s="1071"/>
      <c r="M140" s="1071"/>
      <c r="N140" s="1071"/>
      <c r="O140" s="1071"/>
      <c r="P140" s="1071"/>
      <c r="Q140" s="1071"/>
      <c r="R140" s="1071"/>
      <c r="S140" s="1071"/>
    </row>
    <row r="141" spans="4:19" ht="13.2" hidden="1">
      <c r="D141" s="1072"/>
      <c r="E141" s="1071"/>
      <c r="F141" s="1071"/>
      <c r="G141" s="1071"/>
      <c r="H141" s="1071"/>
      <c r="I141" s="115"/>
      <c r="J141" s="1071"/>
      <c r="K141" s="1071"/>
      <c r="L141" s="1071"/>
      <c r="M141" s="1071"/>
      <c r="N141" s="1071"/>
      <c r="O141" s="1071"/>
      <c r="P141" s="1071"/>
      <c r="Q141" s="1071"/>
      <c r="R141" s="1071"/>
      <c r="S141" s="1071"/>
    </row>
    <row r="142" spans="4:19" ht="13.2" hidden="1">
      <c r="D142" s="1073"/>
      <c r="E142" s="1074"/>
      <c r="F142" s="1074"/>
      <c r="G142" s="1074"/>
      <c r="H142" s="1074"/>
      <c r="I142" s="115"/>
      <c r="J142" s="1074"/>
      <c r="K142" s="1074"/>
      <c r="L142" s="1074"/>
      <c r="M142" s="1074"/>
      <c r="N142" s="1074"/>
      <c r="O142" s="1074"/>
      <c r="P142" s="1074"/>
      <c r="Q142" s="1074"/>
      <c r="R142" s="1074"/>
      <c r="S142" s="1074"/>
    </row>
    <row r="143" spans="4:19" ht="13.2" hidden="1">
      <c r="D143" s="1073"/>
      <c r="E143" s="1074"/>
      <c r="F143" s="1074"/>
      <c r="G143" s="1074"/>
      <c r="H143" s="1074"/>
      <c r="I143" s="115"/>
      <c r="J143" s="1074"/>
      <c r="K143" s="1074"/>
      <c r="L143" s="1074"/>
      <c r="M143" s="1074"/>
      <c r="N143" s="1074"/>
      <c r="O143" s="1074"/>
      <c r="P143" s="1074"/>
      <c r="Q143" s="1074"/>
      <c r="R143" s="1074"/>
      <c r="S143" s="1074"/>
    </row>
    <row r="144" spans="4:19" ht="13.2" hidden="1">
      <c r="D144" s="1073"/>
      <c r="E144" s="1074"/>
      <c r="F144" s="1074"/>
      <c r="G144" s="1074"/>
      <c r="H144" s="1074"/>
      <c r="I144" s="115"/>
      <c r="J144" s="1074"/>
      <c r="K144" s="1074"/>
      <c r="L144" s="1074"/>
      <c r="M144" s="1074"/>
      <c r="N144" s="1074"/>
      <c r="O144" s="1074"/>
      <c r="P144" s="1074"/>
      <c r="Q144" s="1074"/>
      <c r="R144" s="1074"/>
      <c r="S144" s="1074"/>
    </row>
    <row r="145" spans="4:19" ht="13.2" hidden="1">
      <c r="D145" s="1069"/>
      <c r="E145" s="1068"/>
      <c r="F145" s="1068"/>
      <c r="G145" s="1068"/>
      <c r="H145" s="1068"/>
      <c r="I145" s="115"/>
      <c r="J145" s="1068"/>
      <c r="K145" s="1068"/>
      <c r="L145" s="1068"/>
      <c r="M145" s="1068"/>
      <c r="N145" s="1068"/>
      <c r="O145" s="1068"/>
      <c r="P145" s="1068"/>
      <c r="Q145" s="1068"/>
      <c r="R145" s="1068"/>
      <c r="S145" s="1068"/>
    </row>
    <row r="146" spans="4:19" ht="13.2" hidden="1">
      <c r="D146" s="1067"/>
      <c r="E146" s="1068"/>
      <c r="F146" s="1068"/>
      <c r="G146" s="1068"/>
      <c r="H146" s="1068"/>
      <c r="I146" s="1065"/>
      <c r="J146" s="1068"/>
      <c r="K146" s="1068"/>
      <c r="L146" s="1068"/>
      <c r="M146" s="1068"/>
      <c r="N146" s="1068"/>
      <c r="O146" s="1068"/>
      <c r="P146" s="1068"/>
      <c r="Q146" s="1068"/>
      <c r="R146" s="1068"/>
      <c r="S146" s="1068"/>
    </row>
    <row r="147" spans="4:19" ht="13.2" hidden="1">
      <c r="D147" s="1072"/>
      <c r="E147" s="1071"/>
      <c r="F147" s="1071"/>
      <c r="G147" s="1071"/>
      <c r="H147" s="1071"/>
      <c r="I147" s="115"/>
      <c r="J147" s="1071"/>
      <c r="K147" s="1071"/>
      <c r="L147" s="1071"/>
      <c r="M147" s="1071"/>
      <c r="N147" s="1071"/>
      <c r="O147" s="1071"/>
      <c r="P147" s="1071"/>
      <c r="Q147" s="1071"/>
      <c r="R147" s="1071"/>
      <c r="S147" s="1071"/>
    </row>
    <row r="148" spans="4:19" ht="13.2" hidden="1">
      <c r="D148" s="1073"/>
      <c r="E148" s="1074"/>
      <c r="F148" s="1074"/>
      <c r="G148" s="1074"/>
      <c r="H148" s="1074"/>
      <c r="I148" s="115"/>
      <c r="J148" s="1074"/>
      <c r="K148" s="1074"/>
      <c r="L148" s="1074"/>
      <c r="M148" s="1074"/>
      <c r="N148" s="1074"/>
      <c r="O148" s="1074"/>
      <c r="P148" s="1074"/>
      <c r="Q148" s="1074"/>
      <c r="R148" s="1074"/>
      <c r="S148" s="1074"/>
    </row>
    <row r="149" spans="4:19" ht="13.2" hidden="1">
      <c r="D149" s="1073"/>
      <c r="E149" s="1074"/>
      <c r="F149" s="1074"/>
      <c r="G149" s="1074"/>
      <c r="H149" s="1074"/>
      <c r="I149" s="115"/>
      <c r="J149" s="1074"/>
      <c r="K149" s="1074"/>
      <c r="L149" s="1074"/>
      <c r="M149" s="1074"/>
      <c r="N149" s="1074"/>
      <c r="O149" s="1074"/>
      <c r="P149" s="1074"/>
      <c r="Q149" s="1074"/>
      <c r="R149" s="1074"/>
      <c r="S149" s="1074"/>
    </row>
    <row r="150" spans="4:19" ht="13.2" hidden="1">
      <c r="D150" s="1073"/>
      <c r="E150" s="1074"/>
      <c r="F150" s="1074"/>
      <c r="G150" s="1074"/>
      <c r="H150" s="1074"/>
      <c r="I150" s="115"/>
      <c r="J150" s="1074"/>
      <c r="K150" s="1074"/>
      <c r="L150" s="1074"/>
      <c r="M150" s="1074"/>
      <c r="N150" s="1074"/>
      <c r="O150" s="1074"/>
      <c r="P150" s="1074"/>
      <c r="Q150" s="1074"/>
      <c r="R150" s="1074"/>
      <c r="S150" s="1074"/>
    </row>
    <row r="151" spans="4:19" ht="13.2" hidden="1">
      <c r="D151" s="1069"/>
      <c r="E151" s="1068"/>
      <c r="F151" s="1068"/>
      <c r="G151" s="1068"/>
      <c r="H151" s="1068"/>
      <c r="I151" s="115"/>
      <c r="J151" s="1068"/>
      <c r="K151" s="1068"/>
      <c r="L151" s="1068"/>
      <c r="M151" s="1068"/>
      <c r="N151" s="1068"/>
      <c r="O151" s="1068"/>
      <c r="P151" s="1068"/>
      <c r="Q151" s="1068"/>
      <c r="R151" s="1068"/>
      <c r="S151" s="1068"/>
    </row>
    <row r="152" spans="4:19" ht="13.2" hidden="1">
      <c r="D152" s="1067"/>
      <c r="E152" s="1068"/>
      <c r="F152" s="1068"/>
      <c r="G152" s="1068"/>
      <c r="H152" s="1068"/>
      <c r="I152" s="1065"/>
      <c r="J152" s="1068"/>
      <c r="K152" s="1068"/>
      <c r="L152" s="1068"/>
      <c r="M152" s="1068"/>
      <c r="N152" s="1068"/>
      <c r="O152" s="1068"/>
      <c r="P152" s="1068"/>
      <c r="Q152" s="1068"/>
      <c r="R152" s="1068"/>
      <c r="S152" s="1068"/>
    </row>
    <row r="153" spans="4:19" ht="13.2" hidden="1">
      <c r="D153" s="1067"/>
      <c r="E153" s="1068"/>
      <c r="F153" s="1068"/>
      <c r="G153" s="1068"/>
      <c r="H153" s="1068"/>
      <c r="I153" s="1065"/>
      <c r="J153" s="1068"/>
      <c r="K153" s="1068"/>
      <c r="L153" s="1068"/>
      <c r="M153" s="1068"/>
      <c r="N153" s="1068"/>
      <c r="O153" s="1068"/>
      <c r="P153" s="1068"/>
      <c r="Q153" s="1068"/>
      <c r="R153" s="1068"/>
      <c r="S153" s="1068"/>
    </row>
    <row r="154" spans="4:19" ht="13.2" hidden="1">
      <c r="D154" s="1069"/>
      <c r="E154" s="1071"/>
      <c r="F154" s="1071"/>
      <c r="G154" s="1071"/>
      <c r="H154" s="1071"/>
      <c r="I154" s="115"/>
      <c r="J154" s="1071"/>
      <c r="K154" s="1071"/>
      <c r="L154" s="1071"/>
      <c r="M154" s="1071"/>
      <c r="N154" s="1071"/>
      <c r="O154" s="1071"/>
      <c r="P154" s="1071"/>
      <c r="Q154" s="1071"/>
      <c r="R154" s="1071"/>
      <c r="S154" s="1071"/>
    </row>
    <row r="155" spans="4:19" ht="13.2" hidden="1">
      <c r="D155" s="1072"/>
      <c r="E155" s="1071"/>
      <c r="F155" s="1071"/>
      <c r="G155" s="1071"/>
      <c r="H155" s="1071"/>
      <c r="I155" s="115"/>
      <c r="J155" s="1071"/>
      <c r="K155" s="1071"/>
      <c r="L155" s="1071"/>
      <c r="M155" s="1071"/>
      <c r="N155" s="1071"/>
      <c r="O155" s="1071"/>
      <c r="P155" s="1071"/>
      <c r="Q155" s="1071"/>
      <c r="R155" s="1071"/>
      <c r="S155" s="1071"/>
    </row>
    <row r="156" spans="4:19" ht="13.2" hidden="1">
      <c r="D156" s="1073"/>
      <c r="E156" s="1074"/>
      <c r="F156" s="1074"/>
      <c r="G156" s="1074"/>
      <c r="H156" s="1074"/>
      <c r="I156" s="115"/>
      <c r="J156" s="1074"/>
      <c r="K156" s="1074"/>
      <c r="L156" s="1074"/>
      <c r="M156" s="1074"/>
      <c r="N156" s="1074"/>
      <c r="O156" s="1074"/>
      <c r="P156" s="1074"/>
      <c r="Q156" s="1074"/>
      <c r="R156" s="1074"/>
      <c r="S156" s="1074"/>
    </row>
    <row r="157" spans="4:19" ht="13.2" hidden="1">
      <c r="D157" s="1073"/>
      <c r="E157" s="1074"/>
      <c r="F157" s="1074"/>
      <c r="G157" s="1074"/>
      <c r="H157" s="1074"/>
      <c r="I157" s="115"/>
      <c r="J157" s="1074"/>
      <c r="K157" s="1074"/>
      <c r="L157" s="1074"/>
      <c r="M157" s="1074"/>
      <c r="N157" s="1074"/>
      <c r="O157" s="1074"/>
      <c r="P157" s="1074"/>
      <c r="Q157" s="1074"/>
      <c r="R157" s="1074"/>
      <c r="S157" s="1074"/>
    </row>
    <row r="158" spans="4:19" ht="13.2" hidden="1">
      <c r="D158" s="1073"/>
      <c r="E158" s="1074"/>
      <c r="F158" s="1074"/>
      <c r="G158" s="1074"/>
      <c r="H158" s="1074"/>
      <c r="I158" s="115"/>
      <c r="J158" s="1074"/>
      <c r="K158" s="1074"/>
      <c r="L158" s="1074"/>
      <c r="M158" s="1074"/>
      <c r="N158" s="1074"/>
      <c r="O158" s="1074"/>
      <c r="P158" s="1074"/>
      <c r="Q158" s="1074"/>
      <c r="R158" s="1074"/>
      <c r="S158" s="1074"/>
    </row>
    <row r="159" spans="4:19" ht="13.2" hidden="1">
      <c r="D159" s="1069"/>
      <c r="E159" s="1068"/>
      <c r="F159" s="1068"/>
      <c r="G159" s="1068"/>
      <c r="H159" s="1068"/>
      <c r="I159" s="115"/>
      <c r="J159" s="1068"/>
      <c r="K159" s="1068"/>
      <c r="L159" s="1068"/>
      <c r="M159" s="1068"/>
      <c r="N159" s="1068"/>
      <c r="O159" s="1068"/>
      <c r="P159" s="1068"/>
      <c r="Q159" s="1068"/>
      <c r="R159" s="1068"/>
      <c r="S159" s="1068"/>
    </row>
    <row r="160" spans="4:19" ht="13.2" hidden="1">
      <c r="D160" s="1067"/>
      <c r="E160" s="1068"/>
      <c r="F160" s="1068"/>
      <c r="G160" s="1068"/>
      <c r="H160" s="1068"/>
      <c r="I160" s="1065"/>
      <c r="J160" s="1068"/>
      <c r="K160" s="1068"/>
      <c r="L160" s="1068"/>
      <c r="M160" s="1068"/>
      <c r="N160" s="1068"/>
      <c r="O160" s="1068"/>
      <c r="P160" s="1068"/>
      <c r="Q160" s="1068"/>
      <c r="R160" s="1068"/>
      <c r="S160" s="1068"/>
    </row>
    <row r="161" spans="4:19" ht="13.2" hidden="1">
      <c r="D161" s="1072"/>
      <c r="E161" s="1071"/>
      <c r="F161" s="1071"/>
      <c r="G161" s="1071"/>
      <c r="H161" s="1071"/>
      <c r="I161" s="115"/>
      <c r="J161" s="1071"/>
      <c r="K161" s="1071"/>
      <c r="L161" s="1071"/>
      <c r="M161" s="1071"/>
      <c r="N161" s="1071"/>
      <c r="O161" s="1071"/>
      <c r="P161" s="1071"/>
      <c r="Q161" s="1071"/>
      <c r="R161" s="1071"/>
      <c r="S161" s="1071"/>
    </row>
    <row r="162" spans="4:19" ht="13.2" hidden="1">
      <c r="D162" s="1073"/>
      <c r="E162" s="1074"/>
      <c r="F162" s="1074"/>
      <c r="G162" s="1074"/>
      <c r="H162" s="1074"/>
      <c r="I162" s="115"/>
      <c r="J162" s="1074"/>
      <c r="K162" s="1074"/>
      <c r="L162" s="1074"/>
      <c r="M162" s="1074"/>
      <c r="N162" s="1074"/>
      <c r="O162" s="1074"/>
      <c r="P162" s="1074"/>
      <c r="Q162" s="1074"/>
      <c r="R162" s="1074"/>
      <c r="S162" s="1074"/>
    </row>
    <row r="163" spans="4:19" ht="13.2" hidden="1">
      <c r="D163" s="1073"/>
      <c r="E163" s="1074"/>
      <c r="F163" s="1074"/>
      <c r="G163" s="1074"/>
      <c r="H163" s="1074"/>
      <c r="I163" s="115"/>
      <c r="J163" s="1074"/>
      <c r="K163" s="1074"/>
      <c r="L163" s="1074"/>
      <c r="M163" s="1074"/>
      <c r="N163" s="1074"/>
      <c r="O163" s="1074"/>
      <c r="P163" s="1074"/>
      <c r="Q163" s="1074"/>
      <c r="R163" s="1074"/>
      <c r="S163" s="1074"/>
    </row>
    <row r="164" spans="4:19" ht="13.2" hidden="1">
      <c r="D164" s="1073"/>
      <c r="E164" s="1074"/>
      <c r="F164" s="1074"/>
      <c r="G164" s="1074"/>
      <c r="H164" s="1074"/>
      <c r="I164" s="115"/>
      <c r="J164" s="1074"/>
      <c r="K164" s="1074"/>
      <c r="L164" s="1074"/>
      <c r="M164" s="1074"/>
      <c r="N164" s="1074"/>
      <c r="O164" s="1074"/>
      <c r="P164" s="1074"/>
      <c r="Q164" s="1074"/>
      <c r="R164" s="1074"/>
      <c r="S164" s="1074"/>
    </row>
    <row r="165" spans="4:19" ht="13.2" hidden="1">
      <c r="D165" s="1069"/>
      <c r="E165" s="1068"/>
      <c r="F165" s="1068"/>
      <c r="G165" s="1068"/>
      <c r="H165" s="1068"/>
      <c r="I165" s="115"/>
      <c r="J165" s="1068"/>
      <c r="K165" s="1068"/>
      <c r="L165" s="1068"/>
      <c r="M165" s="1068"/>
      <c r="N165" s="1068"/>
      <c r="O165" s="1068"/>
      <c r="P165" s="1068"/>
      <c r="Q165" s="1068"/>
      <c r="R165" s="1068"/>
      <c r="S165" s="1068"/>
    </row>
    <row r="166" spans="4:19" ht="13.2" hidden="1">
      <c r="D166" s="1067"/>
      <c r="E166" s="1068"/>
      <c r="F166" s="1068"/>
      <c r="G166" s="1068"/>
      <c r="H166" s="1068"/>
      <c r="I166" s="1065"/>
      <c r="J166" s="1068"/>
      <c r="K166" s="1068"/>
      <c r="L166" s="1068"/>
      <c r="M166" s="1068"/>
      <c r="N166" s="1068"/>
      <c r="O166" s="1068"/>
      <c r="P166" s="1068"/>
      <c r="Q166" s="1068"/>
      <c r="R166" s="1068"/>
      <c r="S166" s="1068"/>
    </row>
    <row r="167" spans="4:19" ht="13.2" hidden="1">
      <c r="D167" s="1067"/>
      <c r="E167" s="1068"/>
      <c r="F167" s="1068"/>
      <c r="G167" s="1068"/>
      <c r="H167" s="1068"/>
      <c r="I167" s="1065"/>
      <c r="J167" s="1068"/>
      <c r="K167" s="1068"/>
      <c r="L167" s="1068"/>
      <c r="M167" s="1068"/>
      <c r="N167" s="1068"/>
      <c r="O167" s="1068"/>
      <c r="P167" s="1068"/>
      <c r="Q167" s="1068"/>
      <c r="R167" s="1068"/>
      <c r="S167" s="1068"/>
    </row>
    <row r="168" spans="4:19" ht="13.2" hidden="1">
      <c r="D168" s="1067"/>
      <c r="E168" s="1068"/>
      <c r="F168" s="1068"/>
      <c r="G168" s="1068"/>
      <c r="H168" s="1068"/>
      <c r="I168" s="1065"/>
      <c r="J168" s="1068"/>
      <c r="K168" s="1068"/>
      <c r="L168" s="1068"/>
      <c r="M168" s="1068"/>
      <c r="N168" s="1068"/>
      <c r="O168" s="1068"/>
      <c r="P168" s="1068"/>
      <c r="Q168" s="1068"/>
      <c r="R168" s="1068"/>
      <c r="S168" s="1068"/>
    </row>
    <row r="169" spans="4:19" ht="13.2" hidden="1">
      <c r="D169" s="1075"/>
      <c r="E169" s="1068"/>
      <c r="F169" s="1068"/>
      <c r="G169" s="1068"/>
      <c r="H169" s="1068"/>
      <c r="I169" s="1065"/>
      <c r="J169" s="1068"/>
      <c r="K169" s="1068"/>
      <c r="L169" s="1068"/>
      <c r="M169" s="1068"/>
      <c r="N169" s="1068"/>
      <c r="O169" s="1068"/>
      <c r="P169" s="1068"/>
      <c r="Q169" s="1068"/>
      <c r="R169" s="1068"/>
      <c r="S169" s="1068"/>
    </row>
    <row r="170" spans="4:19" ht="13.2" hidden="1">
      <c r="D170" s="1069"/>
      <c r="E170" s="1068"/>
      <c r="F170" s="1068"/>
      <c r="G170" s="1068"/>
      <c r="H170" s="1068"/>
      <c r="I170" s="1065"/>
      <c r="J170" s="1068"/>
      <c r="K170" s="1068"/>
      <c r="L170" s="1068"/>
      <c r="M170" s="1068"/>
      <c r="N170" s="1068"/>
      <c r="O170" s="1068"/>
      <c r="P170" s="1068"/>
      <c r="Q170" s="1068"/>
      <c r="R170" s="1068"/>
      <c r="S170" s="1068"/>
    </row>
    <row r="171" spans="4:19" ht="13.2" hidden="1">
      <c r="D171" s="1069"/>
      <c r="E171" s="1076"/>
      <c r="F171" s="1076"/>
      <c r="G171" s="1076"/>
      <c r="H171" s="1076"/>
      <c r="I171" s="115"/>
      <c r="J171" s="1076"/>
      <c r="K171" s="1076"/>
      <c r="L171" s="1076"/>
      <c r="M171" s="1076"/>
      <c r="N171" s="1076"/>
      <c r="O171" s="1076"/>
      <c r="P171" s="1076"/>
      <c r="Q171" s="1076"/>
      <c r="R171" s="1076"/>
      <c r="S171" s="1076"/>
    </row>
    <row r="172" spans="4:19" ht="13.2" hidden="1">
      <c r="D172" s="1069"/>
      <c r="E172" s="1076"/>
      <c r="F172" s="1076"/>
      <c r="G172" s="1076"/>
      <c r="H172" s="1076"/>
      <c r="I172" s="115"/>
      <c r="J172" s="1076"/>
      <c r="K172" s="1076"/>
      <c r="L172" s="1076"/>
      <c r="M172" s="1076"/>
      <c r="N172" s="1076"/>
      <c r="O172" s="1076"/>
      <c r="P172" s="1076"/>
      <c r="Q172" s="1076"/>
      <c r="R172" s="1076"/>
      <c r="S172" s="1076"/>
    </row>
    <row r="173" spans="4:19" ht="13.2" hidden="1">
      <c r="D173" s="1069"/>
      <c r="E173" s="1076"/>
      <c r="F173" s="1076"/>
      <c r="G173" s="1076"/>
      <c r="H173" s="1076"/>
      <c r="I173" s="115"/>
      <c r="J173" s="1076"/>
      <c r="K173" s="1076"/>
      <c r="L173" s="1076"/>
      <c r="M173" s="1076"/>
      <c r="N173" s="1076"/>
      <c r="O173" s="1076"/>
      <c r="P173" s="1076"/>
      <c r="Q173" s="1076"/>
      <c r="R173" s="1076"/>
      <c r="S173" s="1076"/>
    </row>
    <row r="174" spans="4:19" ht="13.2" hidden="1">
      <c r="D174" s="1069"/>
      <c r="E174" s="1076"/>
      <c r="F174" s="1076"/>
      <c r="G174" s="1076"/>
      <c r="H174" s="1076"/>
      <c r="I174" s="115"/>
      <c r="J174" s="1076"/>
      <c r="K174" s="1076"/>
      <c r="L174" s="1076"/>
      <c r="M174" s="1076"/>
      <c r="N174" s="1076"/>
      <c r="O174" s="1076"/>
      <c r="P174" s="1076"/>
      <c r="Q174" s="1076"/>
      <c r="R174" s="1076"/>
      <c r="S174" s="1076"/>
    </row>
    <row r="175" spans="4:19" ht="13.2" hidden="1">
      <c r="D175" s="1069"/>
      <c r="E175" s="1076"/>
      <c r="F175" s="1076"/>
      <c r="G175" s="1076"/>
      <c r="H175" s="1076"/>
      <c r="I175" s="115"/>
      <c r="J175" s="1076"/>
      <c r="K175" s="1076"/>
      <c r="L175" s="1076"/>
      <c r="M175" s="1076"/>
      <c r="N175" s="1076"/>
      <c r="O175" s="1076"/>
      <c r="P175" s="1076"/>
      <c r="Q175" s="1076"/>
      <c r="R175" s="1076"/>
      <c r="S175" s="1076"/>
    </row>
    <row r="176" spans="4:19" ht="13.2" hidden="1">
      <c r="D176" s="1069"/>
      <c r="E176" s="1076"/>
      <c r="F176" s="1076"/>
      <c r="G176" s="1076"/>
      <c r="H176" s="1076"/>
      <c r="I176" s="115"/>
      <c r="J176" s="1076"/>
      <c r="K176" s="1076"/>
      <c r="L176" s="1076"/>
      <c r="M176" s="1076"/>
      <c r="N176" s="1076"/>
      <c r="O176" s="1076"/>
      <c r="P176" s="1076"/>
      <c r="Q176" s="1076"/>
      <c r="R176" s="1076"/>
      <c r="S176" s="1076"/>
    </row>
    <row r="177" spans="4:19" ht="13.2" hidden="1">
      <c r="D177" s="1069"/>
      <c r="E177" s="1076"/>
      <c r="F177" s="1076"/>
      <c r="G177" s="1076"/>
      <c r="H177" s="1076"/>
      <c r="I177" s="115"/>
      <c r="J177" s="1076"/>
      <c r="K177" s="1076"/>
      <c r="L177" s="1076"/>
      <c r="M177" s="1076"/>
      <c r="N177" s="1076"/>
      <c r="O177" s="1076"/>
      <c r="P177" s="1076"/>
      <c r="Q177" s="1076"/>
      <c r="R177" s="1076"/>
      <c r="S177" s="1076"/>
    </row>
    <row r="178" spans="4:19" ht="13.2" hidden="1">
      <c r="D178" s="1069"/>
      <c r="E178" s="1076"/>
      <c r="F178" s="1076"/>
      <c r="G178" s="1076"/>
      <c r="H178" s="1076"/>
      <c r="I178" s="115"/>
      <c r="J178" s="1076"/>
      <c r="K178" s="1076"/>
      <c r="L178" s="1076"/>
      <c r="M178" s="1076"/>
      <c r="N178" s="1076"/>
      <c r="O178" s="1076"/>
      <c r="P178" s="1076"/>
      <c r="Q178" s="1076"/>
      <c r="R178" s="1076"/>
      <c r="S178" s="1076"/>
    </row>
    <row r="179" spans="4:19" ht="13.2" hidden="1">
      <c r="D179" s="1069"/>
      <c r="E179" s="1076"/>
      <c r="F179" s="1076"/>
      <c r="G179" s="1076"/>
      <c r="H179" s="1076"/>
      <c r="I179" s="115"/>
      <c r="J179" s="1076"/>
      <c r="K179" s="1076"/>
      <c r="L179" s="1076"/>
      <c r="M179" s="1076"/>
      <c r="N179" s="1076"/>
      <c r="O179" s="1076"/>
      <c r="P179" s="1076"/>
      <c r="Q179" s="1076"/>
      <c r="R179" s="1076"/>
      <c r="S179" s="1076"/>
    </row>
    <row r="180" spans="4:19" ht="13.2" hidden="1">
      <c r="D180" s="1069"/>
      <c r="E180" s="1076"/>
      <c r="F180" s="1076"/>
      <c r="G180" s="1076"/>
      <c r="H180" s="1076"/>
      <c r="I180" s="115"/>
      <c r="J180" s="1076"/>
      <c r="K180" s="1076"/>
      <c r="L180" s="1076"/>
      <c r="M180" s="1076"/>
      <c r="N180" s="1076"/>
      <c r="O180" s="1076"/>
      <c r="P180" s="1076"/>
      <c r="Q180" s="1076"/>
      <c r="R180" s="1076"/>
      <c r="S180" s="1076"/>
    </row>
    <row r="181" spans="4:19" ht="13.2" hidden="1">
      <c r="D181" s="1069"/>
      <c r="E181" s="1076"/>
      <c r="F181" s="1076"/>
      <c r="G181" s="1076"/>
      <c r="H181" s="1076"/>
      <c r="I181" s="115"/>
      <c r="J181" s="1076"/>
      <c r="K181" s="1076"/>
      <c r="L181" s="1076"/>
      <c r="M181" s="1076"/>
      <c r="N181" s="1076"/>
      <c r="O181" s="1076"/>
      <c r="P181" s="1076"/>
      <c r="Q181" s="1076"/>
      <c r="R181" s="1076"/>
      <c r="S181" s="1076"/>
    </row>
    <row r="182" spans="4:19" ht="13.2" hidden="1">
      <c r="D182" s="1069"/>
      <c r="E182" s="1076"/>
      <c r="F182" s="1076"/>
      <c r="G182" s="1076"/>
      <c r="H182" s="1076"/>
      <c r="I182" s="115"/>
      <c r="J182" s="1076"/>
      <c r="K182" s="1076"/>
      <c r="L182" s="1076"/>
      <c r="M182" s="1076"/>
      <c r="N182" s="1076"/>
      <c r="O182" s="1076"/>
      <c r="P182" s="1076"/>
      <c r="Q182" s="1076"/>
      <c r="R182" s="1076"/>
      <c r="S182" s="1076"/>
    </row>
    <row r="183" spans="4:19" ht="13.2" hidden="1">
      <c r="D183" s="1069"/>
      <c r="E183" s="1076"/>
      <c r="F183" s="1076"/>
      <c r="G183" s="1076"/>
      <c r="H183" s="1076"/>
      <c r="I183" s="115"/>
      <c r="J183" s="1076"/>
      <c r="K183" s="1076"/>
      <c r="L183" s="1076"/>
      <c r="M183" s="1076"/>
      <c r="N183" s="1076"/>
      <c r="O183" s="1076"/>
      <c r="P183" s="1076"/>
      <c r="Q183" s="1076"/>
      <c r="R183" s="1076"/>
      <c r="S183" s="1076"/>
    </row>
    <row r="184" spans="4:19" ht="13.2" hidden="1">
      <c r="D184" s="1069"/>
      <c r="E184" s="1076"/>
      <c r="F184" s="1076"/>
      <c r="G184" s="1076"/>
      <c r="H184" s="1076"/>
      <c r="I184" s="115"/>
      <c r="J184" s="1076"/>
      <c r="K184" s="1076"/>
      <c r="L184" s="1076"/>
      <c r="M184" s="1076"/>
      <c r="N184" s="1076"/>
      <c r="O184" s="1076"/>
      <c r="P184" s="1076"/>
      <c r="Q184" s="1076"/>
      <c r="R184" s="1076"/>
      <c r="S184" s="1076"/>
    </row>
    <row r="185" spans="4:19" ht="13.2" hidden="1">
      <c r="D185" s="1069"/>
      <c r="E185" s="1076"/>
      <c r="F185" s="1076"/>
      <c r="G185" s="1076"/>
      <c r="H185" s="1076"/>
      <c r="I185" s="115"/>
      <c r="J185" s="1076"/>
      <c r="K185" s="1076"/>
      <c r="L185" s="1076"/>
      <c r="M185" s="1076"/>
      <c r="N185" s="1076"/>
      <c r="O185" s="1076"/>
      <c r="P185" s="1076"/>
      <c r="Q185" s="1076"/>
      <c r="R185" s="1076"/>
      <c r="S185" s="1076"/>
    </row>
    <row r="186" spans="4:19" ht="13.2" hidden="1">
      <c r="D186" s="1069"/>
      <c r="E186" s="1076"/>
      <c r="F186" s="1076"/>
      <c r="G186" s="1076"/>
      <c r="H186" s="1076"/>
      <c r="I186" s="115"/>
      <c r="J186" s="1076"/>
      <c r="K186" s="1076"/>
      <c r="L186" s="1076"/>
      <c r="M186" s="1076"/>
      <c r="N186" s="1076"/>
      <c r="O186" s="1076"/>
      <c r="P186" s="1076"/>
      <c r="Q186" s="1076"/>
      <c r="R186" s="1076"/>
      <c r="S186" s="1076"/>
    </row>
    <row r="187" spans="4:19" ht="13.2" hidden="1">
      <c r="D187" s="1069"/>
      <c r="E187" s="1076"/>
      <c r="F187" s="1076"/>
      <c r="G187" s="1076"/>
      <c r="H187" s="1076"/>
      <c r="I187" s="115"/>
      <c r="J187" s="1076"/>
      <c r="K187" s="1076"/>
      <c r="L187" s="1076"/>
      <c r="M187" s="1076"/>
      <c r="N187" s="1076"/>
      <c r="O187" s="1076"/>
      <c r="P187" s="1076"/>
      <c r="Q187" s="1076"/>
      <c r="R187" s="1076"/>
      <c r="S187" s="1076"/>
    </row>
    <row r="188" spans="4:19" ht="13.2" hidden="1">
      <c r="D188" s="1069"/>
      <c r="E188" s="1076"/>
      <c r="F188" s="1076"/>
      <c r="G188" s="1076"/>
      <c r="H188" s="1076"/>
      <c r="I188" s="115"/>
      <c r="J188" s="1076"/>
      <c r="K188" s="1076"/>
      <c r="L188" s="1076"/>
      <c r="M188" s="1076"/>
      <c r="N188" s="1076"/>
      <c r="O188" s="1076"/>
      <c r="P188" s="1076"/>
      <c r="Q188" s="1076"/>
      <c r="R188" s="1076"/>
      <c r="S188" s="1076"/>
    </row>
    <row r="189" spans="4:19" ht="13.2" hidden="1">
      <c r="D189" s="1069"/>
      <c r="E189" s="1076"/>
      <c r="F189" s="1076"/>
      <c r="G189" s="1076"/>
      <c r="H189" s="1076"/>
      <c r="I189" s="115"/>
      <c r="J189" s="1076"/>
      <c r="K189" s="1076"/>
      <c r="L189" s="1076"/>
      <c r="M189" s="1076"/>
      <c r="N189" s="1076"/>
      <c r="O189" s="1076"/>
      <c r="P189" s="1076"/>
      <c r="Q189" s="1076"/>
      <c r="R189" s="1076"/>
      <c r="S189" s="1076"/>
    </row>
    <row r="190" spans="4:19" ht="13.2" hidden="1">
      <c r="D190" s="1069"/>
      <c r="E190" s="1076"/>
      <c r="F190" s="1076"/>
      <c r="G190" s="1076"/>
      <c r="H190" s="1076"/>
      <c r="I190" s="115"/>
      <c r="J190" s="1076"/>
      <c r="K190" s="1076"/>
      <c r="L190" s="1076"/>
      <c r="M190" s="1076"/>
      <c r="N190" s="1076"/>
      <c r="O190" s="1076"/>
      <c r="P190" s="1076"/>
      <c r="Q190" s="1076"/>
      <c r="R190" s="1076"/>
      <c r="S190" s="1076"/>
    </row>
    <row r="191" spans="4:19" ht="13.2" hidden="1">
      <c r="D191" s="1069"/>
      <c r="E191" s="1076"/>
      <c r="F191" s="1076"/>
      <c r="G191" s="1076"/>
      <c r="H191" s="1076"/>
      <c r="I191" s="115"/>
      <c r="J191" s="1076"/>
      <c r="K191" s="1076"/>
      <c r="L191" s="1076"/>
      <c r="M191" s="1076"/>
      <c r="N191" s="1076"/>
      <c r="O191" s="1076"/>
      <c r="P191" s="1076"/>
      <c r="Q191" s="1076"/>
      <c r="R191" s="1076"/>
      <c r="S191" s="1076"/>
    </row>
    <row r="192" spans="4:19" ht="13.2" hidden="1">
      <c r="D192" s="1069"/>
      <c r="E192" s="1076"/>
      <c r="F192" s="1076"/>
      <c r="G192" s="1076"/>
      <c r="H192" s="1076"/>
      <c r="I192" s="115"/>
      <c r="J192" s="1076"/>
      <c r="K192" s="1076"/>
      <c r="L192" s="1076"/>
      <c r="M192" s="1076"/>
      <c r="N192" s="1076"/>
      <c r="O192" s="1076"/>
      <c r="P192" s="1076"/>
      <c r="Q192" s="1076"/>
      <c r="R192" s="1076"/>
      <c r="S192" s="1076"/>
    </row>
    <row r="193" spans="4:19" ht="13.2" hidden="1">
      <c r="D193" s="1069"/>
      <c r="E193" s="1076"/>
      <c r="F193" s="1076"/>
      <c r="G193" s="1076"/>
      <c r="H193" s="1076"/>
      <c r="I193" s="115"/>
      <c r="J193" s="1076"/>
      <c r="K193" s="1076"/>
      <c r="L193" s="1076"/>
      <c r="M193" s="1076"/>
      <c r="N193" s="1076"/>
      <c r="O193" s="1076"/>
      <c r="P193" s="1076"/>
      <c r="Q193" s="1076"/>
      <c r="R193" s="1076"/>
      <c r="S193" s="1076"/>
    </row>
    <row r="194" spans="4:19" ht="13.2" hidden="1">
      <c r="D194" s="1069"/>
      <c r="E194" s="1076"/>
      <c r="F194" s="1076"/>
      <c r="G194" s="1076"/>
      <c r="H194" s="1076"/>
      <c r="I194" s="115"/>
      <c r="J194" s="1076"/>
      <c r="K194" s="1076"/>
      <c r="L194" s="1076"/>
      <c r="M194" s="1076"/>
      <c r="N194" s="1076"/>
      <c r="O194" s="1076"/>
      <c r="P194" s="1076"/>
      <c r="Q194" s="1076"/>
      <c r="R194" s="1076"/>
      <c r="S194" s="1076"/>
    </row>
    <row r="195" spans="4:19" ht="13.2" hidden="1">
      <c r="D195" s="1069"/>
      <c r="E195" s="1076"/>
      <c r="F195" s="1076"/>
      <c r="G195" s="1076"/>
      <c r="H195" s="1076"/>
      <c r="I195" s="115"/>
      <c r="J195" s="1076"/>
      <c r="K195" s="1076"/>
      <c r="L195" s="1076"/>
      <c r="M195" s="1076"/>
      <c r="N195" s="1076"/>
      <c r="O195" s="1076"/>
      <c r="P195" s="1076"/>
      <c r="Q195" s="1076"/>
      <c r="R195" s="1076"/>
      <c r="S195" s="1076"/>
    </row>
    <row r="196" spans="4:19" ht="13.2" hidden="1">
      <c r="D196" s="1069"/>
      <c r="E196" s="1076"/>
      <c r="F196" s="1076"/>
      <c r="G196" s="1076"/>
      <c r="H196" s="1076"/>
      <c r="I196" s="115"/>
      <c r="J196" s="1076"/>
      <c r="K196" s="1076"/>
      <c r="L196" s="1076"/>
      <c r="M196" s="1076"/>
      <c r="N196" s="1076"/>
      <c r="O196" s="1076"/>
      <c r="P196" s="1076"/>
      <c r="Q196" s="1076"/>
      <c r="R196" s="1076"/>
      <c r="S196" s="1076"/>
    </row>
    <row r="197" spans="4:19" ht="13.2" hidden="1">
      <c r="D197" s="1069"/>
      <c r="E197" s="1076"/>
      <c r="F197" s="1076"/>
      <c r="G197" s="1076"/>
      <c r="H197" s="1076"/>
      <c r="I197" s="115"/>
      <c r="J197" s="1076"/>
      <c r="K197" s="1076"/>
      <c r="L197" s="1076"/>
      <c r="M197" s="1076"/>
      <c r="N197" s="1076"/>
      <c r="O197" s="1076"/>
      <c r="P197" s="1076"/>
      <c r="Q197" s="1076"/>
      <c r="R197" s="1076"/>
      <c r="S197" s="1076"/>
    </row>
    <row r="198" spans="4:19" ht="13.2" hidden="1">
      <c r="D198" s="1069"/>
      <c r="E198" s="1076"/>
      <c r="F198" s="1076"/>
      <c r="G198" s="1076"/>
      <c r="H198" s="1076"/>
      <c r="I198" s="115"/>
      <c r="J198" s="1076"/>
      <c r="K198" s="1076"/>
      <c r="L198" s="1076"/>
      <c r="M198" s="1076"/>
      <c r="N198" s="1076"/>
      <c r="O198" s="1076"/>
      <c r="P198" s="1076"/>
      <c r="Q198" s="1076"/>
      <c r="R198" s="1076"/>
      <c r="S198" s="1076"/>
    </row>
    <row r="199" spans="4:19" ht="13.2" hidden="1">
      <c r="D199" s="1069"/>
      <c r="E199" s="1076"/>
      <c r="F199" s="1076"/>
      <c r="G199" s="1076"/>
      <c r="H199" s="1076"/>
      <c r="I199" s="115"/>
      <c r="J199" s="1076"/>
      <c r="K199" s="1076"/>
      <c r="L199" s="1076"/>
      <c r="M199" s="1076"/>
      <c r="N199" s="1076"/>
      <c r="O199" s="1076"/>
      <c r="P199" s="1076"/>
      <c r="Q199" s="1076"/>
      <c r="R199" s="1076"/>
      <c r="S199" s="1076"/>
    </row>
    <row r="200" spans="4:19" ht="13.2" hidden="1">
      <c r="D200" s="1069"/>
      <c r="E200" s="1076"/>
      <c r="F200" s="1076"/>
      <c r="G200" s="1076"/>
      <c r="H200" s="1076"/>
      <c r="I200" s="115"/>
      <c r="J200" s="1076"/>
      <c r="K200" s="1076"/>
      <c r="L200" s="1076"/>
      <c r="M200" s="1076"/>
      <c r="N200" s="1076"/>
      <c r="O200" s="1076"/>
      <c r="P200" s="1076"/>
      <c r="Q200" s="1076"/>
      <c r="R200" s="1076"/>
      <c r="S200" s="1076"/>
    </row>
    <row r="201" spans="4:19" ht="13.2" hidden="1">
      <c r="D201" s="1069"/>
      <c r="E201" s="1076"/>
      <c r="F201" s="1076"/>
      <c r="G201" s="1076"/>
      <c r="H201" s="1076"/>
      <c r="I201" s="115"/>
      <c r="J201" s="1076"/>
      <c r="K201" s="1076"/>
      <c r="L201" s="1076"/>
      <c r="M201" s="1076"/>
      <c r="N201" s="1076"/>
      <c r="O201" s="1076"/>
      <c r="P201" s="1076"/>
      <c r="Q201" s="1076"/>
      <c r="R201" s="1076"/>
      <c r="S201" s="1076"/>
    </row>
    <row r="202" spans="4:19" ht="13.2" hidden="1">
      <c r="D202" s="1069"/>
      <c r="E202" s="1076"/>
      <c r="F202" s="1076"/>
      <c r="G202" s="1076"/>
      <c r="H202" s="1076"/>
      <c r="I202" s="115"/>
      <c r="J202" s="1076"/>
      <c r="K202" s="1076"/>
      <c r="L202" s="1076"/>
      <c r="M202" s="1076"/>
      <c r="N202" s="1076"/>
      <c r="O202" s="1076"/>
      <c r="P202" s="1076"/>
      <c r="Q202" s="1076"/>
      <c r="R202" s="1076"/>
      <c r="S202" s="1076"/>
    </row>
    <row r="203" spans="4:19" ht="13.2" hidden="1">
      <c r="D203" s="1069"/>
      <c r="E203" s="1076"/>
      <c r="F203" s="1076"/>
      <c r="G203" s="1076"/>
      <c r="H203" s="1076"/>
      <c r="I203" s="115"/>
      <c r="J203" s="1076"/>
      <c r="K203" s="1076"/>
      <c r="L203" s="1076"/>
      <c r="M203" s="1076"/>
      <c r="N203" s="1076"/>
      <c r="O203" s="1076"/>
      <c r="P203" s="1076"/>
      <c r="Q203" s="1076"/>
      <c r="R203" s="1076"/>
      <c r="S203" s="1076"/>
    </row>
    <row r="204" spans="4:19" ht="13.2" hidden="1">
      <c r="D204" s="1069"/>
      <c r="E204" s="1076"/>
      <c r="F204" s="1076"/>
      <c r="G204" s="1076"/>
      <c r="H204" s="1076"/>
      <c r="I204" s="115"/>
      <c r="J204" s="1076"/>
      <c r="K204" s="1076"/>
      <c r="L204" s="1076"/>
      <c r="M204" s="1076"/>
      <c r="N204" s="1076"/>
      <c r="O204" s="1076"/>
      <c r="P204" s="1076"/>
      <c r="Q204" s="1076"/>
      <c r="R204" s="1076"/>
      <c r="S204" s="1076"/>
    </row>
    <row r="205" spans="4:19" ht="13.2" hidden="1">
      <c r="D205" s="1069"/>
      <c r="E205" s="1076"/>
      <c r="F205" s="1076"/>
      <c r="G205" s="1076"/>
      <c r="H205" s="1076"/>
      <c r="I205" s="115"/>
      <c r="J205" s="1076"/>
      <c r="K205" s="1076"/>
      <c r="L205" s="1076"/>
      <c r="M205" s="1076"/>
      <c r="N205" s="1076"/>
      <c r="O205" s="1076"/>
      <c r="P205" s="1076"/>
      <c r="Q205" s="1076"/>
      <c r="R205" s="1076"/>
      <c r="S205" s="1076"/>
    </row>
    <row r="206" spans="4:19" ht="13.2" hidden="1">
      <c r="D206" s="1069"/>
      <c r="E206" s="1076"/>
      <c r="F206" s="1076"/>
      <c r="G206" s="1076"/>
      <c r="H206" s="1076"/>
      <c r="I206" s="115"/>
      <c r="J206" s="1076"/>
      <c r="K206" s="1076"/>
      <c r="L206" s="1076"/>
      <c r="M206" s="1076"/>
      <c r="N206" s="1076"/>
      <c r="O206" s="1076"/>
      <c r="P206" s="1076"/>
      <c r="Q206" s="1076"/>
      <c r="R206" s="1076"/>
      <c r="S206" s="1076"/>
    </row>
    <row r="207" spans="4:19" ht="13.2" hidden="1">
      <c r="D207" s="1069"/>
      <c r="E207" s="1076"/>
      <c r="F207" s="1076"/>
      <c r="G207" s="1076"/>
      <c r="H207" s="1076"/>
      <c r="I207" s="115"/>
      <c r="J207" s="1076"/>
      <c r="K207" s="1076"/>
      <c r="L207" s="1076"/>
      <c r="M207" s="1076"/>
      <c r="N207" s="1076"/>
      <c r="O207" s="1076"/>
      <c r="P207" s="1076"/>
      <c r="Q207" s="1076"/>
      <c r="R207" s="1076"/>
      <c r="S207" s="1076"/>
    </row>
    <row r="208" spans="4:19" ht="13.2" hidden="1">
      <c r="D208" s="1069"/>
      <c r="E208" s="1076"/>
      <c r="F208" s="1076"/>
      <c r="G208" s="1076"/>
      <c r="H208" s="1076"/>
      <c r="I208" s="115"/>
      <c r="J208" s="1076"/>
      <c r="K208" s="1076"/>
      <c r="L208" s="1076"/>
      <c r="M208" s="1076"/>
      <c r="N208" s="1076"/>
      <c r="O208" s="1076"/>
      <c r="P208" s="1076"/>
      <c r="Q208" s="1076"/>
      <c r="R208" s="1076"/>
      <c r="S208" s="1076"/>
    </row>
    <row r="209" spans="4:19" ht="13.2" hidden="1">
      <c r="D209" s="1069"/>
      <c r="E209" s="1076"/>
      <c r="F209" s="1076"/>
      <c r="G209" s="1076"/>
      <c r="H209" s="1076"/>
      <c r="I209" s="115"/>
      <c r="J209" s="1076"/>
      <c r="K209" s="1076"/>
      <c r="L209" s="1076"/>
      <c r="M209" s="1076"/>
      <c r="N209" s="1076"/>
      <c r="O209" s="1076"/>
      <c r="P209" s="1076"/>
      <c r="Q209" s="1076"/>
      <c r="R209" s="1076"/>
      <c r="S209" s="1076"/>
    </row>
    <row r="210" spans="4:19" ht="13.2" hidden="1">
      <c r="D210" s="1069"/>
      <c r="E210" s="1076"/>
      <c r="F210" s="1076"/>
      <c r="G210" s="1076"/>
      <c r="H210" s="1076"/>
      <c r="I210" s="115"/>
      <c r="J210" s="1076"/>
      <c r="K210" s="1076"/>
      <c r="L210" s="1076"/>
      <c r="M210" s="1076"/>
      <c r="N210" s="1076"/>
      <c r="O210" s="1076"/>
      <c r="P210" s="1076"/>
      <c r="Q210" s="1076"/>
      <c r="R210" s="1076"/>
      <c r="S210" s="1076"/>
    </row>
    <row r="211" spans="4:19" ht="13.2" hidden="1">
      <c r="D211" s="1069"/>
      <c r="E211" s="1076"/>
      <c r="F211" s="1076"/>
      <c r="G211" s="1076"/>
      <c r="H211" s="1076"/>
      <c r="I211" s="115"/>
      <c r="J211" s="1076"/>
      <c r="K211" s="1076"/>
      <c r="L211" s="1076"/>
      <c r="M211" s="1076"/>
      <c r="N211" s="1076"/>
      <c r="O211" s="1076"/>
      <c r="P211" s="1076"/>
      <c r="Q211" s="1076"/>
      <c r="R211" s="1076"/>
      <c r="S211" s="1076"/>
    </row>
    <row r="212" spans="4:19" ht="13.2" hidden="1">
      <c r="D212" s="1069"/>
      <c r="E212" s="1076"/>
      <c r="F212" s="1076"/>
      <c r="G212" s="1076"/>
      <c r="H212" s="1076"/>
      <c r="I212" s="115"/>
      <c r="J212" s="1076"/>
      <c r="K212" s="1076"/>
      <c r="L212" s="1076"/>
      <c r="M212" s="1076"/>
      <c r="N212" s="1076"/>
      <c r="O212" s="1076"/>
      <c r="P212" s="1076"/>
      <c r="Q212" s="1076"/>
      <c r="R212" s="1076"/>
      <c r="S212" s="1076"/>
    </row>
    <row r="213" spans="4:19" ht="13.2" hidden="1">
      <c r="D213" s="1069"/>
      <c r="E213" s="1076"/>
      <c r="F213" s="1076"/>
      <c r="G213" s="1076"/>
      <c r="H213" s="1076"/>
      <c r="I213" s="115"/>
      <c r="J213" s="1076"/>
      <c r="K213" s="1076"/>
      <c r="L213" s="1076"/>
      <c r="M213" s="1076"/>
      <c r="N213" s="1076"/>
      <c r="O213" s="1076"/>
      <c r="P213" s="1076"/>
      <c r="Q213" s="1076"/>
      <c r="R213" s="1076"/>
      <c r="S213" s="1076"/>
    </row>
    <row r="214" spans="4:19" ht="13.2" hidden="1">
      <c r="D214" s="1069"/>
      <c r="E214" s="1076"/>
      <c r="F214" s="1076"/>
      <c r="G214" s="1076"/>
      <c r="H214" s="1076"/>
      <c r="I214" s="115"/>
      <c r="J214" s="1076"/>
      <c r="K214" s="1076"/>
      <c r="L214" s="1076"/>
      <c r="M214" s="1076"/>
      <c r="N214" s="1076"/>
      <c r="O214" s="1076"/>
      <c r="P214" s="1076"/>
      <c r="Q214" s="1076"/>
      <c r="R214" s="1076"/>
      <c r="S214" s="1076"/>
    </row>
    <row r="215" spans="4:19" ht="13.2" hidden="1">
      <c r="D215" s="1069"/>
      <c r="E215" s="1076"/>
      <c r="F215" s="1076"/>
      <c r="G215" s="1076"/>
      <c r="H215" s="1076"/>
      <c r="I215" s="115"/>
      <c r="J215" s="1076"/>
      <c r="K215" s="1076"/>
      <c r="L215" s="1076"/>
      <c r="M215" s="1076"/>
      <c r="N215" s="1076"/>
      <c r="O215" s="1076"/>
      <c r="P215" s="1076"/>
      <c r="Q215" s="1076"/>
      <c r="R215" s="1076"/>
      <c r="S215" s="1076"/>
    </row>
    <row r="216" spans="4:19" ht="13.2" hidden="1">
      <c r="D216" s="1069"/>
      <c r="E216" s="1076"/>
      <c r="F216" s="1076"/>
      <c r="G216" s="1076"/>
      <c r="H216" s="1076"/>
      <c r="I216" s="115"/>
      <c r="J216" s="1076"/>
      <c r="K216" s="1076"/>
      <c r="L216" s="1076"/>
      <c r="M216" s="1076"/>
      <c r="N216" s="1076"/>
      <c r="O216" s="1076"/>
      <c r="P216" s="1076"/>
      <c r="Q216" s="1076"/>
      <c r="R216" s="1076"/>
      <c r="S216" s="1076"/>
    </row>
    <row r="217" spans="4:19" ht="13.2" hidden="1">
      <c r="D217" s="1069"/>
      <c r="E217" s="1076"/>
      <c r="F217" s="1076"/>
      <c r="G217" s="1076"/>
      <c r="H217" s="1076"/>
      <c r="I217" s="115"/>
      <c r="J217" s="1076"/>
      <c r="K217" s="1076"/>
      <c r="L217" s="1076"/>
      <c r="M217" s="1076"/>
      <c r="N217" s="1076"/>
      <c r="O217" s="1076"/>
      <c r="P217" s="1076"/>
      <c r="Q217" s="1076"/>
      <c r="R217" s="1076"/>
      <c r="S217" s="1076"/>
    </row>
    <row r="218" spans="4:19" ht="13.2" hidden="1">
      <c r="D218" s="1069"/>
      <c r="E218" s="1076"/>
      <c r="F218" s="1076"/>
      <c r="G218" s="1076"/>
      <c r="H218" s="1076"/>
      <c r="I218" s="115"/>
      <c r="J218" s="1076"/>
      <c r="K218" s="1076"/>
      <c r="L218" s="1076"/>
      <c r="M218" s="1076"/>
      <c r="N218" s="1076"/>
      <c r="O218" s="1076"/>
      <c r="P218" s="1076"/>
      <c r="Q218" s="1076"/>
      <c r="R218" s="1076"/>
      <c r="S218" s="1076"/>
    </row>
    <row r="219" spans="4:19" ht="13.2" hidden="1">
      <c r="D219" s="1069"/>
      <c r="E219" s="1076"/>
      <c r="F219" s="1076"/>
      <c r="G219" s="1076"/>
      <c r="H219" s="1076"/>
      <c r="I219" s="115"/>
      <c r="J219" s="1076"/>
      <c r="K219" s="1076"/>
      <c r="L219" s="1076"/>
      <c r="M219" s="1076"/>
      <c r="N219" s="1076"/>
      <c r="O219" s="1076"/>
      <c r="P219" s="1076"/>
      <c r="Q219" s="1076"/>
      <c r="R219" s="1076"/>
      <c r="S219" s="1076"/>
    </row>
    <row r="220" spans="4:19" ht="13.2" hidden="1">
      <c r="D220" s="1069"/>
      <c r="E220" s="1076"/>
      <c r="F220" s="1076"/>
      <c r="G220" s="1076"/>
      <c r="H220" s="1076"/>
      <c r="I220" s="115"/>
      <c r="J220" s="1076"/>
      <c r="K220" s="1076"/>
      <c r="L220" s="1076"/>
      <c r="M220" s="1076"/>
      <c r="N220" s="1076"/>
      <c r="O220" s="1076"/>
      <c r="P220" s="1076"/>
      <c r="Q220" s="1076"/>
      <c r="R220" s="1076"/>
      <c r="S220" s="1076"/>
    </row>
    <row r="221" spans="4:19" ht="13.2" hidden="1">
      <c r="D221" s="1069"/>
      <c r="E221" s="1076"/>
      <c r="F221" s="1076"/>
      <c r="G221" s="1076"/>
      <c r="H221" s="1076"/>
      <c r="I221" s="115"/>
      <c r="J221" s="1076"/>
      <c r="K221" s="1076"/>
      <c r="L221" s="1076"/>
      <c r="M221" s="1076"/>
      <c r="N221" s="1076"/>
      <c r="O221" s="1076"/>
      <c r="P221" s="1076"/>
      <c r="Q221" s="1076"/>
      <c r="R221" s="1076"/>
      <c r="S221" s="1076"/>
    </row>
    <row r="222" spans="4:19" ht="13.2" hidden="1">
      <c r="D222" s="1069"/>
      <c r="E222" s="1076"/>
      <c r="F222" s="1076"/>
      <c r="G222" s="1076"/>
      <c r="H222" s="1076"/>
      <c r="I222" s="115"/>
      <c r="J222" s="1076"/>
      <c r="K222" s="1076"/>
      <c r="L222" s="1076"/>
      <c r="M222" s="1076"/>
      <c r="N222" s="1076"/>
      <c r="O222" s="1076"/>
      <c r="P222" s="1076"/>
      <c r="Q222" s="1076"/>
      <c r="R222" s="1076"/>
      <c r="S222" s="1076"/>
    </row>
    <row r="223" spans="4:19" ht="13.2" hidden="1">
      <c r="D223" s="1069"/>
      <c r="E223" s="1076"/>
      <c r="F223" s="1076"/>
      <c r="G223" s="1076"/>
      <c r="H223" s="1076"/>
      <c r="I223" s="115"/>
      <c r="J223" s="1076"/>
      <c r="K223" s="1076"/>
      <c r="L223" s="1076"/>
      <c r="M223" s="1076"/>
      <c r="N223" s="1076"/>
      <c r="O223" s="1076"/>
      <c r="P223" s="1076"/>
      <c r="Q223" s="1076"/>
      <c r="R223" s="1076"/>
      <c r="S223" s="1076"/>
    </row>
    <row r="224" spans="4:19" ht="13.2" hidden="1">
      <c r="D224" s="1069"/>
      <c r="E224" s="1076"/>
      <c r="F224" s="1076"/>
      <c r="G224" s="1076"/>
      <c r="H224" s="1076"/>
      <c r="I224" s="115"/>
      <c r="J224" s="1076"/>
      <c r="K224" s="1076"/>
      <c r="L224" s="1076"/>
      <c r="M224" s="1076"/>
      <c r="N224" s="1076"/>
      <c r="O224" s="1076"/>
      <c r="P224" s="1076"/>
      <c r="Q224" s="1076"/>
      <c r="R224" s="1076"/>
      <c r="S224" s="1076"/>
    </row>
    <row r="225" spans="4:19" ht="13.2" hidden="1">
      <c r="D225" s="1069"/>
      <c r="E225" s="1076"/>
      <c r="F225" s="1076"/>
      <c r="G225" s="1076"/>
      <c r="H225" s="1076"/>
      <c r="I225" s="115"/>
      <c r="J225" s="1076"/>
      <c r="K225" s="1076"/>
      <c r="L225" s="1076"/>
      <c r="M225" s="1076"/>
      <c r="N225" s="1076"/>
      <c r="O225" s="1076"/>
      <c r="P225" s="1076"/>
      <c r="Q225" s="1076"/>
      <c r="R225" s="1076"/>
      <c r="S225" s="1076"/>
    </row>
    <row r="226" spans="4:19" ht="13.2" hidden="1">
      <c r="D226" s="1069"/>
      <c r="E226" s="1076"/>
      <c r="F226" s="1076"/>
      <c r="G226" s="1076"/>
      <c r="H226" s="1076"/>
      <c r="I226" s="115"/>
      <c r="J226" s="1076"/>
      <c r="K226" s="1076"/>
      <c r="L226" s="1076"/>
      <c r="M226" s="1076"/>
      <c r="N226" s="1076"/>
      <c r="O226" s="1076"/>
      <c r="P226" s="1076"/>
      <c r="Q226" s="1076"/>
      <c r="R226" s="1076"/>
      <c r="S226" s="1076"/>
    </row>
    <row r="227" spans="4:19" ht="13.2" hidden="1">
      <c r="D227" s="1069"/>
      <c r="E227" s="1076"/>
      <c r="F227" s="1076"/>
      <c r="G227" s="1076"/>
      <c r="H227" s="1076"/>
      <c r="I227" s="115"/>
      <c r="J227" s="1076"/>
      <c r="K227" s="1076"/>
      <c r="L227" s="1076"/>
      <c r="M227" s="1076"/>
      <c r="N227" s="1076"/>
      <c r="O227" s="1076"/>
      <c r="P227" s="1076"/>
      <c r="Q227" s="1076"/>
      <c r="R227" s="1076"/>
      <c r="S227" s="1076"/>
    </row>
    <row r="228" spans="4:19" ht="13.2" hidden="1">
      <c r="D228" s="1069"/>
      <c r="E228" s="1076"/>
      <c r="F228" s="1076"/>
      <c r="G228" s="1076"/>
      <c r="H228" s="1076"/>
      <c r="I228" s="115"/>
      <c r="J228" s="1076"/>
      <c r="K228" s="1076"/>
      <c r="L228" s="1076"/>
      <c r="M228" s="1076"/>
      <c r="N228" s="1076"/>
      <c r="O228" s="1076"/>
      <c r="P228" s="1076"/>
      <c r="Q228" s="1076"/>
      <c r="R228" s="1076"/>
      <c r="S228" s="1076"/>
    </row>
    <row r="229" spans="4:19" ht="13.2" hidden="1">
      <c r="D229" s="1069"/>
      <c r="E229" s="1076"/>
      <c r="F229" s="1076"/>
      <c r="G229" s="1076"/>
      <c r="H229" s="1076"/>
      <c r="I229" s="115"/>
      <c r="J229" s="1076"/>
      <c r="K229" s="1076"/>
      <c r="L229" s="1076"/>
      <c r="M229" s="1076"/>
      <c r="N229" s="1076"/>
      <c r="O229" s="1076"/>
      <c r="P229" s="1076"/>
      <c r="Q229" s="1076"/>
      <c r="R229" s="1076"/>
      <c r="S229" s="1076"/>
    </row>
    <row r="230" spans="4:19" ht="13.2" hidden="1">
      <c r="D230" s="1069"/>
      <c r="E230" s="1076"/>
      <c r="F230" s="1076"/>
      <c r="G230" s="1076"/>
      <c r="H230" s="1076"/>
      <c r="I230" s="115"/>
      <c r="J230" s="1076"/>
      <c r="K230" s="1076"/>
      <c r="L230" s="1076"/>
      <c r="M230" s="1076"/>
      <c r="N230" s="1076"/>
      <c r="O230" s="1076"/>
      <c r="P230" s="1076"/>
      <c r="Q230" s="1076"/>
      <c r="R230" s="1076"/>
      <c r="S230" s="1076"/>
    </row>
    <row r="231" spans="4:19" ht="13.2" hidden="1">
      <c r="D231" s="1069"/>
      <c r="E231" s="1076"/>
      <c r="F231" s="1076"/>
      <c r="G231" s="1076"/>
      <c r="H231" s="1076"/>
      <c r="I231" s="115"/>
      <c r="J231" s="1076"/>
      <c r="K231" s="1076"/>
      <c r="L231" s="1076"/>
      <c r="M231" s="1076"/>
      <c r="N231" s="1076"/>
      <c r="O231" s="1076"/>
      <c r="P231" s="1076"/>
      <c r="Q231" s="1076"/>
      <c r="R231" s="1076"/>
      <c r="S231" s="1076"/>
    </row>
    <row r="232" spans="4:19" ht="13.2" hidden="1">
      <c r="D232" s="1069"/>
      <c r="E232" s="1076"/>
      <c r="F232" s="1076"/>
      <c r="G232" s="1076"/>
      <c r="H232" s="1076"/>
      <c r="I232" s="115"/>
      <c r="J232" s="1076"/>
      <c r="K232" s="1076"/>
      <c r="L232" s="1076"/>
      <c r="M232" s="1076"/>
      <c r="N232" s="1076"/>
      <c r="O232" s="1076"/>
      <c r="P232" s="1076"/>
      <c r="Q232" s="1076"/>
      <c r="R232" s="1076"/>
      <c r="S232" s="1076"/>
    </row>
    <row r="233" spans="4:19" ht="13.2" hidden="1">
      <c r="D233" s="1069"/>
      <c r="E233" s="1076"/>
      <c r="F233" s="1076"/>
      <c r="G233" s="1076"/>
      <c r="H233" s="1076"/>
      <c r="I233" s="115"/>
      <c r="J233" s="1076"/>
      <c r="K233" s="1076"/>
      <c r="L233" s="1076"/>
      <c r="M233" s="1076"/>
      <c r="N233" s="1076"/>
      <c r="O233" s="1076"/>
      <c r="P233" s="1076"/>
      <c r="Q233" s="1076"/>
      <c r="R233" s="1076"/>
      <c r="S233" s="1076"/>
    </row>
    <row r="234" spans="4:19" ht="13.2" hidden="1">
      <c r="D234" s="1069"/>
      <c r="E234" s="1076"/>
      <c r="F234" s="1076"/>
      <c r="G234" s="1076"/>
      <c r="H234" s="1076"/>
      <c r="I234" s="115"/>
      <c r="J234" s="1076"/>
      <c r="K234" s="1076"/>
      <c r="L234" s="1076"/>
      <c r="M234" s="1076"/>
      <c r="N234" s="1076"/>
      <c r="O234" s="1076"/>
      <c r="P234" s="1076"/>
      <c r="Q234" s="1076"/>
      <c r="R234" s="1076"/>
      <c r="S234" s="1076"/>
    </row>
    <row r="235" spans="4:19" ht="13.2" hidden="1">
      <c r="D235" s="1069"/>
      <c r="E235" s="1076"/>
      <c r="F235" s="1076"/>
      <c r="G235" s="1076"/>
      <c r="H235" s="1076"/>
      <c r="I235" s="115"/>
      <c r="J235" s="1076"/>
      <c r="K235" s="1076"/>
      <c r="L235" s="1076"/>
      <c r="M235" s="1076"/>
      <c r="N235" s="1076"/>
      <c r="O235" s="1076"/>
      <c r="P235" s="1076"/>
      <c r="Q235" s="1076"/>
      <c r="R235" s="1076"/>
      <c r="S235" s="1076"/>
    </row>
    <row r="236" spans="4:19" ht="13.2" hidden="1">
      <c r="D236" s="1069"/>
      <c r="E236" s="1076"/>
      <c r="F236" s="1076"/>
      <c r="G236" s="1076"/>
      <c r="H236" s="1076"/>
      <c r="I236" s="115"/>
      <c r="J236" s="1076"/>
      <c r="K236" s="1076"/>
      <c r="L236" s="1076"/>
      <c r="M236" s="1076"/>
      <c r="N236" s="1076"/>
      <c r="O236" s="1076"/>
      <c r="P236" s="1076"/>
      <c r="Q236" s="1076"/>
      <c r="R236" s="1076"/>
      <c r="S236" s="1076"/>
    </row>
    <row r="237" spans="4:19" ht="13.2" hidden="1">
      <c r="D237" s="1069"/>
      <c r="E237" s="1076"/>
      <c r="F237" s="1076"/>
      <c r="G237" s="1076"/>
      <c r="H237" s="1076"/>
      <c r="I237" s="115"/>
      <c r="J237" s="1076"/>
      <c r="K237" s="1076"/>
      <c r="L237" s="1076"/>
      <c r="M237" s="1076"/>
      <c r="N237" s="1076"/>
      <c r="O237" s="1076"/>
      <c r="P237" s="1076"/>
      <c r="Q237" s="1076"/>
      <c r="R237" s="1076"/>
      <c r="S237" s="1076"/>
    </row>
    <row r="238" spans="4:19" ht="13.2" hidden="1">
      <c r="D238" s="1069"/>
      <c r="E238" s="1076"/>
      <c r="F238" s="1076"/>
      <c r="G238" s="1076"/>
      <c r="H238" s="1076"/>
      <c r="I238" s="115"/>
      <c r="J238" s="1076"/>
      <c r="K238" s="1076"/>
      <c r="L238" s="1076"/>
      <c r="M238" s="1076"/>
      <c r="N238" s="1076"/>
      <c r="O238" s="1076"/>
      <c r="P238" s="1076"/>
      <c r="Q238" s="1076"/>
      <c r="R238" s="1076"/>
      <c r="S238" s="1076"/>
    </row>
    <row r="239" spans="4:19" ht="13.2" hidden="1">
      <c r="D239" s="1069"/>
      <c r="E239" s="1076"/>
      <c r="F239" s="1076"/>
      <c r="G239" s="1076"/>
      <c r="H239" s="1076"/>
      <c r="I239" s="115"/>
      <c r="J239" s="1076"/>
      <c r="K239" s="1076"/>
      <c r="L239" s="1076"/>
      <c r="M239" s="1076"/>
      <c r="N239" s="1076"/>
      <c r="O239" s="1076"/>
      <c r="P239" s="1076"/>
      <c r="Q239" s="1076"/>
      <c r="R239" s="1076"/>
      <c r="S239" s="1076"/>
    </row>
    <row r="240" spans="4:19" ht="13.2" hidden="1">
      <c r="D240" s="1069"/>
      <c r="E240" s="1076"/>
      <c r="F240" s="1076"/>
      <c r="G240" s="1076"/>
      <c r="H240" s="1076"/>
      <c r="I240" s="115"/>
      <c r="J240" s="1076"/>
      <c r="K240" s="1076"/>
      <c r="L240" s="1076"/>
      <c r="M240" s="1076"/>
      <c r="N240" s="1076"/>
      <c r="O240" s="1076"/>
      <c r="P240" s="1076"/>
      <c r="Q240" s="1076"/>
      <c r="R240" s="1076"/>
      <c r="S240" s="1076"/>
    </row>
    <row r="241" spans="4:19" ht="13.2" hidden="1">
      <c r="D241" s="1069"/>
      <c r="E241" s="1076"/>
      <c r="F241" s="1076"/>
      <c r="G241" s="1076"/>
      <c r="H241" s="1076"/>
      <c r="I241" s="115"/>
      <c r="J241" s="1076"/>
      <c r="K241" s="1076"/>
      <c r="L241" s="1076"/>
      <c r="M241" s="1076"/>
      <c r="N241" s="1076"/>
      <c r="O241" s="1076"/>
      <c r="P241" s="1076"/>
      <c r="Q241" s="1076"/>
      <c r="R241" s="1076"/>
      <c r="S241" s="1076"/>
    </row>
    <row r="242" spans="4:19" ht="13.2" hidden="1">
      <c r="D242" s="1069"/>
      <c r="E242" s="1076"/>
      <c r="F242" s="1076"/>
      <c r="G242" s="1076"/>
      <c r="H242" s="1076"/>
      <c r="I242" s="115"/>
      <c r="J242" s="1076"/>
      <c r="K242" s="1076"/>
      <c r="L242" s="1076"/>
      <c r="M242" s="1076"/>
      <c r="N242" s="1076"/>
      <c r="O242" s="1076"/>
      <c r="P242" s="1076"/>
      <c r="Q242" s="1076"/>
      <c r="R242" s="1076"/>
      <c r="S242" s="1076"/>
    </row>
    <row r="243" spans="4:19" ht="13.2" hidden="1">
      <c r="D243" s="1069"/>
      <c r="E243" s="1076"/>
      <c r="F243" s="1076"/>
      <c r="G243" s="1076"/>
      <c r="H243" s="1076"/>
      <c r="I243" s="115"/>
      <c r="J243" s="1076"/>
      <c r="K243" s="1076"/>
      <c r="L243" s="1076"/>
      <c r="M243" s="1076"/>
      <c r="N243" s="1076"/>
      <c r="O243" s="1076"/>
      <c r="P243" s="1076"/>
      <c r="Q243" s="1076"/>
      <c r="R243" s="1076"/>
      <c r="S243" s="1076"/>
    </row>
    <row r="244" spans="4:19" ht="13.2" hidden="1">
      <c r="D244" s="1069"/>
      <c r="E244" s="1076"/>
      <c r="F244" s="1076"/>
      <c r="G244" s="1076"/>
      <c r="H244" s="1076"/>
      <c r="I244" s="115"/>
      <c r="J244" s="1076"/>
      <c r="K244" s="1076"/>
      <c r="L244" s="1076"/>
      <c r="M244" s="1076"/>
      <c r="N244" s="1076"/>
      <c r="O244" s="1076"/>
      <c r="P244" s="1076"/>
      <c r="Q244" s="1076"/>
      <c r="R244" s="1076"/>
      <c r="S244" s="1076"/>
    </row>
    <row r="245" spans="4:19" ht="13.2" hidden="1">
      <c r="D245" s="1069"/>
      <c r="E245" s="1076"/>
      <c r="F245" s="1076"/>
      <c r="G245" s="1076"/>
      <c r="H245" s="1076"/>
      <c r="I245" s="115"/>
      <c r="J245" s="1076"/>
      <c r="K245" s="1076"/>
      <c r="L245" s="1076"/>
      <c r="M245" s="1076"/>
      <c r="N245" s="1076"/>
      <c r="O245" s="1076"/>
      <c r="P245" s="1076"/>
      <c r="Q245" s="1076"/>
      <c r="R245" s="1076"/>
      <c r="S245" s="1076"/>
    </row>
    <row r="246" spans="4:19" ht="13.2" hidden="1">
      <c r="D246" s="1069"/>
      <c r="E246" s="1076"/>
      <c r="F246" s="1076"/>
      <c r="G246" s="1076"/>
      <c r="H246" s="1076"/>
      <c r="I246" s="115"/>
      <c r="J246" s="1076"/>
      <c r="K246" s="1076"/>
      <c r="L246" s="1076"/>
      <c r="M246" s="1076"/>
      <c r="N246" s="1076"/>
      <c r="O246" s="1076"/>
      <c r="P246" s="1076"/>
      <c r="Q246" s="1076"/>
      <c r="R246" s="1076"/>
      <c r="S246" s="1076"/>
    </row>
    <row r="247" spans="4:19" ht="13.2" hidden="1">
      <c r="D247" s="1069"/>
      <c r="E247" s="1076"/>
      <c r="F247" s="1076"/>
      <c r="G247" s="1076"/>
      <c r="H247" s="1076"/>
      <c r="I247" s="115"/>
      <c r="J247" s="1076"/>
      <c r="K247" s="1076"/>
      <c r="L247" s="1076"/>
      <c r="M247" s="1076"/>
      <c r="N247" s="1076"/>
      <c r="O247" s="1076"/>
      <c r="P247" s="1076"/>
      <c r="Q247" s="1076"/>
      <c r="R247" s="1076"/>
      <c r="S247" s="1076"/>
    </row>
    <row r="248" spans="4:19" ht="13.2" hidden="1">
      <c r="D248" s="1069"/>
      <c r="E248" s="1076"/>
      <c r="F248" s="1076"/>
      <c r="G248" s="1076"/>
      <c r="H248" s="1076"/>
      <c r="I248" s="115"/>
      <c r="J248" s="1076"/>
      <c r="K248" s="1076"/>
      <c r="L248" s="1076"/>
      <c r="M248" s="1076"/>
      <c r="N248" s="1076"/>
      <c r="O248" s="1076"/>
      <c r="P248" s="1076"/>
      <c r="Q248" s="1076"/>
      <c r="R248" s="1076"/>
      <c r="S248" s="1076"/>
    </row>
    <row r="249" spans="4:19" ht="13.2" hidden="1">
      <c r="D249" s="1069"/>
      <c r="E249" s="1076"/>
      <c r="F249" s="1076"/>
      <c r="G249" s="1076"/>
      <c r="H249" s="1076"/>
      <c r="I249" s="115"/>
      <c r="J249" s="1076"/>
      <c r="K249" s="1076"/>
      <c r="L249" s="1076"/>
      <c r="M249" s="1076"/>
      <c r="N249" s="1076"/>
      <c r="O249" s="1076"/>
      <c r="P249" s="1076"/>
      <c r="Q249" s="1076"/>
      <c r="R249" s="1076"/>
      <c r="S249" s="1076"/>
    </row>
    <row r="250" spans="4:19" ht="13.2" hidden="1">
      <c r="D250" s="1069"/>
      <c r="E250" s="1076"/>
      <c r="F250" s="1076"/>
      <c r="G250" s="1076"/>
      <c r="H250" s="1076"/>
      <c r="I250" s="115"/>
      <c r="J250" s="1076"/>
      <c r="K250" s="1076"/>
      <c r="L250" s="1076"/>
      <c r="M250" s="1076"/>
      <c r="N250" s="1076"/>
      <c r="O250" s="1076"/>
      <c r="P250" s="1076"/>
      <c r="Q250" s="1076"/>
      <c r="R250" s="1076"/>
      <c r="S250" s="1076"/>
    </row>
    <row r="251" spans="4:19" ht="13.2" hidden="1">
      <c r="D251" s="1069"/>
      <c r="E251" s="1076"/>
      <c r="F251" s="1076"/>
      <c r="G251" s="1076"/>
      <c r="H251" s="1076"/>
      <c r="I251" s="115"/>
      <c r="J251" s="1076"/>
      <c r="K251" s="1076"/>
      <c r="L251" s="1076"/>
      <c r="M251" s="1076"/>
      <c r="N251" s="1076"/>
      <c r="O251" s="1076"/>
      <c r="P251" s="1076"/>
      <c r="Q251" s="1076"/>
      <c r="R251" s="1076"/>
      <c r="S251" s="1076"/>
    </row>
    <row r="252" spans="4:19" ht="13.2" hidden="1">
      <c r="D252" s="1069"/>
      <c r="E252" s="1076"/>
      <c r="F252" s="1076"/>
      <c r="G252" s="1076"/>
      <c r="H252" s="1076"/>
      <c r="I252" s="115"/>
      <c r="J252" s="1076"/>
      <c r="K252" s="1076"/>
      <c r="L252" s="1076"/>
      <c r="M252" s="1076"/>
      <c r="N252" s="1076"/>
      <c r="O252" s="1076"/>
      <c r="P252" s="1076"/>
      <c r="Q252" s="1076"/>
      <c r="R252" s="1076"/>
      <c r="S252" s="1076"/>
    </row>
    <row r="253" spans="4:19" ht="13.2" hidden="1">
      <c r="D253" s="1069"/>
      <c r="E253" s="1076"/>
      <c r="F253" s="1076"/>
      <c r="G253" s="1076"/>
      <c r="H253" s="1076"/>
      <c r="I253" s="115"/>
      <c r="J253" s="1076"/>
      <c r="K253" s="1076"/>
      <c r="L253" s="1076"/>
      <c r="M253" s="1076"/>
      <c r="N253" s="1076"/>
      <c r="O253" s="1076"/>
      <c r="P253" s="1076"/>
      <c r="Q253" s="1076"/>
      <c r="R253" s="1076"/>
      <c r="S253" s="1076"/>
    </row>
    <row r="254" spans="4:19" ht="13.2" hidden="1">
      <c r="D254" s="1069"/>
      <c r="E254" s="1076"/>
      <c r="F254" s="1076"/>
      <c r="G254" s="1076"/>
      <c r="H254" s="1076"/>
      <c r="I254" s="115"/>
      <c r="J254" s="1076"/>
      <c r="K254" s="1076"/>
      <c r="L254" s="1076"/>
      <c r="M254" s="1076"/>
      <c r="N254" s="1076"/>
      <c r="O254" s="1076"/>
      <c r="P254" s="1076"/>
      <c r="Q254" s="1076"/>
      <c r="R254" s="1076"/>
      <c r="S254" s="1076"/>
    </row>
    <row r="255" spans="4:19" ht="13.2" hidden="1">
      <c r="D255" s="1069"/>
      <c r="E255" s="1076"/>
      <c r="F255" s="1076"/>
      <c r="G255" s="1076"/>
      <c r="H255" s="1076"/>
      <c r="I255" s="115"/>
      <c r="J255" s="1076"/>
      <c r="K255" s="1076"/>
      <c r="L255" s="1076"/>
      <c r="M255" s="1076"/>
      <c r="N255" s="1076"/>
      <c r="O255" s="1076"/>
      <c r="P255" s="1076"/>
      <c r="Q255" s="1076"/>
      <c r="R255" s="1076"/>
      <c r="S255" s="1076"/>
    </row>
    <row r="256" spans="4:19" ht="13.2" hidden="1">
      <c r="D256" s="1069"/>
      <c r="E256" s="1076"/>
      <c r="F256" s="1076"/>
      <c r="G256" s="1076"/>
      <c r="H256" s="1076"/>
      <c r="I256" s="115"/>
      <c r="J256" s="1076"/>
      <c r="K256" s="1076"/>
      <c r="L256" s="1076"/>
      <c r="M256" s="1076"/>
      <c r="N256" s="1076"/>
      <c r="O256" s="1076"/>
      <c r="P256" s="1076"/>
      <c r="Q256" s="1076"/>
      <c r="R256" s="1076"/>
      <c r="S256" s="1076"/>
    </row>
    <row r="257" spans="4:19" ht="13.2" hidden="1">
      <c r="D257" s="1069"/>
      <c r="E257" s="1076"/>
      <c r="F257" s="1076"/>
      <c r="G257" s="1076"/>
      <c r="H257" s="1076"/>
      <c r="I257" s="115"/>
      <c r="J257" s="1076"/>
      <c r="K257" s="1076"/>
      <c r="L257" s="1076"/>
      <c r="M257" s="1076"/>
      <c r="N257" s="1076"/>
      <c r="O257" s="1076"/>
      <c r="P257" s="1076"/>
      <c r="Q257" s="1076"/>
      <c r="R257" s="1076"/>
      <c r="S257" s="1076"/>
    </row>
    <row r="258" spans="4:19" ht="13.2" hidden="1">
      <c r="D258" s="1069"/>
      <c r="E258" s="1076"/>
      <c r="F258" s="1076"/>
      <c r="G258" s="1076"/>
      <c r="H258" s="1076"/>
      <c r="I258" s="115"/>
      <c r="J258" s="1076"/>
      <c r="K258" s="1076"/>
      <c r="L258" s="1076"/>
      <c r="M258" s="1076"/>
      <c r="N258" s="1076"/>
      <c r="O258" s="1076"/>
      <c r="P258" s="1076"/>
      <c r="Q258" s="1076"/>
      <c r="R258" s="1076"/>
      <c r="S258" s="1076"/>
    </row>
    <row r="259" spans="4:19" ht="13.2" hidden="1">
      <c r="D259" s="1069"/>
      <c r="E259" s="1076"/>
      <c r="F259" s="1076"/>
      <c r="G259" s="1076"/>
      <c r="H259" s="1076"/>
      <c r="I259" s="115"/>
      <c r="J259" s="1076"/>
      <c r="K259" s="1076"/>
      <c r="L259" s="1076"/>
      <c r="M259" s="1076"/>
      <c r="N259" s="1076"/>
      <c r="O259" s="1076"/>
      <c r="P259" s="1076"/>
      <c r="Q259" s="1076"/>
      <c r="R259" s="1076"/>
      <c r="S259" s="1076"/>
    </row>
    <row r="260" spans="4:19" ht="13.2" hidden="1">
      <c r="D260" s="1069"/>
      <c r="E260" s="1076"/>
      <c r="F260" s="1076"/>
      <c r="G260" s="1076"/>
      <c r="H260" s="1076"/>
      <c r="I260" s="115"/>
      <c r="J260" s="1076"/>
      <c r="K260" s="1076"/>
      <c r="L260" s="1076"/>
      <c r="M260" s="1076"/>
      <c r="N260" s="1076"/>
      <c r="O260" s="1076"/>
      <c r="P260" s="1076"/>
      <c r="Q260" s="1076"/>
      <c r="R260" s="1076"/>
      <c r="S260" s="1076"/>
    </row>
    <row r="261" spans="4:19" ht="13.2" hidden="1">
      <c r="D261" s="1069"/>
      <c r="E261" s="1076"/>
      <c r="F261" s="1076"/>
      <c r="G261" s="1076"/>
      <c r="H261" s="1076"/>
      <c r="I261" s="115"/>
      <c r="J261" s="1076"/>
      <c r="K261" s="1076"/>
      <c r="L261" s="1076"/>
      <c r="M261" s="1076"/>
      <c r="N261" s="1076"/>
      <c r="O261" s="1076"/>
      <c r="P261" s="1076"/>
      <c r="Q261" s="1076"/>
      <c r="R261" s="1076"/>
      <c r="S261" s="1076"/>
    </row>
    <row r="262" spans="4:19" ht="13.2" hidden="1">
      <c r="D262" s="1069"/>
      <c r="E262" s="1076"/>
      <c r="F262" s="1076"/>
      <c r="G262" s="1076"/>
      <c r="H262" s="1076"/>
      <c r="I262" s="115"/>
      <c r="J262" s="1076"/>
      <c r="K262" s="1076"/>
      <c r="L262" s="1076"/>
      <c r="M262" s="1076"/>
      <c r="N262" s="1076"/>
      <c r="O262" s="1076"/>
      <c r="P262" s="1076"/>
      <c r="Q262" s="1076"/>
      <c r="R262" s="1076"/>
      <c r="S262" s="1076"/>
    </row>
    <row r="263" spans="4:19" ht="13.2" hidden="1">
      <c r="D263" s="1078"/>
      <c r="I263" s="115"/>
    </row>
    <row r="264" spans="4:19" ht="13.2" hidden="1">
      <c r="D264" s="1067"/>
      <c r="E264" s="1079"/>
      <c r="F264" s="1079"/>
      <c r="G264" s="1079"/>
      <c r="H264" s="1079"/>
      <c r="I264" s="1065"/>
      <c r="J264" s="1079"/>
      <c r="K264" s="1079"/>
      <c r="L264" s="1079"/>
      <c r="M264" s="1079"/>
      <c r="N264" s="1079"/>
      <c r="O264" s="1079"/>
      <c r="P264" s="1079"/>
      <c r="Q264" s="1079"/>
      <c r="R264" s="1079"/>
      <c r="S264" s="1079"/>
    </row>
    <row r="265" spans="4:19" ht="13.2" hidden="1">
      <c r="D265" s="1067"/>
      <c r="E265" s="1079"/>
      <c r="F265" s="1079"/>
      <c r="G265" s="1079"/>
      <c r="H265" s="1079"/>
      <c r="I265" s="1065"/>
      <c r="J265" s="1079"/>
      <c r="K265" s="1079"/>
      <c r="L265" s="1079"/>
      <c r="M265" s="1079"/>
      <c r="N265" s="1079"/>
      <c r="O265" s="1079"/>
      <c r="P265" s="1079"/>
      <c r="Q265" s="1079"/>
      <c r="R265" s="1079"/>
      <c r="S265" s="1079"/>
    </row>
    <row r="266" spans="4:19" ht="13.2" hidden="1">
      <c r="D266" s="1067"/>
      <c r="E266" s="1079"/>
      <c r="F266" s="1079"/>
      <c r="G266" s="1079"/>
      <c r="H266" s="1079"/>
      <c r="I266" s="1065"/>
      <c r="J266" s="1079"/>
      <c r="K266" s="1079"/>
      <c r="L266" s="1079"/>
      <c r="M266" s="1079"/>
      <c r="N266" s="1079"/>
      <c r="O266" s="1079"/>
      <c r="P266" s="1079"/>
      <c r="Q266" s="1079"/>
      <c r="R266" s="1079"/>
      <c r="S266" s="1079"/>
    </row>
    <row r="267" spans="4:19" ht="13.2" hidden="1">
      <c r="D267" s="1067"/>
      <c r="E267" s="1079"/>
      <c r="F267" s="1079"/>
      <c r="G267" s="1079"/>
      <c r="H267" s="1079"/>
      <c r="I267" s="1065"/>
      <c r="J267" s="1079"/>
      <c r="K267" s="1079"/>
      <c r="L267" s="1079"/>
      <c r="M267" s="1079"/>
      <c r="N267" s="1079"/>
      <c r="O267" s="1079"/>
      <c r="P267" s="1079"/>
      <c r="Q267" s="1079"/>
      <c r="R267" s="1079"/>
      <c r="S267" s="1079"/>
    </row>
    <row r="268" spans="4:19" ht="13.2" hidden="1">
      <c r="D268" s="1067"/>
      <c r="E268" s="1079"/>
      <c r="F268" s="1079"/>
      <c r="G268" s="1079"/>
      <c r="H268" s="1079"/>
      <c r="I268" s="1065"/>
      <c r="J268" s="1079"/>
      <c r="K268" s="1079"/>
      <c r="L268" s="1079"/>
      <c r="M268" s="1079"/>
      <c r="N268" s="1079"/>
      <c r="O268" s="1079"/>
      <c r="P268" s="1079"/>
      <c r="Q268" s="1079"/>
      <c r="R268" s="1079"/>
      <c r="S268" s="1079"/>
    </row>
    <row r="269" spans="4:19" ht="13.2" hidden="1">
      <c r="D269" s="1067"/>
      <c r="E269" s="1079"/>
      <c r="F269" s="1079"/>
      <c r="G269" s="1079"/>
      <c r="H269" s="1079"/>
      <c r="I269" s="1065"/>
      <c r="J269" s="1079"/>
      <c r="K269" s="1079"/>
      <c r="L269" s="1079"/>
      <c r="M269" s="1079"/>
      <c r="N269" s="1079"/>
      <c r="O269" s="1079"/>
      <c r="P269" s="1079"/>
      <c r="Q269" s="1079"/>
      <c r="R269" s="1079"/>
      <c r="S269" s="1079"/>
    </row>
    <row r="270" spans="4:19" ht="13.2" hidden="1">
      <c r="D270" s="1067"/>
      <c r="E270" s="1079"/>
      <c r="F270" s="1079"/>
      <c r="G270" s="1079"/>
      <c r="H270" s="1079"/>
      <c r="I270" s="1065"/>
      <c r="J270" s="1079"/>
      <c r="K270" s="1079"/>
      <c r="L270" s="1079"/>
      <c r="M270" s="1079"/>
      <c r="N270" s="1079"/>
      <c r="O270" s="1079"/>
      <c r="P270" s="1079"/>
      <c r="Q270" s="1079"/>
      <c r="R270" s="1079"/>
      <c r="S270" s="1079"/>
    </row>
    <row r="271" spans="4:19" ht="13.2" hidden="1">
      <c r="D271" s="1067"/>
      <c r="E271" s="1079"/>
      <c r="F271" s="1079"/>
      <c r="G271" s="1079"/>
      <c r="H271" s="1079"/>
      <c r="I271" s="1065"/>
      <c r="J271" s="1079"/>
      <c r="K271" s="1079"/>
      <c r="L271" s="1079"/>
      <c r="M271" s="1079"/>
      <c r="N271" s="1079"/>
      <c r="O271" s="1079"/>
      <c r="P271" s="1079"/>
      <c r="Q271" s="1079"/>
      <c r="R271" s="1079"/>
      <c r="S271" s="1079"/>
    </row>
    <row r="272" spans="4:19" ht="13.2" hidden="1">
      <c r="D272" s="1067"/>
      <c r="E272" s="1079"/>
      <c r="F272" s="1079"/>
      <c r="G272" s="1079"/>
      <c r="H272" s="1079"/>
      <c r="I272" s="1065"/>
      <c r="J272" s="1079"/>
      <c r="K272" s="1079"/>
      <c r="L272" s="1079"/>
      <c r="M272" s="1079"/>
      <c r="N272" s="1079"/>
      <c r="O272" s="1079"/>
      <c r="P272" s="1079"/>
      <c r="Q272" s="1079"/>
      <c r="R272" s="1079"/>
      <c r="S272" s="1079"/>
    </row>
    <row r="273" spans="4:19" ht="13.2" hidden="1">
      <c r="D273" s="1067"/>
      <c r="E273" s="1080"/>
      <c r="F273" s="1080"/>
      <c r="G273" s="1080"/>
      <c r="H273" s="1080"/>
      <c r="I273" s="1065"/>
      <c r="J273" s="1080"/>
      <c r="K273" s="1080"/>
      <c r="L273" s="1080"/>
      <c r="M273" s="1080"/>
      <c r="N273" s="1080"/>
      <c r="O273" s="1080"/>
      <c r="P273" s="1080"/>
      <c r="Q273" s="1080"/>
      <c r="R273" s="1080"/>
      <c r="S273" s="1080"/>
    </row>
    <row r="274" spans="4:19" ht="13.2" hidden="1">
      <c r="D274" s="1067"/>
      <c r="E274" s="1080"/>
      <c r="F274" s="1080"/>
      <c r="G274" s="1080"/>
      <c r="H274" s="1080"/>
      <c r="I274" s="1065"/>
      <c r="J274" s="1080"/>
      <c r="K274" s="1080"/>
      <c r="L274" s="1080"/>
      <c r="M274" s="1080"/>
      <c r="N274" s="1080"/>
      <c r="O274" s="1080"/>
      <c r="P274" s="1080"/>
      <c r="Q274" s="1080"/>
      <c r="R274" s="1080"/>
      <c r="S274" s="1080"/>
    </row>
    <row r="275" spans="4:19" ht="13.2" hidden="1">
      <c r="D275" s="1067"/>
      <c r="E275" s="1080"/>
      <c r="F275" s="1080"/>
      <c r="G275" s="1080"/>
      <c r="H275" s="1080"/>
      <c r="I275" s="1065"/>
      <c r="J275" s="1080"/>
      <c r="K275" s="1080"/>
      <c r="L275" s="1080"/>
      <c r="M275" s="1080"/>
      <c r="N275" s="1080"/>
      <c r="O275" s="1080"/>
      <c r="P275" s="1080"/>
      <c r="Q275" s="1080"/>
      <c r="R275" s="1080"/>
      <c r="S275" s="1080"/>
    </row>
    <row r="276" spans="4:19" ht="13.2" hidden="1">
      <c r="D276" s="1067"/>
      <c r="E276" s="1080"/>
      <c r="F276" s="1080"/>
      <c r="G276" s="1080"/>
      <c r="H276" s="1080"/>
      <c r="I276" s="1065"/>
      <c r="J276" s="1080"/>
      <c r="K276" s="1080"/>
      <c r="L276" s="1080"/>
      <c r="M276" s="1080"/>
      <c r="N276" s="1080"/>
      <c r="O276" s="1080"/>
      <c r="P276" s="1080"/>
      <c r="Q276" s="1080"/>
      <c r="R276" s="1080"/>
      <c r="S276" s="1080"/>
    </row>
    <row r="277" spans="4:19" ht="13.2" hidden="1">
      <c r="D277" s="1067"/>
      <c r="E277" s="1080"/>
      <c r="F277" s="1080"/>
      <c r="G277" s="1080"/>
      <c r="H277" s="1080"/>
      <c r="I277" s="1065"/>
      <c r="J277" s="1080"/>
      <c r="K277" s="1080"/>
      <c r="L277" s="1080"/>
      <c r="M277" s="1080"/>
      <c r="N277" s="1080"/>
      <c r="O277" s="1080"/>
      <c r="P277" s="1080"/>
      <c r="Q277" s="1080"/>
      <c r="R277" s="1080"/>
      <c r="S277" s="1080"/>
    </row>
    <row r="278" spans="4:19" ht="13.2" hidden="1">
      <c r="D278" s="1067"/>
      <c r="E278" s="1080"/>
      <c r="F278" s="1080"/>
      <c r="G278" s="1080"/>
      <c r="H278" s="1080"/>
      <c r="I278" s="1065"/>
      <c r="J278" s="1080"/>
      <c r="K278" s="1080"/>
      <c r="L278" s="1080"/>
      <c r="M278" s="1080"/>
      <c r="N278" s="1080"/>
      <c r="O278" s="1080"/>
      <c r="P278" s="1080"/>
      <c r="Q278" s="1080"/>
      <c r="R278" s="1080"/>
      <c r="S278" s="1080"/>
    </row>
    <row r="279" spans="4:19" ht="13.2" hidden="1">
      <c r="D279" s="1067"/>
      <c r="E279" s="1080"/>
      <c r="F279" s="1080"/>
      <c r="G279" s="1080"/>
      <c r="H279" s="1080"/>
      <c r="I279" s="1065"/>
      <c r="J279" s="1080"/>
      <c r="K279" s="1080"/>
      <c r="L279" s="1080"/>
      <c r="M279" s="1080"/>
      <c r="N279" s="1080"/>
      <c r="O279" s="1080"/>
      <c r="P279" s="1080"/>
      <c r="Q279" s="1080"/>
      <c r="R279" s="1080"/>
      <c r="S279" s="1080"/>
    </row>
    <row r="280" spans="4:19" ht="13.2" hidden="1">
      <c r="D280" s="1067"/>
      <c r="E280" s="1080"/>
      <c r="F280" s="1080"/>
      <c r="G280" s="1080"/>
      <c r="H280" s="1080"/>
      <c r="I280" s="1065"/>
      <c r="J280" s="1080"/>
      <c r="K280" s="1080"/>
      <c r="L280" s="1080"/>
      <c r="M280" s="1080"/>
      <c r="N280" s="1080"/>
      <c r="O280" s="1080"/>
      <c r="P280" s="1080"/>
      <c r="Q280" s="1080"/>
      <c r="R280" s="1080"/>
      <c r="S280" s="1080"/>
    </row>
    <row r="281" spans="4:19" ht="13.2" hidden="1">
      <c r="D281" s="1067"/>
      <c r="E281" s="1080"/>
      <c r="F281" s="1080"/>
      <c r="G281" s="1080"/>
      <c r="H281" s="1080"/>
      <c r="I281" s="1065"/>
      <c r="J281" s="1080"/>
      <c r="K281" s="1080"/>
      <c r="L281" s="1080"/>
      <c r="M281" s="1080"/>
      <c r="N281" s="1080"/>
      <c r="O281" s="1080"/>
      <c r="P281" s="1080"/>
      <c r="Q281" s="1080"/>
      <c r="R281" s="1080"/>
      <c r="S281" s="1080"/>
    </row>
    <row r="282" spans="4:19" ht="13.2" hidden="1">
      <c r="D282" s="1067"/>
      <c r="E282" s="1080"/>
      <c r="F282" s="1080"/>
      <c r="G282" s="1080"/>
      <c r="H282" s="1080"/>
      <c r="I282" s="1065"/>
      <c r="J282" s="1080"/>
      <c r="K282" s="1080"/>
      <c r="L282" s="1080"/>
      <c r="M282" s="1080"/>
      <c r="N282" s="1080"/>
      <c r="O282" s="1080"/>
      <c r="P282" s="1080"/>
      <c r="Q282" s="1080"/>
      <c r="R282" s="1080"/>
      <c r="S282" s="1080"/>
    </row>
    <row r="283" spans="4:19" ht="13.2" hidden="1">
      <c r="D283" s="1067"/>
      <c r="E283" s="1080"/>
      <c r="F283" s="1080"/>
      <c r="G283" s="1080"/>
      <c r="H283" s="1080"/>
      <c r="I283" s="1065"/>
      <c r="J283" s="1080"/>
      <c r="K283" s="1080"/>
      <c r="L283" s="1080"/>
      <c r="M283" s="1080"/>
      <c r="N283" s="1080"/>
      <c r="O283" s="1080"/>
      <c r="P283" s="1080"/>
      <c r="Q283" s="1080"/>
      <c r="R283" s="1080"/>
      <c r="S283" s="1080"/>
    </row>
    <row r="284" spans="4:19" ht="13.2" hidden="1">
      <c r="D284" s="1067"/>
      <c r="E284" s="1080"/>
      <c r="F284" s="1080"/>
      <c r="G284" s="1080"/>
      <c r="H284" s="1080"/>
      <c r="I284" s="1065"/>
      <c r="J284" s="1080"/>
      <c r="K284" s="1080"/>
      <c r="L284" s="1080"/>
      <c r="M284" s="1080"/>
      <c r="N284" s="1080"/>
      <c r="O284" s="1080"/>
      <c r="P284" s="1080"/>
      <c r="Q284" s="1080"/>
      <c r="R284" s="1080"/>
      <c r="S284" s="1080"/>
    </row>
    <row r="285" spans="4:19" ht="13.2" hidden="1">
      <c r="D285" s="1067"/>
      <c r="E285" s="1080"/>
      <c r="F285" s="1080"/>
      <c r="G285" s="1080"/>
      <c r="H285" s="1080"/>
      <c r="I285" s="1065"/>
      <c r="J285" s="1080"/>
      <c r="K285" s="1080"/>
      <c r="L285" s="1080"/>
      <c r="M285" s="1080"/>
      <c r="N285" s="1080"/>
      <c r="O285" s="1080"/>
      <c r="P285" s="1080"/>
      <c r="Q285" s="1080"/>
      <c r="R285" s="1080"/>
      <c r="S285" s="1080"/>
    </row>
    <row r="286" spans="4:19" ht="13.2" hidden="1">
      <c r="D286" s="1067"/>
      <c r="E286" s="1080"/>
      <c r="F286" s="1080"/>
      <c r="G286" s="1080"/>
      <c r="H286" s="1080"/>
      <c r="I286" s="1065"/>
      <c r="J286" s="1080"/>
      <c r="K286" s="1080"/>
      <c r="L286" s="1080"/>
      <c r="M286" s="1080"/>
      <c r="N286" s="1080"/>
      <c r="O286" s="1080"/>
      <c r="P286" s="1080"/>
      <c r="Q286" s="1080"/>
      <c r="R286" s="1080"/>
      <c r="S286" s="1080"/>
    </row>
    <row r="287" spans="4:19" ht="13.2" hidden="1">
      <c r="D287" s="1067"/>
      <c r="E287" s="1080"/>
      <c r="F287" s="1080"/>
      <c r="G287" s="1080"/>
      <c r="H287" s="1080"/>
      <c r="I287" s="1065"/>
      <c r="J287" s="1080"/>
      <c r="K287" s="1080"/>
      <c r="L287" s="1080"/>
      <c r="M287" s="1080"/>
      <c r="N287" s="1080"/>
      <c r="O287" s="1080"/>
      <c r="P287" s="1080"/>
      <c r="Q287" s="1080"/>
      <c r="R287" s="1080"/>
      <c r="S287" s="1080"/>
    </row>
    <row r="288" spans="4:19" ht="13.2" hidden="1">
      <c r="D288" s="1067"/>
      <c r="E288" s="1080"/>
      <c r="F288" s="1080"/>
      <c r="G288" s="1080"/>
      <c r="H288" s="1080"/>
      <c r="I288" s="1065"/>
      <c r="J288" s="1080"/>
      <c r="K288" s="1080"/>
      <c r="L288" s="1080"/>
      <c r="M288" s="1080"/>
      <c r="N288" s="1080"/>
      <c r="O288" s="1080"/>
      <c r="P288" s="1080"/>
      <c r="Q288" s="1080"/>
      <c r="R288" s="1080"/>
      <c r="S288" s="1080"/>
    </row>
    <row r="289" spans="4:19" ht="13.2" hidden="1">
      <c r="D289" s="1067"/>
      <c r="E289" s="1080"/>
      <c r="F289" s="1080"/>
      <c r="G289" s="1080"/>
      <c r="H289" s="1080"/>
      <c r="I289" s="1065"/>
      <c r="J289" s="1080"/>
      <c r="K289" s="1080"/>
      <c r="L289" s="1080"/>
      <c r="M289" s="1080"/>
      <c r="N289" s="1080"/>
      <c r="O289" s="1080"/>
      <c r="P289" s="1080"/>
      <c r="Q289" s="1080"/>
      <c r="R289" s="1080"/>
      <c r="S289" s="1080"/>
    </row>
    <row r="290" spans="4:19" ht="13.2" hidden="1">
      <c r="D290" s="1067"/>
      <c r="E290" s="1080"/>
      <c r="F290" s="1080"/>
      <c r="G290" s="1080"/>
      <c r="H290" s="1080"/>
      <c r="I290" s="1065"/>
      <c r="J290" s="1080"/>
      <c r="K290" s="1080"/>
      <c r="L290" s="1080"/>
      <c r="M290" s="1080"/>
      <c r="N290" s="1080"/>
      <c r="O290" s="1080"/>
      <c r="P290" s="1080"/>
      <c r="Q290" s="1080"/>
      <c r="R290" s="1080"/>
      <c r="S290" s="1080"/>
    </row>
    <row r="291" spans="4:19" ht="13.2" hidden="1">
      <c r="D291" s="1067"/>
      <c r="E291" s="1080"/>
      <c r="F291" s="1080"/>
      <c r="G291" s="1080"/>
      <c r="H291" s="1080"/>
      <c r="I291" s="1065"/>
      <c r="J291" s="1080"/>
      <c r="K291" s="1080"/>
      <c r="L291" s="1080"/>
      <c r="M291" s="1080"/>
      <c r="N291" s="1080"/>
      <c r="O291" s="1080"/>
      <c r="P291" s="1080"/>
      <c r="Q291" s="1080"/>
      <c r="R291" s="1080"/>
      <c r="S291" s="1080"/>
    </row>
    <row r="292" spans="4:19" ht="13.2" hidden="1">
      <c r="D292" s="1067"/>
      <c r="E292" s="1080"/>
      <c r="F292" s="1080"/>
      <c r="G292" s="1080"/>
      <c r="H292" s="1080"/>
      <c r="I292" s="1065"/>
      <c r="J292" s="1080"/>
      <c r="K292" s="1080"/>
      <c r="L292" s="1080"/>
      <c r="M292" s="1080"/>
      <c r="N292" s="1080"/>
      <c r="O292" s="1080"/>
      <c r="P292" s="1080"/>
      <c r="Q292" s="1080"/>
      <c r="R292" s="1080"/>
      <c r="S292" s="1080"/>
    </row>
    <row r="293" spans="4:19" ht="13.2" hidden="1">
      <c r="D293" s="1067"/>
      <c r="E293" s="1080"/>
      <c r="F293" s="1080"/>
      <c r="G293" s="1080"/>
      <c r="H293" s="1080"/>
      <c r="I293" s="1065"/>
      <c r="J293" s="1080"/>
      <c r="K293" s="1080"/>
      <c r="L293" s="1080"/>
      <c r="M293" s="1080"/>
      <c r="N293" s="1080"/>
      <c r="O293" s="1080"/>
      <c r="P293" s="1080"/>
      <c r="Q293" s="1080"/>
      <c r="R293" s="1080"/>
      <c r="S293" s="1080"/>
    </row>
    <row r="294" spans="4:19" ht="13.2" hidden="1">
      <c r="D294" s="1067"/>
      <c r="E294" s="1080"/>
      <c r="F294" s="1080"/>
      <c r="G294" s="1080"/>
      <c r="H294" s="1080"/>
      <c r="I294" s="1065"/>
      <c r="J294" s="1080"/>
      <c r="K294" s="1080"/>
      <c r="L294" s="1080"/>
      <c r="M294" s="1080"/>
      <c r="N294" s="1080"/>
      <c r="O294" s="1080"/>
      <c r="P294" s="1080"/>
      <c r="Q294" s="1080"/>
      <c r="R294" s="1080"/>
      <c r="S294" s="1080"/>
    </row>
    <row r="295" spans="4:19" ht="13.2" hidden="1">
      <c r="D295" s="1067"/>
      <c r="E295" s="1080"/>
      <c r="F295" s="1080"/>
      <c r="G295" s="1080"/>
      <c r="H295" s="1080"/>
      <c r="I295" s="1065"/>
      <c r="J295" s="1080"/>
      <c r="K295" s="1080"/>
      <c r="L295" s="1080"/>
      <c r="M295" s="1080"/>
      <c r="N295" s="1080"/>
      <c r="O295" s="1080"/>
      <c r="P295" s="1080"/>
      <c r="Q295" s="1080"/>
      <c r="R295" s="1080"/>
      <c r="S295" s="1080"/>
    </row>
    <row r="296" spans="4:19" ht="13.2" hidden="1">
      <c r="D296" s="1078"/>
      <c r="E296" s="1081"/>
      <c r="F296" s="1081"/>
      <c r="G296" s="1081"/>
      <c r="H296" s="1081"/>
      <c r="I296" s="1065"/>
      <c r="J296" s="1081"/>
      <c r="K296" s="1081"/>
      <c r="L296" s="1081"/>
      <c r="M296" s="1081"/>
      <c r="N296" s="1081"/>
      <c r="O296" s="1081"/>
      <c r="P296" s="1081"/>
      <c r="Q296" s="1081"/>
      <c r="R296" s="1081"/>
      <c r="S296" s="1081"/>
    </row>
    <row r="297" spans="4:19" ht="13.2" hidden="1">
      <c r="D297" s="1078"/>
      <c r="E297" s="599"/>
      <c r="F297" s="1081"/>
      <c r="G297" s="1081"/>
      <c r="H297" s="1081"/>
      <c r="I297" s="1065"/>
      <c r="J297" s="1081"/>
      <c r="K297" s="1081"/>
      <c r="L297" s="1081"/>
      <c r="M297" s="1081"/>
      <c r="N297" s="1081"/>
      <c r="O297" s="1081"/>
      <c r="P297" s="1081"/>
      <c r="Q297" s="1081"/>
      <c r="R297" s="1081"/>
      <c r="S297" s="1081"/>
    </row>
    <row r="298" spans="4:19" ht="13.2" hidden="1">
      <c r="D298" s="1078"/>
      <c r="E298" s="599"/>
      <c r="F298" s="1081"/>
      <c r="G298" s="1081"/>
      <c r="H298" s="1081"/>
      <c r="I298" s="1065"/>
      <c r="J298" s="1081"/>
      <c r="K298" s="1081"/>
      <c r="L298" s="1081"/>
      <c r="M298" s="1081"/>
      <c r="N298" s="1081"/>
      <c r="O298" s="1081"/>
      <c r="P298" s="1081"/>
      <c r="Q298" s="1081"/>
      <c r="R298" s="1081"/>
      <c r="S298" s="1081"/>
    </row>
    <row r="299" spans="4:19" ht="13.2" hidden="1">
      <c r="E299" s="1082"/>
      <c r="F299" s="1082"/>
      <c r="G299" s="1082"/>
      <c r="H299" s="1082"/>
      <c r="I299" s="1065"/>
      <c r="J299" s="1082"/>
      <c r="K299" s="1082"/>
      <c r="L299" s="1082"/>
      <c r="M299" s="1082"/>
      <c r="N299" s="1082"/>
      <c r="O299" s="1082"/>
      <c r="P299" s="1082"/>
      <c r="Q299" s="1082"/>
      <c r="R299" s="1082"/>
      <c r="S299" s="1082"/>
    </row>
    <row r="300" spans="4:19" ht="13.2" hidden="1">
      <c r="E300" s="1083"/>
      <c r="F300" s="1065"/>
      <c r="G300" s="1065"/>
      <c r="H300" s="1065"/>
      <c r="I300" s="1065"/>
      <c r="J300" s="1065"/>
      <c r="K300" s="1065"/>
      <c r="L300" s="1065"/>
      <c r="M300" s="1065"/>
      <c r="N300" s="1065"/>
      <c r="O300" s="1065"/>
      <c r="P300" s="1065"/>
      <c r="Q300" s="1065"/>
      <c r="R300" s="1065"/>
      <c r="S300" s="1065"/>
    </row>
    <row r="301" spans="4:19" ht="13.2" hidden="1">
      <c r="E301" s="1083"/>
      <c r="F301" s="1065"/>
      <c r="G301" s="1065"/>
      <c r="H301" s="1065"/>
      <c r="I301" s="1065"/>
      <c r="J301" s="1065"/>
      <c r="K301" s="1065"/>
      <c r="L301" s="1065"/>
      <c r="M301" s="1065"/>
      <c r="N301" s="1065"/>
      <c r="O301" s="1065"/>
      <c r="P301" s="1065"/>
      <c r="Q301" s="1065"/>
      <c r="R301" s="1065"/>
      <c r="S301" s="1065"/>
    </row>
    <row r="302" spans="4:19" ht="13.2" hidden="1">
      <c r="D302" s="1084"/>
      <c r="E302" s="1084"/>
      <c r="F302" s="1084"/>
      <c r="G302" s="1084"/>
      <c r="H302" s="1084"/>
      <c r="I302" s="1084"/>
      <c r="J302" s="1084"/>
      <c r="K302" s="1084"/>
      <c r="L302" s="1084"/>
      <c r="M302" s="1084"/>
      <c r="N302" s="1084"/>
      <c r="O302" s="1084"/>
      <c r="P302" s="1084"/>
      <c r="Q302" s="1084"/>
      <c r="R302" s="1084"/>
      <c r="S302" s="1084"/>
    </row>
    <row r="303" spans="4:19" hidden="1">
      <c r="E303" s="703"/>
      <c r="F303" s="1065"/>
      <c r="G303" s="1065"/>
      <c r="H303" s="1065"/>
      <c r="I303" s="1085"/>
      <c r="J303" s="1065"/>
      <c r="K303" s="1065"/>
      <c r="L303" s="1065"/>
      <c r="M303" s="1065"/>
      <c r="N303" s="1065"/>
      <c r="O303" s="1065"/>
      <c r="P303" s="1065"/>
      <c r="Q303" s="1065"/>
      <c r="R303" s="1065"/>
      <c r="S303" s="1065"/>
    </row>
    <row r="304" spans="4:19" hidden="1">
      <c r="E304" s="1083"/>
      <c r="F304" s="1065"/>
      <c r="G304" s="1065"/>
      <c r="H304" s="1065"/>
      <c r="I304" s="1085"/>
      <c r="J304" s="1065"/>
      <c r="K304" s="1065"/>
      <c r="L304" s="1065"/>
      <c r="M304" s="1065"/>
      <c r="N304" s="1065"/>
      <c r="O304" s="1065"/>
      <c r="P304" s="1065"/>
      <c r="Q304" s="1065"/>
      <c r="R304" s="1065"/>
      <c r="S304" s="1065"/>
    </row>
    <row r="305" spans="5:19" hidden="1">
      <c r="E305" s="1083"/>
      <c r="F305" s="1065"/>
      <c r="G305" s="1065"/>
      <c r="H305" s="1065"/>
      <c r="I305" s="1085"/>
      <c r="J305" s="1065"/>
      <c r="K305" s="1065"/>
      <c r="L305" s="1065"/>
      <c r="M305" s="1065"/>
      <c r="N305" s="1065"/>
      <c r="O305" s="1065"/>
      <c r="P305" s="1065"/>
      <c r="Q305" s="1065"/>
      <c r="R305" s="1065"/>
      <c r="S305" s="1065"/>
    </row>
    <row r="306" spans="5:19" hidden="1">
      <c r="E306" s="1083"/>
      <c r="F306" s="1065"/>
      <c r="G306" s="1065"/>
      <c r="H306" s="1065"/>
      <c r="I306" s="1085"/>
      <c r="J306" s="1065"/>
      <c r="K306" s="1065"/>
      <c r="L306" s="1065"/>
      <c r="M306" s="1065"/>
      <c r="N306" s="1065"/>
      <c r="O306" s="1065"/>
      <c r="P306" s="1065"/>
      <c r="Q306" s="1065"/>
      <c r="R306" s="1065"/>
      <c r="S306" s="1065"/>
    </row>
    <row r="307" spans="5:19" hidden="1">
      <c r="E307" s="1065"/>
      <c r="F307" s="1065"/>
      <c r="G307" s="1065"/>
      <c r="H307" s="1065"/>
      <c r="I307" s="1085"/>
      <c r="J307" s="1065"/>
      <c r="K307" s="1065"/>
      <c r="L307" s="1065"/>
      <c r="M307" s="1065"/>
      <c r="N307" s="1065"/>
      <c r="O307" s="1065"/>
      <c r="P307" s="1065"/>
      <c r="Q307" s="1065"/>
      <c r="R307" s="1065"/>
      <c r="S307" s="1065"/>
    </row>
    <row r="308" spans="5:19" hidden="1">
      <c r="E308" s="1065"/>
      <c r="F308" s="1065"/>
      <c r="G308" s="1065"/>
      <c r="H308" s="1065"/>
      <c r="I308" s="1085"/>
      <c r="J308" s="1065"/>
      <c r="K308" s="1065"/>
      <c r="L308" s="1065"/>
      <c r="M308" s="1065"/>
      <c r="N308" s="1065"/>
      <c r="O308" s="1065"/>
      <c r="P308" s="1065"/>
      <c r="Q308" s="1065"/>
      <c r="R308" s="1065"/>
      <c r="S308" s="1065"/>
    </row>
  </sheetData>
  <sheetProtection formatCells="0" formatColumns="0" formatRows="0"/>
  <customSheetViews>
    <customSheetView guid="{F416BD5B-C3AD-4F61-AAB2-55950A9B7E72}" fitToPage="1" topLeftCell="C1">
      <selection activeCell="K14" sqref="K14"/>
      <pageMargins left="0" right="0" top="0" bottom="0" header="0" footer="0"/>
      <pageSetup paperSize="5" scale="35" fitToHeight="0" orientation="landscape" r:id="rId1"/>
    </customSheetView>
    <customSheetView guid="{E14211BF-3959-45CF-A937-AD36AACCEFAC}" showGridLines="0" fitToPage="1">
      <pane xSplit="4" ySplit="13" topLeftCell="E41" activePane="bottomRight" state="frozen"/>
      <selection pane="bottomRight" activeCell="A14" sqref="A14"/>
      <pageMargins left="0" right="0" top="0" bottom="0" header="0" footer="0"/>
      <pageSetup paperSize="5" scale="35" fitToHeight="0" orientation="landscape" r:id="rId2"/>
    </customSheetView>
    <customSheetView guid="{DD364770-73A1-4C6D-9516-629A57F0EB18}" showGridLines="0" fitToPage="1" hiddenColumns="1">
      <pane xSplit="2" ySplit="11" topLeftCell="C12" activePane="bottomRight" state="frozen"/>
      <selection pane="bottomRight" sqref="A1:A3"/>
      <pageMargins left="0" right="0" top="0" bottom="0" header="0" footer="0"/>
      <pageSetup paperSize="5" scale="35" fitToHeight="0" orientation="landscape" r:id="rId3"/>
    </customSheetView>
    <customSheetView guid="{41E394DC-1FDD-4D1F-8620-137B7012DC10}" showGridLines="0" fitToPage="1">
      <pane xSplit="4" ySplit="13" topLeftCell="E41" activePane="bottomRight" state="frozen"/>
      <selection pane="bottomRight" activeCell="A14" sqref="A14"/>
      <pageMargins left="0" right="0" top="0" bottom="0" header="0" footer="0"/>
      <pageSetup paperSize="5" scale="35" fitToHeight="0" orientation="landscape" r:id="rId4"/>
    </customSheetView>
    <customSheetView guid="{CC70D5D3-3A1F-46AA-BDCE-F692C2C36BEE}" fitToPage="1" topLeftCell="A37">
      <selection activeCell="Q69" sqref="Q69"/>
      <pageMargins left="0" right="0" top="0" bottom="0" header="0" footer="0"/>
      <pageSetup paperSize="5" scale="35" fitToHeight="0" orientation="landscape" r:id="rId5"/>
    </customSheetView>
  </customSheetViews>
  <mergeCells count="5">
    <mergeCell ref="J8:S8"/>
    <mergeCell ref="E4:G4"/>
    <mergeCell ref="E5:G5"/>
    <mergeCell ref="O9:O11"/>
    <mergeCell ref="P9:P11"/>
  </mergeCells>
  <hyperlinks>
    <hyperlink ref="T2" location="Index!A1" display="Index" xr:uid="{34DB0A3C-2F9A-4238-A5FB-84EC7B1AF6C8}"/>
  </hyperlinks>
  <pageMargins left="0.7" right="0.7" top="0.75" bottom="0.75" header="0.3" footer="0.3"/>
  <pageSetup paperSize="5" scale="35" fitToHeight="0" orientation="landscape"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7030A0"/>
    <pageSetUpPr fitToPage="1"/>
  </sheetPr>
  <dimension ref="A1:Y264"/>
  <sheetViews>
    <sheetView topLeftCell="E1" zoomScale="70" zoomScaleNormal="70" workbookViewId="0">
      <selection activeCell="W13" sqref="W13"/>
    </sheetView>
  </sheetViews>
  <sheetFormatPr defaultColWidth="0" defaultRowHeight="13.8" zeroHeight="1"/>
  <cols>
    <col min="1" max="1" width="2.44140625" style="115" customWidth="1"/>
    <col min="2" max="2" width="5.6640625" style="115" customWidth="1"/>
    <col min="3" max="3" width="2.33203125" style="1066" customWidth="1"/>
    <col min="4" max="4" width="41.44140625" style="115" customWidth="1"/>
    <col min="5" max="5" width="14.88671875" style="115" customWidth="1"/>
    <col min="6" max="6" width="20.109375" style="115" customWidth="1"/>
    <col min="7" max="7" width="13.109375" style="115" customWidth="1"/>
    <col min="8" max="8" width="11.44140625" style="115" bestFit="1" customWidth="1"/>
    <col min="9" max="9" width="12" style="115" customWidth="1"/>
    <col min="10" max="10" width="17.33203125" style="115" bestFit="1" customWidth="1"/>
    <col min="11" max="11" width="4.33203125" style="1086" customWidth="1"/>
    <col min="12" max="12" width="12.44140625" style="115" customWidth="1"/>
    <col min="13" max="13" width="19.33203125" style="115" customWidth="1"/>
    <col min="14" max="15" width="18.88671875" style="115" customWidth="1"/>
    <col min="16" max="16" width="18.109375" style="115" bestFit="1" customWidth="1"/>
    <col min="17" max="17" width="18.109375" style="115" customWidth="1"/>
    <col min="18" max="18" width="21.33203125" style="115" customWidth="1"/>
    <col min="19" max="19" width="15" style="115" bestFit="1" customWidth="1"/>
    <col min="20" max="20" width="17.109375" style="115" customWidth="1"/>
    <col min="21" max="21" width="13.6640625" style="115" customWidth="1"/>
    <col min="22" max="22" width="7.44140625" style="115" customWidth="1"/>
    <col min="23" max="23" width="18.44140625" style="115" customWidth="1"/>
    <col min="24" max="25" width="9.109375" style="115" customWidth="1"/>
    <col min="26" max="16384" width="9.109375" style="115" hidden="1"/>
  </cols>
  <sheetData>
    <row r="1" spans="1:25">
      <c r="A1" s="165"/>
      <c r="B1" s="165"/>
      <c r="C1" s="335"/>
      <c r="D1" s="165"/>
      <c r="E1" s="165"/>
      <c r="F1" s="165"/>
      <c r="G1" s="165"/>
      <c r="H1" s="165"/>
      <c r="I1" s="165"/>
      <c r="J1" s="165"/>
      <c r="K1" s="168"/>
      <c r="L1" s="165"/>
      <c r="M1" s="165"/>
      <c r="N1" s="165"/>
      <c r="O1" s="165"/>
      <c r="P1" s="165"/>
      <c r="Q1" s="165"/>
      <c r="R1" s="165"/>
      <c r="S1" s="165"/>
      <c r="T1" s="165"/>
      <c r="U1" s="165"/>
      <c r="V1" s="165"/>
      <c r="W1" s="165"/>
      <c r="X1" s="165"/>
      <c r="Y1" s="165"/>
    </row>
    <row r="2" spans="1:25" ht="14.4" thickBot="1">
      <c r="A2" s="165"/>
      <c r="B2" s="144" t="s">
        <v>172</v>
      </c>
      <c r="C2" s="236"/>
      <c r="D2" s="235"/>
      <c r="E2" s="235"/>
      <c r="F2" s="235"/>
      <c r="G2" s="235"/>
      <c r="H2" s="235"/>
      <c r="I2" s="235"/>
      <c r="J2" s="235"/>
      <c r="K2" s="234"/>
      <c r="L2" s="235"/>
      <c r="M2" s="235"/>
      <c r="N2" s="235"/>
      <c r="O2" s="235"/>
      <c r="P2" s="235"/>
      <c r="Q2" s="235"/>
      <c r="R2" s="235"/>
      <c r="S2" s="235"/>
      <c r="T2" s="235"/>
      <c r="U2" s="235"/>
      <c r="V2" s="235"/>
      <c r="W2" s="235"/>
      <c r="X2" s="2204" t="s">
        <v>1</v>
      </c>
      <c r="Y2" s="165"/>
    </row>
    <row r="3" spans="1:25" s="534" customFormat="1" ht="16.2" thickBot="1">
      <c r="A3" s="336"/>
      <c r="B3" s="346"/>
      <c r="C3" s="343"/>
      <c r="D3" s="4961" t="s">
        <v>2946</v>
      </c>
      <c r="E3" s="4651"/>
      <c r="F3" s="4651"/>
      <c r="G3" s="4652"/>
      <c r="H3" s="346"/>
      <c r="I3" s="346"/>
      <c r="J3" s="346"/>
      <c r="K3" s="346"/>
      <c r="L3" s="346"/>
      <c r="M3" s="346"/>
      <c r="N3" s="346"/>
      <c r="O3" s="346"/>
      <c r="P3" s="346"/>
      <c r="Q3" s="346"/>
      <c r="R3" s="346"/>
      <c r="S3" s="346"/>
      <c r="T3" s="346"/>
      <c r="U3" s="346"/>
      <c r="V3" s="346"/>
      <c r="W3" s="39"/>
      <c r="X3" s="346"/>
      <c r="Y3" s="336"/>
    </row>
    <row r="4" spans="1:25" s="534" customFormat="1" ht="15.6">
      <c r="A4" s="336"/>
      <c r="B4" s="346"/>
      <c r="C4" s="343"/>
      <c r="D4" s="4439" t="s">
        <v>723</v>
      </c>
      <c r="E4" s="8341" t="str">
        <f>G!D4</f>
        <v>ABC Company</v>
      </c>
      <c r="F4" s="8342"/>
      <c r="G4" s="8343"/>
      <c r="H4" s="346"/>
      <c r="I4" s="346"/>
      <c r="J4" s="346"/>
      <c r="K4" s="346"/>
      <c r="L4" s="346"/>
      <c r="M4" s="346"/>
      <c r="N4" s="346"/>
      <c r="O4" s="346"/>
      <c r="P4" s="346"/>
      <c r="Q4" s="346"/>
      <c r="R4" s="346"/>
      <c r="S4" s="346"/>
      <c r="T4" s="346"/>
      <c r="U4" s="346"/>
      <c r="V4" s="346"/>
      <c r="W4" s="346"/>
      <c r="X4" s="346"/>
      <c r="Y4" s="336"/>
    </row>
    <row r="5" spans="1:25" s="534" customFormat="1" ht="16.2" thickBot="1">
      <c r="A5" s="336"/>
      <c r="B5" s="346"/>
      <c r="C5" s="343"/>
      <c r="D5" s="4443" t="s">
        <v>724</v>
      </c>
      <c r="E5" s="8344" t="str">
        <f>G!D5</f>
        <v>31 December 202x</v>
      </c>
      <c r="F5" s="8345"/>
      <c r="G5" s="8346"/>
      <c r="H5" s="346"/>
      <c r="I5" s="346"/>
      <c r="J5" s="346"/>
      <c r="K5" s="346"/>
      <c r="L5" s="346"/>
      <c r="M5" s="346"/>
      <c r="N5" s="346"/>
      <c r="O5" s="346"/>
      <c r="P5" s="346"/>
      <c r="Q5" s="346"/>
      <c r="R5" s="346"/>
      <c r="S5" s="346"/>
      <c r="T5" s="346"/>
      <c r="U5" s="346"/>
      <c r="V5" s="346"/>
      <c r="W5" s="346"/>
      <c r="X5" s="346"/>
      <c r="Y5" s="336"/>
    </row>
    <row r="6" spans="1:25" ht="13.2">
      <c r="A6" s="165"/>
      <c r="B6" s="235"/>
      <c r="C6" s="236"/>
      <c r="D6" s="235"/>
      <c r="E6" s="235"/>
      <c r="F6" s="235"/>
      <c r="G6" s="235"/>
      <c r="H6" s="235"/>
      <c r="I6" s="235"/>
      <c r="J6" s="235"/>
      <c r="K6" s="235"/>
      <c r="L6" s="235"/>
      <c r="M6" s="235"/>
      <c r="N6" s="235"/>
      <c r="O6" s="235"/>
      <c r="P6" s="235"/>
      <c r="Q6" s="235"/>
      <c r="R6" s="235"/>
      <c r="S6" s="235"/>
      <c r="T6" s="235"/>
      <c r="U6" s="235"/>
      <c r="V6" s="235"/>
      <c r="W6" s="235"/>
      <c r="X6" s="235"/>
      <c r="Y6" s="165"/>
    </row>
    <row r="7" spans="1:25" thickBot="1">
      <c r="A7" s="165"/>
      <c r="B7" s="235"/>
      <c r="C7" s="236"/>
      <c r="D7" s="240"/>
      <c r="E7" s="240"/>
      <c r="F7" s="240"/>
      <c r="G7" s="240"/>
      <c r="H7" s="240"/>
      <c r="I7" s="240"/>
      <c r="J7" s="240"/>
      <c r="K7" s="235"/>
      <c r="L7" s="240"/>
      <c r="M7" s="240"/>
      <c r="N7" s="240"/>
      <c r="O7" s="240"/>
      <c r="P7" s="240"/>
      <c r="Q7" s="240"/>
      <c r="R7" s="240"/>
      <c r="S7" s="240"/>
      <c r="T7" s="240"/>
      <c r="U7" s="240"/>
      <c r="V7" s="235"/>
      <c r="W7" s="235"/>
      <c r="X7" s="235"/>
      <c r="Y7" s="165"/>
    </row>
    <row r="8" spans="1:25" s="99" customFormat="1" ht="12.75" customHeight="1">
      <c r="A8" s="164"/>
      <c r="B8" s="121"/>
      <c r="C8" s="216"/>
      <c r="D8" s="5011"/>
      <c r="E8" s="5012"/>
      <c r="F8" s="5013"/>
      <c r="G8" s="4963"/>
      <c r="H8" s="4963"/>
      <c r="I8" s="4963"/>
      <c r="J8" s="4964"/>
      <c r="L8" s="8503" t="s">
        <v>2516</v>
      </c>
      <c r="M8" s="8504"/>
      <c r="N8" s="8504"/>
      <c r="O8" s="8504"/>
      <c r="P8" s="8504"/>
      <c r="Q8" s="8504"/>
      <c r="R8" s="8504"/>
      <c r="S8" s="8504"/>
      <c r="T8" s="8504"/>
      <c r="U8" s="8505"/>
      <c r="V8" s="220"/>
      <c r="W8" s="5014" t="s">
        <v>2947</v>
      </c>
      <c r="X8" s="121"/>
      <c r="Y8" s="164"/>
    </row>
    <row r="9" spans="1:25" s="99" customFormat="1" ht="13.2">
      <c r="A9" s="164"/>
      <c r="B9" s="121"/>
      <c r="C9" s="216"/>
      <c r="D9" s="5015"/>
      <c r="E9" s="2104"/>
      <c r="F9" s="2104"/>
      <c r="G9" s="1666"/>
      <c r="H9" s="1666"/>
      <c r="I9" s="1666"/>
      <c r="J9" s="1667"/>
      <c r="K9" s="121"/>
      <c r="L9" s="4966" t="s">
        <v>1713</v>
      </c>
      <c r="M9" s="4967" t="s">
        <v>2921</v>
      </c>
      <c r="N9" s="4967" t="s">
        <v>2922</v>
      </c>
      <c r="O9" s="4967" t="s">
        <v>2921</v>
      </c>
      <c r="P9" s="4968" t="s">
        <v>2923</v>
      </c>
      <c r="Q9" s="8506" t="s">
        <v>727</v>
      </c>
      <c r="R9" s="8508" t="s">
        <v>728</v>
      </c>
      <c r="S9" s="4968"/>
      <c r="T9" s="4968"/>
      <c r="U9" s="4969" t="s">
        <v>1710</v>
      </c>
      <c r="V9" s="220"/>
      <c r="W9" s="4773" t="s">
        <v>2948</v>
      </c>
      <c r="X9" s="121"/>
      <c r="Y9" s="164"/>
    </row>
    <row r="10" spans="1:25" s="99" customFormat="1" ht="13.2">
      <c r="A10" s="164"/>
      <c r="B10" s="121"/>
      <c r="C10" s="216"/>
      <c r="D10" s="5015" t="s">
        <v>2924</v>
      </c>
      <c r="E10" s="2014" t="s">
        <v>2949</v>
      </c>
      <c r="F10" s="2104" t="s">
        <v>2950</v>
      </c>
      <c r="G10" s="1666" t="s">
        <v>2747</v>
      </c>
      <c r="H10" s="1666" t="s">
        <v>2808</v>
      </c>
      <c r="I10" s="1666" t="s">
        <v>1716</v>
      </c>
      <c r="J10" s="1667" t="s">
        <v>1717</v>
      </c>
      <c r="K10" s="121"/>
      <c r="L10" s="4970" t="s">
        <v>2925</v>
      </c>
      <c r="M10" s="2013" t="s">
        <v>1720</v>
      </c>
      <c r="N10" s="2013" t="s">
        <v>2926</v>
      </c>
      <c r="O10" s="2013" t="s">
        <v>2927</v>
      </c>
      <c r="P10" s="2014" t="s">
        <v>2928</v>
      </c>
      <c r="Q10" s="8507"/>
      <c r="R10" s="8509"/>
      <c r="S10" s="1666" t="s">
        <v>2951</v>
      </c>
      <c r="T10" s="1666" t="s">
        <v>2262</v>
      </c>
      <c r="U10" s="1668" t="s">
        <v>1718</v>
      </c>
      <c r="V10" s="121"/>
      <c r="W10" s="4773" t="s">
        <v>2952</v>
      </c>
      <c r="X10" s="121"/>
      <c r="Y10" s="164"/>
    </row>
    <row r="11" spans="1:25" s="99" customFormat="1" ht="13.2">
      <c r="A11" s="164"/>
      <c r="B11" s="121"/>
      <c r="C11" s="216"/>
      <c r="D11" s="5015"/>
      <c r="E11" s="2104"/>
      <c r="F11" s="2014" t="s">
        <v>2953</v>
      </c>
      <c r="G11" s="1666" t="s">
        <v>1723</v>
      </c>
      <c r="H11" s="1666" t="s">
        <v>1723</v>
      </c>
      <c r="I11" s="1666" t="s">
        <v>1717</v>
      </c>
      <c r="J11" s="1667" t="s">
        <v>1723</v>
      </c>
      <c r="K11" s="121"/>
      <c r="L11" s="4970" t="s">
        <v>1724</v>
      </c>
      <c r="M11" s="2013" t="s">
        <v>1726</v>
      </c>
      <c r="N11" s="2013" t="s">
        <v>1726</v>
      </c>
      <c r="O11" s="2014" t="s">
        <v>1729</v>
      </c>
      <c r="P11" s="2014" t="s">
        <v>1729</v>
      </c>
      <c r="Q11" s="8507"/>
      <c r="R11" s="8509"/>
      <c r="S11" s="1666" t="s">
        <v>741</v>
      </c>
      <c r="T11" s="1666"/>
      <c r="U11" s="1668" t="s">
        <v>1724</v>
      </c>
      <c r="V11" s="121"/>
      <c r="W11" s="5016" t="s">
        <v>2954</v>
      </c>
      <c r="X11" s="121"/>
      <c r="Y11" s="164"/>
    </row>
    <row r="12" spans="1:25" s="99" customFormat="1" ht="13.2">
      <c r="A12" s="164"/>
      <c r="B12" s="121"/>
      <c r="C12" s="216"/>
      <c r="D12" s="5017"/>
      <c r="E12" s="5018"/>
      <c r="F12" s="5018"/>
      <c r="G12" s="1666"/>
      <c r="H12" s="1666"/>
      <c r="I12" s="1666" t="s">
        <v>1723</v>
      </c>
      <c r="J12" s="1667" t="s">
        <v>2955</v>
      </c>
      <c r="K12" s="121"/>
      <c r="L12" s="4970" t="s">
        <v>2956</v>
      </c>
      <c r="M12" s="2013"/>
      <c r="N12" s="2013"/>
      <c r="O12" s="2087"/>
      <c r="P12" s="2013"/>
      <c r="Q12" s="2013"/>
      <c r="R12" s="2013"/>
      <c r="S12" s="2013"/>
      <c r="T12" s="2013" t="s">
        <v>2957</v>
      </c>
      <c r="U12" s="1668" t="s">
        <v>2958</v>
      </c>
      <c r="V12" s="121"/>
      <c r="W12" s="5019" t="s">
        <v>2959</v>
      </c>
      <c r="X12" s="121"/>
      <c r="Y12" s="164"/>
    </row>
    <row r="13" spans="1:25" s="99" customFormat="1" ht="13.2">
      <c r="A13" s="164"/>
      <c r="B13" s="121"/>
      <c r="C13" s="216"/>
      <c r="D13" s="5020" t="s">
        <v>734</v>
      </c>
      <c r="E13" s="5021" t="s">
        <v>735</v>
      </c>
      <c r="F13" s="5021" t="s">
        <v>736</v>
      </c>
      <c r="G13" s="4974" t="s">
        <v>1249</v>
      </c>
      <c r="H13" s="4974" t="s">
        <v>738</v>
      </c>
      <c r="I13" s="4974" t="s">
        <v>1546</v>
      </c>
      <c r="J13" s="4975" t="s">
        <v>1547</v>
      </c>
      <c r="K13" s="121"/>
      <c r="L13" s="5022" t="s">
        <v>1548</v>
      </c>
      <c r="M13" s="5023" t="s">
        <v>1549</v>
      </c>
      <c r="N13" s="5023" t="s">
        <v>1550</v>
      </c>
      <c r="O13" s="5023" t="s">
        <v>1551</v>
      </c>
      <c r="P13" s="5023" t="s">
        <v>1552</v>
      </c>
      <c r="Q13" s="5023" t="s">
        <v>1553</v>
      </c>
      <c r="R13" s="5023" t="s">
        <v>1554</v>
      </c>
      <c r="S13" s="5024" t="s">
        <v>1555</v>
      </c>
      <c r="T13" s="5023" t="s">
        <v>2266</v>
      </c>
      <c r="U13" s="5024" t="s">
        <v>2267</v>
      </c>
      <c r="V13" s="121"/>
      <c r="W13" s="5025" t="s">
        <v>2268</v>
      </c>
      <c r="X13" s="121"/>
      <c r="Y13" s="164"/>
    </row>
    <row r="14" spans="1:25" s="99" customFormat="1" ht="13.2">
      <c r="A14" s="164"/>
      <c r="B14" s="121"/>
      <c r="C14" s="347" t="s">
        <v>2960</v>
      </c>
      <c r="D14" s="5026" t="s">
        <v>801</v>
      </c>
      <c r="E14" s="5027"/>
      <c r="F14" s="5028"/>
      <c r="G14" s="4977"/>
      <c r="H14" s="4977"/>
      <c r="I14" s="4978"/>
      <c r="J14" s="4979"/>
      <c r="K14" s="121"/>
      <c r="L14" s="4980"/>
      <c r="M14" s="4981"/>
      <c r="N14" s="4981"/>
      <c r="O14" s="4981"/>
      <c r="P14" s="4981"/>
      <c r="Q14" s="4981"/>
      <c r="R14" s="4981"/>
      <c r="S14" s="4981"/>
      <c r="T14" s="4981"/>
      <c r="U14" s="4982"/>
      <c r="V14" s="121"/>
      <c r="W14" s="5029"/>
      <c r="X14" s="121"/>
      <c r="Y14" s="164"/>
    </row>
    <row r="15" spans="1:25" s="99" customFormat="1" ht="13.2">
      <c r="A15" s="164"/>
      <c r="B15" s="121"/>
      <c r="C15" s="347"/>
      <c r="D15" s="4976" t="s">
        <v>1251</v>
      </c>
      <c r="E15" s="4984">
        <f>K!P382</f>
        <v>0</v>
      </c>
      <c r="F15" s="4984">
        <f>K!V382</f>
        <v>0</v>
      </c>
      <c r="G15" s="4984">
        <f>K!W382</f>
        <v>0</v>
      </c>
      <c r="H15" s="4984">
        <f>K!X382</f>
        <v>0</v>
      </c>
      <c r="I15" s="4984">
        <f>K!Y382</f>
        <v>0</v>
      </c>
      <c r="J15" s="4985">
        <f>G15+H15-I15</f>
        <v>0</v>
      </c>
      <c r="K15" s="121"/>
      <c r="L15" s="4986">
        <f>M15+N15</f>
        <v>0</v>
      </c>
      <c r="M15" s="4984">
        <f>K!AE382</f>
        <v>0</v>
      </c>
      <c r="N15" s="4984">
        <f>K!AF382</f>
        <v>0</v>
      </c>
      <c r="O15" s="4984">
        <f>K!AG382</f>
        <v>0</v>
      </c>
      <c r="P15" s="4984">
        <f>K!AH382</f>
        <v>0</v>
      </c>
      <c r="Q15" s="4984">
        <f>K!AI382</f>
        <v>0</v>
      </c>
      <c r="R15" s="4984">
        <f>K!AJ382</f>
        <v>0</v>
      </c>
      <c r="S15" s="4984">
        <f>K!AK382</f>
        <v>0</v>
      </c>
      <c r="T15" s="4987">
        <f>Q15+R15-S15</f>
        <v>0</v>
      </c>
      <c r="U15" s="4988">
        <f>N15+P15</f>
        <v>0</v>
      </c>
      <c r="V15" s="121"/>
      <c r="W15" s="5030">
        <f>K!AO382</f>
        <v>0</v>
      </c>
      <c r="X15" s="121"/>
      <c r="Y15" s="164"/>
    </row>
    <row r="16" spans="1:25" s="99" customFormat="1" ht="13.2">
      <c r="A16" s="164"/>
      <c r="B16" s="121"/>
      <c r="C16" s="347"/>
      <c r="D16" s="4976" t="s">
        <v>2935</v>
      </c>
      <c r="E16" s="4984">
        <f>K!P383</f>
        <v>0</v>
      </c>
      <c r="F16" s="4984">
        <f>K!V383</f>
        <v>0</v>
      </c>
      <c r="G16" s="4984">
        <f>K!W383</f>
        <v>0</v>
      </c>
      <c r="H16" s="4984">
        <f>K!X383</f>
        <v>0</v>
      </c>
      <c r="I16" s="4984">
        <f>K!Y383</f>
        <v>0</v>
      </c>
      <c r="J16" s="4985">
        <f>G16+H16-I16</f>
        <v>0</v>
      </c>
      <c r="K16" s="121"/>
      <c r="L16" s="4986">
        <f>M16+N16</f>
        <v>0</v>
      </c>
      <c r="M16" s="4984">
        <f>K!AE383</f>
        <v>0</v>
      </c>
      <c r="N16" s="4984">
        <f>K!AF383</f>
        <v>0</v>
      </c>
      <c r="O16" s="4984">
        <f>K!AG383</f>
        <v>0</v>
      </c>
      <c r="P16" s="4984">
        <f>K!AH383</f>
        <v>0</v>
      </c>
      <c r="Q16" s="4984">
        <f>K!AI383</f>
        <v>0</v>
      </c>
      <c r="R16" s="4984">
        <f>K!AJ383</f>
        <v>0</v>
      </c>
      <c r="S16" s="4984">
        <f>K!AK383</f>
        <v>0</v>
      </c>
      <c r="T16" s="4987">
        <f>Q16+R16-S16</f>
        <v>0</v>
      </c>
      <c r="U16" s="4988">
        <f>N16+P16</f>
        <v>0</v>
      </c>
      <c r="V16" s="121"/>
      <c r="W16" s="5030">
        <f>K!AO383</f>
        <v>0</v>
      </c>
      <c r="X16" s="121"/>
      <c r="Y16" s="164"/>
    </row>
    <row r="17" spans="1:25" s="99" customFormat="1" ht="13.2">
      <c r="A17" s="164"/>
      <c r="B17" s="121"/>
      <c r="C17" s="347"/>
      <c r="D17" s="4976"/>
      <c r="E17" s="4989"/>
      <c r="F17" s="4989"/>
      <c r="G17" s="4989"/>
      <c r="H17" s="4989"/>
      <c r="I17" s="4989"/>
      <c r="J17" s="5031"/>
      <c r="K17" s="121"/>
      <c r="L17" s="5032"/>
      <c r="M17" s="4989"/>
      <c r="N17" s="4989"/>
      <c r="O17" s="4989"/>
      <c r="P17" s="4989"/>
      <c r="Q17" s="4989"/>
      <c r="R17" s="4989"/>
      <c r="S17" s="4989"/>
      <c r="T17" s="5033"/>
      <c r="U17" s="5034"/>
      <c r="V17" s="121"/>
      <c r="W17" s="5035"/>
      <c r="X17" s="121"/>
      <c r="Y17" s="164"/>
    </row>
    <row r="18" spans="1:25" s="99" customFormat="1" ht="13.2">
      <c r="A18" s="164"/>
      <c r="B18" s="121"/>
      <c r="C18" s="347" t="s">
        <v>2961</v>
      </c>
      <c r="D18" s="5026" t="s">
        <v>804</v>
      </c>
      <c r="E18" s="4989"/>
      <c r="F18" s="4989"/>
      <c r="G18" s="4989"/>
      <c r="H18" s="4989"/>
      <c r="I18" s="4990"/>
      <c r="J18" s="4979"/>
      <c r="K18" s="121"/>
      <c r="L18" s="4980"/>
      <c r="M18" s="4981"/>
      <c r="N18" s="4981"/>
      <c r="O18" s="4981"/>
      <c r="P18" s="4981"/>
      <c r="Q18" s="4981"/>
      <c r="R18" s="4981"/>
      <c r="S18" s="4981"/>
      <c r="T18" s="4981"/>
      <c r="U18" s="4982"/>
      <c r="V18" s="121"/>
      <c r="W18" s="5029"/>
      <c r="X18" s="121"/>
      <c r="Y18" s="164"/>
    </row>
    <row r="19" spans="1:25" s="99" customFormat="1" ht="13.2">
      <c r="A19" s="164"/>
      <c r="B19" s="121"/>
      <c r="C19" s="347"/>
      <c r="D19" s="4976" t="s">
        <v>1251</v>
      </c>
      <c r="E19" s="4984">
        <f>K!P386</f>
        <v>0</v>
      </c>
      <c r="F19" s="4984">
        <f>K!V386</f>
        <v>0</v>
      </c>
      <c r="G19" s="4984">
        <f>K!W386</f>
        <v>0</v>
      </c>
      <c r="H19" s="4984">
        <f>K!X386</f>
        <v>0</v>
      </c>
      <c r="I19" s="4984">
        <f>K!Y386</f>
        <v>0</v>
      </c>
      <c r="J19" s="4985">
        <f>G19+H19-I19</f>
        <v>0</v>
      </c>
      <c r="K19" s="121"/>
      <c r="L19" s="4986">
        <f>M19+N19</f>
        <v>0</v>
      </c>
      <c r="M19" s="4984">
        <f>K!AE386</f>
        <v>0</v>
      </c>
      <c r="N19" s="4984">
        <f>K!AF386</f>
        <v>0</v>
      </c>
      <c r="O19" s="4984">
        <f>K!AG386</f>
        <v>0</v>
      </c>
      <c r="P19" s="4984">
        <f>K!AH386</f>
        <v>0</v>
      </c>
      <c r="Q19" s="4984">
        <f>K!AI386</f>
        <v>0</v>
      </c>
      <c r="R19" s="4984">
        <f>K!AJ386</f>
        <v>0</v>
      </c>
      <c r="S19" s="4984">
        <f>K!AK386</f>
        <v>0</v>
      </c>
      <c r="T19" s="4987">
        <f>Q19+R19-S19</f>
        <v>0</v>
      </c>
      <c r="U19" s="4988">
        <f>N19+P19</f>
        <v>0</v>
      </c>
      <c r="V19" s="121"/>
      <c r="W19" s="5030">
        <f>K!AO386</f>
        <v>0</v>
      </c>
      <c r="X19" s="121"/>
      <c r="Y19" s="164"/>
    </row>
    <row r="20" spans="1:25" s="99" customFormat="1" ht="13.2">
      <c r="A20" s="164"/>
      <c r="B20" s="121"/>
      <c r="C20" s="347"/>
      <c r="D20" s="4976" t="s">
        <v>2935</v>
      </c>
      <c r="E20" s="4984">
        <f>K!P387</f>
        <v>0</v>
      </c>
      <c r="F20" s="4984">
        <f>K!V387</f>
        <v>0</v>
      </c>
      <c r="G20" s="4984">
        <f>K!W387</f>
        <v>0</v>
      </c>
      <c r="H20" s="4984">
        <f>K!X387</f>
        <v>0</v>
      </c>
      <c r="I20" s="4984">
        <f>K!Y387</f>
        <v>0</v>
      </c>
      <c r="J20" s="4985">
        <f>G20+H20-I20</f>
        <v>0</v>
      </c>
      <c r="K20" s="121"/>
      <c r="L20" s="4986">
        <f>M20+N20</f>
        <v>0</v>
      </c>
      <c r="M20" s="4984">
        <f>K!AE387</f>
        <v>0</v>
      </c>
      <c r="N20" s="4984">
        <f>K!AF387</f>
        <v>0</v>
      </c>
      <c r="O20" s="4984">
        <f>K!AG387</f>
        <v>0</v>
      </c>
      <c r="P20" s="4984">
        <f>K!AH387</f>
        <v>0</v>
      </c>
      <c r="Q20" s="4984">
        <f>K!AI387</f>
        <v>0</v>
      </c>
      <c r="R20" s="4984">
        <f>K!AJ387</f>
        <v>0</v>
      </c>
      <c r="S20" s="4984">
        <f>K!AK387</f>
        <v>0</v>
      </c>
      <c r="T20" s="4987">
        <f>Q20+R20-S20</f>
        <v>0</v>
      </c>
      <c r="U20" s="4988">
        <f>N20+P20</f>
        <v>0</v>
      </c>
      <c r="V20" s="121"/>
      <c r="W20" s="5030">
        <f>K!AO387</f>
        <v>0</v>
      </c>
      <c r="X20" s="121"/>
      <c r="Y20" s="164"/>
    </row>
    <row r="21" spans="1:25" s="101" customFormat="1" ht="13.2">
      <c r="A21" s="178"/>
      <c r="B21" s="160"/>
      <c r="C21" s="216"/>
      <c r="D21" s="5005"/>
      <c r="E21" s="5036"/>
      <c r="F21" s="5036"/>
      <c r="G21" s="4989"/>
      <c r="H21" s="4989"/>
      <c r="I21" s="4990"/>
      <c r="J21" s="4979"/>
      <c r="K21" s="121"/>
      <c r="L21" s="4980"/>
      <c r="M21" s="4981"/>
      <c r="N21" s="4981"/>
      <c r="O21" s="4981"/>
      <c r="P21" s="4981"/>
      <c r="Q21" s="4981"/>
      <c r="R21" s="4981"/>
      <c r="S21" s="4981"/>
      <c r="T21" s="4981"/>
      <c r="U21" s="4982"/>
      <c r="V21" s="160"/>
      <c r="W21" s="5029"/>
      <c r="X21" s="160"/>
      <c r="Y21" s="178"/>
    </row>
    <row r="22" spans="1:25" ht="13.2">
      <c r="A22" s="165"/>
      <c r="B22" s="235"/>
      <c r="C22" s="236"/>
      <c r="D22" s="5005" t="s">
        <v>2944</v>
      </c>
      <c r="E22" s="5001">
        <f>E15+E19</f>
        <v>0</v>
      </c>
      <c r="F22" s="5001">
        <f>F15+F19</f>
        <v>0</v>
      </c>
      <c r="G22" s="5001">
        <f>E22+F22</f>
        <v>0</v>
      </c>
      <c r="H22" s="5001">
        <f>H15+H19</f>
        <v>0</v>
      </c>
      <c r="I22" s="5001">
        <f>I15+I19</f>
        <v>0</v>
      </c>
      <c r="J22" s="5037">
        <f>G22+H22-I22</f>
        <v>0</v>
      </c>
      <c r="K22" s="160"/>
      <c r="L22" s="5038">
        <f>M22+N22</f>
        <v>0</v>
      </c>
      <c r="M22" s="5001">
        <f t="shared" ref="M22:S23" si="0">M15+M19</f>
        <v>0</v>
      </c>
      <c r="N22" s="5001">
        <f t="shared" si="0"/>
        <v>0</v>
      </c>
      <c r="O22" s="5001">
        <f t="shared" si="0"/>
        <v>0</v>
      </c>
      <c r="P22" s="5001">
        <f t="shared" si="0"/>
        <v>0</v>
      </c>
      <c r="Q22" s="5001">
        <f>Q15+Q19</f>
        <v>0</v>
      </c>
      <c r="R22" s="5001">
        <f>R15+R19</f>
        <v>0</v>
      </c>
      <c r="S22" s="5001">
        <f t="shared" si="0"/>
        <v>0</v>
      </c>
      <c r="T22" s="5039">
        <f>P22-S22</f>
        <v>0</v>
      </c>
      <c r="U22" s="5040">
        <f>N22+P22</f>
        <v>0</v>
      </c>
      <c r="V22" s="121"/>
      <c r="W22" s="5041">
        <f>W15+W19</f>
        <v>0</v>
      </c>
      <c r="X22" s="121"/>
      <c r="Y22" s="165"/>
    </row>
    <row r="23" spans="1:25" thickBot="1">
      <c r="A23" s="165"/>
      <c r="B23" s="235"/>
      <c r="C23" s="236"/>
      <c r="D23" s="1501" t="s">
        <v>2945</v>
      </c>
      <c r="E23" s="5042">
        <f>E16+E20</f>
        <v>0</v>
      </c>
      <c r="F23" s="5042">
        <f>F16+F20</f>
        <v>0</v>
      </c>
      <c r="G23" s="5042">
        <f>E23+F23</f>
        <v>0</v>
      </c>
      <c r="H23" s="5042">
        <f>H16+H20</f>
        <v>0</v>
      </c>
      <c r="I23" s="5042">
        <f>I16+I20</f>
        <v>0</v>
      </c>
      <c r="J23" s="5043">
        <f>G23+H23-I23</f>
        <v>0</v>
      </c>
      <c r="K23" s="160"/>
      <c r="L23" s="1503">
        <f>M23+N23</f>
        <v>0</v>
      </c>
      <c r="M23" s="5042">
        <f t="shared" si="0"/>
        <v>0</v>
      </c>
      <c r="N23" s="5042">
        <f t="shared" si="0"/>
        <v>0</v>
      </c>
      <c r="O23" s="5042">
        <f t="shared" si="0"/>
        <v>0</v>
      </c>
      <c r="P23" s="5042">
        <f t="shared" si="0"/>
        <v>0</v>
      </c>
      <c r="Q23" s="5042">
        <f>Q16+Q20</f>
        <v>0</v>
      </c>
      <c r="R23" s="5042">
        <f>R16+R20</f>
        <v>0</v>
      </c>
      <c r="S23" s="5042">
        <f t="shared" si="0"/>
        <v>0</v>
      </c>
      <c r="T23" s="5044">
        <f>P23-S23</f>
        <v>0</v>
      </c>
      <c r="U23" s="5045">
        <f>N23+P23</f>
        <v>0</v>
      </c>
      <c r="V23" s="121"/>
      <c r="W23" s="1369">
        <f>W16+W20</f>
        <v>0</v>
      </c>
      <c r="X23" s="121"/>
      <c r="Y23" s="165"/>
    </row>
    <row r="24" spans="1:25" ht="13.2">
      <c r="A24" s="165"/>
      <c r="B24" s="235"/>
      <c r="C24" s="236"/>
      <c r="D24" s="649"/>
      <c r="E24" s="649"/>
      <c r="F24" s="649"/>
      <c r="G24" s="253"/>
      <c r="H24" s="253"/>
      <c r="I24" s="253"/>
      <c r="J24" s="253"/>
      <c r="K24" s="121"/>
      <c r="L24" s="253"/>
      <c r="M24" s="253"/>
      <c r="N24" s="253"/>
      <c r="O24" s="253"/>
      <c r="P24" s="253"/>
      <c r="Q24" s="253"/>
      <c r="R24" s="253"/>
      <c r="S24" s="253"/>
      <c r="T24" s="253"/>
      <c r="U24" s="253"/>
      <c r="V24" s="121"/>
      <c r="W24" s="121"/>
      <c r="X24" s="121"/>
      <c r="Y24" s="165"/>
    </row>
    <row r="25" spans="1:25">
      <c r="A25" s="165"/>
      <c r="B25" s="235"/>
      <c r="C25" s="236"/>
      <c r="D25" s="126"/>
      <c r="E25" s="64"/>
      <c r="F25" s="649"/>
      <c r="G25" s="253"/>
      <c r="H25" s="253"/>
      <c r="I25" s="253"/>
      <c r="J25" s="253"/>
      <c r="K25" s="121"/>
      <c r="L25" s="253"/>
      <c r="M25" s="253"/>
      <c r="N25" s="253"/>
      <c r="O25" s="253"/>
      <c r="P25" s="253"/>
      <c r="Q25" s="253"/>
      <c r="R25" s="253"/>
      <c r="S25" s="253"/>
      <c r="T25" s="253"/>
      <c r="U25" s="253"/>
      <c r="V25" s="121"/>
      <c r="W25" s="684"/>
      <c r="X25" s="121"/>
      <c r="Y25" s="165"/>
    </row>
    <row r="26" spans="1:25" ht="13.2">
      <c r="A26" s="165"/>
      <c r="B26" s="235"/>
      <c r="C26" s="236"/>
      <c r="D26" s="649"/>
      <c r="E26" s="649"/>
      <c r="F26" s="649"/>
      <c r="G26" s="253"/>
      <c r="H26" s="253"/>
      <c r="I26" s="253"/>
      <c r="J26" s="253"/>
      <c r="K26" s="121"/>
      <c r="L26" s="253"/>
      <c r="M26" s="253"/>
      <c r="N26" s="253"/>
      <c r="O26" s="253"/>
      <c r="P26" s="253"/>
      <c r="Q26" s="253"/>
      <c r="R26" s="253"/>
      <c r="S26" s="253"/>
      <c r="T26" s="253"/>
      <c r="U26" s="253"/>
      <c r="V26" s="121"/>
      <c r="W26" s="121"/>
      <c r="X26" s="121"/>
      <c r="Y26" s="165"/>
    </row>
    <row r="27" spans="1:25" ht="13.2">
      <c r="A27" s="165"/>
      <c r="B27" s="165"/>
      <c r="C27" s="335"/>
      <c r="D27" s="337"/>
      <c r="E27" s="337"/>
      <c r="F27" s="337"/>
      <c r="G27" s="338"/>
      <c r="H27" s="338"/>
      <c r="I27" s="338"/>
      <c r="J27" s="338"/>
      <c r="K27" s="165"/>
      <c r="L27" s="338"/>
      <c r="M27" s="338"/>
      <c r="N27" s="338"/>
      <c r="O27" s="338"/>
      <c r="P27" s="338"/>
      <c r="Q27" s="338"/>
      <c r="R27" s="338"/>
      <c r="S27" s="338"/>
      <c r="T27" s="338"/>
      <c r="U27" s="338"/>
      <c r="V27" s="165"/>
      <c r="W27" s="165"/>
      <c r="X27" s="165"/>
      <c r="Y27" s="165"/>
    </row>
    <row r="28" spans="1:25" s="1065" customFormat="1" ht="13.2" hidden="1">
      <c r="C28" s="1066"/>
      <c r="D28" s="1067"/>
      <c r="E28" s="1067"/>
      <c r="F28" s="1067"/>
      <c r="G28" s="1068"/>
      <c r="H28" s="1068"/>
      <c r="I28" s="1068"/>
      <c r="J28" s="1068"/>
      <c r="L28" s="1068"/>
      <c r="M28" s="1068"/>
      <c r="N28" s="1068"/>
      <c r="O28" s="1068"/>
      <c r="P28" s="1068"/>
      <c r="Q28" s="1068"/>
      <c r="R28" s="1068"/>
      <c r="S28" s="1068"/>
      <c r="T28" s="1068"/>
      <c r="U28" s="1068"/>
    </row>
    <row r="29" spans="1:25" s="1065" customFormat="1" ht="13.2" hidden="1">
      <c r="C29" s="1066"/>
      <c r="D29" s="1067"/>
      <c r="E29" s="1067"/>
      <c r="F29" s="1067"/>
      <c r="G29" s="1068"/>
      <c r="H29" s="1068"/>
      <c r="I29" s="1068"/>
      <c r="J29" s="1068"/>
      <c r="L29" s="1068"/>
      <c r="M29" s="1068"/>
      <c r="N29" s="1068"/>
      <c r="O29" s="1068"/>
      <c r="P29" s="1068"/>
      <c r="Q29" s="1068"/>
      <c r="R29" s="1068"/>
      <c r="S29" s="1068"/>
      <c r="T29" s="1068"/>
      <c r="U29" s="1068"/>
    </row>
    <row r="30" spans="1:25" s="1065" customFormat="1" ht="13.2" hidden="1">
      <c r="C30" s="1066"/>
      <c r="D30" s="1087"/>
      <c r="E30" s="1087"/>
      <c r="F30" s="1087"/>
      <c r="G30" s="1088"/>
      <c r="H30" s="1089"/>
      <c r="I30" s="1068"/>
      <c r="J30" s="1068"/>
      <c r="L30" s="1068"/>
      <c r="M30" s="1068"/>
      <c r="N30" s="1068"/>
      <c r="O30" s="1068"/>
      <c r="P30" s="1068"/>
      <c r="Q30" s="1068"/>
      <c r="R30" s="1068"/>
      <c r="S30" s="1068"/>
      <c r="T30" s="1068"/>
      <c r="U30" s="1068"/>
    </row>
    <row r="31" spans="1:25" ht="13.2" hidden="1">
      <c r="D31" s="1087"/>
      <c r="E31" s="1087"/>
      <c r="F31" s="1087"/>
      <c r="G31" s="1087"/>
      <c r="H31" s="1090"/>
      <c r="I31" s="1070"/>
      <c r="J31" s="1071"/>
      <c r="K31" s="115"/>
      <c r="L31" s="1071"/>
      <c r="M31" s="1071"/>
      <c r="N31" s="1071"/>
      <c r="O31" s="1071"/>
      <c r="P31" s="1071"/>
      <c r="Q31" s="1071"/>
      <c r="R31" s="1071"/>
      <c r="S31" s="1071"/>
      <c r="T31" s="1071"/>
      <c r="U31" s="1071"/>
    </row>
    <row r="32" spans="1:25" ht="13.2" hidden="1">
      <c r="D32" s="1087"/>
      <c r="E32" s="1087"/>
      <c r="F32" s="1087"/>
      <c r="G32" s="1088"/>
      <c r="H32" s="1089"/>
      <c r="I32" s="1070"/>
      <c r="J32" s="1071"/>
      <c r="K32" s="115"/>
      <c r="L32" s="1071"/>
      <c r="M32" s="1071"/>
      <c r="N32" s="1071"/>
      <c r="O32" s="1071"/>
      <c r="P32" s="1071"/>
      <c r="Q32" s="1071"/>
      <c r="R32" s="1071"/>
      <c r="S32" s="1071"/>
      <c r="T32" s="1071"/>
      <c r="U32" s="1071"/>
    </row>
    <row r="33" spans="3:21" ht="13.2" hidden="1">
      <c r="D33" s="1087"/>
      <c r="E33" s="1087"/>
      <c r="F33" s="1087"/>
      <c r="G33" s="1087"/>
      <c r="H33" s="1090"/>
      <c r="I33" s="1070"/>
      <c r="J33" s="1071"/>
      <c r="K33" s="115"/>
      <c r="L33" s="1071"/>
      <c r="M33" s="1071"/>
      <c r="N33" s="1071"/>
      <c r="O33" s="1071"/>
      <c r="P33" s="1071"/>
      <c r="Q33" s="1071"/>
      <c r="R33" s="1071"/>
      <c r="S33" s="1071"/>
      <c r="T33" s="1071"/>
      <c r="U33" s="1071"/>
    </row>
    <row r="34" spans="3:21" ht="13.2" hidden="1">
      <c r="D34" s="1087"/>
      <c r="E34" s="1087"/>
      <c r="F34" s="1087"/>
      <c r="G34" s="1088"/>
      <c r="H34" s="1089"/>
      <c r="I34" s="1074"/>
      <c r="J34" s="1074"/>
      <c r="K34" s="115"/>
      <c r="L34" s="1074"/>
      <c r="M34" s="1074"/>
      <c r="N34" s="1074"/>
      <c r="O34" s="1074"/>
      <c r="P34" s="1074"/>
      <c r="Q34" s="1074"/>
      <c r="R34" s="1074"/>
      <c r="S34" s="1074"/>
      <c r="T34" s="1074"/>
      <c r="U34" s="1074"/>
    </row>
    <row r="35" spans="3:21" ht="13.2" hidden="1">
      <c r="D35" s="1073"/>
      <c r="E35" s="1073"/>
      <c r="F35" s="1073"/>
      <c r="G35" s="1074"/>
      <c r="H35" s="1074"/>
      <c r="I35" s="1074"/>
      <c r="J35" s="1074"/>
      <c r="K35" s="115"/>
      <c r="L35" s="1074"/>
      <c r="M35" s="1074"/>
      <c r="N35" s="1074"/>
      <c r="O35" s="1074"/>
      <c r="P35" s="1074"/>
      <c r="Q35" s="1074"/>
      <c r="R35" s="1074"/>
      <c r="S35" s="1074"/>
      <c r="T35" s="1074"/>
      <c r="U35" s="1074"/>
    </row>
    <row r="36" spans="3:21" ht="13.2" hidden="1">
      <c r="D36" s="1073"/>
      <c r="E36" s="1073"/>
      <c r="F36" s="1073"/>
      <c r="G36" s="1074"/>
      <c r="H36" s="1074"/>
      <c r="I36" s="1074"/>
      <c r="J36" s="1074"/>
      <c r="K36" s="115"/>
      <c r="L36" s="1074"/>
      <c r="M36" s="1074"/>
      <c r="N36" s="1074"/>
      <c r="O36" s="1074"/>
      <c r="P36" s="1074"/>
      <c r="Q36" s="1074"/>
      <c r="R36" s="1074"/>
      <c r="S36" s="1074"/>
      <c r="T36" s="1074"/>
      <c r="U36" s="1074"/>
    </row>
    <row r="37" spans="3:21" ht="13.2" hidden="1">
      <c r="D37" s="1069"/>
      <c r="E37" s="1069"/>
      <c r="F37" s="1069"/>
      <c r="G37" s="1068"/>
      <c r="H37" s="1068"/>
      <c r="I37" s="1068"/>
      <c r="J37" s="1068"/>
      <c r="K37" s="115"/>
      <c r="L37" s="1068"/>
      <c r="M37" s="1068"/>
      <c r="N37" s="1068"/>
      <c r="O37" s="1068"/>
      <c r="P37" s="1068"/>
      <c r="Q37" s="1068"/>
      <c r="R37" s="1068"/>
      <c r="S37" s="1068"/>
      <c r="T37" s="1068"/>
      <c r="U37" s="1068"/>
    </row>
    <row r="38" spans="3:21" s="1065" customFormat="1" ht="13.2" hidden="1">
      <c r="C38" s="1066"/>
      <c r="D38" s="1067"/>
      <c r="E38" s="1067"/>
      <c r="F38" s="1067"/>
      <c r="G38" s="1068"/>
      <c r="H38" s="1068"/>
      <c r="I38" s="1068"/>
      <c r="J38" s="1068"/>
      <c r="L38" s="1068"/>
      <c r="M38" s="1068"/>
      <c r="N38" s="1068"/>
      <c r="O38" s="1068"/>
      <c r="P38" s="1068"/>
      <c r="Q38" s="1068"/>
      <c r="R38" s="1068"/>
      <c r="S38" s="1068"/>
      <c r="T38" s="1068"/>
      <c r="U38" s="1068"/>
    </row>
    <row r="39" spans="3:21" ht="13.2" hidden="1">
      <c r="D39" s="1072"/>
      <c r="E39" s="1072"/>
      <c r="F39" s="1072"/>
      <c r="G39" s="1071"/>
      <c r="H39" s="1071"/>
      <c r="I39" s="1071"/>
      <c r="J39" s="1071"/>
      <c r="K39" s="115"/>
      <c r="L39" s="1071"/>
      <c r="M39" s="1071"/>
      <c r="N39" s="1071"/>
      <c r="O39" s="1071"/>
      <c r="P39" s="1071"/>
      <c r="Q39" s="1071"/>
      <c r="R39" s="1071"/>
      <c r="S39" s="1071"/>
      <c r="T39" s="1071"/>
      <c r="U39" s="1071"/>
    </row>
    <row r="40" spans="3:21" ht="13.2" hidden="1">
      <c r="D40" s="1073"/>
      <c r="E40" s="1073"/>
      <c r="F40" s="1073"/>
      <c r="G40" s="1074"/>
      <c r="H40" s="1074"/>
      <c r="I40" s="1074"/>
      <c r="J40" s="1074"/>
      <c r="K40" s="115"/>
      <c r="L40" s="1074"/>
      <c r="M40" s="1074"/>
      <c r="N40" s="1074"/>
      <c r="O40" s="1074"/>
      <c r="P40" s="1074"/>
      <c r="Q40" s="1074"/>
      <c r="R40" s="1074"/>
      <c r="S40" s="1074"/>
      <c r="T40" s="1074"/>
      <c r="U40" s="1074"/>
    </row>
    <row r="41" spans="3:21" ht="13.2" hidden="1">
      <c r="D41" s="1073"/>
      <c r="E41" s="1073"/>
      <c r="F41" s="1073"/>
      <c r="G41" s="1074"/>
      <c r="H41" s="1074"/>
      <c r="I41" s="1074"/>
      <c r="J41" s="1074"/>
      <c r="K41" s="115"/>
      <c r="L41" s="1074"/>
      <c r="M41" s="1074"/>
      <c r="N41" s="1074"/>
      <c r="O41" s="1074"/>
      <c r="P41" s="1074"/>
      <c r="Q41" s="1074"/>
      <c r="R41" s="1074"/>
      <c r="S41" s="1074"/>
      <c r="T41" s="1074"/>
      <c r="U41" s="1074"/>
    </row>
    <row r="42" spans="3:21" ht="13.2" hidden="1">
      <c r="D42" s="1073"/>
      <c r="E42" s="1073"/>
      <c r="F42" s="1073"/>
      <c r="G42" s="1074"/>
      <c r="H42" s="1074"/>
      <c r="I42" s="1074"/>
      <c r="J42" s="1074"/>
      <c r="K42" s="115"/>
      <c r="L42" s="1074"/>
      <c r="M42" s="1074"/>
      <c r="N42" s="1074"/>
      <c r="O42" s="1074"/>
      <c r="P42" s="1074"/>
      <c r="Q42" s="1074"/>
      <c r="R42" s="1074"/>
      <c r="S42" s="1074"/>
      <c r="T42" s="1074"/>
      <c r="U42" s="1074"/>
    </row>
    <row r="43" spans="3:21" ht="13.2" hidden="1">
      <c r="D43" s="1069"/>
      <c r="E43" s="1069"/>
      <c r="F43" s="1069"/>
      <c r="G43" s="1068"/>
      <c r="H43" s="1068"/>
      <c r="I43" s="1068"/>
      <c r="J43" s="1068"/>
      <c r="K43" s="115"/>
      <c r="L43" s="1068"/>
      <c r="M43" s="1068"/>
      <c r="N43" s="1068"/>
      <c r="O43" s="1068"/>
      <c r="P43" s="1068"/>
      <c r="Q43" s="1068"/>
      <c r="R43" s="1068"/>
      <c r="S43" s="1068"/>
      <c r="T43" s="1068"/>
      <c r="U43" s="1068"/>
    </row>
    <row r="44" spans="3:21" s="1065" customFormat="1" ht="13.2" hidden="1">
      <c r="C44" s="1066"/>
      <c r="D44" s="1067"/>
      <c r="E44" s="1067"/>
      <c r="F44" s="1067"/>
      <c r="G44" s="1068"/>
      <c r="H44" s="1068"/>
      <c r="I44" s="1068"/>
      <c r="J44" s="1068"/>
      <c r="L44" s="1068"/>
      <c r="M44" s="1068"/>
      <c r="N44" s="1068"/>
      <c r="O44" s="1068"/>
      <c r="P44" s="1068"/>
      <c r="Q44" s="1068"/>
      <c r="R44" s="1068"/>
      <c r="S44" s="1068"/>
      <c r="T44" s="1068"/>
      <c r="U44" s="1068"/>
    </row>
    <row r="45" spans="3:21" s="1065" customFormat="1" ht="13.2" hidden="1">
      <c r="C45" s="1066"/>
      <c r="D45" s="1067"/>
      <c r="E45" s="1067"/>
      <c r="F45" s="1067"/>
      <c r="G45" s="1068"/>
      <c r="H45" s="1068"/>
      <c r="I45" s="1068"/>
      <c r="J45" s="1068"/>
      <c r="L45" s="1068"/>
      <c r="M45" s="1068"/>
      <c r="N45" s="1068"/>
      <c r="O45" s="1068"/>
      <c r="P45" s="1068"/>
      <c r="Q45" s="1068"/>
      <c r="R45" s="1068"/>
      <c r="S45" s="1068"/>
      <c r="T45" s="1068"/>
      <c r="U45" s="1068"/>
    </row>
    <row r="46" spans="3:21" ht="13.2" hidden="1">
      <c r="D46" s="1069"/>
      <c r="E46" s="1069"/>
      <c r="F46" s="1069"/>
      <c r="G46" s="1071"/>
      <c r="H46" s="1071"/>
      <c r="I46" s="1071"/>
      <c r="J46" s="1071"/>
      <c r="K46" s="115"/>
      <c r="L46" s="1071"/>
      <c r="M46" s="1071"/>
      <c r="N46" s="1071"/>
      <c r="O46" s="1071"/>
      <c r="P46" s="1071"/>
      <c r="Q46" s="1071"/>
      <c r="R46" s="1071"/>
      <c r="S46" s="1071"/>
      <c r="T46" s="1071"/>
      <c r="U46" s="1071"/>
    </row>
    <row r="47" spans="3:21" ht="13.2" hidden="1">
      <c r="D47" s="1072"/>
      <c r="E47" s="1072"/>
      <c r="F47" s="1072"/>
      <c r="G47" s="1071"/>
      <c r="H47" s="1071"/>
      <c r="I47" s="1071"/>
      <c r="J47" s="1071"/>
      <c r="K47" s="115"/>
      <c r="L47" s="1071"/>
      <c r="M47" s="1071"/>
      <c r="N47" s="1071"/>
      <c r="O47" s="1071"/>
      <c r="P47" s="1071"/>
      <c r="Q47" s="1071"/>
      <c r="R47" s="1071"/>
      <c r="S47" s="1071"/>
      <c r="T47" s="1071"/>
      <c r="U47" s="1071"/>
    </row>
    <row r="48" spans="3:21" ht="13.2" hidden="1">
      <c r="D48" s="1073"/>
      <c r="E48" s="1073"/>
      <c r="F48" s="1073"/>
      <c r="G48" s="1074"/>
      <c r="H48" s="1074"/>
      <c r="I48" s="1074"/>
      <c r="J48" s="1074"/>
      <c r="K48" s="115"/>
      <c r="L48" s="1074"/>
      <c r="M48" s="1074"/>
      <c r="N48" s="1074"/>
      <c r="O48" s="1074"/>
      <c r="P48" s="1074"/>
      <c r="Q48" s="1074"/>
      <c r="R48" s="1074"/>
      <c r="S48" s="1074"/>
      <c r="T48" s="1074"/>
      <c r="U48" s="1074"/>
    </row>
    <row r="49" spans="3:21" ht="13.2" hidden="1">
      <c r="D49" s="1073"/>
      <c r="E49" s="1073"/>
      <c r="F49" s="1073"/>
      <c r="G49" s="1074"/>
      <c r="H49" s="1074"/>
      <c r="I49" s="1074"/>
      <c r="J49" s="1074"/>
      <c r="K49" s="115"/>
      <c r="L49" s="1074"/>
      <c r="M49" s="1074"/>
      <c r="N49" s="1074"/>
      <c r="O49" s="1074"/>
      <c r="P49" s="1074"/>
      <c r="Q49" s="1074"/>
      <c r="R49" s="1074"/>
      <c r="S49" s="1074"/>
      <c r="T49" s="1074"/>
      <c r="U49" s="1074"/>
    </row>
    <row r="50" spans="3:21" ht="13.2" hidden="1">
      <c r="D50" s="1073"/>
      <c r="E50" s="1073"/>
      <c r="F50" s="1073"/>
      <c r="G50" s="1074"/>
      <c r="H50" s="1074"/>
      <c r="I50" s="1074"/>
      <c r="J50" s="1074"/>
      <c r="K50" s="115"/>
      <c r="L50" s="1074"/>
      <c r="M50" s="1074"/>
      <c r="N50" s="1074"/>
      <c r="O50" s="1074"/>
      <c r="P50" s="1074"/>
      <c r="Q50" s="1074"/>
      <c r="R50" s="1074"/>
      <c r="S50" s="1074"/>
      <c r="T50" s="1074"/>
      <c r="U50" s="1074"/>
    </row>
    <row r="51" spans="3:21" ht="13.2" hidden="1">
      <c r="D51" s="1069"/>
      <c r="E51" s="1069"/>
      <c r="F51" s="1069"/>
      <c r="G51" s="1068"/>
      <c r="H51" s="1068"/>
      <c r="I51" s="1068"/>
      <c r="J51" s="1068"/>
      <c r="K51" s="115"/>
      <c r="L51" s="1068"/>
      <c r="M51" s="1068"/>
      <c r="N51" s="1068"/>
      <c r="O51" s="1068"/>
      <c r="P51" s="1068"/>
      <c r="Q51" s="1068"/>
      <c r="R51" s="1068"/>
      <c r="S51" s="1068"/>
      <c r="T51" s="1068"/>
      <c r="U51" s="1068"/>
    </row>
    <row r="52" spans="3:21" s="1065" customFormat="1" ht="13.2" hidden="1">
      <c r="C52" s="1066"/>
      <c r="D52" s="1067"/>
      <c r="E52" s="1067"/>
      <c r="F52" s="1067"/>
      <c r="G52" s="1068"/>
      <c r="H52" s="1068"/>
      <c r="I52" s="1068"/>
      <c r="J52" s="1068"/>
      <c r="L52" s="1068"/>
      <c r="M52" s="1068"/>
      <c r="N52" s="1068"/>
      <c r="O52" s="1068"/>
      <c r="P52" s="1068"/>
      <c r="Q52" s="1068"/>
      <c r="R52" s="1068"/>
      <c r="S52" s="1068"/>
      <c r="T52" s="1068"/>
      <c r="U52" s="1068"/>
    </row>
    <row r="53" spans="3:21" ht="13.2" hidden="1">
      <c r="D53" s="1072"/>
      <c r="E53" s="1072"/>
      <c r="F53" s="1072"/>
      <c r="G53" s="1071"/>
      <c r="H53" s="1071"/>
      <c r="I53" s="1071"/>
      <c r="J53" s="1071"/>
      <c r="K53" s="115"/>
      <c r="L53" s="1071"/>
      <c r="M53" s="1071"/>
      <c r="N53" s="1071"/>
      <c r="O53" s="1071"/>
      <c r="P53" s="1071"/>
      <c r="Q53" s="1071"/>
      <c r="R53" s="1071"/>
      <c r="S53" s="1071"/>
      <c r="T53" s="1071"/>
      <c r="U53" s="1071"/>
    </row>
    <row r="54" spans="3:21" ht="13.2" hidden="1">
      <c r="D54" s="1073"/>
      <c r="E54" s="1073"/>
      <c r="F54" s="1073"/>
      <c r="G54" s="1074"/>
      <c r="H54" s="1074"/>
      <c r="I54" s="1074"/>
      <c r="J54" s="1074"/>
      <c r="K54" s="115"/>
      <c r="L54" s="1074"/>
      <c r="M54" s="1074"/>
      <c r="N54" s="1074"/>
      <c r="O54" s="1074"/>
      <c r="P54" s="1074"/>
      <c r="Q54" s="1074"/>
      <c r="R54" s="1074"/>
      <c r="S54" s="1074"/>
      <c r="T54" s="1074"/>
      <c r="U54" s="1074"/>
    </row>
    <row r="55" spans="3:21" ht="13.2" hidden="1">
      <c r="D55" s="1073"/>
      <c r="E55" s="1073"/>
      <c r="F55" s="1073"/>
      <c r="G55" s="1074"/>
      <c r="H55" s="1074"/>
      <c r="I55" s="1074"/>
      <c r="J55" s="1074"/>
      <c r="K55" s="115"/>
      <c r="L55" s="1074"/>
      <c r="M55" s="1074"/>
      <c r="N55" s="1074"/>
      <c r="O55" s="1074"/>
      <c r="P55" s="1074"/>
      <c r="Q55" s="1074"/>
      <c r="R55" s="1074"/>
      <c r="S55" s="1074"/>
      <c r="T55" s="1074"/>
      <c r="U55" s="1074"/>
    </row>
    <row r="56" spans="3:21" ht="13.2" hidden="1">
      <c r="D56" s="1073"/>
      <c r="E56" s="1073"/>
      <c r="F56" s="1073"/>
      <c r="G56" s="1074"/>
      <c r="H56" s="1074"/>
      <c r="I56" s="1074"/>
      <c r="J56" s="1074"/>
      <c r="K56" s="115"/>
      <c r="L56" s="1074"/>
      <c r="M56" s="1074"/>
      <c r="N56" s="1074"/>
      <c r="O56" s="1074"/>
      <c r="P56" s="1074"/>
      <c r="Q56" s="1074"/>
      <c r="R56" s="1074"/>
      <c r="S56" s="1074"/>
      <c r="T56" s="1074"/>
      <c r="U56" s="1074"/>
    </row>
    <row r="57" spans="3:21" ht="13.2" hidden="1">
      <c r="D57" s="1069"/>
      <c r="E57" s="1069"/>
      <c r="F57" s="1069"/>
      <c r="G57" s="1068"/>
      <c r="H57" s="1068"/>
      <c r="I57" s="1068"/>
      <c r="J57" s="1068"/>
      <c r="K57" s="115"/>
      <c r="L57" s="1068"/>
      <c r="M57" s="1068"/>
      <c r="N57" s="1068"/>
      <c r="O57" s="1068"/>
      <c r="P57" s="1068"/>
      <c r="Q57" s="1068"/>
      <c r="R57" s="1068"/>
      <c r="S57" s="1068"/>
      <c r="T57" s="1068"/>
      <c r="U57" s="1068"/>
    </row>
    <row r="58" spans="3:21" s="1065" customFormat="1" ht="13.2" hidden="1">
      <c r="C58" s="1066"/>
      <c r="D58" s="1067"/>
      <c r="E58" s="1067"/>
      <c r="F58" s="1067"/>
      <c r="G58" s="1068"/>
      <c r="H58" s="1068"/>
      <c r="I58" s="1068"/>
      <c r="J58" s="1068"/>
      <c r="L58" s="1068"/>
      <c r="M58" s="1068"/>
      <c r="N58" s="1068"/>
      <c r="O58" s="1068"/>
      <c r="P58" s="1068"/>
      <c r="Q58" s="1068"/>
      <c r="R58" s="1068"/>
      <c r="S58" s="1068"/>
      <c r="T58" s="1068"/>
      <c r="U58" s="1068"/>
    </row>
    <row r="59" spans="3:21" s="1065" customFormat="1" ht="13.2" hidden="1">
      <c r="C59" s="1066"/>
      <c r="D59" s="1067"/>
      <c r="E59" s="1067"/>
      <c r="F59" s="1067"/>
      <c r="G59" s="1068"/>
      <c r="H59" s="1068"/>
      <c r="I59" s="1068"/>
      <c r="J59" s="1068"/>
      <c r="L59" s="1068"/>
      <c r="M59" s="1068"/>
      <c r="N59" s="1068"/>
      <c r="O59" s="1068"/>
      <c r="P59" s="1068"/>
      <c r="Q59" s="1068"/>
      <c r="R59" s="1068"/>
      <c r="S59" s="1068"/>
      <c r="T59" s="1068"/>
      <c r="U59" s="1068"/>
    </row>
    <row r="60" spans="3:21" s="1065" customFormat="1" ht="13.2" hidden="1">
      <c r="C60" s="1066"/>
      <c r="D60" s="1067"/>
      <c r="E60" s="1067"/>
      <c r="F60" s="1067"/>
      <c r="G60" s="1068"/>
      <c r="H60" s="1068"/>
      <c r="I60" s="1068"/>
      <c r="J60" s="1068"/>
      <c r="L60" s="1068"/>
      <c r="M60" s="1068"/>
      <c r="N60" s="1068"/>
      <c r="O60" s="1068"/>
      <c r="P60" s="1068"/>
      <c r="Q60" s="1068"/>
      <c r="R60" s="1068"/>
      <c r="S60" s="1068"/>
      <c r="T60" s="1068"/>
      <c r="U60" s="1068"/>
    </row>
    <row r="61" spans="3:21" s="1065" customFormat="1" ht="13.2" hidden="1">
      <c r="C61" s="1066"/>
      <c r="D61" s="1075"/>
      <c r="E61" s="1075"/>
      <c r="F61" s="1075"/>
      <c r="G61" s="1068"/>
      <c r="H61" s="1068"/>
      <c r="I61" s="1068"/>
      <c r="J61" s="1068"/>
      <c r="L61" s="1068"/>
      <c r="M61" s="1068"/>
      <c r="N61" s="1068"/>
      <c r="O61" s="1068"/>
      <c r="P61" s="1068"/>
      <c r="Q61" s="1068"/>
      <c r="R61" s="1068"/>
      <c r="S61" s="1068"/>
      <c r="T61" s="1068"/>
      <c r="U61" s="1068"/>
    </row>
    <row r="62" spans="3:21" s="1065" customFormat="1" ht="13.2" hidden="1">
      <c r="C62" s="1066"/>
      <c r="D62" s="1069"/>
      <c r="E62" s="1069"/>
      <c r="F62" s="1069"/>
      <c r="G62" s="1068"/>
      <c r="H62" s="1068"/>
      <c r="I62" s="1068"/>
      <c r="J62" s="1068"/>
      <c r="L62" s="1068"/>
      <c r="M62" s="1068"/>
      <c r="N62" s="1068"/>
      <c r="O62" s="1068"/>
      <c r="P62" s="1068"/>
      <c r="Q62" s="1068"/>
      <c r="R62" s="1068"/>
      <c r="S62" s="1068"/>
      <c r="T62" s="1068"/>
      <c r="U62" s="1068"/>
    </row>
    <row r="63" spans="3:21" ht="13.2" hidden="1">
      <c r="D63" s="1069"/>
      <c r="E63" s="1069"/>
      <c r="F63" s="1069"/>
      <c r="G63" s="1076"/>
      <c r="H63" s="1076"/>
      <c r="I63" s="1076"/>
      <c r="J63" s="1076"/>
      <c r="K63" s="115"/>
      <c r="L63" s="1076"/>
      <c r="M63" s="1076"/>
      <c r="N63" s="1076"/>
      <c r="O63" s="1076"/>
      <c r="P63" s="1076"/>
      <c r="Q63" s="1076"/>
      <c r="R63" s="1076"/>
      <c r="S63" s="1076"/>
      <c r="T63" s="1076"/>
      <c r="U63" s="1076"/>
    </row>
    <row r="64" spans="3:21" ht="13.2" hidden="1">
      <c r="D64" s="1067"/>
      <c r="E64" s="1067"/>
      <c r="F64" s="1067"/>
      <c r="G64" s="1076"/>
      <c r="H64" s="1076"/>
      <c r="I64" s="1076"/>
      <c r="J64" s="1076"/>
      <c r="K64" s="115"/>
      <c r="L64" s="1076"/>
      <c r="M64" s="1076"/>
      <c r="N64" s="1076"/>
      <c r="O64" s="1076"/>
      <c r="P64" s="1076"/>
      <c r="Q64" s="1076"/>
      <c r="R64" s="1076"/>
      <c r="S64" s="1076"/>
      <c r="T64" s="1076"/>
      <c r="U64" s="1076"/>
    </row>
    <row r="65" spans="4:21" ht="13.2" hidden="1">
      <c r="D65" s="1069"/>
      <c r="E65" s="1069"/>
      <c r="F65" s="1069"/>
      <c r="G65" s="1076"/>
      <c r="H65" s="1076"/>
      <c r="I65" s="1076"/>
      <c r="J65" s="1076"/>
      <c r="K65" s="115"/>
      <c r="L65" s="1076"/>
      <c r="M65" s="1076"/>
      <c r="N65" s="1076"/>
      <c r="O65" s="1076"/>
      <c r="P65" s="1076"/>
      <c r="Q65" s="1076"/>
      <c r="R65" s="1076"/>
      <c r="S65" s="1076"/>
      <c r="T65" s="1076"/>
      <c r="U65" s="1076"/>
    </row>
    <row r="66" spans="4:21" ht="13.2" hidden="1">
      <c r="D66" s="1069"/>
      <c r="E66" s="1069"/>
      <c r="F66" s="1069"/>
      <c r="G66" s="1076"/>
      <c r="H66" s="1076"/>
      <c r="I66" s="1076"/>
      <c r="J66" s="1076"/>
      <c r="K66" s="115"/>
      <c r="L66" s="1076"/>
      <c r="M66" s="1076"/>
      <c r="N66" s="1076"/>
      <c r="O66" s="1076"/>
      <c r="P66" s="1076"/>
      <c r="Q66" s="1076"/>
      <c r="R66" s="1076"/>
      <c r="S66" s="1076"/>
      <c r="T66" s="1076"/>
      <c r="U66" s="1076"/>
    </row>
    <row r="67" spans="4:21" ht="13.2" hidden="1">
      <c r="D67" s="1072"/>
      <c r="E67" s="1072"/>
      <c r="F67" s="1072"/>
      <c r="G67" s="1076"/>
      <c r="H67" s="1076"/>
      <c r="I67" s="1076"/>
      <c r="J67" s="1076"/>
      <c r="K67" s="115"/>
      <c r="L67" s="1076"/>
      <c r="M67" s="1076"/>
      <c r="N67" s="1076"/>
      <c r="O67" s="1076"/>
      <c r="P67" s="1076"/>
      <c r="Q67" s="1076"/>
      <c r="R67" s="1076"/>
      <c r="S67" s="1076"/>
      <c r="T67" s="1076"/>
      <c r="U67" s="1076"/>
    </row>
    <row r="68" spans="4:21" ht="13.2" hidden="1">
      <c r="D68" s="1073"/>
      <c r="E68" s="1073"/>
      <c r="F68" s="1073"/>
      <c r="G68" s="1074"/>
      <c r="H68" s="1074"/>
      <c r="I68" s="1074"/>
      <c r="J68" s="1074"/>
      <c r="K68" s="115"/>
      <c r="L68" s="1074"/>
      <c r="M68" s="1074"/>
      <c r="N68" s="1074"/>
      <c r="O68" s="1074"/>
      <c r="P68" s="1074"/>
      <c r="Q68" s="1074"/>
      <c r="R68" s="1074"/>
      <c r="S68" s="1074"/>
      <c r="T68" s="1074"/>
      <c r="U68" s="1074"/>
    </row>
    <row r="69" spans="4:21" ht="13.2" hidden="1">
      <c r="D69" s="1073"/>
      <c r="E69" s="1073"/>
      <c r="F69" s="1073"/>
      <c r="G69" s="1074"/>
      <c r="H69" s="1074"/>
      <c r="I69" s="1074"/>
      <c r="J69" s="1074"/>
      <c r="K69" s="115"/>
      <c r="L69" s="1074"/>
      <c r="M69" s="1074"/>
      <c r="N69" s="1074"/>
      <c r="O69" s="1074"/>
      <c r="P69" s="1074"/>
      <c r="Q69" s="1074"/>
      <c r="R69" s="1074"/>
      <c r="S69" s="1074"/>
      <c r="T69" s="1074"/>
      <c r="U69" s="1074"/>
    </row>
    <row r="70" spans="4:21" ht="13.2" hidden="1">
      <c r="D70" s="1073"/>
      <c r="E70" s="1073"/>
      <c r="F70" s="1073"/>
      <c r="G70" s="1074"/>
      <c r="H70" s="1074"/>
      <c r="I70" s="1074"/>
      <c r="J70" s="1074"/>
      <c r="K70" s="115"/>
      <c r="L70" s="1074"/>
      <c r="M70" s="1074"/>
      <c r="N70" s="1074"/>
      <c r="O70" s="1074"/>
      <c r="P70" s="1074"/>
      <c r="Q70" s="1074"/>
      <c r="R70" s="1074"/>
      <c r="S70" s="1074"/>
      <c r="T70" s="1074"/>
      <c r="U70" s="1074"/>
    </row>
    <row r="71" spans="4:21" ht="13.2" hidden="1">
      <c r="D71" s="1069"/>
      <c r="E71" s="1069"/>
      <c r="F71" s="1069"/>
      <c r="G71" s="1068"/>
      <c r="H71" s="1068"/>
      <c r="I71" s="1068"/>
      <c r="J71" s="1068"/>
      <c r="K71" s="115"/>
      <c r="L71" s="1068"/>
      <c r="M71" s="1068"/>
      <c r="N71" s="1068"/>
      <c r="O71" s="1068"/>
      <c r="P71" s="1068"/>
      <c r="Q71" s="1068"/>
      <c r="R71" s="1068"/>
      <c r="S71" s="1068"/>
      <c r="T71" s="1068"/>
      <c r="U71" s="1068"/>
    </row>
    <row r="72" spans="4:21" ht="13.2" hidden="1">
      <c r="D72" s="1067"/>
      <c r="E72" s="1067"/>
      <c r="F72" s="1067"/>
      <c r="G72" s="1068"/>
      <c r="H72" s="1068"/>
      <c r="I72" s="1068"/>
      <c r="J72" s="1068"/>
      <c r="K72" s="1065"/>
      <c r="L72" s="1068"/>
      <c r="M72" s="1068"/>
      <c r="N72" s="1068"/>
      <c r="O72" s="1068"/>
      <c r="P72" s="1068"/>
      <c r="Q72" s="1068"/>
      <c r="R72" s="1068"/>
      <c r="S72" s="1068"/>
      <c r="T72" s="1068"/>
      <c r="U72" s="1068"/>
    </row>
    <row r="73" spans="4:21" ht="13.2" hidden="1">
      <c r="D73" s="1072"/>
      <c r="E73" s="1072"/>
      <c r="F73" s="1072"/>
      <c r="G73" s="1077"/>
      <c r="H73" s="1077"/>
      <c r="I73" s="1077"/>
      <c r="J73" s="1077"/>
      <c r="K73" s="115"/>
      <c r="L73" s="1077"/>
      <c r="M73" s="1077"/>
      <c r="N73" s="1077"/>
      <c r="O73" s="1077"/>
      <c r="P73" s="1077"/>
      <c r="Q73" s="1077"/>
      <c r="R73" s="1077"/>
      <c r="S73" s="1077"/>
      <c r="T73" s="1077"/>
      <c r="U73" s="1077"/>
    </row>
    <row r="74" spans="4:21" ht="13.2" hidden="1">
      <c r="D74" s="1073"/>
      <c r="E74" s="1073"/>
      <c r="F74" s="1073"/>
      <c r="G74" s="1074"/>
      <c r="H74" s="1074"/>
      <c r="I74" s="1074"/>
      <c r="J74" s="1074"/>
      <c r="K74" s="115"/>
      <c r="L74" s="1074"/>
      <c r="M74" s="1074"/>
      <c r="N74" s="1074"/>
      <c r="O74" s="1074"/>
      <c r="P74" s="1074"/>
      <c r="Q74" s="1074"/>
      <c r="R74" s="1074"/>
      <c r="S74" s="1074"/>
      <c r="T74" s="1074"/>
      <c r="U74" s="1074"/>
    </row>
    <row r="75" spans="4:21" ht="13.2" hidden="1">
      <c r="D75" s="1073"/>
      <c r="E75" s="1073"/>
      <c r="F75" s="1073"/>
      <c r="G75" s="1074"/>
      <c r="H75" s="1074"/>
      <c r="I75" s="1074"/>
      <c r="J75" s="1074"/>
      <c r="K75" s="115"/>
      <c r="L75" s="1074"/>
      <c r="M75" s="1074"/>
      <c r="N75" s="1074"/>
      <c r="O75" s="1074"/>
      <c r="P75" s="1074"/>
      <c r="Q75" s="1074"/>
      <c r="R75" s="1074"/>
      <c r="S75" s="1074"/>
      <c r="T75" s="1074"/>
      <c r="U75" s="1074"/>
    </row>
    <row r="76" spans="4:21" ht="13.2" hidden="1">
      <c r="D76" s="1073"/>
      <c r="E76" s="1073"/>
      <c r="F76" s="1073"/>
      <c r="G76" s="1074"/>
      <c r="H76" s="1074"/>
      <c r="I76" s="1074"/>
      <c r="J76" s="1074"/>
      <c r="K76" s="115"/>
      <c r="L76" s="1074"/>
      <c r="M76" s="1074"/>
      <c r="N76" s="1074"/>
      <c r="O76" s="1074"/>
      <c r="P76" s="1074"/>
      <c r="Q76" s="1074"/>
      <c r="R76" s="1074"/>
      <c r="S76" s="1074"/>
      <c r="T76" s="1074"/>
      <c r="U76" s="1074"/>
    </row>
    <row r="77" spans="4:21" ht="13.2" hidden="1">
      <c r="D77" s="1069"/>
      <c r="E77" s="1069"/>
      <c r="F77" s="1069"/>
      <c r="G77" s="1068"/>
      <c r="H77" s="1068"/>
      <c r="I77" s="1068"/>
      <c r="J77" s="1068"/>
      <c r="K77" s="115"/>
      <c r="L77" s="1068"/>
      <c r="M77" s="1068"/>
      <c r="N77" s="1068"/>
      <c r="O77" s="1068"/>
      <c r="P77" s="1068"/>
      <c r="Q77" s="1068"/>
      <c r="R77" s="1068"/>
      <c r="S77" s="1068"/>
      <c r="T77" s="1068"/>
      <c r="U77" s="1068"/>
    </row>
    <row r="78" spans="4:21" ht="13.2" hidden="1">
      <c r="D78" s="1067"/>
      <c r="E78" s="1067"/>
      <c r="F78" s="1067"/>
      <c r="G78" s="1068"/>
      <c r="H78" s="1068"/>
      <c r="I78" s="1068"/>
      <c r="J78" s="1068"/>
      <c r="K78" s="1065"/>
      <c r="L78" s="1068"/>
      <c r="M78" s="1068"/>
      <c r="N78" s="1068"/>
      <c r="O78" s="1068"/>
      <c r="P78" s="1068"/>
      <c r="Q78" s="1068"/>
      <c r="R78" s="1068"/>
      <c r="S78" s="1068"/>
      <c r="T78" s="1068"/>
      <c r="U78" s="1068"/>
    </row>
    <row r="79" spans="4:21" ht="13.2" hidden="1">
      <c r="D79" s="1067"/>
      <c r="E79" s="1067"/>
      <c r="F79" s="1067"/>
      <c r="G79" s="1068"/>
      <c r="H79" s="1068"/>
      <c r="I79" s="1068"/>
      <c r="J79" s="1068"/>
      <c r="K79" s="1065"/>
      <c r="L79" s="1068"/>
      <c r="M79" s="1068"/>
      <c r="N79" s="1068"/>
      <c r="O79" s="1068"/>
      <c r="P79" s="1068"/>
      <c r="Q79" s="1068"/>
      <c r="R79" s="1068"/>
      <c r="S79" s="1068"/>
      <c r="T79" s="1068"/>
      <c r="U79" s="1068"/>
    </row>
    <row r="80" spans="4:21" ht="13.2" hidden="1">
      <c r="D80" s="1069"/>
      <c r="E80" s="1069"/>
      <c r="F80" s="1069"/>
      <c r="G80" s="1074"/>
      <c r="H80" s="1074"/>
      <c r="I80" s="1074"/>
      <c r="J80" s="1074"/>
      <c r="K80" s="115"/>
      <c r="L80" s="1074"/>
      <c r="M80" s="1074"/>
      <c r="N80" s="1074"/>
      <c r="O80" s="1074"/>
      <c r="P80" s="1074"/>
      <c r="Q80" s="1074"/>
      <c r="R80" s="1074"/>
      <c r="S80" s="1074"/>
      <c r="T80" s="1074"/>
      <c r="U80" s="1074"/>
    </row>
    <row r="81" spans="4:21" ht="13.2" hidden="1">
      <c r="D81" s="1072"/>
      <c r="E81" s="1072"/>
      <c r="F81" s="1072"/>
      <c r="G81" s="1074"/>
      <c r="H81" s="1074"/>
      <c r="I81" s="1074"/>
      <c r="J81" s="1074"/>
      <c r="K81" s="115"/>
      <c r="L81" s="1074"/>
      <c r="M81" s="1074"/>
      <c r="N81" s="1074"/>
      <c r="O81" s="1074"/>
      <c r="P81" s="1074"/>
      <c r="Q81" s="1074"/>
      <c r="R81" s="1074"/>
      <c r="S81" s="1074"/>
      <c r="T81" s="1074"/>
      <c r="U81" s="1074"/>
    </row>
    <row r="82" spans="4:21" ht="13.2" hidden="1">
      <c r="D82" s="1073"/>
      <c r="E82" s="1073"/>
      <c r="F82" s="1073"/>
      <c r="G82" s="1074"/>
      <c r="H82" s="1074"/>
      <c r="I82" s="1074"/>
      <c r="J82" s="1074"/>
      <c r="K82" s="115"/>
      <c r="L82" s="1074"/>
      <c r="M82" s="1074"/>
      <c r="N82" s="1074"/>
      <c r="O82" s="1074"/>
      <c r="P82" s="1074"/>
      <c r="Q82" s="1074"/>
      <c r="R82" s="1074"/>
      <c r="S82" s="1074"/>
      <c r="T82" s="1074"/>
      <c r="U82" s="1074"/>
    </row>
    <row r="83" spans="4:21" ht="13.2" hidden="1">
      <c r="D83" s="1073"/>
      <c r="E83" s="1073"/>
      <c r="F83" s="1073"/>
      <c r="G83" s="1074"/>
      <c r="H83" s="1074"/>
      <c r="I83" s="1074"/>
      <c r="J83" s="1074"/>
      <c r="K83" s="115"/>
      <c r="L83" s="1074"/>
      <c r="M83" s="1074"/>
      <c r="N83" s="1074"/>
      <c r="O83" s="1074"/>
      <c r="P83" s="1074"/>
      <c r="Q83" s="1074"/>
      <c r="R83" s="1074"/>
      <c r="S83" s="1074"/>
      <c r="T83" s="1074"/>
      <c r="U83" s="1074"/>
    </row>
    <row r="84" spans="4:21" ht="13.2" hidden="1">
      <c r="D84" s="1073"/>
      <c r="E84" s="1073"/>
      <c r="F84" s="1073"/>
      <c r="G84" s="1074"/>
      <c r="H84" s="1074"/>
      <c r="I84" s="1074"/>
      <c r="J84" s="1074"/>
      <c r="K84" s="115"/>
      <c r="L84" s="1074"/>
      <c r="M84" s="1074"/>
      <c r="N84" s="1074"/>
      <c r="O84" s="1074"/>
      <c r="P84" s="1074"/>
      <c r="Q84" s="1074"/>
      <c r="R84" s="1074"/>
      <c r="S84" s="1074"/>
      <c r="T84" s="1074"/>
      <c r="U84" s="1074"/>
    </row>
    <row r="85" spans="4:21" ht="13.2" hidden="1">
      <c r="D85" s="1069"/>
      <c r="E85" s="1069"/>
      <c r="F85" s="1069"/>
      <c r="G85" s="1068"/>
      <c r="H85" s="1068"/>
      <c r="I85" s="1068"/>
      <c r="J85" s="1068"/>
      <c r="K85" s="115"/>
      <c r="L85" s="1068"/>
      <c r="M85" s="1068"/>
      <c r="N85" s="1068"/>
      <c r="O85" s="1068"/>
      <c r="P85" s="1068"/>
      <c r="Q85" s="1068"/>
      <c r="R85" s="1068"/>
      <c r="S85" s="1068"/>
      <c r="T85" s="1068"/>
      <c r="U85" s="1068"/>
    </row>
    <row r="86" spans="4:21" ht="13.2" hidden="1">
      <c r="D86" s="1067"/>
      <c r="E86" s="1067"/>
      <c r="F86" s="1067"/>
      <c r="G86" s="1068"/>
      <c r="H86" s="1068"/>
      <c r="I86" s="1068"/>
      <c r="J86" s="1068"/>
      <c r="K86" s="1065"/>
      <c r="L86" s="1068"/>
      <c r="M86" s="1068"/>
      <c r="N86" s="1068"/>
      <c r="O86" s="1068"/>
      <c r="P86" s="1068"/>
      <c r="Q86" s="1068"/>
      <c r="R86" s="1068"/>
      <c r="S86" s="1068"/>
      <c r="T86" s="1068"/>
      <c r="U86" s="1068"/>
    </row>
    <row r="87" spans="4:21" ht="13.2" hidden="1">
      <c r="D87" s="1072"/>
      <c r="E87" s="1072"/>
      <c r="F87" s="1072"/>
      <c r="G87" s="1074"/>
      <c r="H87" s="1074"/>
      <c r="I87" s="1074"/>
      <c r="J87" s="1074"/>
      <c r="K87" s="115"/>
      <c r="L87" s="1074"/>
      <c r="M87" s="1074"/>
      <c r="N87" s="1074"/>
      <c r="O87" s="1074"/>
      <c r="P87" s="1074"/>
      <c r="Q87" s="1074"/>
      <c r="R87" s="1074"/>
      <c r="S87" s="1074"/>
      <c r="T87" s="1074"/>
      <c r="U87" s="1074"/>
    </row>
    <row r="88" spans="4:21" ht="13.2" hidden="1">
      <c r="D88" s="1073"/>
      <c r="E88" s="1073"/>
      <c r="F88" s="1073"/>
      <c r="G88" s="1074"/>
      <c r="H88" s="1074"/>
      <c r="I88" s="1074"/>
      <c r="J88" s="1074"/>
      <c r="K88" s="115"/>
      <c r="L88" s="1074"/>
      <c r="M88" s="1074"/>
      <c r="N88" s="1074"/>
      <c r="O88" s="1074"/>
      <c r="P88" s="1074"/>
      <c r="Q88" s="1074"/>
      <c r="R88" s="1074"/>
      <c r="S88" s="1074"/>
      <c r="T88" s="1074"/>
      <c r="U88" s="1074"/>
    </row>
    <row r="89" spans="4:21" ht="13.2" hidden="1">
      <c r="D89" s="1073"/>
      <c r="E89" s="1073"/>
      <c r="F89" s="1073"/>
      <c r="G89" s="1074"/>
      <c r="H89" s="1074"/>
      <c r="I89" s="1074"/>
      <c r="J89" s="1074"/>
      <c r="K89" s="115"/>
      <c r="L89" s="1074"/>
      <c r="M89" s="1074"/>
      <c r="N89" s="1074"/>
      <c r="O89" s="1074"/>
      <c r="P89" s="1074"/>
      <c r="Q89" s="1074"/>
      <c r="R89" s="1074"/>
      <c r="S89" s="1074"/>
      <c r="T89" s="1074"/>
      <c r="U89" s="1074"/>
    </row>
    <row r="90" spans="4:21" ht="13.2" hidden="1">
      <c r="D90" s="1073"/>
      <c r="E90" s="1073"/>
      <c r="F90" s="1073"/>
      <c r="G90" s="1074"/>
      <c r="H90" s="1074"/>
      <c r="I90" s="1074"/>
      <c r="J90" s="1074"/>
      <c r="K90" s="115"/>
      <c r="L90" s="1074"/>
      <c r="M90" s="1074"/>
      <c r="N90" s="1074"/>
      <c r="O90" s="1074"/>
      <c r="P90" s="1074"/>
      <c r="Q90" s="1074"/>
      <c r="R90" s="1074"/>
      <c r="S90" s="1074"/>
      <c r="T90" s="1074"/>
      <c r="U90" s="1074"/>
    </row>
    <row r="91" spans="4:21" ht="13.2" hidden="1">
      <c r="D91" s="1069"/>
      <c r="E91" s="1069"/>
      <c r="F91" s="1069"/>
      <c r="G91" s="1068"/>
      <c r="H91" s="1068"/>
      <c r="I91" s="1068"/>
      <c r="J91" s="1068"/>
      <c r="K91" s="115"/>
      <c r="L91" s="1068"/>
      <c r="M91" s="1068"/>
      <c r="N91" s="1068"/>
      <c r="O91" s="1068"/>
      <c r="P91" s="1068"/>
      <c r="Q91" s="1068"/>
      <c r="R91" s="1068"/>
      <c r="S91" s="1068"/>
      <c r="T91" s="1068"/>
      <c r="U91" s="1068"/>
    </row>
    <row r="92" spans="4:21" ht="13.2" hidden="1">
      <c r="D92" s="1067"/>
      <c r="E92" s="1067"/>
      <c r="F92" s="1067"/>
      <c r="G92" s="1068"/>
      <c r="H92" s="1068"/>
      <c r="I92" s="1068"/>
      <c r="J92" s="1068"/>
      <c r="K92" s="1065"/>
      <c r="L92" s="1068"/>
      <c r="M92" s="1068"/>
      <c r="N92" s="1068"/>
      <c r="O92" s="1068"/>
      <c r="P92" s="1068"/>
      <c r="Q92" s="1068"/>
      <c r="R92" s="1068"/>
      <c r="S92" s="1068"/>
      <c r="T92" s="1068"/>
      <c r="U92" s="1068"/>
    </row>
    <row r="93" spans="4:21" ht="13.2" hidden="1">
      <c r="D93" s="1067"/>
      <c r="E93" s="1067"/>
      <c r="F93" s="1067"/>
      <c r="G93" s="1068"/>
      <c r="H93" s="1068"/>
      <c r="I93" s="1068"/>
      <c r="J93" s="1068"/>
      <c r="K93" s="1065"/>
      <c r="L93" s="1068"/>
      <c r="M93" s="1068"/>
      <c r="N93" s="1068"/>
      <c r="O93" s="1068"/>
      <c r="P93" s="1068"/>
      <c r="Q93" s="1068"/>
      <c r="R93" s="1068"/>
      <c r="S93" s="1068"/>
      <c r="T93" s="1068"/>
      <c r="U93" s="1068"/>
    </row>
    <row r="94" spans="4:21" ht="13.2" hidden="1">
      <c r="D94" s="1067"/>
      <c r="E94" s="1067"/>
      <c r="F94" s="1067"/>
      <c r="G94" s="1068"/>
      <c r="H94" s="1068"/>
      <c r="I94" s="1068"/>
      <c r="J94" s="1068"/>
      <c r="K94" s="1065"/>
      <c r="L94" s="1068"/>
      <c r="M94" s="1068"/>
      <c r="N94" s="1068"/>
      <c r="O94" s="1068"/>
      <c r="P94" s="1068"/>
      <c r="Q94" s="1068"/>
      <c r="R94" s="1068"/>
      <c r="S94" s="1068"/>
      <c r="T94" s="1068"/>
      <c r="U94" s="1068"/>
    </row>
    <row r="95" spans="4:21" ht="13.2" hidden="1">
      <c r="D95" s="1069"/>
      <c r="E95" s="1069"/>
      <c r="F95" s="1069"/>
      <c r="G95" s="1071"/>
      <c r="H95" s="1071"/>
      <c r="I95" s="1071"/>
      <c r="J95" s="1071"/>
      <c r="K95" s="115"/>
      <c r="L95" s="1071"/>
      <c r="M95" s="1071"/>
      <c r="N95" s="1071"/>
      <c r="O95" s="1071"/>
      <c r="P95" s="1071"/>
      <c r="Q95" s="1071"/>
      <c r="R95" s="1071"/>
      <c r="S95" s="1071"/>
      <c r="T95" s="1071"/>
      <c r="U95" s="1071"/>
    </row>
    <row r="96" spans="4:21" ht="13.2" hidden="1">
      <c r="D96" s="1069"/>
      <c r="E96" s="1069"/>
      <c r="F96" s="1069"/>
      <c r="G96" s="1071"/>
      <c r="H96" s="1071"/>
      <c r="I96" s="1071"/>
      <c r="J96" s="1071"/>
      <c r="K96" s="115"/>
      <c r="L96" s="1071"/>
      <c r="M96" s="1071"/>
      <c r="N96" s="1071"/>
      <c r="O96" s="1071"/>
      <c r="P96" s="1071"/>
      <c r="Q96" s="1071"/>
      <c r="R96" s="1071"/>
      <c r="S96" s="1071"/>
      <c r="T96" s="1071"/>
      <c r="U96" s="1071"/>
    </row>
    <row r="97" spans="4:21" ht="13.2" hidden="1">
      <c r="D97" s="1072"/>
      <c r="E97" s="1072"/>
      <c r="F97" s="1072"/>
      <c r="G97" s="1071"/>
      <c r="H97" s="1071"/>
      <c r="I97" s="1071"/>
      <c r="J97" s="1071"/>
      <c r="K97" s="115"/>
      <c r="L97" s="1071"/>
      <c r="M97" s="1071"/>
      <c r="N97" s="1071"/>
      <c r="O97" s="1071"/>
      <c r="P97" s="1071"/>
      <c r="Q97" s="1071"/>
      <c r="R97" s="1071"/>
      <c r="S97" s="1071"/>
      <c r="T97" s="1071"/>
      <c r="U97" s="1071"/>
    </row>
    <row r="98" spans="4:21" ht="13.2" hidden="1">
      <c r="D98" s="1073"/>
      <c r="E98" s="1073"/>
      <c r="F98" s="1073"/>
      <c r="G98" s="1074"/>
      <c r="H98" s="1074"/>
      <c r="I98" s="1074"/>
      <c r="J98" s="1074"/>
      <c r="K98" s="115"/>
      <c r="L98" s="1074"/>
      <c r="M98" s="1074"/>
      <c r="N98" s="1074"/>
      <c r="O98" s="1074"/>
      <c r="P98" s="1074"/>
      <c r="Q98" s="1074"/>
      <c r="R98" s="1074"/>
      <c r="S98" s="1074"/>
      <c r="T98" s="1074"/>
      <c r="U98" s="1074"/>
    </row>
    <row r="99" spans="4:21" ht="13.2" hidden="1">
      <c r="D99" s="1073"/>
      <c r="E99" s="1073"/>
      <c r="F99" s="1073"/>
      <c r="G99" s="1074"/>
      <c r="H99" s="1074"/>
      <c r="I99" s="1074"/>
      <c r="J99" s="1074"/>
      <c r="K99" s="115"/>
      <c r="L99" s="1074"/>
      <c r="M99" s="1074"/>
      <c r="N99" s="1074"/>
      <c r="O99" s="1074"/>
      <c r="P99" s="1074"/>
      <c r="Q99" s="1074"/>
      <c r="R99" s="1074"/>
      <c r="S99" s="1074"/>
      <c r="T99" s="1074"/>
      <c r="U99" s="1074"/>
    </row>
    <row r="100" spans="4:21" ht="13.2" hidden="1">
      <c r="D100" s="1073"/>
      <c r="E100" s="1073"/>
      <c r="F100" s="1073"/>
      <c r="G100" s="1074"/>
      <c r="H100" s="1074"/>
      <c r="I100" s="1074"/>
      <c r="J100" s="1074"/>
      <c r="K100" s="115"/>
      <c r="L100" s="1074"/>
      <c r="M100" s="1074"/>
      <c r="N100" s="1074"/>
      <c r="O100" s="1074"/>
      <c r="P100" s="1074"/>
      <c r="Q100" s="1074"/>
      <c r="R100" s="1074"/>
      <c r="S100" s="1074"/>
      <c r="T100" s="1074"/>
      <c r="U100" s="1074"/>
    </row>
    <row r="101" spans="4:21" ht="13.2" hidden="1">
      <c r="D101" s="1069"/>
      <c r="E101" s="1069"/>
      <c r="F101" s="1069"/>
      <c r="G101" s="1068"/>
      <c r="H101" s="1068"/>
      <c r="I101" s="1068"/>
      <c r="J101" s="1068"/>
      <c r="K101" s="115"/>
      <c r="L101" s="1068"/>
      <c r="M101" s="1068"/>
      <c r="N101" s="1068"/>
      <c r="O101" s="1068"/>
      <c r="P101" s="1068"/>
      <c r="Q101" s="1068"/>
      <c r="R101" s="1068"/>
      <c r="S101" s="1068"/>
      <c r="T101" s="1068"/>
      <c r="U101" s="1068"/>
    </row>
    <row r="102" spans="4:21" ht="13.2" hidden="1">
      <c r="D102" s="1067"/>
      <c r="E102" s="1067"/>
      <c r="F102" s="1067"/>
      <c r="G102" s="1068"/>
      <c r="H102" s="1068"/>
      <c r="I102" s="1068"/>
      <c r="J102" s="1068"/>
      <c r="K102" s="1065"/>
      <c r="L102" s="1068"/>
      <c r="M102" s="1068"/>
      <c r="N102" s="1068"/>
      <c r="O102" s="1068"/>
      <c r="P102" s="1068"/>
      <c r="Q102" s="1068"/>
      <c r="R102" s="1068"/>
      <c r="S102" s="1068"/>
      <c r="T102" s="1068"/>
      <c r="U102" s="1068"/>
    </row>
    <row r="103" spans="4:21" ht="13.2" hidden="1">
      <c r="D103" s="1072"/>
      <c r="E103" s="1072"/>
      <c r="F103" s="1072"/>
      <c r="G103" s="1071"/>
      <c r="H103" s="1071"/>
      <c r="I103" s="1071"/>
      <c r="J103" s="1071"/>
      <c r="K103" s="115"/>
      <c r="L103" s="1071"/>
      <c r="M103" s="1071"/>
      <c r="N103" s="1071"/>
      <c r="O103" s="1071"/>
      <c r="P103" s="1071"/>
      <c r="Q103" s="1071"/>
      <c r="R103" s="1071"/>
      <c r="S103" s="1071"/>
      <c r="T103" s="1071"/>
      <c r="U103" s="1071"/>
    </row>
    <row r="104" spans="4:21" ht="13.2" hidden="1">
      <c r="D104" s="1073"/>
      <c r="E104" s="1073"/>
      <c r="F104" s="1073"/>
      <c r="G104" s="1074"/>
      <c r="H104" s="1074"/>
      <c r="I104" s="1074"/>
      <c r="J104" s="1074"/>
      <c r="K104" s="115"/>
      <c r="L104" s="1074"/>
      <c r="M104" s="1074"/>
      <c r="N104" s="1074"/>
      <c r="O104" s="1074"/>
      <c r="P104" s="1074"/>
      <c r="Q104" s="1074"/>
      <c r="R104" s="1074"/>
      <c r="S104" s="1074"/>
      <c r="T104" s="1074"/>
      <c r="U104" s="1074"/>
    </row>
    <row r="105" spans="4:21" ht="13.2" hidden="1">
      <c r="D105" s="1073"/>
      <c r="E105" s="1073"/>
      <c r="F105" s="1073"/>
      <c r="G105" s="1074"/>
      <c r="H105" s="1074"/>
      <c r="I105" s="1074"/>
      <c r="J105" s="1074"/>
      <c r="K105" s="115"/>
      <c r="L105" s="1074"/>
      <c r="M105" s="1074"/>
      <c r="N105" s="1074"/>
      <c r="O105" s="1074"/>
      <c r="P105" s="1074"/>
      <c r="Q105" s="1074"/>
      <c r="R105" s="1074"/>
      <c r="S105" s="1074"/>
      <c r="T105" s="1074"/>
      <c r="U105" s="1074"/>
    </row>
    <row r="106" spans="4:21" ht="13.2" hidden="1">
      <c r="D106" s="1073"/>
      <c r="E106" s="1073"/>
      <c r="F106" s="1073"/>
      <c r="G106" s="1074"/>
      <c r="H106" s="1074"/>
      <c r="I106" s="1074"/>
      <c r="J106" s="1074"/>
      <c r="K106" s="115"/>
      <c r="L106" s="1074"/>
      <c r="M106" s="1074"/>
      <c r="N106" s="1074"/>
      <c r="O106" s="1074"/>
      <c r="P106" s="1074"/>
      <c r="Q106" s="1074"/>
      <c r="R106" s="1074"/>
      <c r="S106" s="1074"/>
      <c r="T106" s="1074"/>
      <c r="U106" s="1074"/>
    </row>
    <row r="107" spans="4:21" ht="13.2" hidden="1">
      <c r="D107" s="1069"/>
      <c r="E107" s="1069"/>
      <c r="F107" s="1069"/>
      <c r="G107" s="1068"/>
      <c r="H107" s="1068"/>
      <c r="I107" s="1068"/>
      <c r="J107" s="1068"/>
      <c r="K107" s="115"/>
      <c r="L107" s="1068"/>
      <c r="M107" s="1068"/>
      <c r="N107" s="1068"/>
      <c r="O107" s="1068"/>
      <c r="P107" s="1068"/>
      <c r="Q107" s="1068"/>
      <c r="R107" s="1068"/>
      <c r="S107" s="1068"/>
      <c r="T107" s="1068"/>
      <c r="U107" s="1068"/>
    </row>
    <row r="108" spans="4:21" ht="13.2" hidden="1">
      <c r="D108" s="1067"/>
      <c r="E108" s="1067"/>
      <c r="F108" s="1067"/>
      <c r="G108" s="1068"/>
      <c r="H108" s="1068"/>
      <c r="I108" s="1068"/>
      <c r="J108" s="1068"/>
      <c r="K108" s="1065"/>
      <c r="L108" s="1068"/>
      <c r="M108" s="1068"/>
      <c r="N108" s="1068"/>
      <c r="O108" s="1068"/>
      <c r="P108" s="1068"/>
      <c r="Q108" s="1068"/>
      <c r="R108" s="1068"/>
      <c r="S108" s="1068"/>
      <c r="T108" s="1068"/>
      <c r="U108" s="1068"/>
    </row>
    <row r="109" spans="4:21" ht="13.2" hidden="1">
      <c r="D109" s="1067"/>
      <c r="E109" s="1067"/>
      <c r="F109" s="1067"/>
      <c r="G109" s="1068"/>
      <c r="H109" s="1068"/>
      <c r="I109" s="1068"/>
      <c r="J109" s="1068"/>
      <c r="K109" s="1065"/>
      <c r="L109" s="1068"/>
      <c r="M109" s="1068"/>
      <c r="N109" s="1068"/>
      <c r="O109" s="1068"/>
      <c r="P109" s="1068"/>
      <c r="Q109" s="1068"/>
      <c r="R109" s="1068"/>
      <c r="S109" s="1068"/>
      <c r="T109" s="1068"/>
      <c r="U109" s="1068"/>
    </row>
    <row r="110" spans="4:21" ht="13.2" hidden="1">
      <c r="D110" s="1069"/>
      <c r="E110" s="1069"/>
      <c r="F110" s="1069"/>
      <c r="G110" s="1071"/>
      <c r="H110" s="1071"/>
      <c r="I110" s="1071"/>
      <c r="J110" s="1071"/>
      <c r="K110" s="115"/>
      <c r="L110" s="1071"/>
      <c r="M110" s="1071"/>
      <c r="N110" s="1071"/>
      <c r="O110" s="1071"/>
      <c r="P110" s="1071"/>
      <c r="Q110" s="1071"/>
      <c r="R110" s="1071"/>
      <c r="S110" s="1071"/>
      <c r="T110" s="1071"/>
      <c r="U110" s="1071"/>
    </row>
    <row r="111" spans="4:21" ht="13.2" hidden="1">
      <c r="D111" s="1072"/>
      <c r="E111" s="1072"/>
      <c r="F111" s="1072"/>
      <c r="G111" s="1071"/>
      <c r="H111" s="1071"/>
      <c r="I111" s="1071"/>
      <c r="J111" s="1071"/>
      <c r="K111" s="115"/>
      <c r="L111" s="1071"/>
      <c r="M111" s="1071"/>
      <c r="N111" s="1071"/>
      <c r="O111" s="1071"/>
      <c r="P111" s="1071"/>
      <c r="Q111" s="1071"/>
      <c r="R111" s="1071"/>
      <c r="S111" s="1071"/>
      <c r="T111" s="1071"/>
      <c r="U111" s="1071"/>
    </row>
    <row r="112" spans="4:21" ht="13.2" hidden="1">
      <c r="D112" s="1073"/>
      <c r="E112" s="1073"/>
      <c r="F112" s="1073"/>
      <c r="G112" s="1074"/>
      <c r="H112" s="1074"/>
      <c r="I112" s="1074"/>
      <c r="J112" s="1074"/>
      <c r="K112" s="115"/>
      <c r="L112" s="1074"/>
      <c r="M112" s="1074"/>
      <c r="N112" s="1074"/>
      <c r="O112" s="1074"/>
      <c r="P112" s="1074"/>
      <c r="Q112" s="1074"/>
      <c r="R112" s="1074"/>
      <c r="S112" s="1074"/>
      <c r="T112" s="1074"/>
      <c r="U112" s="1074"/>
    </row>
    <row r="113" spans="4:21" ht="13.2" hidden="1">
      <c r="D113" s="1073"/>
      <c r="E113" s="1073"/>
      <c r="F113" s="1073"/>
      <c r="G113" s="1074"/>
      <c r="H113" s="1074"/>
      <c r="I113" s="1074"/>
      <c r="J113" s="1074"/>
      <c r="K113" s="115"/>
      <c r="L113" s="1074"/>
      <c r="M113" s="1074"/>
      <c r="N113" s="1074"/>
      <c r="O113" s="1074"/>
      <c r="P113" s="1074"/>
      <c r="Q113" s="1074"/>
      <c r="R113" s="1074"/>
      <c r="S113" s="1074"/>
      <c r="T113" s="1074"/>
      <c r="U113" s="1074"/>
    </row>
    <row r="114" spans="4:21" ht="13.2" hidden="1">
      <c r="D114" s="1073"/>
      <c r="E114" s="1073"/>
      <c r="F114" s="1073"/>
      <c r="G114" s="1074"/>
      <c r="H114" s="1074"/>
      <c r="I114" s="1074"/>
      <c r="J114" s="1074"/>
      <c r="K114" s="115"/>
      <c r="L114" s="1074"/>
      <c r="M114" s="1074"/>
      <c r="N114" s="1074"/>
      <c r="O114" s="1074"/>
      <c r="P114" s="1074"/>
      <c r="Q114" s="1074"/>
      <c r="R114" s="1074"/>
      <c r="S114" s="1074"/>
      <c r="T114" s="1074"/>
      <c r="U114" s="1074"/>
    </row>
    <row r="115" spans="4:21" ht="13.2" hidden="1">
      <c r="D115" s="1069"/>
      <c r="E115" s="1069"/>
      <c r="F115" s="1069"/>
      <c r="G115" s="1068"/>
      <c r="H115" s="1068"/>
      <c r="I115" s="1068"/>
      <c r="J115" s="1068"/>
      <c r="K115" s="115"/>
      <c r="L115" s="1068"/>
      <c r="M115" s="1068"/>
      <c r="N115" s="1068"/>
      <c r="O115" s="1068"/>
      <c r="P115" s="1068"/>
      <c r="Q115" s="1068"/>
      <c r="R115" s="1068"/>
      <c r="S115" s="1068"/>
      <c r="T115" s="1068"/>
      <c r="U115" s="1068"/>
    </row>
    <row r="116" spans="4:21" ht="13.2" hidden="1">
      <c r="D116" s="1067"/>
      <c r="E116" s="1067"/>
      <c r="F116" s="1067"/>
      <c r="G116" s="1068"/>
      <c r="H116" s="1068"/>
      <c r="I116" s="1068"/>
      <c r="J116" s="1068"/>
      <c r="K116" s="1065"/>
      <c r="L116" s="1068"/>
      <c r="M116" s="1068"/>
      <c r="N116" s="1068"/>
      <c r="O116" s="1068"/>
      <c r="P116" s="1068"/>
      <c r="Q116" s="1068"/>
      <c r="R116" s="1068"/>
      <c r="S116" s="1068"/>
      <c r="T116" s="1068"/>
      <c r="U116" s="1068"/>
    </row>
    <row r="117" spans="4:21" ht="13.2" hidden="1">
      <c r="D117" s="1072"/>
      <c r="E117" s="1072"/>
      <c r="F117" s="1072"/>
      <c r="G117" s="1071"/>
      <c r="H117" s="1071"/>
      <c r="I117" s="1071"/>
      <c r="J117" s="1071"/>
      <c r="K117" s="115"/>
      <c r="L117" s="1071"/>
      <c r="M117" s="1071"/>
      <c r="N117" s="1071"/>
      <c r="O117" s="1071"/>
      <c r="P117" s="1071"/>
      <c r="Q117" s="1071"/>
      <c r="R117" s="1071"/>
      <c r="S117" s="1071"/>
      <c r="T117" s="1071"/>
      <c r="U117" s="1071"/>
    </row>
    <row r="118" spans="4:21" ht="13.2" hidden="1">
      <c r="D118" s="1073"/>
      <c r="E118" s="1073"/>
      <c r="F118" s="1073"/>
      <c r="G118" s="1074"/>
      <c r="H118" s="1074"/>
      <c r="I118" s="1074"/>
      <c r="J118" s="1074"/>
      <c r="K118" s="115"/>
      <c r="L118" s="1074"/>
      <c r="M118" s="1074"/>
      <c r="N118" s="1074"/>
      <c r="O118" s="1074"/>
      <c r="P118" s="1074"/>
      <c r="Q118" s="1074"/>
      <c r="R118" s="1074"/>
      <c r="S118" s="1074"/>
      <c r="T118" s="1074"/>
      <c r="U118" s="1074"/>
    </row>
    <row r="119" spans="4:21" ht="13.2" hidden="1">
      <c r="D119" s="1073"/>
      <c r="E119" s="1073"/>
      <c r="F119" s="1073"/>
      <c r="G119" s="1074"/>
      <c r="H119" s="1074"/>
      <c r="I119" s="1074"/>
      <c r="J119" s="1074"/>
      <c r="K119" s="115"/>
      <c r="L119" s="1074"/>
      <c r="M119" s="1074"/>
      <c r="N119" s="1074"/>
      <c r="O119" s="1074"/>
      <c r="P119" s="1074"/>
      <c r="Q119" s="1074"/>
      <c r="R119" s="1074"/>
      <c r="S119" s="1074"/>
      <c r="T119" s="1074"/>
      <c r="U119" s="1074"/>
    </row>
    <row r="120" spans="4:21" ht="13.2" hidden="1">
      <c r="D120" s="1073"/>
      <c r="E120" s="1073"/>
      <c r="F120" s="1073"/>
      <c r="G120" s="1074"/>
      <c r="H120" s="1074"/>
      <c r="I120" s="1074"/>
      <c r="J120" s="1074"/>
      <c r="K120" s="115"/>
      <c r="L120" s="1074"/>
      <c r="M120" s="1074"/>
      <c r="N120" s="1074"/>
      <c r="O120" s="1074"/>
      <c r="P120" s="1074"/>
      <c r="Q120" s="1074"/>
      <c r="R120" s="1074"/>
      <c r="S120" s="1074"/>
      <c r="T120" s="1074"/>
      <c r="U120" s="1074"/>
    </row>
    <row r="121" spans="4:21" ht="13.2" hidden="1">
      <c r="D121" s="1069"/>
      <c r="E121" s="1069"/>
      <c r="F121" s="1069"/>
      <c r="G121" s="1068"/>
      <c r="H121" s="1068"/>
      <c r="I121" s="1068"/>
      <c r="J121" s="1068"/>
      <c r="K121" s="115"/>
      <c r="L121" s="1068"/>
      <c r="M121" s="1068"/>
      <c r="N121" s="1068"/>
      <c r="O121" s="1068"/>
      <c r="P121" s="1068"/>
      <c r="Q121" s="1068"/>
      <c r="R121" s="1068"/>
      <c r="S121" s="1068"/>
      <c r="T121" s="1068"/>
      <c r="U121" s="1068"/>
    </row>
    <row r="122" spans="4:21" ht="13.2" hidden="1">
      <c r="D122" s="1067"/>
      <c r="E122" s="1067"/>
      <c r="F122" s="1067"/>
      <c r="G122" s="1068"/>
      <c r="H122" s="1068"/>
      <c r="I122" s="1068"/>
      <c r="J122" s="1068"/>
      <c r="K122" s="1065"/>
      <c r="L122" s="1068"/>
      <c r="M122" s="1068"/>
      <c r="N122" s="1068"/>
      <c r="O122" s="1068"/>
      <c r="P122" s="1068"/>
      <c r="Q122" s="1068"/>
      <c r="R122" s="1068"/>
      <c r="S122" s="1068"/>
      <c r="T122" s="1068"/>
      <c r="U122" s="1068"/>
    </row>
    <row r="123" spans="4:21" ht="13.2" hidden="1">
      <c r="D123" s="1067"/>
      <c r="E123" s="1067"/>
      <c r="F123" s="1067"/>
      <c r="G123" s="1068"/>
      <c r="H123" s="1068"/>
      <c r="I123" s="1068"/>
      <c r="J123" s="1068"/>
      <c r="K123" s="1065"/>
      <c r="L123" s="1068"/>
      <c r="M123" s="1068"/>
      <c r="N123" s="1068"/>
      <c r="O123" s="1068"/>
      <c r="P123" s="1068"/>
      <c r="Q123" s="1068"/>
      <c r="R123" s="1068"/>
      <c r="S123" s="1068"/>
      <c r="T123" s="1068"/>
      <c r="U123" s="1068"/>
    </row>
    <row r="124" spans="4:21" ht="13.2" hidden="1">
      <c r="D124" s="1067"/>
      <c r="E124" s="1067"/>
      <c r="F124" s="1067"/>
      <c r="G124" s="1068"/>
      <c r="H124" s="1068"/>
      <c r="I124" s="1068"/>
      <c r="J124" s="1068"/>
      <c r="K124" s="1065"/>
      <c r="L124" s="1068"/>
      <c r="M124" s="1068"/>
      <c r="N124" s="1068"/>
      <c r="O124" s="1068"/>
      <c r="P124" s="1068"/>
      <c r="Q124" s="1068"/>
      <c r="R124" s="1068"/>
      <c r="S124" s="1068"/>
      <c r="T124" s="1068"/>
      <c r="U124" s="1068"/>
    </row>
    <row r="125" spans="4:21" ht="13.2" hidden="1">
      <c r="D125" s="1075"/>
      <c r="E125" s="1075"/>
      <c r="F125" s="1075"/>
      <c r="G125" s="1068"/>
      <c r="H125" s="1068"/>
      <c r="I125" s="1068"/>
      <c r="J125" s="1068"/>
      <c r="K125" s="1065"/>
      <c r="L125" s="1068"/>
      <c r="M125" s="1068"/>
      <c r="N125" s="1068"/>
      <c r="O125" s="1068"/>
      <c r="P125" s="1068"/>
      <c r="Q125" s="1068"/>
      <c r="R125" s="1068"/>
      <c r="S125" s="1068"/>
      <c r="T125" s="1068"/>
      <c r="U125" s="1068"/>
    </row>
    <row r="126" spans="4:21" ht="13.2" hidden="1">
      <c r="D126" s="1069"/>
      <c r="E126" s="1069"/>
      <c r="F126" s="1069"/>
      <c r="G126" s="1068"/>
      <c r="H126" s="1068"/>
      <c r="I126" s="1068"/>
      <c r="J126" s="1068"/>
      <c r="K126" s="1065"/>
      <c r="L126" s="1068"/>
      <c r="M126" s="1068"/>
      <c r="N126" s="1068"/>
      <c r="O126" s="1068"/>
      <c r="P126" s="1068"/>
      <c r="Q126" s="1068"/>
      <c r="R126" s="1068"/>
      <c r="S126" s="1068"/>
      <c r="T126" s="1068"/>
      <c r="U126" s="1068"/>
    </row>
    <row r="127" spans="4:21" ht="13.2" hidden="1">
      <c r="D127" s="1069"/>
      <c r="E127" s="1069"/>
      <c r="F127" s="1069"/>
      <c r="G127" s="1076"/>
      <c r="H127" s="1076"/>
      <c r="I127" s="1076"/>
      <c r="J127" s="1076"/>
      <c r="K127" s="115"/>
      <c r="L127" s="1076"/>
      <c r="M127" s="1076"/>
      <c r="N127" s="1076"/>
      <c r="O127" s="1076"/>
      <c r="P127" s="1076"/>
      <c r="Q127" s="1076"/>
      <c r="R127" s="1076"/>
      <c r="S127" s="1076"/>
      <c r="T127" s="1076"/>
      <c r="U127" s="1076"/>
    </row>
    <row r="128" spans="4:21" ht="13.2" hidden="1">
      <c r="D128" s="1069"/>
      <c r="E128" s="1069"/>
      <c r="F128" s="1069"/>
      <c r="G128" s="1076"/>
      <c r="H128" s="1076"/>
      <c r="I128" s="1076"/>
      <c r="J128" s="1076"/>
      <c r="K128" s="115"/>
      <c r="L128" s="1076"/>
      <c r="M128" s="1076"/>
      <c r="N128" s="1076"/>
      <c r="O128" s="1076"/>
      <c r="P128" s="1076"/>
      <c r="Q128" s="1076"/>
      <c r="R128" s="1076"/>
      <c r="S128" s="1076"/>
      <c r="T128" s="1076"/>
      <c r="U128" s="1076"/>
    </row>
    <row r="129" spans="4:21" ht="13.2" hidden="1">
      <c r="D129" s="1069"/>
      <c r="E129" s="1069"/>
      <c r="F129" s="1069"/>
      <c r="G129" s="1076"/>
      <c r="H129" s="1076"/>
      <c r="I129" s="1076"/>
      <c r="J129" s="1076"/>
      <c r="K129" s="115"/>
      <c r="L129" s="1076"/>
      <c r="M129" s="1076"/>
      <c r="N129" s="1076"/>
      <c r="O129" s="1076"/>
      <c r="P129" s="1076"/>
      <c r="Q129" s="1076"/>
      <c r="R129" s="1076"/>
      <c r="S129" s="1076"/>
      <c r="T129" s="1076"/>
      <c r="U129" s="1076"/>
    </row>
    <row r="130" spans="4:21" ht="13.2" hidden="1">
      <c r="D130" s="1069"/>
      <c r="E130" s="1069"/>
      <c r="F130" s="1069"/>
      <c r="G130" s="1076"/>
      <c r="H130" s="1076"/>
      <c r="I130" s="1076"/>
      <c r="J130" s="1076"/>
      <c r="K130" s="115"/>
      <c r="L130" s="1076"/>
      <c r="M130" s="1076"/>
      <c r="N130" s="1076"/>
      <c r="O130" s="1076"/>
      <c r="P130" s="1076"/>
      <c r="Q130" s="1076"/>
      <c r="R130" s="1076"/>
      <c r="S130" s="1076"/>
      <c r="T130" s="1076"/>
      <c r="U130" s="1076"/>
    </row>
    <row r="131" spans="4:21" ht="13.2" hidden="1">
      <c r="D131" s="1069"/>
      <c r="E131" s="1069"/>
      <c r="F131" s="1069"/>
      <c r="G131" s="1076"/>
      <c r="H131" s="1076"/>
      <c r="I131" s="1076"/>
      <c r="J131" s="1076"/>
      <c r="K131" s="115"/>
      <c r="L131" s="1076"/>
      <c r="M131" s="1076"/>
      <c r="N131" s="1076"/>
      <c r="O131" s="1076"/>
      <c r="P131" s="1076"/>
      <c r="Q131" s="1076"/>
      <c r="R131" s="1076"/>
      <c r="S131" s="1076"/>
      <c r="T131" s="1076"/>
      <c r="U131" s="1076"/>
    </row>
    <row r="132" spans="4:21" ht="13.2" hidden="1">
      <c r="D132" s="1069"/>
      <c r="E132" s="1069"/>
      <c r="F132" s="1069"/>
      <c r="G132" s="1076"/>
      <c r="H132" s="1076"/>
      <c r="I132" s="1076"/>
      <c r="J132" s="1076"/>
      <c r="K132" s="115"/>
      <c r="L132" s="1076"/>
      <c r="M132" s="1076"/>
      <c r="N132" s="1076"/>
      <c r="O132" s="1076"/>
      <c r="P132" s="1076"/>
      <c r="Q132" s="1076"/>
      <c r="R132" s="1076"/>
      <c r="S132" s="1076"/>
      <c r="T132" s="1076"/>
      <c r="U132" s="1076"/>
    </row>
    <row r="133" spans="4:21" ht="13.2" hidden="1">
      <c r="D133" s="1069"/>
      <c r="E133" s="1069"/>
      <c r="F133" s="1069"/>
      <c r="G133" s="1076"/>
      <c r="H133" s="1076"/>
      <c r="I133" s="1076"/>
      <c r="J133" s="1076"/>
      <c r="K133" s="115"/>
      <c r="L133" s="1076"/>
      <c r="M133" s="1076"/>
      <c r="N133" s="1076"/>
      <c r="O133" s="1076"/>
      <c r="P133" s="1076"/>
      <c r="Q133" s="1076"/>
      <c r="R133" s="1076"/>
      <c r="S133" s="1076"/>
      <c r="T133" s="1076"/>
      <c r="U133" s="1076"/>
    </row>
    <row r="134" spans="4:21" ht="13.2" hidden="1">
      <c r="D134" s="1069"/>
      <c r="E134" s="1069"/>
      <c r="F134" s="1069"/>
      <c r="G134" s="1076"/>
      <c r="H134" s="1076"/>
      <c r="I134" s="1076"/>
      <c r="J134" s="1076"/>
      <c r="K134" s="115"/>
      <c r="L134" s="1076"/>
      <c r="M134" s="1076"/>
      <c r="N134" s="1076"/>
      <c r="O134" s="1076"/>
      <c r="P134" s="1076"/>
      <c r="Q134" s="1076"/>
      <c r="R134" s="1076"/>
      <c r="S134" s="1076"/>
      <c r="T134" s="1076"/>
      <c r="U134" s="1076"/>
    </row>
    <row r="135" spans="4:21" ht="13.2" hidden="1">
      <c r="D135" s="1069"/>
      <c r="E135" s="1069"/>
      <c r="F135" s="1069"/>
      <c r="G135" s="1076"/>
      <c r="H135" s="1076"/>
      <c r="I135" s="1076"/>
      <c r="J135" s="1076"/>
      <c r="K135" s="115"/>
      <c r="L135" s="1076"/>
      <c r="M135" s="1076"/>
      <c r="N135" s="1076"/>
      <c r="O135" s="1076"/>
      <c r="P135" s="1076"/>
      <c r="Q135" s="1076"/>
      <c r="R135" s="1076"/>
      <c r="S135" s="1076"/>
      <c r="T135" s="1076"/>
      <c r="U135" s="1076"/>
    </row>
    <row r="136" spans="4:21" ht="13.2" hidden="1">
      <c r="D136" s="1069"/>
      <c r="E136" s="1069"/>
      <c r="F136" s="1069"/>
      <c r="G136" s="1076"/>
      <c r="H136" s="1076"/>
      <c r="I136" s="1076"/>
      <c r="J136" s="1076"/>
      <c r="K136" s="115"/>
      <c r="L136" s="1076"/>
      <c r="M136" s="1076"/>
      <c r="N136" s="1076"/>
      <c r="O136" s="1076"/>
      <c r="P136" s="1076"/>
      <c r="Q136" s="1076"/>
      <c r="R136" s="1076"/>
      <c r="S136" s="1076"/>
      <c r="T136" s="1076"/>
      <c r="U136" s="1076"/>
    </row>
    <row r="137" spans="4:21" ht="13.2" hidden="1">
      <c r="D137" s="1069"/>
      <c r="E137" s="1069"/>
      <c r="F137" s="1069"/>
      <c r="G137" s="1076"/>
      <c r="H137" s="1076"/>
      <c r="I137" s="1076"/>
      <c r="J137" s="1076"/>
      <c r="K137" s="115"/>
      <c r="L137" s="1076"/>
      <c r="M137" s="1076"/>
      <c r="N137" s="1076"/>
      <c r="O137" s="1076"/>
      <c r="P137" s="1076"/>
      <c r="Q137" s="1076"/>
      <c r="R137" s="1076"/>
      <c r="S137" s="1076"/>
      <c r="T137" s="1076"/>
      <c r="U137" s="1076"/>
    </row>
    <row r="138" spans="4:21" ht="13.2" hidden="1">
      <c r="D138" s="1069"/>
      <c r="E138" s="1069"/>
      <c r="F138" s="1069"/>
      <c r="G138" s="1076"/>
      <c r="H138" s="1076"/>
      <c r="I138" s="1076"/>
      <c r="J138" s="1076"/>
      <c r="K138" s="115"/>
      <c r="L138" s="1076"/>
      <c r="M138" s="1076"/>
      <c r="N138" s="1076"/>
      <c r="O138" s="1076"/>
      <c r="P138" s="1076"/>
      <c r="Q138" s="1076"/>
      <c r="R138" s="1076"/>
      <c r="S138" s="1076"/>
      <c r="T138" s="1076"/>
      <c r="U138" s="1076"/>
    </row>
    <row r="139" spans="4:21" ht="13.2" hidden="1">
      <c r="D139" s="1069"/>
      <c r="E139" s="1069"/>
      <c r="F139" s="1069"/>
      <c r="G139" s="1076"/>
      <c r="H139" s="1076"/>
      <c r="I139" s="1076"/>
      <c r="J139" s="1076"/>
      <c r="K139" s="115"/>
      <c r="L139" s="1076"/>
      <c r="M139" s="1076"/>
      <c r="N139" s="1076"/>
      <c r="O139" s="1076"/>
      <c r="P139" s="1076"/>
      <c r="Q139" s="1076"/>
      <c r="R139" s="1076"/>
      <c r="S139" s="1076"/>
      <c r="T139" s="1076"/>
      <c r="U139" s="1076"/>
    </row>
    <row r="140" spans="4:21" ht="13.2" hidden="1">
      <c r="D140" s="1069"/>
      <c r="E140" s="1069"/>
      <c r="F140" s="1069"/>
      <c r="G140" s="1076"/>
      <c r="H140" s="1076"/>
      <c r="I140" s="1076"/>
      <c r="J140" s="1076"/>
      <c r="K140" s="115"/>
      <c r="L140" s="1076"/>
      <c r="M140" s="1076"/>
      <c r="N140" s="1076"/>
      <c r="O140" s="1076"/>
      <c r="P140" s="1076"/>
      <c r="Q140" s="1076"/>
      <c r="R140" s="1076"/>
      <c r="S140" s="1076"/>
      <c r="T140" s="1076"/>
      <c r="U140" s="1076"/>
    </row>
    <row r="141" spans="4:21" ht="13.2" hidden="1">
      <c r="D141" s="1069"/>
      <c r="E141" s="1069"/>
      <c r="F141" s="1069"/>
      <c r="G141" s="1076"/>
      <c r="H141" s="1076"/>
      <c r="I141" s="1076"/>
      <c r="J141" s="1076"/>
      <c r="K141" s="115"/>
      <c r="L141" s="1076"/>
      <c r="M141" s="1076"/>
      <c r="N141" s="1076"/>
      <c r="O141" s="1076"/>
      <c r="P141" s="1076"/>
      <c r="Q141" s="1076"/>
      <c r="R141" s="1076"/>
      <c r="S141" s="1076"/>
      <c r="T141" s="1076"/>
      <c r="U141" s="1076"/>
    </row>
    <row r="142" spans="4:21" ht="13.2" hidden="1">
      <c r="D142" s="1069"/>
      <c r="E142" s="1069"/>
      <c r="F142" s="1069"/>
      <c r="G142" s="1076"/>
      <c r="H142" s="1076"/>
      <c r="I142" s="1076"/>
      <c r="J142" s="1076"/>
      <c r="K142" s="115"/>
      <c r="L142" s="1076"/>
      <c r="M142" s="1076"/>
      <c r="N142" s="1076"/>
      <c r="O142" s="1076"/>
      <c r="P142" s="1076"/>
      <c r="Q142" s="1076"/>
      <c r="R142" s="1076"/>
      <c r="S142" s="1076"/>
      <c r="T142" s="1076"/>
      <c r="U142" s="1076"/>
    </row>
    <row r="143" spans="4:21" ht="13.2" hidden="1">
      <c r="D143" s="1069"/>
      <c r="E143" s="1069"/>
      <c r="F143" s="1069"/>
      <c r="G143" s="1076"/>
      <c r="H143" s="1076"/>
      <c r="I143" s="1076"/>
      <c r="J143" s="1076"/>
      <c r="K143" s="115"/>
      <c r="L143" s="1076"/>
      <c r="M143" s="1076"/>
      <c r="N143" s="1076"/>
      <c r="O143" s="1076"/>
      <c r="P143" s="1076"/>
      <c r="Q143" s="1076"/>
      <c r="R143" s="1076"/>
      <c r="S143" s="1076"/>
      <c r="T143" s="1076"/>
      <c r="U143" s="1076"/>
    </row>
    <row r="144" spans="4:21" ht="13.2" hidden="1">
      <c r="D144" s="1069"/>
      <c r="E144" s="1069"/>
      <c r="F144" s="1069"/>
      <c r="G144" s="1076"/>
      <c r="H144" s="1076"/>
      <c r="I144" s="1076"/>
      <c r="J144" s="1076"/>
      <c r="K144" s="115"/>
      <c r="L144" s="1076"/>
      <c r="M144" s="1076"/>
      <c r="N144" s="1076"/>
      <c r="O144" s="1076"/>
      <c r="P144" s="1076"/>
      <c r="Q144" s="1076"/>
      <c r="R144" s="1076"/>
      <c r="S144" s="1076"/>
      <c r="T144" s="1076"/>
      <c r="U144" s="1076"/>
    </row>
    <row r="145" spans="4:21" ht="13.2" hidden="1">
      <c r="D145" s="1069"/>
      <c r="E145" s="1069"/>
      <c r="F145" s="1069"/>
      <c r="G145" s="1076"/>
      <c r="H145" s="1076"/>
      <c r="I145" s="1076"/>
      <c r="J145" s="1076"/>
      <c r="K145" s="115"/>
      <c r="L145" s="1076"/>
      <c r="M145" s="1076"/>
      <c r="N145" s="1076"/>
      <c r="O145" s="1076"/>
      <c r="P145" s="1076"/>
      <c r="Q145" s="1076"/>
      <c r="R145" s="1076"/>
      <c r="S145" s="1076"/>
      <c r="T145" s="1076"/>
      <c r="U145" s="1076"/>
    </row>
    <row r="146" spans="4:21" ht="13.2" hidden="1">
      <c r="D146" s="1069"/>
      <c r="E146" s="1069"/>
      <c r="F146" s="1069"/>
      <c r="G146" s="1076"/>
      <c r="H146" s="1076"/>
      <c r="I146" s="1076"/>
      <c r="J146" s="1076"/>
      <c r="K146" s="115"/>
      <c r="L146" s="1076"/>
      <c r="M146" s="1076"/>
      <c r="N146" s="1076"/>
      <c r="O146" s="1076"/>
      <c r="P146" s="1076"/>
      <c r="Q146" s="1076"/>
      <c r="R146" s="1076"/>
      <c r="S146" s="1076"/>
      <c r="T146" s="1076"/>
      <c r="U146" s="1076"/>
    </row>
    <row r="147" spans="4:21" ht="13.2" hidden="1">
      <c r="D147" s="1069"/>
      <c r="E147" s="1069"/>
      <c r="F147" s="1069"/>
      <c r="G147" s="1076"/>
      <c r="H147" s="1076"/>
      <c r="I147" s="1076"/>
      <c r="J147" s="1076"/>
      <c r="K147" s="115"/>
      <c r="L147" s="1076"/>
      <c r="M147" s="1076"/>
      <c r="N147" s="1076"/>
      <c r="O147" s="1076"/>
      <c r="P147" s="1076"/>
      <c r="Q147" s="1076"/>
      <c r="R147" s="1076"/>
      <c r="S147" s="1076"/>
      <c r="T147" s="1076"/>
      <c r="U147" s="1076"/>
    </row>
    <row r="148" spans="4:21" ht="13.2" hidden="1">
      <c r="D148" s="1069"/>
      <c r="E148" s="1069"/>
      <c r="F148" s="1069"/>
      <c r="G148" s="1076"/>
      <c r="H148" s="1076"/>
      <c r="I148" s="1076"/>
      <c r="J148" s="1076"/>
      <c r="K148" s="115"/>
      <c r="L148" s="1076"/>
      <c r="M148" s="1076"/>
      <c r="N148" s="1076"/>
      <c r="O148" s="1076"/>
      <c r="P148" s="1076"/>
      <c r="Q148" s="1076"/>
      <c r="R148" s="1076"/>
      <c r="S148" s="1076"/>
      <c r="T148" s="1076"/>
      <c r="U148" s="1076"/>
    </row>
    <row r="149" spans="4:21" ht="13.2" hidden="1">
      <c r="D149" s="1069"/>
      <c r="E149" s="1069"/>
      <c r="F149" s="1069"/>
      <c r="G149" s="1076"/>
      <c r="H149" s="1076"/>
      <c r="I149" s="1076"/>
      <c r="J149" s="1076"/>
      <c r="K149" s="115"/>
      <c r="L149" s="1076"/>
      <c r="M149" s="1076"/>
      <c r="N149" s="1076"/>
      <c r="O149" s="1076"/>
      <c r="P149" s="1076"/>
      <c r="Q149" s="1076"/>
      <c r="R149" s="1076"/>
      <c r="S149" s="1076"/>
      <c r="T149" s="1076"/>
      <c r="U149" s="1076"/>
    </row>
    <row r="150" spans="4:21" ht="13.2" hidden="1">
      <c r="D150" s="1069"/>
      <c r="E150" s="1069"/>
      <c r="F150" s="1069"/>
      <c r="G150" s="1076"/>
      <c r="H150" s="1076"/>
      <c r="I150" s="1076"/>
      <c r="J150" s="1076"/>
      <c r="K150" s="115"/>
      <c r="L150" s="1076"/>
      <c r="M150" s="1076"/>
      <c r="N150" s="1076"/>
      <c r="O150" s="1076"/>
      <c r="P150" s="1076"/>
      <c r="Q150" s="1076"/>
      <c r="R150" s="1076"/>
      <c r="S150" s="1076"/>
      <c r="T150" s="1076"/>
      <c r="U150" s="1076"/>
    </row>
    <row r="151" spans="4:21" ht="13.2" hidden="1">
      <c r="D151" s="1069"/>
      <c r="E151" s="1069"/>
      <c r="F151" s="1069"/>
      <c r="G151" s="1076"/>
      <c r="H151" s="1076"/>
      <c r="I151" s="1076"/>
      <c r="J151" s="1076"/>
      <c r="K151" s="115"/>
      <c r="L151" s="1076"/>
      <c r="M151" s="1076"/>
      <c r="N151" s="1076"/>
      <c r="O151" s="1076"/>
      <c r="P151" s="1076"/>
      <c r="Q151" s="1076"/>
      <c r="R151" s="1076"/>
      <c r="S151" s="1076"/>
      <c r="T151" s="1076"/>
      <c r="U151" s="1076"/>
    </row>
    <row r="152" spans="4:21" ht="13.2" hidden="1">
      <c r="D152" s="1069"/>
      <c r="E152" s="1069"/>
      <c r="F152" s="1069"/>
      <c r="G152" s="1076"/>
      <c r="H152" s="1076"/>
      <c r="I152" s="1076"/>
      <c r="J152" s="1076"/>
      <c r="K152" s="115"/>
      <c r="L152" s="1076"/>
      <c r="M152" s="1076"/>
      <c r="N152" s="1076"/>
      <c r="O152" s="1076"/>
      <c r="P152" s="1076"/>
      <c r="Q152" s="1076"/>
      <c r="R152" s="1076"/>
      <c r="S152" s="1076"/>
      <c r="T152" s="1076"/>
      <c r="U152" s="1076"/>
    </row>
    <row r="153" spans="4:21" ht="13.2" hidden="1">
      <c r="D153" s="1069"/>
      <c r="E153" s="1069"/>
      <c r="F153" s="1069"/>
      <c r="G153" s="1076"/>
      <c r="H153" s="1076"/>
      <c r="I153" s="1076"/>
      <c r="J153" s="1076"/>
      <c r="K153" s="115"/>
      <c r="L153" s="1076"/>
      <c r="M153" s="1076"/>
      <c r="N153" s="1076"/>
      <c r="O153" s="1076"/>
      <c r="P153" s="1076"/>
      <c r="Q153" s="1076"/>
      <c r="R153" s="1076"/>
      <c r="S153" s="1076"/>
      <c r="T153" s="1076"/>
      <c r="U153" s="1076"/>
    </row>
    <row r="154" spans="4:21" ht="13.2" hidden="1">
      <c r="D154" s="1069"/>
      <c r="E154" s="1069"/>
      <c r="F154" s="1069"/>
      <c r="G154" s="1076"/>
      <c r="H154" s="1076"/>
      <c r="I154" s="1076"/>
      <c r="J154" s="1076"/>
      <c r="K154" s="115"/>
      <c r="L154" s="1076"/>
      <c r="M154" s="1076"/>
      <c r="N154" s="1076"/>
      <c r="O154" s="1076"/>
      <c r="P154" s="1076"/>
      <c r="Q154" s="1076"/>
      <c r="R154" s="1076"/>
      <c r="S154" s="1076"/>
      <c r="T154" s="1076"/>
      <c r="U154" s="1076"/>
    </row>
    <row r="155" spans="4:21" ht="13.2" hidden="1">
      <c r="D155" s="1069"/>
      <c r="E155" s="1069"/>
      <c r="F155" s="1069"/>
      <c r="G155" s="1076"/>
      <c r="H155" s="1076"/>
      <c r="I155" s="1076"/>
      <c r="J155" s="1076"/>
      <c r="K155" s="115"/>
      <c r="L155" s="1076"/>
      <c r="M155" s="1076"/>
      <c r="N155" s="1076"/>
      <c r="O155" s="1076"/>
      <c r="P155" s="1076"/>
      <c r="Q155" s="1076"/>
      <c r="R155" s="1076"/>
      <c r="S155" s="1076"/>
      <c r="T155" s="1076"/>
      <c r="U155" s="1076"/>
    </row>
    <row r="156" spans="4:21" ht="13.2" hidden="1">
      <c r="D156" s="1069"/>
      <c r="E156" s="1069"/>
      <c r="F156" s="1069"/>
      <c r="G156" s="1076"/>
      <c r="H156" s="1076"/>
      <c r="I156" s="1076"/>
      <c r="J156" s="1076"/>
      <c r="K156" s="115"/>
      <c r="L156" s="1076"/>
      <c r="M156" s="1076"/>
      <c r="N156" s="1076"/>
      <c r="O156" s="1076"/>
      <c r="P156" s="1076"/>
      <c r="Q156" s="1076"/>
      <c r="R156" s="1076"/>
      <c r="S156" s="1076"/>
      <c r="T156" s="1076"/>
      <c r="U156" s="1076"/>
    </row>
    <row r="157" spans="4:21" ht="13.2" hidden="1">
      <c r="D157" s="1069"/>
      <c r="E157" s="1069"/>
      <c r="F157" s="1069"/>
      <c r="G157" s="1076"/>
      <c r="H157" s="1076"/>
      <c r="I157" s="1076"/>
      <c r="J157" s="1076"/>
      <c r="K157" s="115"/>
      <c r="L157" s="1076"/>
      <c r="M157" s="1076"/>
      <c r="N157" s="1076"/>
      <c r="O157" s="1076"/>
      <c r="P157" s="1076"/>
      <c r="Q157" s="1076"/>
      <c r="R157" s="1076"/>
      <c r="S157" s="1076"/>
      <c r="T157" s="1076"/>
      <c r="U157" s="1076"/>
    </row>
    <row r="158" spans="4:21" ht="13.2" hidden="1">
      <c r="D158" s="1069"/>
      <c r="E158" s="1069"/>
      <c r="F158" s="1069"/>
      <c r="G158" s="1076"/>
      <c r="H158" s="1076"/>
      <c r="I158" s="1076"/>
      <c r="J158" s="1076"/>
      <c r="K158" s="115"/>
      <c r="L158" s="1076"/>
      <c r="M158" s="1076"/>
      <c r="N158" s="1076"/>
      <c r="O158" s="1076"/>
      <c r="P158" s="1076"/>
      <c r="Q158" s="1076"/>
      <c r="R158" s="1076"/>
      <c r="S158" s="1076"/>
      <c r="T158" s="1076"/>
      <c r="U158" s="1076"/>
    </row>
    <row r="159" spans="4:21" ht="13.2" hidden="1">
      <c r="D159" s="1069"/>
      <c r="E159" s="1069"/>
      <c r="F159" s="1069"/>
      <c r="G159" s="1076"/>
      <c r="H159" s="1076"/>
      <c r="I159" s="1076"/>
      <c r="J159" s="1076"/>
      <c r="K159" s="115"/>
      <c r="L159" s="1076"/>
      <c r="M159" s="1076"/>
      <c r="N159" s="1076"/>
      <c r="O159" s="1076"/>
      <c r="P159" s="1076"/>
      <c r="Q159" s="1076"/>
      <c r="R159" s="1076"/>
      <c r="S159" s="1076"/>
      <c r="T159" s="1076"/>
      <c r="U159" s="1076"/>
    </row>
    <row r="160" spans="4:21" ht="13.2" hidden="1">
      <c r="D160" s="1069"/>
      <c r="E160" s="1069"/>
      <c r="F160" s="1069"/>
      <c r="G160" s="1076"/>
      <c r="H160" s="1076"/>
      <c r="I160" s="1076"/>
      <c r="J160" s="1076"/>
      <c r="K160" s="115"/>
      <c r="L160" s="1076"/>
      <c r="M160" s="1076"/>
      <c r="N160" s="1076"/>
      <c r="O160" s="1076"/>
      <c r="P160" s="1076"/>
      <c r="Q160" s="1076"/>
      <c r="R160" s="1076"/>
      <c r="S160" s="1076"/>
      <c r="T160" s="1076"/>
      <c r="U160" s="1076"/>
    </row>
    <row r="161" spans="4:21" ht="13.2" hidden="1">
      <c r="D161" s="1069"/>
      <c r="E161" s="1069"/>
      <c r="F161" s="1069"/>
      <c r="G161" s="1076"/>
      <c r="H161" s="1076"/>
      <c r="I161" s="1076"/>
      <c r="J161" s="1076"/>
      <c r="K161" s="115"/>
      <c r="L161" s="1076"/>
      <c r="M161" s="1076"/>
      <c r="N161" s="1076"/>
      <c r="O161" s="1076"/>
      <c r="P161" s="1076"/>
      <c r="Q161" s="1076"/>
      <c r="R161" s="1076"/>
      <c r="S161" s="1076"/>
      <c r="T161" s="1076"/>
      <c r="U161" s="1076"/>
    </row>
    <row r="162" spans="4:21" ht="13.2" hidden="1">
      <c r="D162" s="1069"/>
      <c r="E162" s="1069"/>
      <c r="F162" s="1069"/>
      <c r="G162" s="1076"/>
      <c r="H162" s="1076"/>
      <c r="I162" s="1076"/>
      <c r="J162" s="1076"/>
      <c r="K162" s="115"/>
      <c r="L162" s="1076"/>
      <c r="M162" s="1076"/>
      <c r="N162" s="1076"/>
      <c r="O162" s="1076"/>
      <c r="P162" s="1076"/>
      <c r="Q162" s="1076"/>
      <c r="R162" s="1076"/>
      <c r="S162" s="1076"/>
      <c r="T162" s="1076"/>
      <c r="U162" s="1076"/>
    </row>
    <row r="163" spans="4:21" ht="13.2" hidden="1">
      <c r="D163" s="1069"/>
      <c r="E163" s="1069"/>
      <c r="F163" s="1069"/>
      <c r="G163" s="1076"/>
      <c r="H163" s="1076"/>
      <c r="I163" s="1076"/>
      <c r="J163" s="1076"/>
      <c r="K163" s="115"/>
      <c r="L163" s="1076"/>
      <c r="M163" s="1076"/>
      <c r="N163" s="1076"/>
      <c r="O163" s="1076"/>
      <c r="P163" s="1076"/>
      <c r="Q163" s="1076"/>
      <c r="R163" s="1076"/>
      <c r="S163" s="1076"/>
      <c r="T163" s="1076"/>
      <c r="U163" s="1076"/>
    </row>
    <row r="164" spans="4:21" ht="13.2" hidden="1">
      <c r="D164" s="1069"/>
      <c r="E164" s="1069"/>
      <c r="F164" s="1069"/>
      <c r="G164" s="1076"/>
      <c r="H164" s="1076"/>
      <c r="I164" s="1076"/>
      <c r="J164" s="1076"/>
      <c r="K164" s="115"/>
      <c r="L164" s="1076"/>
      <c r="M164" s="1076"/>
      <c r="N164" s="1076"/>
      <c r="O164" s="1076"/>
      <c r="P164" s="1076"/>
      <c r="Q164" s="1076"/>
      <c r="R164" s="1076"/>
      <c r="S164" s="1076"/>
      <c r="T164" s="1076"/>
      <c r="U164" s="1076"/>
    </row>
    <row r="165" spans="4:21" ht="13.2" hidden="1">
      <c r="D165" s="1069"/>
      <c r="E165" s="1069"/>
      <c r="F165" s="1069"/>
      <c r="G165" s="1076"/>
      <c r="H165" s="1076"/>
      <c r="I165" s="1076"/>
      <c r="J165" s="1076"/>
      <c r="K165" s="115"/>
      <c r="L165" s="1076"/>
      <c r="M165" s="1076"/>
      <c r="N165" s="1076"/>
      <c r="O165" s="1076"/>
      <c r="P165" s="1076"/>
      <c r="Q165" s="1076"/>
      <c r="R165" s="1076"/>
      <c r="S165" s="1076"/>
      <c r="T165" s="1076"/>
      <c r="U165" s="1076"/>
    </row>
    <row r="166" spans="4:21" ht="13.2" hidden="1">
      <c r="D166" s="1069"/>
      <c r="E166" s="1069"/>
      <c r="F166" s="1069"/>
      <c r="G166" s="1076"/>
      <c r="H166" s="1076"/>
      <c r="I166" s="1076"/>
      <c r="J166" s="1076"/>
      <c r="K166" s="115"/>
      <c r="L166" s="1076"/>
      <c r="M166" s="1076"/>
      <c r="N166" s="1076"/>
      <c r="O166" s="1076"/>
      <c r="P166" s="1076"/>
      <c r="Q166" s="1076"/>
      <c r="R166" s="1076"/>
      <c r="S166" s="1076"/>
      <c r="T166" s="1076"/>
      <c r="U166" s="1076"/>
    </row>
    <row r="167" spans="4:21" ht="13.2" hidden="1">
      <c r="D167" s="1069"/>
      <c r="E167" s="1069"/>
      <c r="F167" s="1069"/>
      <c r="G167" s="1076"/>
      <c r="H167" s="1076"/>
      <c r="I167" s="1076"/>
      <c r="J167" s="1076"/>
      <c r="K167" s="115"/>
      <c r="L167" s="1076"/>
      <c r="M167" s="1076"/>
      <c r="N167" s="1076"/>
      <c r="O167" s="1076"/>
      <c r="P167" s="1076"/>
      <c r="Q167" s="1076"/>
      <c r="R167" s="1076"/>
      <c r="S167" s="1076"/>
      <c r="T167" s="1076"/>
      <c r="U167" s="1076"/>
    </row>
    <row r="168" spans="4:21" ht="13.2" hidden="1">
      <c r="D168" s="1069"/>
      <c r="E168" s="1069"/>
      <c r="F168" s="1069"/>
      <c r="G168" s="1076"/>
      <c r="H168" s="1076"/>
      <c r="I168" s="1076"/>
      <c r="J168" s="1076"/>
      <c r="K168" s="115"/>
      <c r="L168" s="1076"/>
      <c r="M168" s="1076"/>
      <c r="N168" s="1076"/>
      <c r="O168" s="1076"/>
      <c r="P168" s="1076"/>
      <c r="Q168" s="1076"/>
      <c r="R168" s="1076"/>
      <c r="S168" s="1076"/>
      <c r="T168" s="1076"/>
      <c r="U168" s="1076"/>
    </row>
    <row r="169" spans="4:21" ht="13.2" hidden="1">
      <c r="D169" s="1069"/>
      <c r="E169" s="1069"/>
      <c r="F169" s="1069"/>
      <c r="G169" s="1076"/>
      <c r="H169" s="1076"/>
      <c r="I169" s="1076"/>
      <c r="J169" s="1076"/>
      <c r="K169" s="115"/>
      <c r="L169" s="1076"/>
      <c r="M169" s="1076"/>
      <c r="N169" s="1076"/>
      <c r="O169" s="1076"/>
      <c r="P169" s="1076"/>
      <c r="Q169" s="1076"/>
      <c r="R169" s="1076"/>
      <c r="S169" s="1076"/>
      <c r="T169" s="1076"/>
      <c r="U169" s="1076"/>
    </row>
    <row r="170" spans="4:21" ht="13.2" hidden="1">
      <c r="D170" s="1069"/>
      <c r="E170" s="1069"/>
      <c r="F170" s="1069"/>
      <c r="G170" s="1076"/>
      <c r="H170" s="1076"/>
      <c r="I170" s="1076"/>
      <c r="J170" s="1076"/>
      <c r="K170" s="115"/>
      <c r="L170" s="1076"/>
      <c r="M170" s="1076"/>
      <c r="N170" s="1076"/>
      <c r="O170" s="1076"/>
      <c r="P170" s="1076"/>
      <c r="Q170" s="1076"/>
      <c r="R170" s="1076"/>
      <c r="S170" s="1076"/>
      <c r="T170" s="1076"/>
      <c r="U170" s="1076"/>
    </row>
    <row r="171" spans="4:21" ht="13.2" hidden="1">
      <c r="D171" s="1069"/>
      <c r="E171" s="1069"/>
      <c r="F171" s="1069"/>
      <c r="G171" s="1076"/>
      <c r="H171" s="1076"/>
      <c r="I171" s="1076"/>
      <c r="J171" s="1076"/>
      <c r="K171" s="115"/>
      <c r="L171" s="1076"/>
      <c r="M171" s="1076"/>
      <c r="N171" s="1076"/>
      <c r="O171" s="1076"/>
      <c r="P171" s="1076"/>
      <c r="Q171" s="1076"/>
      <c r="R171" s="1076"/>
      <c r="S171" s="1076"/>
      <c r="T171" s="1076"/>
      <c r="U171" s="1076"/>
    </row>
    <row r="172" spans="4:21" ht="13.2" hidden="1">
      <c r="D172" s="1069"/>
      <c r="E172" s="1069"/>
      <c r="F172" s="1069"/>
      <c r="G172" s="1076"/>
      <c r="H172" s="1076"/>
      <c r="I172" s="1076"/>
      <c r="J172" s="1076"/>
      <c r="K172" s="115"/>
      <c r="L172" s="1076"/>
      <c r="M172" s="1076"/>
      <c r="N172" s="1076"/>
      <c r="O172" s="1076"/>
      <c r="P172" s="1076"/>
      <c r="Q172" s="1076"/>
      <c r="R172" s="1076"/>
      <c r="S172" s="1076"/>
      <c r="T172" s="1076"/>
      <c r="U172" s="1076"/>
    </row>
    <row r="173" spans="4:21" ht="13.2" hidden="1">
      <c r="D173" s="1069"/>
      <c r="E173" s="1069"/>
      <c r="F173" s="1069"/>
      <c r="G173" s="1076"/>
      <c r="H173" s="1076"/>
      <c r="I173" s="1076"/>
      <c r="J173" s="1076"/>
      <c r="K173" s="115"/>
      <c r="L173" s="1076"/>
      <c r="M173" s="1076"/>
      <c r="N173" s="1076"/>
      <c r="O173" s="1076"/>
      <c r="P173" s="1076"/>
      <c r="Q173" s="1076"/>
      <c r="R173" s="1076"/>
      <c r="S173" s="1076"/>
      <c r="T173" s="1076"/>
      <c r="U173" s="1076"/>
    </row>
    <row r="174" spans="4:21" ht="13.2" hidden="1">
      <c r="D174" s="1069"/>
      <c r="E174" s="1069"/>
      <c r="F174" s="1069"/>
      <c r="G174" s="1076"/>
      <c r="H174" s="1076"/>
      <c r="I174" s="1076"/>
      <c r="J174" s="1076"/>
      <c r="K174" s="115"/>
      <c r="L174" s="1076"/>
      <c r="M174" s="1076"/>
      <c r="N174" s="1076"/>
      <c r="O174" s="1076"/>
      <c r="P174" s="1076"/>
      <c r="Q174" s="1076"/>
      <c r="R174" s="1076"/>
      <c r="S174" s="1076"/>
      <c r="T174" s="1076"/>
      <c r="U174" s="1076"/>
    </row>
    <row r="175" spans="4:21" ht="13.2" hidden="1">
      <c r="D175" s="1069"/>
      <c r="E175" s="1069"/>
      <c r="F175" s="1069"/>
      <c r="G175" s="1076"/>
      <c r="H175" s="1076"/>
      <c r="I175" s="1076"/>
      <c r="J175" s="1076"/>
      <c r="K175" s="115"/>
      <c r="L175" s="1076"/>
      <c r="M175" s="1076"/>
      <c r="N175" s="1076"/>
      <c r="O175" s="1076"/>
      <c r="P175" s="1076"/>
      <c r="Q175" s="1076"/>
      <c r="R175" s="1076"/>
      <c r="S175" s="1076"/>
      <c r="T175" s="1076"/>
      <c r="U175" s="1076"/>
    </row>
    <row r="176" spans="4:21" ht="13.2" hidden="1">
      <c r="D176" s="1069"/>
      <c r="E176" s="1069"/>
      <c r="F176" s="1069"/>
      <c r="G176" s="1076"/>
      <c r="H176" s="1076"/>
      <c r="I176" s="1076"/>
      <c r="J176" s="1076"/>
      <c r="K176" s="115"/>
      <c r="L176" s="1076"/>
      <c r="M176" s="1076"/>
      <c r="N176" s="1076"/>
      <c r="O176" s="1076"/>
      <c r="P176" s="1076"/>
      <c r="Q176" s="1076"/>
      <c r="R176" s="1076"/>
      <c r="S176" s="1076"/>
      <c r="T176" s="1076"/>
      <c r="U176" s="1076"/>
    </row>
    <row r="177" spans="4:21" ht="13.2" hidden="1">
      <c r="D177" s="1069"/>
      <c r="E177" s="1069"/>
      <c r="F177" s="1069"/>
      <c r="G177" s="1076"/>
      <c r="H177" s="1076"/>
      <c r="I177" s="1076"/>
      <c r="J177" s="1076"/>
      <c r="K177" s="115"/>
      <c r="L177" s="1076"/>
      <c r="M177" s="1076"/>
      <c r="N177" s="1076"/>
      <c r="O177" s="1076"/>
      <c r="P177" s="1076"/>
      <c r="Q177" s="1076"/>
      <c r="R177" s="1076"/>
      <c r="S177" s="1076"/>
      <c r="T177" s="1076"/>
      <c r="U177" s="1076"/>
    </row>
    <row r="178" spans="4:21" ht="13.2" hidden="1">
      <c r="D178" s="1069"/>
      <c r="E178" s="1069"/>
      <c r="F178" s="1069"/>
      <c r="G178" s="1076"/>
      <c r="H178" s="1076"/>
      <c r="I178" s="1076"/>
      <c r="J178" s="1076"/>
      <c r="K178" s="115"/>
      <c r="L178" s="1076"/>
      <c r="M178" s="1076"/>
      <c r="N178" s="1076"/>
      <c r="O178" s="1076"/>
      <c r="P178" s="1076"/>
      <c r="Q178" s="1076"/>
      <c r="R178" s="1076"/>
      <c r="S178" s="1076"/>
      <c r="T178" s="1076"/>
      <c r="U178" s="1076"/>
    </row>
    <row r="179" spans="4:21" ht="13.2" hidden="1">
      <c r="D179" s="1069"/>
      <c r="E179" s="1069"/>
      <c r="F179" s="1069"/>
      <c r="G179" s="1076"/>
      <c r="H179" s="1076"/>
      <c r="I179" s="1076"/>
      <c r="J179" s="1076"/>
      <c r="K179" s="115"/>
      <c r="L179" s="1076"/>
      <c r="M179" s="1076"/>
      <c r="N179" s="1076"/>
      <c r="O179" s="1076"/>
      <c r="P179" s="1076"/>
      <c r="Q179" s="1076"/>
      <c r="R179" s="1076"/>
      <c r="S179" s="1076"/>
      <c r="T179" s="1076"/>
      <c r="U179" s="1076"/>
    </row>
    <row r="180" spans="4:21" ht="13.2" hidden="1">
      <c r="D180" s="1069"/>
      <c r="E180" s="1069"/>
      <c r="F180" s="1069"/>
      <c r="G180" s="1076"/>
      <c r="H180" s="1076"/>
      <c r="I180" s="1076"/>
      <c r="J180" s="1076"/>
      <c r="K180" s="115"/>
      <c r="L180" s="1076"/>
      <c r="M180" s="1076"/>
      <c r="N180" s="1076"/>
      <c r="O180" s="1076"/>
      <c r="P180" s="1076"/>
      <c r="Q180" s="1076"/>
      <c r="R180" s="1076"/>
      <c r="S180" s="1076"/>
      <c r="T180" s="1076"/>
      <c r="U180" s="1076"/>
    </row>
    <row r="181" spans="4:21" ht="13.2" hidden="1">
      <c r="D181" s="1069"/>
      <c r="E181" s="1069"/>
      <c r="F181" s="1069"/>
      <c r="G181" s="1076"/>
      <c r="H181" s="1076"/>
      <c r="I181" s="1076"/>
      <c r="J181" s="1076"/>
      <c r="K181" s="115"/>
      <c r="L181" s="1076"/>
      <c r="M181" s="1076"/>
      <c r="N181" s="1076"/>
      <c r="O181" s="1076"/>
      <c r="P181" s="1076"/>
      <c r="Q181" s="1076"/>
      <c r="R181" s="1076"/>
      <c r="S181" s="1076"/>
      <c r="T181" s="1076"/>
      <c r="U181" s="1076"/>
    </row>
    <row r="182" spans="4:21" ht="13.2" hidden="1">
      <c r="D182" s="1069"/>
      <c r="E182" s="1069"/>
      <c r="F182" s="1069"/>
      <c r="G182" s="1076"/>
      <c r="H182" s="1076"/>
      <c r="I182" s="1076"/>
      <c r="J182" s="1076"/>
      <c r="K182" s="115"/>
      <c r="L182" s="1076"/>
      <c r="M182" s="1076"/>
      <c r="N182" s="1076"/>
      <c r="O182" s="1076"/>
      <c r="P182" s="1076"/>
      <c r="Q182" s="1076"/>
      <c r="R182" s="1076"/>
      <c r="S182" s="1076"/>
      <c r="T182" s="1076"/>
      <c r="U182" s="1076"/>
    </row>
    <row r="183" spans="4:21" ht="13.2" hidden="1">
      <c r="D183" s="1069"/>
      <c r="E183" s="1069"/>
      <c r="F183" s="1069"/>
      <c r="G183" s="1076"/>
      <c r="H183" s="1076"/>
      <c r="I183" s="1076"/>
      <c r="J183" s="1076"/>
      <c r="K183" s="115"/>
      <c r="L183" s="1076"/>
      <c r="M183" s="1076"/>
      <c r="N183" s="1076"/>
      <c r="O183" s="1076"/>
      <c r="P183" s="1076"/>
      <c r="Q183" s="1076"/>
      <c r="R183" s="1076"/>
      <c r="S183" s="1076"/>
      <c r="T183" s="1076"/>
      <c r="U183" s="1076"/>
    </row>
    <row r="184" spans="4:21" ht="13.2" hidden="1">
      <c r="D184" s="1069"/>
      <c r="E184" s="1069"/>
      <c r="F184" s="1069"/>
      <c r="G184" s="1076"/>
      <c r="H184" s="1076"/>
      <c r="I184" s="1076"/>
      <c r="J184" s="1076"/>
      <c r="K184" s="115"/>
      <c r="L184" s="1076"/>
      <c r="M184" s="1076"/>
      <c r="N184" s="1076"/>
      <c r="O184" s="1076"/>
      <c r="P184" s="1076"/>
      <c r="Q184" s="1076"/>
      <c r="R184" s="1076"/>
      <c r="S184" s="1076"/>
      <c r="T184" s="1076"/>
      <c r="U184" s="1076"/>
    </row>
    <row r="185" spans="4:21" ht="13.2" hidden="1">
      <c r="D185" s="1069"/>
      <c r="E185" s="1069"/>
      <c r="F185" s="1069"/>
      <c r="G185" s="1076"/>
      <c r="H185" s="1076"/>
      <c r="I185" s="1076"/>
      <c r="J185" s="1076"/>
      <c r="K185" s="115"/>
      <c r="L185" s="1076"/>
      <c r="M185" s="1076"/>
      <c r="N185" s="1076"/>
      <c r="O185" s="1076"/>
      <c r="P185" s="1076"/>
      <c r="Q185" s="1076"/>
      <c r="R185" s="1076"/>
      <c r="S185" s="1076"/>
      <c r="T185" s="1076"/>
      <c r="U185" s="1076"/>
    </row>
    <row r="186" spans="4:21" ht="13.2" hidden="1">
      <c r="D186" s="1069"/>
      <c r="E186" s="1069"/>
      <c r="F186" s="1069"/>
      <c r="G186" s="1076"/>
      <c r="H186" s="1076"/>
      <c r="I186" s="1076"/>
      <c r="J186" s="1076"/>
      <c r="K186" s="115"/>
      <c r="L186" s="1076"/>
      <c r="M186" s="1076"/>
      <c r="N186" s="1076"/>
      <c r="O186" s="1076"/>
      <c r="P186" s="1076"/>
      <c r="Q186" s="1076"/>
      <c r="R186" s="1076"/>
      <c r="S186" s="1076"/>
      <c r="T186" s="1076"/>
      <c r="U186" s="1076"/>
    </row>
    <row r="187" spans="4:21" ht="13.2" hidden="1">
      <c r="D187" s="1069"/>
      <c r="E187" s="1069"/>
      <c r="F187" s="1069"/>
      <c r="G187" s="1076"/>
      <c r="H187" s="1076"/>
      <c r="I187" s="1076"/>
      <c r="J187" s="1076"/>
      <c r="K187" s="115"/>
      <c r="L187" s="1076"/>
      <c r="M187" s="1076"/>
      <c r="N187" s="1076"/>
      <c r="O187" s="1076"/>
      <c r="P187" s="1076"/>
      <c r="Q187" s="1076"/>
      <c r="R187" s="1076"/>
      <c r="S187" s="1076"/>
      <c r="T187" s="1076"/>
      <c r="U187" s="1076"/>
    </row>
    <row r="188" spans="4:21" ht="13.2" hidden="1">
      <c r="D188" s="1069"/>
      <c r="E188" s="1069"/>
      <c r="F188" s="1069"/>
      <c r="G188" s="1076"/>
      <c r="H188" s="1076"/>
      <c r="I188" s="1076"/>
      <c r="J188" s="1076"/>
      <c r="K188" s="115"/>
      <c r="L188" s="1076"/>
      <c r="M188" s="1076"/>
      <c r="N188" s="1076"/>
      <c r="O188" s="1076"/>
      <c r="P188" s="1076"/>
      <c r="Q188" s="1076"/>
      <c r="R188" s="1076"/>
      <c r="S188" s="1076"/>
      <c r="T188" s="1076"/>
      <c r="U188" s="1076"/>
    </row>
    <row r="189" spans="4:21" ht="13.2" hidden="1">
      <c r="D189" s="1069"/>
      <c r="E189" s="1069"/>
      <c r="F189" s="1069"/>
      <c r="G189" s="1076"/>
      <c r="H189" s="1076"/>
      <c r="I189" s="1076"/>
      <c r="J189" s="1076"/>
      <c r="K189" s="115"/>
      <c r="L189" s="1076"/>
      <c r="M189" s="1076"/>
      <c r="N189" s="1076"/>
      <c r="O189" s="1076"/>
      <c r="P189" s="1076"/>
      <c r="Q189" s="1076"/>
      <c r="R189" s="1076"/>
      <c r="S189" s="1076"/>
      <c r="T189" s="1076"/>
      <c r="U189" s="1076"/>
    </row>
    <row r="190" spans="4:21" ht="13.2" hidden="1">
      <c r="D190" s="1069"/>
      <c r="E190" s="1069"/>
      <c r="F190" s="1069"/>
      <c r="G190" s="1076"/>
      <c r="H190" s="1076"/>
      <c r="I190" s="1076"/>
      <c r="J190" s="1076"/>
      <c r="K190" s="115"/>
      <c r="L190" s="1076"/>
      <c r="M190" s="1076"/>
      <c r="N190" s="1076"/>
      <c r="O190" s="1076"/>
      <c r="P190" s="1076"/>
      <c r="Q190" s="1076"/>
      <c r="R190" s="1076"/>
      <c r="S190" s="1076"/>
      <c r="T190" s="1076"/>
      <c r="U190" s="1076"/>
    </row>
    <row r="191" spans="4:21" ht="13.2" hidden="1">
      <c r="D191" s="1069"/>
      <c r="E191" s="1069"/>
      <c r="F191" s="1069"/>
      <c r="G191" s="1076"/>
      <c r="H191" s="1076"/>
      <c r="I191" s="1076"/>
      <c r="J191" s="1076"/>
      <c r="K191" s="115"/>
      <c r="L191" s="1076"/>
      <c r="M191" s="1076"/>
      <c r="N191" s="1076"/>
      <c r="O191" s="1076"/>
      <c r="P191" s="1076"/>
      <c r="Q191" s="1076"/>
      <c r="R191" s="1076"/>
      <c r="S191" s="1076"/>
      <c r="T191" s="1076"/>
      <c r="U191" s="1076"/>
    </row>
    <row r="192" spans="4:21" ht="13.2" hidden="1">
      <c r="D192" s="1069"/>
      <c r="E192" s="1069"/>
      <c r="F192" s="1069"/>
      <c r="G192" s="1076"/>
      <c r="H192" s="1076"/>
      <c r="I192" s="1076"/>
      <c r="J192" s="1076"/>
      <c r="K192" s="115"/>
      <c r="L192" s="1076"/>
      <c r="M192" s="1076"/>
      <c r="N192" s="1076"/>
      <c r="O192" s="1076"/>
      <c r="P192" s="1076"/>
      <c r="Q192" s="1076"/>
      <c r="R192" s="1076"/>
      <c r="S192" s="1076"/>
      <c r="T192" s="1076"/>
      <c r="U192" s="1076"/>
    </row>
    <row r="193" spans="4:21" ht="13.2" hidden="1">
      <c r="D193" s="1069"/>
      <c r="E193" s="1069"/>
      <c r="F193" s="1069"/>
      <c r="G193" s="1076"/>
      <c r="H193" s="1076"/>
      <c r="I193" s="1076"/>
      <c r="J193" s="1076"/>
      <c r="K193" s="115"/>
      <c r="L193" s="1076"/>
      <c r="M193" s="1076"/>
      <c r="N193" s="1076"/>
      <c r="O193" s="1076"/>
      <c r="P193" s="1076"/>
      <c r="Q193" s="1076"/>
      <c r="R193" s="1076"/>
      <c r="S193" s="1076"/>
      <c r="T193" s="1076"/>
      <c r="U193" s="1076"/>
    </row>
    <row r="194" spans="4:21" ht="13.2" hidden="1">
      <c r="D194" s="1069"/>
      <c r="E194" s="1069"/>
      <c r="F194" s="1069"/>
      <c r="G194" s="1076"/>
      <c r="H194" s="1076"/>
      <c r="I194" s="1076"/>
      <c r="J194" s="1076"/>
      <c r="K194" s="115"/>
      <c r="L194" s="1076"/>
      <c r="M194" s="1076"/>
      <c r="N194" s="1076"/>
      <c r="O194" s="1076"/>
      <c r="P194" s="1076"/>
      <c r="Q194" s="1076"/>
      <c r="R194" s="1076"/>
      <c r="S194" s="1076"/>
      <c r="T194" s="1076"/>
      <c r="U194" s="1076"/>
    </row>
    <row r="195" spans="4:21" ht="13.2" hidden="1">
      <c r="D195" s="1069"/>
      <c r="E195" s="1069"/>
      <c r="F195" s="1069"/>
      <c r="G195" s="1076"/>
      <c r="H195" s="1076"/>
      <c r="I195" s="1076"/>
      <c r="J195" s="1076"/>
      <c r="K195" s="115"/>
      <c r="L195" s="1076"/>
      <c r="M195" s="1076"/>
      <c r="N195" s="1076"/>
      <c r="O195" s="1076"/>
      <c r="P195" s="1076"/>
      <c r="Q195" s="1076"/>
      <c r="R195" s="1076"/>
      <c r="S195" s="1076"/>
      <c r="T195" s="1076"/>
      <c r="U195" s="1076"/>
    </row>
    <row r="196" spans="4:21" ht="13.2" hidden="1">
      <c r="D196" s="1069"/>
      <c r="E196" s="1069"/>
      <c r="F196" s="1069"/>
      <c r="G196" s="1076"/>
      <c r="H196" s="1076"/>
      <c r="I196" s="1076"/>
      <c r="J196" s="1076"/>
      <c r="K196" s="115"/>
      <c r="L196" s="1076"/>
      <c r="M196" s="1076"/>
      <c r="N196" s="1076"/>
      <c r="O196" s="1076"/>
      <c r="P196" s="1076"/>
      <c r="Q196" s="1076"/>
      <c r="R196" s="1076"/>
      <c r="S196" s="1076"/>
      <c r="T196" s="1076"/>
      <c r="U196" s="1076"/>
    </row>
    <row r="197" spans="4:21" ht="13.2" hidden="1">
      <c r="D197" s="1069"/>
      <c r="E197" s="1069"/>
      <c r="F197" s="1069"/>
      <c r="G197" s="1076"/>
      <c r="H197" s="1076"/>
      <c r="I197" s="1076"/>
      <c r="J197" s="1076"/>
      <c r="K197" s="115"/>
      <c r="L197" s="1076"/>
      <c r="M197" s="1076"/>
      <c r="N197" s="1076"/>
      <c r="O197" s="1076"/>
      <c r="P197" s="1076"/>
      <c r="Q197" s="1076"/>
      <c r="R197" s="1076"/>
      <c r="S197" s="1076"/>
      <c r="T197" s="1076"/>
      <c r="U197" s="1076"/>
    </row>
    <row r="198" spans="4:21" ht="13.2" hidden="1">
      <c r="D198" s="1069"/>
      <c r="E198" s="1069"/>
      <c r="F198" s="1069"/>
      <c r="G198" s="1076"/>
      <c r="H198" s="1076"/>
      <c r="I198" s="1076"/>
      <c r="J198" s="1076"/>
      <c r="K198" s="115"/>
      <c r="L198" s="1076"/>
      <c r="M198" s="1076"/>
      <c r="N198" s="1076"/>
      <c r="O198" s="1076"/>
      <c r="P198" s="1076"/>
      <c r="Q198" s="1076"/>
      <c r="R198" s="1076"/>
      <c r="S198" s="1076"/>
      <c r="T198" s="1076"/>
      <c r="U198" s="1076"/>
    </row>
    <row r="199" spans="4:21" ht="13.2" hidden="1">
      <c r="D199" s="1069"/>
      <c r="E199" s="1069"/>
      <c r="F199" s="1069"/>
      <c r="G199" s="1076"/>
      <c r="H199" s="1076"/>
      <c r="I199" s="1076"/>
      <c r="J199" s="1076"/>
      <c r="K199" s="115"/>
      <c r="L199" s="1076"/>
      <c r="M199" s="1076"/>
      <c r="N199" s="1076"/>
      <c r="O199" s="1076"/>
      <c r="P199" s="1076"/>
      <c r="Q199" s="1076"/>
      <c r="R199" s="1076"/>
      <c r="S199" s="1076"/>
      <c r="T199" s="1076"/>
      <c r="U199" s="1076"/>
    </row>
    <row r="200" spans="4:21" ht="13.2" hidden="1">
      <c r="D200" s="1069"/>
      <c r="E200" s="1069"/>
      <c r="F200" s="1069"/>
      <c r="G200" s="1076"/>
      <c r="H200" s="1076"/>
      <c r="I200" s="1076"/>
      <c r="J200" s="1076"/>
      <c r="K200" s="115"/>
      <c r="L200" s="1076"/>
      <c r="M200" s="1076"/>
      <c r="N200" s="1076"/>
      <c r="O200" s="1076"/>
      <c r="P200" s="1076"/>
      <c r="Q200" s="1076"/>
      <c r="R200" s="1076"/>
      <c r="S200" s="1076"/>
      <c r="T200" s="1076"/>
      <c r="U200" s="1076"/>
    </row>
    <row r="201" spans="4:21" ht="13.2" hidden="1">
      <c r="D201" s="1069"/>
      <c r="E201" s="1069"/>
      <c r="F201" s="1069"/>
      <c r="G201" s="1076"/>
      <c r="H201" s="1076"/>
      <c r="I201" s="1076"/>
      <c r="J201" s="1076"/>
      <c r="K201" s="115"/>
      <c r="L201" s="1076"/>
      <c r="M201" s="1076"/>
      <c r="N201" s="1076"/>
      <c r="O201" s="1076"/>
      <c r="P201" s="1076"/>
      <c r="Q201" s="1076"/>
      <c r="R201" s="1076"/>
      <c r="S201" s="1076"/>
      <c r="T201" s="1076"/>
      <c r="U201" s="1076"/>
    </row>
    <row r="202" spans="4:21" ht="13.2" hidden="1">
      <c r="D202" s="1069"/>
      <c r="E202" s="1069"/>
      <c r="F202" s="1069"/>
      <c r="G202" s="1076"/>
      <c r="H202" s="1076"/>
      <c r="I202" s="1076"/>
      <c r="J202" s="1076"/>
      <c r="K202" s="115"/>
      <c r="L202" s="1076"/>
      <c r="M202" s="1076"/>
      <c r="N202" s="1076"/>
      <c r="O202" s="1076"/>
      <c r="P202" s="1076"/>
      <c r="Q202" s="1076"/>
      <c r="R202" s="1076"/>
      <c r="S202" s="1076"/>
      <c r="T202" s="1076"/>
      <c r="U202" s="1076"/>
    </row>
    <row r="203" spans="4:21" ht="13.2" hidden="1">
      <c r="D203" s="1069"/>
      <c r="E203" s="1069"/>
      <c r="F203" s="1069"/>
      <c r="G203" s="1076"/>
      <c r="H203" s="1076"/>
      <c r="I203" s="1076"/>
      <c r="J203" s="1076"/>
      <c r="K203" s="115"/>
      <c r="L203" s="1076"/>
      <c r="M203" s="1076"/>
      <c r="N203" s="1076"/>
      <c r="O203" s="1076"/>
      <c r="P203" s="1076"/>
      <c r="Q203" s="1076"/>
      <c r="R203" s="1076"/>
      <c r="S203" s="1076"/>
      <c r="T203" s="1076"/>
      <c r="U203" s="1076"/>
    </row>
    <row r="204" spans="4:21" ht="13.2" hidden="1">
      <c r="D204" s="1069"/>
      <c r="E204" s="1069"/>
      <c r="F204" s="1069"/>
      <c r="G204" s="1076"/>
      <c r="H204" s="1076"/>
      <c r="I204" s="1076"/>
      <c r="J204" s="1076"/>
      <c r="K204" s="115"/>
      <c r="L204" s="1076"/>
      <c r="M204" s="1076"/>
      <c r="N204" s="1076"/>
      <c r="O204" s="1076"/>
      <c r="P204" s="1076"/>
      <c r="Q204" s="1076"/>
      <c r="R204" s="1076"/>
      <c r="S204" s="1076"/>
      <c r="T204" s="1076"/>
      <c r="U204" s="1076"/>
    </row>
    <row r="205" spans="4:21" ht="13.2" hidden="1">
      <c r="D205" s="1069"/>
      <c r="E205" s="1069"/>
      <c r="F205" s="1069"/>
      <c r="G205" s="1076"/>
      <c r="H205" s="1076"/>
      <c r="I205" s="1076"/>
      <c r="J205" s="1076"/>
      <c r="K205" s="115"/>
      <c r="L205" s="1076"/>
      <c r="M205" s="1076"/>
      <c r="N205" s="1076"/>
      <c r="O205" s="1076"/>
      <c r="P205" s="1076"/>
      <c r="Q205" s="1076"/>
      <c r="R205" s="1076"/>
      <c r="S205" s="1076"/>
      <c r="T205" s="1076"/>
      <c r="U205" s="1076"/>
    </row>
    <row r="206" spans="4:21" ht="13.2" hidden="1">
      <c r="D206" s="1069"/>
      <c r="E206" s="1069"/>
      <c r="F206" s="1069"/>
      <c r="G206" s="1076"/>
      <c r="H206" s="1076"/>
      <c r="I206" s="1076"/>
      <c r="J206" s="1076"/>
      <c r="K206" s="115"/>
      <c r="L206" s="1076"/>
      <c r="M206" s="1076"/>
      <c r="N206" s="1076"/>
      <c r="O206" s="1076"/>
      <c r="P206" s="1076"/>
      <c r="Q206" s="1076"/>
      <c r="R206" s="1076"/>
      <c r="S206" s="1076"/>
      <c r="T206" s="1076"/>
      <c r="U206" s="1076"/>
    </row>
    <row r="207" spans="4:21" ht="13.2" hidden="1">
      <c r="D207" s="1069"/>
      <c r="E207" s="1069"/>
      <c r="F207" s="1069"/>
      <c r="G207" s="1076"/>
      <c r="H207" s="1076"/>
      <c r="I207" s="1076"/>
      <c r="J207" s="1076"/>
      <c r="K207" s="115"/>
      <c r="L207" s="1076"/>
      <c r="M207" s="1076"/>
      <c r="N207" s="1076"/>
      <c r="O207" s="1076"/>
      <c r="P207" s="1076"/>
      <c r="Q207" s="1076"/>
      <c r="R207" s="1076"/>
      <c r="S207" s="1076"/>
      <c r="T207" s="1076"/>
      <c r="U207" s="1076"/>
    </row>
    <row r="208" spans="4:21" ht="13.2" hidden="1">
      <c r="D208" s="1069"/>
      <c r="E208" s="1069"/>
      <c r="F208" s="1069"/>
      <c r="G208" s="1076"/>
      <c r="H208" s="1076"/>
      <c r="I208" s="1076"/>
      <c r="J208" s="1076"/>
      <c r="K208" s="115"/>
      <c r="L208" s="1076"/>
      <c r="M208" s="1076"/>
      <c r="N208" s="1076"/>
      <c r="O208" s="1076"/>
      <c r="P208" s="1076"/>
      <c r="Q208" s="1076"/>
      <c r="R208" s="1076"/>
      <c r="S208" s="1076"/>
      <c r="T208" s="1076"/>
      <c r="U208" s="1076"/>
    </row>
    <row r="209" spans="4:21" ht="13.2" hidden="1">
      <c r="D209" s="1069"/>
      <c r="E209" s="1069"/>
      <c r="F209" s="1069"/>
      <c r="G209" s="1076"/>
      <c r="H209" s="1076"/>
      <c r="I209" s="1076"/>
      <c r="J209" s="1076"/>
      <c r="K209" s="115"/>
      <c r="L209" s="1076"/>
      <c r="M209" s="1076"/>
      <c r="N209" s="1076"/>
      <c r="O209" s="1076"/>
      <c r="P209" s="1076"/>
      <c r="Q209" s="1076"/>
      <c r="R209" s="1076"/>
      <c r="S209" s="1076"/>
      <c r="T209" s="1076"/>
      <c r="U209" s="1076"/>
    </row>
    <row r="210" spans="4:21" ht="13.2" hidden="1">
      <c r="D210" s="1069"/>
      <c r="E210" s="1069"/>
      <c r="F210" s="1069"/>
      <c r="G210" s="1076"/>
      <c r="H210" s="1076"/>
      <c r="I210" s="1076"/>
      <c r="J210" s="1076"/>
      <c r="K210" s="115"/>
      <c r="L210" s="1076"/>
      <c r="M210" s="1076"/>
      <c r="N210" s="1076"/>
      <c r="O210" s="1076"/>
      <c r="P210" s="1076"/>
      <c r="Q210" s="1076"/>
      <c r="R210" s="1076"/>
      <c r="S210" s="1076"/>
      <c r="T210" s="1076"/>
      <c r="U210" s="1076"/>
    </row>
    <row r="211" spans="4:21" ht="13.2" hidden="1">
      <c r="D211" s="1069"/>
      <c r="E211" s="1069"/>
      <c r="F211" s="1069"/>
      <c r="G211" s="1076"/>
      <c r="H211" s="1076"/>
      <c r="I211" s="1076"/>
      <c r="J211" s="1076"/>
      <c r="K211" s="115"/>
      <c r="L211" s="1076"/>
      <c r="M211" s="1076"/>
      <c r="N211" s="1076"/>
      <c r="O211" s="1076"/>
      <c r="P211" s="1076"/>
      <c r="Q211" s="1076"/>
      <c r="R211" s="1076"/>
      <c r="S211" s="1076"/>
      <c r="T211" s="1076"/>
      <c r="U211" s="1076"/>
    </row>
    <row r="212" spans="4:21" ht="13.2" hidden="1">
      <c r="D212" s="1069"/>
      <c r="E212" s="1069"/>
      <c r="F212" s="1069"/>
      <c r="G212" s="1076"/>
      <c r="H212" s="1076"/>
      <c r="I212" s="1076"/>
      <c r="J212" s="1076"/>
      <c r="K212" s="115"/>
      <c r="L212" s="1076"/>
      <c r="M212" s="1076"/>
      <c r="N212" s="1076"/>
      <c r="O212" s="1076"/>
      <c r="P212" s="1076"/>
      <c r="Q212" s="1076"/>
      <c r="R212" s="1076"/>
      <c r="S212" s="1076"/>
      <c r="T212" s="1076"/>
      <c r="U212" s="1076"/>
    </row>
    <row r="213" spans="4:21" ht="13.2" hidden="1">
      <c r="D213" s="1069"/>
      <c r="E213" s="1069"/>
      <c r="F213" s="1069"/>
      <c r="G213" s="1076"/>
      <c r="H213" s="1076"/>
      <c r="I213" s="1076"/>
      <c r="J213" s="1076"/>
      <c r="K213" s="115"/>
      <c r="L213" s="1076"/>
      <c r="M213" s="1076"/>
      <c r="N213" s="1076"/>
      <c r="O213" s="1076"/>
      <c r="P213" s="1076"/>
      <c r="Q213" s="1076"/>
      <c r="R213" s="1076"/>
      <c r="S213" s="1076"/>
      <c r="T213" s="1076"/>
      <c r="U213" s="1076"/>
    </row>
    <row r="214" spans="4:21" ht="13.2" hidden="1">
      <c r="D214" s="1069"/>
      <c r="E214" s="1069"/>
      <c r="F214" s="1069"/>
      <c r="G214" s="1076"/>
      <c r="H214" s="1076"/>
      <c r="I214" s="1076"/>
      <c r="J214" s="1076"/>
      <c r="K214" s="115"/>
      <c r="L214" s="1076"/>
      <c r="M214" s="1076"/>
      <c r="N214" s="1076"/>
      <c r="O214" s="1076"/>
      <c r="P214" s="1076"/>
      <c r="Q214" s="1076"/>
      <c r="R214" s="1076"/>
      <c r="S214" s="1076"/>
      <c r="T214" s="1076"/>
      <c r="U214" s="1076"/>
    </row>
    <row r="215" spans="4:21" ht="13.2" hidden="1">
      <c r="D215" s="1069"/>
      <c r="E215" s="1069"/>
      <c r="F215" s="1069"/>
      <c r="G215" s="1076"/>
      <c r="H215" s="1076"/>
      <c r="I215" s="1076"/>
      <c r="J215" s="1076"/>
      <c r="K215" s="115"/>
      <c r="L215" s="1076"/>
      <c r="M215" s="1076"/>
      <c r="N215" s="1076"/>
      <c r="O215" s="1076"/>
      <c r="P215" s="1076"/>
      <c r="Q215" s="1076"/>
      <c r="R215" s="1076"/>
      <c r="S215" s="1076"/>
      <c r="T215" s="1076"/>
      <c r="U215" s="1076"/>
    </row>
    <row r="216" spans="4:21" ht="13.2" hidden="1">
      <c r="D216" s="1069"/>
      <c r="E216" s="1069"/>
      <c r="F216" s="1069"/>
      <c r="G216" s="1076"/>
      <c r="H216" s="1076"/>
      <c r="I216" s="1076"/>
      <c r="J216" s="1076"/>
      <c r="K216" s="115"/>
      <c r="L216" s="1076"/>
      <c r="M216" s="1076"/>
      <c r="N216" s="1076"/>
      <c r="O216" s="1076"/>
      <c r="P216" s="1076"/>
      <c r="Q216" s="1076"/>
      <c r="R216" s="1076"/>
      <c r="S216" s="1076"/>
      <c r="T216" s="1076"/>
      <c r="U216" s="1076"/>
    </row>
    <row r="217" spans="4:21" ht="13.2" hidden="1">
      <c r="D217" s="1069"/>
      <c r="E217" s="1069"/>
      <c r="F217" s="1069"/>
      <c r="G217" s="1076"/>
      <c r="H217" s="1076"/>
      <c r="I217" s="1076"/>
      <c r="J217" s="1076"/>
      <c r="K217" s="115"/>
      <c r="L217" s="1076"/>
      <c r="M217" s="1076"/>
      <c r="N217" s="1076"/>
      <c r="O217" s="1076"/>
      <c r="P217" s="1076"/>
      <c r="Q217" s="1076"/>
      <c r="R217" s="1076"/>
      <c r="S217" s="1076"/>
      <c r="T217" s="1076"/>
      <c r="U217" s="1076"/>
    </row>
    <row r="218" spans="4:21" ht="13.2" hidden="1">
      <c r="D218" s="1069"/>
      <c r="E218" s="1069"/>
      <c r="F218" s="1069"/>
      <c r="G218" s="1076"/>
      <c r="H218" s="1076"/>
      <c r="I218" s="1076"/>
      <c r="J218" s="1076"/>
      <c r="K218" s="115"/>
      <c r="L218" s="1076"/>
      <c r="M218" s="1076"/>
      <c r="N218" s="1076"/>
      <c r="O218" s="1076"/>
      <c r="P218" s="1076"/>
      <c r="Q218" s="1076"/>
      <c r="R218" s="1076"/>
      <c r="S218" s="1076"/>
      <c r="T218" s="1076"/>
      <c r="U218" s="1076"/>
    </row>
    <row r="219" spans="4:21" ht="13.2" hidden="1">
      <c r="D219" s="1078"/>
      <c r="E219" s="1078"/>
      <c r="F219" s="1078"/>
      <c r="K219" s="115"/>
    </row>
    <row r="220" spans="4:21" ht="13.2" hidden="1">
      <c r="D220" s="1067"/>
      <c r="E220" s="1067"/>
      <c r="F220" s="1067"/>
      <c r="G220" s="1079"/>
      <c r="H220" s="1079"/>
      <c r="I220" s="1079"/>
      <c r="J220" s="1079"/>
      <c r="K220" s="1065"/>
      <c r="L220" s="1079"/>
      <c r="M220" s="1079"/>
      <c r="N220" s="1079"/>
      <c r="O220" s="1079"/>
      <c r="P220" s="1079"/>
      <c r="Q220" s="1079"/>
      <c r="R220" s="1079"/>
      <c r="S220" s="1079"/>
      <c r="T220" s="1079"/>
      <c r="U220" s="1079"/>
    </row>
    <row r="221" spans="4:21" ht="13.2" hidden="1">
      <c r="D221" s="1067"/>
      <c r="E221" s="1067"/>
      <c r="F221" s="1067"/>
      <c r="G221" s="1079"/>
      <c r="H221" s="1079"/>
      <c r="I221" s="1079"/>
      <c r="J221" s="1079"/>
      <c r="K221" s="1065"/>
      <c r="L221" s="1079"/>
      <c r="M221" s="1079"/>
      <c r="N221" s="1079"/>
      <c r="O221" s="1079"/>
      <c r="P221" s="1079"/>
      <c r="Q221" s="1079"/>
      <c r="R221" s="1079"/>
      <c r="S221" s="1079"/>
      <c r="T221" s="1079"/>
      <c r="U221" s="1079"/>
    </row>
    <row r="222" spans="4:21" ht="13.2" hidden="1">
      <c r="D222" s="1067"/>
      <c r="E222" s="1067"/>
      <c r="F222" s="1067"/>
      <c r="G222" s="1079"/>
      <c r="H222" s="1079"/>
      <c r="I222" s="1079"/>
      <c r="J222" s="1079"/>
      <c r="K222" s="1065"/>
      <c r="L222" s="1079"/>
      <c r="M222" s="1079"/>
      <c r="N222" s="1079"/>
      <c r="O222" s="1079"/>
      <c r="P222" s="1079"/>
      <c r="Q222" s="1079"/>
      <c r="R222" s="1079"/>
      <c r="S222" s="1079"/>
      <c r="T222" s="1079"/>
      <c r="U222" s="1079"/>
    </row>
    <row r="223" spans="4:21" ht="13.2" hidden="1">
      <c r="D223" s="1067"/>
      <c r="E223" s="1067"/>
      <c r="F223" s="1067"/>
      <c r="G223" s="1079"/>
      <c r="H223" s="1079"/>
      <c r="I223" s="1079"/>
      <c r="J223" s="1079"/>
      <c r="K223" s="1065"/>
      <c r="L223" s="1079"/>
      <c r="M223" s="1079"/>
      <c r="N223" s="1079"/>
      <c r="O223" s="1079"/>
      <c r="P223" s="1079"/>
      <c r="Q223" s="1079"/>
      <c r="R223" s="1079"/>
      <c r="S223" s="1079"/>
      <c r="T223" s="1079"/>
      <c r="U223" s="1079"/>
    </row>
    <row r="224" spans="4:21" ht="13.2" hidden="1">
      <c r="D224" s="1067"/>
      <c r="E224" s="1067"/>
      <c r="F224" s="1067"/>
      <c r="G224" s="1079"/>
      <c r="H224" s="1079"/>
      <c r="I224" s="1079"/>
      <c r="J224" s="1079"/>
      <c r="K224" s="1065"/>
      <c r="L224" s="1079"/>
      <c r="M224" s="1079"/>
      <c r="N224" s="1079"/>
      <c r="O224" s="1079"/>
      <c r="P224" s="1079"/>
      <c r="Q224" s="1079"/>
      <c r="R224" s="1079"/>
      <c r="S224" s="1079"/>
      <c r="T224" s="1079"/>
      <c r="U224" s="1079"/>
    </row>
    <row r="225" spans="4:21" ht="13.2" hidden="1">
      <c r="D225" s="1067"/>
      <c r="E225" s="1067"/>
      <c r="F225" s="1067"/>
      <c r="G225" s="1079"/>
      <c r="H225" s="1079"/>
      <c r="I225" s="1079"/>
      <c r="J225" s="1079"/>
      <c r="K225" s="1065"/>
      <c r="L225" s="1079"/>
      <c r="M225" s="1079"/>
      <c r="N225" s="1079"/>
      <c r="O225" s="1079"/>
      <c r="P225" s="1079"/>
      <c r="Q225" s="1079"/>
      <c r="R225" s="1079"/>
      <c r="S225" s="1079"/>
      <c r="T225" s="1079"/>
      <c r="U225" s="1079"/>
    </row>
    <row r="226" spans="4:21" ht="13.2" hidden="1">
      <c r="D226" s="1067"/>
      <c r="E226" s="1067"/>
      <c r="F226" s="1067"/>
      <c r="G226" s="1079"/>
      <c r="H226" s="1079"/>
      <c r="I226" s="1079"/>
      <c r="J226" s="1079"/>
      <c r="K226" s="1065"/>
      <c r="L226" s="1079"/>
      <c r="M226" s="1079"/>
      <c r="N226" s="1079"/>
      <c r="O226" s="1079"/>
      <c r="P226" s="1079"/>
      <c r="Q226" s="1079"/>
      <c r="R226" s="1079"/>
      <c r="S226" s="1079"/>
      <c r="T226" s="1079"/>
      <c r="U226" s="1079"/>
    </row>
    <row r="227" spans="4:21" ht="13.2" hidden="1">
      <c r="D227" s="1067"/>
      <c r="E227" s="1067"/>
      <c r="F227" s="1067"/>
      <c r="G227" s="1079"/>
      <c r="H227" s="1079"/>
      <c r="I227" s="1079"/>
      <c r="J227" s="1079"/>
      <c r="K227" s="1065"/>
      <c r="L227" s="1079"/>
      <c r="M227" s="1079"/>
      <c r="N227" s="1079"/>
      <c r="O227" s="1079"/>
      <c r="P227" s="1079"/>
      <c r="Q227" s="1079"/>
      <c r="R227" s="1079"/>
      <c r="S227" s="1079"/>
      <c r="T227" s="1079"/>
      <c r="U227" s="1079"/>
    </row>
    <row r="228" spans="4:21" ht="13.2" hidden="1">
      <c r="D228" s="1067"/>
      <c r="E228" s="1067"/>
      <c r="F228" s="1067"/>
      <c r="G228" s="1079"/>
      <c r="H228" s="1079"/>
      <c r="I228" s="1079"/>
      <c r="J228" s="1079"/>
      <c r="K228" s="1065"/>
      <c r="L228" s="1079"/>
      <c r="M228" s="1079"/>
      <c r="N228" s="1079"/>
      <c r="O228" s="1079"/>
      <c r="P228" s="1079"/>
      <c r="Q228" s="1079"/>
      <c r="R228" s="1079"/>
      <c r="S228" s="1079"/>
      <c r="T228" s="1079"/>
      <c r="U228" s="1079"/>
    </row>
    <row r="229" spans="4:21" ht="13.2" hidden="1">
      <c r="D229" s="1067"/>
      <c r="E229" s="1067"/>
      <c r="F229" s="1067"/>
      <c r="G229" s="1080"/>
      <c r="H229" s="1080"/>
      <c r="I229" s="1080"/>
      <c r="J229" s="1080"/>
      <c r="K229" s="1065"/>
      <c r="L229" s="1080"/>
      <c r="M229" s="1080"/>
      <c r="N229" s="1080"/>
      <c r="O229" s="1080"/>
      <c r="P229" s="1080"/>
      <c r="Q229" s="1080"/>
      <c r="R229" s="1080"/>
      <c r="S229" s="1080"/>
      <c r="T229" s="1080"/>
      <c r="U229" s="1080"/>
    </row>
    <row r="230" spans="4:21" ht="13.2" hidden="1">
      <c r="D230" s="1067"/>
      <c r="E230" s="1067"/>
      <c r="F230" s="1067"/>
      <c r="G230" s="1080"/>
      <c r="H230" s="1080"/>
      <c r="I230" s="1080"/>
      <c r="J230" s="1080"/>
      <c r="K230" s="1065"/>
      <c r="L230" s="1080"/>
      <c r="M230" s="1080"/>
      <c r="N230" s="1080"/>
      <c r="O230" s="1080"/>
      <c r="P230" s="1080"/>
      <c r="Q230" s="1080"/>
      <c r="R230" s="1080"/>
      <c r="S230" s="1080"/>
      <c r="T230" s="1080"/>
      <c r="U230" s="1080"/>
    </row>
    <row r="231" spans="4:21" ht="13.2" hidden="1">
      <c r="D231" s="1067"/>
      <c r="E231" s="1067"/>
      <c r="F231" s="1067"/>
      <c r="G231" s="1080"/>
      <c r="H231" s="1080"/>
      <c r="I231" s="1080"/>
      <c r="J231" s="1080"/>
      <c r="K231" s="1065"/>
      <c r="L231" s="1080"/>
      <c r="M231" s="1080"/>
      <c r="N231" s="1080"/>
      <c r="O231" s="1080"/>
      <c r="P231" s="1080"/>
      <c r="Q231" s="1080"/>
      <c r="R231" s="1080"/>
      <c r="S231" s="1080"/>
      <c r="T231" s="1080"/>
      <c r="U231" s="1080"/>
    </row>
    <row r="232" spans="4:21" ht="13.2" hidden="1">
      <c r="D232" s="1067"/>
      <c r="E232" s="1067"/>
      <c r="F232" s="1067"/>
      <c r="G232" s="1080"/>
      <c r="H232" s="1080"/>
      <c r="I232" s="1080"/>
      <c r="J232" s="1080"/>
      <c r="K232" s="1065"/>
      <c r="L232" s="1080"/>
      <c r="M232" s="1080"/>
      <c r="N232" s="1080"/>
      <c r="O232" s="1080"/>
      <c r="P232" s="1080"/>
      <c r="Q232" s="1080"/>
      <c r="R232" s="1080"/>
      <c r="S232" s="1080"/>
      <c r="T232" s="1080"/>
      <c r="U232" s="1080"/>
    </row>
    <row r="233" spans="4:21" ht="13.2" hidden="1">
      <c r="D233" s="1067"/>
      <c r="E233" s="1067"/>
      <c r="F233" s="1067"/>
      <c r="G233" s="1080"/>
      <c r="H233" s="1080"/>
      <c r="I233" s="1080"/>
      <c r="J233" s="1080"/>
      <c r="K233" s="1065"/>
      <c r="L233" s="1080"/>
      <c r="M233" s="1080"/>
      <c r="N233" s="1080"/>
      <c r="O233" s="1080"/>
      <c r="P233" s="1080"/>
      <c r="Q233" s="1080"/>
      <c r="R233" s="1080"/>
      <c r="S233" s="1080"/>
      <c r="T233" s="1080"/>
      <c r="U233" s="1080"/>
    </row>
    <row r="234" spans="4:21" ht="13.2" hidden="1">
      <c r="D234" s="1067"/>
      <c r="E234" s="1067"/>
      <c r="F234" s="1067"/>
      <c r="G234" s="1080"/>
      <c r="H234" s="1080"/>
      <c r="I234" s="1080"/>
      <c r="J234" s="1080"/>
      <c r="K234" s="1065"/>
      <c r="L234" s="1080"/>
      <c r="M234" s="1080"/>
      <c r="N234" s="1080"/>
      <c r="O234" s="1080"/>
      <c r="P234" s="1080"/>
      <c r="Q234" s="1080"/>
      <c r="R234" s="1080"/>
      <c r="S234" s="1080"/>
      <c r="T234" s="1080"/>
      <c r="U234" s="1080"/>
    </row>
    <row r="235" spans="4:21" ht="13.2" hidden="1">
      <c r="D235" s="1067"/>
      <c r="E235" s="1067"/>
      <c r="F235" s="1067"/>
      <c r="G235" s="1080"/>
      <c r="H235" s="1080"/>
      <c r="I235" s="1080"/>
      <c r="J235" s="1080"/>
      <c r="K235" s="1065"/>
      <c r="L235" s="1080"/>
      <c r="M235" s="1080"/>
      <c r="N235" s="1080"/>
      <c r="O235" s="1080"/>
      <c r="P235" s="1080"/>
      <c r="Q235" s="1080"/>
      <c r="R235" s="1080"/>
      <c r="S235" s="1080"/>
      <c r="T235" s="1080"/>
      <c r="U235" s="1080"/>
    </row>
    <row r="236" spans="4:21" ht="13.2" hidden="1">
      <c r="D236" s="1067"/>
      <c r="E236" s="1067"/>
      <c r="F236" s="1067"/>
      <c r="G236" s="1080"/>
      <c r="H236" s="1080"/>
      <c r="I236" s="1080"/>
      <c r="J236" s="1080"/>
      <c r="K236" s="1065"/>
      <c r="L236" s="1080"/>
      <c r="M236" s="1080"/>
      <c r="N236" s="1080"/>
      <c r="O236" s="1080"/>
      <c r="P236" s="1080"/>
      <c r="Q236" s="1080"/>
      <c r="R236" s="1080"/>
      <c r="S236" s="1080"/>
      <c r="T236" s="1080"/>
      <c r="U236" s="1080"/>
    </row>
    <row r="237" spans="4:21" ht="13.2" hidden="1">
      <c r="D237" s="1067"/>
      <c r="E237" s="1067"/>
      <c r="F237" s="1067"/>
      <c r="G237" s="1080"/>
      <c r="H237" s="1080"/>
      <c r="I237" s="1080"/>
      <c r="J237" s="1080"/>
      <c r="K237" s="1065"/>
      <c r="L237" s="1080"/>
      <c r="M237" s="1080"/>
      <c r="N237" s="1080"/>
      <c r="O237" s="1080"/>
      <c r="P237" s="1080"/>
      <c r="Q237" s="1080"/>
      <c r="R237" s="1080"/>
      <c r="S237" s="1080"/>
      <c r="T237" s="1080"/>
      <c r="U237" s="1080"/>
    </row>
    <row r="238" spans="4:21" ht="13.2" hidden="1">
      <c r="D238" s="1067"/>
      <c r="E238" s="1067"/>
      <c r="F238" s="1067"/>
      <c r="G238" s="1080"/>
      <c r="H238" s="1080"/>
      <c r="I238" s="1080"/>
      <c r="J238" s="1080"/>
      <c r="K238" s="1065"/>
      <c r="L238" s="1080"/>
      <c r="M238" s="1080"/>
      <c r="N238" s="1080"/>
      <c r="O238" s="1080"/>
      <c r="P238" s="1080"/>
      <c r="Q238" s="1080"/>
      <c r="R238" s="1080"/>
      <c r="S238" s="1080"/>
      <c r="T238" s="1080"/>
      <c r="U238" s="1080"/>
    </row>
    <row r="239" spans="4:21" ht="13.2" hidden="1">
      <c r="D239" s="1067"/>
      <c r="E239" s="1067"/>
      <c r="F239" s="1067"/>
      <c r="G239" s="1080"/>
      <c r="H239" s="1080"/>
      <c r="I239" s="1080"/>
      <c r="J239" s="1080"/>
      <c r="K239" s="1065"/>
      <c r="L239" s="1080"/>
      <c r="M239" s="1080"/>
      <c r="N239" s="1080"/>
      <c r="O239" s="1080"/>
      <c r="P239" s="1080"/>
      <c r="Q239" s="1080"/>
      <c r="R239" s="1080"/>
      <c r="S239" s="1080"/>
      <c r="T239" s="1080"/>
      <c r="U239" s="1080"/>
    </row>
    <row r="240" spans="4:21" ht="13.2" hidden="1">
      <c r="D240" s="1067"/>
      <c r="E240" s="1067"/>
      <c r="F240" s="1067"/>
      <c r="G240" s="1080"/>
      <c r="H240" s="1080"/>
      <c r="I240" s="1080"/>
      <c r="J240" s="1080"/>
      <c r="K240" s="1065"/>
      <c r="L240" s="1080"/>
      <c r="M240" s="1080"/>
      <c r="N240" s="1080"/>
      <c r="O240" s="1080"/>
      <c r="P240" s="1080"/>
      <c r="Q240" s="1080"/>
      <c r="R240" s="1080"/>
      <c r="S240" s="1080"/>
      <c r="T240" s="1080"/>
      <c r="U240" s="1080"/>
    </row>
    <row r="241" spans="4:21" ht="13.2" hidden="1">
      <c r="D241" s="1067"/>
      <c r="E241" s="1067"/>
      <c r="F241" s="1067"/>
      <c r="G241" s="1080"/>
      <c r="H241" s="1080"/>
      <c r="I241" s="1080"/>
      <c r="J241" s="1080"/>
      <c r="K241" s="1065"/>
      <c r="L241" s="1080"/>
      <c r="M241" s="1080"/>
      <c r="N241" s="1080"/>
      <c r="O241" s="1080"/>
      <c r="P241" s="1080"/>
      <c r="Q241" s="1080"/>
      <c r="R241" s="1080"/>
      <c r="S241" s="1080"/>
      <c r="T241" s="1080"/>
      <c r="U241" s="1080"/>
    </row>
    <row r="242" spans="4:21" ht="13.2" hidden="1">
      <c r="D242" s="1067"/>
      <c r="E242" s="1067"/>
      <c r="F242" s="1067"/>
      <c r="G242" s="1080"/>
      <c r="H242" s="1080"/>
      <c r="I242" s="1080"/>
      <c r="J242" s="1080"/>
      <c r="K242" s="1065"/>
      <c r="L242" s="1080"/>
      <c r="M242" s="1080"/>
      <c r="N242" s="1080"/>
      <c r="O242" s="1080"/>
      <c r="P242" s="1080"/>
      <c r="Q242" s="1080"/>
      <c r="R242" s="1080"/>
      <c r="S242" s="1080"/>
      <c r="T242" s="1080"/>
      <c r="U242" s="1080"/>
    </row>
    <row r="243" spans="4:21" ht="13.2" hidden="1">
      <c r="D243" s="1067"/>
      <c r="E243" s="1067"/>
      <c r="F243" s="1067"/>
      <c r="G243" s="1080"/>
      <c r="H243" s="1080"/>
      <c r="I243" s="1080"/>
      <c r="J243" s="1080"/>
      <c r="K243" s="1065"/>
      <c r="L243" s="1080"/>
      <c r="M243" s="1080"/>
      <c r="N243" s="1080"/>
      <c r="O243" s="1080"/>
      <c r="P243" s="1080"/>
      <c r="Q243" s="1080"/>
      <c r="R243" s="1080"/>
      <c r="S243" s="1080"/>
      <c r="T243" s="1080"/>
      <c r="U243" s="1080"/>
    </row>
    <row r="244" spans="4:21" ht="13.2" hidden="1">
      <c r="D244" s="1067"/>
      <c r="E244" s="1067"/>
      <c r="F244" s="1067"/>
      <c r="G244" s="1080"/>
      <c r="H244" s="1080"/>
      <c r="I244" s="1080"/>
      <c r="J244" s="1080"/>
      <c r="K244" s="1065"/>
      <c r="L244" s="1080"/>
      <c r="M244" s="1080"/>
      <c r="N244" s="1080"/>
      <c r="O244" s="1080"/>
      <c r="P244" s="1080"/>
      <c r="Q244" s="1080"/>
      <c r="R244" s="1080"/>
      <c r="S244" s="1080"/>
      <c r="T244" s="1080"/>
      <c r="U244" s="1080"/>
    </row>
    <row r="245" spans="4:21" ht="13.2" hidden="1">
      <c r="D245" s="1067"/>
      <c r="E245" s="1067"/>
      <c r="F245" s="1067"/>
      <c r="G245" s="1080"/>
      <c r="H245" s="1080"/>
      <c r="I245" s="1080"/>
      <c r="J245" s="1080"/>
      <c r="K245" s="1065"/>
      <c r="L245" s="1080"/>
      <c r="M245" s="1080"/>
      <c r="N245" s="1080"/>
      <c r="O245" s="1080"/>
      <c r="P245" s="1080"/>
      <c r="Q245" s="1080"/>
      <c r="R245" s="1080"/>
      <c r="S245" s="1080"/>
      <c r="T245" s="1080"/>
      <c r="U245" s="1080"/>
    </row>
    <row r="246" spans="4:21" ht="13.2" hidden="1">
      <c r="D246" s="1067"/>
      <c r="E246" s="1067"/>
      <c r="F246" s="1067"/>
      <c r="G246" s="1080"/>
      <c r="H246" s="1080"/>
      <c r="I246" s="1080"/>
      <c r="J246" s="1080"/>
      <c r="K246" s="1065"/>
      <c r="L246" s="1080"/>
      <c r="M246" s="1080"/>
      <c r="N246" s="1080"/>
      <c r="O246" s="1080"/>
      <c r="P246" s="1080"/>
      <c r="Q246" s="1080"/>
      <c r="R246" s="1080"/>
      <c r="S246" s="1080"/>
      <c r="T246" s="1080"/>
      <c r="U246" s="1080"/>
    </row>
    <row r="247" spans="4:21" ht="13.2" hidden="1">
      <c r="D247" s="1067"/>
      <c r="E247" s="1067"/>
      <c r="F247" s="1067"/>
      <c r="G247" s="1080"/>
      <c r="H247" s="1080"/>
      <c r="I247" s="1080"/>
      <c r="J247" s="1080"/>
      <c r="K247" s="1065"/>
      <c r="L247" s="1080"/>
      <c r="M247" s="1080"/>
      <c r="N247" s="1080"/>
      <c r="O247" s="1080"/>
      <c r="P247" s="1080"/>
      <c r="Q247" s="1080"/>
      <c r="R247" s="1080"/>
      <c r="S247" s="1080"/>
      <c r="T247" s="1080"/>
      <c r="U247" s="1080"/>
    </row>
    <row r="248" spans="4:21" ht="13.2" hidden="1">
      <c r="D248" s="1067"/>
      <c r="E248" s="1067"/>
      <c r="F248" s="1067"/>
      <c r="G248" s="1080"/>
      <c r="H248" s="1080"/>
      <c r="I248" s="1080"/>
      <c r="J248" s="1080"/>
      <c r="K248" s="1065"/>
      <c r="L248" s="1080"/>
      <c r="M248" s="1080"/>
      <c r="N248" s="1080"/>
      <c r="O248" s="1080"/>
      <c r="P248" s="1080"/>
      <c r="Q248" s="1080"/>
      <c r="R248" s="1080"/>
      <c r="S248" s="1080"/>
      <c r="T248" s="1080"/>
      <c r="U248" s="1080"/>
    </row>
    <row r="249" spans="4:21" ht="13.2" hidden="1">
      <c r="D249" s="1067"/>
      <c r="E249" s="1067"/>
      <c r="F249" s="1067"/>
      <c r="G249" s="1080"/>
      <c r="H249" s="1080"/>
      <c r="I249" s="1080"/>
      <c r="J249" s="1080"/>
      <c r="K249" s="1065"/>
      <c r="L249" s="1080"/>
      <c r="M249" s="1080"/>
      <c r="N249" s="1080"/>
      <c r="O249" s="1080"/>
      <c r="P249" s="1080"/>
      <c r="Q249" s="1080"/>
      <c r="R249" s="1080"/>
      <c r="S249" s="1080"/>
      <c r="T249" s="1080"/>
      <c r="U249" s="1080"/>
    </row>
    <row r="250" spans="4:21" ht="13.2" hidden="1">
      <c r="D250" s="1067"/>
      <c r="E250" s="1067"/>
      <c r="F250" s="1067"/>
      <c r="G250" s="1080"/>
      <c r="H250" s="1080"/>
      <c r="I250" s="1080"/>
      <c r="J250" s="1080"/>
      <c r="K250" s="1065"/>
      <c r="L250" s="1080"/>
      <c r="M250" s="1080"/>
      <c r="N250" s="1080"/>
      <c r="O250" s="1080"/>
      <c r="P250" s="1080"/>
      <c r="Q250" s="1080"/>
      <c r="R250" s="1080"/>
      <c r="S250" s="1080"/>
      <c r="T250" s="1080"/>
      <c r="U250" s="1080"/>
    </row>
    <row r="251" spans="4:21" ht="13.2" hidden="1">
      <c r="D251" s="1067"/>
      <c r="E251" s="1067"/>
      <c r="F251" s="1067"/>
      <c r="G251" s="1080"/>
      <c r="H251" s="1080"/>
      <c r="I251" s="1080"/>
      <c r="J251" s="1080"/>
      <c r="K251" s="1065"/>
      <c r="L251" s="1080"/>
      <c r="M251" s="1080"/>
      <c r="N251" s="1080"/>
      <c r="O251" s="1080"/>
      <c r="P251" s="1080"/>
      <c r="Q251" s="1080"/>
      <c r="R251" s="1080"/>
      <c r="S251" s="1080"/>
      <c r="T251" s="1080"/>
      <c r="U251" s="1080"/>
    </row>
    <row r="252" spans="4:21" ht="13.2" hidden="1">
      <c r="D252" s="1078"/>
      <c r="E252" s="1078"/>
      <c r="F252" s="1078"/>
      <c r="G252" s="1081"/>
      <c r="H252" s="1081"/>
      <c r="I252" s="1081"/>
      <c r="J252" s="1081"/>
      <c r="K252" s="1065"/>
      <c r="L252" s="1081"/>
      <c r="M252" s="1081"/>
      <c r="N252" s="1081"/>
      <c r="O252" s="1081"/>
      <c r="P252" s="1081"/>
      <c r="Q252" s="1081"/>
      <c r="R252" s="1081"/>
      <c r="S252" s="1081"/>
      <c r="T252" s="1081"/>
      <c r="U252" s="1081"/>
    </row>
    <row r="253" spans="4:21" ht="13.2" hidden="1">
      <c r="D253" s="1078"/>
      <c r="E253" s="1078"/>
      <c r="F253" s="1078"/>
      <c r="G253" s="599"/>
      <c r="H253" s="1081"/>
      <c r="I253" s="1081"/>
      <c r="J253" s="1081"/>
      <c r="K253" s="1065"/>
      <c r="L253" s="1081"/>
      <c r="M253" s="1081"/>
      <c r="N253" s="1081"/>
      <c r="O253" s="1081"/>
      <c r="P253" s="1081"/>
      <c r="Q253" s="1081"/>
      <c r="R253" s="1081"/>
      <c r="S253" s="1081"/>
      <c r="T253" s="1081"/>
      <c r="U253" s="1081"/>
    </row>
    <row r="254" spans="4:21" ht="13.2" hidden="1">
      <c r="D254" s="1078"/>
      <c r="E254" s="1078"/>
      <c r="F254" s="1078"/>
      <c r="G254" s="599"/>
      <c r="H254" s="1081"/>
      <c r="I254" s="1081"/>
      <c r="J254" s="1081"/>
      <c r="K254" s="1065"/>
      <c r="L254" s="1081"/>
      <c r="M254" s="1081"/>
      <c r="N254" s="1081"/>
      <c r="O254" s="1081"/>
      <c r="P254" s="1081"/>
      <c r="Q254" s="1081"/>
      <c r="R254" s="1081"/>
      <c r="S254" s="1081"/>
      <c r="T254" s="1081"/>
      <c r="U254" s="1081"/>
    </row>
    <row r="255" spans="4:21" ht="13.2" hidden="1">
      <c r="G255" s="1082"/>
      <c r="H255" s="1082"/>
      <c r="I255" s="1082"/>
      <c r="J255" s="1082"/>
      <c r="K255" s="1065"/>
      <c r="L255" s="1082"/>
      <c r="M255" s="1082"/>
      <c r="N255" s="1082"/>
      <c r="O255" s="1082"/>
      <c r="P255" s="1082"/>
      <c r="Q255" s="1082"/>
      <c r="R255" s="1082"/>
      <c r="S255" s="1082"/>
      <c r="T255" s="1082"/>
      <c r="U255" s="1082"/>
    </row>
    <row r="256" spans="4:21" ht="13.2" hidden="1">
      <c r="G256" s="1083"/>
      <c r="H256" s="1065"/>
      <c r="I256" s="1065"/>
      <c r="J256" s="1065"/>
      <c r="K256" s="1065"/>
      <c r="L256" s="1065"/>
      <c r="M256" s="1065"/>
      <c r="N256" s="1065"/>
      <c r="O256" s="1065"/>
      <c r="P256" s="1065"/>
      <c r="Q256" s="1065"/>
      <c r="R256" s="1065"/>
      <c r="S256" s="1065"/>
      <c r="T256" s="1065"/>
      <c r="U256" s="1065"/>
    </row>
    <row r="257" spans="4:21" ht="13.2" hidden="1">
      <c r="G257" s="1083"/>
      <c r="H257" s="1065"/>
      <c r="I257" s="1065"/>
      <c r="J257" s="1065"/>
      <c r="K257" s="1065"/>
      <c r="L257" s="1065"/>
      <c r="M257" s="1065"/>
      <c r="N257" s="1065"/>
      <c r="O257" s="1065"/>
      <c r="P257" s="1065"/>
      <c r="Q257" s="1065"/>
      <c r="R257" s="1065"/>
      <c r="S257" s="1065"/>
      <c r="T257" s="1065"/>
      <c r="U257" s="1065"/>
    </row>
    <row r="258" spans="4:21" ht="13.2" hidden="1">
      <c r="D258" s="1084"/>
      <c r="E258" s="1084"/>
      <c r="F258" s="1084"/>
      <c r="G258" s="1084"/>
      <c r="H258" s="1084"/>
      <c r="I258" s="1084"/>
      <c r="J258" s="1084"/>
      <c r="K258" s="1084"/>
      <c r="L258" s="1084"/>
      <c r="M258" s="1084"/>
      <c r="N258" s="1084"/>
      <c r="O258" s="1084"/>
      <c r="P258" s="1084"/>
      <c r="Q258" s="1084"/>
      <c r="R258" s="1084"/>
      <c r="S258" s="1084"/>
      <c r="T258" s="1084"/>
      <c r="U258" s="1084"/>
    </row>
    <row r="259" spans="4:21" hidden="1">
      <c r="G259" s="703"/>
      <c r="H259" s="1065"/>
      <c r="I259" s="1065"/>
      <c r="J259" s="1065"/>
      <c r="K259" s="1085"/>
      <c r="L259" s="1065"/>
      <c r="M259" s="1065"/>
      <c r="N259" s="1065"/>
      <c r="O259" s="1065"/>
      <c r="P259" s="1065"/>
      <c r="Q259" s="1065"/>
      <c r="R259" s="1065"/>
      <c r="S259" s="1065"/>
      <c r="T259" s="1065"/>
      <c r="U259" s="1065"/>
    </row>
    <row r="260" spans="4:21" hidden="1">
      <c r="G260" s="1083"/>
      <c r="H260" s="1065"/>
      <c r="I260" s="1065"/>
      <c r="J260" s="1065"/>
      <c r="K260" s="1085"/>
      <c r="L260" s="1065"/>
      <c r="M260" s="1065"/>
      <c r="N260" s="1065"/>
      <c r="O260" s="1065"/>
      <c r="P260" s="1065"/>
      <c r="Q260" s="1065"/>
      <c r="R260" s="1065"/>
      <c r="S260" s="1065"/>
      <c r="T260" s="1065"/>
      <c r="U260" s="1065"/>
    </row>
    <row r="261" spans="4:21" hidden="1">
      <c r="G261" s="1083"/>
      <c r="H261" s="1065"/>
      <c r="I261" s="1065"/>
      <c r="J261" s="1065"/>
      <c r="K261" s="1085"/>
      <c r="L261" s="1065"/>
      <c r="M261" s="1065"/>
      <c r="N261" s="1065"/>
      <c r="O261" s="1065"/>
      <c r="P261" s="1065"/>
      <c r="Q261" s="1065"/>
      <c r="R261" s="1065"/>
      <c r="S261" s="1065"/>
      <c r="T261" s="1065"/>
      <c r="U261" s="1065"/>
    </row>
    <row r="262" spans="4:21" hidden="1">
      <c r="G262" s="1083"/>
      <c r="H262" s="1065"/>
      <c r="I262" s="1065"/>
      <c r="J262" s="1065"/>
      <c r="K262" s="1085"/>
      <c r="L262" s="1065"/>
      <c r="M262" s="1065"/>
      <c r="N262" s="1065"/>
      <c r="O262" s="1065"/>
      <c r="P262" s="1065"/>
      <c r="Q262" s="1065"/>
      <c r="R262" s="1065"/>
      <c r="S262" s="1065"/>
      <c r="T262" s="1065"/>
      <c r="U262" s="1065"/>
    </row>
    <row r="263" spans="4:21" hidden="1">
      <c r="G263" s="1065"/>
      <c r="H263" s="1065"/>
      <c r="I263" s="1065"/>
      <c r="J263" s="1065"/>
      <c r="K263" s="1085"/>
      <c r="L263" s="1065"/>
      <c r="M263" s="1065"/>
      <c r="N263" s="1065"/>
      <c r="O263" s="1065"/>
      <c r="P263" s="1065"/>
      <c r="Q263" s="1065"/>
      <c r="R263" s="1065"/>
      <c r="S263" s="1065"/>
      <c r="T263" s="1065"/>
      <c r="U263" s="1065"/>
    </row>
    <row r="264" spans="4:21" hidden="1">
      <c r="G264" s="1065"/>
      <c r="H264" s="1065"/>
      <c r="I264" s="1065"/>
      <c r="J264" s="1065"/>
      <c r="K264" s="1085"/>
      <c r="L264" s="1065"/>
      <c r="M264" s="1065"/>
      <c r="N264" s="1065"/>
      <c r="O264" s="1065"/>
      <c r="P264" s="1065"/>
      <c r="Q264" s="1065"/>
      <c r="R264" s="1065"/>
      <c r="S264" s="1065"/>
      <c r="T264" s="1065"/>
      <c r="U264" s="1065"/>
    </row>
  </sheetData>
  <sheetProtection formatCells="0" formatColumns="0" formatRows="0"/>
  <customSheetViews>
    <customSheetView guid="{F416BD5B-C3AD-4F61-AAB2-55950A9B7E72}" fitToPage="1">
      <selection activeCell="E17" sqref="E17"/>
      <pageMargins left="0" right="0" top="0" bottom="0" header="0" footer="0"/>
      <pageSetup paperSize="5" scale="35" fitToHeight="0" orientation="landscape" r:id="rId1"/>
    </customSheetView>
    <customSheetView guid="{E14211BF-3959-45CF-A937-AD36AACCEFAC}" showGridLines="0" fitToPage="1">
      <pane xSplit="4" ySplit="13" topLeftCell="E14" activePane="bottomRight" state="frozen"/>
      <selection pane="bottomRight" activeCell="A14" sqref="A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 right="0" top="0" bottom="0" header="0" footer="0"/>
      <pageSetup paperSize="5" scale="35" fitToHeight="0" orientation="landscape" r:id="rId3"/>
    </customSheetView>
    <customSheetView guid="{41E394DC-1FDD-4D1F-8620-137B7012DC10}" showGridLines="0" fitToPage="1">
      <pane xSplit="4" ySplit="13" topLeftCell="E14" activePane="bottomRight" state="frozen"/>
      <selection pane="bottomRight" activeCell="A14" sqref="A14"/>
      <pageMargins left="0" right="0" top="0" bottom="0" header="0" footer="0"/>
      <pageSetup paperSize="5" scale="35" fitToHeight="0" orientation="landscape" r:id="rId4"/>
    </customSheetView>
    <customSheetView guid="{CC70D5D3-3A1F-46AA-BDCE-F692C2C36BEE}" fitToPage="1" topLeftCell="G1">
      <selection activeCell="U25" sqref="U25"/>
      <pageMargins left="0" right="0" top="0" bottom="0" header="0" footer="0"/>
      <pageSetup paperSize="5" scale="35" fitToHeight="0" orientation="landscape" r:id="rId5"/>
    </customSheetView>
  </customSheetViews>
  <mergeCells count="5">
    <mergeCell ref="L8:U8"/>
    <mergeCell ref="E4:G4"/>
    <mergeCell ref="E5:G5"/>
    <mergeCell ref="Q9:Q11"/>
    <mergeCell ref="R9:R11"/>
  </mergeCells>
  <hyperlinks>
    <hyperlink ref="X2" location="Index!A1" display="Index" xr:uid="{79A856DD-465D-4228-A157-4FF2827832DD}"/>
  </hyperlinks>
  <pageMargins left="0.7" right="0.7" top="0.75" bottom="0.75" header="0.3" footer="0.3"/>
  <pageSetup paperSize="5" scale="35" fitToHeight="0" orientation="landscape"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rgb="FF7030A0"/>
    <pageSetUpPr fitToPage="1"/>
  </sheetPr>
  <dimension ref="A1:Y280"/>
  <sheetViews>
    <sheetView zoomScale="70" zoomScaleNormal="70" workbookViewId="0">
      <selection activeCell="E25" sqref="E25"/>
    </sheetView>
  </sheetViews>
  <sheetFormatPr defaultColWidth="0" defaultRowHeight="13.8" zeroHeight="1"/>
  <cols>
    <col min="1" max="1" width="3.109375" style="115" customWidth="1"/>
    <col min="2" max="2" width="9.109375" style="115" customWidth="1"/>
    <col min="3" max="3" width="9.109375" style="1066" customWidth="1"/>
    <col min="4" max="4" width="36" style="115" customWidth="1"/>
    <col min="5" max="5" width="18.109375" style="115" customWidth="1"/>
    <col min="6" max="6" width="14.33203125" style="115" customWidth="1"/>
    <col min="7" max="7" width="9.88671875" style="115" bestFit="1" customWidth="1"/>
    <col min="8" max="8" width="17.33203125" style="115" bestFit="1" customWidth="1"/>
    <col min="9" max="9" width="1.6640625" style="1086" customWidth="1"/>
    <col min="10" max="10" width="12.44140625" style="115" customWidth="1"/>
    <col min="11" max="11" width="19.33203125" style="115" customWidth="1"/>
    <col min="12" max="13" width="18.88671875" style="115" customWidth="1"/>
    <col min="14" max="14" width="18.109375" style="115" bestFit="1" customWidth="1"/>
    <col min="15" max="16" width="18.109375" style="115" customWidth="1"/>
    <col min="17" max="17" width="13.44140625" style="115" customWidth="1"/>
    <col min="18" max="18" width="16" style="115" customWidth="1"/>
    <col min="19" max="19" width="13.6640625" style="115" customWidth="1"/>
    <col min="20" max="20" width="3.88671875" style="115" customWidth="1"/>
    <col min="21" max="21" width="17.109375" style="115" customWidth="1"/>
    <col min="22" max="22" width="3.33203125" style="115" customWidth="1"/>
    <col min="23" max="23" width="15.88671875" style="115" customWidth="1"/>
    <col min="24" max="24" width="9.109375" style="115" customWidth="1"/>
    <col min="25" max="25" width="3.109375" style="115" customWidth="1"/>
    <col min="26" max="16384" width="9.109375" style="115" hidden="1"/>
  </cols>
  <sheetData>
    <row r="1" spans="1:25">
      <c r="A1" s="165"/>
      <c r="B1" s="165"/>
      <c r="C1" s="335"/>
      <c r="D1" s="165"/>
      <c r="E1" s="165"/>
      <c r="F1" s="165"/>
      <c r="G1" s="165"/>
      <c r="H1" s="165"/>
      <c r="I1" s="168"/>
      <c r="J1" s="165"/>
      <c r="K1" s="165"/>
      <c r="L1" s="165"/>
      <c r="M1" s="165"/>
      <c r="N1" s="165"/>
      <c r="O1" s="165"/>
      <c r="P1" s="165"/>
      <c r="Q1" s="165"/>
      <c r="R1" s="165"/>
      <c r="S1" s="165"/>
      <c r="T1" s="165"/>
      <c r="U1" s="165"/>
      <c r="V1" s="165"/>
      <c r="W1" s="165"/>
      <c r="X1" s="165"/>
      <c r="Y1" s="165"/>
    </row>
    <row r="2" spans="1:25" ht="14.4" thickBot="1">
      <c r="A2" s="165"/>
      <c r="B2" s="144" t="s">
        <v>175</v>
      </c>
      <c r="C2" s="236"/>
      <c r="D2" s="235"/>
      <c r="E2" s="235"/>
      <c r="F2" s="235"/>
      <c r="G2" s="235"/>
      <c r="H2" s="235"/>
      <c r="I2" s="234"/>
      <c r="J2" s="235"/>
      <c r="K2" s="235"/>
      <c r="L2" s="235"/>
      <c r="M2" s="235"/>
      <c r="N2" s="235"/>
      <c r="O2" s="235"/>
      <c r="P2" s="235"/>
      <c r="Q2" s="235"/>
      <c r="R2" s="235"/>
      <c r="S2" s="235"/>
      <c r="T2" s="235"/>
      <c r="U2" s="235"/>
      <c r="V2" s="235"/>
      <c r="W2" s="235"/>
      <c r="X2" s="2204" t="s">
        <v>1</v>
      </c>
      <c r="Y2" s="165"/>
    </row>
    <row r="3" spans="1:25" s="534" customFormat="1" ht="16.2" thickBot="1">
      <c r="A3" s="336"/>
      <c r="B3" s="346"/>
      <c r="C3" s="343"/>
      <c r="D3" s="4961" t="s">
        <v>2962</v>
      </c>
      <c r="E3" s="4651"/>
      <c r="F3" s="4651"/>
      <c r="G3" s="4652"/>
      <c r="H3" s="346"/>
      <c r="I3" s="346"/>
      <c r="J3" s="346"/>
      <c r="K3" s="346"/>
      <c r="L3" s="346"/>
      <c r="M3" s="346"/>
      <c r="N3" s="346"/>
      <c r="O3" s="346"/>
      <c r="P3" s="346"/>
      <c r="Q3" s="346"/>
      <c r="R3" s="346"/>
      <c r="S3" s="346"/>
      <c r="T3" s="346"/>
      <c r="U3" s="346"/>
      <c r="V3" s="346"/>
      <c r="W3" s="39"/>
      <c r="X3" s="346"/>
      <c r="Y3" s="336"/>
    </row>
    <row r="4" spans="1:25" s="534" customFormat="1" ht="15.6">
      <c r="A4" s="336"/>
      <c r="B4" s="346"/>
      <c r="C4" s="343"/>
      <c r="D4" s="4439" t="s">
        <v>723</v>
      </c>
      <c r="E4" s="8341" t="str">
        <f>G!D4</f>
        <v>ABC Company</v>
      </c>
      <c r="F4" s="8342"/>
      <c r="G4" s="8343"/>
      <c r="H4" s="346"/>
      <c r="I4" s="346"/>
      <c r="J4" s="346"/>
      <c r="K4" s="346"/>
      <c r="L4" s="346"/>
      <c r="M4" s="346"/>
      <c r="N4" s="346"/>
      <c r="O4" s="346"/>
      <c r="P4" s="346"/>
      <c r="Q4" s="346"/>
      <c r="R4" s="346"/>
      <c r="S4" s="346"/>
      <c r="T4" s="346"/>
      <c r="U4" s="346"/>
      <c r="V4" s="346"/>
      <c r="W4" s="346"/>
      <c r="X4" s="346"/>
      <c r="Y4" s="336"/>
    </row>
    <row r="5" spans="1:25" s="534" customFormat="1" ht="16.2" thickBot="1">
      <c r="A5" s="336"/>
      <c r="B5" s="346"/>
      <c r="C5" s="343"/>
      <c r="D5" s="4443" t="s">
        <v>724</v>
      </c>
      <c r="E5" s="8344" t="str">
        <f>G!D5</f>
        <v>31 December 202x</v>
      </c>
      <c r="F5" s="8345"/>
      <c r="G5" s="8346"/>
      <c r="H5" s="346"/>
      <c r="I5" s="346"/>
      <c r="J5" s="346"/>
      <c r="K5" s="346"/>
      <c r="L5" s="346"/>
      <c r="M5" s="346"/>
      <c r="N5" s="346"/>
      <c r="O5" s="346"/>
      <c r="P5" s="346"/>
      <c r="Q5" s="346"/>
      <c r="R5" s="346"/>
      <c r="S5" s="346"/>
      <c r="T5" s="346"/>
      <c r="U5" s="346"/>
      <c r="V5" s="346"/>
      <c r="W5" s="346"/>
      <c r="X5" s="346"/>
      <c r="Y5" s="336"/>
    </row>
    <row r="6" spans="1:25" ht="13.2">
      <c r="A6" s="165"/>
      <c r="B6" s="235"/>
      <c r="C6" s="236"/>
      <c r="D6" s="235"/>
      <c r="E6" s="235"/>
      <c r="F6" s="235"/>
      <c r="G6" s="235"/>
      <c r="H6" s="235"/>
      <c r="I6" s="235"/>
      <c r="J6" s="235"/>
      <c r="K6" s="235"/>
      <c r="L6" s="235"/>
      <c r="M6" s="235"/>
      <c r="N6" s="235"/>
      <c r="O6" s="235"/>
      <c r="P6" s="235"/>
      <c r="Q6" s="235"/>
      <c r="R6" s="235"/>
      <c r="S6" s="235"/>
      <c r="T6" s="235"/>
      <c r="U6" s="235"/>
      <c r="V6" s="235"/>
      <c r="W6" s="235"/>
      <c r="X6" s="235"/>
      <c r="Y6" s="165"/>
    </row>
    <row r="7" spans="1:25" thickBot="1">
      <c r="A7" s="165"/>
      <c r="B7" s="235"/>
      <c r="C7" s="236"/>
      <c r="D7" s="240"/>
      <c r="E7" s="240"/>
      <c r="F7" s="240"/>
      <c r="G7" s="240"/>
      <c r="H7" s="240"/>
      <c r="I7" s="235"/>
      <c r="J7" s="240"/>
      <c r="K7" s="240"/>
      <c r="L7" s="240"/>
      <c r="M7" s="240"/>
      <c r="N7" s="240"/>
      <c r="O7" s="240"/>
      <c r="P7" s="240"/>
      <c r="Q7" s="240"/>
      <c r="R7" s="240"/>
      <c r="S7" s="240"/>
      <c r="T7" s="235"/>
      <c r="U7" s="235"/>
      <c r="V7" s="235"/>
      <c r="W7" s="235"/>
      <c r="X7" s="235"/>
      <c r="Y7" s="165"/>
    </row>
    <row r="8" spans="1:25" s="99" customFormat="1" ht="13.2">
      <c r="A8" s="164"/>
      <c r="B8" s="121"/>
      <c r="C8" s="216"/>
      <c r="D8" s="4962"/>
      <c r="E8" s="4963"/>
      <c r="F8" s="4963"/>
      <c r="G8" s="4963"/>
      <c r="H8" s="4964"/>
      <c r="J8" s="8503" t="s">
        <v>2516</v>
      </c>
      <c r="K8" s="8504"/>
      <c r="L8" s="8504"/>
      <c r="M8" s="8504"/>
      <c r="N8" s="8504"/>
      <c r="O8" s="8504"/>
      <c r="P8" s="8504"/>
      <c r="Q8" s="8504"/>
      <c r="R8" s="8504"/>
      <c r="S8" s="8505"/>
      <c r="T8" s="100"/>
      <c r="U8" s="5014" t="s">
        <v>2947</v>
      </c>
      <c r="W8" s="8510" t="s">
        <v>992</v>
      </c>
      <c r="Y8" s="164"/>
    </row>
    <row r="9" spans="1:25" s="99" customFormat="1" ht="13.2">
      <c r="A9" s="164"/>
      <c r="B9" s="121"/>
      <c r="C9" s="216"/>
      <c r="D9" s="4965"/>
      <c r="E9" s="1666"/>
      <c r="F9" s="1666"/>
      <c r="G9" s="1666"/>
      <c r="H9" s="1667"/>
      <c r="I9" s="121"/>
      <c r="J9" s="4966" t="s">
        <v>1713</v>
      </c>
      <c r="K9" s="5047" t="s">
        <v>2921</v>
      </c>
      <c r="L9" s="5047" t="s">
        <v>2922</v>
      </c>
      <c r="M9" s="5047" t="s">
        <v>2921</v>
      </c>
      <c r="N9" s="5048" t="s">
        <v>2923</v>
      </c>
      <c r="O9" s="8511" t="s">
        <v>727</v>
      </c>
      <c r="P9" s="8512" t="s">
        <v>728</v>
      </c>
      <c r="Q9" s="8512" t="s">
        <v>2963</v>
      </c>
      <c r="R9" s="5048"/>
      <c r="S9" s="4969" t="s">
        <v>1710</v>
      </c>
      <c r="T9" s="220"/>
      <c r="U9" s="4773" t="s">
        <v>2948</v>
      </c>
      <c r="V9" s="121"/>
      <c r="W9" s="8482"/>
      <c r="X9" s="121"/>
      <c r="Y9" s="164"/>
    </row>
    <row r="10" spans="1:25" s="99" customFormat="1" ht="13.2">
      <c r="A10" s="164"/>
      <c r="B10" s="121"/>
      <c r="C10" s="216"/>
      <c r="D10" s="4965" t="s">
        <v>2924</v>
      </c>
      <c r="E10" s="1666" t="s">
        <v>2747</v>
      </c>
      <c r="F10" s="1666" t="s">
        <v>2808</v>
      </c>
      <c r="G10" s="1666" t="s">
        <v>1716</v>
      </c>
      <c r="H10" s="1667" t="s">
        <v>1717</v>
      </c>
      <c r="I10" s="121"/>
      <c r="J10" s="4970" t="s">
        <v>2925</v>
      </c>
      <c r="K10" s="2013" t="s">
        <v>1720</v>
      </c>
      <c r="L10" s="2013" t="s">
        <v>2926</v>
      </c>
      <c r="M10" s="2013" t="s">
        <v>2927</v>
      </c>
      <c r="N10" s="2014" t="s">
        <v>2928</v>
      </c>
      <c r="O10" s="8507"/>
      <c r="P10" s="8509"/>
      <c r="Q10" s="8509"/>
      <c r="R10" s="1666" t="s">
        <v>2930</v>
      </c>
      <c r="S10" s="1668" t="s">
        <v>1718</v>
      </c>
      <c r="T10" s="121"/>
      <c r="U10" s="4773" t="s">
        <v>2952</v>
      </c>
      <c r="V10" s="121"/>
      <c r="W10" s="8482"/>
      <c r="X10" s="121"/>
      <c r="Y10" s="164"/>
    </row>
    <row r="11" spans="1:25" s="99" customFormat="1" ht="13.2">
      <c r="A11" s="164"/>
      <c r="B11" s="121"/>
      <c r="C11" s="216"/>
      <c r="D11" s="4965"/>
      <c r="E11" s="1666" t="s">
        <v>1723</v>
      </c>
      <c r="F11" s="1666" t="s">
        <v>1723</v>
      </c>
      <c r="G11" s="1666" t="s">
        <v>1717</v>
      </c>
      <c r="H11" s="1667" t="s">
        <v>1723</v>
      </c>
      <c r="I11" s="121"/>
      <c r="J11" s="4970" t="s">
        <v>1724</v>
      </c>
      <c r="K11" s="2013" t="s">
        <v>1726</v>
      </c>
      <c r="L11" s="2013" t="s">
        <v>1726</v>
      </c>
      <c r="M11" s="2014" t="s">
        <v>1729</v>
      </c>
      <c r="N11" s="2014" t="s">
        <v>1729</v>
      </c>
      <c r="O11" s="8507"/>
      <c r="P11" s="8509"/>
      <c r="Q11" s="8509"/>
      <c r="R11" s="1666" t="s">
        <v>741</v>
      </c>
      <c r="S11" s="1668" t="s">
        <v>1724</v>
      </c>
      <c r="T11" s="121"/>
      <c r="U11" s="5016" t="s">
        <v>2964</v>
      </c>
      <c r="V11" s="121"/>
      <c r="W11" s="8482"/>
      <c r="X11" s="121"/>
      <c r="Y11" s="164"/>
    </row>
    <row r="12" spans="1:25" s="99" customFormat="1" ht="13.2">
      <c r="A12" s="164"/>
      <c r="B12" s="121"/>
      <c r="C12" s="216"/>
      <c r="D12" s="2002"/>
      <c r="E12" s="5049"/>
      <c r="F12" s="5049"/>
      <c r="G12" s="5049"/>
      <c r="H12" s="5050" t="s">
        <v>2931</v>
      </c>
      <c r="I12" s="121"/>
      <c r="J12" s="4970" t="s">
        <v>2932</v>
      </c>
      <c r="K12" s="2013"/>
      <c r="L12" s="2013"/>
      <c r="M12" s="2087"/>
      <c r="N12" s="2013"/>
      <c r="O12" s="2013"/>
      <c r="P12" s="2013"/>
      <c r="Q12" s="2013"/>
      <c r="R12" s="2013" t="s">
        <v>2933</v>
      </c>
      <c r="S12" s="1668" t="s">
        <v>2934</v>
      </c>
      <c r="T12" s="121"/>
      <c r="U12" s="5019" t="s">
        <v>2959</v>
      </c>
      <c r="V12" s="121"/>
      <c r="W12" s="641" t="s">
        <v>1545</v>
      </c>
      <c r="X12" s="121"/>
      <c r="Y12" s="164"/>
    </row>
    <row r="13" spans="1:25" s="99" customFormat="1" ht="13.2">
      <c r="A13" s="164"/>
      <c r="B13" s="121"/>
      <c r="C13" s="216"/>
      <c r="D13" s="4972" t="s">
        <v>734</v>
      </c>
      <c r="E13" s="2642" t="s">
        <v>735</v>
      </c>
      <c r="F13" s="2642" t="s">
        <v>736</v>
      </c>
      <c r="G13" s="2642" t="s">
        <v>1249</v>
      </c>
      <c r="H13" s="2643" t="s">
        <v>738</v>
      </c>
      <c r="I13" s="121"/>
      <c r="J13" s="5022" t="s">
        <v>1546</v>
      </c>
      <c r="K13" s="5022" t="s">
        <v>1547</v>
      </c>
      <c r="L13" s="5023" t="s">
        <v>1548</v>
      </c>
      <c r="M13" s="5023" t="s">
        <v>1549</v>
      </c>
      <c r="N13" s="5023" t="s">
        <v>1550</v>
      </c>
      <c r="O13" s="5023" t="s">
        <v>1551</v>
      </c>
      <c r="P13" s="5023" t="s">
        <v>1552</v>
      </c>
      <c r="Q13" s="5023" t="s">
        <v>1553</v>
      </c>
      <c r="R13" s="5024" t="s">
        <v>1554</v>
      </c>
      <c r="S13" s="5023" t="s">
        <v>1555</v>
      </c>
      <c r="T13" s="121"/>
      <c r="U13" s="5023" t="s">
        <v>2266</v>
      </c>
      <c r="V13" s="121"/>
      <c r="W13" s="5023" t="s">
        <v>2267</v>
      </c>
      <c r="X13" s="121"/>
      <c r="Y13" s="164"/>
    </row>
    <row r="14" spans="1:25" s="99" customFormat="1" ht="13.2">
      <c r="A14" s="164"/>
      <c r="B14" s="121"/>
      <c r="C14" s="347" t="s">
        <v>2965</v>
      </c>
      <c r="D14" s="4976" t="s">
        <v>790</v>
      </c>
      <c r="E14" s="4977"/>
      <c r="F14" s="4977"/>
      <c r="G14" s="4978"/>
      <c r="H14" s="4979"/>
      <c r="I14" s="121"/>
      <c r="J14" s="4980"/>
      <c r="K14" s="4981"/>
      <c r="L14" s="4981"/>
      <c r="M14" s="4981"/>
      <c r="N14" s="4981"/>
      <c r="O14" s="4981"/>
      <c r="P14" s="4981"/>
      <c r="Q14" s="4981"/>
      <c r="R14" s="4981"/>
      <c r="S14" s="4982"/>
      <c r="T14" s="121"/>
      <c r="U14" s="5029"/>
      <c r="V14" s="121"/>
      <c r="W14" s="5029"/>
      <c r="X14" s="121"/>
      <c r="Y14" s="164"/>
    </row>
    <row r="15" spans="1:25" s="99" customFormat="1" ht="13.2">
      <c r="A15" s="164"/>
      <c r="B15" s="121"/>
      <c r="C15" s="347"/>
      <c r="D15" s="4976" t="s">
        <v>1251</v>
      </c>
      <c r="E15" s="4984">
        <f>K!W393</f>
        <v>0</v>
      </c>
      <c r="F15" s="4984">
        <f>K!X393</f>
        <v>0</v>
      </c>
      <c r="G15" s="4984">
        <f>K!Y393</f>
        <v>0</v>
      </c>
      <c r="H15" s="4985">
        <f>E15+F15-G15</f>
        <v>0</v>
      </c>
      <c r="I15" s="121"/>
      <c r="J15" s="4986">
        <f>K15+L15</f>
        <v>0</v>
      </c>
      <c r="K15" s="4984">
        <f>K!AE393</f>
        <v>0</v>
      </c>
      <c r="L15" s="4984">
        <f>K!AF393</f>
        <v>0</v>
      </c>
      <c r="M15" s="4984">
        <f>K!AG393</f>
        <v>0</v>
      </c>
      <c r="N15" s="4984">
        <f>K!AH393</f>
        <v>0</v>
      </c>
      <c r="O15" s="4984">
        <f>K!AI393</f>
        <v>0</v>
      </c>
      <c r="P15" s="4984">
        <f>K!AJ393</f>
        <v>0</v>
      </c>
      <c r="Q15" s="4984">
        <f>K!AK393</f>
        <v>0</v>
      </c>
      <c r="R15" s="4987">
        <f>O15+P15-Q15</f>
        <v>0</v>
      </c>
      <c r="S15" s="4988">
        <f>L15+N15</f>
        <v>0</v>
      </c>
      <c r="T15" s="121"/>
      <c r="U15" s="5051">
        <f>K!AO393</f>
        <v>0</v>
      </c>
      <c r="V15" s="121"/>
      <c r="W15" s="5051">
        <f>K!AQ393</f>
        <v>0</v>
      </c>
      <c r="X15" s="121"/>
      <c r="Y15" s="164"/>
    </row>
    <row r="16" spans="1:25" s="99" customFormat="1" ht="13.2">
      <c r="A16" s="164"/>
      <c r="B16" s="121"/>
      <c r="C16" s="347"/>
      <c r="D16" s="4976" t="s">
        <v>2935</v>
      </c>
      <c r="E16" s="4984">
        <f>K!W394</f>
        <v>0</v>
      </c>
      <c r="F16" s="4984">
        <f>K!X394</f>
        <v>0</v>
      </c>
      <c r="G16" s="4984">
        <f>K!Y394</f>
        <v>0</v>
      </c>
      <c r="H16" s="4985">
        <f>E16+F16-G16</f>
        <v>0</v>
      </c>
      <c r="I16" s="121"/>
      <c r="J16" s="4986">
        <f>K16+L16</f>
        <v>0</v>
      </c>
      <c r="K16" s="4984">
        <f>K!AE394</f>
        <v>0</v>
      </c>
      <c r="L16" s="4984">
        <f>K!AF394</f>
        <v>0</v>
      </c>
      <c r="M16" s="4984">
        <f>K!AG394</f>
        <v>0</v>
      </c>
      <c r="N16" s="4984">
        <f>K!AH394</f>
        <v>0</v>
      </c>
      <c r="O16" s="4984">
        <f>K!AI394</f>
        <v>0</v>
      </c>
      <c r="P16" s="4984">
        <f>K!AJ394</f>
        <v>0</v>
      </c>
      <c r="Q16" s="4984">
        <f>K!AK394</f>
        <v>0</v>
      </c>
      <c r="R16" s="4987">
        <f>O16+P16-Q16</f>
        <v>0</v>
      </c>
      <c r="S16" s="4988">
        <f>L16+N16</f>
        <v>0</v>
      </c>
      <c r="T16" s="121"/>
      <c r="U16" s="5051">
        <f>K!AO394</f>
        <v>0</v>
      </c>
      <c r="V16" s="121"/>
      <c r="W16" s="5051">
        <f>K!AQ394</f>
        <v>0</v>
      </c>
      <c r="X16" s="121"/>
      <c r="Y16" s="164"/>
    </row>
    <row r="17" spans="1:25" s="99" customFormat="1" ht="13.2">
      <c r="A17" s="164"/>
      <c r="B17" s="121"/>
      <c r="C17" s="347" t="s">
        <v>2966</v>
      </c>
      <c r="D17" s="4976" t="s">
        <v>792</v>
      </c>
      <c r="E17" s="4989"/>
      <c r="F17" s="4989"/>
      <c r="G17" s="4990"/>
      <c r="H17" s="4979"/>
      <c r="I17" s="121"/>
      <c r="J17" s="4980"/>
      <c r="K17" s="4981"/>
      <c r="L17" s="4981"/>
      <c r="M17" s="4981"/>
      <c r="N17" s="4981"/>
      <c r="O17" s="4981"/>
      <c r="P17" s="4981"/>
      <c r="Q17" s="4981"/>
      <c r="R17" s="4981"/>
      <c r="S17" s="4982"/>
      <c r="T17" s="121"/>
      <c r="U17" s="5029"/>
      <c r="V17" s="121"/>
      <c r="W17" s="5029"/>
      <c r="X17" s="121"/>
      <c r="Y17" s="164"/>
    </row>
    <row r="18" spans="1:25" s="99" customFormat="1" ht="13.2">
      <c r="A18" s="164"/>
      <c r="B18" s="121"/>
      <c r="C18" s="347"/>
      <c r="D18" s="4976" t="s">
        <v>1251</v>
      </c>
      <c r="E18" s="4984">
        <f>K!W397</f>
        <v>0</v>
      </c>
      <c r="F18" s="4984">
        <f>K!X397</f>
        <v>0</v>
      </c>
      <c r="G18" s="4984">
        <f>K!Y397</f>
        <v>0</v>
      </c>
      <c r="H18" s="4985">
        <f>E18+F18-G18</f>
        <v>0</v>
      </c>
      <c r="I18" s="121"/>
      <c r="J18" s="4986">
        <f>K18+L18</f>
        <v>0</v>
      </c>
      <c r="K18" s="4984">
        <f>K!AE397</f>
        <v>0</v>
      </c>
      <c r="L18" s="4984">
        <f>K!AF397</f>
        <v>0</v>
      </c>
      <c r="M18" s="4984">
        <f>K!AG397</f>
        <v>0</v>
      </c>
      <c r="N18" s="4984">
        <f>K!AH397</f>
        <v>0</v>
      </c>
      <c r="O18" s="4984">
        <f>K!AI397</f>
        <v>0</v>
      </c>
      <c r="P18" s="4984">
        <f>K!AJ397</f>
        <v>0</v>
      </c>
      <c r="Q18" s="4984">
        <f>K!AK397</f>
        <v>0</v>
      </c>
      <c r="R18" s="4987">
        <f>O18+P18-Q18</f>
        <v>0</v>
      </c>
      <c r="S18" s="4988">
        <f>L18+N18</f>
        <v>0</v>
      </c>
      <c r="T18" s="121"/>
      <c r="U18" s="5051">
        <f>K!AK397</f>
        <v>0</v>
      </c>
      <c r="V18" s="121"/>
      <c r="W18" s="5051">
        <f>K!AQ397</f>
        <v>0</v>
      </c>
      <c r="X18" s="121"/>
      <c r="Y18" s="164"/>
    </row>
    <row r="19" spans="1:25" s="99" customFormat="1" ht="13.2">
      <c r="A19" s="164"/>
      <c r="B19" s="121"/>
      <c r="C19" s="347"/>
      <c r="D19" s="4976" t="s">
        <v>2935</v>
      </c>
      <c r="E19" s="4984">
        <f>K!W398</f>
        <v>0</v>
      </c>
      <c r="F19" s="4984">
        <f>K!X398</f>
        <v>0</v>
      </c>
      <c r="G19" s="4984">
        <f>K!Y398</f>
        <v>0</v>
      </c>
      <c r="H19" s="4985">
        <f>E19+F19-G19</f>
        <v>0</v>
      </c>
      <c r="I19" s="121"/>
      <c r="J19" s="4986">
        <f>K19+L19</f>
        <v>0</v>
      </c>
      <c r="K19" s="4984">
        <f>K!AE398</f>
        <v>0</v>
      </c>
      <c r="L19" s="4984">
        <f>K!AF398</f>
        <v>0</v>
      </c>
      <c r="M19" s="4984">
        <f>K!AG398</f>
        <v>0</v>
      </c>
      <c r="N19" s="4984">
        <f>K!AH398</f>
        <v>0</v>
      </c>
      <c r="O19" s="4984">
        <f>K!AI398</f>
        <v>0</v>
      </c>
      <c r="P19" s="4984">
        <f>K!AJ398</f>
        <v>0</v>
      </c>
      <c r="Q19" s="4984">
        <f>K!AK398</f>
        <v>0</v>
      </c>
      <c r="R19" s="4987">
        <f>O19+P19-Q19</f>
        <v>0</v>
      </c>
      <c r="S19" s="4988">
        <f>L19+N19</f>
        <v>0</v>
      </c>
      <c r="T19" s="121"/>
      <c r="U19" s="5051">
        <f>K!AK398</f>
        <v>0</v>
      </c>
      <c r="V19" s="121"/>
      <c r="W19" s="5051">
        <f>K!AQ398</f>
        <v>0</v>
      </c>
      <c r="X19" s="121"/>
      <c r="Y19" s="164"/>
    </row>
    <row r="20" spans="1:25" s="99" customFormat="1" ht="13.2">
      <c r="A20" s="164"/>
      <c r="B20" s="121"/>
      <c r="C20" s="347" t="s">
        <v>2967</v>
      </c>
      <c r="D20" s="4976" t="s">
        <v>2936</v>
      </c>
      <c r="E20" s="4989"/>
      <c r="F20" s="4989"/>
      <c r="G20" s="4990"/>
      <c r="H20" s="4979"/>
      <c r="I20" s="121"/>
      <c r="J20" s="4980"/>
      <c r="K20" s="4981"/>
      <c r="L20" s="4981"/>
      <c r="M20" s="4981"/>
      <c r="N20" s="4981"/>
      <c r="O20" s="4981"/>
      <c r="P20" s="4981"/>
      <c r="Q20" s="4981"/>
      <c r="R20" s="4981"/>
      <c r="S20" s="4982"/>
      <c r="T20" s="121"/>
      <c r="U20" s="5029"/>
      <c r="V20" s="121"/>
      <c r="W20" s="5029"/>
      <c r="X20" s="121"/>
      <c r="Y20" s="164"/>
    </row>
    <row r="21" spans="1:25" s="99" customFormat="1" ht="13.2">
      <c r="A21" s="164"/>
      <c r="B21" s="121"/>
      <c r="C21" s="347"/>
      <c r="D21" s="4976" t="s">
        <v>1251</v>
      </c>
      <c r="E21" s="4984">
        <f>L!U324</f>
        <v>0</v>
      </c>
      <c r="F21" s="4984">
        <f>L!V324</f>
        <v>0</v>
      </c>
      <c r="G21" s="4984">
        <f>L!W324</f>
        <v>0</v>
      </c>
      <c r="H21" s="4985">
        <f>E21+F21-G21</f>
        <v>0</v>
      </c>
      <c r="I21" s="121"/>
      <c r="J21" s="4986">
        <f>K21+L21</f>
        <v>0</v>
      </c>
      <c r="K21" s="4984">
        <f>L!AA324</f>
        <v>0</v>
      </c>
      <c r="L21" s="4984">
        <f>L!AB324</f>
        <v>0</v>
      </c>
      <c r="M21" s="4984">
        <f>L!AC324</f>
        <v>0</v>
      </c>
      <c r="N21" s="4984">
        <f>L!AD324</f>
        <v>0</v>
      </c>
      <c r="O21" s="4984">
        <f>L!AE324</f>
        <v>0</v>
      </c>
      <c r="P21" s="4984">
        <f>L!AF324</f>
        <v>0</v>
      </c>
      <c r="Q21" s="4984">
        <f>L!AG324</f>
        <v>0</v>
      </c>
      <c r="R21" s="4987">
        <f>O21+P21-Q21</f>
        <v>0</v>
      </c>
      <c r="S21" s="4988">
        <f>L21+N21</f>
        <v>0</v>
      </c>
      <c r="T21" s="121"/>
      <c r="U21" s="5051">
        <f>L!AK324</f>
        <v>0</v>
      </c>
      <c r="V21" s="121"/>
      <c r="W21" s="5051">
        <f>L!AM324</f>
        <v>0</v>
      </c>
      <c r="X21" s="121"/>
      <c r="Y21" s="164"/>
    </row>
    <row r="22" spans="1:25" s="99" customFormat="1" ht="13.2">
      <c r="A22" s="164"/>
      <c r="B22" s="121"/>
      <c r="C22" s="347"/>
      <c r="D22" s="4976" t="s">
        <v>2935</v>
      </c>
      <c r="E22" s="4984">
        <f>L!U325</f>
        <v>0</v>
      </c>
      <c r="F22" s="4984">
        <f>L!V325</f>
        <v>0</v>
      </c>
      <c r="G22" s="4984">
        <f>L!W325</f>
        <v>0</v>
      </c>
      <c r="H22" s="4985">
        <f>E22+F22-G22</f>
        <v>0</v>
      </c>
      <c r="I22" s="121"/>
      <c r="J22" s="4986">
        <f>K22+L22</f>
        <v>0</v>
      </c>
      <c r="K22" s="4984">
        <f>L!AA325</f>
        <v>0</v>
      </c>
      <c r="L22" s="4984">
        <f>L!AB325</f>
        <v>0</v>
      </c>
      <c r="M22" s="4984">
        <f>L!AC325</f>
        <v>0</v>
      </c>
      <c r="N22" s="4984">
        <f>L!AD325</f>
        <v>0</v>
      </c>
      <c r="O22" s="4984">
        <f>L!AE325</f>
        <v>0</v>
      </c>
      <c r="P22" s="4984">
        <f>L!AF325</f>
        <v>0</v>
      </c>
      <c r="Q22" s="4984">
        <f>L!AG325</f>
        <v>0</v>
      </c>
      <c r="R22" s="4987">
        <f>O22+P22-Q22</f>
        <v>0</v>
      </c>
      <c r="S22" s="4988">
        <f>L22+N22</f>
        <v>0</v>
      </c>
      <c r="T22" s="121"/>
      <c r="U22" s="5051">
        <f>L!AK325</f>
        <v>0</v>
      </c>
      <c r="V22" s="121"/>
      <c r="W22" s="5051">
        <f>L!AM325</f>
        <v>0</v>
      </c>
      <c r="X22" s="121"/>
      <c r="Y22" s="164"/>
    </row>
    <row r="23" spans="1:25" s="99" customFormat="1" ht="13.2">
      <c r="A23" s="164"/>
      <c r="B23" s="121"/>
      <c r="C23" s="347" t="s">
        <v>2968</v>
      </c>
      <c r="D23" s="4976" t="s">
        <v>2937</v>
      </c>
      <c r="E23" s="4989"/>
      <c r="F23" s="4989"/>
      <c r="G23" s="4990"/>
      <c r="H23" s="4979"/>
      <c r="I23" s="121"/>
      <c r="J23" s="4980"/>
      <c r="K23" s="4991"/>
      <c r="L23" s="4991"/>
      <c r="M23" s="4991"/>
      <c r="N23" s="4991"/>
      <c r="O23" s="4991"/>
      <c r="P23" s="4991"/>
      <c r="Q23" s="4991"/>
      <c r="R23" s="4981"/>
      <c r="S23" s="4982"/>
      <c r="T23" s="121"/>
      <c r="U23" s="5029"/>
      <c r="V23" s="121"/>
      <c r="W23" s="5029"/>
      <c r="X23" s="121"/>
      <c r="Y23" s="164"/>
    </row>
    <row r="24" spans="1:25" s="99" customFormat="1" ht="13.2">
      <c r="A24" s="164"/>
      <c r="B24" s="121"/>
      <c r="C24" s="347"/>
      <c r="D24" s="4976" t="s">
        <v>1251</v>
      </c>
      <c r="E24" s="4984">
        <f>M!AB94</f>
        <v>0</v>
      </c>
      <c r="F24" s="4984">
        <f>M!AC94</f>
        <v>0</v>
      </c>
      <c r="G24" s="4984">
        <f>M!AD94</f>
        <v>0</v>
      </c>
      <c r="H24" s="4985">
        <f>E24+F24-G24</f>
        <v>0</v>
      </c>
      <c r="I24" s="121"/>
      <c r="J24" s="4986">
        <f>K24+L24</f>
        <v>0</v>
      </c>
      <c r="K24" s="4984">
        <f>M!AH94</f>
        <v>0</v>
      </c>
      <c r="L24" s="4984">
        <f>M!AI94</f>
        <v>0</v>
      </c>
      <c r="M24" s="4984">
        <f>M!AJ94</f>
        <v>0</v>
      </c>
      <c r="N24" s="4984">
        <f>M!AK94</f>
        <v>0</v>
      </c>
      <c r="O24" s="4984">
        <f>M!AL94</f>
        <v>0</v>
      </c>
      <c r="P24" s="4984">
        <f>M!AM94</f>
        <v>0</v>
      </c>
      <c r="Q24" s="4984">
        <f>M!AN94</f>
        <v>0</v>
      </c>
      <c r="R24" s="4987">
        <f>O24+P24-Q24</f>
        <v>0</v>
      </c>
      <c r="S24" s="4988">
        <f>L24+N24</f>
        <v>0</v>
      </c>
      <c r="T24" s="121"/>
      <c r="U24" s="5052">
        <v>0</v>
      </c>
      <c r="V24" s="121"/>
      <c r="W24" s="5051">
        <f>M!AR94</f>
        <v>0</v>
      </c>
      <c r="X24" s="121"/>
      <c r="Y24" s="164"/>
    </row>
    <row r="25" spans="1:25" s="99" customFormat="1" ht="13.2">
      <c r="A25" s="164"/>
      <c r="B25" s="121"/>
      <c r="C25" s="347"/>
      <c r="D25" s="4976" t="s">
        <v>2935</v>
      </c>
      <c r="E25" s="4984">
        <f>M!AB95</f>
        <v>0</v>
      </c>
      <c r="F25" s="4984">
        <f>M!AC95</f>
        <v>0</v>
      </c>
      <c r="G25" s="4984">
        <f>M!AD95</f>
        <v>0</v>
      </c>
      <c r="H25" s="4985">
        <f>E25+F25-G25</f>
        <v>0</v>
      </c>
      <c r="I25" s="121"/>
      <c r="J25" s="4986">
        <f>K25+L25</f>
        <v>0</v>
      </c>
      <c r="K25" s="4984">
        <f>M!AH95</f>
        <v>0</v>
      </c>
      <c r="L25" s="4984">
        <f>M!AI95</f>
        <v>0</v>
      </c>
      <c r="M25" s="4984">
        <f>M!AJ95</f>
        <v>0</v>
      </c>
      <c r="N25" s="4984">
        <f>M!AK95</f>
        <v>0</v>
      </c>
      <c r="O25" s="4984">
        <f>M!AL95</f>
        <v>0</v>
      </c>
      <c r="P25" s="4984">
        <f>M!AM95</f>
        <v>0</v>
      </c>
      <c r="Q25" s="4984">
        <f>M!AN95</f>
        <v>0</v>
      </c>
      <c r="R25" s="4987">
        <f>O25+P25-Q25</f>
        <v>0</v>
      </c>
      <c r="S25" s="4988">
        <f>L25+N25</f>
        <v>0</v>
      </c>
      <c r="T25" s="121"/>
      <c r="U25" s="5052">
        <v>0</v>
      </c>
      <c r="V25" s="121"/>
      <c r="W25" s="5051">
        <f>M!AR95</f>
        <v>0</v>
      </c>
      <c r="X25" s="121"/>
      <c r="Y25" s="164"/>
    </row>
    <row r="26" spans="1:25" s="99" customFormat="1" ht="13.2">
      <c r="A26" s="164"/>
      <c r="B26" s="121"/>
      <c r="C26" s="347" t="s">
        <v>2969</v>
      </c>
      <c r="D26" s="4976" t="s">
        <v>2939</v>
      </c>
      <c r="E26" s="4989"/>
      <c r="F26" s="4989"/>
      <c r="G26" s="4990"/>
      <c r="H26" s="4979"/>
      <c r="I26" s="121"/>
      <c r="J26" s="4980"/>
      <c r="K26" s="4991"/>
      <c r="L26" s="4991"/>
      <c r="M26" s="4991"/>
      <c r="N26" s="4991"/>
      <c r="O26" s="4991"/>
      <c r="P26" s="4991"/>
      <c r="Q26" s="4991"/>
      <c r="R26" s="4981"/>
      <c r="S26" s="4982"/>
      <c r="T26" s="121"/>
      <c r="U26" s="5029"/>
      <c r="V26" s="121"/>
      <c r="W26" s="5029"/>
      <c r="X26" s="121"/>
      <c r="Y26" s="164"/>
    </row>
    <row r="27" spans="1:25" s="99" customFormat="1" ht="13.2">
      <c r="A27" s="164"/>
      <c r="B27" s="121"/>
      <c r="C27" s="347"/>
      <c r="D27" s="4976" t="s">
        <v>1251</v>
      </c>
      <c r="E27" s="4984">
        <f>M!AB100</f>
        <v>0</v>
      </c>
      <c r="F27" s="4984">
        <f>M!AC100</f>
        <v>0</v>
      </c>
      <c r="G27" s="4984">
        <f>M!AD100</f>
        <v>0</v>
      </c>
      <c r="H27" s="4985">
        <f>E27+F27-G27</f>
        <v>0</v>
      </c>
      <c r="I27" s="121"/>
      <c r="J27" s="4986">
        <f>K27+L27</f>
        <v>0</v>
      </c>
      <c r="K27" s="4984">
        <f>M!AH100</f>
        <v>0</v>
      </c>
      <c r="L27" s="4984">
        <f>M!AI100</f>
        <v>0</v>
      </c>
      <c r="M27" s="4984">
        <f>M!AJ100</f>
        <v>0</v>
      </c>
      <c r="N27" s="4984">
        <f>M!AK100</f>
        <v>0</v>
      </c>
      <c r="O27" s="4984">
        <f>M!AL100</f>
        <v>0</v>
      </c>
      <c r="P27" s="4984">
        <f>M!AM100</f>
        <v>0</v>
      </c>
      <c r="Q27" s="4984">
        <f>M!AN100</f>
        <v>0</v>
      </c>
      <c r="R27" s="4987">
        <f>O27+P27-Q27</f>
        <v>0</v>
      </c>
      <c r="S27" s="4988">
        <f>L27+N27</f>
        <v>0</v>
      </c>
      <c r="T27" s="121"/>
      <c r="U27" s="5052">
        <v>0</v>
      </c>
      <c r="V27" s="121"/>
      <c r="W27" s="5051">
        <f>M!AR100</f>
        <v>0</v>
      </c>
      <c r="X27" s="121"/>
      <c r="Y27" s="164"/>
    </row>
    <row r="28" spans="1:25" s="99" customFormat="1" ht="13.2">
      <c r="A28" s="164"/>
      <c r="B28" s="121"/>
      <c r="C28" s="347"/>
      <c r="D28" s="4976" t="s">
        <v>2935</v>
      </c>
      <c r="E28" s="4984">
        <f>M!AB101</f>
        <v>0</v>
      </c>
      <c r="F28" s="4984">
        <f>M!AC101</f>
        <v>0</v>
      </c>
      <c r="G28" s="4984">
        <f>M!AD101</f>
        <v>0</v>
      </c>
      <c r="H28" s="4985">
        <f>E28+F28-G28</f>
        <v>0</v>
      </c>
      <c r="I28" s="121"/>
      <c r="J28" s="4986">
        <f>K28+L28</f>
        <v>0</v>
      </c>
      <c r="K28" s="4984">
        <f>M!AH101</f>
        <v>0</v>
      </c>
      <c r="L28" s="4984">
        <f>M!AI101</f>
        <v>0</v>
      </c>
      <c r="M28" s="4984">
        <f>M!AJ101</f>
        <v>0</v>
      </c>
      <c r="N28" s="4984">
        <f>M!AK101</f>
        <v>0</v>
      </c>
      <c r="O28" s="4984">
        <f>M!AL101</f>
        <v>0</v>
      </c>
      <c r="P28" s="4984">
        <f>M!AM101</f>
        <v>0</v>
      </c>
      <c r="Q28" s="4984">
        <f>M!AN101</f>
        <v>0</v>
      </c>
      <c r="R28" s="4987">
        <f>O28+P28-Q28</f>
        <v>0</v>
      </c>
      <c r="S28" s="4988">
        <f>L28+N28</f>
        <v>0</v>
      </c>
      <c r="T28" s="121"/>
      <c r="U28" s="5052">
        <v>0</v>
      </c>
      <c r="V28" s="121"/>
      <c r="W28" s="5051">
        <f>M!AR101</f>
        <v>0</v>
      </c>
      <c r="X28" s="121"/>
      <c r="Y28" s="164"/>
    </row>
    <row r="29" spans="1:25" s="99" customFormat="1" ht="13.2">
      <c r="A29" s="164"/>
      <c r="B29" s="121"/>
      <c r="C29" s="347" t="s">
        <v>2970</v>
      </c>
      <c r="D29" s="4976" t="s">
        <v>797</v>
      </c>
      <c r="E29" s="4989"/>
      <c r="F29" s="4989"/>
      <c r="G29" s="4990"/>
      <c r="H29" s="4979"/>
      <c r="I29" s="121"/>
      <c r="J29" s="4980"/>
      <c r="K29" s="4991"/>
      <c r="L29" s="4991"/>
      <c r="M29" s="4991"/>
      <c r="N29" s="4991"/>
      <c r="O29" s="4991"/>
      <c r="P29" s="4991"/>
      <c r="Q29" s="4991"/>
      <c r="R29" s="4981"/>
      <c r="S29" s="4982"/>
      <c r="T29" s="121"/>
      <c r="U29" s="5029"/>
      <c r="V29" s="121"/>
      <c r="W29" s="5029"/>
      <c r="X29" s="121"/>
      <c r="Y29" s="164"/>
    </row>
    <row r="30" spans="1:25" s="99" customFormat="1" ht="13.2">
      <c r="A30" s="164"/>
      <c r="B30" s="121"/>
      <c r="C30" s="347"/>
      <c r="D30" s="4976" t="s">
        <v>1251</v>
      </c>
      <c r="E30" s="4984">
        <f>M!AB106</f>
        <v>0</v>
      </c>
      <c r="F30" s="4984">
        <f>M!AC106</f>
        <v>0</v>
      </c>
      <c r="G30" s="4984">
        <f>M!AD106</f>
        <v>0</v>
      </c>
      <c r="H30" s="4985">
        <f>E30+F30-G30</f>
        <v>0</v>
      </c>
      <c r="I30" s="121"/>
      <c r="J30" s="4986">
        <f>K30+L30</f>
        <v>0</v>
      </c>
      <c r="K30" s="4984">
        <f>M!AH106</f>
        <v>0</v>
      </c>
      <c r="L30" s="4984">
        <f>M!AI106</f>
        <v>0</v>
      </c>
      <c r="M30" s="4984">
        <f>M!AJ106</f>
        <v>0</v>
      </c>
      <c r="N30" s="4984">
        <f>M!AK106</f>
        <v>0</v>
      </c>
      <c r="O30" s="4984">
        <f>M!AL106</f>
        <v>0</v>
      </c>
      <c r="P30" s="4984">
        <f>M!AM106</f>
        <v>0</v>
      </c>
      <c r="Q30" s="4984">
        <f>M!AN106</f>
        <v>0</v>
      </c>
      <c r="R30" s="4987">
        <f>O30+P30-Q30</f>
        <v>0</v>
      </c>
      <c r="S30" s="4988">
        <f>L30+N30</f>
        <v>0</v>
      </c>
      <c r="T30" s="121"/>
      <c r="U30" s="5052">
        <v>0</v>
      </c>
      <c r="V30" s="121"/>
      <c r="W30" s="5051">
        <f>M!AR106</f>
        <v>0</v>
      </c>
      <c r="X30" s="121"/>
      <c r="Y30" s="164"/>
    </row>
    <row r="31" spans="1:25" s="99" customFormat="1" ht="13.2">
      <c r="A31" s="164"/>
      <c r="B31" s="121"/>
      <c r="C31" s="347"/>
      <c r="D31" s="4976" t="s">
        <v>2935</v>
      </c>
      <c r="E31" s="4984">
        <f>M!AB107</f>
        <v>0</v>
      </c>
      <c r="F31" s="4984">
        <f>M!AC107</f>
        <v>0</v>
      </c>
      <c r="G31" s="4984">
        <f>M!AD107</f>
        <v>0</v>
      </c>
      <c r="H31" s="4985">
        <f>E31+F31-G31</f>
        <v>0</v>
      </c>
      <c r="I31" s="121"/>
      <c r="J31" s="4986">
        <f>K31+L31</f>
        <v>0</v>
      </c>
      <c r="K31" s="4984">
        <f>M!AH107</f>
        <v>0</v>
      </c>
      <c r="L31" s="4984">
        <f>M!AI107</f>
        <v>0</v>
      </c>
      <c r="M31" s="4984">
        <f>M!AJ107</f>
        <v>0</v>
      </c>
      <c r="N31" s="4984">
        <f>M!AK107</f>
        <v>0</v>
      </c>
      <c r="O31" s="4984">
        <f>M!AL107</f>
        <v>0</v>
      </c>
      <c r="P31" s="4984">
        <f>M!AM107</f>
        <v>0</v>
      </c>
      <c r="Q31" s="4984">
        <f>M!AN107</f>
        <v>0</v>
      </c>
      <c r="R31" s="4987">
        <f>O31+P31-Q31</f>
        <v>0</v>
      </c>
      <c r="S31" s="4988">
        <f>L31+N31</f>
        <v>0</v>
      </c>
      <c r="T31" s="121"/>
      <c r="U31" s="5052">
        <v>0</v>
      </c>
      <c r="V31" s="121"/>
      <c r="W31" s="5051">
        <f>M!AR107</f>
        <v>0</v>
      </c>
      <c r="X31" s="121"/>
      <c r="Y31" s="164"/>
    </row>
    <row r="32" spans="1:25" s="99" customFormat="1" ht="13.2">
      <c r="A32" s="164"/>
      <c r="B32" s="121"/>
      <c r="C32" s="347" t="s">
        <v>2971</v>
      </c>
      <c r="D32" s="4976" t="s">
        <v>748</v>
      </c>
      <c r="E32" s="4989"/>
      <c r="F32" s="4989"/>
      <c r="G32" s="4990"/>
      <c r="H32" s="4979"/>
      <c r="I32" s="121"/>
      <c r="J32" s="4980"/>
      <c r="K32" s="4991"/>
      <c r="L32" s="4991"/>
      <c r="M32" s="4991"/>
      <c r="N32" s="4991"/>
      <c r="O32" s="4991"/>
      <c r="P32" s="4991"/>
      <c r="Q32" s="4991"/>
      <c r="R32" s="4981"/>
      <c r="S32" s="4982"/>
      <c r="T32" s="121"/>
      <c r="U32" s="5029"/>
      <c r="V32" s="121"/>
      <c r="W32" s="5029"/>
      <c r="X32" s="121"/>
      <c r="Y32" s="164"/>
    </row>
    <row r="33" spans="1:25" s="99" customFormat="1" ht="13.2">
      <c r="A33" s="164"/>
      <c r="B33" s="121"/>
      <c r="C33" s="347"/>
      <c r="D33" s="4976" t="s">
        <v>1251</v>
      </c>
      <c r="E33" s="4984">
        <f>M!AB113+M!AB119</f>
        <v>0</v>
      </c>
      <c r="F33" s="4984">
        <f>M!AC113+M!AC119</f>
        <v>0</v>
      </c>
      <c r="G33" s="4984">
        <f>M!AD113+M!AD119</f>
        <v>0</v>
      </c>
      <c r="H33" s="4985">
        <f>E33+F33-G33</f>
        <v>0</v>
      </c>
      <c r="I33" s="121"/>
      <c r="J33" s="4986">
        <f>K33+L33</f>
        <v>0</v>
      </c>
      <c r="K33" s="4984">
        <f>M!AH113</f>
        <v>0</v>
      </c>
      <c r="L33" s="4984">
        <f>M!AI113</f>
        <v>0</v>
      </c>
      <c r="M33" s="4984">
        <f>M!AJ113</f>
        <v>0</v>
      </c>
      <c r="N33" s="4984">
        <f>M!AK113</f>
        <v>0</v>
      </c>
      <c r="O33" s="4984">
        <f>M!AL113</f>
        <v>0</v>
      </c>
      <c r="P33" s="4984">
        <f>M!AM113</f>
        <v>0</v>
      </c>
      <c r="Q33" s="4984">
        <f>M!AN113</f>
        <v>0</v>
      </c>
      <c r="R33" s="4987">
        <f>O33+P33-Q33</f>
        <v>0</v>
      </c>
      <c r="S33" s="4988">
        <f>L33+N33</f>
        <v>0</v>
      </c>
      <c r="T33" s="121"/>
      <c r="U33" s="5052">
        <v>0</v>
      </c>
      <c r="V33" s="121"/>
      <c r="W33" s="5051">
        <f>M!AR113+M!AR119</f>
        <v>0</v>
      </c>
      <c r="X33" s="121"/>
      <c r="Y33" s="164"/>
    </row>
    <row r="34" spans="1:25" s="99" customFormat="1" ht="13.2">
      <c r="A34" s="164"/>
      <c r="B34" s="121"/>
      <c r="C34" s="347"/>
      <c r="D34" s="4976" t="s">
        <v>2935</v>
      </c>
      <c r="E34" s="4984">
        <f>M!AB114+M!AB120</f>
        <v>0</v>
      </c>
      <c r="F34" s="4984">
        <f>M!AC114+M!AC120</f>
        <v>0</v>
      </c>
      <c r="G34" s="4984">
        <f>M!AD114+M!AD120</f>
        <v>0</v>
      </c>
      <c r="H34" s="4985">
        <f>E34+F34-G34</f>
        <v>0</v>
      </c>
      <c r="I34" s="121"/>
      <c r="J34" s="4986">
        <f>K34+L34</f>
        <v>0</v>
      </c>
      <c r="K34" s="4984">
        <f>M!AH114</f>
        <v>0</v>
      </c>
      <c r="L34" s="4984">
        <f>M!AI114</f>
        <v>0</v>
      </c>
      <c r="M34" s="4984">
        <f>M!AJ114</f>
        <v>0</v>
      </c>
      <c r="N34" s="4984">
        <f>M!AK114</f>
        <v>0</v>
      </c>
      <c r="O34" s="4984">
        <f>M!AL114</f>
        <v>0</v>
      </c>
      <c r="P34" s="4984">
        <f>M!AM114</f>
        <v>0</v>
      </c>
      <c r="Q34" s="4984">
        <f>M!AN114</f>
        <v>0</v>
      </c>
      <c r="R34" s="4987">
        <f>O34+P34-Q34</f>
        <v>0</v>
      </c>
      <c r="S34" s="4988">
        <f>L34+N34</f>
        <v>0</v>
      </c>
      <c r="T34" s="121"/>
      <c r="U34" s="5052">
        <v>0</v>
      </c>
      <c r="V34" s="121"/>
      <c r="W34" s="5051">
        <f>M!AR114+M!AR120</f>
        <v>0</v>
      </c>
      <c r="X34" s="121"/>
      <c r="Y34" s="164"/>
    </row>
    <row r="35" spans="1:25" s="101" customFormat="1" ht="13.2">
      <c r="A35" s="178"/>
      <c r="B35" s="160"/>
      <c r="C35" s="216"/>
      <c r="D35" s="5005"/>
      <c r="E35" s="4989"/>
      <c r="F35" s="4989"/>
      <c r="G35" s="4990"/>
      <c r="H35" s="4979"/>
      <c r="I35" s="121"/>
      <c r="J35" s="4980"/>
      <c r="K35" s="4991"/>
      <c r="L35" s="4991"/>
      <c r="M35" s="4991"/>
      <c r="N35" s="4991"/>
      <c r="O35" s="4991"/>
      <c r="P35" s="4991"/>
      <c r="Q35" s="4991"/>
      <c r="R35" s="4981"/>
      <c r="S35" s="4982"/>
      <c r="T35" s="160"/>
      <c r="U35" s="5029"/>
      <c r="V35" s="160"/>
      <c r="W35" s="5029"/>
      <c r="X35" s="160"/>
      <c r="Y35" s="178"/>
    </row>
    <row r="36" spans="1:25" ht="13.2">
      <c r="A36" s="165"/>
      <c r="B36" s="235"/>
      <c r="C36" s="236"/>
      <c r="D36" s="5005" t="s">
        <v>2944</v>
      </c>
      <c r="E36" s="5006">
        <f>E15+E18+E21+E24+E27+E30+E33</f>
        <v>0</v>
      </c>
      <c r="F36" s="5006">
        <f t="shared" ref="F36:H37" si="0">F15+F18+F21+F24+F27+F30+F33</f>
        <v>0</v>
      </c>
      <c r="G36" s="5006">
        <f t="shared" si="0"/>
        <v>0</v>
      </c>
      <c r="H36" s="5007">
        <f t="shared" si="0"/>
        <v>0</v>
      </c>
      <c r="I36" s="121"/>
      <c r="J36" s="5008">
        <f t="shared" ref="J36:S37" si="1">J15+J18+J21+J24+J27+J30+J33</f>
        <v>0</v>
      </c>
      <c r="K36" s="5006">
        <f>K15+K18+K21+K24+K27+K30+K33</f>
        <v>0</v>
      </c>
      <c r="L36" s="5006">
        <f t="shared" si="1"/>
        <v>0</v>
      </c>
      <c r="M36" s="5006">
        <f t="shared" si="1"/>
        <v>0</v>
      </c>
      <c r="N36" s="5006">
        <f t="shared" si="1"/>
        <v>0</v>
      </c>
      <c r="O36" s="5006">
        <f>O15+O18+O21+O24+O27+O30+O33</f>
        <v>0</v>
      </c>
      <c r="P36" s="5006">
        <f>P15+P18+P21+P24+P27+P30+P33</f>
        <v>0</v>
      </c>
      <c r="Q36" s="5006">
        <f t="shared" si="1"/>
        <v>0</v>
      </c>
      <c r="R36" s="5006">
        <f>R15+R18+R21+R24+R27+R30+R33</f>
        <v>0</v>
      </c>
      <c r="S36" s="5007">
        <f t="shared" si="1"/>
        <v>0</v>
      </c>
      <c r="T36" s="235"/>
      <c r="U36" s="5053">
        <f>U15+U18+U21+U24+U27+U30+U33</f>
        <v>0</v>
      </c>
      <c r="V36" s="235"/>
      <c r="W36" s="5053">
        <f>W15+W18+W21+W24+W27+W30+W33</f>
        <v>0</v>
      </c>
      <c r="X36" s="235"/>
      <c r="Y36" s="165"/>
    </row>
    <row r="37" spans="1:25" thickBot="1">
      <c r="A37" s="165"/>
      <c r="B37" s="235"/>
      <c r="C37" s="236"/>
      <c r="D37" s="1501" t="s">
        <v>2945</v>
      </c>
      <c r="E37" s="5009">
        <f>E16+E19+E22+E25+E28+E31+E34</f>
        <v>0</v>
      </c>
      <c r="F37" s="5009">
        <f t="shared" si="0"/>
        <v>0</v>
      </c>
      <c r="G37" s="5009">
        <f t="shared" si="0"/>
        <v>0</v>
      </c>
      <c r="H37" s="5010">
        <f t="shared" si="0"/>
        <v>0</v>
      </c>
      <c r="I37" s="121"/>
      <c r="J37" s="1502">
        <f t="shared" si="1"/>
        <v>0</v>
      </c>
      <c r="K37" s="5009">
        <f t="shared" si="1"/>
        <v>0</v>
      </c>
      <c r="L37" s="5009">
        <f t="shared" si="1"/>
        <v>0</v>
      </c>
      <c r="M37" s="5009">
        <f t="shared" si="1"/>
        <v>0</v>
      </c>
      <c r="N37" s="5009">
        <f t="shared" si="1"/>
        <v>0</v>
      </c>
      <c r="O37" s="5009">
        <f>O16+O19+O22+O25+O28+O31+O34</f>
        <v>0</v>
      </c>
      <c r="P37" s="5009">
        <f>P16+P19+P22+P25+P28+P31+P34</f>
        <v>0</v>
      </c>
      <c r="Q37" s="5009">
        <f t="shared" si="1"/>
        <v>0</v>
      </c>
      <c r="R37" s="5009">
        <f t="shared" si="1"/>
        <v>0</v>
      </c>
      <c r="S37" s="5010">
        <f t="shared" si="1"/>
        <v>0</v>
      </c>
      <c r="T37" s="235"/>
      <c r="U37" s="1370">
        <f>U16+U19+U22+U25+U28+U31+U34</f>
        <v>0</v>
      </c>
      <c r="W37" s="1370">
        <f>W16+W19+W22+W25+W28+W31+W34</f>
        <v>0</v>
      </c>
      <c r="Y37" s="165"/>
    </row>
    <row r="38" spans="1:25" ht="13.2">
      <c r="A38" s="165"/>
      <c r="B38" s="235"/>
      <c r="C38" s="236"/>
      <c r="D38" s="348"/>
      <c r="E38" s="349"/>
      <c r="F38" s="349"/>
      <c r="G38" s="349"/>
      <c r="H38" s="349"/>
      <c r="I38" s="235"/>
      <c r="J38" s="349"/>
      <c r="K38" s="349"/>
      <c r="L38" s="349"/>
      <c r="M38" s="349"/>
      <c r="N38" s="349"/>
      <c r="O38" s="349"/>
      <c r="P38" s="349"/>
      <c r="Q38" s="349"/>
      <c r="R38" s="349"/>
      <c r="S38" s="349"/>
      <c r="T38" s="235"/>
      <c r="U38" s="235"/>
      <c r="V38" s="235"/>
      <c r="W38" s="235"/>
      <c r="X38" s="235"/>
      <c r="Y38" s="165"/>
    </row>
    <row r="39" spans="1:25" ht="13.2">
      <c r="A39" s="165"/>
      <c r="B39" s="235"/>
      <c r="C39" s="236"/>
      <c r="D39" s="348"/>
      <c r="E39" s="349"/>
      <c r="F39" s="349"/>
      <c r="G39" s="349"/>
      <c r="H39" s="349"/>
      <c r="I39" s="235"/>
      <c r="J39" s="349"/>
      <c r="K39" s="214"/>
      <c r="L39" s="126" t="s">
        <v>445</v>
      </c>
      <c r="M39" s="64" t="s">
        <v>2972</v>
      </c>
      <c r="N39" s="349"/>
      <c r="O39" s="349"/>
      <c r="P39" s="349"/>
      <c r="Q39" s="349"/>
      <c r="R39" s="349"/>
      <c r="S39" s="349"/>
      <c r="T39" s="235"/>
      <c r="U39" s="235"/>
      <c r="V39" s="235"/>
      <c r="W39" s="235"/>
      <c r="X39" s="235"/>
      <c r="Y39" s="165"/>
    </row>
    <row r="40" spans="1:25" ht="13.2">
      <c r="A40" s="165"/>
      <c r="B40" s="235"/>
      <c r="C40" s="236"/>
      <c r="D40" s="126"/>
      <c r="E40" s="64"/>
      <c r="F40" s="349"/>
      <c r="G40" s="349"/>
      <c r="H40" s="349"/>
      <c r="I40" s="235"/>
      <c r="J40" s="349"/>
      <c r="K40" s="214"/>
      <c r="L40" s="94"/>
      <c r="M40" s="64"/>
      <c r="N40" s="349"/>
      <c r="O40" s="349"/>
      <c r="P40" s="349"/>
      <c r="Q40" s="349"/>
      <c r="R40" s="349"/>
      <c r="S40" s="349"/>
      <c r="T40" s="235"/>
      <c r="U40" s="235"/>
      <c r="V40" s="235"/>
      <c r="W40" s="235"/>
      <c r="X40" s="235"/>
      <c r="Y40" s="165"/>
    </row>
    <row r="41" spans="1:25" ht="13.2">
      <c r="A41" s="165"/>
      <c r="B41" s="235"/>
      <c r="C41" s="236"/>
      <c r="D41" s="348"/>
      <c r="E41" s="349"/>
      <c r="F41" s="349"/>
      <c r="G41" s="349"/>
      <c r="H41" s="349"/>
      <c r="I41" s="235"/>
      <c r="J41" s="349"/>
      <c r="K41" s="121"/>
      <c r="L41" s="94"/>
      <c r="M41" s="64"/>
      <c r="N41" s="349"/>
      <c r="O41" s="349"/>
      <c r="P41" s="349"/>
      <c r="Q41" s="349"/>
      <c r="R41" s="349"/>
      <c r="S41" s="349"/>
      <c r="T41" s="235"/>
      <c r="U41" s="235"/>
      <c r="V41" s="235"/>
      <c r="W41" s="235"/>
      <c r="X41" s="235"/>
      <c r="Y41" s="165"/>
    </row>
    <row r="42" spans="1:25" ht="13.2">
      <c r="A42" s="165"/>
      <c r="B42" s="235"/>
      <c r="C42" s="236"/>
      <c r="D42" s="348"/>
      <c r="E42" s="349"/>
      <c r="F42" s="349"/>
      <c r="G42" s="349"/>
      <c r="H42" s="349"/>
      <c r="I42" s="235"/>
      <c r="J42" s="349"/>
      <c r="K42" s="121"/>
      <c r="L42" s="94"/>
      <c r="M42" s="351"/>
      <c r="N42" s="349"/>
      <c r="O42" s="349"/>
      <c r="P42" s="349"/>
      <c r="Q42" s="349"/>
      <c r="R42" s="349"/>
      <c r="S42" s="349"/>
      <c r="T42" s="235"/>
      <c r="U42" s="235"/>
      <c r="V42" s="235"/>
      <c r="W42" s="685"/>
      <c r="X42" s="235"/>
      <c r="Y42" s="165"/>
    </row>
    <row r="43" spans="1:25" ht="13.2">
      <c r="A43" s="165"/>
      <c r="B43" s="235"/>
      <c r="C43" s="236"/>
      <c r="D43" s="350"/>
      <c r="E43" s="351"/>
      <c r="F43" s="351"/>
      <c r="G43" s="351"/>
      <c r="H43" s="351"/>
      <c r="I43" s="235"/>
      <c r="J43" s="351"/>
      <c r="K43" s="351"/>
      <c r="L43" s="351"/>
      <c r="M43" s="351"/>
      <c r="N43" s="351"/>
      <c r="O43" s="351"/>
      <c r="P43" s="351"/>
      <c r="Q43" s="351"/>
      <c r="R43" s="351"/>
      <c r="S43" s="351"/>
      <c r="T43" s="235"/>
      <c r="U43" s="235"/>
      <c r="V43" s="235"/>
      <c r="W43" s="235"/>
      <c r="X43" s="235"/>
      <c r="Y43" s="165"/>
    </row>
    <row r="44" spans="1:25" s="1065" customFormat="1" ht="13.2">
      <c r="A44" s="169"/>
      <c r="B44" s="169"/>
      <c r="C44" s="335"/>
      <c r="D44" s="339"/>
      <c r="E44" s="338"/>
      <c r="F44" s="338"/>
      <c r="G44" s="338"/>
      <c r="H44" s="338"/>
      <c r="I44" s="169"/>
      <c r="J44" s="338"/>
      <c r="K44" s="338"/>
      <c r="L44" s="338"/>
      <c r="M44" s="338"/>
      <c r="N44" s="338"/>
      <c r="O44" s="338"/>
      <c r="P44" s="338"/>
      <c r="Q44" s="338"/>
      <c r="R44" s="338"/>
      <c r="S44" s="338"/>
      <c r="T44" s="169"/>
      <c r="U44" s="169"/>
      <c r="V44" s="169"/>
      <c r="W44" s="169"/>
      <c r="X44" s="169"/>
      <c r="Y44" s="169"/>
    </row>
    <row r="45" spans="1:25" s="1065" customFormat="1" ht="13.2" hidden="1">
      <c r="C45" s="1066"/>
      <c r="D45" s="1067"/>
      <c r="E45" s="1068"/>
      <c r="F45" s="1068"/>
      <c r="G45" s="1068"/>
      <c r="H45" s="1068"/>
      <c r="J45" s="1068"/>
      <c r="K45" s="1068"/>
      <c r="L45" s="1068"/>
      <c r="M45" s="1068"/>
      <c r="N45" s="1068"/>
      <c r="O45" s="1068"/>
      <c r="P45" s="1068"/>
      <c r="Q45" s="1068"/>
      <c r="R45" s="1068"/>
      <c r="S45" s="1068"/>
    </row>
    <row r="46" spans="1:25" s="1065" customFormat="1" ht="13.2" hidden="1">
      <c r="C46" s="1066"/>
      <c r="D46" s="1067"/>
      <c r="E46" s="1068"/>
      <c r="F46" s="1068"/>
      <c r="G46" s="1068"/>
      <c r="H46" s="1068"/>
      <c r="J46" s="1068"/>
      <c r="K46" s="1068"/>
      <c r="L46" s="1068"/>
      <c r="M46" s="1068"/>
      <c r="N46" s="1068"/>
      <c r="O46" s="1068"/>
      <c r="P46" s="1068"/>
      <c r="Q46" s="1068"/>
      <c r="R46" s="1068"/>
      <c r="S46" s="1068"/>
    </row>
    <row r="47" spans="1:25" ht="13.2" hidden="1">
      <c r="D47" s="1069"/>
      <c r="E47" s="1070"/>
      <c r="F47" s="1070"/>
      <c r="G47" s="1070"/>
      <c r="H47" s="1071"/>
      <c r="I47" s="115"/>
      <c r="J47" s="1071"/>
      <c r="K47" s="1071"/>
      <c r="L47" s="1071"/>
      <c r="M47" s="1071"/>
      <c r="N47" s="1071"/>
      <c r="O47" s="1071"/>
      <c r="P47" s="1071"/>
      <c r="Q47" s="1071"/>
      <c r="R47" s="1071"/>
      <c r="S47" s="1071"/>
    </row>
    <row r="48" spans="1:25" ht="13.2" hidden="1">
      <c r="D48" s="1069"/>
      <c r="E48" s="1070"/>
      <c r="F48" s="1070"/>
      <c r="G48" s="1070"/>
      <c r="H48" s="1071"/>
      <c r="I48" s="115"/>
      <c r="J48" s="1071"/>
      <c r="K48" s="1071"/>
      <c r="L48" s="1071"/>
      <c r="M48" s="1071"/>
      <c r="N48" s="1071"/>
      <c r="O48" s="1071"/>
      <c r="P48" s="1071"/>
      <c r="Q48" s="1071"/>
      <c r="R48" s="1071"/>
      <c r="S48" s="1071"/>
    </row>
    <row r="49" spans="3:19" ht="13.2" hidden="1">
      <c r="D49" s="1072"/>
      <c r="E49" s="1070"/>
      <c r="F49" s="1070"/>
      <c r="G49" s="1070"/>
      <c r="H49" s="1071"/>
      <c r="I49" s="115"/>
      <c r="J49" s="1071"/>
      <c r="K49" s="1071"/>
      <c r="L49" s="1071"/>
      <c r="M49" s="1071"/>
      <c r="N49" s="1071"/>
      <c r="O49" s="1071"/>
      <c r="P49" s="1071"/>
      <c r="Q49" s="1071"/>
      <c r="R49" s="1071"/>
      <c r="S49" s="1071"/>
    </row>
    <row r="50" spans="3:19" ht="13.2" hidden="1">
      <c r="D50" s="1073"/>
      <c r="E50" s="1074"/>
      <c r="F50" s="1074"/>
      <c r="G50" s="1074"/>
      <c r="H50" s="1074"/>
      <c r="I50" s="115"/>
      <c r="J50" s="1074"/>
      <c r="K50" s="1074"/>
      <c r="L50" s="1074"/>
      <c r="M50" s="1074"/>
      <c r="N50" s="1074"/>
      <c r="O50" s="1074"/>
      <c r="P50" s="1074"/>
      <c r="Q50" s="1074"/>
      <c r="R50" s="1074"/>
      <c r="S50" s="1074"/>
    </row>
    <row r="51" spans="3:19" ht="13.2" hidden="1">
      <c r="D51" s="1073"/>
      <c r="E51" s="1074"/>
      <c r="F51" s="1074"/>
      <c r="G51" s="1074"/>
      <c r="H51" s="1074"/>
      <c r="I51" s="115"/>
      <c r="J51" s="1074"/>
      <c r="K51" s="1074"/>
      <c r="L51" s="1074"/>
      <c r="M51" s="1074"/>
      <c r="N51" s="1074"/>
      <c r="O51" s="1074"/>
      <c r="P51" s="1074"/>
      <c r="Q51" s="1074"/>
      <c r="R51" s="1074"/>
      <c r="S51" s="1074"/>
    </row>
    <row r="52" spans="3:19" ht="13.2" hidden="1">
      <c r="D52" s="1073"/>
      <c r="E52" s="1074"/>
      <c r="F52" s="1074"/>
      <c r="G52" s="1074"/>
      <c r="H52" s="1074"/>
      <c r="I52" s="115"/>
      <c r="J52" s="1074"/>
      <c r="K52" s="1074"/>
      <c r="L52" s="1074"/>
      <c r="M52" s="1074"/>
      <c r="N52" s="1074"/>
      <c r="O52" s="1074"/>
      <c r="P52" s="1074"/>
      <c r="Q52" s="1074"/>
      <c r="R52" s="1074"/>
      <c r="S52" s="1074"/>
    </row>
    <row r="53" spans="3:19" ht="13.2" hidden="1">
      <c r="D53" s="1069"/>
      <c r="E53" s="1068"/>
      <c r="F53" s="1068"/>
      <c r="G53" s="1068"/>
      <c r="H53" s="1068"/>
      <c r="I53" s="115"/>
      <c r="J53" s="1068"/>
      <c r="K53" s="1068"/>
      <c r="L53" s="1068"/>
      <c r="M53" s="1068"/>
      <c r="N53" s="1068"/>
      <c r="O53" s="1068"/>
      <c r="P53" s="1068"/>
      <c r="Q53" s="1068"/>
      <c r="R53" s="1068"/>
      <c r="S53" s="1068"/>
    </row>
    <row r="54" spans="3:19" s="1065" customFormat="1" ht="13.2" hidden="1">
      <c r="C54" s="1066"/>
      <c r="D54" s="1067"/>
      <c r="E54" s="1068"/>
      <c r="F54" s="1068"/>
      <c r="G54" s="1068"/>
      <c r="H54" s="1068"/>
      <c r="J54" s="1068"/>
      <c r="K54" s="1068"/>
      <c r="L54" s="1068"/>
      <c r="M54" s="1068"/>
      <c r="N54" s="1068"/>
      <c r="O54" s="1068"/>
      <c r="P54" s="1068"/>
      <c r="Q54" s="1068"/>
      <c r="R54" s="1068"/>
      <c r="S54" s="1068"/>
    </row>
    <row r="55" spans="3:19" ht="13.2" hidden="1">
      <c r="D55" s="1072"/>
      <c r="E55" s="1071"/>
      <c r="F55" s="1071"/>
      <c r="G55" s="1071"/>
      <c r="H55" s="1071"/>
      <c r="I55" s="115"/>
      <c r="J55" s="1071"/>
      <c r="K55" s="1071"/>
      <c r="L55" s="1071"/>
      <c r="M55" s="1071"/>
      <c r="N55" s="1071"/>
      <c r="O55" s="1071"/>
      <c r="P55" s="1071"/>
      <c r="Q55" s="1071"/>
      <c r="R55" s="1071"/>
      <c r="S55" s="1071"/>
    </row>
    <row r="56" spans="3:19" ht="13.2" hidden="1">
      <c r="D56" s="1073"/>
      <c r="E56" s="1074"/>
      <c r="F56" s="1074"/>
      <c r="G56" s="1074"/>
      <c r="H56" s="1074"/>
      <c r="I56" s="115"/>
      <c r="J56" s="1074"/>
      <c r="K56" s="1074"/>
      <c r="L56" s="1074"/>
      <c r="M56" s="1074"/>
      <c r="N56" s="1074"/>
      <c r="O56" s="1074"/>
      <c r="P56" s="1074"/>
      <c r="Q56" s="1074"/>
      <c r="R56" s="1074"/>
      <c r="S56" s="1074"/>
    </row>
    <row r="57" spans="3:19" ht="13.2" hidden="1">
      <c r="D57" s="1073"/>
      <c r="E57" s="1074"/>
      <c r="F57" s="1074"/>
      <c r="G57" s="1074"/>
      <c r="H57" s="1074"/>
      <c r="I57" s="115"/>
      <c r="J57" s="1074"/>
      <c r="K57" s="1074"/>
      <c r="L57" s="1074"/>
      <c r="M57" s="1074"/>
      <c r="N57" s="1074"/>
      <c r="O57" s="1074"/>
      <c r="P57" s="1074"/>
      <c r="Q57" s="1074"/>
      <c r="R57" s="1074"/>
      <c r="S57" s="1074"/>
    </row>
    <row r="58" spans="3:19" ht="13.2" hidden="1">
      <c r="D58" s="1073"/>
      <c r="E58" s="1074"/>
      <c r="F58" s="1074"/>
      <c r="G58" s="1074"/>
      <c r="H58" s="1074"/>
      <c r="I58" s="115"/>
      <c r="J58" s="1074"/>
      <c r="K58" s="1074"/>
      <c r="L58" s="1074"/>
      <c r="M58" s="1074"/>
      <c r="N58" s="1074"/>
      <c r="O58" s="1074"/>
      <c r="P58" s="1074"/>
      <c r="Q58" s="1074"/>
      <c r="R58" s="1074"/>
      <c r="S58" s="1074"/>
    </row>
    <row r="59" spans="3:19" ht="13.2" hidden="1">
      <c r="D59" s="1069"/>
      <c r="E59" s="1068"/>
      <c r="F59" s="1068"/>
      <c r="G59" s="1068"/>
      <c r="H59" s="1068"/>
      <c r="I59" s="115"/>
      <c r="J59" s="1068"/>
      <c r="K59" s="1068"/>
      <c r="L59" s="1068"/>
      <c r="M59" s="1068"/>
      <c r="N59" s="1068"/>
      <c r="O59" s="1068"/>
      <c r="P59" s="1068"/>
      <c r="Q59" s="1068"/>
      <c r="R59" s="1068"/>
      <c r="S59" s="1068"/>
    </row>
    <row r="60" spans="3:19" s="1065" customFormat="1" ht="13.2" hidden="1">
      <c r="C60" s="1066"/>
      <c r="D60" s="1067"/>
      <c r="E60" s="1068"/>
      <c r="F60" s="1068"/>
      <c r="G60" s="1068"/>
      <c r="H60" s="1068"/>
      <c r="J60" s="1068"/>
      <c r="K60" s="1068"/>
      <c r="L60" s="1068"/>
      <c r="M60" s="1068"/>
      <c r="N60" s="1068"/>
      <c r="O60" s="1068"/>
      <c r="P60" s="1068"/>
      <c r="Q60" s="1068"/>
      <c r="R60" s="1068"/>
      <c r="S60" s="1068"/>
    </row>
    <row r="61" spans="3:19" s="1065" customFormat="1" ht="13.2" hidden="1">
      <c r="C61" s="1066"/>
      <c r="D61" s="1067"/>
      <c r="E61" s="1068"/>
      <c r="F61" s="1068"/>
      <c r="G61" s="1068"/>
      <c r="H61" s="1068"/>
      <c r="J61" s="1068"/>
      <c r="K61" s="1068"/>
      <c r="L61" s="1068"/>
      <c r="M61" s="1068"/>
      <c r="N61" s="1068"/>
      <c r="O61" s="1068"/>
      <c r="P61" s="1068"/>
      <c r="Q61" s="1068"/>
      <c r="R61" s="1068"/>
      <c r="S61" s="1068"/>
    </row>
    <row r="62" spans="3:19" ht="13.2" hidden="1">
      <c r="D62" s="1069"/>
      <c r="E62" s="1071"/>
      <c r="F62" s="1071"/>
      <c r="G62" s="1071"/>
      <c r="H62" s="1071"/>
      <c r="I62" s="115"/>
      <c r="J62" s="1071"/>
      <c r="K62" s="1071"/>
      <c r="L62" s="1071"/>
      <c r="M62" s="1071"/>
      <c r="N62" s="1071"/>
      <c r="O62" s="1071"/>
      <c r="P62" s="1071"/>
      <c r="Q62" s="1071"/>
      <c r="R62" s="1071"/>
      <c r="S62" s="1071"/>
    </row>
    <row r="63" spans="3:19" ht="13.2" hidden="1">
      <c r="D63" s="1072"/>
      <c r="E63" s="1071"/>
      <c r="F63" s="1071"/>
      <c r="G63" s="1071"/>
      <c r="H63" s="1071"/>
      <c r="I63" s="115"/>
      <c r="J63" s="1071"/>
      <c r="K63" s="1071"/>
      <c r="L63" s="1071"/>
      <c r="M63" s="1071"/>
      <c r="N63" s="1071"/>
      <c r="O63" s="1071"/>
      <c r="P63" s="1071"/>
      <c r="Q63" s="1071"/>
      <c r="R63" s="1071"/>
      <c r="S63" s="1071"/>
    </row>
    <row r="64" spans="3:19" ht="13.2" hidden="1">
      <c r="D64" s="1073"/>
      <c r="E64" s="1074"/>
      <c r="F64" s="1074"/>
      <c r="G64" s="1074"/>
      <c r="H64" s="1074"/>
      <c r="I64" s="115"/>
      <c r="J64" s="1074"/>
      <c r="K64" s="1074"/>
      <c r="L64" s="1074"/>
      <c r="M64" s="1074"/>
      <c r="N64" s="1074"/>
      <c r="O64" s="1074"/>
      <c r="P64" s="1074"/>
      <c r="Q64" s="1074"/>
      <c r="R64" s="1074"/>
      <c r="S64" s="1074"/>
    </row>
    <row r="65" spans="3:19" ht="13.2" hidden="1">
      <c r="D65" s="1073"/>
      <c r="E65" s="1074"/>
      <c r="F65" s="1074"/>
      <c r="G65" s="1074"/>
      <c r="H65" s="1074"/>
      <c r="I65" s="115"/>
      <c r="J65" s="1074"/>
      <c r="K65" s="1074"/>
      <c r="L65" s="1074"/>
      <c r="M65" s="1074"/>
      <c r="N65" s="1074"/>
      <c r="O65" s="1074"/>
      <c r="P65" s="1074"/>
      <c r="Q65" s="1074"/>
      <c r="R65" s="1074"/>
      <c r="S65" s="1074"/>
    </row>
    <row r="66" spans="3:19" ht="13.2" hidden="1">
      <c r="D66" s="1073"/>
      <c r="E66" s="1074"/>
      <c r="F66" s="1074"/>
      <c r="G66" s="1074"/>
      <c r="H66" s="1074"/>
      <c r="I66" s="115"/>
      <c r="J66" s="1074"/>
      <c r="K66" s="1074"/>
      <c r="L66" s="1074"/>
      <c r="M66" s="1074"/>
      <c r="N66" s="1074"/>
      <c r="O66" s="1074"/>
      <c r="P66" s="1074"/>
      <c r="Q66" s="1074"/>
      <c r="R66" s="1074"/>
      <c r="S66" s="1074"/>
    </row>
    <row r="67" spans="3:19" ht="13.2" hidden="1">
      <c r="D67" s="1069"/>
      <c r="E67" s="1068"/>
      <c r="F67" s="1068"/>
      <c r="G67" s="1068"/>
      <c r="H67" s="1068"/>
      <c r="I67" s="115"/>
      <c r="J67" s="1068"/>
      <c r="K67" s="1068"/>
      <c r="L67" s="1068"/>
      <c r="M67" s="1068"/>
      <c r="N67" s="1068"/>
      <c r="O67" s="1068"/>
      <c r="P67" s="1068"/>
      <c r="Q67" s="1068"/>
      <c r="R67" s="1068"/>
      <c r="S67" s="1068"/>
    </row>
    <row r="68" spans="3:19" s="1065" customFormat="1" ht="13.2" hidden="1">
      <c r="C68" s="1066"/>
      <c r="D68" s="1067"/>
      <c r="E68" s="1068"/>
      <c r="F68" s="1068"/>
      <c r="G68" s="1068"/>
      <c r="H68" s="1068"/>
      <c r="J68" s="1068"/>
      <c r="K68" s="1068"/>
      <c r="L68" s="1068"/>
      <c r="M68" s="1068"/>
      <c r="N68" s="1068"/>
      <c r="O68" s="1068"/>
      <c r="P68" s="1068"/>
      <c r="Q68" s="1068"/>
      <c r="R68" s="1068"/>
      <c r="S68" s="1068"/>
    </row>
    <row r="69" spans="3:19" ht="13.2" hidden="1">
      <c r="D69" s="1072"/>
      <c r="E69" s="1071"/>
      <c r="F69" s="1071"/>
      <c r="G69" s="1071"/>
      <c r="H69" s="1071"/>
      <c r="I69" s="115"/>
      <c r="J69" s="1071"/>
      <c r="K69" s="1071"/>
      <c r="L69" s="1071"/>
      <c r="M69" s="1071"/>
      <c r="N69" s="1071"/>
      <c r="O69" s="1071"/>
      <c r="P69" s="1071"/>
      <c r="Q69" s="1071"/>
      <c r="R69" s="1071"/>
      <c r="S69" s="1071"/>
    </row>
    <row r="70" spans="3:19" ht="13.2" hidden="1">
      <c r="D70" s="1073"/>
      <c r="E70" s="1074"/>
      <c r="F70" s="1074"/>
      <c r="G70" s="1074"/>
      <c r="H70" s="1074"/>
      <c r="I70" s="115"/>
      <c r="J70" s="1074"/>
      <c r="K70" s="1074"/>
      <c r="L70" s="1074"/>
      <c r="M70" s="1074"/>
      <c r="N70" s="1074"/>
      <c r="O70" s="1074"/>
      <c r="P70" s="1074"/>
      <c r="Q70" s="1074"/>
      <c r="R70" s="1074"/>
      <c r="S70" s="1074"/>
    </row>
    <row r="71" spans="3:19" ht="13.2" hidden="1">
      <c r="D71" s="1073"/>
      <c r="E71" s="1074"/>
      <c r="F71" s="1074"/>
      <c r="G71" s="1074"/>
      <c r="H71" s="1074"/>
      <c r="I71" s="115"/>
      <c r="J71" s="1074"/>
      <c r="K71" s="1074"/>
      <c r="L71" s="1074"/>
      <c r="M71" s="1074"/>
      <c r="N71" s="1074"/>
      <c r="O71" s="1074"/>
      <c r="P71" s="1074"/>
      <c r="Q71" s="1074"/>
      <c r="R71" s="1074"/>
      <c r="S71" s="1074"/>
    </row>
    <row r="72" spans="3:19" ht="13.2" hidden="1">
      <c r="D72" s="1073"/>
      <c r="E72" s="1074"/>
      <c r="F72" s="1074"/>
      <c r="G72" s="1074"/>
      <c r="H72" s="1074"/>
      <c r="I72" s="115"/>
      <c r="J72" s="1074"/>
      <c r="K72" s="1074"/>
      <c r="L72" s="1074"/>
      <c r="M72" s="1074"/>
      <c r="N72" s="1074"/>
      <c r="O72" s="1074"/>
      <c r="P72" s="1074"/>
      <c r="Q72" s="1074"/>
      <c r="R72" s="1074"/>
      <c r="S72" s="1074"/>
    </row>
    <row r="73" spans="3:19" ht="13.2" hidden="1">
      <c r="D73" s="1069"/>
      <c r="E73" s="1068"/>
      <c r="F73" s="1068"/>
      <c r="G73" s="1068"/>
      <c r="H73" s="1068"/>
      <c r="I73" s="115"/>
      <c r="J73" s="1068"/>
      <c r="K73" s="1068"/>
      <c r="L73" s="1068"/>
      <c r="M73" s="1068"/>
      <c r="N73" s="1068"/>
      <c r="O73" s="1068"/>
      <c r="P73" s="1068"/>
      <c r="Q73" s="1068"/>
      <c r="R73" s="1068"/>
      <c r="S73" s="1068"/>
    </row>
    <row r="74" spans="3:19" s="1065" customFormat="1" ht="13.2" hidden="1">
      <c r="C74" s="1066"/>
      <c r="D74" s="1067"/>
      <c r="E74" s="1068"/>
      <c r="F74" s="1068"/>
      <c r="G74" s="1068"/>
      <c r="H74" s="1068"/>
      <c r="J74" s="1068"/>
      <c r="K74" s="1068"/>
      <c r="L74" s="1068"/>
      <c r="M74" s="1068"/>
      <c r="N74" s="1068"/>
      <c r="O74" s="1068"/>
      <c r="P74" s="1068"/>
      <c r="Q74" s="1068"/>
      <c r="R74" s="1068"/>
      <c r="S74" s="1068"/>
    </row>
    <row r="75" spans="3:19" s="1065" customFormat="1" ht="13.2" hidden="1">
      <c r="C75" s="1066"/>
      <c r="D75" s="1067"/>
      <c r="E75" s="1068"/>
      <c r="F75" s="1068"/>
      <c r="G75" s="1068"/>
      <c r="H75" s="1068"/>
      <c r="J75" s="1068"/>
      <c r="K75" s="1068"/>
      <c r="L75" s="1068"/>
      <c r="M75" s="1068"/>
      <c r="N75" s="1068"/>
      <c r="O75" s="1068"/>
      <c r="P75" s="1068"/>
      <c r="Q75" s="1068"/>
      <c r="R75" s="1068"/>
      <c r="S75" s="1068"/>
    </row>
    <row r="76" spans="3:19" s="1065" customFormat="1" ht="13.2" hidden="1">
      <c r="C76" s="1066"/>
      <c r="D76" s="1067"/>
      <c r="E76" s="1068"/>
      <c r="F76" s="1068"/>
      <c r="G76" s="1068"/>
      <c r="H76" s="1068"/>
      <c r="J76" s="1068"/>
      <c r="K76" s="1068"/>
      <c r="L76" s="1068"/>
      <c r="M76" s="1068"/>
      <c r="N76" s="1068"/>
      <c r="O76" s="1068"/>
      <c r="P76" s="1068"/>
      <c r="Q76" s="1068"/>
      <c r="R76" s="1068"/>
      <c r="S76" s="1068"/>
    </row>
    <row r="77" spans="3:19" s="1065" customFormat="1" ht="13.2" hidden="1">
      <c r="C77" s="1066"/>
      <c r="D77" s="1075"/>
      <c r="E77" s="1068"/>
      <c r="F77" s="1068"/>
      <c r="G77" s="1068"/>
      <c r="H77" s="1068"/>
      <c r="J77" s="1068"/>
      <c r="K77" s="1068"/>
      <c r="L77" s="1068"/>
      <c r="M77" s="1068"/>
      <c r="N77" s="1068"/>
      <c r="O77" s="1068"/>
      <c r="P77" s="1068"/>
      <c r="Q77" s="1068"/>
      <c r="R77" s="1068"/>
      <c r="S77" s="1068"/>
    </row>
    <row r="78" spans="3:19" s="1065" customFormat="1" ht="13.2" hidden="1">
      <c r="C78" s="1066"/>
      <c r="D78" s="1069"/>
      <c r="E78" s="1068"/>
      <c r="F78" s="1068"/>
      <c r="G78" s="1068"/>
      <c r="H78" s="1068"/>
      <c r="J78" s="1068"/>
      <c r="K78" s="1068"/>
      <c r="L78" s="1068"/>
      <c r="M78" s="1068"/>
      <c r="N78" s="1068"/>
      <c r="O78" s="1068"/>
      <c r="P78" s="1068"/>
      <c r="Q78" s="1068"/>
      <c r="R78" s="1068"/>
      <c r="S78" s="1068"/>
    </row>
    <row r="79" spans="3:19" ht="13.2" hidden="1">
      <c r="D79" s="1069"/>
      <c r="E79" s="1076"/>
      <c r="F79" s="1076"/>
      <c r="G79" s="1076"/>
      <c r="H79" s="1076"/>
      <c r="I79" s="115"/>
      <c r="J79" s="1076"/>
      <c r="K79" s="1076"/>
      <c r="L79" s="1076"/>
      <c r="M79" s="1076"/>
      <c r="N79" s="1076"/>
      <c r="O79" s="1076"/>
      <c r="P79" s="1076"/>
      <c r="Q79" s="1076"/>
      <c r="R79" s="1076"/>
      <c r="S79" s="1076"/>
    </row>
    <row r="80" spans="3:19" ht="13.2" hidden="1">
      <c r="D80" s="1067"/>
      <c r="E80" s="1076"/>
      <c r="F80" s="1076"/>
      <c r="G80" s="1076"/>
      <c r="H80" s="1076"/>
      <c r="I80" s="115"/>
      <c r="J80" s="1076"/>
      <c r="K80" s="1076"/>
      <c r="L80" s="1076"/>
      <c r="M80" s="1076"/>
      <c r="N80" s="1076"/>
      <c r="O80" s="1076"/>
      <c r="P80" s="1076"/>
      <c r="Q80" s="1076"/>
      <c r="R80" s="1076"/>
      <c r="S80" s="1076"/>
    </row>
    <row r="81" spans="4:19" ht="13.2" hidden="1">
      <c r="D81" s="1069"/>
      <c r="E81" s="1076"/>
      <c r="F81" s="1076"/>
      <c r="G81" s="1076"/>
      <c r="H81" s="1076"/>
      <c r="I81" s="115"/>
      <c r="J81" s="1076"/>
      <c r="K81" s="1076"/>
      <c r="L81" s="1076"/>
      <c r="M81" s="1076"/>
      <c r="N81" s="1076"/>
      <c r="O81" s="1076"/>
      <c r="P81" s="1076"/>
      <c r="Q81" s="1076"/>
      <c r="R81" s="1076"/>
      <c r="S81" s="1076"/>
    </row>
    <row r="82" spans="4:19" ht="13.2" hidden="1">
      <c r="D82" s="1069"/>
      <c r="E82" s="1076"/>
      <c r="F82" s="1076"/>
      <c r="G82" s="1076"/>
      <c r="H82" s="1076"/>
      <c r="I82" s="115"/>
      <c r="J82" s="1076"/>
      <c r="K82" s="1076"/>
      <c r="L82" s="1076"/>
      <c r="M82" s="1076"/>
      <c r="N82" s="1076"/>
      <c r="O82" s="1076"/>
      <c r="P82" s="1076"/>
      <c r="Q82" s="1076"/>
      <c r="R82" s="1076"/>
      <c r="S82" s="1076"/>
    </row>
    <row r="83" spans="4:19" ht="13.2" hidden="1">
      <c r="D83" s="1072"/>
      <c r="E83" s="1076"/>
      <c r="F83" s="1076"/>
      <c r="G83" s="1076"/>
      <c r="H83" s="1076"/>
      <c r="I83" s="115"/>
      <c r="J83" s="1076"/>
      <c r="K83" s="1076"/>
      <c r="L83" s="1076"/>
      <c r="M83" s="1076"/>
      <c r="N83" s="1076"/>
      <c r="O83" s="1076"/>
      <c r="P83" s="1076"/>
      <c r="Q83" s="1076"/>
      <c r="R83" s="1076"/>
      <c r="S83" s="1076"/>
    </row>
    <row r="84" spans="4:19" ht="13.2" hidden="1">
      <c r="D84" s="1073"/>
      <c r="E84" s="1074"/>
      <c r="F84" s="1074"/>
      <c r="G84" s="1074"/>
      <c r="H84" s="1074"/>
      <c r="I84" s="115"/>
      <c r="J84" s="1074"/>
      <c r="K84" s="1074"/>
      <c r="L84" s="1074"/>
      <c r="M84" s="1074"/>
      <c r="N84" s="1074"/>
      <c r="O84" s="1074"/>
      <c r="P84" s="1074"/>
      <c r="Q84" s="1074"/>
      <c r="R84" s="1074"/>
      <c r="S84" s="1074"/>
    </row>
    <row r="85" spans="4:19" ht="13.2" hidden="1">
      <c r="D85" s="1073"/>
      <c r="E85" s="1074"/>
      <c r="F85" s="1074"/>
      <c r="G85" s="1074"/>
      <c r="H85" s="1074"/>
      <c r="I85" s="115"/>
      <c r="J85" s="1074"/>
      <c r="K85" s="1074"/>
      <c r="L85" s="1074"/>
      <c r="M85" s="1074"/>
      <c r="N85" s="1074"/>
      <c r="O85" s="1074"/>
      <c r="P85" s="1074"/>
      <c r="Q85" s="1074"/>
      <c r="R85" s="1074"/>
      <c r="S85" s="1074"/>
    </row>
    <row r="86" spans="4:19" ht="13.2" hidden="1">
      <c r="D86" s="1073"/>
      <c r="E86" s="1074"/>
      <c r="F86" s="1074"/>
      <c r="G86" s="1074"/>
      <c r="H86" s="1074"/>
      <c r="I86" s="115"/>
      <c r="J86" s="1074"/>
      <c r="K86" s="1074"/>
      <c r="L86" s="1074"/>
      <c r="M86" s="1074"/>
      <c r="N86" s="1074"/>
      <c r="O86" s="1074"/>
      <c r="P86" s="1074"/>
      <c r="Q86" s="1074"/>
      <c r="R86" s="1074"/>
      <c r="S86" s="1074"/>
    </row>
    <row r="87" spans="4:19" ht="13.2" hidden="1">
      <c r="D87" s="1069"/>
      <c r="E87" s="1068"/>
      <c r="F87" s="1068"/>
      <c r="G87" s="1068"/>
      <c r="H87" s="1068"/>
      <c r="I87" s="115"/>
      <c r="J87" s="1068"/>
      <c r="K87" s="1068"/>
      <c r="L87" s="1068"/>
      <c r="M87" s="1068"/>
      <c r="N87" s="1068"/>
      <c r="O87" s="1068"/>
      <c r="P87" s="1068"/>
      <c r="Q87" s="1068"/>
      <c r="R87" s="1068"/>
      <c r="S87" s="1068"/>
    </row>
    <row r="88" spans="4:19" ht="13.2" hidden="1">
      <c r="D88" s="1067"/>
      <c r="E88" s="1068"/>
      <c r="F88" s="1068"/>
      <c r="G88" s="1068"/>
      <c r="H88" s="1068"/>
      <c r="I88" s="1065"/>
      <c r="J88" s="1068"/>
      <c r="K88" s="1068"/>
      <c r="L88" s="1068"/>
      <c r="M88" s="1068"/>
      <c r="N88" s="1068"/>
      <c r="O88" s="1068"/>
      <c r="P88" s="1068"/>
      <c r="Q88" s="1068"/>
      <c r="R88" s="1068"/>
      <c r="S88" s="1068"/>
    </row>
    <row r="89" spans="4:19" ht="13.2" hidden="1">
      <c r="D89" s="1072"/>
      <c r="E89" s="1077"/>
      <c r="F89" s="1077"/>
      <c r="G89" s="1077"/>
      <c r="H89" s="1077"/>
      <c r="I89" s="115"/>
      <c r="J89" s="1077"/>
      <c r="K89" s="1077"/>
      <c r="L89" s="1077"/>
      <c r="M89" s="1077"/>
      <c r="N89" s="1077"/>
      <c r="O89" s="1077"/>
      <c r="P89" s="1077"/>
      <c r="Q89" s="1077"/>
      <c r="R89" s="1077"/>
      <c r="S89" s="1077"/>
    </row>
    <row r="90" spans="4:19" ht="13.2" hidden="1">
      <c r="D90" s="1073"/>
      <c r="E90" s="1074"/>
      <c r="F90" s="1074"/>
      <c r="G90" s="1074"/>
      <c r="H90" s="1074"/>
      <c r="I90" s="115"/>
      <c r="J90" s="1074"/>
      <c r="K90" s="1074"/>
      <c r="L90" s="1074"/>
      <c r="M90" s="1074"/>
      <c r="N90" s="1074"/>
      <c r="O90" s="1074"/>
      <c r="P90" s="1074"/>
      <c r="Q90" s="1074"/>
      <c r="R90" s="1074"/>
      <c r="S90" s="1074"/>
    </row>
    <row r="91" spans="4:19" ht="13.2" hidden="1">
      <c r="D91" s="1073"/>
      <c r="E91" s="1074"/>
      <c r="F91" s="1074"/>
      <c r="G91" s="1074"/>
      <c r="H91" s="1074"/>
      <c r="I91" s="115"/>
      <c r="J91" s="1074"/>
      <c r="K91" s="1074"/>
      <c r="L91" s="1074"/>
      <c r="M91" s="1074"/>
      <c r="N91" s="1074"/>
      <c r="O91" s="1074"/>
      <c r="P91" s="1074"/>
      <c r="Q91" s="1074"/>
      <c r="R91" s="1074"/>
      <c r="S91" s="1074"/>
    </row>
    <row r="92" spans="4:19" ht="13.2" hidden="1">
      <c r="D92" s="1073"/>
      <c r="E92" s="1074"/>
      <c r="F92" s="1074"/>
      <c r="G92" s="1074"/>
      <c r="H92" s="1074"/>
      <c r="I92" s="115"/>
      <c r="J92" s="1074"/>
      <c r="K92" s="1074"/>
      <c r="L92" s="1074"/>
      <c r="M92" s="1074"/>
      <c r="N92" s="1074"/>
      <c r="O92" s="1074"/>
      <c r="P92" s="1074"/>
      <c r="Q92" s="1074"/>
      <c r="R92" s="1074"/>
      <c r="S92" s="1074"/>
    </row>
    <row r="93" spans="4:19" ht="13.2" hidden="1">
      <c r="D93" s="1069"/>
      <c r="E93" s="1068"/>
      <c r="F93" s="1068"/>
      <c r="G93" s="1068"/>
      <c r="H93" s="1068"/>
      <c r="I93" s="115"/>
      <c r="J93" s="1068"/>
      <c r="K93" s="1068"/>
      <c r="L93" s="1068"/>
      <c r="M93" s="1068"/>
      <c r="N93" s="1068"/>
      <c r="O93" s="1068"/>
      <c r="P93" s="1068"/>
      <c r="Q93" s="1068"/>
      <c r="R93" s="1068"/>
      <c r="S93" s="1068"/>
    </row>
    <row r="94" spans="4:19" ht="13.2" hidden="1">
      <c r="D94" s="1067"/>
      <c r="E94" s="1068"/>
      <c r="F94" s="1068"/>
      <c r="G94" s="1068"/>
      <c r="H94" s="1068"/>
      <c r="I94" s="1065"/>
      <c r="J94" s="1068"/>
      <c r="K94" s="1068"/>
      <c r="L94" s="1068"/>
      <c r="M94" s="1068"/>
      <c r="N94" s="1068"/>
      <c r="O94" s="1068"/>
      <c r="P94" s="1068"/>
      <c r="Q94" s="1068"/>
      <c r="R94" s="1068"/>
      <c r="S94" s="1068"/>
    </row>
    <row r="95" spans="4:19" ht="13.2" hidden="1">
      <c r="D95" s="1067"/>
      <c r="E95" s="1068"/>
      <c r="F95" s="1068"/>
      <c r="G95" s="1068"/>
      <c r="H95" s="1068"/>
      <c r="I95" s="1065"/>
      <c r="J95" s="1068"/>
      <c r="K95" s="1068"/>
      <c r="L95" s="1068"/>
      <c r="M95" s="1068"/>
      <c r="N95" s="1068"/>
      <c r="O95" s="1068"/>
      <c r="P95" s="1068"/>
      <c r="Q95" s="1068"/>
      <c r="R95" s="1068"/>
      <c r="S95" s="1068"/>
    </row>
    <row r="96" spans="4:19" ht="13.2" hidden="1">
      <c r="D96" s="1069"/>
      <c r="E96" s="1074"/>
      <c r="F96" s="1074"/>
      <c r="G96" s="1074"/>
      <c r="H96" s="1074"/>
      <c r="I96" s="115"/>
      <c r="J96" s="1074"/>
      <c r="K96" s="1074"/>
      <c r="L96" s="1074"/>
      <c r="M96" s="1074"/>
      <c r="N96" s="1074"/>
      <c r="O96" s="1074"/>
      <c r="P96" s="1074"/>
      <c r="Q96" s="1074"/>
      <c r="R96" s="1074"/>
      <c r="S96" s="1074"/>
    </row>
    <row r="97" spans="4:19" ht="13.2" hidden="1">
      <c r="D97" s="1072"/>
      <c r="E97" s="1074"/>
      <c r="F97" s="1074"/>
      <c r="G97" s="1074"/>
      <c r="H97" s="1074"/>
      <c r="I97" s="115"/>
      <c r="J97" s="1074"/>
      <c r="K97" s="1074"/>
      <c r="L97" s="1074"/>
      <c r="M97" s="1074"/>
      <c r="N97" s="1074"/>
      <c r="O97" s="1074"/>
      <c r="P97" s="1074"/>
      <c r="Q97" s="1074"/>
      <c r="R97" s="1074"/>
      <c r="S97" s="1074"/>
    </row>
    <row r="98" spans="4:19" ht="13.2" hidden="1">
      <c r="D98" s="1073"/>
      <c r="E98" s="1074"/>
      <c r="F98" s="1074"/>
      <c r="G98" s="1074"/>
      <c r="H98" s="1074"/>
      <c r="I98" s="115"/>
      <c r="J98" s="1074"/>
      <c r="K98" s="1074"/>
      <c r="L98" s="1074"/>
      <c r="M98" s="1074"/>
      <c r="N98" s="1074"/>
      <c r="O98" s="1074"/>
      <c r="P98" s="1074"/>
      <c r="Q98" s="1074"/>
      <c r="R98" s="1074"/>
      <c r="S98" s="1074"/>
    </row>
    <row r="99" spans="4:19" ht="13.2" hidden="1">
      <c r="D99" s="1073"/>
      <c r="E99" s="1074"/>
      <c r="F99" s="1074"/>
      <c r="G99" s="1074"/>
      <c r="H99" s="1074"/>
      <c r="I99" s="115"/>
      <c r="J99" s="1074"/>
      <c r="K99" s="1074"/>
      <c r="L99" s="1074"/>
      <c r="M99" s="1074"/>
      <c r="N99" s="1074"/>
      <c r="O99" s="1074"/>
      <c r="P99" s="1074"/>
      <c r="Q99" s="1074"/>
      <c r="R99" s="1074"/>
      <c r="S99" s="1074"/>
    </row>
    <row r="100" spans="4:19" ht="13.2" hidden="1">
      <c r="D100" s="1073"/>
      <c r="E100" s="1074"/>
      <c r="F100" s="1074"/>
      <c r="G100" s="1074"/>
      <c r="H100" s="1074"/>
      <c r="I100" s="115"/>
      <c r="J100" s="1074"/>
      <c r="K100" s="1074"/>
      <c r="L100" s="1074"/>
      <c r="M100" s="1074"/>
      <c r="N100" s="1074"/>
      <c r="O100" s="1074"/>
      <c r="P100" s="1074"/>
      <c r="Q100" s="1074"/>
      <c r="R100" s="1074"/>
      <c r="S100" s="1074"/>
    </row>
    <row r="101" spans="4:19" ht="13.2" hidden="1">
      <c r="D101" s="1069"/>
      <c r="E101" s="1068"/>
      <c r="F101" s="1068"/>
      <c r="G101" s="1068"/>
      <c r="H101" s="1068"/>
      <c r="I101" s="115"/>
      <c r="J101" s="1068"/>
      <c r="K101" s="1068"/>
      <c r="L101" s="1068"/>
      <c r="M101" s="1068"/>
      <c r="N101" s="1068"/>
      <c r="O101" s="1068"/>
      <c r="P101" s="1068"/>
      <c r="Q101" s="1068"/>
      <c r="R101" s="1068"/>
      <c r="S101" s="1068"/>
    </row>
    <row r="102" spans="4:19" ht="13.2" hidden="1">
      <c r="D102" s="1067"/>
      <c r="E102" s="1068"/>
      <c r="F102" s="1068"/>
      <c r="G102" s="1068"/>
      <c r="H102" s="1068"/>
      <c r="I102" s="1065"/>
      <c r="J102" s="1068"/>
      <c r="K102" s="1068"/>
      <c r="L102" s="1068"/>
      <c r="M102" s="1068"/>
      <c r="N102" s="1068"/>
      <c r="O102" s="1068"/>
      <c r="P102" s="1068"/>
      <c r="Q102" s="1068"/>
      <c r="R102" s="1068"/>
      <c r="S102" s="1068"/>
    </row>
    <row r="103" spans="4:19" ht="13.2" hidden="1">
      <c r="D103" s="1072"/>
      <c r="E103" s="1074"/>
      <c r="F103" s="1074"/>
      <c r="G103" s="1074"/>
      <c r="H103" s="1074"/>
      <c r="I103" s="115"/>
      <c r="J103" s="1074"/>
      <c r="K103" s="1074"/>
      <c r="L103" s="1074"/>
      <c r="M103" s="1074"/>
      <c r="N103" s="1074"/>
      <c r="O103" s="1074"/>
      <c r="P103" s="1074"/>
      <c r="Q103" s="1074"/>
      <c r="R103" s="1074"/>
      <c r="S103" s="1074"/>
    </row>
    <row r="104" spans="4:19" ht="13.2" hidden="1">
      <c r="D104" s="1073"/>
      <c r="E104" s="1074"/>
      <c r="F104" s="1074"/>
      <c r="G104" s="1074"/>
      <c r="H104" s="1074"/>
      <c r="I104" s="115"/>
      <c r="J104" s="1074"/>
      <c r="K104" s="1074"/>
      <c r="L104" s="1074"/>
      <c r="M104" s="1074"/>
      <c r="N104" s="1074"/>
      <c r="O104" s="1074"/>
      <c r="P104" s="1074"/>
      <c r="Q104" s="1074"/>
      <c r="R104" s="1074"/>
      <c r="S104" s="1074"/>
    </row>
    <row r="105" spans="4:19" ht="13.2" hidden="1">
      <c r="D105" s="1073"/>
      <c r="E105" s="1074"/>
      <c r="F105" s="1074"/>
      <c r="G105" s="1074"/>
      <c r="H105" s="1074"/>
      <c r="I105" s="115"/>
      <c r="J105" s="1074"/>
      <c r="K105" s="1074"/>
      <c r="L105" s="1074"/>
      <c r="M105" s="1074"/>
      <c r="N105" s="1074"/>
      <c r="O105" s="1074"/>
      <c r="P105" s="1074"/>
      <c r="Q105" s="1074"/>
      <c r="R105" s="1074"/>
      <c r="S105" s="1074"/>
    </row>
    <row r="106" spans="4:19" ht="13.2" hidden="1">
      <c r="D106" s="1073"/>
      <c r="E106" s="1074"/>
      <c r="F106" s="1074"/>
      <c r="G106" s="1074"/>
      <c r="H106" s="1074"/>
      <c r="I106" s="115"/>
      <c r="J106" s="1074"/>
      <c r="K106" s="1074"/>
      <c r="L106" s="1074"/>
      <c r="M106" s="1074"/>
      <c r="N106" s="1074"/>
      <c r="O106" s="1074"/>
      <c r="P106" s="1074"/>
      <c r="Q106" s="1074"/>
      <c r="R106" s="1074"/>
      <c r="S106" s="1074"/>
    </row>
    <row r="107" spans="4:19" ht="13.2" hidden="1">
      <c r="D107" s="1069"/>
      <c r="E107" s="1068"/>
      <c r="F107" s="1068"/>
      <c r="G107" s="1068"/>
      <c r="H107" s="1068"/>
      <c r="I107" s="115"/>
      <c r="J107" s="1068"/>
      <c r="K107" s="1068"/>
      <c r="L107" s="1068"/>
      <c r="M107" s="1068"/>
      <c r="N107" s="1068"/>
      <c r="O107" s="1068"/>
      <c r="P107" s="1068"/>
      <c r="Q107" s="1068"/>
      <c r="R107" s="1068"/>
      <c r="S107" s="1068"/>
    </row>
    <row r="108" spans="4:19" ht="13.2" hidden="1">
      <c r="D108" s="1067"/>
      <c r="E108" s="1068"/>
      <c r="F108" s="1068"/>
      <c r="G108" s="1068"/>
      <c r="H108" s="1068"/>
      <c r="I108" s="1065"/>
      <c r="J108" s="1068"/>
      <c r="K108" s="1068"/>
      <c r="L108" s="1068"/>
      <c r="M108" s="1068"/>
      <c r="N108" s="1068"/>
      <c r="O108" s="1068"/>
      <c r="P108" s="1068"/>
      <c r="Q108" s="1068"/>
      <c r="R108" s="1068"/>
      <c r="S108" s="1068"/>
    </row>
    <row r="109" spans="4:19" ht="13.2" hidden="1">
      <c r="D109" s="1067"/>
      <c r="E109" s="1068"/>
      <c r="F109" s="1068"/>
      <c r="G109" s="1068"/>
      <c r="H109" s="1068"/>
      <c r="I109" s="1065"/>
      <c r="J109" s="1068"/>
      <c r="K109" s="1068"/>
      <c r="L109" s="1068"/>
      <c r="M109" s="1068"/>
      <c r="N109" s="1068"/>
      <c r="O109" s="1068"/>
      <c r="P109" s="1068"/>
      <c r="Q109" s="1068"/>
      <c r="R109" s="1068"/>
      <c r="S109" s="1068"/>
    </row>
    <row r="110" spans="4:19" ht="13.2" hidden="1">
      <c r="D110" s="1067"/>
      <c r="E110" s="1068"/>
      <c r="F110" s="1068"/>
      <c r="G110" s="1068"/>
      <c r="H110" s="1068"/>
      <c r="I110" s="1065"/>
      <c r="J110" s="1068"/>
      <c r="K110" s="1068"/>
      <c r="L110" s="1068"/>
      <c r="M110" s="1068"/>
      <c r="N110" s="1068"/>
      <c r="O110" s="1068"/>
      <c r="P110" s="1068"/>
      <c r="Q110" s="1068"/>
      <c r="R110" s="1068"/>
      <c r="S110" s="1068"/>
    </row>
    <row r="111" spans="4:19" ht="13.2" hidden="1">
      <c r="D111" s="1069"/>
      <c r="E111" s="1071"/>
      <c r="F111" s="1071"/>
      <c r="G111" s="1071"/>
      <c r="H111" s="1071"/>
      <c r="I111" s="115"/>
      <c r="J111" s="1071"/>
      <c r="K111" s="1071"/>
      <c r="L111" s="1071"/>
      <c r="M111" s="1071"/>
      <c r="N111" s="1071"/>
      <c r="O111" s="1071"/>
      <c r="P111" s="1071"/>
      <c r="Q111" s="1071"/>
      <c r="R111" s="1071"/>
      <c r="S111" s="1071"/>
    </row>
    <row r="112" spans="4:19" ht="13.2" hidden="1">
      <c r="D112" s="1069"/>
      <c r="E112" s="1071"/>
      <c r="F112" s="1071"/>
      <c r="G112" s="1071"/>
      <c r="H112" s="1071"/>
      <c r="I112" s="115"/>
      <c r="J112" s="1071"/>
      <c r="K112" s="1071"/>
      <c r="L112" s="1071"/>
      <c r="M112" s="1071"/>
      <c r="N112" s="1071"/>
      <c r="O112" s="1071"/>
      <c r="P112" s="1071"/>
      <c r="Q112" s="1071"/>
      <c r="R112" s="1071"/>
      <c r="S112" s="1071"/>
    </row>
    <row r="113" spans="4:19" ht="13.2" hidden="1">
      <c r="D113" s="1072"/>
      <c r="E113" s="1071"/>
      <c r="F113" s="1071"/>
      <c r="G113" s="1071"/>
      <c r="H113" s="1071"/>
      <c r="I113" s="115"/>
      <c r="J113" s="1071"/>
      <c r="K113" s="1071"/>
      <c r="L113" s="1071"/>
      <c r="M113" s="1071"/>
      <c r="N113" s="1071"/>
      <c r="O113" s="1071"/>
      <c r="P113" s="1071"/>
      <c r="Q113" s="1071"/>
      <c r="R113" s="1071"/>
      <c r="S113" s="1071"/>
    </row>
    <row r="114" spans="4:19" ht="13.2" hidden="1">
      <c r="D114" s="1073"/>
      <c r="E114" s="1074"/>
      <c r="F114" s="1074"/>
      <c r="G114" s="1074"/>
      <c r="H114" s="1074"/>
      <c r="I114" s="115"/>
      <c r="J114" s="1074"/>
      <c r="K114" s="1074"/>
      <c r="L114" s="1074"/>
      <c r="M114" s="1074"/>
      <c r="N114" s="1074"/>
      <c r="O114" s="1074"/>
      <c r="P114" s="1074"/>
      <c r="Q114" s="1074"/>
      <c r="R114" s="1074"/>
      <c r="S114" s="1074"/>
    </row>
    <row r="115" spans="4:19" ht="13.2" hidden="1">
      <c r="D115" s="1073"/>
      <c r="E115" s="1074"/>
      <c r="F115" s="1074"/>
      <c r="G115" s="1074"/>
      <c r="H115" s="1074"/>
      <c r="I115" s="115"/>
      <c r="J115" s="1074"/>
      <c r="K115" s="1074"/>
      <c r="L115" s="1074"/>
      <c r="M115" s="1074"/>
      <c r="N115" s="1074"/>
      <c r="O115" s="1074"/>
      <c r="P115" s="1074"/>
      <c r="Q115" s="1074"/>
      <c r="R115" s="1074"/>
      <c r="S115" s="1074"/>
    </row>
    <row r="116" spans="4:19" ht="13.2" hidden="1">
      <c r="D116" s="1073"/>
      <c r="E116" s="1074"/>
      <c r="F116" s="1074"/>
      <c r="G116" s="1074"/>
      <c r="H116" s="1074"/>
      <c r="I116" s="115"/>
      <c r="J116" s="1074"/>
      <c r="K116" s="1074"/>
      <c r="L116" s="1074"/>
      <c r="M116" s="1074"/>
      <c r="N116" s="1074"/>
      <c r="O116" s="1074"/>
      <c r="P116" s="1074"/>
      <c r="Q116" s="1074"/>
      <c r="R116" s="1074"/>
      <c r="S116" s="1074"/>
    </row>
    <row r="117" spans="4:19" ht="13.2" hidden="1">
      <c r="D117" s="1069"/>
      <c r="E117" s="1068"/>
      <c r="F117" s="1068"/>
      <c r="G117" s="1068"/>
      <c r="H117" s="1068"/>
      <c r="I117" s="115"/>
      <c r="J117" s="1068"/>
      <c r="K117" s="1068"/>
      <c r="L117" s="1068"/>
      <c r="M117" s="1068"/>
      <c r="N117" s="1068"/>
      <c r="O117" s="1068"/>
      <c r="P117" s="1068"/>
      <c r="Q117" s="1068"/>
      <c r="R117" s="1068"/>
      <c r="S117" s="1068"/>
    </row>
    <row r="118" spans="4:19" ht="13.2" hidden="1">
      <c r="D118" s="1067"/>
      <c r="E118" s="1068"/>
      <c r="F118" s="1068"/>
      <c r="G118" s="1068"/>
      <c r="H118" s="1068"/>
      <c r="I118" s="1065"/>
      <c r="J118" s="1068"/>
      <c r="K118" s="1068"/>
      <c r="L118" s="1068"/>
      <c r="M118" s="1068"/>
      <c r="N118" s="1068"/>
      <c r="O118" s="1068"/>
      <c r="P118" s="1068"/>
      <c r="Q118" s="1068"/>
      <c r="R118" s="1068"/>
      <c r="S118" s="1068"/>
    </row>
    <row r="119" spans="4:19" ht="13.2" hidden="1">
      <c r="D119" s="1072"/>
      <c r="E119" s="1071"/>
      <c r="F119" s="1071"/>
      <c r="G119" s="1071"/>
      <c r="H119" s="1071"/>
      <c r="I119" s="115"/>
      <c r="J119" s="1071"/>
      <c r="K119" s="1071"/>
      <c r="L119" s="1071"/>
      <c r="M119" s="1071"/>
      <c r="N119" s="1071"/>
      <c r="O119" s="1071"/>
      <c r="P119" s="1071"/>
      <c r="Q119" s="1071"/>
      <c r="R119" s="1071"/>
      <c r="S119" s="1071"/>
    </row>
    <row r="120" spans="4:19" ht="13.2" hidden="1">
      <c r="D120" s="1073"/>
      <c r="E120" s="1074"/>
      <c r="F120" s="1074"/>
      <c r="G120" s="1074"/>
      <c r="H120" s="1074"/>
      <c r="I120" s="115"/>
      <c r="J120" s="1074"/>
      <c r="K120" s="1074"/>
      <c r="L120" s="1074"/>
      <c r="M120" s="1074"/>
      <c r="N120" s="1074"/>
      <c r="O120" s="1074"/>
      <c r="P120" s="1074"/>
      <c r="Q120" s="1074"/>
      <c r="R120" s="1074"/>
      <c r="S120" s="1074"/>
    </row>
    <row r="121" spans="4:19" ht="13.2" hidden="1">
      <c r="D121" s="1073"/>
      <c r="E121" s="1074"/>
      <c r="F121" s="1074"/>
      <c r="G121" s="1074"/>
      <c r="H121" s="1074"/>
      <c r="I121" s="115"/>
      <c r="J121" s="1074"/>
      <c r="K121" s="1074"/>
      <c r="L121" s="1074"/>
      <c r="M121" s="1074"/>
      <c r="N121" s="1074"/>
      <c r="O121" s="1074"/>
      <c r="P121" s="1074"/>
      <c r="Q121" s="1074"/>
      <c r="R121" s="1074"/>
      <c r="S121" s="1074"/>
    </row>
    <row r="122" spans="4:19" ht="13.2" hidden="1">
      <c r="D122" s="1073"/>
      <c r="E122" s="1074"/>
      <c r="F122" s="1074"/>
      <c r="G122" s="1074"/>
      <c r="H122" s="1074"/>
      <c r="I122" s="115"/>
      <c r="J122" s="1074"/>
      <c r="K122" s="1074"/>
      <c r="L122" s="1074"/>
      <c r="M122" s="1074"/>
      <c r="N122" s="1074"/>
      <c r="O122" s="1074"/>
      <c r="P122" s="1074"/>
      <c r="Q122" s="1074"/>
      <c r="R122" s="1074"/>
      <c r="S122" s="1074"/>
    </row>
    <row r="123" spans="4:19" ht="13.2" hidden="1">
      <c r="D123" s="1069"/>
      <c r="E123" s="1068"/>
      <c r="F123" s="1068"/>
      <c r="G123" s="1068"/>
      <c r="H123" s="1068"/>
      <c r="I123" s="115"/>
      <c r="J123" s="1068"/>
      <c r="K123" s="1068"/>
      <c r="L123" s="1068"/>
      <c r="M123" s="1068"/>
      <c r="N123" s="1068"/>
      <c r="O123" s="1068"/>
      <c r="P123" s="1068"/>
      <c r="Q123" s="1068"/>
      <c r="R123" s="1068"/>
      <c r="S123" s="1068"/>
    </row>
    <row r="124" spans="4:19" ht="13.2" hidden="1">
      <c r="D124" s="1067"/>
      <c r="E124" s="1068"/>
      <c r="F124" s="1068"/>
      <c r="G124" s="1068"/>
      <c r="H124" s="1068"/>
      <c r="I124" s="1065"/>
      <c r="J124" s="1068"/>
      <c r="K124" s="1068"/>
      <c r="L124" s="1068"/>
      <c r="M124" s="1068"/>
      <c r="N124" s="1068"/>
      <c r="O124" s="1068"/>
      <c r="P124" s="1068"/>
      <c r="Q124" s="1068"/>
      <c r="R124" s="1068"/>
      <c r="S124" s="1068"/>
    </row>
    <row r="125" spans="4:19" ht="13.2" hidden="1">
      <c r="D125" s="1067"/>
      <c r="E125" s="1068"/>
      <c r="F125" s="1068"/>
      <c r="G125" s="1068"/>
      <c r="H125" s="1068"/>
      <c r="I125" s="1065"/>
      <c r="J125" s="1068"/>
      <c r="K125" s="1068"/>
      <c r="L125" s="1068"/>
      <c r="M125" s="1068"/>
      <c r="N125" s="1068"/>
      <c r="O125" s="1068"/>
      <c r="P125" s="1068"/>
      <c r="Q125" s="1068"/>
      <c r="R125" s="1068"/>
      <c r="S125" s="1068"/>
    </row>
    <row r="126" spans="4:19" ht="13.2" hidden="1">
      <c r="D126" s="1069"/>
      <c r="E126" s="1071"/>
      <c r="F126" s="1071"/>
      <c r="G126" s="1071"/>
      <c r="H126" s="1071"/>
      <c r="I126" s="115"/>
      <c r="J126" s="1071"/>
      <c r="K126" s="1071"/>
      <c r="L126" s="1071"/>
      <c r="M126" s="1071"/>
      <c r="N126" s="1071"/>
      <c r="O126" s="1071"/>
      <c r="P126" s="1071"/>
      <c r="Q126" s="1071"/>
      <c r="R126" s="1071"/>
      <c r="S126" s="1071"/>
    </row>
    <row r="127" spans="4:19" ht="13.2" hidden="1">
      <c r="D127" s="1072"/>
      <c r="E127" s="1071"/>
      <c r="F127" s="1071"/>
      <c r="G127" s="1071"/>
      <c r="H127" s="1071"/>
      <c r="I127" s="115"/>
      <c r="J127" s="1071"/>
      <c r="K127" s="1071"/>
      <c r="L127" s="1071"/>
      <c r="M127" s="1071"/>
      <c r="N127" s="1071"/>
      <c r="O127" s="1071"/>
      <c r="P127" s="1071"/>
      <c r="Q127" s="1071"/>
      <c r="R127" s="1071"/>
      <c r="S127" s="1071"/>
    </row>
    <row r="128" spans="4:19" ht="13.2" hidden="1">
      <c r="D128" s="1073"/>
      <c r="E128" s="1074"/>
      <c r="F128" s="1074"/>
      <c r="G128" s="1074"/>
      <c r="H128" s="1074"/>
      <c r="I128" s="115"/>
      <c r="J128" s="1074"/>
      <c r="K128" s="1074"/>
      <c r="L128" s="1074"/>
      <c r="M128" s="1074"/>
      <c r="N128" s="1074"/>
      <c r="O128" s="1074"/>
      <c r="P128" s="1074"/>
      <c r="Q128" s="1074"/>
      <c r="R128" s="1074"/>
      <c r="S128" s="1074"/>
    </row>
    <row r="129" spans="4:19" ht="13.2" hidden="1">
      <c r="D129" s="1073"/>
      <c r="E129" s="1074"/>
      <c r="F129" s="1074"/>
      <c r="G129" s="1074"/>
      <c r="H129" s="1074"/>
      <c r="I129" s="115"/>
      <c r="J129" s="1074"/>
      <c r="K129" s="1074"/>
      <c r="L129" s="1074"/>
      <c r="M129" s="1074"/>
      <c r="N129" s="1074"/>
      <c r="O129" s="1074"/>
      <c r="P129" s="1074"/>
      <c r="Q129" s="1074"/>
      <c r="R129" s="1074"/>
      <c r="S129" s="1074"/>
    </row>
    <row r="130" spans="4:19" ht="13.2" hidden="1">
      <c r="D130" s="1073"/>
      <c r="E130" s="1074"/>
      <c r="F130" s="1074"/>
      <c r="G130" s="1074"/>
      <c r="H130" s="1074"/>
      <c r="I130" s="115"/>
      <c r="J130" s="1074"/>
      <c r="K130" s="1074"/>
      <c r="L130" s="1074"/>
      <c r="M130" s="1074"/>
      <c r="N130" s="1074"/>
      <c r="O130" s="1074"/>
      <c r="P130" s="1074"/>
      <c r="Q130" s="1074"/>
      <c r="R130" s="1074"/>
      <c r="S130" s="1074"/>
    </row>
    <row r="131" spans="4:19" ht="13.2" hidden="1">
      <c r="D131" s="1069"/>
      <c r="E131" s="1068"/>
      <c r="F131" s="1068"/>
      <c r="G131" s="1068"/>
      <c r="H131" s="1068"/>
      <c r="I131" s="115"/>
      <c r="J131" s="1068"/>
      <c r="K131" s="1068"/>
      <c r="L131" s="1068"/>
      <c r="M131" s="1068"/>
      <c r="N131" s="1068"/>
      <c r="O131" s="1068"/>
      <c r="P131" s="1068"/>
      <c r="Q131" s="1068"/>
      <c r="R131" s="1068"/>
      <c r="S131" s="1068"/>
    </row>
    <row r="132" spans="4:19" ht="13.2" hidden="1">
      <c r="D132" s="1067"/>
      <c r="E132" s="1068"/>
      <c r="F132" s="1068"/>
      <c r="G132" s="1068"/>
      <c r="H132" s="1068"/>
      <c r="I132" s="1065"/>
      <c r="J132" s="1068"/>
      <c r="K132" s="1068"/>
      <c r="L132" s="1068"/>
      <c r="M132" s="1068"/>
      <c r="N132" s="1068"/>
      <c r="O132" s="1068"/>
      <c r="P132" s="1068"/>
      <c r="Q132" s="1068"/>
      <c r="R132" s="1068"/>
      <c r="S132" s="1068"/>
    </row>
    <row r="133" spans="4:19" ht="13.2" hidden="1">
      <c r="D133" s="1072"/>
      <c r="E133" s="1071"/>
      <c r="F133" s="1071"/>
      <c r="G133" s="1071"/>
      <c r="H133" s="1071"/>
      <c r="I133" s="115"/>
      <c r="J133" s="1071"/>
      <c r="K133" s="1071"/>
      <c r="L133" s="1071"/>
      <c r="M133" s="1071"/>
      <c r="N133" s="1071"/>
      <c r="O133" s="1071"/>
      <c r="P133" s="1071"/>
      <c r="Q133" s="1071"/>
      <c r="R133" s="1071"/>
      <c r="S133" s="1071"/>
    </row>
    <row r="134" spans="4:19" ht="13.2" hidden="1">
      <c r="D134" s="1073"/>
      <c r="E134" s="1074"/>
      <c r="F134" s="1074"/>
      <c r="G134" s="1074"/>
      <c r="H134" s="1074"/>
      <c r="I134" s="115"/>
      <c r="J134" s="1074"/>
      <c r="K134" s="1074"/>
      <c r="L134" s="1074"/>
      <c r="M134" s="1074"/>
      <c r="N134" s="1074"/>
      <c r="O134" s="1074"/>
      <c r="P134" s="1074"/>
      <c r="Q134" s="1074"/>
      <c r="R134" s="1074"/>
      <c r="S134" s="1074"/>
    </row>
    <row r="135" spans="4:19" ht="13.2" hidden="1">
      <c r="D135" s="1073"/>
      <c r="E135" s="1074"/>
      <c r="F135" s="1074"/>
      <c r="G135" s="1074"/>
      <c r="H135" s="1074"/>
      <c r="I135" s="115"/>
      <c r="J135" s="1074"/>
      <c r="K135" s="1074"/>
      <c r="L135" s="1074"/>
      <c r="M135" s="1074"/>
      <c r="N135" s="1074"/>
      <c r="O135" s="1074"/>
      <c r="P135" s="1074"/>
      <c r="Q135" s="1074"/>
      <c r="R135" s="1074"/>
      <c r="S135" s="1074"/>
    </row>
    <row r="136" spans="4:19" ht="13.2" hidden="1">
      <c r="D136" s="1073"/>
      <c r="E136" s="1074"/>
      <c r="F136" s="1074"/>
      <c r="G136" s="1074"/>
      <c r="H136" s="1074"/>
      <c r="I136" s="115"/>
      <c r="J136" s="1074"/>
      <c r="K136" s="1074"/>
      <c r="L136" s="1074"/>
      <c r="M136" s="1074"/>
      <c r="N136" s="1074"/>
      <c r="O136" s="1074"/>
      <c r="P136" s="1074"/>
      <c r="Q136" s="1074"/>
      <c r="R136" s="1074"/>
      <c r="S136" s="1074"/>
    </row>
    <row r="137" spans="4:19" ht="13.2" hidden="1">
      <c r="D137" s="1069"/>
      <c r="E137" s="1068"/>
      <c r="F137" s="1068"/>
      <c r="G137" s="1068"/>
      <c r="H137" s="1068"/>
      <c r="I137" s="115"/>
      <c r="J137" s="1068"/>
      <c r="K137" s="1068"/>
      <c r="L137" s="1068"/>
      <c r="M137" s="1068"/>
      <c r="N137" s="1068"/>
      <c r="O137" s="1068"/>
      <c r="P137" s="1068"/>
      <c r="Q137" s="1068"/>
      <c r="R137" s="1068"/>
      <c r="S137" s="1068"/>
    </row>
    <row r="138" spans="4:19" ht="13.2" hidden="1">
      <c r="D138" s="1067"/>
      <c r="E138" s="1068"/>
      <c r="F138" s="1068"/>
      <c r="G138" s="1068"/>
      <c r="H138" s="1068"/>
      <c r="I138" s="1065"/>
      <c r="J138" s="1068"/>
      <c r="K138" s="1068"/>
      <c r="L138" s="1068"/>
      <c r="M138" s="1068"/>
      <c r="N138" s="1068"/>
      <c r="O138" s="1068"/>
      <c r="P138" s="1068"/>
      <c r="Q138" s="1068"/>
      <c r="R138" s="1068"/>
      <c r="S138" s="1068"/>
    </row>
    <row r="139" spans="4:19" ht="13.2" hidden="1">
      <c r="D139" s="1067"/>
      <c r="E139" s="1068"/>
      <c r="F139" s="1068"/>
      <c r="G139" s="1068"/>
      <c r="H139" s="1068"/>
      <c r="I139" s="1065"/>
      <c r="J139" s="1068"/>
      <c r="K139" s="1068"/>
      <c r="L139" s="1068"/>
      <c r="M139" s="1068"/>
      <c r="N139" s="1068"/>
      <c r="O139" s="1068"/>
      <c r="P139" s="1068"/>
      <c r="Q139" s="1068"/>
      <c r="R139" s="1068"/>
      <c r="S139" s="1068"/>
    </row>
    <row r="140" spans="4:19" ht="13.2" hidden="1">
      <c r="D140" s="1067"/>
      <c r="E140" s="1068"/>
      <c r="F140" s="1068"/>
      <c r="G140" s="1068"/>
      <c r="H140" s="1068"/>
      <c r="I140" s="1065"/>
      <c r="J140" s="1068"/>
      <c r="K140" s="1068"/>
      <c r="L140" s="1068"/>
      <c r="M140" s="1068"/>
      <c r="N140" s="1068"/>
      <c r="O140" s="1068"/>
      <c r="P140" s="1068"/>
      <c r="Q140" s="1068"/>
      <c r="R140" s="1068"/>
      <c r="S140" s="1068"/>
    </row>
    <row r="141" spans="4:19" ht="13.2" hidden="1">
      <c r="D141" s="1075"/>
      <c r="E141" s="1068"/>
      <c r="F141" s="1068"/>
      <c r="G141" s="1068"/>
      <c r="H141" s="1068"/>
      <c r="I141" s="1065"/>
      <c r="J141" s="1068"/>
      <c r="K141" s="1068"/>
      <c r="L141" s="1068"/>
      <c r="M141" s="1068"/>
      <c r="N141" s="1068"/>
      <c r="O141" s="1068"/>
      <c r="P141" s="1068"/>
      <c r="Q141" s="1068"/>
      <c r="R141" s="1068"/>
      <c r="S141" s="1068"/>
    </row>
    <row r="142" spans="4:19" ht="13.2" hidden="1">
      <c r="D142" s="1069"/>
      <c r="E142" s="1068"/>
      <c r="F142" s="1068"/>
      <c r="G142" s="1068"/>
      <c r="H142" s="1068"/>
      <c r="I142" s="1065"/>
      <c r="J142" s="1068"/>
      <c r="K142" s="1068"/>
      <c r="L142" s="1068"/>
      <c r="M142" s="1068"/>
      <c r="N142" s="1068"/>
      <c r="O142" s="1068"/>
      <c r="P142" s="1068"/>
      <c r="Q142" s="1068"/>
      <c r="R142" s="1068"/>
      <c r="S142" s="1068"/>
    </row>
    <row r="143" spans="4:19" ht="13.2" hidden="1">
      <c r="D143" s="1069"/>
      <c r="E143" s="1076"/>
      <c r="F143" s="1076"/>
      <c r="G143" s="1076"/>
      <c r="H143" s="1076"/>
      <c r="I143" s="115"/>
      <c r="J143" s="1076"/>
      <c r="K143" s="1076"/>
      <c r="L143" s="1076"/>
      <c r="M143" s="1076"/>
      <c r="N143" s="1076"/>
      <c r="O143" s="1076"/>
      <c r="P143" s="1076"/>
      <c r="Q143" s="1076"/>
      <c r="R143" s="1076"/>
      <c r="S143" s="1076"/>
    </row>
    <row r="144" spans="4:19" ht="13.2" hidden="1">
      <c r="D144" s="1069"/>
      <c r="E144" s="1076"/>
      <c r="F144" s="1076"/>
      <c r="G144" s="1076"/>
      <c r="H144" s="1076"/>
      <c r="I144" s="115"/>
      <c r="J144" s="1076"/>
      <c r="K144" s="1076"/>
      <c r="L144" s="1076"/>
      <c r="M144" s="1076"/>
      <c r="N144" s="1076"/>
      <c r="O144" s="1076"/>
      <c r="P144" s="1076"/>
      <c r="Q144" s="1076"/>
      <c r="R144" s="1076"/>
      <c r="S144" s="1076"/>
    </row>
    <row r="145" spans="4:19" ht="13.2" hidden="1">
      <c r="D145" s="1069"/>
      <c r="E145" s="1076"/>
      <c r="F145" s="1076"/>
      <c r="G145" s="1076"/>
      <c r="H145" s="1076"/>
      <c r="I145" s="115"/>
      <c r="J145" s="1076"/>
      <c r="K145" s="1076"/>
      <c r="L145" s="1076"/>
      <c r="M145" s="1076"/>
      <c r="N145" s="1076"/>
      <c r="O145" s="1076"/>
      <c r="P145" s="1076"/>
      <c r="Q145" s="1076"/>
      <c r="R145" s="1076"/>
      <c r="S145" s="1076"/>
    </row>
    <row r="146" spans="4:19" ht="13.2" hidden="1">
      <c r="D146" s="1069"/>
      <c r="E146" s="1076"/>
      <c r="F146" s="1076"/>
      <c r="G146" s="1076"/>
      <c r="H146" s="1076"/>
      <c r="I146" s="115"/>
      <c r="J146" s="1076"/>
      <c r="K146" s="1076"/>
      <c r="L146" s="1076"/>
      <c r="M146" s="1076"/>
      <c r="N146" s="1076"/>
      <c r="O146" s="1076"/>
      <c r="P146" s="1076"/>
      <c r="Q146" s="1076"/>
      <c r="R146" s="1076"/>
      <c r="S146" s="1076"/>
    </row>
    <row r="147" spans="4:19" ht="13.2" hidden="1">
      <c r="D147" s="1069"/>
      <c r="E147" s="1076"/>
      <c r="F147" s="1076"/>
      <c r="G147" s="1076"/>
      <c r="H147" s="1076"/>
      <c r="I147" s="115"/>
      <c r="J147" s="1076"/>
      <c r="K147" s="1076"/>
      <c r="L147" s="1076"/>
      <c r="M147" s="1076"/>
      <c r="N147" s="1076"/>
      <c r="O147" s="1076"/>
      <c r="P147" s="1076"/>
      <c r="Q147" s="1076"/>
      <c r="R147" s="1076"/>
      <c r="S147" s="1076"/>
    </row>
    <row r="148" spans="4:19" ht="13.2" hidden="1">
      <c r="D148" s="1069"/>
      <c r="E148" s="1076"/>
      <c r="F148" s="1076"/>
      <c r="G148" s="1076"/>
      <c r="H148" s="1076"/>
      <c r="I148" s="115"/>
      <c r="J148" s="1076"/>
      <c r="K148" s="1076"/>
      <c r="L148" s="1076"/>
      <c r="M148" s="1076"/>
      <c r="N148" s="1076"/>
      <c r="O148" s="1076"/>
      <c r="P148" s="1076"/>
      <c r="Q148" s="1076"/>
      <c r="R148" s="1076"/>
      <c r="S148" s="1076"/>
    </row>
    <row r="149" spans="4:19" ht="13.2" hidden="1">
      <c r="D149" s="1069"/>
      <c r="E149" s="1076"/>
      <c r="F149" s="1076"/>
      <c r="G149" s="1076"/>
      <c r="H149" s="1076"/>
      <c r="I149" s="115"/>
      <c r="J149" s="1076"/>
      <c r="K149" s="1076"/>
      <c r="L149" s="1076"/>
      <c r="M149" s="1076"/>
      <c r="N149" s="1076"/>
      <c r="O149" s="1076"/>
      <c r="P149" s="1076"/>
      <c r="Q149" s="1076"/>
      <c r="R149" s="1076"/>
      <c r="S149" s="1076"/>
    </row>
    <row r="150" spans="4:19" ht="13.2" hidden="1">
      <c r="D150" s="1069"/>
      <c r="E150" s="1076"/>
      <c r="F150" s="1076"/>
      <c r="G150" s="1076"/>
      <c r="H150" s="1076"/>
      <c r="I150" s="115"/>
      <c r="J150" s="1076"/>
      <c r="K150" s="1076"/>
      <c r="L150" s="1076"/>
      <c r="M150" s="1076"/>
      <c r="N150" s="1076"/>
      <c r="O150" s="1076"/>
      <c r="P150" s="1076"/>
      <c r="Q150" s="1076"/>
      <c r="R150" s="1076"/>
      <c r="S150" s="1076"/>
    </row>
    <row r="151" spans="4:19" ht="13.2" hidden="1">
      <c r="D151" s="1069"/>
      <c r="E151" s="1076"/>
      <c r="F151" s="1076"/>
      <c r="G151" s="1076"/>
      <c r="H151" s="1076"/>
      <c r="I151" s="115"/>
      <c r="J151" s="1076"/>
      <c r="K151" s="1076"/>
      <c r="L151" s="1076"/>
      <c r="M151" s="1076"/>
      <c r="N151" s="1076"/>
      <c r="O151" s="1076"/>
      <c r="P151" s="1076"/>
      <c r="Q151" s="1076"/>
      <c r="R151" s="1076"/>
      <c r="S151" s="1076"/>
    </row>
    <row r="152" spans="4:19" ht="13.2" hidden="1">
      <c r="D152" s="1069"/>
      <c r="E152" s="1076"/>
      <c r="F152" s="1076"/>
      <c r="G152" s="1076"/>
      <c r="H152" s="1076"/>
      <c r="I152" s="115"/>
      <c r="J152" s="1076"/>
      <c r="K152" s="1076"/>
      <c r="L152" s="1076"/>
      <c r="M152" s="1076"/>
      <c r="N152" s="1076"/>
      <c r="O152" s="1076"/>
      <c r="P152" s="1076"/>
      <c r="Q152" s="1076"/>
      <c r="R152" s="1076"/>
      <c r="S152" s="1076"/>
    </row>
    <row r="153" spans="4:19" ht="13.2" hidden="1">
      <c r="D153" s="1069"/>
      <c r="E153" s="1076"/>
      <c r="F153" s="1076"/>
      <c r="G153" s="1076"/>
      <c r="H153" s="1076"/>
      <c r="I153" s="115"/>
      <c r="J153" s="1076"/>
      <c r="K153" s="1076"/>
      <c r="L153" s="1076"/>
      <c r="M153" s="1076"/>
      <c r="N153" s="1076"/>
      <c r="O153" s="1076"/>
      <c r="P153" s="1076"/>
      <c r="Q153" s="1076"/>
      <c r="R153" s="1076"/>
      <c r="S153" s="1076"/>
    </row>
    <row r="154" spans="4:19" ht="13.2" hidden="1">
      <c r="D154" s="1069"/>
      <c r="E154" s="1076"/>
      <c r="F154" s="1076"/>
      <c r="G154" s="1076"/>
      <c r="H154" s="1076"/>
      <c r="I154" s="115"/>
      <c r="J154" s="1076"/>
      <c r="K154" s="1076"/>
      <c r="L154" s="1076"/>
      <c r="M154" s="1076"/>
      <c r="N154" s="1076"/>
      <c r="O154" s="1076"/>
      <c r="P154" s="1076"/>
      <c r="Q154" s="1076"/>
      <c r="R154" s="1076"/>
      <c r="S154" s="1076"/>
    </row>
    <row r="155" spans="4:19" ht="13.2" hidden="1">
      <c r="D155" s="1069"/>
      <c r="E155" s="1076"/>
      <c r="F155" s="1076"/>
      <c r="G155" s="1076"/>
      <c r="H155" s="1076"/>
      <c r="I155" s="115"/>
      <c r="J155" s="1076"/>
      <c r="K155" s="1076"/>
      <c r="L155" s="1076"/>
      <c r="M155" s="1076"/>
      <c r="N155" s="1076"/>
      <c r="O155" s="1076"/>
      <c r="P155" s="1076"/>
      <c r="Q155" s="1076"/>
      <c r="R155" s="1076"/>
      <c r="S155" s="1076"/>
    </row>
    <row r="156" spans="4:19" ht="13.2" hidden="1">
      <c r="D156" s="1069"/>
      <c r="E156" s="1076"/>
      <c r="F156" s="1076"/>
      <c r="G156" s="1076"/>
      <c r="H156" s="1076"/>
      <c r="I156" s="115"/>
      <c r="J156" s="1076"/>
      <c r="K156" s="1076"/>
      <c r="L156" s="1076"/>
      <c r="M156" s="1076"/>
      <c r="N156" s="1076"/>
      <c r="O156" s="1076"/>
      <c r="P156" s="1076"/>
      <c r="Q156" s="1076"/>
      <c r="R156" s="1076"/>
      <c r="S156" s="1076"/>
    </row>
    <row r="157" spans="4:19" ht="13.2" hidden="1">
      <c r="D157" s="1069"/>
      <c r="E157" s="1076"/>
      <c r="F157" s="1076"/>
      <c r="G157" s="1076"/>
      <c r="H157" s="1076"/>
      <c r="I157" s="115"/>
      <c r="J157" s="1076"/>
      <c r="K157" s="1076"/>
      <c r="L157" s="1076"/>
      <c r="M157" s="1076"/>
      <c r="N157" s="1076"/>
      <c r="O157" s="1076"/>
      <c r="P157" s="1076"/>
      <c r="Q157" s="1076"/>
      <c r="R157" s="1076"/>
      <c r="S157" s="1076"/>
    </row>
    <row r="158" spans="4:19" ht="13.2" hidden="1">
      <c r="D158" s="1069"/>
      <c r="E158" s="1076"/>
      <c r="F158" s="1076"/>
      <c r="G158" s="1076"/>
      <c r="H158" s="1076"/>
      <c r="I158" s="115"/>
      <c r="J158" s="1076"/>
      <c r="K158" s="1076"/>
      <c r="L158" s="1076"/>
      <c r="M158" s="1076"/>
      <c r="N158" s="1076"/>
      <c r="O158" s="1076"/>
      <c r="P158" s="1076"/>
      <c r="Q158" s="1076"/>
      <c r="R158" s="1076"/>
      <c r="S158" s="1076"/>
    </row>
    <row r="159" spans="4:19" ht="13.2" hidden="1">
      <c r="D159" s="1069"/>
      <c r="E159" s="1076"/>
      <c r="F159" s="1076"/>
      <c r="G159" s="1076"/>
      <c r="H159" s="1076"/>
      <c r="I159" s="115"/>
      <c r="J159" s="1076"/>
      <c r="K159" s="1076"/>
      <c r="L159" s="1076"/>
      <c r="M159" s="1076"/>
      <c r="N159" s="1076"/>
      <c r="O159" s="1076"/>
      <c r="P159" s="1076"/>
      <c r="Q159" s="1076"/>
      <c r="R159" s="1076"/>
      <c r="S159" s="1076"/>
    </row>
    <row r="160" spans="4:19" ht="13.2" hidden="1">
      <c r="D160" s="1069"/>
      <c r="E160" s="1076"/>
      <c r="F160" s="1076"/>
      <c r="G160" s="1076"/>
      <c r="H160" s="1076"/>
      <c r="I160" s="115"/>
      <c r="J160" s="1076"/>
      <c r="K160" s="1076"/>
      <c r="L160" s="1076"/>
      <c r="M160" s="1076"/>
      <c r="N160" s="1076"/>
      <c r="O160" s="1076"/>
      <c r="P160" s="1076"/>
      <c r="Q160" s="1076"/>
      <c r="R160" s="1076"/>
      <c r="S160" s="1076"/>
    </row>
    <row r="161" spans="4:19" ht="13.2" hidden="1">
      <c r="D161" s="1069"/>
      <c r="E161" s="1076"/>
      <c r="F161" s="1076"/>
      <c r="G161" s="1076"/>
      <c r="H161" s="1076"/>
      <c r="I161" s="115"/>
      <c r="J161" s="1076"/>
      <c r="K161" s="1076"/>
      <c r="L161" s="1076"/>
      <c r="M161" s="1076"/>
      <c r="N161" s="1076"/>
      <c r="O161" s="1076"/>
      <c r="P161" s="1076"/>
      <c r="Q161" s="1076"/>
      <c r="R161" s="1076"/>
      <c r="S161" s="1076"/>
    </row>
    <row r="162" spans="4:19" ht="13.2" hidden="1">
      <c r="D162" s="1069"/>
      <c r="E162" s="1076"/>
      <c r="F162" s="1076"/>
      <c r="G162" s="1076"/>
      <c r="H162" s="1076"/>
      <c r="I162" s="115"/>
      <c r="J162" s="1076"/>
      <c r="K162" s="1076"/>
      <c r="L162" s="1076"/>
      <c r="M162" s="1076"/>
      <c r="N162" s="1076"/>
      <c r="O162" s="1076"/>
      <c r="P162" s="1076"/>
      <c r="Q162" s="1076"/>
      <c r="R162" s="1076"/>
      <c r="S162" s="1076"/>
    </row>
    <row r="163" spans="4:19" ht="13.2" hidden="1">
      <c r="D163" s="1069"/>
      <c r="E163" s="1076"/>
      <c r="F163" s="1076"/>
      <c r="G163" s="1076"/>
      <c r="H163" s="1076"/>
      <c r="I163" s="115"/>
      <c r="J163" s="1076"/>
      <c r="K163" s="1076"/>
      <c r="L163" s="1076"/>
      <c r="M163" s="1076"/>
      <c r="N163" s="1076"/>
      <c r="O163" s="1076"/>
      <c r="P163" s="1076"/>
      <c r="Q163" s="1076"/>
      <c r="R163" s="1076"/>
      <c r="S163" s="1076"/>
    </row>
    <row r="164" spans="4:19" ht="13.2" hidden="1">
      <c r="D164" s="1069"/>
      <c r="E164" s="1076"/>
      <c r="F164" s="1076"/>
      <c r="G164" s="1076"/>
      <c r="H164" s="1076"/>
      <c r="I164" s="115"/>
      <c r="J164" s="1076"/>
      <c r="K164" s="1076"/>
      <c r="L164" s="1076"/>
      <c r="M164" s="1076"/>
      <c r="N164" s="1076"/>
      <c r="O164" s="1076"/>
      <c r="P164" s="1076"/>
      <c r="Q164" s="1076"/>
      <c r="R164" s="1076"/>
      <c r="S164" s="1076"/>
    </row>
    <row r="165" spans="4:19" ht="13.2" hidden="1">
      <c r="D165" s="1069"/>
      <c r="E165" s="1076"/>
      <c r="F165" s="1076"/>
      <c r="G165" s="1076"/>
      <c r="H165" s="1076"/>
      <c r="I165" s="115"/>
      <c r="J165" s="1076"/>
      <c r="K165" s="1076"/>
      <c r="L165" s="1076"/>
      <c r="M165" s="1076"/>
      <c r="N165" s="1076"/>
      <c r="O165" s="1076"/>
      <c r="P165" s="1076"/>
      <c r="Q165" s="1076"/>
      <c r="R165" s="1076"/>
      <c r="S165" s="1076"/>
    </row>
    <row r="166" spans="4:19" ht="13.2" hidden="1">
      <c r="D166" s="1069"/>
      <c r="E166" s="1076"/>
      <c r="F166" s="1076"/>
      <c r="G166" s="1076"/>
      <c r="H166" s="1076"/>
      <c r="I166" s="115"/>
      <c r="J166" s="1076"/>
      <c r="K166" s="1076"/>
      <c r="L166" s="1076"/>
      <c r="M166" s="1076"/>
      <c r="N166" s="1076"/>
      <c r="O166" s="1076"/>
      <c r="P166" s="1076"/>
      <c r="Q166" s="1076"/>
      <c r="R166" s="1076"/>
      <c r="S166" s="1076"/>
    </row>
    <row r="167" spans="4:19" ht="13.2" hidden="1">
      <c r="D167" s="1069"/>
      <c r="E167" s="1076"/>
      <c r="F167" s="1076"/>
      <c r="G167" s="1076"/>
      <c r="H167" s="1076"/>
      <c r="I167" s="115"/>
      <c r="J167" s="1076"/>
      <c r="K167" s="1076"/>
      <c r="L167" s="1076"/>
      <c r="M167" s="1076"/>
      <c r="N167" s="1076"/>
      <c r="O167" s="1076"/>
      <c r="P167" s="1076"/>
      <c r="Q167" s="1076"/>
      <c r="R167" s="1076"/>
      <c r="S167" s="1076"/>
    </row>
    <row r="168" spans="4:19" ht="13.2" hidden="1">
      <c r="D168" s="1069"/>
      <c r="E168" s="1076"/>
      <c r="F168" s="1076"/>
      <c r="G168" s="1076"/>
      <c r="H168" s="1076"/>
      <c r="I168" s="115"/>
      <c r="J168" s="1076"/>
      <c r="K168" s="1076"/>
      <c r="L168" s="1076"/>
      <c r="M168" s="1076"/>
      <c r="N168" s="1076"/>
      <c r="O168" s="1076"/>
      <c r="P168" s="1076"/>
      <c r="Q168" s="1076"/>
      <c r="R168" s="1076"/>
      <c r="S168" s="1076"/>
    </row>
    <row r="169" spans="4:19" ht="13.2" hidden="1">
      <c r="D169" s="1069"/>
      <c r="E169" s="1076"/>
      <c r="F169" s="1076"/>
      <c r="G169" s="1076"/>
      <c r="H169" s="1076"/>
      <c r="I169" s="115"/>
      <c r="J169" s="1076"/>
      <c r="K169" s="1076"/>
      <c r="L169" s="1076"/>
      <c r="M169" s="1076"/>
      <c r="N169" s="1076"/>
      <c r="O169" s="1076"/>
      <c r="P169" s="1076"/>
      <c r="Q169" s="1076"/>
      <c r="R169" s="1076"/>
      <c r="S169" s="1076"/>
    </row>
    <row r="170" spans="4:19" ht="13.2" hidden="1">
      <c r="D170" s="1069"/>
      <c r="E170" s="1076"/>
      <c r="F170" s="1076"/>
      <c r="G170" s="1076"/>
      <c r="H170" s="1076"/>
      <c r="I170" s="115"/>
      <c r="J170" s="1076"/>
      <c r="K170" s="1076"/>
      <c r="L170" s="1076"/>
      <c r="M170" s="1076"/>
      <c r="N170" s="1076"/>
      <c r="O170" s="1076"/>
      <c r="P170" s="1076"/>
      <c r="Q170" s="1076"/>
      <c r="R170" s="1076"/>
      <c r="S170" s="1076"/>
    </row>
    <row r="171" spans="4:19" ht="13.2" hidden="1">
      <c r="D171" s="1069"/>
      <c r="E171" s="1076"/>
      <c r="F171" s="1076"/>
      <c r="G171" s="1076"/>
      <c r="H171" s="1076"/>
      <c r="I171" s="115"/>
      <c r="J171" s="1076"/>
      <c r="K171" s="1076"/>
      <c r="L171" s="1076"/>
      <c r="M171" s="1076"/>
      <c r="N171" s="1076"/>
      <c r="O171" s="1076"/>
      <c r="P171" s="1076"/>
      <c r="Q171" s="1076"/>
      <c r="R171" s="1076"/>
      <c r="S171" s="1076"/>
    </row>
    <row r="172" spans="4:19" ht="13.2" hidden="1">
      <c r="D172" s="1069"/>
      <c r="E172" s="1076"/>
      <c r="F172" s="1076"/>
      <c r="G172" s="1076"/>
      <c r="H172" s="1076"/>
      <c r="I172" s="115"/>
      <c r="J172" s="1076"/>
      <c r="K172" s="1076"/>
      <c r="L172" s="1076"/>
      <c r="M172" s="1076"/>
      <c r="N172" s="1076"/>
      <c r="O172" s="1076"/>
      <c r="P172" s="1076"/>
      <c r="Q172" s="1076"/>
      <c r="R172" s="1076"/>
      <c r="S172" s="1076"/>
    </row>
    <row r="173" spans="4:19" ht="13.2" hidden="1">
      <c r="D173" s="1069"/>
      <c r="E173" s="1076"/>
      <c r="F173" s="1076"/>
      <c r="G173" s="1076"/>
      <c r="H173" s="1076"/>
      <c r="I173" s="115"/>
      <c r="J173" s="1076"/>
      <c r="K173" s="1076"/>
      <c r="L173" s="1076"/>
      <c r="M173" s="1076"/>
      <c r="N173" s="1076"/>
      <c r="O173" s="1076"/>
      <c r="P173" s="1076"/>
      <c r="Q173" s="1076"/>
      <c r="R173" s="1076"/>
      <c r="S173" s="1076"/>
    </row>
    <row r="174" spans="4:19" ht="13.2" hidden="1">
      <c r="D174" s="1069"/>
      <c r="E174" s="1076"/>
      <c r="F174" s="1076"/>
      <c r="G174" s="1076"/>
      <c r="H174" s="1076"/>
      <c r="I174" s="115"/>
      <c r="J174" s="1076"/>
      <c r="K174" s="1076"/>
      <c r="L174" s="1076"/>
      <c r="M174" s="1076"/>
      <c r="N174" s="1076"/>
      <c r="O174" s="1076"/>
      <c r="P174" s="1076"/>
      <c r="Q174" s="1076"/>
      <c r="R174" s="1076"/>
      <c r="S174" s="1076"/>
    </row>
    <row r="175" spans="4:19" ht="13.2" hidden="1">
      <c r="D175" s="1069"/>
      <c r="E175" s="1076"/>
      <c r="F175" s="1076"/>
      <c r="G175" s="1076"/>
      <c r="H175" s="1076"/>
      <c r="I175" s="115"/>
      <c r="J175" s="1076"/>
      <c r="K175" s="1076"/>
      <c r="L175" s="1076"/>
      <c r="M175" s="1076"/>
      <c r="N175" s="1076"/>
      <c r="O175" s="1076"/>
      <c r="P175" s="1076"/>
      <c r="Q175" s="1076"/>
      <c r="R175" s="1076"/>
      <c r="S175" s="1076"/>
    </row>
    <row r="176" spans="4:19" ht="13.2" hidden="1">
      <c r="D176" s="1069"/>
      <c r="E176" s="1076"/>
      <c r="F176" s="1076"/>
      <c r="G176" s="1076"/>
      <c r="H176" s="1076"/>
      <c r="I176" s="115"/>
      <c r="J176" s="1076"/>
      <c r="K176" s="1076"/>
      <c r="L176" s="1076"/>
      <c r="M176" s="1076"/>
      <c r="N176" s="1076"/>
      <c r="O176" s="1076"/>
      <c r="P176" s="1076"/>
      <c r="Q176" s="1076"/>
      <c r="R176" s="1076"/>
      <c r="S176" s="1076"/>
    </row>
    <row r="177" spans="4:19" ht="13.2" hidden="1">
      <c r="D177" s="1069"/>
      <c r="E177" s="1076"/>
      <c r="F177" s="1076"/>
      <c r="G177" s="1076"/>
      <c r="H177" s="1076"/>
      <c r="I177" s="115"/>
      <c r="J177" s="1076"/>
      <c r="K177" s="1076"/>
      <c r="L177" s="1076"/>
      <c r="M177" s="1076"/>
      <c r="N177" s="1076"/>
      <c r="O177" s="1076"/>
      <c r="P177" s="1076"/>
      <c r="Q177" s="1076"/>
      <c r="R177" s="1076"/>
      <c r="S177" s="1076"/>
    </row>
    <row r="178" spans="4:19" ht="13.2" hidden="1">
      <c r="D178" s="1069"/>
      <c r="E178" s="1076"/>
      <c r="F178" s="1076"/>
      <c r="G178" s="1076"/>
      <c r="H178" s="1076"/>
      <c r="I178" s="115"/>
      <c r="J178" s="1076"/>
      <c r="K178" s="1076"/>
      <c r="L178" s="1076"/>
      <c r="M178" s="1076"/>
      <c r="N178" s="1076"/>
      <c r="O178" s="1076"/>
      <c r="P178" s="1076"/>
      <c r="Q178" s="1076"/>
      <c r="R178" s="1076"/>
      <c r="S178" s="1076"/>
    </row>
    <row r="179" spans="4:19" ht="13.2" hidden="1">
      <c r="D179" s="1069"/>
      <c r="E179" s="1076"/>
      <c r="F179" s="1076"/>
      <c r="G179" s="1076"/>
      <c r="H179" s="1076"/>
      <c r="I179" s="115"/>
      <c r="J179" s="1076"/>
      <c r="K179" s="1076"/>
      <c r="L179" s="1076"/>
      <c r="M179" s="1076"/>
      <c r="N179" s="1076"/>
      <c r="O179" s="1076"/>
      <c r="P179" s="1076"/>
      <c r="Q179" s="1076"/>
      <c r="R179" s="1076"/>
      <c r="S179" s="1076"/>
    </row>
    <row r="180" spans="4:19" ht="13.2" hidden="1">
      <c r="D180" s="1069"/>
      <c r="E180" s="1076"/>
      <c r="F180" s="1076"/>
      <c r="G180" s="1076"/>
      <c r="H180" s="1076"/>
      <c r="I180" s="115"/>
      <c r="J180" s="1076"/>
      <c r="K180" s="1076"/>
      <c r="L180" s="1076"/>
      <c r="M180" s="1076"/>
      <c r="N180" s="1076"/>
      <c r="O180" s="1076"/>
      <c r="P180" s="1076"/>
      <c r="Q180" s="1076"/>
      <c r="R180" s="1076"/>
      <c r="S180" s="1076"/>
    </row>
    <row r="181" spans="4:19" ht="13.2" hidden="1">
      <c r="D181" s="1069"/>
      <c r="E181" s="1076"/>
      <c r="F181" s="1076"/>
      <c r="G181" s="1076"/>
      <c r="H181" s="1076"/>
      <c r="I181" s="115"/>
      <c r="J181" s="1076"/>
      <c r="K181" s="1076"/>
      <c r="L181" s="1076"/>
      <c r="M181" s="1076"/>
      <c r="N181" s="1076"/>
      <c r="O181" s="1076"/>
      <c r="P181" s="1076"/>
      <c r="Q181" s="1076"/>
      <c r="R181" s="1076"/>
      <c r="S181" s="1076"/>
    </row>
    <row r="182" spans="4:19" ht="13.2" hidden="1">
      <c r="D182" s="1069"/>
      <c r="E182" s="1076"/>
      <c r="F182" s="1076"/>
      <c r="G182" s="1076"/>
      <c r="H182" s="1076"/>
      <c r="I182" s="115"/>
      <c r="J182" s="1076"/>
      <c r="K182" s="1076"/>
      <c r="L182" s="1076"/>
      <c r="M182" s="1076"/>
      <c r="N182" s="1076"/>
      <c r="O182" s="1076"/>
      <c r="P182" s="1076"/>
      <c r="Q182" s="1076"/>
      <c r="R182" s="1076"/>
      <c r="S182" s="1076"/>
    </row>
    <row r="183" spans="4:19" ht="13.2" hidden="1">
      <c r="D183" s="1069"/>
      <c r="E183" s="1076"/>
      <c r="F183" s="1076"/>
      <c r="G183" s="1076"/>
      <c r="H183" s="1076"/>
      <c r="I183" s="115"/>
      <c r="J183" s="1076"/>
      <c r="K183" s="1076"/>
      <c r="L183" s="1076"/>
      <c r="M183" s="1076"/>
      <c r="N183" s="1076"/>
      <c r="O183" s="1076"/>
      <c r="P183" s="1076"/>
      <c r="Q183" s="1076"/>
      <c r="R183" s="1076"/>
      <c r="S183" s="1076"/>
    </row>
    <row r="184" spans="4:19" ht="13.2" hidden="1">
      <c r="D184" s="1069"/>
      <c r="E184" s="1076"/>
      <c r="F184" s="1076"/>
      <c r="G184" s="1076"/>
      <c r="H184" s="1076"/>
      <c r="I184" s="115"/>
      <c r="J184" s="1076"/>
      <c r="K184" s="1076"/>
      <c r="L184" s="1076"/>
      <c r="M184" s="1076"/>
      <c r="N184" s="1076"/>
      <c r="O184" s="1076"/>
      <c r="P184" s="1076"/>
      <c r="Q184" s="1076"/>
      <c r="R184" s="1076"/>
      <c r="S184" s="1076"/>
    </row>
    <row r="185" spans="4:19" ht="13.2" hidden="1">
      <c r="D185" s="1069"/>
      <c r="E185" s="1076"/>
      <c r="F185" s="1076"/>
      <c r="G185" s="1076"/>
      <c r="H185" s="1076"/>
      <c r="I185" s="115"/>
      <c r="J185" s="1076"/>
      <c r="K185" s="1076"/>
      <c r="L185" s="1076"/>
      <c r="M185" s="1076"/>
      <c r="N185" s="1076"/>
      <c r="O185" s="1076"/>
      <c r="P185" s="1076"/>
      <c r="Q185" s="1076"/>
      <c r="R185" s="1076"/>
      <c r="S185" s="1076"/>
    </row>
    <row r="186" spans="4:19" ht="13.2" hidden="1">
      <c r="D186" s="1069"/>
      <c r="E186" s="1076"/>
      <c r="F186" s="1076"/>
      <c r="G186" s="1076"/>
      <c r="H186" s="1076"/>
      <c r="I186" s="115"/>
      <c r="J186" s="1076"/>
      <c r="K186" s="1076"/>
      <c r="L186" s="1076"/>
      <c r="M186" s="1076"/>
      <c r="N186" s="1076"/>
      <c r="O186" s="1076"/>
      <c r="P186" s="1076"/>
      <c r="Q186" s="1076"/>
      <c r="R186" s="1076"/>
      <c r="S186" s="1076"/>
    </row>
    <row r="187" spans="4:19" ht="13.2" hidden="1">
      <c r="D187" s="1069"/>
      <c r="E187" s="1076"/>
      <c r="F187" s="1076"/>
      <c r="G187" s="1076"/>
      <c r="H187" s="1076"/>
      <c r="I187" s="115"/>
      <c r="J187" s="1076"/>
      <c r="K187" s="1076"/>
      <c r="L187" s="1076"/>
      <c r="M187" s="1076"/>
      <c r="N187" s="1076"/>
      <c r="O187" s="1076"/>
      <c r="P187" s="1076"/>
      <c r="Q187" s="1076"/>
      <c r="R187" s="1076"/>
      <c r="S187" s="1076"/>
    </row>
    <row r="188" spans="4:19" ht="13.2" hidden="1">
      <c r="D188" s="1069"/>
      <c r="E188" s="1076"/>
      <c r="F188" s="1076"/>
      <c r="G188" s="1076"/>
      <c r="H188" s="1076"/>
      <c r="I188" s="115"/>
      <c r="J188" s="1076"/>
      <c r="K188" s="1076"/>
      <c r="L188" s="1076"/>
      <c r="M188" s="1076"/>
      <c r="N188" s="1076"/>
      <c r="O188" s="1076"/>
      <c r="P188" s="1076"/>
      <c r="Q188" s="1076"/>
      <c r="R188" s="1076"/>
      <c r="S188" s="1076"/>
    </row>
    <row r="189" spans="4:19" ht="13.2" hidden="1">
      <c r="D189" s="1069"/>
      <c r="E189" s="1076"/>
      <c r="F189" s="1076"/>
      <c r="G189" s="1076"/>
      <c r="H189" s="1076"/>
      <c r="I189" s="115"/>
      <c r="J189" s="1076"/>
      <c r="K189" s="1076"/>
      <c r="L189" s="1076"/>
      <c r="M189" s="1076"/>
      <c r="N189" s="1076"/>
      <c r="O189" s="1076"/>
      <c r="P189" s="1076"/>
      <c r="Q189" s="1076"/>
      <c r="R189" s="1076"/>
      <c r="S189" s="1076"/>
    </row>
    <row r="190" spans="4:19" ht="13.2" hidden="1">
      <c r="D190" s="1069"/>
      <c r="E190" s="1076"/>
      <c r="F190" s="1076"/>
      <c r="G190" s="1076"/>
      <c r="H190" s="1076"/>
      <c r="I190" s="115"/>
      <c r="J190" s="1076"/>
      <c r="K190" s="1076"/>
      <c r="L190" s="1076"/>
      <c r="M190" s="1076"/>
      <c r="N190" s="1076"/>
      <c r="O190" s="1076"/>
      <c r="P190" s="1076"/>
      <c r="Q190" s="1076"/>
      <c r="R190" s="1076"/>
      <c r="S190" s="1076"/>
    </row>
    <row r="191" spans="4:19" ht="13.2" hidden="1">
      <c r="D191" s="1069"/>
      <c r="E191" s="1076"/>
      <c r="F191" s="1076"/>
      <c r="G191" s="1076"/>
      <c r="H191" s="1076"/>
      <c r="I191" s="115"/>
      <c r="J191" s="1076"/>
      <c r="K191" s="1076"/>
      <c r="L191" s="1076"/>
      <c r="M191" s="1076"/>
      <c r="N191" s="1076"/>
      <c r="O191" s="1076"/>
      <c r="P191" s="1076"/>
      <c r="Q191" s="1076"/>
      <c r="R191" s="1076"/>
      <c r="S191" s="1076"/>
    </row>
    <row r="192" spans="4:19" ht="13.2" hidden="1">
      <c r="D192" s="1069"/>
      <c r="E192" s="1076"/>
      <c r="F192" s="1076"/>
      <c r="G192" s="1076"/>
      <c r="H192" s="1076"/>
      <c r="I192" s="115"/>
      <c r="J192" s="1076"/>
      <c r="K192" s="1076"/>
      <c r="L192" s="1076"/>
      <c r="M192" s="1076"/>
      <c r="N192" s="1076"/>
      <c r="O192" s="1076"/>
      <c r="P192" s="1076"/>
      <c r="Q192" s="1076"/>
      <c r="R192" s="1076"/>
      <c r="S192" s="1076"/>
    </row>
    <row r="193" spans="4:19" ht="13.2" hidden="1">
      <c r="D193" s="1069"/>
      <c r="E193" s="1076"/>
      <c r="F193" s="1076"/>
      <c r="G193" s="1076"/>
      <c r="H193" s="1076"/>
      <c r="I193" s="115"/>
      <c r="J193" s="1076"/>
      <c r="K193" s="1076"/>
      <c r="L193" s="1076"/>
      <c r="M193" s="1076"/>
      <c r="N193" s="1076"/>
      <c r="O193" s="1076"/>
      <c r="P193" s="1076"/>
      <c r="Q193" s="1076"/>
      <c r="R193" s="1076"/>
      <c r="S193" s="1076"/>
    </row>
    <row r="194" spans="4:19" ht="13.2" hidden="1">
      <c r="D194" s="1069"/>
      <c r="E194" s="1076"/>
      <c r="F194" s="1076"/>
      <c r="G194" s="1076"/>
      <c r="H194" s="1076"/>
      <c r="I194" s="115"/>
      <c r="J194" s="1076"/>
      <c r="K194" s="1076"/>
      <c r="L194" s="1076"/>
      <c r="M194" s="1076"/>
      <c r="N194" s="1076"/>
      <c r="O194" s="1076"/>
      <c r="P194" s="1076"/>
      <c r="Q194" s="1076"/>
      <c r="R194" s="1076"/>
      <c r="S194" s="1076"/>
    </row>
    <row r="195" spans="4:19" ht="13.2" hidden="1">
      <c r="D195" s="1069"/>
      <c r="E195" s="1076"/>
      <c r="F195" s="1076"/>
      <c r="G195" s="1076"/>
      <c r="H195" s="1076"/>
      <c r="I195" s="115"/>
      <c r="J195" s="1076"/>
      <c r="K195" s="1076"/>
      <c r="L195" s="1076"/>
      <c r="M195" s="1076"/>
      <c r="N195" s="1076"/>
      <c r="O195" s="1076"/>
      <c r="P195" s="1076"/>
      <c r="Q195" s="1076"/>
      <c r="R195" s="1076"/>
      <c r="S195" s="1076"/>
    </row>
    <row r="196" spans="4:19" ht="13.2" hidden="1">
      <c r="D196" s="1069"/>
      <c r="E196" s="1076"/>
      <c r="F196" s="1076"/>
      <c r="G196" s="1076"/>
      <c r="H196" s="1076"/>
      <c r="I196" s="115"/>
      <c r="J196" s="1076"/>
      <c r="K196" s="1076"/>
      <c r="L196" s="1076"/>
      <c r="M196" s="1076"/>
      <c r="N196" s="1076"/>
      <c r="O196" s="1076"/>
      <c r="P196" s="1076"/>
      <c r="Q196" s="1076"/>
      <c r="R196" s="1076"/>
      <c r="S196" s="1076"/>
    </row>
    <row r="197" spans="4:19" ht="13.2" hidden="1">
      <c r="D197" s="1069"/>
      <c r="E197" s="1076"/>
      <c r="F197" s="1076"/>
      <c r="G197" s="1076"/>
      <c r="H197" s="1076"/>
      <c r="I197" s="115"/>
      <c r="J197" s="1076"/>
      <c r="K197" s="1076"/>
      <c r="L197" s="1076"/>
      <c r="M197" s="1076"/>
      <c r="N197" s="1076"/>
      <c r="O197" s="1076"/>
      <c r="P197" s="1076"/>
      <c r="Q197" s="1076"/>
      <c r="R197" s="1076"/>
      <c r="S197" s="1076"/>
    </row>
    <row r="198" spans="4:19" ht="13.2" hidden="1">
      <c r="D198" s="1069"/>
      <c r="E198" s="1076"/>
      <c r="F198" s="1076"/>
      <c r="G198" s="1076"/>
      <c r="H198" s="1076"/>
      <c r="I198" s="115"/>
      <c r="J198" s="1076"/>
      <c r="K198" s="1076"/>
      <c r="L198" s="1076"/>
      <c r="M198" s="1076"/>
      <c r="N198" s="1076"/>
      <c r="O198" s="1076"/>
      <c r="P198" s="1076"/>
      <c r="Q198" s="1076"/>
      <c r="R198" s="1076"/>
      <c r="S198" s="1076"/>
    </row>
    <row r="199" spans="4:19" ht="13.2" hidden="1">
      <c r="D199" s="1069"/>
      <c r="E199" s="1076"/>
      <c r="F199" s="1076"/>
      <c r="G199" s="1076"/>
      <c r="H199" s="1076"/>
      <c r="I199" s="115"/>
      <c r="J199" s="1076"/>
      <c r="K199" s="1076"/>
      <c r="L199" s="1076"/>
      <c r="M199" s="1076"/>
      <c r="N199" s="1076"/>
      <c r="O199" s="1076"/>
      <c r="P199" s="1076"/>
      <c r="Q199" s="1076"/>
      <c r="R199" s="1076"/>
      <c r="S199" s="1076"/>
    </row>
    <row r="200" spans="4:19" ht="13.2" hidden="1">
      <c r="D200" s="1069"/>
      <c r="E200" s="1076"/>
      <c r="F200" s="1076"/>
      <c r="G200" s="1076"/>
      <c r="H200" s="1076"/>
      <c r="I200" s="115"/>
      <c r="J200" s="1076"/>
      <c r="K200" s="1076"/>
      <c r="L200" s="1076"/>
      <c r="M200" s="1076"/>
      <c r="N200" s="1076"/>
      <c r="O200" s="1076"/>
      <c r="P200" s="1076"/>
      <c r="Q200" s="1076"/>
      <c r="R200" s="1076"/>
      <c r="S200" s="1076"/>
    </row>
    <row r="201" spans="4:19" ht="13.2" hidden="1">
      <c r="D201" s="1069"/>
      <c r="E201" s="1076"/>
      <c r="F201" s="1076"/>
      <c r="G201" s="1076"/>
      <c r="H201" s="1076"/>
      <c r="I201" s="115"/>
      <c r="J201" s="1076"/>
      <c r="K201" s="1076"/>
      <c r="L201" s="1076"/>
      <c r="M201" s="1076"/>
      <c r="N201" s="1076"/>
      <c r="O201" s="1076"/>
      <c r="P201" s="1076"/>
      <c r="Q201" s="1076"/>
      <c r="R201" s="1076"/>
      <c r="S201" s="1076"/>
    </row>
    <row r="202" spans="4:19" ht="13.2" hidden="1">
      <c r="D202" s="1069"/>
      <c r="E202" s="1076"/>
      <c r="F202" s="1076"/>
      <c r="G202" s="1076"/>
      <c r="H202" s="1076"/>
      <c r="I202" s="115"/>
      <c r="J202" s="1076"/>
      <c r="K202" s="1076"/>
      <c r="L202" s="1076"/>
      <c r="M202" s="1076"/>
      <c r="N202" s="1076"/>
      <c r="O202" s="1076"/>
      <c r="P202" s="1076"/>
      <c r="Q202" s="1076"/>
      <c r="R202" s="1076"/>
      <c r="S202" s="1076"/>
    </row>
    <row r="203" spans="4:19" ht="13.2" hidden="1">
      <c r="D203" s="1069"/>
      <c r="E203" s="1076"/>
      <c r="F203" s="1076"/>
      <c r="G203" s="1076"/>
      <c r="H203" s="1076"/>
      <c r="I203" s="115"/>
      <c r="J203" s="1076"/>
      <c r="K203" s="1076"/>
      <c r="L203" s="1076"/>
      <c r="M203" s="1076"/>
      <c r="N203" s="1076"/>
      <c r="O203" s="1076"/>
      <c r="P203" s="1076"/>
      <c r="Q203" s="1076"/>
      <c r="R203" s="1076"/>
      <c r="S203" s="1076"/>
    </row>
    <row r="204" spans="4:19" ht="13.2" hidden="1">
      <c r="D204" s="1069"/>
      <c r="E204" s="1076"/>
      <c r="F204" s="1076"/>
      <c r="G204" s="1076"/>
      <c r="H204" s="1076"/>
      <c r="I204" s="115"/>
      <c r="J204" s="1076"/>
      <c r="K204" s="1076"/>
      <c r="L204" s="1076"/>
      <c r="M204" s="1076"/>
      <c r="N204" s="1076"/>
      <c r="O204" s="1076"/>
      <c r="P204" s="1076"/>
      <c r="Q204" s="1076"/>
      <c r="R204" s="1076"/>
      <c r="S204" s="1076"/>
    </row>
    <row r="205" spans="4:19" ht="13.2" hidden="1">
      <c r="D205" s="1069"/>
      <c r="E205" s="1076"/>
      <c r="F205" s="1076"/>
      <c r="G205" s="1076"/>
      <c r="H205" s="1076"/>
      <c r="I205" s="115"/>
      <c r="J205" s="1076"/>
      <c r="K205" s="1076"/>
      <c r="L205" s="1076"/>
      <c r="M205" s="1076"/>
      <c r="N205" s="1076"/>
      <c r="O205" s="1076"/>
      <c r="P205" s="1076"/>
      <c r="Q205" s="1076"/>
      <c r="R205" s="1076"/>
      <c r="S205" s="1076"/>
    </row>
    <row r="206" spans="4:19" ht="13.2" hidden="1">
      <c r="D206" s="1069"/>
      <c r="E206" s="1076"/>
      <c r="F206" s="1076"/>
      <c r="G206" s="1076"/>
      <c r="H206" s="1076"/>
      <c r="I206" s="115"/>
      <c r="J206" s="1076"/>
      <c r="K206" s="1076"/>
      <c r="L206" s="1076"/>
      <c r="M206" s="1076"/>
      <c r="N206" s="1076"/>
      <c r="O206" s="1076"/>
      <c r="P206" s="1076"/>
      <c r="Q206" s="1076"/>
      <c r="R206" s="1076"/>
      <c r="S206" s="1076"/>
    </row>
    <row r="207" spans="4:19" ht="13.2" hidden="1">
      <c r="D207" s="1069"/>
      <c r="E207" s="1076"/>
      <c r="F207" s="1076"/>
      <c r="G207" s="1076"/>
      <c r="H207" s="1076"/>
      <c r="I207" s="115"/>
      <c r="J207" s="1076"/>
      <c r="K207" s="1076"/>
      <c r="L207" s="1076"/>
      <c r="M207" s="1076"/>
      <c r="N207" s="1076"/>
      <c r="O207" s="1076"/>
      <c r="P207" s="1076"/>
      <c r="Q207" s="1076"/>
      <c r="R207" s="1076"/>
      <c r="S207" s="1076"/>
    </row>
    <row r="208" spans="4:19" ht="13.2" hidden="1">
      <c r="D208" s="1069"/>
      <c r="E208" s="1076"/>
      <c r="F208" s="1076"/>
      <c r="G208" s="1076"/>
      <c r="H208" s="1076"/>
      <c r="I208" s="115"/>
      <c r="J208" s="1076"/>
      <c r="K208" s="1076"/>
      <c r="L208" s="1076"/>
      <c r="M208" s="1076"/>
      <c r="N208" s="1076"/>
      <c r="O208" s="1076"/>
      <c r="P208" s="1076"/>
      <c r="Q208" s="1076"/>
      <c r="R208" s="1076"/>
      <c r="S208" s="1076"/>
    </row>
    <row r="209" spans="4:19" ht="13.2" hidden="1">
      <c r="D209" s="1069"/>
      <c r="E209" s="1076"/>
      <c r="F209" s="1076"/>
      <c r="G209" s="1076"/>
      <c r="H209" s="1076"/>
      <c r="I209" s="115"/>
      <c r="J209" s="1076"/>
      <c r="K209" s="1076"/>
      <c r="L209" s="1076"/>
      <c r="M209" s="1076"/>
      <c r="N209" s="1076"/>
      <c r="O209" s="1076"/>
      <c r="P209" s="1076"/>
      <c r="Q209" s="1076"/>
      <c r="R209" s="1076"/>
      <c r="S209" s="1076"/>
    </row>
    <row r="210" spans="4:19" ht="13.2" hidden="1">
      <c r="D210" s="1069"/>
      <c r="E210" s="1076"/>
      <c r="F210" s="1076"/>
      <c r="G210" s="1076"/>
      <c r="H210" s="1076"/>
      <c r="I210" s="115"/>
      <c r="J210" s="1076"/>
      <c r="K210" s="1076"/>
      <c r="L210" s="1076"/>
      <c r="M210" s="1076"/>
      <c r="N210" s="1076"/>
      <c r="O210" s="1076"/>
      <c r="P210" s="1076"/>
      <c r="Q210" s="1076"/>
      <c r="R210" s="1076"/>
      <c r="S210" s="1076"/>
    </row>
    <row r="211" spans="4:19" ht="13.2" hidden="1">
      <c r="D211" s="1069"/>
      <c r="E211" s="1076"/>
      <c r="F211" s="1076"/>
      <c r="G211" s="1076"/>
      <c r="H211" s="1076"/>
      <c r="I211" s="115"/>
      <c r="J211" s="1076"/>
      <c r="K211" s="1076"/>
      <c r="L211" s="1076"/>
      <c r="M211" s="1076"/>
      <c r="N211" s="1076"/>
      <c r="O211" s="1076"/>
      <c r="P211" s="1076"/>
      <c r="Q211" s="1076"/>
      <c r="R211" s="1076"/>
      <c r="S211" s="1076"/>
    </row>
    <row r="212" spans="4:19" ht="13.2" hidden="1">
      <c r="D212" s="1069"/>
      <c r="E212" s="1076"/>
      <c r="F212" s="1076"/>
      <c r="G212" s="1076"/>
      <c r="H212" s="1076"/>
      <c r="I212" s="115"/>
      <c r="J212" s="1076"/>
      <c r="K212" s="1076"/>
      <c r="L212" s="1076"/>
      <c r="M212" s="1076"/>
      <c r="N212" s="1076"/>
      <c r="O212" s="1076"/>
      <c r="P212" s="1076"/>
      <c r="Q212" s="1076"/>
      <c r="R212" s="1076"/>
      <c r="S212" s="1076"/>
    </row>
    <row r="213" spans="4:19" ht="13.2" hidden="1">
      <c r="D213" s="1069"/>
      <c r="E213" s="1076"/>
      <c r="F213" s="1076"/>
      <c r="G213" s="1076"/>
      <c r="H213" s="1076"/>
      <c r="I213" s="115"/>
      <c r="J213" s="1076"/>
      <c r="K213" s="1076"/>
      <c r="L213" s="1076"/>
      <c r="M213" s="1076"/>
      <c r="N213" s="1076"/>
      <c r="O213" s="1076"/>
      <c r="P213" s="1076"/>
      <c r="Q213" s="1076"/>
      <c r="R213" s="1076"/>
      <c r="S213" s="1076"/>
    </row>
    <row r="214" spans="4:19" ht="13.2" hidden="1">
      <c r="D214" s="1069"/>
      <c r="E214" s="1076"/>
      <c r="F214" s="1076"/>
      <c r="G214" s="1076"/>
      <c r="H214" s="1076"/>
      <c r="I214" s="115"/>
      <c r="J214" s="1076"/>
      <c r="K214" s="1076"/>
      <c r="L214" s="1076"/>
      <c r="M214" s="1076"/>
      <c r="N214" s="1076"/>
      <c r="O214" s="1076"/>
      <c r="P214" s="1076"/>
      <c r="Q214" s="1076"/>
      <c r="R214" s="1076"/>
      <c r="S214" s="1076"/>
    </row>
    <row r="215" spans="4:19" ht="13.2" hidden="1">
      <c r="D215" s="1069"/>
      <c r="E215" s="1076"/>
      <c r="F215" s="1076"/>
      <c r="G215" s="1076"/>
      <c r="H215" s="1076"/>
      <c r="I215" s="115"/>
      <c r="J215" s="1076"/>
      <c r="K215" s="1076"/>
      <c r="L215" s="1076"/>
      <c r="M215" s="1076"/>
      <c r="N215" s="1076"/>
      <c r="O215" s="1076"/>
      <c r="P215" s="1076"/>
      <c r="Q215" s="1076"/>
      <c r="R215" s="1076"/>
      <c r="S215" s="1076"/>
    </row>
    <row r="216" spans="4:19" ht="13.2" hidden="1">
      <c r="D216" s="1069"/>
      <c r="E216" s="1076"/>
      <c r="F216" s="1076"/>
      <c r="G216" s="1076"/>
      <c r="H216" s="1076"/>
      <c r="I216" s="115"/>
      <c r="J216" s="1076"/>
      <c r="K216" s="1076"/>
      <c r="L216" s="1076"/>
      <c r="M216" s="1076"/>
      <c r="N216" s="1076"/>
      <c r="O216" s="1076"/>
      <c r="P216" s="1076"/>
      <c r="Q216" s="1076"/>
      <c r="R216" s="1076"/>
      <c r="S216" s="1076"/>
    </row>
    <row r="217" spans="4:19" ht="13.2" hidden="1">
      <c r="D217" s="1069"/>
      <c r="E217" s="1076"/>
      <c r="F217" s="1076"/>
      <c r="G217" s="1076"/>
      <c r="H217" s="1076"/>
      <c r="I217" s="115"/>
      <c r="J217" s="1076"/>
      <c r="K217" s="1076"/>
      <c r="L217" s="1076"/>
      <c r="M217" s="1076"/>
      <c r="N217" s="1076"/>
      <c r="O217" s="1076"/>
      <c r="P217" s="1076"/>
      <c r="Q217" s="1076"/>
      <c r="R217" s="1076"/>
      <c r="S217" s="1076"/>
    </row>
    <row r="218" spans="4:19" ht="13.2" hidden="1">
      <c r="D218" s="1069"/>
      <c r="E218" s="1076"/>
      <c r="F218" s="1076"/>
      <c r="G218" s="1076"/>
      <c r="H218" s="1076"/>
      <c r="I218" s="115"/>
      <c r="J218" s="1076"/>
      <c r="K218" s="1076"/>
      <c r="L218" s="1076"/>
      <c r="M218" s="1076"/>
      <c r="N218" s="1076"/>
      <c r="O218" s="1076"/>
      <c r="P218" s="1076"/>
      <c r="Q218" s="1076"/>
      <c r="R218" s="1076"/>
      <c r="S218" s="1076"/>
    </row>
    <row r="219" spans="4:19" ht="13.2" hidden="1">
      <c r="D219" s="1069"/>
      <c r="E219" s="1076"/>
      <c r="F219" s="1076"/>
      <c r="G219" s="1076"/>
      <c r="H219" s="1076"/>
      <c r="I219" s="115"/>
      <c r="J219" s="1076"/>
      <c r="K219" s="1076"/>
      <c r="L219" s="1076"/>
      <c r="M219" s="1076"/>
      <c r="N219" s="1076"/>
      <c r="O219" s="1076"/>
      <c r="P219" s="1076"/>
      <c r="Q219" s="1076"/>
      <c r="R219" s="1076"/>
      <c r="S219" s="1076"/>
    </row>
    <row r="220" spans="4:19" ht="13.2" hidden="1">
      <c r="D220" s="1069"/>
      <c r="E220" s="1076"/>
      <c r="F220" s="1076"/>
      <c r="G220" s="1076"/>
      <c r="H220" s="1076"/>
      <c r="I220" s="115"/>
      <c r="J220" s="1076"/>
      <c r="K220" s="1076"/>
      <c r="L220" s="1076"/>
      <c r="M220" s="1076"/>
      <c r="N220" s="1076"/>
      <c r="O220" s="1076"/>
      <c r="P220" s="1076"/>
      <c r="Q220" s="1076"/>
      <c r="R220" s="1076"/>
      <c r="S220" s="1076"/>
    </row>
    <row r="221" spans="4:19" ht="13.2" hidden="1">
      <c r="D221" s="1069"/>
      <c r="E221" s="1076"/>
      <c r="F221" s="1076"/>
      <c r="G221" s="1076"/>
      <c r="H221" s="1076"/>
      <c r="I221" s="115"/>
      <c r="J221" s="1076"/>
      <c r="K221" s="1076"/>
      <c r="L221" s="1076"/>
      <c r="M221" s="1076"/>
      <c r="N221" s="1076"/>
      <c r="O221" s="1076"/>
      <c r="P221" s="1076"/>
      <c r="Q221" s="1076"/>
      <c r="R221" s="1076"/>
      <c r="S221" s="1076"/>
    </row>
    <row r="222" spans="4:19" ht="13.2" hidden="1">
      <c r="D222" s="1069"/>
      <c r="E222" s="1076"/>
      <c r="F222" s="1076"/>
      <c r="G222" s="1076"/>
      <c r="H222" s="1076"/>
      <c r="I222" s="115"/>
      <c r="J222" s="1076"/>
      <c r="K222" s="1076"/>
      <c r="L222" s="1076"/>
      <c r="M222" s="1076"/>
      <c r="N222" s="1076"/>
      <c r="O222" s="1076"/>
      <c r="P222" s="1076"/>
      <c r="Q222" s="1076"/>
      <c r="R222" s="1076"/>
      <c r="S222" s="1076"/>
    </row>
    <row r="223" spans="4:19" ht="13.2" hidden="1">
      <c r="D223" s="1069"/>
      <c r="E223" s="1076"/>
      <c r="F223" s="1076"/>
      <c r="G223" s="1076"/>
      <c r="H223" s="1076"/>
      <c r="I223" s="115"/>
      <c r="J223" s="1076"/>
      <c r="K223" s="1076"/>
      <c r="L223" s="1076"/>
      <c r="M223" s="1076"/>
      <c r="N223" s="1076"/>
      <c r="O223" s="1076"/>
      <c r="P223" s="1076"/>
      <c r="Q223" s="1076"/>
      <c r="R223" s="1076"/>
      <c r="S223" s="1076"/>
    </row>
    <row r="224" spans="4:19" ht="13.2" hidden="1">
      <c r="D224" s="1069"/>
      <c r="E224" s="1076"/>
      <c r="F224" s="1076"/>
      <c r="G224" s="1076"/>
      <c r="H224" s="1076"/>
      <c r="I224" s="115"/>
      <c r="J224" s="1076"/>
      <c r="K224" s="1076"/>
      <c r="L224" s="1076"/>
      <c r="M224" s="1076"/>
      <c r="N224" s="1076"/>
      <c r="O224" s="1076"/>
      <c r="P224" s="1076"/>
      <c r="Q224" s="1076"/>
      <c r="R224" s="1076"/>
      <c r="S224" s="1076"/>
    </row>
    <row r="225" spans="4:19" ht="13.2" hidden="1">
      <c r="D225" s="1069"/>
      <c r="E225" s="1076"/>
      <c r="F225" s="1076"/>
      <c r="G225" s="1076"/>
      <c r="H225" s="1076"/>
      <c r="I225" s="115"/>
      <c r="J225" s="1076"/>
      <c r="K225" s="1076"/>
      <c r="L225" s="1076"/>
      <c r="M225" s="1076"/>
      <c r="N225" s="1076"/>
      <c r="O225" s="1076"/>
      <c r="P225" s="1076"/>
      <c r="Q225" s="1076"/>
      <c r="R225" s="1076"/>
      <c r="S225" s="1076"/>
    </row>
    <row r="226" spans="4:19" ht="13.2" hidden="1">
      <c r="D226" s="1069"/>
      <c r="E226" s="1076"/>
      <c r="F226" s="1076"/>
      <c r="G226" s="1076"/>
      <c r="H226" s="1076"/>
      <c r="I226" s="115"/>
      <c r="J226" s="1076"/>
      <c r="K226" s="1076"/>
      <c r="L226" s="1076"/>
      <c r="M226" s="1076"/>
      <c r="N226" s="1076"/>
      <c r="O226" s="1076"/>
      <c r="P226" s="1076"/>
      <c r="Q226" s="1076"/>
      <c r="R226" s="1076"/>
      <c r="S226" s="1076"/>
    </row>
    <row r="227" spans="4:19" ht="13.2" hidden="1">
      <c r="D227" s="1069"/>
      <c r="E227" s="1076"/>
      <c r="F227" s="1076"/>
      <c r="G227" s="1076"/>
      <c r="H227" s="1076"/>
      <c r="I227" s="115"/>
      <c r="J227" s="1076"/>
      <c r="K227" s="1076"/>
      <c r="L227" s="1076"/>
      <c r="M227" s="1076"/>
      <c r="N227" s="1076"/>
      <c r="O227" s="1076"/>
      <c r="P227" s="1076"/>
      <c r="Q227" s="1076"/>
      <c r="R227" s="1076"/>
      <c r="S227" s="1076"/>
    </row>
    <row r="228" spans="4:19" ht="13.2" hidden="1">
      <c r="D228" s="1069"/>
      <c r="E228" s="1076"/>
      <c r="F228" s="1076"/>
      <c r="G228" s="1076"/>
      <c r="H228" s="1076"/>
      <c r="I228" s="115"/>
      <c r="J228" s="1076"/>
      <c r="K228" s="1076"/>
      <c r="L228" s="1076"/>
      <c r="M228" s="1076"/>
      <c r="N228" s="1076"/>
      <c r="O228" s="1076"/>
      <c r="P228" s="1076"/>
      <c r="Q228" s="1076"/>
      <c r="R228" s="1076"/>
      <c r="S228" s="1076"/>
    </row>
    <row r="229" spans="4:19" ht="13.2" hidden="1">
      <c r="D229" s="1069"/>
      <c r="E229" s="1076"/>
      <c r="F229" s="1076"/>
      <c r="G229" s="1076"/>
      <c r="H229" s="1076"/>
      <c r="I229" s="115"/>
      <c r="J229" s="1076"/>
      <c r="K229" s="1076"/>
      <c r="L229" s="1076"/>
      <c r="M229" s="1076"/>
      <c r="N229" s="1076"/>
      <c r="O229" s="1076"/>
      <c r="P229" s="1076"/>
      <c r="Q229" s="1076"/>
      <c r="R229" s="1076"/>
      <c r="S229" s="1076"/>
    </row>
    <row r="230" spans="4:19" ht="13.2" hidden="1">
      <c r="D230" s="1069"/>
      <c r="E230" s="1076"/>
      <c r="F230" s="1076"/>
      <c r="G230" s="1076"/>
      <c r="H230" s="1076"/>
      <c r="I230" s="115"/>
      <c r="J230" s="1076"/>
      <c r="K230" s="1076"/>
      <c r="L230" s="1076"/>
      <c r="M230" s="1076"/>
      <c r="N230" s="1076"/>
      <c r="O230" s="1076"/>
      <c r="P230" s="1076"/>
      <c r="Q230" s="1076"/>
      <c r="R230" s="1076"/>
      <c r="S230" s="1076"/>
    </row>
    <row r="231" spans="4:19" ht="13.2" hidden="1">
      <c r="D231" s="1069"/>
      <c r="E231" s="1076"/>
      <c r="F231" s="1076"/>
      <c r="G231" s="1076"/>
      <c r="H231" s="1076"/>
      <c r="I231" s="115"/>
      <c r="J231" s="1076"/>
      <c r="K231" s="1076"/>
      <c r="L231" s="1076"/>
      <c r="M231" s="1076"/>
      <c r="N231" s="1076"/>
      <c r="O231" s="1076"/>
      <c r="P231" s="1076"/>
      <c r="Q231" s="1076"/>
      <c r="R231" s="1076"/>
      <c r="S231" s="1076"/>
    </row>
    <row r="232" spans="4:19" ht="13.2" hidden="1">
      <c r="D232" s="1069"/>
      <c r="E232" s="1076"/>
      <c r="F232" s="1076"/>
      <c r="G232" s="1076"/>
      <c r="H232" s="1076"/>
      <c r="I232" s="115"/>
      <c r="J232" s="1076"/>
      <c r="K232" s="1076"/>
      <c r="L232" s="1076"/>
      <c r="M232" s="1076"/>
      <c r="N232" s="1076"/>
      <c r="O232" s="1076"/>
      <c r="P232" s="1076"/>
      <c r="Q232" s="1076"/>
      <c r="R232" s="1076"/>
      <c r="S232" s="1076"/>
    </row>
    <row r="233" spans="4:19" ht="13.2" hidden="1">
      <c r="D233" s="1069"/>
      <c r="E233" s="1076"/>
      <c r="F233" s="1076"/>
      <c r="G233" s="1076"/>
      <c r="H233" s="1076"/>
      <c r="I233" s="115"/>
      <c r="J233" s="1076"/>
      <c r="K233" s="1076"/>
      <c r="L233" s="1076"/>
      <c r="M233" s="1076"/>
      <c r="N233" s="1076"/>
      <c r="O233" s="1076"/>
      <c r="P233" s="1076"/>
      <c r="Q233" s="1076"/>
      <c r="R233" s="1076"/>
      <c r="S233" s="1076"/>
    </row>
    <row r="234" spans="4:19" ht="13.2" hidden="1">
      <c r="D234" s="1069"/>
      <c r="E234" s="1076"/>
      <c r="F234" s="1076"/>
      <c r="G234" s="1076"/>
      <c r="H234" s="1076"/>
      <c r="I234" s="115"/>
      <c r="J234" s="1076"/>
      <c r="K234" s="1076"/>
      <c r="L234" s="1076"/>
      <c r="M234" s="1076"/>
      <c r="N234" s="1076"/>
      <c r="O234" s="1076"/>
      <c r="P234" s="1076"/>
      <c r="Q234" s="1076"/>
      <c r="R234" s="1076"/>
      <c r="S234" s="1076"/>
    </row>
    <row r="235" spans="4:19" ht="13.2" hidden="1">
      <c r="D235" s="1078"/>
      <c r="I235" s="115"/>
    </row>
    <row r="236" spans="4:19" ht="13.2" hidden="1">
      <c r="D236" s="1067"/>
      <c r="E236" s="1079"/>
      <c r="F236" s="1079"/>
      <c r="G236" s="1079"/>
      <c r="H236" s="1079"/>
      <c r="I236" s="1065"/>
      <c r="J236" s="1079"/>
      <c r="K236" s="1079"/>
      <c r="L236" s="1079"/>
      <c r="M236" s="1079"/>
      <c r="N236" s="1079"/>
      <c r="O236" s="1079"/>
      <c r="P236" s="1079"/>
      <c r="Q236" s="1079"/>
      <c r="R236" s="1079"/>
      <c r="S236" s="1079"/>
    </row>
    <row r="237" spans="4:19" ht="13.2" hidden="1">
      <c r="D237" s="1067"/>
      <c r="E237" s="1079"/>
      <c r="F237" s="1079"/>
      <c r="G237" s="1079"/>
      <c r="H237" s="1079"/>
      <c r="I237" s="1065"/>
      <c r="J237" s="1079"/>
      <c r="K237" s="1079"/>
      <c r="L237" s="1079"/>
      <c r="M237" s="1079"/>
      <c r="N237" s="1079"/>
      <c r="O237" s="1079"/>
      <c r="P237" s="1079"/>
      <c r="Q237" s="1079"/>
      <c r="R237" s="1079"/>
      <c r="S237" s="1079"/>
    </row>
    <row r="238" spans="4:19" ht="13.2" hidden="1">
      <c r="D238" s="1067"/>
      <c r="E238" s="1079"/>
      <c r="F238" s="1079"/>
      <c r="G238" s="1079"/>
      <c r="H238" s="1079"/>
      <c r="I238" s="1065"/>
      <c r="J238" s="1079"/>
      <c r="K238" s="1079"/>
      <c r="L238" s="1079"/>
      <c r="M238" s="1079"/>
      <c r="N238" s="1079"/>
      <c r="O238" s="1079"/>
      <c r="P238" s="1079"/>
      <c r="Q238" s="1079"/>
      <c r="R238" s="1079"/>
      <c r="S238" s="1079"/>
    </row>
    <row r="239" spans="4:19" ht="13.2" hidden="1">
      <c r="D239" s="1067"/>
      <c r="E239" s="1079"/>
      <c r="F239" s="1079"/>
      <c r="G239" s="1079"/>
      <c r="H239" s="1079"/>
      <c r="I239" s="1065"/>
      <c r="J239" s="1079"/>
      <c r="K239" s="1079"/>
      <c r="L239" s="1079"/>
      <c r="M239" s="1079"/>
      <c r="N239" s="1079"/>
      <c r="O239" s="1079"/>
      <c r="P239" s="1079"/>
      <c r="Q239" s="1079"/>
      <c r="R239" s="1079"/>
      <c r="S239" s="1079"/>
    </row>
    <row r="240" spans="4:19" ht="13.2" hidden="1">
      <c r="D240" s="1067"/>
      <c r="E240" s="1079"/>
      <c r="F240" s="1079"/>
      <c r="G240" s="1079"/>
      <c r="H240" s="1079"/>
      <c r="I240" s="1065"/>
      <c r="J240" s="1079"/>
      <c r="K240" s="1079"/>
      <c r="L240" s="1079"/>
      <c r="M240" s="1079"/>
      <c r="N240" s="1079"/>
      <c r="O240" s="1079"/>
      <c r="P240" s="1079"/>
      <c r="Q240" s="1079"/>
      <c r="R240" s="1079"/>
      <c r="S240" s="1079"/>
    </row>
    <row r="241" spans="4:19" ht="13.2" hidden="1">
      <c r="D241" s="1067"/>
      <c r="E241" s="1079"/>
      <c r="F241" s="1079"/>
      <c r="G241" s="1079"/>
      <c r="H241" s="1079"/>
      <c r="I241" s="1065"/>
      <c r="J241" s="1079"/>
      <c r="K241" s="1079"/>
      <c r="L241" s="1079"/>
      <c r="M241" s="1079"/>
      <c r="N241" s="1079"/>
      <c r="O241" s="1079"/>
      <c r="P241" s="1079"/>
      <c r="Q241" s="1079"/>
      <c r="R241" s="1079"/>
      <c r="S241" s="1079"/>
    </row>
    <row r="242" spans="4:19" ht="13.2" hidden="1">
      <c r="D242" s="1067"/>
      <c r="E242" s="1079"/>
      <c r="F242" s="1079"/>
      <c r="G242" s="1079"/>
      <c r="H242" s="1079"/>
      <c r="I242" s="1065"/>
      <c r="J242" s="1079"/>
      <c r="K242" s="1079"/>
      <c r="L242" s="1079"/>
      <c r="M242" s="1079"/>
      <c r="N242" s="1079"/>
      <c r="O242" s="1079"/>
      <c r="P242" s="1079"/>
      <c r="Q242" s="1079"/>
      <c r="R242" s="1079"/>
      <c r="S242" s="1079"/>
    </row>
    <row r="243" spans="4:19" ht="13.2" hidden="1">
      <c r="D243" s="1067"/>
      <c r="E243" s="1079"/>
      <c r="F243" s="1079"/>
      <c r="G243" s="1079"/>
      <c r="H243" s="1079"/>
      <c r="I243" s="1065"/>
      <c r="J243" s="1079"/>
      <c r="K243" s="1079"/>
      <c r="L243" s="1079"/>
      <c r="M243" s="1079"/>
      <c r="N243" s="1079"/>
      <c r="O243" s="1079"/>
      <c r="P243" s="1079"/>
      <c r="Q243" s="1079"/>
      <c r="R243" s="1079"/>
      <c r="S243" s="1079"/>
    </row>
    <row r="244" spans="4:19" ht="13.2" hidden="1">
      <c r="D244" s="1067"/>
      <c r="E244" s="1079"/>
      <c r="F244" s="1079"/>
      <c r="G244" s="1079"/>
      <c r="H244" s="1079"/>
      <c r="I244" s="1065"/>
      <c r="J244" s="1079"/>
      <c r="K244" s="1079"/>
      <c r="L244" s="1079"/>
      <c r="M244" s="1079"/>
      <c r="N244" s="1079"/>
      <c r="O244" s="1079"/>
      <c r="P244" s="1079"/>
      <c r="Q244" s="1079"/>
      <c r="R244" s="1079"/>
      <c r="S244" s="1079"/>
    </row>
    <row r="245" spans="4:19" ht="13.2" hidden="1">
      <c r="D245" s="1067"/>
      <c r="E245" s="1080"/>
      <c r="F245" s="1080"/>
      <c r="G245" s="1080"/>
      <c r="H245" s="1080"/>
      <c r="I245" s="1065"/>
      <c r="J245" s="1080"/>
      <c r="K245" s="1080"/>
      <c r="L245" s="1080"/>
      <c r="M245" s="1080"/>
      <c r="N245" s="1080"/>
      <c r="O245" s="1080"/>
      <c r="P245" s="1080"/>
      <c r="Q245" s="1080"/>
      <c r="R245" s="1080"/>
      <c r="S245" s="1080"/>
    </row>
    <row r="246" spans="4:19" ht="13.2" hidden="1">
      <c r="D246" s="1067"/>
      <c r="E246" s="1080"/>
      <c r="F246" s="1080"/>
      <c r="G246" s="1080"/>
      <c r="H246" s="1080"/>
      <c r="I246" s="1065"/>
      <c r="J246" s="1080"/>
      <c r="K246" s="1080"/>
      <c r="L246" s="1080"/>
      <c r="M246" s="1080"/>
      <c r="N246" s="1080"/>
      <c r="O246" s="1080"/>
      <c r="P246" s="1080"/>
      <c r="Q246" s="1080"/>
      <c r="R246" s="1080"/>
      <c r="S246" s="1080"/>
    </row>
    <row r="247" spans="4:19" ht="13.2" hidden="1">
      <c r="D247" s="1067"/>
      <c r="E247" s="1080"/>
      <c r="F247" s="1080"/>
      <c r="G247" s="1080"/>
      <c r="H247" s="1080"/>
      <c r="I247" s="1065"/>
      <c r="J247" s="1080"/>
      <c r="K247" s="1080"/>
      <c r="L247" s="1080"/>
      <c r="M247" s="1080"/>
      <c r="N247" s="1080"/>
      <c r="O247" s="1080"/>
      <c r="P247" s="1080"/>
      <c r="Q247" s="1080"/>
      <c r="R247" s="1080"/>
      <c r="S247" s="1080"/>
    </row>
    <row r="248" spans="4:19" ht="13.2" hidden="1">
      <c r="D248" s="1067"/>
      <c r="E248" s="1080"/>
      <c r="F248" s="1080"/>
      <c r="G248" s="1080"/>
      <c r="H248" s="1080"/>
      <c r="I248" s="1065"/>
      <c r="J248" s="1080"/>
      <c r="K248" s="1080"/>
      <c r="L248" s="1080"/>
      <c r="M248" s="1080"/>
      <c r="N248" s="1080"/>
      <c r="O248" s="1080"/>
      <c r="P248" s="1080"/>
      <c r="Q248" s="1080"/>
      <c r="R248" s="1080"/>
      <c r="S248" s="1080"/>
    </row>
    <row r="249" spans="4:19" ht="13.2" hidden="1">
      <c r="D249" s="1067"/>
      <c r="E249" s="1080"/>
      <c r="F249" s="1080"/>
      <c r="G249" s="1080"/>
      <c r="H249" s="1080"/>
      <c r="I249" s="1065"/>
      <c r="J249" s="1080"/>
      <c r="K249" s="1080"/>
      <c r="L249" s="1080"/>
      <c r="M249" s="1080"/>
      <c r="N249" s="1080"/>
      <c r="O249" s="1080"/>
      <c r="P249" s="1080"/>
      <c r="Q249" s="1080"/>
      <c r="R249" s="1080"/>
      <c r="S249" s="1080"/>
    </row>
    <row r="250" spans="4:19" ht="13.2" hidden="1">
      <c r="D250" s="1067"/>
      <c r="E250" s="1080"/>
      <c r="F250" s="1080"/>
      <c r="G250" s="1080"/>
      <c r="H250" s="1080"/>
      <c r="I250" s="1065"/>
      <c r="J250" s="1080"/>
      <c r="K250" s="1080"/>
      <c r="L250" s="1080"/>
      <c r="M250" s="1080"/>
      <c r="N250" s="1080"/>
      <c r="O250" s="1080"/>
      <c r="P250" s="1080"/>
      <c r="Q250" s="1080"/>
      <c r="R250" s="1080"/>
      <c r="S250" s="1080"/>
    </row>
    <row r="251" spans="4:19" ht="13.2" hidden="1">
      <c r="D251" s="1067"/>
      <c r="E251" s="1080"/>
      <c r="F251" s="1080"/>
      <c r="G251" s="1080"/>
      <c r="H251" s="1080"/>
      <c r="I251" s="1065"/>
      <c r="J251" s="1080"/>
      <c r="K251" s="1080"/>
      <c r="L251" s="1080"/>
      <c r="M251" s="1080"/>
      <c r="N251" s="1080"/>
      <c r="O251" s="1080"/>
      <c r="P251" s="1080"/>
      <c r="Q251" s="1080"/>
      <c r="R251" s="1080"/>
      <c r="S251" s="1080"/>
    </row>
    <row r="252" spans="4:19" ht="13.2" hidden="1">
      <c r="D252" s="1067"/>
      <c r="E252" s="1080"/>
      <c r="F252" s="1080"/>
      <c r="G252" s="1080"/>
      <c r="H252" s="1080"/>
      <c r="I252" s="1065"/>
      <c r="J252" s="1080"/>
      <c r="K252" s="1080"/>
      <c r="L252" s="1080"/>
      <c r="M252" s="1080"/>
      <c r="N252" s="1080"/>
      <c r="O252" s="1080"/>
      <c r="P252" s="1080"/>
      <c r="Q252" s="1080"/>
      <c r="R252" s="1080"/>
      <c r="S252" s="1080"/>
    </row>
    <row r="253" spans="4:19" ht="13.2" hidden="1">
      <c r="D253" s="1067"/>
      <c r="E253" s="1080"/>
      <c r="F253" s="1080"/>
      <c r="G253" s="1080"/>
      <c r="H253" s="1080"/>
      <c r="I253" s="1065"/>
      <c r="J253" s="1080"/>
      <c r="K253" s="1080"/>
      <c r="L253" s="1080"/>
      <c r="M253" s="1080"/>
      <c r="N253" s="1080"/>
      <c r="O253" s="1080"/>
      <c r="P253" s="1080"/>
      <c r="Q253" s="1080"/>
      <c r="R253" s="1080"/>
      <c r="S253" s="1080"/>
    </row>
    <row r="254" spans="4:19" ht="13.2" hidden="1">
      <c r="D254" s="1067"/>
      <c r="E254" s="1080"/>
      <c r="F254" s="1080"/>
      <c r="G254" s="1080"/>
      <c r="H254" s="1080"/>
      <c r="I254" s="1065"/>
      <c r="J254" s="1080"/>
      <c r="K254" s="1080"/>
      <c r="L254" s="1080"/>
      <c r="M254" s="1080"/>
      <c r="N254" s="1080"/>
      <c r="O254" s="1080"/>
      <c r="P254" s="1080"/>
      <c r="Q254" s="1080"/>
      <c r="R254" s="1080"/>
      <c r="S254" s="1080"/>
    </row>
    <row r="255" spans="4:19" ht="13.2" hidden="1">
      <c r="D255" s="1067"/>
      <c r="E255" s="1080"/>
      <c r="F255" s="1080"/>
      <c r="G255" s="1080"/>
      <c r="H255" s="1080"/>
      <c r="I255" s="1065"/>
      <c r="J255" s="1080"/>
      <c r="K255" s="1080"/>
      <c r="L255" s="1080"/>
      <c r="M255" s="1080"/>
      <c r="N255" s="1080"/>
      <c r="O255" s="1080"/>
      <c r="P255" s="1080"/>
      <c r="Q255" s="1080"/>
      <c r="R255" s="1080"/>
      <c r="S255" s="1080"/>
    </row>
    <row r="256" spans="4:19" ht="13.2" hidden="1">
      <c r="D256" s="1067"/>
      <c r="E256" s="1080"/>
      <c r="F256" s="1080"/>
      <c r="G256" s="1080"/>
      <c r="H256" s="1080"/>
      <c r="I256" s="1065"/>
      <c r="J256" s="1080"/>
      <c r="K256" s="1080"/>
      <c r="L256" s="1080"/>
      <c r="M256" s="1080"/>
      <c r="N256" s="1080"/>
      <c r="O256" s="1080"/>
      <c r="P256" s="1080"/>
      <c r="Q256" s="1080"/>
      <c r="R256" s="1080"/>
      <c r="S256" s="1080"/>
    </row>
    <row r="257" spans="4:19" ht="13.2" hidden="1">
      <c r="D257" s="1067"/>
      <c r="E257" s="1080"/>
      <c r="F257" s="1080"/>
      <c r="G257" s="1080"/>
      <c r="H257" s="1080"/>
      <c r="I257" s="1065"/>
      <c r="J257" s="1080"/>
      <c r="K257" s="1080"/>
      <c r="L257" s="1080"/>
      <c r="M257" s="1080"/>
      <c r="N257" s="1080"/>
      <c r="O257" s="1080"/>
      <c r="P257" s="1080"/>
      <c r="Q257" s="1080"/>
      <c r="R257" s="1080"/>
      <c r="S257" s="1080"/>
    </row>
    <row r="258" spans="4:19" ht="13.2" hidden="1">
      <c r="D258" s="1067"/>
      <c r="E258" s="1080"/>
      <c r="F258" s="1080"/>
      <c r="G258" s="1080"/>
      <c r="H258" s="1080"/>
      <c r="I258" s="1065"/>
      <c r="J258" s="1080"/>
      <c r="K258" s="1080"/>
      <c r="L258" s="1080"/>
      <c r="M258" s="1080"/>
      <c r="N258" s="1080"/>
      <c r="O258" s="1080"/>
      <c r="P258" s="1080"/>
      <c r="Q258" s="1080"/>
      <c r="R258" s="1080"/>
      <c r="S258" s="1080"/>
    </row>
    <row r="259" spans="4:19" ht="13.2" hidden="1">
      <c r="D259" s="1067"/>
      <c r="E259" s="1080"/>
      <c r="F259" s="1080"/>
      <c r="G259" s="1080"/>
      <c r="H259" s="1080"/>
      <c r="I259" s="1065"/>
      <c r="J259" s="1080"/>
      <c r="K259" s="1080"/>
      <c r="L259" s="1080"/>
      <c r="M259" s="1080"/>
      <c r="N259" s="1080"/>
      <c r="O259" s="1080"/>
      <c r="P259" s="1080"/>
      <c r="Q259" s="1080"/>
      <c r="R259" s="1080"/>
      <c r="S259" s="1080"/>
    </row>
    <row r="260" spans="4:19" ht="13.2" hidden="1">
      <c r="D260" s="1067"/>
      <c r="E260" s="1080"/>
      <c r="F260" s="1080"/>
      <c r="G260" s="1080"/>
      <c r="H260" s="1080"/>
      <c r="I260" s="1065"/>
      <c r="J260" s="1080"/>
      <c r="K260" s="1080"/>
      <c r="L260" s="1080"/>
      <c r="M260" s="1080"/>
      <c r="N260" s="1080"/>
      <c r="O260" s="1080"/>
      <c r="P260" s="1080"/>
      <c r="Q260" s="1080"/>
      <c r="R260" s="1080"/>
      <c r="S260" s="1080"/>
    </row>
    <row r="261" spans="4:19" ht="13.2" hidden="1">
      <c r="D261" s="1067"/>
      <c r="E261" s="1080"/>
      <c r="F261" s="1080"/>
      <c r="G261" s="1080"/>
      <c r="H261" s="1080"/>
      <c r="I261" s="1065"/>
      <c r="J261" s="1080"/>
      <c r="K261" s="1080"/>
      <c r="L261" s="1080"/>
      <c r="M261" s="1080"/>
      <c r="N261" s="1080"/>
      <c r="O261" s="1080"/>
      <c r="P261" s="1080"/>
      <c r="Q261" s="1080"/>
      <c r="R261" s="1080"/>
      <c r="S261" s="1080"/>
    </row>
    <row r="262" spans="4:19" ht="13.2" hidden="1">
      <c r="D262" s="1067"/>
      <c r="E262" s="1080"/>
      <c r="F262" s="1080"/>
      <c r="G262" s="1080"/>
      <c r="H262" s="1080"/>
      <c r="I262" s="1065"/>
      <c r="J262" s="1080"/>
      <c r="K262" s="1080"/>
      <c r="L262" s="1080"/>
      <c r="M262" s="1080"/>
      <c r="N262" s="1080"/>
      <c r="O262" s="1080"/>
      <c r="P262" s="1080"/>
      <c r="Q262" s="1080"/>
      <c r="R262" s="1080"/>
      <c r="S262" s="1080"/>
    </row>
    <row r="263" spans="4:19" ht="13.2" hidden="1">
      <c r="D263" s="1067"/>
      <c r="E263" s="1080"/>
      <c r="F263" s="1080"/>
      <c r="G263" s="1080"/>
      <c r="H263" s="1080"/>
      <c r="I263" s="1065"/>
      <c r="J263" s="1080"/>
      <c r="K263" s="1080"/>
      <c r="L263" s="1080"/>
      <c r="M263" s="1080"/>
      <c r="N263" s="1080"/>
      <c r="O263" s="1080"/>
      <c r="P263" s="1080"/>
      <c r="Q263" s="1080"/>
      <c r="R263" s="1080"/>
      <c r="S263" s="1080"/>
    </row>
    <row r="264" spans="4:19" ht="13.2" hidden="1">
      <c r="D264" s="1067"/>
      <c r="E264" s="1080"/>
      <c r="F264" s="1080"/>
      <c r="G264" s="1080"/>
      <c r="H264" s="1080"/>
      <c r="I264" s="1065"/>
      <c r="J264" s="1080"/>
      <c r="K264" s="1080"/>
      <c r="L264" s="1080"/>
      <c r="M264" s="1080"/>
      <c r="N264" s="1080"/>
      <c r="O264" s="1080"/>
      <c r="P264" s="1080"/>
      <c r="Q264" s="1080"/>
      <c r="R264" s="1080"/>
      <c r="S264" s="1080"/>
    </row>
    <row r="265" spans="4:19" ht="13.2" hidden="1">
      <c r="D265" s="1067"/>
      <c r="E265" s="1080"/>
      <c r="F265" s="1080"/>
      <c r="G265" s="1080"/>
      <c r="H265" s="1080"/>
      <c r="I265" s="1065"/>
      <c r="J265" s="1080"/>
      <c r="K265" s="1080"/>
      <c r="L265" s="1080"/>
      <c r="M265" s="1080"/>
      <c r="N265" s="1080"/>
      <c r="O265" s="1080"/>
      <c r="P265" s="1080"/>
      <c r="Q265" s="1080"/>
      <c r="R265" s="1080"/>
      <c r="S265" s="1080"/>
    </row>
    <row r="266" spans="4:19" ht="13.2" hidden="1">
      <c r="D266" s="1067"/>
      <c r="E266" s="1080"/>
      <c r="F266" s="1080"/>
      <c r="G266" s="1080"/>
      <c r="H266" s="1080"/>
      <c r="I266" s="1065"/>
      <c r="J266" s="1080"/>
      <c r="K266" s="1080"/>
      <c r="L266" s="1080"/>
      <c r="M266" s="1080"/>
      <c r="N266" s="1080"/>
      <c r="O266" s="1080"/>
      <c r="P266" s="1080"/>
      <c r="Q266" s="1080"/>
      <c r="R266" s="1080"/>
      <c r="S266" s="1080"/>
    </row>
    <row r="267" spans="4:19" ht="13.2" hidden="1">
      <c r="D267" s="1067"/>
      <c r="E267" s="1080"/>
      <c r="F267" s="1080"/>
      <c r="G267" s="1080"/>
      <c r="H267" s="1080"/>
      <c r="I267" s="1065"/>
      <c r="J267" s="1080"/>
      <c r="K267" s="1080"/>
      <c r="L267" s="1080"/>
      <c r="M267" s="1080"/>
      <c r="N267" s="1080"/>
      <c r="O267" s="1080"/>
      <c r="P267" s="1080"/>
      <c r="Q267" s="1080"/>
      <c r="R267" s="1080"/>
      <c r="S267" s="1080"/>
    </row>
    <row r="268" spans="4:19" ht="13.2" hidden="1">
      <c r="D268" s="1078"/>
      <c r="E268" s="1081"/>
      <c r="F268" s="1081"/>
      <c r="G268" s="1081"/>
      <c r="H268" s="1081"/>
      <c r="I268" s="1065"/>
      <c r="J268" s="1081"/>
      <c r="K268" s="1081"/>
      <c r="L268" s="1081"/>
      <c r="M268" s="1081"/>
      <c r="N268" s="1081"/>
      <c r="O268" s="1081"/>
      <c r="P268" s="1081"/>
      <c r="Q268" s="1081"/>
      <c r="R268" s="1081"/>
      <c r="S268" s="1081"/>
    </row>
    <row r="269" spans="4:19" ht="13.2" hidden="1">
      <c r="D269" s="1078"/>
      <c r="E269" s="599"/>
      <c r="F269" s="1081"/>
      <c r="G269" s="1081"/>
      <c r="H269" s="1081"/>
      <c r="I269" s="1065"/>
      <c r="J269" s="1081"/>
      <c r="K269" s="1081"/>
      <c r="L269" s="1081"/>
      <c r="M269" s="1081"/>
      <c r="N269" s="1081"/>
      <c r="O269" s="1081"/>
      <c r="P269" s="1081"/>
      <c r="Q269" s="1081"/>
      <c r="R269" s="1081"/>
      <c r="S269" s="1081"/>
    </row>
    <row r="270" spans="4:19" ht="13.2" hidden="1">
      <c r="D270" s="1078"/>
      <c r="E270" s="599"/>
      <c r="F270" s="1081"/>
      <c r="G270" s="1081"/>
      <c r="H270" s="1081"/>
      <c r="I270" s="1065"/>
      <c r="J270" s="1081"/>
      <c r="K270" s="1081"/>
      <c r="L270" s="1081"/>
      <c r="M270" s="1081"/>
      <c r="N270" s="1081"/>
      <c r="O270" s="1081"/>
      <c r="P270" s="1081"/>
      <c r="Q270" s="1081"/>
      <c r="R270" s="1081"/>
      <c r="S270" s="1081"/>
    </row>
    <row r="271" spans="4:19" ht="13.2" hidden="1">
      <c r="E271" s="1082"/>
      <c r="F271" s="1082"/>
      <c r="G271" s="1082"/>
      <c r="H271" s="1082"/>
      <c r="I271" s="1065"/>
      <c r="J271" s="1082"/>
      <c r="K271" s="1082"/>
      <c r="L271" s="1082"/>
      <c r="M271" s="1082"/>
      <c r="N271" s="1082"/>
      <c r="O271" s="1082"/>
      <c r="P271" s="1082"/>
      <c r="Q271" s="1082"/>
      <c r="R271" s="1082"/>
      <c r="S271" s="1082"/>
    </row>
    <row r="272" spans="4:19" ht="13.2" hidden="1">
      <c r="E272" s="1083"/>
      <c r="F272" s="1065"/>
      <c r="G272" s="1065"/>
      <c r="H272" s="1065"/>
      <c r="I272" s="1065"/>
      <c r="J272" s="1065"/>
      <c r="K272" s="1065"/>
      <c r="L272" s="1065"/>
      <c r="M272" s="1065"/>
      <c r="N272" s="1065"/>
      <c r="O272" s="1065"/>
      <c r="P272" s="1065"/>
      <c r="Q272" s="1065"/>
      <c r="R272" s="1065"/>
      <c r="S272" s="1065"/>
    </row>
    <row r="273" spans="4:19" ht="13.2" hidden="1">
      <c r="E273" s="1083"/>
      <c r="F273" s="1065"/>
      <c r="G273" s="1065"/>
      <c r="H273" s="1065"/>
      <c r="I273" s="1065"/>
      <c r="J273" s="1065"/>
      <c r="K273" s="1065"/>
      <c r="L273" s="1065"/>
      <c r="M273" s="1065"/>
      <c r="N273" s="1065"/>
      <c r="O273" s="1065"/>
      <c r="P273" s="1065"/>
      <c r="Q273" s="1065"/>
      <c r="R273" s="1065"/>
      <c r="S273" s="1065"/>
    </row>
    <row r="274" spans="4:19" ht="13.2" hidden="1">
      <c r="D274" s="1084"/>
      <c r="E274" s="1084"/>
      <c r="F274" s="1084"/>
      <c r="G274" s="1084"/>
      <c r="H274" s="1084"/>
      <c r="I274" s="1084"/>
      <c r="J274" s="1084"/>
      <c r="K274" s="1084"/>
      <c r="L274" s="1084"/>
      <c r="M274" s="1084"/>
      <c r="N274" s="1084"/>
      <c r="O274" s="1084"/>
      <c r="P274" s="1084"/>
      <c r="Q274" s="1084"/>
      <c r="R274" s="1084"/>
      <c r="S274" s="1084"/>
    </row>
    <row r="275" spans="4:19" hidden="1">
      <c r="E275" s="703"/>
      <c r="F275" s="1065"/>
      <c r="G275" s="1065"/>
      <c r="H275" s="1065"/>
      <c r="I275" s="1085"/>
      <c r="J275" s="1065"/>
      <c r="K275" s="1065"/>
      <c r="L275" s="1065"/>
      <c r="M275" s="1065"/>
      <c r="N275" s="1065"/>
      <c r="O275" s="1065"/>
      <c r="P275" s="1065"/>
      <c r="Q275" s="1065"/>
      <c r="R275" s="1065"/>
      <c r="S275" s="1065"/>
    </row>
    <row r="276" spans="4:19" hidden="1">
      <c r="E276" s="1083"/>
      <c r="F276" s="1065"/>
      <c r="G276" s="1065"/>
      <c r="H276" s="1065"/>
      <c r="I276" s="1085"/>
      <c r="J276" s="1065"/>
      <c r="K276" s="1065"/>
      <c r="L276" s="1065"/>
      <c r="M276" s="1065"/>
      <c r="N276" s="1065"/>
      <c r="O276" s="1065"/>
      <c r="P276" s="1065"/>
      <c r="Q276" s="1065"/>
      <c r="R276" s="1065"/>
      <c r="S276" s="1065"/>
    </row>
    <row r="277" spans="4:19" hidden="1">
      <c r="E277" s="1083"/>
      <c r="F277" s="1065"/>
      <c r="G277" s="1065"/>
      <c r="H277" s="1065"/>
      <c r="I277" s="1085"/>
      <c r="J277" s="1065"/>
      <c r="K277" s="1065"/>
      <c r="L277" s="1065"/>
      <c r="M277" s="1065"/>
      <c r="N277" s="1065"/>
      <c r="O277" s="1065"/>
      <c r="P277" s="1065"/>
      <c r="Q277" s="1065"/>
      <c r="R277" s="1065"/>
      <c r="S277" s="1065"/>
    </row>
    <row r="278" spans="4:19" hidden="1">
      <c r="E278" s="1083"/>
      <c r="F278" s="1065"/>
      <c r="G278" s="1065"/>
      <c r="H278" s="1065"/>
      <c r="I278" s="1085"/>
      <c r="J278" s="1065"/>
      <c r="K278" s="1065"/>
      <c r="L278" s="1065"/>
      <c r="M278" s="1065"/>
      <c r="N278" s="1065"/>
      <c r="O278" s="1065"/>
      <c r="P278" s="1065"/>
      <c r="Q278" s="1065"/>
      <c r="R278" s="1065"/>
      <c r="S278" s="1065"/>
    </row>
    <row r="279" spans="4:19" hidden="1">
      <c r="E279" s="1065"/>
      <c r="F279" s="1065"/>
      <c r="G279" s="1065"/>
      <c r="H279" s="1065"/>
      <c r="I279" s="1085"/>
      <c r="J279" s="1065"/>
      <c r="K279" s="1065"/>
      <c r="L279" s="1065"/>
      <c r="M279" s="1065"/>
      <c r="N279" s="1065"/>
      <c r="O279" s="1065"/>
      <c r="P279" s="1065"/>
      <c r="Q279" s="1065"/>
      <c r="R279" s="1065"/>
      <c r="S279" s="1065"/>
    </row>
    <row r="280" spans="4:19" hidden="1">
      <c r="E280" s="1065"/>
      <c r="F280" s="1065"/>
      <c r="G280" s="1065"/>
      <c r="H280" s="1065"/>
      <c r="I280" s="1085"/>
      <c r="J280" s="1065"/>
      <c r="K280" s="1065"/>
      <c r="L280" s="1065"/>
      <c r="M280" s="1065"/>
      <c r="N280" s="1065"/>
      <c r="O280" s="1065"/>
      <c r="P280" s="1065"/>
      <c r="Q280" s="1065"/>
      <c r="R280" s="1065"/>
      <c r="S280" s="1065"/>
    </row>
  </sheetData>
  <sheetProtection formatCells="0" formatColumns="0" formatRows="0"/>
  <customSheetViews>
    <customSheetView guid="{F416BD5B-C3AD-4F61-AAB2-55950A9B7E72}" fitToPage="1">
      <selection activeCell="H19" sqref="H19"/>
      <pageMargins left="0" right="0" top="0" bottom="0" header="0" footer="0"/>
      <pageSetup paperSize="5" scale="35" fitToHeight="0" orientation="landscape" r:id="rId1"/>
    </customSheetView>
    <customSheetView guid="{E14211BF-3959-45CF-A937-AD36AACCEFAC}" showGridLines="0" fitToPage="1">
      <pane xSplit="4" ySplit="13" topLeftCell="E14" activePane="bottomRight" state="frozen"/>
      <selection pane="bottomRight" activeCell="F14" sqref="F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activeCell="E8" sqref="E8"/>
      <pageMargins left="0" right="0" top="0" bottom="0" header="0" footer="0"/>
      <pageSetup paperSize="5" scale="35" fitToHeight="0" orientation="landscape" r:id="rId3"/>
    </customSheetView>
    <customSheetView guid="{41E394DC-1FDD-4D1F-8620-137B7012DC10}" showGridLines="0" fitToPage="1">
      <pane xSplit="4" ySplit="13" topLeftCell="E14" activePane="bottomRight" state="frozen"/>
      <selection pane="bottomRight" activeCell="F14" sqref="F14"/>
      <pageMargins left="0" right="0" top="0" bottom="0" header="0" footer="0"/>
      <pageSetup paperSize="5" scale="35" fitToHeight="0" orientation="landscape" r:id="rId4"/>
    </customSheetView>
    <customSheetView guid="{CC70D5D3-3A1F-46AA-BDCE-F692C2C36BEE}" fitToPage="1" topLeftCell="H1">
      <selection activeCell="S42" sqref="S42"/>
      <pageMargins left="0" right="0" top="0" bottom="0" header="0" footer="0"/>
      <pageSetup paperSize="5" scale="35" fitToHeight="0" orientation="landscape" r:id="rId5"/>
    </customSheetView>
  </customSheetViews>
  <mergeCells count="7">
    <mergeCell ref="W8:W11"/>
    <mergeCell ref="J8:S8"/>
    <mergeCell ref="E4:G4"/>
    <mergeCell ref="E5:G5"/>
    <mergeCell ref="O9:O11"/>
    <mergeCell ref="P9:P11"/>
    <mergeCell ref="Q9:Q11"/>
  </mergeCells>
  <hyperlinks>
    <hyperlink ref="X2" location="Index!A1" display="Index" xr:uid="{AD6DA266-390F-4480-9139-FDED8F31C6E2}"/>
  </hyperlinks>
  <pageMargins left="0.7" right="0.7" top="0.75" bottom="0.75" header="0.3" footer="0.3"/>
  <pageSetup paperSize="5" scale="35" fitToHeight="0" orientation="landscape"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rgb="FF7030A0"/>
    <pageSetUpPr fitToPage="1"/>
  </sheetPr>
  <dimension ref="A1:AT418"/>
  <sheetViews>
    <sheetView topLeftCell="A375" zoomScale="70" zoomScaleNormal="70" workbookViewId="0">
      <selection activeCell="E406" sqref="E406"/>
    </sheetView>
  </sheetViews>
  <sheetFormatPr defaultColWidth="0" defaultRowHeight="13.2" zeroHeight="1"/>
  <cols>
    <col min="1" max="1" width="3.6640625" style="99" customWidth="1"/>
    <col min="2" max="2" width="9.109375" style="99" customWidth="1"/>
    <col min="3" max="3" width="42.33203125" style="99" customWidth="1"/>
    <col min="4" max="4" width="17.109375" style="99" customWidth="1"/>
    <col min="5" max="5" width="7.44140625" style="99" bestFit="1" customWidth="1"/>
    <col min="6" max="6" width="15" style="99" bestFit="1" customWidth="1"/>
    <col min="7" max="9" width="15" style="99" customWidth="1"/>
    <col min="10" max="12" width="12.6640625" style="99" customWidth="1"/>
    <col min="13" max="13" width="14.6640625" style="99" customWidth="1"/>
    <col min="14" max="14" width="7.44140625" style="99" bestFit="1" customWidth="1"/>
    <col min="15" max="15" width="21.109375" style="99" customWidth="1"/>
    <col min="16" max="16" width="17.6640625" style="99" customWidth="1"/>
    <col min="17" max="17" width="12.88671875" style="99" bestFit="1" customWidth="1"/>
    <col min="18" max="18" width="15.44140625" style="99" customWidth="1"/>
    <col min="19" max="20" width="13.109375" style="99" bestFit="1" customWidth="1"/>
    <col min="21" max="21" width="13.109375" style="99" customWidth="1"/>
    <col min="22" max="22" width="13.44140625" style="99" bestFit="1" customWidth="1"/>
    <col min="23" max="23" width="13.109375" style="99" bestFit="1" customWidth="1"/>
    <col min="24" max="24" width="11.44140625" style="99" bestFit="1" customWidth="1"/>
    <col min="25" max="25" width="12.44140625" style="99" customWidth="1"/>
    <col min="26" max="26" width="17.33203125" style="99" bestFit="1" customWidth="1"/>
    <col min="27" max="27" width="9.33203125" style="99" bestFit="1" customWidth="1"/>
    <col min="28" max="28" width="9.33203125" style="1091" bestFit="1" customWidth="1"/>
    <col min="29" max="29" width="2.5546875" style="99" customWidth="1"/>
    <col min="30" max="30" width="12.44140625" style="99" customWidth="1"/>
    <col min="31" max="31" width="19.33203125" style="99" customWidth="1"/>
    <col min="32" max="33" width="18.88671875" style="99" customWidth="1"/>
    <col min="34" max="34" width="18.109375" style="99" bestFit="1" customWidth="1"/>
    <col min="35" max="36" width="18.109375" style="99" customWidth="1"/>
    <col min="37" max="37" width="13.44140625" style="99" customWidth="1"/>
    <col min="38" max="38" width="17.109375" style="99" customWidth="1"/>
    <col min="39" max="39" width="13.6640625" style="99" customWidth="1"/>
    <col min="40" max="40" width="3.109375" style="99" customWidth="1"/>
    <col min="41" max="41" width="16.44140625" style="99" customWidth="1"/>
    <col min="42" max="42" width="1.6640625" style="99" customWidth="1"/>
    <col min="43" max="44" width="16.44140625" style="99" customWidth="1"/>
    <col min="45" max="45" width="6.109375" style="99" customWidth="1"/>
    <col min="46" max="46" width="9.109375" style="99" customWidth="1"/>
    <col min="47" max="16384" width="9.109375" style="99" hidden="1"/>
  </cols>
  <sheetData>
    <row r="1" spans="1:46">
      <c r="A1" s="164"/>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745"/>
      <c r="AC1" s="164"/>
      <c r="AD1" s="164"/>
      <c r="AE1" s="164"/>
      <c r="AF1" s="164"/>
      <c r="AG1" s="164"/>
      <c r="AH1" s="164"/>
      <c r="AI1" s="164"/>
      <c r="AJ1" s="164"/>
      <c r="AK1" s="164"/>
      <c r="AL1" s="164"/>
      <c r="AM1" s="164"/>
      <c r="AN1" s="164"/>
      <c r="AO1" s="164"/>
      <c r="AP1" s="164"/>
      <c r="AQ1" s="164"/>
      <c r="AR1" s="164"/>
      <c r="AS1" s="164"/>
      <c r="AT1" s="164"/>
    </row>
    <row r="2" spans="1:46" ht="13.8" thickBot="1">
      <c r="A2" s="164"/>
      <c r="B2" s="144" t="s">
        <v>178</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742"/>
      <c r="AC2" s="121"/>
      <c r="AD2" s="121"/>
      <c r="AE2" s="121"/>
      <c r="AF2" s="121"/>
      <c r="AG2" s="121"/>
      <c r="AH2" s="121"/>
      <c r="AI2" s="121"/>
      <c r="AJ2" s="121"/>
      <c r="AK2" s="121"/>
      <c r="AL2" s="121"/>
      <c r="AM2" s="121"/>
      <c r="AN2" s="121"/>
      <c r="AO2" s="121"/>
      <c r="AP2" s="121"/>
      <c r="AQ2" s="121"/>
      <c r="AS2" s="2204" t="s">
        <v>1</v>
      </c>
      <c r="AT2" s="164"/>
    </row>
    <row r="3" spans="1:46" ht="16.2" thickBot="1">
      <c r="A3" s="164"/>
      <c r="B3" s="121"/>
      <c r="C3" s="4961" t="s">
        <v>2973</v>
      </c>
      <c r="D3" s="4651"/>
      <c r="E3" s="4651"/>
      <c r="F3" s="4652"/>
      <c r="G3" s="119"/>
      <c r="H3" s="119"/>
      <c r="I3" s="119"/>
      <c r="J3" s="121"/>
      <c r="K3" s="121"/>
      <c r="L3" s="121"/>
      <c r="M3" s="121"/>
      <c r="N3" s="121"/>
      <c r="O3" s="121"/>
      <c r="P3" s="121"/>
      <c r="Q3" s="121"/>
      <c r="R3" s="121"/>
      <c r="S3" s="121"/>
      <c r="T3" s="121"/>
      <c r="U3" s="121"/>
      <c r="V3" s="121"/>
      <c r="W3" s="121"/>
      <c r="X3" s="121"/>
      <c r="Y3" s="121"/>
      <c r="Z3" s="121"/>
      <c r="AA3" s="121"/>
      <c r="AB3" s="742"/>
      <c r="AC3" s="121"/>
      <c r="AD3" s="121"/>
      <c r="AE3" s="121"/>
      <c r="AF3" s="121"/>
      <c r="AG3" s="121"/>
      <c r="AH3" s="121"/>
      <c r="AI3" s="121"/>
      <c r="AJ3" s="121"/>
      <c r="AK3" s="121"/>
      <c r="AL3" s="121"/>
      <c r="AM3" s="121"/>
      <c r="AN3" s="121"/>
      <c r="AO3" s="121"/>
      <c r="AP3" s="121"/>
      <c r="AQ3" s="121"/>
      <c r="AR3" s="39"/>
      <c r="AS3" s="39"/>
      <c r="AT3" s="164"/>
    </row>
    <row r="4" spans="1:46" ht="15.6">
      <c r="A4" s="164"/>
      <c r="B4" s="121"/>
      <c r="C4" s="4439" t="s">
        <v>723</v>
      </c>
      <c r="D4" s="8341" t="str">
        <f>J!E4</f>
        <v>ABC Company</v>
      </c>
      <c r="E4" s="8342"/>
      <c r="F4" s="8343"/>
      <c r="G4" s="1256"/>
      <c r="H4" s="1256"/>
      <c r="I4" s="1256"/>
      <c r="J4" s="121"/>
      <c r="K4" s="121"/>
      <c r="L4" s="121"/>
      <c r="M4" s="121"/>
      <c r="N4" s="121"/>
      <c r="O4" s="121"/>
      <c r="P4" s="121"/>
      <c r="Q4" s="121"/>
      <c r="R4" s="121"/>
      <c r="S4" s="121"/>
      <c r="T4" s="121"/>
      <c r="U4" s="121"/>
      <c r="V4" s="121"/>
      <c r="W4" s="121"/>
      <c r="X4" s="121"/>
      <c r="Y4" s="121"/>
      <c r="Z4" s="121"/>
      <c r="AA4" s="121"/>
      <c r="AB4" s="742"/>
      <c r="AC4" s="121"/>
      <c r="AD4" s="121"/>
      <c r="AE4" s="121"/>
      <c r="AF4" s="121"/>
      <c r="AG4" s="121"/>
      <c r="AH4" s="121"/>
      <c r="AI4" s="121"/>
      <c r="AJ4" s="121"/>
      <c r="AK4" s="121"/>
      <c r="AL4" s="121"/>
      <c r="AM4" s="121"/>
      <c r="AN4" s="121"/>
      <c r="AO4" s="121"/>
      <c r="AP4" s="121"/>
      <c r="AQ4" s="121"/>
      <c r="AR4" s="121"/>
      <c r="AS4" s="39"/>
      <c r="AT4" s="164"/>
    </row>
    <row r="5" spans="1:46" ht="16.2" thickBot="1">
      <c r="A5" s="164"/>
      <c r="B5" s="121"/>
      <c r="C5" s="4443" t="s">
        <v>724</v>
      </c>
      <c r="D5" s="8344" t="str">
        <f>J!E5</f>
        <v>31 December 202x</v>
      </c>
      <c r="E5" s="8345"/>
      <c r="F5" s="8346"/>
      <c r="G5" s="1257"/>
      <c r="H5" s="1257"/>
      <c r="I5" s="1257"/>
      <c r="J5" s="121"/>
      <c r="K5" s="121"/>
      <c r="L5" s="121"/>
      <c r="M5" s="121"/>
      <c r="N5" s="121"/>
      <c r="O5" s="121"/>
      <c r="P5" s="121"/>
      <c r="Q5" s="121"/>
      <c r="R5" s="121"/>
      <c r="S5" s="121"/>
      <c r="T5" s="121"/>
      <c r="U5" s="121"/>
      <c r="V5" s="121"/>
      <c r="W5" s="121"/>
      <c r="X5" s="121"/>
      <c r="Y5" s="121"/>
      <c r="Z5" s="121"/>
      <c r="AA5" s="121"/>
      <c r="AB5" s="742"/>
      <c r="AC5" s="121"/>
      <c r="AD5" s="121"/>
      <c r="AE5" s="121"/>
      <c r="AF5" s="121"/>
      <c r="AG5" s="121"/>
      <c r="AH5" s="121"/>
      <c r="AI5" s="121"/>
      <c r="AJ5" s="121"/>
      <c r="AK5" s="121"/>
      <c r="AL5" s="121"/>
      <c r="AM5" s="121"/>
      <c r="AN5" s="121"/>
      <c r="AO5" s="121"/>
      <c r="AP5" s="121"/>
      <c r="AQ5" s="121"/>
      <c r="AR5" s="121"/>
      <c r="AS5" s="39"/>
      <c r="AT5" s="164"/>
    </row>
    <row r="6" spans="1:46" ht="13.8" thickBot="1">
      <c r="A6" s="164"/>
      <c r="B6" s="121"/>
      <c r="C6" s="214"/>
      <c r="D6" s="215"/>
      <c r="E6" s="214"/>
      <c r="F6" s="214"/>
      <c r="G6" s="214"/>
      <c r="H6" s="214"/>
      <c r="I6" s="214"/>
      <c r="J6" s="214"/>
      <c r="K6" s="214"/>
      <c r="L6" s="214"/>
      <c r="M6" s="214"/>
      <c r="N6" s="214"/>
      <c r="O6" s="214"/>
      <c r="P6" s="214"/>
      <c r="Q6" s="214"/>
      <c r="R6" s="214"/>
      <c r="S6" s="214"/>
      <c r="T6" s="214"/>
      <c r="U6" s="214"/>
      <c r="V6" s="214"/>
      <c r="W6" s="214"/>
      <c r="X6" s="214"/>
      <c r="Y6" s="214"/>
      <c r="Z6" s="214"/>
      <c r="AA6" s="214"/>
      <c r="AB6" s="776"/>
      <c r="AC6" s="121"/>
      <c r="AD6" s="214"/>
      <c r="AE6" s="214"/>
      <c r="AF6" s="214"/>
      <c r="AG6" s="214"/>
      <c r="AH6" s="214"/>
      <c r="AI6" s="214"/>
      <c r="AJ6" s="214"/>
      <c r="AK6" s="214"/>
      <c r="AL6" s="214"/>
      <c r="AM6" s="214"/>
      <c r="AN6" s="121"/>
      <c r="AO6" s="121"/>
      <c r="AP6" s="121"/>
      <c r="AQ6" s="121"/>
      <c r="AR6" s="121"/>
      <c r="AS6" s="39"/>
      <c r="AT6" s="164"/>
    </row>
    <row r="7" spans="1:46" ht="15" customHeight="1">
      <c r="A7" s="164"/>
      <c r="B7" s="121"/>
      <c r="C7" s="5054"/>
      <c r="D7" s="2546"/>
      <c r="E7" s="5055"/>
      <c r="F7" s="2547"/>
      <c r="G7" s="8333" t="s">
        <v>2506</v>
      </c>
      <c r="H7" s="8333" t="s">
        <v>2507</v>
      </c>
      <c r="I7" s="8303" t="s">
        <v>2508</v>
      </c>
      <c r="J7" s="8513" t="s">
        <v>2974</v>
      </c>
      <c r="K7" s="8514"/>
      <c r="L7" s="8515"/>
      <c r="M7" s="8513" t="s">
        <v>2205</v>
      </c>
      <c r="N7" s="8514"/>
      <c r="O7" s="8514"/>
      <c r="P7" s="8515"/>
      <c r="Q7" s="2548"/>
      <c r="R7" s="5012"/>
      <c r="S7" s="5012"/>
      <c r="T7" s="5012"/>
      <c r="U7" s="5012"/>
      <c r="V7" s="2548"/>
      <c r="W7" s="5012"/>
      <c r="X7" s="2548"/>
      <c r="Y7" s="5012"/>
      <c r="Z7" s="2548"/>
      <c r="AA7" s="5012"/>
      <c r="AB7" s="5056"/>
      <c r="AC7" s="121"/>
      <c r="AD7" s="8519" t="s">
        <v>2516</v>
      </c>
      <c r="AE7" s="8520"/>
      <c r="AF7" s="8520"/>
      <c r="AG7" s="8520"/>
      <c r="AH7" s="8520"/>
      <c r="AI7" s="8520"/>
      <c r="AJ7" s="8520"/>
      <c r="AK7" s="8520"/>
      <c r="AL7" s="8520"/>
      <c r="AM7" s="8521"/>
      <c r="AN7" s="220"/>
      <c r="AO7" s="5014" t="s">
        <v>2947</v>
      </c>
      <c r="AP7" s="121"/>
      <c r="AQ7" s="8510" t="s">
        <v>992</v>
      </c>
      <c r="AR7" s="5046"/>
      <c r="AS7" s="39"/>
      <c r="AT7" s="164"/>
    </row>
    <row r="8" spans="1:46">
      <c r="A8" s="164"/>
      <c r="B8" s="121"/>
      <c r="C8" s="5058"/>
      <c r="D8" s="155"/>
      <c r="E8" s="2014"/>
      <c r="F8" s="155"/>
      <c r="G8" s="8524"/>
      <c r="H8" s="8524"/>
      <c r="I8" s="8304"/>
      <c r="J8" s="8516"/>
      <c r="K8" s="8517"/>
      <c r="L8" s="8518"/>
      <c r="M8" s="8516"/>
      <c r="N8" s="8517"/>
      <c r="O8" s="8517"/>
      <c r="P8" s="8518"/>
      <c r="Q8" s="154"/>
      <c r="R8" s="2014"/>
      <c r="S8" s="2105"/>
      <c r="T8" s="2105"/>
      <c r="U8" s="2105"/>
      <c r="V8" s="155" t="s">
        <v>2975</v>
      </c>
      <c r="W8" s="2014"/>
      <c r="X8" s="155"/>
      <c r="Y8" s="2014"/>
      <c r="Z8" s="155"/>
      <c r="AA8" s="2014"/>
      <c r="AB8" s="1527"/>
      <c r="AC8" s="121"/>
      <c r="AD8" s="5059" t="s">
        <v>1713</v>
      </c>
      <c r="AE8" s="5047" t="s">
        <v>2921</v>
      </c>
      <c r="AF8" s="5047" t="s">
        <v>2922</v>
      </c>
      <c r="AG8" s="5047" t="s">
        <v>2921</v>
      </c>
      <c r="AH8" s="5048" t="s">
        <v>2923</v>
      </c>
      <c r="AI8" s="8511" t="s">
        <v>727</v>
      </c>
      <c r="AJ8" s="8512" t="s">
        <v>728</v>
      </c>
      <c r="AK8" s="8512" t="s">
        <v>729</v>
      </c>
      <c r="AL8" s="5048"/>
      <c r="AM8" s="4969" t="s">
        <v>1710</v>
      </c>
      <c r="AN8" s="220"/>
      <c r="AO8" s="4773" t="s">
        <v>2948</v>
      </c>
      <c r="AP8" s="121"/>
      <c r="AQ8" s="8482"/>
      <c r="AR8" s="4932"/>
      <c r="AS8" s="39"/>
      <c r="AT8" s="164"/>
    </row>
    <row r="9" spans="1:46" ht="26.4">
      <c r="A9" s="164"/>
      <c r="B9" s="121"/>
      <c r="C9" s="5058" t="s">
        <v>2924</v>
      </c>
      <c r="D9" s="155" t="s">
        <v>2976</v>
      </c>
      <c r="E9" s="2014" t="s">
        <v>2977</v>
      </c>
      <c r="F9" s="155" t="s">
        <v>1251</v>
      </c>
      <c r="G9" s="8524"/>
      <c r="H9" s="8524"/>
      <c r="I9" s="8304"/>
      <c r="J9" s="5060"/>
      <c r="K9" s="154"/>
      <c r="L9" s="5061"/>
      <c r="M9" s="154"/>
      <c r="N9" s="5060"/>
      <c r="O9" s="8522" t="s">
        <v>2949</v>
      </c>
      <c r="P9" s="8523"/>
      <c r="Q9" s="155" t="s">
        <v>2978</v>
      </c>
      <c r="R9" s="2014" t="s">
        <v>2979</v>
      </c>
      <c r="S9" s="2014" t="s">
        <v>2980</v>
      </c>
      <c r="T9" s="2056" t="s">
        <v>2981</v>
      </c>
      <c r="U9" s="2056" t="s">
        <v>2982</v>
      </c>
      <c r="V9" s="153" t="s">
        <v>2983</v>
      </c>
      <c r="W9" s="2014" t="s">
        <v>2747</v>
      </c>
      <c r="X9" s="155" t="s">
        <v>2808</v>
      </c>
      <c r="Y9" s="2014" t="s">
        <v>1716</v>
      </c>
      <c r="Z9" s="155" t="s">
        <v>1717</v>
      </c>
      <c r="AA9" s="2014" t="s">
        <v>2984</v>
      </c>
      <c r="AB9" s="1527"/>
      <c r="AC9" s="121"/>
      <c r="AD9" s="5062" t="s">
        <v>2925</v>
      </c>
      <c r="AE9" s="2027" t="s">
        <v>1720</v>
      </c>
      <c r="AF9" s="2027" t="s">
        <v>2926</v>
      </c>
      <c r="AG9" s="2027" t="s">
        <v>2927</v>
      </c>
      <c r="AH9" s="2056" t="s">
        <v>2928</v>
      </c>
      <c r="AI9" s="8507"/>
      <c r="AJ9" s="8509"/>
      <c r="AK9" s="8509"/>
      <c r="AL9" s="2028" t="s">
        <v>2985</v>
      </c>
      <c r="AM9" s="1668" t="s">
        <v>1718</v>
      </c>
      <c r="AN9" s="121"/>
      <c r="AO9" s="4773" t="s">
        <v>2952</v>
      </c>
      <c r="AP9" s="121"/>
      <c r="AQ9" s="8482"/>
      <c r="AR9" s="4932" t="s">
        <v>2517</v>
      </c>
      <c r="AS9" s="39"/>
      <c r="AT9" s="164"/>
    </row>
    <row r="10" spans="1:46">
      <c r="A10" s="164"/>
      <c r="B10" s="121"/>
      <c r="C10" s="5058"/>
      <c r="D10" s="155" t="s">
        <v>2986</v>
      </c>
      <c r="E10" s="2014" t="s">
        <v>2987</v>
      </c>
      <c r="F10" s="155" t="s">
        <v>2771</v>
      </c>
      <c r="G10" s="8524"/>
      <c r="H10" s="8524"/>
      <c r="I10" s="8304"/>
      <c r="J10" s="2014" t="s">
        <v>2988</v>
      </c>
      <c r="K10" s="155" t="s">
        <v>2989</v>
      </c>
      <c r="L10" s="2014" t="s">
        <v>1477</v>
      </c>
      <c r="M10" s="155" t="s">
        <v>2990</v>
      </c>
      <c r="N10" s="2014" t="s">
        <v>1453</v>
      </c>
      <c r="O10" s="155" t="s">
        <v>2991</v>
      </c>
      <c r="P10" s="5061" t="s">
        <v>2992</v>
      </c>
      <c r="Q10" s="155" t="s">
        <v>2993</v>
      </c>
      <c r="R10" s="2014" t="s">
        <v>2994</v>
      </c>
      <c r="S10" s="2014" t="s">
        <v>2995</v>
      </c>
      <c r="T10" s="2056" t="s">
        <v>2996</v>
      </c>
      <c r="U10" s="2056" t="s">
        <v>2995</v>
      </c>
      <c r="V10" s="153" t="s">
        <v>2994</v>
      </c>
      <c r="W10" s="2014" t="s">
        <v>1723</v>
      </c>
      <c r="X10" s="155" t="s">
        <v>1723</v>
      </c>
      <c r="Y10" s="2014" t="s">
        <v>1717</v>
      </c>
      <c r="Z10" s="155" t="s">
        <v>1723</v>
      </c>
      <c r="AA10" s="2014" t="s">
        <v>1678</v>
      </c>
      <c r="AB10" s="1527" t="s">
        <v>2984</v>
      </c>
      <c r="AC10" s="121"/>
      <c r="AD10" s="4970" t="s">
        <v>1724</v>
      </c>
      <c r="AE10" s="2013" t="s">
        <v>1726</v>
      </c>
      <c r="AF10" s="2013" t="s">
        <v>1726</v>
      </c>
      <c r="AG10" s="2014" t="s">
        <v>1729</v>
      </c>
      <c r="AH10" s="2014" t="s">
        <v>1729</v>
      </c>
      <c r="AI10" s="8507"/>
      <c r="AJ10" s="8509"/>
      <c r="AK10" s="8509"/>
      <c r="AL10" s="2014"/>
      <c r="AM10" s="1668" t="s">
        <v>1724</v>
      </c>
      <c r="AN10" s="121"/>
      <c r="AO10" s="5016" t="s">
        <v>2964</v>
      </c>
      <c r="AP10" s="121"/>
      <c r="AQ10" s="8482"/>
      <c r="AR10" s="4932"/>
      <c r="AS10" s="39"/>
      <c r="AT10" s="164"/>
    </row>
    <row r="11" spans="1:46" ht="13.8" thickBot="1">
      <c r="A11" s="164"/>
      <c r="B11" s="121"/>
      <c r="C11" s="5063"/>
      <c r="D11" s="2251" t="s">
        <v>2148</v>
      </c>
      <c r="E11" s="9132" t="s">
        <v>1616</v>
      </c>
      <c r="F11" s="2251" t="s">
        <v>2528</v>
      </c>
      <c r="G11" s="5305" t="s">
        <v>2527</v>
      </c>
      <c r="H11" s="5305" t="s">
        <v>2527</v>
      </c>
      <c r="I11" s="2251" t="s">
        <v>2533</v>
      </c>
      <c r="J11" s="5065"/>
      <c r="K11" s="152"/>
      <c r="L11" s="5066"/>
      <c r="M11" s="154"/>
      <c r="N11" s="5067" t="s">
        <v>2997</v>
      </c>
      <c r="O11" s="155" t="s">
        <v>2998</v>
      </c>
      <c r="P11" s="5067"/>
      <c r="Q11" s="154"/>
      <c r="R11" s="5067" t="s">
        <v>2999</v>
      </c>
      <c r="S11" s="5066"/>
      <c r="T11" s="5068"/>
      <c r="U11" s="641"/>
      <c r="V11" s="153" t="s">
        <v>3000</v>
      </c>
      <c r="W11" s="5067"/>
      <c r="X11" s="155"/>
      <c r="Y11" s="5067"/>
      <c r="Z11" s="155" t="s">
        <v>3001</v>
      </c>
      <c r="AA11" s="5067"/>
      <c r="AB11" s="1527"/>
      <c r="AC11" s="121"/>
      <c r="AD11" s="5069" t="s">
        <v>3002</v>
      </c>
      <c r="AE11" s="5070"/>
      <c r="AF11" s="5070"/>
      <c r="AG11" s="5071"/>
      <c r="AH11" s="5070"/>
      <c r="AI11" s="5070"/>
      <c r="AJ11" s="5070"/>
      <c r="AK11" s="5070"/>
      <c r="AL11" s="5070" t="s">
        <v>3003</v>
      </c>
      <c r="AM11" s="5072" t="s">
        <v>3004</v>
      </c>
      <c r="AN11" s="121"/>
      <c r="AO11" s="5019" t="s">
        <v>2959</v>
      </c>
      <c r="AP11" s="121"/>
      <c r="AQ11" s="2645" t="s">
        <v>2784</v>
      </c>
      <c r="AR11" s="2645" t="s">
        <v>2847</v>
      </c>
      <c r="AS11" s="39"/>
      <c r="AT11" s="164"/>
    </row>
    <row r="12" spans="1:46">
      <c r="A12" s="164"/>
      <c r="B12" s="121"/>
      <c r="C12" s="5073" t="s">
        <v>734</v>
      </c>
      <c r="D12" s="5074" t="s">
        <v>735</v>
      </c>
      <c r="E12" s="5074" t="s">
        <v>736</v>
      </c>
      <c r="F12" s="5074" t="s">
        <v>1249</v>
      </c>
      <c r="G12" s="5074" t="s">
        <v>738</v>
      </c>
      <c r="H12" s="5074" t="s">
        <v>1546</v>
      </c>
      <c r="I12" s="5074" t="s">
        <v>1547</v>
      </c>
      <c r="J12" s="5074" t="s">
        <v>1548</v>
      </c>
      <c r="K12" s="5074" t="s">
        <v>1549</v>
      </c>
      <c r="L12" s="5074" t="s">
        <v>1550</v>
      </c>
      <c r="M12" s="5074" t="s">
        <v>1551</v>
      </c>
      <c r="N12" s="5074" t="s">
        <v>1552</v>
      </c>
      <c r="O12" s="5074" t="s">
        <v>1553</v>
      </c>
      <c r="P12" s="5074" t="s">
        <v>1554</v>
      </c>
      <c r="Q12" s="5074" t="s">
        <v>1555</v>
      </c>
      <c r="R12" s="5074" t="s">
        <v>2266</v>
      </c>
      <c r="S12" s="5074" t="s">
        <v>2267</v>
      </c>
      <c r="T12" s="5074" t="s">
        <v>2268</v>
      </c>
      <c r="U12" s="5074" t="s">
        <v>2269</v>
      </c>
      <c r="V12" s="5075" t="s">
        <v>2270</v>
      </c>
      <c r="W12" s="5075" t="s">
        <v>2717</v>
      </c>
      <c r="X12" s="5076" t="s">
        <v>2718</v>
      </c>
      <c r="Y12" s="5076" t="s">
        <v>2719</v>
      </c>
      <c r="Z12" s="5076" t="s">
        <v>3005</v>
      </c>
      <c r="AA12" s="5076" t="s">
        <v>3006</v>
      </c>
      <c r="AB12" s="5077" t="s">
        <v>3007</v>
      </c>
      <c r="AC12" s="121"/>
      <c r="AD12" s="5021" t="s">
        <v>3008</v>
      </c>
      <c r="AE12" s="5021" t="s">
        <v>3009</v>
      </c>
      <c r="AF12" s="5021" t="s">
        <v>3010</v>
      </c>
      <c r="AG12" s="5021" t="s">
        <v>3011</v>
      </c>
      <c r="AH12" s="5021" t="s">
        <v>3012</v>
      </c>
      <c r="AI12" s="5021" t="s">
        <v>3013</v>
      </c>
      <c r="AJ12" s="5078" t="s">
        <v>3014</v>
      </c>
      <c r="AK12" s="5021" t="s">
        <v>3015</v>
      </c>
      <c r="AL12" s="5021" t="s">
        <v>3016</v>
      </c>
      <c r="AM12" s="5078" t="s">
        <v>3017</v>
      </c>
      <c r="AN12" s="121"/>
      <c r="AO12" s="5079" t="s">
        <v>3018</v>
      </c>
      <c r="AP12" s="121"/>
      <c r="AQ12" s="2486" t="s">
        <v>3019</v>
      </c>
      <c r="AR12" s="2486" t="s">
        <v>3020</v>
      </c>
      <c r="AS12" s="39"/>
      <c r="AT12" s="164"/>
    </row>
    <row r="13" spans="1:46">
      <c r="A13" s="164"/>
      <c r="B13" s="121"/>
      <c r="C13" s="5080"/>
      <c r="D13" s="5081"/>
      <c r="E13" s="5081"/>
      <c r="F13" s="5081"/>
      <c r="G13" s="5081"/>
      <c r="H13" s="5081"/>
      <c r="I13" s="5081"/>
      <c r="J13" s="5082"/>
      <c r="K13" s="5082"/>
      <c r="L13" s="5082"/>
      <c r="M13" s="5081"/>
      <c r="N13" s="5081"/>
      <c r="O13" s="5082"/>
      <c r="P13" s="5082"/>
      <c r="Q13" s="5082"/>
      <c r="R13" s="5082"/>
      <c r="S13" s="5081"/>
      <c r="T13" s="5083"/>
      <c r="U13" s="5083"/>
      <c r="V13" s="5083"/>
      <c r="W13" s="5084">
        <v>0</v>
      </c>
      <c r="X13" s="5084"/>
      <c r="Y13" s="5084"/>
      <c r="Z13" s="5084">
        <v>0</v>
      </c>
      <c r="AA13" s="5084"/>
      <c r="AB13" s="5085"/>
      <c r="AC13" s="121"/>
      <c r="AD13" s="5086"/>
      <c r="AE13" s="5083"/>
      <c r="AF13" s="5083"/>
      <c r="AG13" s="5083"/>
      <c r="AH13" s="5083"/>
      <c r="AI13" s="5083"/>
      <c r="AJ13" s="5083"/>
      <c r="AK13" s="5083"/>
      <c r="AL13" s="5083"/>
      <c r="AM13" s="5087"/>
      <c r="AN13" s="121"/>
      <c r="AO13" s="5088"/>
      <c r="AP13" s="121"/>
      <c r="AQ13" s="5088"/>
      <c r="AR13" s="121"/>
      <c r="AS13" s="39"/>
      <c r="AT13" s="164"/>
    </row>
    <row r="14" spans="1:46">
      <c r="A14" s="164"/>
      <c r="B14" s="121"/>
      <c r="C14" s="5089" t="s">
        <v>3021</v>
      </c>
      <c r="D14" s="5090"/>
      <c r="E14" s="5090"/>
      <c r="F14" s="5090"/>
      <c r="G14" s="5090"/>
      <c r="H14" s="5090"/>
      <c r="I14" s="5090"/>
      <c r="J14" s="5082"/>
      <c r="K14" s="5082"/>
      <c r="L14" s="5082"/>
      <c r="M14" s="5082"/>
      <c r="N14" s="5082"/>
      <c r="O14" s="5084"/>
      <c r="P14" s="5084"/>
      <c r="Q14" s="5084"/>
      <c r="R14" s="5084"/>
      <c r="S14" s="5084"/>
      <c r="T14" s="5084"/>
      <c r="U14" s="5084"/>
      <c r="V14" s="5084"/>
      <c r="W14" s="5084"/>
      <c r="X14" s="5084"/>
      <c r="Y14" s="5084"/>
      <c r="Z14" s="5091"/>
      <c r="AA14" s="5084"/>
      <c r="AB14" s="5085"/>
      <c r="AC14" s="121"/>
      <c r="AD14" s="5092"/>
      <c r="AE14" s="5084"/>
      <c r="AF14" s="5084"/>
      <c r="AG14" s="5084"/>
      <c r="AH14" s="5084"/>
      <c r="AI14" s="5084"/>
      <c r="AJ14" s="5084"/>
      <c r="AK14" s="5084"/>
      <c r="AL14" s="5091"/>
      <c r="AM14" s="4979"/>
      <c r="AN14" s="121"/>
      <c r="AO14" s="5088"/>
      <c r="AP14" s="121"/>
      <c r="AQ14" s="5088"/>
      <c r="AR14" s="121"/>
      <c r="AS14" s="39"/>
      <c r="AT14" s="164"/>
    </row>
    <row r="15" spans="1:46">
      <c r="A15" s="164"/>
      <c r="B15" s="121"/>
      <c r="C15" s="5093" t="s">
        <v>3022</v>
      </c>
      <c r="D15" s="5094"/>
      <c r="E15" s="5094"/>
      <c r="F15" s="5082"/>
      <c r="G15" s="5082"/>
      <c r="H15" s="5082"/>
      <c r="I15" s="5082"/>
      <c r="J15" s="5082"/>
      <c r="K15" s="5095"/>
      <c r="L15" s="5095"/>
      <c r="M15" s="5082"/>
      <c r="N15" s="5082"/>
      <c r="O15" s="5084"/>
      <c r="P15" s="5084"/>
      <c r="Q15" s="5084"/>
      <c r="R15" s="5084"/>
      <c r="S15" s="5084"/>
      <c r="T15" s="5084"/>
      <c r="U15" s="5084"/>
      <c r="V15" s="5084"/>
      <c r="W15" s="5084"/>
      <c r="X15" s="5084"/>
      <c r="Y15" s="5084"/>
      <c r="Z15" s="5091"/>
      <c r="AA15" s="5084"/>
      <c r="AB15" s="5085"/>
      <c r="AC15" s="121"/>
      <c r="AD15" s="5092"/>
      <c r="AE15" s="5084"/>
      <c r="AF15" s="5084"/>
      <c r="AG15" s="5084"/>
      <c r="AH15" s="5084"/>
      <c r="AI15" s="5084"/>
      <c r="AJ15" s="5084"/>
      <c r="AK15" s="5084"/>
      <c r="AL15" s="5091"/>
      <c r="AM15" s="4979"/>
      <c r="AN15" s="121"/>
      <c r="AO15" s="5088"/>
      <c r="AP15" s="121"/>
      <c r="AQ15" s="5088"/>
      <c r="AR15" s="121"/>
      <c r="AS15" s="39"/>
      <c r="AT15" s="164"/>
    </row>
    <row r="16" spans="1:46">
      <c r="A16" s="164"/>
      <c r="B16" s="121"/>
      <c r="C16" s="5093" t="s">
        <v>3023</v>
      </c>
      <c r="D16" s="5094"/>
      <c r="E16" s="5094"/>
      <c r="F16" s="5082"/>
      <c r="G16" s="5082"/>
      <c r="H16" s="5082"/>
      <c r="I16" s="5082"/>
      <c r="J16" s="5082"/>
      <c r="K16" s="5095"/>
      <c r="L16" s="5095"/>
      <c r="M16" s="5082"/>
      <c r="N16" s="5082"/>
      <c r="O16" s="5084"/>
      <c r="P16" s="5084"/>
      <c r="Q16" s="5084"/>
      <c r="R16" s="5084"/>
      <c r="S16" s="5084"/>
      <c r="T16" s="5084"/>
      <c r="U16" s="5084"/>
      <c r="V16" s="5084"/>
      <c r="W16" s="5084"/>
      <c r="X16" s="5084"/>
      <c r="Y16" s="5084"/>
      <c r="Z16" s="5091"/>
      <c r="AA16" s="5084"/>
      <c r="AB16" s="5085"/>
      <c r="AC16" s="121"/>
      <c r="AD16" s="5092"/>
      <c r="AE16" s="5084"/>
      <c r="AF16" s="5084"/>
      <c r="AG16" s="5084"/>
      <c r="AH16" s="5084"/>
      <c r="AI16" s="5084"/>
      <c r="AJ16" s="5084"/>
      <c r="AK16" s="5084"/>
      <c r="AL16" s="5091"/>
      <c r="AM16" s="4979"/>
      <c r="AN16" s="121"/>
      <c r="AO16" s="5088"/>
      <c r="AP16" s="121"/>
      <c r="AQ16" s="5088"/>
      <c r="AR16" s="121"/>
      <c r="AS16" s="39"/>
      <c r="AT16" s="164"/>
    </row>
    <row r="17" spans="1:46">
      <c r="A17" s="164"/>
      <c r="B17" s="121"/>
      <c r="C17" s="5096" t="s">
        <v>3024</v>
      </c>
      <c r="D17" s="5097"/>
      <c r="E17" s="5097"/>
      <c r="F17" s="5081"/>
      <c r="G17" s="5081"/>
      <c r="H17" s="5081"/>
      <c r="I17" s="5081"/>
      <c r="J17" s="5082"/>
      <c r="K17" s="5082"/>
      <c r="L17" s="5082"/>
      <c r="M17" s="5081"/>
      <c r="N17" s="5081"/>
      <c r="O17" s="5082"/>
      <c r="P17" s="5082"/>
      <c r="Q17" s="5082"/>
      <c r="R17" s="5082"/>
      <c r="S17" s="5081"/>
      <c r="T17" s="5083"/>
      <c r="U17" s="5083"/>
      <c r="V17" s="5083"/>
      <c r="W17" s="5084"/>
      <c r="X17" s="5084"/>
      <c r="Y17" s="5084"/>
      <c r="Z17" s="5084"/>
      <c r="AA17" s="5084"/>
      <c r="AB17" s="5085"/>
      <c r="AC17" s="121"/>
      <c r="AD17" s="5086"/>
      <c r="AE17" s="5083"/>
      <c r="AF17" s="5083"/>
      <c r="AG17" s="5083"/>
      <c r="AH17" s="5083"/>
      <c r="AI17" s="5083"/>
      <c r="AJ17" s="5083"/>
      <c r="AK17" s="5083"/>
      <c r="AL17" s="5083"/>
      <c r="AM17" s="5087"/>
      <c r="AN17" s="121"/>
      <c r="AO17" s="5088"/>
      <c r="AP17" s="121"/>
      <c r="AQ17" s="5088"/>
      <c r="AR17" s="121"/>
      <c r="AS17" s="39"/>
      <c r="AT17" s="164"/>
    </row>
    <row r="18" spans="1:46">
      <c r="A18" s="164"/>
      <c r="B18" s="121"/>
      <c r="C18" s="5098" t="s">
        <v>3025</v>
      </c>
      <c r="D18" s="5099"/>
      <c r="E18" s="5099"/>
      <c r="F18" s="5090" t="b">
        <v>1</v>
      </c>
      <c r="G18" s="5090"/>
      <c r="H18" s="5090"/>
      <c r="I18" s="5090"/>
      <c r="J18" s="5100"/>
      <c r="K18" s="5100"/>
      <c r="L18" s="5100"/>
      <c r="M18" s="5100"/>
      <c r="N18" s="5101"/>
      <c r="O18" s="5102"/>
      <c r="P18" s="5102"/>
      <c r="Q18" s="5100"/>
      <c r="R18" s="5102"/>
      <c r="S18" s="5102"/>
      <c r="T18" s="5102"/>
      <c r="U18" s="5102"/>
      <c r="V18" s="5102"/>
      <c r="W18" s="5102"/>
      <c r="X18" s="5102"/>
      <c r="Y18" s="5102"/>
      <c r="Z18" s="5103">
        <f>W18+X18-Y18</f>
        <v>0</v>
      </c>
      <c r="AA18" s="5100"/>
      <c r="AB18" s="5104"/>
      <c r="AC18" s="121"/>
      <c r="AD18" s="5008">
        <f>+AE18+AF18</f>
        <v>0</v>
      </c>
      <c r="AE18" s="5102"/>
      <c r="AF18" s="5102"/>
      <c r="AG18" s="5102"/>
      <c r="AH18" s="5102"/>
      <c r="AI18" s="5102"/>
      <c r="AJ18" s="5102"/>
      <c r="AK18" s="5102"/>
      <c r="AL18" s="5006">
        <f>AI18+AJ18-AK18</f>
        <v>0</v>
      </c>
      <c r="AM18" s="5007">
        <f>+AF18+AH18</f>
        <v>0</v>
      </c>
      <c r="AN18" s="121"/>
      <c r="AO18" s="5105"/>
      <c r="AP18" s="121"/>
      <c r="AQ18" s="5105"/>
      <c r="AR18" s="121"/>
      <c r="AS18" s="39"/>
      <c r="AT18" s="164"/>
    </row>
    <row r="19" spans="1:46">
      <c r="A19" s="164"/>
      <c r="B19" s="121"/>
      <c r="C19" s="5098" t="s">
        <v>3026</v>
      </c>
      <c r="D19" s="5099"/>
      <c r="E19" s="5099"/>
      <c r="F19" s="5090" t="b">
        <v>1</v>
      </c>
      <c r="G19" s="5090"/>
      <c r="H19" s="5090"/>
      <c r="I19" s="5090"/>
      <c r="J19" s="5100"/>
      <c r="K19" s="5100"/>
      <c r="L19" s="5100"/>
      <c r="M19" s="5100"/>
      <c r="N19" s="5101"/>
      <c r="O19" s="5102"/>
      <c r="P19" s="5102"/>
      <c r="Q19" s="5100"/>
      <c r="R19" s="5102"/>
      <c r="S19" s="5102"/>
      <c r="T19" s="5102"/>
      <c r="U19" s="5102"/>
      <c r="V19" s="5102"/>
      <c r="W19" s="5102"/>
      <c r="X19" s="5102"/>
      <c r="Y19" s="5102"/>
      <c r="Z19" s="5103">
        <f>W19+X19-Y19</f>
        <v>0</v>
      </c>
      <c r="AA19" s="5100"/>
      <c r="AB19" s="5104"/>
      <c r="AC19" s="121"/>
      <c r="AD19" s="5008">
        <f>+AE19+AF19</f>
        <v>0</v>
      </c>
      <c r="AE19" s="5102"/>
      <c r="AF19" s="5102"/>
      <c r="AG19" s="5102"/>
      <c r="AH19" s="5102"/>
      <c r="AI19" s="5102"/>
      <c r="AJ19" s="5102"/>
      <c r="AK19" s="5102"/>
      <c r="AL19" s="5006">
        <f>AI19+AJ19-AK19</f>
        <v>0</v>
      </c>
      <c r="AM19" s="5007">
        <f>+AF19+AH19</f>
        <v>0</v>
      </c>
      <c r="AN19" s="121"/>
      <c r="AO19" s="5105"/>
      <c r="AP19" s="121"/>
      <c r="AQ19" s="5105"/>
      <c r="AR19" s="121"/>
      <c r="AS19" s="39"/>
      <c r="AT19" s="164"/>
    </row>
    <row r="20" spans="1:46">
      <c r="A20" s="164"/>
      <c r="B20" s="121"/>
      <c r="C20" s="5098" t="s">
        <v>3027</v>
      </c>
      <c r="D20" s="5099"/>
      <c r="E20" s="5099"/>
      <c r="F20" s="5090" t="b">
        <v>1</v>
      </c>
      <c r="G20" s="5090"/>
      <c r="H20" s="5090"/>
      <c r="I20" s="5090"/>
      <c r="J20" s="5100"/>
      <c r="K20" s="5100"/>
      <c r="L20" s="5100"/>
      <c r="M20" s="5100"/>
      <c r="N20" s="5101"/>
      <c r="O20" s="5102"/>
      <c r="P20" s="5102"/>
      <c r="Q20" s="5100"/>
      <c r="R20" s="5102"/>
      <c r="S20" s="5102"/>
      <c r="T20" s="5102"/>
      <c r="U20" s="5102"/>
      <c r="V20" s="5102"/>
      <c r="W20" s="5102"/>
      <c r="X20" s="5102"/>
      <c r="Y20" s="5102"/>
      <c r="Z20" s="5103">
        <f>W20+X20-Y20</f>
        <v>0</v>
      </c>
      <c r="AA20" s="5100"/>
      <c r="AB20" s="5104"/>
      <c r="AC20" s="121"/>
      <c r="AD20" s="5008">
        <f>+AE20+AF20</f>
        <v>0</v>
      </c>
      <c r="AE20" s="5102"/>
      <c r="AF20" s="5102"/>
      <c r="AG20" s="5102"/>
      <c r="AH20" s="5102"/>
      <c r="AI20" s="5102"/>
      <c r="AJ20" s="5102"/>
      <c r="AK20" s="5102"/>
      <c r="AL20" s="5006">
        <f>AI20+AJ20-AK20</f>
        <v>0</v>
      </c>
      <c r="AM20" s="5007">
        <f>+AF20+AH20</f>
        <v>0</v>
      </c>
      <c r="AN20" s="121"/>
      <c r="AO20" s="5105"/>
      <c r="AP20" s="121"/>
      <c r="AQ20" s="5105"/>
      <c r="AR20" s="121"/>
      <c r="AS20" s="39"/>
      <c r="AT20" s="164"/>
    </row>
    <row r="21" spans="1:46" hidden="1">
      <c r="A21" s="164"/>
      <c r="B21" s="121"/>
      <c r="C21" s="5098"/>
      <c r="D21" s="5099"/>
      <c r="E21" s="5099"/>
      <c r="F21" s="5090" t="b">
        <v>1</v>
      </c>
      <c r="G21" s="5090"/>
      <c r="H21" s="5090"/>
      <c r="I21" s="5090"/>
      <c r="J21" s="5100"/>
      <c r="K21" s="5100"/>
      <c r="L21" s="5100"/>
      <c r="M21" s="5100"/>
      <c r="N21" s="5101"/>
      <c r="O21" s="5106">
        <v>0</v>
      </c>
      <c r="P21" s="5106">
        <v>0</v>
      </c>
      <c r="Q21" s="5100"/>
      <c r="R21" s="5106">
        <v>0</v>
      </c>
      <c r="S21" s="5106">
        <v>0</v>
      </c>
      <c r="T21" s="5106">
        <v>0</v>
      </c>
      <c r="U21" s="5106"/>
      <c r="V21" s="5106">
        <v>0</v>
      </c>
      <c r="W21" s="5106">
        <v>0</v>
      </c>
      <c r="X21" s="5106">
        <v>0</v>
      </c>
      <c r="Y21" s="5106">
        <v>0</v>
      </c>
      <c r="Z21" s="5103">
        <f t="shared" ref="Z21:Z29" si="0">W21+X21-Y21</f>
        <v>0</v>
      </c>
      <c r="AA21" s="5100"/>
      <c r="AB21" s="5104"/>
      <c r="AC21" s="121"/>
      <c r="AD21" s="5008">
        <f t="shared" ref="AD21:AD84" si="1">+AE21+AF21</f>
        <v>0</v>
      </c>
      <c r="AE21" s="5106">
        <v>0</v>
      </c>
      <c r="AF21" s="5106">
        <v>0</v>
      </c>
      <c r="AG21" s="5106">
        <v>0</v>
      </c>
      <c r="AH21" s="5106">
        <v>0</v>
      </c>
      <c r="AI21" s="5106"/>
      <c r="AJ21" s="5106"/>
      <c r="AK21" s="5106">
        <v>0</v>
      </c>
      <c r="AL21" s="5006">
        <f t="shared" ref="AL21:AL84" si="2">+AH21-AK21</f>
        <v>0</v>
      </c>
      <c r="AM21" s="5007">
        <f t="shared" ref="AM21:AM84" si="3">+AF21+AH21</f>
        <v>0</v>
      </c>
      <c r="AN21" s="121"/>
      <c r="AO21" s="5107">
        <v>0</v>
      </c>
      <c r="AP21" s="121"/>
      <c r="AQ21" s="5107">
        <v>0</v>
      </c>
      <c r="AR21" s="121"/>
      <c r="AS21" s="39"/>
      <c r="AT21" s="164"/>
    </row>
    <row r="22" spans="1:46" hidden="1">
      <c r="A22" s="164"/>
      <c r="B22" s="121"/>
      <c r="C22" s="5098"/>
      <c r="D22" s="5099"/>
      <c r="E22" s="5099"/>
      <c r="F22" s="5090" t="b">
        <v>1</v>
      </c>
      <c r="G22" s="5090"/>
      <c r="H22" s="5090"/>
      <c r="I22" s="5090"/>
      <c r="J22" s="5100"/>
      <c r="K22" s="5100"/>
      <c r="L22" s="5100"/>
      <c r="M22" s="5100"/>
      <c r="N22" s="5101"/>
      <c r="O22" s="5106">
        <v>0</v>
      </c>
      <c r="P22" s="5106">
        <v>0</v>
      </c>
      <c r="Q22" s="5100"/>
      <c r="R22" s="5106">
        <v>0</v>
      </c>
      <c r="S22" s="5106">
        <v>0</v>
      </c>
      <c r="T22" s="5106">
        <v>0</v>
      </c>
      <c r="U22" s="5106"/>
      <c r="V22" s="5106">
        <v>0</v>
      </c>
      <c r="W22" s="5106">
        <v>0</v>
      </c>
      <c r="X22" s="5106">
        <v>0</v>
      </c>
      <c r="Y22" s="5106">
        <v>0</v>
      </c>
      <c r="Z22" s="5103">
        <f t="shared" si="0"/>
        <v>0</v>
      </c>
      <c r="AA22" s="5100"/>
      <c r="AB22" s="5104"/>
      <c r="AC22" s="121"/>
      <c r="AD22" s="5008">
        <f t="shared" si="1"/>
        <v>0</v>
      </c>
      <c r="AE22" s="5106">
        <v>0</v>
      </c>
      <c r="AF22" s="5106">
        <v>0</v>
      </c>
      <c r="AG22" s="5106">
        <v>0</v>
      </c>
      <c r="AH22" s="5106">
        <v>0</v>
      </c>
      <c r="AI22" s="5106"/>
      <c r="AJ22" s="5106"/>
      <c r="AK22" s="5106">
        <v>0</v>
      </c>
      <c r="AL22" s="5006">
        <f t="shared" si="2"/>
        <v>0</v>
      </c>
      <c r="AM22" s="5007">
        <f t="shared" si="3"/>
        <v>0</v>
      </c>
      <c r="AN22" s="121"/>
      <c r="AO22" s="5107">
        <v>0</v>
      </c>
      <c r="AP22" s="121"/>
      <c r="AQ22" s="5107">
        <v>0</v>
      </c>
      <c r="AR22" s="121"/>
      <c r="AS22" s="39"/>
      <c r="AT22" s="164"/>
    </row>
    <row r="23" spans="1:46" hidden="1">
      <c r="A23" s="164"/>
      <c r="B23" s="121"/>
      <c r="C23" s="5098"/>
      <c r="D23" s="5099"/>
      <c r="E23" s="5099"/>
      <c r="F23" s="5090" t="b">
        <v>1</v>
      </c>
      <c r="G23" s="5090"/>
      <c r="H23" s="5090"/>
      <c r="I23" s="5090"/>
      <c r="J23" s="5100"/>
      <c r="K23" s="5100"/>
      <c r="L23" s="5100"/>
      <c r="M23" s="5100"/>
      <c r="N23" s="5101"/>
      <c r="O23" s="5106">
        <v>0</v>
      </c>
      <c r="P23" s="5106">
        <v>0</v>
      </c>
      <c r="Q23" s="5100"/>
      <c r="R23" s="5106">
        <v>0</v>
      </c>
      <c r="S23" s="5106">
        <v>0</v>
      </c>
      <c r="T23" s="5106">
        <v>0</v>
      </c>
      <c r="U23" s="5106"/>
      <c r="V23" s="5106">
        <v>0</v>
      </c>
      <c r="W23" s="5106">
        <v>0</v>
      </c>
      <c r="X23" s="5106">
        <v>0</v>
      </c>
      <c r="Y23" s="5106">
        <v>0</v>
      </c>
      <c r="Z23" s="5103">
        <f t="shared" si="0"/>
        <v>0</v>
      </c>
      <c r="AA23" s="5100"/>
      <c r="AB23" s="5104"/>
      <c r="AC23" s="121"/>
      <c r="AD23" s="5008">
        <f t="shared" si="1"/>
        <v>0</v>
      </c>
      <c r="AE23" s="5106">
        <v>0</v>
      </c>
      <c r="AF23" s="5106">
        <v>0</v>
      </c>
      <c r="AG23" s="5106">
        <v>0</v>
      </c>
      <c r="AH23" s="5106">
        <v>0</v>
      </c>
      <c r="AI23" s="5106"/>
      <c r="AJ23" s="5106"/>
      <c r="AK23" s="5106">
        <v>0</v>
      </c>
      <c r="AL23" s="5006">
        <f t="shared" si="2"/>
        <v>0</v>
      </c>
      <c r="AM23" s="5007">
        <f t="shared" si="3"/>
        <v>0</v>
      </c>
      <c r="AN23" s="121"/>
      <c r="AO23" s="5107">
        <v>0</v>
      </c>
      <c r="AP23" s="121"/>
      <c r="AQ23" s="5107">
        <v>0</v>
      </c>
      <c r="AR23" s="121"/>
      <c r="AS23" s="39"/>
      <c r="AT23" s="164"/>
    </row>
    <row r="24" spans="1:46" hidden="1">
      <c r="A24" s="164"/>
      <c r="B24" s="121"/>
      <c r="C24" s="5098"/>
      <c r="D24" s="5099"/>
      <c r="E24" s="5099"/>
      <c r="F24" s="5090" t="b">
        <v>1</v>
      </c>
      <c r="G24" s="5090"/>
      <c r="H24" s="5090"/>
      <c r="I24" s="5090"/>
      <c r="J24" s="5100"/>
      <c r="K24" s="5100"/>
      <c r="L24" s="5100"/>
      <c r="M24" s="5100"/>
      <c r="N24" s="5101"/>
      <c r="O24" s="5106">
        <v>0</v>
      </c>
      <c r="P24" s="5106">
        <v>0</v>
      </c>
      <c r="Q24" s="5100"/>
      <c r="R24" s="5106">
        <v>0</v>
      </c>
      <c r="S24" s="5106">
        <v>0</v>
      </c>
      <c r="T24" s="5106">
        <v>0</v>
      </c>
      <c r="U24" s="5106"/>
      <c r="V24" s="5106">
        <v>0</v>
      </c>
      <c r="W24" s="5106">
        <v>0</v>
      </c>
      <c r="X24" s="5106">
        <v>0</v>
      </c>
      <c r="Y24" s="5106">
        <v>0</v>
      </c>
      <c r="Z24" s="5103">
        <f t="shared" si="0"/>
        <v>0</v>
      </c>
      <c r="AA24" s="5100"/>
      <c r="AB24" s="5104"/>
      <c r="AC24" s="121"/>
      <c r="AD24" s="5008">
        <f t="shared" si="1"/>
        <v>0</v>
      </c>
      <c r="AE24" s="5106">
        <v>0</v>
      </c>
      <c r="AF24" s="5106">
        <v>0</v>
      </c>
      <c r="AG24" s="5106">
        <v>0</v>
      </c>
      <c r="AH24" s="5106">
        <v>0</v>
      </c>
      <c r="AI24" s="5106"/>
      <c r="AJ24" s="5106"/>
      <c r="AK24" s="5106">
        <v>0</v>
      </c>
      <c r="AL24" s="5006">
        <f t="shared" si="2"/>
        <v>0</v>
      </c>
      <c r="AM24" s="5007">
        <f t="shared" si="3"/>
        <v>0</v>
      </c>
      <c r="AN24" s="121"/>
      <c r="AO24" s="5107">
        <v>0</v>
      </c>
      <c r="AP24" s="121"/>
      <c r="AQ24" s="5107">
        <v>0</v>
      </c>
      <c r="AR24" s="121"/>
      <c r="AS24" s="39"/>
      <c r="AT24" s="164"/>
    </row>
    <row r="25" spans="1:46" hidden="1">
      <c r="A25" s="164"/>
      <c r="B25" s="121"/>
      <c r="C25" s="5098"/>
      <c r="D25" s="5099"/>
      <c r="E25" s="5099"/>
      <c r="F25" s="5090" t="b">
        <v>1</v>
      </c>
      <c r="G25" s="5090"/>
      <c r="H25" s="5090"/>
      <c r="I25" s="5090"/>
      <c r="J25" s="5100"/>
      <c r="K25" s="5100"/>
      <c r="L25" s="5100"/>
      <c r="M25" s="5100"/>
      <c r="N25" s="5101"/>
      <c r="O25" s="5106">
        <v>0</v>
      </c>
      <c r="P25" s="5106">
        <v>0</v>
      </c>
      <c r="Q25" s="5100"/>
      <c r="R25" s="5106">
        <v>0</v>
      </c>
      <c r="S25" s="5106">
        <v>0</v>
      </c>
      <c r="T25" s="5106">
        <v>0</v>
      </c>
      <c r="U25" s="5106"/>
      <c r="V25" s="5106">
        <v>0</v>
      </c>
      <c r="W25" s="5106">
        <v>0</v>
      </c>
      <c r="X25" s="5106">
        <v>0</v>
      </c>
      <c r="Y25" s="5106">
        <v>0</v>
      </c>
      <c r="Z25" s="5103">
        <f t="shared" si="0"/>
        <v>0</v>
      </c>
      <c r="AA25" s="5100"/>
      <c r="AB25" s="5104"/>
      <c r="AC25" s="121"/>
      <c r="AD25" s="5008">
        <f t="shared" si="1"/>
        <v>0</v>
      </c>
      <c r="AE25" s="5106">
        <v>0</v>
      </c>
      <c r="AF25" s="5106">
        <v>0</v>
      </c>
      <c r="AG25" s="5106">
        <v>0</v>
      </c>
      <c r="AH25" s="5106">
        <v>0</v>
      </c>
      <c r="AI25" s="5106"/>
      <c r="AJ25" s="5106"/>
      <c r="AK25" s="5106">
        <v>0</v>
      </c>
      <c r="AL25" s="5006">
        <f t="shared" si="2"/>
        <v>0</v>
      </c>
      <c r="AM25" s="5007">
        <f t="shared" si="3"/>
        <v>0</v>
      </c>
      <c r="AN25" s="121"/>
      <c r="AO25" s="5107">
        <v>0</v>
      </c>
      <c r="AP25" s="121"/>
      <c r="AQ25" s="5107">
        <v>0</v>
      </c>
      <c r="AR25" s="121"/>
      <c r="AS25" s="39"/>
      <c r="AT25" s="164"/>
    </row>
    <row r="26" spans="1:46" hidden="1">
      <c r="A26" s="164"/>
      <c r="B26" s="121"/>
      <c r="C26" s="5098"/>
      <c r="D26" s="5099"/>
      <c r="E26" s="5099"/>
      <c r="F26" s="5090" t="b">
        <v>1</v>
      </c>
      <c r="G26" s="5090"/>
      <c r="H26" s="5090"/>
      <c r="I26" s="5090"/>
      <c r="J26" s="5100"/>
      <c r="K26" s="5100"/>
      <c r="L26" s="5100"/>
      <c r="M26" s="5100"/>
      <c r="N26" s="5101"/>
      <c r="O26" s="5106">
        <v>0</v>
      </c>
      <c r="P26" s="5106">
        <v>0</v>
      </c>
      <c r="Q26" s="5100"/>
      <c r="R26" s="5106">
        <v>0</v>
      </c>
      <c r="S26" s="5106">
        <v>0</v>
      </c>
      <c r="T26" s="5106">
        <v>0</v>
      </c>
      <c r="U26" s="5106"/>
      <c r="V26" s="5106">
        <v>0</v>
      </c>
      <c r="W26" s="5106">
        <v>0</v>
      </c>
      <c r="X26" s="5106">
        <v>0</v>
      </c>
      <c r="Y26" s="5106">
        <v>0</v>
      </c>
      <c r="Z26" s="5103">
        <f t="shared" si="0"/>
        <v>0</v>
      </c>
      <c r="AA26" s="5100"/>
      <c r="AB26" s="5104"/>
      <c r="AC26" s="121"/>
      <c r="AD26" s="5008">
        <f t="shared" si="1"/>
        <v>0</v>
      </c>
      <c r="AE26" s="5106">
        <v>0</v>
      </c>
      <c r="AF26" s="5106">
        <v>0</v>
      </c>
      <c r="AG26" s="5106">
        <v>0</v>
      </c>
      <c r="AH26" s="5106">
        <v>0</v>
      </c>
      <c r="AI26" s="5106"/>
      <c r="AJ26" s="5106"/>
      <c r="AK26" s="5106">
        <v>0</v>
      </c>
      <c r="AL26" s="5006">
        <f t="shared" si="2"/>
        <v>0</v>
      </c>
      <c r="AM26" s="5007">
        <f t="shared" si="3"/>
        <v>0</v>
      </c>
      <c r="AN26" s="121"/>
      <c r="AO26" s="5107">
        <v>0</v>
      </c>
      <c r="AP26" s="121"/>
      <c r="AQ26" s="5107">
        <v>0</v>
      </c>
      <c r="AR26" s="121"/>
      <c r="AS26" s="39"/>
      <c r="AT26" s="164"/>
    </row>
    <row r="27" spans="1:46" hidden="1">
      <c r="A27" s="164"/>
      <c r="B27" s="121"/>
      <c r="C27" s="5098"/>
      <c r="D27" s="5099"/>
      <c r="E27" s="5099"/>
      <c r="F27" s="5090" t="b">
        <v>1</v>
      </c>
      <c r="G27" s="5090"/>
      <c r="H27" s="5090"/>
      <c r="I27" s="5090"/>
      <c r="J27" s="5100"/>
      <c r="K27" s="5100"/>
      <c r="L27" s="5100"/>
      <c r="M27" s="5100"/>
      <c r="N27" s="5101"/>
      <c r="O27" s="5106">
        <v>0</v>
      </c>
      <c r="P27" s="5106">
        <v>0</v>
      </c>
      <c r="Q27" s="5100"/>
      <c r="R27" s="5106">
        <v>0</v>
      </c>
      <c r="S27" s="5106">
        <v>0</v>
      </c>
      <c r="T27" s="5106">
        <v>0</v>
      </c>
      <c r="U27" s="5106"/>
      <c r="V27" s="5106">
        <v>0</v>
      </c>
      <c r="W27" s="5106">
        <v>0</v>
      </c>
      <c r="X27" s="5106">
        <v>0</v>
      </c>
      <c r="Y27" s="5106">
        <v>0</v>
      </c>
      <c r="Z27" s="5103">
        <f t="shared" si="0"/>
        <v>0</v>
      </c>
      <c r="AA27" s="5100"/>
      <c r="AB27" s="5104"/>
      <c r="AC27" s="121"/>
      <c r="AD27" s="5008">
        <f t="shared" si="1"/>
        <v>0</v>
      </c>
      <c r="AE27" s="5106">
        <v>0</v>
      </c>
      <c r="AF27" s="5106">
        <v>0</v>
      </c>
      <c r="AG27" s="5106">
        <v>0</v>
      </c>
      <c r="AH27" s="5106">
        <v>0</v>
      </c>
      <c r="AI27" s="5106"/>
      <c r="AJ27" s="5106"/>
      <c r="AK27" s="5106">
        <v>0</v>
      </c>
      <c r="AL27" s="5006">
        <f t="shared" si="2"/>
        <v>0</v>
      </c>
      <c r="AM27" s="5007">
        <f t="shared" si="3"/>
        <v>0</v>
      </c>
      <c r="AN27" s="121"/>
      <c r="AO27" s="5107">
        <v>0</v>
      </c>
      <c r="AP27" s="121"/>
      <c r="AQ27" s="5107">
        <v>0</v>
      </c>
      <c r="AR27" s="121"/>
      <c r="AS27" s="39"/>
      <c r="AT27" s="164"/>
    </row>
    <row r="28" spans="1:46" hidden="1">
      <c r="A28" s="164"/>
      <c r="B28" s="121"/>
      <c r="C28" s="5098"/>
      <c r="D28" s="5099"/>
      <c r="E28" s="5099"/>
      <c r="F28" s="5090" t="b">
        <v>1</v>
      </c>
      <c r="G28" s="5090"/>
      <c r="H28" s="5090"/>
      <c r="I28" s="5090"/>
      <c r="J28" s="5100"/>
      <c r="K28" s="5100"/>
      <c r="L28" s="5100"/>
      <c r="M28" s="5100"/>
      <c r="N28" s="5101"/>
      <c r="O28" s="5106">
        <v>0</v>
      </c>
      <c r="P28" s="5106">
        <v>0</v>
      </c>
      <c r="Q28" s="5100"/>
      <c r="R28" s="5106">
        <v>0</v>
      </c>
      <c r="S28" s="5106">
        <v>0</v>
      </c>
      <c r="T28" s="5106">
        <v>0</v>
      </c>
      <c r="U28" s="5106"/>
      <c r="V28" s="5106">
        <v>0</v>
      </c>
      <c r="W28" s="5106">
        <v>0</v>
      </c>
      <c r="X28" s="5106">
        <v>0</v>
      </c>
      <c r="Y28" s="5106">
        <v>0</v>
      </c>
      <c r="Z28" s="5103">
        <f t="shared" si="0"/>
        <v>0</v>
      </c>
      <c r="AA28" s="5100"/>
      <c r="AB28" s="5104"/>
      <c r="AC28" s="121"/>
      <c r="AD28" s="5008">
        <f t="shared" si="1"/>
        <v>0</v>
      </c>
      <c r="AE28" s="5106">
        <v>0</v>
      </c>
      <c r="AF28" s="5106">
        <v>0</v>
      </c>
      <c r="AG28" s="5106">
        <v>0</v>
      </c>
      <c r="AH28" s="5106">
        <v>0</v>
      </c>
      <c r="AI28" s="5106"/>
      <c r="AJ28" s="5106"/>
      <c r="AK28" s="5106">
        <v>0</v>
      </c>
      <c r="AL28" s="5006">
        <f t="shared" si="2"/>
        <v>0</v>
      </c>
      <c r="AM28" s="5007">
        <f t="shared" si="3"/>
        <v>0</v>
      </c>
      <c r="AN28" s="121"/>
      <c r="AO28" s="5107">
        <v>0</v>
      </c>
      <c r="AP28" s="121"/>
      <c r="AQ28" s="5107">
        <v>0</v>
      </c>
      <c r="AR28" s="121"/>
      <c r="AS28" s="39"/>
      <c r="AT28" s="164"/>
    </row>
    <row r="29" spans="1:46" hidden="1">
      <c r="A29" s="164"/>
      <c r="B29" s="121"/>
      <c r="C29" s="5098"/>
      <c r="D29" s="5099"/>
      <c r="E29" s="5099"/>
      <c r="F29" s="5090" t="b">
        <v>1</v>
      </c>
      <c r="G29" s="5090"/>
      <c r="H29" s="5090"/>
      <c r="I29" s="5090"/>
      <c r="J29" s="5100"/>
      <c r="K29" s="5100"/>
      <c r="L29" s="5100"/>
      <c r="M29" s="5100"/>
      <c r="N29" s="5101"/>
      <c r="O29" s="5106">
        <v>0</v>
      </c>
      <c r="P29" s="5106">
        <v>0</v>
      </c>
      <c r="Q29" s="5100"/>
      <c r="R29" s="5106">
        <v>0</v>
      </c>
      <c r="S29" s="5106">
        <v>0</v>
      </c>
      <c r="T29" s="5106">
        <v>0</v>
      </c>
      <c r="U29" s="5106"/>
      <c r="V29" s="5106">
        <v>0</v>
      </c>
      <c r="W29" s="5106">
        <v>0</v>
      </c>
      <c r="X29" s="5106">
        <v>0</v>
      </c>
      <c r="Y29" s="5106">
        <v>0</v>
      </c>
      <c r="Z29" s="5103">
        <f t="shared" si="0"/>
        <v>0</v>
      </c>
      <c r="AA29" s="5100"/>
      <c r="AB29" s="5104"/>
      <c r="AC29" s="121"/>
      <c r="AD29" s="5008">
        <f t="shared" si="1"/>
        <v>0</v>
      </c>
      <c r="AE29" s="5106">
        <v>0</v>
      </c>
      <c r="AF29" s="5106">
        <v>0</v>
      </c>
      <c r="AG29" s="5106">
        <v>0</v>
      </c>
      <c r="AH29" s="5106">
        <v>0</v>
      </c>
      <c r="AI29" s="5106"/>
      <c r="AJ29" s="5106"/>
      <c r="AK29" s="5106">
        <v>0</v>
      </c>
      <c r="AL29" s="5006">
        <f t="shared" si="2"/>
        <v>0</v>
      </c>
      <c r="AM29" s="5007">
        <f t="shared" si="3"/>
        <v>0</v>
      </c>
      <c r="AN29" s="121"/>
      <c r="AO29" s="5107">
        <v>0</v>
      </c>
      <c r="AP29" s="121"/>
      <c r="AQ29" s="5107">
        <v>0</v>
      </c>
      <c r="AR29" s="121"/>
      <c r="AS29" s="39"/>
      <c r="AT29" s="164"/>
    </row>
    <row r="30" spans="1:46" hidden="1">
      <c r="A30" s="164"/>
      <c r="B30" s="121"/>
      <c r="C30" s="5098"/>
      <c r="D30" s="5099"/>
      <c r="E30" s="5099"/>
      <c r="F30" s="5090" t="b">
        <v>1</v>
      </c>
      <c r="G30" s="5090"/>
      <c r="H30" s="5090"/>
      <c r="I30" s="5090"/>
      <c r="J30" s="5100"/>
      <c r="K30" s="5100"/>
      <c r="L30" s="5100"/>
      <c r="M30" s="5100"/>
      <c r="N30" s="5101"/>
      <c r="O30" s="5106">
        <v>0</v>
      </c>
      <c r="P30" s="5106">
        <v>0</v>
      </c>
      <c r="Q30" s="5100"/>
      <c r="R30" s="5106">
        <v>0</v>
      </c>
      <c r="S30" s="5106">
        <v>0</v>
      </c>
      <c r="T30" s="5106">
        <v>0</v>
      </c>
      <c r="U30" s="5106"/>
      <c r="V30" s="5106">
        <v>0</v>
      </c>
      <c r="W30" s="5106">
        <v>0</v>
      </c>
      <c r="X30" s="5106">
        <v>0</v>
      </c>
      <c r="Y30" s="5106">
        <v>0</v>
      </c>
      <c r="Z30" s="5103">
        <f t="shared" ref="Z30:Z93" si="4">W30+X30-Y30</f>
        <v>0</v>
      </c>
      <c r="AA30" s="5100"/>
      <c r="AB30" s="5104"/>
      <c r="AC30" s="121"/>
      <c r="AD30" s="5008">
        <f t="shared" si="1"/>
        <v>0</v>
      </c>
      <c r="AE30" s="5106">
        <v>0</v>
      </c>
      <c r="AF30" s="5106">
        <v>0</v>
      </c>
      <c r="AG30" s="5106">
        <v>0</v>
      </c>
      <c r="AH30" s="5106">
        <v>0</v>
      </c>
      <c r="AI30" s="5106"/>
      <c r="AJ30" s="5106"/>
      <c r="AK30" s="5106">
        <v>0</v>
      </c>
      <c r="AL30" s="5006">
        <f t="shared" si="2"/>
        <v>0</v>
      </c>
      <c r="AM30" s="5007">
        <f t="shared" si="3"/>
        <v>0</v>
      </c>
      <c r="AN30" s="121"/>
      <c r="AO30" s="5107">
        <v>0</v>
      </c>
      <c r="AP30" s="121"/>
      <c r="AQ30" s="5107">
        <v>0</v>
      </c>
      <c r="AR30" s="121"/>
      <c r="AS30" s="39"/>
      <c r="AT30" s="164"/>
    </row>
    <row r="31" spans="1:46" hidden="1">
      <c r="A31" s="164"/>
      <c r="B31" s="121"/>
      <c r="C31" s="5098"/>
      <c r="D31" s="5099"/>
      <c r="E31" s="5099"/>
      <c r="F31" s="5090" t="b">
        <v>1</v>
      </c>
      <c r="G31" s="5090"/>
      <c r="H31" s="5090"/>
      <c r="I31" s="5090"/>
      <c r="J31" s="5100"/>
      <c r="K31" s="5100"/>
      <c r="L31" s="5100"/>
      <c r="M31" s="5100"/>
      <c r="N31" s="5101"/>
      <c r="O31" s="5106">
        <v>0</v>
      </c>
      <c r="P31" s="5106">
        <v>0</v>
      </c>
      <c r="Q31" s="5100"/>
      <c r="R31" s="5106">
        <v>0</v>
      </c>
      <c r="S31" s="5106">
        <v>0</v>
      </c>
      <c r="T31" s="5106">
        <v>0</v>
      </c>
      <c r="U31" s="5106"/>
      <c r="V31" s="5106">
        <v>0</v>
      </c>
      <c r="W31" s="5106">
        <v>0</v>
      </c>
      <c r="X31" s="5106">
        <v>0</v>
      </c>
      <c r="Y31" s="5106">
        <v>0</v>
      </c>
      <c r="Z31" s="5103">
        <f t="shared" si="4"/>
        <v>0</v>
      </c>
      <c r="AA31" s="5100"/>
      <c r="AB31" s="5104"/>
      <c r="AC31" s="121"/>
      <c r="AD31" s="5008">
        <f t="shared" si="1"/>
        <v>0</v>
      </c>
      <c r="AE31" s="5106">
        <v>0</v>
      </c>
      <c r="AF31" s="5106">
        <v>0</v>
      </c>
      <c r="AG31" s="5106">
        <v>0</v>
      </c>
      <c r="AH31" s="5106">
        <v>0</v>
      </c>
      <c r="AI31" s="5106"/>
      <c r="AJ31" s="5106"/>
      <c r="AK31" s="5106">
        <v>0</v>
      </c>
      <c r="AL31" s="5006">
        <f t="shared" si="2"/>
        <v>0</v>
      </c>
      <c r="AM31" s="5007">
        <f t="shared" si="3"/>
        <v>0</v>
      </c>
      <c r="AN31" s="121"/>
      <c r="AO31" s="5107">
        <v>0</v>
      </c>
      <c r="AP31" s="121"/>
      <c r="AQ31" s="5107">
        <v>0</v>
      </c>
      <c r="AR31" s="121"/>
      <c r="AS31" s="39"/>
      <c r="AT31" s="164"/>
    </row>
    <row r="32" spans="1:46" hidden="1">
      <c r="A32" s="164"/>
      <c r="B32" s="121"/>
      <c r="C32" s="5098"/>
      <c r="D32" s="5099"/>
      <c r="E32" s="5099"/>
      <c r="F32" s="5090" t="b">
        <v>1</v>
      </c>
      <c r="G32" s="5090"/>
      <c r="H32" s="5090"/>
      <c r="I32" s="5090"/>
      <c r="J32" s="5100"/>
      <c r="K32" s="5100"/>
      <c r="L32" s="5100"/>
      <c r="M32" s="5100"/>
      <c r="N32" s="5101"/>
      <c r="O32" s="5106">
        <v>0</v>
      </c>
      <c r="P32" s="5106">
        <v>0</v>
      </c>
      <c r="Q32" s="5100"/>
      <c r="R32" s="5106">
        <v>0</v>
      </c>
      <c r="S32" s="5106">
        <v>0</v>
      </c>
      <c r="T32" s="5106">
        <v>0</v>
      </c>
      <c r="U32" s="5106"/>
      <c r="V32" s="5106">
        <v>0</v>
      </c>
      <c r="W32" s="5106">
        <v>0</v>
      </c>
      <c r="X32" s="5106">
        <v>0</v>
      </c>
      <c r="Y32" s="5106">
        <v>0</v>
      </c>
      <c r="Z32" s="5103">
        <f t="shared" si="4"/>
        <v>0</v>
      </c>
      <c r="AA32" s="5100"/>
      <c r="AB32" s="5104"/>
      <c r="AC32" s="121"/>
      <c r="AD32" s="5008">
        <f t="shared" si="1"/>
        <v>0</v>
      </c>
      <c r="AE32" s="5106">
        <v>0</v>
      </c>
      <c r="AF32" s="5106">
        <v>0</v>
      </c>
      <c r="AG32" s="5106">
        <v>0</v>
      </c>
      <c r="AH32" s="5106">
        <v>0</v>
      </c>
      <c r="AI32" s="5106"/>
      <c r="AJ32" s="5106"/>
      <c r="AK32" s="5106">
        <v>0</v>
      </c>
      <c r="AL32" s="5006">
        <f t="shared" si="2"/>
        <v>0</v>
      </c>
      <c r="AM32" s="5007">
        <f t="shared" si="3"/>
        <v>0</v>
      </c>
      <c r="AN32" s="121"/>
      <c r="AO32" s="5107">
        <v>0</v>
      </c>
      <c r="AP32" s="121"/>
      <c r="AQ32" s="5107">
        <v>0</v>
      </c>
      <c r="AR32" s="121"/>
      <c r="AS32" s="39"/>
      <c r="AT32" s="164"/>
    </row>
    <row r="33" spans="1:46" hidden="1">
      <c r="A33" s="164"/>
      <c r="B33" s="121"/>
      <c r="C33" s="5098"/>
      <c r="D33" s="5099"/>
      <c r="E33" s="5099"/>
      <c r="F33" s="5090" t="b">
        <v>1</v>
      </c>
      <c r="G33" s="5090"/>
      <c r="H33" s="5090"/>
      <c r="I33" s="5090"/>
      <c r="J33" s="5100"/>
      <c r="K33" s="5100"/>
      <c r="L33" s="5100"/>
      <c r="M33" s="5100"/>
      <c r="N33" s="5101"/>
      <c r="O33" s="5106">
        <v>0</v>
      </c>
      <c r="P33" s="5106">
        <v>0</v>
      </c>
      <c r="Q33" s="5100"/>
      <c r="R33" s="5106">
        <v>0</v>
      </c>
      <c r="S33" s="5106">
        <v>0</v>
      </c>
      <c r="T33" s="5106">
        <v>0</v>
      </c>
      <c r="U33" s="5106"/>
      <c r="V33" s="5106">
        <v>0</v>
      </c>
      <c r="W33" s="5106">
        <v>0</v>
      </c>
      <c r="X33" s="5106">
        <v>0</v>
      </c>
      <c r="Y33" s="5106">
        <v>0</v>
      </c>
      <c r="Z33" s="5103">
        <f t="shared" si="4"/>
        <v>0</v>
      </c>
      <c r="AA33" s="5100"/>
      <c r="AB33" s="5104"/>
      <c r="AC33" s="121"/>
      <c r="AD33" s="5008">
        <f t="shared" si="1"/>
        <v>0</v>
      </c>
      <c r="AE33" s="5106">
        <v>0</v>
      </c>
      <c r="AF33" s="5106">
        <v>0</v>
      </c>
      <c r="AG33" s="5106">
        <v>0</v>
      </c>
      <c r="AH33" s="5106">
        <v>0</v>
      </c>
      <c r="AI33" s="5106"/>
      <c r="AJ33" s="5106"/>
      <c r="AK33" s="5106">
        <v>0</v>
      </c>
      <c r="AL33" s="5006">
        <f t="shared" si="2"/>
        <v>0</v>
      </c>
      <c r="AM33" s="5007">
        <f t="shared" si="3"/>
        <v>0</v>
      </c>
      <c r="AN33" s="121"/>
      <c r="AO33" s="5107">
        <v>0</v>
      </c>
      <c r="AP33" s="121"/>
      <c r="AQ33" s="5107">
        <v>0</v>
      </c>
      <c r="AR33" s="121"/>
      <c r="AS33" s="39"/>
      <c r="AT33" s="164"/>
    </row>
    <row r="34" spans="1:46" hidden="1">
      <c r="A34" s="164"/>
      <c r="B34" s="121"/>
      <c r="C34" s="5098"/>
      <c r="D34" s="5099"/>
      <c r="E34" s="5099"/>
      <c r="F34" s="5090" t="b">
        <v>1</v>
      </c>
      <c r="G34" s="5090"/>
      <c r="H34" s="5090"/>
      <c r="I34" s="5090"/>
      <c r="J34" s="5100"/>
      <c r="K34" s="5100"/>
      <c r="L34" s="5100"/>
      <c r="M34" s="5100"/>
      <c r="N34" s="5101"/>
      <c r="O34" s="5106">
        <v>0</v>
      </c>
      <c r="P34" s="5106">
        <v>0</v>
      </c>
      <c r="Q34" s="5100"/>
      <c r="R34" s="5106">
        <v>0</v>
      </c>
      <c r="S34" s="5106">
        <v>0</v>
      </c>
      <c r="T34" s="5106">
        <v>0</v>
      </c>
      <c r="U34" s="5106"/>
      <c r="V34" s="5106">
        <v>0</v>
      </c>
      <c r="W34" s="5106">
        <v>0</v>
      </c>
      <c r="X34" s="5106">
        <v>0</v>
      </c>
      <c r="Y34" s="5106">
        <v>0</v>
      </c>
      <c r="Z34" s="5103">
        <f t="shared" si="4"/>
        <v>0</v>
      </c>
      <c r="AA34" s="5100"/>
      <c r="AB34" s="5104"/>
      <c r="AC34" s="121"/>
      <c r="AD34" s="5008">
        <f t="shared" si="1"/>
        <v>0</v>
      </c>
      <c r="AE34" s="5106">
        <v>0</v>
      </c>
      <c r="AF34" s="5106">
        <v>0</v>
      </c>
      <c r="AG34" s="5106">
        <v>0</v>
      </c>
      <c r="AH34" s="5106">
        <v>0</v>
      </c>
      <c r="AI34" s="5106"/>
      <c r="AJ34" s="5106"/>
      <c r="AK34" s="5106">
        <v>0</v>
      </c>
      <c r="AL34" s="5006">
        <f t="shared" si="2"/>
        <v>0</v>
      </c>
      <c r="AM34" s="5007">
        <f t="shared" si="3"/>
        <v>0</v>
      </c>
      <c r="AN34" s="121"/>
      <c r="AO34" s="5107">
        <v>0</v>
      </c>
      <c r="AP34" s="121"/>
      <c r="AQ34" s="5107">
        <v>0</v>
      </c>
      <c r="AR34" s="121"/>
      <c r="AS34" s="39"/>
      <c r="AT34" s="164"/>
    </row>
    <row r="35" spans="1:46" hidden="1">
      <c r="A35" s="164"/>
      <c r="B35" s="121"/>
      <c r="C35" s="5098"/>
      <c r="D35" s="5099"/>
      <c r="E35" s="5099"/>
      <c r="F35" s="5090" t="b">
        <v>1</v>
      </c>
      <c r="G35" s="5090"/>
      <c r="H35" s="5090"/>
      <c r="I35" s="5090"/>
      <c r="J35" s="5100"/>
      <c r="K35" s="5100"/>
      <c r="L35" s="5100"/>
      <c r="M35" s="5100"/>
      <c r="N35" s="5101"/>
      <c r="O35" s="5106">
        <v>0</v>
      </c>
      <c r="P35" s="5106">
        <v>0</v>
      </c>
      <c r="Q35" s="5100"/>
      <c r="R35" s="5106">
        <v>0</v>
      </c>
      <c r="S35" s="5106">
        <v>0</v>
      </c>
      <c r="T35" s="5106">
        <v>0</v>
      </c>
      <c r="U35" s="5106"/>
      <c r="V35" s="5106">
        <v>0</v>
      </c>
      <c r="W35" s="5106">
        <v>0</v>
      </c>
      <c r="X35" s="5106">
        <v>0</v>
      </c>
      <c r="Y35" s="5106">
        <v>0</v>
      </c>
      <c r="Z35" s="5103">
        <f t="shared" si="4"/>
        <v>0</v>
      </c>
      <c r="AA35" s="5100"/>
      <c r="AB35" s="5104"/>
      <c r="AC35" s="121"/>
      <c r="AD35" s="5008">
        <f t="shared" si="1"/>
        <v>0</v>
      </c>
      <c r="AE35" s="5106">
        <v>0</v>
      </c>
      <c r="AF35" s="5106">
        <v>0</v>
      </c>
      <c r="AG35" s="5106">
        <v>0</v>
      </c>
      <c r="AH35" s="5106">
        <v>0</v>
      </c>
      <c r="AI35" s="5106"/>
      <c r="AJ35" s="5106"/>
      <c r="AK35" s="5106">
        <v>0</v>
      </c>
      <c r="AL35" s="5006">
        <f t="shared" si="2"/>
        <v>0</v>
      </c>
      <c r="AM35" s="5007">
        <f t="shared" si="3"/>
        <v>0</v>
      </c>
      <c r="AN35" s="121"/>
      <c r="AO35" s="5107">
        <v>0</v>
      </c>
      <c r="AP35" s="121"/>
      <c r="AQ35" s="5107">
        <v>0</v>
      </c>
      <c r="AR35" s="121"/>
      <c r="AS35" s="39"/>
      <c r="AT35" s="164"/>
    </row>
    <row r="36" spans="1:46" hidden="1">
      <c r="A36" s="164"/>
      <c r="B36" s="121"/>
      <c r="C36" s="5098"/>
      <c r="D36" s="5099"/>
      <c r="E36" s="5099"/>
      <c r="F36" s="5090" t="b">
        <v>1</v>
      </c>
      <c r="G36" s="5090"/>
      <c r="H36" s="5090"/>
      <c r="I36" s="5090"/>
      <c r="J36" s="5100"/>
      <c r="K36" s="5100"/>
      <c r="L36" s="5100"/>
      <c r="M36" s="5100"/>
      <c r="N36" s="5101"/>
      <c r="O36" s="5106">
        <v>0</v>
      </c>
      <c r="P36" s="5106">
        <v>0</v>
      </c>
      <c r="Q36" s="5100"/>
      <c r="R36" s="5106">
        <v>0</v>
      </c>
      <c r="S36" s="5106">
        <v>0</v>
      </c>
      <c r="T36" s="5106">
        <v>0</v>
      </c>
      <c r="U36" s="5106"/>
      <c r="V36" s="5106">
        <v>0</v>
      </c>
      <c r="W36" s="5106">
        <v>0</v>
      </c>
      <c r="X36" s="5106">
        <v>0</v>
      </c>
      <c r="Y36" s="5106">
        <v>0</v>
      </c>
      <c r="Z36" s="5103">
        <f t="shared" si="4"/>
        <v>0</v>
      </c>
      <c r="AA36" s="5100"/>
      <c r="AB36" s="5104"/>
      <c r="AC36" s="121"/>
      <c r="AD36" s="5008">
        <f t="shared" si="1"/>
        <v>0</v>
      </c>
      <c r="AE36" s="5106">
        <v>0</v>
      </c>
      <c r="AF36" s="5106">
        <v>0</v>
      </c>
      <c r="AG36" s="5106">
        <v>0</v>
      </c>
      <c r="AH36" s="5106">
        <v>0</v>
      </c>
      <c r="AI36" s="5106"/>
      <c r="AJ36" s="5106"/>
      <c r="AK36" s="5106">
        <v>0</v>
      </c>
      <c r="AL36" s="5006">
        <f t="shared" si="2"/>
        <v>0</v>
      </c>
      <c r="AM36" s="5007">
        <f t="shared" si="3"/>
        <v>0</v>
      </c>
      <c r="AN36" s="121"/>
      <c r="AO36" s="5107">
        <v>0</v>
      </c>
      <c r="AP36" s="121"/>
      <c r="AQ36" s="5107">
        <v>0</v>
      </c>
      <c r="AR36" s="121"/>
      <c r="AS36" s="39"/>
      <c r="AT36" s="164"/>
    </row>
    <row r="37" spans="1:46" hidden="1">
      <c r="A37" s="164"/>
      <c r="B37" s="121"/>
      <c r="C37" s="5098"/>
      <c r="D37" s="5099"/>
      <c r="E37" s="5099"/>
      <c r="F37" s="5090" t="b">
        <v>1</v>
      </c>
      <c r="G37" s="5090"/>
      <c r="H37" s="5090"/>
      <c r="I37" s="5090"/>
      <c r="J37" s="5100"/>
      <c r="K37" s="5100"/>
      <c r="L37" s="5100"/>
      <c r="M37" s="5100"/>
      <c r="N37" s="5101"/>
      <c r="O37" s="5106">
        <v>0</v>
      </c>
      <c r="P37" s="5106">
        <v>0</v>
      </c>
      <c r="Q37" s="5100"/>
      <c r="R37" s="5106">
        <v>0</v>
      </c>
      <c r="S37" s="5106">
        <v>0</v>
      </c>
      <c r="T37" s="5106">
        <v>0</v>
      </c>
      <c r="U37" s="5106"/>
      <c r="V37" s="5106">
        <v>0</v>
      </c>
      <c r="W37" s="5106">
        <v>0</v>
      </c>
      <c r="X37" s="5106">
        <v>0</v>
      </c>
      <c r="Y37" s="5106">
        <v>0</v>
      </c>
      <c r="Z37" s="5103">
        <f t="shared" si="4"/>
        <v>0</v>
      </c>
      <c r="AA37" s="5100"/>
      <c r="AB37" s="5104"/>
      <c r="AC37" s="121"/>
      <c r="AD37" s="5008">
        <f t="shared" si="1"/>
        <v>0</v>
      </c>
      <c r="AE37" s="5106">
        <v>0</v>
      </c>
      <c r="AF37" s="5106">
        <v>0</v>
      </c>
      <c r="AG37" s="5106">
        <v>0</v>
      </c>
      <c r="AH37" s="5106">
        <v>0</v>
      </c>
      <c r="AI37" s="5106"/>
      <c r="AJ37" s="5106"/>
      <c r="AK37" s="5106">
        <v>0</v>
      </c>
      <c r="AL37" s="5006">
        <f t="shared" si="2"/>
        <v>0</v>
      </c>
      <c r="AM37" s="5007">
        <f t="shared" si="3"/>
        <v>0</v>
      </c>
      <c r="AN37" s="121"/>
      <c r="AO37" s="5107">
        <v>0</v>
      </c>
      <c r="AP37" s="121"/>
      <c r="AQ37" s="5107">
        <v>0</v>
      </c>
      <c r="AR37" s="121"/>
      <c r="AS37" s="39"/>
      <c r="AT37" s="164"/>
    </row>
    <row r="38" spans="1:46" hidden="1">
      <c r="A38" s="164"/>
      <c r="B38" s="121"/>
      <c r="C38" s="5098"/>
      <c r="D38" s="5099"/>
      <c r="E38" s="5099"/>
      <c r="F38" s="5090" t="b">
        <v>1</v>
      </c>
      <c r="G38" s="5090"/>
      <c r="H38" s="5090"/>
      <c r="I38" s="5090"/>
      <c r="J38" s="5100"/>
      <c r="K38" s="5100"/>
      <c r="L38" s="5100"/>
      <c r="M38" s="5100"/>
      <c r="N38" s="5101"/>
      <c r="O38" s="5106">
        <v>0</v>
      </c>
      <c r="P38" s="5106">
        <v>0</v>
      </c>
      <c r="Q38" s="5100"/>
      <c r="R38" s="5106">
        <v>0</v>
      </c>
      <c r="S38" s="5106">
        <v>0</v>
      </c>
      <c r="T38" s="5106">
        <v>0</v>
      </c>
      <c r="U38" s="5106"/>
      <c r="V38" s="5106">
        <v>0</v>
      </c>
      <c r="W38" s="5106">
        <v>0</v>
      </c>
      <c r="X38" s="5106">
        <v>0</v>
      </c>
      <c r="Y38" s="5106">
        <v>0</v>
      </c>
      <c r="Z38" s="5103">
        <f t="shared" si="4"/>
        <v>0</v>
      </c>
      <c r="AA38" s="5100"/>
      <c r="AB38" s="5104"/>
      <c r="AC38" s="121"/>
      <c r="AD38" s="5008">
        <f t="shared" si="1"/>
        <v>0</v>
      </c>
      <c r="AE38" s="5106">
        <v>0</v>
      </c>
      <c r="AF38" s="5106">
        <v>0</v>
      </c>
      <c r="AG38" s="5106">
        <v>0</v>
      </c>
      <c r="AH38" s="5106">
        <v>0</v>
      </c>
      <c r="AI38" s="5106"/>
      <c r="AJ38" s="5106"/>
      <c r="AK38" s="5106">
        <v>0</v>
      </c>
      <c r="AL38" s="5006">
        <f t="shared" si="2"/>
        <v>0</v>
      </c>
      <c r="AM38" s="5007">
        <f t="shared" si="3"/>
        <v>0</v>
      </c>
      <c r="AN38" s="121"/>
      <c r="AO38" s="5107">
        <v>0</v>
      </c>
      <c r="AP38" s="121"/>
      <c r="AQ38" s="5107">
        <v>0</v>
      </c>
      <c r="AR38" s="121"/>
      <c r="AS38" s="39"/>
      <c r="AT38" s="164"/>
    </row>
    <row r="39" spans="1:46" hidden="1">
      <c r="A39" s="164"/>
      <c r="B39" s="121"/>
      <c r="C39" s="5098"/>
      <c r="D39" s="5099"/>
      <c r="E39" s="5099"/>
      <c r="F39" s="5090" t="b">
        <v>1</v>
      </c>
      <c r="G39" s="5090"/>
      <c r="H39" s="5090"/>
      <c r="I39" s="5090"/>
      <c r="J39" s="5100"/>
      <c r="K39" s="5100"/>
      <c r="L39" s="5100"/>
      <c r="M39" s="5100"/>
      <c r="N39" s="5101"/>
      <c r="O39" s="5106">
        <v>0</v>
      </c>
      <c r="P39" s="5106">
        <v>0</v>
      </c>
      <c r="Q39" s="5100"/>
      <c r="R39" s="5106">
        <v>0</v>
      </c>
      <c r="S39" s="5106">
        <v>0</v>
      </c>
      <c r="T39" s="5106">
        <v>0</v>
      </c>
      <c r="U39" s="5106"/>
      <c r="V39" s="5106">
        <v>0</v>
      </c>
      <c r="W39" s="5106">
        <v>0</v>
      </c>
      <c r="X39" s="5106">
        <v>0</v>
      </c>
      <c r="Y39" s="5106">
        <v>0</v>
      </c>
      <c r="Z39" s="5103">
        <f t="shared" si="4"/>
        <v>0</v>
      </c>
      <c r="AA39" s="5100"/>
      <c r="AB39" s="5104"/>
      <c r="AC39" s="121"/>
      <c r="AD39" s="5008">
        <f t="shared" si="1"/>
        <v>0</v>
      </c>
      <c r="AE39" s="5106">
        <v>0</v>
      </c>
      <c r="AF39" s="5106">
        <v>0</v>
      </c>
      <c r="AG39" s="5106">
        <v>0</v>
      </c>
      <c r="AH39" s="5106">
        <v>0</v>
      </c>
      <c r="AI39" s="5106"/>
      <c r="AJ39" s="5106"/>
      <c r="AK39" s="5106">
        <v>0</v>
      </c>
      <c r="AL39" s="5006">
        <f t="shared" si="2"/>
        <v>0</v>
      </c>
      <c r="AM39" s="5007">
        <f t="shared" si="3"/>
        <v>0</v>
      </c>
      <c r="AN39" s="121"/>
      <c r="AO39" s="5107">
        <v>0</v>
      </c>
      <c r="AP39" s="121"/>
      <c r="AQ39" s="5107">
        <v>0</v>
      </c>
      <c r="AR39" s="121"/>
      <c r="AS39" s="39"/>
      <c r="AT39" s="164"/>
    </row>
    <row r="40" spans="1:46" hidden="1">
      <c r="A40" s="164"/>
      <c r="B40" s="121"/>
      <c r="C40" s="5098"/>
      <c r="D40" s="5099"/>
      <c r="E40" s="5099"/>
      <c r="F40" s="5090" t="b">
        <v>1</v>
      </c>
      <c r="G40" s="5090"/>
      <c r="H40" s="5090"/>
      <c r="I40" s="5090"/>
      <c r="J40" s="5100"/>
      <c r="K40" s="5100"/>
      <c r="L40" s="5100"/>
      <c r="M40" s="5100"/>
      <c r="N40" s="5101"/>
      <c r="O40" s="5106">
        <v>0</v>
      </c>
      <c r="P40" s="5106">
        <v>0</v>
      </c>
      <c r="Q40" s="5100"/>
      <c r="R40" s="5106">
        <v>0</v>
      </c>
      <c r="S40" s="5106">
        <v>0</v>
      </c>
      <c r="T40" s="5106">
        <v>0</v>
      </c>
      <c r="U40" s="5106"/>
      <c r="V40" s="5106">
        <v>0</v>
      </c>
      <c r="W40" s="5106">
        <v>0</v>
      </c>
      <c r="X40" s="5106">
        <v>0</v>
      </c>
      <c r="Y40" s="5106">
        <v>0</v>
      </c>
      <c r="Z40" s="5103">
        <f t="shared" si="4"/>
        <v>0</v>
      </c>
      <c r="AA40" s="5100"/>
      <c r="AB40" s="5104"/>
      <c r="AC40" s="121"/>
      <c r="AD40" s="5008">
        <f t="shared" si="1"/>
        <v>0</v>
      </c>
      <c r="AE40" s="5106">
        <v>0</v>
      </c>
      <c r="AF40" s="5106">
        <v>0</v>
      </c>
      <c r="AG40" s="5106">
        <v>0</v>
      </c>
      <c r="AH40" s="5106">
        <v>0</v>
      </c>
      <c r="AI40" s="5106"/>
      <c r="AJ40" s="5106"/>
      <c r="AK40" s="5106">
        <v>0</v>
      </c>
      <c r="AL40" s="5006">
        <f t="shared" si="2"/>
        <v>0</v>
      </c>
      <c r="AM40" s="5007">
        <f t="shared" si="3"/>
        <v>0</v>
      </c>
      <c r="AN40" s="121"/>
      <c r="AO40" s="5107">
        <v>0</v>
      </c>
      <c r="AP40" s="121"/>
      <c r="AQ40" s="5107">
        <v>0</v>
      </c>
      <c r="AR40" s="121"/>
      <c r="AS40" s="39"/>
      <c r="AT40" s="164"/>
    </row>
    <row r="41" spans="1:46" hidden="1">
      <c r="A41" s="164"/>
      <c r="B41" s="121"/>
      <c r="C41" s="5098"/>
      <c r="D41" s="5099"/>
      <c r="E41" s="5099"/>
      <c r="F41" s="5090" t="b">
        <v>1</v>
      </c>
      <c r="G41" s="5090"/>
      <c r="H41" s="5090"/>
      <c r="I41" s="5090"/>
      <c r="J41" s="5100"/>
      <c r="K41" s="5100"/>
      <c r="L41" s="5100"/>
      <c r="M41" s="5100"/>
      <c r="N41" s="5101"/>
      <c r="O41" s="5106">
        <v>0</v>
      </c>
      <c r="P41" s="5106">
        <v>0</v>
      </c>
      <c r="Q41" s="5100"/>
      <c r="R41" s="5106">
        <v>0</v>
      </c>
      <c r="S41" s="5106">
        <v>0</v>
      </c>
      <c r="T41" s="5106">
        <v>0</v>
      </c>
      <c r="U41" s="5106"/>
      <c r="V41" s="5106">
        <v>0</v>
      </c>
      <c r="W41" s="5106">
        <v>0</v>
      </c>
      <c r="X41" s="5106">
        <v>0</v>
      </c>
      <c r="Y41" s="5106">
        <v>0</v>
      </c>
      <c r="Z41" s="5103">
        <f t="shared" si="4"/>
        <v>0</v>
      </c>
      <c r="AA41" s="5100"/>
      <c r="AB41" s="5104"/>
      <c r="AC41" s="121"/>
      <c r="AD41" s="5008">
        <f t="shared" si="1"/>
        <v>0</v>
      </c>
      <c r="AE41" s="5106">
        <v>0</v>
      </c>
      <c r="AF41" s="5106">
        <v>0</v>
      </c>
      <c r="AG41" s="5106">
        <v>0</v>
      </c>
      <c r="AH41" s="5106">
        <v>0</v>
      </c>
      <c r="AI41" s="5106"/>
      <c r="AJ41" s="5106"/>
      <c r="AK41" s="5106">
        <v>0</v>
      </c>
      <c r="AL41" s="5006">
        <f t="shared" si="2"/>
        <v>0</v>
      </c>
      <c r="AM41" s="5007">
        <f t="shared" si="3"/>
        <v>0</v>
      </c>
      <c r="AN41" s="121"/>
      <c r="AO41" s="5107">
        <v>0</v>
      </c>
      <c r="AP41" s="121"/>
      <c r="AQ41" s="5107">
        <v>0</v>
      </c>
      <c r="AR41" s="121"/>
      <c r="AS41" s="39"/>
      <c r="AT41" s="164"/>
    </row>
    <row r="42" spans="1:46" hidden="1">
      <c r="A42" s="164"/>
      <c r="B42" s="121"/>
      <c r="C42" s="5098"/>
      <c r="D42" s="5099"/>
      <c r="E42" s="5099"/>
      <c r="F42" s="5090" t="b">
        <v>1</v>
      </c>
      <c r="G42" s="5090"/>
      <c r="H42" s="5090"/>
      <c r="I42" s="5090"/>
      <c r="J42" s="5100"/>
      <c r="K42" s="5100"/>
      <c r="L42" s="5100"/>
      <c r="M42" s="5100"/>
      <c r="N42" s="5101"/>
      <c r="O42" s="5106">
        <v>0</v>
      </c>
      <c r="P42" s="5106">
        <v>0</v>
      </c>
      <c r="Q42" s="5100"/>
      <c r="R42" s="5106">
        <v>0</v>
      </c>
      <c r="S42" s="5106">
        <v>0</v>
      </c>
      <c r="T42" s="5106">
        <v>0</v>
      </c>
      <c r="U42" s="5106"/>
      <c r="V42" s="5106">
        <v>0</v>
      </c>
      <c r="W42" s="5106">
        <v>0</v>
      </c>
      <c r="X42" s="5106">
        <v>0</v>
      </c>
      <c r="Y42" s="5106">
        <v>0</v>
      </c>
      <c r="Z42" s="5103">
        <f t="shared" si="4"/>
        <v>0</v>
      </c>
      <c r="AA42" s="5100"/>
      <c r="AB42" s="5104"/>
      <c r="AC42" s="121"/>
      <c r="AD42" s="5008">
        <f t="shared" si="1"/>
        <v>0</v>
      </c>
      <c r="AE42" s="5106">
        <v>0</v>
      </c>
      <c r="AF42" s="5106">
        <v>0</v>
      </c>
      <c r="AG42" s="5106">
        <v>0</v>
      </c>
      <c r="AH42" s="5106">
        <v>0</v>
      </c>
      <c r="AI42" s="5106"/>
      <c r="AJ42" s="5106"/>
      <c r="AK42" s="5106">
        <v>0</v>
      </c>
      <c r="AL42" s="5006">
        <f t="shared" si="2"/>
        <v>0</v>
      </c>
      <c r="AM42" s="5007">
        <f t="shared" si="3"/>
        <v>0</v>
      </c>
      <c r="AN42" s="121"/>
      <c r="AO42" s="5107">
        <v>0</v>
      </c>
      <c r="AP42" s="121"/>
      <c r="AQ42" s="5107">
        <v>0</v>
      </c>
      <c r="AR42" s="121"/>
      <c r="AS42" s="39"/>
      <c r="AT42" s="164"/>
    </row>
    <row r="43" spans="1:46" hidden="1">
      <c r="A43" s="164"/>
      <c r="B43" s="121"/>
      <c r="C43" s="5098"/>
      <c r="D43" s="5099"/>
      <c r="E43" s="5099"/>
      <c r="F43" s="5090" t="b">
        <v>1</v>
      </c>
      <c r="G43" s="5090"/>
      <c r="H43" s="5090"/>
      <c r="I43" s="5090"/>
      <c r="J43" s="5100"/>
      <c r="K43" s="5100"/>
      <c r="L43" s="5100"/>
      <c r="M43" s="5100"/>
      <c r="N43" s="5101"/>
      <c r="O43" s="5106">
        <v>0</v>
      </c>
      <c r="P43" s="5106">
        <v>0</v>
      </c>
      <c r="Q43" s="5100"/>
      <c r="R43" s="5106">
        <v>0</v>
      </c>
      <c r="S43" s="5106">
        <v>0</v>
      </c>
      <c r="T43" s="5106">
        <v>0</v>
      </c>
      <c r="U43" s="5106"/>
      <c r="V43" s="5106">
        <v>0</v>
      </c>
      <c r="W43" s="5106">
        <v>0</v>
      </c>
      <c r="X43" s="5106">
        <v>0</v>
      </c>
      <c r="Y43" s="5106">
        <v>0</v>
      </c>
      <c r="Z43" s="5103">
        <f t="shared" si="4"/>
        <v>0</v>
      </c>
      <c r="AA43" s="5100"/>
      <c r="AB43" s="5104"/>
      <c r="AC43" s="121"/>
      <c r="AD43" s="5008">
        <f t="shared" si="1"/>
        <v>0</v>
      </c>
      <c r="AE43" s="5106">
        <v>0</v>
      </c>
      <c r="AF43" s="5106">
        <v>0</v>
      </c>
      <c r="AG43" s="5106">
        <v>0</v>
      </c>
      <c r="AH43" s="5106">
        <v>0</v>
      </c>
      <c r="AI43" s="5106"/>
      <c r="AJ43" s="5106"/>
      <c r="AK43" s="5106">
        <v>0</v>
      </c>
      <c r="AL43" s="5006">
        <f t="shared" si="2"/>
        <v>0</v>
      </c>
      <c r="AM43" s="5007">
        <f t="shared" si="3"/>
        <v>0</v>
      </c>
      <c r="AN43" s="121"/>
      <c r="AO43" s="5107">
        <v>0</v>
      </c>
      <c r="AP43" s="121"/>
      <c r="AQ43" s="5107">
        <v>0</v>
      </c>
      <c r="AR43" s="121"/>
      <c r="AS43" s="39"/>
      <c r="AT43" s="164"/>
    </row>
    <row r="44" spans="1:46" hidden="1">
      <c r="A44" s="164"/>
      <c r="B44" s="121"/>
      <c r="C44" s="5098"/>
      <c r="D44" s="5099"/>
      <c r="E44" s="5099"/>
      <c r="F44" s="5090" t="b">
        <v>1</v>
      </c>
      <c r="G44" s="5090"/>
      <c r="H44" s="5090"/>
      <c r="I44" s="5090"/>
      <c r="J44" s="5100"/>
      <c r="K44" s="5100"/>
      <c r="L44" s="5100"/>
      <c r="M44" s="5100"/>
      <c r="N44" s="5101"/>
      <c r="O44" s="5106">
        <v>0</v>
      </c>
      <c r="P44" s="5106">
        <v>0</v>
      </c>
      <c r="Q44" s="5100"/>
      <c r="R44" s="5106">
        <v>0</v>
      </c>
      <c r="S44" s="5106">
        <v>0</v>
      </c>
      <c r="T44" s="5106">
        <v>0</v>
      </c>
      <c r="U44" s="5106"/>
      <c r="V44" s="5106">
        <v>0</v>
      </c>
      <c r="W44" s="5106">
        <v>0</v>
      </c>
      <c r="X44" s="5106">
        <v>0</v>
      </c>
      <c r="Y44" s="5106">
        <v>0</v>
      </c>
      <c r="Z44" s="5103">
        <f t="shared" si="4"/>
        <v>0</v>
      </c>
      <c r="AA44" s="5100"/>
      <c r="AB44" s="5104"/>
      <c r="AC44" s="121"/>
      <c r="AD44" s="5008">
        <f t="shared" si="1"/>
        <v>0</v>
      </c>
      <c r="AE44" s="5106">
        <v>0</v>
      </c>
      <c r="AF44" s="5106">
        <v>0</v>
      </c>
      <c r="AG44" s="5106">
        <v>0</v>
      </c>
      <c r="AH44" s="5106">
        <v>0</v>
      </c>
      <c r="AI44" s="5106"/>
      <c r="AJ44" s="5106"/>
      <c r="AK44" s="5106">
        <v>0</v>
      </c>
      <c r="AL44" s="5006">
        <f t="shared" si="2"/>
        <v>0</v>
      </c>
      <c r="AM44" s="5007">
        <f t="shared" si="3"/>
        <v>0</v>
      </c>
      <c r="AN44" s="121"/>
      <c r="AO44" s="5107">
        <v>0</v>
      </c>
      <c r="AP44" s="121"/>
      <c r="AQ44" s="5107">
        <v>0</v>
      </c>
      <c r="AR44" s="121"/>
      <c r="AS44" s="39"/>
      <c r="AT44" s="164"/>
    </row>
    <row r="45" spans="1:46" hidden="1">
      <c r="A45" s="164"/>
      <c r="B45" s="121"/>
      <c r="C45" s="5098"/>
      <c r="D45" s="5099"/>
      <c r="E45" s="5099"/>
      <c r="F45" s="5090" t="b">
        <v>1</v>
      </c>
      <c r="G45" s="5090"/>
      <c r="H45" s="5090"/>
      <c r="I45" s="5090"/>
      <c r="J45" s="5100"/>
      <c r="K45" s="5100"/>
      <c r="L45" s="5100"/>
      <c r="M45" s="5100"/>
      <c r="N45" s="5101"/>
      <c r="O45" s="5106">
        <v>0</v>
      </c>
      <c r="P45" s="5106">
        <v>0</v>
      </c>
      <c r="Q45" s="5100"/>
      <c r="R45" s="5106">
        <v>0</v>
      </c>
      <c r="S45" s="5106">
        <v>0</v>
      </c>
      <c r="T45" s="5106">
        <v>0</v>
      </c>
      <c r="U45" s="5106"/>
      <c r="V45" s="5106">
        <v>0</v>
      </c>
      <c r="W45" s="5106">
        <v>0</v>
      </c>
      <c r="X45" s="5106">
        <v>0</v>
      </c>
      <c r="Y45" s="5106">
        <v>0</v>
      </c>
      <c r="Z45" s="5103">
        <f t="shared" si="4"/>
        <v>0</v>
      </c>
      <c r="AA45" s="5100"/>
      <c r="AB45" s="5104"/>
      <c r="AC45" s="121"/>
      <c r="AD45" s="5008">
        <f t="shared" si="1"/>
        <v>0</v>
      </c>
      <c r="AE45" s="5106">
        <v>0</v>
      </c>
      <c r="AF45" s="5106">
        <v>0</v>
      </c>
      <c r="AG45" s="5106">
        <v>0</v>
      </c>
      <c r="AH45" s="5106">
        <v>0</v>
      </c>
      <c r="AI45" s="5106"/>
      <c r="AJ45" s="5106"/>
      <c r="AK45" s="5106">
        <v>0</v>
      </c>
      <c r="AL45" s="5006">
        <f t="shared" si="2"/>
        <v>0</v>
      </c>
      <c r="AM45" s="5007">
        <f t="shared" si="3"/>
        <v>0</v>
      </c>
      <c r="AN45" s="121"/>
      <c r="AO45" s="5107">
        <v>0</v>
      </c>
      <c r="AP45" s="121"/>
      <c r="AQ45" s="5107">
        <v>0</v>
      </c>
      <c r="AR45" s="121"/>
      <c r="AS45" s="39"/>
      <c r="AT45" s="164"/>
    </row>
    <row r="46" spans="1:46" hidden="1">
      <c r="A46" s="164"/>
      <c r="B46" s="121"/>
      <c r="C46" s="5098"/>
      <c r="D46" s="5099"/>
      <c r="E46" s="5099"/>
      <c r="F46" s="5090" t="b">
        <v>1</v>
      </c>
      <c r="G46" s="5090"/>
      <c r="H46" s="5090"/>
      <c r="I46" s="5090"/>
      <c r="J46" s="5100"/>
      <c r="K46" s="5100"/>
      <c r="L46" s="5100"/>
      <c r="M46" s="5100"/>
      <c r="N46" s="5101"/>
      <c r="O46" s="5106">
        <v>0</v>
      </c>
      <c r="P46" s="5106">
        <v>0</v>
      </c>
      <c r="Q46" s="5100"/>
      <c r="R46" s="5106">
        <v>0</v>
      </c>
      <c r="S46" s="5106">
        <v>0</v>
      </c>
      <c r="T46" s="5106">
        <v>0</v>
      </c>
      <c r="U46" s="5106"/>
      <c r="V46" s="5106">
        <v>0</v>
      </c>
      <c r="W46" s="5106">
        <v>0</v>
      </c>
      <c r="X46" s="5106">
        <v>0</v>
      </c>
      <c r="Y46" s="5106">
        <v>0</v>
      </c>
      <c r="Z46" s="5103">
        <f t="shared" si="4"/>
        <v>0</v>
      </c>
      <c r="AA46" s="5100"/>
      <c r="AB46" s="5104"/>
      <c r="AC46" s="121"/>
      <c r="AD46" s="5008">
        <f t="shared" si="1"/>
        <v>0</v>
      </c>
      <c r="AE46" s="5106">
        <v>0</v>
      </c>
      <c r="AF46" s="5106">
        <v>0</v>
      </c>
      <c r="AG46" s="5106">
        <v>0</v>
      </c>
      <c r="AH46" s="5106">
        <v>0</v>
      </c>
      <c r="AI46" s="5106"/>
      <c r="AJ46" s="5106"/>
      <c r="AK46" s="5106">
        <v>0</v>
      </c>
      <c r="AL46" s="5006">
        <f t="shared" si="2"/>
        <v>0</v>
      </c>
      <c r="AM46" s="5007">
        <f t="shared" si="3"/>
        <v>0</v>
      </c>
      <c r="AN46" s="121"/>
      <c r="AO46" s="5107">
        <v>0</v>
      </c>
      <c r="AP46" s="121"/>
      <c r="AQ46" s="5107">
        <v>0</v>
      </c>
      <c r="AR46" s="121"/>
      <c r="AS46" s="39"/>
      <c r="AT46" s="164"/>
    </row>
    <row r="47" spans="1:46" hidden="1">
      <c r="A47" s="164"/>
      <c r="B47" s="121"/>
      <c r="C47" s="5098"/>
      <c r="D47" s="5099"/>
      <c r="E47" s="5099"/>
      <c r="F47" s="5090" t="b">
        <v>1</v>
      </c>
      <c r="G47" s="5090"/>
      <c r="H47" s="5090"/>
      <c r="I47" s="5090"/>
      <c r="J47" s="5100"/>
      <c r="K47" s="5100"/>
      <c r="L47" s="5100"/>
      <c r="M47" s="5100"/>
      <c r="N47" s="5101"/>
      <c r="O47" s="5106">
        <v>0</v>
      </c>
      <c r="P47" s="5106">
        <v>0</v>
      </c>
      <c r="Q47" s="5100"/>
      <c r="R47" s="5106">
        <v>0</v>
      </c>
      <c r="S47" s="5106">
        <v>0</v>
      </c>
      <c r="T47" s="5106">
        <v>0</v>
      </c>
      <c r="U47" s="5106"/>
      <c r="V47" s="5106">
        <v>0</v>
      </c>
      <c r="W47" s="5106">
        <v>0</v>
      </c>
      <c r="X47" s="5106">
        <v>0</v>
      </c>
      <c r="Y47" s="5106">
        <v>0</v>
      </c>
      <c r="Z47" s="5103">
        <f t="shared" si="4"/>
        <v>0</v>
      </c>
      <c r="AA47" s="5100"/>
      <c r="AB47" s="5104"/>
      <c r="AC47" s="121"/>
      <c r="AD47" s="5008">
        <f t="shared" si="1"/>
        <v>0</v>
      </c>
      <c r="AE47" s="5106">
        <v>0</v>
      </c>
      <c r="AF47" s="5106">
        <v>0</v>
      </c>
      <c r="AG47" s="5106">
        <v>0</v>
      </c>
      <c r="AH47" s="5106">
        <v>0</v>
      </c>
      <c r="AI47" s="5106"/>
      <c r="AJ47" s="5106"/>
      <c r="AK47" s="5106">
        <v>0</v>
      </c>
      <c r="AL47" s="5006">
        <f t="shared" si="2"/>
        <v>0</v>
      </c>
      <c r="AM47" s="5007">
        <f t="shared" si="3"/>
        <v>0</v>
      </c>
      <c r="AN47" s="121"/>
      <c r="AO47" s="5107">
        <v>0</v>
      </c>
      <c r="AP47" s="121"/>
      <c r="AQ47" s="5107">
        <v>0</v>
      </c>
      <c r="AR47" s="121"/>
      <c r="AS47" s="39"/>
      <c r="AT47" s="164"/>
    </row>
    <row r="48" spans="1:46" hidden="1">
      <c r="A48" s="164"/>
      <c r="B48" s="121"/>
      <c r="C48" s="5098"/>
      <c r="D48" s="5099"/>
      <c r="E48" s="5099"/>
      <c r="F48" s="5090" t="b">
        <v>1</v>
      </c>
      <c r="G48" s="5090"/>
      <c r="H48" s="5090"/>
      <c r="I48" s="5090"/>
      <c r="J48" s="5100"/>
      <c r="K48" s="5100"/>
      <c r="L48" s="5100"/>
      <c r="M48" s="5100"/>
      <c r="N48" s="5101"/>
      <c r="O48" s="5106">
        <v>0</v>
      </c>
      <c r="P48" s="5106">
        <v>0</v>
      </c>
      <c r="Q48" s="5100"/>
      <c r="R48" s="5106">
        <v>0</v>
      </c>
      <c r="S48" s="5106">
        <v>0</v>
      </c>
      <c r="T48" s="5106">
        <v>0</v>
      </c>
      <c r="U48" s="5106"/>
      <c r="V48" s="5106">
        <v>0</v>
      </c>
      <c r="W48" s="5106">
        <v>0</v>
      </c>
      <c r="X48" s="5106">
        <v>0</v>
      </c>
      <c r="Y48" s="5106">
        <v>0</v>
      </c>
      <c r="Z48" s="5103">
        <f t="shared" si="4"/>
        <v>0</v>
      </c>
      <c r="AA48" s="5100"/>
      <c r="AB48" s="5104"/>
      <c r="AC48" s="121"/>
      <c r="AD48" s="5008">
        <f t="shared" si="1"/>
        <v>0</v>
      </c>
      <c r="AE48" s="5106">
        <v>0</v>
      </c>
      <c r="AF48" s="5106">
        <v>0</v>
      </c>
      <c r="AG48" s="5106">
        <v>0</v>
      </c>
      <c r="AH48" s="5106">
        <v>0</v>
      </c>
      <c r="AI48" s="5106"/>
      <c r="AJ48" s="5106"/>
      <c r="AK48" s="5106">
        <v>0</v>
      </c>
      <c r="AL48" s="5006">
        <f t="shared" si="2"/>
        <v>0</v>
      </c>
      <c r="AM48" s="5007">
        <f t="shared" si="3"/>
        <v>0</v>
      </c>
      <c r="AN48" s="121"/>
      <c r="AO48" s="5107">
        <v>0</v>
      </c>
      <c r="AP48" s="121"/>
      <c r="AQ48" s="5107">
        <v>0</v>
      </c>
      <c r="AR48" s="121"/>
      <c r="AS48" s="39"/>
      <c r="AT48" s="164"/>
    </row>
    <row r="49" spans="1:46" hidden="1">
      <c r="A49" s="164"/>
      <c r="B49" s="121"/>
      <c r="C49" s="5098"/>
      <c r="D49" s="5099"/>
      <c r="E49" s="5099"/>
      <c r="F49" s="5090" t="b">
        <v>1</v>
      </c>
      <c r="G49" s="5090"/>
      <c r="H49" s="5090"/>
      <c r="I49" s="5090"/>
      <c r="J49" s="5100"/>
      <c r="K49" s="5100"/>
      <c r="L49" s="5100"/>
      <c r="M49" s="5100"/>
      <c r="N49" s="5101"/>
      <c r="O49" s="5106">
        <v>0</v>
      </c>
      <c r="P49" s="5106">
        <v>0</v>
      </c>
      <c r="Q49" s="5100"/>
      <c r="R49" s="5106">
        <v>0</v>
      </c>
      <c r="S49" s="5106">
        <v>0</v>
      </c>
      <c r="T49" s="5106">
        <v>0</v>
      </c>
      <c r="U49" s="5106"/>
      <c r="V49" s="5106">
        <v>0</v>
      </c>
      <c r="W49" s="5106">
        <v>0</v>
      </c>
      <c r="X49" s="5106">
        <v>0</v>
      </c>
      <c r="Y49" s="5106">
        <v>0</v>
      </c>
      <c r="Z49" s="5103">
        <f t="shared" si="4"/>
        <v>0</v>
      </c>
      <c r="AA49" s="5100"/>
      <c r="AB49" s="5104"/>
      <c r="AC49" s="121"/>
      <c r="AD49" s="5008">
        <f t="shared" si="1"/>
        <v>0</v>
      </c>
      <c r="AE49" s="5106">
        <v>0</v>
      </c>
      <c r="AF49" s="5106">
        <v>0</v>
      </c>
      <c r="AG49" s="5106">
        <v>0</v>
      </c>
      <c r="AH49" s="5106">
        <v>0</v>
      </c>
      <c r="AI49" s="5106"/>
      <c r="AJ49" s="5106"/>
      <c r="AK49" s="5106">
        <v>0</v>
      </c>
      <c r="AL49" s="5006">
        <f t="shared" si="2"/>
        <v>0</v>
      </c>
      <c r="AM49" s="5007">
        <f t="shared" si="3"/>
        <v>0</v>
      </c>
      <c r="AN49" s="121"/>
      <c r="AO49" s="5107">
        <v>0</v>
      </c>
      <c r="AP49" s="121"/>
      <c r="AQ49" s="5107">
        <v>0</v>
      </c>
      <c r="AR49" s="121"/>
      <c r="AS49" s="39"/>
      <c r="AT49" s="164"/>
    </row>
    <row r="50" spans="1:46" hidden="1">
      <c r="A50" s="164"/>
      <c r="B50" s="121"/>
      <c r="C50" s="5098"/>
      <c r="D50" s="5099"/>
      <c r="E50" s="5099"/>
      <c r="F50" s="5090" t="b">
        <v>1</v>
      </c>
      <c r="G50" s="5090"/>
      <c r="H50" s="5090"/>
      <c r="I50" s="5090"/>
      <c r="J50" s="5100"/>
      <c r="K50" s="5100"/>
      <c r="L50" s="5100"/>
      <c r="M50" s="5100"/>
      <c r="N50" s="5101"/>
      <c r="O50" s="5106">
        <v>0</v>
      </c>
      <c r="P50" s="5106">
        <v>0</v>
      </c>
      <c r="Q50" s="5100"/>
      <c r="R50" s="5106">
        <v>0</v>
      </c>
      <c r="S50" s="5106">
        <v>0</v>
      </c>
      <c r="T50" s="5106">
        <v>0</v>
      </c>
      <c r="U50" s="5106"/>
      <c r="V50" s="5106">
        <v>0</v>
      </c>
      <c r="W50" s="5106">
        <v>0</v>
      </c>
      <c r="X50" s="5106">
        <v>0</v>
      </c>
      <c r="Y50" s="5106">
        <v>0</v>
      </c>
      <c r="Z50" s="5103">
        <f t="shared" si="4"/>
        <v>0</v>
      </c>
      <c r="AA50" s="5100"/>
      <c r="AB50" s="5104"/>
      <c r="AC50" s="121"/>
      <c r="AD50" s="5008">
        <f t="shared" si="1"/>
        <v>0</v>
      </c>
      <c r="AE50" s="5106">
        <v>0</v>
      </c>
      <c r="AF50" s="5106">
        <v>0</v>
      </c>
      <c r="AG50" s="5106">
        <v>0</v>
      </c>
      <c r="AH50" s="5106">
        <v>0</v>
      </c>
      <c r="AI50" s="5106"/>
      <c r="AJ50" s="5106"/>
      <c r="AK50" s="5106">
        <v>0</v>
      </c>
      <c r="AL50" s="5006">
        <f t="shared" si="2"/>
        <v>0</v>
      </c>
      <c r="AM50" s="5007">
        <f t="shared" si="3"/>
        <v>0</v>
      </c>
      <c r="AN50" s="121"/>
      <c r="AO50" s="5107">
        <v>0</v>
      </c>
      <c r="AP50" s="121"/>
      <c r="AQ50" s="5107">
        <v>0</v>
      </c>
      <c r="AR50" s="121"/>
      <c r="AS50" s="39"/>
      <c r="AT50" s="164"/>
    </row>
    <row r="51" spans="1:46" hidden="1">
      <c r="A51" s="164"/>
      <c r="B51" s="121"/>
      <c r="C51" s="5098"/>
      <c r="D51" s="5099"/>
      <c r="E51" s="5099"/>
      <c r="F51" s="5090" t="b">
        <v>1</v>
      </c>
      <c r="G51" s="5090"/>
      <c r="H51" s="5090"/>
      <c r="I51" s="5090"/>
      <c r="J51" s="5100"/>
      <c r="K51" s="5100"/>
      <c r="L51" s="5100"/>
      <c r="M51" s="5100"/>
      <c r="N51" s="5101"/>
      <c r="O51" s="5106">
        <v>0</v>
      </c>
      <c r="P51" s="5106">
        <v>0</v>
      </c>
      <c r="Q51" s="5100"/>
      <c r="R51" s="5106">
        <v>0</v>
      </c>
      <c r="S51" s="5106">
        <v>0</v>
      </c>
      <c r="T51" s="5106">
        <v>0</v>
      </c>
      <c r="U51" s="5106"/>
      <c r="V51" s="5106">
        <v>0</v>
      </c>
      <c r="W51" s="5106">
        <v>0</v>
      </c>
      <c r="X51" s="5106">
        <v>0</v>
      </c>
      <c r="Y51" s="5106">
        <v>0</v>
      </c>
      <c r="Z51" s="5103">
        <f t="shared" si="4"/>
        <v>0</v>
      </c>
      <c r="AA51" s="5100"/>
      <c r="AB51" s="5104"/>
      <c r="AC51" s="121"/>
      <c r="AD51" s="5008">
        <f t="shared" si="1"/>
        <v>0</v>
      </c>
      <c r="AE51" s="5106">
        <v>0</v>
      </c>
      <c r="AF51" s="5106">
        <v>0</v>
      </c>
      <c r="AG51" s="5106">
        <v>0</v>
      </c>
      <c r="AH51" s="5106">
        <v>0</v>
      </c>
      <c r="AI51" s="5106"/>
      <c r="AJ51" s="5106"/>
      <c r="AK51" s="5106">
        <v>0</v>
      </c>
      <c r="AL51" s="5006">
        <f t="shared" si="2"/>
        <v>0</v>
      </c>
      <c r="AM51" s="5007">
        <f t="shared" si="3"/>
        <v>0</v>
      </c>
      <c r="AN51" s="121"/>
      <c r="AO51" s="5107">
        <v>0</v>
      </c>
      <c r="AP51" s="121"/>
      <c r="AQ51" s="5107">
        <v>0</v>
      </c>
      <c r="AR51" s="121"/>
      <c r="AS51" s="39"/>
      <c r="AT51" s="164"/>
    </row>
    <row r="52" spans="1:46" hidden="1">
      <c r="A52" s="164"/>
      <c r="B52" s="121"/>
      <c r="C52" s="5098"/>
      <c r="D52" s="5099"/>
      <c r="E52" s="5099"/>
      <c r="F52" s="5090" t="b">
        <v>1</v>
      </c>
      <c r="G52" s="5090"/>
      <c r="H52" s="5090"/>
      <c r="I52" s="5090"/>
      <c r="J52" s="5100"/>
      <c r="K52" s="5100"/>
      <c r="L52" s="5100"/>
      <c r="M52" s="5100"/>
      <c r="N52" s="5101"/>
      <c r="O52" s="5106">
        <v>0</v>
      </c>
      <c r="P52" s="5106">
        <v>0</v>
      </c>
      <c r="Q52" s="5100"/>
      <c r="R52" s="5106">
        <v>0</v>
      </c>
      <c r="S52" s="5106">
        <v>0</v>
      </c>
      <c r="T52" s="5106">
        <v>0</v>
      </c>
      <c r="U52" s="5106"/>
      <c r="V52" s="5106">
        <v>0</v>
      </c>
      <c r="W52" s="5106">
        <v>0</v>
      </c>
      <c r="X52" s="5106">
        <v>0</v>
      </c>
      <c r="Y52" s="5106">
        <v>0</v>
      </c>
      <c r="Z52" s="5103">
        <f t="shared" si="4"/>
        <v>0</v>
      </c>
      <c r="AA52" s="5100"/>
      <c r="AB52" s="5104"/>
      <c r="AC52" s="121"/>
      <c r="AD52" s="5008">
        <f t="shared" si="1"/>
        <v>0</v>
      </c>
      <c r="AE52" s="5106">
        <v>0</v>
      </c>
      <c r="AF52" s="5106">
        <v>0</v>
      </c>
      <c r="AG52" s="5106">
        <v>0</v>
      </c>
      <c r="AH52" s="5106">
        <v>0</v>
      </c>
      <c r="AI52" s="5106"/>
      <c r="AJ52" s="5106"/>
      <c r="AK52" s="5106">
        <v>0</v>
      </c>
      <c r="AL52" s="5006">
        <f t="shared" si="2"/>
        <v>0</v>
      </c>
      <c r="AM52" s="5007">
        <f t="shared" si="3"/>
        <v>0</v>
      </c>
      <c r="AN52" s="121"/>
      <c r="AO52" s="5107">
        <v>0</v>
      </c>
      <c r="AP52" s="121"/>
      <c r="AQ52" s="5107">
        <v>0</v>
      </c>
      <c r="AR52" s="121"/>
      <c r="AS52" s="39"/>
      <c r="AT52" s="164"/>
    </row>
    <row r="53" spans="1:46" hidden="1">
      <c r="A53" s="164"/>
      <c r="B53" s="121"/>
      <c r="C53" s="5098"/>
      <c r="D53" s="5099"/>
      <c r="E53" s="5099"/>
      <c r="F53" s="5090" t="b">
        <v>1</v>
      </c>
      <c r="G53" s="5090"/>
      <c r="H53" s="5090"/>
      <c r="I53" s="5090"/>
      <c r="J53" s="5100"/>
      <c r="K53" s="5100"/>
      <c r="L53" s="5100"/>
      <c r="M53" s="5100"/>
      <c r="N53" s="5101"/>
      <c r="O53" s="5106">
        <v>0</v>
      </c>
      <c r="P53" s="5106">
        <v>0</v>
      </c>
      <c r="Q53" s="5100"/>
      <c r="R53" s="5106">
        <v>0</v>
      </c>
      <c r="S53" s="5106">
        <v>0</v>
      </c>
      <c r="T53" s="5106">
        <v>0</v>
      </c>
      <c r="U53" s="5106"/>
      <c r="V53" s="5106">
        <v>0</v>
      </c>
      <c r="W53" s="5106">
        <v>0</v>
      </c>
      <c r="X53" s="5106">
        <v>0</v>
      </c>
      <c r="Y53" s="5106">
        <v>0</v>
      </c>
      <c r="Z53" s="5103">
        <f t="shared" si="4"/>
        <v>0</v>
      </c>
      <c r="AA53" s="5100"/>
      <c r="AB53" s="5104"/>
      <c r="AC53" s="121"/>
      <c r="AD53" s="5008">
        <f t="shared" si="1"/>
        <v>0</v>
      </c>
      <c r="AE53" s="5106">
        <v>0</v>
      </c>
      <c r="AF53" s="5106">
        <v>0</v>
      </c>
      <c r="AG53" s="5106">
        <v>0</v>
      </c>
      <c r="AH53" s="5106">
        <v>0</v>
      </c>
      <c r="AI53" s="5106"/>
      <c r="AJ53" s="5106"/>
      <c r="AK53" s="5106">
        <v>0</v>
      </c>
      <c r="AL53" s="5006">
        <f t="shared" si="2"/>
        <v>0</v>
      </c>
      <c r="AM53" s="5007">
        <f t="shared" si="3"/>
        <v>0</v>
      </c>
      <c r="AN53" s="121"/>
      <c r="AO53" s="5107">
        <v>0</v>
      </c>
      <c r="AP53" s="121"/>
      <c r="AQ53" s="5107">
        <v>0</v>
      </c>
      <c r="AR53" s="121"/>
      <c r="AS53" s="39"/>
      <c r="AT53" s="164"/>
    </row>
    <row r="54" spans="1:46" hidden="1">
      <c r="A54" s="164"/>
      <c r="B54" s="121"/>
      <c r="C54" s="5098"/>
      <c r="D54" s="5099"/>
      <c r="E54" s="5099"/>
      <c r="F54" s="5090" t="b">
        <v>1</v>
      </c>
      <c r="G54" s="5090"/>
      <c r="H54" s="5090"/>
      <c r="I54" s="5090"/>
      <c r="J54" s="5100"/>
      <c r="K54" s="5100"/>
      <c r="L54" s="5100"/>
      <c r="M54" s="5100"/>
      <c r="N54" s="5101"/>
      <c r="O54" s="5106">
        <v>0</v>
      </c>
      <c r="P54" s="5106">
        <v>0</v>
      </c>
      <c r="Q54" s="5100"/>
      <c r="R54" s="5106">
        <v>0</v>
      </c>
      <c r="S54" s="5106">
        <v>0</v>
      </c>
      <c r="T54" s="5106">
        <v>0</v>
      </c>
      <c r="U54" s="5106"/>
      <c r="V54" s="5106">
        <v>0</v>
      </c>
      <c r="W54" s="5106">
        <v>0</v>
      </c>
      <c r="X54" s="5106">
        <v>0</v>
      </c>
      <c r="Y54" s="5106">
        <v>0</v>
      </c>
      <c r="Z54" s="5103">
        <f t="shared" si="4"/>
        <v>0</v>
      </c>
      <c r="AA54" s="5100"/>
      <c r="AB54" s="5104"/>
      <c r="AC54" s="121"/>
      <c r="AD54" s="5008">
        <f t="shared" si="1"/>
        <v>0</v>
      </c>
      <c r="AE54" s="5106">
        <v>0</v>
      </c>
      <c r="AF54" s="5106">
        <v>0</v>
      </c>
      <c r="AG54" s="5106">
        <v>0</v>
      </c>
      <c r="AH54" s="5106">
        <v>0</v>
      </c>
      <c r="AI54" s="5106"/>
      <c r="AJ54" s="5106"/>
      <c r="AK54" s="5106">
        <v>0</v>
      </c>
      <c r="AL54" s="5006">
        <f t="shared" si="2"/>
        <v>0</v>
      </c>
      <c r="AM54" s="5007">
        <f t="shared" si="3"/>
        <v>0</v>
      </c>
      <c r="AN54" s="121"/>
      <c r="AO54" s="5107">
        <v>0</v>
      </c>
      <c r="AP54" s="121"/>
      <c r="AQ54" s="5107">
        <v>0</v>
      </c>
      <c r="AR54" s="121"/>
      <c r="AS54" s="39"/>
      <c r="AT54" s="164"/>
    </row>
    <row r="55" spans="1:46" hidden="1">
      <c r="A55" s="164"/>
      <c r="B55" s="121"/>
      <c r="C55" s="5098"/>
      <c r="D55" s="5099"/>
      <c r="E55" s="5099"/>
      <c r="F55" s="5090" t="b">
        <v>1</v>
      </c>
      <c r="G55" s="5090"/>
      <c r="H55" s="5090"/>
      <c r="I55" s="5090"/>
      <c r="J55" s="5100"/>
      <c r="K55" s="5100"/>
      <c r="L55" s="5100"/>
      <c r="M55" s="5100"/>
      <c r="N55" s="5101"/>
      <c r="O55" s="5106">
        <v>0</v>
      </c>
      <c r="P55" s="5106">
        <v>0</v>
      </c>
      <c r="Q55" s="5100"/>
      <c r="R55" s="5106">
        <v>0</v>
      </c>
      <c r="S55" s="5106">
        <v>0</v>
      </c>
      <c r="T55" s="5106">
        <v>0</v>
      </c>
      <c r="U55" s="5106"/>
      <c r="V55" s="5106">
        <v>0</v>
      </c>
      <c r="W55" s="5106">
        <v>0</v>
      </c>
      <c r="X55" s="5106">
        <v>0</v>
      </c>
      <c r="Y55" s="5106">
        <v>0</v>
      </c>
      <c r="Z55" s="5103">
        <f t="shared" si="4"/>
        <v>0</v>
      </c>
      <c r="AA55" s="5100"/>
      <c r="AB55" s="5104"/>
      <c r="AC55" s="121"/>
      <c r="AD55" s="5008">
        <f t="shared" si="1"/>
        <v>0</v>
      </c>
      <c r="AE55" s="5106">
        <v>0</v>
      </c>
      <c r="AF55" s="5106">
        <v>0</v>
      </c>
      <c r="AG55" s="5106">
        <v>0</v>
      </c>
      <c r="AH55" s="5106">
        <v>0</v>
      </c>
      <c r="AI55" s="5106"/>
      <c r="AJ55" s="5106"/>
      <c r="AK55" s="5106">
        <v>0</v>
      </c>
      <c r="AL55" s="5006">
        <f t="shared" si="2"/>
        <v>0</v>
      </c>
      <c r="AM55" s="5007">
        <f t="shared" si="3"/>
        <v>0</v>
      </c>
      <c r="AN55" s="121"/>
      <c r="AO55" s="5107">
        <v>0</v>
      </c>
      <c r="AP55" s="121"/>
      <c r="AQ55" s="5107">
        <v>0</v>
      </c>
      <c r="AR55" s="121"/>
      <c r="AS55" s="39"/>
      <c r="AT55" s="164"/>
    </row>
    <row r="56" spans="1:46" hidden="1">
      <c r="A56" s="164"/>
      <c r="B56" s="121"/>
      <c r="C56" s="5098"/>
      <c r="D56" s="5099"/>
      <c r="E56" s="5099"/>
      <c r="F56" s="5090" t="b">
        <v>1</v>
      </c>
      <c r="G56" s="5090"/>
      <c r="H56" s="5090"/>
      <c r="I56" s="5090"/>
      <c r="J56" s="5100"/>
      <c r="K56" s="5100"/>
      <c r="L56" s="5100"/>
      <c r="M56" s="5100"/>
      <c r="N56" s="5101"/>
      <c r="O56" s="5106">
        <v>0</v>
      </c>
      <c r="P56" s="5106">
        <v>0</v>
      </c>
      <c r="Q56" s="5100"/>
      <c r="R56" s="5106">
        <v>0</v>
      </c>
      <c r="S56" s="5106">
        <v>0</v>
      </c>
      <c r="T56" s="5106">
        <v>0</v>
      </c>
      <c r="U56" s="5106"/>
      <c r="V56" s="5106">
        <v>0</v>
      </c>
      <c r="W56" s="5106">
        <v>0</v>
      </c>
      <c r="X56" s="5106">
        <v>0</v>
      </c>
      <c r="Y56" s="5106">
        <v>0</v>
      </c>
      <c r="Z56" s="5103">
        <f t="shared" si="4"/>
        <v>0</v>
      </c>
      <c r="AA56" s="5100"/>
      <c r="AB56" s="5104"/>
      <c r="AC56" s="121"/>
      <c r="AD56" s="5008">
        <f t="shared" si="1"/>
        <v>0</v>
      </c>
      <c r="AE56" s="5106">
        <v>0</v>
      </c>
      <c r="AF56" s="5106">
        <v>0</v>
      </c>
      <c r="AG56" s="5106">
        <v>0</v>
      </c>
      <c r="AH56" s="5106">
        <v>0</v>
      </c>
      <c r="AI56" s="5106"/>
      <c r="AJ56" s="5106"/>
      <c r="AK56" s="5106">
        <v>0</v>
      </c>
      <c r="AL56" s="5006">
        <f t="shared" si="2"/>
        <v>0</v>
      </c>
      <c r="AM56" s="5007">
        <f t="shared" si="3"/>
        <v>0</v>
      </c>
      <c r="AN56" s="121"/>
      <c r="AO56" s="5107">
        <v>0</v>
      </c>
      <c r="AP56" s="121"/>
      <c r="AQ56" s="5107">
        <v>0</v>
      </c>
      <c r="AR56" s="121"/>
      <c r="AS56" s="39"/>
      <c r="AT56" s="164"/>
    </row>
    <row r="57" spans="1:46" hidden="1">
      <c r="A57" s="164"/>
      <c r="B57" s="121"/>
      <c r="C57" s="5098"/>
      <c r="D57" s="5099"/>
      <c r="E57" s="5099"/>
      <c r="F57" s="5090" t="b">
        <v>1</v>
      </c>
      <c r="G57" s="5090"/>
      <c r="H57" s="5090"/>
      <c r="I57" s="5090"/>
      <c r="J57" s="5100"/>
      <c r="K57" s="5100"/>
      <c r="L57" s="5100"/>
      <c r="M57" s="5100"/>
      <c r="N57" s="5101"/>
      <c r="O57" s="5106">
        <v>0</v>
      </c>
      <c r="P57" s="5106">
        <v>0</v>
      </c>
      <c r="Q57" s="5100"/>
      <c r="R57" s="5106">
        <v>0</v>
      </c>
      <c r="S57" s="5106">
        <v>0</v>
      </c>
      <c r="T57" s="5106">
        <v>0</v>
      </c>
      <c r="U57" s="5106"/>
      <c r="V57" s="5106">
        <v>0</v>
      </c>
      <c r="W57" s="5106">
        <v>0</v>
      </c>
      <c r="X57" s="5106">
        <v>0</v>
      </c>
      <c r="Y57" s="5106">
        <v>0</v>
      </c>
      <c r="Z57" s="5103">
        <f t="shared" si="4"/>
        <v>0</v>
      </c>
      <c r="AA57" s="5100"/>
      <c r="AB57" s="5104"/>
      <c r="AC57" s="121"/>
      <c r="AD57" s="5008">
        <f t="shared" si="1"/>
        <v>0</v>
      </c>
      <c r="AE57" s="5106">
        <v>0</v>
      </c>
      <c r="AF57" s="5106">
        <v>0</v>
      </c>
      <c r="AG57" s="5106">
        <v>0</v>
      </c>
      <c r="AH57" s="5106">
        <v>0</v>
      </c>
      <c r="AI57" s="5106"/>
      <c r="AJ57" s="5106"/>
      <c r="AK57" s="5106">
        <v>0</v>
      </c>
      <c r="AL57" s="5006">
        <f t="shared" si="2"/>
        <v>0</v>
      </c>
      <c r="AM57" s="5007">
        <f t="shared" si="3"/>
        <v>0</v>
      </c>
      <c r="AN57" s="121"/>
      <c r="AO57" s="5107">
        <v>0</v>
      </c>
      <c r="AP57" s="121"/>
      <c r="AQ57" s="5107">
        <v>0</v>
      </c>
      <c r="AR57" s="121"/>
      <c r="AS57" s="39"/>
      <c r="AT57" s="164"/>
    </row>
    <row r="58" spans="1:46" hidden="1">
      <c r="A58" s="164"/>
      <c r="B58" s="121"/>
      <c r="C58" s="5098"/>
      <c r="D58" s="5099"/>
      <c r="E58" s="5099"/>
      <c r="F58" s="5090" t="b">
        <v>1</v>
      </c>
      <c r="G58" s="5090"/>
      <c r="H58" s="5090"/>
      <c r="I58" s="5090"/>
      <c r="J58" s="5100"/>
      <c r="K58" s="5100"/>
      <c r="L58" s="5100"/>
      <c r="M58" s="5100"/>
      <c r="N58" s="5101"/>
      <c r="O58" s="5106">
        <v>0</v>
      </c>
      <c r="P58" s="5106">
        <v>0</v>
      </c>
      <c r="Q58" s="5100"/>
      <c r="R58" s="5106">
        <v>0</v>
      </c>
      <c r="S58" s="5106">
        <v>0</v>
      </c>
      <c r="T58" s="5106">
        <v>0</v>
      </c>
      <c r="U58" s="5106"/>
      <c r="V58" s="5106">
        <v>0</v>
      </c>
      <c r="W58" s="5106">
        <v>0</v>
      </c>
      <c r="X58" s="5106">
        <v>0</v>
      </c>
      <c r="Y58" s="5106">
        <v>0</v>
      </c>
      <c r="Z58" s="5103">
        <f t="shared" si="4"/>
        <v>0</v>
      </c>
      <c r="AA58" s="5100"/>
      <c r="AB58" s="5104"/>
      <c r="AC58" s="121"/>
      <c r="AD58" s="5008">
        <f t="shared" si="1"/>
        <v>0</v>
      </c>
      <c r="AE58" s="5106">
        <v>0</v>
      </c>
      <c r="AF58" s="5106">
        <v>0</v>
      </c>
      <c r="AG58" s="5106">
        <v>0</v>
      </c>
      <c r="AH58" s="5106">
        <v>0</v>
      </c>
      <c r="AI58" s="5106"/>
      <c r="AJ58" s="5106"/>
      <c r="AK58" s="5106">
        <v>0</v>
      </c>
      <c r="AL58" s="5006">
        <f t="shared" si="2"/>
        <v>0</v>
      </c>
      <c r="AM58" s="5007">
        <f t="shared" si="3"/>
        <v>0</v>
      </c>
      <c r="AN58" s="121"/>
      <c r="AO58" s="5107">
        <v>0</v>
      </c>
      <c r="AP58" s="121"/>
      <c r="AQ58" s="5107">
        <v>0</v>
      </c>
      <c r="AR58" s="121"/>
      <c r="AS58" s="39"/>
      <c r="AT58" s="164"/>
    </row>
    <row r="59" spans="1:46" hidden="1">
      <c r="A59" s="164"/>
      <c r="B59" s="121"/>
      <c r="C59" s="5098"/>
      <c r="D59" s="5099"/>
      <c r="E59" s="5099"/>
      <c r="F59" s="5090" t="b">
        <v>1</v>
      </c>
      <c r="G59" s="5090"/>
      <c r="H59" s="5090"/>
      <c r="I59" s="5090"/>
      <c r="J59" s="5100"/>
      <c r="K59" s="5100"/>
      <c r="L59" s="5100"/>
      <c r="M59" s="5100"/>
      <c r="N59" s="5101"/>
      <c r="O59" s="5106">
        <v>0</v>
      </c>
      <c r="P59" s="5106">
        <v>0</v>
      </c>
      <c r="Q59" s="5100"/>
      <c r="R59" s="5106">
        <v>0</v>
      </c>
      <c r="S59" s="5106">
        <v>0</v>
      </c>
      <c r="T59" s="5106">
        <v>0</v>
      </c>
      <c r="U59" s="5106"/>
      <c r="V59" s="5106">
        <v>0</v>
      </c>
      <c r="W59" s="5106">
        <v>0</v>
      </c>
      <c r="X59" s="5106">
        <v>0</v>
      </c>
      <c r="Y59" s="5106">
        <v>0</v>
      </c>
      <c r="Z59" s="5103">
        <f t="shared" si="4"/>
        <v>0</v>
      </c>
      <c r="AA59" s="5100"/>
      <c r="AB59" s="5104"/>
      <c r="AC59" s="121"/>
      <c r="AD59" s="5008">
        <f t="shared" si="1"/>
        <v>0</v>
      </c>
      <c r="AE59" s="5106">
        <v>0</v>
      </c>
      <c r="AF59" s="5106">
        <v>0</v>
      </c>
      <c r="AG59" s="5106">
        <v>0</v>
      </c>
      <c r="AH59" s="5106">
        <v>0</v>
      </c>
      <c r="AI59" s="5106"/>
      <c r="AJ59" s="5106"/>
      <c r="AK59" s="5106">
        <v>0</v>
      </c>
      <c r="AL59" s="5006">
        <f t="shared" si="2"/>
        <v>0</v>
      </c>
      <c r="AM59" s="5007">
        <f t="shared" si="3"/>
        <v>0</v>
      </c>
      <c r="AN59" s="121"/>
      <c r="AO59" s="5107">
        <v>0</v>
      </c>
      <c r="AP59" s="121"/>
      <c r="AQ59" s="5107">
        <v>0</v>
      </c>
      <c r="AR59" s="121"/>
      <c r="AS59" s="39"/>
      <c r="AT59" s="164"/>
    </row>
    <row r="60" spans="1:46" hidden="1">
      <c r="A60" s="164"/>
      <c r="B60" s="121"/>
      <c r="C60" s="5098"/>
      <c r="D60" s="5099"/>
      <c r="E60" s="5099"/>
      <c r="F60" s="5090" t="b">
        <v>1</v>
      </c>
      <c r="G60" s="5090"/>
      <c r="H60" s="5090"/>
      <c r="I60" s="5090"/>
      <c r="J60" s="5100"/>
      <c r="K60" s="5100"/>
      <c r="L60" s="5100"/>
      <c r="M60" s="5100"/>
      <c r="N60" s="5101"/>
      <c r="O60" s="5106">
        <v>0</v>
      </c>
      <c r="P60" s="5106">
        <v>0</v>
      </c>
      <c r="Q60" s="5100"/>
      <c r="R60" s="5106">
        <v>0</v>
      </c>
      <c r="S60" s="5106">
        <v>0</v>
      </c>
      <c r="T60" s="5106">
        <v>0</v>
      </c>
      <c r="U60" s="5106"/>
      <c r="V60" s="5106">
        <v>0</v>
      </c>
      <c r="W60" s="5106">
        <v>0</v>
      </c>
      <c r="X60" s="5106">
        <v>0</v>
      </c>
      <c r="Y60" s="5106">
        <v>0</v>
      </c>
      <c r="Z60" s="5103">
        <f t="shared" si="4"/>
        <v>0</v>
      </c>
      <c r="AA60" s="5100"/>
      <c r="AB60" s="5104"/>
      <c r="AC60" s="121"/>
      <c r="AD60" s="5008">
        <f t="shared" si="1"/>
        <v>0</v>
      </c>
      <c r="AE60" s="5106">
        <v>0</v>
      </c>
      <c r="AF60" s="5106">
        <v>0</v>
      </c>
      <c r="AG60" s="5106">
        <v>0</v>
      </c>
      <c r="AH60" s="5106">
        <v>0</v>
      </c>
      <c r="AI60" s="5106"/>
      <c r="AJ60" s="5106"/>
      <c r="AK60" s="5106">
        <v>0</v>
      </c>
      <c r="AL60" s="5006">
        <f t="shared" si="2"/>
        <v>0</v>
      </c>
      <c r="AM60" s="5007">
        <f t="shared" si="3"/>
        <v>0</v>
      </c>
      <c r="AN60" s="121"/>
      <c r="AO60" s="5107">
        <v>0</v>
      </c>
      <c r="AP60" s="121"/>
      <c r="AQ60" s="5107">
        <v>0</v>
      </c>
      <c r="AR60" s="121"/>
      <c r="AS60" s="39"/>
      <c r="AT60" s="164"/>
    </row>
    <row r="61" spans="1:46" hidden="1">
      <c r="A61" s="164"/>
      <c r="B61" s="121"/>
      <c r="C61" s="5098"/>
      <c r="D61" s="5099"/>
      <c r="E61" s="5099"/>
      <c r="F61" s="5090" t="b">
        <v>1</v>
      </c>
      <c r="G61" s="5090"/>
      <c r="H61" s="5090"/>
      <c r="I61" s="5090"/>
      <c r="J61" s="5100"/>
      <c r="K61" s="5100"/>
      <c r="L61" s="5100"/>
      <c r="M61" s="5100"/>
      <c r="N61" s="5101"/>
      <c r="O61" s="5106">
        <v>0</v>
      </c>
      <c r="P61" s="5106">
        <v>0</v>
      </c>
      <c r="Q61" s="5100"/>
      <c r="R61" s="5106">
        <v>0</v>
      </c>
      <c r="S61" s="5106">
        <v>0</v>
      </c>
      <c r="T61" s="5106">
        <v>0</v>
      </c>
      <c r="U61" s="5106"/>
      <c r="V61" s="5106">
        <v>0</v>
      </c>
      <c r="W61" s="5106">
        <v>0</v>
      </c>
      <c r="X61" s="5106">
        <v>0</v>
      </c>
      <c r="Y61" s="5106">
        <v>0</v>
      </c>
      <c r="Z61" s="5103">
        <f t="shared" si="4"/>
        <v>0</v>
      </c>
      <c r="AA61" s="5100"/>
      <c r="AB61" s="5104"/>
      <c r="AC61" s="121"/>
      <c r="AD61" s="5008">
        <f t="shared" si="1"/>
        <v>0</v>
      </c>
      <c r="AE61" s="5106">
        <v>0</v>
      </c>
      <c r="AF61" s="5106">
        <v>0</v>
      </c>
      <c r="AG61" s="5106">
        <v>0</v>
      </c>
      <c r="AH61" s="5106">
        <v>0</v>
      </c>
      <c r="AI61" s="5106"/>
      <c r="AJ61" s="5106"/>
      <c r="AK61" s="5106">
        <v>0</v>
      </c>
      <c r="AL61" s="5006">
        <f t="shared" si="2"/>
        <v>0</v>
      </c>
      <c r="AM61" s="5007">
        <f t="shared" si="3"/>
        <v>0</v>
      </c>
      <c r="AN61" s="121"/>
      <c r="AO61" s="5107">
        <v>0</v>
      </c>
      <c r="AP61" s="121"/>
      <c r="AQ61" s="5107">
        <v>0</v>
      </c>
      <c r="AR61" s="121"/>
      <c r="AS61" s="39"/>
      <c r="AT61" s="164"/>
    </row>
    <row r="62" spans="1:46" hidden="1">
      <c r="A62" s="164"/>
      <c r="B62" s="121"/>
      <c r="C62" s="5098"/>
      <c r="D62" s="5099"/>
      <c r="E62" s="5099"/>
      <c r="F62" s="5090" t="b">
        <v>1</v>
      </c>
      <c r="G62" s="5090"/>
      <c r="H62" s="5090"/>
      <c r="I62" s="5090"/>
      <c r="J62" s="5100"/>
      <c r="K62" s="5100"/>
      <c r="L62" s="5100"/>
      <c r="M62" s="5100"/>
      <c r="N62" s="5101"/>
      <c r="O62" s="5106">
        <v>0</v>
      </c>
      <c r="P62" s="5106">
        <v>0</v>
      </c>
      <c r="Q62" s="5100"/>
      <c r="R62" s="5106">
        <v>0</v>
      </c>
      <c r="S62" s="5106">
        <v>0</v>
      </c>
      <c r="T62" s="5106">
        <v>0</v>
      </c>
      <c r="U62" s="5106"/>
      <c r="V62" s="5106">
        <v>0</v>
      </c>
      <c r="W62" s="5106">
        <v>0</v>
      </c>
      <c r="X62" s="5106">
        <v>0</v>
      </c>
      <c r="Y62" s="5106">
        <v>0</v>
      </c>
      <c r="Z62" s="5103">
        <f t="shared" si="4"/>
        <v>0</v>
      </c>
      <c r="AA62" s="5100"/>
      <c r="AB62" s="5104"/>
      <c r="AC62" s="121"/>
      <c r="AD62" s="5008">
        <f t="shared" si="1"/>
        <v>0</v>
      </c>
      <c r="AE62" s="5106">
        <v>0</v>
      </c>
      <c r="AF62" s="5106">
        <v>0</v>
      </c>
      <c r="AG62" s="5106">
        <v>0</v>
      </c>
      <c r="AH62" s="5106">
        <v>0</v>
      </c>
      <c r="AI62" s="5106"/>
      <c r="AJ62" s="5106"/>
      <c r="AK62" s="5106">
        <v>0</v>
      </c>
      <c r="AL62" s="5006">
        <f t="shared" si="2"/>
        <v>0</v>
      </c>
      <c r="AM62" s="5007">
        <f t="shared" si="3"/>
        <v>0</v>
      </c>
      <c r="AN62" s="121"/>
      <c r="AO62" s="5107">
        <v>0</v>
      </c>
      <c r="AP62" s="121"/>
      <c r="AQ62" s="5107">
        <v>0</v>
      </c>
      <c r="AR62" s="121"/>
      <c r="AS62" s="39"/>
      <c r="AT62" s="164"/>
    </row>
    <row r="63" spans="1:46" hidden="1">
      <c r="A63" s="164"/>
      <c r="B63" s="121"/>
      <c r="C63" s="5098"/>
      <c r="D63" s="5099"/>
      <c r="E63" s="5099"/>
      <c r="F63" s="5090" t="b">
        <v>1</v>
      </c>
      <c r="G63" s="5090"/>
      <c r="H63" s="5090"/>
      <c r="I63" s="5090"/>
      <c r="J63" s="5100"/>
      <c r="K63" s="5100"/>
      <c r="L63" s="5100"/>
      <c r="M63" s="5100"/>
      <c r="N63" s="5101"/>
      <c r="O63" s="5106">
        <v>0</v>
      </c>
      <c r="P63" s="5106">
        <v>0</v>
      </c>
      <c r="Q63" s="5100"/>
      <c r="R63" s="5106">
        <v>0</v>
      </c>
      <c r="S63" s="5106">
        <v>0</v>
      </c>
      <c r="T63" s="5106">
        <v>0</v>
      </c>
      <c r="U63" s="5106"/>
      <c r="V63" s="5106">
        <v>0</v>
      </c>
      <c r="W63" s="5106">
        <v>0</v>
      </c>
      <c r="X63" s="5106">
        <v>0</v>
      </c>
      <c r="Y63" s="5106">
        <v>0</v>
      </c>
      <c r="Z63" s="5103">
        <f t="shared" si="4"/>
        <v>0</v>
      </c>
      <c r="AA63" s="5100"/>
      <c r="AB63" s="5104"/>
      <c r="AC63" s="121"/>
      <c r="AD63" s="5008">
        <f t="shared" si="1"/>
        <v>0</v>
      </c>
      <c r="AE63" s="5106">
        <v>0</v>
      </c>
      <c r="AF63" s="5106">
        <v>0</v>
      </c>
      <c r="AG63" s="5106">
        <v>0</v>
      </c>
      <c r="AH63" s="5106">
        <v>0</v>
      </c>
      <c r="AI63" s="5106"/>
      <c r="AJ63" s="5106"/>
      <c r="AK63" s="5106">
        <v>0</v>
      </c>
      <c r="AL63" s="5006">
        <f t="shared" si="2"/>
        <v>0</v>
      </c>
      <c r="AM63" s="5007">
        <f t="shared" si="3"/>
        <v>0</v>
      </c>
      <c r="AN63" s="121"/>
      <c r="AO63" s="5107">
        <v>0</v>
      </c>
      <c r="AP63" s="121"/>
      <c r="AQ63" s="5107">
        <v>0</v>
      </c>
      <c r="AR63" s="121"/>
      <c r="AS63" s="39"/>
      <c r="AT63" s="164"/>
    </row>
    <row r="64" spans="1:46" hidden="1">
      <c r="A64" s="164"/>
      <c r="B64" s="121"/>
      <c r="C64" s="5098"/>
      <c r="D64" s="5099"/>
      <c r="E64" s="5099"/>
      <c r="F64" s="5090" t="b">
        <v>1</v>
      </c>
      <c r="G64" s="5090"/>
      <c r="H64" s="5090"/>
      <c r="I64" s="5090"/>
      <c r="J64" s="5100"/>
      <c r="K64" s="5100"/>
      <c r="L64" s="5100"/>
      <c r="M64" s="5100"/>
      <c r="N64" s="5101"/>
      <c r="O64" s="5106">
        <v>0</v>
      </c>
      <c r="P64" s="5106">
        <v>0</v>
      </c>
      <c r="Q64" s="5100"/>
      <c r="R64" s="5106">
        <v>0</v>
      </c>
      <c r="S64" s="5106">
        <v>0</v>
      </c>
      <c r="T64" s="5106">
        <v>0</v>
      </c>
      <c r="U64" s="5106"/>
      <c r="V64" s="5106">
        <v>0</v>
      </c>
      <c r="W64" s="5106">
        <v>0</v>
      </c>
      <c r="X64" s="5106">
        <v>0</v>
      </c>
      <c r="Y64" s="5106">
        <v>0</v>
      </c>
      <c r="Z64" s="5103">
        <f t="shared" si="4"/>
        <v>0</v>
      </c>
      <c r="AA64" s="5100"/>
      <c r="AB64" s="5104"/>
      <c r="AC64" s="121"/>
      <c r="AD64" s="5008">
        <f t="shared" si="1"/>
        <v>0</v>
      </c>
      <c r="AE64" s="5106">
        <v>0</v>
      </c>
      <c r="AF64" s="5106">
        <v>0</v>
      </c>
      <c r="AG64" s="5106">
        <v>0</v>
      </c>
      <c r="AH64" s="5106">
        <v>0</v>
      </c>
      <c r="AI64" s="5106"/>
      <c r="AJ64" s="5106"/>
      <c r="AK64" s="5106">
        <v>0</v>
      </c>
      <c r="AL64" s="5006">
        <f t="shared" si="2"/>
        <v>0</v>
      </c>
      <c r="AM64" s="5007">
        <f t="shared" si="3"/>
        <v>0</v>
      </c>
      <c r="AN64" s="121"/>
      <c r="AO64" s="5107">
        <v>0</v>
      </c>
      <c r="AP64" s="121"/>
      <c r="AQ64" s="5107">
        <v>0</v>
      </c>
      <c r="AR64" s="121"/>
      <c r="AS64" s="39"/>
      <c r="AT64" s="164"/>
    </row>
    <row r="65" spans="1:46" hidden="1">
      <c r="A65" s="164"/>
      <c r="B65" s="121"/>
      <c r="C65" s="5098"/>
      <c r="D65" s="5099"/>
      <c r="E65" s="5099"/>
      <c r="F65" s="5090" t="b">
        <v>1</v>
      </c>
      <c r="G65" s="5090"/>
      <c r="H65" s="5090"/>
      <c r="I65" s="5090"/>
      <c r="J65" s="5100"/>
      <c r="K65" s="5100"/>
      <c r="L65" s="5100"/>
      <c r="M65" s="5100"/>
      <c r="N65" s="5101"/>
      <c r="O65" s="5106">
        <v>0</v>
      </c>
      <c r="P65" s="5106">
        <v>0</v>
      </c>
      <c r="Q65" s="5100"/>
      <c r="R65" s="5106">
        <v>0</v>
      </c>
      <c r="S65" s="5106">
        <v>0</v>
      </c>
      <c r="T65" s="5106">
        <v>0</v>
      </c>
      <c r="U65" s="5106"/>
      <c r="V65" s="5106">
        <v>0</v>
      </c>
      <c r="W65" s="5106">
        <v>0</v>
      </c>
      <c r="X65" s="5106">
        <v>0</v>
      </c>
      <c r="Y65" s="5106">
        <v>0</v>
      </c>
      <c r="Z65" s="5103">
        <f t="shared" si="4"/>
        <v>0</v>
      </c>
      <c r="AA65" s="5100"/>
      <c r="AB65" s="5104"/>
      <c r="AC65" s="121"/>
      <c r="AD65" s="5008">
        <f t="shared" si="1"/>
        <v>0</v>
      </c>
      <c r="AE65" s="5106">
        <v>0</v>
      </c>
      <c r="AF65" s="5106">
        <v>0</v>
      </c>
      <c r="AG65" s="5106">
        <v>0</v>
      </c>
      <c r="AH65" s="5106">
        <v>0</v>
      </c>
      <c r="AI65" s="5106"/>
      <c r="AJ65" s="5106"/>
      <c r="AK65" s="5106">
        <v>0</v>
      </c>
      <c r="AL65" s="5006">
        <f t="shared" si="2"/>
        <v>0</v>
      </c>
      <c r="AM65" s="5007">
        <f t="shared" si="3"/>
        <v>0</v>
      </c>
      <c r="AN65" s="121"/>
      <c r="AO65" s="5107">
        <v>0</v>
      </c>
      <c r="AP65" s="121"/>
      <c r="AQ65" s="5107">
        <v>0</v>
      </c>
      <c r="AR65" s="121"/>
      <c r="AS65" s="39"/>
      <c r="AT65" s="164"/>
    </row>
    <row r="66" spans="1:46" hidden="1">
      <c r="A66" s="164"/>
      <c r="B66" s="121"/>
      <c r="C66" s="5098"/>
      <c r="D66" s="5099"/>
      <c r="E66" s="5099"/>
      <c r="F66" s="5090" t="b">
        <v>1</v>
      </c>
      <c r="G66" s="5090"/>
      <c r="H66" s="5090"/>
      <c r="I66" s="5090"/>
      <c r="J66" s="5100"/>
      <c r="K66" s="5100"/>
      <c r="L66" s="5100"/>
      <c r="M66" s="5100"/>
      <c r="N66" s="5101"/>
      <c r="O66" s="5106">
        <v>0</v>
      </c>
      <c r="P66" s="5106">
        <v>0</v>
      </c>
      <c r="Q66" s="5100"/>
      <c r="R66" s="5106">
        <v>0</v>
      </c>
      <c r="S66" s="5106">
        <v>0</v>
      </c>
      <c r="T66" s="5106">
        <v>0</v>
      </c>
      <c r="U66" s="5106"/>
      <c r="V66" s="5106">
        <v>0</v>
      </c>
      <c r="W66" s="5106">
        <v>0</v>
      </c>
      <c r="X66" s="5106">
        <v>0</v>
      </c>
      <c r="Y66" s="5106">
        <v>0</v>
      </c>
      <c r="Z66" s="5103">
        <f t="shared" si="4"/>
        <v>0</v>
      </c>
      <c r="AA66" s="5100"/>
      <c r="AB66" s="5104"/>
      <c r="AC66" s="121"/>
      <c r="AD66" s="5008">
        <f t="shared" si="1"/>
        <v>0</v>
      </c>
      <c r="AE66" s="5106">
        <v>0</v>
      </c>
      <c r="AF66" s="5106">
        <v>0</v>
      </c>
      <c r="AG66" s="5106">
        <v>0</v>
      </c>
      <c r="AH66" s="5106">
        <v>0</v>
      </c>
      <c r="AI66" s="5106"/>
      <c r="AJ66" s="5106"/>
      <c r="AK66" s="5106">
        <v>0</v>
      </c>
      <c r="AL66" s="5006">
        <f t="shared" si="2"/>
        <v>0</v>
      </c>
      <c r="AM66" s="5007">
        <f t="shared" si="3"/>
        <v>0</v>
      </c>
      <c r="AN66" s="121"/>
      <c r="AO66" s="5107">
        <v>0</v>
      </c>
      <c r="AP66" s="121"/>
      <c r="AQ66" s="5107">
        <v>0</v>
      </c>
      <c r="AR66" s="121"/>
      <c r="AS66" s="39"/>
      <c r="AT66" s="164"/>
    </row>
    <row r="67" spans="1:46" hidden="1">
      <c r="A67" s="164"/>
      <c r="B67" s="121"/>
      <c r="C67" s="5098"/>
      <c r="D67" s="5099"/>
      <c r="E67" s="5099"/>
      <c r="F67" s="5090" t="b">
        <v>1</v>
      </c>
      <c r="G67" s="5090"/>
      <c r="H67" s="5090"/>
      <c r="I67" s="5090"/>
      <c r="J67" s="5100"/>
      <c r="K67" s="5100"/>
      <c r="L67" s="5100"/>
      <c r="M67" s="5100"/>
      <c r="N67" s="5101"/>
      <c r="O67" s="5106">
        <v>0</v>
      </c>
      <c r="P67" s="5106">
        <v>0</v>
      </c>
      <c r="Q67" s="5100"/>
      <c r="R67" s="5106">
        <v>0</v>
      </c>
      <c r="S67" s="5106">
        <v>0</v>
      </c>
      <c r="T67" s="5106">
        <v>0</v>
      </c>
      <c r="U67" s="5106"/>
      <c r="V67" s="5106">
        <v>0</v>
      </c>
      <c r="W67" s="5106">
        <v>0</v>
      </c>
      <c r="X67" s="5106">
        <v>0</v>
      </c>
      <c r="Y67" s="5106">
        <v>0</v>
      </c>
      <c r="Z67" s="5103">
        <f t="shared" si="4"/>
        <v>0</v>
      </c>
      <c r="AA67" s="5100"/>
      <c r="AB67" s="5104"/>
      <c r="AC67" s="121"/>
      <c r="AD67" s="5008">
        <f t="shared" si="1"/>
        <v>0</v>
      </c>
      <c r="AE67" s="5106">
        <v>0</v>
      </c>
      <c r="AF67" s="5106">
        <v>0</v>
      </c>
      <c r="AG67" s="5106">
        <v>0</v>
      </c>
      <c r="AH67" s="5106">
        <v>0</v>
      </c>
      <c r="AI67" s="5106"/>
      <c r="AJ67" s="5106"/>
      <c r="AK67" s="5106">
        <v>0</v>
      </c>
      <c r="AL67" s="5006">
        <f t="shared" si="2"/>
        <v>0</v>
      </c>
      <c r="AM67" s="5007">
        <f t="shared" si="3"/>
        <v>0</v>
      </c>
      <c r="AN67" s="121"/>
      <c r="AO67" s="5107">
        <v>0</v>
      </c>
      <c r="AP67" s="121"/>
      <c r="AQ67" s="5107">
        <v>0</v>
      </c>
      <c r="AR67" s="121"/>
      <c r="AS67" s="39"/>
      <c r="AT67" s="164"/>
    </row>
    <row r="68" spans="1:46" hidden="1">
      <c r="A68" s="164"/>
      <c r="B68" s="121"/>
      <c r="C68" s="5098"/>
      <c r="D68" s="5099"/>
      <c r="E68" s="5099"/>
      <c r="F68" s="5090" t="b">
        <v>1</v>
      </c>
      <c r="G68" s="5090"/>
      <c r="H68" s="5090"/>
      <c r="I68" s="5090"/>
      <c r="J68" s="5100"/>
      <c r="K68" s="5100"/>
      <c r="L68" s="5100"/>
      <c r="M68" s="5100"/>
      <c r="N68" s="5101"/>
      <c r="O68" s="5106">
        <v>0</v>
      </c>
      <c r="P68" s="5106">
        <v>0</v>
      </c>
      <c r="Q68" s="5100"/>
      <c r="R68" s="5106">
        <v>0</v>
      </c>
      <c r="S68" s="5106">
        <v>0</v>
      </c>
      <c r="T68" s="5106">
        <v>0</v>
      </c>
      <c r="U68" s="5106"/>
      <c r="V68" s="5106">
        <v>0</v>
      </c>
      <c r="W68" s="5106">
        <v>0</v>
      </c>
      <c r="X68" s="5106">
        <v>0</v>
      </c>
      <c r="Y68" s="5106">
        <v>0</v>
      </c>
      <c r="Z68" s="5103">
        <f t="shared" si="4"/>
        <v>0</v>
      </c>
      <c r="AA68" s="5100"/>
      <c r="AB68" s="5104"/>
      <c r="AC68" s="121"/>
      <c r="AD68" s="5008">
        <f t="shared" si="1"/>
        <v>0</v>
      </c>
      <c r="AE68" s="5106">
        <v>0</v>
      </c>
      <c r="AF68" s="5106">
        <v>0</v>
      </c>
      <c r="AG68" s="5106">
        <v>0</v>
      </c>
      <c r="AH68" s="5106">
        <v>0</v>
      </c>
      <c r="AI68" s="5106"/>
      <c r="AJ68" s="5106"/>
      <c r="AK68" s="5106">
        <v>0</v>
      </c>
      <c r="AL68" s="5006">
        <f t="shared" si="2"/>
        <v>0</v>
      </c>
      <c r="AM68" s="5007">
        <f t="shared" si="3"/>
        <v>0</v>
      </c>
      <c r="AN68" s="121"/>
      <c r="AO68" s="5107">
        <v>0</v>
      </c>
      <c r="AP68" s="121"/>
      <c r="AQ68" s="5107">
        <v>0</v>
      </c>
      <c r="AR68" s="121"/>
      <c r="AS68" s="39"/>
      <c r="AT68" s="164"/>
    </row>
    <row r="69" spans="1:46" hidden="1">
      <c r="A69" s="164"/>
      <c r="B69" s="121"/>
      <c r="C69" s="5098"/>
      <c r="D69" s="5099"/>
      <c r="E69" s="5099"/>
      <c r="F69" s="5090" t="b">
        <v>1</v>
      </c>
      <c r="G69" s="5090"/>
      <c r="H69" s="5090"/>
      <c r="I69" s="5090"/>
      <c r="J69" s="5100"/>
      <c r="K69" s="5100"/>
      <c r="L69" s="5100"/>
      <c r="M69" s="5100"/>
      <c r="N69" s="5101"/>
      <c r="O69" s="5106">
        <v>0</v>
      </c>
      <c r="P69" s="5106">
        <v>0</v>
      </c>
      <c r="Q69" s="5100"/>
      <c r="R69" s="5106">
        <v>0</v>
      </c>
      <c r="S69" s="5106">
        <v>0</v>
      </c>
      <c r="T69" s="5106">
        <v>0</v>
      </c>
      <c r="U69" s="5106"/>
      <c r="V69" s="5106">
        <v>0</v>
      </c>
      <c r="W69" s="5106">
        <v>0</v>
      </c>
      <c r="X69" s="5106">
        <v>0</v>
      </c>
      <c r="Y69" s="5106">
        <v>0</v>
      </c>
      <c r="Z69" s="5103">
        <f t="shared" si="4"/>
        <v>0</v>
      </c>
      <c r="AA69" s="5100"/>
      <c r="AB69" s="5104"/>
      <c r="AC69" s="121"/>
      <c r="AD69" s="5008">
        <f t="shared" si="1"/>
        <v>0</v>
      </c>
      <c r="AE69" s="5106">
        <v>0</v>
      </c>
      <c r="AF69" s="5106">
        <v>0</v>
      </c>
      <c r="AG69" s="5106">
        <v>0</v>
      </c>
      <c r="AH69" s="5106">
        <v>0</v>
      </c>
      <c r="AI69" s="5106"/>
      <c r="AJ69" s="5106"/>
      <c r="AK69" s="5106">
        <v>0</v>
      </c>
      <c r="AL69" s="5006">
        <f t="shared" si="2"/>
        <v>0</v>
      </c>
      <c r="AM69" s="5007">
        <f t="shared" si="3"/>
        <v>0</v>
      </c>
      <c r="AN69" s="121"/>
      <c r="AO69" s="5107">
        <v>0</v>
      </c>
      <c r="AP69" s="121"/>
      <c r="AQ69" s="5107">
        <v>0</v>
      </c>
      <c r="AR69" s="121"/>
      <c r="AS69" s="39"/>
      <c r="AT69" s="164"/>
    </row>
    <row r="70" spans="1:46" hidden="1">
      <c r="A70" s="164"/>
      <c r="B70" s="121"/>
      <c r="C70" s="5098"/>
      <c r="D70" s="5099"/>
      <c r="E70" s="5099"/>
      <c r="F70" s="5090" t="b">
        <v>1</v>
      </c>
      <c r="G70" s="5090"/>
      <c r="H70" s="5090"/>
      <c r="I70" s="5090"/>
      <c r="J70" s="5100"/>
      <c r="K70" s="5100"/>
      <c r="L70" s="5100"/>
      <c r="M70" s="5100"/>
      <c r="N70" s="5101"/>
      <c r="O70" s="5106">
        <v>0</v>
      </c>
      <c r="P70" s="5106">
        <v>0</v>
      </c>
      <c r="Q70" s="5100"/>
      <c r="R70" s="5106">
        <v>0</v>
      </c>
      <c r="S70" s="5106">
        <v>0</v>
      </c>
      <c r="T70" s="5106">
        <v>0</v>
      </c>
      <c r="U70" s="5106"/>
      <c r="V70" s="5106">
        <v>0</v>
      </c>
      <c r="W70" s="5106">
        <v>0</v>
      </c>
      <c r="X70" s="5106">
        <v>0</v>
      </c>
      <c r="Y70" s="5106">
        <v>0</v>
      </c>
      <c r="Z70" s="5103">
        <f t="shared" si="4"/>
        <v>0</v>
      </c>
      <c r="AA70" s="5100"/>
      <c r="AB70" s="5104"/>
      <c r="AC70" s="121"/>
      <c r="AD70" s="5008">
        <f t="shared" si="1"/>
        <v>0</v>
      </c>
      <c r="AE70" s="5106">
        <v>0</v>
      </c>
      <c r="AF70" s="5106">
        <v>0</v>
      </c>
      <c r="AG70" s="5106">
        <v>0</v>
      </c>
      <c r="AH70" s="5106">
        <v>0</v>
      </c>
      <c r="AI70" s="5106"/>
      <c r="AJ70" s="5106"/>
      <c r="AK70" s="5106">
        <v>0</v>
      </c>
      <c r="AL70" s="5006">
        <f t="shared" si="2"/>
        <v>0</v>
      </c>
      <c r="AM70" s="5007">
        <f t="shared" si="3"/>
        <v>0</v>
      </c>
      <c r="AN70" s="121"/>
      <c r="AO70" s="5107">
        <v>0</v>
      </c>
      <c r="AP70" s="121"/>
      <c r="AQ70" s="5107">
        <v>0</v>
      </c>
      <c r="AR70" s="121"/>
      <c r="AS70" s="39"/>
      <c r="AT70" s="164"/>
    </row>
    <row r="71" spans="1:46" hidden="1">
      <c r="A71" s="164"/>
      <c r="B71" s="121"/>
      <c r="C71" s="5098"/>
      <c r="D71" s="5099"/>
      <c r="E71" s="5099"/>
      <c r="F71" s="5090" t="b">
        <v>1</v>
      </c>
      <c r="G71" s="5090"/>
      <c r="H71" s="5090"/>
      <c r="I71" s="5090"/>
      <c r="J71" s="5100"/>
      <c r="K71" s="5100"/>
      <c r="L71" s="5100"/>
      <c r="M71" s="5100"/>
      <c r="N71" s="5101"/>
      <c r="O71" s="5106">
        <v>0</v>
      </c>
      <c r="P71" s="5106">
        <v>0</v>
      </c>
      <c r="Q71" s="5100"/>
      <c r="R71" s="5106">
        <v>0</v>
      </c>
      <c r="S71" s="5106">
        <v>0</v>
      </c>
      <c r="T71" s="5106">
        <v>0</v>
      </c>
      <c r="U71" s="5106"/>
      <c r="V71" s="5106">
        <v>0</v>
      </c>
      <c r="W71" s="5106">
        <v>0</v>
      </c>
      <c r="X71" s="5106">
        <v>0</v>
      </c>
      <c r="Y71" s="5106">
        <v>0</v>
      </c>
      <c r="Z71" s="5103">
        <f t="shared" si="4"/>
        <v>0</v>
      </c>
      <c r="AA71" s="5100"/>
      <c r="AB71" s="5104"/>
      <c r="AC71" s="121"/>
      <c r="AD71" s="5008">
        <f t="shared" si="1"/>
        <v>0</v>
      </c>
      <c r="AE71" s="5106">
        <v>0</v>
      </c>
      <c r="AF71" s="5106">
        <v>0</v>
      </c>
      <c r="AG71" s="5106">
        <v>0</v>
      </c>
      <c r="AH71" s="5106">
        <v>0</v>
      </c>
      <c r="AI71" s="5106"/>
      <c r="AJ71" s="5106"/>
      <c r="AK71" s="5106">
        <v>0</v>
      </c>
      <c r="AL71" s="5006">
        <f t="shared" si="2"/>
        <v>0</v>
      </c>
      <c r="AM71" s="5007">
        <f t="shared" si="3"/>
        <v>0</v>
      </c>
      <c r="AN71" s="121"/>
      <c r="AO71" s="5107">
        <v>0</v>
      </c>
      <c r="AP71" s="121"/>
      <c r="AQ71" s="5107">
        <v>0</v>
      </c>
      <c r="AR71" s="121"/>
      <c r="AS71" s="39"/>
      <c r="AT71" s="164"/>
    </row>
    <row r="72" spans="1:46" hidden="1">
      <c r="A72" s="164"/>
      <c r="B72" s="121"/>
      <c r="C72" s="5098"/>
      <c r="D72" s="5099"/>
      <c r="E72" s="5099"/>
      <c r="F72" s="5090" t="b">
        <v>1</v>
      </c>
      <c r="G72" s="5090"/>
      <c r="H72" s="5090"/>
      <c r="I72" s="5090"/>
      <c r="J72" s="5100"/>
      <c r="K72" s="5100"/>
      <c r="L72" s="5100"/>
      <c r="M72" s="5100"/>
      <c r="N72" s="5101"/>
      <c r="O72" s="5106">
        <v>0</v>
      </c>
      <c r="P72" s="5106">
        <v>0</v>
      </c>
      <c r="Q72" s="5100"/>
      <c r="R72" s="5106">
        <v>0</v>
      </c>
      <c r="S72" s="5106">
        <v>0</v>
      </c>
      <c r="T72" s="5106">
        <v>0</v>
      </c>
      <c r="U72" s="5106"/>
      <c r="V72" s="5106">
        <v>0</v>
      </c>
      <c r="W72" s="5106">
        <v>0</v>
      </c>
      <c r="X72" s="5106">
        <v>0</v>
      </c>
      <c r="Y72" s="5106">
        <v>0</v>
      </c>
      <c r="Z72" s="5103">
        <f t="shared" si="4"/>
        <v>0</v>
      </c>
      <c r="AA72" s="5100"/>
      <c r="AB72" s="5104"/>
      <c r="AC72" s="121"/>
      <c r="AD72" s="5008">
        <f t="shared" si="1"/>
        <v>0</v>
      </c>
      <c r="AE72" s="5106">
        <v>0</v>
      </c>
      <c r="AF72" s="5106">
        <v>0</v>
      </c>
      <c r="AG72" s="5106">
        <v>0</v>
      </c>
      <c r="AH72" s="5106">
        <v>0</v>
      </c>
      <c r="AI72" s="5106"/>
      <c r="AJ72" s="5106"/>
      <c r="AK72" s="5106">
        <v>0</v>
      </c>
      <c r="AL72" s="5006">
        <f t="shared" si="2"/>
        <v>0</v>
      </c>
      <c r="AM72" s="5007">
        <f t="shared" si="3"/>
        <v>0</v>
      </c>
      <c r="AN72" s="121"/>
      <c r="AO72" s="5107">
        <v>0</v>
      </c>
      <c r="AP72" s="121"/>
      <c r="AQ72" s="5107">
        <v>0</v>
      </c>
      <c r="AR72" s="121"/>
      <c r="AS72" s="39"/>
      <c r="AT72" s="164"/>
    </row>
    <row r="73" spans="1:46" hidden="1">
      <c r="A73" s="164"/>
      <c r="B73" s="121"/>
      <c r="C73" s="5098"/>
      <c r="D73" s="5099"/>
      <c r="E73" s="5099"/>
      <c r="F73" s="5090" t="b">
        <v>1</v>
      </c>
      <c r="G73" s="5090"/>
      <c r="H73" s="5090"/>
      <c r="I73" s="5090"/>
      <c r="J73" s="5100"/>
      <c r="K73" s="5100"/>
      <c r="L73" s="5100"/>
      <c r="M73" s="5100"/>
      <c r="N73" s="5101"/>
      <c r="O73" s="5106">
        <v>0</v>
      </c>
      <c r="P73" s="5106">
        <v>0</v>
      </c>
      <c r="Q73" s="5100"/>
      <c r="R73" s="5106">
        <v>0</v>
      </c>
      <c r="S73" s="5106">
        <v>0</v>
      </c>
      <c r="T73" s="5106">
        <v>0</v>
      </c>
      <c r="U73" s="5106"/>
      <c r="V73" s="5106">
        <v>0</v>
      </c>
      <c r="W73" s="5106">
        <v>0</v>
      </c>
      <c r="X73" s="5106">
        <v>0</v>
      </c>
      <c r="Y73" s="5106">
        <v>0</v>
      </c>
      <c r="Z73" s="5103">
        <f t="shared" si="4"/>
        <v>0</v>
      </c>
      <c r="AA73" s="5100"/>
      <c r="AB73" s="5104"/>
      <c r="AC73" s="121"/>
      <c r="AD73" s="5008">
        <f t="shared" si="1"/>
        <v>0</v>
      </c>
      <c r="AE73" s="5106">
        <v>0</v>
      </c>
      <c r="AF73" s="5106">
        <v>0</v>
      </c>
      <c r="AG73" s="5106">
        <v>0</v>
      </c>
      <c r="AH73" s="5106">
        <v>0</v>
      </c>
      <c r="AI73" s="5106"/>
      <c r="AJ73" s="5106"/>
      <c r="AK73" s="5106">
        <v>0</v>
      </c>
      <c r="AL73" s="5006">
        <f t="shared" si="2"/>
        <v>0</v>
      </c>
      <c r="AM73" s="5007">
        <f t="shared" si="3"/>
        <v>0</v>
      </c>
      <c r="AN73" s="121"/>
      <c r="AO73" s="5107">
        <v>0</v>
      </c>
      <c r="AP73" s="121"/>
      <c r="AQ73" s="5107">
        <v>0</v>
      </c>
      <c r="AR73" s="121"/>
      <c r="AS73" s="39"/>
      <c r="AT73" s="164"/>
    </row>
    <row r="74" spans="1:46" hidden="1">
      <c r="A74" s="164"/>
      <c r="B74" s="121"/>
      <c r="C74" s="5098"/>
      <c r="D74" s="5099"/>
      <c r="E74" s="5099"/>
      <c r="F74" s="5090" t="b">
        <v>1</v>
      </c>
      <c r="G74" s="5090"/>
      <c r="H74" s="5090"/>
      <c r="I74" s="5090"/>
      <c r="J74" s="5100"/>
      <c r="K74" s="5100"/>
      <c r="L74" s="5100"/>
      <c r="M74" s="5100"/>
      <c r="N74" s="5101"/>
      <c r="O74" s="5106">
        <v>0</v>
      </c>
      <c r="P74" s="5106">
        <v>0</v>
      </c>
      <c r="Q74" s="5100"/>
      <c r="R74" s="5106">
        <v>0</v>
      </c>
      <c r="S74" s="5106">
        <v>0</v>
      </c>
      <c r="T74" s="5106">
        <v>0</v>
      </c>
      <c r="U74" s="5106"/>
      <c r="V74" s="5106">
        <v>0</v>
      </c>
      <c r="W74" s="5106">
        <v>0</v>
      </c>
      <c r="X74" s="5106">
        <v>0</v>
      </c>
      <c r="Y74" s="5106">
        <v>0</v>
      </c>
      <c r="Z74" s="5103">
        <f t="shared" si="4"/>
        <v>0</v>
      </c>
      <c r="AA74" s="5100"/>
      <c r="AB74" s="5104"/>
      <c r="AC74" s="121"/>
      <c r="AD74" s="5008">
        <f t="shared" si="1"/>
        <v>0</v>
      </c>
      <c r="AE74" s="5106">
        <v>0</v>
      </c>
      <c r="AF74" s="5106">
        <v>0</v>
      </c>
      <c r="AG74" s="5106">
        <v>0</v>
      </c>
      <c r="AH74" s="5106">
        <v>0</v>
      </c>
      <c r="AI74" s="5106"/>
      <c r="AJ74" s="5106"/>
      <c r="AK74" s="5106">
        <v>0</v>
      </c>
      <c r="AL74" s="5006">
        <f t="shared" si="2"/>
        <v>0</v>
      </c>
      <c r="AM74" s="5007">
        <f t="shared" si="3"/>
        <v>0</v>
      </c>
      <c r="AN74" s="121"/>
      <c r="AO74" s="5107">
        <v>0</v>
      </c>
      <c r="AP74" s="121"/>
      <c r="AQ74" s="5107">
        <v>0</v>
      </c>
      <c r="AR74" s="121"/>
      <c r="AS74" s="39"/>
      <c r="AT74" s="164"/>
    </row>
    <row r="75" spans="1:46" hidden="1">
      <c r="A75" s="164"/>
      <c r="B75" s="121"/>
      <c r="C75" s="5098"/>
      <c r="D75" s="5099"/>
      <c r="E75" s="5099"/>
      <c r="F75" s="5090" t="b">
        <v>1</v>
      </c>
      <c r="G75" s="5090"/>
      <c r="H75" s="5090"/>
      <c r="I75" s="5090"/>
      <c r="J75" s="5100"/>
      <c r="K75" s="5100"/>
      <c r="L75" s="5100"/>
      <c r="M75" s="5100"/>
      <c r="N75" s="5101"/>
      <c r="O75" s="5106">
        <v>0</v>
      </c>
      <c r="P75" s="5106">
        <v>0</v>
      </c>
      <c r="Q75" s="5100"/>
      <c r="R75" s="5106">
        <v>0</v>
      </c>
      <c r="S75" s="5106">
        <v>0</v>
      </c>
      <c r="T75" s="5106">
        <v>0</v>
      </c>
      <c r="U75" s="5106"/>
      <c r="V75" s="5106">
        <v>0</v>
      </c>
      <c r="W75" s="5106">
        <v>0</v>
      </c>
      <c r="X75" s="5106">
        <v>0</v>
      </c>
      <c r="Y75" s="5106">
        <v>0</v>
      </c>
      <c r="Z75" s="5103">
        <f t="shared" si="4"/>
        <v>0</v>
      </c>
      <c r="AA75" s="5100"/>
      <c r="AB75" s="5104"/>
      <c r="AC75" s="121"/>
      <c r="AD75" s="5008">
        <f t="shared" si="1"/>
        <v>0</v>
      </c>
      <c r="AE75" s="5106">
        <v>0</v>
      </c>
      <c r="AF75" s="5106">
        <v>0</v>
      </c>
      <c r="AG75" s="5106">
        <v>0</v>
      </c>
      <c r="AH75" s="5106">
        <v>0</v>
      </c>
      <c r="AI75" s="5106"/>
      <c r="AJ75" s="5106"/>
      <c r="AK75" s="5106">
        <v>0</v>
      </c>
      <c r="AL75" s="5006">
        <f t="shared" si="2"/>
        <v>0</v>
      </c>
      <c r="AM75" s="5007">
        <f t="shared" si="3"/>
        <v>0</v>
      </c>
      <c r="AN75" s="121"/>
      <c r="AO75" s="5107">
        <v>0</v>
      </c>
      <c r="AP75" s="121"/>
      <c r="AQ75" s="5107">
        <v>0</v>
      </c>
      <c r="AR75" s="121"/>
      <c r="AS75" s="39"/>
      <c r="AT75" s="164"/>
    </row>
    <row r="76" spans="1:46" hidden="1">
      <c r="A76" s="164"/>
      <c r="B76" s="121"/>
      <c r="C76" s="5098"/>
      <c r="D76" s="5099"/>
      <c r="E76" s="5099"/>
      <c r="F76" s="5090" t="b">
        <v>1</v>
      </c>
      <c r="G76" s="5090"/>
      <c r="H76" s="5090"/>
      <c r="I76" s="5090"/>
      <c r="J76" s="5100"/>
      <c r="K76" s="5100"/>
      <c r="L76" s="5100"/>
      <c r="M76" s="5100"/>
      <c r="N76" s="5101"/>
      <c r="O76" s="5106">
        <v>0</v>
      </c>
      <c r="P76" s="5106">
        <v>0</v>
      </c>
      <c r="Q76" s="5100"/>
      <c r="R76" s="5106">
        <v>0</v>
      </c>
      <c r="S76" s="5106">
        <v>0</v>
      </c>
      <c r="T76" s="5106">
        <v>0</v>
      </c>
      <c r="U76" s="5106"/>
      <c r="V76" s="5106">
        <v>0</v>
      </c>
      <c r="W76" s="5106">
        <v>0</v>
      </c>
      <c r="X76" s="5106">
        <v>0</v>
      </c>
      <c r="Y76" s="5106">
        <v>0</v>
      </c>
      <c r="Z76" s="5103">
        <f t="shared" si="4"/>
        <v>0</v>
      </c>
      <c r="AA76" s="5100"/>
      <c r="AB76" s="5104"/>
      <c r="AC76" s="121"/>
      <c r="AD76" s="5008">
        <f t="shared" si="1"/>
        <v>0</v>
      </c>
      <c r="AE76" s="5106">
        <v>0</v>
      </c>
      <c r="AF76" s="5106">
        <v>0</v>
      </c>
      <c r="AG76" s="5106">
        <v>0</v>
      </c>
      <c r="AH76" s="5106">
        <v>0</v>
      </c>
      <c r="AI76" s="5106"/>
      <c r="AJ76" s="5106"/>
      <c r="AK76" s="5106">
        <v>0</v>
      </c>
      <c r="AL76" s="5006">
        <f t="shared" si="2"/>
        <v>0</v>
      </c>
      <c r="AM76" s="5007">
        <f t="shared" si="3"/>
        <v>0</v>
      </c>
      <c r="AN76" s="121"/>
      <c r="AO76" s="5107">
        <v>0</v>
      </c>
      <c r="AP76" s="121"/>
      <c r="AQ76" s="5107">
        <v>0</v>
      </c>
      <c r="AR76" s="121"/>
      <c r="AS76" s="39"/>
      <c r="AT76" s="164"/>
    </row>
    <row r="77" spans="1:46" hidden="1">
      <c r="A77" s="164"/>
      <c r="B77" s="121"/>
      <c r="C77" s="5098"/>
      <c r="D77" s="5099"/>
      <c r="E77" s="5099"/>
      <c r="F77" s="5090" t="b">
        <v>1</v>
      </c>
      <c r="G77" s="5090"/>
      <c r="H77" s="5090"/>
      <c r="I77" s="5090"/>
      <c r="J77" s="5100"/>
      <c r="K77" s="5100"/>
      <c r="L77" s="5100"/>
      <c r="M77" s="5100"/>
      <c r="N77" s="5101"/>
      <c r="O77" s="5106">
        <v>0</v>
      </c>
      <c r="P77" s="5106">
        <v>0</v>
      </c>
      <c r="Q77" s="5100"/>
      <c r="R77" s="5106">
        <v>0</v>
      </c>
      <c r="S77" s="5106">
        <v>0</v>
      </c>
      <c r="T77" s="5106">
        <v>0</v>
      </c>
      <c r="U77" s="5106"/>
      <c r="V77" s="5106">
        <v>0</v>
      </c>
      <c r="W77" s="5106">
        <v>0</v>
      </c>
      <c r="X77" s="5106">
        <v>0</v>
      </c>
      <c r="Y77" s="5106">
        <v>0</v>
      </c>
      <c r="Z77" s="5103">
        <f t="shared" si="4"/>
        <v>0</v>
      </c>
      <c r="AA77" s="5100"/>
      <c r="AB77" s="5104"/>
      <c r="AC77" s="121"/>
      <c r="AD77" s="5008">
        <f t="shared" si="1"/>
        <v>0</v>
      </c>
      <c r="AE77" s="5106">
        <v>0</v>
      </c>
      <c r="AF77" s="5106">
        <v>0</v>
      </c>
      <c r="AG77" s="5106">
        <v>0</v>
      </c>
      <c r="AH77" s="5106">
        <v>0</v>
      </c>
      <c r="AI77" s="5106"/>
      <c r="AJ77" s="5106"/>
      <c r="AK77" s="5106">
        <v>0</v>
      </c>
      <c r="AL77" s="5006">
        <f t="shared" si="2"/>
        <v>0</v>
      </c>
      <c r="AM77" s="5007">
        <f t="shared" si="3"/>
        <v>0</v>
      </c>
      <c r="AN77" s="121"/>
      <c r="AO77" s="5107">
        <v>0</v>
      </c>
      <c r="AP77" s="121"/>
      <c r="AQ77" s="5107">
        <v>0</v>
      </c>
      <c r="AR77" s="121"/>
      <c r="AS77" s="39"/>
      <c r="AT77" s="164"/>
    </row>
    <row r="78" spans="1:46" hidden="1">
      <c r="A78" s="164"/>
      <c r="B78" s="121"/>
      <c r="C78" s="5098"/>
      <c r="D78" s="5099"/>
      <c r="E78" s="5099"/>
      <c r="F78" s="5090" t="b">
        <v>1</v>
      </c>
      <c r="G78" s="5090"/>
      <c r="H78" s="5090"/>
      <c r="I78" s="5090"/>
      <c r="J78" s="5100"/>
      <c r="K78" s="5100"/>
      <c r="L78" s="5100"/>
      <c r="M78" s="5100"/>
      <c r="N78" s="5101"/>
      <c r="O78" s="5106">
        <v>0</v>
      </c>
      <c r="P78" s="5106">
        <v>0</v>
      </c>
      <c r="Q78" s="5100"/>
      <c r="R78" s="5106">
        <v>0</v>
      </c>
      <c r="S78" s="5106">
        <v>0</v>
      </c>
      <c r="T78" s="5106">
        <v>0</v>
      </c>
      <c r="U78" s="5106"/>
      <c r="V78" s="5106">
        <v>0</v>
      </c>
      <c r="W78" s="5106">
        <v>0</v>
      </c>
      <c r="X78" s="5106">
        <v>0</v>
      </c>
      <c r="Y78" s="5106">
        <v>0</v>
      </c>
      <c r="Z78" s="5103">
        <f t="shared" si="4"/>
        <v>0</v>
      </c>
      <c r="AA78" s="5100"/>
      <c r="AB78" s="5104"/>
      <c r="AC78" s="121"/>
      <c r="AD78" s="5008">
        <f t="shared" si="1"/>
        <v>0</v>
      </c>
      <c r="AE78" s="5106">
        <v>0</v>
      </c>
      <c r="AF78" s="5106">
        <v>0</v>
      </c>
      <c r="AG78" s="5106">
        <v>0</v>
      </c>
      <c r="AH78" s="5106">
        <v>0</v>
      </c>
      <c r="AI78" s="5106"/>
      <c r="AJ78" s="5106"/>
      <c r="AK78" s="5106">
        <v>0</v>
      </c>
      <c r="AL78" s="5006">
        <f t="shared" si="2"/>
        <v>0</v>
      </c>
      <c r="AM78" s="5007">
        <f t="shared" si="3"/>
        <v>0</v>
      </c>
      <c r="AN78" s="121"/>
      <c r="AO78" s="5107">
        <v>0</v>
      </c>
      <c r="AP78" s="121"/>
      <c r="AQ78" s="5107">
        <v>0</v>
      </c>
      <c r="AR78" s="121"/>
      <c r="AS78" s="39"/>
      <c r="AT78" s="164"/>
    </row>
    <row r="79" spans="1:46" hidden="1">
      <c r="A79" s="164"/>
      <c r="B79" s="121"/>
      <c r="C79" s="5098"/>
      <c r="D79" s="5099"/>
      <c r="E79" s="5099"/>
      <c r="F79" s="5090" t="b">
        <v>1</v>
      </c>
      <c r="G79" s="5090"/>
      <c r="H79" s="5090"/>
      <c r="I79" s="5090"/>
      <c r="J79" s="5100"/>
      <c r="K79" s="5100"/>
      <c r="L79" s="5100"/>
      <c r="M79" s="5100"/>
      <c r="N79" s="5101"/>
      <c r="O79" s="5106">
        <v>0</v>
      </c>
      <c r="P79" s="5106">
        <v>0</v>
      </c>
      <c r="Q79" s="5100"/>
      <c r="R79" s="5106">
        <v>0</v>
      </c>
      <c r="S79" s="5106">
        <v>0</v>
      </c>
      <c r="T79" s="5106">
        <v>0</v>
      </c>
      <c r="U79" s="5106"/>
      <c r="V79" s="5106">
        <v>0</v>
      </c>
      <c r="W79" s="5106">
        <v>0</v>
      </c>
      <c r="X79" s="5106">
        <v>0</v>
      </c>
      <c r="Y79" s="5106">
        <v>0</v>
      </c>
      <c r="Z79" s="5103">
        <f t="shared" si="4"/>
        <v>0</v>
      </c>
      <c r="AA79" s="5100"/>
      <c r="AB79" s="5104"/>
      <c r="AC79" s="121"/>
      <c r="AD79" s="5008">
        <f t="shared" si="1"/>
        <v>0</v>
      </c>
      <c r="AE79" s="5106">
        <v>0</v>
      </c>
      <c r="AF79" s="5106">
        <v>0</v>
      </c>
      <c r="AG79" s="5106">
        <v>0</v>
      </c>
      <c r="AH79" s="5106">
        <v>0</v>
      </c>
      <c r="AI79" s="5106"/>
      <c r="AJ79" s="5106"/>
      <c r="AK79" s="5106">
        <v>0</v>
      </c>
      <c r="AL79" s="5006">
        <f t="shared" si="2"/>
        <v>0</v>
      </c>
      <c r="AM79" s="5007">
        <f t="shared" si="3"/>
        <v>0</v>
      </c>
      <c r="AN79" s="121"/>
      <c r="AO79" s="5107">
        <v>0</v>
      </c>
      <c r="AP79" s="121"/>
      <c r="AQ79" s="5107">
        <v>0</v>
      </c>
      <c r="AR79" s="121"/>
      <c r="AS79" s="39"/>
      <c r="AT79" s="164"/>
    </row>
    <row r="80" spans="1:46" hidden="1">
      <c r="A80" s="164"/>
      <c r="B80" s="121"/>
      <c r="C80" s="5098"/>
      <c r="D80" s="5099"/>
      <c r="E80" s="5099"/>
      <c r="F80" s="5090" t="b">
        <v>1</v>
      </c>
      <c r="G80" s="5090"/>
      <c r="H80" s="5090"/>
      <c r="I80" s="5090"/>
      <c r="J80" s="5100"/>
      <c r="K80" s="5100"/>
      <c r="L80" s="5100"/>
      <c r="M80" s="5100"/>
      <c r="N80" s="5101"/>
      <c r="O80" s="5106">
        <v>0</v>
      </c>
      <c r="P80" s="5106">
        <v>0</v>
      </c>
      <c r="Q80" s="5100"/>
      <c r="R80" s="5106">
        <v>0</v>
      </c>
      <c r="S80" s="5106">
        <v>0</v>
      </c>
      <c r="T80" s="5106">
        <v>0</v>
      </c>
      <c r="U80" s="5106"/>
      <c r="V80" s="5106">
        <v>0</v>
      </c>
      <c r="W80" s="5106">
        <v>0</v>
      </c>
      <c r="X80" s="5106">
        <v>0</v>
      </c>
      <c r="Y80" s="5106">
        <v>0</v>
      </c>
      <c r="Z80" s="5103">
        <f t="shared" si="4"/>
        <v>0</v>
      </c>
      <c r="AA80" s="5100"/>
      <c r="AB80" s="5104"/>
      <c r="AC80" s="121"/>
      <c r="AD80" s="5008">
        <f t="shared" si="1"/>
        <v>0</v>
      </c>
      <c r="AE80" s="5106">
        <v>0</v>
      </c>
      <c r="AF80" s="5106">
        <v>0</v>
      </c>
      <c r="AG80" s="5106">
        <v>0</v>
      </c>
      <c r="AH80" s="5106">
        <v>0</v>
      </c>
      <c r="AI80" s="5106"/>
      <c r="AJ80" s="5106"/>
      <c r="AK80" s="5106">
        <v>0</v>
      </c>
      <c r="AL80" s="5006">
        <f t="shared" si="2"/>
        <v>0</v>
      </c>
      <c r="AM80" s="5007">
        <f t="shared" si="3"/>
        <v>0</v>
      </c>
      <c r="AN80" s="121"/>
      <c r="AO80" s="5107">
        <v>0</v>
      </c>
      <c r="AP80" s="121"/>
      <c r="AQ80" s="5107">
        <v>0</v>
      </c>
      <c r="AR80" s="121"/>
      <c r="AS80" s="39"/>
      <c r="AT80" s="164"/>
    </row>
    <row r="81" spans="1:46" hidden="1">
      <c r="A81" s="164"/>
      <c r="B81" s="121"/>
      <c r="C81" s="5098"/>
      <c r="D81" s="5099"/>
      <c r="E81" s="5099"/>
      <c r="F81" s="5090" t="b">
        <v>1</v>
      </c>
      <c r="G81" s="5090"/>
      <c r="H81" s="5090"/>
      <c r="I81" s="5090"/>
      <c r="J81" s="5100"/>
      <c r="K81" s="5100"/>
      <c r="L81" s="5100"/>
      <c r="M81" s="5100"/>
      <c r="N81" s="5101"/>
      <c r="O81" s="5106">
        <v>0</v>
      </c>
      <c r="P81" s="5106">
        <v>0</v>
      </c>
      <c r="Q81" s="5100"/>
      <c r="R81" s="5106">
        <v>0</v>
      </c>
      <c r="S81" s="5106">
        <v>0</v>
      </c>
      <c r="T81" s="5106">
        <v>0</v>
      </c>
      <c r="U81" s="5106"/>
      <c r="V81" s="5106">
        <v>0</v>
      </c>
      <c r="W81" s="5106">
        <v>0</v>
      </c>
      <c r="X81" s="5106">
        <v>0</v>
      </c>
      <c r="Y81" s="5106">
        <v>0</v>
      </c>
      <c r="Z81" s="5103">
        <f t="shared" si="4"/>
        <v>0</v>
      </c>
      <c r="AA81" s="5100"/>
      <c r="AB81" s="5104"/>
      <c r="AC81" s="121"/>
      <c r="AD81" s="5008">
        <f t="shared" si="1"/>
        <v>0</v>
      </c>
      <c r="AE81" s="5106">
        <v>0</v>
      </c>
      <c r="AF81" s="5106">
        <v>0</v>
      </c>
      <c r="AG81" s="5106">
        <v>0</v>
      </c>
      <c r="AH81" s="5106">
        <v>0</v>
      </c>
      <c r="AI81" s="5106"/>
      <c r="AJ81" s="5106"/>
      <c r="AK81" s="5106">
        <v>0</v>
      </c>
      <c r="AL81" s="5006">
        <f t="shared" si="2"/>
        <v>0</v>
      </c>
      <c r="AM81" s="5007">
        <f t="shared" si="3"/>
        <v>0</v>
      </c>
      <c r="AN81" s="121"/>
      <c r="AO81" s="5107">
        <v>0</v>
      </c>
      <c r="AP81" s="121"/>
      <c r="AQ81" s="5107">
        <v>0</v>
      </c>
      <c r="AR81" s="121"/>
      <c r="AS81" s="39"/>
      <c r="AT81" s="164"/>
    </row>
    <row r="82" spans="1:46" hidden="1">
      <c r="A82" s="164"/>
      <c r="B82" s="121"/>
      <c r="C82" s="5098"/>
      <c r="D82" s="5099"/>
      <c r="E82" s="5099"/>
      <c r="F82" s="5090" t="b">
        <v>1</v>
      </c>
      <c r="G82" s="5090"/>
      <c r="H82" s="5090"/>
      <c r="I82" s="5090"/>
      <c r="J82" s="5100"/>
      <c r="K82" s="5100"/>
      <c r="L82" s="5100"/>
      <c r="M82" s="5100"/>
      <c r="N82" s="5101"/>
      <c r="O82" s="5106">
        <v>0</v>
      </c>
      <c r="P82" s="5106">
        <v>0</v>
      </c>
      <c r="Q82" s="5100"/>
      <c r="R82" s="5106">
        <v>0</v>
      </c>
      <c r="S82" s="5106">
        <v>0</v>
      </c>
      <c r="T82" s="5106">
        <v>0</v>
      </c>
      <c r="U82" s="5106"/>
      <c r="V82" s="5106">
        <v>0</v>
      </c>
      <c r="W82" s="5106">
        <v>0</v>
      </c>
      <c r="X82" s="5106">
        <v>0</v>
      </c>
      <c r="Y82" s="5106">
        <v>0</v>
      </c>
      <c r="Z82" s="5103">
        <f t="shared" si="4"/>
        <v>0</v>
      </c>
      <c r="AA82" s="5100"/>
      <c r="AB82" s="5104"/>
      <c r="AC82" s="121"/>
      <c r="AD82" s="5008">
        <f t="shared" si="1"/>
        <v>0</v>
      </c>
      <c r="AE82" s="5106">
        <v>0</v>
      </c>
      <c r="AF82" s="5106">
        <v>0</v>
      </c>
      <c r="AG82" s="5106">
        <v>0</v>
      </c>
      <c r="AH82" s="5106">
        <v>0</v>
      </c>
      <c r="AI82" s="5106"/>
      <c r="AJ82" s="5106"/>
      <c r="AK82" s="5106">
        <v>0</v>
      </c>
      <c r="AL82" s="5006">
        <f t="shared" si="2"/>
        <v>0</v>
      </c>
      <c r="AM82" s="5007">
        <f t="shared" si="3"/>
        <v>0</v>
      </c>
      <c r="AN82" s="121"/>
      <c r="AO82" s="5107">
        <v>0</v>
      </c>
      <c r="AP82" s="121"/>
      <c r="AQ82" s="5107">
        <v>0</v>
      </c>
      <c r="AR82" s="121"/>
      <c r="AS82" s="39"/>
      <c r="AT82" s="164"/>
    </row>
    <row r="83" spans="1:46" hidden="1">
      <c r="A83" s="164"/>
      <c r="B83" s="121"/>
      <c r="C83" s="5098"/>
      <c r="D83" s="5099"/>
      <c r="E83" s="5099"/>
      <c r="F83" s="5090" t="b">
        <v>1</v>
      </c>
      <c r="G83" s="5090"/>
      <c r="H83" s="5090"/>
      <c r="I83" s="5090"/>
      <c r="J83" s="5100"/>
      <c r="K83" s="5100"/>
      <c r="L83" s="5100"/>
      <c r="M83" s="5100"/>
      <c r="N83" s="5101"/>
      <c r="O83" s="5106">
        <v>0</v>
      </c>
      <c r="P83" s="5106">
        <v>0</v>
      </c>
      <c r="Q83" s="5100"/>
      <c r="R83" s="5106">
        <v>0</v>
      </c>
      <c r="S83" s="5106">
        <v>0</v>
      </c>
      <c r="T83" s="5106">
        <v>0</v>
      </c>
      <c r="U83" s="5106"/>
      <c r="V83" s="5106">
        <v>0</v>
      </c>
      <c r="W83" s="5106">
        <v>0</v>
      </c>
      <c r="X83" s="5106">
        <v>0</v>
      </c>
      <c r="Y83" s="5106">
        <v>0</v>
      </c>
      <c r="Z83" s="5103">
        <f t="shared" si="4"/>
        <v>0</v>
      </c>
      <c r="AA83" s="5100"/>
      <c r="AB83" s="5104"/>
      <c r="AC83" s="121"/>
      <c r="AD83" s="5008">
        <f t="shared" si="1"/>
        <v>0</v>
      </c>
      <c r="AE83" s="5106">
        <v>0</v>
      </c>
      <c r="AF83" s="5106">
        <v>0</v>
      </c>
      <c r="AG83" s="5106">
        <v>0</v>
      </c>
      <c r="AH83" s="5106">
        <v>0</v>
      </c>
      <c r="AI83" s="5106"/>
      <c r="AJ83" s="5106"/>
      <c r="AK83" s="5106">
        <v>0</v>
      </c>
      <c r="AL83" s="5006">
        <f t="shared" si="2"/>
        <v>0</v>
      </c>
      <c r="AM83" s="5007">
        <f t="shared" si="3"/>
        <v>0</v>
      </c>
      <c r="AN83" s="121"/>
      <c r="AO83" s="5107">
        <v>0</v>
      </c>
      <c r="AP83" s="121"/>
      <c r="AQ83" s="5107">
        <v>0</v>
      </c>
      <c r="AR83" s="121"/>
      <c r="AS83" s="39"/>
      <c r="AT83" s="164"/>
    </row>
    <row r="84" spans="1:46" hidden="1">
      <c r="A84" s="164"/>
      <c r="B84" s="121"/>
      <c r="C84" s="5098"/>
      <c r="D84" s="5099"/>
      <c r="E84" s="5099"/>
      <c r="F84" s="5090" t="b">
        <v>1</v>
      </c>
      <c r="G84" s="5090"/>
      <c r="H84" s="5090"/>
      <c r="I84" s="5090"/>
      <c r="J84" s="5100"/>
      <c r="K84" s="5100"/>
      <c r="L84" s="5100"/>
      <c r="M84" s="5100"/>
      <c r="N84" s="5101"/>
      <c r="O84" s="5106">
        <v>0</v>
      </c>
      <c r="P84" s="5106">
        <v>0</v>
      </c>
      <c r="Q84" s="5100"/>
      <c r="R84" s="5106">
        <v>0</v>
      </c>
      <c r="S84" s="5106">
        <v>0</v>
      </c>
      <c r="T84" s="5106">
        <v>0</v>
      </c>
      <c r="U84" s="5106"/>
      <c r="V84" s="5106">
        <v>0</v>
      </c>
      <c r="W84" s="5106">
        <v>0</v>
      </c>
      <c r="X84" s="5106">
        <v>0</v>
      </c>
      <c r="Y84" s="5106">
        <v>0</v>
      </c>
      <c r="Z84" s="5103">
        <f t="shared" si="4"/>
        <v>0</v>
      </c>
      <c r="AA84" s="5100"/>
      <c r="AB84" s="5104"/>
      <c r="AC84" s="121"/>
      <c r="AD84" s="5008">
        <f t="shared" si="1"/>
        <v>0</v>
      </c>
      <c r="AE84" s="5106">
        <v>0</v>
      </c>
      <c r="AF84" s="5106">
        <v>0</v>
      </c>
      <c r="AG84" s="5106">
        <v>0</v>
      </c>
      <c r="AH84" s="5106">
        <v>0</v>
      </c>
      <c r="AI84" s="5106"/>
      <c r="AJ84" s="5106"/>
      <c r="AK84" s="5106">
        <v>0</v>
      </c>
      <c r="AL84" s="5006">
        <f t="shared" si="2"/>
        <v>0</v>
      </c>
      <c r="AM84" s="5007">
        <f t="shared" si="3"/>
        <v>0</v>
      </c>
      <c r="AN84" s="121"/>
      <c r="AO84" s="5107">
        <v>0</v>
      </c>
      <c r="AP84" s="121"/>
      <c r="AQ84" s="5107">
        <v>0</v>
      </c>
      <c r="AR84" s="121"/>
      <c r="AS84" s="39"/>
      <c r="AT84" s="164"/>
    </row>
    <row r="85" spans="1:46" hidden="1">
      <c r="A85" s="164"/>
      <c r="B85" s="121"/>
      <c r="C85" s="5098"/>
      <c r="D85" s="5099"/>
      <c r="E85" s="5099"/>
      <c r="F85" s="5090" t="b">
        <v>1</v>
      </c>
      <c r="G85" s="5090"/>
      <c r="H85" s="5090"/>
      <c r="I85" s="5090"/>
      <c r="J85" s="5100"/>
      <c r="K85" s="5100"/>
      <c r="L85" s="5100"/>
      <c r="M85" s="5100"/>
      <c r="N85" s="5101"/>
      <c r="O85" s="5106">
        <v>0</v>
      </c>
      <c r="P85" s="5106">
        <v>0</v>
      </c>
      <c r="Q85" s="5100"/>
      <c r="R85" s="5106">
        <v>0</v>
      </c>
      <c r="S85" s="5106">
        <v>0</v>
      </c>
      <c r="T85" s="5106">
        <v>0</v>
      </c>
      <c r="U85" s="5106"/>
      <c r="V85" s="5106">
        <v>0</v>
      </c>
      <c r="W85" s="5106">
        <v>0</v>
      </c>
      <c r="X85" s="5106">
        <v>0</v>
      </c>
      <c r="Y85" s="5106">
        <v>0</v>
      </c>
      <c r="Z85" s="5103">
        <f t="shared" si="4"/>
        <v>0</v>
      </c>
      <c r="AA85" s="5100"/>
      <c r="AB85" s="5104"/>
      <c r="AC85" s="121"/>
      <c r="AD85" s="5008">
        <f t="shared" ref="AD85:AD117" si="5">+AE85+AF85</f>
        <v>0</v>
      </c>
      <c r="AE85" s="5106">
        <v>0</v>
      </c>
      <c r="AF85" s="5106">
        <v>0</v>
      </c>
      <c r="AG85" s="5106">
        <v>0</v>
      </c>
      <c r="AH85" s="5106">
        <v>0</v>
      </c>
      <c r="AI85" s="5106"/>
      <c r="AJ85" s="5106"/>
      <c r="AK85" s="5106">
        <v>0</v>
      </c>
      <c r="AL85" s="5006">
        <f t="shared" ref="AL85:AL117" si="6">+AH85-AK85</f>
        <v>0</v>
      </c>
      <c r="AM85" s="5007">
        <f t="shared" ref="AM85:AM117" si="7">+AF85+AH85</f>
        <v>0</v>
      </c>
      <c r="AN85" s="121"/>
      <c r="AO85" s="5107">
        <v>0</v>
      </c>
      <c r="AP85" s="121"/>
      <c r="AQ85" s="5107">
        <v>0</v>
      </c>
      <c r="AR85" s="121"/>
      <c r="AS85" s="39"/>
      <c r="AT85" s="164"/>
    </row>
    <row r="86" spans="1:46" hidden="1">
      <c r="A86" s="164"/>
      <c r="B86" s="121"/>
      <c r="C86" s="5098"/>
      <c r="D86" s="5099"/>
      <c r="E86" s="5099"/>
      <c r="F86" s="5090" t="b">
        <v>1</v>
      </c>
      <c r="G86" s="5090"/>
      <c r="H86" s="5090"/>
      <c r="I86" s="5090"/>
      <c r="J86" s="5100"/>
      <c r="K86" s="5100"/>
      <c r="L86" s="5100"/>
      <c r="M86" s="5100"/>
      <c r="N86" s="5101"/>
      <c r="O86" s="5106">
        <v>0</v>
      </c>
      <c r="P86" s="5106">
        <v>0</v>
      </c>
      <c r="Q86" s="5100"/>
      <c r="R86" s="5106">
        <v>0</v>
      </c>
      <c r="S86" s="5106">
        <v>0</v>
      </c>
      <c r="T86" s="5106">
        <v>0</v>
      </c>
      <c r="U86" s="5106"/>
      <c r="V86" s="5106">
        <v>0</v>
      </c>
      <c r="W86" s="5106">
        <v>0</v>
      </c>
      <c r="X86" s="5106">
        <v>0</v>
      </c>
      <c r="Y86" s="5106">
        <v>0</v>
      </c>
      <c r="Z86" s="5103">
        <f t="shared" si="4"/>
        <v>0</v>
      </c>
      <c r="AA86" s="5100"/>
      <c r="AB86" s="5104"/>
      <c r="AC86" s="121"/>
      <c r="AD86" s="5008">
        <f t="shared" si="5"/>
        <v>0</v>
      </c>
      <c r="AE86" s="5106">
        <v>0</v>
      </c>
      <c r="AF86" s="5106">
        <v>0</v>
      </c>
      <c r="AG86" s="5106">
        <v>0</v>
      </c>
      <c r="AH86" s="5106">
        <v>0</v>
      </c>
      <c r="AI86" s="5106"/>
      <c r="AJ86" s="5106"/>
      <c r="AK86" s="5106">
        <v>0</v>
      </c>
      <c r="AL86" s="5006">
        <f t="shared" si="6"/>
        <v>0</v>
      </c>
      <c r="AM86" s="5007">
        <f t="shared" si="7"/>
        <v>0</v>
      </c>
      <c r="AN86" s="121"/>
      <c r="AO86" s="5107">
        <v>0</v>
      </c>
      <c r="AP86" s="121"/>
      <c r="AQ86" s="5107">
        <v>0</v>
      </c>
      <c r="AR86" s="121"/>
      <c r="AS86" s="39"/>
      <c r="AT86" s="164"/>
    </row>
    <row r="87" spans="1:46" hidden="1">
      <c r="A87" s="164"/>
      <c r="B87" s="121"/>
      <c r="C87" s="5098"/>
      <c r="D87" s="5099"/>
      <c r="E87" s="5099"/>
      <c r="F87" s="5090" t="b">
        <v>1</v>
      </c>
      <c r="G87" s="5090"/>
      <c r="H87" s="5090"/>
      <c r="I87" s="5090"/>
      <c r="J87" s="5100"/>
      <c r="K87" s="5100"/>
      <c r="L87" s="5100"/>
      <c r="M87" s="5100"/>
      <c r="N87" s="5101"/>
      <c r="O87" s="5106">
        <v>0</v>
      </c>
      <c r="P87" s="5106">
        <v>0</v>
      </c>
      <c r="Q87" s="5100"/>
      <c r="R87" s="5106">
        <v>0</v>
      </c>
      <c r="S87" s="5106">
        <v>0</v>
      </c>
      <c r="T87" s="5106">
        <v>0</v>
      </c>
      <c r="U87" s="5106"/>
      <c r="V87" s="5106">
        <v>0</v>
      </c>
      <c r="W87" s="5106">
        <v>0</v>
      </c>
      <c r="X87" s="5106">
        <v>0</v>
      </c>
      <c r="Y87" s="5106">
        <v>0</v>
      </c>
      <c r="Z87" s="5103">
        <f t="shared" si="4"/>
        <v>0</v>
      </c>
      <c r="AA87" s="5100"/>
      <c r="AB87" s="5104"/>
      <c r="AC87" s="121"/>
      <c r="AD87" s="5008">
        <f t="shared" si="5"/>
        <v>0</v>
      </c>
      <c r="AE87" s="5106">
        <v>0</v>
      </c>
      <c r="AF87" s="5106">
        <v>0</v>
      </c>
      <c r="AG87" s="5106">
        <v>0</v>
      </c>
      <c r="AH87" s="5106">
        <v>0</v>
      </c>
      <c r="AI87" s="5106"/>
      <c r="AJ87" s="5106"/>
      <c r="AK87" s="5106">
        <v>0</v>
      </c>
      <c r="AL87" s="5006">
        <f t="shared" si="6"/>
        <v>0</v>
      </c>
      <c r="AM87" s="5007">
        <f t="shared" si="7"/>
        <v>0</v>
      </c>
      <c r="AN87" s="121"/>
      <c r="AO87" s="5107">
        <v>0</v>
      </c>
      <c r="AP87" s="121"/>
      <c r="AQ87" s="5107">
        <v>0</v>
      </c>
      <c r="AR87" s="121"/>
      <c r="AS87" s="39"/>
      <c r="AT87" s="164"/>
    </row>
    <row r="88" spans="1:46" hidden="1">
      <c r="A88" s="164"/>
      <c r="B88" s="121"/>
      <c r="C88" s="5098"/>
      <c r="D88" s="5099"/>
      <c r="E88" s="5099"/>
      <c r="F88" s="5090" t="b">
        <v>1</v>
      </c>
      <c r="G88" s="5090"/>
      <c r="H88" s="5090"/>
      <c r="I88" s="5090"/>
      <c r="J88" s="5100"/>
      <c r="K88" s="5100"/>
      <c r="L88" s="5100"/>
      <c r="M88" s="5100"/>
      <c r="N88" s="5101"/>
      <c r="O88" s="5106">
        <v>0</v>
      </c>
      <c r="P88" s="5106">
        <v>0</v>
      </c>
      <c r="Q88" s="5100"/>
      <c r="R88" s="5106">
        <v>0</v>
      </c>
      <c r="S88" s="5106">
        <v>0</v>
      </c>
      <c r="T88" s="5106">
        <v>0</v>
      </c>
      <c r="U88" s="5106"/>
      <c r="V88" s="5106">
        <v>0</v>
      </c>
      <c r="W88" s="5106">
        <v>0</v>
      </c>
      <c r="X88" s="5106">
        <v>0</v>
      </c>
      <c r="Y88" s="5106">
        <v>0</v>
      </c>
      <c r="Z88" s="5103">
        <f t="shared" si="4"/>
        <v>0</v>
      </c>
      <c r="AA88" s="5100"/>
      <c r="AB88" s="5104"/>
      <c r="AC88" s="121"/>
      <c r="AD88" s="5008">
        <f t="shared" si="5"/>
        <v>0</v>
      </c>
      <c r="AE88" s="5106">
        <v>0</v>
      </c>
      <c r="AF88" s="5106">
        <v>0</v>
      </c>
      <c r="AG88" s="5106">
        <v>0</v>
      </c>
      <c r="AH88" s="5106">
        <v>0</v>
      </c>
      <c r="AI88" s="5106"/>
      <c r="AJ88" s="5106"/>
      <c r="AK88" s="5106">
        <v>0</v>
      </c>
      <c r="AL88" s="5006">
        <f t="shared" si="6"/>
        <v>0</v>
      </c>
      <c r="AM88" s="5007">
        <f t="shared" si="7"/>
        <v>0</v>
      </c>
      <c r="AN88" s="121"/>
      <c r="AO88" s="5107">
        <v>0</v>
      </c>
      <c r="AP88" s="121"/>
      <c r="AQ88" s="5107">
        <v>0</v>
      </c>
      <c r="AR88" s="121"/>
      <c r="AS88" s="39"/>
      <c r="AT88" s="164"/>
    </row>
    <row r="89" spans="1:46" hidden="1">
      <c r="A89" s="164"/>
      <c r="B89" s="121"/>
      <c r="C89" s="5098"/>
      <c r="D89" s="5099"/>
      <c r="E89" s="5099"/>
      <c r="F89" s="5090" t="b">
        <v>1</v>
      </c>
      <c r="G89" s="5090"/>
      <c r="H89" s="5090"/>
      <c r="I89" s="5090"/>
      <c r="J89" s="5100"/>
      <c r="K89" s="5100"/>
      <c r="L89" s="5100"/>
      <c r="M89" s="5100"/>
      <c r="N89" s="5101"/>
      <c r="O89" s="5106">
        <v>0</v>
      </c>
      <c r="P89" s="5106">
        <v>0</v>
      </c>
      <c r="Q89" s="5100"/>
      <c r="R89" s="5106">
        <v>0</v>
      </c>
      <c r="S89" s="5106">
        <v>0</v>
      </c>
      <c r="T89" s="5106">
        <v>0</v>
      </c>
      <c r="U89" s="5106"/>
      <c r="V89" s="5106">
        <v>0</v>
      </c>
      <c r="W89" s="5106">
        <v>0</v>
      </c>
      <c r="X89" s="5106">
        <v>0</v>
      </c>
      <c r="Y89" s="5106">
        <v>0</v>
      </c>
      <c r="Z89" s="5103">
        <f t="shared" si="4"/>
        <v>0</v>
      </c>
      <c r="AA89" s="5100"/>
      <c r="AB89" s="5104"/>
      <c r="AC89" s="121"/>
      <c r="AD89" s="5008">
        <f t="shared" si="5"/>
        <v>0</v>
      </c>
      <c r="AE89" s="5106">
        <v>0</v>
      </c>
      <c r="AF89" s="5106">
        <v>0</v>
      </c>
      <c r="AG89" s="5106">
        <v>0</v>
      </c>
      <c r="AH89" s="5106">
        <v>0</v>
      </c>
      <c r="AI89" s="5106"/>
      <c r="AJ89" s="5106"/>
      <c r="AK89" s="5106">
        <v>0</v>
      </c>
      <c r="AL89" s="5006">
        <f t="shared" si="6"/>
        <v>0</v>
      </c>
      <c r="AM89" s="5007">
        <f t="shared" si="7"/>
        <v>0</v>
      </c>
      <c r="AN89" s="121"/>
      <c r="AO89" s="5107">
        <v>0</v>
      </c>
      <c r="AP89" s="121"/>
      <c r="AQ89" s="5107">
        <v>0</v>
      </c>
      <c r="AR89" s="121"/>
      <c r="AS89" s="39"/>
      <c r="AT89" s="164"/>
    </row>
    <row r="90" spans="1:46" hidden="1">
      <c r="A90" s="164"/>
      <c r="B90" s="121"/>
      <c r="C90" s="5098"/>
      <c r="D90" s="5099"/>
      <c r="E90" s="5099"/>
      <c r="F90" s="5090" t="b">
        <v>1</v>
      </c>
      <c r="G90" s="5090"/>
      <c r="H90" s="5090"/>
      <c r="I90" s="5090"/>
      <c r="J90" s="5100"/>
      <c r="K90" s="5100"/>
      <c r="L90" s="5100"/>
      <c r="M90" s="5100"/>
      <c r="N90" s="5101"/>
      <c r="O90" s="5106">
        <v>0</v>
      </c>
      <c r="P90" s="5106">
        <v>0</v>
      </c>
      <c r="Q90" s="5100"/>
      <c r="R90" s="5106">
        <v>0</v>
      </c>
      <c r="S90" s="5106">
        <v>0</v>
      </c>
      <c r="T90" s="5106">
        <v>0</v>
      </c>
      <c r="U90" s="5106"/>
      <c r="V90" s="5106">
        <v>0</v>
      </c>
      <c r="W90" s="5106">
        <v>0</v>
      </c>
      <c r="X90" s="5106">
        <v>0</v>
      </c>
      <c r="Y90" s="5106">
        <v>0</v>
      </c>
      <c r="Z90" s="5103">
        <f t="shared" si="4"/>
        <v>0</v>
      </c>
      <c r="AA90" s="5100"/>
      <c r="AB90" s="5104"/>
      <c r="AC90" s="121"/>
      <c r="AD90" s="5008">
        <f t="shared" si="5"/>
        <v>0</v>
      </c>
      <c r="AE90" s="5106">
        <v>0</v>
      </c>
      <c r="AF90" s="5106">
        <v>0</v>
      </c>
      <c r="AG90" s="5106">
        <v>0</v>
      </c>
      <c r="AH90" s="5106">
        <v>0</v>
      </c>
      <c r="AI90" s="5106"/>
      <c r="AJ90" s="5106"/>
      <c r="AK90" s="5106">
        <v>0</v>
      </c>
      <c r="AL90" s="5006">
        <f t="shared" si="6"/>
        <v>0</v>
      </c>
      <c r="AM90" s="5007">
        <f t="shared" si="7"/>
        <v>0</v>
      </c>
      <c r="AN90" s="121"/>
      <c r="AO90" s="5107">
        <v>0</v>
      </c>
      <c r="AP90" s="121"/>
      <c r="AQ90" s="5107">
        <v>0</v>
      </c>
      <c r="AR90" s="121"/>
      <c r="AS90" s="39"/>
      <c r="AT90" s="164"/>
    </row>
    <row r="91" spans="1:46" hidden="1">
      <c r="A91" s="164"/>
      <c r="B91" s="121"/>
      <c r="C91" s="5098"/>
      <c r="D91" s="5099"/>
      <c r="E91" s="5099"/>
      <c r="F91" s="5090" t="b">
        <v>1</v>
      </c>
      <c r="G91" s="5090"/>
      <c r="H91" s="5090"/>
      <c r="I91" s="5090"/>
      <c r="J91" s="5100"/>
      <c r="K91" s="5100"/>
      <c r="L91" s="5100"/>
      <c r="M91" s="5100"/>
      <c r="N91" s="5101"/>
      <c r="O91" s="5106">
        <v>0</v>
      </c>
      <c r="P91" s="5106">
        <v>0</v>
      </c>
      <c r="Q91" s="5100"/>
      <c r="R91" s="5106">
        <v>0</v>
      </c>
      <c r="S91" s="5106">
        <v>0</v>
      </c>
      <c r="T91" s="5106">
        <v>0</v>
      </c>
      <c r="U91" s="5106"/>
      <c r="V91" s="5106">
        <v>0</v>
      </c>
      <c r="W91" s="5106">
        <v>0</v>
      </c>
      <c r="X91" s="5106">
        <v>0</v>
      </c>
      <c r="Y91" s="5106">
        <v>0</v>
      </c>
      <c r="Z91" s="5103">
        <f t="shared" si="4"/>
        <v>0</v>
      </c>
      <c r="AA91" s="5100"/>
      <c r="AB91" s="5104"/>
      <c r="AC91" s="121"/>
      <c r="AD91" s="5008">
        <f t="shared" si="5"/>
        <v>0</v>
      </c>
      <c r="AE91" s="5106">
        <v>0</v>
      </c>
      <c r="AF91" s="5106">
        <v>0</v>
      </c>
      <c r="AG91" s="5106">
        <v>0</v>
      </c>
      <c r="AH91" s="5106">
        <v>0</v>
      </c>
      <c r="AI91" s="5106"/>
      <c r="AJ91" s="5106"/>
      <c r="AK91" s="5106">
        <v>0</v>
      </c>
      <c r="AL91" s="5006">
        <f t="shared" si="6"/>
        <v>0</v>
      </c>
      <c r="AM91" s="5007">
        <f t="shared" si="7"/>
        <v>0</v>
      </c>
      <c r="AN91" s="121"/>
      <c r="AO91" s="5107">
        <v>0</v>
      </c>
      <c r="AP91" s="121"/>
      <c r="AQ91" s="5107">
        <v>0</v>
      </c>
      <c r="AR91" s="121"/>
      <c r="AS91" s="39"/>
      <c r="AT91" s="164"/>
    </row>
    <row r="92" spans="1:46" hidden="1">
      <c r="A92" s="164"/>
      <c r="B92" s="121"/>
      <c r="C92" s="5098"/>
      <c r="D92" s="5099"/>
      <c r="E92" s="5099"/>
      <c r="F92" s="5090" t="b">
        <v>1</v>
      </c>
      <c r="G92" s="5090"/>
      <c r="H92" s="5090"/>
      <c r="I92" s="5090"/>
      <c r="J92" s="5100"/>
      <c r="K92" s="5100"/>
      <c r="L92" s="5100"/>
      <c r="M92" s="5100"/>
      <c r="N92" s="5101"/>
      <c r="O92" s="5106">
        <v>0</v>
      </c>
      <c r="P92" s="5106">
        <v>0</v>
      </c>
      <c r="Q92" s="5100"/>
      <c r="R92" s="5106">
        <v>0</v>
      </c>
      <c r="S92" s="5106">
        <v>0</v>
      </c>
      <c r="T92" s="5106">
        <v>0</v>
      </c>
      <c r="U92" s="5106"/>
      <c r="V92" s="5106">
        <v>0</v>
      </c>
      <c r="W92" s="5106">
        <v>0</v>
      </c>
      <c r="X92" s="5106">
        <v>0</v>
      </c>
      <c r="Y92" s="5106">
        <v>0</v>
      </c>
      <c r="Z92" s="5103">
        <f t="shared" si="4"/>
        <v>0</v>
      </c>
      <c r="AA92" s="5100"/>
      <c r="AB92" s="5104"/>
      <c r="AC92" s="121"/>
      <c r="AD92" s="5008">
        <f t="shared" si="5"/>
        <v>0</v>
      </c>
      <c r="AE92" s="5106">
        <v>0</v>
      </c>
      <c r="AF92" s="5106">
        <v>0</v>
      </c>
      <c r="AG92" s="5106">
        <v>0</v>
      </c>
      <c r="AH92" s="5106">
        <v>0</v>
      </c>
      <c r="AI92" s="5106"/>
      <c r="AJ92" s="5106"/>
      <c r="AK92" s="5106">
        <v>0</v>
      </c>
      <c r="AL92" s="5006">
        <f t="shared" si="6"/>
        <v>0</v>
      </c>
      <c r="AM92" s="5007">
        <f t="shared" si="7"/>
        <v>0</v>
      </c>
      <c r="AN92" s="121"/>
      <c r="AO92" s="5107">
        <v>0</v>
      </c>
      <c r="AP92" s="121"/>
      <c r="AQ92" s="5107">
        <v>0</v>
      </c>
      <c r="AR92" s="121"/>
      <c r="AS92" s="39"/>
      <c r="AT92" s="164"/>
    </row>
    <row r="93" spans="1:46" hidden="1">
      <c r="A93" s="164"/>
      <c r="B93" s="121"/>
      <c r="C93" s="5098"/>
      <c r="D93" s="5099"/>
      <c r="E93" s="5099"/>
      <c r="F93" s="5090" t="b">
        <v>1</v>
      </c>
      <c r="G93" s="5090"/>
      <c r="H93" s="5090"/>
      <c r="I93" s="5090"/>
      <c r="J93" s="5100"/>
      <c r="K93" s="5100"/>
      <c r="L93" s="5100"/>
      <c r="M93" s="5100"/>
      <c r="N93" s="5101"/>
      <c r="O93" s="5106">
        <v>0</v>
      </c>
      <c r="P93" s="5106">
        <v>0</v>
      </c>
      <c r="Q93" s="5100"/>
      <c r="R93" s="5106">
        <v>0</v>
      </c>
      <c r="S93" s="5106">
        <v>0</v>
      </c>
      <c r="T93" s="5106">
        <v>0</v>
      </c>
      <c r="U93" s="5106"/>
      <c r="V93" s="5106">
        <v>0</v>
      </c>
      <c r="W93" s="5106">
        <v>0</v>
      </c>
      <c r="X93" s="5106">
        <v>0</v>
      </c>
      <c r="Y93" s="5106">
        <v>0</v>
      </c>
      <c r="Z93" s="5103">
        <f t="shared" si="4"/>
        <v>0</v>
      </c>
      <c r="AA93" s="5100"/>
      <c r="AB93" s="5104"/>
      <c r="AC93" s="121"/>
      <c r="AD93" s="5008">
        <f t="shared" si="5"/>
        <v>0</v>
      </c>
      <c r="AE93" s="5106">
        <v>0</v>
      </c>
      <c r="AF93" s="5106">
        <v>0</v>
      </c>
      <c r="AG93" s="5106">
        <v>0</v>
      </c>
      <c r="AH93" s="5106">
        <v>0</v>
      </c>
      <c r="AI93" s="5106"/>
      <c r="AJ93" s="5106"/>
      <c r="AK93" s="5106">
        <v>0</v>
      </c>
      <c r="AL93" s="5006">
        <f t="shared" si="6"/>
        <v>0</v>
      </c>
      <c r="AM93" s="5007">
        <f t="shared" si="7"/>
        <v>0</v>
      </c>
      <c r="AN93" s="121"/>
      <c r="AO93" s="5107">
        <v>0</v>
      </c>
      <c r="AP93" s="121"/>
      <c r="AQ93" s="5107">
        <v>0</v>
      </c>
      <c r="AR93" s="121"/>
      <c r="AS93" s="39"/>
      <c r="AT93" s="164"/>
    </row>
    <row r="94" spans="1:46" hidden="1">
      <c r="A94" s="164"/>
      <c r="B94" s="121"/>
      <c r="C94" s="5098"/>
      <c r="D94" s="5099"/>
      <c r="E94" s="5099"/>
      <c r="F94" s="5090" t="b">
        <v>1</v>
      </c>
      <c r="G94" s="5090"/>
      <c r="H94" s="5090"/>
      <c r="I94" s="5090"/>
      <c r="J94" s="5100"/>
      <c r="K94" s="5100"/>
      <c r="L94" s="5100"/>
      <c r="M94" s="5100"/>
      <c r="N94" s="5101"/>
      <c r="O94" s="5106">
        <v>0</v>
      </c>
      <c r="P94" s="5106">
        <v>0</v>
      </c>
      <c r="Q94" s="5100"/>
      <c r="R94" s="5106">
        <v>0</v>
      </c>
      <c r="S94" s="5106">
        <v>0</v>
      </c>
      <c r="T94" s="5106">
        <v>0</v>
      </c>
      <c r="U94" s="5106"/>
      <c r="V94" s="5106">
        <v>0</v>
      </c>
      <c r="W94" s="5106">
        <v>0</v>
      </c>
      <c r="X94" s="5106">
        <v>0</v>
      </c>
      <c r="Y94" s="5106">
        <v>0</v>
      </c>
      <c r="Z94" s="5103">
        <f t="shared" ref="Z94:Z117" si="8">W94+X94-Y94</f>
        <v>0</v>
      </c>
      <c r="AA94" s="5100"/>
      <c r="AB94" s="5104"/>
      <c r="AC94" s="121"/>
      <c r="AD94" s="5008">
        <f t="shared" si="5"/>
        <v>0</v>
      </c>
      <c r="AE94" s="5106">
        <v>0</v>
      </c>
      <c r="AF94" s="5106">
        <v>0</v>
      </c>
      <c r="AG94" s="5106">
        <v>0</v>
      </c>
      <c r="AH94" s="5106">
        <v>0</v>
      </c>
      <c r="AI94" s="5106"/>
      <c r="AJ94" s="5106"/>
      <c r="AK94" s="5106">
        <v>0</v>
      </c>
      <c r="AL94" s="5006">
        <f t="shared" si="6"/>
        <v>0</v>
      </c>
      <c r="AM94" s="5007">
        <f t="shared" si="7"/>
        <v>0</v>
      </c>
      <c r="AN94" s="121"/>
      <c r="AO94" s="5107">
        <v>0</v>
      </c>
      <c r="AP94" s="121"/>
      <c r="AQ94" s="5107">
        <v>0</v>
      </c>
      <c r="AR94" s="121"/>
      <c r="AS94" s="39"/>
      <c r="AT94" s="164"/>
    </row>
    <row r="95" spans="1:46" hidden="1">
      <c r="A95" s="164"/>
      <c r="B95" s="121"/>
      <c r="C95" s="5098"/>
      <c r="D95" s="5099"/>
      <c r="E95" s="5099"/>
      <c r="F95" s="5090" t="b">
        <v>1</v>
      </c>
      <c r="G95" s="5090"/>
      <c r="H95" s="5090"/>
      <c r="I95" s="5090"/>
      <c r="J95" s="5100"/>
      <c r="K95" s="5100"/>
      <c r="L95" s="5100"/>
      <c r="M95" s="5100"/>
      <c r="N95" s="5101"/>
      <c r="O95" s="5106">
        <v>0</v>
      </c>
      <c r="P95" s="5106">
        <v>0</v>
      </c>
      <c r="Q95" s="5100"/>
      <c r="R95" s="5106">
        <v>0</v>
      </c>
      <c r="S95" s="5106">
        <v>0</v>
      </c>
      <c r="T95" s="5106">
        <v>0</v>
      </c>
      <c r="U95" s="5106"/>
      <c r="V95" s="5106">
        <v>0</v>
      </c>
      <c r="W95" s="5106">
        <v>0</v>
      </c>
      <c r="X95" s="5106">
        <v>0</v>
      </c>
      <c r="Y95" s="5106">
        <v>0</v>
      </c>
      <c r="Z95" s="5103">
        <f t="shared" si="8"/>
        <v>0</v>
      </c>
      <c r="AA95" s="5100"/>
      <c r="AB95" s="5104"/>
      <c r="AC95" s="121"/>
      <c r="AD95" s="5008">
        <f t="shared" si="5"/>
        <v>0</v>
      </c>
      <c r="AE95" s="5106">
        <v>0</v>
      </c>
      <c r="AF95" s="5106">
        <v>0</v>
      </c>
      <c r="AG95" s="5106">
        <v>0</v>
      </c>
      <c r="AH95" s="5106">
        <v>0</v>
      </c>
      <c r="AI95" s="5106"/>
      <c r="AJ95" s="5106"/>
      <c r="AK95" s="5106">
        <v>0</v>
      </c>
      <c r="AL95" s="5006">
        <f t="shared" si="6"/>
        <v>0</v>
      </c>
      <c r="AM95" s="5007">
        <f t="shared" si="7"/>
        <v>0</v>
      </c>
      <c r="AN95" s="121"/>
      <c r="AO95" s="5107">
        <v>0</v>
      </c>
      <c r="AP95" s="121"/>
      <c r="AQ95" s="5107">
        <v>0</v>
      </c>
      <c r="AR95" s="121"/>
      <c r="AS95" s="39"/>
      <c r="AT95" s="164"/>
    </row>
    <row r="96" spans="1:46" hidden="1">
      <c r="A96" s="164"/>
      <c r="B96" s="121"/>
      <c r="C96" s="5098"/>
      <c r="D96" s="5099"/>
      <c r="E96" s="5099"/>
      <c r="F96" s="5090" t="b">
        <v>1</v>
      </c>
      <c r="G96" s="5090"/>
      <c r="H96" s="5090"/>
      <c r="I96" s="5090"/>
      <c r="J96" s="5100"/>
      <c r="K96" s="5100"/>
      <c r="L96" s="5100"/>
      <c r="M96" s="5100"/>
      <c r="N96" s="5101"/>
      <c r="O96" s="5106">
        <v>0</v>
      </c>
      <c r="P96" s="5106">
        <v>0</v>
      </c>
      <c r="Q96" s="5100"/>
      <c r="R96" s="5106">
        <v>0</v>
      </c>
      <c r="S96" s="5106">
        <v>0</v>
      </c>
      <c r="T96" s="5106">
        <v>0</v>
      </c>
      <c r="U96" s="5106"/>
      <c r="V96" s="5106">
        <v>0</v>
      </c>
      <c r="W96" s="5106">
        <v>0</v>
      </c>
      <c r="X96" s="5106">
        <v>0</v>
      </c>
      <c r="Y96" s="5106">
        <v>0</v>
      </c>
      <c r="Z96" s="5103">
        <f t="shared" si="8"/>
        <v>0</v>
      </c>
      <c r="AA96" s="5100"/>
      <c r="AB96" s="5104"/>
      <c r="AC96" s="121"/>
      <c r="AD96" s="5008">
        <f t="shared" si="5"/>
        <v>0</v>
      </c>
      <c r="AE96" s="5106">
        <v>0</v>
      </c>
      <c r="AF96" s="5106">
        <v>0</v>
      </c>
      <c r="AG96" s="5106">
        <v>0</v>
      </c>
      <c r="AH96" s="5106">
        <v>0</v>
      </c>
      <c r="AI96" s="5106"/>
      <c r="AJ96" s="5106"/>
      <c r="AK96" s="5106">
        <v>0</v>
      </c>
      <c r="AL96" s="5006">
        <f t="shared" si="6"/>
        <v>0</v>
      </c>
      <c r="AM96" s="5007">
        <f t="shared" si="7"/>
        <v>0</v>
      </c>
      <c r="AN96" s="121"/>
      <c r="AO96" s="5107">
        <v>0</v>
      </c>
      <c r="AP96" s="121"/>
      <c r="AQ96" s="5107">
        <v>0</v>
      </c>
      <c r="AR96" s="121"/>
      <c r="AS96" s="39"/>
      <c r="AT96" s="164"/>
    </row>
    <row r="97" spans="1:46" hidden="1">
      <c r="A97" s="164"/>
      <c r="B97" s="121"/>
      <c r="C97" s="5098"/>
      <c r="D97" s="5099"/>
      <c r="E97" s="5099"/>
      <c r="F97" s="5090" t="b">
        <v>1</v>
      </c>
      <c r="G97" s="5090"/>
      <c r="H97" s="5090"/>
      <c r="I97" s="5090"/>
      <c r="J97" s="5100"/>
      <c r="K97" s="5100"/>
      <c r="L97" s="5100"/>
      <c r="M97" s="5100"/>
      <c r="N97" s="5101"/>
      <c r="O97" s="5106">
        <v>0</v>
      </c>
      <c r="P97" s="5106">
        <v>0</v>
      </c>
      <c r="Q97" s="5100"/>
      <c r="R97" s="5106">
        <v>0</v>
      </c>
      <c r="S97" s="5106">
        <v>0</v>
      </c>
      <c r="T97" s="5106">
        <v>0</v>
      </c>
      <c r="U97" s="5106"/>
      <c r="V97" s="5106">
        <v>0</v>
      </c>
      <c r="W97" s="5106">
        <v>0</v>
      </c>
      <c r="X97" s="5106">
        <v>0</v>
      </c>
      <c r="Y97" s="5106">
        <v>0</v>
      </c>
      <c r="Z97" s="5103">
        <f t="shared" si="8"/>
        <v>0</v>
      </c>
      <c r="AA97" s="5100"/>
      <c r="AB97" s="5104"/>
      <c r="AC97" s="121"/>
      <c r="AD97" s="5008">
        <f t="shared" si="5"/>
        <v>0</v>
      </c>
      <c r="AE97" s="5106">
        <v>0</v>
      </c>
      <c r="AF97" s="5106">
        <v>0</v>
      </c>
      <c r="AG97" s="5106">
        <v>0</v>
      </c>
      <c r="AH97" s="5106">
        <v>0</v>
      </c>
      <c r="AI97" s="5106"/>
      <c r="AJ97" s="5106"/>
      <c r="AK97" s="5106">
        <v>0</v>
      </c>
      <c r="AL97" s="5006">
        <f t="shared" si="6"/>
        <v>0</v>
      </c>
      <c r="AM97" s="5007">
        <f t="shared" si="7"/>
        <v>0</v>
      </c>
      <c r="AN97" s="121"/>
      <c r="AO97" s="5107">
        <v>0</v>
      </c>
      <c r="AP97" s="121"/>
      <c r="AQ97" s="5107">
        <v>0</v>
      </c>
      <c r="AR97" s="121"/>
      <c r="AS97" s="39"/>
      <c r="AT97" s="164"/>
    </row>
    <row r="98" spans="1:46" hidden="1">
      <c r="A98" s="164"/>
      <c r="B98" s="121"/>
      <c r="C98" s="5098"/>
      <c r="D98" s="5099"/>
      <c r="E98" s="5099"/>
      <c r="F98" s="5090" t="b">
        <v>1</v>
      </c>
      <c r="G98" s="5090"/>
      <c r="H98" s="5090"/>
      <c r="I98" s="5090"/>
      <c r="J98" s="5100"/>
      <c r="K98" s="5100"/>
      <c r="L98" s="5100"/>
      <c r="M98" s="5100"/>
      <c r="N98" s="5101"/>
      <c r="O98" s="5106">
        <v>0</v>
      </c>
      <c r="P98" s="5106">
        <v>0</v>
      </c>
      <c r="Q98" s="5100"/>
      <c r="R98" s="5106">
        <v>0</v>
      </c>
      <c r="S98" s="5106">
        <v>0</v>
      </c>
      <c r="T98" s="5106">
        <v>0</v>
      </c>
      <c r="U98" s="5106"/>
      <c r="V98" s="5106">
        <v>0</v>
      </c>
      <c r="W98" s="5106">
        <v>0</v>
      </c>
      <c r="X98" s="5106">
        <v>0</v>
      </c>
      <c r="Y98" s="5106">
        <v>0</v>
      </c>
      <c r="Z98" s="5103">
        <f t="shared" si="8"/>
        <v>0</v>
      </c>
      <c r="AA98" s="5100"/>
      <c r="AB98" s="5104"/>
      <c r="AC98" s="121"/>
      <c r="AD98" s="5008">
        <f t="shared" si="5"/>
        <v>0</v>
      </c>
      <c r="AE98" s="5106">
        <v>0</v>
      </c>
      <c r="AF98" s="5106">
        <v>0</v>
      </c>
      <c r="AG98" s="5106">
        <v>0</v>
      </c>
      <c r="AH98" s="5106">
        <v>0</v>
      </c>
      <c r="AI98" s="5106"/>
      <c r="AJ98" s="5106"/>
      <c r="AK98" s="5106">
        <v>0</v>
      </c>
      <c r="AL98" s="5006">
        <f t="shared" si="6"/>
        <v>0</v>
      </c>
      <c r="AM98" s="5007">
        <f t="shared" si="7"/>
        <v>0</v>
      </c>
      <c r="AN98" s="121"/>
      <c r="AO98" s="5107">
        <v>0</v>
      </c>
      <c r="AP98" s="121"/>
      <c r="AQ98" s="5107">
        <v>0</v>
      </c>
      <c r="AR98" s="121"/>
      <c r="AS98" s="39"/>
      <c r="AT98" s="164"/>
    </row>
    <row r="99" spans="1:46" hidden="1">
      <c r="A99" s="164"/>
      <c r="B99" s="121"/>
      <c r="C99" s="5098"/>
      <c r="D99" s="5099"/>
      <c r="E99" s="5099"/>
      <c r="F99" s="5090" t="b">
        <v>1</v>
      </c>
      <c r="G99" s="5090"/>
      <c r="H99" s="5090"/>
      <c r="I99" s="5090"/>
      <c r="J99" s="5100"/>
      <c r="K99" s="5100"/>
      <c r="L99" s="5100"/>
      <c r="M99" s="5100"/>
      <c r="N99" s="5101"/>
      <c r="O99" s="5106">
        <v>0</v>
      </c>
      <c r="P99" s="5106">
        <v>0</v>
      </c>
      <c r="Q99" s="5100"/>
      <c r="R99" s="5106">
        <v>0</v>
      </c>
      <c r="S99" s="5106">
        <v>0</v>
      </c>
      <c r="T99" s="5106">
        <v>0</v>
      </c>
      <c r="U99" s="5106"/>
      <c r="V99" s="5106">
        <v>0</v>
      </c>
      <c r="W99" s="5106">
        <v>0</v>
      </c>
      <c r="X99" s="5106">
        <v>0</v>
      </c>
      <c r="Y99" s="5106">
        <v>0</v>
      </c>
      <c r="Z99" s="5103">
        <f t="shared" si="8"/>
        <v>0</v>
      </c>
      <c r="AA99" s="5100"/>
      <c r="AB99" s="5104"/>
      <c r="AC99" s="121"/>
      <c r="AD99" s="5008">
        <f t="shared" si="5"/>
        <v>0</v>
      </c>
      <c r="AE99" s="5106">
        <v>0</v>
      </c>
      <c r="AF99" s="5106">
        <v>0</v>
      </c>
      <c r="AG99" s="5106">
        <v>0</v>
      </c>
      <c r="AH99" s="5106">
        <v>0</v>
      </c>
      <c r="AI99" s="5106"/>
      <c r="AJ99" s="5106"/>
      <c r="AK99" s="5106">
        <v>0</v>
      </c>
      <c r="AL99" s="5006">
        <f t="shared" si="6"/>
        <v>0</v>
      </c>
      <c r="AM99" s="5007">
        <f t="shared" si="7"/>
        <v>0</v>
      </c>
      <c r="AN99" s="121"/>
      <c r="AO99" s="5107">
        <v>0</v>
      </c>
      <c r="AP99" s="121"/>
      <c r="AQ99" s="5107">
        <v>0</v>
      </c>
      <c r="AR99" s="121"/>
      <c r="AS99" s="39"/>
      <c r="AT99" s="164"/>
    </row>
    <row r="100" spans="1:46" hidden="1">
      <c r="A100" s="164"/>
      <c r="B100" s="121"/>
      <c r="C100" s="5098"/>
      <c r="D100" s="5099"/>
      <c r="E100" s="5099"/>
      <c r="F100" s="5090" t="b">
        <v>1</v>
      </c>
      <c r="G100" s="5090"/>
      <c r="H100" s="5090"/>
      <c r="I100" s="5090"/>
      <c r="J100" s="5100"/>
      <c r="K100" s="5100"/>
      <c r="L100" s="5100"/>
      <c r="M100" s="5100"/>
      <c r="N100" s="5101"/>
      <c r="O100" s="5106">
        <v>0</v>
      </c>
      <c r="P100" s="5106">
        <v>0</v>
      </c>
      <c r="Q100" s="5100"/>
      <c r="R100" s="5106">
        <v>0</v>
      </c>
      <c r="S100" s="5106">
        <v>0</v>
      </c>
      <c r="T100" s="5106">
        <v>0</v>
      </c>
      <c r="U100" s="5106"/>
      <c r="V100" s="5106">
        <v>0</v>
      </c>
      <c r="W100" s="5106">
        <v>0</v>
      </c>
      <c r="X100" s="5106">
        <v>0</v>
      </c>
      <c r="Y100" s="5106">
        <v>0</v>
      </c>
      <c r="Z100" s="5103">
        <f t="shared" si="8"/>
        <v>0</v>
      </c>
      <c r="AA100" s="5100"/>
      <c r="AB100" s="5104"/>
      <c r="AC100" s="121"/>
      <c r="AD100" s="5008">
        <f t="shared" si="5"/>
        <v>0</v>
      </c>
      <c r="AE100" s="5106">
        <v>0</v>
      </c>
      <c r="AF100" s="5106">
        <v>0</v>
      </c>
      <c r="AG100" s="5106">
        <v>0</v>
      </c>
      <c r="AH100" s="5106">
        <v>0</v>
      </c>
      <c r="AI100" s="5106"/>
      <c r="AJ100" s="5106"/>
      <c r="AK100" s="5106">
        <v>0</v>
      </c>
      <c r="AL100" s="5006">
        <f t="shared" si="6"/>
        <v>0</v>
      </c>
      <c r="AM100" s="5007">
        <f t="shared" si="7"/>
        <v>0</v>
      </c>
      <c r="AN100" s="121"/>
      <c r="AO100" s="5107">
        <v>0</v>
      </c>
      <c r="AP100" s="121"/>
      <c r="AQ100" s="5107">
        <v>0</v>
      </c>
      <c r="AR100" s="121"/>
      <c r="AS100" s="39"/>
      <c r="AT100" s="164"/>
    </row>
    <row r="101" spans="1:46" hidden="1">
      <c r="A101" s="164"/>
      <c r="B101" s="121"/>
      <c r="C101" s="5098"/>
      <c r="D101" s="5099"/>
      <c r="E101" s="5099"/>
      <c r="F101" s="5090" t="b">
        <v>1</v>
      </c>
      <c r="G101" s="5090"/>
      <c r="H101" s="5090"/>
      <c r="I101" s="5090"/>
      <c r="J101" s="5100"/>
      <c r="K101" s="5100"/>
      <c r="L101" s="5100"/>
      <c r="M101" s="5100"/>
      <c r="N101" s="5101"/>
      <c r="O101" s="5106">
        <v>0</v>
      </c>
      <c r="P101" s="5106">
        <v>0</v>
      </c>
      <c r="Q101" s="5100"/>
      <c r="R101" s="5106">
        <v>0</v>
      </c>
      <c r="S101" s="5106">
        <v>0</v>
      </c>
      <c r="T101" s="5106">
        <v>0</v>
      </c>
      <c r="U101" s="5106"/>
      <c r="V101" s="5106">
        <v>0</v>
      </c>
      <c r="W101" s="5106">
        <v>0</v>
      </c>
      <c r="X101" s="5106">
        <v>0</v>
      </c>
      <c r="Y101" s="5106">
        <v>0</v>
      </c>
      <c r="Z101" s="5103">
        <f t="shared" si="8"/>
        <v>0</v>
      </c>
      <c r="AA101" s="5100"/>
      <c r="AB101" s="5104"/>
      <c r="AC101" s="121"/>
      <c r="AD101" s="5008">
        <f t="shared" si="5"/>
        <v>0</v>
      </c>
      <c r="AE101" s="5106">
        <v>0</v>
      </c>
      <c r="AF101" s="5106">
        <v>0</v>
      </c>
      <c r="AG101" s="5106">
        <v>0</v>
      </c>
      <c r="AH101" s="5106">
        <v>0</v>
      </c>
      <c r="AI101" s="5106"/>
      <c r="AJ101" s="5106"/>
      <c r="AK101" s="5106">
        <v>0</v>
      </c>
      <c r="AL101" s="5006">
        <f t="shared" si="6"/>
        <v>0</v>
      </c>
      <c r="AM101" s="5007">
        <f t="shared" si="7"/>
        <v>0</v>
      </c>
      <c r="AN101" s="121"/>
      <c r="AO101" s="5107">
        <v>0</v>
      </c>
      <c r="AP101" s="121"/>
      <c r="AQ101" s="5107">
        <v>0</v>
      </c>
      <c r="AR101" s="121"/>
      <c r="AS101" s="39"/>
      <c r="AT101" s="164"/>
    </row>
    <row r="102" spans="1:46" hidden="1">
      <c r="A102" s="164"/>
      <c r="B102" s="121"/>
      <c r="C102" s="5098"/>
      <c r="D102" s="5099"/>
      <c r="E102" s="5099"/>
      <c r="F102" s="5090" t="b">
        <v>1</v>
      </c>
      <c r="G102" s="5090"/>
      <c r="H102" s="5090"/>
      <c r="I102" s="5090"/>
      <c r="J102" s="5100"/>
      <c r="K102" s="5100"/>
      <c r="L102" s="5100"/>
      <c r="M102" s="5100"/>
      <c r="N102" s="5101"/>
      <c r="O102" s="5106">
        <v>0</v>
      </c>
      <c r="P102" s="5106">
        <v>0</v>
      </c>
      <c r="Q102" s="5100"/>
      <c r="R102" s="5106">
        <v>0</v>
      </c>
      <c r="S102" s="5106">
        <v>0</v>
      </c>
      <c r="T102" s="5106">
        <v>0</v>
      </c>
      <c r="U102" s="5106"/>
      <c r="V102" s="5106">
        <v>0</v>
      </c>
      <c r="W102" s="5106">
        <v>0</v>
      </c>
      <c r="X102" s="5106">
        <v>0</v>
      </c>
      <c r="Y102" s="5106">
        <v>0</v>
      </c>
      <c r="Z102" s="5103">
        <f t="shared" si="8"/>
        <v>0</v>
      </c>
      <c r="AA102" s="5100"/>
      <c r="AB102" s="5104"/>
      <c r="AC102" s="121"/>
      <c r="AD102" s="5008">
        <f t="shared" si="5"/>
        <v>0</v>
      </c>
      <c r="AE102" s="5106">
        <v>0</v>
      </c>
      <c r="AF102" s="5106">
        <v>0</v>
      </c>
      <c r="AG102" s="5106">
        <v>0</v>
      </c>
      <c r="AH102" s="5106">
        <v>0</v>
      </c>
      <c r="AI102" s="5106"/>
      <c r="AJ102" s="5106"/>
      <c r="AK102" s="5106">
        <v>0</v>
      </c>
      <c r="AL102" s="5006">
        <f t="shared" si="6"/>
        <v>0</v>
      </c>
      <c r="AM102" s="5007">
        <f t="shared" si="7"/>
        <v>0</v>
      </c>
      <c r="AN102" s="121"/>
      <c r="AO102" s="5107">
        <v>0</v>
      </c>
      <c r="AP102" s="121"/>
      <c r="AQ102" s="5107">
        <v>0</v>
      </c>
      <c r="AR102" s="121"/>
      <c r="AS102" s="39"/>
      <c r="AT102" s="164"/>
    </row>
    <row r="103" spans="1:46" hidden="1">
      <c r="A103" s="164"/>
      <c r="B103" s="121"/>
      <c r="C103" s="5098"/>
      <c r="D103" s="5099"/>
      <c r="E103" s="5099"/>
      <c r="F103" s="5090" t="b">
        <v>1</v>
      </c>
      <c r="G103" s="5090"/>
      <c r="H103" s="5090"/>
      <c r="I103" s="5090"/>
      <c r="J103" s="5100"/>
      <c r="K103" s="5100"/>
      <c r="L103" s="5100"/>
      <c r="M103" s="5100"/>
      <c r="N103" s="5101"/>
      <c r="O103" s="5106">
        <v>0</v>
      </c>
      <c r="P103" s="5106">
        <v>0</v>
      </c>
      <c r="Q103" s="5100"/>
      <c r="R103" s="5106">
        <v>0</v>
      </c>
      <c r="S103" s="5106">
        <v>0</v>
      </c>
      <c r="T103" s="5106">
        <v>0</v>
      </c>
      <c r="U103" s="5106"/>
      <c r="V103" s="5106">
        <v>0</v>
      </c>
      <c r="W103" s="5106">
        <v>0</v>
      </c>
      <c r="X103" s="5106">
        <v>0</v>
      </c>
      <c r="Y103" s="5106">
        <v>0</v>
      </c>
      <c r="Z103" s="5103">
        <f t="shared" si="8"/>
        <v>0</v>
      </c>
      <c r="AA103" s="5100"/>
      <c r="AB103" s="5104"/>
      <c r="AC103" s="121"/>
      <c r="AD103" s="5008">
        <f t="shared" si="5"/>
        <v>0</v>
      </c>
      <c r="AE103" s="5106">
        <v>0</v>
      </c>
      <c r="AF103" s="5106">
        <v>0</v>
      </c>
      <c r="AG103" s="5106">
        <v>0</v>
      </c>
      <c r="AH103" s="5106">
        <v>0</v>
      </c>
      <c r="AI103" s="5106"/>
      <c r="AJ103" s="5106"/>
      <c r="AK103" s="5106">
        <v>0</v>
      </c>
      <c r="AL103" s="5006">
        <f t="shared" si="6"/>
        <v>0</v>
      </c>
      <c r="AM103" s="5007">
        <f t="shared" si="7"/>
        <v>0</v>
      </c>
      <c r="AN103" s="121"/>
      <c r="AO103" s="5107">
        <v>0</v>
      </c>
      <c r="AP103" s="121"/>
      <c r="AQ103" s="5107">
        <v>0</v>
      </c>
      <c r="AR103" s="121"/>
      <c r="AS103" s="39"/>
      <c r="AT103" s="164"/>
    </row>
    <row r="104" spans="1:46" hidden="1">
      <c r="A104" s="164"/>
      <c r="B104" s="121"/>
      <c r="C104" s="5098"/>
      <c r="D104" s="5099"/>
      <c r="E104" s="5099"/>
      <c r="F104" s="5090" t="b">
        <v>1</v>
      </c>
      <c r="G104" s="5090"/>
      <c r="H104" s="5090"/>
      <c r="I104" s="5090"/>
      <c r="J104" s="5100"/>
      <c r="K104" s="5100"/>
      <c r="L104" s="5100"/>
      <c r="M104" s="5100"/>
      <c r="N104" s="5101"/>
      <c r="O104" s="5106">
        <v>0</v>
      </c>
      <c r="P104" s="5106">
        <v>0</v>
      </c>
      <c r="Q104" s="5100"/>
      <c r="R104" s="5106">
        <v>0</v>
      </c>
      <c r="S104" s="5106">
        <v>0</v>
      </c>
      <c r="T104" s="5106">
        <v>0</v>
      </c>
      <c r="U104" s="5106"/>
      <c r="V104" s="5106">
        <v>0</v>
      </c>
      <c r="W104" s="5106">
        <v>0</v>
      </c>
      <c r="X104" s="5106">
        <v>0</v>
      </c>
      <c r="Y104" s="5106">
        <v>0</v>
      </c>
      <c r="Z104" s="5103">
        <f t="shared" si="8"/>
        <v>0</v>
      </c>
      <c r="AA104" s="5100"/>
      <c r="AB104" s="5104"/>
      <c r="AC104" s="121"/>
      <c r="AD104" s="5008">
        <f t="shared" si="5"/>
        <v>0</v>
      </c>
      <c r="AE104" s="5106">
        <v>0</v>
      </c>
      <c r="AF104" s="5106">
        <v>0</v>
      </c>
      <c r="AG104" s="5106">
        <v>0</v>
      </c>
      <c r="AH104" s="5106">
        <v>0</v>
      </c>
      <c r="AI104" s="5106"/>
      <c r="AJ104" s="5106"/>
      <c r="AK104" s="5106">
        <v>0</v>
      </c>
      <c r="AL104" s="5006">
        <f t="shared" si="6"/>
        <v>0</v>
      </c>
      <c r="AM104" s="5007">
        <f t="shared" si="7"/>
        <v>0</v>
      </c>
      <c r="AN104" s="121"/>
      <c r="AO104" s="5107">
        <v>0</v>
      </c>
      <c r="AP104" s="121"/>
      <c r="AQ104" s="5107">
        <v>0</v>
      </c>
      <c r="AR104" s="121"/>
      <c r="AS104" s="39"/>
      <c r="AT104" s="164"/>
    </row>
    <row r="105" spans="1:46" hidden="1">
      <c r="A105" s="164"/>
      <c r="B105" s="121"/>
      <c r="C105" s="5098"/>
      <c r="D105" s="5099"/>
      <c r="E105" s="5099"/>
      <c r="F105" s="5090" t="b">
        <v>1</v>
      </c>
      <c r="G105" s="5090"/>
      <c r="H105" s="5090"/>
      <c r="I105" s="5090"/>
      <c r="J105" s="5100"/>
      <c r="K105" s="5100"/>
      <c r="L105" s="5100"/>
      <c r="M105" s="5100"/>
      <c r="N105" s="5101"/>
      <c r="O105" s="5106">
        <v>0</v>
      </c>
      <c r="P105" s="5106">
        <v>0</v>
      </c>
      <c r="Q105" s="5100"/>
      <c r="R105" s="5106">
        <v>0</v>
      </c>
      <c r="S105" s="5106">
        <v>0</v>
      </c>
      <c r="T105" s="5106">
        <v>0</v>
      </c>
      <c r="U105" s="5106"/>
      <c r="V105" s="5106">
        <v>0</v>
      </c>
      <c r="W105" s="5106">
        <v>0</v>
      </c>
      <c r="X105" s="5106">
        <v>0</v>
      </c>
      <c r="Y105" s="5106">
        <v>0</v>
      </c>
      <c r="Z105" s="5103">
        <f t="shared" si="8"/>
        <v>0</v>
      </c>
      <c r="AA105" s="5100"/>
      <c r="AB105" s="5104"/>
      <c r="AC105" s="121"/>
      <c r="AD105" s="5008">
        <f t="shared" si="5"/>
        <v>0</v>
      </c>
      <c r="AE105" s="5106">
        <v>0</v>
      </c>
      <c r="AF105" s="5106">
        <v>0</v>
      </c>
      <c r="AG105" s="5106">
        <v>0</v>
      </c>
      <c r="AH105" s="5106">
        <v>0</v>
      </c>
      <c r="AI105" s="5106"/>
      <c r="AJ105" s="5106"/>
      <c r="AK105" s="5106">
        <v>0</v>
      </c>
      <c r="AL105" s="5006">
        <f t="shared" si="6"/>
        <v>0</v>
      </c>
      <c r="AM105" s="5007">
        <f t="shared" si="7"/>
        <v>0</v>
      </c>
      <c r="AN105" s="121"/>
      <c r="AO105" s="5107">
        <v>0</v>
      </c>
      <c r="AP105" s="121"/>
      <c r="AQ105" s="5107">
        <v>0</v>
      </c>
      <c r="AR105" s="121"/>
      <c r="AS105" s="39"/>
      <c r="AT105" s="164"/>
    </row>
    <row r="106" spans="1:46" hidden="1">
      <c r="A106" s="164"/>
      <c r="B106" s="121"/>
      <c r="C106" s="5098"/>
      <c r="D106" s="5099"/>
      <c r="E106" s="5099"/>
      <c r="F106" s="5090" t="b">
        <v>1</v>
      </c>
      <c r="G106" s="5090"/>
      <c r="H106" s="5090"/>
      <c r="I106" s="5090"/>
      <c r="J106" s="5100"/>
      <c r="K106" s="5100"/>
      <c r="L106" s="5100"/>
      <c r="M106" s="5100"/>
      <c r="N106" s="5101"/>
      <c r="O106" s="5106">
        <v>0</v>
      </c>
      <c r="P106" s="5106">
        <v>0</v>
      </c>
      <c r="Q106" s="5100"/>
      <c r="R106" s="5106">
        <v>0</v>
      </c>
      <c r="S106" s="5106">
        <v>0</v>
      </c>
      <c r="T106" s="5106">
        <v>0</v>
      </c>
      <c r="U106" s="5106"/>
      <c r="V106" s="5106">
        <v>0</v>
      </c>
      <c r="W106" s="5106">
        <v>0</v>
      </c>
      <c r="X106" s="5106">
        <v>0</v>
      </c>
      <c r="Y106" s="5106">
        <v>0</v>
      </c>
      <c r="Z106" s="5103">
        <f t="shared" si="8"/>
        <v>0</v>
      </c>
      <c r="AA106" s="5100"/>
      <c r="AB106" s="5104"/>
      <c r="AC106" s="121"/>
      <c r="AD106" s="5008">
        <f t="shared" si="5"/>
        <v>0</v>
      </c>
      <c r="AE106" s="5106">
        <v>0</v>
      </c>
      <c r="AF106" s="5106">
        <v>0</v>
      </c>
      <c r="AG106" s="5106">
        <v>0</v>
      </c>
      <c r="AH106" s="5106">
        <v>0</v>
      </c>
      <c r="AI106" s="5106"/>
      <c r="AJ106" s="5106"/>
      <c r="AK106" s="5106">
        <v>0</v>
      </c>
      <c r="AL106" s="5006">
        <f t="shared" si="6"/>
        <v>0</v>
      </c>
      <c r="AM106" s="5007">
        <f t="shared" si="7"/>
        <v>0</v>
      </c>
      <c r="AN106" s="121"/>
      <c r="AO106" s="5107">
        <v>0</v>
      </c>
      <c r="AP106" s="121"/>
      <c r="AQ106" s="5107">
        <v>0</v>
      </c>
      <c r="AR106" s="121"/>
      <c r="AS106" s="39"/>
      <c r="AT106" s="164"/>
    </row>
    <row r="107" spans="1:46" hidden="1">
      <c r="A107" s="164"/>
      <c r="B107" s="121"/>
      <c r="C107" s="5098"/>
      <c r="D107" s="5099"/>
      <c r="E107" s="5099"/>
      <c r="F107" s="5090" t="b">
        <v>1</v>
      </c>
      <c r="G107" s="5090"/>
      <c r="H107" s="5090"/>
      <c r="I107" s="5090"/>
      <c r="J107" s="5100"/>
      <c r="K107" s="5100"/>
      <c r="L107" s="5100"/>
      <c r="M107" s="5100"/>
      <c r="N107" s="5101"/>
      <c r="O107" s="5106">
        <v>0</v>
      </c>
      <c r="P107" s="5106">
        <v>0</v>
      </c>
      <c r="Q107" s="5100"/>
      <c r="R107" s="5106">
        <v>0</v>
      </c>
      <c r="S107" s="5106">
        <v>0</v>
      </c>
      <c r="T107" s="5106">
        <v>0</v>
      </c>
      <c r="U107" s="5106"/>
      <c r="V107" s="5106">
        <v>0</v>
      </c>
      <c r="W107" s="5106">
        <v>0</v>
      </c>
      <c r="X107" s="5106">
        <v>0</v>
      </c>
      <c r="Y107" s="5106">
        <v>0</v>
      </c>
      <c r="Z107" s="5103">
        <f t="shared" si="8"/>
        <v>0</v>
      </c>
      <c r="AA107" s="5100"/>
      <c r="AB107" s="5104"/>
      <c r="AC107" s="121"/>
      <c r="AD107" s="5008">
        <f t="shared" si="5"/>
        <v>0</v>
      </c>
      <c r="AE107" s="5106">
        <v>0</v>
      </c>
      <c r="AF107" s="5106">
        <v>0</v>
      </c>
      <c r="AG107" s="5106">
        <v>0</v>
      </c>
      <c r="AH107" s="5106">
        <v>0</v>
      </c>
      <c r="AI107" s="5106"/>
      <c r="AJ107" s="5106"/>
      <c r="AK107" s="5106">
        <v>0</v>
      </c>
      <c r="AL107" s="5006">
        <f t="shared" si="6"/>
        <v>0</v>
      </c>
      <c r="AM107" s="5007">
        <f t="shared" si="7"/>
        <v>0</v>
      </c>
      <c r="AN107" s="121"/>
      <c r="AO107" s="5107">
        <v>0</v>
      </c>
      <c r="AP107" s="121"/>
      <c r="AQ107" s="5107">
        <v>0</v>
      </c>
      <c r="AR107" s="121"/>
      <c r="AS107" s="39"/>
      <c r="AT107" s="164"/>
    </row>
    <row r="108" spans="1:46" hidden="1">
      <c r="A108" s="164"/>
      <c r="B108" s="121"/>
      <c r="C108" s="5098"/>
      <c r="D108" s="5099"/>
      <c r="E108" s="5099"/>
      <c r="F108" s="5090" t="b">
        <v>1</v>
      </c>
      <c r="G108" s="5090"/>
      <c r="H108" s="5090"/>
      <c r="I108" s="5090"/>
      <c r="J108" s="5100"/>
      <c r="K108" s="5100"/>
      <c r="L108" s="5100"/>
      <c r="M108" s="5100"/>
      <c r="N108" s="5101"/>
      <c r="O108" s="5106">
        <v>0</v>
      </c>
      <c r="P108" s="5106">
        <v>0</v>
      </c>
      <c r="Q108" s="5100"/>
      <c r="R108" s="5106">
        <v>0</v>
      </c>
      <c r="S108" s="5106">
        <v>0</v>
      </c>
      <c r="T108" s="5106">
        <v>0</v>
      </c>
      <c r="U108" s="5106"/>
      <c r="V108" s="5106">
        <v>0</v>
      </c>
      <c r="W108" s="5106">
        <v>0</v>
      </c>
      <c r="X108" s="5106">
        <v>0</v>
      </c>
      <c r="Y108" s="5106">
        <v>0</v>
      </c>
      <c r="Z108" s="5103">
        <f t="shared" si="8"/>
        <v>0</v>
      </c>
      <c r="AA108" s="5100"/>
      <c r="AB108" s="5104"/>
      <c r="AC108" s="121"/>
      <c r="AD108" s="5008">
        <f t="shared" si="5"/>
        <v>0</v>
      </c>
      <c r="AE108" s="5106">
        <v>0</v>
      </c>
      <c r="AF108" s="5106">
        <v>0</v>
      </c>
      <c r="AG108" s="5106">
        <v>0</v>
      </c>
      <c r="AH108" s="5106">
        <v>0</v>
      </c>
      <c r="AI108" s="5106"/>
      <c r="AJ108" s="5106"/>
      <c r="AK108" s="5106">
        <v>0</v>
      </c>
      <c r="AL108" s="5006">
        <f t="shared" si="6"/>
        <v>0</v>
      </c>
      <c r="AM108" s="5007">
        <f t="shared" si="7"/>
        <v>0</v>
      </c>
      <c r="AN108" s="121"/>
      <c r="AO108" s="5107">
        <v>0</v>
      </c>
      <c r="AP108" s="121"/>
      <c r="AQ108" s="5107">
        <v>0</v>
      </c>
      <c r="AR108" s="121"/>
      <c r="AS108" s="39"/>
      <c r="AT108" s="164"/>
    </row>
    <row r="109" spans="1:46" hidden="1">
      <c r="A109" s="164"/>
      <c r="B109" s="121"/>
      <c r="C109" s="5098"/>
      <c r="D109" s="5099"/>
      <c r="E109" s="5099"/>
      <c r="F109" s="5090" t="b">
        <v>1</v>
      </c>
      <c r="G109" s="5090"/>
      <c r="H109" s="5090"/>
      <c r="I109" s="5090"/>
      <c r="J109" s="5100"/>
      <c r="K109" s="5100"/>
      <c r="L109" s="5100"/>
      <c r="M109" s="5100"/>
      <c r="N109" s="5101"/>
      <c r="O109" s="5106">
        <v>0</v>
      </c>
      <c r="P109" s="5106">
        <v>0</v>
      </c>
      <c r="Q109" s="5100"/>
      <c r="R109" s="5106">
        <v>0</v>
      </c>
      <c r="S109" s="5106">
        <v>0</v>
      </c>
      <c r="T109" s="5106">
        <v>0</v>
      </c>
      <c r="U109" s="5106"/>
      <c r="V109" s="5106">
        <v>0</v>
      </c>
      <c r="W109" s="5106">
        <v>0</v>
      </c>
      <c r="X109" s="5106">
        <v>0</v>
      </c>
      <c r="Y109" s="5106">
        <v>0</v>
      </c>
      <c r="Z109" s="5103">
        <f t="shared" si="8"/>
        <v>0</v>
      </c>
      <c r="AA109" s="5100"/>
      <c r="AB109" s="5104"/>
      <c r="AC109" s="121"/>
      <c r="AD109" s="5008">
        <f t="shared" si="5"/>
        <v>0</v>
      </c>
      <c r="AE109" s="5106">
        <v>0</v>
      </c>
      <c r="AF109" s="5106">
        <v>0</v>
      </c>
      <c r="AG109" s="5106">
        <v>0</v>
      </c>
      <c r="AH109" s="5106">
        <v>0</v>
      </c>
      <c r="AI109" s="5106"/>
      <c r="AJ109" s="5106"/>
      <c r="AK109" s="5106">
        <v>0</v>
      </c>
      <c r="AL109" s="5006">
        <f t="shared" si="6"/>
        <v>0</v>
      </c>
      <c r="AM109" s="5007">
        <f t="shared" si="7"/>
        <v>0</v>
      </c>
      <c r="AN109" s="121"/>
      <c r="AO109" s="5107">
        <v>0</v>
      </c>
      <c r="AP109" s="121"/>
      <c r="AQ109" s="5107">
        <v>0</v>
      </c>
      <c r="AR109" s="121"/>
      <c r="AS109" s="39"/>
      <c r="AT109" s="164"/>
    </row>
    <row r="110" spans="1:46" hidden="1">
      <c r="A110" s="164"/>
      <c r="B110" s="121"/>
      <c r="C110" s="5098"/>
      <c r="D110" s="5099"/>
      <c r="E110" s="5099"/>
      <c r="F110" s="5090" t="b">
        <v>1</v>
      </c>
      <c r="G110" s="5090"/>
      <c r="H110" s="5090"/>
      <c r="I110" s="5090"/>
      <c r="J110" s="5100"/>
      <c r="K110" s="5100"/>
      <c r="L110" s="5100"/>
      <c r="M110" s="5100"/>
      <c r="N110" s="5101"/>
      <c r="O110" s="5106">
        <v>0</v>
      </c>
      <c r="P110" s="5106">
        <v>0</v>
      </c>
      <c r="Q110" s="5100"/>
      <c r="R110" s="5106">
        <v>0</v>
      </c>
      <c r="S110" s="5106">
        <v>0</v>
      </c>
      <c r="T110" s="5106">
        <v>0</v>
      </c>
      <c r="U110" s="5106"/>
      <c r="V110" s="5106">
        <v>0</v>
      </c>
      <c r="W110" s="5106">
        <v>0</v>
      </c>
      <c r="X110" s="5106">
        <v>0</v>
      </c>
      <c r="Y110" s="5106">
        <v>0</v>
      </c>
      <c r="Z110" s="5103">
        <f t="shared" si="8"/>
        <v>0</v>
      </c>
      <c r="AA110" s="5100"/>
      <c r="AB110" s="5104"/>
      <c r="AC110" s="121"/>
      <c r="AD110" s="5008">
        <f t="shared" si="5"/>
        <v>0</v>
      </c>
      <c r="AE110" s="5106">
        <v>0</v>
      </c>
      <c r="AF110" s="5106">
        <v>0</v>
      </c>
      <c r="AG110" s="5106">
        <v>0</v>
      </c>
      <c r="AH110" s="5106">
        <v>0</v>
      </c>
      <c r="AI110" s="5106"/>
      <c r="AJ110" s="5106"/>
      <c r="AK110" s="5106">
        <v>0</v>
      </c>
      <c r="AL110" s="5006">
        <f t="shared" si="6"/>
        <v>0</v>
      </c>
      <c r="AM110" s="5007">
        <f t="shared" si="7"/>
        <v>0</v>
      </c>
      <c r="AN110" s="121"/>
      <c r="AO110" s="5107">
        <v>0</v>
      </c>
      <c r="AP110" s="121"/>
      <c r="AQ110" s="5107">
        <v>0</v>
      </c>
      <c r="AR110" s="121"/>
      <c r="AS110" s="39"/>
      <c r="AT110" s="164"/>
    </row>
    <row r="111" spans="1:46" hidden="1">
      <c r="A111" s="164"/>
      <c r="B111" s="121"/>
      <c r="C111" s="5098"/>
      <c r="D111" s="5099"/>
      <c r="E111" s="5099"/>
      <c r="F111" s="5090" t="b">
        <v>1</v>
      </c>
      <c r="G111" s="5090"/>
      <c r="H111" s="5090"/>
      <c r="I111" s="5090"/>
      <c r="J111" s="5100"/>
      <c r="K111" s="5100"/>
      <c r="L111" s="5100"/>
      <c r="M111" s="5100"/>
      <c r="N111" s="5101"/>
      <c r="O111" s="5106">
        <v>0</v>
      </c>
      <c r="P111" s="5106">
        <v>0</v>
      </c>
      <c r="Q111" s="5100"/>
      <c r="R111" s="5106">
        <v>0</v>
      </c>
      <c r="S111" s="5106">
        <v>0</v>
      </c>
      <c r="T111" s="5106">
        <v>0</v>
      </c>
      <c r="U111" s="5106"/>
      <c r="V111" s="5106">
        <v>0</v>
      </c>
      <c r="W111" s="5106">
        <v>0</v>
      </c>
      <c r="X111" s="5106">
        <v>0</v>
      </c>
      <c r="Y111" s="5106">
        <v>0</v>
      </c>
      <c r="Z111" s="5103">
        <f t="shared" si="8"/>
        <v>0</v>
      </c>
      <c r="AA111" s="5100"/>
      <c r="AB111" s="5104"/>
      <c r="AC111" s="121"/>
      <c r="AD111" s="5008">
        <f t="shared" si="5"/>
        <v>0</v>
      </c>
      <c r="AE111" s="5106">
        <v>0</v>
      </c>
      <c r="AF111" s="5106">
        <v>0</v>
      </c>
      <c r="AG111" s="5106">
        <v>0</v>
      </c>
      <c r="AH111" s="5106">
        <v>0</v>
      </c>
      <c r="AI111" s="5106"/>
      <c r="AJ111" s="5106"/>
      <c r="AK111" s="5106">
        <v>0</v>
      </c>
      <c r="AL111" s="5006">
        <f t="shared" si="6"/>
        <v>0</v>
      </c>
      <c r="AM111" s="5007">
        <f t="shared" si="7"/>
        <v>0</v>
      </c>
      <c r="AN111" s="121"/>
      <c r="AO111" s="5107">
        <v>0</v>
      </c>
      <c r="AP111" s="121"/>
      <c r="AQ111" s="5107">
        <v>0</v>
      </c>
      <c r="AR111" s="121"/>
      <c r="AS111" s="39"/>
      <c r="AT111" s="164"/>
    </row>
    <row r="112" spans="1:46" hidden="1">
      <c r="A112" s="164"/>
      <c r="B112" s="121"/>
      <c r="C112" s="5098"/>
      <c r="D112" s="5099"/>
      <c r="E112" s="5099"/>
      <c r="F112" s="5090" t="b">
        <v>1</v>
      </c>
      <c r="G112" s="5090"/>
      <c r="H112" s="5090"/>
      <c r="I112" s="5090"/>
      <c r="J112" s="5100"/>
      <c r="K112" s="5100"/>
      <c r="L112" s="5100"/>
      <c r="M112" s="5100"/>
      <c r="N112" s="5101"/>
      <c r="O112" s="5106">
        <v>0</v>
      </c>
      <c r="P112" s="5106">
        <v>0</v>
      </c>
      <c r="Q112" s="5100"/>
      <c r="R112" s="5106">
        <v>0</v>
      </c>
      <c r="S112" s="5106">
        <v>0</v>
      </c>
      <c r="T112" s="5106">
        <v>0</v>
      </c>
      <c r="U112" s="5106"/>
      <c r="V112" s="5106">
        <v>0</v>
      </c>
      <c r="W112" s="5106">
        <v>0</v>
      </c>
      <c r="X112" s="5106">
        <v>0</v>
      </c>
      <c r="Y112" s="5106">
        <v>0</v>
      </c>
      <c r="Z112" s="5103">
        <f t="shared" si="8"/>
        <v>0</v>
      </c>
      <c r="AA112" s="5100"/>
      <c r="AB112" s="5104"/>
      <c r="AC112" s="121"/>
      <c r="AD112" s="5008">
        <f t="shared" si="5"/>
        <v>0</v>
      </c>
      <c r="AE112" s="5106">
        <v>0</v>
      </c>
      <c r="AF112" s="5106">
        <v>0</v>
      </c>
      <c r="AG112" s="5106">
        <v>0</v>
      </c>
      <c r="AH112" s="5106">
        <v>0</v>
      </c>
      <c r="AI112" s="5106"/>
      <c r="AJ112" s="5106"/>
      <c r="AK112" s="5106">
        <v>0</v>
      </c>
      <c r="AL112" s="5006">
        <f t="shared" si="6"/>
        <v>0</v>
      </c>
      <c r="AM112" s="5007">
        <f t="shared" si="7"/>
        <v>0</v>
      </c>
      <c r="AN112" s="121"/>
      <c r="AO112" s="5107">
        <v>0</v>
      </c>
      <c r="AP112" s="121"/>
      <c r="AQ112" s="5107">
        <v>0</v>
      </c>
      <c r="AR112" s="121"/>
      <c r="AS112" s="39"/>
      <c r="AT112" s="164"/>
    </row>
    <row r="113" spans="1:46" hidden="1">
      <c r="A113" s="164"/>
      <c r="B113" s="121"/>
      <c r="C113" s="5098"/>
      <c r="D113" s="5099"/>
      <c r="E113" s="5099"/>
      <c r="F113" s="5090" t="b">
        <v>1</v>
      </c>
      <c r="G113" s="5090"/>
      <c r="H113" s="5090"/>
      <c r="I113" s="5090"/>
      <c r="J113" s="5100"/>
      <c r="K113" s="5100"/>
      <c r="L113" s="5100"/>
      <c r="M113" s="5100"/>
      <c r="N113" s="5101"/>
      <c r="O113" s="5106">
        <v>0</v>
      </c>
      <c r="P113" s="5106">
        <v>0</v>
      </c>
      <c r="Q113" s="5100"/>
      <c r="R113" s="5106">
        <v>0</v>
      </c>
      <c r="S113" s="5106">
        <v>0</v>
      </c>
      <c r="T113" s="5106">
        <v>0</v>
      </c>
      <c r="U113" s="5106"/>
      <c r="V113" s="5106">
        <v>0</v>
      </c>
      <c r="W113" s="5106">
        <v>0</v>
      </c>
      <c r="X113" s="5106">
        <v>0</v>
      </c>
      <c r="Y113" s="5106">
        <v>0</v>
      </c>
      <c r="Z113" s="5103">
        <f t="shared" si="8"/>
        <v>0</v>
      </c>
      <c r="AA113" s="5100"/>
      <c r="AB113" s="5104"/>
      <c r="AC113" s="121"/>
      <c r="AD113" s="5008">
        <f t="shared" si="5"/>
        <v>0</v>
      </c>
      <c r="AE113" s="5106">
        <v>0</v>
      </c>
      <c r="AF113" s="5106">
        <v>0</v>
      </c>
      <c r="AG113" s="5106">
        <v>0</v>
      </c>
      <c r="AH113" s="5106">
        <v>0</v>
      </c>
      <c r="AI113" s="5106"/>
      <c r="AJ113" s="5106"/>
      <c r="AK113" s="5106">
        <v>0</v>
      </c>
      <c r="AL113" s="5006">
        <f t="shared" si="6"/>
        <v>0</v>
      </c>
      <c r="AM113" s="5007">
        <f t="shared" si="7"/>
        <v>0</v>
      </c>
      <c r="AN113" s="121"/>
      <c r="AO113" s="5107">
        <v>0</v>
      </c>
      <c r="AP113" s="121"/>
      <c r="AQ113" s="5107">
        <v>0</v>
      </c>
      <c r="AR113" s="121"/>
      <c r="AS113" s="39"/>
      <c r="AT113" s="164"/>
    </row>
    <row r="114" spans="1:46" hidden="1">
      <c r="A114" s="164"/>
      <c r="B114" s="121"/>
      <c r="C114" s="5098"/>
      <c r="D114" s="5099"/>
      <c r="E114" s="5099"/>
      <c r="F114" s="5090" t="b">
        <v>1</v>
      </c>
      <c r="G114" s="5090"/>
      <c r="H114" s="5090"/>
      <c r="I114" s="5090"/>
      <c r="J114" s="5100"/>
      <c r="K114" s="5100"/>
      <c r="L114" s="5100"/>
      <c r="M114" s="5100"/>
      <c r="N114" s="5101"/>
      <c r="O114" s="5106">
        <v>0</v>
      </c>
      <c r="P114" s="5106">
        <v>0</v>
      </c>
      <c r="Q114" s="5100"/>
      <c r="R114" s="5106">
        <v>0</v>
      </c>
      <c r="S114" s="5106">
        <v>0</v>
      </c>
      <c r="T114" s="5106">
        <v>0</v>
      </c>
      <c r="U114" s="5106"/>
      <c r="V114" s="5106">
        <v>0</v>
      </c>
      <c r="W114" s="5106">
        <v>0</v>
      </c>
      <c r="X114" s="5106">
        <v>0</v>
      </c>
      <c r="Y114" s="5106">
        <v>0</v>
      </c>
      <c r="Z114" s="5103">
        <f t="shared" si="8"/>
        <v>0</v>
      </c>
      <c r="AA114" s="5100"/>
      <c r="AB114" s="5104"/>
      <c r="AC114" s="121"/>
      <c r="AD114" s="5008">
        <f t="shared" si="5"/>
        <v>0</v>
      </c>
      <c r="AE114" s="5106">
        <v>0</v>
      </c>
      <c r="AF114" s="5106">
        <v>0</v>
      </c>
      <c r="AG114" s="5106">
        <v>0</v>
      </c>
      <c r="AH114" s="5106">
        <v>0</v>
      </c>
      <c r="AI114" s="5106"/>
      <c r="AJ114" s="5106"/>
      <c r="AK114" s="5106">
        <v>0</v>
      </c>
      <c r="AL114" s="5006">
        <f t="shared" si="6"/>
        <v>0</v>
      </c>
      <c r="AM114" s="5007">
        <f t="shared" si="7"/>
        <v>0</v>
      </c>
      <c r="AN114" s="121"/>
      <c r="AO114" s="5107">
        <v>0</v>
      </c>
      <c r="AP114" s="121"/>
      <c r="AQ114" s="5107">
        <v>0</v>
      </c>
      <c r="AR114" s="121"/>
      <c r="AS114" s="39"/>
      <c r="AT114" s="164"/>
    </row>
    <row r="115" spans="1:46" hidden="1">
      <c r="A115" s="164"/>
      <c r="B115" s="121"/>
      <c r="C115" s="5098"/>
      <c r="D115" s="5099"/>
      <c r="E115" s="5099"/>
      <c r="F115" s="5090" t="b">
        <v>1</v>
      </c>
      <c r="G115" s="5090"/>
      <c r="H115" s="5090"/>
      <c r="I115" s="5090"/>
      <c r="J115" s="5100"/>
      <c r="K115" s="5100"/>
      <c r="L115" s="5100"/>
      <c r="M115" s="5100"/>
      <c r="N115" s="5101"/>
      <c r="O115" s="5106">
        <v>0</v>
      </c>
      <c r="P115" s="5106">
        <v>0</v>
      </c>
      <c r="Q115" s="5100"/>
      <c r="R115" s="5106">
        <v>0</v>
      </c>
      <c r="S115" s="5106">
        <v>0</v>
      </c>
      <c r="T115" s="5106">
        <v>0</v>
      </c>
      <c r="U115" s="5106"/>
      <c r="V115" s="5106">
        <v>0</v>
      </c>
      <c r="W115" s="5106">
        <v>0</v>
      </c>
      <c r="X115" s="5106">
        <v>0</v>
      </c>
      <c r="Y115" s="5106">
        <v>0</v>
      </c>
      <c r="Z115" s="5103">
        <f t="shared" si="8"/>
        <v>0</v>
      </c>
      <c r="AA115" s="5100"/>
      <c r="AB115" s="5104"/>
      <c r="AC115" s="121"/>
      <c r="AD115" s="5008">
        <f t="shared" si="5"/>
        <v>0</v>
      </c>
      <c r="AE115" s="5106">
        <v>0</v>
      </c>
      <c r="AF115" s="5106">
        <v>0</v>
      </c>
      <c r="AG115" s="5106">
        <v>0</v>
      </c>
      <c r="AH115" s="5106">
        <v>0</v>
      </c>
      <c r="AI115" s="5106"/>
      <c r="AJ115" s="5106"/>
      <c r="AK115" s="5106">
        <v>0</v>
      </c>
      <c r="AL115" s="5006">
        <f t="shared" si="6"/>
        <v>0</v>
      </c>
      <c r="AM115" s="5007">
        <f t="shared" si="7"/>
        <v>0</v>
      </c>
      <c r="AN115" s="121"/>
      <c r="AO115" s="5107">
        <v>0</v>
      </c>
      <c r="AP115" s="121"/>
      <c r="AQ115" s="5107">
        <v>0</v>
      </c>
      <c r="AR115" s="121"/>
      <c r="AS115" s="39"/>
      <c r="AT115" s="164"/>
    </row>
    <row r="116" spans="1:46" hidden="1">
      <c r="A116" s="164"/>
      <c r="B116" s="121"/>
      <c r="C116" s="5098"/>
      <c r="D116" s="5099"/>
      <c r="E116" s="5099"/>
      <c r="F116" s="5090" t="b">
        <v>1</v>
      </c>
      <c r="G116" s="5090"/>
      <c r="H116" s="5090"/>
      <c r="I116" s="5090"/>
      <c r="J116" s="5100"/>
      <c r="K116" s="5100"/>
      <c r="L116" s="5100"/>
      <c r="M116" s="5100"/>
      <c r="N116" s="5101"/>
      <c r="O116" s="5106">
        <v>0</v>
      </c>
      <c r="P116" s="5106">
        <v>0</v>
      </c>
      <c r="Q116" s="5100"/>
      <c r="R116" s="5106">
        <v>0</v>
      </c>
      <c r="S116" s="5106">
        <v>0</v>
      </c>
      <c r="T116" s="5106">
        <v>0</v>
      </c>
      <c r="U116" s="5106"/>
      <c r="V116" s="5106">
        <v>0</v>
      </c>
      <c r="W116" s="5106">
        <v>0</v>
      </c>
      <c r="X116" s="5106">
        <v>0</v>
      </c>
      <c r="Y116" s="5106">
        <v>0</v>
      </c>
      <c r="Z116" s="5103">
        <f t="shared" si="8"/>
        <v>0</v>
      </c>
      <c r="AA116" s="5100"/>
      <c r="AB116" s="5104"/>
      <c r="AC116" s="121"/>
      <c r="AD116" s="5008">
        <f t="shared" si="5"/>
        <v>0</v>
      </c>
      <c r="AE116" s="5106">
        <v>0</v>
      </c>
      <c r="AF116" s="5106">
        <v>0</v>
      </c>
      <c r="AG116" s="5106">
        <v>0</v>
      </c>
      <c r="AH116" s="5106">
        <v>0</v>
      </c>
      <c r="AI116" s="5106"/>
      <c r="AJ116" s="5106"/>
      <c r="AK116" s="5106">
        <v>0</v>
      </c>
      <c r="AL116" s="5006">
        <f t="shared" si="6"/>
        <v>0</v>
      </c>
      <c r="AM116" s="5007">
        <f t="shared" si="7"/>
        <v>0</v>
      </c>
      <c r="AN116" s="121"/>
      <c r="AO116" s="5107">
        <v>0</v>
      </c>
      <c r="AP116" s="121"/>
      <c r="AQ116" s="5107">
        <v>0</v>
      </c>
      <c r="AR116" s="121"/>
      <c r="AS116" s="39"/>
      <c r="AT116" s="164"/>
    </row>
    <row r="117" spans="1:46" hidden="1">
      <c r="A117" s="164"/>
      <c r="B117" s="121"/>
      <c r="C117" s="5098"/>
      <c r="D117" s="5099"/>
      <c r="E117" s="5099"/>
      <c r="F117" s="5090" t="b">
        <v>1</v>
      </c>
      <c r="G117" s="5090"/>
      <c r="H117" s="5090"/>
      <c r="I117" s="5090"/>
      <c r="J117" s="5100"/>
      <c r="K117" s="5100"/>
      <c r="L117" s="5100"/>
      <c r="M117" s="5100"/>
      <c r="N117" s="5101"/>
      <c r="O117" s="5106">
        <v>0</v>
      </c>
      <c r="P117" s="5106">
        <v>0</v>
      </c>
      <c r="Q117" s="5100"/>
      <c r="R117" s="5106">
        <v>0</v>
      </c>
      <c r="S117" s="5106">
        <v>0</v>
      </c>
      <c r="T117" s="5106">
        <v>0</v>
      </c>
      <c r="U117" s="5106"/>
      <c r="V117" s="5106">
        <v>0</v>
      </c>
      <c r="W117" s="5106">
        <v>0</v>
      </c>
      <c r="X117" s="5106">
        <v>0</v>
      </c>
      <c r="Y117" s="5106">
        <v>0</v>
      </c>
      <c r="Z117" s="5103">
        <f t="shared" si="8"/>
        <v>0</v>
      </c>
      <c r="AA117" s="5100"/>
      <c r="AB117" s="5104"/>
      <c r="AC117" s="121"/>
      <c r="AD117" s="5008">
        <f t="shared" si="5"/>
        <v>0</v>
      </c>
      <c r="AE117" s="5106">
        <v>0</v>
      </c>
      <c r="AF117" s="5106">
        <v>0</v>
      </c>
      <c r="AG117" s="5106">
        <v>0</v>
      </c>
      <c r="AH117" s="5106">
        <v>0</v>
      </c>
      <c r="AI117" s="5106"/>
      <c r="AJ117" s="5106"/>
      <c r="AK117" s="5106">
        <v>0</v>
      </c>
      <c r="AL117" s="5006">
        <f t="shared" si="6"/>
        <v>0</v>
      </c>
      <c r="AM117" s="5007">
        <f t="shared" si="7"/>
        <v>0</v>
      </c>
      <c r="AN117" s="121"/>
      <c r="AO117" s="5107">
        <v>0</v>
      </c>
      <c r="AP117" s="121"/>
      <c r="AQ117" s="5107">
        <v>0</v>
      </c>
      <c r="AR117" s="121"/>
      <c r="AS117" s="39"/>
      <c r="AT117" s="164"/>
    </row>
    <row r="118" spans="1:46">
      <c r="A118" s="164"/>
      <c r="B118" s="121"/>
      <c r="C118" s="5108" t="s">
        <v>2307</v>
      </c>
      <c r="D118" s="5109"/>
      <c r="E118" s="5109"/>
      <c r="F118" s="5110"/>
      <c r="G118" s="5110"/>
      <c r="H118" s="5110"/>
      <c r="I118" s="5110"/>
      <c r="J118" s="4989"/>
      <c r="K118" s="4989"/>
      <c r="L118" s="4989"/>
      <c r="M118" s="4989"/>
      <c r="N118" s="4989"/>
      <c r="O118" s="5111">
        <f>SUMIF($F$18:$F$117,"TRUE",O18:O117)</f>
        <v>0</v>
      </c>
      <c r="P118" s="5111">
        <f>SUMIF($F$18:$F$117,"TRUE",P18:P117)</f>
        <v>0</v>
      </c>
      <c r="Q118" s="5111">
        <f>SUMIF($F$18:$F$117,"TRUE",Q18:Q117)</f>
        <v>0</v>
      </c>
      <c r="R118" s="5111">
        <f t="shared" ref="R118:Z118" si="9">SUMIF($F$18:$F$117,"TRUE",R18:R117)</f>
        <v>0</v>
      </c>
      <c r="S118" s="5111">
        <f t="shared" si="9"/>
        <v>0</v>
      </c>
      <c r="T118" s="5111">
        <f t="shared" si="9"/>
        <v>0</v>
      </c>
      <c r="U118" s="5111">
        <f>SUMIF($F$18:$F$117,"TRUE",U18:U117)</f>
        <v>0</v>
      </c>
      <c r="V118" s="5111">
        <f t="shared" si="9"/>
        <v>0</v>
      </c>
      <c r="W118" s="5111">
        <f t="shared" si="9"/>
        <v>0</v>
      </c>
      <c r="X118" s="5111">
        <f t="shared" si="9"/>
        <v>0</v>
      </c>
      <c r="Y118" s="5111">
        <f t="shared" si="9"/>
        <v>0</v>
      </c>
      <c r="Z118" s="5111">
        <f t="shared" si="9"/>
        <v>0</v>
      </c>
      <c r="AA118" s="5100"/>
      <c r="AB118" s="5104"/>
      <c r="AC118" s="121"/>
      <c r="AD118" s="5003">
        <f>SUMIF($F$18:$F$117,"TRUE",AD18:AD117)</f>
        <v>0</v>
      </c>
      <c r="AE118" s="5001">
        <f t="shared" ref="AE118:AM118" si="10">SUMIF($F$18:$F$117,"TRUE",AE18:AE117)</f>
        <v>0</v>
      </c>
      <c r="AF118" s="5001">
        <f t="shared" si="10"/>
        <v>0</v>
      </c>
      <c r="AG118" s="5001">
        <f t="shared" si="10"/>
        <v>0</v>
      </c>
      <c r="AH118" s="5001">
        <f>SUMIF($F$18:$F$117,"TRUE",AH18:AH117)</f>
        <v>0</v>
      </c>
      <c r="AI118" s="5001">
        <f>SUMIF($F$18:$F$117,"TRUE",AI18:AI117)</f>
        <v>0</v>
      </c>
      <c r="AJ118" s="5001">
        <f>SUMIF($F$18:$F$117,"TRUE",AJ18:AJ117)</f>
        <v>0</v>
      </c>
      <c r="AK118" s="5001">
        <f>SUMIF($F$18:$F$117,"TRUE",AK18:AK117)</f>
        <v>0</v>
      </c>
      <c r="AL118" s="5001">
        <f>SUMIF($F$18:$F$117,"TRUE",AL18:AL117)</f>
        <v>0</v>
      </c>
      <c r="AM118" s="5002">
        <f t="shared" si="10"/>
        <v>0</v>
      </c>
      <c r="AN118" s="121"/>
      <c r="AO118" s="5112">
        <f>SUMIF($F$18:$F$117,"TRUE",AO18:AO117)</f>
        <v>0</v>
      </c>
      <c r="AP118" s="121"/>
      <c r="AQ118" s="5112">
        <f>SUMIF($F$18:$F$117,"TRUE",AQ18:AQ117)</f>
        <v>0</v>
      </c>
      <c r="AR118" s="121"/>
      <c r="AS118" s="39"/>
      <c r="AT118" s="164"/>
    </row>
    <row r="119" spans="1:46" s="101" customFormat="1">
      <c r="A119" s="178"/>
      <c r="B119" s="160"/>
      <c r="C119" s="5005" t="s">
        <v>3028</v>
      </c>
      <c r="D119" s="5113"/>
      <c r="E119" s="5113"/>
      <c r="F119" s="5114"/>
      <c r="G119" s="5114"/>
      <c r="H119" s="5114"/>
      <c r="I119" s="5114"/>
      <c r="J119" s="4993"/>
      <c r="K119" s="4993"/>
      <c r="L119" s="4993"/>
      <c r="M119" s="4993"/>
      <c r="N119" s="4993"/>
      <c r="O119" s="5111">
        <f>SUM(O18:O117)</f>
        <v>0</v>
      </c>
      <c r="P119" s="5111">
        <f>SUM(P18:P117)</f>
        <v>0</v>
      </c>
      <c r="Q119" s="5111">
        <f>SUM(Q18:Q117)</f>
        <v>0</v>
      </c>
      <c r="R119" s="5111">
        <f t="shared" ref="R119:Z119" si="11">SUM(R18:R117)</f>
        <v>0</v>
      </c>
      <c r="S119" s="5111">
        <f t="shared" si="11"/>
        <v>0</v>
      </c>
      <c r="T119" s="5111">
        <f t="shared" si="11"/>
        <v>0</v>
      </c>
      <c r="U119" s="5111">
        <f>SUM(U18:U117)</f>
        <v>0</v>
      </c>
      <c r="V119" s="5111">
        <f t="shared" si="11"/>
        <v>0</v>
      </c>
      <c r="W119" s="5111">
        <f t="shared" si="11"/>
        <v>0</v>
      </c>
      <c r="X119" s="5111">
        <f t="shared" si="11"/>
        <v>0</v>
      </c>
      <c r="Y119" s="5111">
        <f t="shared" si="11"/>
        <v>0</v>
      </c>
      <c r="Z119" s="5111">
        <f t="shared" si="11"/>
        <v>0</v>
      </c>
      <c r="AA119" s="5115"/>
      <c r="AB119" s="5116"/>
      <c r="AC119" s="160"/>
      <c r="AD119" s="5003">
        <f>SUM(AD18:AD117)</f>
        <v>0</v>
      </c>
      <c r="AE119" s="5001">
        <f t="shared" ref="AE119:AM119" si="12">SUM(AE18:AE117)</f>
        <v>0</v>
      </c>
      <c r="AF119" s="5001">
        <f t="shared" si="12"/>
        <v>0</v>
      </c>
      <c r="AG119" s="5001">
        <f t="shared" si="12"/>
        <v>0</v>
      </c>
      <c r="AH119" s="5001">
        <f>SUM(AH18:AH117)</f>
        <v>0</v>
      </c>
      <c r="AI119" s="5001">
        <f>SUM(AI18:AI117)</f>
        <v>0</v>
      </c>
      <c r="AJ119" s="5001">
        <f>SUM(AJ18:AJ117)</f>
        <v>0</v>
      </c>
      <c r="AK119" s="5001">
        <f>SUM(AK18:AK117)</f>
        <v>0</v>
      </c>
      <c r="AL119" s="5001">
        <f>SUM(AL18:AL117)</f>
        <v>0</v>
      </c>
      <c r="AM119" s="5002">
        <f t="shared" si="12"/>
        <v>0</v>
      </c>
      <c r="AN119" s="160"/>
      <c r="AO119" s="5112">
        <f>SUM(AO18:AO117)</f>
        <v>0</v>
      </c>
      <c r="AP119" s="160"/>
      <c r="AQ119" s="5112">
        <f>SUM(AQ18:AQ117)</f>
        <v>0</v>
      </c>
      <c r="AR119" s="121"/>
      <c r="AS119" s="39"/>
      <c r="AT119" s="178"/>
    </row>
    <row r="120" spans="1:46">
      <c r="A120" s="164"/>
      <c r="B120" s="121"/>
      <c r="C120" s="5117" t="s">
        <v>3029</v>
      </c>
      <c r="D120" s="5118"/>
      <c r="E120" s="5118"/>
      <c r="F120" s="5081"/>
      <c r="G120" s="5081"/>
      <c r="H120" s="5081"/>
      <c r="I120" s="5081"/>
      <c r="J120" s="5082"/>
      <c r="K120" s="5082"/>
      <c r="L120" s="5082"/>
      <c r="M120" s="5081"/>
      <c r="N120" s="5081"/>
      <c r="O120" s="5082"/>
      <c r="P120" s="5082"/>
      <c r="Q120" s="5082"/>
      <c r="R120" s="5082"/>
      <c r="S120" s="5082"/>
      <c r="T120" s="5082"/>
      <c r="U120" s="5082"/>
      <c r="V120" s="5082"/>
      <c r="W120" s="5082"/>
      <c r="X120" s="5082"/>
      <c r="Y120" s="5082"/>
      <c r="Z120" s="5082"/>
      <c r="AA120" s="5084"/>
      <c r="AB120" s="5085"/>
      <c r="AC120" s="121"/>
      <c r="AD120" s="5119"/>
      <c r="AE120" s="5082"/>
      <c r="AF120" s="5082"/>
      <c r="AG120" s="5082"/>
      <c r="AH120" s="5082"/>
      <c r="AI120" s="5082"/>
      <c r="AJ120" s="5082"/>
      <c r="AK120" s="5082"/>
      <c r="AL120" s="5082"/>
      <c r="AM120" s="5120"/>
      <c r="AN120" s="121"/>
      <c r="AO120" s="5121"/>
      <c r="AP120" s="121"/>
      <c r="AQ120" s="5121"/>
      <c r="AR120" s="121"/>
      <c r="AS120" s="39"/>
      <c r="AT120" s="164"/>
    </row>
    <row r="121" spans="1:46">
      <c r="A121" s="164"/>
      <c r="B121" s="121"/>
      <c r="C121" s="5098" t="s">
        <v>3030</v>
      </c>
      <c r="D121" s="5099"/>
      <c r="E121" s="5099"/>
      <c r="F121" s="5090" t="b">
        <v>1</v>
      </c>
      <c r="G121" s="5090"/>
      <c r="H121" s="5090"/>
      <c r="I121" s="5090"/>
      <c r="J121" s="5100"/>
      <c r="K121" s="5100"/>
      <c r="L121" s="5100"/>
      <c r="M121" s="5100"/>
      <c r="N121" s="5100"/>
      <c r="O121" s="5102"/>
      <c r="P121" s="5102"/>
      <c r="Q121" s="5100"/>
      <c r="R121" s="5102"/>
      <c r="S121" s="5102"/>
      <c r="T121" s="5102"/>
      <c r="U121" s="5102"/>
      <c r="V121" s="5102"/>
      <c r="W121" s="5102"/>
      <c r="X121" s="5102"/>
      <c r="Y121" s="5102"/>
      <c r="Z121" s="5103">
        <f>W121+X121-Y121</f>
        <v>0</v>
      </c>
      <c r="AA121" s="5100"/>
      <c r="AB121" s="5104"/>
      <c r="AC121" s="121"/>
      <c r="AD121" s="5008">
        <f>+AE121+AF121</f>
        <v>0</v>
      </c>
      <c r="AE121" s="5102"/>
      <c r="AF121" s="5102"/>
      <c r="AG121" s="5102"/>
      <c r="AH121" s="5102"/>
      <c r="AI121" s="5102"/>
      <c r="AJ121" s="5102"/>
      <c r="AK121" s="5102"/>
      <c r="AL121" s="5102"/>
      <c r="AM121" s="5007">
        <f>+AF121+AH121</f>
        <v>0</v>
      </c>
      <c r="AN121" s="121"/>
      <c r="AO121" s="5105"/>
      <c r="AP121" s="121"/>
      <c r="AQ121" s="5105"/>
      <c r="AR121" s="121"/>
      <c r="AS121" s="39"/>
      <c r="AT121" s="164"/>
    </row>
    <row r="122" spans="1:46">
      <c r="A122" s="164"/>
      <c r="B122" s="121"/>
      <c r="C122" s="5098" t="s">
        <v>3031</v>
      </c>
      <c r="D122" s="5099"/>
      <c r="E122" s="5099"/>
      <c r="F122" s="5090" t="b">
        <v>0</v>
      </c>
      <c r="G122" s="5090"/>
      <c r="H122" s="5090"/>
      <c r="I122" s="5090"/>
      <c r="J122" s="5100"/>
      <c r="K122" s="5100"/>
      <c r="L122" s="5100"/>
      <c r="M122" s="5100"/>
      <c r="N122" s="5100"/>
      <c r="O122" s="5102"/>
      <c r="P122" s="5102"/>
      <c r="Q122" s="5100"/>
      <c r="R122" s="5102"/>
      <c r="S122" s="5102"/>
      <c r="T122" s="5102"/>
      <c r="U122" s="5102"/>
      <c r="V122" s="5102"/>
      <c r="W122" s="5102"/>
      <c r="X122" s="5102"/>
      <c r="Y122" s="5102"/>
      <c r="Z122" s="5103">
        <f>W122+X122-Y122</f>
        <v>0</v>
      </c>
      <c r="AA122" s="5100"/>
      <c r="AB122" s="5104"/>
      <c r="AC122" s="121"/>
      <c r="AD122" s="5008">
        <f>+AE122+AF122</f>
        <v>0</v>
      </c>
      <c r="AE122" s="5102"/>
      <c r="AF122" s="5102"/>
      <c r="AG122" s="5102"/>
      <c r="AH122" s="5102"/>
      <c r="AI122" s="5102"/>
      <c r="AJ122" s="5102"/>
      <c r="AK122" s="5102"/>
      <c r="AL122" s="5102"/>
      <c r="AM122" s="5007">
        <f>+AF122+AH122</f>
        <v>0</v>
      </c>
      <c r="AN122" s="121"/>
      <c r="AO122" s="5105"/>
      <c r="AP122" s="121"/>
      <c r="AQ122" s="5105"/>
      <c r="AR122" s="121"/>
      <c r="AS122" s="39"/>
      <c r="AT122" s="164"/>
    </row>
    <row r="123" spans="1:46">
      <c r="A123" s="164"/>
      <c r="B123" s="121"/>
      <c r="C123" s="5098" t="s">
        <v>3032</v>
      </c>
      <c r="D123" s="5099"/>
      <c r="E123" s="5099"/>
      <c r="F123" s="5090" t="b">
        <v>1</v>
      </c>
      <c r="G123" s="5090"/>
      <c r="H123" s="5090"/>
      <c r="I123" s="5090"/>
      <c r="J123" s="5100"/>
      <c r="K123" s="5100"/>
      <c r="L123" s="5100"/>
      <c r="M123" s="5100"/>
      <c r="N123" s="5100"/>
      <c r="O123" s="5102"/>
      <c r="P123" s="5102"/>
      <c r="Q123" s="5100"/>
      <c r="R123" s="5102"/>
      <c r="S123" s="5102"/>
      <c r="T123" s="5102"/>
      <c r="U123" s="5102"/>
      <c r="V123" s="5102"/>
      <c r="W123" s="5102"/>
      <c r="X123" s="5102"/>
      <c r="Y123" s="5102"/>
      <c r="Z123" s="5103">
        <f>W123+X123-Y123</f>
        <v>0</v>
      </c>
      <c r="AA123" s="5100"/>
      <c r="AB123" s="5104"/>
      <c r="AC123" s="121"/>
      <c r="AD123" s="5008">
        <f>+AE123+AF123</f>
        <v>0</v>
      </c>
      <c r="AE123" s="5102"/>
      <c r="AF123" s="5102"/>
      <c r="AG123" s="5102"/>
      <c r="AH123" s="5102"/>
      <c r="AI123" s="5102"/>
      <c r="AJ123" s="5102"/>
      <c r="AK123" s="5102"/>
      <c r="AL123" s="5102"/>
      <c r="AM123" s="5007">
        <f>+AF123+AH123</f>
        <v>0</v>
      </c>
      <c r="AN123" s="121"/>
      <c r="AO123" s="5105"/>
      <c r="AP123" s="121"/>
      <c r="AQ123" s="5105"/>
      <c r="AR123" s="121"/>
      <c r="AS123" s="39"/>
      <c r="AT123" s="164"/>
    </row>
    <row r="124" spans="1:46" hidden="1">
      <c r="A124" s="164"/>
      <c r="B124" s="121"/>
      <c r="C124" s="5098"/>
      <c r="D124" s="5099"/>
      <c r="E124" s="5099"/>
      <c r="F124" s="5090" t="b">
        <v>1</v>
      </c>
      <c r="G124" s="5090"/>
      <c r="H124" s="5090"/>
      <c r="I124" s="5090"/>
      <c r="J124" s="5100"/>
      <c r="K124" s="5100"/>
      <c r="L124" s="5100"/>
      <c r="M124" s="5100"/>
      <c r="N124" s="5100"/>
      <c r="O124" s="5106">
        <v>0</v>
      </c>
      <c r="P124" s="5106">
        <v>0</v>
      </c>
      <c r="Q124" s="5122"/>
      <c r="R124" s="5106">
        <v>0</v>
      </c>
      <c r="S124" s="5106">
        <v>0</v>
      </c>
      <c r="T124" s="5106">
        <v>0</v>
      </c>
      <c r="U124" s="5106">
        <v>0</v>
      </c>
      <c r="V124" s="5106">
        <v>0</v>
      </c>
      <c r="W124" s="5106">
        <v>0</v>
      </c>
      <c r="X124" s="5106">
        <v>0</v>
      </c>
      <c r="Y124" s="5106">
        <v>0</v>
      </c>
      <c r="Z124" s="5103">
        <f t="shared" ref="Z124:Z187" si="13">W124+X124-Y124</f>
        <v>0</v>
      </c>
      <c r="AA124" s="5100"/>
      <c r="AB124" s="5104"/>
      <c r="AC124" s="121"/>
      <c r="AD124" s="5008">
        <f t="shared" ref="AD124:AD187" si="14">+AE124+AF124</f>
        <v>0</v>
      </c>
      <c r="AE124" s="5106">
        <v>0</v>
      </c>
      <c r="AF124" s="5106">
        <v>0</v>
      </c>
      <c r="AG124" s="5106">
        <v>0</v>
      </c>
      <c r="AH124" s="5106">
        <v>0</v>
      </c>
      <c r="AI124" s="5106">
        <v>0</v>
      </c>
      <c r="AJ124" s="5106">
        <v>0</v>
      </c>
      <c r="AK124" s="5106">
        <v>0</v>
      </c>
      <c r="AL124" s="5106">
        <v>0</v>
      </c>
      <c r="AM124" s="5007">
        <f t="shared" ref="AM124:AM187" si="15">+AF124+AH124</f>
        <v>0</v>
      </c>
      <c r="AN124" s="121"/>
      <c r="AO124" s="5107">
        <v>0</v>
      </c>
      <c r="AP124" s="121"/>
      <c r="AQ124" s="5107">
        <v>0</v>
      </c>
      <c r="AR124" s="121"/>
      <c r="AS124" s="39"/>
      <c r="AT124" s="164"/>
    </row>
    <row r="125" spans="1:46" hidden="1">
      <c r="A125" s="164"/>
      <c r="B125" s="121"/>
      <c r="C125" s="5098"/>
      <c r="D125" s="5099"/>
      <c r="E125" s="5099"/>
      <c r="F125" s="5090" t="b">
        <v>1</v>
      </c>
      <c r="G125" s="5090"/>
      <c r="H125" s="5090"/>
      <c r="I125" s="5090"/>
      <c r="J125" s="5100"/>
      <c r="K125" s="5100"/>
      <c r="L125" s="5100"/>
      <c r="M125" s="5100"/>
      <c r="N125" s="5100"/>
      <c r="O125" s="5106">
        <v>0</v>
      </c>
      <c r="P125" s="5106">
        <v>0</v>
      </c>
      <c r="Q125" s="5122"/>
      <c r="R125" s="5106">
        <v>0</v>
      </c>
      <c r="S125" s="5106">
        <v>0</v>
      </c>
      <c r="T125" s="5106">
        <v>0</v>
      </c>
      <c r="U125" s="5106">
        <v>0</v>
      </c>
      <c r="V125" s="5106">
        <v>0</v>
      </c>
      <c r="W125" s="5106">
        <v>0</v>
      </c>
      <c r="X125" s="5106">
        <v>0</v>
      </c>
      <c r="Y125" s="5106">
        <v>0</v>
      </c>
      <c r="Z125" s="5103">
        <f t="shared" si="13"/>
        <v>0</v>
      </c>
      <c r="AA125" s="5100"/>
      <c r="AB125" s="5104"/>
      <c r="AC125" s="121"/>
      <c r="AD125" s="5008">
        <f t="shared" si="14"/>
        <v>0</v>
      </c>
      <c r="AE125" s="5106">
        <v>0</v>
      </c>
      <c r="AF125" s="5106">
        <v>0</v>
      </c>
      <c r="AG125" s="5106">
        <v>0</v>
      </c>
      <c r="AH125" s="5106">
        <v>0</v>
      </c>
      <c r="AI125" s="5106">
        <v>0</v>
      </c>
      <c r="AJ125" s="5106">
        <v>0</v>
      </c>
      <c r="AK125" s="5106">
        <v>0</v>
      </c>
      <c r="AL125" s="5106">
        <v>0</v>
      </c>
      <c r="AM125" s="5007">
        <f t="shared" si="15"/>
        <v>0</v>
      </c>
      <c r="AN125" s="121"/>
      <c r="AO125" s="5107">
        <v>0</v>
      </c>
      <c r="AP125" s="121"/>
      <c r="AQ125" s="5107">
        <v>0</v>
      </c>
      <c r="AR125" s="121"/>
      <c r="AS125" s="39"/>
      <c r="AT125" s="164"/>
    </row>
    <row r="126" spans="1:46" hidden="1">
      <c r="A126" s="164"/>
      <c r="B126" s="121"/>
      <c r="C126" s="5098"/>
      <c r="D126" s="5099"/>
      <c r="E126" s="5099"/>
      <c r="F126" s="5090" t="b">
        <v>1</v>
      </c>
      <c r="G126" s="5090"/>
      <c r="H126" s="5090"/>
      <c r="I126" s="5090"/>
      <c r="J126" s="5100"/>
      <c r="K126" s="5100"/>
      <c r="L126" s="5100"/>
      <c r="M126" s="5100"/>
      <c r="N126" s="5100"/>
      <c r="O126" s="5106">
        <v>0</v>
      </c>
      <c r="P126" s="5106">
        <v>0</v>
      </c>
      <c r="Q126" s="5122"/>
      <c r="R126" s="5106">
        <v>0</v>
      </c>
      <c r="S126" s="5106">
        <v>0</v>
      </c>
      <c r="T126" s="5106">
        <v>0</v>
      </c>
      <c r="U126" s="5106">
        <v>0</v>
      </c>
      <c r="V126" s="5106">
        <v>0</v>
      </c>
      <c r="W126" s="5106">
        <v>0</v>
      </c>
      <c r="X126" s="5106">
        <v>0</v>
      </c>
      <c r="Y126" s="5106">
        <v>0</v>
      </c>
      <c r="Z126" s="5103">
        <f t="shared" si="13"/>
        <v>0</v>
      </c>
      <c r="AA126" s="5100"/>
      <c r="AB126" s="5104"/>
      <c r="AC126" s="121"/>
      <c r="AD126" s="5008">
        <f t="shared" si="14"/>
        <v>0</v>
      </c>
      <c r="AE126" s="5106">
        <v>0</v>
      </c>
      <c r="AF126" s="5106">
        <v>0</v>
      </c>
      <c r="AG126" s="5106">
        <v>0</v>
      </c>
      <c r="AH126" s="5106">
        <v>0</v>
      </c>
      <c r="AI126" s="5106">
        <v>0</v>
      </c>
      <c r="AJ126" s="5106">
        <v>0</v>
      </c>
      <c r="AK126" s="5106">
        <v>0</v>
      </c>
      <c r="AL126" s="5106">
        <v>0</v>
      </c>
      <c r="AM126" s="5007">
        <f t="shared" si="15"/>
        <v>0</v>
      </c>
      <c r="AN126" s="121"/>
      <c r="AO126" s="5107">
        <v>0</v>
      </c>
      <c r="AP126" s="121"/>
      <c r="AQ126" s="5107">
        <v>0</v>
      </c>
      <c r="AR126" s="121"/>
      <c r="AS126" s="39"/>
      <c r="AT126" s="164"/>
    </row>
    <row r="127" spans="1:46" hidden="1">
      <c r="A127" s="164"/>
      <c r="B127" s="121"/>
      <c r="C127" s="5098"/>
      <c r="D127" s="5099"/>
      <c r="E127" s="5099"/>
      <c r="F127" s="5090" t="b">
        <v>1</v>
      </c>
      <c r="G127" s="5090"/>
      <c r="H127" s="5090"/>
      <c r="I127" s="5090"/>
      <c r="J127" s="5100"/>
      <c r="K127" s="5100"/>
      <c r="L127" s="5100"/>
      <c r="M127" s="5100"/>
      <c r="N127" s="5100"/>
      <c r="O127" s="5106">
        <v>0</v>
      </c>
      <c r="P127" s="5106">
        <v>0</v>
      </c>
      <c r="Q127" s="5122"/>
      <c r="R127" s="5106">
        <v>0</v>
      </c>
      <c r="S127" s="5106">
        <v>0</v>
      </c>
      <c r="T127" s="5106">
        <v>0</v>
      </c>
      <c r="U127" s="5106">
        <v>0</v>
      </c>
      <c r="V127" s="5106">
        <v>0</v>
      </c>
      <c r="W127" s="5106">
        <v>0</v>
      </c>
      <c r="X127" s="5106">
        <v>0</v>
      </c>
      <c r="Y127" s="5106">
        <v>0</v>
      </c>
      <c r="Z127" s="5103">
        <f t="shared" si="13"/>
        <v>0</v>
      </c>
      <c r="AA127" s="5100"/>
      <c r="AB127" s="5104"/>
      <c r="AC127" s="121"/>
      <c r="AD127" s="5008">
        <f t="shared" si="14"/>
        <v>0</v>
      </c>
      <c r="AE127" s="5106">
        <v>0</v>
      </c>
      <c r="AF127" s="5106">
        <v>0</v>
      </c>
      <c r="AG127" s="5106">
        <v>0</v>
      </c>
      <c r="AH127" s="5106">
        <v>0</v>
      </c>
      <c r="AI127" s="5106">
        <v>0</v>
      </c>
      <c r="AJ127" s="5106">
        <v>0</v>
      </c>
      <c r="AK127" s="5106">
        <v>0</v>
      </c>
      <c r="AL127" s="5106">
        <v>0</v>
      </c>
      <c r="AM127" s="5007">
        <f t="shared" si="15"/>
        <v>0</v>
      </c>
      <c r="AN127" s="121"/>
      <c r="AO127" s="5107">
        <v>0</v>
      </c>
      <c r="AP127" s="121"/>
      <c r="AQ127" s="5107">
        <v>0</v>
      </c>
      <c r="AR127" s="121"/>
      <c r="AS127" s="39"/>
      <c r="AT127" s="164"/>
    </row>
    <row r="128" spans="1:46" hidden="1">
      <c r="A128" s="164"/>
      <c r="B128" s="121"/>
      <c r="C128" s="5098"/>
      <c r="D128" s="5099"/>
      <c r="E128" s="5099"/>
      <c r="F128" s="5090" t="b">
        <v>1</v>
      </c>
      <c r="G128" s="5090"/>
      <c r="H128" s="5090"/>
      <c r="I128" s="5090"/>
      <c r="J128" s="5100"/>
      <c r="K128" s="5100"/>
      <c r="L128" s="5100"/>
      <c r="M128" s="5100"/>
      <c r="N128" s="5100"/>
      <c r="O128" s="5106">
        <v>0</v>
      </c>
      <c r="P128" s="5106">
        <v>0</v>
      </c>
      <c r="Q128" s="5122"/>
      <c r="R128" s="5106">
        <v>0</v>
      </c>
      <c r="S128" s="5106">
        <v>0</v>
      </c>
      <c r="T128" s="5106">
        <v>0</v>
      </c>
      <c r="U128" s="5106">
        <v>0</v>
      </c>
      <c r="V128" s="5106">
        <v>0</v>
      </c>
      <c r="W128" s="5106">
        <v>0</v>
      </c>
      <c r="X128" s="5106">
        <v>0</v>
      </c>
      <c r="Y128" s="5106">
        <v>0</v>
      </c>
      <c r="Z128" s="5103">
        <f t="shared" si="13"/>
        <v>0</v>
      </c>
      <c r="AA128" s="5100"/>
      <c r="AB128" s="5104"/>
      <c r="AC128" s="121"/>
      <c r="AD128" s="5008">
        <f t="shared" si="14"/>
        <v>0</v>
      </c>
      <c r="AE128" s="5106">
        <v>0</v>
      </c>
      <c r="AF128" s="5106">
        <v>0</v>
      </c>
      <c r="AG128" s="5106">
        <v>0</v>
      </c>
      <c r="AH128" s="5106">
        <v>0</v>
      </c>
      <c r="AI128" s="5106">
        <v>0</v>
      </c>
      <c r="AJ128" s="5106">
        <v>0</v>
      </c>
      <c r="AK128" s="5106">
        <v>0</v>
      </c>
      <c r="AL128" s="5106">
        <v>0</v>
      </c>
      <c r="AM128" s="5007">
        <f t="shared" si="15"/>
        <v>0</v>
      </c>
      <c r="AN128" s="121"/>
      <c r="AO128" s="5107">
        <v>0</v>
      </c>
      <c r="AP128" s="121"/>
      <c r="AQ128" s="5107">
        <v>0</v>
      </c>
      <c r="AR128" s="121"/>
      <c r="AS128" s="39"/>
      <c r="AT128" s="164"/>
    </row>
    <row r="129" spans="1:46" hidden="1">
      <c r="A129" s="164"/>
      <c r="B129" s="121"/>
      <c r="C129" s="5098"/>
      <c r="D129" s="5099"/>
      <c r="E129" s="5099"/>
      <c r="F129" s="5090" t="b">
        <v>1</v>
      </c>
      <c r="G129" s="5090"/>
      <c r="H129" s="5090"/>
      <c r="I129" s="5090"/>
      <c r="J129" s="5100"/>
      <c r="K129" s="5100"/>
      <c r="L129" s="5100"/>
      <c r="M129" s="5100"/>
      <c r="N129" s="5100"/>
      <c r="O129" s="5106">
        <v>0</v>
      </c>
      <c r="P129" s="5106">
        <v>0</v>
      </c>
      <c r="Q129" s="5122"/>
      <c r="R129" s="5106">
        <v>0</v>
      </c>
      <c r="S129" s="5106">
        <v>0</v>
      </c>
      <c r="T129" s="5106">
        <v>0</v>
      </c>
      <c r="U129" s="5106">
        <v>0</v>
      </c>
      <c r="V129" s="5106">
        <v>0</v>
      </c>
      <c r="W129" s="5106">
        <v>0</v>
      </c>
      <c r="X129" s="5106">
        <v>0</v>
      </c>
      <c r="Y129" s="5106">
        <v>0</v>
      </c>
      <c r="Z129" s="5103">
        <f t="shared" si="13"/>
        <v>0</v>
      </c>
      <c r="AA129" s="5100"/>
      <c r="AB129" s="5104"/>
      <c r="AC129" s="121"/>
      <c r="AD129" s="5008">
        <f t="shared" si="14"/>
        <v>0</v>
      </c>
      <c r="AE129" s="5106">
        <v>0</v>
      </c>
      <c r="AF129" s="5106">
        <v>0</v>
      </c>
      <c r="AG129" s="5106">
        <v>0</v>
      </c>
      <c r="AH129" s="5106">
        <v>0</v>
      </c>
      <c r="AI129" s="5106">
        <v>0</v>
      </c>
      <c r="AJ129" s="5106">
        <v>0</v>
      </c>
      <c r="AK129" s="5106">
        <v>0</v>
      </c>
      <c r="AL129" s="5106">
        <v>0</v>
      </c>
      <c r="AM129" s="5007">
        <f t="shared" si="15"/>
        <v>0</v>
      </c>
      <c r="AN129" s="121"/>
      <c r="AO129" s="5107">
        <v>0</v>
      </c>
      <c r="AP129" s="121"/>
      <c r="AQ129" s="5107">
        <v>0</v>
      </c>
      <c r="AR129" s="121"/>
      <c r="AS129" s="39"/>
      <c r="AT129" s="164"/>
    </row>
    <row r="130" spans="1:46" hidden="1">
      <c r="A130" s="164"/>
      <c r="B130" s="121"/>
      <c r="C130" s="5098"/>
      <c r="D130" s="5099"/>
      <c r="E130" s="5099"/>
      <c r="F130" s="5090" t="b">
        <v>1</v>
      </c>
      <c r="G130" s="5090"/>
      <c r="H130" s="5090"/>
      <c r="I130" s="5090"/>
      <c r="J130" s="5100"/>
      <c r="K130" s="5100"/>
      <c r="L130" s="5100"/>
      <c r="M130" s="5100"/>
      <c r="N130" s="5100"/>
      <c r="O130" s="5106">
        <v>0</v>
      </c>
      <c r="P130" s="5106">
        <v>0</v>
      </c>
      <c r="Q130" s="5122"/>
      <c r="R130" s="5106">
        <v>0</v>
      </c>
      <c r="S130" s="5106">
        <v>0</v>
      </c>
      <c r="T130" s="5106">
        <v>0</v>
      </c>
      <c r="U130" s="5106">
        <v>0</v>
      </c>
      <c r="V130" s="5106">
        <v>0</v>
      </c>
      <c r="W130" s="5106">
        <v>0</v>
      </c>
      <c r="X130" s="5106">
        <v>0</v>
      </c>
      <c r="Y130" s="5106">
        <v>0</v>
      </c>
      <c r="Z130" s="5103">
        <f t="shared" si="13"/>
        <v>0</v>
      </c>
      <c r="AA130" s="5100"/>
      <c r="AB130" s="5104"/>
      <c r="AC130" s="121"/>
      <c r="AD130" s="5008">
        <f t="shared" si="14"/>
        <v>0</v>
      </c>
      <c r="AE130" s="5106">
        <v>0</v>
      </c>
      <c r="AF130" s="5106">
        <v>0</v>
      </c>
      <c r="AG130" s="5106">
        <v>0</v>
      </c>
      <c r="AH130" s="5106">
        <v>0</v>
      </c>
      <c r="AI130" s="5106">
        <v>0</v>
      </c>
      <c r="AJ130" s="5106">
        <v>0</v>
      </c>
      <c r="AK130" s="5106">
        <v>0</v>
      </c>
      <c r="AL130" s="5106">
        <v>0</v>
      </c>
      <c r="AM130" s="5007">
        <f t="shared" si="15"/>
        <v>0</v>
      </c>
      <c r="AN130" s="121"/>
      <c r="AO130" s="5107">
        <v>0</v>
      </c>
      <c r="AP130" s="121"/>
      <c r="AQ130" s="5107">
        <v>0</v>
      </c>
      <c r="AR130" s="121"/>
      <c r="AS130" s="39"/>
      <c r="AT130" s="164"/>
    </row>
    <row r="131" spans="1:46" hidden="1">
      <c r="A131" s="164"/>
      <c r="B131" s="121"/>
      <c r="C131" s="5098"/>
      <c r="D131" s="5099"/>
      <c r="E131" s="5099"/>
      <c r="F131" s="5090" t="b">
        <v>1</v>
      </c>
      <c r="G131" s="5090"/>
      <c r="H131" s="5090"/>
      <c r="I131" s="5090"/>
      <c r="J131" s="5100"/>
      <c r="K131" s="5100"/>
      <c r="L131" s="5100"/>
      <c r="M131" s="5100"/>
      <c r="N131" s="5100"/>
      <c r="O131" s="5106">
        <v>0</v>
      </c>
      <c r="P131" s="5106">
        <v>0</v>
      </c>
      <c r="Q131" s="5122"/>
      <c r="R131" s="5106">
        <v>0</v>
      </c>
      <c r="S131" s="5106">
        <v>0</v>
      </c>
      <c r="T131" s="5106">
        <v>0</v>
      </c>
      <c r="U131" s="5106">
        <v>0</v>
      </c>
      <c r="V131" s="5106">
        <v>0</v>
      </c>
      <c r="W131" s="5106">
        <v>0</v>
      </c>
      <c r="X131" s="5106">
        <v>0</v>
      </c>
      <c r="Y131" s="5106">
        <v>0</v>
      </c>
      <c r="Z131" s="5103">
        <f t="shared" si="13"/>
        <v>0</v>
      </c>
      <c r="AA131" s="5100"/>
      <c r="AB131" s="5104"/>
      <c r="AC131" s="121"/>
      <c r="AD131" s="5008">
        <f t="shared" si="14"/>
        <v>0</v>
      </c>
      <c r="AE131" s="5106">
        <v>0</v>
      </c>
      <c r="AF131" s="5106">
        <v>0</v>
      </c>
      <c r="AG131" s="5106">
        <v>0</v>
      </c>
      <c r="AH131" s="5106">
        <v>0</v>
      </c>
      <c r="AI131" s="5106">
        <v>0</v>
      </c>
      <c r="AJ131" s="5106">
        <v>0</v>
      </c>
      <c r="AK131" s="5106">
        <v>0</v>
      </c>
      <c r="AL131" s="5106">
        <v>0</v>
      </c>
      <c r="AM131" s="5007">
        <f t="shared" si="15"/>
        <v>0</v>
      </c>
      <c r="AN131" s="121"/>
      <c r="AO131" s="5107">
        <v>0</v>
      </c>
      <c r="AP131" s="121"/>
      <c r="AQ131" s="5107">
        <v>0</v>
      </c>
      <c r="AR131" s="121"/>
      <c r="AS131" s="39"/>
      <c r="AT131" s="164"/>
    </row>
    <row r="132" spans="1:46" hidden="1">
      <c r="A132" s="164"/>
      <c r="B132" s="121"/>
      <c r="C132" s="5098"/>
      <c r="D132" s="5099"/>
      <c r="E132" s="5099"/>
      <c r="F132" s="5090" t="b">
        <v>1</v>
      </c>
      <c r="G132" s="5090"/>
      <c r="H132" s="5090"/>
      <c r="I132" s="5090"/>
      <c r="J132" s="5100"/>
      <c r="K132" s="5100"/>
      <c r="L132" s="5100"/>
      <c r="M132" s="5100"/>
      <c r="N132" s="5100"/>
      <c r="O132" s="5106">
        <v>0</v>
      </c>
      <c r="P132" s="5106">
        <v>0</v>
      </c>
      <c r="Q132" s="5122"/>
      <c r="R132" s="5106">
        <v>0</v>
      </c>
      <c r="S132" s="5106">
        <v>0</v>
      </c>
      <c r="T132" s="5106">
        <v>0</v>
      </c>
      <c r="U132" s="5106">
        <v>0</v>
      </c>
      <c r="V132" s="5106">
        <v>0</v>
      </c>
      <c r="W132" s="5106">
        <v>0</v>
      </c>
      <c r="X132" s="5106">
        <v>0</v>
      </c>
      <c r="Y132" s="5106">
        <v>0</v>
      </c>
      <c r="Z132" s="5103">
        <f t="shared" si="13"/>
        <v>0</v>
      </c>
      <c r="AA132" s="5100"/>
      <c r="AB132" s="5104"/>
      <c r="AC132" s="121"/>
      <c r="AD132" s="5008">
        <f t="shared" si="14"/>
        <v>0</v>
      </c>
      <c r="AE132" s="5106">
        <v>0</v>
      </c>
      <c r="AF132" s="5106">
        <v>0</v>
      </c>
      <c r="AG132" s="5106">
        <v>0</v>
      </c>
      <c r="AH132" s="5106">
        <v>0</v>
      </c>
      <c r="AI132" s="5106">
        <v>0</v>
      </c>
      <c r="AJ132" s="5106">
        <v>0</v>
      </c>
      <c r="AK132" s="5106">
        <v>0</v>
      </c>
      <c r="AL132" s="5106">
        <v>0</v>
      </c>
      <c r="AM132" s="5007">
        <f t="shared" si="15"/>
        <v>0</v>
      </c>
      <c r="AN132" s="121"/>
      <c r="AO132" s="5107">
        <v>0</v>
      </c>
      <c r="AP132" s="121"/>
      <c r="AQ132" s="5107">
        <v>0</v>
      </c>
      <c r="AR132" s="121"/>
      <c r="AS132" s="39"/>
      <c r="AT132" s="164"/>
    </row>
    <row r="133" spans="1:46" hidden="1">
      <c r="A133" s="164"/>
      <c r="B133" s="121"/>
      <c r="C133" s="5098"/>
      <c r="D133" s="5099"/>
      <c r="E133" s="5099"/>
      <c r="F133" s="5090" t="b">
        <v>1</v>
      </c>
      <c r="G133" s="5090"/>
      <c r="H133" s="5090"/>
      <c r="I133" s="5090"/>
      <c r="J133" s="5100"/>
      <c r="K133" s="5100"/>
      <c r="L133" s="5100"/>
      <c r="M133" s="5100"/>
      <c r="N133" s="5100"/>
      <c r="O133" s="5106">
        <v>0</v>
      </c>
      <c r="P133" s="5106">
        <v>0</v>
      </c>
      <c r="Q133" s="5122"/>
      <c r="R133" s="5106">
        <v>0</v>
      </c>
      <c r="S133" s="5106">
        <v>0</v>
      </c>
      <c r="T133" s="5106">
        <v>0</v>
      </c>
      <c r="U133" s="5106">
        <v>0</v>
      </c>
      <c r="V133" s="5106">
        <v>0</v>
      </c>
      <c r="W133" s="5106">
        <v>0</v>
      </c>
      <c r="X133" s="5106">
        <v>0</v>
      </c>
      <c r="Y133" s="5106">
        <v>0</v>
      </c>
      <c r="Z133" s="5103">
        <f t="shared" si="13"/>
        <v>0</v>
      </c>
      <c r="AA133" s="5100"/>
      <c r="AB133" s="5104"/>
      <c r="AC133" s="121"/>
      <c r="AD133" s="5008">
        <f t="shared" si="14"/>
        <v>0</v>
      </c>
      <c r="AE133" s="5106">
        <v>0</v>
      </c>
      <c r="AF133" s="5106">
        <v>0</v>
      </c>
      <c r="AG133" s="5106">
        <v>0</v>
      </c>
      <c r="AH133" s="5106">
        <v>0</v>
      </c>
      <c r="AI133" s="5106">
        <v>0</v>
      </c>
      <c r="AJ133" s="5106">
        <v>0</v>
      </c>
      <c r="AK133" s="5106">
        <v>0</v>
      </c>
      <c r="AL133" s="5106">
        <v>0</v>
      </c>
      <c r="AM133" s="5007">
        <f t="shared" si="15"/>
        <v>0</v>
      </c>
      <c r="AN133" s="121"/>
      <c r="AO133" s="5107">
        <v>0</v>
      </c>
      <c r="AP133" s="121"/>
      <c r="AQ133" s="5107">
        <v>0</v>
      </c>
      <c r="AR133" s="121"/>
      <c r="AS133" s="39"/>
      <c r="AT133" s="164"/>
    </row>
    <row r="134" spans="1:46" hidden="1">
      <c r="A134" s="164"/>
      <c r="B134" s="121"/>
      <c r="C134" s="5098"/>
      <c r="D134" s="5099"/>
      <c r="E134" s="5099"/>
      <c r="F134" s="5090" t="b">
        <v>1</v>
      </c>
      <c r="G134" s="5090"/>
      <c r="H134" s="5090"/>
      <c r="I134" s="5090"/>
      <c r="J134" s="5100"/>
      <c r="K134" s="5100"/>
      <c r="L134" s="5100"/>
      <c r="M134" s="5100"/>
      <c r="N134" s="5100"/>
      <c r="O134" s="5106">
        <v>0</v>
      </c>
      <c r="P134" s="5106">
        <v>0</v>
      </c>
      <c r="Q134" s="5122"/>
      <c r="R134" s="5106">
        <v>0</v>
      </c>
      <c r="S134" s="5106">
        <v>0</v>
      </c>
      <c r="T134" s="5106">
        <v>0</v>
      </c>
      <c r="U134" s="5106">
        <v>0</v>
      </c>
      <c r="V134" s="5106">
        <v>0</v>
      </c>
      <c r="W134" s="5106">
        <v>0</v>
      </c>
      <c r="X134" s="5106">
        <v>0</v>
      </c>
      <c r="Y134" s="5106">
        <v>0</v>
      </c>
      <c r="Z134" s="5103">
        <f t="shared" si="13"/>
        <v>0</v>
      </c>
      <c r="AA134" s="5100"/>
      <c r="AB134" s="5104"/>
      <c r="AC134" s="121"/>
      <c r="AD134" s="5008">
        <f t="shared" si="14"/>
        <v>0</v>
      </c>
      <c r="AE134" s="5106">
        <v>0</v>
      </c>
      <c r="AF134" s="5106">
        <v>0</v>
      </c>
      <c r="AG134" s="5106">
        <v>0</v>
      </c>
      <c r="AH134" s="5106">
        <v>0</v>
      </c>
      <c r="AI134" s="5106">
        <v>0</v>
      </c>
      <c r="AJ134" s="5106">
        <v>0</v>
      </c>
      <c r="AK134" s="5106">
        <v>0</v>
      </c>
      <c r="AL134" s="5106">
        <v>0</v>
      </c>
      <c r="AM134" s="5007">
        <f t="shared" si="15"/>
        <v>0</v>
      </c>
      <c r="AN134" s="121"/>
      <c r="AO134" s="5107">
        <v>0</v>
      </c>
      <c r="AP134" s="121"/>
      <c r="AQ134" s="5107">
        <v>0</v>
      </c>
      <c r="AR134" s="121"/>
      <c r="AS134" s="39"/>
      <c r="AT134" s="164"/>
    </row>
    <row r="135" spans="1:46" hidden="1">
      <c r="A135" s="164"/>
      <c r="B135" s="121"/>
      <c r="C135" s="5098"/>
      <c r="D135" s="5099"/>
      <c r="E135" s="5099"/>
      <c r="F135" s="5090" t="b">
        <v>1</v>
      </c>
      <c r="G135" s="5090"/>
      <c r="H135" s="5090"/>
      <c r="I135" s="5090"/>
      <c r="J135" s="5100"/>
      <c r="K135" s="5100"/>
      <c r="L135" s="5100"/>
      <c r="M135" s="5100"/>
      <c r="N135" s="5100"/>
      <c r="O135" s="5106">
        <v>0</v>
      </c>
      <c r="P135" s="5106">
        <v>0</v>
      </c>
      <c r="Q135" s="5122"/>
      <c r="R135" s="5106">
        <v>0</v>
      </c>
      <c r="S135" s="5106">
        <v>0</v>
      </c>
      <c r="T135" s="5106">
        <v>0</v>
      </c>
      <c r="U135" s="5106">
        <v>0</v>
      </c>
      <c r="V135" s="5106">
        <v>0</v>
      </c>
      <c r="W135" s="5106">
        <v>0</v>
      </c>
      <c r="X135" s="5106">
        <v>0</v>
      </c>
      <c r="Y135" s="5106">
        <v>0</v>
      </c>
      <c r="Z135" s="5103">
        <f t="shared" si="13"/>
        <v>0</v>
      </c>
      <c r="AA135" s="5100"/>
      <c r="AB135" s="5104"/>
      <c r="AC135" s="121"/>
      <c r="AD135" s="5008">
        <f t="shared" si="14"/>
        <v>0</v>
      </c>
      <c r="AE135" s="5106">
        <v>0</v>
      </c>
      <c r="AF135" s="5106">
        <v>0</v>
      </c>
      <c r="AG135" s="5106">
        <v>0</v>
      </c>
      <c r="AH135" s="5106">
        <v>0</v>
      </c>
      <c r="AI135" s="5106">
        <v>0</v>
      </c>
      <c r="AJ135" s="5106">
        <v>0</v>
      </c>
      <c r="AK135" s="5106">
        <v>0</v>
      </c>
      <c r="AL135" s="5106">
        <v>0</v>
      </c>
      <c r="AM135" s="5007">
        <f t="shared" si="15"/>
        <v>0</v>
      </c>
      <c r="AN135" s="121"/>
      <c r="AO135" s="5107">
        <v>0</v>
      </c>
      <c r="AP135" s="121"/>
      <c r="AQ135" s="5107">
        <v>0</v>
      </c>
      <c r="AR135" s="121"/>
      <c r="AS135" s="39"/>
      <c r="AT135" s="164"/>
    </row>
    <row r="136" spans="1:46" hidden="1">
      <c r="A136" s="164"/>
      <c r="B136" s="121"/>
      <c r="C136" s="5098"/>
      <c r="D136" s="5099"/>
      <c r="E136" s="5099"/>
      <c r="F136" s="5090" t="b">
        <v>1</v>
      </c>
      <c r="G136" s="5090"/>
      <c r="H136" s="5090"/>
      <c r="I136" s="5090"/>
      <c r="J136" s="5100"/>
      <c r="K136" s="5100"/>
      <c r="L136" s="5100"/>
      <c r="M136" s="5100"/>
      <c r="N136" s="5100"/>
      <c r="O136" s="5106">
        <v>0</v>
      </c>
      <c r="P136" s="5106">
        <v>0</v>
      </c>
      <c r="Q136" s="5122"/>
      <c r="R136" s="5106">
        <v>0</v>
      </c>
      <c r="S136" s="5106">
        <v>0</v>
      </c>
      <c r="T136" s="5106">
        <v>0</v>
      </c>
      <c r="U136" s="5106">
        <v>0</v>
      </c>
      <c r="V136" s="5106">
        <v>0</v>
      </c>
      <c r="W136" s="5106">
        <v>0</v>
      </c>
      <c r="X136" s="5106">
        <v>0</v>
      </c>
      <c r="Y136" s="5106">
        <v>0</v>
      </c>
      <c r="Z136" s="5103">
        <f t="shared" si="13"/>
        <v>0</v>
      </c>
      <c r="AA136" s="5100"/>
      <c r="AB136" s="5104"/>
      <c r="AC136" s="121"/>
      <c r="AD136" s="5008">
        <f t="shared" si="14"/>
        <v>0</v>
      </c>
      <c r="AE136" s="5106">
        <v>0</v>
      </c>
      <c r="AF136" s="5106">
        <v>0</v>
      </c>
      <c r="AG136" s="5106">
        <v>0</v>
      </c>
      <c r="AH136" s="5106">
        <v>0</v>
      </c>
      <c r="AI136" s="5106">
        <v>0</v>
      </c>
      <c r="AJ136" s="5106">
        <v>0</v>
      </c>
      <c r="AK136" s="5106">
        <v>0</v>
      </c>
      <c r="AL136" s="5106">
        <v>0</v>
      </c>
      <c r="AM136" s="5007">
        <f t="shared" si="15"/>
        <v>0</v>
      </c>
      <c r="AN136" s="121"/>
      <c r="AO136" s="5107">
        <v>0</v>
      </c>
      <c r="AP136" s="121"/>
      <c r="AQ136" s="5107">
        <v>0</v>
      </c>
      <c r="AR136" s="121"/>
      <c r="AS136" s="39"/>
      <c r="AT136" s="164"/>
    </row>
    <row r="137" spans="1:46" hidden="1">
      <c r="A137" s="164"/>
      <c r="B137" s="121"/>
      <c r="C137" s="5098"/>
      <c r="D137" s="5099"/>
      <c r="E137" s="5099"/>
      <c r="F137" s="5090" t="b">
        <v>1</v>
      </c>
      <c r="G137" s="5090"/>
      <c r="H137" s="5090"/>
      <c r="I137" s="5090"/>
      <c r="J137" s="5100"/>
      <c r="K137" s="5100"/>
      <c r="L137" s="5100"/>
      <c r="M137" s="5100"/>
      <c r="N137" s="5100"/>
      <c r="O137" s="5106">
        <v>0</v>
      </c>
      <c r="P137" s="5106">
        <v>0</v>
      </c>
      <c r="Q137" s="5122"/>
      <c r="R137" s="5106">
        <v>0</v>
      </c>
      <c r="S137" s="5106">
        <v>0</v>
      </c>
      <c r="T137" s="5106">
        <v>0</v>
      </c>
      <c r="U137" s="5106">
        <v>0</v>
      </c>
      <c r="V137" s="5106">
        <v>0</v>
      </c>
      <c r="W137" s="5106">
        <v>0</v>
      </c>
      <c r="X137" s="5106">
        <v>0</v>
      </c>
      <c r="Y137" s="5106">
        <v>0</v>
      </c>
      <c r="Z137" s="5103">
        <f t="shared" si="13"/>
        <v>0</v>
      </c>
      <c r="AA137" s="5100"/>
      <c r="AB137" s="5104"/>
      <c r="AC137" s="121"/>
      <c r="AD137" s="5008">
        <f t="shared" si="14"/>
        <v>0</v>
      </c>
      <c r="AE137" s="5106">
        <v>0</v>
      </c>
      <c r="AF137" s="5106">
        <v>0</v>
      </c>
      <c r="AG137" s="5106">
        <v>0</v>
      </c>
      <c r="AH137" s="5106">
        <v>0</v>
      </c>
      <c r="AI137" s="5106">
        <v>0</v>
      </c>
      <c r="AJ137" s="5106">
        <v>0</v>
      </c>
      <c r="AK137" s="5106">
        <v>0</v>
      </c>
      <c r="AL137" s="5106">
        <v>0</v>
      </c>
      <c r="AM137" s="5007">
        <f t="shared" si="15"/>
        <v>0</v>
      </c>
      <c r="AN137" s="121"/>
      <c r="AO137" s="5107">
        <v>0</v>
      </c>
      <c r="AP137" s="121"/>
      <c r="AQ137" s="5107">
        <v>0</v>
      </c>
      <c r="AR137" s="121"/>
      <c r="AS137" s="39"/>
      <c r="AT137" s="164"/>
    </row>
    <row r="138" spans="1:46" hidden="1">
      <c r="A138" s="164"/>
      <c r="B138" s="121"/>
      <c r="C138" s="5098"/>
      <c r="D138" s="5099"/>
      <c r="E138" s="5099"/>
      <c r="F138" s="5090" t="b">
        <v>1</v>
      </c>
      <c r="G138" s="5090"/>
      <c r="H138" s="5090"/>
      <c r="I138" s="5090"/>
      <c r="J138" s="5100"/>
      <c r="K138" s="5100"/>
      <c r="L138" s="5100"/>
      <c r="M138" s="5100"/>
      <c r="N138" s="5100"/>
      <c r="O138" s="5106">
        <v>0</v>
      </c>
      <c r="P138" s="5106">
        <v>0</v>
      </c>
      <c r="Q138" s="5122"/>
      <c r="R138" s="5106">
        <v>0</v>
      </c>
      <c r="S138" s="5106">
        <v>0</v>
      </c>
      <c r="T138" s="5106">
        <v>0</v>
      </c>
      <c r="U138" s="5106">
        <v>0</v>
      </c>
      <c r="V138" s="5106">
        <v>0</v>
      </c>
      <c r="W138" s="5106">
        <v>0</v>
      </c>
      <c r="X138" s="5106">
        <v>0</v>
      </c>
      <c r="Y138" s="5106">
        <v>0</v>
      </c>
      <c r="Z138" s="5103">
        <f t="shared" si="13"/>
        <v>0</v>
      </c>
      <c r="AA138" s="5100"/>
      <c r="AB138" s="5104"/>
      <c r="AC138" s="121"/>
      <c r="AD138" s="5008">
        <f t="shared" si="14"/>
        <v>0</v>
      </c>
      <c r="AE138" s="5106">
        <v>0</v>
      </c>
      <c r="AF138" s="5106">
        <v>0</v>
      </c>
      <c r="AG138" s="5106">
        <v>0</v>
      </c>
      <c r="AH138" s="5106">
        <v>0</v>
      </c>
      <c r="AI138" s="5106">
        <v>0</v>
      </c>
      <c r="AJ138" s="5106">
        <v>0</v>
      </c>
      <c r="AK138" s="5106">
        <v>0</v>
      </c>
      <c r="AL138" s="5106">
        <v>0</v>
      </c>
      <c r="AM138" s="5007">
        <f t="shared" si="15"/>
        <v>0</v>
      </c>
      <c r="AN138" s="121"/>
      <c r="AO138" s="5107">
        <v>0</v>
      </c>
      <c r="AP138" s="121"/>
      <c r="AQ138" s="5107">
        <v>0</v>
      </c>
      <c r="AR138" s="121"/>
      <c r="AS138" s="39"/>
      <c r="AT138" s="164"/>
    </row>
    <row r="139" spans="1:46" hidden="1">
      <c r="A139" s="164"/>
      <c r="B139" s="121"/>
      <c r="C139" s="5098"/>
      <c r="D139" s="5099"/>
      <c r="E139" s="5099"/>
      <c r="F139" s="5090" t="b">
        <v>1</v>
      </c>
      <c r="G139" s="5090"/>
      <c r="H139" s="5090"/>
      <c r="I139" s="5090"/>
      <c r="J139" s="5100"/>
      <c r="K139" s="5100"/>
      <c r="L139" s="5100"/>
      <c r="M139" s="5100"/>
      <c r="N139" s="5100"/>
      <c r="O139" s="5106">
        <v>0</v>
      </c>
      <c r="P139" s="5106">
        <v>0</v>
      </c>
      <c r="Q139" s="5122"/>
      <c r="R139" s="5106">
        <v>0</v>
      </c>
      <c r="S139" s="5106">
        <v>0</v>
      </c>
      <c r="T139" s="5106">
        <v>0</v>
      </c>
      <c r="U139" s="5106">
        <v>0</v>
      </c>
      <c r="V139" s="5106">
        <v>0</v>
      </c>
      <c r="W139" s="5106">
        <v>0</v>
      </c>
      <c r="X139" s="5106">
        <v>0</v>
      </c>
      <c r="Y139" s="5106">
        <v>0</v>
      </c>
      <c r="Z139" s="5103">
        <f t="shared" si="13"/>
        <v>0</v>
      </c>
      <c r="AA139" s="5100"/>
      <c r="AB139" s="5104"/>
      <c r="AC139" s="121"/>
      <c r="AD139" s="5008">
        <f t="shared" si="14"/>
        <v>0</v>
      </c>
      <c r="AE139" s="5106">
        <v>0</v>
      </c>
      <c r="AF139" s="5106">
        <v>0</v>
      </c>
      <c r="AG139" s="5106">
        <v>0</v>
      </c>
      <c r="AH139" s="5106">
        <v>0</v>
      </c>
      <c r="AI139" s="5106">
        <v>0</v>
      </c>
      <c r="AJ139" s="5106">
        <v>0</v>
      </c>
      <c r="AK139" s="5106">
        <v>0</v>
      </c>
      <c r="AL139" s="5106">
        <v>0</v>
      </c>
      <c r="AM139" s="5007">
        <f t="shared" si="15"/>
        <v>0</v>
      </c>
      <c r="AN139" s="121"/>
      <c r="AO139" s="5107">
        <v>0</v>
      </c>
      <c r="AP139" s="121"/>
      <c r="AQ139" s="5107">
        <v>0</v>
      </c>
      <c r="AR139" s="121"/>
      <c r="AS139" s="39"/>
      <c r="AT139" s="164"/>
    </row>
    <row r="140" spans="1:46" hidden="1">
      <c r="A140" s="164"/>
      <c r="B140" s="121"/>
      <c r="C140" s="5098"/>
      <c r="D140" s="5099"/>
      <c r="E140" s="5099"/>
      <c r="F140" s="5090" t="b">
        <v>1</v>
      </c>
      <c r="G140" s="5090"/>
      <c r="H140" s="5090"/>
      <c r="I140" s="5090"/>
      <c r="J140" s="5100"/>
      <c r="K140" s="5100"/>
      <c r="L140" s="5100"/>
      <c r="M140" s="5100"/>
      <c r="N140" s="5100"/>
      <c r="O140" s="5106">
        <v>0</v>
      </c>
      <c r="P140" s="5106">
        <v>0</v>
      </c>
      <c r="Q140" s="5122"/>
      <c r="R140" s="5106">
        <v>0</v>
      </c>
      <c r="S140" s="5106">
        <v>0</v>
      </c>
      <c r="T140" s="5106">
        <v>0</v>
      </c>
      <c r="U140" s="5106">
        <v>0</v>
      </c>
      <c r="V140" s="5106">
        <v>0</v>
      </c>
      <c r="W140" s="5106">
        <v>0</v>
      </c>
      <c r="X140" s="5106">
        <v>0</v>
      </c>
      <c r="Y140" s="5106">
        <v>0</v>
      </c>
      <c r="Z140" s="5103">
        <f t="shared" si="13"/>
        <v>0</v>
      </c>
      <c r="AA140" s="5100"/>
      <c r="AB140" s="5104"/>
      <c r="AC140" s="121"/>
      <c r="AD140" s="5008">
        <f t="shared" si="14"/>
        <v>0</v>
      </c>
      <c r="AE140" s="5106">
        <v>0</v>
      </c>
      <c r="AF140" s="5106">
        <v>0</v>
      </c>
      <c r="AG140" s="5106">
        <v>0</v>
      </c>
      <c r="AH140" s="5106">
        <v>0</v>
      </c>
      <c r="AI140" s="5106">
        <v>0</v>
      </c>
      <c r="AJ140" s="5106">
        <v>0</v>
      </c>
      <c r="AK140" s="5106">
        <v>0</v>
      </c>
      <c r="AL140" s="5106">
        <v>0</v>
      </c>
      <c r="AM140" s="5007">
        <f t="shared" si="15"/>
        <v>0</v>
      </c>
      <c r="AN140" s="121"/>
      <c r="AO140" s="5107">
        <v>0</v>
      </c>
      <c r="AP140" s="121"/>
      <c r="AQ140" s="5107">
        <v>0</v>
      </c>
      <c r="AR140" s="121"/>
      <c r="AS140" s="39"/>
      <c r="AT140" s="164"/>
    </row>
    <row r="141" spans="1:46" hidden="1">
      <c r="A141" s="164"/>
      <c r="B141" s="121"/>
      <c r="C141" s="5098"/>
      <c r="D141" s="5099"/>
      <c r="E141" s="5099"/>
      <c r="F141" s="5090" t="b">
        <v>1</v>
      </c>
      <c r="G141" s="5090"/>
      <c r="H141" s="5090"/>
      <c r="I141" s="5090"/>
      <c r="J141" s="5100"/>
      <c r="K141" s="5100"/>
      <c r="L141" s="5100"/>
      <c r="M141" s="5100"/>
      <c r="N141" s="5100"/>
      <c r="O141" s="5106">
        <v>0</v>
      </c>
      <c r="P141" s="5106">
        <v>0</v>
      </c>
      <c r="Q141" s="5122"/>
      <c r="R141" s="5106">
        <v>0</v>
      </c>
      <c r="S141" s="5106">
        <v>0</v>
      </c>
      <c r="T141" s="5106">
        <v>0</v>
      </c>
      <c r="U141" s="5106">
        <v>0</v>
      </c>
      <c r="V141" s="5106">
        <v>0</v>
      </c>
      <c r="W141" s="5106">
        <v>0</v>
      </c>
      <c r="X141" s="5106">
        <v>0</v>
      </c>
      <c r="Y141" s="5106">
        <v>0</v>
      </c>
      <c r="Z141" s="5103">
        <f t="shared" si="13"/>
        <v>0</v>
      </c>
      <c r="AA141" s="5100"/>
      <c r="AB141" s="5104"/>
      <c r="AC141" s="121"/>
      <c r="AD141" s="5008">
        <f t="shared" si="14"/>
        <v>0</v>
      </c>
      <c r="AE141" s="5106">
        <v>0</v>
      </c>
      <c r="AF141" s="5106">
        <v>0</v>
      </c>
      <c r="AG141" s="5106">
        <v>0</v>
      </c>
      <c r="AH141" s="5106">
        <v>0</v>
      </c>
      <c r="AI141" s="5106">
        <v>0</v>
      </c>
      <c r="AJ141" s="5106">
        <v>0</v>
      </c>
      <c r="AK141" s="5106">
        <v>0</v>
      </c>
      <c r="AL141" s="5106">
        <v>0</v>
      </c>
      <c r="AM141" s="5007">
        <f t="shared" si="15"/>
        <v>0</v>
      </c>
      <c r="AN141" s="121"/>
      <c r="AO141" s="5107">
        <v>0</v>
      </c>
      <c r="AP141" s="121"/>
      <c r="AQ141" s="5107">
        <v>0</v>
      </c>
      <c r="AR141" s="121"/>
      <c r="AS141" s="39"/>
      <c r="AT141" s="164"/>
    </row>
    <row r="142" spans="1:46" hidden="1">
      <c r="A142" s="164"/>
      <c r="B142" s="121"/>
      <c r="C142" s="5098"/>
      <c r="D142" s="5099"/>
      <c r="E142" s="5099"/>
      <c r="F142" s="5090" t="b">
        <v>1</v>
      </c>
      <c r="G142" s="5090"/>
      <c r="H142" s="5090"/>
      <c r="I142" s="5090"/>
      <c r="J142" s="5100"/>
      <c r="K142" s="5100"/>
      <c r="L142" s="5100"/>
      <c r="M142" s="5100"/>
      <c r="N142" s="5100"/>
      <c r="O142" s="5106">
        <v>0</v>
      </c>
      <c r="P142" s="5106">
        <v>0</v>
      </c>
      <c r="Q142" s="5122"/>
      <c r="R142" s="5106">
        <v>0</v>
      </c>
      <c r="S142" s="5106">
        <v>0</v>
      </c>
      <c r="T142" s="5106">
        <v>0</v>
      </c>
      <c r="U142" s="5106">
        <v>0</v>
      </c>
      <c r="V142" s="5106">
        <v>0</v>
      </c>
      <c r="W142" s="5106">
        <v>0</v>
      </c>
      <c r="X142" s="5106">
        <v>0</v>
      </c>
      <c r="Y142" s="5106">
        <v>0</v>
      </c>
      <c r="Z142" s="5103">
        <f t="shared" si="13"/>
        <v>0</v>
      </c>
      <c r="AA142" s="5100"/>
      <c r="AB142" s="5104"/>
      <c r="AC142" s="121"/>
      <c r="AD142" s="5008">
        <f t="shared" si="14"/>
        <v>0</v>
      </c>
      <c r="AE142" s="5106">
        <v>0</v>
      </c>
      <c r="AF142" s="5106">
        <v>0</v>
      </c>
      <c r="AG142" s="5106">
        <v>0</v>
      </c>
      <c r="AH142" s="5106">
        <v>0</v>
      </c>
      <c r="AI142" s="5106">
        <v>0</v>
      </c>
      <c r="AJ142" s="5106">
        <v>0</v>
      </c>
      <c r="AK142" s="5106">
        <v>0</v>
      </c>
      <c r="AL142" s="5106">
        <v>0</v>
      </c>
      <c r="AM142" s="5007">
        <f t="shared" si="15"/>
        <v>0</v>
      </c>
      <c r="AN142" s="121"/>
      <c r="AO142" s="5107">
        <v>0</v>
      </c>
      <c r="AP142" s="121"/>
      <c r="AQ142" s="5107">
        <v>0</v>
      </c>
      <c r="AR142" s="121"/>
      <c r="AS142" s="39"/>
      <c r="AT142" s="164"/>
    </row>
    <row r="143" spans="1:46" hidden="1">
      <c r="A143" s="164"/>
      <c r="B143" s="121"/>
      <c r="C143" s="5098"/>
      <c r="D143" s="5099"/>
      <c r="E143" s="5099"/>
      <c r="F143" s="5090" t="b">
        <v>1</v>
      </c>
      <c r="G143" s="5090"/>
      <c r="H143" s="5090"/>
      <c r="I143" s="5090"/>
      <c r="J143" s="5100"/>
      <c r="K143" s="5100"/>
      <c r="L143" s="5100"/>
      <c r="M143" s="5100"/>
      <c r="N143" s="5100"/>
      <c r="O143" s="5106">
        <v>0</v>
      </c>
      <c r="P143" s="5106">
        <v>0</v>
      </c>
      <c r="Q143" s="5122"/>
      <c r="R143" s="5106">
        <v>0</v>
      </c>
      <c r="S143" s="5106">
        <v>0</v>
      </c>
      <c r="T143" s="5106">
        <v>0</v>
      </c>
      <c r="U143" s="5106">
        <v>0</v>
      </c>
      <c r="V143" s="5106">
        <v>0</v>
      </c>
      <c r="W143" s="5106">
        <v>0</v>
      </c>
      <c r="X143" s="5106">
        <v>0</v>
      </c>
      <c r="Y143" s="5106">
        <v>0</v>
      </c>
      <c r="Z143" s="5103">
        <f t="shared" si="13"/>
        <v>0</v>
      </c>
      <c r="AA143" s="5100"/>
      <c r="AB143" s="5104"/>
      <c r="AC143" s="121"/>
      <c r="AD143" s="5008">
        <f t="shared" si="14"/>
        <v>0</v>
      </c>
      <c r="AE143" s="5106">
        <v>0</v>
      </c>
      <c r="AF143" s="5106">
        <v>0</v>
      </c>
      <c r="AG143" s="5106">
        <v>0</v>
      </c>
      <c r="AH143" s="5106">
        <v>0</v>
      </c>
      <c r="AI143" s="5106">
        <v>0</v>
      </c>
      <c r="AJ143" s="5106">
        <v>0</v>
      </c>
      <c r="AK143" s="5106">
        <v>0</v>
      </c>
      <c r="AL143" s="5106">
        <v>0</v>
      </c>
      <c r="AM143" s="5007">
        <f t="shared" si="15"/>
        <v>0</v>
      </c>
      <c r="AN143" s="121"/>
      <c r="AO143" s="5107">
        <v>0</v>
      </c>
      <c r="AP143" s="121"/>
      <c r="AQ143" s="5107">
        <v>0</v>
      </c>
      <c r="AR143" s="121"/>
      <c r="AS143" s="39"/>
      <c r="AT143" s="164"/>
    </row>
    <row r="144" spans="1:46" hidden="1">
      <c r="A144" s="164"/>
      <c r="B144" s="121"/>
      <c r="C144" s="5098"/>
      <c r="D144" s="5099"/>
      <c r="E144" s="5099"/>
      <c r="F144" s="5090" t="b">
        <v>1</v>
      </c>
      <c r="G144" s="5090"/>
      <c r="H144" s="5090"/>
      <c r="I144" s="5090"/>
      <c r="J144" s="5100"/>
      <c r="K144" s="5100"/>
      <c r="L144" s="5100"/>
      <c r="M144" s="5100"/>
      <c r="N144" s="5100"/>
      <c r="O144" s="5106">
        <v>0</v>
      </c>
      <c r="P144" s="5106">
        <v>0</v>
      </c>
      <c r="Q144" s="5122"/>
      <c r="R144" s="5106">
        <v>0</v>
      </c>
      <c r="S144" s="5106">
        <v>0</v>
      </c>
      <c r="T144" s="5106">
        <v>0</v>
      </c>
      <c r="U144" s="5106">
        <v>0</v>
      </c>
      <c r="V144" s="5106">
        <v>0</v>
      </c>
      <c r="W144" s="5106">
        <v>0</v>
      </c>
      <c r="X144" s="5106">
        <v>0</v>
      </c>
      <c r="Y144" s="5106">
        <v>0</v>
      </c>
      <c r="Z144" s="5103">
        <f t="shared" si="13"/>
        <v>0</v>
      </c>
      <c r="AA144" s="5100"/>
      <c r="AB144" s="5104"/>
      <c r="AC144" s="121"/>
      <c r="AD144" s="5008">
        <f t="shared" si="14"/>
        <v>0</v>
      </c>
      <c r="AE144" s="5106">
        <v>0</v>
      </c>
      <c r="AF144" s="5106">
        <v>0</v>
      </c>
      <c r="AG144" s="5106">
        <v>0</v>
      </c>
      <c r="AH144" s="5106">
        <v>0</v>
      </c>
      <c r="AI144" s="5106">
        <v>0</v>
      </c>
      <c r="AJ144" s="5106">
        <v>0</v>
      </c>
      <c r="AK144" s="5106">
        <v>0</v>
      </c>
      <c r="AL144" s="5106">
        <v>0</v>
      </c>
      <c r="AM144" s="5007">
        <f t="shared" si="15"/>
        <v>0</v>
      </c>
      <c r="AN144" s="121"/>
      <c r="AO144" s="5107">
        <v>0</v>
      </c>
      <c r="AP144" s="121"/>
      <c r="AQ144" s="5107">
        <v>0</v>
      </c>
      <c r="AR144" s="121"/>
      <c r="AS144" s="39"/>
      <c r="AT144" s="164"/>
    </row>
    <row r="145" spans="1:46" hidden="1">
      <c r="A145" s="164"/>
      <c r="B145" s="121"/>
      <c r="C145" s="5098"/>
      <c r="D145" s="5099"/>
      <c r="E145" s="5099"/>
      <c r="F145" s="5090" t="b">
        <v>1</v>
      </c>
      <c r="G145" s="5090"/>
      <c r="H145" s="5090"/>
      <c r="I145" s="5090"/>
      <c r="J145" s="5100"/>
      <c r="K145" s="5100"/>
      <c r="L145" s="5100"/>
      <c r="M145" s="5100"/>
      <c r="N145" s="5100"/>
      <c r="O145" s="5106">
        <v>0</v>
      </c>
      <c r="P145" s="5106">
        <v>0</v>
      </c>
      <c r="Q145" s="5122"/>
      <c r="R145" s="5106">
        <v>0</v>
      </c>
      <c r="S145" s="5106">
        <v>0</v>
      </c>
      <c r="T145" s="5106">
        <v>0</v>
      </c>
      <c r="U145" s="5106">
        <v>0</v>
      </c>
      <c r="V145" s="5106">
        <v>0</v>
      </c>
      <c r="W145" s="5106">
        <v>0</v>
      </c>
      <c r="X145" s="5106">
        <v>0</v>
      </c>
      <c r="Y145" s="5106">
        <v>0</v>
      </c>
      <c r="Z145" s="5103">
        <f t="shared" si="13"/>
        <v>0</v>
      </c>
      <c r="AA145" s="5100"/>
      <c r="AB145" s="5104"/>
      <c r="AC145" s="121"/>
      <c r="AD145" s="5008">
        <f t="shared" si="14"/>
        <v>0</v>
      </c>
      <c r="AE145" s="5106">
        <v>0</v>
      </c>
      <c r="AF145" s="5106">
        <v>0</v>
      </c>
      <c r="AG145" s="5106">
        <v>0</v>
      </c>
      <c r="AH145" s="5106">
        <v>0</v>
      </c>
      <c r="AI145" s="5106">
        <v>0</v>
      </c>
      <c r="AJ145" s="5106">
        <v>0</v>
      </c>
      <c r="AK145" s="5106">
        <v>0</v>
      </c>
      <c r="AL145" s="5106">
        <v>0</v>
      </c>
      <c r="AM145" s="5007">
        <f t="shared" si="15"/>
        <v>0</v>
      </c>
      <c r="AN145" s="121"/>
      <c r="AO145" s="5107">
        <v>0</v>
      </c>
      <c r="AP145" s="121"/>
      <c r="AQ145" s="5107">
        <v>0</v>
      </c>
      <c r="AR145" s="121"/>
      <c r="AS145" s="39"/>
      <c r="AT145" s="164"/>
    </row>
    <row r="146" spans="1:46" hidden="1">
      <c r="A146" s="164"/>
      <c r="B146" s="121"/>
      <c r="C146" s="5098"/>
      <c r="D146" s="5099"/>
      <c r="E146" s="5099"/>
      <c r="F146" s="5090" t="b">
        <v>1</v>
      </c>
      <c r="G146" s="5090"/>
      <c r="H146" s="5090"/>
      <c r="I146" s="5090"/>
      <c r="J146" s="5100"/>
      <c r="K146" s="5100"/>
      <c r="L146" s="5100"/>
      <c r="M146" s="5100"/>
      <c r="N146" s="5100"/>
      <c r="O146" s="5106">
        <v>0</v>
      </c>
      <c r="P146" s="5106">
        <v>0</v>
      </c>
      <c r="Q146" s="5122"/>
      <c r="R146" s="5106">
        <v>0</v>
      </c>
      <c r="S146" s="5106">
        <v>0</v>
      </c>
      <c r="T146" s="5106">
        <v>0</v>
      </c>
      <c r="U146" s="5106">
        <v>0</v>
      </c>
      <c r="V146" s="5106">
        <v>0</v>
      </c>
      <c r="W146" s="5106">
        <v>0</v>
      </c>
      <c r="X146" s="5106">
        <v>0</v>
      </c>
      <c r="Y146" s="5106">
        <v>0</v>
      </c>
      <c r="Z146" s="5103">
        <f t="shared" si="13"/>
        <v>0</v>
      </c>
      <c r="AA146" s="5100"/>
      <c r="AB146" s="5104"/>
      <c r="AC146" s="121"/>
      <c r="AD146" s="5008">
        <f t="shared" si="14"/>
        <v>0</v>
      </c>
      <c r="AE146" s="5106">
        <v>0</v>
      </c>
      <c r="AF146" s="5106">
        <v>0</v>
      </c>
      <c r="AG146" s="5106">
        <v>0</v>
      </c>
      <c r="AH146" s="5106">
        <v>0</v>
      </c>
      <c r="AI146" s="5106">
        <v>0</v>
      </c>
      <c r="AJ146" s="5106">
        <v>0</v>
      </c>
      <c r="AK146" s="5106">
        <v>0</v>
      </c>
      <c r="AL146" s="5106">
        <v>0</v>
      </c>
      <c r="AM146" s="5007">
        <f t="shared" si="15"/>
        <v>0</v>
      </c>
      <c r="AN146" s="121"/>
      <c r="AO146" s="5107">
        <v>0</v>
      </c>
      <c r="AP146" s="121"/>
      <c r="AQ146" s="5107">
        <v>0</v>
      </c>
      <c r="AR146" s="121"/>
      <c r="AS146" s="39"/>
      <c r="AT146" s="164"/>
    </row>
    <row r="147" spans="1:46" hidden="1">
      <c r="A147" s="164"/>
      <c r="B147" s="121"/>
      <c r="C147" s="5098"/>
      <c r="D147" s="5099"/>
      <c r="E147" s="5099"/>
      <c r="F147" s="5090" t="b">
        <v>1</v>
      </c>
      <c r="G147" s="5090"/>
      <c r="H147" s="5090"/>
      <c r="I147" s="5090"/>
      <c r="J147" s="5100"/>
      <c r="K147" s="5100"/>
      <c r="L147" s="5100"/>
      <c r="M147" s="5100"/>
      <c r="N147" s="5100"/>
      <c r="O147" s="5106">
        <v>0</v>
      </c>
      <c r="P147" s="5106">
        <v>0</v>
      </c>
      <c r="Q147" s="5122"/>
      <c r="R147" s="5106">
        <v>0</v>
      </c>
      <c r="S147" s="5106">
        <v>0</v>
      </c>
      <c r="T147" s="5106">
        <v>0</v>
      </c>
      <c r="U147" s="5106">
        <v>0</v>
      </c>
      <c r="V147" s="5106">
        <v>0</v>
      </c>
      <c r="W147" s="5106">
        <v>0</v>
      </c>
      <c r="X147" s="5106">
        <v>0</v>
      </c>
      <c r="Y147" s="5106">
        <v>0</v>
      </c>
      <c r="Z147" s="5103">
        <f t="shared" si="13"/>
        <v>0</v>
      </c>
      <c r="AA147" s="5100"/>
      <c r="AB147" s="5104"/>
      <c r="AC147" s="121"/>
      <c r="AD147" s="5008">
        <f t="shared" si="14"/>
        <v>0</v>
      </c>
      <c r="AE147" s="5106">
        <v>0</v>
      </c>
      <c r="AF147" s="5106">
        <v>0</v>
      </c>
      <c r="AG147" s="5106">
        <v>0</v>
      </c>
      <c r="AH147" s="5106">
        <v>0</v>
      </c>
      <c r="AI147" s="5106">
        <v>0</v>
      </c>
      <c r="AJ147" s="5106">
        <v>0</v>
      </c>
      <c r="AK147" s="5106">
        <v>0</v>
      </c>
      <c r="AL147" s="5106">
        <v>0</v>
      </c>
      <c r="AM147" s="5007">
        <f t="shared" si="15"/>
        <v>0</v>
      </c>
      <c r="AN147" s="121"/>
      <c r="AO147" s="5107">
        <v>0</v>
      </c>
      <c r="AP147" s="121"/>
      <c r="AQ147" s="5107">
        <v>0</v>
      </c>
      <c r="AR147" s="121"/>
      <c r="AS147" s="39"/>
      <c r="AT147" s="164"/>
    </row>
    <row r="148" spans="1:46" hidden="1">
      <c r="A148" s="164"/>
      <c r="B148" s="121"/>
      <c r="C148" s="5098"/>
      <c r="D148" s="5099"/>
      <c r="E148" s="5099"/>
      <c r="F148" s="5090" t="b">
        <v>1</v>
      </c>
      <c r="G148" s="5090"/>
      <c r="H148" s="5090"/>
      <c r="I148" s="5090"/>
      <c r="J148" s="5100"/>
      <c r="K148" s="5100"/>
      <c r="L148" s="5100"/>
      <c r="M148" s="5100"/>
      <c r="N148" s="5100"/>
      <c r="O148" s="5106">
        <v>0</v>
      </c>
      <c r="P148" s="5106">
        <v>0</v>
      </c>
      <c r="Q148" s="5122"/>
      <c r="R148" s="5106">
        <v>0</v>
      </c>
      <c r="S148" s="5106">
        <v>0</v>
      </c>
      <c r="T148" s="5106">
        <v>0</v>
      </c>
      <c r="U148" s="5106">
        <v>0</v>
      </c>
      <c r="V148" s="5106">
        <v>0</v>
      </c>
      <c r="W148" s="5106">
        <v>0</v>
      </c>
      <c r="X148" s="5106">
        <v>0</v>
      </c>
      <c r="Y148" s="5106">
        <v>0</v>
      </c>
      <c r="Z148" s="5103">
        <f t="shared" si="13"/>
        <v>0</v>
      </c>
      <c r="AA148" s="5100"/>
      <c r="AB148" s="5104"/>
      <c r="AC148" s="121"/>
      <c r="AD148" s="5008">
        <f t="shared" si="14"/>
        <v>0</v>
      </c>
      <c r="AE148" s="5106">
        <v>0</v>
      </c>
      <c r="AF148" s="5106">
        <v>0</v>
      </c>
      <c r="AG148" s="5106">
        <v>0</v>
      </c>
      <c r="AH148" s="5106">
        <v>0</v>
      </c>
      <c r="AI148" s="5106">
        <v>0</v>
      </c>
      <c r="AJ148" s="5106">
        <v>0</v>
      </c>
      <c r="AK148" s="5106">
        <v>0</v>
      </c>
      <c r="AL148" s="5106">
        <v>0</v>
      </c>
      <c r="AM148" s="5007">
        <f t="shared" si="15"/>
        <v>0</v>
      </c>
      <c r="AN148" s="121"/>
      <c r="AO148" s="5107">
        <v>0</v>
      </c>
      <c r="AP148" s="121"/>
      <c r="AQ148" s="5107">
        <v>0</v>
      </c>
      <c r="AR148" s="121"/>
      <c r="AS148" s="39"/>
      <c r="AT148" s="164"/>
    </row>
    <row r="149" spans="1:46" hidden="1">
      <c r="A149" s="164"/>
      <c r="B149" s="121"/>
      <c r="C149" s="5098"/>
      <c r="D149" s="5099"/>
      <c r="E149" s="5099"/>
      <c r="F149" s="5090" t="b">
        <v>1</v>
      </c>
      <c r="G149" s="5090"/>
      <c r="H149" s="5090"/>
      <c r="I149" s="5090"/>
      <c r="J149" s="5100"/>
      <c r="K149" s="5100"/>
      <c r="L149" s="5100"/>
      <c r="M149" s="5100"/>
      <c r="N149" s="5100"/>
      <c r="O149" s="5106">
        <v>0</v>
      </c>
      <c r="P149" s="5106">
        <v>0</v>
      </c>
      <c r="Q149" s="5122"/>
      <c r="R149" s="5106">
        <v>0</v>
      </c>
      <c r="S149" s="5106">
        <v>0</v>
      </c>
      <c r="T149" s="5106">
        <v>0</v>
      </c>
      <c r="U149" s="5106">
        <v>0</v>
      </c>
      <c r="V149" s="5106">
        <v>0</v>
      </c>
      <c r="W149" s="5106">
        <v>0</v>
      </c>
      <c r="X149" s="5106">
        <v>0</v>
      </c>
      <c r="Y149" s="5106">
        <v>0</v>
      </c>
      <c r="Z149" s="5103">
        <f t="shared" si="13"/>
        <v>0</v>
      </c>
      <c r="AA149" s="5100"/>
      <c r="AB149" s="5104"/>
      <c r="AC149" s="121"/>
      <c r="AD149" s="5008">
        <f t="shared" si="14"/>
        <v>0</v>
      </c>
      <c r="AE149" s="5106">
        <v>0</v>
      </c>
      <c r="AF149" s="5106">
        <v>0</v>
      </c>
      <c r="AG149" s="5106">
        <v>0</v>
      </c>
      <c r="AH149" s="5106">
        <v>0</v>
      </c>
      <c r="AI149" s="5106">
        <v>0</v>
      </c>
      <c r="AJ149" s="5106">
        <v>0</v>
      </c>
      <c r="AK149" s="5106">
        <v>0</v>
      </c>
      <c r="AL149" s="5106">
        <v>0</v>
      </c>
      <c r="AM149" s="5007">
        <f t="shared" si="15"/>
        <v>0</v>
      </c>
      <c r="AN149" s="121"/>
      <c r="AO149" s="5107">
        <v>0</v>
      </c>
      <c r="AP149" s="121"/>
      <c r="AQ149" s="5107">
        <v>0</v>
      </c>
      <c r="AR149" s="121"/>
      <c r="AS149" s="39"/>
      <c r="AT149" s="164"/>
    </row>
    <row r="150" spans="1:46" hidden="1">
      <c r="A150" s="164"/>
      <c r="B150" s="121"/>
      <c r="C150" s="5098"/>
      <c r="D150" s="5099"/>
      <c r="E150" s="5099"/>
      <c r="F150" s="5090" t="b">
        <v>1</v>
      </c>
      <c r="G150" s="5090"/>
      <c r="H150" s="5090"/>
      <c r="I150" s="5090"/>
      <c r="J150" s="5100"/>
      <c r="K150" s="5100"/>
      <c r="L150" s="5100"/>
      <c r="M150" s="5100"/>
      <c r="N150" s="5100"/>
      <c r="O150" s="5106">
        <v>0</v>
      </c>
      <c r="P150" s="5106">
        <v>0</v>
      </c>
      <c r="Q150" s="5122"/>
      <c r="R150" s="5106">
        <v>0</v>
      </c>
      <c r="S150" s="5106">
        <v>0</v>
      </c>
      <c r="T150" s="5106">
        <v>0</v>
      </c>
      <c r="U150" s="5106">
        <v>0</v>
      </c>
      <c r="V150" s="5106">
        <v>0</v>
      </c>
      <c r="W150" s="5106">
        <v>0</v>
      </c>
      <c r="X150" s="5106">
        <v>0</v>
      </c>
      <c r="Y150" s="5106">
        <v>0</v>
      </c>
      <c r="Z150" s="5103">
        <f t="shared" si="13"/>
        <v>0</v>
      </c>
      <c r="AA150" s="5100"/>
      <c r="AB150" s="5104"/>
      <c r="AC150" s="121"/>
      <c r="AD150" s="5008">
        <f t="shared" si="14"/>
        <v>0</v>
      </c>
      <c r="AE150" s="5106">
        <v>0</v>
      </c>
      <c r="AF150" s="5106">
        <v>0</v>
      </c>
      <c r="AG150" s="5106">
        <v>0</v>
      </c>
      <c r="AH150" s="5106">
        <v>0</v>
      </c>
      <c r="AI150" s="5106">
        <v>0</v>
      </c>
      <c r="AJ150" s="5106">
        <v>0</v>
      </c>
      <c r="AK150" s="5106">
        <v>0</v>
      </c>
      <c r="AL150" s="5106">
        <v>0</v>
      </c>
      <c r="AM150" s="5007">
        <f t="shared" si="15"/>
        <v>0</v>
      </c>
      <c r="AN150" s="121"/>
      <c r="AO150" s="5107">
        <v>0</v>
      </c>
      <c r="AP150" s="121"/>
      <c r="AQ150" s="5107">
        <v>0</v>
      </c>
      <c r="AR150" s="121"/>
      <c r="AS150" s="39"/>
      <c r="AT150" s="164"/>
    </row>
    <row r="151" spans="1:46" hidden="1">
      <c r="A151" s="164"/>
      <c r="B151" s="121"/>
      <c r="C151" s="5098"/>
      <c r="D151" s="5099"/>
      <c r="E151" s="5099"/>
      <c r="F151" s="5090" t="b">
        <v>1</v>
      </c>
      <c r="G151" s="5090"/>
      <c r="H151" s="5090"/>
      <c r="I151" s="5090"/>
      <c r="J151" s="5100"/>
      <c r="K151" s="5100"/>
      <c r="L151" s="5100"/>
      <c r="M151" s="5100"/>
      <c r="N151" s="5100"/>
      <c r="O151" s="5106">
        <v>0</v>
      </c>
      <c r="P151" s="5106">
        <v>0</v>
      </c>
      <c r="Q151" s="5122"/>
      <c r="R151" s="5106">
        <v>0</v>
      </c>
      <c r="S151" s="5106">
        <v>0</v>
      </c>
      <c r="T151" s="5106">
        <v>0</v>
      </c>
      <c r="U151" s="5106">
        <v>0</v>
      </c>
      <c r="V151" s="5106">
        <v>0</v>
      </c>
      <c r="W151" s="5106">
        <v>0</v>
      </c>
      <c r="X151" s="5106">
        <v>0</v>
      </c>
      <c r="Y151" s="5106">
        <v>0</v>
      </c>
      <c r="Z151" s="5103">
        <f t="shared" si="13"/>
        <v>0</v>
      </c>
      <c r="AA151" s="5100"/>
      <c r="AB151" s="5104"/>
      <c r="AC151" s="121"/>
      <c r="AD151" s="5008">
        <f t="shared" si="14"/>
        <v>0</v>
      </c>
      <c r="AE151" s="5106">
        <v>0</v>
      </c>
      <c r="AF151" s="5106">
        <v>0</v>
      </c>
      <c r="AG151" s="5106">
        <v>0</v>
      </c>
      <c r="AH151" s="5106">
        <v>0</v>
      </c>
      <c r="AI151" s="5106">
        <v>0</v>
      </c>
      <c r="AJ151" s="5106">
        <v>0</v>
      </c>
      <c r="AK151" s="5106">
        <v>0</v>
      </c>
      <c r="AL151" s="5106">
        <v>0</v>
      </c>
      <c r="AM151" s="5007">
        <f t="shared" si="15"/>
        <v>0</v>
      </c>
      <c r="AN151" s="121"/>
      <c r="AO151" s="5107">
        <v>0</v>
      </c>
      <c r="AP151" s="121"/>
      <c r="AQ151" s="5107">
        <v>0</v>
      </c>
      <c r="AR151" s="121"/>
      <c r="AS151" s="39"/>
      <c r="AT151" s="164"/>
    </row>
    <row r="152" spans="1:46" hidden="1">
      <c r="A152" s="164"/>
      <c r="B152" s="121"/>
      <c r="C152" s="5098"/>
      <c r="D152" s="5099"/>
      <c r="E152" s="5099"/>
      <c r="F152" s="5090" t="b">
        <v>1</v>
      </c>
      <c r="G152" s="5090"/>
      <c r="H152" s="5090"/>
      <c r="I152" s="5090"/>
      <c r="J152" s="5100"/>
      <c r="K152" s="5100"/>
      <c r="L152" s="5100"/>
      <c r="M152" s="5100"/>
      <c r="N152" s="5100"/>
      <c r="O152" s="5106">
        <v>0</v>
      </c>
      <c r="P152" s="5106">
        <v>0</v>
      </c>
      <c r="Q152" s="5122"/>
      <c r="R152" s="5106">
        <v>0</v>
      </c>
      <c r="S152" s="5106">
        <v>0</v>
      </c>
      <c r="T152" s="5106">
        <v>0</v>
      </c>
      <c r="U152" s="5106">
        <v>0</v>
      </c>
      <c r="V152" s="5106">
        <v>0</v>
      </c>
      <c r="W152" s="5106">
        <v>0</v>
      </c>
      <c r="X152" s="5106">
        <v>0</v>
      </c>
      <c r="Y152" s="5106">
        <v>0</v>
      </c>
      <c r="Z152" s="5103">
        <f t="shared" si="13"/>
        <v>0</v>
      </c>
      <c r="AA152" s="5100"/>
      <c r="AB152" s="5104"/>
      <c r="AC152" s="121"/>
      <c r="AD152" s="5008">
        <f t="shared" si="14"/>
        <v>0</v>
      </c>
      <c r="AE152" s="5106">
        <v>0</v>
      </c>
      <c r="AF152" s="5106">
        <v>0</v>
      </c>
      <c r="AG152" s="5106">
        <v>0</v>
      </c>
      <c r="AH152" s="5106">
        <v>0</v>
      </c>
      <c r="AI152" s="5106">
        <v>0</v>
      </c>
      <c r="AJ152" s="5106">
        <v>0</v>
      </c>
      <c r="AK152" s="5106">
        <v>0</v>
      </c>
      <c r="AL152" s="5106">
        <v>0</v>
      </c>
      <c r="AM152" s="5007">
        <f t="shared" si="15"/>
        <v>0</v>
      </c>
      <c r="AN152" s="121"/>
      <c r="AO152" s="5107">
        <v>0</v>
      </c>
      <c r="AP152" s="121"/>
      <c r="AQ152" s="5107">
        <v>0</v>
      </c>
      <c r="AR152" s="121"/>
      <c r="AS152" s="39"/>
      <c r="AT152" s="164"/>
    </row>
    <row r="153" spans="1:46" hidden="1">
      <c r="A153" s="164"/>
      <c r="B153" s="121"/>
      <c r="C153" s="5098"/>
      <c r="D153" s="5099"/>
      <c r="E153" s="5099"/>
      <c r="F153" s="5090" t="b">
        <v>1</v>
      </c>
      <c r="G153" s="5090"/>
      <c r="H153" s="5090"/>
      <c r="I153" s="5090"/>
      <c r="J153" s="5100"/>
      <c r="K153" s="5100"/>
      <c r="L153" s="5100"/>
      <c r="M153" s="5100"/>
      <c r="N153" s="5100"/>
      <c r="O153" s="5106">
        <v>0</v>
      </c>
      <c r="P153" s="5106">
        <v>0</v>
      </c>
      <c r="Q153" s="5122"/>
      <c r="R153" s="5106">
        <v>0</v>
      </c>
      <c r="S153" s="5106">
        <v>0</v>
      </c>
      <c r="T153" s="5106">
        <v>0</v>
      </c>
      <c r="U153" s="5106">
        <v>0</v>
      </c>
      <c r="V153" s="5106">
        <v>0</v>
      </c>
      <c r="W153" s="5106">
        <v>0</v>
      </c>
      <c r="X153" s="5106">
        <v>0</v>
      </c>
      <c r="Y153" s="5106">
        <v>0</v>
      </c>
      <c r="Z153" s="5103">
        <f t="shared" si="13"/>
        <v>0</v>
      </c>
      <c r="AA153" s="5100"/>
      <c r="AB153" s="5104"/>
      <c r="AC153" s="121"/>
      <c r="AD153" s="5008">
        <f t="shared" si="14"/>
        <v>0</v>
      </c>
      <c r="AE153" s="5106">
        <v>0</v>
      </c>
      <c r="AF153" s="5106">
        <v>0</v>
      </c>
      <c r="AG153" s="5106">
        <v>0</v>
      </c>
      <c r="AH153" s="5106">
        <v>0</v>
      </c>
      <c r="AI153" s="5106">
        <v>0</v>
      </c>
      <c r="AJ153" s="5106">
        <v>0</v>
      </c>
      <c r="AK153" s="5106">
        <v>0</v>
      </c>
      <c r="AL153" s="5106">
        <v>0</v>
      </c>
      <c r="AM153" s="5007">
        <f t="shared" si="15"/>
        <v>0</v>
      </c>
      <c r="AN153" s="121"/>
      <c r="AO153" s="5107">
        <v>0</v>
      </c>
      <c r="AP153" s="121"/>
      <c r="AQ153" s="5107">
        <v>0</v>
      </c>
      <c r="AR153" s="121"/>
      <c r="AS153" s="39"/>
      <c r="AT153" s="164"/>
    </row>
    <row r="154" spans="1:46" hidden="1">
      <c r="A154" s="164"/>
      <c r="B154" s="121"/>
      <c r="C154" s="5098"/>
      <c r="D154" s="5099"/>
      <c r="E154" s="5099"/>
      <c r="F154" s="5090" t="b">
        <v>1</v>
      </c>
      <c r="G154" s="5090"/>
      <c r="H154" s="5090"/>
      <c r="I154" s="5090"/>
      <c r="J154" s="5100"/>
      <c r="K154" s="5100"/>
      <c r="L154" s="5100"/>
      <c r="M154" s="5100"/>
      <c r="N154" s="5100"/>
      <c r="O154" s="5106">
        <v>0</v>
      </c>
      <c r="P154" s="5106">
        <v>0</v>
      </c>
      <c r="Q154" s="5122"/>
      <c r="R154" s="5106">
        <v>0</v>
      </c>
      <c r="S154" s="5106">
        <v>0</v>
      </c>
      <c r="T154" s="5106">
        <v>0</v>
      </c>
      <c r="U154" s="5106">
        <v>0</v>
      </c>
      <c r="V154" s="5106">
        <v>0</v>
      </c>
      <c r="W154" s="5106">
        <v>0</v>
      </c>
      <c r="X154" s="5106">
        <v>0</v>
      </c>
      <c r="Y154" s="5106">
        <v>0</v>
      </c>
      <c r="Z154" s="5103">
        <f t="shared" si="13"/>
        <v>0</v>
      </c>
      <c r="AA154" s="5100"/>
      <c r="AB154" s="5104"/>
      <c r="AC154" s="121"/>
      <c r="AD154" s="5008">
        <f t="shared" si="14"/>
        <v>0</v>
      </c>
      <c r="AE154" s="5106">
        <v>0</v>
      </c>
      <c r="AF154" s="5106">
        <v>0</v>
      </c>
      <c r="AG154" s="5106">
        <v>0</v>
      </c>
      <c r="AH154" s="5106">
        <v>0</v>
      </c>
      <c r="AI154" s="5106">
        <v>0</v>
      </c>
      <c r="AJ154" s="5106">
        <v>0</v>
      </c>
      <c r="AK154" s="5106">
        <v>0</v>
      </c>
      <c r="AL154" s="5106">
        <v>0</v>
      </c>
      <c r="AM154" s="5007">
        <f t="shared" si="15"/>
        <v>0</v>
      </c>
      <c r="AN154" s="121"/>
      <c r="AO154" s="5107">
        <v>0</v>
      </c>
      <c r="AP154" s="121"/>
      <c r="AQ154" s="5107">
        <v>0</v>
      </c>
      <c r="AR154" s="121"/>
      <c r="AS154" s="39"/>
      <c r="AT154" s="164"/>
    </row>
    <row r="155" spans="1:46" hidden="1">
      <c r="A155" s="164"/>
      <c r="B155" s="121"/>
      <c r="C155" s="5098"/>
      <c r="D155" s="5099"/>
      <c r="E155" s="5099"/>
      <c r="F155" s="5090" t="b">
        <v>1</v>
      </c>
      <c r="G155" s="5090"/>
      <c r="H155" s="5090"/>
      <c r="I155" s="5090"/>
      <c r="J155" s="5100"/>
      <c r="K155" s="5100"/>
      <c r="L155" s="5100"/>
      <c r="M155" s="5100"/>
      <c r="N155" s="5100"/>
      <c r="O155" s="5106">
        <v>0</v>
      </c>
      <c r="P155" s="5106">
        <v>0</v>
      </c>
      <c r="Q155" s="5122"/>
      <c r="R155" s="5106">
        <v>0</v>
      </c>
      <c r="S155" s="5106">
        <v>0</v>
      </c>
      <c r="T155" s="5106">
        <v>0</v>
      </c>
      <c r="U155" s="5106">
        <v>0</v>
      </c>
      <c r="V155" s="5106">
        <v>0</v>
      </c>
      <c r="W155" s="5106">
        <v>0</v>
      </c>
      <c r="X155" s="5106">
        <v>0</v>
      </c>
      <c r="Y155" s="5106">
        <v>0</v>
      </c>
      <c r="Z155" s="5103">
        <f t="shared" si="13"/>
        <v>0</v>
      </c>
      <c r="AA155" s="5100"/>
      <c r="AB155" s="5104"/>
      <c r="AC155" s="121"/>
      <c r="AD155" s="5008">
        <f t="shared" si="14"/>
        <v>0</v>
      </c>
      <c r="AE155" s="5106">
        <v>0</v>
      </c>
      <c r="AF155" s="5106">
        <v>0</v>
      </c>
      <c r="AG155" s="5106">
        <v>0</v>
      </c>
      <c r="AH155" s="5106">
        <v>0</v>
      </c>
      <c r="AI155" s="5106">
        <v>0</v>
      </c>
      <c r="AJ155" s="5106">
        <v>0</v>
      </c>
      <c r="AK155" s="5106">
        <v>0</v>
      </c>
      <c r="AL155" s="5106">
        <v>0</v>
      </c>
      <c r="AM155" s="5007">
        <f t="shared" si="15"/>
        <v>0</v>
      </c>
      <c r="AN155" s="121"/>
      <c r="AO155" s="5107">
        <v>0</v>
      </c>
      <c r="AP155" s="121"/>
      <c r="AQ155" s="5107">
        <v>0</v>
      </c>
      <c r="AR155" s="121"/>
      <c r="AS155" s="39"/>
      <c r="AT155" s="164"/>
    </row>
    <row r="156" spans="1:46" hidden="1">
      <c r="A156" s="164"/>
      <c r="B156" s="121"/>
      <c r="C156" s="5098"/>
      <c r="D156" s="5099"/>
      <c r="E156" s="5099"/>
      <c r="F156" s="5090" t="b">
        <v>1</v>
      </c>
      <c r="G156" s="5090"/>
      <c r="H156" s="5090"/>
      <c r="I156" s="5090"/>
      <c r="J156" s="5100"/>
      <c r="K156" s="5100"/>
      <c r="L156" s="5100"/>
      <c r="M156" s="5100"/>
      <c r="N156" s="5100"/>
      <c r="O156" s="5106">
        <v>0</v>
      </c>
      <c r="P156" s="5106">
        <v>0</v>
      </c>
      <c r="Q156" s="5122"/>
      <c r="R156" s="5106">
        <v>0</v>
      </c>
      <c r="S156" s="5106">
        <v>0</v>
      </c>
      <c r="T156" s="5106">
        <v>0</v>
      </c>
      <c r="U156" s="5106">
        <v>0</v>
      </c>
      <c r="V156" s="5106">
        <v>0</v>
      </c>
      <c r="W156" s="5106">
        <v>0</v>
      </c>
      <c r="X156" s="5106">
        <v>0</v>
      </c>
      <c r="Y156" s="5106">
        <v>0</v>
      </c>
      <c r="Z156" s="5103">
        <f t="shared" si="13"/>
        <v>0</v>
      </c>
      <c r="AA156" s="5100"/>
      <c r="AB156" s="5104"/>
      <c r="AC156" s="121"/>
      <c r="AD156" s="5008">
        <f t="shared" si="14"/>
        <v>0</v>
      </c>
      <c r="AE156" s="5106">
        <v>0</v>
      </c>
      <c r="AF156" s="5106">
        <v>0</v>
      </c>
      <c r="AG156" s="5106">
        <v>0</v>
      </c>
      <c r="AH156" s="5106">
        <v>0</v>
      </c>
      <c r="AI156" s="5106">
        <v>0</v>
      </c>
      <c r="AJ156" s="5106">
        <v>0</v>
      </c>
      <c r="AK156" s="5106">
        <v>0</v>
      </c>
      <c r="AL156" s="5106">
        <v>0</v>
      </c>
      <c r="AM156" s="5007">
        <f t="shared" si="15"/>
        <v>0</v>
      </c>
      <c r="AN156" s="121"/>
      <c r="AO156" s="5107">
        <v>0</v>
      </c>
      <c r="AP156" s="121"/>
      <c r="AQ156" s="5107">
        <v>0</v>
      </c>
      <c r="AR156" s="121"/>
      <c r="AS156" s="39"/>
      <c r="AT156" s="164"/>
    </row>
    <row r="157" spans="1:46" hidden="1">
      <c r="A157" s="164"/>
      <c r="B157" s="121"/>
      <c r="C157" s="5098"/>
      <c r="D157" s="5099"/>
      <c r="E157" s="5099"/>
      <c r="F157" s="5090" t="b">
        <v>1</v>
      </c>
      <c r="G157" s="5090"/>
      <c r="H157" s="5090"/>
      <c r="I157" s="5090"/>
      <c r="J157" s="5100"/>
      <c r="K157" s="5100"/>
      <c r="L157" s="5100"/>
      <c r="M157" s="5100"/>
      <c r="N157" s="5100"/>
      <c r="O157" s="5106">
        <v>0</v>
      </c>
      <c r="P157" s="5106">
        <v>0</v>
      </c>
      <c r="Q157" s="5122"/>
      <c r="R157" s="5106">
        <v>0</v>
      </c>
      <c r="S157" s="5106">
        <v>0</v>
      </c>
      <c r="T157" s="5106">
        <v>0</v>
      </c>
      <c r="U157" s="5106">
        <v>0</v>
      </c>
      <c r="V157" s="5106">
        <v>0</v>
      </c>
      <c r="W157" s="5106">
        <v>0</v>
      </c>
      <c r="X157" s="5106">
        <v>0</v>
      </c>
      <c r="Y157" s="5106">
        <v>0</v>
      </c>
      <c r="Z157" s="5103">
        <f t="shared" si="13"/>
        <v>0</v>
      </c>
      <c r="AA157" s="5100"/>
      <c r="AB157" s="5104"/>
      <c r="AC157" s="121"/>
      <c r="AD157" s="5008">
        <f t="shared" si="14"/>
        <v>0</v>
      </c>
      <c r="AE157" s="5106">
        <v>0</v>
      </c>
      <c r="AF157" s="5106">
        <v>0</v>
      </c>
      <c r="AG157" s="5106">
        <v>0</v>
      </c>
      <c r="AH157" s="5106">
        <v>0</v>
      </c>
      <c r="AI157" s="5106">
        <v>0</v>
      </c>
      <c r="AJ157" s="5106">
        <v>0</v>
      </c>
      <c r="AK157" s="5106">
        <v>0</v>
      </c>
      <c r="AL157" s="5106">
        <v>0</v>
      </c>
      <c r="AM157" s="5007">
        <f t="shared" si="15"/>
        <v>0</v>
      </c>
      <c r="AN157" s="121"/>
      <c r="AO157" s="5107">
        <v>0</v>
      </c>
      <c r="AP157" s="121"/>
      <c r="AQ157" s="5107">
        <v>0</v>
      </c>
      <c r="AR157" s="121"/>
      <c r="AS157" s="39"/>
      <c r="AT157" s="164"/>
    </row>
    <row r="158" spans="1:46" hidden="1">
      <c r="A158" s="164"/>
      <c r="B158" s="121"/>
      <c r="C158" s="5098"/>
      <c r="D158" s="5099"/>
      <c r="E158" s="5099"/>
      <c r="F158" s="5090" t="b">
        <v>1</v>
      </c>
      <c r="G158" s="5090"/>
      <c r="H158" s="5090"/>
      <c r="I158" s="5090"/>
      <c r="J158" s="5100"/>
      <c r="K158" s="5100"/>
      <c r="L158" s="5100"/>
      <c r="M158" s="5100"/>
      <c r="N158" s="5100"/>
      <c r="O158" s="5106">
        <v>0</v>
      </c>
      <c r="P158" s="5106">
        <v>0</v>
      </c>
      <c r="Q158" s="5122"/>
      <c r="R158" s="5106">
        <v>0</v>
      </c>
      <c r="S158" s="5106">
        <v>0</v>
      </c>
      <c r="T158" s="5106">
        <v>0</v>
      </c>
      <c r="U158" s="5106">
        <v>0</v>
      </c>
      <c r="V158" s="5106">
        <v>0</v>
      </c>
      <c r="W158" s="5106">
        <v>0</v>
      </c>
      <c r="X158" s="5106">
        <v>0</v>
      </c>
      <c r="Y158" s="5106">
        <v>0</v>
      </c>
      <c r="Z158" s="5103">
        <f t="shared" si="13"/>
        <v>0</v>
      </c>
      <c r="AA158" s="5100"/>
      <c r="AB158" s="5104"/>
      <c r="AC158" s="121"/>
      <c r="AD158" s="5008">
        <f t="shared" si="14"/>
        <v>0</v>
      </c>
      <c r="AE158" s="5106">
        <v>0</v>
      </c>
      <c r="AF158" s="5106">
        <v>0</v>
      </c>
      <c r="AG158" s="5106">
        <v>0</v>
      </c>
      <c r="AH158" s="5106">
        <v>0</v>
      </c>
      <c r="AI158" s="5106">
        <v>0</v>
      </c>
      <c r="AJ158" s="5106">
        <v>0</v>
      </c>
      <c r="AK158" s="5106">
        <v>0</v>
      </c>
      <c r="AL158" s="5106">
        <v>0</v>
      </c>
      <c r="AM158" s="5007">
        <f t="shared" si="15"/>
        <v>0</v>
      </c>
      <c r="AN158" s="121"/>
      <c r="AO158" s="5107">
        <v>0</v>
      </c>
      <c r="AP158" s="121"/>
      <c r="AQ158" s="5107">
        <v>0</v>
      </c>
      <c r="AR158" s="121"/>
      <c r="AS158" s="39"/>
      <c r="AT158" s="164"/>
    </row>
    <row r="159" spans="1:46" hidden="1">
      <c r="A159" s="164"/>
      <c r="B159" s="121"/>
      <c r="C159" s="5098"/>
      <c r="D159" s="5099"/>
      <c r="E159" s="5099"/>
      <c r="F159" s="5090" t="b">
        <v>1</v>
      </c>
      <c r="G159" s="5090"/>
      <c r="H159" s="5090"/>
      <c r="I159" s="5090"/>
      <c r="J159" s="5100"/>
      <c r="K159" s="5100"/>
      <c r="L159" s="5100"/>
      <c r="M159" s="5100"/>
      <c r="N159" s="5100"/>
      <c r="O159" s="5106">
        <v>0</v>
      </c>
      <c r="P159" s="5106">
        <v>0</v>
      </c>
      <c r="Q159" s="5122"/>
      <c r="R159" s="5106">
        <v>0</v>
      </c>
      <c r="S159" s="5106">
        <v>0</v>
      </c>
      <c r="T159" s="5106">
        <v>0</v>
      </c>
      <c r="U159" s="5106">
        <v>0</v>
      </c>
      <c r="V159" s="5106">
        <v>0</v>
      </c>
      <c r="W159" s="5106">
        <v>0</v>
      </c>
      <c r="X159" s="5106">
        <v>0</v>
      </c>
      <c r="Y159" s="5106">
        <v>0</v>
      </c>
      <c r="Z159" s="5103">
        <f t="shared" si="13"/>
        <v>0</v>
      </c>
      <c r="AA159" s="5100"/>
      <c r="AB159" s="5104"/>
      <c r="AC159" s="121"/>
      <c r="AD159" s="5008">
        <f t="shared" si="14"/>
        <v>0</v>
      </c>
      <c r="AE159" s="5106">
        <v>0</v>
      </c>
      <c r="AF159" s="5106">
        <v>0</v>
      </c>
      <c r="AG159" s="5106">
        <v>0</v>
      </c>
      <c r="AH159" s="5106">
        <v>0</v>
      </c>
      <c r="AI159" s="5106">
        <v>0</v>
      </c>
      <c r="AJ159" s="5106">
        <v>0</v>
      </c>
      <c r="AK159" s="5106">
        <v>0</v>
      </c>
      <c r="AL159" s="5106">
        <v>0</v>
      </c>
      <c r="AM159" s="5007">
        <f t="shared" si="15"/>
        <v>0</v>
      </c>
      <c r="AN159" s="121"/>
      <c r="AO159" s="5107">
        <v>0</v>
      </c>
      <c r="AP159" s="121"/>
      <c r="AQ159" s="5107">
        <v>0</v>
      </c>
      <c r="AR159" s="121"/>
      <c r="AS159" s="39"/>
      <c r="AT159" s="164"/>
    </row>
    <row r="160" spans="1:46" hidden="1">
      <c r="A160" s="164"/>
      <c r="B160" s="121"/>
      <c r="C160" s="5098"/>
      <c r="D160" s="5099"/>
      <c r="E160" s="5099"/>
      <c r="F160" s="5090" t="b">
        <v>1</v>
      </c>
      <c r="G160" s="5090"/>
      <c r="H160" s="5090"/>
      <c r="I160" s="5090"/>
      <c r="J160" s="5100"/>
      <c r="K160" s="5100"/>
      <c r="L160" s="5100"/>
      <c r="M160" s="5100"/>
      <c r="N160" s="5100"/>
      <c r="O160" s="5106">
        <v>0</v>
      </c>
      <c r="P160" s="5106">
        <v>0</v>
      </c>
      <c r="Q160" s="5122"/>
      <c r="R160" s="5106">
        <v>0</v>
      </c>
      <c r="S160" s="5106">
        <v>0</v>
      </c>
      <c r="T160" s="5106">
        <v>0</v>
      </c>
      <c r="U160" s="5106">
        <v>0</v>
      </c>
      <c r="V160" s="5106">
        <v>0</v>
      </c>
      <c r="W160" s="5106">
        <v>0</v>
      </c>
      <c r="X160" s="5106">
        <v>0</v>
      </c>
      <c r="Y160" s="5106">
        <v>0</v>
      </c>
      <c r="Z160" s="5103">
        <f t="shared" si="13"/>
        <v>0</v>
      </c>
      <c r="AA160" s="5100"/>
      <c r="AB160" s="5104"/>
      <c r="AC160" s="121"/>
      <c r="AD160" s="5008">
        <f t="shared" si="14"/>
        <v>0</v>
      </c>
      <c r="AE160" s="5106">
        <v>0</v>
      </c>
      <c r="AF160" s="5106">
        <v>0</v>
      </c>
      <c r="AG160" s="5106">
        <v>0</v>
      </c>
      <c r="AH160" s="5106">
        <v>0</v>
      </c>
      <c r="AI160" s="5106">
        <v>0</v>
      </c>
      <c r="AJ160" s="5106">
        <v>0</v>
      </c>
      <c r="AK160" s="5106">
        <v>0</v>
      </c>
      <c r="AL160" s="5106">
        <v>0</v>
      </c>
      <c r="AM160" s="5007">
        <f t="shared" si="15"/>
        <v>0</v>
      </c>
      <c r="AN160" s="121"/>
      <c r="AO160" s="5107">
        <v>0</v>
      </c>
      <c r="AP160" s="121"/>
      <c r="AQ160" s="5107">
        <v>0</v>
      </c>
      <c r="AR160" s="121"/>
      <c r="AS160" s="39"/>
      <c r="AT160" s="164"/>
    </row>
    <row r="161" spans="1:46" hidden="1">
      <c r="A161" s="164"/>
      <c r="B161" s="121"/>
      <c r="C161" s="5098"/>
      <c r="D161" s="5099"/>
      <c r="E161" s="5099"/>
      <c r="F161" s="5090" t="b">
        <v>1</v>
      </c>
      <c r="G161" s="5090"/>
      <c r="H161" s="5090"/>
      <c r="I161" s="5090"/>
      <c r="J161" s="5100"/>
      <c r="K161" s="5100"/>
      <c r="L161" s="5100"/>
      <c r="M161" s="5100"/>
      <c r="N161" s="5100"/>
      <c r="O161" s="5106">
        <v>0</v>
      </c>
      <c r="P161" s="5106">
        <v>0</v>
      </c>
      <c r="Q161" s="5122"/>
      <c r="R161" s="5106">
        <v>0</v>
      </c>
      <c r="S161" s="5106">
        <v>0</v>
      </c>
      <c r="T161" s="5106">
        <v>0</v>
      </c>
      <c r="U161" s="5106">
        <v>0</v>
      </c>
      <c r="V161" s="5106">
        <v>0</v>
      </c>
      <c r="W161" s="5106">
        <v>0</v>
      </c>
      <c r="X161" s="5106">
        <v>0</v>
      </c>
      <c r="Y161" s="5106">
        <v>0</v>
      </c>
      <c r="Z161" s="5103">
        <f t="shared" si="13"/>
        <v>0</v>
      </c>
      <c r="AA161" s="5100"/>
      <c r="AB161" s="5104"/>
      <c r="AC161" s="121"/>
      <c r="AD161" s="5008">
        <f t="shared" si="14"/>
        <v>0</v>
      </c>
      <c r="AE161" s="5106">
        <v>0</v>
      </c>
      <c r="AF161" s="5106">
        <v>0</v>
      </c>
      <c r="AG161" s="5106">
        <v>0</v>
      </c>
      <c r="AH161" s="5106">
        <v>0</v>
      </c>
      <c r="AI161" s="5106">
        <v>0</v>
      </c>
      <c r="AJ161" s="5106">
        <v>0</v>
      </c>
      <c r="AK161" s="5106">
        <v>0</v>
      </c>
      <c r="AL161" s="5106">
        <v>0</v>
      </c>
      <c r="AM161" s="5007">
        <f t="shared" si="15"/>
        <v>0</v>
      </c>
      <c r="AN161" s="121"/>
      <c r="AO161" s="5107">
        <v>0</v>
      </c>
      <c r="AP161" s="121"/>
      <c r="AQ161" s="5107">
        <v>0</v>
      </c>
      <c r="AR161" s="121"/>
      <c r="AS161" s="39"/>
      <c r="AT161" s="164"/>
    </row>
    <row r="162" spans="1:46" hidden="1">
      <c r="A162" s="164"/>
      <c r="B162" s="121"/>
      <c r="C162" s="5098"/>
      <c r="D162" s="5099"/>
      <c r="E162" s="5099"/>
      <c r="F162" s="5090" t="b">
        <v>1</v>
      </c>
      <c r="G162" s="5090"/>
      <c r="H162" s="5090"/>
      <c r="I162" s="5090"/>
      <c r="J162" s="5100"/>
      <c r="K162" s="5100"/>
      <c r="L162" s="5100"/>
      <c r="M162" s="5100"/>
      <c r="N162" s="5100"/>
      <c r="O162" s="5106">
        <v>0</v>
      </c>
      <c r="P162" s="5106">
        <v>0</v>
      </c>
      <c r="Q162" s="5122"/>
      <c r="R162" s="5106">
        <v>0</v>
      </c>
      <c r="S162" s="5106">
        <v>0</v>
      </c>
      <c r="T162" s="5106">
        <v>0</v>
      </c>
      <c r="U162" s="5106">
        <v>0</v>
      </c>
      <c r="V162" s="5106">
        <v>0</v>
      </c>
      <c r="W162" s="5106">
        <v>0</v>
      </c>
      <c r="X162" s="5106">
        <v>0</v>
      </c>
      <c r="Y162" s="5106">
        <v>0</v>
      </c>
      <c r="Z162" s="5103">
        <f t="shared" si="13"/>
        <v>0</v>
      </c>
      <c r="AA162" s="5100"/>
      <c r="AB162" s="5104"/>
      <c r="AC162" s="121"/>
      <c r="AD162" s="5008">
        <f t="shared" si="14"/>
        <v>0</v>
      </c>
      <c r="AE162" s="5106">
        <v>0</v>
      </c>
      <c r="AF162" s="5106">
        <v>0</v>
      </c>
      <c r="AG162" s="5106">
        <v>0</v>
      </c>
      <c r="AH162" s="5106">
        <v>0</v>
      </c>
      <c r="AI162" s="5106">
        <v>0</v>
      </c>
      <c r="AJ162" s="5106">
        <v>0</v>
      </c>
      <c r="AK162" s="5106">
        <v>0</v>
      </c>
      <c r="AL162" s="5106">
        <v>0</v>
      </c>
      <c r="AM162" s="5007">
        <f t="shared" si="15"/>
        <v>0</v>
      </c>
      <c r="AN162" s="121"/>
      <c r="AO162" s="5107">
        <v>0</v>
      </c>
      <c r="AP162" s="121"/>
      <c r="AQ162" s="5107">
        <v>0</v>
      </c>
      <c r="AR162" s="121"/>
      <c r="AS162" s="39"/>
      <c r="AT162" s="164"/>
    </row>
    <row r="163" spans="1:46" hidden="1">
      <c r="A163" s="164"/>
      <c r="B163" s="121"/>
      <c r="C163" s="5098"/>
      <c r="D163" s="5099"/>
      <c r="E163" s="5099"/>
      <c r="F163" s="5090" t="b">
        <v>1</v>
      </c>
      <c r="G163" s="5090"/>
      <c r="H163" s="5090"/>
      <c r="I163" s="5090"/>
      <c r="J163" s="5100"/>
      <c r="K163" s="5100"/>
      <c r="L163" s="5100"/>
      <c r="M163" s="5100"/>
      <c r="N163" s="5100"/>
      <c r="O163" s="5106">
        <v>0</v>
      </c>
      <c r="P163" s="5106">
        <v>0</v>
      </c>
      <c r="Q163" s="5122"/>
      <c r="R163" s="5106">
        <v>0</v>
      </c>
      <c r="S163" s="5106">
        <v>0</v>
      </c>
      <c r="T163" s="5106">
        <v>0</v>
      </c>
      <c r="U163" s="5106">
        <v>0</v>
      </c>
      <c r="V163" s="5106">
        <v>0</v>
      </c>
      <c r="W163" s="5106">
        <v>0</v>
      </c>
      <c r="X163" s="5106">
        <v>0</v>
      </c>
      <c r="Y163" s="5106">
        <v>0</v>
      </c>
      <c r="Z163" s="5103">
        <f t="shared" si="13"/>
        <v>0</v>
      </c>
      <c r="AA163" s="5100"/>
      <c r="AB163" s="5104"/>
      <c r="AC163" s="121"/>
      <c r="AD163" s="5008">
        <f t="shared" si="14"/>
        <v>0</v>
      </c>
      <c r="AE163" s="5106">
        <v>0</v>
      </c>
      <c r="AF163" s="5106">
        <v>0</v>
      </c>
      <c r="AG163" s="5106">
        <v>0</v>
      </c>
      <c r="AH163" s="5106">
        <v>0</v>
      </c>
      <c r="AI163" s="5106">
        <v>0</v>
      </c>
      <c r="AJ163" s="5106">
        <v>0</v>
      </c>
      <c r="AK163" s="5106">
        <v>0</v>
      </c>
      <c r="AL163" s="5106">
        <v>0</v>
      </c>
      <c r="AM163" s="5007">
        <f t="shared" si="15"/>
        <v>0</v>
      </c>
      <c r="AN163" s="121"/>
      <c r="AO163" s="5107">
        <v>0</v>
      </c>
      <c r="AP163" s="121"/>
      <c r="AQ163" s="5107">
        <v>0</v>
      </c>
      <c r="AR163" s="121"/>
      <c r="AS163" s="39"/>
      <c r="AT163" s="164"/>
    </row>
    <row r="164" spans="1:46" hidden="1">
      <c r="A164" s="164"/>
      <c r="B164" s="121"/>
      <c r="C164" s="5098"/>
      <c r="D164" s="5099"/>
      <c r="E164" s="5099"/>
      <c r="F164" s="5090" t="b">
        <v>1</v>
      </c>
      <c r="G164" s="5090"/>
      <c r="H164" s="5090"/>
      <c r="I164" s="5090"/>
      <c r="J164" s="5100"/>
      <c r="K164" s="5100"/>
      <c r="L164" s="5100"/>
      <c r="M164" s="5100"/>
      <c r="N164" s="5100"/>
      <c r="O164" s="5106">
        <v>0</v>
      </c>
      <c r="P164" s="5106">
        <v>0</v>
      </c>
      <c r="Q164" s="5122"/>
      <c r="R164" s="5106">
        <v>0</v>
      </c>
      <c r="S164" s="5106">
        <v>0</v>
      </c>
      <c r="T164" s="5106">
        <v>0</v>
      </c>
      <c r="U164" s="5106">
        <v>0</v>
      </c>
      <c r="V164" s="5106">
        <v>0</v>
      </c>
      <c r="W164" s="5106">
        <v>0</v>
      </c>
      <c r="X164" s="5106">
        <v>0</v>
      </c>
      <c r="Y164" s="5106">
        <v>0</v>
      </c>
      <c r="Z164" s="5103">
        <f t="shared" si="13"/>
        <v>0</v>
      </c>
      <c r="AA164" s="5100"/>
      <c r="AB164" s="5104"/>
      <c r="AC164" s="121"/>
      <c r="AD164" s="5008">
        <f t="shared" si="14"/>
        <v>0</v>
      </c>
      <c r="AE164" s="5106">
        <v>0</v>
      </c>
      <c r="AF164" s="5106">
        <v>0</v>
      </c>
      <c r="AG164" s="5106">
        <v>0</v>
      </c>
      <c r="AH164" s="5106">
        <v>0</v>
      </c>
      <c r="AI164" s="5106">
        <v>0</v>
      </c>
      <c r="AJ164" s="5106">
        <v>0</v>
      </c>
      <c r="AK164" s="5106">
        <v>0</v>
      </c>
      <c r="AL164" s="5106">
        <v>0</v>
      </c>
      <c r="AM164" s="5007">
        <f t="shared" si="15"/>
        <v>0</v>
      </c>
      <c r="AN164" s="121"/>
      <c r="AO164" s="5107">
        <v>0</v>
      </c>
      <c r="AP164" s="121"/>
      <c r="AQ164" s="5107">
        <v>0</v>
      </c>
      <c r="AR164" s="121"/>
      <c r="AS164" s="39"/>
      <c r="AT164" s="164"/>
    </row>
    <row r="165" spans="1:46" hidden="1">
      <c r="A165" s="164"/>
      <c r="B165" s="121"/>
      <c r="C165" s="5098"/>
      <c r="D165" s="5099"/>
      <c r="E165" s="5099"/>
      <c r="F165" s="5090" t="b">
        <v>1</v>
      </c>
      <c r="G165" s="5090"/>
      <c r="H165" s="5090"/>
      <c r="I165" s="5090"/>
      <c r="J165" s="5100"/>
      <c r="K165" s="5100"/>
      <c r="L165" s="5100"/>
      <c r="M165" s="5100"/>
      <c r="N165" s="5100"/>
      <c r="O165" s="5106">
        <v>0</v>
      </c>
      <c r="P165" s="5106">
        <v>0</v>
      </c>
      <c r="Q165" s="5122"/>
      <c r="R165" s="5106">
        <v>0</v>
      </c>
      <c r="S165" s="5106">
        <v>0</v>
      </c>
      <c r="T165" s="5106">
        <v>0</v>
      </c>
      <c r="U165" s="5106">
        <v>0</v>
      </c>
      <c r="V165" s="5106">
        <v>0</v>
      </c>
      <c r="W165" s="5106">
        <v>0</v>
      </c>
      <c r="X165" s="5106">
        <v>0</v>
      </c>
      <c r="Y165" s="5106">
        <v>0</v>
      </c>
      <c r="Z165" s="5103">
        <f t="shared" si="13"/>
        <v>0</v>
      </c>
      <c r="AA165" s="5100"/>
      <c r="AB165" s="5104"/>
      <c r="AC165" s="121"/>
      <c r="AD165" s="5008">
        <f t="shared" si="14"/>
        <v>0</v>
      </c>
      <c r="AE165" s="5106">
        <v>0</v>
      </c>
      <c r="AF165" s="5106">
        <v>0</v>
      </c>
      <c r="AG165" s="5106">
        <v>0</v>
      </c>
      <c r="AH165" s="5106">
        <v>0</v>
      </c>
      <c r="AI165" s="5106">
        <v>0</v>
      </c>
      <c r="AJ165" s="5106">
        <v>0</v>
      </c>
      <c r="AK165" s="5106">
        <v>0</v>
      </c>
      <c r="AL165" s="5106">
        <v>0</v>
      </c>
      <c r="AM165" s="5007">
        <f t="shared" si="15"/>
        <v>0</v>
      </c>
      <c r="AN165" s="121"/>
      <c r="AO165" s="5107">
        <v>0</v>
      </c>
      <c r="AP165" s="121"/>
      <c r="AQ165" s="5107">
        <v>0</v>
      </c>
      <c r="AR165" s="121"/>
      <c r="AS165" s="39"/>
      <c r="AT165" s="164"/>
    </row>
    <row r="166" spans="1:46" hidden="1">
      <c r="A166" s="164"/>
      <c r="B166" s="121"/>
      <c r="C166" s="5098"/>
      <c r="D166" s="5099"/>
      <c r="E166" s="5099"/>
      <c r="F166" s="5090" t="b">
        <v>1</v>
      </c>
      <c r="G166" s="5090"/>
      <c r="H166" s="5090"/>
      <c r="I166" s="5090"/>
      <c r="J166" s="5100"/>
      <c r="K166" s="5100"/>
      <c r="L166" s="5100"/>
      <c r="M166" s="5100"/>
      <c r="N166" s="5100"/>
      <c r="O166" s="5106">
        <v>0</v>
      </c>
      <c r="P166" s="5106">
        <v>0</v>
      </c>
      <c r="Q166" s="5122"/>
      <c r="R166" s="5106">
        <v>0</v>
      </c>
      <c r="S166" s="5106">
        <v>0</v>
      </c>
      <c r="T166" s="5106">
        <v>0</v>
      </c>
      <c r="U166" s="5106">
        <v>0</v>
      </c>
      <c r="V166" s="5106">
        <v>0</v>
      </c>
      <c r="W166" s="5106">
        <v>0</v>
      </c>
      <c r="X166" s="5106">
        <v>0</v>
      </c>
      <c r="Y166" s="5106">
        <v>0</v>
      </c>
      <c r="Z166" s="5103">
        <f t="shared" si="13"/>
        <v>0</v>
      </c>
      <c r="AA166" s="5100"/>
      <c r="AB166" s="5104"/>
      <c r="AC166" s="121"/>
      <c r="AD166" s="5008">
        <f t="shared" si="14"/>
        <v>0</v>
      </c>
      <c r="AE166" s="5106">
        <v>0</v>
      </c>
      <c r="AF166" s="5106">
        <v>0</v>
      </c>
      <c r="AG166" s="5106">
        <v>0</v>
      </c>
      <c r="AH166" s="5106">
        <v>0</v>
      </c>
      <c r="AI166" s="5106">
        <v>0</v>
      </c>
      <c r="AJ166" s="5106">
        <v>0</v>
      </c>
      <c r="AK166" s="5106">
        <v>0</v>
      </c>
      <c r="AL166" s="5106">
        <v>0</v>
      </c>
      <c r="AM166" s="5007">
        <f t="shared" si="15"/>
        <v>0</v>
      </c>
      <c r="AN166" s="121"/>
      <c r="AO166" s="5107">
        <v>0</v>
      </c>
      <c r="AP166" s="121"/>
      <c r="AQ166" s="5107">
        <v>0</v>
      </c>
      <c r="AR166" s="121"/>
      <c r="AS166" s="39"/>
      <c r="AT166" s="164"/>
    </row>
    <row r="167" spans="1:46" hidden="1">
      <c r="A167" s="164"/>
      <c r="B167" s="121"/>
      <c r="C167" s="5098"/>
      <c r="D167" s="5099"/>
      <c r="E167" s="5099"/>
      <c r="F167" s="5090" t="b">
        <v>1</v>
      </c>
      <c r="G167" s="5090"/>
      <c r="H167" s="5090"/>
      <c r="I167" s="5090"/>
      <c r="J167" s="5100"/>
      <c r="K167" s="5100"/>
      <c r="L167" s="5100"/>
      <c r="M167" s="5100"/>
      <c r="N167" s="5100"/>
      <c r="O167" s="5106">
        <v>0</v>
      </c>
      <c r="P167" s="5106">
        <v>0</v>
      </c>
      <c r="Q167" s="5122"/>
      <c r="R167" s="5106">
        <v>0</v>
      </c>
      <c r="S167" s="5106">
        <v>0</v>
      </c>
      <c r="T167" s="5106">
        <v>0</v>
      </c>
      <c r="U167" s="5106">
        <v>0</v>
      </c>
      <c r="V167" s="5106">
        <v>0</v>
      </c>
      <c r="W167" s="5106">
        <v>0</v>
      </c>
      <c r="X167" s="5106">
        <v>0</v>
      </c>
      <c r="Y167" s="5106">
        <v>0</v>
      </c>
      <c r="Z167" s="5103">
        <f t="shared" si="13"/>
        <v>0</v>
      </c>
      <c r="AA167" s="5100"/>
      <c r="AB167" s="5104"/>
      <c r="AC167" s="121"/>
      <c r="AD167" s="5008">
        <f t="shared" si="14"/>
        <v>0</v>
      </c>
      <c r="AE167" s="5106">
        <v>0</v>
      </c>
      <c r="AF167" s="5106">
        <v>0</v>
      </c>
      <c r="AG167" s="5106">
        <v>0</v>
      </c>
      <c r="AH167" s="5106">
        <v>0</v>
      </c>
      <c r="AI167" s="5106">
        <v>0</v>
      </c>
      <c r="AJ167" s="5106">
        <v>0</v>
      </c>
      <c r="AK167" s="5106">
        <v>0</v>
      </c>
      <c r="AL167" s="5106">
        <v>0</v>
      </c>
      <c r="AM167" s="5007">
        <f t="shared" si="15"/>
        <v>0</v>
      </c>
      <c r="AN167" s="121"/>
      <c r="AO167" s="5107">
        <v>0</v>
      </c>
      <c r="AP167" s="121"/>
      <c r="AQ167" s="5107">
        <v>0</v>
      </c>
      <c r="AR167" s="121"/>
      <c r="AS167" s="39"/>
      <c r="AT167" s="164"/>
    </row>
    <row r="168" spans="1:46" hidden="1">
      <c r="A168" s="164"/>
      <c r="B168" s="121"/>
      <c r="C168" s="5098"/>
      <c r="D168" s="5099"/>
      <c r="E168" s="5099"/>
      <c r="F168" s="5090" t="b">
        <v>1</v>
      </c>
      <c r="G168" s="5090"/>
      <c r="H168" s="5090"/>
      <c r="I168" s="5090"/>
      <c r="J168" s="5100"/>
      <c r="K168" s="5100"/>
      <c r="L168" s="5100"/>
      <c r="M168" s="5100"/>
      <c r="N168" s="5100"/>
      <c r="O168" s="5106">
        <v>0</v>
      </c>
      <c r="P168" s="5106">
        <v>0</v>
      </c>
      <c r="Q168" s="5122"/>
      <c r="R168" s="5106">
        <v>0</v>
      </c>
      <c r="S168" s="5106">
        <v>0</v>
      </c>
      <c r="T168" s="5106">
        <v>0</v>
      </c>
      <c r="U168" s="5106">
        <v>0</v>
      </c>
      <c r="V168" s="5106">
        <v>0</v>
      </c>
      <c r="W168" s="5106">
        <v>0</v>
      </c>
      <c r="X168" s="5106">
        <v>0</v>
      </c>
      <c r="Y168" s="5106">
        <v>0</v>
      </c>
      <c r="Z168" s="5103">
        <f t="shared" si="13"/>
        <v>0</v>
      </c>
      <c r="AA168" s="5100"/>
      <c r="AB168" s="5104"/>
      <c r="AC168" s="121"/>
      <c r="AD168" s="5008">
        <f t="shared" si="14"/>
        <v>0</v>
      </c>
      <c r="AE168" s="5106">
        <v>0</v>
      </c>
      <c r="AF168" s="5106">
        <v>0</v>
      </c>
      <c r="AG168" s="5106">
        <v>0</v>
      </c>
      <c r="AH168" s="5106">
        <v>0</v>
      </c>
      <c r="AI168" s="5106">
        <v>0</v>
      </c>
      <c r="AJ168" s="5106">
        <v>0</v>
      </c>
      <c r="AK168" s="5106">
        <v>0</v>
      </c>
      <c r="AL168" s="5106">
        <v>0</v>
      </c>
      <c r="AM168" s="5007">
        <f t="shared" si="15"/>
        <v>0</v>
      </c>
      <c r="AN168" s="121"/>
      <c r="AO168" s="5107">
        <v>0</v>
      </c>
      <c r="AP168" s="121"/>
      <c r="AQ168" s="5107">
        <v>0</v>
      </c>
      <c r="AR168" s="121"/>
      <c r="AS168" s="39"/>
      <c r="AT168" s="164"/>
    </row>
    <row r="169" spans="1:46" hidden="1">
      <c r="A169" s="164"/>
      <c r="B169" s="121"/>
      <c r="C169" s="5098"/>
      <c r="D169" s="5099"/>
      <c r="E169" s="5099"/>
      <c r="F169" s="5090" t="b">
        <v>1</v>
      </c>
      <c r="G169" s="5090"/>
      <c r="H169" s="5090"/>
      <c r="I169" s="5090"/>
      <c r="J169" s="5100"/>
      <c r="K169" s="5100"/>
      <c r="L169" s="5100"/>
      <c r="M169" s="5100"/>
      <c r="N169" s="5100"/>
      <c r="O169" s="5106">
        <v>0</v>
      </c>
      <c r="P169" s="5106">
        <v>0</v>
      </c>
      <c r="Q169" s="5122"/>
      <c r="R169" s="5106">
        <v>0</v>
      </c>
      <c r="S169" s="5106">
        <v>0</v>
      </c>
      <c r="T169" s="5106">
        <v>0</v>
      </c>
      <c r="U169" s="5106">
        <v>0</v>
      </c>
      <c r="V169" s="5106">
        <v>0</v>
      </c>
      <c r="W169" s="5106">
        <v>0</v>
      </c>
      <c r="X169" s="5106">
        <v>0</v>
      </c>
      <c r="Y169" s="5106">
        <v>0</v>
      </c>
      <c r="Z169" s="5103">
        <f t="shared" si="13"/>
        <v>0</v>
      </c>
      <c r="AA169" s="5100"/>
      <c r="AB169" s="5104"/>
      <c r="AC169" s="121"/>
      <c r="AD169" s="5008">
        <f t="shared" si="14"/>
        <v>0</v>
      </c>
      <c r="AE169" s="5106">
        <v>0</v>
      </c>
      <c r="AF169" s="5106">
        <v>0</v>
      </c>
      <c r="AG169" s="5106">
        <v>0</v>
      </c>
      <c r="AH169" s="5106">
        <v>0</v>
      </c>
      <c r="AI169" s="5106">
        <v>0</v>
      </c>
      <c r="AJ169" s="5106">
        <v>0</v>
      </c>
      <c r="AK169" s="5106">
        <v>0</v>
      </c>
      <c r="AL169" s="5106">
        <v>0</v>
      </c>
      <c r="AM169" s="5007">
        <f t="shared" si="15"/>
        <v>0</v>
      </c>
      <c r="AN169" s="121"/>
      <c r="AO169" s="5107">
        <v>0</v>
      </c>
      <c r="AP169" s="121"/>
      <c r="AQ169" s="5107">
        <v>0</v>
      </c>
      <c r="AR169" s="121"/>
      <c r="AS169" s="39"/>
      <c r="AT169" s="164"/>
    </row>
    <row r="170" spans="1:46" hidden="1">
      <c r="A170" s="164"/>
      <c r="B170" s="121"/>
      <c r="C170" s="5098"/>
      <c r="D170" s="5099"/>
      <c r="E170" s="5099"/>
      <c r="F170" s="5090" t="b">
        <v>1</v>
      </c>
      <c r="G170" s="5090"/>
      <c r="H170" s="5090"/>
      <c r="I170" s="5090"/>
      <c r="J170" s="5100"/>
      <c r="K170" s="5100"/>
      <c r="L170" s="5100"/>
      <c r="M170" s="5100"/>
      <c r="N170" s="5100"/>
      <c r="O170" s="5106">
        <v>0</v>
      </c>
      <c r="P170" s="5106">
        <v>0</v>
      </c>
      <c r="Q170" s="5122"/>
      <c r="R170" s="5106">
        <v>0</v>
      </c>
      <c r="S170" s="5106">
        <v>0</v>
      </c>
      <c r="T170" s="5106">
        <v>0</v>
      </c>
      <c r="U170" s="5106">
        <v>0</v>
      </c>
      <c r="V170" s="5106">
        <v>0</v>
      </c>
      <c r="W170" s="5106">
        <v>0</v>
      </c>
      <c r="X170" s="5106">
        <v>0</v>
      </c>
      <c r="Y170" s="5106">
        <v>0</v>
      </c>
      <c r="Z170" s="5103">
        <f t="shared" si="13"/>
        <v>0</v>
      </c>
      <c r="AA170" s="5100"/>
      <c r="AB170" s="5104"/>
      <c r="AC170" s="121"/>
      <c r="AD170" s="5008">
        <f t="shared" si="14"/>
        <v>0</v>
      </c>
      <c r="AE170" s="5106">
        <v>0</v>
      </c>
      <c r="AF170" s="5106">
        <v>0</v>
      </c>
      <c r="AG170" s="5106">
        <v>0</v>
      </c>
      <c r="AH170" s="5106">
        <v>0</v>
      </c>
      <c r="AI170" s="5106">
        <v>0</v>
      </c>
      <c r="AJ170" s="5106">
        <v>0</v>
      </c>
      <c r="AK170" s="5106">
        <v>0</v>
      </c>
      <c r="AL170" s="5106">
        <v>0</v>
      </c>
      <c r="AM170" s="5007">
        <f t="shared" si="15"/>
        <v>0</v>
      </c>
      <c r="AN170" s="121"/>
      <c r="AO170" s="5107">
        <v>0</v>
      </c>
      <c r="AP170" s="121"/>
      <c r="AQ170" s="5107">
        <v>0</v>
      </c>
      <c r="AR170" s="121"/>
      <c r="AS170" s="39"/>
      <c r="AT170" s="164"/>
    </row>
    <row r="171" spans="1:46" hidden="1">
      <c r="A171" s="164"/>
      <c r="B171" s="121"/>
      <c r="C171" s="5098"/>
      <c r="D171" s="5099"/>
      <c r="E171" s="5099"/>
      <c r="F171" s="5090" t="b">
        <v>1</v>
      </c>
      <c r="G171" s="5090"/>
      <c r="H171" s="5090"/>
      <c r="I171" s="5090"/>
      <c r="J171" s="5100"/>
      <c r="K171" s="5100"/>
      <c r="L171" s="5100"/>
      <c r="M171" s="5100"/>
      <c r="N171" s="5100"/>
      <c r="O171" s="5106">
        <v>0</v>
      </c>
      <c r="P171" s="5106">
        <v>0</v>
      </c>
      <c r="Q171" s="5122"/>
      <c r="R171" s="5106">
        <v>0</v>
      </c>
      <c r="S171" s="5106">
        <v>0</v>
      </c>
      <c r="T171" s="5106">
        <v>0</v>
      </c>
      <c r="U171" s="5106">
        <v>0</v>
      </c>
      <c r="V171" s="5106">
        <v>0</v>
      </c>
      <c r="W171" s="5106">
        <v>0</v>
      </c>
      <c r="X171" s="5106">
        <v>0</v>
      </c>
      <c r="Y171" s="5106">
        <v>0</v>
      </c>
      <c r="Z171" s="5103">
        <f t="shared" si="13"/>
        <v>0</v>
      </c>
      <c r="AA171" s="5100"/>
      <c r="AB171" s="5104"/>
      <c r="AC171" s="121"/>
      <c r="AD171" s="5008">
        <f t="shared" si="14"/>
        <v>0</v>
      </c>
      <c r="AE171" s="5106">
        <v>0</v>
      </c>
      <c r="AF171" s="5106">
        <v>0</v>
      </c>
      <c r="AG171" s="5106">
        <v>0</v>
      </c>
      <c r="AH171" s="5106">
        <v>0</v>
      </c>
      <c r="AI171" s="5106">
        <v>0</v>
      </c>
      <c r="AJ171" s="5106">
        <v>0</v>
      </c>
      <c r="AK171" s="5106">
        <v>0</v>
      </c>
      <c r="AL171" s="5106">
        <v>0</v>
      </c>
      <c r="AM171" s="5007">
        <f t="shared" si="15"/>
        <v>0</v>
      </c>
      <c r="AN171" s="121"/>
      <c r="AO171" s="5107">
        <v>0</v>
      </c>
      <c r="AP171" s="121"/>
      <c r="AQ171" s="5107">
        <v>0</v>
      </c>
      <c r="AR171" s="121"/>
      <c r="AS171" s="39"/>
      <c r="AT171" s="164"/>
    </row>
    <row r="172" spans="1:46" hidden="1">
      <c r="A172" s="164"/>
      <c r="B172" s="121"/>
      <c r="C172" s="5098"/>
      <c r="D172" s="5099"/>
      <c r="E172" s="5099"/>
      <c r="F172" s="5090" t="b">
        <v>1</v>
      </c>
      <c r="G172" s="5090"/>
      <c r="H172" s="5090"/>
      <c r="I172" s="5090"/>
      <c r="J172" s="5100"/>
      <c r="K172" s="5100"/>
      <c r="L172" s="5100"/>
      <c r="M172" s="5100"/>
      <c r="N172" s="5100"/>
      <c r="O172" s="5106">
        <v>0</v>
      </c>
      <c r="P172" s="5106">
        <v>0</v>
      </c>
      <c r="Q172" s="5122"/>
      <c r="R172" s="5106">
        <v>0</v>
      </c>
      <c r="S172" s="5106">
        <v>0</v>
      </c>
      <c r="T172" s="5106">
        <v>0</v>
      </c>
      <c r="U172" s="5106">
        <v>0</v>
      </c>
      <c r="V172" s="5106">
        <v>0</v>
      </c>
      <c r="W172" s="5106">
        <v>0</v>
      </c>
      <c r="X172" s="5106">
        <v>0</v>
      </c>
      <c r="Y172" s="5106">
        <v>0</v>
      </c>
      <c r="Z172" s="5103">
        <f t="shared" si="13"/>
        <v>0</v>
      </c>
      <c r="AA172" s="5100"/>
      <c r="AB172" s="5104"/>
      <c r="AC172" s="121"/>
      <c r="AD172" s="5008">
        <f t="shared" si="14"/>
        <v>0</v>
      </c>
      <c r="AE172" s="5106">
        <v>0</v>
      </c>
      <c r="AF172" s="5106">
        <v>0</v>
      </c>
      <c r="AG172" s="5106">
        <v>0</v>
      </c>
      <c r="AH172" s="5106">
        <v>0</v>
      </c>
      <c r="AI172" s="5106">
        <v>0</v>
      </c>
      <c r="AJ172" s="5106">
        <v>0</v>
      </c>
      <c r="AK172" s="5106">
        <v>0</v>
      </c>
      <c r="AL172" s="5106">
        <v>0</v>
      </c>
      <c r="AM172" s="5007">
        <f t="shared" si="15"/>
        <v>0</v>
      </c>
      <c r="AN172" s="121"/>
      <c r="AO172" s="5107">
        <v>0</v>
      </c>
      <c r="AP172" s="121"/>
      <c r="AQ172" s="5107">
        <v>0</v>
      </c>
      <c r="AR172" s="121"/>
      <c r="AS172" s="39"/>
      <c r="AT172" s="164"/>
    </row>
    <row r="173" spans="1:46" hidden="1">
      <c r="A173" s="164"/>
      <c r="B173" s="121"/>
      <c r="C173" s="5098"/>
      <c r="D173" s="5099"/>
      <c r="E173" s="5099"/>
      <c r="F173" s="5090" t="b">
        <v>1</v>
      </c>
      <c r="G173" s="5090"/>
      <c r="H173" s="5090"/>
      <c r="I173" s="5090"/>
      <c r="J173" s="5100"/>
      <c r="K173" s="5100"/>
      <c r="L173" s="5100"/>
      <c r="M173" s="5100"/>
      <c r="N173" s="5100"/>
      <c r="O173" s="5106">
        <v>0</v>
      </c>
      <c r="P173" s="5106">
        <v>0</v>
      </c>
      <c r="Q173" s="5122"/>
      <c r="R173" s="5106">
        <v>0</v>
      </c>
      <c r="S173" s="5106">
        <v>0</v>
      </c>
      <c r="T173" s="5106">
        <v>0</v>
      </c>
      <c r="U173" s="5106">
        <v>0</v>
      </c>
      <c r="V173" s="5106">
        <v>0</v>
      </c>
      <c r="W173" s="5106">
        <v>0</v>
      </c>
      <c r="X173" s="5106">
        <v>0</v>
      </c>
      <c r="Y173" s="5106">
        <v>0</v>
      </c>
      <c r="Z173" s="5103">
        <f t="shared" si="13"/>
        <v>0</v>
      </c>
      <c r="AA173" s="5100"/>
      <c r="AB173" s="5104"/>
      <c r="AC173" s="121"/>
      <c r="AD173" s="5008">
        <f t="shared" si="14"/>
        <v>0</v>
      </c>
      <c r="AE173" s="5106">
        <v>0</v>
      </c>
      <c r="AF173" s="5106">
        <v>0</v>
      </c>
      <c r="AG173" s="5106">
        <v>0</v>
      </c>
      <c r="AH173" s="5106">
        <v>0</v>
      </c>
      <c r="AI173" s="5106">
        <v>0</v>
      </c>
      <c r="AJ173" s="5106">
        <v>0</v>
      </c>
      <c r="AK173" s="5106">
        <v>0</v>
      </c>
      <c r="AL173" s="5106">
        <v>0</v>
      </c>
      <c r="AM173" s="5007">
        <f t="shared" si="15"/>
        <v>0</v>
      </c>
      <c r="AN173" s="121"/>
      <c r="AO173" s="5107">
        <v>0</v>
      </c>
      <c r="AP173" s="121"/>
      <c r="AQ173" s="5107">
        <v>0</v>
      </c>
      <c r="AR173" s="121"/>
      <c r="AS173" s="39"/>
      <c r="AT173" s="164"/>
    </row>
    <row r="174" spans="1:46" hidden="1">
      <c r="A174" s="164"/>
      <c r="B174" s="121"/>
      <c r="C174" s="5098"/>
      <c r="D174" s="5099"/>
      <c r="E174" s="5099"/>
      <c r="F174" s="5090" t="b">
        <v>1</v>
      </c>
      <c r="G174" s="5090"/>
      <c r="H174" s="5090"/>
      <c r="I174" s="5090"/>
      <c r="J174" s="5100"/>
      <c r="K174" s="5100"/>
      <c r="L174" s="5100"/>
      <c r="M174" s="5100"/>
      <c r="N174" s="5100"/>
      <c r="O174" s="5106">
        <v>0</v>
      </c>
      <c r="P174" s="5106">
        <v>0</v>
      </c>
      <c r="Q174" s="5122"/>
      <c r="R174" s="5106">
        <v>0</v>
      </c>
      <c r="S174" s="5106">
        <v>0</v>
      </c>
      <c r="T174" s="5106">
        <v>0</v>
      </c>
      <c r="U174" s="5106">
        <v>0</v>
      </c>
      <c r="V174" s="5106">
        <v>0</v>
      </c>
      <c r="W174" s="5106">
        <v>0</v>
      </c>
      <c r="X174" s="5106">
        <v>0</v>
      </c>
      <c r="Y174" s="5106">
        <v>0</v>
      </c>
      <c r="Z174" s="5103">
        <f t="shared" si="13"/>
        <v>0</v>
      </c>
      <c r="AA174" s="5100"/>
      <c r="AB174" s="5104"/>
      <c r="AC174" s="121"/>
      <c r="AD174" s="5008">
        <f t="shared" si="14"/>
        <v>0</v>
      </c>
      <c r="AE174" s="5106">
        <v>0</v>
      </c>
      <c r="AF174" s="5106">
        <v>0</v>
      </c>
      <c r="AG174" s="5106">
        <v>0</v>
      </c>
      <c r="AH174" s="5106">
        <v>0</v>
      </c>
      <c r="AI174" s="5106">
        <v>0</v>
      </c>
      <c r="AJ174" s="5106">
        <v>0</v>
      </c>
      <c r="AK174" s="5106">
        <v>0</v>
      </c>
      <c r="AL174" s="5106">
        <v>0</v>
      </c>
      <c r="AM174" s="5007">
        <f t="shared" si="15"/>
        <v>0</v>
      </c>
      <c r="AN174" s="121"/>
      <c r="AO174" s="5107">
        <v>0</v>
      </c>
      <c r="AP174" s="121"/>
      <c r="AQ174" s="5107">
        <v>0</v>
      </c>
      <c r="AR174" s="121"/>
      <c r="AS174" s="39"/>
      <c r="AT174" s="164"/>
    </row>
    <row r="175" spans="1:46" hidden="1">
      <c r="A175" s="164"/>
      <c r="B175" s="121"/>
      <c r="C175" s="5098"/>
      <c r="D175" s="5099"/>
      <c r="E175" s="5099"/>
      <c r="F175" s="5090" t="b">
        <v>1</v>
      </c>
      <c r="G175" s="5090"/>
      <c r="H175" s="5090"/>
      <c r="I175" s="5090"/>
      <c r="J175" s="5100"/>
      <c r="K175" s="5100"/>
      <c r="L175" s="5100"/>
      <c r="M175" s="5100"/>
      <c r="N175" s="5100"/>
      <c r="O175" s="5106">
        <v>0</v>
      </c>
      <c r="P175" s="5106">
        <v>0</v>
      </c>
      <c r="Q175" s="5122"/>
      <c r="R175" s="5106">
        <v>0</v>
      </c>
      <c r="S175" s="5106">
        <v>0</v>
      </c>
      <c r="T175" s="5106">
        <v>0</v>
      </c>
      <c r="U175" s="5106">
        <v>0</v>
      </c>
      <c r="V175" s="5106">
        <v>0</v>
      </c>
      <c r="W175" s="5106">
        <v>0</v>
      </c>
      <c r="X175" s="5106">
        <v>0</v>
      </c>
      <c r="Y175" s="5106">
        <v>0</v>
      </c>
      <c r="Z175" s="5103">
        <f t="shared" si="13"/>
        <v>0</v>
      </c>
      <c r="AA175" s="5100"/>
      <c r="AB175" s="5104"/>
      <c r="AC175" s="121"/>
      <c r="AD175" s="5008">
        <f t="shared" si="14"/>
        <v>0</v>
      </c>
      <c r="AE175" s="5106">
        <v>0</v>
      </c>
      <c r="AF175" s="5106">
        <v>0</v>
      </c>
      <c r="AG175" s="5106">
        <v>0</v>
      </c>
      <c r="AH175" s="5106">
        <v>0</v>
      </c>
      <c r="AI175" s="5106">
        <v>0</v>
      </c>
      <c r="AJ175" s="5106">
        <v>0</v>
      </c>
      <c r="AK175" s="5106">
        <v>0</v>
      </c>
      <c r="AL175" s="5106">
        <v>0</v>
      </c>
      <c r="AM175" s="5007">
        <f t="shared" si="15"/>
        <v>0</v>
      </c>
      <c r="AN175" s="121"/>
      <c r="AO175" s="5107">
        <v>0</v>
      </c>
      <c r="AP175" s="121"/>
      <c r="AQ175" s="5107">
        <v>0</v>
      </c>
      <c r="AR175" s="121"/>
      <c r="AS175" s="39"/>
      <c r="AT175" s="164"/>
    </row>
    <row r="176" spans="1:46" hidden="1">
      <c r="A176" s="164"/>
      <c r="B176" s="121"/>
      <c r="C176" s="5098"/>
      <c r="D176" s="5099"/>
      <c r="E176" s="5099"/>
      <c r="F176" s="5090" t="b">
        <v>1</v>
      </c>
      <c r="G176" s="5090"/>
      <c r="H176" s="5090"/>
      <c r="I176" s="5090"/>
      <c r="J176" s="5100"/>
      <c r="K176" s="5100"/>
      <c r="L176" s="5100"/>
      <c r="M176" s="5100"/>
      <c r="N176" s="5100"/>
      <c r="O176" s="5106">
        <v>0</v>
      </c>
      <c r="P176" s="5106">
        <v>0</v>
      </c>
      <c r="Q176" s="5122"/>
      <c r="R176" s="5106">
        <v>0</v>
      </c>
      <c r="S176" s="5106">
        <v>0</v>
      </c>
      <c r="T176" s="5106">
        <v>0</v>
      </c>
      <c r="U176" s="5106">
        <v>0</v>
      </c>
      <c r="V176" s="5106">
        <v>0</v>
      </c>
      <c r="W176" s="5106">
        <v>0</v>
      </c>
      <c r="X176" s="5106">
        <v>0</v>
      </c>
      <c r="Y176" s="5106">
        <v>0</v>
      </c>
      <c r="Z176" s="5103">
        <f t="shared" si="13"/>
        <v>0</v>
      </c>
      <c r="AA176" s="5100"/>
      <c r="AB176" s="5104"/>
      <c r="AC176" s="121"/>
      <c r="AD176" s="5008">
        <f t="shared" si="14"/>
        <v>0</v>
      </c>
      <c r="AE176" s="5106">
        <v>0</v>
      </c>
      <c r="AF176" s="5106">
        <v>0</v>
      </c>
      <c r="AG176" s="5106">
        <v>0</v>
      </c>
      <c r="AH176" s="5106">
        <v>0</v>
      </c>
      <c r="AI176" s="5106">
        <v>0</v>
      </c>
      <c r="AJ176" s="5106">
        <v>0</v>
      </c>
      <c r="AK176" s="5106">
        <v>0</v>
      </c>
      <c r="AL176" s="5106">
        <v>0</v>
      </c>
      <c r="AM176" s="5007">
        <f t="shared" si="15"/>
        <v>0</v>
      </c>
      <c r="AN176" s="121"/>
      <c r="AO176" s="5107">
        <v>0</v>
      </c>
      <c r="AP176" s="121"/>
      <c r="AQ176" s="5107">
        <v>0</v>
      </c>
      <c r="AR176" s="121"/>
      <c r="AS176" s="39"/>
      <c r="AT176" s="164"/>
    </row>
    <row r="177" spans="1:46" hidden="1">
      <c r="A177" s="164"/>
      <c r="B177" s="121"/>
      <c r="C177" s="5098"/>
      <c r="D177" s="5099"/>
      <c r="E177" s="5099"/>
      <c r="F177" s="5090" t="b">
        <v>1</v>
      </c>
      <c r="G177" s="5090"/>
      <c r="H177" s="5090"/>
      <c r="I177" s="5090"/>
      <c r="J177" s="5100"/>
      <c r="K177" s="5100"/>
      <c r="L177" s="5100"/>
      <c r="M177" s="5100"/>
      <c r="N177" s="5100"/>
      <c r="O177" s="5106">
        <v>0</v>
      </c>
      <c r="P177" s="5106">
        <v>0</v>
      </c>
      <c r="Q177" s="5122"/>
      <c r="R177" s="5106">
        <v>0</v>
      </c>
      <c r="S177" s="5106">
        <v>0</v>
      </c>
      <c r="T177" s="5106">
        <v>0</v>
      </c>
      <c r="U177" s="5106">
        <v>0</v>
      </c>
      <c r="V177" s="5106">
        <v>0</v>
      </c>
      <c r="W177" s="5106">
        <v>0</v>
      </c>
      <c r="X177" s="5106">
        <v>0</v>
      </c>
      <c r="Y177" s="5106">
        <v>0</v>
      </c>
      <c r="Z177" s="5103">
        <f t="shared" si="13"/>
        <v>0</v>
      </c>
      <c r="AA177" s="5100"/>
      <c r="AB177" s="5104"/>
      <c r="AC177" s="121"/>
      <c r="AD177" s="5008">
        <f t="shared" si="14"/>
        <v>0</v>
      </c>
      <c r="AE177" s="5106">
        <v>0</v>
      </c>
      <c r="AF177" s="5106">
        <v>0</v>
      </c>
      <c r="AG177" s="5106">
        <v>0</v>
      </c>
      <c r="AH177" s="5106">
        <v>0</v>
      </c>
      <c r="AI177" s="5106">
        <v>0</v>
      </c>
      <c r="AJ177" s="5106">
        <v>0</v>
      </c>
      <c r="AK177" s="5106">
        <v>0</v>
      </c>
      <c r="AL177" s="5106">
        <v>0</v>
      </c>
      <c r="AM177" s="5007">
        <f t="shared" si="15"/>
        <v>0</v>
      </c>
      <c r="AN177" s="121"/>
      <c r="AO177" s="5107">
        <v>0</v>
      </c>
      <c r="AP177" s="121"/>
      <c r="AQ177" s="5107">
        <v>0</v>
      </c>
      <c r="AR177" s="121"/>
      <c r="AS177" s="39"/>
      <c r="AT177" s="164"/>
    </row>
    <row r="178" spans="1:46" hidden="1">
      <c r="A178" s="164"/>
      <c r="B178" s="121"/>
      <c r="C178" s="5098"/>
      <c r="D178" s="5099"/>
      <c r="E178" s="5099"/>
      <c r="F178" s="5090" t="b">
        <v>1</v>
      </c>
      <c r="G178" s="5090"/>
      <c r="H178" s="5090"/>
      <c r="I178" s="5090"/>
      <c r="J178" s="5100"/>
      <c r="K178" s="5100"/>
      <c r="L178" s="5100"/>
      <c r="M178" s="5100"/>
      <c r="N178" s="5100"/>
      <c r="O178" s="5106">
        <v>0</v>
      </c>
      <c r="P178" s="5106">
        <v>0</v>
      </c>
      <c r="Q178" s="5122"/>
      <c r="R178" s="5106">
        <v>0</v>
      </c>
      <c r="S178" s="5106">
        <v>0</v>
      </c>
      <c r="T178" s="5106">
        <v>0</v>
      </c>
      <c r="U178" s="5106">
        <v>0</v>
      </c>
      <c r="V178" s="5106">
        <v>0</v>
      </c>
      <c r="W178" s="5106">
        <v>0</v>
      </c>
      <c r="X178" s="5106">
        <v>0</v>
      </c>
      <c r="Y178" s="5106">
        <v>0</v>
      </c>
      <c r="Z178" s="5103">
        <f t="shared" si="13"/>
        <v>0</v>
      </c>
      <c r="AA178" s="5100"/>
      <c r="AB178" s="5104"/>
      <c r="AC178" s="121"/>
      <c r="AD178" s="5008">
        <f t="shared" si="14"/>
        <v>0</v>
      </c>
      <c r="AE178" s="5106">
        <v>0</v>
      </c>
      <c r="AF178" s="5106">
        <v>0</v>
      </c>
      <c r="AG178" s="5106">
        <v>0</v>
      </c>
      <c r="AH178" s="5106">
        <v>0</v>
      </c>
      <c r="AI178" s="5106">
        <v>0</v>
      </c>
      <c r="AJ178" s="5106">
        <v>0</v>
      </c>
      <c r="AK178" s="5106">
        <v>0</v>
      </c>
      <c r="AL178" s="5106">
        <v>0</v>
      </c>
      <c r="AM178" s="5007">
        <f t="shared" si="15"/>
        <v>0</v>
      </c>
      <c r="AN178" s="121"/>
      <c r="AO178" s="5107">
        <v>0</v>
      </c>
      <c r="AP178" s="121"/>
      <c r="AQ178" s="5107">
        <v>0</v>
      </c>
      <c r="AR178" s="121"/>
      <c r="AS178" s="39"/>
      <c r="AT178" s="164"/>
    </row>
    <row r="179" spans="1:46" hidden="1">
      <c r="A179" s="164"/>
      <c r="B179" s="121"/>
      <c r="C179" s="5098"/>
      <c r="D179" s="5099"/>
      <c r="E179" s="5099"/>
      <c r="F179" s="5090" t="b">
        <v>1</v>
      </c>
      <c r="G179" s="5090"/>
      <c r="H179" s="5090"/>
      <c r="I179" s="5090"/>
      <c r="J179" s="5100"/>
      <c r="K179" s="5100"/>
      <c r="L179" s="5100"/>
      <c r="M179" s="5100"/>
      <c r="N179" s="5100"/>
      <c r="O179" s="5106">
        <v>0</v>
      </c>
      <c r="P179" s="5106">
        <v>0</v>
      </c>
      <c r="Q179" s="5122"/>
      <c r="R179" s="5106">
        <v>0</v>
      </c>
      <c r="S179" s="5106">
        <v>0</v>
      </c>
      <c r="T179" s="5106">
        <v>0</v>
      </c>
      <c r="U179" s="5106">
        <v>0</v>
      </c>
      <c r="V179" s="5106">
        <v>0</v>
      </c>
      <c r="W179" s="5106">
        <v>0</v>
      </c>
      <c r="X179" s="5106">
        <v>0</v>
      </c>
      <c r="Y179" s="5106">
        <v>0</v>
      </c>
      <c r="Z179" s="5103">
        <f t="shared" si="13"/>
        <v>0</v>
      </c>
      <c r="AA179" s="5100"/>
      <c r="AB179" s="5104"/>
      <c r="AC179" s="121"/>
      <c r="AD179" s="5008">
        <f t="shared" si="14"/>
        <v>0</v>
      </c>
      <c r="AE179" s="5106">
        <v>0</v>
      </c>
      <c r="AF179" s="5106">
        <v>0</v>
      </c>
      <c r="AG179" s="5106">
        <v>0</v>
      </c>
      <c r="AH179" s="5106">
        <v>0</v>
      </c>
      <c r="AI179" s="5106">
        <v>0</v>
      </c>
      <c r="AJ179" s="5106">
        <v>0</v>
      </c>
      <c r="AK179" s="5106">
        <v>0</v>
      </c>
      <c r="AL179" s="5106">
        <v>0</v>
      </c>
      <c r="AM179" s="5007">
        <f t="shared" si="15"/>
        <v>0</v>
      </c>
      <c r="AN179" s="121"/>
      <c r="AO179" s="5107">
        <v>0</v>
      </c>
      <c r="AP179" s="121"/>
      <c r="AQ179" s="5107">
        <v>0</v>
      </c>
      <c r="AR179" s="121"/>
      <c r="AS179" s="39"/>
      <c r="AT179" s="164"/>
    </row>
    <row r="180" spans="1:46" hidden="1">
      <c r="A180" s="164"/>
      <c r="B180" s="121"/>
      <c r="C180" s="5098"/>
      <c r="D180" s="5099"/>
      <c r="E180" s="5099"/>
      <c r="F180" s="5090" t="b">
        <v>1</v>
      </c>
      <c r="G180" s="5090"/>
      <c r="H180" s="5090"/>
      <c r="I180" s="5090"/>
      <c r="J180" s="5100"/>
      <c r="K180" s="5100"/>
      <c r="L180" s="5100"/>
      <c r="M180" s="5100"/>
      <c r="N180" s="5100"/>
      <c r="O180" s="5106">
        <v>0</v>
      </c>
      <c r="P180" s="5106">
        <v>0</v>
      </c>
      <c r="Q180" s="5122"/>
      <c r="R180" s="5106">
        <v>0</v>
      </c>
      <c r="S180" s="5106">
        <v>0</v>
      </c>
      <c r="T180" s="5106">
        <v>0</v>
      </c>
      <c r="U180" s="5106">
        <v>0</v>
      </c>
      <c r="V180" s="5106">
        <v>0</v>
      </c>
      <c r="W180" s="5106">
        <v>0</v>
      </c>
      <c r="X180" s="5106">
        <v>0</v>
      </c>
      <c r="Y180" s="5106">
        <v>0</v>
      </c>
      <c r="Z180" s="5103">
        <f t="shared" si="13"/>
        <v>0</v>
      </c>
      <c r="AA180" s="5100"/>
      <c r="AB180" s="5104"/>
      <c r="AC180" s="121"/>
      <c r="AD180" s="5008">
        <f t="shared" si="14"/>
        <v>0</v>
      </c>
      <c r="AE180" s="5106">
        <v>0</v>
      </c>
      <c r="AF180" s="5106">
        <v>0</v>
      </c>
      <c r="AG180" s="5106">
        <v>0</v>
      </c>
      <c r="AH180" s="5106">
        <v>0</v>
      </c>
      <c r="AI180" s="5106">
        <v>0</v>
      </c>
      <c r="AJ180" s="5106">
        <v>0</v>
      </c>
      <c r="AK180" s="5106">
        <v>0</v>
      </c>
      <c r="AL180" s="5106">
        <v>0</v>
      </c>
      <c r="AM180" s="5007">
        <f t="shared" si="15"/>
        <v>0</v>
      </c>
      <c r="AN180" s="121"/>
      <c r="AO180" s="5107">
        <v>0</v>
      </c>
      <c r="AP180" s="121"/>
      <c r="AQ180" s="5107">
        <v>0</v>
      </c>
      <c r="AR180" s="121"/>
      <c r="AS180" s="39"/>
      <c r="AT180" s="164"/>
    </row>
    <row r="181" spans="1:46" hidden="1">
      <c r="A181" s="164"/>
      <c r="B181" s="121"/>
      <c r="C181" s="5098"/>
      <c r="D181" s="5099"/>
      <c r="E181" s="5099"/>
      <c r="F181" s="5090" t="b">
        <v>1</v>
      </c>
      <c r="G181" s="5090"/>
      <c r="H181" s="5090"/>
      <c r="I181" s="5090"/>
      <c r="J181" s="5100"/>
      <c r="K181" s="5100"/>
      <c r="L181" s="5100"/>
      <c r="M181" s="5100"/>
      <c r="N181" s="5100"/>
      <c r="O181" s="5106">
        <v>0</v>
      </c>
      <c r="P181" s="5106">
        <v>0</v>
      </c>
      <c r="Q181" s="5122"/>
      <c r="R181" s="5106">
        <v>0</v>
      </c>
      <c r="S181" s="5106">
        <v>0</v>
      </c>
      <c r="T181" s="5106">
        <v>0</v>
      </c>
      <c r="U181" s="5106">
        <v>0</v>
      </c>
      <c r="V181" s="5106">
        <v>0</v>
      </c>
      <c r="W181" s="5106">
        <v>0</v>
      </c>
      <c r="X181" s="5106">
        <v>0</v>
      </c>
      <c r="Y181" s="5106">
        <v>0</v>
      </c>
      <c r="Z181" s="5103">
        <f t="shared" si="13"/>
        <v>0</v>
      </c>
      <c r="AA181" s="5100"/>
      <c r="AB181" s="5104"/>
      <c r="AC181" s="121"/>
      <c r="AD181" s="5008">
        <f t="shared" si="14"/>
        <v>0</v>
      </c>
      <c r="AE181" s="5106">
        <v>0</v>
      </c>
      <c r="AF181" s="5106">
        <v>0</v>
      </c>
      <c r="AG181" s="5106">
        <v>0</v>
      </c>
      <c r="AH181" s="5106">
        <v>0</v>
      </c>
      <c r="AI181" s="5106">
        <v>0</v>
      </c>
      <c r="AJ181" s="5106">
        <v>0</v>
      </c>
      <c r="AK181" s="5106">
        <v>0</v>
      </c>
      <c r="AL181" s="5106">
        <v>0</v>
      </c>
      <c r="AM181" s="5007">
        <f t="shared" si="15"/>
        <v>0</v>
      </c>
      <c r="AN181" s="121"/>
      <c r="AO181" s="5107">
        <v>0</v>
      </c>
      <c r="AP181" s="121"/>
      <c r="AQ181" s="5107">
        <v>0</v>
      </c>
      <c r="AR181" s="121"/>
      <c r="AS181" s="39"/>
      <c r="AT181" s="164"/>
    </row>
    <row r="182" spans="1:46" hidden="1">
      <c r="A182" s="164"/>
      <c r="B182" s="121"/>
      <c r="C182" s="5098"/>
      <c r="D182" s="5099"/>
      <c r="E182" s="5099"/>
      <c r="F182" s="5090" t="b">
        <v>1</v>
      </c>
      <c r="G182" s="5090"/>
      <c r="H182" s="5090"/>
      <c r="I182" s="5090"/>
      <c r="J182" s="5100"/>
      <c r="K182" s="5100"/>
      <c r="L182" s="5100"/>
      <c r="M182" s="5100"/>
      <c r="N182" s="5100"/>
      <c r="O182" s="5106">
        <v>0</v>
      </c>
      <c r="P182" s="5106">
        <v>0</v>
      </c>
      <c r="Q182" s="5122"/>
      <c r="R182" s="5106">
        <v>0</v>
      </c>
      <c r="S182" s="5106">
        <v>0</v>
      </c>
      <c r="T182" s="5106">
        <v>0</v>
      </c>
      <c r="U182" s="5106">
        <v>0</v>
      </c>
      <c r="V182" s="5106">
        <v>0</v>
      </c>
      <c r="W182" s="5106">
        <v>0</v>
      </c>
      <c r="X182" s="5106">
        <v>0</v>
      </c>
      <c r="Y182" s="5106">
        <v>0</v>
      </c>
      <c r="Z182" s="5103">
        <f t="shared" si="13"/>
        <v>0</v>
      </c>
      <c r="AA182" s="5100"/>
      <c r="AB182" s="5104"/>
      <c r="AC182" s="121"/>
      <c r="AD182" s="5008">
        <f t="shared" si="14"/>
        <v>0</v>
      </c>
      <c r="AE182" s="5106">
        <v>0</v>
      </c>
      <c r="AF182" s="5106">
        <v>0</v>
      </c>
      <c r="AG182" s="5106">
        <v>0</v>
      </c>
      <c r="AH182" s="5106">
        <v>0</v>
      </c>
      <c r="AI182" s="5106">
        <v>0</v>
      </c>
      <c r="AJ182" s="5106">
        <v>0</v>
      </c>
      <c r="AK182" s="5106">
        <v>0</v>
      </c>
      <c r="AL182" s="5106">
        <v>0</v>
      </c>
      <c r="AM182" s="5007">
        <f t="shared" si="15"/>
        <v>0</v>
      </c>
      <c r="AN182" s="121"/>
      <c r="AO182" s="5107">
        <v>0</v>
      </c>
      <c r="AP182" s="121"/>
      <c r="AQ182" s="5107">
        <v>0</v>
      </c>
      <c r="AR182" s="121"/>
      <c r="AS182" s="39"/>
      <c r="AT182" s="164"/>
    </row>
    <row r="183" spans="1:46" hidden="1">
      <c r="A183" s="164"/>
      <c r="B183" s="121"/>
      <c r="C183" s="5098"/>
      <c r="D183" s="5099"/>
      <c r="E183" s="5099"/>
      <c r="F183" s="5090" t="b">
        <v>1</v>
      </c>
      <c r="G183" s="5090"/>
      <c r="H183" s="5090"/>
      <c r="I183" s="5090"/>
      <c r="J183" s="5100"/>
      <c r="K183" s="5100"/>
      <c r="L183" s="5100"/>
      <c r="M183" s="5100"/>
      <c r="N183" s="5100"/>
      <c r="O183" s="5106">
        <v>0</v>
      </c>
      <c r="P183" s="5106">
        <v>0</v>
      </c>
      <c r="Q183" s="5122"/>
      <c r="R183" s="5106">
        <v>0</v>
      </c>
      <c r="S183" s="5106">
        <v>0</v>
      </c>
      <c r="T183" s="5106">
        <v>0</v>
      </c>
      <c r="U183" s="5106">
        <v>0</v>
      </c>
      <c r="V183" s="5106">
        <v>0</v>
      </c>
      <c r="W183" s="5106">
        <v>0</v>
      </c>
      <c r="X183" s="5106">
        <v>0</v>
      </c>
      <c r="Y183" s="5106">
        <v>0</v>
      </c>
      <c r="Z183" s="5103">
        <f t="shared" si="13"/>
        <v>0</v>
      </c>
      <c r="AA183" s="5100"/>
      <c r="AB183" s="5104"/>
      <c r="AC183" s="121"/>
      <c r="AD183" s="5008">
        <f t="shared" si="14"/>
        <v>0</v>
      </c>
      <c r="AE183" s="5106">
        <v>0</v>
      </c>
      <c r="AF183" s="5106">
        <v>0</v>
      </c>
      <c r="AG183" s="5106">
        <v>0</v>
      </c>
      <c r="AH183" s="5106">
        <v>0</v>
      </c>
      <c r="AI183" s="5106">
        <v>0</v>
      </c>
      <c r="AJ183" s="5106">
        <v>0</v>
      </c>
      <c r="AK183" s="5106">
        <v>0</v>
      </c>
      <c r="AL183" s="5106">
        <v>0</v>
      </c>
      <c r="AM183" s="5007">
        <f t="shared" si="15"/>
        <v>0</v>
      </c>
      <c r="AN183" s="121"/>
      <c r="AO183" s="5107">
        <v>0</v>
      </c>
      <c r="AP183" s="121"/>
      <c r="AQ183" s="5107">
        <v>0</v>
      </c>
      <c r="AR183" s="121"/>
      <c r="AS183" s="39"/>
      <c r="AT183" s="164"/>
    </row>
    <row r="184" spans="1:46" hidden="1">
      <c r="A184" s="164"/>
      <c r="B184" s="121"/>
      <c r="C184" s="5098"/>
      <c r="D184" s="5099"/>
      <c r="E184" s="5099"/>
      <c r="F184" s="5090" t="b">
        <v>1</v>
      </c>
      <c r="G184" s="5090"/>
      <c r="H184" s="5090"/>
      <c r="I184" s="5090"/>
      <c r="J184" s="5100"/>
      <c r="K184" s="5100"/>
      <c r="L184" s="5100"/>
      <c r="M184" s="5100"/>
      <c r="N184" s="5100"/>
      <c r="O184" s="5106">
        <v>0</v>
      </c>
      <c r="P184" s="5106">
        <v>0</v>
      </c>
      <c r="Q184" s="5122"/>
      <c r="R184" s="5106">
        <v>0</v>
      </c>
      <c r="S184" s="5106">
        <v>0</v>
      </c>
      <c r="T184" s="5106">
        <v>0</v>
      </c>
      <c r="U184" s="5106">
        <v>0</v>
      </c>
      <c r="V184" s="5106">
        <v>0</v>
      </c>
      <c r="W184" s="5106">
        <v>0</v>
      </c>
      <c r="X184" s="5106">
        <v>0</v>
      </c>
      <c r="Y184" s="5106">
        <v>0</v>
      </c>
      <c r="Z184" s="5103">
        <f t="shared" si="13"/>
        <v>0</v>
      </c>
      <c r="AA184" s="5100"/>
      <c r="AB184" s="5104"/>
      <c r="AC184" s="121"/>
      <c r="AD184" s="5008">
        <f t="shared" si="14"/>
        <v>0</v>
      </c>
      <c r="AE184" s="5106">
        <v>0</v>
      </c>
      <c r="AF184" s="5106">
        <v>0</v>
      </c>
      <c r="AG184" s="5106">
        <v>0</v>
      </c>
      <c r="AH184" s="5106">
        <v>0</v>
      </c>
      <c r="AI184" s="5106">
        <v>0</v>
      </c>
      <c r="AJ184" s="5106">
        <v>0</v>
      </c>
      <c r="AK184" s="5106">
        <v>0</v>
      </c>
      <c r="AL184" s="5106">
        <v>0</v>
      </c>
      <c r="AM184" s="5007">
        <f t="shared" si="15"/>
        <v>0</v>
      </c>
      <c r="AN184" s="121"/>
      <c r="AO184" s="5107">
        <v>0</v>
      </c>
      <c r="AP184" s="121"/>
      <c r="AQ184" s="5107">
        <v>0</v>
      </c>
      <c r="AR184" s="121"/>
      <c r="AS184" s="39"/>
      <c r="AT184" s="164"/>
    </row>
    <row r="185" spans="1:46" hidden="1">
      <c r="A185" s="164"/>
      <c r="B185" s="121"/>
      <c r="C185" s="5098"/>
      <c r="D185" s="5099"/>
      <c r="E185" s="5099"/>
      <c r="F185" s="5090" t="b">
        <v>1</v>
      </c>
      <c r="G185" s="5090"/>
      <c r="H185" s="5090"/>
      <c r="I185" s="5090"/>
      <c r="J185" s="5100"/>
      <c r="K185" s="5100"/>
      <c r="L185" s="5100"/>
      <c r="M185" s="5100"/>
      <c r="N185" s="5100"/>
      <c r="O185" s="5106">
        <v>0</v>
      </c>
      <c r="P185" s="5106">
        <v>0</v>
      </c>
      <c r="Q185" s="5122"/>
      <c r="R185" s="5106">
        <v>0</v>
      </c>
      <c r="S185" s="5106">
        <v>0</v>
      </c>
      <c r="T185" s="5106">
        <v>0</v>
      </c>
      <c r="U185" s="5106">
        <v>0</v>
      </c>
      <c r="V185" s="5106">
        <v>0</v>
      </c>
      <c r="W185" s="5106">
        <v>0</v>
      </c>
      <c r="X185" s="5106">
        <v>0</v>
      </c>
      <c r="Y185" s="5106">
        <v>0</v>
      </c>
      <c r="Z185" s="5103">
        <f t="shared" si="13"/>
        <v>0</v>
      </c>
      <c r="AA185" s="5100"/>
      <c r="AB185" s="5104"/>
      <c r="AC185" s="121"/>
      <c r="AD185" s="5008">
        <f t="shared" si="14"/>
        <v>0</v>
      </c>
      <c r="AE185" s="5106">
        <v>0</v>
      </c>
      <c r="AF185" s="5106">
        <v>0</v>
      </c>
      <c r="AG185" s="5106">
        <v>0</v>
      </c>
      <c r="AH185" s="5106">
        <v>0</v>
      </c>
      <c r="AI185" s="5106">
        <v>0</v>
      </c>
      <c r="AJ185" s="5106">
        <v>0</v>
      </c>
      <c r="AK185" s="5106">
        <v>0</v>
      </c>
      <c r="AL185" s="5106">
        <v>0</v>
      </c>
      <c r="AM185" s="5007">
        <f t="shared" si="15"/>
        <v>0</v>
      </c>
      <c r="AN185" s="121"/>
      <c r="AO185" s="5107">
        <v>0</v>
      </c>
      <c r="AP185" s="121"/>
      <c r="AQ185" s="5107">
        <v>0</v>
      </c>
      <c r="AR185" s="121"/>
      <c r="AS185" s="39"/>
      <c r="AT185" s="164"/>
    </row>
    <row r="186" spans="1:46" hidden="1">
      <c r="A186" s="164"/>
      <c r="B186" s="121"/>
      <c r="C186" s="5098"/>
      <c r="D186" s="5099"/>
      <c r="E186" s="5099"/>
      <c r="F186" s="5090" t="b">
        <v>1</v>
      </c>
      <c r="G186" s="5090"/>
      <c r="H186" s="5090"/>
      <c r="I186" s="5090"/>
      <c r="J186" s="5100"/>
      <c r="K186" s="5100"/>
      <c r="L186" s="5100"/>
      <c r="M186" s="5100"/>
      <c r="N186" s="5100"/>
      <c r="O186" s="5106">
        <v>0</v>
      </c>
      <c r="P186" s="5106">
        <v>0</v>
      </c>
      <c r="Q186" s="5122"/>
      <c r="R186" s="5106">
        <v>0</v>
      </c>
      <c r="S186" s="5106">
        <v>0</v>
      </c>
      <c r="T186" s="5106">
        <v>0</v>
      </c>
      <c r="U186" s="5106">
        <v>0</v>
      </c>
      <c r="V186" s="5106">
        <v>0</v>
      </c>
      <c r="W186" s="5106">
        <v>0</v>
      </c>
      <c r="X186" s="5106">
        <v>0</v>
      </c>
      <c r="Y186" s="5106">
        <v>0</v>
      </c>
      <c r="Z186" s="5103">
        <f t="shared" si="13"/>
        <v>0</v>
      </c>
      <c r="AA186" s="5100"/>
      <c r="AB186" s="5104"/>
      <c r="AC186" s="121"/>
      <c r="AD186" s="5008">
        <f t="shared" si="14"/>
        <v>0</v>
      </c>
      <c r="AE186" s="5106">
        <v>0</v>
      </c>
      <c r="AF186" s="5106">
        <v>0</v>
      </c>
      <c r="AG186" s="5106">
        <v>0</v>
      </c>
      <c r="AH186" s="5106">
        <v>0</v>
      </c>
      <c r="AI186" s="5106">
        <v>0</v>
      </c>
      <c r="AJ186" s="5106">
        <v>0</v>
      </c>
      <c r="AK186" s="5106">
        <v>0</v>
      </c>
      <c r="AL186" s="5106">
        <v>0</v>
      </c>
      <c r="AM186" s="5007">
        <f t="shared" si="15"/>
        <v>0</v>
      </c>
      <c r="AN186" s="121"/>
      <c r="AO186" s="5107">
        <v>0</v>
      </c>
      <c r="AP186" s="121"/>
      <c r="AQ186" s="5107">
        <v>0</v>
      </c>
      <c r="AR186" s="121"/>
      <c r="AS186" s="39"/>
      <c r="AT186" s="164"/>
    </row>
    <row r="187" spans="1:46" hidden="1">
      <c r="A187" s="164"/>
      <c r="B187" s="121"/>
      <c r="C187" s="5098"/>
      <c r="D187" s="5099"/>
      <c r="E187" s="5099"/>
      <c r="F187" s="5090" t="b">
        <v>1</v>
      </c>
      <c r="G187" s="5090"/>
      <c r="H187" s="5090"/>
      <c r="I187" s="5090"/>
      <c r="J187" s="5100"/>
      <c r="K187" s="5100"/>
      <c r="L187" s="5100"/>
      <c r="M187" s="5100"/>
      <c r="N187" s="5100"/>
      <c r="O187" s="5106">
        <v>0</v>
      </c>
      <c r="P187" s="5106">
        <v>0</v>
      </c>
      <c r="Q187" s="5122"/>
      <c r="R187" s="5106">
        <v>0</v>
      </c>
      <c r="S187" s="5106">
        <v>0</v>
      </c>
      <c r="T187" s="5106">
        <v>0</v>
      </c>
      <c r="U187" s="5106">
        <v>0</v>
      </c>
      <c r="V187" s="5106">
        <v>0</v>
      </c>
      <c r="W187" s="5106">
        <v>0</v>
      </c>
      <c r="X187" s="5106">
        <v>0</v>
      </c>
      <c r="Y187" s="5106">
        <v>0</v>
      </c>
      <c r="Z187" s="5103">
        <f t="shared" si="13"/>
        <v>0</v>
      </c>
      <c r="AA187" s="5100"/>
      <c r="AB187" s="5104"/>
      <c r="AC187" s="121"/>
      <c r="AD187" s="5008">
        <f t="shared" si="14"/>
        <v>0</v>
      </c>
      <c r="AE187" s="5106">
        <v>0</v>
      </c>
      <c r="AF187" s="5106">
        <v>0</v>
      </c>
      <c r="AG187" s="5106">
        <v>0</v>
      </c>
      <c r="AH187" s="5106">
        <v>0</v>
      </c>
      <c r="AI187" s="5106">
        <v>0</v>
      </c>
      <c r="AJ187" s="5106">
        <v>0</v>
      </c>
      <c r="AK187" s="5106">
        <v>0</v>
      </c>
      <c r="AL187" s="5106">
        <v>0</v>
      </c>
      <c r="AM187" s="5007">
        <f t="shared" si="15"/>
        <v>0</v>
      </c>
      <c r="AN187" s="121"/>
      <c r="AO187" s="5107">
        <v>0</v>
      </c>
      <c r="AP187" s="121"/>
      <c r="AQ187" s="5107">
        <v>0</v>
      </c>
      <c r="AR187" s="121"/>
      <c r="AS187" s="39"/>
      <c r="AT187" s="164"/>
    </row>
    <row r="188" spans="1:46" hidden="1">
      <c r="A188" s="164"/>
      <c r="B188" s="121"/>
      <c r="C188" s="5098"/>
      <c r="D188" s="5099"/>
      <c r="E188" s="5099"/>
      <c r="F188" s="5090" t="b">
        <v>1</v>
      </c>
      <c r="G188" s="5090"/>
      <c r="H188" s="5090"/>
      <c r="I188" s="5090"/>
      <c r="J188" s="5100"/>
      <c r="K188" s="5100"/>
      <c r="L188" s="5100"/>
      <c r="M188" s="5100"/>
      <c r="N188" s="5100"/>
      <c r="O188" s="5106">
        <v>0</v>
      </c>
      <c r="P188" s="5106">
        <v>0</v>
      </c>
      <c r="Q188" s="5122"/>
      <c r="R188" s="5106">
        <v>0</v>
      </c>
      <c r="S188" s="5106">
        <v>0</v>
      </c>
      <c r="T188" s="5106">
        <v>0</v>
      </c>
      <c r="U188" s="5106">
        <v>0</v>
      </c>
      <c r="V188" s="5106">
        <v>0</v>
      </c>
      <c r="W188" s="5106">
        <v>0</v>
      </c>
      <c r="X188" s="5106">
        <v>0</v>
      </c>
      <c r="Y188" s="5106">
        <v>0</v>
      </c>
      <c r="Z188" s="5103">
        <f t="shared" ref="Z188:Z216" si="16">W188+X188-Y188</f>
        <v>0</v>
      </c>
      <c r="AA188" s="5100"/>
      <c r="AB188" s="5104"/>
      <c r="AC188" s="121"/>
      <c r="AD188" s="5008">
        <f t="shared" ref="AD188:AD216" si="17">+AE188+AF188</f>
        <v>0</v>
      </c>
      <c r="AE188" s="5106">
        <v>0</v>
      </c>
      <c r="AF188" s="5106">
        <v>0</v>
      </c>
      <c r="AG188" s="5106">
        <v>0</v>
      </c>
      <c r="AH188" s="5106">
        <v>0</v>
      </c>
      <c r="AI188" s="5106">
        <v>0</v>
      </c>
      <c r="AJ188" s="5106">
        <v>0</v>
      </c>
      <c r="AK188" s="5106">
        <v>0</v>
      </c>
      <c r="AL188" s="5106">
        <v>0</v>
      </c>
      <c r="AM188" s="5007">
        <f t="shared" ref="AM188:AM216" si="18">+AF188+AH188</f>
        <v>0</v>
      </c>
      <c r="AN188" s="121"/>
      <c r="AO188" s="5107">
        <v>0</v>
      </c>
      <c r="AP188" s="121"/>
      <c r="AQ188" s="5107">
        <v>0</v>
      </c>
      <c r="AR188" s="121"/>
      <c r="AS188" s="39"/>
      <c r="AT188" s="164"/>
    </row>
    <row r="189" spans="1:46" hidden="1">
      <c r="A189" s="164"/>
      <c r="B189" s="121"/>
      <c r="C189" s="5098"/>
      <c r="D189" s="5099"/>
      <c r="E189" s="5099"/>
      <c r="F189" s="5090" t="b">
        <v>1</v>
      </c>
      <c r="G189" s="5090"/>
      <c r="H189" s="5090"/>
      <c r="I189" s="5090"/>
      <c r="J189" s="5100"/>
      <c r="K189" s="5100"/>
      <c r="L189" s="5100"/>
      <c r="M189" s="5100"/>
      <c r="N189" s="5100"/>
      <c r="O189" s="5106">
        <v>0</v>
      </c>
      <c r="P189" s="5106">
        <v>0</v>
      </c>
      <c r="Q189" s="5122"/>
      <c r="R189" s="5106">
        <v>0</v>
      </c>
      <c r="S189" s="5106">
        <v>0</v>
      </c>
      <c r="T189" s="5106">
        <v>0</v>
      </c>
      <c r="U189" s="5106">
        <v>0</v>
      </c>
      <c r="V189" s="5106">
        <v>0</v>
      </c>
      <c r="W189" s="5106">
        <v>0</v>
      </c>
      <c r="X189" s="5106">
        <v>0</v>
      </c>
      <c r="Y189" s="5106">
        <v>0</v>
      </c>
      <c r="Z189" s="5103">
        <f t="shared" si="16"/>
        <v>0</v>
      </c>
      <c r="AA189" s="5100"/>
      <c r="AB189" s="5104"/>
      <c r="AC189" s="121"/>
      <c r="AD189" s="5008">
        <f t="shared" si="17"/>
        <v>0</v>
      </c>
      <c r="AE189" s="5106">
        <v>0</v>
      </c>
      <c r="AF189" s="5106">
        <v>0</v>
      </c>
      <c r="AG189" s="5106">
        <v>0</v>
      </c>
      <c r="AH189" s="5106">
        <v>0</v>
      </c>
      <c r="AI189" s="5106">
        <v>0</v>
      </c>
      <c r="AJ189" s="5106">
        <v>0</v>
      </c>
      <c r="AK189" s="5106">
        <v>0</v>
      </c>
      <c r="AL189" s="5106">
        <v>0</v>
      </c>
      <c r="AM189" s="5007">
        <f t="shared" si="18"/>
        <v>0</v>
      </c>
      <c r="AN189" s="121"/>
      <c r="AO189" s="5107">
        <v>0</v>
      </c>
      <c r="AP189" s="121"/>
      <c r="AQ189" s="5107">
        <v>0</v>
      </c>
      <c r="AR189" s="121"/>
      <c r="AS189" s="39"/>
      <c r="AT189" s="164"/>
    </row>
    <row r="190" spans="1:46" hidden="1">
      <c r="A190" s="164"/>
      <c r="B190" s="121"/>
      <c r="C190" s="5098"/>
      <c r="D190" s="5099"/>
      <c r="E190" s="5099"/>
      <c r="F190" s="5090" t="b">
        <v>1</v>
      </c>
      <c r="G190" s="5090"/>
      <c r="H190" s="5090"/>
      <c r="I190" s="5090"/>
      <c r="J190" s="5100"/>
      <c r="K190" s="5100"/>
      <c r="L190" s="5100"/>
      <c r="M190" s="5100"/>
      <c r="N190" s="5100"/>
      <c r="O190" s="5106">
        <v>0</v>
      </c>
      <c r="P190" s="5106">
        <v>0</v>
      </c>
      <c r="Q190" s="5122"/>
      <c r="R190" s="5106">
        <v>0</v>
      </c>
      <c r="S190" s="5106">
        <v>0</v>
      </c>
      <c r="T190" s="5106">
        <v>0</v>
      </c>
      <c r="U190" s="5106">
        <v>0</v>
      </c>
      <c r="V190" s="5106">
        <v>0</v>
      </c>
      <c r="W190" s="5106">
        <v>0</v>
      </c>
      <c r="X190" s="5106">
        <v>0</v>
      </c>
      <c r="Y190" s="5106">
        <v>0</v>
      </c>
      <c r="Z190" s="5103">
        <f t="shared" si="16"/>
        <v>0</v>
      </c>
      <c r="AA190" s="5100"/>
      <c r="AB190" s="5104"/>
      <c r="AC190" s="121"/>
      <c r="AD190" s="5008">
        <f t="shared" si="17"/>
        <v>0</v>
      </c>
      <c r="AE190" s="5106">
        <v>0</v>
      </c>
      <c r="AF190" s="5106">
        <v>0</v>
      </c>
      <c r="AG190" s="5106">
        <v>0</v>
      </c>
      <c r="AH190" s="5106">
        <v>0</v>
      </c>
      <c r="AI190" s="5106">
        <v>0</v>
      </c>
      <c r="AJ190" s="5106">
        <v>0</v>
      </c>
      <c r="AK190" s="5106">
        <v>0</v>
      </c>
      <c r="AL190" s="5106">
        <v>0</v>
      </c>
      <c r="AM190" s="5007">
        <f t="shared" si="18"/>
        <v>0</v>
      </c>
      <c r="AN190" s="121"/>
      <c r="AO190" s="5107">
        <v>0</v>
      </c>
      <c r="AP190" s="121"/>
      <c r="AQ190" s="5107">
        <v>0</v>
      </c>
      <c r="AR190" s="121"/>
      <c r="AS190" s="39"/>
      <c r="AT190" s="164"/>
    </row>
    <row r="191" spans="1:46" hidden="1">
      <c r="A191" s="164"/>
      <c r="B191" s="121"/>
      <c r="C191" s="5098"/>
      <c r="D191" s="5099"/>
      <c r="E191" s="5099"/>
      <c r="F191" s="5090" t="b">
        <v>1</v>
      </c>
      <c r="G191" s="5090"/>
      <c r="H191" s="5090"/>
      <c r="I191" s="5090"/>
      <c r="J191" s="5100"/>
      <c r="K191" s="5100"/>
      <c r="L191" s="5100"/>
      <c r="M191" s="5100"/>
      <c r="N191" s="5100"/>
      <c r="O191" s="5106">
        <v>0</v>
      </c>
      <c r="P191" s="5106">
        <v>0</v>
      </c>
      <c r="Q191" s="5122"/>
      <c r="R191" s="5106">
        <v>0</v>
      </c>
      <c r="S191" s="5106">
        <v>0</v>
      </c>
      <c r="T191" s="5106">
        <v>0</v>
      </c>
      <c r="U191" s="5106">
        <v>0</v>
      </c>
      <c r="V191" s="5106">
        <v>0</v>
      </c>
      <c r="W191" s="5106">
        <v>0</v>
      </c>
      <c r="X191" s="5106">
        <v>0</v>
      </c>
      <c r="Y191" s="5106">
        <v>0</v>
      </c>
      <c r="Z191" s="5103">
        <f t="shared" si="16"/>
        <v>0</v>
      </c>
      <c r="AA191" s="5100"/>
      <c r="AB191" s="5104"/>
      <c r="AC191" s="121"/>
      <c r="AD191" s="5008">
        <f t="shared" si="17"/>
        <v>0</v>
      </c>
      <c r="AE191" s="5106">
        <v>0</v>
      </c>
      <c r="AF191" s="5106">
        <v>0</v>
      </c>
      <c r="AG191" s="5106">
        <v>0</v>
      </c>
      <c r="AH191" s="5106">
        <v>0</v>
      </c>
      <c r="AI191" s="5106">
        <v>0</v>
      </c>
      <c r="AJ191" s="5106">
        <v>0</v>
      </c>
      <c r="AK191" s="5106">
        <v>0</v>
      </c>
      <c r="AL191" s="5106">
        <v>0</v>
      </c>
      <c r="AM191" s="5007">
        <f t="shared" si="18"/>
        <v>0</v>
      </c>
      <c r="AN191" s="121"/>
      <c r="AO191" s="5107">
        <v>0</v>
      </c>
      <c r="AP191" s="121"/>
      <c r="AQ191" s="5107">
        <v>0</v>
      </c>
      <c r="AR191" s="121"/>
      <c r="AS191" s="39"/>
      <c r="AT191" s="164"/>
    </row>
    <row r="192" spans="1:46" hidden="1">
      <c r="A192" s="164"/>
      <c r="B192" s="121"/>
      <c r="C192" s="5098"/>
      <c r="D192" s="5099"/>
      <c r="E192" s="5099"/>
      <c r="F192" s="5090" t="b">
        <v>1</v>
      </c>
      <c r="G192" s="5090"/>
      <c r="H192" s="5090"/>
      <c r="I192" s="5090"/>
      <c r="J192" s="5100"/>
      <c r="K192" s="5100"/>
      <c r="L192" s="5100"/>
      <c r="M192" s="5100"/>
      <c r="N192" s="5100"/>
      <c r="O192" s="5106">
        <v>0</v>
      </c>
      <c r="P192" s="5106">
        <v>0</v>
      </c>
      <c r="Q192" s="5122"/>
      <c r="R192" s="5106">
        <v>0</v>
      </c>
      <c r="S192" s="5106">
        <v>0</v>
      </c>
      <c r="T192" s="5106">
        <v>0</v>
      </c>
      <c r="U192" s="5106">
        <v>0</v>
      </c>
      <c r="V192" s="5106">
        <v>0</v>
      </c>
      <c r="W192" s="5106">
        <v>0</v>
      </c>
      <c r="X192" s="5106">
        <v>0</v>
      </c>
      <c r="Y192" s="5106">
        <v>0</v>
      </c>
      <c r="Z192" s="5103">
        <f t="shared" si="16"/>
        <v>0</v>
      </c>
      <c r="AA192" s="5100"/>
      <c r="AB192" s="5104"/>
      <c r="AC192" s="121"/>
      <c r="AD192" s="5008">
        <f t="shared" si="17"/>
        <v>0</v>
      </c>
      <c r="AE192" s="5106">
        <v>0</v>
      </c>
      <c r="AF192" s="5106">
        <v>0</v>
      </c>
      <c r="AG192" s="5106">
        <v>0</v>
      </c>
      <c r="AH192" s="5106">
        <v>0</v>
      </c>
      <c r="AI192" s="5106">
        <v>0</v>
      </c>
      <c r="AJ192" s="5106">
        <v>0</v>
      </c>
      <c r="AK192" s="5106">
        <v>0</v>
      </c>
      <c r="AL192" s="5106">
        <v>0</v>
      </c>
      <c r="AM192" s="5007">
        <f t="shared" si="18"/>
        <v>0</v>
      </c>
      <c r="AN192" s="121"/>
      <c r="AO192" s="5107">
        <v>0</v>
      </c>
      <c r="AP192" s="121"/>
      <c r="AQ192" s="5107">
        <v>0</v>
      </c>
      <c r="AR192" s="121"/>
      <c r="AS192" s="39"/>
      <c r="AT192" s="164"/>
    </row>
    <row r="193" spans="1:46" hidden="1">
      <c r="A193" s="164"/>
      <c r="B193" s="121"/>
      <c r="C193" s="5098"/>
      <c r="D193" s="5099"/>
      <c r="E193" s="5099"/>
      <c r="F193" s="5090" t="b">
        <v>1</v>
      </c>
      <c r="G193" s="5090"/>
      <c r="H193" s="5090"/>
      <c r="I193" s="5090"/>
      <c r="J193" s="5100"/>
      <c r="K193" s="5100"/>
      <c r="L193" s="5100"/>
      <c r="M193" s="5100"/>
      <c r="N193" s="5100"/>
      <c r="O193" s="5106">
        <v>0</v>
      </c>
      <c r="P193" s="5106">
        <v>0</v>
      </c>
      <c r="Q193" s="5122"/>
      <c r="R193" s="5106">
        <v>0</v>
      </c>
      <c r="S193" s="5106">
        <v>0</v>
      </c>
      <c r="T193" s="5106">
        <v>0</v>
      </c>
      <c r="U193" s="5106">
        <v>0</v>
      </c>
      <c r="V193" s="5106">
        <v>0</v>
      </c>
      <c r="W193" s="5106">
        <v>0</v>
      </c>
      <c r="X193" s="5106">
        <v>0</v>
      </c>
      <c r="Y193" s="5106">
        <v>0</v>
      </c>
      <c r="Z193" s="5103">
        <f t="shared" si="16"/>
        <v>0</v>
      </c>
      <c r="AA193" s="5100"/>
      <c r="AB193" s="5104"/>
      <c r="AC193" s="121"/>
      <c r="AD193" s="5008">
        <f t="shared" si="17"/>
        <v>0</v>
      </c>
      <c r="AE193" s="5106">
        <v>0</v>
      </c>
      <c r="AF193" s="5106">
        <v>0</v>
      </c>
      <c r="AG193" s="5106">
        <v>0</v>
      </c>
      <c r="AH193" s="5106">
        <v>0</v>
      </c>
      <c r="AI193" s="5106">
        <v>0</v>
      </c>
      <c r="AJ193" s="5106">
        <v>0</v>
      </c>
      <c r="AK193" s="5106">
        <v>0</v>
      </c>
      <c r="AL193" s="5106">
        <v>0</v>
      </c>
      <c r="AM193" s="5007">
        <f t="shared" si="18"/>
        <v>0</v>
      </c>
      <c r="AN193" s="121"/>
      <c r="AO193" s="5107">
        <v>0</v>
      </c>
      <c r="AP193" s="121"/>
      <c r="AQ193" s="5107">
        <v>0</v>
      </c>
      <c r="AR193" s="121"/>
      <c r="AS193" s="39"/>
      <c r="AT193" s="164"/>
    </row>
    <row r="194" spans="1:46" hidden="1">
      <c r="A194" s="164"/>
      <c r="B194" s="121"/>
      <c r="C194" s="5098"/>
      <c r="D194" s="5099"/>
      <c r="E194" s="5099"/>
      <c r="F194" s="5090" t="b">
        <v>1</v>
      </c>
      <c r="G194" s="5090"/>
      <c r="H194" s="5090"/>
      <c r="I194" s="5090"/>
      <c r="J194" s="5100"/>
      <c r="K194" s="5100"/>
      <c r="L194" s="5100"/>
      <c r="M194" s="5100"/>
      <c r="N194" s="5100"/>
      <c r="O194" s="5106">
        <v>0</v>
      </c>
      <c r="P194" s="5106">
        <v>0</v>
      </c>
      <c r="Q194" s="5122"/>
      <c r="R194" s="5106">
        <v>0</v>
      </c>
      <c r="S194" s="5106">
        <v>0</v>
      </c>
      <c r="T194" s="5106">
        <v>0</v>
      </c>
      <c r="U194" s="5106">
        <v>0</v>
      </c>
      <c r="V194" s="5106">
        <v>0</v>
      </c>
      <c r="W194" s="5106">
        <v>0</v>
      </c>
      <c r="X194" s="5106">
        <v>0</v>
      </c>
      <c r="Y194" s="5106">
        <v>0</v>
      </c>
      <c r="Z194" s="5103">
        <f t="shared" si="16"/>
        <v>0</v>
      </c>
      <c r="AA194" s="5100"/>
      <c r="AB194" s="5104"/>
      <c r="AC194" s="121"/>
      <c r="AD194" s="5008">
        <f t="shared" si="17"/>
        <v>0</v>
      </c>
      <c r="AE194" s="5106">
        <v>0</v>
      </c>
      <c r="AF194" s="5106">
        <v>0</v>
      </c>
      <c r="AG194" s="5106">
        <v>0</v>
      </c>
      <c r="AH194" s="5106">
        <v>0</v>
      </c>
      <c r="AI194" s="5106">
        <v>0</v>
      </c>
      <c r="AJ194" s="5106">
        <v>0</v>
      </c>
      <c r="AK194" s="5106">
        <v>0</v>
      </c>
      <c r="AL194" s="5106">
        <v>0</v>
      </c>
      <c r="AM194" s="5007">
        <f t="shared" si="18"/>
        <v>0</v>
      </c>
      <c r="AN194" s="121"/>
      <c r="AO194" s="5107">
        <v>0</v>
      </c>
      <c r="AP194" s="121"/>
      <c r="AQ194" s="5107">
        <v>0</v>
      </c>
      <c r="AR194" s="121"/>
      <c r="AS194" s="39"/>
      <c r="AT194" s="164"/>
    </row>
    <row r="195" spans="1:46" hidden="1">
      <c r="A195" s="164"/>
      <c r="B195" s="121"/>
      <c r="C195" s="5098"/>
      <c r="D195" s="5099"/>
      <c r="E195" s="5099"/>
      <c r="F195" s="5090" t="b">
        <v>1</v>
      </c>
      <c r="G195" s="5090"/>
      <c r="H195" s="5090"/>
      <c r="I195" s="5090"/>
      <c r="J195" s="5100"/>
      <c r="K195" s="5100"/>
      <c r="L195" s="5100"/>
      <c r="M195" s="5100"/>
      <c r="N195" s="5100"/>
      <c r="O195" s="5106">
        <v>0</v>
      </c>
      <c r="P195" s="5106">
        <v>0</v>
      </c>
      <c r="Q195" s="5122"/>
      <c r="R195" s="5106">
        <v>0</v>
      </c>
      <c r="S195" s="5106">
        <v>0</v>
      </c>
      <c r="T195" s="5106">
        <v>0</v>
      </c>
      <c r="U195" s="5106">
        <v>0</v>
      </c>
      <c r="V195" s="5106">
        <v>0</v>
      </c>
      <c r="W195" s="5106">
        <v>0</v>
      </c>
      <c r="X195" s="5106">
        <v>0</v>
      </c>
      <c r="Y195" s="5106">
        <v>0</v>
      </c>
      <c r="Z195" s="5103">
        <f t="shared" si="16"/>
        <v>0</v>
      </c>
      <c r="AA195" s="5100"/>
      <c r="AB195" s="5104"/>
      <c r="AC195" s="121"/>
      <c r="AD195" s="5008">
        <f t="shared" si="17"/>
        <v>0</v>
      </c>
      <c r="AE195" s="5106">
        <v>0</v>
      </c>
      <c r="AF195" s="5106">
        <v>0</v>
      </c>
      <c r="AG195" s="5106">
        <v>0</v>
      </c>
      <c r="AH195" s="5106">
        <v>0</v>
      </c>
      <c r="AI195" s="5106">
        <v>0</v>
      </c>
      <c r="AJ195" s="5106">
        <v>0</v>
      </c>
      <c r="AK195" s="5106">
        <v>0</v>
      </c>
      <c r="AL195" s="5106">
        <v>0</v>
      </c>
      <c r="AM195" s="5007">
        <f t="shared" si="18"/>
        <v>0</v>
      </c>
      <c r="AN195" s="121"/>
      <c r="AO195" s="5107">
        <v>0</v>
      </c>
      <c r="AP195" s="121"/>
      <c r="AQ195" s="5107">
        <v>0</v>
      </c>
      <c r="AR195" s="121"/>
      <c r="AS195" s="39"/>
      <c r="AT195" s="164"/>
    </row>
    <row r="196" spans="1:46" hidden="1">
      <c r="A196" s="164"/>
      <c r="B196" s="121"/>
      <c r="C196" s="5098"/>
      <c r="D196" s="5099"/>
      <c r="E196" s="5099"/>
      <c r="F196" s="5090" t="b">
        <v>1</v>
      </c>
      <c r="G196" s="5090"/>
      <c r="H196" s="5090"/>
      <c r="I196" s="5090"/>
      <c r="J196" s="5100"/>
      <c r="K196" s="5100"/>
      <c r="L196" s="5100"/>
      <c r="M196" s="5100"/>
      <c r="N196" s="5100"/>
      <c r="O196" s="5106">
        <v>0</v>
      </c>
      <c r="P196" s="5106">
        <v>0</v>
      </c>
      <c r="Q196" s="5122"/>
      <c r="R196" s="5106">
        <v>0</v>
      </c>
      <c r="S196" s="5106">
        <v>0</v>
      </c>
      <c r="T196" s="5106">
        <v>0</v>
      </c>
      <c r="U196" s="5106">
        <v>0</v>
      </c>
      <c r="V196" s="5106">
        <v>0</v>
      </c>
      <c r="W196" s="5106">
        <v>0</v>
      </c>
      <c r="X196" s="5106">
        <v>0</v>
      </c>
      <c r="Y196" s="5106">
        <v>0</v>
      </c>
      <c r="Z196" s="5103">
        <f t="shared" si="16"/>
        <v>0</v>
      </c>
      <c r="AA196" s="5100"/>
      <c r="AB196" s="5104"/>
      <c r="AC196" s="121"/>
      <c r="AD196" s="5008">
        <f t="shared" si="17"/>
        <v>0</v>
      </c>
      <c r="AE196" s="5106">
        <v>0</v>
      </c>
      <c r="AF196" s="5106">
        <v>0</v>
      </c>
      <c r="AG196" s="5106">
        <v>0</v>
      </c>
      <c r="AH196" s="5106">
        <v>0</v>
      </c>
      <c r="AI196" s="5106">
        <v>0</v>
      </c>
      <c r="AJ196" s="5106">
        <v>0</v>
      </c>
      <c r="AK196" s="5106">
        <v>0</v>
      </c>
      <c r="AL196" s="5106">
        <v>0</v>
      </c>
      <c r="AM196" s="5007">
        <f t="shared" si="18"/>
        <v>0</v>
      </c>
      <c r="AN196" s="121"/>
      <c r="AO196" s="5107">
        <v>0</v>
      </c>
      <c r="AP196" s="121"/>
      <c r="AQ196" s="5107">
        <v>0</v>
      </c>
      <c r="AR196" s="121"/>
      <c r="AS196" s="39"/>
      <c r="AT196" s="164"/>
    </row>
    <row r="197" spans="1:46" hidden="1">
      <c r="A197" s="164"/>
      <c r="B197" s="121"/>
      <c r="C197" s="5098"/>
      <c r="D197" s="5099"/>
      <c r="E197" s="5099"/>
      <c r="F197" s="5090" t="b">
        <v>1</v>
      </c>
      <c r="G197" s="5090"/>
      <c r="H197" s="5090"/>
      <c r="I197" s="5090"/>
      <c r="J197" s="5100"/>
      <c r="K197" s="5100"/>
      <c r="L197" s="5100"/>
      <c r="M197" s="5100"/>
      <c r="N197" s="5100"/>
      <c r="O197" s="5106">
        <v>0</v>
      </c>
      <c r="P197" s="5106">
        <v>0</v>
      </c>
      <c r="Q197" s="5122"/>
      <c r="R197" s="5106">
        <v>0</v>
      </c>
      <c r="S197" s="5106">
        <v>0</v>
      </c>
      <c r="T197" s="5106">
        <v>0</v>
      </c>
      <c r="U197" s="5106">
        <v>0</v>
      </c>
      <c r="V197" s="5106">
        <v>0</v>
      </c>
      <c r="W197" s="5106">
        <v>0</v>
      </c>
      <c r="X197" s="5106">
        <v>0</v>
      </c>
      <c r="Y197" s="5106">
        <v>0</v>
      </c>
      <c r="Z197" s="5103">
        <f t="shared" si="16"/>
        <v>0</v>
      </c>
      <c r="AA197" s="5100"/>
      <c r="AB197" s="5104"/>
      <c r="AC197" s="121"/>
      <c r="AD197" s="5008">
        <f t="shared" si="17"/>
        <v>0</v>
      </c>
      <c r="AE197" s="5106">
        <v>0</v>
      </c>
      <c r="AF197" s="5106">
        <v>0</v>
      </c>
      <c r="AG197" s="5106">
        <v>0</v>
      </c>
      <c r="AH197" s="5106">
        <v>0</v>
      </c>
      <c r="AI197" s="5106">
        <v>0</v>
      </c>
      <c r="AJ197" s="5106">
        <v>0</v>
      </c>
      <c r="AK197" s="5106">
        <v>0</v>
      </c>
      <c r="AL197" s="5106">
        <v>0</v>
      </c>
      <c r="AM197" s="5007">
        <f t="shared" si="18"/>
        <v>0</v>
      </c>
      <c r="AN197" s="121"/>
      <c r="AO197" s="5107">
        <v>0</v>
      </c>
      <c r="AP197" s="121"/>
      <c r="AQ197" s="5107">
        <v>0</v>
      </c>
      <c r="AR197" s="121"/>
      <c r="AS197" s="39"/>
      <c r="AT197" s="164"/>
    </row>
    <row r="198" spans="1:46" hidden="1">
      <c r="A198" s="164"/>
      <c r="B198" s="121"/>
      <c r="C198" s="5098"/>
      <c r="D198" s="5099"/>
      <c r="E198" s="5099"/>
      <c r="F198" s="5090" t="b">
        <v>1</v>
      </c>
      <c r="G198" s="5090"/>
      <c r="H198" s="5090"/>
      <c r="I198" s="5090"/>
      <c r="J198" s="5100"/>
      <c r="K198" s="5100"/>
      <c r="L198" s="5100"/>
      <c r="M198" s="5100"/>
      <c r="N198" s="5100"/>
      <c r="O198" s="5106">
        <v>0</v>
      </c>
      <c r="P198" s="5106">
        <v>0</v>
      </c>
      <c r="Q198" s="5122"/>
      <c r="R198" s="5106">
        <v>0</v>
      </c>
      <c r="S198" s="5106">
        <v>0</v>
      </c>
      <c r="T198" s="5106">
        <v>0</v>
      </c>
      <c r="U198" s="5106">
        <v>0</v>
      </c>
      <c r="V198" s="5106">
        <v>0</v>
      </c>
      <c r="W198" s="5106">
        <v>0</v>
      </c>
      <c r="X198" s="5106">
        <v>0</v>
      </c>
      <c r="Y198" s="5106">
        <v>0</v>
      </c>
      <c r="Z198" s="5103">
        <f t="shared" si="16"/>
        <v>0</v>
      </c>
      <c r="AA198" s="5100"/>
      <c r="AB198" s="5104"/>
      <c r="AC198" s="121"/>
      <c r="AD198" s="5123">
        <f t="shared" si="17"/>
        <v>0</v>
      </c>
      <c r="AE198" s="5106">
        <v>0</v>
      </c>
      <c r="AF198" s="5106">
        <v>0</v>
      </c>
      <c r="AG198" s="5106">
        <v>0</v>
      </c>
      <c r="AH198" s="5106">
        <v>0</v>
      </c>
      <c r="AI198" s="5106">
        <v>0</v>
      </c>
      <c r="AJ198" s="5106">
        <v>0</v>
      </c>
      <c r="AK198" s="5106">
        <v>0</v>
      </c>
      <c r="AL198" s="5106">
        <v>0</v>
      </c>
      <c r="AM198" s="5124">
        <f t="shared" si="18"/>
        <v>0</v>
      </c>
      <c r="AN198" s="121"/>
      <c r="AO198" s="5107">
        <v>0</v>
      </c>
      <c r="AP198" s="121"/>
      <c r="AQ198" s="5107">
        <v>0</v>
      </c>
      <c r="AR198" s="121"/>
      <c r="AS198" s="39"/>
      <c r="AT198" s="164"/>
    </row>
    <row r="199" spans="1:46" hidden="1">
      <c r="A199" s="164"/>
      <c r="B199" s="121"/>
      <c r="C199" s="5098"/>
      <c r="D199" s="5099"/>
      <c r="E199" s="5099"/>
      <c r="F199" s="5090" t="b">
        <v>1</v>
      </c>
      <c r="G199" s="5090"/>
      <c r="H199" s="5090"/>
      <c r="I199" s="5090"/>
      <c r="J199" s="5100"/>
      <c r="K199" s="5100"/>
      <c r="L199" s="5100"/>
      <c r="M199" s="5100"/>
      <c r="N199" s="5100"/>
      <c r="O199" s="5106">
        <v>0</v>
      </c>
      <c r="P199" s="5106">
        <v>0</v>
      </c>
      <c r="Q199" s="5122"/>
      <c r="R199" s="5106">
        <v>0</v>
      </c>
      <c r="S199" s="5106">
        <v>0</v>
      </c>
      <c r="T199" s="5106">
        <v>0</v>
      </c>
      <c r="U199" s="5106">
        <v>0</v>
      </c>
      <c r="V199" s="5106">
        <v>0</v>
      </c>
      <c r="W199" s="5106">
        <v>0</v>
      </c>
      <c r="X199" s="5106">
        <v>0</v>
      </c>
      <c r="Y199" s="5106">
        <v>0</v>
      </c>
      <c r="Z199" s="5103">
        <f t="shared" si="16"/>
        <v>0</v>
      </c>
      <c r="AA199" s="5100"/>
      <c r="AB199" s="5104"/>
      <c r="AC199" s="121"/>
      <c r="AD199" s="5123">
        <f t="shared" si="17"/>
        <v>0</v>
      </c>
      <c r="AE199" s="5106">
        <v>0</v>
      </c>
      <c r="AF199" s="5106">
        <v>0</v>
      </c>
      <c r="AG199" s="5106">
        <v>0</v>
      </c>
      <c r="AH199" s="5106">
        <v>0</v>
      </c>
      <c r="AI199" s="5106">
        <v>0</v>
      </c>
      <c r="AJ199" s="5106">
        <v>0</v>
      </c>
      <c r="AK199" s="5106">
        <v>0</v>
      </c>
      <c r="AL199" s="5106">
        <v>0</v>
      </c>
      <c r="AM199" s="5124">
        <f t="shared" si="18"/>
        <v>0</v>
      </c>
      <c r="AN199" s="121"/>
      <c r="AO199" s="5107">
        <v>0</v>
      </c>
      <c r="AP199" s="121"/>
      <c r="AQ199" s="5107">
        <v>0</v>
      </c>
      <c r="AR199" s="121"/>
      <c r="AS199" s="39"/>
      <c r="AT199" s="164"/>
    </row>
    <row r="200" spans="1:46" hidden="1">
      <c r="A200" s="164"/>
      <c r="B200" s="121"/>
      <c r="C200" s="5098"/>
      <c r="D200" s="5099"/>
      <c r="E200" s="5099"/>
      <c r="F200" s="5090" t="b">
        <v>1</v>
      </c>
      <c r="G200" s="5090"/>
      <c r="H200" s="5090"/>
      <c r="I200" s="5090"/>
      <c r="J200" s="5100"/>
      <c r="K200" s="5100"/>
      <c r="L200" s="5100"/>
      <c r="M200" s="5100"/>
      <c r="N200" s="5100"/>
      <c r="O200" s="5106">
        <v>0</v>
      </c>
      <c r="P200" s="5106">
        <v>0</v>
      </c>
      <c r="Q200" s="5122"/>
      <c r="R200" s="5106">
        <v>0</v>
      </c>
      <c r="S200" s="5106">
        <v>0</v>
      </c>
      <c r="T200" s="5106">
        <v>0</v>
      </c>
      <c r="U200" s="5106">
        <v>0</v>
      </c>
      <c r="V200" s="5106">
        <v>0</v>
      </c>
      <c r="W200" s="5106">
        <v>0</v>
      </c>
      <c r="X200" s="5106">
        <v>0</v>
      </c>
      <c r="Y200" s="5106">
        <v>0</v>
      </c>
      <c r="Z200" s="5103">
        <f t="shared" si="16"/>
        <v>0</v>
      </c>
      <c r="AA200" s="5100"/>
      <c r="AB200" s="5104"/>
      <c r="AC200" s="121"/>
      <c r="AD200" s="5123">
        <f t="shared" si="17"/>
        <v>0</v>
      </c>
      <c r="AE200" s="5106">
        <v>0</v>
      </c>
      <c r="AF200" s="5106">
        <v>0</v>
      </c>
      <c r="AG200" s="5106">
        <v>0</v>
      </c>
      <c r="AH200" s="5106">
        <v>0</v>
      </c>
      <c r="AI200" s="5106">
        <v>0</v>
      </c>
      <c r="AJ200" s="5106">
        <v>0</v>
      </c>
      <c r="AK200" s="5106">
        <v>0</v>
      </c>
      <c r="AL200" s="5106">
        <v>0</v>
      </c>
      <c r="AM200" s="5124">
        <f t="shared" si="18"/>
        <v>0</v>
      </c>
      <c r="AN200" s="121"/>
      <c r="AO200" s="5107">
        <v>0</v>
      </c>
      <c r="AP200" s="121"/>
      <c r="AQ200" s="5107">
        <v>0</v>
      </c>
      <c r="AR200" s="121"/>
      <c r="AS200" s="39"/>
      <c r="AT200" s="164"/>
    </row>
    <row r="201" spans="1:46" hidden="1">
      <c r="A201" s="164"/>
      <c r="B201" s="121"/>
      <c r="C201" s="5098"/>
      <c r="D201" s="5099"/>
      <c r="E201" s="5099"/>
      <c r="F201" s="5090" t="b">
        <v>1</v>
      </c>
      <c r="G201" s="5090"/>
      <c r="H201" s="5090"/>
      <c r="I201" s="5090"/>
      <c r="J201" s="5100"/>
      <c r="K201" s="5100"/>
      <c r="L201" s="5100"/>
      <c r="M201" s="5100"/>
      <c r="N201" s="5100"/>
      <c r="O201" s="5106">
        <v>0</v>
      </c>
      <c r="P201" s="5106">
        <v>0</v>
      </c>
      <c r="Q201" s="5122"/>
      <c r="R201" s="5106">
        <v>0</v>
      </c>
      <c r="S201" s="5106">
        <v>0</v>
      </c>
      <c r="T201" s="5106">
        <v>0</v>
      </c>
      <c r="U201" s="5106">
        <v>0</v>
      </c>
      <c r="V201" s="5106">
        <v>0</v>
      </c>
      <c r="W201" s="5106">
        <v>0</v>
      </c>
      <c r="X201" s="5106">
        <v>0</v>
      </c>
      <c r="Y201" s="5106">
        <v>0</v>
      </c>
      <c r="Z201" s="5103">
        <f t="shared" si="16"/>
        <v>0</v>
      </c>
      <c r="AA201" s="5100"/>
      <c r="AB201" s="5104"/>
      <c r="AC201" s="121"/>
      <c r="AD201" s="5123">
        <f t="shared" si="17"/>
        <v>0</v>
      </c>
      <c r="AE201" s="5106">
        <v>0</v>
      </c>
      <c r="AF201" s="5106">
        <v>0</v>
      </c>
      <c r="AG201" s="5106">
        <v>0</v>
      </c>
      <c r="AH201" s="5106">
        <v>0</v>
      </c>
      <c r="AI201" s="5106">
        <v>0</v>
      </c>
      <c r="AJ201" s="5106">
        <v>0</v>
      </c>
      <c r="AK201" s="5106">
        <v>0</v>
      </c>
      <c r="AL201" s="5106">
        <v>0</v>
      </c>
      <c r="AM201" s="5124">
        <f t="shared" si="18"/>
        <v>0</v>
      </c>
      <c r="AN201" s="121"/>
      <c r="AO201" s="5107">
        <v>0</v>
      </c>
      <c r="AP201" s="121"/>
      <c r="AQ201" s="5107">
        <v>0</v>
      </c>
      <c r="AR201" s="121"/>
      <c r="AS201" s="39"/>
      <c r="AT201" s="164"/>
    </row>
    <row r="202" spans="1:46" hidden="1">
      <c r="A202" s="164"/>
      <c r="B202" s="121"/>
      <c r="C202" s="5098"/>
      <c r="D202" s="5099"/>
      <c r="E202" s="5099"/>
      <c r="F202" s="5090" t="b">
        <v>1</v>
      </c>
      <c r="G202" s="5090"/>
      <c r="H202" s="5090"/>
      <c r="I202" s="5090"/>
      <c r="J202" s="5100"/>
      <c r="K202" s="5100"/>
      <c r="L202" s="5100"/>
      <c r="M202" s="5100"/>
      <c r="N202" s="5100"/>
      <c r="O202" s="5106">
        <v>0</v>
      </c>
      <c r="P202" s="5106">
        <v>0</v>
      </c>
      <c r="Q202" s="5122"/>
      <c r="R202" s="5106">
        <v>0</v>
      </c>
      <c r="S202" s="5106">
        <v>0</v>
      </c>
      <c r="T202" s="5106">
        <v>0</v>
      </c>
      <c r="U202" s="5106">
        <v>0</v>
      </c>
      <c r="V202" s="5106">
        <v>0</v>
      </c>
      <c r="W202" s="5106">
        <v>0</v>
      </c>
      <c r="X202" s="5106">
        <v>0</v>
      </c>
      <c r="Y202" s="5106">
        <v>0</v>
      </c>
      <c r="Z202" s="5103">
        <f t="shared" si="16"/>
        <v>0</v>
      </c>
      <c r="AA202" s="5100"/>
      <c r="AB202" s="5104"/>
      <c r="AC202" s="121"/>
      <c r="AD202" s="5123">
        <f t="shared" si="17"/>
        <v>0</v>
      </c>
      <c r="AE202" s="5106">
        <v>0</v>
      </c>
      <c r="AF202" s="5106">
        <v>0</v>
      </c>
      <c r="AG202" s="5106">
        <v>0</v>
      </c>
      <c r="AH202" s="5106">
        <v>0</v>
      </c>
      <c r="AI202" s="5106">
        <v>0</v>
      </c>
      <c r="AJ202" s="5106">
        <v>0</v>
      </c>
      <c r="AK202" s="5106">
        <v>0</v>
      </c>
      <c r="AL202" s="5106">
        <v>0</v>
      </c>
      <c r="AM202" s="5124">
        <f t="shared" si="18"/>
        <v>0</v>
      </c>
      <c r="AN202" s="121"/>
      <c r="AO202" s="5107">
        <v>0</v>
      </c>
      <c r="AP202" s="121"/>
      <c r="AQ202" s="5107">
        <v>0</v>
      </c>
      <c r="AR202" s="121"/>
      <c r="AS202" s="39"/>
      <c r="AT202" s="164"/>
    </row>
    <row r="203" spans="1:46" hidden="1">
      <c r="A203" s="164"/>
      <c r="B203" s="121"/>
      <c r="C203" s="5098"/>
      <c r="D203" s="5099"/>
      <c r="E203" s="5099"/>
      <c r="F203" s="5090" t="b">
        <v>1</v>
      </c>
      <c r="G203" s="5090"/>
      <c r="H203" s="5090"/>
      <c r="I203" s="5090"/>
      <c r="J203" s="5100"/>
      <c r="K203" s="5100"/>
      <c r="L203" s="5100"/>
      <c r="M203" s="5100"/>
      <c r="N203" s="5100"/>
      <c r="O203" s="5106">
        <v>0</v>
      </c>
      <c r="P203" s="5106">
        <v>0</v>
      </c>
      <c r="Q203" s="5122"/>
      <c r="R203" s="5106">
        <v>0</v>
      </c>
      <c r="S203" s="5106">
        <v>0</v>
      </c>
      <c r="T203" s="5106">
        <v>0</v>
      </c>
      <c r="U203" s="5106">
        <v>0</v>
      </c>
      <c r="V203" s="5106">
        <v>0</v>
      </c>
      <c r="W203" s="5106">
        <v>0</v>
      </c>
      <c r="X203" s="5106">
        <v>0</v>
      </c>
      <c r="Y203" s="5106">
        <v>0</v>
      </c>
      <c r="Z203" s="5103">
        <f t="shared" si="16"/>
        <v>0</v>
      </c>
      <c r="AA203" s="5100"/>
      <c r="AB203" s="5104"/>
      <c r="AC203" s="121"/>
      <c r="AD203" s="5123">
        <f t="shared" si="17"/>
        <v>0</v>
      </c>
      <c r="AE203" s="5106">
        <v>0</v>
      </c>
      <c r="AF203" s="5106">
        <v>0</v>
      </c>
      <c r="AG203" s="5106">
        <v>0</v>
      </c>
      <c r="AH203" s="5106">
        <v>0</v>
      </c>
      <c r="AI203" s="5106">
        <v>0</v>
      </c>
      <c r="AJ203" s="5106">
        <v>0</v>
      </c>
      <c r="AK203" s="5106">
        <v>0</v>
      </c>
      <c r="AL203" s="5106">
        <v>0</v>
      </c>
      <c r="AM203" s="5124">
        <f t="shared" si="18"/>
        <v>0</v>
      </c>
      <c r="AN203" s="121"/>
      <c r="AO203" s="5107">
        <v>0</v>
      </c>
      <c r="AP203" s="121"/>
      <c r="AQ203" s="5107">
        <v>0</v>
      </c>
      <c r="AR203" s="121"/>
      <c r="AS203" s="39"/>
      <c r="AT203" s="164"/>
    </row>
    <row r="204" spans="1:46" hidden="1">
      <c r="A204" s="164"/>
      <c r="B204" s="121"/>
      <c r="C204" s="5098"/>
      <c r="D204" s="5099"/>
      <c r="E204" s="5099"/>
      <c r="F204" s="5090" t="b">
        <v>1</v>
      </c>
      <c r="G204" s="5090"/>
      <c r="H204" s="5090"/>
      <c r="I204" s="5090"/>
      <c r="J204" s="5100"/>
      <c r="K204" s="5100"/>
      <c r="L204" s="5100"/>
      <c r="M204" s="5100"/>
      <c r="N204" s="5100"/>
      <c r="O204" s="5106">
        <v>0</v>
      </c>
      <c r="P204" s="5106">
        <v>0</v>
      </c>
      <c r="Q204" s="5122"/>
      <c r="R204" s="5106">
        <v>0</v>
      </c>
      <c r="S204" s="5106">
        <v>0</v>
      </c>
      <c r="T204" s="5106">
        <v>0</v>
      </c>
      <c r="U204" s="5106">
        <v>0</v>
      </c>
      <c r="V204" s="5106">
        <v>0</v>
      </c>
      <c r="W204" s="5106">
        <v>0</v>
      </c>
      <c r="X204" s="5106">
        <v>0</v>
      </c>
      <c r="Y204" s="5106">
        <v>0</v>
      </c>
      <c r="Z204" s="5103">
        <f t="shared" si="16"/>
        <v>0</v>
      </c>
      <c r="AA204" s="5100"/>
      <c r="AB204" s="5104"/>
      <c r="AC204" s="121"/>
      <c r="AD204" s="5123">
        <f t="shared" si="17"/>
        <v>0</v>
      </c>
      <c r="AE204" s="5106">
        <v>0</v>
      </c>
      <c r="AF204" s="5106">
        <v>0</v>
      </c>
      <c r="AG204" s="5106">
        <v>0</v>
      </c>
      <c r="AH204" s="5106">
        <v>0</v>
      </c>
      <c r="AI204" s="5106">
        <v>0</v>
      </c>
      <c r="AJ204" s="5106">
        <v>0</v>
      </c>
      <c r="AK204" s="5106">
        <v>0</v>
      </c>
      <c r="AL204" s="5106">
        <v>0</v>
      </c>
      <c r="AM204" s="5124">
        <f t="shared" si="18"/>
        <v>0</v>
      </c>
      <c r="AN204" s="121"/>
      <c r="AO204" s="5107">
        <v>0</v>
      </c>
      <c r="AP204" s="121"/>
      <c r="AQ204" s="5107">
        <v>0</v>
      </c>
      <c r="AR204" s="121"/>
      <c r="AS204" s="39"/>
      <c r="AT204" s="164"/>
    </row>
    <row r="205" spans="1:46" hidden="1">
      <c r="A205" s="164"/>
      <c r="B205" s="121"/>
      <c r="C205" s="5098"/>
      <c r="D205" s="5099"/>
      <c r="E205" s="5099"/>
      <c r="F205" s="5090" t="b">
        <v>1</v>
      </c>
      <c r="G205" s="5090"/>
      <c r="H205" s="5090"/>
      <c r="I205" s="5090"/>
      <c r="J205" s="5100"/>
      <c r="K205" s="5100"/>
      <c r="L205" s="5100"/>
      <c r="M205" s="5100"/>
      <c r="N205" s="5100"/>
      <c r="O205" s="5106">
        <v>0</v>
      </c>
      <c r="P205" s="5106">
        <v>0</v>
      </c>
      <c r="Q205" s="5122"/>
      <c r="R205" s="5106">
        <v>0</v>
      </c>
      <c r="S205" s="5106">
        <v>0</v>
      </c>
      <c r="T205" s="5106">
        <v>0</v>
      </c>
      <c r="U205" s="5106">
        <v>0</v>
      </c>
      <c r="V205" s="5106">
        <v>0</v>
      </c>
      <c r="W205" s="5106">
        <v>0</v>
      </c>
      <c r="X205" s="5106">
        <v>0</v>
      </c>
      <c r="Y205" s="5106">
        <v>0</v>
      </c>
      <c r="Z205" s="5103">
        <f t="shared" si="16"/>
        <v>0</v>
      </c>
      <c r="AA205" s="5100"/>
      <c r="AB205" s="5104"/>
      <c r="AC205" s="121"/>
      <c r="AD205" s="5123">
        <f t="shared" si="17"/>
        <v>0</v>
      </c>
      <c r="AE205" s="5106">
        <v>0</v>
      </c>
      <c r="AF205" s="5106">
        <v>0</v>
      </c>
      <c r="AG205" s="5106">
        <v>0</v>
      </c>
      <c r="AH205" s="5106">
        <v>0</v>
      </c>
      <c r="AI205" s="5106">
        <v>0</v>
      </c>
      <c r="AJ205" s="5106">
        <v>0</v>
      </c>
      <c r="AK205" s="5106">
        <v>0</v>
      </c>
      <c r="AL205" s="5106">
        <v>0</v>
      </c>
      <c r="AM205" s="5124">
        <f t="shared" si="18"/>
        <v>0</v>
      </c>
      <c r="AN205" s="121"/>
      <c r="AO205" s="5107">
        <v>0</v>
      </c>
      <c r="AP205" s="121"/>
      <c r="AQ205" s="5107">
        <v>0</v>
      </c>
      <c r="AR205" s="121"/>
      <c r="AS205" s="39"/>
      <c r="AT205" s="164"/>
    </row>
    <row r="206" spans="1:46" hidden="1">
      <c r="A206" s="164"/>
      <c r="B206" s="121"/>
      <c r="C206" s="5098"/>
      <c r="D206" s="5099"/>
      <c r="E206" s="5099"/>
      <c r="F206" s="5090" t="b">
        <v>1</v>
      </c>
      <c r="G206" s="5090"/>
      <c r="H206" s="5090"/>
      <c r="I206" s="5090"/>
      <c r="J206" s="5100"/>
      <c r="K206" s="5100"/>
      <c r="L206" s="5100"/>
      <c r="M206" s="5100"/>
      <c r="N206" s="5100"/>
      <c r="O206" s="5106">
        <v>0</v>
      </c>
      <c r="P206" s="5106">
        <v>0</v>
      </c>
      <c r="Q206" s="5122"/>
      <c r="R206" s="5106">
        <v>0</v>
      </c>
      <c r="S206" s="5106">
        <v>0</v>
      </c>
      <c r="T206" s="5106">
        <v>0</v>
      </c>
      <c r="U206" s="5106">
        <v>0</v>
      </c>
      <c r="V206" s="5106">
        <v>0</v>
      </c>
      <c r="W206" s="5106">
        <v>0</v>
      </c>
      <c r="X206" s="5106">
        <v>0</v>
      </c>
      <c r="Y206" s="5106">
        <v>0</v>
      </c>
      <c r="Z206" s="5103">
        <f t="shared" si="16"/>
        <v>0</v>
      </c>
      <c r="AA206" s="5100"/>
      <c r="AB206" s="5104"/>
      <c r="AC206" s="121"/>
      <c r="AD206" s="5123">
        <f t="shared" si="17"/>
        <v>0</v>
      </c>
      <c r="AE206" s="5106">
        <v>0</v>
      </c>
      <c r="AF206" s="5106">
        <v>0</v>
      </c>
      <c r="AG206" s="5106">
        <v>0</v>
      </c>
      <c r="AH206" s="5106">
        <v>0</v>
      </c>
      <c r="AI206" s="5106">
        <v>0</v>
      </c>
      <c r="AJ206" s="5106">
        <v>0</v>
      </c>
      <c r="AK206" s="5106">
        <v>0</v>
      </c>
      <c r="AL206" s="5106">
        <v>0</v>
      </c>
      <c r="AM206" s="5124">
        <f t="shared" si="18"/>
        <v>0</v>
      </c>
      <c r="AN206" s="121"/>
      <c r="AO206" s="5107">
        <v>0</v>
      </c>
      <c r="AP206" s="121"/>
      <c r="AQ206" s="5107">
        <v>0</v>
      </c>
      <c r="AR206" s="121"/>
      <c r="AS206" s="39"/>
      <c r="AT206" s="164"/>
    </row>
    <row r="207" spans="1:46" hidden="1">
      <c r="A207" s="164"/>
      <c r="B207" s="121"/>
      <c r="C207" s="5098"/>
      <c r="D207" s="5099"/>
      <c r="E207" s="5099"/>
      <c r="F207" s="5090" t="b">
        <v>1</v>
      </c>
      <c r="G207" s="5090"/>
      <c r="H207" s="5090"/>
      <c r="I207" s="5090"/>
      <c r="J207" s="5100"/>
      <c r="K207" s="5100"/>
      <c r="L207" s="5100"/>
      <c r="M207" s="5100"/>
      <c r="N207" s="5100"/>
      <c r="O207" s="5106">
        <v>0</v>
      </c>
      <c r="P207" s="5106">
        <v>0</v>
      </c>
      <c r="Q207" s="5122"/>
      <c r="R207" s="5106">
        <v>0</v>
      </c>
      <c r="S207" s="5106">
        <v>0</v>
      </c>
      <c r="T207" s="5106">
        <v>0</v>
      </c>
      <c r="U207" s="5106">
        <v>0</v>
      </c>
      <c r="V207" s="5106">
        <v>0</v>
      </c>
      <c r="W207" s="5106">
        <v>0</v>
      </c>
      <c r="X207" s="5106">
        <v>0</v>
      </c>
      <c r="Y207" s="5106">
        <v>0</v>
      </c>
      <c r="Z207" s="5103">
        <f t="shared" si="16"/>
        <v>0</v>
      </c>
      <c r="AA207" s="5100"/>
      <c r="AB207" s="5104"/>
      <c r="AC207" s="121"/>
      <c r="AD207" s="5123">
        <f t="shared" si="17"/>
        <v>0</v>
      </c>
      <c r="AE207" s="5106">
        <v>0</v>
      </c>
      <c r="AF207" s="5106">
        <v>0</v>
      </c>
      <c r="AG207" s="5106">
        <v>0</v>
      </c>
      <c r="AH207" s="5106">
        <v>0</v>
      </c>
      <c r="AI207" s="5106">
        <v>0</v>
      </c>
      <c r="AJ207" s="5106">
        <v>0</v>
      </c>
      <c r="AK207" s="5106">
        <v>0</v>
      </c>
      <c r="AL207" s="5106">
        <v>0</v>
      </c>
      <c r="AM207" s="5124">
        <f t="shared" si="18"/>
        <v>0</v>
      </c>
      <c r="AN207" s="121"/>
      <c r="AO207" s="5107">
        <v>0</v>
      </c>
      <c r="AP207" s="121"/>
      <c r="AQ207" s="5107">
        <v>0</v>
      </c>
      <c r="AR207" s="121"/>
      <c r="AS207" s="39"/>
      <c r="AT207" s="164"/>
    </row>
    <row r="208" spans="1:46" hidden="1">
      <c r="A208" s="164"/>
      <c r="B208" s="121"/>
      <c r="C208" s="5098"/>
      <c r="D208" s="5099"/>
      <c r="E208" s="5099"/>
      <c r="F208" s="5090" t="b">
        <v>1</v>
      </c>
      <c r="G208" s="5090"/>
      <c r="H208" s="5090"/>
      <c r="I208" s="5090"/>
      <c r="J208" s="5100"/>
      <c r="K208" s="5100"/>
      <c r="L208" s="5100"/>
      <c r="M208" s="5100"/>
      <c r="N208" s="5100"/>
      <c r="O208" s="5106">
        <v>0</v>
      </c>
      <c r="P208" s="5106">
        <v>0</v>
      </c>
      <c r="Q208" s="5122"/>
      <c r="R208" s="5106">
        <v>0</v>
      </c>
      <c r="S208" s="5106">
        <v>0</v>
      </c>
      <c r="T208" s="5106">
        <v>0</v>
      </c>
      <c r="U208" s="5106">
        <v>0</v>
      </c>
      <c r="V208" s="5106">
        <v>0</v>
      </c>
      <c r="W208" s="5106">
        <v>0</v>
      </c>
      <c r="X208" s="5106">
        <v>0</v>
      </c>
      <c r="Y208" s="5106">
        <v>0</v>
      </c>
      <c r="Z208" s="5103">
        <f t="shared" si="16"/>
        <v>0</v>
      </c>
      <c r="AA208" s="5100"/>
      <c r="AB208" s="5104"/>
      <c r="AC208" s="121"/>
      <c r="AD208" s="5123">
        <f t="shared" si="17"/>
        <v>0</v>
      </c>
      <c r="AE208" s="5106">
        <v>0</v>
      </c>
      <c r="AF208" s="5106">
        <v>0</v>
      </c>
      <c r="AG208" s="5106">
        <v>0</v>
      </c>
      <c r="AH208" s="5106">
        <v>0</v>
      </c>
      <c r="AI208" s="5106">
        <v>0</v>
      </c>
      <c r="AJ208" s="5106">
        <v>0</v>
      </c>
      <c r="AK208" s="5106">
        <v>0</v>
      </c>
      <c r="AL208" s="5106">
        <v>0</v>
      </c>
      <c r="AM208" s="5124">
        <f t="shared" si="18"/>
        <v>0</v>
      </c>
      <c r="AN208" s="121"/>
      <c r="AO208" s="5107">
        <v>0</v>
      </c>
      <c r="AP208" s="121"/>
      <c r="AQ208" s="5107">
        <v>0</v>
      </c>
      <c r="AR208" s="121"/>
      <c r="AS208" s="39"/>
      <c r="AT208" s="164"/>
    </row>
    <row r="209" spans="1:46" hidden="1">
      <c r="A209" s="164"/>
      <c r="B209" s="121"/>
      <c r="C209" s="5098"/>
      <c r="D209" s="5099"/>
      <c r="E209" s="5099"/>
      <c r="F209" s="5090" t="b">
        <v>1</v>
      </c>
      <c r="G209" s="5090"/>
      <c r="H209" s="5090"/>
      <c r="I209" s="5090"/>
      <c r="J209" s="5100"/>
      <c r="K209" s="5100"/>
      <c r="L209" s="5100"/>
      <c r="M209" s="5100"/>
      <c r="N209" s="5100"/>
      <c r="O209" s="5106">
        <v>0</v>
      </c>
      <c r="P209" s="5106">
        <v>0</v>
      </c>
      <c r="Q209" s="5122"/>
      <c r="R209" s="5106">
        <v>0</v>
      </c>
      <c r="S209" s="5106">
        <v>0</v>
      </c>
      <c r="T209" s="5106">
        <v>0</v>
      </c>
      <c r="U209" s="5106">
        <v>0</v>
      </c>
      <c r="V209" s="5106">
        <v>0</v>
      </c>
      <c r="W209" s="5106">
        <v>0</v>
      </c>
      <c r="X209" s="5106">
        <v>0</v>
      </c>
      <c r="Y209" s="5106">
        <v>0</v>
      </c>
      <c r="Z209" s="5103">
        <f t="shared" si="16"/>
        <v>0</v>
      </c>
      <c r="AA209" s="5100"/>
      <c r="AB209" s="5104"/>
      <c r="AC209" s="121"/>
      <c r="AD209" s="5123">
        <f t="shared" si="17"/>
        <v>0</v>
      </c>
      <c r="AE209" s="5106">
        <v>0</v>
      </c>
      <c r="AF209" s="5106">
        <v>0</v>
      </c>
      <c r="AG209" s="5106">
        <v>0</v>
      </c>
      <c r="AH209" s="5106">
        <v>0</v>
      </c>
      <c r="AI209" s="5106">
        <v>0</v>
      </c>
      <c r="AJ209" s="5106">
        <v>0</v>
      </c>
      <c r="AK209" s="5106">
        <v>0</v>
      </c>
      <c r="AL209" s="5106">
        <v>0</v>
      </c>
      <c r="AM209" s="5124">
        <f t="shared" si="18"/>
        <v>0</v>
      </c>
      <c r="AN209" s="121"/>
      <c r="AO209" s="5107">
        <v>0</v>
      </c>
      <c r="AP209" s="121"/>
      <c r="AQ209" s="5107">
        <v>0</v>
      </c>
      <c r="AR209" s="121"/>
      <c r="AS209" s="39"/>
      <c r="AT209" s="164"/>
    </row>
    <row r="210" spans="1:46" hidden="1">
      <c r="A210" s="164"/>
      <c r="B210" s="121"/>
      <c r="C210" s="5098"/>
      <c r="D210" s="5099"/>
      <c r="E210" s="5099"/>
      <c r="F210" s="5090" t="b">
        <v>1</v>
      </c>
      <c r="G210" s="5090"/>
      <c r="H210" s="5090"/>
      <c r="I210" s="5090"/>
      <c r="J210" s="5100"/>
      <c r="K210" s="5100"/>
      <c r="L210" s="5100"/>
      <c r="M210" s="5100"/>
      <c r="N210" s="5100"/>
      <c r="O210" s="5106">
        <v>0</v>
      </c>
      <c r="P210" s="5106">
        <v>0</v>
      </c>
      <c r="Q210" s="5122"/>
      <c r="R210" s="5106">
        <v>0</v>
      </c>
      <c r="S210" s="5106">
        <v>0</v>
      </c>
      <c r="T210" s="5106">
        <v>0</v>
      </c>
      <c r="U210" s="5106">
        <v>0</v>
      </c>
      <c r="V210" s="5106">
        <v>0</v>
      </c>
      <c r="W210" s="5106">
        <v>0</v>
      </c>
      <c r="X210" s="5106">
        <v>0</v>
      </c>
      <c r="Y210" s="5106">
        <v>0</v>
      </c>
      <c r="Z210" s="5103">
        <f t="shared" si="16"/>
        <v>0</v>
      </c>
      <c r="AA210" s="5100"/>
      <c r="AB210" s="5104"/>
      <c r="AC210" s="121"/>
      <c r="AD210" s="5123">
        <f t="shared" si="17"/>
        <v>0</v>
      </c>
      <c r="AE210" s="5106">
        <v>0</v>
      </c>
      <c r="AF210" s="5106">
        <v>0</v>
      </c>
      <c r="AG210" s="5106">
        <v>0</v>
      </c>
      <c r="AH210" s="5106">
        <v>0</v>
      </c>
      <c r="AI210" s="5106">
        <v>0</v>
      </c>
      <c r="AJ210" s="5106">
        <v>0</v>
      </c>
      <c r="AK210" s="5106">
        <v>0</v>
      </c>
      <c r="AL210" s="5106">
        <v>0</v>
      </c>
      <c r="AM210" s="5124">
        <f t="shared" si="18"/>
        <v>0</v>
      </c>
      <c r="AN210" s="121"/>
      <c r="AO210" s="5107">
        <v>0</v>
      </c>
      <c r="AP210" s="121"/>
      <c r="AQ210" s="5107">
        <v>0</v>
      </c>
      <c r="AR210" s="121"/>
      <c r="AS210" s="39"/>
      <c r="AT210" s="164"/>
    </row>
    <row r="211" spans="1:46" hidden="1">
      <c r="A211" s="164"/>
      <c r="B211" s="121"/>
      <c r="C211" s="5098"/>
      <c r="D211" s="5099"/>
      <c r="E211" s="5099"/>
      <c r="F211" s="5090" t="b">
        <v>1</v>
      </c>
      <c r="G211" s="5090"/>
      <c r="H211" s="5090"/>
      <c r="I211" s="5090"/>
      <c r="J211" s="5100"/>
      <c r="K211" s="5100"/>
      <c r="L211" s="5100"/>
      <c r="M211" s="5100"/>
      <c r="N211" s="5100"/>
      <c r="O211" s="5106">
        <v>0</v>
      </c>
      <c r="P211" s="5106">
        <v>0</v>
      </c>
      <c r="Q211" s="5122"/>
      <c r="R211" s="5106">
        <v>0</v>
      </c>
      <c r="S211" s="5106">
        <v>0</v>
      </c>
      <c r="T211" s="5106">
        <v>0</v>
      </c>
      <c r="U211" s="5106">
        <v>0</v>
      </c>
      <c r="V211" s="5106">
        <v>0</v>
      </c>
      <c r="W211" s="5106">
        <v>0</v>
      </c>
      <c r="X211" s="5106">
        <v>0</v>
      </c>
      <c r="Y211" s="5106">
        <v>0</v>
      </c>
      <c r="Z211" s="5103">
        <f t="shared" si="16"/>
        <v>0</v>
      </c>
      <c r="AA211" s="5100"/>
      <c r="AB211" s="5104"/>
      <c r="AC211" s="121"/>
      <c r="AD211" s="5123">
        <f t="shared" si="17"/>
        <v>0</v>
      </c>
      <c r="AE211" s="5106">
        <v>0</v>
      </c>
      <c r="AF211" s="5106">
        <v>0</v>
      </c>
      <c r="AG211" s="5106">
        <v>0</v>
      </c>
      <c r="AH211" s="5106">
        <v>0</v>
      </c>
      <c r="AI211" s="5106">
        <v>0</v>
      </c>
      <c r="AJ211" s="5106">
        <v>0</v>
      </c>
      <c r="AK211" s="5106">
        <v>0</v>
      </c>
      <c r="AL211" s="5106">
        <v>0</v>
      </c>
      <c r="AM211" s="5124">
        <f t="shared" si="18"/>
        <v>0</v>
      </c>
      <c r="AN211" s="121"/>
      <c r="AO211" s="5107">
        <v>0</v>
      </c>
      <c r="AP211" s="121"/>
      <c r="AQ211" s="5107">
        <v>0</v>
      </c>
      <c r="AR211" s="121"/>
      <c r="AS211" s="39"/>
      <c r="AT211" s="164"/>
    </row>
    <row r="212" spans="1:46" hidden="1">
      <c r="A212" s="164"/>
      <c r="B212" s="121"/>
      <c r="C212" s="5098"/>
      <c r="D212" s="5099"/>
      <c r="E212" s="5099"/>
      <c r="F212" s="5090" t="b">
        <v>1</v>
      </c>
      <c r="G212" s="5090"/>
      <c r="H212" s="5090"/>
      <c r="I212" s="5090"/>
      <c r="J212" s="5100"/>
      <c r="K212" s="5100"/>
      <c r="L212" s="5100"/>
      <c r="M212" s="5100"/>
      <c r="N212" s="5100"/>
      <c r="O212" s="5106">
        <v>0</v>
      </c>
      <c r="P212" s="5106">
        <v>0</v>
      </c>
      <c r="Q212" s="5122"/>
      <c r="R212" s="5106">
        <v>0</v>
      </c>
      <c r="S212" s="5106">
        <v>0</v>
      </c>
      <c r="T212" s="5106">
        <v>0</v>
      </c>
      <c r="U212" s="5106">
        <v>0</v>
      </c>
      <c r="V212" s="5106">
        <v>0</v>
      </c>
      <c r="W212" s="5106">
        <v>0</v>
      </c>
      <c r="X212" s="5106">
        <v>0</v>
      </c>
      <c r="Y212" s="5106">
        <v>0</v>
      </c>
      <c r="Z212" s="5103">
        <f t="shared" si="16"/>
        <v>0</v>
      </c>
      <c r="AA212" s="5100"/>
      <c r="AB212" s="5104"/>
      <c r="AC212" s="121"/>
      <c r="AD212" s="5123">
        <f t="shared" si="17"/>
        <v>0</v>
      </c>
      <c r="AE212" s="5106">
        <v>0</v>
      </c>
      <c r="AF212" s="5106">
        <v>0</v>
      </c>
      <c r="AG212" s="5106">
        <v>0</v>
      </c>
      <c r="AH212" s="5106">
        <v>0</v>
      </c>
      <c r="AI212" s="5106">
        <v>0</v>
      </c>
      <c r="AJ212" s="5106">
        <v>0</v>
      </c>
      <c r="AK212" s="5106">
        <v>0</v>
      </c>
      <c r="AL212" s="5106">
        <v>0</v>
      </c>
      <c r="AM212" s="5124">
        <f t="shared" si="18"/>
        <v>0</v>
      </c>
      <c r="AN212" s="121"/>
      <c r="AO212" s="5107">
        <v>0</v>
      </c>
      <c r="AP212" s="121"/>
      <c r="AQ212" s="5107">
        <v>0</v>
      </c>
      <c r="AR212" s="121"/>
      <c r="AS212" s="39"/>
      <c r="AT212" s="164"/>
    </row>
    <row r="213" spans="1:46" hidden="1">
      <c r="A213" s="164"/>
      <c r="B213" s="121"/>
      <c r="C213" s="5098"/>
      <c r="D213" s="5099"/>
      <c r="E213" s="5099"/>
      <c r="F213" s="5090" t="b">
        <v>1</v>
      </c>
      <c r="G213" s="5090"/>
      <c r="H213" s="5090"/>
      <c r="I213" s="5090"/>
      <c r="J213" s="5100"/>
      <c r="K213" s="5100"/>
      <c r="L213" s="5100"/>
      <c r="M213" s="5100"/>
      <c r="N213" s="5100"/>
      <c r="O213" s="5106">
        <v>0</v>
      </c>
      <c r="P213" s="5106">
        <v>0</v>
      </c>
      <c r="Q213" s="5122"/>
      <c r="R213" s="5106">
        <v>0</v>
      </c>
      <c r="S213" s="5106">
        <v>0</v>
      </c>
      <c r="T213" s="5106">
        <v>0</v>
      </c>
      <c r="U213" s="5106">
        <v>0</v>
      </c>
      <c r="V213" s="5106">
        <v>0</v>
      </c>
      <c r="W213" s="5106">
        <v>0</v>
      </c>
      <c r="X213" s="5106">
        <v>0</v>
      </c>
      <c r="Y213" s="5106">
        <v>0</v>
      </c>
      <c r="Z213" s="5103">
        <f t="shared" si="16"/>
        <v>0</v>
      </c>
      <c r="AA213" s="5100"/>
      <c r="AB213" s="5104"/>
      <c r="AC213" s="121"/>
      <c r="AD213" s="5123">
        <f t="shared" si="17"/>
        <v>0</v>
      </c>
      <c r="AE213" s="5106">
        <v>0</v>
      </c>
      <c r="AF213" s="5106">
        <v>0</v>
      </c>
      <c r="AG213" s="5106">
        <v>0</v>
      </c>
      <c r="AH213" s="5106">
        <v>0</v>
      </c>
      <c r="AI213" s="5106">
        <v>0</v>
      </c>
      <c r="AJ213" s="5106">
        <v>0</v>
      </c>
      <c r="AK213" s="5106">
        <v>0</v>
      </c>
      <c r="AL213" s="5106">
        <v>0</v>
      </c>
      <c r="AM213" s="5124">
        <f t="shared" si="18"/>
        <v>0</v>
      </c>
      <c r="AN213" s="121"/>
      <c r="AO213" s="5107">
        <v>0</v>
      </c>
      <c r="AP213" s="121"/>
      <c r="AQ213" s="5107">
        <v>0</v>
      </c>
      <c r="AR213" s="121"/>
      <c r="AS213" s="39"/>
      <c r="AT213" s="164"/>
    </row>
    <row r="214" spans="1:46" hidden="1">
      <c r="A214" s="164"/>
      <c r="B214" s="121"/>
      <c r="C214" s="5098"/>
      <c r="D214" s="5099"/>
      <c r="E214" s="5099"/>
      <c r="F214" s="5090" t="b">
        <v>1</v>
      </c>
      <c r="G214" s="5090"/>
      <c r="H214" s="5090"/>
      <c r="I214" s="5090"/>
      <c r="J214" s="5100"/>
      <c r="K214" s="5100"/>
      <c r="L214" s="5100"/>
      <c r="M214" s="5100"/>
      <c r="N214" s="5100"/>
      <c r="O214" s="5106">
        <v>0</v>
      </c>
      <c r="P214" s="5106">
        <v>0</v>
      </c>
      <c r="Q214" s="5122"/>
      <c r="R214" s="5106">
        <v>0</v>
      </c>
      <c r="S214" s="5106">
        <v>0</v>
      </c>
      <c r="T214" s="5106">
        <v>0</v>
      </c>
      <c r="U214" s="5106">
        <v>0</v>
      </c>
      <c r="V214" s="5106">
        <v>0</v>
      </c>
      <c r="W214" s="5106">
        <v>0</v>
      </c>
      <c r="X214" s="5106">
        <v>0</v>
      </c>
      <c r="Y214" s="5106">
        <v>0</v>
      </c>
      <c r="Z214" s="5103">
        <f t="shared" si="16"/>
        <v>0</v>
      </c>
      <c r="AA214" s="5100"/>
      <c r="AB214" s="5104"/>
      <c r="AC214" s="121"/>
      <c r="AD214" s="5123">
        <f t="shared" si="17"/>
        <v>0</v>
      </c>
      <c r="AE214" s="5106">
        <v>0</v>
      </c>
      <c r="AF214" s="5106">
        <v>0</v>
      </c>
      <c r="AG214" s="5106">
        <v>0</v>
      </c>
      <c r="AH214" s="5106">
        <v>0</v>
      </c>
      <c r="AI214" s="5106">
        <v>0</v>
      </c>
      <c r="AJ214" s="5106">
        <v>0</v>
      </c>
      <c r="AK214" s="5106">
        <v>0</v>
      </c>
      <c r="AL214" s="5106">
        <v>0</v>
      </c>
      <c r="AM214" s="5124">
        <f t="shared" si="18"/>
        <v>0</v>
      </c>
      <c r="AN214" s="121"/>
      <c r="AO214" s="5107">
        <v>0</v>
      </c>
      <c r="AP214" s="121"/>
      <c r="AQ214" s="5107">
        <v>0</v>
      </c>
      <c r="AR214" s="121"/>
      <c r="AS214" s="39"/>
      <c r="AT214" s="164"/>
    </row>
    <row r="215" spans="1:46" hidden="1">
      <c r="A215" s="164"/>
      <c r="B215" s="121"/>
      <c r="C215" s="5098"/>
      <c r="D215" s="5099"/>
      <c r="E215" s="5099"/>
      <c r="F215" s="5090" t="b">
        <v>1</v>
      </c>
      <c r="G215" s="5090"/>
      <c r="H215" s="5090"/>
      <c r="I215" s="5090"/>
      <c r="J215" s="5100"/>
      <c r="K215" s="5100"/>
      <c r="L215" s="5100"/>
      <c r="M215" s="5100"/>
      <c r="N215" s="5100"/>
      <c r="O215" s="5106">
        <v>0</v>
      </c>
      <c r="P215" s="5106">
        <v>0</v>
      </c>
      <c r="Q215" s="5122"/>
      <c r="R215" s="5106">
        <v>0</v>
      </c>
      <c r="S215" s="5106">
        <v>0</v>
      </c>
      <c r="T215" s="5106">
        <v>0</v>
      </c>
      <c r="U215" s="5106">
        <v>0</v>
      </c>
      <c r="V215" s="5106">
        <v>0</v>
      </c>
      <c r="W215" s="5106">
        <v>0</v>
      </c>
      <c r="X215" s="5106">
        <v>0</v>
      </c>
      <c r="Y215" s="5106">
        <v>0</v>
      </c>
      <c r="Z215" s="5103">
        <f t="shared" si="16"/>
        <v>0</v>
      </c>
      <c r="AA215" s="5100"/>
      <c r="AB215" s="5104"/>
      <c r="AC215" s="121"/>
      <c r="AD215" s="5123">
        <f t="shared" si="17"/>
        <v>0</v>
      </c>
      <c r="AE215" s="5106">
        <v>0</v>
      </c>
      <c r="AF215" s="5106">
        <v>0</v>
      </c>
      <c r="AG215" s="5106">
        <v>0</v>
      </c>
      <c r="AH215" s="5106">
        <v>0</v>
      </c>
      <c r="AI215" s="5106">
        <v>0</v>
      </c>
      <c r="AJ215" s="5106">
        <v>0</v>
      </c>
      <c r="AK215" s="5106">
        <v>0</v>
      </c>
      <c r="AL215" s="5106">
        <v>0</v>
      </c>
      <c r="AM215" s="5124">
        <f t="shared" si="18"/>
        <v>0</v>
      </c>
      <c r="AN215" s="121"/>
      <c r="AO215" s="5107">
        <v>0</v>
      </c>
      <c r="AP215" s="121"/>
      <c r="AQ215" s="5107">
        <v>0</v>
      </c>
      <c r="AR215" s="121"/>
      <c r="AS215" s="39"/>
      <c r="AT215" s="164"/>
    </row>
    <row r="216" spans="1:46" hidden="1">
      <c r="A216" s="164"/>
      <c r="B216" s="121"/>
      <c r="C216" s="5098"/>
      <c r="D216" s="5099"/>
      <c r="E216" s="5099"/>
      <c r="F216" s="5090" t="b">
        <v>1</v>
      </c>
      <c r="G216" s="5090"/>
      <c r="H216" s="5090"/>
      <c r="I216" s="5090"/>
      <c r="J216" s="5100"/>
      <c r="K216" s="5100"/>
      <c r="L216" s="5100"/>
      <c r="M216" s="5100"/>
      <c r="N216" s="5100"/>
      <c r="O216" s="5106">
        <v>0</v>
      </c>
      <c r="P216" s="5106">
        <v>0</v>
      </c>
      <c r="Q216" s="5122"/>
      <c r="R216" s="5106">
        <v>0</v>
      </c>
      <c r="S216" s="5106">
        <v>0</v>
      </c>
      <c r="T216" s="5106">
        <v>0</v>
      </c>
      <c r="U216" s="5106">
        <v>0</v>
      </c>
      <c r="V216" s="5106">
        <v>0</v>
      </c>
      <c r="W216" s="5106">
        <v>0</v>
      </c>
      <c r="X216" s="5106">
        <v>0</v>
      </c>
      <c r="Y216" s="5106">
        <v>0</v>
      </c>
      <c r="Z216" s="5103">
        <f t="shared" si="16"/>
        <v>0</v>
      </c>
      <c r="AA216" s="5100"/>
      <c r="AB216" s="5104"/>
      <c r="AC216" s="121"/>
      <c r="AD216" s="5123">
        <f t="shared" si="17"/>
        <v>0</v>
      </c>
      <c r="AE216" s="5106">
        <v>0</v>
      </c>
      <c r="AF216" s="5106">
        <v>0</v>
      </c>
      <c r="AG216" s="5106">
        <v>0</v>
      </c>
      <c r="AH216" s="5106">
        <v>0</v>
      </c>
      <c r="AI216" s="5106">
        <v>0</v>
      </c>
      <c r="AJ216" s="5106">
        <v>0</v>
      </c>
      <c r="AK216" s="5106">
        <v>0</v>
      </c>
      <c r="AL216" s="5106">
        <v>0</v>
      </c>
      <c r="AM216" s="5124">
        <f t="shared" si="18"/>
        <v>0</v>
      </c>
      <c r="AN216" s="121"/>
      <c r="AO216" s="5107">
        <v>0</v>
      </c>
      <c r="AP216" s="121"/>
      <c r="AQ216" s="5107">
        <v>0</v>
      </c>
      <c r="AR216" s="121"/>
      <c r="AS216" s="39"/>
      <c r="AT216" s="164"/>
    </row>
    <row r="217" spans="1:46">
      <c r="A217" s="164"/>
      <c r="B217" s="121"/>
      <c r="C217" s="5108" t="s">
        <v>2307</v>
      </c>
      <c r="D217" s="5109"/>
      <c r="E217" s="5109"/>
      <c r="F217" s="5110"/>
      <c r="G217" s="5110"/>
      <c r="H217" s="5110"/>
      <c r="I217" s="5110"/>
      <c r="J217" s="4989"/>
      <c r="K217" s="4989"/>
      <c r="L217" s="4989"/>
      <c r="M217" s="4989"/>
      <c r="N217" s="4989"/>
      <c r="O217" s="5111">
        <f>SUMIF($F$121:$F$216,"TRUE",O121:O216)</f>
        <v>0</v>
      </c>
      <c r="P217" s="5111">
        <f>SUMIF($F$121:$F$216,"TRUE",P121:P216)</f>
        <v>0</v>
      </c>
      <c r="Q217" s="4989"/>
      <c r="R217" s="5111">
        <f t="shared" ref="R217:Z217" si="19">SUMIF($F$121:$F$216,"TRUE",R121:R216)</f>
        <v>0</v>
      </c>
      <c r="S217" s="5111">
        <f t="shared" si="19"/>
        <v>0</v>
      </c>
      <c r="T217" s="5111">
        <f t="shared" si="19"/>
        <v>0</v>
      </c>
      <c r="U217" s="5111">
        <f>SUMIF($F$121:$F$216,"TRUE",U121:U216)</f>
        <v>0</v>
      </c>
      <c r="V217" s="5111">
        <f t="shared" si="19"/>
        <v>0</v>
      </c>
      <c r="W217" s="5111">
        <f t="shared" si="19"/>
        <v>0</v>
      </c>
      <c r="X217" s="5111">
        <f t="shared" si="19"/>
        <v>0</v>
      </c>
      <c r="Y217" s="5111">
        <f t="shared" si="19"/>
        <v>0</v>
      </c>
      <c r="Z217" s="5111">
        <f t="shared" si="19"/>
        <v>0</v>
      </c>
      <c r="AA217" s="5100"/>
      <c r="AB217" s="5104"/>
      <c r="AC217" s="121"/>
      <c r="AD217" s="5125">
        <f t="shared" ref="AD217:AO217" si="20">SUMIF($F$121:$F$216,"TRUE",AD121:AD216)</f>
        <v>0</v>
      </c>
      <c r="AE217" s="5111">
        <f t="shared" si="20"/>
        <v>0</v>
      </c>
      <c r="AF217" s="5111">
        <f t="shared" si="20"/>
        <v>0</v>
      </c>
      <c r="AG217" s="5111">
        <f t="shared" si="20"/>
        <v>0</v>
      </c>
      <c r="AH217" s="5111">
        <f>SUMIF($F$121:$F$216,"TRUE",AH121:AH216)</f>
        <v>0</v>
      </c>
      <c r="AI217" s="5111">
        <f>SUMIF($F$121:$F$216,"TRUE",AI121:AI216)</f>
        <v>0</v>
      </c>
      <c r="AJ217" s="5111">
        <f>SUMIF($F$121:$F$216,"TRUE",AJ121:AJ216)</f>
        <v>0</v>
      </c>
      <c r="AK217" s="5111">
        <f>SUMIF($F$121:$F$216,"TRUE",AK121:AK216)</f>
        <v>0</v>
      </c>
      <c r="AL217" s="5111">
        <f>SUMIF($F$121:$F$216,"TRUE",AL121:AL216)</f>
        <v>0</v>
      </c>
      <c r="AM217" s="5126">
        <f t="shared" si="20"/>
        <v>0</v>
      </c>
      <c r="AN217" s="121"/>
      <c r="AO217" s="5127">
        <f t="shared" si="20"/>
        <v>0</v>
      </c>
      <c r="AP217" s="121"/>
      <c r="AQ217" s="5127">
        <f>SUMIF($F$121:$F$216,"TRUE",AQ121:AQ216)</f>
        <v>0</v>
      </c>
      <c r="AR217" s="121"/>
      <c r="AS217" s="39"/>
      <c r="AT217" s="164"/>
    </row>
    <row r="218" spans="1:46" s="101" customFormat="1">
      <c r="A218" s="178"/>
      <c r="B218" s="160"/>
      <c r="C218" s="5005" t="s">
        <v>3033</v>
      </c>
      <c r="D218" s="5113"/>
      <c r="E218" s="5113"/>
      <c r="F218" s="5114"/>
      <c r="G218" s="5114"/>
      <c r="H218" s="5114"/>
      <c r="I218" s="5114"/>
      <c r="J218" s="4993"/>
      <c r="K218" s="4993"/>
      <c r="L218" s="4993"/>
      <c r="M218" s="4993"/>
      <c r="N218" s="4993"/>
      <c r="O218" s="5111">
        <f>SUM(O121:O216)</f>
        <v>0</v>
      </c>
      <c r="P218" s="5111">
        <f>SUM(P121:P216)</f>
        <v>0</v>
      </c>
      <c r="Q218" s="4993"/>
      <c r="R218" s="5111">
        <f t="shared" ref="R218:Z218" si="21">SUM(R121:R216)</f>
        <v>0</v>
      </c>
      <c r="S218" s="5111">
        <f t="shared" si="21"/>
        <v>0</v>
      </c>
      <c r="T218" s="5111">
        <f t="shared" si="21"/>
        <v>0</v>
      </c>
      <c r="U218" s="5111">
        <f>SUM(U121:U216)</f>
        <v>0</v>
      </c>
      <c r="V218" s="5111">
        <f t="shared" si="21"/>
        <v>0</v>
      </c>
      <c r="W218" s="5111">
        <f t="shared" si="21"/>
        <v>0</v>
      </c>
      <c r="X218" s="5111">
        <f t="shared" si="21"/>
        <v>0</v>
      </c>
      <c r="Y218" s="5111">
        <f t="shared" si="21"/>
        <v>0</v>
      </c>
      <c r="Z218" s="5111">
        <f t="shared" si="21"/>
        <v>0</v>
      </c>
      <c r="AA218" s="5115"/>
      <c r="AB218" s="5116"/>
      <c r="AC218" s="160"/>
      <c r="AD218" s="5125">
        <f t="shared" ref="AD218:AM218" si="22">SUM(AD121:AD216)</f>
        <v>0</v>
      </c>
      <c r="AE218" s="5111">
        <f t="shared" si="22"/>
        <v>0</v>
      </c>
      <c r="AF218" s="5111">
        <f t="shared" si="22"/>
        <v>0</v>
      </c>
      <c r="AG218" s="5111">
        <f t="shared" si="22"/>
        <v>0</v>
      </c>
      <c r="AH218" s="5111">
        <f>SUM(AH121:AH216)</f>
        <v>0</v>
      </c>
      <c r="AI218" s="5111">
        <f>SUM(AI121:AI216)</f>
        <v>0</v>
      </c>
      <c r="AJ218" s="5111">
        <f>SUM(AJ121:AJ216)</f>
        <v>0</v>
      </c>
      <c r="AK218" s="5111">
        <f>SUM(AK121:AK216)</f>
        <v>0</v>
      </c>
      <c r="AL218" s="5111">
        <f>SUM(AL121:AL216)</f>
        <v>0</v>
      </c>
      <c r="AM218" s="5126">
        <f t="shared" si="22"/>
        <v>0</v>
      </c>
      <c r="AN218" s="160"/>
      <c r="AO218" s="5127">
        <f>SUM(AO121:AO216)</f>
        <v>0</v>
      </c>
      <c r="AP218" s="160"/>
      <c r="AQ218" s="5127">
        <f>SUM(AQ121:AQ216)</f>
        <v>0</v>
      </c>
      <c r="AR218" s="121"/>
      <c r="AS218" s="39"/>
      <c r="AT218" s="178"/>
    </row>
    <row r="219" spans="1:46" s="101" customFormat="1">
      <c r="A219" s="178"/>
      <c r="B219" s="160"/>
      <c r="C219" s="5108" t="s">
        <v>2307</v>
      </c>
      <c r="D219" s="5113"/>
      <c r="E219" s="5113"/>
      <c r="F219" s="5114"/>
      <c r="G219" s="5114"/>
      <c r="H219" s="5114"/>
      <c r="I219" s="5114"/>
      <c r="J219" s="4993"/>
      <c r="K219" s="4993"/>
      <c r="L219" s="4993"/>
      <c r="M219" s="4993"/>
      <c r="N219" s="4993"/>
      <c r="O219" s="5111">
        <f>O217+O118</f>
        <v>0</v>
      </c>
      <c r="P219" s="5111">
        <f>P217+P118</f>
        <v>0</v>
      </c>
      <c r="Q219" s="4993"/>
      <c r="R219" s="5111">
        <f t="shared" ref="R219:Z220" si="23">R217+R118</f>
        <v>0</v>
      </c>
      <c r="S219" s="5111">
        <f t="shared" si="23"/>
        <v>0</v>
      </c>
      <c r="T219" s="5111">
        <f t="shared" si="23"/>
        <v>0</v>
      </c>
      <c r="U219" s="5111">
        <f>U217+U118</f>
        <v>0</v>
      </c>
      <c r="V219" s="5111">
        <f t="shared" si="23"/>
        <v>0</v>
      </c>
      <c r="W219" s="5111">
        <f t="shared" si="23"/>
        <v>0</v>
      </c>
      <c r="X219" s="5111">
        <f t="shared" si="23"/>
        <v>0</v>
      </c>
      <c r="Y219" s="5111">
        <f t="shared" si="23"/>
        <v>0</v>
      </c>
      <c r="Z219" s="5111">
        <f t="shared" si="23"/>
        <v>0</v>
      </c>
      <c r="AA219" s="5115"/>
      <c r="AB219" s="5116"/>
      <c r="AC219" s="160"/>
      <c r="AD219" s="5125">
        <f t="shared" ref="AD219:AM220" si="24">AD217+AD118</f>
        <v>0</v>
      </c>
      <c r="AE219" s="5111">
        <f t="shared" si="24"/>
        <v>0</v>
      </c>
      <c r="AF219" s="5111">
        <f t="shared" si="24"/>
        <v>0</v>
      </c>
      <c r="AG219" s="5111">
        <f t="shared" si="24"/>
        <v>0</v>
      </c>
      <c r="AH219" s="5111">
        <f t="shared" ref="AH219:AL220" si="25">AH217+AH118</f>
        <v>0</v>
      </c>
      <c r="AI219" s="5111">
        <f t="shared" si="25"/>
        <v>0</v>
      </c>
      <c r="AJ219" s="5111">
        <f t="shared" si="25"/>
        <v>0</v>
      </c>
      <c r="AK219" s="5111">
        <f t="shared" si="25"/>
        <v>0</v>
      </c>
      <c r="AL219" s="5111">
        <f t="shared" si="25"/>
        <v>0</v>
      </c>
      <c r="AM219" s="5126">
        <f t="shared" si="24"/>
        <v>0</v>
      </c>
      <c r="AN219" s="160"/>
      <c r="AO219" s="5127">
        <f>AO217+AO118</f>
        <v>0</v>
      </c>
      <c r="AP219" s="160"/>
      <c r="AQ219" s="5127">
        <f>AQ217+AQ118</f>
        <v>0</v>
      </c>
      <c r="AR219" s="121"/>
      <c r="AS219" s="39"/>
      <c r="AT219" s="178"/>
    </row>
    <row r="220" spans="1:46" s="101" customFormat="1">
      <c r="A220" s="178"/>
      <c r="B220" s="160"/>
      <c r="C220" s="5005" t="s">
        <v>3034</v>
      </c>
      <c r="D220" s="5113"/>
      <c r="E220" s="5113"/>
      <c r="F220" s="5114"/>
      <c r="G220" s="5114"/>
      <c r="H220" s="5114"/>
      <c r="I220" s="5114"/>
      <c r="J220" s="4993"/>
      <c r="K220" s="4993"/>
      <c r="L220" s="4993"/>
      <c r="M220" s="4993"/>
      <c r="N220" s="4993"/>
      <c r="O220" s="5111">
        <f>O218+O119</f>
        <v>0</v>
      </c>
      <c r="P220" s="5111">
        <f>P218+P119</f>
        <v>0</v>
      </c>
      <c r="Q220" s="4993"/>
      <c r="R220" s="5111">
        <f t="shared" si="23"/>
        <v>0</v>
      </c>
      <c r="S220" s="5111">
        <f t="shared" si="23"/>
        <v>0</v>
      </c>
      <c r="T220" s="5111">
        <f t="shared" si="23"/>
        <v>0</v>
      </c>
      <c r="U220" s="5111">
        <f>U218+U119</f>
        <v>0</v>
      </c>
      <c r="V220" s="5111">
        <f t="shared" si="23"/>
        <v>0</v>
      </c>
      <c r="W220" s="5111">
        <f t="shared" si="23"/>
        <v>0</v>
      </c>
      <c r="X220" s="5111">
        <f t="shared" si="23"/>
        <v>0</v>
      </c>
      <c r="Y220" s="5111">
        <f t="shared" si="23"/>
        <v>0</v>
      </c>
      <c r="Z220" s="5111">
        <f t="shared" si="23"/>
        <v>0</v>
      </c>
      <c r="AA220" s="5115"/>
      <c r="AB220" s="5116"/>
      <c r="AC220" s="160"/>
      <c r="AD220" s="5125">
        <f t="shared" si="24"/>
        <v>0</v>
      </c>
      <c r="AE220" s="5111">
        <f t="shared" si="24"/>
        <v>0</v>
      </c>
      <c r="AF220" s="5111">
        <f t="shared" si="24"/>
        <v>0</v>
      </c>
      <c r="AG220" s="5111">
        <f t="shared" si="24"/>
        <v>0</v>
      </c>
      <c r="AH220" s="5111">
        <f t="shared" si="25"/>
        <v>0</v>
      </c>
      <c r="AI220" s="5111">
        <f t="shared" si="25"/>
        <v>0</v>
      </c>
      <c r="AJ220" s="5111">
        <f t="shared" si="25"/>
        <v>0</v>
      </c>
      <c r="AK220" s="5111">
        <f t="shared" si="25"/>
        <v>0</v>
      </c>
      <c r="AL220" s="5111">
        <f t="shared" si="25"/>
        <v>0</v>
      </c>
      <c r="AM220" s="5126">
        <f t="shared" si="24"/>
        <v>0</v>
      </c>
      <c r="AN220" s="160"/>
      <c r="AO220" s="5127">
        <f>AO218+AO119</f>
        <v>0</v>
      </c>
      <c r="AP220" s="160"/>
      <c r="AQ220" s="5127">
        <f>AQ218+AQ119</f>
        <v>0</v>
      </c>
      <c r="AR220" s="121"/>
      <c r="AS220" s="39"/>
      <c r="AT220" s="178"/>
    </row>
    <row r="221" spans="1:46">
      <c r="A221" s="164"/>
      <c r="B221" s="121"/>
      <c r="C221" s="5108" t="s">
        <v>3035</v>
      </c>
      <c r="D221" s="5109"/>
      <c r="E221" s="5109"/>
      <c r="F221" s="5081"/>
      <c r="G221" s="5081"/>
      <c r="H221" s="5081"/>
      <c r="I221" s="5081"/>
      <c r="J221" s="4989"/>
      <c r="K221" s="4989"/>
      <c r="L221" s="4989"/>
      <c r="M221" s="4989"/>
      <c r="N221" s="4989"/>
      <c r="O221" s="4989"/>
      <c r="P221" s="4989"/>
      <c r="Q221" s="4989"/>
      <c r="R221" s="4989"/>
      <c r="S221" s="4989"/>
      <c r="T221" s="4989"/>
      <c r="U221" s="4989"/>
      <c r="V221" s="4989"/>
      <c r="W221" s="4989"/>
      <c r="X221" s="4989"/>
      <c r="Y221" s="4989"/>
      <c r="Z221" s="4989"/>
      <c r="AA221" s="4989"/>
      <c r="AB221" s="5128"/>
      <c r="AC221" s="121"/>
      <c r="AD221" s="5129"/>
      <c r="AE221" s="4989"/>
      <c r="AF221" s="4989"/>
      <c r="AG221" s="4989"/>
      <c r="AH221" s="4989"/>
      <c r="AI221" s="4989"/>
      <c r="AJ221" s="4989"/>
      <c r="AK221" s="4989"/>
      <c r="AL221" s="4989"/>
      <c r="AM221" s="5130"/>
      <c r="AN221" s="121"/>
      <c r="AO221" s="5035"/>
      <c r="AP221" s="121"/>
      <c r="AQ221" s="5035"/>
      <c r="AR221" s="121"/>
      <c r="AS221" s="39"/>
      <c r="AT221" s="164"/>
    </row>
    <row r="222" spans="1:46">
      <c r="A222" s="164"/>
      <c r="B222" s="121"/>
      <c r="C222" s="5117" t="s">
        <v>3024</v>
      </c>
      <c r="D222" s="5109"/>
      <c r="E222" s="5109"/>
      <c r="F222" s="5081"/>
      <c r="G222" s="5081"/>
      <c r="H222" s="5081"/>
      <c r="I222" s="5081"/>
      <c r="J222" s="4989"/>
      <c r="K222" s="4989"/>
      <c r="L222" s="4989"/>
      <c r="M222" s="4989"/>
      <c r="N222" s="4989"/>
      <c r="O222" s="4989"/>
      <c r="P222" s="4989"/>
      <c r="Q222" s="4989"/>
      <c r="R222" s="4989"/>
      <c r="S222" s="4989"/>
      <c r="T222" s="4989"/>
      <c r="U222" s="4989"/>
      <c r="V222" s="4989"/>
      <c r="W222" s="4989"/>
      <c r="X222" s="4989"/>
      <c r="Y222" s="4989"/>
      <c r="Z222" s="4989"/>
      <c r="AA222" s="4989"/>
      <c r="AB222" s="5128"/>
      <c r="AC222" s="121"/>
      <c r="AD222" s="5129"/>
      <c r="AE222" s="4989"/>
      <c r="AF222" s="4989"/>
      <c r="AG222" s="4989"/>
      <c r="AH222" s="4989"/>
      <c r="AI222" s="4989"/>
      <c r="AJ222" s="4989"/>
      <c r="AK222" s="4989"/>
      <c r="AL222" s="4989"/>
      <c r="AM222" s="5130"/>
      <c r="AN222" s="121"/>
      <c r="AO222" s="5035"/>
      <c r="AP222" s="121"/>
      <c r="AQ222" s="5035"/>
      <c r="AR222" s="121"/>
      <c r="AS222" s="39"/>
      <c r="AT222" s="164"/>
    </row>
    <row r="223" spans="1:46">
      <c r="A223" s="164"/>
      <c r="B223" s="121"/>
      <c r="C223" s="5131" t="s">
        <v>3025</v>
      </c>
      <c r="D223" s="5109"/>
      <c r="E223" s="5109"/>
      <c r="F223" s="5036" t="b">
        <v>1</v>
      </c>
      <c r="G223" s="5036"/>
      <c r="H223" s="5036"/>
      <c r="I223" s="5036"/>
      <c r="J223" s="4989"/>
      <c r="K223" s="4989"/>
      <c r="L223" s="4989"/>
      <c r="M223" s="4989"/>
      <c r="N223" s="4989"/>
      <c r="O223" s="5102"/>
      <c r="P223" s="5102"/>
      <c r="Q223" s="5100"/>
      <c r="R223" s="5102"/>
      <c r="S223" s="5102"/>
      <c r="T223" s="5102"/>
      <c r="U223" s="5102"/>
      <c r="V223" s="5102"/>
      <c r="W223" s="5102"/>
      <c r="X223" s="5102"/>
      <c r="Y223" s="5102"/>
      <c r="Z223" s="5006">
        <f>W223+X223-Y223</f>
        <v>0</v>
      </c>
      <c r="AA223" s="4989"/>
      <c r="AB223" s="5128"/>
      <c r="AC223" s="121"/>
      <c r="AD223" s="5008">
        <f>+AE223+AF223</f>
        <v>0</v>
      </c>
      <c r="AE223" s="5102"/>
      <c r="AF223" s="5102"/>
      <c r="AG223" s="5102"/>
      <c r="AH223" s="5102"/>
      <c r="AI223" s="5102"/>
      <c r="AJ223" s="5102"/>
      <c r="AK223" s="5102"/>
      <c r="AL223" s="5102"/>
      <c r="AM223" s="5007">
        <f>+AF223+AH223</f>
        <v>0</v>
      </c>
      <c r="AN223" s="121"/>
      <c r="AO223" s="5105"/>
      <c r="AP223" s="121"/>
      <c r="AQ223" s="5105"/>
      <c r="AR223" s="121"/>
      <c r="AS223" s="39"/>
      <c r="AT223" s="164"/>
    </row>
    <row r="224" spans="1:46">
      <c r="A224" s="164"/>
      <c r="B224" s="121"/>
      <c r="C224" s="5131" t="s">
        <v>3026</v>
      </c>
      <c r="D224" s="5109"/>
      <c r="E224" s="5109"/>
      <c r="F224" s="5036" t="b">
        <v>0</v>
      </c>
      <c r="G224" s="5036"/>
      <c r="H224" s="5036"/>
      <c r="I224" s="5036"/>
      <c r="J224" s="4989"/>
      <c r="K224" s="4989"/>
      <c r="L224" s="4989"/>
      <c r="M224" s="4989"/>
      <c r="N224" s="4989"/>
      <c r="O224" s="5102"/>
      <c r="P224" s="5102"/>
      <c r="Q224" s="5100"/>
      <c r="R224" s="5102"/>
      <c r="S224" s="5102"/>
      <c r="T224" s="5102"/>
      <c r="U224" s="5102"/>
      <c r="V224" s="5102"/>
      <c r="W224" s="5102"/>
      <c r="X224" s="5102"/>
      <c r="Y224" s="5102"/>
      <c r="Z224" s="5006">
        <f>W224+X224-Y224</f>
        <v>0</v>
      </c>
      <c r="AA224" s="4989"/>
      <c r="AB224" s="5128"/>
      <c r="AC224" s="121"/>
      <c r="AD224" s="5008">
        <f>+AE224+AF224</f>
        <v>0</v>
      </c>
      <c r="AE224" s="5102"/>
      <c r="AF224" s="5102"/>
      <c r="AG224" s="5102"/>
      <c r="AH224" s="5102"/>
      <c r="AI224" s="5102"/>
      <c r="AJ224" s="5102"/>
      <c r="AK224" s="5102"/>
      <c r="AL224" s="5102"/>
      <c r="AM224" s="5007">
        <f>+AF224+AH224</f>
        <v>0</v>
      </c>
      <c r="AN224" s="121"/>
      <c r="AO224" s="5105"/>
      <c r="AP224" s="121"/>
      <c r="AQ224" s="5105"/>
      <c r="AR224" s="121"/>
      <c r="AS224" s="39"/>
      <c r="AT224" s="164"/>
    </row>
    <row r="225" spans="1:46">
      <c r="A225" s="164"/>
      <c r="B225" s="121"/>
      <c r="C225" s="5131" t="s">
        <v>3027</v>
      </c>
      <c r="D225" s="5109"/>
      <c r="E225" s="5109"/>
      <c r="F225" s="5036" t="b">
        <v>1</v>
      </c>
      <c r="G225" s="5036"/>
      <c r="H225" s="5036"/>
      <c r="I225" s="5036"/>
      <c r="J225" s="4989"/>
      <c r="K225" s="4989"/>
      <c r="L225" s="4989"/>
      <c r="M225" s="4989"/>
      <c r="N225" s="4989"/>
      <c r="O225" s="5102"/>
      <c r="P225" s="5102"/>
      <c r="Q225" s="5100"/>
      <c r="R225" s="5102"/>
      <c r="S225" s="5102"/>
      <c r="T225" s="5102"/>
      <c r="U225" s="5102"/>
      <c r="V225" s="5102"/>
      <c r="W225" s="5102"/>
      <c r="X225" s="5102"/>
      <c r="Y225" s="5102"/>
      <c r="Z225" s="5006">
        <f>W225+X225-Y225</f>
        <v>0</v>
      </c>
      <c r="AA225" s="4989"/>
      <c r="AB225" s="5128"/>
      <c r="AC225" s="121"/>
      <c r="AD225" s="5008">
        <f>+AE225+AF225</f>
        <v>0</v>
      </c>
      <c r="AE225" s="5102"/>
      <c r="AF225" s="5102"/>
      <c r="AG225" s="5102"/>
      <c r="AH225" s="5102"/>
      <c r="AI225" s="5102"/>
      <c r="AJ225" s="5102"/>
      <c r="AK225" s="5102"/>
      <c r="AL225" s="5102"/>
      <c r="AM225" s="5007">
        <f>+AF225+AH225</f>
        <v>0</v>
      </c>
      <c r="AN225" s="121"/>
      <c r="AO225" s="5105"/>
      <c r="AP225" s="121"/>
      <c r="AQ225" s="5105"/>
      <c r="AR225" s="121"/>
      <c r="AS225" s="39"/>
      <c r="AT225" s="164"/>
    </row>
    <row r="226" spans="1:46">
      <c r="A226" s="164"/>
      <c r="B226" s="121"/>
      <c r="C226" s="5108" t="s">
        <v>2307</v>
      </c>
      <c r="D226" s="5109"/>
      <c r="E226" s="5109"/>
      <c r="F226" s="5110"/>
      <c r="G226" s="5110"/>
      <c r="H226" s="5110"/>
      <c r="I226" s="5110"/>
      <c r="J226" s="4989"/>
      <c r="K226" s="4989"/>
      <c r="L226" s="4989"/>
      <c r="M226" s="4989"/>
      <c r="N226" s="4989"/>
      <c r="O226" s="5001">
        <f>SUMIF($F$223:$F$225,"TRUE",O223:O225)</f>
        <v>0</v>
      </c>
      <c r="P226" s="5001">
        <f>SUMIF($F$223:$F$225,"TRUE",P223:P225)</f>
        <v>0</v>
      </c>
      <c r="Q226" s="4989"/>
      <c r="R226" s="5001">
        <f t="shared" ref="R226:Z226" si="26">SUMIF($F$223:$F$225,"TRUE",R223:R225)</f>
        <v>0</v>
      </c>
      <c r="S226" s="5001">
        <f t="shared" si="26"/>
        <v>0</v>
      </c>
      <c r="T226" s="5001">
        <f t="shared" si="26"/>
        <v>0</v>
      </c>
      <c r="U226" s="5001">
        <f>SUMIF($F$223:$F$225,"TRUE",U223:U225)</f>
        <v>0</v>
      </c>
      <c r="V226" s="5001">
        <f t="shared" si="26"/>
        <v>0</v>
      </c>
      <c r="W226" s="5001">
        <f t="shared" si="26"/>
        <v>0</v>
      </c>
      <c r="X226" s="5001">
        <f t="shared" si="26"/>
        <v>0</v>
      </c>
      <c r="Y226" s="5001">
        <f t="shared" si="26"/>
        <v>0</v>
      </c>
      <c r="Z226" s="5001">
        <f t="shared" si="26"/>
        <v>0</v>
      </c>
      <c r="AA226" s="4989"/>
      <c r="AB226" s="5128"/>
      <c r="AC226" s="121"/>
      <c r="AD226" s="5003">
        <f t="shared" ref="AD226:AM226" si="27">SUMIF($F$223:$F$225,"TRUE",AD223:AD225)</f>
        <v>0</v>
      </c>
      <c r="AE226" s="5001">
        <f t="shared" si="27"/>
        <v>0</v>
      </c>
      <c r="AF226" s="5001">
        <f t="shared" si="27"/>
        <v>0</v>
      </c>
      <c r="AG226" s="5001">
        <f t="shared" si="27"/>
        <v>0</v>
      </c>
      <c r="AH226" s="5001">
        <f>SUMIF($F$223:$F$225,"TRUE",AH223:AH225)</f>
        <v>0</v>
      </c>
      <c r="AI226" s="5001">
        <f>SUMIF($F$223:$F$225,"TRUE",AI223:AI225)</f>
        <v>0</v>
      </c>
      <c r="AJ226" s="5001">
        <f>SUMIF($F$223:$F$225,"TRUE",AJ223:AJ225)</f>
        <v>0</v>
      </c>
      <c r="AK226" s="5001">
        <f>SUMIF($F$223:$F$225,"TRUE",AK223:AK225)</f>
        <v>0</v>
      </c>
      <c r="AL226" s="5001">
        <f>SUMIF($F$223:$F$225,"TRUE",AL223:AL225)</f>
        <v>0</v>
      </c>
      <c r="AM226" s="5002">
        <f t="shared" si="27"/>
        <v>0</v>
      </c>
      <c r="AN226" s="121"/>
      <c r="AO226" s="5112">
        <f>SUMIF($F$223:$F$225,"TRUE",AO223:AO225)</f>
        <v>0</v>
      </c>
      <c r="AP226" s="121"/>
      <c r="AQ226" s="5112">
        <f>SUMIF($F$223:$F$225,"TRUE",AQ223:AQ225)</f>
        <v>0</v>
      </c>
      <c r="AR226" s="121"/>
      <c r="AS226" s="39"/>
      <c r="AT226" s="164"/>
    </row>
    <row r="227" spans="1:46" s="101" customFormat="1">
      <c r="A227" s="178"/>
      <c r="B227" s="160"/>
      <c r="C227" s="5005" t="s">
        <v>3028</v>
      </c>
      <c r="D227" s="5113"/>
      <c r="E227" s="5113"/>
      <c r="F227" s="5114"/>
      <c r="G227" s="5114"/>
      <c r="H227" s="5114"/>
      <c r="I227" s="5114"/>
      <c r="J227" s="4993"/>
      <c r="K227" s="4993"/>
      <c r="L227" s="4993"/>
      <c r="M227" s="4993"/>
      <c r="N227" s="4993"/>
      <c r="O227" s="5001">
        <f>SUM(O223:O225)</f>
        <v>0</v>
      </c>
      <c r="P227" s="5001">
        <f>SUM(P223:P225)</f>
        <v>0</v>
      </c>
      <c r="Q227" s="4993"/>
      <c r="R227" s="5001">
        <f t="shared" ref="R227:Z227" si="28">SUM(R223:R225)</f>
        <v>0</v>
      </c>
      <c r="S227" s="5001">
        <f t="shared" si="28"/>
        <v>0</v>
      </c>
      <c r="T227" s="5001">
        <f t="shared" si="28"/>
        <v>0</v>
      </c>
      <c r="U227" s="5001">
        <f>SUM(U223:U225)</f>
        <v>0</v>
      </c>
      <c r="V227" s="5001">
        <f t="shared" si="28"/>
        <v>0</v>
      </c>
      <c r="W227" s="5001">
        <f t="shared" si="28"/>
        <v>0</v>
      </c>
      <c r="X227" s="5001">
        <f t="shared" si="28"/>
        <v>0</v>
      </c>
      <c r="Y227" s="5001">
        <f t="shared" si="28"/>
        <v>0</v>
      </c>
      <c r="Z227" s="5001">
        <f t="shared" si="28"/>
        <v>0</v>
      </c>
      <c r="AA227" s="4993"/>
      <c r="AB227" s="5132"/>
      <c r="AC227" s="160"/>
      <c r="AD227" s="5003">
        <f t="shared" ref="AD227:AM227" si="29">SUM(AD223:AD225)</f>
        <v>0</v>
      </c>
      <c r="AE227" s="5001">
        <f t="shared" si="29"/>
        <v>0</v>
      </c>
      <c r="AF227" s="5001">
        <f t="shared" si="29"/>
        <v>0</v>
      </c>
      <c r="AG227" s="5001">
        <f t="shared" si="29"/>
        <v>0</v>
      </c>
      <c r="AH227" s="5001">
        <f>SUM(AH223:AH225)</f>
        <v>0</v>
      </c>
      <c r="AI227" s="5001">
        <f>SUM(AI223:AI225)</f>
        <v>0</v>
      </c>
      <c r="AJ227" s="5001">
        <f>SUM(AJ223:AJ225)</f>
        <v>0</v>
      </c>
      <c r="AK227" s="5001">
        <f>SUM(AK223:AK225)</f>
        <v>0</v>
      </c>
      <c r="AL227" s="5001">
        <f>SUM(AL223:AL225)</f>
        <v>0</v>
      </c>
      <c r="AM227" s="5002">
        <f t="shared" si="29"/>
        <v>0</v>
      </c>
      <c r="AN227" s="160"/>
      <c r="AO227" s="5112">
        <f>SUM(AO223:AO225)</f>
        <v>0</v>
      </c>
      <c r="AP227" s="160"/>
      <c r="AQ227" s="5112">
        <f>SUM(AQ223:AQ225)</f>
        <v>0</v>
      </c>
      <c r="AR227" s="121"/>
      <c r="AS227" s="39"/>
      <c r="AT227" s="178"/>
    </row>
    <row r="228" spans="1:46">
      <c r="A228" s="164"/>
      <c r="B228" s="121"/>
      <c r="C228" s="5117" t="s">
        <v>3029</v>
      </c>
      <c r="D228" s="5109"/>
      <c r="E228" s="5109"/>
      <c r="F228" s="5081"/>
      <c r="G228" s="5081"/>
      <c r="H228" s="5081"/>
      <c r="I228" s="5081"/>
      <c r="J228" s="4989"/>
      <c r="K228" s="4989"/>
      <c r="L228" s="4989"/>
      <c r="M228" s="4989"/>
      <c r="N228" s="4989"/>
      <c r="O228" s="4989"/>
      <c r="P228" s="4989"/>
      <c r="Q228" s="4989"/>
      <c r="R228" s="4989"/>
      <c r="S228" s="4989"/>
      <c r="T228" s="4989"/>
      <c r="U228" s="4989"/>
      <c r="V228" s="4989"/>
      <c r="W228" s="4989"/>
      <c r="X228" s="4989"/>
      <c r="Y228" s="4989"/>
      <c r="Z228" s="4989"/>
      <c r="AA228" s="4989"/>
      <c r="AB228" s="5128"/>
      <c r="AC228" s="121"/>
      <c r="AD228" s="5129"/>
      <c r="AE228" s="4989"/>
      <c r="AF228" s="4989"/>
      <c r="AG228" s="4989"/>
      <c r="AH228" s="4989"/>
      <c r="AI228" s="4989"/>
      <c r="AJ228" s="4989"/>
      <c r="AK228" s="4989"/>
      <c r="AL228" s="4989"/>
      <c r="AM228" s="5130"/>
      <c r="AN228" s="121"/>
      <c r="AO228" s="5035"/>
      <c r="AP228" s="121"/>
      <c r="AQ228" s="5035"/>
      <c r="AR228" s="121"/>
      <c r="AS228" s="39"/>
      <c r="AT228" s="164"/>
    </row>
    <row r="229" spans="1:46">
      <c r="A229" s="164"/>
      <c r="B229" s="121"/>
      <c r="C229" s="5131" t="s">
        <v>3030</v>
      </c>
      <c r="D229" s="5109"/>
      <c r="E229" s="5109"/>
      <c r="F229" s="5036" t="b">
        <v>1</v>
      </c>
      <c r="G229" s="5036"/>
      <c r="H229" s="5036"/>
      <c r="I229" s="5036"/>
      <c r="J229" s="4989"/>
      <c r="K229" s="4989"/>
      <c r="L229" s="4989"/>
      <c r="M229" s="4989"/>
      <c r="N229" s="4989"/>
      <c r="O229" s="5102"/>
      <c r="P229" s="5102"/>
      <c r="Q229" s="5100"/>
      <c r="R229" s="5102"/>
      <c r="S229" s="5102"/>
      <c r="T229" s="5102"/>
      <c r="U229" s="5102"/>
      <c r="V229" s="5102"/>
      <c r="W229" s="5102"/>
      <c r="X229" s="5102"/>
      <c r="Y229" s="5102"/>
      <c r="Z229" s="5006">
        <f>W229+X229-Y229</f>
        <v>0</v>
      </c>
      <c r="AA229" s="4989"/>
      <c r="AB229" s="5128"/>
      <c r="AC229" s="121"/>
      <c r="AD229" s="5008">
        <f>+AE229+AF229</f>
        <v>0</v>
      </c>
      <c r="AE229" s="5102"/>
      <c r="AF229" s="5102"/>
      <c r="AG229" s="5102"/>
      <c r="AH229" s="5102"/>
      <c r="AI229" s="5102"/>
      <c r="AJ229" s="5102"/>
      <c r="AK229" s="5102"/>
      <c r="AL229" s="5102"/>
      <c r="AM229" s="5007">
        <f>+AF229+AH229</f>
        <v>0</v>
      </c>
      <c r="AN229" s="121"/>
      <c r="AO229" s="5105"/>
      <c r="AP229" s="121"/>
      <c r="AQ229" s="5105"/>
      <c r="AR229" s="121"/>
      <c r="AS229" s="39"/>
      <c r="AT229" s="164"/>
    </row>
    <row r="230" spans="1:46">
      <c r="A230" s="164"/>
      <c r="B230" s="121"/>
      <c r="C230" s="5131" t="s">
        <v>3031</v>
      </c>
      <c r="D230" s="5109"/>
      <c r="E230" s="5109"/>
      <c r="F230" s="5036" t="b">
        <v>0</v>
      </c>
      <c r="G230" s="5036"/>
      <c r="H230" s="5036"/>
      <c r="I230" s="5036"/>
      <c r="J230" s="4989"/>
      <c r="K230" s="4989"/>
      <c r="L230" s="4989"/>
      <c r="M230" s="4989"/>
      <c r="N230" s="4989"/>
      <c r="O230" s="5102"/>
      <c r="P230" s="5102"/>
      <c r="Q230" s="5100"/>
      <c r="R230" s="5102"/>
      <c r="S230" s="5102"/>
      <c r="T230" s="5102"/>
      <c r="U230" s="5102"/>
      <c r="V230" s="5102"/>
      <c r="W230" s="5102"/>
      <c r="X230" s="5102"/>
      <c r="Y230" s="5102"/>
      <c r="Z230" s="5006">
        <f>W230+X230-Y230</f>
        <v>0</v>
      </c>
      <c r="AA230" s="4989"/>
      <c r="AB230" s="5128"/>
      <c r="AC230" s="121"/>
      <c r="AD230" s="5008">
        <f>+AE230+AF230</f>
        <v>0</v>
      </c>
      <c r="AE230" s="5102"/>
      <c r="AF230" s="5102"/>
      <c r="AG230" s="5102"/>
      <c r="AH230" s="5102"/>
      <c r="AI230" s="5102"/>
      <c r="AJ230" s="5102"/>
      <c r="AK230" s="5102"/>
      <c r="AL230" s="5102"/>
      <c r="AM230" s="5007">
        <f>+AF230+AH230</f>
        <v>0</v>
      </c>
      <c r="AN230" s="121"/>
      <c r="AO230" s="5105"/>
      <c r="AP230" s="121"/>
      <c r="AQ230" s="5105"/>
      <c r="AR230" s="121"/>
      <c r="AS230" s="39"/>
      <c r="AT230" s="164"/>
    </row>
    <row r="231" spans="1:46">
      <c r="A231" s="164"/>
      <c r="B231" s="121"/>
      <c r="C231" s="5131" t="s">
        <v>3032</v>
      </c>
      <c r="D231" s="5109"/>
      <c r="E231" s="5109"/>
      <c r="F231" s="5036" t="b">
        <v>1</v>
      </c>
      <c r="G231" s="5036"/>
      <c r="H231" s="5036"/>
      <c r="I231" s="5036"/>
      <c r="J231" s="4989"/>
      <c r="K231" s="4989"/>
      <c r="L231" s="4989"/>
      <c r="M231" s="4989"/>
      <c r="N231" s="4989"/>
      <c r="O231" s="5102"/>
      <c r="P231" s="5102"/>
      <c r="Q231" s="5100"/>
      <c r="R231" s="5102"/>
      <c r="S231" s="5102"/>
      <c r="T231" s="5102"/>
      <c r="U231" s="5102"/>
      <c r="V231" s="5102"/>
      <c r="W231" s="5102"/>
      <c r="X231" s="5102"/>
      <c r="Y231" s="5102"/>
      <c r="Z231" s="5006">
        <f>W231+X231-Y231</f>
        <v>0</v>
      </c>
      <c r="AA231" s="4989"/>
      <c r="AB231" s="5128"/>
      <c r="AC231" s="121"/>
      <c r="AD231" s="5008">
        <f>+AE231+AF231</f>
        <v>0</v>
      </c>
      <c r="AE231" s="5102"/>
      <c r="AF231" s="5102"/>
      <c r="AG231" s="5102"/>
      <c r="AH231" s="5102"/>
      <c r="AI231" s="5102"/>
      <c r="AJ231" s="5102"/>
      <c r="AK231" s="5102"/>
      <c r="AL231" s="5102"/>
      <c r="AM231" s="5007">
        <f>+AF231+AH231</f>
        <v>0</v>
      </c>
      <c r="AN231" s="121"/>
      <c r="AO231" s="5105"/>
      <c r="AP231" s="121"/>
      <c r="AQ231" s="5105"/>
      <c r="AR231" s="121"/>
      <c r="AS231" s="39"/>
      <c r="AT231" s="164"/>
    </row>
    <row r="232" spans="1:46">
      <c r="A232" s="164"/>
      <c r="B232" s="121"/>
      <c r="C232" s="5108" t="s">
        <v>2307</v>
      </c>
      <c r="D232" s="5109"/>
      <c r="E232" s="5109"/>
      <c r="F232" s="5110"/>
      <c r="G232" s="5110"/>
      <c r="H232" s="5110"/>
      <c r="I232" s="5110"/>
      <c r="J232" s="4989"/>
      <c r="K232" s="4989"/>
      <c r="L232" s="4989"/>
      <c r="M232" s="4989"/>
      <c r="N232" s="4989"/>
      <c r="O232" s="5001">
        <f>SUMIF($F$229:$F$231,"TRUE",O229:O231)</f>
        <v>0</v>
      </c>
      <c r="P232" s="5001">
        <f>SUMIF($F$229:$F$231,"TRUE",P229:P231)</f>
        <v>0</v>
      </c>
      <c r="Q232" s="4989"/>
      <c r="R232" s="5001">
        <f t="shared" ref="R232:Z232" si="30">SUMIF($F$229:$F$231,"TRUE",R229:R231)</f>
        <v>0</v>
      </c>
      <c r="S232" s="5001">
        <f t="shared" si="30"/>
        <v>0</v>
      </c>
      <c r="T232" s="5001">
        <f t="shared" si="30"/>
        <v>0</v>
      </c>
      <c r="U232" s="5001">
        <f>SUMIF($F$229:$F$231,"TRUE",U229:U231)</f>
        <v>0</v>
      </c>
      <c r="V232" s="5001">
        <f t="shared" si="30"/>
        <v>0</v>
      </c>
      <c r="W232" s="5001">
        <f t="shared" si="30"/>
        <v>0</v>
      </c>
      <c r="X232" s="5001">
        <f t="shared" si="30"/>
        <v>0</v>
      </c>
      <c r="Y232" s="5001">
        <f t="shared" si="30"/>
        <v>0</v>
      </c>
      <c r="Z232" s="5001">
        <f t="shared" si="30"/>
        <v>0</v>
      </c>
      <c r="AA232" s="4989"/>
      <c r="AB232" s="5128"/>
      <c r="AC232" s="121"/>
      <c r="AD232" s="5003">
        <f t="shared" ref="AD232:AM232" si="31">SUMIF($F$229:$F$231,"TRUE",AD229:AD231)</f>
        <v>0</v>
      </c>
      <c r="AE232" s="5001">
        <f t="shared" si="31"/>
        <v>0</v>
      </c>
      <c r="AF232" s="5001">
        <f t="shared" si="31"/>
        <v>0</v>
      </c>
      <c r="AG232" s="5001">
        <f t="shared" si="31"/>
        <v>0</v>
      </c>
      <c r="AH232" s="5001">
        <f>SUMIF($F$229:$F$231,"TRUE",AH229:AH231)</f>
        <v>0</v>
      </c>
      <c r="AI232" s="5001">
        <f>SUMIF($F$229:$F$231,"TRUE",AI229:AI231)</f>
        <v>0</v>
      </c>
      <c r="AJ232" s="5001">
        <f>SUMIF($F$229:$F$231,"TRUE",AJ229:AJ231)</f>
        <v>0</v>
      </c>
      <c r="AK232" s="5001">
        <f>SUMIF($F$229:$F$231,"TRUE",AK229:AK231)</f>
        <v>0</v>
      </c>
      <c r="AL232" s="5001">
        <f>SUMIF($F$229:$F$231,"TRUE",AL229:AL231)</f>
        <v>0</v>
      </c>
      <c r="AM232" s="5002">
        <f t="shared" si="31"/>
        <v>0</v>
      </c>
      <c r="AN232" s="121"/>
      <c r="AO232" s="5112">
        <f>SUMIF($F$229:$F$231,"TRUE",AO229:AO231)</f>
        <v>0</v>
      </c>
      <c r="AP232" s="121"/>
      <c r="AQ232" s="5112">
        <f>SUMIF($F$229:$F$231,"TRUE",AQ229:AQ231)</f>
        <v>0</v>
      </c>
      <c r="AR232" s="121"/>
      <c r="AS232" s="39"/>
      <c r="AT232" s="164"/>
    </row>
    <row r="233" spans="1:46" s="101" customFormat="1">
      <c r="A233" s="178"/>
      <c r="B233" s="160"/>
      <c r="C233" s="5005" t="s">
        <v>3033</v>
      </c>
      <c r="D233" s="5113"/>
      <c r="E233" s="5113"/>
      <c r="F233" s="5114"/>
      <c r="G233" s="5114"/>
      <c r="H233" s="5114"/>
      <c r="I233" s="5114"/>
      <c r="J233" s="4993"/>
      <c r="K233" s="4993"/>
      <c r="L233" s="4993"/>
      <c r="M233" s="4993"/>
      <c r="N233" s="4993"/>
      <c r="O233" s="5001">
        <f>SUM(O229:O231)</f>
        <v>0</v>
      </c>
      <c r="P233" s="5001">
        <f t="shared" ref="P233:Z233" si="32">SUM(P229:P231)</f>
        <v>0</v>
      </c>
      <c r="Q233" s="4993"/>
      <c r="R233" s="5001">
        <f t="shared" si="32"/>
        <v>0</v>
      </c>
      <c r="S233" s="5001">
        <f t="shared" si="32"/>
        <v>0</v>
      </c>
      <c r="T233" s="5001">
        <f t="shared" si="32"/>
        <v>0</v>
      </c>
      <c r="U233" s="5001">
        <f>SUM(U229:U231)</f>
        <v>0</v>
      </c>
      <c r="V233" s="5001">
        <f t="shared" si="32"/>
        <v>0</v>
      </c>
      <c r="W233" s="5001">
        <f t="shared" si="32"/>
        <v>0</v>
      </c>
      <c r="X233" s="5001">
        <f t="shared" si="32"/>
        <v>0</v>
      </c>
      <c r="Y233" s="5001">
        <f t="shared" si="32"/>
        <v>0</v>
      </c>
      <c r="Z233" s="5001">
        <f t="shared" si="32"/>
        <v>0</v>
      </c>
      <c r="AA233" s="4993"/>
      <c r="AB233" s="5132"/>
      <c r="AC233" s="160"/>
      <c r="AD233" s="5003">
        <f t="shared" ref="AD233:AM233" si="33">SUM(AD229:AD231)</f>
        <v>0</v>
      </c>
      <c r="AE233" s="5001">
        <f t="shared" si="33"/>
        <v>0</v>
      </c>
      <c r="AF233" s="5001">
        <f t="shared" si="33"/>
        <v>0</v>
      </c>
      <c r="AG233" s="5001">
        <f t="shared" si="33"/>
        <v>0</v>
      </c>
      <c r="AH233" s="5001">
        <f>SUM(AH229:AH231)</f>
        <v>0</v>
      </c>
      <c r="AI233" s="5001">
        <f>SUM(AI229:AI231)</f>
        <v>0</v>
      </c>
      <c r="AJ233" s="5001">
        <f>SUM(AJ229:AJ231)</f>
        <v>0</v>
      </c>
      <c r="AK233" s="5001">
        <f>SUM(AK229:AK231)</f>
        <v>0</v>
      </c>
      <c r="AL233" s="5001">
        <f>SUM(AL229:AL231)</f>
        <v>0</v>
      </c>
      <c r="AM233" s="5002">
        <f t="shared" si="33"/>
        <v>0</v>
      </c>
      <c r="AN233" s="160"/>
      <c r="AO233" s="5112">
        <f>SUM(AO229:AO231)</f>
        <v>0</v>
      </c>
      <c r="AP233" s="160"/>
      <c r="AQ233" s="5112">
        <f>SUM(AQ229:AQ231)</f>
        <v>0</v>
      </c>
      <c r="AR233" s="121"/>
      <c r="AS233" s="39"/>
      <c r="AT233" s="178"/>
    </row>
    <row r="234" spans="1:46" s="101" customFormat="1">
      <c r="A234" s="178"/>
      <c r="B234" s="160"/>
      <c r="C234" s="5108" t="s">
        <v>2307</v>
      </c>
      <c r="D234" s="5113"/>
      <c r="E234" s="5113"/>
      <c r="F234" s="5114"/>
      <c r="G234" s="5114"/>
      <c r="H234" s="5114"/>
      <c r="I234" s="5114"/>
      <c r="J234" s="4993"/>
      <c r="K234" s="4993"/>
      <c r="L234" s="4993"/>
      <c r="M234" s="4993"/>
      <c r="N234" s="4993"/>
      <c r="O234" s="5001">
        <f>O232+O226</f>
        <v>0</v>
      </c>
      <c r="P234" s="5001">
        <f t="shared" ref="P234:Z235" si="34">P232+P226</f>
        <v>0</v>
      </c>
      <c r="Q234" s="4993"/>
      <c r="R234" s="5001">
        <f t="shared" si="34"/>
        <v>0</v>
      </c>
      <c r="S234" s="5001">
        <f t="shared" si="34"/>
        <v>0</v>
      </c>
      <c r="T234" s="5001">
        <f t="shared" si="34"/>
        <v>0</v>
      </c>
      <c r="U234" s="5001">
        <f>U232+U226</f>
        <v>0</v>
      </c>
      <c r="V234" s="5001">
        <f t="shared" si="34"/>
        <v>0</v>
      </c>
      <c r="W234" s="5001">
        <f t="shared" si="34"/>
        <v>0</v>
      </c>
      <c r="X234" s="5001">
        <f t="shared" si="34"/>
        <v>0</v>
      </c>
      <c r="Y234" s="5001">
        <f t="shared" si="34"/>
        <v>0</v>
      </c>
      <c r="Z234" s="5001">
        <f t="shared" si="34"/>
        <v>0</v>
      </c>
      <c r="AA234" s="4993"/>
      <c r="AB234" s="5132"/>
      <c r="AC234" s="160"/>
      <c r="AD234" s="5003">
        <f t="shared" ref="AD234:AG235" si="35">AD232+AD226</f>
        <v>0</v>
      </c>
      <c r="AE234" s="5001">
        <f t="shared" si="35"/>
        <v>0</v>
      </c>
      <c r="AF234" s="5001">
        <f t="shared" si="35"/>
        <v>0</v>
      </c>
      <c r="AG234" s="5001">
        <f t="shared" si="35"/>
        <v>0</v>
      </c>
      <c r="AH234" s="5001">
        <f t="shared" ref="AH234:AM235" si="36">AH232+AH226</f>
        <v>0</v>
      </c>
      <c r="AI234" s="5001">
        <f t="shared" si="36"/>
        <v>0</v>
      </c>
      <c r="AJ234" s="5001">
        <f t="shared" si="36"/>
        <v>0</v>
      </c>
      <c r="AK234" s="5001">
        <f t="shared" si="36"/>
        <v>0</v>
      </c>
      <c r="AL234" s="5001">
        <f t="shared" si="36"/>
        <v>0</v>
      </c>
      <c r="AM234" s="5002">
        <f t="shared" si="36"/>
        <v>0</v>
      </c>
      <c r="AN234" s="160"/>
      <c r="AO234" s="5112">
        <f>AO232+AO226</f>
        <v>0</v>
      </c>
      <c r="AP234" s="160"/>
      <c r="AQ234" s="5112">
        <f>AQ232+AQ226</f>
        <v>0</v>
      </c>
      <c r="AR234" s="121"/>
      <c r="AS234" s="39"/>
      <c r="AT234" s="178"/>
    </row>
    <row r="235" spans="1:46" s="101" customFormat="1">
      <c r="A235" s="178"/>
      <c r="B235" s="160"/>
      <c r="C235" s="5005" t="s">
        <v>3036</v>
      </c>
      <c r="D235" s="5113"/>
      <c r="E235" s="5113"/>
      <c r="F235" s="5114"/>
      <c r="G235" s="5114"/>
      <c r="H235" s="5114"/>
      <c r="I235" s="5114"/>
      <c r="J235" s="4993"/>
      <c r="K235" s="4993"/>
      <c r="L235" s="4993"/>
      <c r="M235" s="4993"/>
      <c r="N235" s="4993"/>
      <c r="O235" s="5001">
        <f>O233+O227</f>
        <v>0</v>
      </c>
      <c r="P235" s="5001">
        <f t="shared" si="34"/>
        <v>0</v>
      </c>
      <c r="Q235" s="4993"/>
      <c r="R235" s="5001">
        <f t="shared" si="34"/>
        <v>0</v>
      </c>
      <c r="S235" s="5001">
        <f t="shared" si="34"/>
        <v>0</v>
      </c>
      <c r="T235" s="5001">
        <f t="shared" si="34"/>
        <v>0</v>
      </c>
      <c r="U235" s="5001">
        <f>U233+U227</f>
        <v>0</v>
      </c>
      <c r="V235" s="5001">
        <f t="shared" si="34"/>
        <v>0</v>
      </c>
      <c r="W235" s="5001">
        <f t="shared" si="34"/>
        <v>0</v>
      </c>
      <c r="X235" s="5001">
        <f t="shared" si="34"/>
        <v>0</v>
      </c>
      <c r="Y235" s="5001">
        <f t="shared" si="34"/>
        <v>0</v>
      </c>
      <c r="Z235" s="5001">
        <f t="shared" si="34"/>
        <v>0</v>
      </c>
      <c r="AA235" s="4993"/>
      <c r="AB235" s="5132"/>
      <c r="AC235" s="160"/>
      <c r="AD235" s="5003">
        <f t="shared" si="35"/>
        <v>0</v>
      </c>
      <c r="AE235" s="5001">
        <f t="shared" si="35"/>
        <v>0</v>
      </c>
      <c r="AF235" s="5001">
        <f t="shared" si="35"/>
        <v>0</v>
      </c>
      <c r="AG235" s="5001">
        <f t="shared" si="35"/>
        <v>0</v>
      </c>
      <c r="AH235" s="5001">
        <f t="shared" si="36"/>
        <v>0</v>
      </c>
      <c r="AI235" s="5001">
        <f t="shared" si="36"/>
        <v>0</v>
      </c>
      <c r="AJ235" s="5001">
        <f t="shared" si="36"/>
        <v>0</v>
      </c>
      <c r="AK235" s="5001">
        <f t="shared" si="36"/>
        <v>0</v>
      </c>
      <c r="AL235" s="5001">
        <f t="shared" si="36"/>
        <v>0</v>
      </c>
      <c r="AM235" s="5002">
        <f t="shared" si="36"/>
        <v>0</v>
      </c>
      <c r="AN235" s="160"/>
      <c r="AO235" s="5112">
        <f>AO233+AO227</f>
        <v>0</v>
      </c>
      <c r="AP235" s="160"/>
      <c r="AQ235" s="5112">
        <f>AQ233+AQ227</f>
        <v>0</v>
      </c>
      <c r="AR235" s="121"/>
      <c r="AS235" s="39"/>
      <c r="AT235" s="178"/>
    </row>
    <row r="236" spans="1:46" s="101" customFormat="1">
      <c r="A236" s="178"/>
      <c r="B236" s="160"/>
      <c r="C236" s="5108" t="s">
        <v>2307</v>
      </c>
      <c r="D236" s="5113"/>
      <c r="E236" s="5113"/>
      <c r="F236" s="5114"/>
      <c r="G236" s="5114"/>
      <c r="H236" s="5114"/>
      <c r="I236" s="5114"/>
      <c r="J236" s="4993"/>
      <c r="K236" s="4993"/>
      <c r="L236" s="4993"/>
      <c r="M236" s="4993"/>
      <c r="N236" s="4993"/>
      <c r="O236" s="5001">
        <f>O234+O219</f>
        <v>0</v>
      </c>
      <c r="P236" s="5001">
        <f>P234+P219</f>
        <v>0</v>
      </c>
      <c r="Q236" s="4993"/>
      <c r="R236" s="5001">
        <f t="shared" ref="R236:Z237" si="37">R234+R219</f>
        <v>0</v>
      </c>
      <c r="S236" s="5001">
        <f t="shared" si="37"/>
        <v>0</v>
      </c>
      <c r="T236" s="5001">
        <f t="shared" si="37"/>
        <v>0</v>
      </c>
      <c r="U236" s="5001">
        <f>U234+U219</f>
        <v>0</v>
      </c>
      <c r="V236" s="5001">
        <f t="shared" si="37"/>
        <v>0</v>
      </c>
      <c r="W236" s="5001">
        <f t="shared" si="37"/>
        <v>0</v>
      </c>
      <c r="X236" s="5001">
        <f t="shared" si="37"/>
        <v>0</v>
      </c>
      <c r="Y236" s="5001">
        <f t="shared" si="37"/>
        <v>0</v>
      </c>
      <c r="Z236" s="5001">
        <f t="shared" si="37"/>
        <v>0</v>
      </c>
      <c r="AA236" s="4993"/>
      <c r="AB236" s="5132"/>
      <c r="AC236" s="160"/>
      <c r="AD236" s="5003">
        <f t="shared" ref="AD236:AM237" si="38">AD234+AD219</f>
        <v>0</v>
      </c>
      <c r="AE236" s="5001">
        <f t="shared" si="38"/>
        <v>0</v>
      </c>
      <c r="AF236" s="5001">
        <f t="shared" si="38"/>
        <v>0</v>
      </c>
      <c r="AG236" s="5001">
        <f t="shared" si="38"/>
        <v>0</v>
      </c>
      <c r="AH236" s="5001">
        <f t="shared" ref="AH236:AL237" si="39">AH234+AH219</f>
        <v>0</v>
      </c>
      <c r="AI236" s="5001">
        <f t="shared" si="39"/>
        <v>0</v>
      </c>
      <c r="AJ236" s="5001">
        <f t="shared" si="39"/>
        <v>0</v>
      </c>
      <c r="AK236" s="5001">
        <f t="shared" si="39"/>
        <v>0</v>
      </c>
      <c r="AL236" s="5001">
        <f t="shared" si="39"/>
        <v>0</v>
      </c>
      <c r="AM236" s="5002">
        <f t="shared" si="38"/>
        <v>0</v>
      </c>
      <c r="AN236" s="160"/>
      <c r="AO236" s="5112">
        <f>AO234+AO219</f>
        <v>0</v>
      </c>
      <c r="AP236" s="160"/>
      <c r="AQ236" s="5112">
        <f>AQ234+AQ219</f>
        <v>0</v>
      </c>
      <c r="AR236" s="121"/>
      <c r="AS236" s="39"/>
      <c r="AT236" s="178"/>
    </row>
    <row r="237" spans="1:46" s="101" customFormat="1">
      <c r="A237" s="178"/>
      <c r="B237" s="160"/>
      <c r="C237" s="5005" t="s">
        <v>3037</v>
      </c>
      <c r="D237" s="5113"/>
      <c r="E237" s="5113"/>
      <c r="F237" s="5114"/>
      <c r="G237" s="5114"/>
      <c r="H237" s="5114"/>
      <c r="I237" s="5114"/>
      <c r="J237" s="4993"/>
      <c r="K237" s="4993"/>
      <c r="L237" s="4993"/>
      <c r="M237" s="4993"/>
      <c r="N237" s="4993"/>
      <c r="O237" s="5001">
        <f>O235+O220</f>
        <v>0</v>
      </c>
      <c r="P237" s="5001">
        <f>P235+P220</f>
        <v>0</v>
      </c>
      <c r="Q237" s="4993"/>
      <c r="R237" s="5001">
        <f t="shared" si="37"/>
        <v>0</v>
      </c>
      <c r="S237" s="5001">
        <f t="shared" si="37"/>
        <v>0</v>
      </c>
      <c r="T237" s="5001">
        <f t="shared" si="37"/>
        <v>0</v>
      </c>
      <c r="U237" s="5001">
        <f>U235+U220</f>
        <v>0</v>
      </c>
      <c r="V237" s="5001">
        <f t="shared" si="37"/>
        <v>0</v>
      </c>
      <c r="W237" s="5001">
        <f t="shared" si="37"/>
        <v>0</v>
      </c>
      <c r="X237" s="5001">
        <f t="shared" si="37"/>
        <v>0</v>
      </c>
      <c r="Y237" s="5001">
        <f t="shared" si="37"/>
        <v>0</v>
      </c>
      <c r="Z237" s="5001">
        <f t="shared" si="37"/>
        <v>0</v>
      </c>
      <c r="AA237" s="4993"/>
      <c r="AB237" s="5132"/>
      <c r="AC237" s="160"/>
      <c r="AD237" s="5003">
        <f t="shared" si="38"/>
        <v>0</v>
      </c>
      <c r="AE237" s="5001">
        <f t="shared" si="38"/>
        <v>0</v>
      </c>
      <c r="AF237" s="5001">
        <f t="shared" si="38"/>
        <v>0</v>
      </c>
      <c r="AG237" s="5001">
        <f t="shared" si="38"/>
        <v>0</v>
      </c>
      <c r="AH237" s="5001">
        <f t="shared" si="39"/>
        <v>0</v>
      </c>
      <c r="AI237" s="5001">
        <f t="shared" si="39"/>
        <v>0</v>
      </c>
      <c r="AJ237" s="5001">
        <f t="shared" si="39"/>
        <v>0</v>
      </c>
      <c r="AK237" s="5001">
        <f t="shared" si="39"/>
        <v>0</v>
      </c>
      <c r="AL237" s="5001">
        <f t="shared" si="39"/>
        <v>0</v>
      </c>
      <c r="AM237" s="5002">
        <f t="shared" si="38"/>
        <v>0</v>
      </c>
      <c r="AN237" s="160"/>
      <c r="AO237" s="5112">
        <f>AO235+AO220</f>
        <v>0</v>
      </c>
      <c r="AP237" s="160"/>
      <c r="AQ237" s="5112">
        <f>AQ235+AQ220</f>
        <v>0</v>
      </c>
      <c r="AR237" s="121"/>
      <c r="AS237" s="39"/>
      <c r="AT237" s="178"/>
    </row>
    <row r="238" spans="1:46">
      <c r="A238" s="164"/>
      <c r="B238" s="121"/>
      <c r="C238" s="5108" t="s">
        <v>3038</v>
      </c>
      <c r="D238" s="5133"/>
      <c r="E238" s="5133"/>
      <c r="F238" s="5134"/>
      <c r="G238" s="5134"/>
      <c r="H238" s="5134"/>
      <c r="I238" s="5134"/>
      <c r="J238" s="5134"/>
      <c r="K238" s="5135"/>
      <c r="L238" s="5135"/>
      <c r="M238" s="5134"/>
      <c r="N238" s="5134"/>
      <c r="O238" s="5091"/>
      <c r="P238" s="5091"/>
      <c r="Q238" s="5091"/>
      <c r="R238" s="5091"/>
      <c r="S238" s="5091"/>
      <c r="T238" s="5091"/>
      <c r="U238" s="5091"/>
      <c r="V238" s="5091"/>
      <c r="W238" s="5091"/>
      <c r="X238" s="5091"/>
      <c r="Y238" s="5091"/>
      <c r="Z238" s="5091"/>
      <c r="AA238" s="5091"/>
      <c r="AB238" s="5136"/>
      <c r="AC238" s="121"/>
      <c r="AD238" s="5092"/>
      <c r="AE238" s="5091"/>
      <c r="AF238" s="5091"/>
      <c r="AG238" s="5091"/>
      <c r="AH238" s="5091"/>
      <c r="AI238" s="5091"/>
      <c r="AJ238" s="5091"/>
      <c r="AK238" s="5091"/>
      <c r="AL238" s="5091"/>
      <c r="AM238" s="4979"/>
      <c r="AN238" s="121"/>
      <c r="AO238" s="5137"/>
      <c r="AP238" s="121"/>
      <c r="AQ238" s="5137"/>
      <c r="AR238" s="121"/>
      <c r="AS238" s="39"/>
      <c r="AT238" s="164"/>
    </row>
    <row r="239" spans="1:46">
      <c r="A239" s="164"/>
      <c r="B239" s="121"/>
      <c r="C239" s="5108" t="s">
        <v>3023</v>
      </c>
      <c r="D239" s="5133"/>
      <c r="E239" s="5133"/>
      <c r="F239" s="5134"/>
      <c r="G239" s="5134"/>
      <c r="H239" s="5134"/>
      <c r="I239" s="5134"/>
      <c r="J239" s="5134"/>
      <c r="K239" s="5135"/>
      <c r="L239" s="5135"/>
      <c r="M239" s="5134"/>
      <c r="N239" s="5134"/>
      <c r="O239" s="5091"/>
      <c r="P239" s="5091"/>
      <c r="Q239" s="5091"/>
      <c r="R239" s="5091"/>
      <c r="S239" s="5091"/>
      <c r="T239" s="5091"/>
      <c r="U239" s="5091"/>
      <c r="V239" s="5091"/>
      <c r="W239" s="5091"/>
      <c r="X239" s="5091"/>
      <c r="Y239" s="5091"/>
      <c r="Z239" s="5091"/>
      <c r="AA239" s="5091"/>
      <c r="AB239" s="5136"/>
      <c r="AC239" s="121"/>
      <c r="AD239" s="5092"/>
      <c r="AE239" s="5091"/>
      <c r="AF239" s="5091"/>
      <c r="AG239" s="5091"/>
      <c r="AH239" s="5091"/>
      <c r="AI239" s="5091"/>
      <c r="AJ239" s="5091"/>
      <c r="AK239" s="5091"/>
      <c r="AL239" s="5091"/>
      <c r="AM239" s="4979"/>
      <c r="AN239" s="121"/>
      <c r="AO239" s="5137"/>
      <c r="AP239" s="121"/>
      <c r="AQ239" s="5137"/>
      <c r="AR239" s="121"/>
      <c r="AS239" s="39"/>
      <c r="AT239" s="164"/>
    </row>
    <row r="240" spans="1:46">
      <c r="A240" s="164"/>
      <c r="B240" s="121"/>
      <c r="C240" s="5117" t="s">
        <v>3024</v>
      </c>
      <c r="D240" s="5133"/>
      <c r="E240" s="5133"/>
      <c r="F240" s="5134"/>
      <c r="G240" s="5134"/>
      <c r="H240" s="5134"/>
      <c r="I240" s="5134"/>
      <c r="J240" s="5134"/>
      <c r="K240" s="5135"/>
      <c r="L240" s="5135"/>
      <c r="M240" s="5134"/>
      <c r="N240" s="5134"/>
      <c r="O240" s="5091"/>
      <c r="P240" s="5091"/>
      <c r="Q240" s="5091"/>
      <c r="R240" s="5091"/>
      <c r="S240" s="5091"/>
      <c r="T240" s="5091"/>
      <c r="U240" s="5091"/>
      <c r="V240" s="5091"/>
      <c r="W240" s="5091"/>
      <c r="X240" s="5091"/>
      <c r="Y240" s="5091"/>
      <c r="Z240" s="5091"/>
      <c r="AA240" s="5091"/>
      <c r="AB240" s="5136"/>
      <c r="AC240" s="121"/>
      <c r="AD240" s="5092"/>
      <c r="AE240" s="5091"/>
      <c r="AF240" s="5091"/>
      <c r="AG240" s="5091"/>
      <c r="AH240" s="5091"/>
      <c r="AI240" s="5091"/>
      <c r="AJ240" s="5091"/>
      <c r="AK240" s="5091"/>
      <c r="AL240" s="5091"/>
      <c r="AM240" s="4979"/>
      <c r="AN240" s="121"/>
      <c r="AO240" s="5137"/>
      <c r="AP240" s="121"/>
      <c r="AQ240" s="5137"/>
      <c r="AR240" s="121"/>
      <c r="AS240" s="39"/>
      <c r="AT240" s="164"/>
    </row>
    <row r="241" spans="1:46">
      <c r="A241" s="164"/>
      <c r="B241" s="121"/>
      <c r="C241" s="5131" t="s">
        <v>3025</v>
      </c>
      <c r="D241" s="5133"/>
      <c r="E241" s="5133"/>
      <c r="F241" s="5036" t="b">
        <v>1</v>
      </c>
      <c r="G241" s="5036"/>
      <c r="H241" s="5036"/>
      <c r="I241" s="5036"/>
      <c r="J241" s="5134"/>
      <c r="K241" s="5135"/>
      <c r="L241" s="5135"/>
      <c r="M241" s="5134"/>
      <c r="N241" s="5134"/>
      <c r="O241" s="5102"/>
      <c r="P241" s="5102"/>
      <c r="Q241" s="5100"/>
      <c r="R241" s="5102"/>
      <c r="S241" s="5102"/>
      <c r="T241" s="5102"/>
      <c r="U241" s="5102"/>
      <c r="V241" s="5102"/>
      <c r="W241" s="5102"/>
      <c r="X241" s="5102"/>
      <c r="Y241" s="5102"/>
      <c r="Z241" s="5006">
        <f>W241+X241-Y241</f>
        <v>0</v>
      </c>
      <c r="AA241" s="4989"/>
      <c r="AB241" s="5128"/>
      <c r="AC241" s="121"/>
      <c r="AD241" s="5008">
        <f>+AE241+AF241</f>
        <v>0</v>
      </c>
      <c r="AE241" s="5102"/>
      <c r="AF241" s="5102"/>
      <c r="AG241" s="5102"/>
      <c r="AH241" s="5102"/>
      <c r="AI241" s="5102"/>
      <c r="AJ241" s="5102"/>
      <c r="AK241" s="5102"/>
      <c r="AL241" s="5102"/>
      <c r="AM241" s="5007">
        <f>+AF241+AH241</f>
        <v>0</v>
      </c>
      <c r="AN241" s="121"/>
      <c r="AO241" s="5105"/>
      <c r="AP241" s="121"/>
      <c r="AQ241" s="5105"/>
      <c r="AR241" s="121"/>
      <c r="AS241" s="39"/>
      <c r="AT241" s="164"/>
    </row>
    <row r="242" spans="1:46">
      <c r="A242" s="164"/>
      <c r="B242" s="121"/>
      <c r="C242" s="5131" t="s">
        <v>3026</v>
      </c>
      <c r="D242" s="5133"/>
      <c r="E242" s="5133"/>
      <c r="F242" s="5036" t="b">
        <v>0</v>
      </c>
      <c r="G242" s="5036"/>
      <c r="H242" s="5036"/>
      <c r="I242" s="5036"/>
      <c r="J242" s="5134"/>
      <c r="K242" s="5135"/>
      <c r="L242" s="5135"/>
      <c r="M242" s="5134"/>
      <c r="N242" s="5134"/>
      <c r="O242" s="5102"/>
      <c r="P242" s="5102"/>
      <c r="Q242" s="5100"/>
      <c r="R242" s="5102"/>
      <c r="S242" s="5102"/>
      <c r="T242" s="5102"/>
      <c r="U242" s="5102"/>
      <c r="V242" s="5102"/>
      <c r="W242" s="5102"/>
      <c r="X242" s="5102"/>
      <c r="Y242" s="5102"/>
      <c r="Z242" s="5006">
        <f>W242+X242-Y242</f>
        <v>0</v>
      </c>
      <c r="AA242" s="4989"/>
      <c r="AB242" s="5128"/>
      <c r="AC242" s="121"/>
      <c r="AD242" s="5008">
        <f>+AE242+AF242</f>
        <v>0</v>
      </c>
      <c r="AE242" s="5102"/>
      <c r="AF242" s="5102"/>
      <c r="AG242" s="5102"/>
      <c r="AH242" s="5102"/>
      <c r="AI242" s="5102"/>
      <c r="AJ242" s="5102"/>
      <c r="AK242" s="5102"/>
      <c r="AL242" s="5102"/>
      <c r="AM242" s="5007">
        <f>+AF242+AH242</f>
        <v>0</v>
      </c>
      <c r="AN242" s="121"/>
      <c r="AO242" s="5105"/>
      <c r="AP242" s="121"/>
      <c r="AQ242" s="5105"/>
      <c r="AR242" s="121"/>
      <c r="AS242" s="39"/>
      <c r="AT242" s="164"/>
    </row>
    <row r="243" spans="1:46">
      <c r="A243" s="164"/>
      <c r="B243" s="121"/>
      <c r="C243" s="5131" t="s">
        <v>3027</v>
      </c>
      <c r="D243" s="5133"/>
      <c r="E243" s="5133"/>
      <c r="F243" s="5036" t="b">
        <v>1</v>
      </c>
      <c r="G243" s="5036"/>
      <c r="H243" s="5036"/>
      <c r="I243" s="5036"/>
      <c r="J243" s="5134"/>
      <c r="K243" s="5135"/>
      <c r="L243" s="5135"/>
      <c r="M243" s="5134"/>
      <c r="N243" s="5134"/>
      <c r="O243" s="5102"/>
      <c r="P243" s="5102"/>
      <c r="Q243" s="5100"/>
      <c r="R243" s="5102"/>
      <c r="S243" s="5102"/>
      <c r="T243" s="5102"/>
      <c r="U243" s="5102"/>
      <c r="V243" s="5102"/>
      <c r="W243" s="5102"/>
      <c r="X243" s="5102"/>
      <c r="Y243" s="5102"/>
      <c r="Z243" s="5006">
        <f>W243+X243-Y243</f>
        <v>0</v>
      </c>
      <c r="AA243" s="4989"/>
      <c r="AB243" s="5128"/>
      <c r="AC243" s="121"/>
      <c r="AD243" s="5008">
        <f>+AE243+AF243</f>
        <v>0</v>
      </c>
      <c r="AE243" s="5102"/>
      <c r="AF243" s="5102"/>
      <c r="AG243" s="5102"/>
      <c r="AH243" s="5102"/>
      <c r="AI243" s="5102"/>
      <c r="AJ243" s="5102"/>
      <c r="AK243" s="5102"/>
      <c r="AL243" s="5102"/>
      <c r="AM243" s="5007">
        <f>+AF243+AH243</f>
        <v>0</v>
      </c>
      <c r="AN243" s="121"/>
      <c r="AO243" s="5105"/>
      <c r="AP243" s="121"/>
      <c r="AQ243" s="5105"/>
      <c r="AR243" s="121"/>
      <c r="AS243" s="39"/>
      <c r="AT243" s="164"/>
    </row>
    <row r="244" spans="1:46">
      <c r="A244" s="164"/>
      <c r="B244" s="121"/>
      <c r="C244" s="5108" t="s">
        <v>2307</v>
      </c>
      <c r="D244" s="5133"/>
      <c r="E244" s="5133"/>
      <c r="F244" s="5110"/>
      <c r="G244" s="5110"/>
      <c r="H244" s="5110"/>
      <c r="I244" s="5110"/>
      <c r="J244" s="5134"/>
      <c r="K244" s="5135"/>
      <c r="L244" s="5135"/>
      <c r="M244" s="5134"/>
      <c r="N244" s="5134"/>
      <c r="O244" s="5001">
        <f>SUMIF($F$241:$F$243,"TRUE",O241:O243)</f>
        <v>0</v>
      </c>
      <c r="P244" s="5001">
        <f>SUMIF($F$241:$F$243,"TRUE",P241:P243)</f>
        <v>0</v>
      </c>
      <c r="Q244" s="4989"/>
      <c r="R244" s="5001">
        <f t="shared" ref="R244:Z244" si="40">SUMIF($F$241:$F$243,"TRUE",R241:R243)</f>
        <v>0</v>
      </c>
      <c r="S244" s="5001">
        <f t="shared" si="40"/>
        <v>0</v>
      </c>
      <c r="T244" s="5001">
        <f t="shared" si="40"/>
        <v>0</v>
      </c>
      <c r="U244" s="5001">
        <f>SUMIF($F$241:$F$243,"TRUE",U241:U243)</f>
        <v>0</v>
      </c>
      <c r="V244" s="5001">
        <f t="shared" si="40"/>
        <v>0</v>
      </c>
      <c r="W244" s="5001">
        <f t="shared" si="40"/>
        <v>0</v>
      </c>
      <c r="X244" s="5001">
        <f t="shared" si="40"/>
        <v>0</v>
      </c>
      <c r="Y244" s="5001">
        <f t="shared" si="40"/>
        <v>0</v>
      </c>
      <c r="Z244" s="5001">
        <f t="shared" si="40"/>
        <v>0</v>
      </c>
      <c r="AA244" s="4989"/>
      <c r="AB244" s="5128"/>
      <c r="AC244" s="121"/>
      <c r="AD244" s="5003">
        <f t="shared" ref="AD244:AM244" si="41">SUMIF($F$241:$F$243,"TRUE",AD241:AD243)</f>
        <v>0</v>
      </c>
      <c r="AE244" s="5001">
        <f t="shared" si="41"/>
        <v>0</v>
      </c>
      <c r="AF244" s="5001">
        <f t="shared" si="41"/>
        <v>0</v>
      </c>
      <c r="AG244" s="5001">
        <f t="shared" si="41"/>
        <v>0</v>
      </c>
      <c r="AH244" s="5001">
        <f>SUMIF($F$241:$F$243,"TRUE",AH241:AH243)</f>
        <v>0</v>
      </c>
      <c r="AI244" s="5001">
        <f>SUMIF($F$241:$F$243,"TRUE",AI241:AI243)</f>
        <v>0</v>
      </c>
      <c r="AJ244" s="5001">
        <f>SUMIF($F$241:$F$243,"TRUE",AJ241:AJ243)</f>
        <v>0</v>
      </c>
      <c r="AK244" s="5001">
        <f>SUMIF($F$241:$F$243,"TRUE",AK241:AK243)</f>
        <v>0</v>
      </c>
      <c r="AL244" s="5001">
        <f>SUMIF($F$241:$F$243,"TRUE",AL241:AL243)</f>
        <v>0</v>
      </c>
      <c r="AM244" s="5002">
        <f t="shared" si="41"/>
        <v>0</v>
      </c>
      <c r="AN244" s="121"/>
      <c r="AO244" s="5112">
        <f>SUMIF($F$241:$F$243,"TRUE",AO241:AO243)</f>
        <v>0</v>
      </c>
      <c r="AP244" s="121"/>
      <c r="AQ244" s="5112">
        <f>SUMIF($F$241:$F$243,"TRUE",AQ241:AQ243)</f>
        <v>0</v>
      </c>
      <c r="AR244" s="121"/>
      <c r="AS244" s="39"/>
      <c r="AT244" s="164"/>
    </row>
    <row r="245" spans="1:46" s="101" customFormat="1">
      <c r="A245" s="178"/>
      <c r="B245" s="160"/>
      <c r="C245" s="5005" t="s">
        <v>3028</v>
      </c>
      <c r="D245" s="5138"/>
      <c r="E245" s="5138"/>
      <c r="F245" s="5036"/>
      <c r="G245" s="5036"/>
      <c r="H245" s="5036"/>
      <c r="I245" s="5036"/>
      <c r="J245" s="5036"/>
      <c r="K245" s="5139"/>
      <c r="L245" s="5139"/>
      <c r="M245" s="5036"/>
      <c r="N245" s="5036"/>
      <c r="O245" s="5001">
        <f>SUM(O241:O243)</f>
        <v>0</v>
      </c>
      <c r="P245" s="5001">
        <f t="shared" ref="P245:Z245" si="42">SUM(P241:P243)</f>
        <v>0</v>
      </c>
      <c r="Q245" s="4993"/>
      <c r="R245" s="5001">
        <f t="shared" si="42"/>
        <v>0</v>
      </c>
      <c r="S245" s="5001">
        <f t="shared" si="42"/>
        <v>0</v>
      </c>
      <c r="T245" s="5001">
        <f t="shared" si="42"/>
        <v>0</v>
      </c>
      <c r="U245" s="5001">
        <f>SUM(U241:U243)</f>
        <v>0</v>
      </c>
      <c r="V245" s="5001">
        <f t="shared" si="42"/>
        <v>0</v>
      </c>
      <c r="W245" s="5001">
        <f t="shared" si="42"/>
        <v>0</v>
      </c>
      <c r="X245" s="5001">
        <f t="shared" si="42"/>
        <v>0</v>
      </c>
      <c r="Y245" s="5001">
        <f t="shared" si="42"/>
        <v>0</v>
      </c>
      <c r="Z245" s="5001">
        <f t="shared" si="42"/>
        <v>0</v>
      </c>
      <c r="AA245" s="4993"/>
      <c r="AB245" s="5132"/>
      <c r="AC245" s="160"/>
      <c r="AD245" s="5003">
        <f t="shared" ref="AD245:AM245" si="43">SUM(AD241:AD243)</f>
        <v>0</v>
      </c>
      <c r="AE245" s="5001">
        <f t="shared" si="43"/>
        <v>0</v>
      </c>
      <c r="AF245" s="5001">
        <f t="shared" si="43"/>
        <v>0</v>
      </c>
      <c r="AG245" s="5001">
        <f t="shared" si="43"/>
        <v>0</v>
      </c>
      <c r="AH245" s="5001">
        <f>SUM(AH241:AH243)</f>
        <v>0</v>
      </c>
      <c r="AI245" s="5001">
        <f>SUM(AI241:AI243)</f>
        <v>0</v>
      </c>
      <c r="AJ245" s="5001">
        <f>SUM(AJ241:AJ243)</f>
        <v>0</v>
      </c>
      <c r="AK245" s="5001">
        <f>SUM(AK241:AK243)</f>
        <v>0</v>
      </c>
      <c r="AL245" s="5001">
        <f>SUM(AL241:AL243)</f>
        <v>0</v>
      </c>
      <c r="AM245" s="5002">
        <f t="shared" si="43"/>
        <v>0</v>
      </c>
      <c r="AN245" s="160"/>
      <c r="AO245" s="5112">
        <f>SUM(AO241:AO243)</f>
        <v>0</v>
      </c>
      <c r="AP245" s="160"/>
      <c r="AQ245" s="5112">
        <f>SUM(AQ241:AQ243)</f>
        <v>0</v>
      </c>
      <c r="AR245" s="121"/>
      <c r="AS245" s="39"/>
      <c r="AT245" s="178"/>
    </row>
    <row r="246" spans="1:46">
      <c r="A246" s="164"/>
      <c r="B246" s="121"/>
      <c r="C246" s="5117" t="s">
        <v>3029</v>
      </c>
      <c r="D246" s="5133"/>
      <c r="E246" s="5133"/>
      <c r="F246" s="5134"/>
      <c r="G246" s="5134"/>
      <c r="H246" s="5134"/>
      <c r="I246" s="5134"/>
      <c r="J246" s="5134"/>
      <c r="K246" s="5135"/>
      <c r="L246" s="5135"/>
      <c r="M246" s="5134"/>
      <c r="N246" s="5134"/>
      <c r="O246" s="5091"/>
      <c r="P246" s="5091"/>
      <c r="Q246" s="5091"/>
      <c r="R246" s="5091"/>
      <c r="S246" s="5091"/>
      <c r="T246" s="5091"/>
      <c r="U246" s="5091"/>
      <c r="V246" s="5091"/>
      <c r="W246" s="5091"/>
      <c r="X246" s="5091"/>
      <c r="Y246" s="5091"/>
      <c r="Z246" s="5091"/>
      <c r="AA246" s="5091"/>
      <c r="AB246" s="5136"/>
      <c r="AC246" s="121"/>
      <c r="AD246" s="5092"/>
      <c r="AE246" s="5091"/>
      <c r="AF246" s="5091"/>
      <c r="AG246" s="5091"/>
      <c r="AH246" s="5091"/>
      <c r="AI246" s="5091"/>
      <c r="AJ246" s="5091"/>
      <c r="AK246" s="5091"/>
      <c r="AL246" s="5091"/>
      <c r="AM246" s="4979"/>
      <c r="AN246" s="121"/>
      <c r="AO246" s="5137"/>
      <c r="AP246" s="121"/>
      <c r="AQ246" s="5137"/>
      <c r="AR246" s="121"/>
      <c r="AS246" s="39"/>
      <c r="AT246" s="164"/>
    </row>
    <row r="247" spans="1:46">
      <c r="A247" s="164"/>
      <c r="B247" s="121"/>
      <c r="C247" s="5131" t="s">
        <v>3030</v>
      </c>
      <c r="D247" s="5133"/>
      <c r="E247" s="5133"/>
      <c r="F247" s="5036" t="b">
        <v>1</v>
      </c>
      <c r="G247" s="5036"/>
      <c r="H247" s="5036"/>
      <c r="I247" s="5036"/>
      <c r="J247" s="5134"/>
      <c r="K247" s="5135"/>
      <c r="L247" s="5135"/>
      <c r="M247" s="5134"/>
      <c r="N247" s="5134"/>
      <c r="O247" s="5102"/>
      <c r="P247" s="5102"/>
      <c r="Q247" s="5100"/>
      <c r="R247" s="5102"/>
      <c r="S247" s="5102"/>
      <c r="T247" s="5102"/>
      <c r="U247" s="5102"/>
      <c r="V247" s="5102"/>
      <c r="W247" s="5102"/>
      <c r="X247" s="5102"/>
      <c r="Y247" s="5102"/>
      <c r="Z247" s="5006">
        <f>W247+X247-Y247</f>
        <v>0</v>
      </c>
      <c r="AA247" s="4989"/>
      <c r="AB247" s="5128"/>
      <c r="AC247" s="121"/>
      <c r="AD247" s="5008">
        <f>+AE247+AF247</f>
        <v>0</v>
      </c>
      <c r="AE247" s="5102"/>
      <c r="AF247" s="5102"/>
      <c r="AG247" s="5102"/>
      <c r="AH247" s="5102"/>
      <c r="AI247" s="5102"/>
      <c r="AJ247" s="5102"/>
      <c r="AK247" s="5102"/>
      <c r="AL247" s="5102"/>
      <c r="AM247" s="5007">
        <f>+AF247+AH247</f>
        <v>0</v>
      </c>
      <c r="AN247" s="121"/>
      <c r="AO247" s="5105"/>
      <c r="AP247" s="121"/>
      <c r="AQ247" s="5105"/>
      <c r="AR247" s="121"/>
      <c r="AS247" s="39"/>
      <c r="AT247" s="164"/>
    </row>
    <row r="248" spans="1:46">
      <c r="A248" s="164"/>
      <c r="B248" s="121"/>
      <c r="C248" s="5131" t="s">
        <v>3031</v>
      </c>
      <c r="D248" s="5133"/>
      <c r="E248" s="5133"/>
      <c r="F248" s="5036" t="b">
        <v>0</v>
      </c>
      <c r="G248" s="5036"/>
      <c r="H248" s="5036"/>
      <c r="I248" s="5036"/>
      <c r="J248" s="5134"/>
      <c r="K248" s="5135"/>
      <c r="L248" s="5135"/>
      <c r="M248" s="5134"/>
      <c r="N248" s="5134"/>
      <c r="O248" s="5102"/>
      <c r="P248" s="5102"/>
      <c r="Q248" s="5100"/>
      <c r="R248" s="5102"/>
      <c r="S248" s="5102"/>
      <c r="T248" s="5102"/>
      <c r="U248" s="5102"/>
      <c r="V248" s="5102"/>
      <c r="W248" s="5102"/>
      <c r="X248" s="5102"/>
      <c r="Y248" s="5102"/>
      <c r="Z248" s="5006">
        <f>W248+X248-Y248</f>
        <v>0</v>
      </c>
      <c r="AA248" s="4989"/>
      <c r="AB248" s="5128"/>
      <c r="AC248" s="121"/>
      <c r="AD248" s="5008">
        <f>+AE248+AF248</f>
        <v>0</v>
      </c>
      <c r="AE248" s="5102"/>
      <c r="AF248" s="5102"/>
      <c r="AG248" s="5102"/>
      <c r="AH248" s="5102"/>
      <c r="AI248" s="5102"/>
      <c r="AJ248" s="5102"/>
      <c r="AK248" s="5102"/>
      <c r="AL248" s="5102"/>
      <c r="AM248" s="5007">
        <f>+AF248+AH248</f>
        <v>0</v>
      </c>
      <c r="AN248" s="121"/>
      <c r="AO248" s="5105"/>
      <c r="AP248" s="121"/>
      <c r="AQ248" s="5105"/>
      <c r="AR248" s="121"/>
      <c r="AS248" s="39"/>
      <c r="AT248" s="164"/>
    </row>
    <row r="249" spans="1:46">
      <c r="A249" s="164"/>
      <c r="B249" s="121"/>
      <c r="C249" s="5131" t="s">
        <v>3032</v>
      </c>
      <c r="D249" s="5133"/>
      <c r="E249" s="5133"/>
      <c r="F249" s="5036" t="b">
        <v>1</v>
      </c>
      <c r="G249" s="5036"/>
      <c r="H249" s="5036"/>
      <c r="I249" s="5036"/>
      <c r="J249" s="5134"/>
      <c r="K249" s="5135"/>
      <c r="L249" s="5135"/>
      <c r="M249" s="5134"/>
      <c r="N249" s="5134"/>
      <c r="O249" s="5102"/>
      <c r="P249" s="5102"/>
      <c r="Q249" s="5100"/>
      <c r="R249" s="5102"/>
      <c r="S249" s="5102"/>
      <c r="T249" s="5102"/>
      <c r="U249" s="5102"/>
      <c r="V249" s="5102"/>
      <c r="W249" s="5102"/>
      <c r="X249" s="5102"/>
      <c r="Y249" s="5102"/>
      <c r="Z249" s="5006">
        <f>W249+X249-Y249</f>
        <v>0</v>
      </c>
      <c r="AA249" s="4989"/>
      <c r="AB249" s="5128"/>
      <c r="AC249" s="121"/>
      <c r="AD249" s="5008">
        <f>+AE249+AF249</f>
        <v>0</v>
      </c>
      <c r="AE249" s="5102"/>
      <c r="AF249" s="5102"/>
      <c r="AG249" s="5102"/>
      <c r="AH249" s="5102"/>
      <c r="AI249" s="5102"/>
      <c r="AJ249" s="5102"/>
      <c r="AK249" s="5102"/>
      <c r="AL249" s="5102"/>
      <c r="AM249" s="5007">
        <f>+AF249+AH249</f>
        <v>0</v>
      </c>
      <c r="AN249" s="121"/>
      <c r="AO249" s="5105"/>
      <c r="AP249" s="121"/>
      <c r="AQ249" s="5105"/>
      <c r="AR249" s="121"/>
      <c r="AS249" s="39"/>
      <c r="AT249" s="164"/>
    </row>
    <row r="250" spans="1:46">
      <c r="A250" s="164"/>
      <c r="B250" s="121"/>
      <c r="C250" s="5108" t="s">
        <v>2307</v>
      </c>
      <c r="D250" s="5133"/>
      <c r="E250" s="5133"/>
      <c r="F250" s="5110"/>
      <c r="G250" s="5110"/>
      <c r="H250" s="5110"/>
      <c r="I250" s="5110"/>
      <c r="J250" s="5134"/>
      <c r="K250" s="5135"/>
      <c r="L250" s="5135"/>
      <c r="M250" s="5134"/>
      <c r="N250" s="5134"/>
      <c r="O250" s="5001">
        <f>SUMIF($F$247:$F$249,"TRUE",O247:O249)</f>
        <v>0</v>
      </c>
      <c r="P250" s="5001">
        <f>SUMIF($F$247:$F$249,"TRUE",P247:P249)</f>
        <v>0</v>
      </c>
      <c r="Q250" s="4989"/>
      <c r="R250" s="5001">
        <f t="shared" ref="R250:Z250" si="44">SUMIF($F$247:$F$249,"TRUE",R247:R249)</f>
        <v>0</v>
      </c>
      <c r="S250" s="5001">
        <f t="shared" si="44"/>
        <v>0</v>
      </c>
      <c r="T250" s="5001">
        <f t="shared" si="44"/>
        <v>0</v>
      </c>
      <c r="U250" s="5001">
        <f>SUMIF($F$247:$F$249,"TRUE",U247:U249)</f>
        <v>0</v>
      </c>
      <c r="V250" s="5001">
        <f t="shared" si="44"/>
        <v>0</v>
      </c>
      <c r="W250" s="5001">
        <f t="shared" si="44"/>
        <v>0</v>
      </c>
      <c r="X250" s="5001">
        <f t="shared" si="44"/>
        <v>0</v>
      </c>
      <c r="Y250" s="5001">
        <f t="shared" si="44"/>
        <v>0</v>
      </c>
      <c r="Z250" s="5001">
        <f t="shared" si="44"/>
        <v>0</v>
      </c>
      <c r="AA250" s="4989"/>
      <c r="AB250" s="5128"/>
      <c r="AC250" s="121"/>
      <c r="AD250" s="5003">
        <f t="shared" ref="AD250:AM250" si="45">SUMIF($F$247:$F$249,"TRUE",AD247:AD249)</f>
        <v>0</v>
      </c>
      <c r="AE250" s="5001">
        <f t="shared" si="45"/>
        <v>0</v>
      </c>
      <c r="AF250" s="5001">
        <f t="shared" si="45"/>
        <v>0</v>
      </c>
      <c r="AG250" s="5001">
        <f t="shared" si="45"/>
        <v>0</v>
      </c>
      <c r="AH250" s="5001">
        <f>SUMIF($F$247:$F$249,"TRUE",AH247:AH249)</f>
        <v>0</v>
      </c>
      <c r="AI250" s="5001">
        <f>SUMIF($F$247:$F$249,"TRUE",AI247:AI249)</f>
        <v>0</v>
      </c>
      <c r="AJ250" s="5001">
        <f>SUMIF($F$247:$F$249,"TRUE",AJ247:AJ249)</f>
        <v>0</v>
      </c>
      <c r="AK250" s="5001">
        <f>SUMIF($F$247:$F$249,"TRUE",AK247:AK249)</f>
        <v>0</v>
      </c>
      <c r="AL250" s="5001">
        <f>SUMIF($F$247:$F$249,"TRUE",AL247:AL249)</f>
        <v>0</v>
      </c>
      <c r="AM250" s="5002">
        <f t="shared" si="45"/>
        <v>0</v>
      </c>
      <c r="AN250" s="121"/>
      <c r="AO250" s="5112">
        <f>SUMIF($F$247:$F$249,"TRUE",AO247:AO249)</f>
        <v>0</v>
      </c>
      <c r="AP250" s="121"/>
      <c r="AQ250" s="5112">
        <f>SUMIF($F$247:$F$249,"TRUE",AQ247:AQ249)</f>
        <v>0</v>
      </c>
      <c r="AR250" s="121"/>
      <c r="AS250" s="39"/>
      <c r="AT250" s="164"/>
    </row>
    <row r="251" spans="1:46" s="101" customFormat="1">
      <c r="A251" s="178"/>
      <c r="B251" s="160"/>
      <c r="C251" s="5005" t="s">
        <v>3033</v>
      </c>
      <c r="D251" s="5138"/>
      <c r="E251" s="5138"/>
      <c r="F251" s="5036"/>
      <c r="G251" s="5036"/>
      <c r="H251" s="5036"/>
      <c r="I251" s="5036"/>
      <c r="J251" s="5036"/>
      <c r="K251" s="5139"/>
      <c r="L251" s="5139"/>
      <c r="M251" s="5036"/>
      <c r="N251" s="5036"/>
      <c r="O251" s="5001">
        <f>SUM(O247:O249)</f>
        <v>0</v>
      </c>
      <c r="P251" s="5001">
        <f t="shared" ref="P251:Z251" si="46">SUM(P247:P249)</f>
        <v>0</v>
      </c>
      <c r="Q251" s="4993"/>
      <c r="R251" s="5001">
        <f t="shared" si="46"/>
        <v>0</v>
      </c>
      <c r="S251" s="5001">
        <f t="shared" si="46"/>
        <v>0</v>
      </c>
      <c r="T251" s="5001">
        <f t="shared" si="46"/>
        <v>0</v>
      </c>
      <c r="U251" s="5001">
        <f>SUM(U247:U249)</f>
        <v>0</v>
      </c>
      <c r="V251" s="5001">
        <f t="shared" si="46"/>
        <v>0</v>
      </c>
      <c r="W251" s="5001">
        <f t="shared" si="46"/>
        <v>0</v>
      </c>
      <c r="X251" s="5001">
        <f t="shared" si="46"/>
        <v>0</v>
      </c>
      <c r="Y251" s="5001">
        <f t="shared" si="46"/>
        <v>0</v>
      </c>
      <c r="Z251" s="5001">
        <f t="shared" si="46"/>
        <v>0</v>
      </c>
      <c r="AA251" s="4993"/>
      <c r="AB251" s="5132"/>
      <c r="AC251" s="160"/>
      <c r="AD251" s="5003">
        <f t="shared" ref="AD251:AM251" si="47">SUM(AD247:AD249)</f>
        <v>0</v>
      </c>
      <c r="AE251" s="5001">
        <f t="shared" si="47"/>
        <v>0</v>
      </c>
      <c r="AF251" s="5001">
        <f t="shared" si="47"/>
        <v>0</v>
      </c>
      <c r="AG251" s="5001">
        <f t="shared" si="47"/>
        <v>0</v>
      </c>
      <c r="AH251" s="5001">
        <f>SUM(AH247:AH249)</f>
        <v>0</v>
      </c>
      <c r="AI251" s="5001">
        <f>SUM(AI247:AI249)</f>
        <v>0</v>
      </c>
      <c r="AJ251" s="5001">
        <f>SUM(AJ247:AJ249)</f>
        <v>0</v>
      </c>
      <c r="AK251" s="5001">
        <f>SUM(AK247:AK249)</f>
        <v>0</v>
      </c>
      <c r="AL251" s="5001">
        <f>SUM(AL247:AL249)</f>
        <v>0</v>
      </c>
      <c r="AM251" s="5002">
        <f t="shared" si="47"/>
        <v>0</v>
      </c>
      <c r="AN251" s="160"/>
      <c r="AO251" s="5112">
        <f>SUM(AO247:AO249)</f>
        <v>0</v>
      </c>
      <c r="AP251" s="160"/>
      <c r="AQ251" s="5112">
        <f>SUM(AQ247:AQ249)</f>
        <v>0</v>
      </c>
      <c r="AR251" s="121"/>
      <c r="AS251" s="39"/>
      <c r="AT251" s="178"/>
    </row>
    <row r="252" spans="1:46" s="101" customFormat="1">
      <c r="A252" s="178"/>
      <c r="B252" s="160"/>
      <c r="C252" s="5108" t="s">
        <v>2307</v>
      </c>
      <c r="D252" s="5138"/>
      <c r="E252" s="5138"/>
      <c r="F252" s="5036"/>
      <c r="G252" s="5036"/>
      <c r="H252" s="5036"/>
      <c r="I252" s="5036"/>
      <c r="J252" s="5036"/>
      <c r="K252" s="5139"/>
      <c r="L252" s="5139"/>
      <c r="M252" s="5036"/>
      <c r="N252" s="5036"/>
      <c r="O252" s="5001">
        <f>O250+O244</f>
        <v>0</v>
      </c>
      <c r="P252" s="5001">
        <f t="shared" ref="P252:Z253" si="48">P250+P244</f>
        <v>0</v>
      </c>
      <c r="Q252" s="4993"/>
      <c r="R252" s="5001">
        <f t="shared" si="48"/>
        <v>0</v>
      </c>
      <c r="S252" s="5001">
        <f t="shared" si="48"/>
        <v>0</v>
      </c>
      <c r="T252" s="5001">
        <f t="shared" si="48"/>
        <v>0</v>
      </c>
      <c r="U252" s="5001">
        <f>U250+U244</f>
        <v>0</v>
      </c>
      <c r="V252" s="5001">
        <f t="shared" si="48"/>
        <v>0</v>
      </c>
      <c r="W252" s="5001">
        <f t="shared" si="48"/>
        <v>0</v>
      </c>
      <c r="X252" s="5001">
        <f t="shared" si="48"/>
        <v>0</v>
      </c>
      <c r="Y252" s="5001">
        <f t="shared" si="48"/>
        <v>0</v>
      </c>
      <c r="Z252" s="5001">
        <f t="shared" si="48"/>
        <v>0</v>
      </c>
      <c r="AA252" s="4993"/>
      <c r="AB252" s="5132"/>
      <c r="AC252" s="160"/>
      <c r="AD252" s="5003">
        <f t="shared" ref="AD252:AM253" si="49">AD250+AD244</f>
        <v>0</v>
      </c>
      <c r="AE252" s="5001">
        <f t="shared" si="49"/>
        <v>0</v>
      </c>
      <c r="AF252" s="5001">
        <f t="shared" si="49"/>
        <v>0</v>
      </c>
      <c r="AG252" s="5001">
        <f t="shared" si="49"/>
        <v>0</v>
      </c>
      <c r="AH252" s="5001">
        <f t="shared" ref="AH252:AL253" si="50">AH250+AH244</f>
        <v>0</v>
      </c>
      <c r="AI252" s="5001">
        <f t="shared" si="50"/>
        <v>0</v>
      </c>
      <c r="AJ252" s="5001">
        <f t="shared" si="50"/>
        <v>0</v>
      </c>
      <c r="AK252" s="5001">
        <f t="shared" si="50"/>
        <v>0</v>
      </c>
      <c r="AL252" s="5001">
        <f t="shared" si="50"/>
        <v>0</v>
      </c>
      <c r="AM252" s="5002">
        <f t="shared" si="49"/>
        <v>0</v>
      </c>
      <c r="AN252" s="160"/>
      <c r="AO252" s="5112">
        <f>AO250+AO244</f>
        <v>0</v>
      </c>
      <c r="AP252" s="160"/>
      <c r="AQ252" s="5112">
        <f>AQ250+AQ244</f>
        <v>0</v>
      </c>
      <c r="AR252" s="121"/>
      <c r="AS252" s="39"/>
      <c r="AT252" s="178"/>
    </row>
    <row r="253" spans="1:46" s="101" customFormat="1">
      <c r="A253" s="178"/>
      <c r="B253" s="160"/>
      <c r="C253" s="5005" t="s">
        <v>3034</v>
      </c>
      <c r="D253" s="5113"/>
      <c r="E253" s="5113"/>
      <c r="F253" s="5114"/>
      <c r="G253" s="5114"/>
      <c r="H253" s="5114"/>
      <c r="I253" s="5114"/>
      <c r="J253" s="4993"/>
      <c r="K253" s="4993"/>
      <c r="L253" s="4993"/>
      <c r="M253" s="4993"/>
      <c r="N253" s="4993"/>
      <c r="O253" s="5001">
        <f>O251+O245</f>
        <v>0</v>
      </c>
      <c r="P253" s="5001">
        <f t="shared" si="48"/>
        <v>0</v>
      </c>
      <c r="Q253" s="4993"/>
      <c r="R253" s="5001">
        <f t="shared" si="48"/>
        <v>0</v>
      </c>
      <c r="S253" s="5001">
        <f t="shared" si="48"/>
        <v>0</v>
      </c>
      <c r="T253" s="5001">
        <f t="shared" si="48"/>
        <v>0</v>
      </c>
      <c r="U253" s="5001">
        <f>U251+U245</f>
        <v>0</v>
      </c>
      <c r="V253" s="5001">
        <f t="shared" si="48"/>
        <v>0</v>
      </c>
      <c r="W253" s="5001">
        <f>W252+W245</f>
        <v>0</v>
      </c>
      <c r="X253" s="5001">
        <f>X252+X245</f>
        <v>0</v>
      </c>
      <c r="Y253" s="5001">
        <f>Y252+Y245</f>
        <v>0</v>
      </c>
      <c r="Z253" s="5001">
        <f>Z252+Z245</f>
        <v>0</v>
      </c>
      <c r="AA253" s="4993"/>
      <c r="AB253" s="5132"/>
      <c r="AC253" s="160"/>
      <c r="AD253" s="5003">
        <f t="shared" si="49"/>
        <v>0</v>
      </c>
      <c r="AE253" s="5001">
        <f t="shared" si="49"/>
        <v>0</v>
      </c>
      <c r="AF253" s="5001">
        <f t="shared" si="49"/>
        <v>0</v>
      </c>
      <c r="AG253" s="5001">
        <f t="shared" si="49"/>
        <v>0</v>
      </c>
      <c r="AH253" s="5001">
        <f t="shared" si="50"/>
        <v>0</v>
      </c>
      <c r="AI253" s="5001">
        <f t="shared" si="50"/>
        <v>0</v>
      </c>
      <c r="AJ253" s="5001">
        <f t="shared" si="50"/>
        <v>0</v>
      </c>
      <c r="AK253" s="5001">
        <f t="shared" si="50"/>
        <v>0</v>
      </c>
      <c r="AL253" s="5001">
        <f t="shared" si="50"/>
        <v>0</v>
      </c>
      <c r="AM253" s="5002">
        <f t="shared" si="49"/>
        <v>0</v>
      </c>
      <c r="AN253" s="160"/>
      <c r="AO253" s="5112">
        <f>AO251+AO245</f>
        <v>0</v>
      </c>
      <c r="AP253" s="160"/>
      <c r="AQ253" s="5112">
        <f>AQ251+AQ245</f>
        <v>0</v>
      </c>
      <c r="AR253" s="121"/>
      <c r="AS253" s="39"/>
      <c r="AT253" s="178"/>
    </row>
    <row r="254" spans="1:46">
      <c r="A254" s="164"/>
      <c r="B254" s="121"/>
      <c r="C254" s="5108" t="s">
        <v>3035</v>
      </c>
      <c r="D254" s="5133"/>
      <c r="E254" s="5133"/>
      <c r="F254" s="5134"/>
      <c r="G254" s="5134"/>
      <c r="H254" s="5134"/>
      <c r="I254" s="5134"/>
      <c r="J254" s="5134"/>
      <c r="K254" s="5135"/>
      <c r="L254" s="5135"/>
      <c r="M254" s="5134"/>
      <c r="N254" s="5134"/>
      <c r="O254" s="5091"/>
      <c r="P254" s="5091"/>
      <c r="Q254" s="5091"/>
      <c r="R254" s="5091"/>
      <c r="S254" s="5091"/>
      <c r="T254" s="5091"/>
      <c r="U254" s="5091"/>
      <c r="V254" s="5091"/>
      <c r="W254" s="5091"/>
      <c r="X254" s="5091"/>
      <c r="Y254" s="5091"/>
      <c r="Z254" s="5091"/>
      <c r="AA254" s="5091"/>
      <c r="AB254" s="5136"/>
      <c r="AC254" s="121"/>
      <c r="AD254" s="5092"/>
      <c r="AE254" s="5091"/>
      <c r="AF254" s="5091"/>
      <c r="AG254" s="5091"/>
      <c r="AH254" s="5091"/>
      <c r="AI254" s="5091"/>
      <c r="AJ254" s="5091"/>
      <c r="AK254" s="5091"/>
      <c r="AL254" s="5091"/>
      <c r="AM254" s="4979"/>
      <c r="AN254" s="121"/>
      <c r="AO254" s="5137"/>
      <c r="AP254" s="121"/>
      <c r="AQ254" s="5137"/>
      <c r="AR254" s="121"/>
      <c r="AS254" s="39"/>
      <c r="AT254" s="164"/>
    </row>
    <row r="255" spans="1:46">
      <c r="A255" s="164"/>
      <c r="B255" s="121"/>
      <c r="C255" s="5117" t="s">
        <v>3024</v>
      </c>
      <c r="D255" s="5133"/>
      <c r="E255" s="5133"/>
      <c r="F255" s="5134"/>
      <c r="G255" s="5134"/>
      <c r="H255" s="5134"/>
      <c r="I255" s="5134"/>
      <c r="J255" s="5134"/>
      <c r="K255" s="5135"/>
      <c r="L255" s="5135"/>
      <c r="M255" s="5134"/>
      <c r="N255" s="5134"/>
      <c r="O255" s="5091"/>
      <c r="P255" s="5091"/>
      <c r="Q255" s="5091"/>
      <c r="R255" s="5091"/>
      <c r="S255" s="5091"/>
      <c r="T255" s="5091"/>
      <c r="U255" s="5091"/>
      <c r="V255" s="5091"/>
      <c r="W255" s="5091"/>
      <c r="X255" s="5091"/>
      <c r="Y255" s="5091"/>
      <c r="Z255" s="5091"/>
      <c r="AA255" s="5091"/>
      <c r="AB255" s="5136"/>
      <c r="AC255" s="121"/>
      <c r="AD255" s="5092"/>
      <c r="AE255" s="5091"/>
      <c r="AF255" s="5091"/>
      <c r="AG255" s="5091"/>
      <c r="AH255" s="5091"/>
      <c r="AI255" s="5091"/>
      <c r="AJ255" s="5091"/>
      <c r="AK255" s="5091"/>
      <c r="AL255" s="5091"/>
      <c r="AM255" s="4979"/>
      <c r="AN255" s="121"/>
      <c r="AO255" s="5137"/>
      <c r="AP255" s="121"/>
      <c r="AQ255" s="5137"/>
      <c r="AR255" s="121"/>
      <c r="AS255" s="39"/>
      <c r="AT255" s="164"/>
    </row>
    <row r="256" spans="1:46">
      <c r="A256" s="164"/>
      <c r="B256" s="121"/>
      <c r="C256" s="5131" t="s">
        <v>3025</v>
      </c>
      <c r="D256" s="5133"/>
      <c r="E256" s="5133"/>
      <c r="F256" s="5036" t="b">
        <v>1</v>
      </c>
      <c r="G256" s="5036"/>
      <c r="H256" s="5036"/>
      <c r="I256" s="5036"/>
      <c r="J256" s="5134"/>
      <c r="K256" s="5135"/>
      <c r="L256" s="5135"/>
      <c r="M256" s="5134"/>
      <c r="N256" s="5134"/>
      <c r="O256" s="5102"/>
      <c r="P256" s="5102"/>
      <c r="Q256" s="5100"/>
      <c r="R256" s="5102"/>
      <c r="S256" s="5102"/>
      <c r="T256" s="5102"/>
      <c r="U256" s="5102"/>
      <c r="V256" s="5102"/>
      <c r="W256" s="5102"/>
      <c r="X256" s="5102"/>
      <c r="Y256" s="5102"/>
      <c r="Z256" s="5006">
        <f>W256+X256-Y256</f>
        <v>0</v>
      </c>
      <c r="AA256" s="4989"/>
      <c r="AB256" s="5128"/>
      <c r="AC256" s="121"/>
      <c r="AD256" s="5008">
        <f>+AE256+AF256</f>
        <v>0</v>
      </c>
      <c r="AE256" s="5102"/>
      <c r="AF256" s="5102"/>
      <c r="AG256" s="5102"/>
      <c r="AH256" s="5102"/>
      <c r="AI256" s="5102"/>
      <c r="AJ256" s="5102"/>
      <c r="AK256" s="5102"/>
      <c r="AL256" s="5102"/>
      <c r="AM256" s="5007">
        <f>+AF256+AH256</f>
        <v>0</v>
      </c>
      <c r="AN256" s="121"/>
      <c r="AO256" s="5105"/>
      <c r="AP256" s="121"/>
      <c r="AQ256" s="5105"/>
      <c r="AR256" s="121"/>
      <c r="AS256" s="39"/>
      <c r="AT256" s="164"/>
    </row>
    <row r="257" spans="1:46">
      <c r="A257" s="164"/>
      <c r="B257" s="121"/>
      <c r="C257" s="5131" t="s">
        <v>3026</v>
      </c>
      <c r="D257" s="5133"/>
      <c r="E257" s="5133"/>
      <c r="F257" s="5036" t="b">
        <v>0</v>
      </c>
      <c r="G257" s="5036"/>
      <c r="H257" s="5036"/>
      <c r="I257" s="5036"/>
      <c r="J257" s="5134"/>
      <c r="K257" s="5135"/>
      <c r="L257" s="5135"/>
      <c r="M257" s="5134"/>
      <c r="N257" s="5134"/>
      <c r="O257" s="5102"/>
      <c r="P257" s="5102"/>
      <c r="Q257" s="5100"/>
      <c r="R257" s="5102"/>
      <c r="S257" s="5102"/>
      <c r="T257" s="5102"/>
      <c r="U257" s="5102"/>
      <c r="V257" s="5102"/>
      <c r="W257" s="5102"/>
      <c r="X257" s="5102"/>
      <c r="Y257" s="5102"/>
      <c r="Z257" s="5006">
        <f>W257+X257-Y257</f>
        <v>0</v>
      </c>
      <c r="AA257" s="4989"/>
      <c r="AB257" s="5128"/>
      <c r="AC257" s="121"/>
      <c r="AD257" s="5008">
        <f>+AE257+AF257</f>
        <v>0</v>
      </c>
      <c r="AE257" s="5102"/>
      <c r="AF257" s="5102"/>
      <c r="AG257" s="5102"/>
      <c r="AH257" s="5102"/>
      <c r="AI257" s="5102"/>
      <c r="AJ257" s="5102"/>
      <c r="AK257" s="5102"/>
      <c r="AL257" s="5102"/>
      <c r="AM257" s="5007">
        <f>+AF257+AH257</f>
        <v>0</v>
      </c>
      <c r="AN257" s="121"/>
      <c r="AO257" s="5105"/>
      <c r="AP257" s="121"/>
      <c r="AQ257" s="5105"/>
      <c r="AR257" s="121"/>
      <c r="AS257" s="39"/>
      <c r="AT257" s="164"/>
    </row>
    <row r="258" spans="1:46">
      <c r="A258" s="164"/>
      <c r="B258" s="121"/>
      <c r="C258" s="5131" t="s">
        <v>3027</v>
      </c>
      <c r="D258" s="5133"/>
      <c r="E258" s="5133"/>
      <c r="F258" s="5036" t="b">
        <v>1</v>
      </c>
      <c r="G258" s="5036"/>
      <c r="H258" s="5036"/>
      <c r="I258" s="5036"/>
      <c r="J258" s="5134"/>
      <c r="K258" s="5135"/>
      <c r="L258" s="5135"/>
      <c r="M258" s="5134"/>
      <c r="N258" s="5134"/>
      <c r="O258" s="5102"/>
      <c r="P258" s="5102"/>
      <c r="Q258" s="5100"/>
      <c r="R258" s="5102"/>
      <c r="S258" s="5102"/>
      <c r="T258" s="5102"/>
      <c r="U258" s="5102"/>
      <c r="V258" s="5102"/>
      <c r="W258" s="5102"/>
      <c r="X258" s="5102"/>
      <c r="Y258" s="5102"/>
      <c r="Z258" s="5006">
        <f>W258+X258-Y258</f>
        <v>0</v>
      </c>
      <c r="AA258" s="4989"/>
      <c r="AB258" s="5128"/>
      <c r="AC258" s="121"/>
      <c r="AD258" s="5008">
        <f>+AE258+AF258</f>
        <v>0</v>
      </c>
      <c r="AE258" s="5102"/>
      <c r="AF258" s="5102"/>
      <c r="AG258" s="5102"/>
      <c r="AH258" s="5102"/>
      <c r="AI258" s="5102"/>
      <c r="AJ258" s="5102"/>
      <c r="AK258" s="5102"/>
      <c r="AL258" s="5102"/>
      <c r="AM258" s="5007">
        <f>+AF258+AH258</f>
        <v>0</v>
      </c>
      <c r="AN258" s="121"/>
      <c r="AO258" s="5105"/>
      <c r="AP258" s="121"/>
      <c r="AQ258" s="5105"/>
      <c r="AR258" s="121"/>
      <c r="AS258" s="39"/>
      <c r="AT258" s="164"/>
    </row>
    <row r="259" spans="1:46">
      <c r="A259" s="164"/>
      <c r="B259" s="121"/>
      <c r="C259" s="5108" t="s">
        <v>2307</v>
      </c>
      <c r="D259" s="5133"/>
      <c r="E259" s="5133"/>
      <c r="F259" s="5110"/>
      <c r="G259" s="5110"/>
      <c r="H259" s="5110"/>
      <c r="I259" s="5110"/>
      <c r="J259" s="5134"/>
      <c r="K259" s="5135"/>
      <c r="L259" s="5135"/>
      <c r="M259" s="5134"/>
      <c r="N259" s="5134"/>
      <c r="O259" s="5001">
        <f>SUMIF($F$256:$F$258,"TRUE",O256:O258)</f>
        <v>0</v>
      </c>
      <c r="P259" s="5001">
        <f>SUMIF($F$256:$F$258,"TRUE",P256:P258)</f>
        <v>0</v>
      </c>
      <c r="Q259" s="4989"/>
      <c r="R259" s="5001">
        <f t="shared" ref="R259:Z259" si="51">SUMIF($F$256:$F$258,"TRUE",R256:R258)</f>
        <v>0</v>
      </c>
      <c r="S259" s="5001">
        <f t="shared" si="51"/>
        <v>0</v>
      </c>
      <c r="T259" s="5001">
        <f t="shared" si="51"/>
        <v>0</v>
      </c>
      <c r="U259" s="5001">
        <f>SUMIF($F$256:$F$258,"TRUE",U256:U258)</f>
        <v>0</v>
      </c>
      <c r="V259" s="5001">
        <f t="shared" si="51"/>
        <v>0</v>
      </c>
      <c r="W259" s="5001">
        <f t="shared" si="51"/>
        <v>0</v>
      </c>
      <c r="X259" s="5001">
        <f t="shared" si="51"/>
        <v>0</v>
      </c>
      <c r="Y259" s="5001">
        <f t="shared" si="51"/>
        <v>0</v>
      </c>
      <c r="Z259" s="5001">
        <f t="shared" si="51"/>
        <v>0</v>
      </c>
      <c r="AA259" s="4989"/>
      <c r="AB259" s="5128"/>
      <c r="AC259" s="121"/>
      <c r="AD259" s="5003">
        <f t="shared" ref="AD259:AM259" si="52">SUMIF($F$256:$F$258,"TRUE",AD256:AD258)</f>
        <v>0</v>
      </c>
      <c r="AE259" s="5001">
        <f t="shared" si="52"/>
        <v>0</v>
      </c>
      <c r="AF259" s="5001">
        <f t="shared" si="52"/>
        <v>0</v>
      </c>
      <c r="AG259" s="5001">
        <f t="shared" si="52"/>
        <v>0</v>
      </c>
      <c r="AH259" s="5001">
        <f>SUMIF($F$256:$F$258,"TRUE",AH256:AH258)</f>
        <v>0</v>
      </c>
      <c r="AI259" s="5001">
        <f>SUMIF($F$256:$F$258,"TRUE",AI256:AI258)</f>
        <v>0</v>
      </c>
      <c r="AJ259" s="5001">
        <f>SUMIF($F$256:$F$258,"TRUE",AJ256:AJ258)</f>
        <v>0</v>
      </c>
      <c r="AK259" s="5001">
        <f>SUMIF($F$256:$F$258,"TRUE",AK256:AK258)</f>
        <v>0</v>
      </c>
      <c r="AL259" s="5001">
        <f>SUMIF($F$256:$F$258,"TRUE",AL256:AL258)</f>
        <v>0</v>
      </c>
      <c r="AM259" s="5002">
        <f t="shared" si="52"/>
        <v>0</v>
      </c>
      <c r="AN259" s="121"/>
      <c r="AO259" s="5112">
        <f>SUMIF($F$256:$F$258,"TRUE",AO256:AO258)</f>
        <v>0</v>
      </c>
      <c r="AP259" s="121"/>
      <c r="AQ259" s="5112">
        <f>SUMIF($F$256:$F$258,"TRUE",AQ256:AQ258)</f>
        <v>0</v>
      </c>
      <c r="AR259" s="121"/>
      <c r="AS259" s="39"/>
      <c r="AT259" s="164"/>
    </row>
    <row r="260" spans="1:46" s="101" customFormat="1">
      <c r="A260" s="178"/>
      <c r="B260" s="160"/>
      <c r="C260" s="5005" t="s">
        <v>3028</v>
      </c>
      <c r="D260" s="5138"/>
      <c r="E260" s="5138"/>
      <c r="F260" s="5036"/>
      <c r="G260" s="5036"/>
      <c r="H260" s="5036"/>
      <c r="I260" s="5036"/>
      <c r="J260" s="5036"/>
      <c r="K260" s="5139"/>
      <c r="L260" s="5139"/>
      <c r="M260" s="5036"/>
      <c r="N260" s="5036"/>
      <c r="O260" s="5001">
        <f>SUM(O256:O258)</f>
        <v>0</v>
      </c>
      <c r="P260" s="5001">
        <f t="shared" ref="P260:Z260" si="53">SUM(P256:P258)</f>
        <v>0</v>
      </c>
      <c r="Q260" s="4993"/>
      <c r="R260" s="5001">
        <f t="shared" si="53"/>
        <v>0</v>
      </c>
      <c r="S260" s="5001">
        <f t="shared" si="53"/>
        <v>0</v>
      </c>
      <c r="T260" s="5001">
        <f t="shared" si="53"/>
        <v>0</v>
      </c>
      <c r="U260" s="5001">
        <f>SUM(U256:U258)</f>
        <v>0</v>
      </c>
      <c r="V260" s="5001">
        <f t="shared" si="53"/>
        <v>0</v>
      </c>
      <c r="W260" s="5001">
        <f t="shared" si="53"/>
        <v>0</v>
      </c>
      <c r="X260" s="5001">
        <f t="shared" si="53"/>
        <v>0</v>
      </c>
      <c r="Y260" s="5001">
        <f t="shared" si="53"/>
        <v>0</v>
      </c>
      <c r="Z260" s="5001">
        <f t="shared" si="53"/>
        <v>0</v>
      </c>
      <c r="AA260" s="4993"/>
      <c r="AB260" s="5132"/>
      <c r="AC260" s="160"/>
      <c r="AD260" s="5003">
        <f t="shared" ref="AD260:AM260" si="54">SUM(AD256:AD258)</f>
        <v>0</v>
      </c>
      <c r="AE260" s="5001">
        <f t="shared" si="54"/>
        <v>0</v>
      </c>
      <c r="AF260" s="5001">
        <f t="shared" si="54"/>
        <v>0</v>
      </c>
      <c r="AG260" s="5001">
        <f t="shared" si="54"/>
        <v>0</v>
      </c>
      <c r="AH260" s="5001">
        <f>SUM(AH256:AH258)</f>
        <v>0</v>
      </c>
      <c r="AI260" s="5001">
        <f>SUM(AI256:AI258)</f>
        <v>0</v>
      </c>
      <c r="AJ260" s="5001">
        <f>SUM(AJ256:AJ258)</f>
        <v>0</v>
      </c>
      <c r="AK260" s="5001">
        <f>SUM(AK256:AK258)</f>
        <v>0</v>
      </c>
      <c r="AL260" s="5001">
        <f>SUM(AL256:AL258)</f>
        <v>0</v>
      </c>
      <c r="AM260" s="5002">
        <f t="shared" si="54"/>
        <v>0</v>
      </c>
      <c r="AN260" s="160"/>
      <c r="AO260" s="5112">
        <f>SUM(AO256:AO258)</f>
        <v>0</v>
      </c>
      <c r="AP260" s="160"/>
      <c r="AQ260" s="5112">
        <f>SUM(AQ256:AQ258)</f>
        <v>0</v>
      </c>
      <c r="AR260" s="121"/>
      <c r="AS260" s="39"/>
      <c r="AT260" s="178"/>
    </row>
    <row r="261" spans="1:46">
      <c r="A261" s="164"/>
      <c r="B261" s="121"/>
      <c r="C261" s="5117" t="s">
        <v>3029</v>
      </c>
      <c r="D261" s="5133"/>
      <c r="E261" s="5133"/>
      <c r="F261" s="5134"/>
      <c r="G261" s="5134"/>
      <c r="H261" s="5134"/>
      <c r="I261" s="5134"/>
      <c r="J261" s="5134"/>
      <c r="K261" s="5135"/>
      <c r="L261" s="5135"/>
      <c r="M261" s="5134"/>
      <c r="N261" s="5134"/>
      <c r="O261" s="5091"/>
      <c r="P261" s="5091"/>
      <c r="Q261" s="5091"/>
      <c r="R261" s="5091"/>
      <c r="S261" s="5091"/>
      <c r="T261" s="5091"/>
      <c r="U261" s="5091"/>
      <c r="V261" s="5091"/>
      <c r="W261" s="5091"/>
      <c r="X261" s="5091"/>
      <c r="Y261" s="5091"/>
      <c r="Z261" s="5091"/>
      <c r="AA261" s="5091"/>
      <c r="AB261" s="5136"/>
      <c r="AC261" s="121"/>
      <c r="AD261" s="5092"/>
      <c r="AE261" s="5091"/>
      <c r="AF261" s="5091"/>
      <c r="AG261" s="5091"/>
      <c r="AH261" s="5091"/>
      <c r="AI261" s="5091"/>
      <c r="AJ261" s="5091"/>
      <c r="AK261" s="5091"/>
      <c r="AL261" s="5091"/>
      <c r="AM261" s="4979"/>
      <c r="AN261" s="121"/>
      <c r="AO261" s="5137"/>
      <c r="AP261" s="121"/>
      <c r="AQ261" s="5137"/>
      <c r="AR261" s="121"/>
      <c r="AS261" s="39"/>
      <c r="AT261" s="164"/>
    </row>
    <row r="262" spans="1:46">
      <c r="A262" s="164"/>
      <c r="B262" s="121"/>
      <c r="C262" s="5131" t="s">
        <v>3030</v>
      </c>
      <c r="D262" s="5133"/>
      <c r="E262" s="5133"/>
      <c r="F262" s="5036" t="b">
        <v>1</v>
      </c>
      <c r="G262" s="5036"/>
      <c r="H262" s="5036"/>
      <c r="I262" s="5036"/>
      <c r="J262" s="5134"/>
      <c r="K262" s="5135"/>
      <c r="L262" s="5135"/>
      <c r="M262" s="5134"/>
      <c r="N262" s="5134"/>
      <c r="O262" s="5102"/>
      <c r="P262" s="5102"/>
      <c r="Q262" s="5100"/>
      <c r="R262" s="5102"/>
      <c r="S262" s="5102"/>
      <c r="T262" s="5102"/>
      <c r="U262" s="5102"/>
      <c r="V262" s="5102"/>
      <c r="W262" s="5102"/>
      <c r="X262" s="5102"/>
      <c r="Y262" s="5102"/>
      <c r="Z262" s="5006">
        <f>W262+X262-Y262</f>
        <v>0</v>
      </c>
      <c r="AA262" s="4989"/>
      <c r="AB262" s="5128"/>
      <c r="AC262" s="121"/>
      <c r="AD262" s="5008">
        <f>+AE262+AF262</f>
        <v>0</v>
      </c>
      <c r="AE262" s="5102"/>
      <c r="AF262" s="5102"/>
      <c r="AG262" s="5102"/>
      <c r="AH262" s="5102"/>
      <c r="AI262" s="5102"/>
      <c r="AJ262" s="5102"/>
      <c r="AK262" s="5102"/>
      <c r="AL262" s="5102"/>
      <c r="AM262" s="5007">
        <f>+AF262+AH262</f>
        <v>0</v>
      </c>
      <c r="AN262" s="121"/>
      <c r="AO262" s="5105"/>
      <c r="AP262" s="121"/>
      <c r="AQ262" s="5105"/>
      <c r="AR262" s="121"/>
      <c r="AS262" s="39"/>
      <c r="AT262" s="164"/>
    </row>
    <row r="263" spans="1:46">
      <c r="A263" s="164"/>
      <c r="B263" s="121"/>
      <c r="C263" s="5131" t="s">
        <v>3031</v>
      </c>
      <c r="D263" s="5133"/>
      <c r="E263" s="5133"/>
      <c r="F263" s="5036" t="b">
        <v>0</v>
      </c>
      <c r="G263" s="5036"/>
      <c r="H263" s="5036"/>
      <c r="I263" s="5036"/>
      <c r="J263" s="5134"/>
      <c r="K263" s="5135"/>
      <c r="L263" s="5135"/>
      <c r="M263" s="5134"/>
      <c r="N263" s="5134"/>
      <c r="O263" s="5102"/>
      <c r="P263" s="5102"/>
      <c r="Q263" s="5100"/>
      <c r="R263" s="5102"/>
      <c r="S263" s="5102"/>
      <c r="T263" s="5102"/>
      <c r="U263" s="5102"/>
      <c r="V263" s="5102"/>
      <c r="W263" s="5102"/>
      <c r="X263" s="5102"/>
      <c r="Y263" s="5102"/>
      <c r="Z263" s="5006">
        <f>W263+X263-Y263</f>
        <v>0</v>
      </c>
      <c r="AA263" s="4989"/>
      <c r="AB263" s="5128"/>
      <c r="AC263" s="121"/>
      <c r="AD263" s="5008">
        <f>+AE263+AF263</f>
        <v>0</v>
      </c>
      <c r="AE263" s="5102"/>
      <c r="AF263" s="5102"/>
      <c r="AG263" s="5102"/>
      <c r="AH263" s="5102"/>
      <c r="AI263" s="5102"/>
      <c r="AJ263" s="5102"/>
      <c r="AK263" s="5102"/>
      <c r="AL263" s="5102"/>
      <c r="AM263" s="5007">
        <f>+AF263+AH263</f>
        <v>0</v>
      </c>
      <c r="AN263" s="121"/>
      <c r="AO263" s="5105"/>
      <c r="AP263" s="121"/>
      <c r="AQ263" s="5105"/>
      <c r="AR263" s="121"/>
      <c r="AS263" s="39"/>
      <c r="AT263" s="164"/>
    </row>
    <row r="264" spans="1:46">
      <c r="A264" s="164"/>
      <c r="B264" s="121"/>
      <c r="C264" s="5131" t="s">
        <v>3032</v>
      </c>
      <c r="D264" s="5133"/>
      <c r="E264" s="5133"/>
      <c r="F264" s="5036" t="b">
        <v>1</v>
      </c>
      <c r="G264" s="5036"/>
      <c r="H264" s="5036"/>
      <c r="I264" s="5036"/>
      <c r="J264" s="5134"/>
      <c r="K264" s="5135"/>
      <c r="L264" s="5135"/>
      <c r="M264" s="5134"/>
      <c r="N264" s="5134"/>
      <c r="O264" s="5102"/>
      <c r="P264" s="5102"/>
      <c r="Q264" s="5100"/>
      <c r="R264" s="5102"/>
      <c r="S264" s="5102"/>
      <c r="T264" s="5102"/>
      <c r="U264" s="5102"/>
      <c r="V264" s="5102"/>
      <c r="W264" s="5102"/>
      <c r="X264" s="5102"/>
      <c r="Y264" s="5102"/>
      <c r="Z264" s="5006">
        <f>W264+X264-Y264</f>
        <v>0</v>
      </c>
      <c r="AA264" s="4989"/>
      <c r="AB264" s="5128"/>
      <c r="AC264" s="121"/>
      <c r="AD264" s="5008">
        <f>+AE264+AF264</f>
        <v>0</v>
      </c>
      <c r="AE264" s="5102"/>
      <c r="AF264" s="5102"/>
      <c r="AG264" s="5102"/>
      <c r="AH264" s="5102"/>
      <c r="AI264" s="5102"/>
      <c r="AJ264" s="5102"/>
      <c r="AK264" s="5102"/>
      <c r="AL264" s="5102"/>
      <c r="AM264" s="5007">
        <f>+AF264+AH264</f>
        <v>0</v>
      </c>
      <c r="AN264" s="121"/>
      <c r="AO264" s="5105"/>
      <c r="AP264" s="121"/>
      <c r="AQ264" s="5105"/>
      <c r="AR264" s="121"/>
      <c r="AS264" s="39"/>
      <c r="AT264" s="164"/>
    </row>
    <row r="265" spans="1:46">
      <c r="A265" s="164"/>
      <c r="B265" s="121"/>
      <c r="C265" s="5108" t="s">
        <v>2307</v>
      </c>
      <c r="D265" s="5133"/>
      <c r="E265" s="5133"/>
      <c r="F265" s="5110"/>
      <c r="G265" s="5110"/>
      <c r="H265" s="5110"/>
      <c r="I265" s="5110"/>
      <c r="J265" s="5134"/>
      <c r="K265" s="5135"/>
      <c r="L265" s="5135"/>
      <c r="M265" s="5134"/>
      <c r="N265" s="5134"/>
      <c r="O265" s="5001">
        <f>SUMIF($F$262:$F$264,"TRUE",O262:O264)</f>
        <v>0</v>
      </c>
      <c r="P265" s="5001">
        <f>SUMIF($F$262:$F$264,"TRUE",P262:P264)</f>
        <v>0</v>
      </c>
      <c r="Q265" s="4989"/>
      <c r="R265" s="5001">
        <f t="shared" ref="R265:Y265" si="55">SUMIF($F$262:$F$264,"TRUE",R262:R264)</f>
        <v>0</v>
      </c>
      <c r="S265" s="5001">
        <f t="shared" si="55"/>
        <v>0</v>
      </c>
      <c r="T265" s="5001">
        <f t="shared" si="55"/>
        <v>0</v>
      </c>
      <c r="U265" s="5001">
        <f>SUMIF($F$262:$F$264,"TRUE",U262:U264)</f>
        <v>0</v>
      </c>
      <c r="V265" s="5001">
        <f t="shared" si="55"/>
        <v>0</v>
      </c>
      <c r="W265" s="5001">
        <f t="shared" si="55"/>
        <v>0</v>
      </c>
      <c r="X265" s="5001">
        <f t="shared" si="55"/>
        <v>0</v>
      </c>
      <c r="Y265" s="5001">
        <f t="shared" si="55"/>
        <v>0</v>
      </c>
      <c r="Z265" s="5001">
        <f>SUMIF($F$262:$F$264,"TRUE",Z262:Z264)</f>
        <v>0</v>
      </c>
      <c r="AA265" s="4989"/>
      <c r="AB265" s="5128"/>
      <c r="AC265" s="121"/>
      <c r="AD265" s="5003">
        <f t="shared" ref="AD265:AM265" si="56">SUMIF($F$262:$F$264,"TRUE",AD262:AD264)</f>
        <v>0</v>
      </c>
      <c r="AE265" s="5001">
        <f t="shared" si="56"/>
        <v>0</v>
      </c>
      <c r="AF265" s="5001">
        <f t="shared" si="56"/>
        <v>0</v>
      </c>
      <c r="AG265" s="5001">
        <f t="shared" si="56"/>
        <v>0</v>
      </c>
      <c r="AH265" s="5001">
        <f>SUMIF($F$262:$F$264,"TRUE",AH262:AH264)</f>
        <v>0</v>
      </c>
      <c r="AI265" s="5001">
        <f>SUMIF($F$262:$F$264,"TRUE",AI262:AI264)</f>
        <v>0</v>
      </c>
      <c r="AJ265" s="5001">
        <f>SUMIF($F$262:$F$264,"TRUE",AJ262:AJ264)</f>
        <v>0</v>
      </c>
      <c r="AK265" s="5001">
        <f>SUMIF($F$262:$F$264,"TRUE",AK262:AK264)</f>
        <v>0</v>
      </c>
      <c r="AL265" s="5001">
        <f>SUMIF($F$262:$F$264,"TRUE",AL262:AL264)</f>
        <v>0</v>
      </c>
      <c r="AM265" s="5002">
        <f t="shared" si="56"/>
        <v>0</v>
      </c>
      <c r="AN265" s="121"/>
      <c r="AO265" s="5112">
        <f>SUMIF($F$262:$F$264,"TRUE",AO262:AO264)</f>
        <v>0</v>
      </c>
      <c r="AP265" s="121"/>
      <c r="AQ265" s="5112">
        <f>SUMIF($F$262:$F$264,"TRUE",AQ262:AQ264)</f>
        <v>0</v>
      </c>
      <c r="AR265" s="121"/>
      <c r="AS265" s="39"/>
      <c r="AT265" s="164"/>
    </row>
    <row r="266" spans="1:46" s="101" customFormat="1">
      <c r="A266" s="178"/>
      <c r="B266" s="160"/>
      <c r="C266" s="5005" t="s">
        <v>3033</v>
      </c>
      <c r="D266" s="5138"/>
      <c r="E266" s="5138"/>
      <c r="F266" s="5036"/>
      <c r="G266" s="5036"/>
      <c r="H266" s="5036"/>
      <c r="I266" s="5036"/>
      <c r="J266" s="5036"/>
      <c r="K266" s="5139"/>
      <c r="L266" s="5139"/>
      <c r="M266" s="5036"/>
      <c r="N266" s="5036"/>
      <c r="O266" s="5001">
        <f>SUM(O262:O264)</f>
        <v>0</v>
      </c>
      <c r="P266" s="5001">
        <f t="shared" ref="P266:Y266" si="57">SUM(P262:P264)</f>
        <v>0</v>
      </c>
      <c r="Q266" s="4993"/>
      <c r="R266" s="5001">
        <f t="shared" si="57"/>
        <v>0</v>
      </c>
      <c r="S266" s="5001">
        <f t="shared" si="57"/>
        <v>0</v>
      </c>
      <c r="T266" s="5001">
        <f t="shared" si="57"/>
        <v>0</v>
      </c>
      <c r="U266" s="5001">
        <f>SUM(U262:U264)</f>
        <v>0</v>
      </c>
      <c r="V266" s="5001">
        <f t="shared" si="57"/>
        <v>0</v>
      </c>
      <c r="W266" s="5001">
        <f t="shared" si="57"/>
        <v>0</v>
      </c>
      <c r="X266" s="5001">
        <f t="shared" si="57"/>
        <v>0</v>
      </c>
      <c r="Y266" s="5001">
        <f t="shared" si="57"/>
        <v>0</v>
      </c>
      <c r="Z266" s="5001">
        <f>SUM(Z262:Z264)</f>
        <v>0</v>
      </c>
      <c r="AA266" s="4993"/>
      <c r="AB266" s="5132"/>
      <c r="AC266" s="160"/>
      <c r="AD266" s="5003">
        <f t="shared" ref="AD266:AM266" si="58">SUM(AD262:AD264)</f>
        <v>0</v>
      </c>
      <c r="AE266" s="5001">
        <f t="shared" si="58"/>
        <v>0</v>
      </c>
      <c r="AF266" s="5001">
        <f t="shared" si="58"/>
        <v>0</v>
      </c>
      <c r="AG266" s="5001">
        <f t="shared" si="58"/>
        <v>0</v>
      </c>
      <c r="AH266" s="5001">
        <f>SUM(AH262:AH264)</f>
        <v>0</v>
      </c>
      <c r="AI266" s="5001">
        <f>SUM(AI262:AI264)</f>
        <v>0</v>
      </c>
      <c r="AJ266" s="5001">
        <f>SUM(AJ262:AJ264)</f>
        <v>0</v>
      </c>
      <c r="AK266" s="5001">
        <f>SUM(AK262:AK264)</f>
        <v>0</v>
      </c>
      <c r="AL266" s="5001">
        <f>SUM(AL262:AL264)</f>
        <v>0</v>
      </c>
      <c r="AM266" s="5002">
        <f t="shared" si="58"/>
        <v>0</v>
      </c>
      <c r="AN266" s="160"/>
      <c r="AO266" s="5112">
        <f>SUM(AO262:AO264)</f>
        <v>0</v>
      </c>
      <c r="AP266" s="160"/>
      <c r="AQ266" s="5112">
        <f>SUM(AQ262:AQ264)</f>
        <v>0</v>
      </c>
      <c r="AR266" s="121"/>
      <c r="AS266" s="39"/>
      <c r="AT266" s="178"/>
    </row>
    <row r="267" spans="1:46" s="101" customFormat="1">
      <c r="A267" s="178"/>
      <c r="B267" s="160"/>
      <c r="C267" s="5108" t="s">
        <v>2307</v>
      </c>
      <c r="D267" s="5138"/>
      <c r="E267" s="5138"/>
      <c r="F267" s="5036"/>
      <c r="G267" s="5036"/>
      <c r="H267" s="5036"/>
      <c r="I267" s="5036"/>
      <c r="J267" s="5036"/>
      <c r="K267" s="5139"/>
      <c r="L267" s="5139"/>
      <c r="M267" s="5036"/>
      <c r="N267" s="5036"/>
      <c r="O267" s="5001">
        <f>O265+O259</f>
        <v>0</v>
      </c>
      <c r="P267" s="5001">
        <f t="shared" ref="P267:Y268" si="59">P265+P259</f>
        <v>0</v>
      </c>
      <c r="Q267" s="4993"/>
      <c r="R267" s="5001">
        <f t="shared" si="59"/>
        <v>0</v>
      </c>
      <c r="S267" s="5001">
        <f t="shared" si="59"/>
        <v>0</v>
      </c>
      <c r="T267" s="5001">
        <f t="shared" si="59"/>
        <v>0</v>
      </c>
      <c r="U267" s="5001">
        <f>U265+U259</f>
        <v>0</v>
      </c>
      <c r="V267" s="5001">
        <f t="shared" si="59"/>
        <v>0</v>
      </c>
      <c r="W267" s="5001">
        <f t="shared" si="59"/>
        <v>0</v>
      </c>
      <c r="X267" s="5001">
        <f t="shared" si="59"/>
        <v>0</v>
      </c>
      <c r="Y267" s="5001">
        <f t="shared" si="59"/>
        <v>0</v>
      </c>
      <c r="Z267" s="5001">
        <f>Z265+Z259</f>
        <v>0</v>
      </c>
      <c r="AA267" s="4993"/>
      <c r="AB267" s="5132"/>
      <c r="AC267" s="160"/>
      <c r="AD267" s="5003">
        <f t="shared" ref="AD267:AM268" si="60">AD265+AD259</f>
        <v>0</v>
      </c>
      <c r="AE267" s="5001">
        <f t="shared" si="60"/>
        <v>0</v>
      </c>
      <c r="AF267" s="5001">
        <f t="shared" si="60"/>
        <v>0</v>
      </c>
      <c r="AG267" s="5001">
        <f t="shared" si="60"/>
        <v>0</v>
      </c>
      <c r="AH267" s="5001">
        <f t="shared" ref="AH267:AL268" si="61">AH265+AH259</f>
        <v>0</v>
      </c>
      <c r="AI267" s="5001">
        <f t="shared" si="61"/>
        <v>0</v>
      </c>
      <c r="AJ267" s="5001">
        <f t="shared" si="61"/>
        <v>0</v>
      </c>
      <c r="AK267" s="5001">
        <f t="shared" si="61"/>
        <v>0</v>
      </c>
      <c r="AL267" s="5001">
        <f t="shared" si="61"/>
        <v>0</v>
      </c>
      <c r="AM267" s="5002">
        <f t="shared" si="60"/>
        <v>0</v>
      </c>
      <c r="AN267" s="160"/>
      <c r="AO267" s="5112">
        <f>AO265+AO259</f>
        <v>0</v>
      </c>
      <c r="AP267" s="160"/>
      <c r="AQ267" s="5112">
        <f>AQ265+AQ259</f>
        <v>0</v>
      </c>
      <c r="AR267" s="121"/>
      <c r="AS267" s="39"/>
      <c r="AT267" s="178"/>
    </row>
    <row r="268" spans="1:46" s="101" customFormat="1">
      <c r="A268" s="178"/>
      <c r="B268" s="160"/>
      <c r="C268" s="5005" t="s">
        <v>3036</v>
      </c>
      <c r="D268" s="5113"/>
      <c r="E268" s="5113"/>
      <c r="F268" s="5114"/>
      <c r="G268" s="5114"/>
      <c r="H268" s="5114"/>
      <c r="I268" s="5114"/>
      <c r="J268" s="4993"/>
      <c r="K268" s="4993"/>
      <c r="L268" s="4993"/>
      <c r="M268" s="4993"/>
      <c r="N268" s="4993"/>
      <c r="O268" s="5001">
        <f>O266+O260</f>
        <v>0</v>
      </c>
      <c r="P268" s="5001">
        <f t="shared" si="59"/>
        <v>0</v>
      </c>
      <c r="Q268" s="4993"/>
      <c r="R268" s="5001">
        <f t="shared" si="59"/>
        <v>0</v>
      </c>
      <c r="S268" s="5001">
        <f t="shared" si="59"/>
        <v>0</v>
      </c>
      <c r="T268" s="5001">
        <f t="shared" si="59"/>
        <v>0</v>
      </c>
      <c r="U268" s="5001">
        <f>U266+U260</f>
        <v>0</v>
      </c>
      <c r="V268" s="5001">
        <f t="shared" si="59"/>
        <v>0</v>
      </c>
      <c r="W268" s="5001">
        <f t="shared" si="59"/>
        <v>0</v>
      </c>
      <c r="X268" s="5001">
        <f t="shared" si="59"/>
        <v>0</v>
      </c>
      <c r="Y268" s="5001">
        <f t="shared" si="59"/>
        <v>0</v>
      </c>
      <c r="Z268" s="5001">
        <f>Z266+Z260</f>
        <v>0</v>
      </c>
      <c r="AA268" s="4993"/>
      <c r="AB268" s="5132"/>
      <c r="AC268" s="160"/>
      <c r="AD268" s="5003">
        <f t="shared" si="60"/>
        <v>0</v>
      </c>
      <c r="AE268" s="5001">
        <f t="shared" si="60"/>
        <v>0</v>
      </c>
      <c r="AF268" s="5001">
        <f t="shared" si="60"/>
        <v>0</v>
      </c>
      <c r="AG268" s="5001">
        <f t="shared" si="60"/>
        <v>0</v>
      </c>
      <c r="AH268" s="5001">
        <f t="shared" si="61"/>
        <v>0</v>
      </c>
      <c r="AI268" s="5001">
        <f t="shared" si="61"/>
        <v>0</v>
      </c>
      <c r="AJ268" s="5001">
        <f t="shared" si="61"/>
        <v>0</v>
      </c>
      <c r="AK268" s="5001">
        <f t="shared" si="61"/>
        <v>0</v>
      </c>
      <c r="AL268" s="5001">
        <f t="shared" si="61"/>
        <v>0</v>
      </c>
      <c r="AM268" s="5002">
        <f t="shared" si="60"/>
        <v>0</v>
      </c>
      <c r="AN268" s="160"/>
      <c r="AO268" s="5112">
        <f>AO266+AO260</f>
        <v>0</v>
      </c>
      <c r="AP268" s="160"/>
      <c r="AQ268" s="5112">
        <f>AQ266+AQ260</f>
        <v>0</v>
      </c>
      <c r="AR268" s="121"/>
      <c r="AS268" s="39"/>
      <c r="AT268" s="178"/>
    </row>
    <row r="269" spans="1:46" s="101" customFormat="1">
      <c r="A269" s="178"/>
      <c r="B269" s="160"/>
      <c r="C269" s="5108" t="s">
        <v>2307</v>
      </c>
      <c r="D269" s="5113"/>
      <c r="E269" s="5113"/>
      <c r="F269" s="5114"/>
      <c r="G269" s="5114"/>
      <c r="H269" s="5114"/>
      <c r="I269" s="5114"/>
      <c r="J269" s="4993"/>
      <c r="K269" s="4993"/>
      <c r="L269" s="4993"/>
      <c r="M269" s="4993"/>
      <c r="N269" s="4993"/>
      <c r="O269" s="5001">
        <f>O267+O252</f>
        <v>0</v>
      </c>
      <c r="P269" s="5001">
        <f>P267+P252</f>
        <v>0</v>
      </c>
      <c r="Q269" s="4993"/>
      <c r="R269" s="5001">
        <f t="shared" ref="R269:Z270" si="62">R267+R252</f>
        <v>0</v>
      </c>
      <c r="S269" s="5001">
        <f t="shared" si="62"/>
        <v>0</v>
      </c>
      <c r="T269" s="5001">
        <f t="shared" si="62"/>
        <v>0</v>
      </c>
      <c r="U269" s="5001">
        <f>U267+U252</f>
        <v>0</v>
      </c>
      <c r="V269" s="5001">
        <f t="shared" si="62"/>
        <v>0</v>
      </c>
      <c r="W269" s="5001">
        <f t="shared" si="62"/>
        <v>0</v>
      </c>
      <c r="X269" s="5001">
        <f t="shared" si="62"/>
        <v>0</v>
      </c>
      <c r="Y269" s="5001">
        <f t="shared" si="62"/>
        <v>0</v>
      </c>
      <c r="Z269" s="5001">
        <f t="shared" si="62"/>
        <v>0</v>
      </c>
      <c r="AA269" s="4993"/>
      <c r="AB269" s="5132"/>
      <c r="AC269" s="160"/>
      <c r="AD269" s="5003">
        <f t="shared" ref="AD269:AM270" si="63">AD267+AD252</f>
        <v>0</v>
      </c>
      <c r="AE269" s="5001">
        <f t="shared" si="63"/>
        <v>0</v>
      </c>
      <c r="AF269" s="5001">
        <f t="shared" si="63"/>
        <v>0</v>
      </c>
      <c r="AG269" s="5001">
        <f t="shared" si="63"/>
        <v>0</v>
      </c>
      <c r="AH269" s="5001">
        <f t="shared" ref="AH269:AL270" si="64">AH267+AH252</f>
        <v>0</v>
      </c>
      <c r="AI269" s="5001">
        <f t="shared" si="64"/>
        <v>0</v>
      </c>
      <c r="AJ269" s="5001">
        <f t="shared" si="64"/>
        <v>0</v>
      </c>
      <c r="AK269" s="5001">
        <f t="shared" si="64"/>
        <v>0</v>
      </c>
      <c r="AL269" s="5001">
        <f t="shared" si="64"/>
        <v>0</v>
      </c>
      <c r="AM269" s="5002">
        <f t="shared" si="63"/>
        <v>0</v>
      </c>
      <c r="AN269" s="160"/>
      <c r="AO269" s="5112">
        <f>AO267+AO252</f>
        <v>0</v>
      </c>
      <c r="AP269" s="160"/>
      <c r="AQ269" s="5112">
        <f>AQ267+AQ252</f>
        <v>0</v>
      </c>
      <c r="AR269" s="121"/>
      <c r="AS269" s="39"/>
      <c r="AT269" s="178"/>
    </row>
    <row r="270" spans="1:46" s="101" customFormat="1">
      <c r="A270" s="178"/>
      <c r="B270" s="160"/>
      <c r="C270" s="5005" t="s">
        <v>3039</v>
      </c>
      <c r="D270" s="5113"/>
      <c r="E270" s="5113"/>
      <c r="F270" s="5114"/>
      <c r="G270" s="5114"/>
      <c r="H270" s="5114"/>
      <c r="I270" s="5114"/>
      <c r="J270" s="4993"/>
      <c r="K270" s="4993"/>
      <c r="L270" s="4993"/>
      <c r="M270" s="4993"/>
      <c r="N270" s="4993"/>
      <c r="O270" s="5001">
        <f>O268+O253</f>
        <v>0</v>
      </c>
      <c r="P270" s="5001">
        <f>P268+P253</f>
        <v>0</v>
      </c>
      <c r="Q270" s="4993"/>
      <c r="R270" s="5001">
        <f t="shared" si="62"/>
        <v>0</v>
      </c>
      <c r="S270" s="5001">
        <f t="shared" si="62"/>
        <v>0</v>
      </c>
      <c r="T270" s="5001">
        <f t="shared" si="62"/>
        <v>0</v>
      </c>
      <c r="U270" s="5001">
        <f>U268+U253</f>
        <v>0</v>
      </c>
      <c r="V270" s="5001">
        <f t="shared" si="62"/>
        <v>0</v>
      </c>
      <c r="W270" s="5001">
        <f t="shared" si="62"/>
        <v>0</v>
      </c>
      <c r="X270" s="5001">
        <f t="shared" si="62"/>
        <v>0</v>
      </c>
      <c r="Y270" s="5001">
        <f t="shared" si="62"/>
        <v>0</v>
      </c>
      <c r="Z270" s="5001">
        <f t="shared" si="62"/>
        <v>0</v>
      </c>
      <c r="AA270" s="4993"/>
      <c r="AB270" s="5132"/>
      <c r="AC270" s="160"/>
      <c r="AD270" s="5003">
        <f t="shared" si="63"/>
        <v>0</v>
      </c>
      <c r="AE270" s="5001">
        <f t="shared" si="63"/>
        <v>0</v>
      </c>
      <c r="AF270" s="5001">
        <f t="shared" si="63"/>
        <v>0</v>
      </c>
      <c r="AG270" s="5001">
        <f t="shared" si="63"/>
        <v>0</v>
      </c>
      <c r="AH270" s="5001">
        <f t="shared" si="64"/>
        <v>0</v>
      </c>
      <c r="AI270" s="5001">
        <f t="shared" si="64"/>
        <v>0</v>
      </c>
      <c r="AJ270" s="5001">
        <f t="shared" si="64"/>
        <v>0</v>
      </c>
      <c r="AK270" s="5001">
        <f t="shared" si="64"/>
        <v>0</v>
      </c>
      <c r="AL270" s="5001">
        <f t="shared" si="64"/>
        <v>0</v>
      </c>
      <c r="AM270" s="5002">
        <f t="shared" si="63"/>
        <v>0</v>
      </c>
      <c r="AN270" s="160"/>
      <c r="AO270" s="5112">
        <f>AO268+AO253</f>
        <v>0</v>
      </c>
      <c r="AP270" s="160"/>
      <c r="AQ270" s="5112">
        <f>AQ268+AQ253</f>
        <v>0</v>
      </c>
      <c r="AR270" s="121"/>
      <c r="AS270" s="39"/>
      <c r="AT270" s="178"/>
    </row>
    <row r="271" spans="1:46" s="101" customFormat="1">
      <c r="A271" s="178"/>
      <c r="B271" s="160"/>
      <c r="C271" s="5140" t="s">
        <v>2803</v>
      </c>
      <c r="D271" s="5141"/>
      <c r="E271" s="5141"/>
      <c r="F271" s="5110"/>
      <c r="G271" s="5110"/>
      <c r="H271" s="5110"/>
      <c r="I271" s="5110"/>
      <c r="J271" s="4993"/>
      <c r="K271" s="4993"/>
      <c r="L271" s="4993"/>
      <c r="M271" s="4993"/>
      <c r="N271" s="4993"/>
      <c r="O271" s="5001">
        <f>SUM(O118,O217,O226,O232,O244,O250,O259,O265)</f>
        <v>0</v>
      </c>
      <c r="P271" s="5001">
        <f>SUM(P118,P217,P226,P232,P244,P250,P259,P265)</f>
        <v>0</v>
      </c>
      <c r="Q271" s="4993"/>
      <c r="R271" s="5001">
        <f t="shared" ref="R271:Z271" si="65">SUM(R118,R217,R226,R232,R244,R250,R259,R265)</f>
        <v>0</v>
      </c>
      <c r="S271" s="5001">
        <f t="shared" si="65"/>
        <v>0</v>
      </c>
      <c r="T271" s="5001">
        <f t="shared" si="65"/>
        <v>0</v>
      </c>
      <c r="U271" s="5001">
        <f>SUM(U118,U217,U226,U232,U244,U250,U259,U265)</f>
        <v>0</v>
      </c>
      <c r="V271" s="5001">
        <f t="shared" si="65"/>
        <v>0</v>
      </c>
      <c r="W271" s="5001">
        <f t="shared" si="65"/>
        <v>0</v>
      </c>
      <c r="X271" s="5001">
        <f t="shared" si="65"/>
        <v>0</v>
      </c>
      <c r="Y271" s="5001">
        <f t="shared" si="65"/>
        <v>0</v>
      </c>
      <c r="Z271" s="5001">
        <f t="shared" si="65"/>
        <v>0</v>
      </c>
      <c r="AA271" s="4993"/>
      <c r="AB271" s="5132"/>
      <c r="AC271" s="160"/>
      <c r="AD271" s="5003">
        <f t="shared" ref="AD271:AM271" si="66">SUM(AD118,AD217,AD226,AD232,AD244,AD250,AD259,AD265)</f>
        <v>0</v>
      </c>
      <c r="AE271" s="5001">
        <f t="shared" si="66"/>
        <v>0</v>
      </c>
      <c r="AF271" s="5001">
        <f t="shared" si="66"/>
        <v>0</v>
      </c>
      <c r="AG271" s="5001">
        <f t="shared" si="66"/>
        <v>0</v>
      </c>
      <c r="AH271" s="5001">
        <f>SUM(AH118,AH217,AH226,AH232,AH244,AH250,AH259,AH265)</f>
        <v>0</v>
      </c>
      <c r="AI271" s="5001">
        <f>SUM(AI118,AI217,AI226,AI232,AI244,AI250,AI259,AI265)</f>
        <v>0</v>
      </c>
      <c r="AJ271" s="5001">
        <f>SUM(AJ118,AJ217,AJ226,AJ232,AJ244,AJ250,AJ259,AJ265)</f>
        <v>0</v>
      </c>
      <c r="AK271" s="5001">
        <f>SUM(AK118,AK217,AK226,AK232,AK244,AK250,AK259,AK265)</f>
        <v>0</v>
      </c>
      <c r="AL271" s="5001">
        <f>SUM(AL118,AL217,AL226,AL232,AL244,AL250,AL259,AL265)</f>
        <v>0</v>
      </c>
      <c r="AM271" s="5002">
        <f t="shared" si="66"/>
        <v>0</v>
      </c>
      <c r="AN271" s="160"/>
      <c r="AO271" s="5112">
        <f>SUM(AO118,AO217,AO226,AO232,AO244,AO250,AO259,AO265)</f>
        <v>0</v>
      </c>
      <c r="AP271" s="160"/>
      <c r="AQ271" s="5112">
        <f>SUM(AQ118,AQ217,AQ226,AQ232,AQ244,AQ250,AQ259,AQ265)</f>
        <v>0</v>
      </c>
      <c r="AR271" s="121"/>
      <c r="AS271" s="39"/>
      <c r="AT271" s="178"/>
    </row>
    <row r="272" spans="1:46" s="101" customFormat="1">
      <c r="A272" s="178"/>
      <c r="B272" s="160"/>
      <c r="C272" s="5108" t="s">
        <v>3040</v>
      </c>
      <c r="D272" s="5138"/>
      <c r="E272" s="5138"/>
      <c r="F272" s="5110"/>
      <c r="G272" s="5110"/>
      <c r="H272" s="5110"/>
      <c r="I272" s="5110"/>
      <c r="J272" s="4993"/>
      <c r="K272" s="4993"/>
      <c r="L272" s="4993"/>
      <c r="M272" s="4993"/>
      <c r="N272" s="4993"/>
      <c r="O272" s="5001">
        <f>SUM(O237,O270)</f>
        <v>0</v>
      </c>
      <c r="P272" s="5001">
        <f>SUM(P237,P270)</f>
        <v>0</v>
      </c>
      <c r="Q272" s="4993"/>
      <c r="R272" s="5001">
        <f t="shared" ref="R272:Z272" si="67">SUM(R237,R270)</f>
        <v>0</v>
      </c>
      <c r="S272" s="5001">
        <f t="shared" si="67"/>
        <v>0</v>
      </c>
      <c r="T272" s="5001">
        <f t="shared" si="67"/>
        <v>0</v>
      </c>
      <c r="U272" s="5001">
        <f>SUM(U237,U270)</f>
        <v>0</v>
      </c>
      <c r="V272" s="5001">
        <f t="shared" si="67"/>
        <v>0</v>
      </c>
      <c r="W272" s="5001">
        <f t="shared" si="67"/>
        <v>0</v>
      </c>
      <c r="X272" s="5001">
        <f t="shared" si="67"/>
        <v>0</v>
      </c>
      <c r="Y272" s="5001">
        <f t="shared" si="67"/>
        <v>0</v>
      </c>
      <c r="Z272" s="5001">
        <f t="shared" si="67"/>
        <v>0</v>
      </c>
      <c r="AA272" s="4993"/>
      <c r="AB272" s="5132"/>
      <c r="AC272" s="160"/>
      <c r="AD272" s="5003">
        <f t="shared" ref="AD272:AM272" si="68">SUM(AD237,AD270)</f>
        <v>0</v>
      </c>
      <c r="AE272" s="5001">
        <f t="shared" si="68"/>
        <v>0</v>
      </c>
      <c r="AF272" s="5001">
        <f t="shared" si="68"/>
        <v>0</v>
      </c>
      <c r="AG272" s="5001">
        <f t="shared" si="68"/>
        <v>0</v>
      </c>
      <c r="AH272" s="5001">
        <f>SUM(AH237,AH270)</f>
        <v>0</v>
      </c>
      <c r="AI272" s="5001">
        <f>SUM(AI237,AI270)</f>
        <v>0</v>
      </c>
      <c r="AJ272" s="5001">
        <f>SUM(AJ237,AJ270)</f>
        <v>0</v>
      </c>
      <c r="AK272" s="5001">
        <f>SUM(AK237,AK270)</f>
        <v>0</v>
      </c>
      <c r="AL272" s="5001">
        <f>SUM(AL237,AL270)</f>
        <v>0</v>
      </c>
      <c r="AM272" s="5002">
        <f t="shared" si="68"/>
        <v>0</v>
      </c>
      <c r="AN272" s="160"/>
      <c r="AO272" s="5112">
        <f>SUM(AO237,AO270)</f>
        <v>0</v>
      </c>
      <c r="AP272" s="160"/>
      <c r="AQ272" s="5112">
        <f>SUM(AQ237,AQ270)</f>
        <v>0</v>
      </c>
      <c r="AR272" s="121"/>
      <c r="AS272" s="39"/>
      <c r="AT272" s="178"/>
    </row>
    <row r="273" spans="1:46">
      <c r="A273" s="164"/>
      <c r="B273" s="121"/>
      <c r="C273" s="5108"/>
      <c r="D273" s="5138"/>
      <c r="E273" s="5138"/>
      <c r="F273" s="5142"/>
      <c r="G273" s="5142"/>
      <c r="H273" s="5142"/>
      <c r="I273" s="5142"/>
      <c r="J273" s="5142"/>
      <c r="K273" s="5142"/>
      <c r="L273" s="5142"/>
      <c r="M273" s="5142"/>
      <c r="N273" s="5142"/>
      <c r="O273" s="5143"/>
      <c r="P273" s="5143"/>
      <c r="Q273" s="5143"/>
      <c r="R273" s="5143"/>
      <c r="S273" s="5143"/>
      <c r="T273" s="5143"/>
      <c r="U273" s="5143"/>
      <c r="V273" s="5143"/>
      <c r="W273" s="5143"/>
      <c r="X273" s="5143"/>
      <c r="Y273" s="5143"/>
      <c r="Z273" s="5143"/>
      <c r="AA273" s="5142"/>
      <c r="AB273" s="5144"/>
      <c r="AC273" s="121"/>
      <c r="AD273" s="5145"/>
      <c r="AE273" s="5143"/>
      <c r="AF273" s="5143"/>
      <c r="AG273" s="5143"/>
      <c r="AH273" s="5143"/>
      <c r="AI273" s="5143"/>
      <c r="AJ273" s="5143"/>
      <c r="AK273" s="5143"/>
      <c r="AL273" s="5143"/>
      <c r="AM273" s="4995"/>
      <c r="AN273" s="121"/>
      <c r="AO273" s="5146"/>
      <c r="AP273" s="121"/>
      <c r="AQ273" s="5146"/>
      <c r="AR273" s="121"/>
      <c r="AS273" s="39"/>
      <c r="AT273" s="164"/>
    </row>
    <row r="274" spans="1:46">
      <c r="A274" s="164"/>
      <c r="B274" s="121"/>
      <c r="C274" s="5005" t="s">
        <v>3041</v>
      </c>
      <c r="D274" s="5036"/>
      <c r="E274" s="5036"/>
      <c r="F274" s="5036"/>
      <c r="G274" s="5036"/>
      <c r="H274" s="5036"/>
      <c r="I274" s="5036"/>
      <c r="J274" s="5134"/>
      <c r="K274" s="5134"/>
      <c r="L274" s="5134"/>
      <c r="M274" s="5134"/>
      <c r="N274" s="5134"/>
      <c r="O274" s="5091"/>
      <c r="P274" s="5091"/>
      <c r="Q274" s="5091"/>
      <c r="R274" s="5091"/>
      <c r="S274" s="5091"/>
      <c r="T274" s="5091"/>
      <c r="U274" s="5091"/>
      <c r="V274" s="5091"/>
      <c r="W274" s="5091"/>
      <c r="X274" s="5091"/>
      <c r="Y274" s="5091"/>
      <c r="Z274" s="5091"/>
      <c r="AA274" s="5091"/>
      <c r="AB274" s="5136"/>
      <c r="AC274" s="121"/>
      <c r="AD274" s="5092"/>
      <c r="AE274" s="5091"/>
      <c r="AF274" s="5091"/>
      <c r="AG274" s="5091"/>
      <c r="AH274" s="5091"/>
      <c r="AI274" s="5091"/>
      <c r="AJ274" s="5091"/>
      <c r="AK274" s="5091"/>
      <c r="AL274" s="5091"/>
      <c r="AM274" s="4979"/>
      <c r="AN274" s="121"/>
      <c r="AO274" s="5137"/>
      <c r="AP274" s="121"/>
      <c r="AQ274" s="5137"/>
      <c r="AR274" s="121"/>
      <c r="AS274" s="39"/>
      <c r="AT274" s="164"/>
    </row>
    <row r="275" spans="1:46">
      <c r="A275" s="164"/>
      <c r="B275" s="121"/>
      <c r="C275" s="5108" t="s">
        <v>3023</v>
      </c>
      <c r="D275" s="5036"/>
      <c r="E275" s="5036"/>
      <c r="F275" s="5036"/>
      <c r="G275" s="5036"/>
      <c r="H275" s="5036"/>
      <c r="I275" s="5036"/>
      <c r="J275" s="5134"/>
      <c r="K275" s="5134"/>
      <c r="L275" s="5134"/>
      <c r="M275" s="5134"/>
      <c r="N275" s="5134"/>
      <c r="O275" s="5091"/>
      <c r="P275" s="5091"/>
      <c r="Q275" s="5091"/>
      <c r="R275" s="5091"/>
      <c r="S275" s="5091"/>
      <c r="T275" s="5091"/>
      <c r="U275" s="5091"/>
      <c r="V275" s="5091"/>
      <c r="W275" s="5091"/>
      <c r="X275" s="5091"/>
      <c r="Y275" s="5091"/>
      <c r="Z275" s="5091"/>
      <c r="AA275" s="5091"/>
      <c r="AB275" s="5136"/>
      <c r="AC275" s="121"/>
      <c r="AD275" s="5092"/>
      <c r="AE275" s="5091"/>
      <c r="AF275" s="5091"/>
      <c r="AG275" s="5091"/>
      <c r="AH275" s="5091"/>
      <c r="AI275" s="5091"/>
      <c r="AJ275" s="5091"/>
      <c r="AK275" s="5091"/>
      <c r="AL275" s="5091"/>
      <c r="AM275" s="4979"/>
      <c r="AN275" s="121"/>
      <c r="AO275" s="5137"/>
      <c r="AP275" s="121"/>
      <c r="AQ275" s="5137"/>
      <c r="AR275" s="121"/>
      <c r="AS275" s="39"/>
      <c r="AT275" s="164"/>
    </row>
    <row r="276" spans="1:46">
      <c r="A276" s="164"/>
      <c r="B276" s="121"/>
      <c r="C276" s="5117" t="s">
        <v>3024</v>
      </c>
      <c r="D276" s="5036"/>
      <c r="E276" s="5036"/>
      <c r="F276" s="5036"/>
      <c r="G276" s="5036"/>
      <c r="H276" s="5036"/>
      <c r="I276" s="5036"/>
      <c r="J276" s="5134"/>
      <c r="K276" s="5134"/>
      <c r="L276" s="5134"/>
      <c r="M276" s="5134"/>
      <c r="N276" s="5134"/>
      <c r="O276" s="5091"/>
      <c r="P276" s="5091"/>
      <c r="Q276" s="5091"/>
      <c r="R276" s="5091"/>
      <c r="S276" s="5091"/>
      <c r="T276" s="5091"/>
      <c r="U276" s="5091"/>
      <c r="V276" s="5091"/>
      <c r="W276" s="5091"/>
      <c r="X276" s="5091"/>
      <c r="Y276" s="5091"/>
      <c r="Z276" s="5091"/>
      <c r="AA276" s="5091"/>
      <c r="AB276" s="5136"/>
      <c r="AC276" s="121"/>
      <c r="AD276" s="5092"/>
      <c r="AE276" s="5091"/>
      <c r="AF276" s="5091"/>
      <c r="AG276" s="5091"/>
      <c r="AH276" s="5091"/>
      <c r="AI276" s="5091"/>
      <c r="AJ276" s="5091"/>
      <c r="AK276" s="5091"/>
      <c r="AL276" s="5091"/>
      <c r="AM276" s="4979"/>
      <c r="AN276" s="121"/>
      <c r="AO276" s="5137"/>
      <c r="AP276" s="121"/>
      <c r="AQ276" s="5137"/>
      <c r="AR276" s="121"/>
      <c r="AS276" s="39"/>
      <c r="AT276" s="164"/>
    </row>
    <row r="277" spans="1:46">
      <c r="A277" s="164"/>
      <c r="B277" s="121"/>
      <c r="C277" s="5131" t="s">
        <v>3025</v>
      </c>
      <c r="D277" s="5036"/>
      <c r="E277" s="5036"/>
      <c r="F277" s="5036" t="b">
        <v>1</v>
      </c>
      <c r="G277" s="5036"/>
      <c r="H277" s="5036"/>
      <c r="I277" s="5036"/>
      <c r="J277" s="5134"/>
      <c r="K277" s="5134"/>
      <c r="L277" s="5134"/>
      <c r="M277" s="5134"/>
      <c r="N277" s="5134"/>
      <c r="O277" s="5102"/>
      <c r="P277" s="5102"/>
      <c r="Q277" s="5100"/>
      <c r="R277" s="5102"/>
      <c r="S277" s="5102"/>
      <c r="T277" s="5102"/>
      <c r="U277" s="5102"/>
      <c r="V277" s="5102"/>
      <c r="W277" s="5102"/>
      <c r="X277" s="5102"/>
      <c r="Y277" s="5102"/>
      <c r="Z277" s="5006">
        <f>W277+X277-Y277</f>
        <v>0</v>
      </c>
      <c r="AA277" s="4989"/>
      <c r="AB277" s="5128"/>
      <c r="AC277" s="121"/>
      <c r="AD277" s="5008">
        <f>+AE277+AF277</f>
        <v>0</v>
      </c>
      <c r="AE277" s="5102"/>
      <c r="AF277" s="5102"/>
      <c r="AG277" s="5102"/>
      <c r="AH277" s="5102"/>
      <c r="AI277" s="5102"/>
      <c r="AJ277" s="5102"/>
      <c r="AK277" s="5102"/>
      <c r="AL277" s="5102"/>
      <c r="AM277" s="5007">
        <f>+AF277+AH277</f>
        <v>0</v>
      </c>
      <c r="AN277" s="121"/>
      <c r="AO277" s="5105"/>
      <c r="AP277" s="121"/>
      <c r="AQ277" s="5105"/>
      <c r="AR277" s="121"/>
      <c r="AS277" s="39"/>
      <c r="AT277" s="164"/>
    </row>
    <row r="278" spans="1:46">
      <c r="A278" s="164"/>
      <c r="B278" s="121"/>
      <c r="C278" s="5131" t="s">
        <v>3026</v>
      </c>
      <c r="D278" s="5036"/>
      <c r="E278" s="5036"/>
      <c r="F278" s="5036" t="b">
        <v>0</v>
      </c>
      <c r="G278" s="5036"/>
      <c r="H278" s="5036"/>
      <c r="I278" s="5036"/>
      <c r="J278" s="5134"/>
      <c r="K278" s="5134"/>
      <c r="L278" s="5134"/>
      <c r="M278" s="5134"/>
      <c r="N278" s="5134"/>
      <c r="O278" s="5102"/>
      <c r="P278" s="5102"/>
      <c r="Q278" s="5100"/>
      <c r="R278" s="5102"/>
      <c r="S278" s="5102"/>
      <c r="T278" s="5102"/>
      <c r="U278" s="5102"/>
      <c r="V278" s="5102"/>
      <c r="W278" s="5102"/>
      <c r="X278" s="5102"/>
      <c r="Y278" s="5102"/>
      <c r="Z278" s="5006">
        <f>W278+X278-Y278</f>
        <v>0</v>
      </c>
      <c r="AA278" s="4989"/>
      <c r="AB278" s="5128"/>
      <c r="AC278" s="121"/>
      <c r="AD278" s="5008">
        <f>+AE278+AF278</f>
        <v>0</v>
      </c>
      <c r="AE278" s="5102"/>
      <c r="AF278" s="5102"/>
      <c r="AG278" s="5102"/>
      <c r="AH278" s="5102"/>
      <c r="AI278" s="5102"/>
      <c r="AJ278" s="5102"/>
      <c r="AK278" s="5102"/>
      <c r="AL278" s="5102"/>
      <c r="AM278" s="5007">
        <f>+AF278+AH278</f>
        <v>0</v>
      </c>
      <c r="AN278" s="121"/>
      <c r="AO278" s="5105"/>
      <c r="AP278" s="121"/>
      <c r="AQ278" s="5105"/>
      <c r="AR278" s="121"/>
      <c r="AS278" s="39"/>
      <c r="AT278" s="164"/>
    </row>
    <row r="279" spans="1:46">
      <c r="A279" s="164"/>
      <c r="B279" s="121"/>
      <c r="C279" s="5131" t="s">
        <v>3027</v>
      </c>
      <c r="D279" s="5036"/>
      <c r="E279" s="5036"/>
      <c r="F279" s="5036" t="b">
        <v>1</v>
      </c>
      <c r="G279" s="5036"/>
      <c r="H279" s="5036"/>
      <c r="I279" s="5036"/>
      <c r="J279" s="5134"/>
      <c r="K279" s="5134"/>
      <c r="L279" s="5134"/>
      <c r="M279" s="5134"/>
      <c r="N279" s="5134"/>
      <c r="O279" s="5102"/>
      <c r="P279" s="5102"/>
      <c r="Q279" s="5100"/>
      <c r="R279" s="5102"/>
      <c r="S279" s="5102"/>
      <c r="T279" s="5102"/>
      <c r="U279" s="5102"/>
      <c r="V279" s="5102"/>
      <c r="W279" s="5102"/>
      <c r="X279" s="5102"/>
      <c r="Y279" s="5102"/>
      <c r="Z279" s="5006">
        <f>W279+X279-Y279</f>
        <v>0</v>
      </c>
      <c r="AA279" s="4989"/>
      <c r="AB279" s="5128"/>
      <c r="AC279" s="121"/>
      <c r="AD279" s="5008">
        <f>+AE279+AF279</f>
        <v>0</v>
      </c>
      <c r="AE279" s="5102"/>
      <c r="AF279" s="5102"/>
      <c r="AG279" s="5102"/>
      <c r="AH279" s="5102"/>
      <c r="AI279" s="5102"/>
      <c r="AJ279" s="5102"/>
      <c r="AK279" s="5102"/>
      <c r="AL279" s="5102"/>
      <c r="AM279" s="5007">
        <f>+AF279+AH279</f>
        <v>0</v>
      </c>
      <c r="AN279" s="121"/>
      <c r="AO279" s="5105"/>
      <c r="AP279" s="121"/>
      <c r="AQ279" s="5105"/>
      <c r="AR279" s="121"/>
      <c r="AS279" s="39"/>
      <c r="AT279" s="164"/>
    </row>
    <row r="280" spans="1:46">
      <c r="A280" s="164"/>
      <c r="B280" s="121"/>
      <c r="C280" s="5108" t="s">
        <v>2307</v>
      </c>
      <c r="D280" s="5036"/>
      <c r="E280" s="5036"/>
      <c r="F280" s="5110"/>
      <c r="G280" s="5110"/>
      <c r="H280" s="5110"/>
      <c r="I280" s="5110"/>
      <c r="J280" s="5134"/>
      <c r="K280" s="5134"/>
      <c r="L280" s="5134"/>
      <c r="M280" s="5134"/>
      <c r="N280" s="5134"/>
      <c r="O280" s="5001">
        <f>SUMIF($F$277:$F$279,"TRUE",O277:O279)</f>
        <v>0</v>
      </c>
      <c r="P280" s="5001">
        <f>SUMIF($F$277:$F$279,"TRUE",P277:P279)</f>
        <v>0</v>
      </c>
      <c r="Q280" s="4989"/>
      <c r="R280" s="5001">
        <f t="shared" ref="R280:Z280" si="69">SUMIF($F$277:$F$279,"TRUE",R277:R279)</f>
        <v>0</v>
      </c>
      <c r="S280" s="5001">
        <f t="shared" si="69"/>
        <v>0</v>
      </c>
      <c r="T280" s="5001">
        <f t="shared" si="69"/>
        <v>0</v>
      </c>
      <c r="U280" s="5001">
        <f>SUMIF($F$277:$F$279,"TRUE",U277:U279)</f>
        <v>0</v>
      </c>
      <c r="V280" s="5001">
        <f t="shared" si="69"/>
        <v>0</v>
      </c>
      <c r="W280" s="5001">
        <f>SUMIF($F$277:$F$279,"TRUE",W277:W279)</f>
        <v>0</v>
      </c>
      <c r="X280" s="5001">
        <f t="shared" si="69"/>
        <v>0</v>
      </c>
      <c r="Y280" s="5001">
        <f t="shared" si="69"/>
        <v>0</v>
      </c>
      <c r="Z280" s="5001">
        <f t="shared" si="69"/>
        <v>0</v>
      </c>
      <c r="AA280" s="4989"/>
      <c r="AB280" s="5128"/>
      <c r="AC280" s="121"/>
      <c r="AD280" s="5003">
        <f t="shared" ref="AD280:AM280" si="70">SUMIF($F$277:$F$279,"TRUE",AD277:AD279)</f>
        <v>0</v>
      </c>
      <c r="AE280" s="5001">
        <f t="shared" si="70"/>
        <v>0</v>
      </c>
      <c r="AF280" s="5001">
        <f t="shared" si="70"/>
        <v>0</v>
      </c>
      <c r="AG280" s="5001">
        <f t="shared" si="70"/>
        <v>0</v>
      </c>
      <c r="AH280" s="5001">
        <f>SUMIF($F$277:$F$279,"TRUE",AH277:AH279)</f>
        <v>0</v>
      </c>
      <c r="AI280" s="5001">
        <f>SUMIF($F$277:$F$279,"TRUE",AI277:AI279)</f>
        <v>0</v>
      </c>
      <c r="AJ280" s="5001">
        <f>SUMIF($F$277:$F$279,"TRUE",AJ277:AJ279)</f>
        <v>0</v>
      </c>
      <c r="AK280" s="5001">
        <f>SUMIF($F$277:$F$279,"TRUE",AK277:AK279)</f>
        <v>0</v>
      </c>
      <c r="AL280" s="5001">
        <f>SUMIF($F$277:$F$279,"TRUE",AL277:AL279)</f>
        <v>0</v>
      </c>
      <c r="AM280" s="5002">
        <f t="shared" si="70"/>
        <v>0</v>
      </c>
      <c r="AN280" s="121"/>
      <c r="AO280" s="5112">
        <f>SUMIF($F$277:$F$279,"TRUE",AO277:AO279)</f>
        <v>0</v>
      </c>
      <c r="AP280" s="121"/>
      <c r="AQ280" s="5112">
        <f>SUMIF($F$277:$F$279,"TRUE",AQ277:AQ279)</f>
        <v>0</v>
      </c>
      <c r="AR280" s="121"/>
      <c r="AS280" s="39"/>
      <c r="AT280" s="164"/>
    </row>
    <row r="281" spans="1:46" s="101" customFormat="1">
      <c r="A281" s="178"/>
      <c r="B281" s="160"/>
      <c r="C281" s="5005" t="s">
        <v>3028</v>
      </c>
      <c r="D281" s="5138"/>
      <c r="E281" s="5138"/>
      <c r="F281" s="5036"/>
      <c r="G281" s="5036"/>
      <c r="H281" s="5036"/>
      <c r="I281" s="5036"/>
      <c r="J281" s="5036"/>
      <c r="K281" s="5139"/>
      <c r="L281" s="5139"/>
      <c r="M281" s="5036"/>
      <c r="N281" s="5036"/>
      <c r="O281" s="5001">
        <f>SUM(O277:O279)</f>
        <v>0</v>
      </c>
      <c r="P281" s="5001">
        <f t="shared" ref="P281:Z281" si="71">SUM(P277:P279)</f>
        <v>0</v>
      </c>
      <c r="Q281" s="4993"/>
      <c r="R281" s="5001">
        <f t="shared" si="71"/>
        <v>0</v>
      </c>
      <c r="S281" s="5001">
        <f t="shared" si="71"/>
        <v>0</v>
      </c>
      <c r="T281" s="5001">
        <f t="shared" si="71"/>
        <v>0</v>
      </c>
      <c r="U281" s="5001">
        <f>SUM(U277:U279)</f>
        <v>0</v>
      </c>
      <c r="V281" s="5001">
        <f t="shared" si="71"/>
        <v>0</v>
      </c>
      <c r="W281" s="5001">
        <f>SUM(W277:W279)</f>
        <v>0</v>
      </c>
      <c r="X281" s="5001">
        <f t="shared" si="71"/>
        <v>0</v>
      </c>
      <c r="Y281" s="5001">
        <f t="shared" si="71"/>
        <v>0</v>
      </c>
      <c r="Z281" s="5001">
        <f t="shared" si="71"/>
        <v>0</v>
      </c>
      <c r="AA281" s="4993"/>
      <c r="AB281" s="5132"/>
      <c r="AC281" s="160"/>
      <c r="AD281" s="5003">
        <f t="shared" ref="AD281:AM281" si="72">SUM(AD277:AD279)</f>
        <v>0</v>
      </c>
      <c r="AE281" s="5001">
        <f t="shared" si="72"/>
        <v>0</v>
      </c>
      <c r="AF281" s="5001">
        <f t="shared" si="72"/>
        <v>0</v>
      </c>
      <c r="AG281" s="5001">
        <f t="shared" si="72"/>
        <v>0</v>
      </c>
      <c r="AH281" s="5001">
        <f>SUM(AH277:AH279)</f>
        <v>0</v>
      </c>
      <c r="AI281" s="5001">
        <f>SUM(AI277:AI279)</f>
        <v>0</v>
      </c>
      <c r="AJ281" s="5001">
        <f>SUM(AJ277:AJ279)</f>
        <v>0</v>
      </c>
      <c r="AK281" s="5001">
        <f>SUM(AK277:AK279)</f>
        <v>0</v>
      </c>
      <c r="AL281" s="5001">
        <f>SUM(AL277:AL279)</f>
        <v>0</v>
      </c>
      <c r="AM281" s="5002">
        <f t="shared" si="72"/>
        <v>0</v>
      </c>
      <c r="AN281" s="160"/>
      <c r="AO281" s="5112">
        <f>SUM(AO277:AO279)</f>
        <v>0</v>
      </c>
      <c r="AP281" s="160"/>
      <c r="AQ281" s="5112">
        <f>SUM(AQ277:AQ279)</f>
        <v>0</v>
      </c>
      <c r="AR281" s="121"/>
      <c r="AS281" s="39"/>
      <c r="AT281" s="178"/>
    </row>
    <row r="282" spans="1:46">
      <c r="A282" s="164"/>
      <c r="B282" s="121"/>
      <c r="C282" s="5117" t="s">
        <v>3029</v>
      </c>
      <c r="D282" s="5036"/>
      <c r="E282" s="5036"/>
      <c r="F282" s="5036"/>
      <c r="G282" s="5036"/>
      <c r="H282" s="5036"/>
      <c r="I282" s="5036"/>
      <c r="J282" s="5134"/>
      <c r="K282" s="5134"/>
      <c r="L282" s="5134"/>
      <c r="M282" s="5134"/>
      <c r="N282" s="5134"/>
      <c r="O282" s="5091"/>
      <c r="P282" s="5091"/>
      <c r="Q282" s="5091"/>
      <c r="R282" s="5091"/>
      <c r="S282" s="5091"/>
      <c r="T282" s="5091"/>
      <c r="U282" s="5091"/>
      <c r="V282" s="5091"/>
      <c r="W282" s="5091"/>
      <c r="X282" s="5091"/>
      <c r="Y282" s="5091"/>
      <c r="Z282" s="5091"/>
      <c r="AA282" s="5091"/>
      <c r="AB282" s="5136"/>
      <c r="AC282" s="121"/>
      <c r="AD282" s="5092"/>
      <c r="AE282" s="5091"/>
      <c r="AF282" s="5091"/>
      <c r="AG282" s="5091"/>
      <c r="AH282" s="5091"/>
      <c r="AI282" s="5091"/>
      <c r="AJ282" s="5091"/>
      <c r="AK282" s="5091"/>
      <c r="AL282" s="5091"/>
      <c r="AM282" s="4979"/>
      <c r="AN282" s="121"/>
      <c r="AO282" s="5137"/>
      <c r="AP282" s="121"/>
      <c r="AQ282" s="5137"/>
      <c r="AR282" s="121"/>
      <c r="AS282" s="39"/>
      <c r="AT282" s="164"/>
    </row>
    <row r="283" spans="1:46">
      <c r="A283" s="164"/>
      <c r="B283" s="121"/>
      <c r="C283" s="5131" t="s">
        <v>3030</v>
      </c>
      <c r="D283" s="5036"/>
      <c r="E283" s="5036"/>
      <c r="F283" s="5036" t="b">
        <v>1</v>
      </c>
      <c r="G283" s="5036"/>
      <c r="H283" s="5036"/>
      <c r="I283" s="5036"/>
      <c r="J283" s="5134"/>
      <c r="K283" s="5134"/>
      <c r="L283" s="5134"/>
      <c r="M283" s="5134"/>
      <c r="N283" s="5134"/>
      <c r="O283" s="5102"/>
      <c r="P283" s="5102"/>
      <c r="Q283" s="5100"/>
      <c r="R283" s="5102"/>
      <c r="S283" s="5102"/>
      <c r="T283" s="5102"/>
      <c r="U283" s="5102"/>
      <c r="V283" s="5102"/>
      <c r="W283" s="5102"/>
      <c r="X283" s="5102"/>
      <c r="Y283" s="5102"/>
      <c r="Z283" s="5006">
        <f>W283+X283-Y283</f>
        <v>0</v>
      </c>
      <c r="AA283" s="4989"/>
      <c r="AB283" s="5128"/>
      <c r="AC283" s="121"/>
      <c r="AD283" s="5008">
        <f>+AE283+AF283</f>
        <v>0</v>
      </c>
      <c r="AE283" s="5102"/>
      <c r="AF283" s="5102"/>
      <c r="AG283" s="5102"/>
      <c r="AH283" s="5102"/>
      <c r="AI283" s="5102"/>
      <c r="AJ283" s="5102"/>
      <c r="AK283" s="5102"/>
      <c r="AL283" s="5102"/>
      <c r="AM283" s="5007">
        <f>+AF283+AH283</f>
        <v>0</v>
      </c>
      <c r="AN283" s="121"/>
      <c r="AO283" s="5105"/>
      <c r="AP283" s="121"/>
      <c r="AQ283" s="5105"/>
      <c r="AR283" s="121"/>
      <c r="AS283" s="39"/>
      <c r="AT283" s="164"/>
    </row>
    <row r="284" spans="1:46">
      <c r="A284" s="164"/>
      <c r="B284" s="121"/>
      <c r="C284" s="5131" t="s">
        <v>3031</v>
      </c>
      <c r="D284" s="5036"/>
      <c r="E284" s="5036"/>
      <c r="F284" s="5036" t="b">
        <v>0</v>
      </c>
      <c r="G284" s="5036"/>
      <c r="H284" s="5036"/>
      <c r="I284" s="5036"/>
      <c r="J284" s="5134"/>
      <c r="K284" s="5134"/>
      <c r="L284" s="5134"/>
      <c r="M284" s="5134"/>
      <c r="N284" s="5134"/>
      <c r="O284" s="5102"/>
      <c r="P284" s="5102"/>
      <c r="Q284" s="5100"/>
      <c r="R284" s="5102"/>
      <c r="S284" s="5102"/>
      <c r="T284" s="5102"/>
      <c r="U284" s="5102"/>
      <c r="V284" s="5102"/>
      <c r="W284" s="5102"/>
      <c r="X284" s="5102"/>
      <c r="Y284" s="5102"/>
      <c r="Z284" s="5006">
        <f>W284+X284-Y284</f>
        <v>0</v>
      </c>
      <c r="AA284" s="4989"/>
      <c r="AB284" s="5128"/>
      <c r="AC284" s="121"/>
      <c r="AD284" s="5008">
        <f>+AE284+AF284</f>
        <v>0</v>
      </c>
      <c r="AE284" s="5102"/>
      <c r="AF284" s="5102"/>
      <c r="AG284" s="5102"/>
      <c r="AH284" s="5102"/>
      <c r="AI284" s="5102"/>
      <c r="AJ284" s="5102"/>
      <c r="AK284" s="5102"/>
      <c r="AL284" s="5102"/>
      <c r="AM284" s="5007">
        <f>+AF284+AH284</f>
        <v>0</v>
      </c>
      <c r="AN284" s="121"/>
      <c r="AO284" s="5105"/>
      <c r="AP284" s="121"/>
      <c r="AQ284" s="5105"/>
      <c r="AR284" s="121"/>
      <c r="AS284" s="39"/>
      <c r="AT284" s="164"/>
    </row>
    <row r="285" spans="1:46">
      <c r="A285" s="164"/>
      <c r="B285" s="121"/>
      <c r="C285" s="5131" t="s">
        <v>3032</v>
      </c>
      <c r="D285" s="5036"/>
      <c r="E285" s="5036"/>
      <c r="F285" s="5036" t="b">
        <v>1</v>
      </c>
      <c r="G285" s="5036"/>
      <c r="H285" s="5036"/>
      <c r="I285" s="5036"/>
      <c r="J285" s="5134"/>
      <c r="K285" s="5134"/>
      <c r="L285" s="5134"/>
      <c r="M285" s="5134"/>
      <c r="N285" s="5134"/>
      <c r="O285" s="5102"/>
      <c r="P285" s="5102"/>
      <c r="Q285" s="5100"/>
      <c r="R285" s="5102"/>
      <c r="S285" s="5102"/>
      <c r="T285" s="5102"/>
      <c r="U285" s="5102"/>
      <c r="V285" s="5102"/>
      <c r="W285" s="5102"/>
      <c r="X285" s="5102"/>
      <c r="Y285" s="5102"/>
      <c r="Z285" s="5006">
        <f>W285+X285-Y285</f>
        <v>0</v>
      </c>
      <c r="AA285" s="4989"/>
      <c r="AB285" s="5128"/>
      <c r="AC285" s="121"/>
      <c r="AD285" s="5008">
        <f>+AE285+AF285</f>
        <v>0</v>
      </c>
      <c r="AE285" s="5102"/>
      <c r="AF285" s="5102"/>
      <c r="AG285" s="5102"/>
      <c r="AH285" s="5102"/>
      <c r="AI285" s="5102"/>
      <c r="AJ285" s="5102"/>
      <c r="AK285" s="5102"/>
      <c r="AL285" s="5102"/>
      <c r="AM285" s="5007">
        <f>+AF285+AH285</f>
        <v>0</v>
      </c>
      <c r="AN285" s="121"/>
      <c r="AO285" s="5105"/>
      <c r="AP285" s="121"/>
      <c r="AQ285" s="5105"/>
      <c r="AR285" s="121"/>
      <c r="AS285" s="39"/>
      <c r="AT285" s="164"/>
    </row>
    <row r="286" spans="1:46">
      <c r="A286" s="164"/>
      <c r="B286" s="121"/>
      <c r="C286" s="5108" t="s">
        <v>2307</v>
      </c>
      <c r="D286" s="5036"/>
      <c r="E286" s="5036"/>
      <c r="F286" s="5110"/>
      <c r="G286" s="5110"/>
      <c r="H286" s="5110"/>
      <c r="I286" s="5110"/>
      <c r="J286" s="5134"/>
      <c r="K286" s="5134"/>
      <c r="L286" s="5134"/>
      <c r="M286" s="5134"/>
      <c r="N286" s="5134"/>
      <c r="O286" s="5001">
        <f>SUMIF($F$283:$F$285,"TRUE",O283:O285)</f>
        <v>0</v>
      </c>
      <c r="P286" s="5001">
        <f>SUMIF($F$283:$F$285,"TRUE",P283:P285)</f>
        <v>0</v>
      </c>
      <c r="Q286" s="4989"/>
      <c r="R286" s="5001">
        <f t="shared" ref="R286:Z286" si="73">SUMIF($F$283:$F$285,"TRUE",R283:R285)</f>
        <v>0</v>
      </c>
      <c r="S286" s="5001">
        <f t="shared" si="73"/>
        <v>0</v>
      </c>
      <c r="T286" s="5001">
        <f t="shared" si="73"/>
        <v>0</v>
      </c>
      <c r="U286" s="5001">
        <f>SUMIF($F$283:$F$285,"TRUE",U283:U285)</f>
        <v>0</v>
      </c>
      <c r="V286" s="5001">
        <f t="shared" si="73"/>
        <v>0</v>
      </c>
      <c r="W286" s="5001">
        <f t="shared" si="73"/>
        <v>0</v>
      </c>
      <c r="X286" s="5001">
        <f t="shared" si="73"/>
        <v>0</v>
      </c>
      <c r="Y286" s="5001">
        <f t="shared" si="73"/>
        <v>0</v>
      </c>
      <c r="Z286" s="5001">
        <f t="shared" si="73"/>
        <v>0</v>
      </c>
      <c r="AA286" s="4989"/>
      <c r="AB286" s="5128"/>
      <c r="AC286" s="121"/>
      <c r="AD286" s="5003">
        <f t="shared" ref="AD286:AM286" si="74">SUMIF($F$283:$F$285,"TRUE",AD283:AD285)</f>
        <v>0</v>
      </c>
      <c r="AE286" s="5001">
        <f t="shared" si="74"/>
        <v>0</v>
      </c>
      <c r="AF286" s="5001">
        <f t="shared" si="74"/>
        <v>0</v>
      </c>
      <c r="AG286" s="5001">
        <f t="shared" si="74"/>
        <v>0</v>
      </c>
      <c r="AH286" s="5001">
        <f>SUMIF($F$283:$F$285,"TRUE",AH283:AH285)</f>
        <v>0</v>
      </c>
      <c r="AI286" s="5001">
        <f>SUMIF($F$283:$F$285,"TRUE",AI283:AI285)</f>
        <v>0</v>
      </c>
      <c r="AJ286" s="5001">
        <f>SUMIF($F$283:$F$285,"TRUE",AJ283:AJ285)</f>
        <v>0</v>
      </c>
      <c r="AK286" s="5001">
        <f>SUMIF($F$283:$F$285,"TRUE",AK283:AK285)</f>
        <v>0</v>
      </c>
      <c r="AL286" s="5001">
        <f>SUMIF($F$283:$F$285,"TRUE",AL283:AL285)</f>
        <v>0</v>
      </c>
      <c r="AM286" s="5002">
        <f t="shared" si="74"/>
        <v>0</v>
      </c>
      <c r="AN286" s="121"/>
      <c r="AO286" s="5112">
        <f>SUMIF($F$283:$F$285,"TRUE",AO283:AO285)</f>
        <v>0</v>
      </c>
      <c r="AP286" s="121"/>
      <c r="AQ286" s="5112">
        <f>SUMIF($F$283:$F$285,"TRUE",AQ283:AQ285)</f>
        <v>0</v>
      </c>
      <c r="AR286" s="121"/>
      <c r="AS286" s="39"/>
      <c r="AT286" s="164"/>
    </row>
    <row r="287" spans="1:46" s="101" customFormat="1">
      <c r="A287" s="178"/>
      <c r="B287" s="160"/>
      <c r="C287" s="5005" t="s">
        <v>3033</v>
      </c>
      <c r="D287" s="5138"/>
      <c r="E287" s="5138"/>
      <c r="F287" s="5036"/>
      <c r="G287" s="5036"/>
      <c r="H287" s="5036"/>
      <c r="I287" s="5036"/>
      <c r="J287" s="5036"/>
      <c r="K287" s="5139"/>
      <c r="L287" s="5139"/>
      <c r="M287" s="5036"/>
      <c r="N287" s="5036"/>
      <c r="O287" s="5001">
        <f>SUM(O283:O285)</f>
        <v>0</v>
      </c>
      <c r="P287" s="5001">
        <f t="shared" ref="P287:Z287" si="75">SUM(P283:P285)</f>
        <v>0</v>
      </c>
      <c r="Q287" s="4993"/>
      <c r="R287" s="5001">
        <f t="shared" si="75"/>
        <v>0</v>
      </c>
      <c r="S287" s="5001">
        <f t="shared" si="75"/>
        <v>0</v>
      </c>
      <c r="T287" s="5001">
        <f t="shared" si="75"/>
        <v>0</v>
      </c>
      <c r="U287" s="5001">
        <f>SUM(U283:U285)</f>
        <v>0</v>
      </c>
      <c r="V287" s="5001">
        <f t="shared" si="75"/>
        <v>0</v>
      </c>
      <c r="W287" s="5001">
        <f t="shared" si="75"/>
        <v>0</v>
      </c>
      <c r="X287" s="5001">
        <f t="shared" si="75"/>
        <v>0</v>
      </c>
      <c r="Y287" s="5001">
        <f t="shared" si="75"/>
        <v>0</v>
      </c>
      <c r="Z287" s="5001">
        <f t="shared" si="75"/>
        <v>0</v>
      </c>
      <c r="AA287" s="4993"/>
      <c r="AB287" s="5132"/>
      <c r="AC287" s="160"/>
      <c r="AD287" s="5003">
        <f t="shared" ref="AD287:AM287" si="76">SUM(AD283:AD285)</f>
        <v>0</v>
      </c>
      <c r="AE287" s="5001">
        <f t="shared" si="76"/>
        <v>0</v>
      </c>
      <c r="AF287" s="5001">
        <f t="shared" si="76"/>
        <v>0</v>
      </c>
      <c r="AG287" s="5001">
        <f t="shared" si="76"/>
        <v>0</v>
      </c>
      <c r="AH287" s="5001">
        <f>SUM(AH283:AH285)</f>
        <v>0</v>
      </c>
      <c r="AI287" s="5001">
        <f>SUM(AI283:AI285)</f>
        <v>0</v>
      </c>
      <c r="AJ287" s="5001">
        <f>SUM(AJ283:AJ285)</f>
        <v>0</v>
      </c>
      <c r="AK287" s="5001">
        <f>SUM(AK283:AK285)</f>
        <v>0</v>
      </c>
      <c r="AL287" s="5001">
        <f>SUM(AL283:AL285)</f>
        <v>0</v>
      </c>
      <c r="AM287" s="5002">
        <f t="shared" si="76"/>
        <v>0</v>
      </c>
      <c r="AN287" s="160"/>
      <c r="AO287" s="5112">
        <f>SUM(AO283:AO285)</f>
        <v>0</v>
      </c>
      <c r="AP287" s="160"/>
      <c r="AQ287" s="5112">
        <f>SUM(AQ283:AQ285)</f>
        <v>0</v>
      </c>
      <c r="AR287" s="121"/>
      <c r="AS287" s="39"/>
      <c r="AT287" s="178"/>
    </row>
    <row r="288" spans="1:46" s="101" customFormat="1">
      <c r="A288" s="178"/>
      <c r="B288" s="160"/>
      <c r="C288" s="5108" t="s">
        <v>2307</v>
      </c>
      <c r="D288" s="5138"/>
      <c r="E288" s="5138"/>
      <c r="F288" s="5036"/>
      <c r="G288" s="5036"/>
      <c r="H288" s="5036"/>
      <c r="I288" s="5036"/>
      <c r="J288" s="5036"/>
      <c r="K288" s="5139"/>
      <c r="L288" s="5139"/>
      <c r="M288" s="5036"/>
      <c r="N288" s="5036"/>
      <c r="O288" s="5001">
        <f>O286+O280</f>
        <v>0</v>
      </c>
      <c r="P288" s="5001">
        <f t="shared" ref="P288:Z289" si="77">P286+P280</f>
        <v>0</v>
      </c>
      <c r="Q288" s="4993"/>
      <c r="R288" s="5001">
        <f t="shared" si="77"/>
        <v>0</v>
      </c>
      <c r="S288" s="5001">
        <f t="shared" si="77"/>
        <v>0</v>
      </c>
      <c r="T288" s="5001">
        <f t="shared" si="77"/>
        <v>0</v>
      </c>
      <c r="U288" s="5001">
        <f>U286+U280</f>
        <v>0</v>
      </c>
      <c r="V288" s="5001">
        <f t="shared" si="77"/>
        <v>0</v>
      </c>
      <c r="W288" s="5001">
        <f t="shared" si="77"/>
        <v>0</v>
      </c>
      <c r="X288" s="5001">
        <f t="shared" si="77"/>
        <v>0</v>
      </c>
      <c r="Y288" s="5001">
        <f t="shared" si="77"/>
        <v>0</v>
      </c>
      <c r="Z288" s="5001">
        <f t="shared" si="77"/>
        <v>0</v>
      </c>
      <c r="AA288" s="4993"/>
      <c r="AB288" s="5132"/>
      <c r="AC288" s="160"/>
      <c r="AD288" s="5003">
        <f t="shared" ref="AD288:AM289" si="78">AD286+AD280</f>
        <v>0</v>
      </c>
      <c r="AE288" s="5001">
        <f t="shared" si="78"/>
        <v>0</v>
      </c>
      <c r="AF288" s="5001">
        <f t="shared" si="78"/>
        <v>0</v>
      </c>
      <c r="AG288" s="5001">
        <f t="shared" si="78"/>
        <v>0</v>
      </c>
      <c r="AH288" s="5001">
        <f t="shared" ref="AH288:AL289" si="79">AH286+AH280</f>
        <v>0</v>
      </c>
      <c r="AI288" s="5001">
        <f t="shared" si="79"/>
        <v>0</v>
      </c>
      <c r="AJ288" s="5001">
        <f t="shared" si="79"/>
        <v>0</v>
      </c>
      <c r="AK288" s="5001">
        <f t="shared" si="79"/>
        <v>0</v>
      </c>
      <c r="AL288" s="5001">
        <f t="shared" si="79"/>
        <v>0</v>
      </c>
      <c r="AM288" s="5002">
        <f t="shared" si="78"/>
        <v>0</v>
      </c>
      <c r="AN288" s="160"/>
      <c r="AO288" s="5112">
        <f>AO286+AO280</f>
        <v>0</v>
      </c>
      <c r="AP288" s="160"/>
      <c r="AQ288" s="5112">
        <f>AQ286+AQ280</f>
        <v>0</v>
      </c>
      <c r="AR288" s="121"/>
      <c r="AS288" s="39"/>
      <c r="AT288" s="178"/>
    </row>
    <row r="289" spans="1:46" s="101" customFormat="1">
      <c r="A289" s="178"/>
      <c r="B289" s="160"/>
      <c r="C289" s="5005" t="s">
        <v>3034</v>
      </c>
      <c r="D289" s="5113"/>
      <c r="E289" s="5113"/>
      <c r="F289" s="5114"/>
      <c r="G289" s="5114"/>
      <c r="H289" s="5114"/>
      <c r="I289" s="5114"/>
      <c r="J289" s="4993"/>
      <c r="K289" s="4993"/>
      <c r="L289" s="4993"/>
      <c r="M289" s="4993"/>
      <c r="N289" s="4993"/>
      <c r="O289" s="5001">
        <f>O287+O281</f>
        <v>0</v>
      </c>
      <c r="P289" s="5001">
        <f t="shared" si="77"/>
        <v>0</v>
      </c>
      <c r="Q289" s="4993"/>
      <c r="R289" s="5001">
        <f t="shared" si="77"/>
        <v>0</v>
      </c>
      <c r="S289" s="5001">
        <f t="shared" si="77"/>
        <v>0</v>
      </c>
      <c r="T289" s="5001">
        <f t="shared" si="77"/>
        <v>0</v>
      </c>
      <c r="U289" s="5001">
        <f>U287+U281</f>
        <v>0</v>
      </c>
      <c r="V289" s="5001">
        <f t="shared" si="77"/>
        <v>0</v>
      </c>
      <c r="W289" s="5001">
        <f t="shared" si="77"/>
        <v>0</v>
      </c>
      <c r="X289" s="5001">
        <f t="shared" si="77"/>
        <v>0</v>
      </c>
      <c r="Y289" s="5001">
        <f t="shared" si="77"/>
        <v>0</v>
      </c>
      <c r="Z289" s="5001">
        <f t="shared" si="77"/>
        <v>0</v>
      </c>
      <c r="AA289" s="4993"/>
      <c r="AB289" s="5132"/>
      <c r="AC289" s="160"/>
      <c r="AD289" s="5003">
        <f t="shared" si="78"/>
        <v>0</v>
      </c>
      <c r="AE289" s="5001">
        <f t="shared" si="78"/>
        <v>0</v>
      </c>
      <c r="AF289" s="5001">
        <f t="shared" si="78"/>
        <v>0</v>
      </c>
      <c r="AG289" s="5001">
        <f t="shared" si="78"/>
        <v>0</v>
      </c>
      <c r="AH289" s="5001">
        <f t="shared" si="79"/>
        <v>0</v>
      </c>
      <c r="AI289" s="5001">
        <f t="shared" si="79"/>
        <v>0</v>
      </c>
      <c r="AJ289" s="5001">
        <f t="shared" si="79"/>
        <v>0</v>
      </c>
      <c r="AK289" s="5001">
        <f t="shared" si="79"/>
        <v>0</v>
      </c>
      <c r="AL289" s="5001">
        <f t="shared" si="79"/>
        <v>0</v>
      </c>
      <c r="AM289" s="5002">
        <f t="shared" si="78"/>
        <v>0</v>
      </c>
      <c r="AN289" s="160"/>
      <c r="AO289" s="5112">
        <f>AO287+AO281</f>
        <v>0</v>
      </c>
      <c r="AP289" s="160"/>
      <c r="AQ289" s="5112">
        <f>AQ287+AQ281</f>
        <v>0</v>
      </c>
      <c r="AR289" s="121"/>
      <c r="AS289" s="39"/>
      <c r="AT289" s="178"/>
    </row>
    <row r="290" spans="1:46">
      <c r="A290" s="164"/>
      <c r="B290" s="121"/>
      <c r="C290" s="5108" t="s">
        <v>3035</v>
      </c>
      <c r="D290" s="5036"/>
      <c r="E290" s="5036"/>
      <c r="F290" s="5036"/>
      <c r="G290" s="5036"/>
      <c r="H290" s="5036"/>
      <c r="I290" s="5036"/>
      <c r="J290" s="5134"/>
      <c r="K290" s="5134"/>
      <c r="L290" s="5134"/>
      <c r="M290" s="5134"/>
      <c r="N290" s="5134"/>
      <c r="O290" s="5091"/>
      <c r="P290" s="5091"/>
      <c r="Q290" s="5091"/>
      <c r="R290" s="5091"/>
      <c r="S290" s="5091"/>
      <c r="T290" s="5091"/>
      <c r="U290" s="5091"/>
      <c r="V290" s="5091"/>
      <c r="W290" s="5091"/>
      <c r="X290" s="5091"/>
      <c r="Y290" s="5091"/>
      <c r="Z290" s="5091"/>
      <c r="AA290" s="5091"/>
      <c r="AB290" s="5136"/>
      <c r="AC290" s="121"/>
      <c r="AD290" s="5092"/>
      <c r="AE290" s="5091"/>
      <c r="AF290" s="5091"/>
      <c r="AG290" s="5091"/>
      <c r="AH290" s="5091"/>
      <c r="AI290" s="5091"/>
      <c r="AJ290" s="5091"/>
      <c r="AK290" s="5091"/>
      <c r="AL290" s="5091"/>
      <c r="AM290" s="4979"/>
      <c r="AN290" s="121"/>
      <c r="AO290" s="5137"/>
      <c r="AP290" s="121"/>
      <c r="AQ290" s="5137"/>
      <c r="AR290" s="121"/>
      <c r="AS290" s="39"/>
      <c r="AT290" s="164"/>
    </row>
    <row r="291" spans="1:46">
      <c r="A291" s="164"/>
      <c r="B291" s="121"/>
      <c r="C291" s="5117" t="s">
        <v>3024</v>
      </c>
      <c r="D291" s="5036"/>
      <c r="E291" s="5036"/>
      <c r="F291" s="5036"/>
      <c r="G291" s="5036"/>
      <c r="H291" s="5036"/>
      <c r="I291" s="5036"/>
      <c r="J291" s="5134"/>
      <c r="K291" s="5134"/>
      <c r="L291" s="5134"/>
      <c r="M291" s="5134"/>
      <c r="N291" s="5134"/>
      <c r="O291" s="5091"/>
      <c r="P291" s="5091"/>
      <c r="Q291" s="5091"/>
      <c r="R291" s="5091"/>
      <c r="S291" s="5091"/>
      <c r="T291" s="5091"/>
      <c r="U291" s="5091"/>
      <c r="V291" s="5091"/>
      <c r="W291" s="5091"/>
      <c r="X291" s="5091"/>
      <c r="Y291" s="5091"/>
      <c r="Z291" s="5091"/>
      <c r="AA291" s="5091"/>
      <c r="AB291" s="5136"/>
      <c r="AC291" s="121"/>
      <c r="AD291" s="5092"/>
      <c r="AE291" s="5091"/>
      <c r="AF291" s="5091"/>
      <c r="AG291" s="5091"/>
      <c r="AH291" s="5091"/>
      <c r="AI291" s="5091"/>
      <c r="AJ291" s="5091"/>
      <c r="AK291" s="5091"/>
      <c r="AL291" s="5091"/>
      <c r="AM291" s="4979"/>
      <c r="AN291" s="121"/>
      <c r="AO291" s="5137"/>
      <c r="AP291" s="121"/>
      <c r="AQ291" s="5137"/>
      <c r="AR291" s="121"/>
      <c r="AS291" s="39"/>
      <c r="AT291" s="164"/>
    </row>
    <row r="292" spans="1:46">
      <c r="A292" s="164"/>
      <c r="B292" s="121"/>
      <c r="C292" s="5131" t="s">
        <v>3025</v>
      </c>
      <c r="D292" s="5036"/>
      <c r="E292" s="5036"/>
      <c r="F292" s="5036" t="b">
        <v>1</v>
      </c>
      <c r="G292" s="5036"/>
      <c r="H292" s="5036"/>
      <c r="I292" s="5036"/>
      <c r="J292" s="5134"/>
      <c r="K292" s="5134"/>
      <c r="L292" s="5134"/>
      <c r="M292" s="5134"/>
      <c r="N292" s="5134"/>
      <c r="O292" s="5102"/>
      <c r="P292" s="5102"/>
      <c r="Q292" s="5100"/>
      <c r="R292" s="5102"/>
      <c r="S292" s="5102"/>
      <c r="T292" s="5102"/>
      <c r="U292" s="5102"/>
      <c r="V292" s="5102"/>
      <c r="W292" s="5102"/>
      <c r="X292" s="5102"/>
      <c r="Y292" s="5102"/>
      <c r="Z292" s="5006">
        <f>W292+X292-Y292</f>
        <v>0</v>
      </c>
      <c r="AA292" s="4989"/>
      <c r="AB292" s="5128"/>
      <c r="AC292" s="121"/>
      <c r="AD292" s="5008">
        <f>+AE292+AF292</f>
        <v>0</v>
      </c>
      <c r="AE292" s="5102"/>
      <c r="AF292" s="5102"/>
      <c r="AG292" s="5102"/>
      <c r="AH292" s="5102"/>
      <c r="AI292" s="5102"/>
      <c r="AJ292" s="5102"/>
      <c r="AK292" s="5102"/>
      <c r="AL292" s="5102"/>
      <c r="AM292" s="5007">
        <f>+AF292+AH292</f>
        <v>0</v>
      </c>
      <c r="AN292" s="121"/>
      <c r="AO292" s="5105"/>
      <c r="AP292" s="121"/>
      <c r="AQ292" s="5105"/>
      <c r="AR292" s="121"/>
      <c r="AS292" s="39"/>
      <c r="AT292" s="164"/>
    </row>
    <row r="293" spans="1:46">
      <c r="A293" s="164"/>
      <c r="B293" s="121"/>
      <c r="C293" s="5131" t="s">
        <v>3026</v>
      </c>
      <c r="D293" s="5036"/>
      <c r="E293" s="5036"/>
      <c r="F293" s="5036" t="b">
        <v>0</v>
      </c>
      <c r="G293" s="5036"/>
      <c r="H293" s="5036"/>
      <c r="I293" s="5036"/>
      <c r="J293" s="5134"/>
      <c r="K293" s="5134"/>
      <c r="L293" s="5134"/>
      <c r="M293" s="5134"/>
      <c r="N293" s="5134"/>
      <c r="O293" s="5102"/>
      <c r="P293" s="5102"/>
      <c r="Q293" s="5100"/>
      <c r="R293" s="5102"/>
      <c r="S293" s="5102"/>
      <c r="T293" s="5102"/>
      <c r="U293" s="5102"/>
      <c r="V293" s="5102"/>
      <c r="W293" s="5102"/>
      <c r="X293" s="5102"/>
      <c r="Y293" s="5102"/>
      <c r="Z293" s="5006">
        <f>W293+X293-Y293</f>
        <v>0</v>
      </c>
      <c r="AA293" s="4989"/>
      <c r="AB293" s="5128"/>
      <c r="AC293" s="121"/>
      <c r="AD293" s="5008">
        <f>+AE293+AF293</f>
        <v>0</v>
      </c>
      <c r="AE293" s="5102"/>
      <c r="AF293" s="5102"/>
      <c r="AG293" s="5102"/>
      <c r="AH293" s="5102"/>
      <c r="AI293" s="5102"/>
      <c r="AJ293" s="5102"/>
      <c r="AK293" s="5102"/>
      <c r="AL293" s="5102"/>
      <c r="AM293" s="5007">
        <f>+AF293+AH293</f>
        <v>0</v>
      </c>
      <c r="AN293" s="121"/>
      <c r="AO293" s="5105"/>
      <c r="AP293" s="121"/>
      <c r="AQ293" s="5105"/>
      <c r="AR293" s="121"/>
      <c r="AS293" s="39"/>
      <c r="AT293" s="164"/>
    </row>
    <row r="294" spans="1:46">
      <c r="A294" s="164"/>
      <c r="B294" s="121"/>
      <c r="C294" s="5131" t="s">
        <v>3027</v>
      </c>
      <c r="D294" s="5036"/>
      <c r="E294" s="5036"/>
      <c r="F294" s="5036" t="b">
        <v>1</v>
      </c>
      <c r="G294" s="5036"/>
      <c r="H294" s="5036"/>
      <c r="I294" s="5036"/>
      <c r="J294" s="5134"/>
      <c r="K294" s="5134"/>
      <c r="L294" s="5134"/>
      <c r="M294" s="5134"/>
      <c r="N294" s="5134"/>
      <c r="O294" s="5102"/>
      <c r="P294" s="5102"/>
      <c r="Q294" s="5100"/>
      <c r="R294" s="5102"/>
      <c r="S294" s="5102"/>
      <c r="T294" s="5102"/>
      <c r="U294" s="5102"/>
      <c r="V294" s="5102"/>
      <c r="W294" s="5102"/>
      <c r="X294" s="5102"/>
      <c r="Y294" s="5102"/>
      <c r="Z294" s="5006">
        <f>W294+X294-Y294</f>
        <v>0</v>
      </c>
      <c r="AA294" s="4989"/>
      <c r="AB294" s="5128"/>
      <c r="AC294" s="121"/>
      <c r="AD294" s="5008">
        <f>+AE294+AF294</f>
        <v>0</v>
      </c>
      <c r="AE294" s="5102"/>
      <c r="AF294" s="5102"/>
      <c r="AG294" s="5102"/>
      <c r="AH294" s="5102"/>
      <c r="AI294" s="5102"/>
      <c r="AJ294" s="5102"/>
      <c r="AK294" s="5102"/>
      <c r="AL294" s="5102"/>
      <c r="AM294" s="5007">
        <f>+AF294+AH294</f>
        <v>0</v>
      </c>
      <c r="AN294" s="121"/>
      <c r="AO294" s="5105"/>
      <c r="AP294" s="121"/>
      <c r="AQ294" s="5105"/>
      <c r="AR294" s="121"/>
      <c r="AS294" s="39"/>
      <c r="AT294" s="164"/>
    </row>
    <row r="295" spans="1:46">
      <c r="A295" s="164"/>
      <c r="B295" s="121"/>
      <c r="C295" s="5108" t="s">
        <v>2307</v>
      </c>
      <c r="D295" s="5036"/>
      <c r="E295" s="5036"/>
      <c r="F295" s="5110"/>
      <c r="G295" s="5110"/>
      <c r="H295" s="5110"/>
      <c r="I295" s="5110"/>
      <c r="J295" s="5134"/>
      <c r="K295" s="5134"/>
      <c r="L295" s="5134"/>
      <c r="M295" s="5134"/>
      <c r="N295" s="5134"/>
      <c r="O295" s="5001">
        <f>SUMIF($F$292:$F$294,"TRUE",O292:O294)</f>
        <v>0</v>
      </c>
      <c r="P295" s="5001">
        <f>SUMIF($F$292:$F$294,"TRUE",P292:P294)</f>
        <v>0</v>
      </c>
      <c r="Q295" s="4989"/>
      <c r="R295" s="5001">
        <f t="shared" ref="R295:Z295" si="80">SUMIF($F$292:$F$294,"TRUE",R292:R294)</f>
        <v>0</v>
      </c>
      <c r="S295" s="5001">
        <f t="shared" si="80"/>
        <v>0</v>
      </c>
      <c r="T295" s="5001">
        <f t="shared" si="80"/>
        <v>0</v>
      </c>
      <c r="U295" s="5001">
        <f>SUMIF($F$292:$F$294,"TRUE",U292:U294)</f>
        <v>0</v>
      </c>
      <c r="V295" s="5001">
        <f t="shared" si="80"/>
        <v>0</v>
      </c>
      <c r="W295" s="5001">
        <f t="shared" si="80"/>
        <v>0</v>
      </c>
      <c r="X295" s="5001">
        <f t="shared" si="80"/>
        <v>0</v>
      </c>
      <c r="Y295" s="5001">
        <f t="shared" si="80"/>
        <v>0</v>
      </c>
      <c r="Z295" s="5001">
        <f t="shared" si="80"/>
        <v>0</v>
      </c>
      <c r="AA295" s="4989"/>
      <c r="AB295" s="5128"/>
      <c r="AC295" s="121"/>
      <c r="AD295" s="5003">
        <f t="shared" ref="AD295:AM295" si="81">SUMIF($F$292:$F$294,"TRUE",AD292:AD294)</f>
        <v>0</v>
      </c>
      <c r="AE295" s="5001">
        <f t="shared" si="81"/>
        <v>0</v>
      </c>
      <c r="AF295" s="5001">
        <f t="shared" si="81"/>
        <v>0</v>
      </c>
      <c r="AG295" s="5001">
        <f t="shared" si="81"/>
        <v>0</v>
      </c>
      <c r="AH295" s="5001">
        <f>SUMIF($F$292:$F$294,"TRUE",AH292:AH294)</f>
        <v>0</v>
      </c>
      <c r="AI295" s="5001">
        <f>SUMIF($F$292:$F$294,"TRUE",AI292:AI294)</f>
        <v>0</v>
      </c>
      <c r="AJ295" s="5001">
        <f>SUMIF($F$292:$F$294,"TRUE",AJ292:AJ294)</f>
        <v>0</v>
      </c>
      <c r="AK295" s="5001">
        <f>SUMIF($F$292:$F$294,"TRUE",AK292:AK294)</f>
        <v>0</v>
      </c>
      <c r="AL295" s="5001">
        <f>SUMIF($F$292:$F$294,"TRUE",AL292:AL294)</f>
        <v>0</v>
      </c>
      <c r="AM295" s="5002">
        <f t="shared" si="81"/>
        <v>0</v>
      </c>
      <c r="AN295" s="121"/>
      <c r="AO295" s="5112">
        <f>SUMIF($F$292:$F$294,"TRUE",AO292:AO294)</f>
        <v>0</v>
      </c>
      <c r="AP295" s="121"/>
      <c r="AQ295" s="5112">
        <f>SUMIF($F$292:$F$294,"TRUE",AQ292:AQ294)</f>
        <v>0</v>
      </c>
      <c r="AR295" s="121"/>
      <c r="AS295" s="39"/>
      <c r="AT295" s="164"/>
    </row>
    <row r="296" spans="1:46" s="101" customFormat="1">
      <c r="A296" s="178"/>
      <c r="B296" s="160"/>
      <c r="C296" s="5005" t="s">
        <v>3028</v>
      </c>
      <c r="D296" s="5138"/>
      <c r="E296" s="5138"/>
      <c r="F296" s="5036"/>
      <c r="G296" s="5036"/>
      <c r="H296" s="5036"/>
      <c r="I296" s="5036"/>
      <c r="J296" s="5036"/>
      <c r="K296" s="5139"/>
      <c r="L296" s="5139"/>
      <c r="M296" s="5036"/>
      <c r="N296" s="5036"/>
      <c r="O296" s="5001">
        <f>SUM(O292:O294)</f>
        <v>0</v>
      </c>
      <c r="P296" s="5001">
        <f t="shared" ref="P296:Z296" si="82">SUM(P292:P294)</f>
        <v>0</v>
      </c>
      <c r="Q296" s="4993"/>
      <c r="R296" s="5001">
        <f t="shared" si="82"/>
        <v>0</v>
      </c>
      <c r="S296" s="5001">
        <f t="shared" si="82"/>
        <v>0</v>
      </c>
      <c r="T296" s="5001">
        <f t="shared" si="82"/>
        <v>0</v>
      </c>
      <c r="U296" s="5001">
        <f>SUM(U292:U294)</f>
        <v>0</v>
      </c>
      <c r="V296" s="5001">
        <f t="shared" si="82"/>
        <v>0</v>
      </c>
      <c r="W296" s="5001">
        <f t="shared" si="82"/>
        <v>0</v>
      </c>
      <c r="X296" s="5001">
        <f t="shared" si="82"/>
        <v>0</v>
      </c>
      <c r="Y296" s="5001">
        <f t="shared" si="82"/>
        <v>0</v>
      </c>
      <c r="Z296" s="5001">
        <f t="shared" si="82"/>
        <v>0</v>
      </c>
      <c r="AA296" s="4993"/>
      <c r="AB296" s="5132"/>
      <c r="AC296" s="160"/>
      <c r="AD296" s="5003">
        <f t="shared" ref="AD296:AM296" si="83">SUM(AD292:AD294)</f>
        <v>0</v>
      </c>
      <c r="AE296" s="5001">
        <f t="shared" si="83"/>
        <v>0</v>
      </c>
      <c r="AF296" s="5001">
        <f t="shared" si="83"/>
        <v>0</v>
      </c>
      <c r="AG296" s="5001">
        <f t="shared" si="83"/>
        <v>0</v>
      </c>
      <c r="AH296" s="5001">
        <f>SUM(AH292:AH294)</f>
        <v>0</v>
      </c>
      <c r="AI296" s="5001">
        <f>SUM(AI292:AI294)</f>
        <v>0</v>
      </c>
      <c r="AJ296" s="5001">
        <f>SUM(AJ292:AJ294)</f>
        <v>0</v>
      </c>
      <c r="AK296" s="5001">
        <f>SUM(AK292:AK294)</f>
        <v>0</v>
      </c>
      <c r="AL296" s="5001">
        <f>SUM(AL292:AL294)</f>
        <v>0</v>
      </c>
      <c r="AM296" s="5002">
        <f t="shared" si="83"/>
        <v>0</v>
      </c>
      <c r="AN296" s="160"/>
      <c r="AO296" s="5112">
        <f>SUM(AO292:AO294)</f>
        <v>0</v>
      </c>
      <c r="AP296" s="160"/>
      <c r="AQ296" s="5112">
        <f>SUM(AQ292:AQ294)</f>
        <v>0</v>
      </c>
      <c r="AR296" s="121"/>
      <c r="AS296" s="39"/>
      <c r="AT296" s="178"/>
    </row>
    <row r="297" spans="1:46">
      <c r="A297" s="164"/>
      <c r="B297" s="121"/>
      <c r="C297" s="5117" t="s">
        <v>3029</v>
      </c>
      <c r="D297" s="5036"/>
      <c r="E297" s="5036"/>
      <c r="F297" s="5036"/>
      <c r="G297" s="5036"/>
      <c r="H297" s="5036"/>
      <c r="I297" s="5036"/>
      <c r="J297" s="5134"/>
      <c r="K297" s="5134"/>
      <c r="L297" s="5134"/>
      <c r="M297" s="5134"/>
      <c r="N297" s="5134"/>
      <c r="O297" s="5091"/>
      <c r="P297" s="5091"/>
      <c r="Q297" s="5091"/>
      <c r="R297" s="5091"/>
      <c r="S297" s="5091"/>
      <c r="T297" s="5091"/>
      <c r="U297" s="5091"/>
      <c r="V297" s="5091"/>
      <c r="W297" s="5091"/>
      <c r="X297" s="5091"/>
      <c r="Y297" s="5091"/>
      <c r="Z297" s="5091"/>
      <c r="AA297" s="5091"/>
      <c r="AB297" s="5136"/>
      <c r="AC297" s="121"/>
      <c r="AD297" s="5092"/>
      <c r="AE297" s="5091"/>
      <c r="AF297" s="5091"/>
      <c r="AG297" s="5091"/>
      <c r="AH297" s="5091"/>
      <c r="AI297" s="5091"/>
      <c r="AJ297" s="5091"/>
      <c r="AK297" s="5091"/>
      <c r="AL297" s="5091"/>
      <c r="AM297" s="4979"/>
      <c r="AN297" s="121"/>
      <c r="AO297" s="5137"/>
      <c r="AP297" s="121"/>
      <c r="AQ297" s="5137"/>
      <c r="AR297" s="121"/>
      <c r="AS297" s="39"/>
      <c r="AT297" s="164"/>
    </row>
    <row r="298" spans="1:46">
      <c r="A298" s="164"/>
      <c r="B298" s="121"/>
      <c r="C298" s="5131" t="s">
        <v>3030</v>
      </c>
      <c r="D298" s="5036"/>
      <c r="E298" s="5036"/>
      <c r="F298" s="5036" t="b">
        <v>1</v>
      </c>
      <c r="G298" s="5036"/>
      <c r="H298" s="5036"/>
      <c r="I298" s="5036"/>
      <c r="J298" s="5134"/>
      <c r="K298" s="5134"/>
      <c r="L298" s="5134"/>
      <c r="M298" s="5134"/>
      <c r="N298" s="5134"/>
      <c r="O298" s="5102"/>
      <c r="P298" s="5102"/>
      <c r="Q298" s="5100"/>
      <c r="R298" s="5102"/>
      <c r="S298" s="5102"/>
      <c r="T298" s="5102"/>
      <c r="U298" s="5102"/>
      <c r="V298" s="5102"/>
      <c r="W298" s="5102"/>
      <c r="X298" s="5102"/>
      <c r="Y298" s="5102"/>
      <c r="Z298" s="5006">
        <f>W298+X298-Y298</f>
        <v>0</v>
      </c>
      <c r="AA298" s="4989"/>
      <c r="AB298" s="5128"/>
      <c r="AC298" s="121"/>
      <c r="AD298" s="5008">
        <f>+AE298+AF298</f>
        <v>0</v>
      </c>
      <c r="AE298" s="5102"/>
      <c r="AF298" s="5102"/>
      <c r="AG298" s="5102"/>
      <c r="AH298" s="5102"/>
      <c r="AI298" s="5102"/>
      <c r="AJ298" s="5102"/>
      <c r="AK298" s="5102"/>
      <c r="AL298" s="5102"/>
      <c r="AM298" s="5007">
        <f>+AF298+AH298</f>
        <v>0</v>
      </c>
      <c r="AN298" s="121"/>
      <c r="AO298" s="5105"/>
      <c r="AP298" s="121"/>
      <c r="AQ298" s="5105"/>
      <c r="AR298" s="121"/>
      <c r="AS298" s="39"/>
      <c r="AT298" s="164"/>
    </row>
    <row r="299" spans="1:46">
      <c r="A299" s="164"/>
      <c r="B299" s="121"/>
      <c r="C299" s="5131" t="s">
        <v>3031</v>
      </c>
      <c r="D299" s="5118"/>
      <c r="E299" s="5118"/>
      <c r="F299" s="5036" t="b">
        <v>0</v>
      </c>
      <c r="G299" s="5036"/>
      <c r="H299" s="5036"/>
      <c r="I299" s="5036"/>
      <c r="J299" s="5082"/>
      <c r="K299" s="5082"/>
      <c r="L299" s="5082"/>
      <c r="M299" s="5081"/>
      <c r="N299" s="5081"/>
      <c r="O299" s="5102"/>
      <c r="P299" s="5102"/>
      <c r="Q299" s="5100"/>
      <c r="R299" s="5102"/>
      <c r="S299" s="5102"/>
      <c r="T299" s="5102"/>
      <c r="U299" s="5102"/>
      <c r="V299" s="5102"/>
      <c r="W299" s="5102"/>
      <c r="X299" s="5102"/>
      <c r="Y299" s="5102"/>
      <c r="Z299" s="5006">
        <f>W299+X299-Y299</f>
        <v>0</v>
      </c>
      <c r="AA299" s="4989"/>
      <c r="AB299" s="5128"/>
      <c r="AC299" s="121"/>
      <c r="AD299" s="5008">
        <f>+AE299+AF299</f>
        <v>0</v>
      </c>
      <c r="AE299" s="5102"/>
      <c r="AF299" s="5102"/>
      <c r="AG299" s="5102"/>
      <c r="AH299" s="5102"/>
      <c r="AI299" s="5102"/>
      <c r="AJ299" s="5102"/>
      <c r="AK299" s="5102"/>
      <c r="AL299" s="5102"/>
      <c r="AM299" s="5007">
        <f>+AF299+AH299</f>
        <v>0</v>
      </c>
      <c r="AN299" s="121"/>
      <c r="AO299" s="5105"/>
      <c r="AP299" s="121"/>
      <c r="AQ299" s="5105"/>
      <c r="AR299" s="121"/>
      <c r="AS299" s="39"/>
      <c r="AT299" s="164"/>
    </row>
    <row r="300" spans="1:46">
      <c r="A300" s="164"/>
      <c r="B300" s="121"/>
      <c r="C300" s="5131" t="s">
        <v>3032</v>
      </c>
      <c r="D300" s="5109"/>
      <c r="E300" s="5109"/>
      <c r="F300" s="5036" t="b">
        <v>1</v>
      </c>
      <c r="G300" s="5036"/>
      <c r="H300" s="5036"/>
      <c r="I300" s="5036"/>
      <c r="J300" s="4989"/>
      <c r="K300" s="4989"/>
      <c r="L300" s="4989"/>
      <c r="M300" s="4989"/>
      <c r="N300" s="4989"/>
      <c r="O300" s="5102"/>
      <c r="P300" s="5102"/>
      <c r="Q300" s="5100"/>
      <c r="R300" s="5102"/>
      <c r="S300" s="5102"/>
      <c r="T300" s="5102"/>
      <c r="U300" s="5102"/>
      <c r="V300" s="5102"/>
      <c r="W300" s="5102"/>
      <c r="X300" s="5102"/>
      <c r="Y300" s="5102"/>
      <c r="Z300" s="5006">
        <f>W300+X300-Y300</f>
        <v>0</v>
      </c>
      <c r="AA300" s="4989"/>
      <c r="AB300" s="5128"/>
      <c r="AC300" s="121"/>
      <c r="AD300" s="5008">
        <f>+AE300+AF300</f>
        <v>0</v>
      </c>
      <c r="AE300" s="5102"/>
      <c r="AF300" s="5102"/>
      <c r="AG300" s="5102"/>
      <c r="AH300" s="5102"/>
      <c r="AI300" s="5102"/>
      <c r="AJ300" s="5102"/>
      <c r="AK300" s="5102"/>
      <c r="AL300" s="5102"/>
      <c r="AM300" s="5007">
        <f>+AF300+AH300</f>
        <v>0</v>
      </c>
      <c r="AN300" s="121"/>
      <c r="AO300" s="5105"/>
      <c r="AP300" s="121"/>
      <c r="AQ300" s="5105"/>
      <c r="AR300" s="121"/>
      <c r="AS300" s="39"/>
      <c r="AT300" s="164"/>
    </row>
    <row r="301" spans="1:46">
      <c r="A301" s="164"/>
      <c r="B301" s="121"/>
      <c r="C301" s="5108" t="s">
        <v>2307</v>
      </c>
      <c r="D301" s="5109"/>
      <c r="E301" s="5109"/>
      <c r="F301" s="5110"/>
      <c r="G301" s="5110"/>
      <c r="H301" s="5110"/>
      <c r="I301" s="5110"/>
      <c r="J301" s="4989"/>
      <c r="K301" s="4989"/>
      <c r="L301" s="4989"/>
      <c r="M301" s="4989"/>
      <c r="N301" s="4989"/>
      <c r="O301" s="5001">
        <f>SUMIF($F$298:$F$300,"TRUE",O298:O300)</f>
        <v>0</v>
      </c>
      <c r="P301" s="5001">
        <f>SUMIF($F$298:$F$300,"TRUE",P298:P300)</f>
        <v>0</v>
      </c>
      <c r="Q301" s="4989"/>
      <c r="R301" s="5001">
        <f t="shared" ref="R301:Z301" si="84">SUMIF($F$298:$F$300,"TRUE",R298:R300)</f>
        <v>0</v>
      </c>
      <c r="S301" s="5001">
        <f t="shared" si="84"/>
        <v>0</v>
      </c>
      <c r="T301" s="5001">
        <f t="shared" si="84"/>
        <v>0</v>
      </c>
      <c r="U301" s="5001">
        <f>SUMIF($F$298:$F$300,"TRUE",U298:U300)</f>
        <v>0</v>
      </c>
      <c r="V301" s="5001">
        <f t="shared" si="84"/>
        <v>0</v>
      </c>
      <c r="W301" s="5001">
        <f t="shared" si="84"/>
        <v>0</v>
      </c>
      <c r="X301" s="5001">
        <f t="shared" si="84"/>
        <v>0</v>
      </c>
      <c r="Y301" s="5001">
        <f t="shared" si="84"/>
        <v>0</v>
      </c>
      <c r="Z301" s="5001">
        <f t="shared" si="84"/>
        <v>0</v>
      </c>
      <c r="AA301" s="4989"/>
      <c r="AB301" s="5128"/>
      <c r="AC301" s="121"/>
      <c r="AD301" s="5003">
        <f t="shared" ref="AD301:AM301" si="85">SUMIF($F$298:$F$300,"TRUE",AD298:AD300)</f>
        <v>0</v>
      </c>
      <c r="AE301" s="5001">
        <f t="shared" si="85"/>
        <v>0</v>
      </c>
      <c r="AF301" s="5001">
        <f t="shared" si="85"/>
        <v>0</v>
      </c>
      <c r="AG301" s="5001">
        <f t="shared" si="85"/>
        <v>0</v>
      </c>
      <c r="AH301" s="5001">
        <f>SUMIF($F$298:$F$300,"TRUE",AH298:AH300)</f>
        <v>0</v>
      </c>
      <c r="AI301" s="5001">
        <f>SUMIF($F$298:$F$300,"TRUE",AI298:AI300)</f>
        <v>0</v>
      </c>
      <c r="AJ301" s="5001">
        <f>SUMIF($F$298:$F$300,"TRUE",AJ298:AJ300)</f>
        <v>0</v>
      </c>
      <c r="AK301" s="5001">
        <f>SUMIF($F$298:$F$300,"TRUE",AK298:AK300)</f>
        <v>0</v>
      </c>
      <c r="AL301" s="5001">
        <f>SUMIF($F$298:$F$300,"TRUE",AL298:AL300)</f>
        <v>0</v>
      </c>
      <c r="AM301" s="5002">
        <f t="shared" si="85"/>
        <v>0</v>
      </c>
      <c r="AN301" s="121"/>
      <c r="AO301" s="5112">
        <f>SUMIF($F$298:$F$300,"TRUE",AO298:AO300)</f>
        <v>0</v>
      </c>
      <c r="AP301" s="121"/>
      <c r="AQ301" s="5112">
        <f>SUMIF($F$298:$F$300,"TRUE",AQ298:AQ300)</f>
        <v>0</v>
      </c>
      <c r="AR301" s="121"/>
      <c r="AS301" s="39"/>
      <c r="AT301" s="164"/>
    </row>
    <row r="302" spans="1:46" s="101" customFormat="1">
      <c r="A302" s="178"/>
      <c r="B302" s="160"/>
      <c r="C302" s="5005" t="s">
        <v>3033</v>
      </c>
      <c r="D302" s="5138"/>
      <c r="E302" s="5138"/>
      <c r="F302" s="5036"/>
      <c r="G302" s="5036"/>
      <c r="H302" s="5036"/>
      <c r="I302" s="5036"/>
      <c r="J302" s="5036"/>
      <c r="K302" s="5139"/>
      <c r="L302" s="5139"/>
      <c r="M302" s="5036"/>
      <c r="N302" s="5036"/>
      <c r="O302" s="5001">
        <f>SUM(O298:O300)</f>
        <v>0</v>
      </c>
      <c r="P302" s="5001">
        <f t="shared" ref="P302:Z302" si="86">SUM(P298:P300)</f>
        <v>0</v>
      </c>
      <c r="Q302" s="4993"/>
      <c r="R302" s="5001">
        <f t="shared" si="86"/>
        <v>0</v>
      </c>
      <c r="S302" s="5001">
        <f t="shared" si="86"/>
        <v>0</v>
      </c>
      <c r="T302" s="5001">
        <f t="shared" si="86"/>
        <v>0</v>
      </c>
      <c r="U302" s="5001">
        <f>SUM(U298:U300)</f>
        <v>0</v>
      </c>
      <c r="V302" s="5001">
        <f t="shared" si="86"/>
        <v>0</v>
      </c>
      <c r="W302" s="5001">
        <f t="shared" si="86"/>
        <v>0</v>
      </c>
      <c r="X302" s="5001">
        <f t="shared" si="86"/>
        <v>0</v>
      </c>
      <c r="Y302" s="5001">
        <f t="shared" si="86"/>
        <v>0</v>
      </c>
      <c r="Z302" s="5001">
        <f t="shared" si="86"/>
        <v>0</v>
      </c>
      <c r="AA302" s="4993"/>
      <c r="AB302" s="5132"/>
      <c r="AC302" s="160"/>
      <c r="AD302" s="5003">
        <f t="shared" ref="AD302:AM302" si="87">SUM(AD298:AD300)</f>
        <v>0</v>
      </c>
      <c r="AE302" s="5001">
        <f t="shared" si="87"/>
        <v>0</v>
      </c>
      <c r="AF302" s="5001">
        <f t="shared" si="87"/>
        <v>0</v>
      </c>
      <c r="AG302" s="5001">
        <f t="shared" si="87"/>
        <v>0</v>
      </c>
      <c r="AH302" s="5001">
        <f t="shared" si="87"/>
        <v>0</v>
      </c>
      <c r="AI302" s="5001">
        <f t="shared" si="87"/>
        <v>0</v>
      </c>
      <c r="AJ302" s="5001">
        <f t="shared" si="87"/>
        <v>0</v>
      </c>
      <c r="AK302" s="5001">
        <f t="shared" si="87"/>
        <v>0</v>
      </c>
      <c r="AL302" s="5001">
        <f t="shared" si="87"/>
        <v>0</v>
      </c>
      <c r="AM302" s="5002">
        <f t="shared" si="87"/>
        <v>0</v>
      </c>
      <c r="AN302" s="160"/>
      <c r="AO302" s="5112">
        <f>SUM(AO298:AO300)</f>
        <v>0</v>
      </c>
      <c r="AP302" s="160"/>
      <c r="AQ302" s="5112">
        <f>SUM(AQ298:AQ300)</f>
        <v>0</v>
      </c>
      <c r="AR302" s="121"/>
      <c r="AS302" s="39"/>
      <c r="AT302" s="178"/>
    </row>
    <row r="303" spans="1:46" s="101" customFormat="1">
      <c r="A303" s="178"/>
      <c r="B303" s="160"/>
      <c r="C303" s="5108" t="s">
        <v>2307</v>
      </c>
      <c r="D303" s="5138"/>
      <c r="E303" s="5138"/>
      <c r="F303" s="5036"/>
      <c r="G303" s="5036"/>
      <c r="H303" s="5036"/>
      <c r="I303" s="5036"/>
      <c r="J303" s="5036"/>
      <c r="K303" s="5139"/>
      <c r="L303" s="5139"/>
      <c r="M303" s="5036"/>
      <c r="N303" s="5036"/>
      <c r="O303" s="5001">
        <f>O301+O295</f>
        <v>0</v>
      </c>
      <c r="P303" s="5001">
        <f>P301+P295</f>
        <v>0</v>
      </c>
      <c r="Q303" s="4993"/>
      <c r="R303" s="5001">
        <f>R301+R295</f>
        <v>0</v>
      </c>
      <c r="S303" s="5001">
        <f>S301+S295</f>
        <v>0</v>
      </c>
      <c r="T303" s="5001">
        <f t="shared" ref="T303:Z304" si="88">T301+T295</f>
        <v>0</v>
      </c>
      <c r="U303" s="5001">
        <f>U301+U295</f>
        <v>0</v>
      </c>
      <c r="V303" s="5001">
        <f t="shared" si="88"/>
        <v>0</v>
      </c>
      <c r="W303" s="5001">
        <f t="shared" si="88"/>
        <v>0</v>
      </c>
      <c r="X303" s="5001">
        <f t="shared" si="88"/>
        <v>0</v>
      </c>
      <c r="Y303" s="5001">
        <f t="shared" si="88"/>
        <v>0</v>
      </c>
      <c r="Z303" s="5001">
        <f t="shared" si="88"/>
        <v>0</v>
      </c>
      <c r="AA303" s="4993"/>
      <c r="AB303" s="5132"/>
      <c r="AC303" s="160"/>
      <c r="AD303" s="5003">
        <f t="shared" ref="AD303:AM303" si="89">AD301+AD295</f>
        <v>0</v>
      </c>
      <c r="AE303" s="5001">
        <f t="shared" si="89"/>
        <v>0</v>
      </c>
      <c r="AF303" s="5001">
        <f t="shared" si="89"/>
        <v>0</v>
      </c>
      <c r="AG303" s="5001">
        <f t="shared" si="89"/>
        <v>0</v>
      </c>
      <c r="AH303" s="5001">
        <f t="shared" si="89"/>
        <v>0</v>
      </c>
      <c r="AI303" s="5001">
        <f t="shared" si="89"/>
        <v>0</v>
      </c>
      <c r="AJ303" s="5001">
        <f t="shared" si="89"/>
        <v>0</v>
      </c>
      <c r="AK303" s="5001">
        <f t="shared" si="89"/>
        <v>0</v>
      </c>
      <c r="AL303" s="5001">
        <f t="shared" si="89"/>
        <v>0</v>
      </c>
      <c r="AM303" s="5002">
        <f t="shared" si="89"/>
        <v>0</v>
      </c>
      <c r="AN303" s="160"/>
      <c r="AO303" s="5112">
        <f>AO301+AO295</f>
        <v>0</v>
      </c>
      <c r="AP303" s="160"/>
      <c r="AQ303" s="5112">
        <f>AQ301+AQ295</f>
        <v>0</v>
      </c>
      <c r="AR303" s="121"/>
      <c r="AS303" s="39"/>
      <c r="AT303" s="178"/>
    </row>
    <row r="304" spans="1:46" s="101" customFormat="1">
      <c r="A304" s="178"/>
      <c r="B304" s="160"/>
      <c r="C304" s="5005" t="s">
        <v>3036</v>
      </c>
      <c r="D304" s="5113"/>
      <c r="E304" s="5113"/>
      <c r="F304" s="5114"/>
      <c r="G304" s="5114"/>
      <c r="H304" s="5114"/>
      <c r="I304" s="5114"/>
      <c r="J304" s="4993"/>
      <c r="K304" s="4993"/>
      <c r="L304" s="4993"/>
      <c r="M304" s="4993"/>
      <c r="N304" s="4993"/>
      <c r="O304" s="5001">
        <f>O302+O296</f>
        <v>0</v>
      </c>
      <c r="P304" s="5001">
        <f>P302+P296</f>
        <v>0</v>
      </c>
      <c r="Q304" s="4993"/>
      <c r="R304" s="5001">
        <f>R302+R296</f>
        <v>0</v>
      </c>
      <c r="S304" s="5001">
        <f>S302+S296</f>
        <v>0</v>
      </c>
      <c r="T304" s="5001">
        <f t="shared" si="88"/>
        <v>0</v>
      </c>
      <c r="U304" s="5001">
        <f>U302+U296</f>
        <v>0</v>
      </c>
      <c r="V304" s="5001">
        <f t="shared" si="88"/>
        <v>0</v>
      </c>
      <c r="W304" s="5001">
        <f t="shared" si="88"/>
        <v>0</v>
      </c>
      <c r="X304" s="5001">
        <f t="shared" si="88"/>
        <v>0</v>
      </c>
      <c r="Y304" s="5001">
        <f t="shared" si="88"/>
        <v>0</v>
      </c>
      <c r="Z304" s="5001">
        <f t="shared" si="88"/>
        <v>0</v>
      </c>
      <c r="AA304" s="4993"/>
      <c r="AB304" s="5132"/>
      <c r="AC304" s="160"/>
      <c r="AD304" s="5003">
        <f t="shared" ref="AD304:AM304" si="90">AD302+AD296</f>
        <v>0</v>
      </c>
      <c r="AE304" s="5001">
        <f t="shared" si="90"/>
        <v>0</v>
      </c>
      <c r="AF304" s="5001">
        <f t="shared" si="90"/>
        <v>0</v>
      </c>
      <c r="AG304" s="5001">
        <f t="shared" si="90"/>
        <v>0</v>
      </c>
      <c r="AH304" s="5001">
        <f t="shared" si="90"/>
        <v>0</v>
      </c>
      <c r="AI304" s="5001">
        <f t="shared" si="90"/>
        <v>0</v>
      </c>
      <c r="AJ304" s="5001">
        <f t="shared" si="90"/>
        <v>0</v>
      </c>
      <c r="AK304" s="5001">
        <f t="shared" si="90"/>
        <v>0</v>
      </c>
      <c r="AL304" s="5001">
        <f t="shared" si="90"/>
        <v>0</v>
      </c>
      <c r="AM304" s="5002">
        <f t="shared" si="90"/>
        <v>0</v>
      </c>
      <c r="AN304" s="160"/>
      <c r="AO304" s="5112">
        <f>AO302+AO296</f>
        <v>0</v>
      </c>
      <c r="AP304" s="160"/>
      <c r="AQ304" s="5112">
        <f>AQ302+AQ296</f>
        <v>0</v>
      </c>
      <c r="AR304" s="121"/>
      <c r="AS304" s="39"/>
      <c r="AT304" s="178"/>
    </row>
    <row r="305" spans="1:46" s="101" customFormat="1">
      <c r="A305" s="178"/>
      <c r="B305" s="160"/>
      <c r="C305" s="5140" t="s">
        <v>2803</v>
      </c>
      <c r="D305" s="5141"/>
      <c r="E305" s="5141"/>
      <c r="F305" s="5110"/>
      <c r="G305" s="5110"/>
      <c r="H305" s="5110"/>
      <c r="I305" s="5110"/>
      <c r="J305" s="4993"/>
      <c r="K305" s="4993"/>
      <c r="L305" s="4993"/>
      <c r="M305" s="4993"/>
      <c r="N305" s="4993"/>
      <c r="O305" s="5001">
        <f>SUM(O288,O303)</f>
        <v>0</v>
      </c>
      <c r="P305" s="5001">
        <f>SUM(P288,P303)</f>
        <v>0</v>
      </c>
      <c r="Q305" s="4993"/>
      <c r="R305" s="5001">
        <f>SUM(R288,R303)</f>
        <v>0</v>
      </c>
      <c r="S305" s="5001">
        <f>SUM(S288,S303)</f>
        <v>0</v>
      </c>
      <c r="T305" s="5001">
        <f t="shared" ref="T305:Z306" si="91">SUM(T288,T303)</f>
        <v>0</v>
      </c>
      <c r="U305" s="5001">
        <f>SUM(U288,U303)</f>
        <v>0</v>
      </c>
      <c r="V305" s="5001">
        <f t="shared" si="91"/>
        <v>0</v>
      </c>
      <c r="W305" s="5001">
        <f t="shared" si="91"/>
        <v>0</v>
      </c>
      <c r="X305" s="5001">
        <f t="shared" si="91"/>
        <v>0</v>
      </c>
      <c r="Y305" s="5001">
        <f t="shared" si="91"/>
        <v>0</v>
      </c>
      <c r="Z305" s="5001">
        <f t="shared" si="91"/>
        <v>0</v>
      </c>
      <c r="AA305" s="4993"/>
      <c r="AB305" s="5132"/>
      <c r="AC305" s="160"/>
      <c r="AD305" s="5003">
        <f t="shared" ref="AD305:AM306" si="92">SUM(AD288,AD303)</f>
        <v>0</v>
      </c>
      <c r="AE305" s="5001">
        <f t="shared" si="92"/>
        <v>0</v>
      </c>
      <c r="AF305" s="5001">
        <f t="shared" si="92"/>
        <v>0</v>
      </c>
      <c r="AG305" s="5001">
        <f t="shared" si="92"/>
        <v>0</v>
      </c>
      <c r="AH305" s="5001">
        <f t="shared" ref="AH305:AL306" si="93">SUM(AH288,AH303)</f>
        <v>0</v>
      </c>
      <c r="AI305" s="5001">
        <f t="shared" si="93"/>
        <v>0</v>
      </c>
      <c r="AJ305" s="5001">
        <f t="shared" si="93"/>
        <v>0</v>
      </c>
      <c r="AK305" s="5001">
        <f t="shared" si="93"/>
        <v>0</v>
      </c>
      <c r="AL305" s="5001">
        <f t="shared" si="93"/>
        <v>0</v>
      </c>
      <c r="AM305" s="5002">
        <f t="shared" si="92"/>
        <v>0</v>
      </c>
      <c r="AN305" s="160"/>
      <c r="AO305" s="5112">
        <f>SUM(AO288,AO303)</f>
        <v>0</v>
      </c>
      <c r="AP305" s="160"/>
      <c r="AQ305" s="5112">
        <f>SUM(AQ288,AQ303)</f>
        <v>0</v>
      </c>
      <c r="AR305" s="121"/>
      <c r="AS305" s="39"/>
      <c r="AT305" s="178"/>
    </row>
    <row r="306" spans="1:46" s="101" customFormat="1">
      <c r="A306" s="178"/>
      <c r="B306" s="160"/>
      <c r="C306" s="5108" t="s">
        <v>3042</v>
      </c>
      <c r="D306" s="5138"/>
      <c r="E306" s="5138"/>
      <c r="F306" s="5110"/>
      <c r="G306" s="5110"/>
      <c r="H306" s="5110"/>
      <c r="I306" s="5110"/>
      <c r="J306" s="4993"/>
      <c r="K306" s="4993"/>
      <c r="L306" s="4993"/>
      <c r="M306" s="4993"/>
      <c r="N306" s="4993"/>
      <c r="O306" s="5001">
        <f>SUM(O289,O304)</f>
        <v>0</v>
      </c>
      <c r="P306" s="5001">
        <f>SUM(P289,P304)</f>
        <v>0</v>
      </c>
      <c r="Q306" s="4993"/>
      <c r="R306" s="5001">
        <f>SUM(R289,R304)</f>
        <v>0</v>
      </c>
      <c r="S306" s="5001">
        <f>SUM(S289,S304)</f>
        <v>0</v>
      </c>
      <c r="T306" s="5001">
        <f t="shared" si="91"/>
        <v>0</v>
      </c>
      <c r="U306" s="5001">
        <f>SUM(U289,U304)</f>
        <v>0</v>
      </c>
      <c r="V306" s="5001">
        <f t="shared" si="91"/>
        <v>0</v>
      </c>
      <c r="W306" s="5001">
        <f t="shared" si="91"/>
        <v>0</v>
      </c>
      <c r="X306" s="5001">
        <f t="shared" si="91"/>
        <v>0</v>
      </c>
      <c r="Y306" s="5001">
        <f t="shared" si="91"/>
        <v>0</v>
      </c>
      <c r="Z306" s="5001">
        <f t="shared" si="91"/>
        <v>0</v>
      </c>
      <c r="AA306" s="4993"/>
      <c r="AB306" s="5132"/>
      <c r="AC306" s="160"/>
      <c r="AD306" s="5003">
        <f t="shared" si="92"/>
        <v>0</v>
      </c>
      <c r="AE306" s="5001">
        <f t="shared" si="92"/>
        <v>0</v>
      </c>
      <c r="AF306" s="5001">
        <f t="shared" si="92"/>
        <v>0</v>
      </c>
      <c r="AG306" s="5001">
        <f t="shared" si="92"/>
        <v>0</v>
      </c>
      <c r="AH306" s="5001">
        <f t="shared" si="93"/>
        <v>0</v>
      </c>
      <c r="AI306" s="5001">
        <f t="shared" si="93"/>
        <v>0</v>
      </c>
      <c r="AJ306" s="5001">
        <f t="shared" si="93"/>
        <v>0</v>
      </c>
      <c r="AK306" s="5001">
        <f t="shared" si="93"/>
        <v>0</v>
      </c>
      <c r="AL306" s="5001">
        <f t="shared" si="93"/>
        <v>0</v>
      </c>
      <c r="AM306" s="5002">
        <f t="shared" si="92"/>
        <v>0</v>
      </c>
      <c r="AN306" s="160"/>
      <c r="AO306" s="5112">
        <f>SUM(AO289,AO304)</f>
        <v>0</v>
      </c>
      <c r="AP306" s="160"/>
      <c r="AQ306" s="5112">
        <f>SUM(AQ289,AQ304)</f>
        <v>0</v>
      </c>
      <c r="AR306" s="121"/>
      <c r="AS306" s="39"/>
      <c r="AT306" s="178"/>
    </row>
    <row r="307" spans="1:46">
      <c r="A307" s="164"/>
      <c r="B307" s="121"/>
      <c r="C307" s="5108"/>
      <c r="D307" s="5138"/>
      <c r="E307" s="5138"/>
      <c r="F307" s="5142"/>
      <c r="G307" s="5142"/>
      <c r="H307" s="5142"/>
      <c r="I307" s="5142"/>
      <c r="J307" s="5142"/>
      <c r="K307" s="5142"/>
      <c r="L307" s="5142"/>
      <c r="M307" s="5142"/>
      <c r="N307" s="5142"/>
      <c r="O307" s="5143"/>
      <c r="P307" s="5143"/>
      <c r="Q307" s="5143"/>
      <c r="R307" s="5143"/>
      <c r="S307" s="5143"/>
      <c r="T307" s="5143"/>
      <c r="U307" s="5143"/>
      <c r="V307" s="5143"/>
      <c r="W307" s="5143"/>
      <c r="X307" s="5143"/>
      <c r="Y307" s="5143"/>
      <c r="Z307" s="5143"/>
      <c r="AA307" s="5142"/>
      <c r="AB307" s="5144"/>
      <c r="AC307" s="121"/>
      <c r="AD307" s="5145"/>
      <c r="AE307" s="5143"/>
      <c r="AF307" s="5143"/>
      <c r="AG307" s="5143"/>
      <c r="AH307" s="5143"/>
      <c r="AI307" s="5143"/>
      <c r="AJ307" s="5143"/>
      <c r="AK307" s="5143"/>
      <c r="AL307" s="5143"/>
      <c r="AM307" s="4995"/>
      <c r="AN307" s="121"/>
      <c r="AO307" s="5146"/>
      <c r="AP307" s="121"/>
      <c r="AQ307" s="5146"/>
      <c r="AR307" s="121"/>
      <c r="AS307" s="39"/>
      <c r="AT307" s="164"/>
    </row>
    <row r="308" spans="1:46">
      <c r="A308" s="164"/>
      <c r="B308" s="121"/>
      <c r="C308" s="5005" t="s">
        <v>822</v>
      </c>
      <c r="D308" s="5036"/>
      <c r="E308" s="5036"/>
      <c r="F308" s="5036"/>
      <c r="G308" s="5036"/>
      <c r="H308" s="5036"/>
      <c r="I308" s="5036"/>
      <c r="J308" s="5134"/>
      <c r="K308" s="5134"/>
      <c r="L308" s="5134"/>
      <c r="M308" s="5134"/>
      <c r="N308" s="5134"/>
      <c r="O308" s="5091"/>
      <c r="P308" s="5091"/>
      <c r="Q308" s="5091"/>
      <c r="R308" s="5091"/>
      <c r="S308" s="5091"/>
      <c r="T308" s="5091"/>
      <c r="U308" s="5091"/>
      <c r="V308" s="5091"/>
      <c r="W308" s="5091"/>
      <c r="X308" s="5091"/>
      <c r="Y308" s="5091"/>
      <c r="Z308" s="5091"/>
      <c r="AA308" s="5091"/>
      <c r="AB308" s="5136"/>
      <c r="AC308" s="121"/>
      <c r="AD308" s="5092"/>
      <c r="AE308" s="5091"/>
      <c r="AF308" s="5091"/>
      <c r="AG308" s="5091"/>
      <c r="AH308" s="5091"/>
      <c r="AI308" s="5091"/>
      <c r="AJ308" s="5091"/>
      <c r="AK308" s="5091"/>
      <c r="AL308" s="5091"/>
      <c r="AM308" s="4979"/>
      <c r="AN308" s="121"/>
      <c r="AO308" s="5137"/>
      <c r="AP308" s="121"/>
      <c r="AQ308" s="5137"/>
      <c r="AR308" s="121"/>
      <c r="AS308" s="39"/>
      <c r="AT308" s="164"/>
    </row>
    <row r="309" spans="1:46">
      <c r="A309" s="164"/>
      <c r="B309" s="121"/>
      <c r="C309" s="5108" t="s">
        <v>3023</v>
      </c>
      <c r="D309" s="5036"/>
      <c r="E309" s="5036"/>
      <c r="F309" s="5036"/>
      <c r="G309" s="5036"/>
      <c r="H309" s="5036"/>
      <c r="I309" s="5036"/>
      <c r="J309" s="5134"/>
      <c r="K309" s="5134"/>
      <c r="L309" s="5134"/>
      <c r="M309" s="5134"/>
      <c r="N309" s="5134"/>
      <c r="O309" s="5091"/>
      <c r="P309" s="5091"/>
      <c r="Q309" s="5091"/>
      <c r="R309" s="5091"/>
      <c r="S309" s="5091"/>
      <c r="T309" s="5091"/>
      <c r="U309" s="5091"/>
      <c r="V309" s="5091"/>
      <c r="W309" s="5091"/>
      <c r="X309" s="5091"/>
      <c r="Y309" s="5091"/>
      <c r="Z309" s="5091"/>
      <c r="AA309" s="5091"/>
      <c r="AB309" s="5136"/>
      <c r="AC309" s="121"/>
      <c r="AD309" s="5092"/>
      <c r="AE309" s="5091"/>
      <c r="AF309" s="5091"/>
      <c r="AG309" s="5091"/>
      <c r="AH309" s="5091"/>
      <c r="AI309" s="5091"/>
      <c r="AJ309" s="5091"/>
      <c r="AK309" s="5091"/>
      <c r="AL309" s="5091"/>
      <c r="AM309" s="4979"/>
      <c r="AN309" s="121"/>
      <c r="AO309" s="5137"/>
      <c r="AP309" s="121"/>
      <c r="AQ309" s="5137"/>
      <c r="AR309" s="121"/>
      <c r="AS309" s="39"/>
      <c r="AT309" s="164"/>
    </row>
    <row r="310" spans="1:46">
      <c r="A310" s="164"/>
      <c r="B310" s="121"/>
      <c r="C310" s="5117" t="s">
        <v>3024</v>
      </c>
      <c r="D310" s="5036"/>
      <c r="E310" s="5036"/>
      <c r="F310" s="5036"/>
      <c r="G310" s="5036"/>
      <c r="H310" s="5036"/>
      <c r="I310" s="5036"/>
      <c r="J310" s="5134"/>
      <c r="K310" s="5134"/>
      <c r="L310" s="5134"/>
      <c r="M310" s="5134"/>
      <c r="N310" s="5134"/>
      <c r="O310" s="5091"/>
      <c r="P310" s="5091"/>
      <c r="Q310" s="5091"/>
      <c r="R310" s="5091"/>
      <c r="S310" s="5091"/>
      <c r="T310" s="5091"/>
      <c r="U310" s="5091"/>
      <c r="V310" s="5091"/>
      <c r="W310" s="5091"/>
      <c r="X310" s="5091"/>
      <c r="Y310" s="5091"/>
      <c r="Z310" s="5091"/>
      <c r="AA310" s="5091"/>
      <c r="AB310" s="5136"/>
      <c r="AC310" s="121"/>
      <c r="AD310" s="5092"/>
      <c r="AE310" s="5091"/>
      <c r="AF310" s="5091"/>
      <c r="AG310" s="5091"/>
      <c r="AH310" s="5091"/>
      <c r="AI310" s="5091"/>
      <c r="AJ310" s="5091"/>
      <c r="AK310" s="5091"/>
      <c r="AL310" s="5091"/>
      <c r="AM310" s="4979"/>
      <c r="AN310" s="121"/>
      <c r="AO310" s="5137"/>
      <c r="AP310" s="121"/>
      <c r="AQ310" s="5137"/>
      <c r="AR310" s="121"/>
      <c r="AS310" s="39"/>
      <c r="AT310" s="164"/>
    </row>
    <row r="311" spans="1:46">
      <c r="A311" s="164"/>
      <c r="B311" s="121"/>
      <c r="C311" s="5131" t="s">
        <v>3025</v>
      </c>
      <c r="D311" s="5036"/>
      <c r="E311" s="5036"/>
      <c r="F311" s="5036" t="b">
        <v>1</v>
      </c>
      <c r="G311" s="5036"/>
      <c r="H311" s="5036"/>
      <c r="I311" s="5036"/>
      <c r="J311" s="5134"/>
      <c r="K311" s="5134"/>
      <c r="L311" s="5134"/>
      <c r="M311" s="5134"/>
      <c r="N311" s="5134"/>
      <c r="O311" s="5102"/>
      <c r="P311" s="5102"/>
      <c r="Q311" s="5100"/>
      <c r="R311" s="5102"/>
      <c r="S311" s="5102"/>
      <c r="T311" s="5102"/>
      <c r="U311" s="5102"/>
      <c r="V311" s="5102"/>
      <c r="W311" s="5102"/>
      <c r="X311" s="5102"/>
      <c r="Y311" s="5102"/>
      <c r="Z311" s="5006">
        <f>W311+X311-Y311</f>
        <v>0</v>
      </c>
      <c r="AA311" s="4989"/>
      <c r="AB311" s="5128"/>
      <c r="AC311" s="121"/>
      <c r="AD311" s="5008">
        <f>+AE311+AF311</f>
        <v>0</v>
      </c>
      <c r="AE311" s="5102"/>
      <c r="AF311" s="5102"/>
      <c r="AG311" s="5102"/>
      <c r="AH311" s="5102"/>
      <c r="AI311" s="5102"/>
      <c r="AJ311" s="5102"/>
      <c r="AK311" s="5102"/>
      <c r="AL311" s="5102"/>
      <c r="AM311" s="5007">
        <f>+AF311+AH311</f>
        <v>0</v>
      </c>
      <c r="AN311" s="121"/>
      <c r="AO311" s="5105"/>
      <c r="AP311" s="121"/>
      <c r="AQ311" s="5105"/>
      <c r="AR311" s="121"/>
      <c r="AS311" s="39"/>
      <c r="AT311" s="164"/>
    </row>
    <row r="312" spans="1:46">
      <c r="A312" s="164"/>
      <c r="B312" s="121"/>
      <c r="C312" s="5131" t="s">
        <v>3026</v>
      </c>
      <c r="D312" s="5036"/>
      <c r="E312" s="5036"/>
      <c r="F312" s="5036" t="b">
        <v>0</v>
      </c>
      <c r="G312" s="5036"/>
      <c r="H312" s="5036"/>
      <c r="I312" s="5036"/>
      <c r="J312" s="5134"/>
      <c r="K312" s="5134"/>
      <c r="L312" s="5134"/>
      <c r="M312" s="5134"/>
      <c r="N312" s="5134"/>
      <c r="O312" s="5102"/>
      <c r="P312" s="5102"/>
      <c r="Q312" s="5100"/>
      <c r="R312" s="5102"/>
      <c r="S312" s="5102"/>
      <c r="T312" s="5102"/>
      <c r="U312" s="5102"/>
      <c r="V312" s="5102"/>
      <c r="W312" s="5102"/>
      <c r="X312" s="5102"/>
      <c r="Y312" s="5102"/>
      <c r="Z312" s="5006">
        <f>W312+X312-Y312</f>
        <v>0</v>
      </c>
      <c r="AA312" s="4989"/>
      <c r="AB312" s="5128"/>
      <c r="AC312" s="121"/>
      <c r="AD312" s="5008">
        <f>+AE312+AF312</f>
        <v>0</v>
      </c>
      <c r="AE312" s="5102"/>
      <c r="AF312" s="5102"/>
      <c r="AG312" s="5102"/>
      <c r="AH312" s="5102"/>
      <c r="AI312" s="5102"/>
      <c r="AJ312" s="5102"/>
      <c r="AK312" s="5102"/>
      <c r="AL312" s="5102"/>
      <c r="AM312" s="5007">
        <f>+AF312+AH312</f>
        <v>0</v>
      </c>
      <c r="AN312" s="121"/>
      <c r="AO312" s="5105"/>
      <c r="AP312" s="121"/>
      <c r="AQ312" s="5105"/>
      <c r="AR312" s="121"/>
      <c r="AS312" s="39"/>
      <c r="AT312" s="164"/>
    </row>
    <row r="313" spans="1:46">
      <c r="A313" s="164"/>
      <c r="B313" s="121"/>
      <c r="C313" s="5131" t="s">
        <v>3027</v>
      </c>
      <c r="D313" s="5036"/>
      <c r="E313" s="5036"/>
      <c r="F313" s="5036" t="b">
        <v>1</v>
      </c>
      <c r="G313" s="5036"/>
      <c r="H313" s="5036"/>
      <c r="I313" s="5036"/>
      <c r="J313" s="5134"/>
      <c r="K313" s="5134"/>
      <c r="L313" s="5134"/>
      <c r="M313" s="5134"/>
      <c r="N313" s="5134"/>
      <c r="O313" s="5102"/>
      <c r="P313" s="5102"/>
      <c r="Q313" s="5100"/>
      <c r="R313" s="5102"/>
      <c r="S313" s="5102"/>
      <c r="T313" s="5102"/>
      <c r="U313" s="5102"/>
      <c r="V313" s="5102"/>
      <c r="W313" s="5102"/>
      <c r="X313" s="5102"/>
      <c r="Y313" s="5102"/>
      <c r="Z313" s="5006">
        <f>W313+X313-Y313</f>
        <v>0</v>
      </c>
      <c r="AA313" s="4989"/>
      <c r="AB313" s="5128"/>
      <c r="AC313" s="121"/>
      <c r="AD313" s="5008">
        <f>+AE313+AF313</f>
        <v>0</v>
      </c>
      <c r="AE313" s="5102"/>
      <c r="AF313" s="5102"/>
      <c r="AG313" s="5102"/>
      <c r="AH313" s="5102"/>
      <c r="AI313" s="5102"/>
      <c r="AJ313" s="5102"/>
      <c r="AK313" s="5102"/>
      <c r="AL313" s="5102"/>
      <c r="AM313" s="5007">
        <f>+AF313+AH313</f>
        <v>0</v>
      </c>
      <c r="AN313" s="121"/>
      <c r="AO313" s="5105"/>
      <c r="AP313" s="121"/>
      <c r="AQ313" s="5105"/>
      <c r="AR313" s="121"/>
      <c r="AS313" s="39"/>
      <c r="AT313" s="164"/>
    </row>
    <row r="314" spans="1:46">
      <c r="A314" s="164"/>
      <c r="B314" s="121"/>
      <c r="C314" s="5108" t="s">
        <v>2307</v>
      </c>
      <c r="D314" s="5036"/>
      <c r="E314" s="5036"/>
      <c r="F314" s="5110"/>
      <c r="G314" s="5110"/>
      <c r="H314" s="5110"/>
      <c r="I314" s="5110"/>
      <c r="J314" s="5134"/>
      <c r="K314" s="5134"/>
      <c r="L314" s="5134"/>
      <c r="M314" s="5134"/>
      <c r="N314" s="5134"/>
      <c r="O314" s="5001">
        <f>SUMIF($F$311:$F$313,"TRUE",O311:O313)</f>
        <v>0</v>
      </c>
      <c r="P314" s="5001">
        <f>SUMIF($F$311:$F$313,"TRUE",P311:P313)</f>
        <v>0</v>
      </c>
      <c r="Q314" s="4989"/>
      <c r="R314" s="5001">
        <f t="shared" ref="R314:Z314" si="94">SUMIF($F$311:$F$313,"TRUE",R311:R313)</f>
        <v>0</v>
      </c>
      <c r="S314" s="5001">
        <f t="shared" si="94"/>
        <v>0</v>
      </c>
      <c r="T314" s="5001">
        <f t="shared" si="94"/>
        <v>0</v>
      </c>
      <c r="U314" s="5001">
        <f>SUMIF($F$311:$F$313,"TRUE",U311:U313)</f>
        <v>0</v>
      </c>
      <c r="V314" s="5001">
        <f t="shared" si="94"/>
        <v>0</v>
      </c>
      <c r="W314" s="5001">
        <f t="shared" si="94"/>
        <v>0</v>
      </c>
      <c r="X314" s="5001">
        <f t="shared" si="94"/>
        <v>0</v>
      </c>
      <c r="Y314" s="5001">
        <f t="shared" si="94"/>
        <v>0</v>
      </c>
      <c r="Z314" s="5001">
        <f t="shared" si="94"/>
        <v>0</v>
      </c>
      <c r="AA314" s="4989"/>
      <c r="AB314" s="5128"/>
      <c r="AC314" s="121"/>
      <c r="AD314" s="5003">
        <f>SUMIF($F$311:$F$313,"TRUE",AD311:AD313)</f>
        <v>0</v>
      </c>
      <c r="AE314" s="5001">
        <f t="shared" ref="AE314:AM314" si="95">SUMIF($F$311:$F$313,"TRUE",AE311:AE313)</f>
        <v>0</v>
      </c>
      <c r="AF314" s="5001">
        <f t="shared" si="95"/>
        <v>0</v>
      </c>
      <c r="AG314" s="5001">
        <f t="shared" si="95"/>
        <v>0</v>
      </c>
      <c r="AH314" s="5001">
        <f>SUMIF($F$311:$F$313,"TRUE",AH311:AH313)</f>
        <v>0</v>
      </c>
      <c r="AI314" s="5001">
        <f>SUMIF($F$311:$F$313,"TRUE",AI311:AI313)</f>
        <v>0</v>
      </c>
      <c r="AJ314" s="5001">
        <f>SUMIF($F$311:$F$313,"TRUE",AJ311:AJ313)</f>
        <v>0</v>
      </c>
      <c r="AK314" s="5001">
        <f>SUMIF($F$311:$F$313,"TRUE",AK311:AK313)</f>
        <v>0</v>
      </c>
      <c r="AL314" s="5001">
        <f>SUMIF($F$311:$F$313,"TRUE",AL311:AL313)</f>
        <v>0</v>
      </c>
      <c r="AM314" s="5002">
        <f t="shared" si="95"/>
        <v>0</v>
      </c>
      <c r="AN314" s="121"/>
      <c r="AO314" s="5112">
        <f>SUMIF($F$311:$F$313,"TRUE",AO311:AO313)</f>
        <v>0</v>
      </c>
      <c r="AP314" s="121"/>
      <c r="AQ314" s="5112">
        <f>SUMIF($F$311:$F$313,"TRUE",AQ311:AQ313)</f>
        <v>0</v>
      </c>
      <c r="AR314" s="121"/>
      <c r="AS314" s="39"/>
      <c r="AT314" s="164"/>
    </row>
    <row r="315" spans="1:46" s="101" customFormat="1">
      <c r="A315" s="178"/>
      <c r="B315" s="160"/>
      <c r="C315" s="5005" t="s">
        <v>3028</v>
      </c>
      <c r="D315" s="5138"/>
      <c r="E315" s="5138"/>
      <c r="F315" s="5036"/>
      <c r="G315" s="5036"/>
      <c r="H315" s="5036"/>
      <c r="I315" s="5036"/>
      <c r="J315" s="5036"/>
      <c r="K315" s="5139"/>
      <c r="L315" s="5139"/>
      <c r="M315" s="5036"/>
      <c r="N315" s="5036"/>
      <c r="O315" s="5001">
        <f>SUM(O311:O313)</f>
        <v>0</v>
      </c>
      <c r="P315" s="5001">
        <f t="shared" ref="P315:Z315" si="96">SUM(P311:P313)</f>
        <v>0</v>
      </c>
      <c r="Q315" s="4993"/>
      <c r="R315" s="5001">
        <f t="shared" si="96"/>
        <v>0</v>
      </c>
      <c r="S315" s="5001">
        <f t="shared" si="96"/>
        <v>0</v>
      </c>
      <c r="T315" s="5001">
        <f t="shared" si="96"/>
        <v>0</v>
      </c>
      <c r="U315" s="5001">
        <f>SUM(U311:U313)</f>
        <v>0</v>
      </c>
      <c r="V315" s="5001">
        <f t="shared" si="96"/>
        <v>0</v>
      </c>
      <c r="W315" s="5001">
        <f t="shared" si="96"/>
        <v>0</v>
      </c>
      <c r="X315" s="5001">
        <f t="shared" si="96"/>
        <v>0</v>
      </c>
      <c r="Y315" s="5001">
        <f t="shared" si="96"/>
        <v>0</v>
      </c>
      <c r="Z315" s="5001">
        <f t="shared" si="96"/>
        <v>0</v>
      </c>
      <c r="AA315" s="4993"/>
      <c r="AB315" s="5132"/>
      <c r="AC315" s="160"/>
      <c r="AD315" s="5003">
        <f t="shared" ref="AD315:AM315" si="97">SUM(AD311:AD313)</f>
        <v>0</v>
      </c>
      <c r="AE315" s="5001">
        <f t="shared" si="97"/>
        <v>0</v>
      </c>
      <c r="AF315" s="5001">
        <f t="shared" si="97"/>
        <v>0</v>
      </c>
      <c r="AG315" s="5001">
        <f t="shared" si="97"/>
        <v>0</v>
      </c>
      <c r="AH315" s="5001">
        <f>SUM(AH311:AH313)</f>
        <v>0</v>
      </c>
      <c r="AI315" s="5001">
        <f>SUM(AI311:AI313)</f>
        <v>0</v>
      </c>
      <c r="AJ315" s="5001">
        <f>SUM(AJ311:AJ313)</f>
        <v>0</v>
      </c>
      <c r="AK315" s="5001">
        <f>SUM(AK311:AK313)</f>
        <v>0</v>
      </c>
      <c r="AL315" s="5001">
        <f>SUM(AL311:AL313)</f>
        <v>0</v>
      </c>
      <c r="AM315" s="5002">
        <f t="shared" si="97"/>
        <v>0</v>
      </c>
      <c r="AN315" s="160"/>
      <c r="AO315" s="5112">
        <f>SUM(AO311:AO313)</f>
        <v>0</v>
      </c>
      <c r="AP315" s="160"/>
      <c r="AQ315" s="5112">
        <f>SUM(AQ311:AQ313)</f>
        <v>0</v>
      </c>
      <c r="AR315" s="121"/>
      <c r="AS315" s="39"/>
      <c r="AT315" s="178"/>
    </row>
    <row r="316" spans="1:46">
      <c r="A316" s="164"/>
      <c r="B316" s="121"/>
      <c r="C316" s="5117" t="s">
        <v>3029</v>
      </c>
      <c r="D316" s="5036"/>
      <c r="E316" s="5036"/>
      <c r="F316" s="5036"/>
      <c r="G316" s="5036"/>
      <c r="H316" s="5036"/>
      <c r="I316" s="5036"/>
      <c r="J316" s="5134"/>
      <c r="K316" s="5134"/>
      <c r="L316" s="5134"/>
      <c r="M316" s="5134"/>
      <c r="N316" s="5134"/>
      <c r="O316" s="5091"/>
      <c r="P316" s="5091"/>
      <c r="Q316" s="5091"/>
      <c r="R316" s="5091"/>
      <c r="S316" s="5091"/>
      <c r="T316" s="5091"/>
      <c r="U316" s="5091"/>
      <c r="V316" s="5091"/>
      <c r="W316" s="5091"/>
      <c r="X316" s="5091"/>
      <c r="Y316" s="5091"/>
      <c r="Z316" s="5091"/>
      <c r="AA316" s="5091"/>
      <c r="AB316" s="5136"/>
      <c r="AC316" s="121"/>
      <c r="AD316" s="5092"/>
      <c r="AE316" s="5091"/>
      <c r="AF316" s="5091"/>
      <c r="AG316" s="5091"/>
      <c r="AH316" s="5091"/>
      <c r="AI316" s="5091"/>
      <c r="AJ316" s="5091"/>
      <c r="AK316" s="5091"/>
      <c r="AL316" s="5091"/>
      <c r="AM316" s="4979"/>
      <c r="AN316" s="121"/>
      <c r="AO316" s="5137"/>
      <c r="AP316" s="121"/>
      <c r="AQ316" s="5137"/>
      <c r="AR316" s="121"/>
      <c r="AS316" s="39"/>
      <c r="AT316" s="164"/>
    </row>
    <row r="317" spans="1:46">
      <c r="A317" s="164"/>
      <c r="B317" s="121"/>
      <c r="C317" s="5131" t="s">
        <v>3030</v>
      </c>
      <c r="D317" s="5036"/>
      <c r="E317" s="5036"/>
      <c r="F317" s="5036" t="b">
        <v>1</v>
      </c>
      <c r="G317" s="5036"/>
      <c r="H317" s="5036"/>
      <c r="I317" s="5036"/>
      <c r="J317" s="5134"/>
      <c r="K317" s="5134"/>
      <c r="L317" s="5134"/>
      <c r="M317" s="5134"/>
      <c r="N317" s="5134"/>
      <c r="O317" s="5102"/>
      <c r="P317" s="5102"/>
      <c r="Q317" s="5100"/>
      <c r="R317" s="5102"/>
      <c r="S317" s="5102"/>
      <c r="T317" s="5102"/>
      <c r="U317" s="5102"/>
      <c r="V317" s="5102"/>
      <c r="W317" s="5102"/>
      <c r="X317" s="5102"/>
      <c r="Y317" s="5102"/>
      <c r="Z317" s="5006">
        <f>W317+X317-Y317</f>
        <v>0</v>
      </c>
      <c r="AA317" s="4989"/>
      <c r="AB317" s="5128"/>
      <c r="AC317" s="121"/>
      <c r="AD317" s="5008">
        <f>+AE317+AF317</f>
        <v>0</v>
      </c>
      <c r="AE317" s="5102"/>
      <c r="AF317" s="5102"/>
      <c r="AG317" s="5102"/>
      <c r="AH317" s="5102"/>
      <c r="AI317" s="5102"/>
      <c r="AJ317" s="5102"/>
      <c r="AK317" s="5102"/>
      <c r="AL317" s="5102"/>
      <c r="AM317" s="5007">
        <f>+AF317+AH317</f>
        <v>0</v>
      </c>
      <c r="AN317" s="121"/>
      <c r="AO317" s="5105"/>
      <c r="AP317" s="121"/>
      <c r="AQ317" s="5105"/>
      <c r="AR317" s="121"/>
      <c r="AS317" s="39"/>
      <c r="AT317" s="164"/>
    </row>
    <row r="318" spans="1:46">
      <c r="A318" s="164"/>
      <c r="B318" s="121"/>
      <c r="C318" s="5131" t="s">
        <v>3031</v>
      </c>
      <c r="D318" s="5036"/>
      <c r="E318" s="5036"/>
      <c r="F318" s="5036" t="b">
        <v>0</v>
      </c>
      <c r="G318" s="5036"/>
      <c r="H318" s="5036"/>
      <c r="I318" s="5036"/>
      <c r="J318" s="5134"/>
      <c r="K318" s="5134"/>
      <c r="L318" s="5134"/>
      <c r="M318" s="5134"/>
      <c r="N318" s="5134"/>
      <c r="O318" s="5102"/>
      <c r="P318" s="5102"/>
      <c r="Q318" s="5100"/>
      <c r="R318" s="5102"/>
      <c r="S318" s="5102"/>
      <c r="T318" s="5102"/>
      <c r="U318" s="5102"/>
      <c r="V318" s="5102"/>
      <c r="W318" s="5102"/>
      <c r="X318" s="5102"/>
      <c r="Y318" s="5102"/>
      <c r="Z318" s="5006">
        <f>W318+X318-Y318</f>
        <v>0</v>
      </c>
      <c r="AA318" s="4989"/>
      <c r="AB318" s="5128"/>
      <c r="AC318" s="121"/>
      <c r="AD318" s="5008">
        <f>+AE318+AF318</f>
        <v>0</v>
      </c>
      <c r="AE318" s="5102"/>
      <c r="AF318" s="5102"/>
      <c r="AG318" s="5102"/>
      <c r="AH318" s="5102"/>
      <c r="AI318" s="5102"/>
      <c r="AJ318" s="5102"/>
      <c r="AK318" s="5102"/>
      <c r="AL318" s="5102"/>
      <c r="AM318" s="5007">
        <f>+AF318+AH318</f>
        <v>0</v>
      </c>
      <c r="AN318" s="121"/>
      <c r="AO318" s="5105"/>
      <c r="AP318" s="121"/>
      <c r="AQ318" s="5105"/>
      <c r="AR318" s="121"/>
      <c r="AS318" s="39"/>
      <c r="AT318" s="164"/>
    </row>
    <row r="319" spans="1:46">
      <c r="A319" s="164"/>
      <c r="B319" s="121"/>
      <c r="C319" s="5131" t="s">
        <v>3032</v>
      </c>
      <c r="D319" s="5036"/>
      <c r="E319" s="5036"/>
      <c r="F319" s="5036" t="b">
        <v>1</v>
      </c>
      <c r="G319" s="5036"/>
      <c r="H319" s="5036"/>
      <c r="I319" s="5036"/>
      <c r="J319" s="5134"/>
      <c r="K319" s="5134"/>
      <c r="L319" s="5134"/>
      <c r="M319" s="5134"/>
      <c r="N319" s="5134"/>
      <c r="O319" s="5102"/>
      <c r="P319" s="5102"/>
      <c r="Q319" s="5100"/>
      <c r="R319" s="5102"/>
      <c r="S319" s="5102"/>
      <c r="T319" s="5102"/>
      <c r="U319" s="5102"/>
      <c r="V319" s="5102"/>
      <c r="W319" s="5102"/>
      <c r="X319" s="5102"/>
      <c r="Y319" s="5102"/>
      <c r="Z319" s="5006">
        <f>W319+X319-Y319</f>
        <v>0</v>
      </c>
      <c r="AA319" s="4989"/>
      <c r="AB319" s="5128"/>
      <c r="AC319" s="121"/>
      <c r="AD319" s="5008">
        <f>+AE319+AF319</f>
        <v>0</v>
      </c>
      <c r="AE319" s="5102"/>
      <c r="AF319" s="5102"/>
      <c r="AG319" s="5102"/>
      <c r="AH319" s="5102"/>
      <c r="AI319" s="5102"/>
      <c r="AJ319" s="5102"/>
      <c r="AK319" s="5102"/>
      <c r="AL319" s="5102"/>
      <c r="AM319" s="5007">
        <f>+AF319+AH319</f>
        <v>0</v>
      </c>
      <c r="AN319" s="121"/>
      <c r="AO319" s="5105"/>
      <c r="AP319" s="121"/>
      <c r="AQ319" s="5105"/>
      <c r="AR319" s="121"/>
      <c r="AS319" s="39"/>
      <c r="AT319" s="164"/>
    </row>
    <row r="320" spans="1:46">
      <c r="A320" s="164"/>
      <c r="B320" s="121"/>
      <c r="C320" s="5108" t="s">
        <v>2307</v>
      </c>
      <c r="D320" s="5036"/>
      <c r="E320" s="5036"/>
      <c r="F320" s="5110"/>
      <c r="G320" s="5110"/>
      <c r="H320" s="5110"/>
      <c r="I320" s="5110"/>
      <c r="J320" s="5134"/>
      <c r="K320" s="5134"/>
      <c r="L320" s="5134"/>
      <c r="M320" s="5134"/>
      <c r="N320" s="5134"/>
      <c r="O320" s="5001">
        <f>SUMIF($F$317:$F$319,"TRUE",O317:O319)</f>
        <v>0</v>
      </c>
      <c r="P320" s="5001">
        <f>SUMIF($F$317:$F$319,"TRUE",P317:P319)</f>
        <v>0</v>
      </c>
      <c r="Q320" s="4989"/>
      <c r="R320" s="5001">
        <f t="shared" ref="R320:Z320" si="98">SUMIF($F$317:$F$319,"TRUE",R317:R319)</f>
        <v>0</v>
      </c>
      <c r="S320" s="5001">
        <f t="shared" si="98"/>
        <v>0</v>
      </c>
      <c r="T320" s="5001">
        <f t="shared" si="98"/>
        <v>0</v>
      </c>
      <c r="U320" s="5001">
        <f>SUMIF($F$317:$F$319,"TRUE",U317:U319)</f>
        <v>0</v>
      </c>
      <c r="V320" s="5001">
        <f t="shared" si="98"/>
        <v>0</v>
      </c>
      <c r="W320" s="5001">
        <f t="shared" si="98"/>
        <v>0</v>
      </c>
      <c r="X320" s="5001">
        <f t="shared" si="98"/>
        <v>0</v>
      </c>
      <c r="Y320" s="5001">
        <f t="shared" si="98"/>
        <v>0</v>
      </c>
      <c r="Z320" s="5001">
        <f t="shared" si="98"/>
        <v>0</v>
      </c>
      <c r="AA320" s="4989"/>
      <c r="AB320" s="5128"/>
      <c r="AC320" s="121"/>
      <c r="AD320" s="5003">
        <f t="shared" ref="AD320:AM320" si="99">SUMIF($F$317:$F$319,"TRUE",AD317:AD319)</f>
        <v>0</v>
      </c>
      <c r="AE320" s="5001">
        <f t="shared" si="99"/>
        <v>0</v>
      </c>
      <c r="AF320" s="5001">
        <f t="shared" si="99"/>
        <v>0</v>
      </c>
      <c r="AG320" s="5001">
        <f t="shared" si="99"/>
        <v>0</v>
      </c>
      <c r="AH320" s="5001">
        <f>SUMIF($F$317:$F$319,"TRUE",AH317:AH319)</f>
        <v>0</v>
      </c>
      <c r="AI320" s="5001">
        <f>SUMIF($F$317:$F$319,"TRUE",AI317:AI319)</f>
        <v>0</v>
      </c>
      <c r="AJ320" s="5001">
        <f>SUMIF($F$317:$F$319,"TRUE",AJ317:AJ319)</f>
        <v>0</v>
      </c>
      <c r="AK320" s="5001">
        <f>SUMIF($F$317:$F$319,"TRUE",AK317:AK319)</f>
        <v>0</v>
      </c>
      <c r="AL320" s="5001">
        <f>SUMIF($F$317:$F$319,"TRUE",AL317:AL319)</f>
        <v>0</v>
      </c>
      <c r="AM320" s="5002">
        <f t="shared" si="99"/>
        <v>0</v>
      </c>
      <c r="AN320" s="121"/>
      <c r="AO320" s="5112">
        <f>SUMIF($F$317:$F$319,"TRUE",AO317:AO319)</f>
        <v>0</v>
      </c>
      <c r="AP320" s="121"/>
      <c r="AQ320" s="5112">
        <f>SUMIF($F$317:$F$319,"TRUE",AQ317:AQ319)</f>
        <v>0</v>
      </c>
      <c r="AR320" s="121"/>
      <c r="AS320" s="39"/>
      <c r="AT320" s="164"/>
    </row>
    <row r="321" spans="1:46" s="101" customFormat="1">
      <c r="A321" s="178"/>
      <c r="B321" s="160"/>
      <c r="C321" s="5005" t="s">
        <v>3033</v>
      </c>
      <c r="D321" s="5138"/>
      <c r="E321" s="5138"/>
      <c r="F321" s="5036"/>
      <c r="G321" s="5036"/>
      <c r="H321" s="5036"/>
      <c r="I321" s="5036"/>
      <c r="J321" s="5036"/>
      <c r="K321" s="5139"/>
      <c r="L321" s="5139"/>
      <c r="M321" s="5036"/>
      <c r="N321" s="5036"/>
      <c r="O321" s="5001">
        <f>SUM(O317:O319)</f>
        <v>0</v>
      </c>
      <c r="P321" s="5001">
        <f t="shared" ref="P321:Z321" si="100">SUM(P317:P319)</f>
        <v>0</v>
      </c>
      <c r="Q321" s="4993"/>
      <c r="R321" s="5001">
        <f t="shared" si="100"/>
        <v>0</v>
      </c>
      <c r="S321" s="5001">
        <f t="shared" si="100"/>
        <v>0</v>
      </c>
      <c r="T321" s="5001">
        <f t="shared" si="100"/>
        <v>0</v>
      </c>
      <c r="U321" s="5001">
        <f>SUM(U317:U319)</f>
        <v>0</v>
      </c>
      <c r="V321" s="5001">
        <f t="shared" si="100"/>
        <v>0</v>
      </c>
      <c r="W321" s="5001">
        <f t="shared" si="100"/>
        <v>0</v>
      </c>
      <c r="X321" s="5001">
        <f t="shared" si="100"/>
        <v>0</v>
      </c>
      <c r="Y321" s="5001">
        <f t="shared" si="100"/>
        <v>0</v>
      </c>
      <c r="Z321" s="5001">
        <f t="shared" si="100"/>
        <v>0</v>
      </c>
      <c r="AA321" s="4993"/>
      <c r="AB321" s="5132"/>
      <c r="AC321" s="160"/>
      <c r="AD321" s="5003">
        <f t="shared" ref="AD321:AM321" si="101">SUM(AD317:AD319)</f>
        <v>0</v>
      </c>
      <c r="AE321" s="5001">
        <f t="shared" si="101"/>
        <v>0</v>
      </c>
      <c r="AF321" s="5001">
        <f t="shared" si="101"/>
        <v>0</v>
      </c>
      <c r="AG321" s="5001">
        <f t="shared" si="101"/>
        <v>0</v>
      </c>
      <c r="AH321" s="5001">
        <f>SUM(AH317:AH319)</f>
        <v>0</v>
      </c>
      <c r="AI321" s="5001">
        <f>SUM(AI317:AI319)</f>
        <v>0</v>
      </c>
      <c r="AJ321" s="5001">
        <f>SUM(AJ317:AJ319)</f>
        <v>0</v>
      </c>
      <c r="AK321" s="5001">
        <f>SUM(AK317:AK319)</f>
        <v>0</v>
      </c>
      <c r="AL321" s="5001">
        <f>SUM(AL317:AL319)</f>
        <v>0</v>
      </c>
      <c r="AM321" s="5002">
        <f t="shared" si="101"/>
        <v>0</v>
      </c>
      <c r="AN321" s="160"/>
      <c r="AO321" s="5112">
        <f>SUM(AO317:AO319)</f>
        <v>0</v>
      </c>
      <c r="AP321" s="160"/>
      <c r="AQ321" s="5112">
        <f>SUM(AQ317:AQ319)</f>
        <v>0</v>
      </c>
      <c r="AR321" s="121"/>
      <c r="AS321" s="39"/>
      <c r="AT321" s="178"/>
    </row>
    <row r="322" spans="1:46" s="101" customFormat="1">
      <c r="A322" s="178"/>
      <c r="B322" s="160"/>
      <c r="C322" s="5108" t="s">
        <v>2307</v>
      </c>
      <c r="D322" s="5138"/>
      <c r="E322" s="5138"/>
      <c r="F322" s="5036"/>
      <c r="G322" s="5036"/>
      <c r="H322" s="5036"/>
      <c r="I322" s="5036"/>
      <c r="J322" s="5036"/>
      <c r="K322" s="5139"/>
      <c r="L322" s="5139"/>
      <c r="M322" s="5036"/>
      <c r="N322" s="5036"/>
      <c r="O322" s="5001">
        <f>O320+O314</f>
        <v>0</v>
      </c>
      <c r="P322" s="5001">
        <f t="shared" ref="P322:Z323" si="102">P320+P314</f>
        <v>0</v>
      </c>
      <c r="Q322" s="4993"/>
      <c r="R322" s="5001">
        <f t="shared" si="102"/>
        <v>0</v>
      </c>
      <c r="S322" s="5001">
        <f t="shared" si="102"/>
        <v>0</v>
      </c>
      <c r="T322" s="5001">
        <f t="shared" si="102"/>
        <v>0</v>
      </c>
      <c r="U322" s="5001">
        <f>U320+U314</f>
        <v>0</v>
      </c>
      <c r="V322" s="5001">
        <f t="shared" si="102"/>
        <v>0</v>
      </c>
      <c r="W322" s="5001">
        <f t="shared" si="102"/>
        <v>0</v>
      </c>
      <c r="X322" s="5001">
        <f t="shared" si="102"/>
        <v>0</v>
      </c>
      <c r="Y322" s="5001">
        <f t="shared" si="102"/>
        <v>0</v>
      </c>
      <c r="Z322" s="5001">
        <f t="shared" si="102"/>
        <v>0</v>
      </c>
      <c r="AA322" s="4993"/>
      <c r="AB322" s="5132"/>
      <c r="AC322" s="160"/>
      <c r="AD322" s="5003">
        <f t="shared" ref="AD322:AM322" si="103">AD320+AD314</f>
        <v>0</v>
      </c>
      <c r="AE322" s="5001">
        <f t="shared" si="103"/>
        <v>0</v>
      </c>
      <c r="AF322" s="5001">
        <f t="shared" si="103"/>
        <v>0</v>
      </c>
      <c r="AG322" s="5001">
        <f t="shared" si="103"/>
        <v>0</v>
      </c>
      <c r="AH322" s="5001">
        <f t="shared" si="103"/>
        <v>0</v>
      </c>
      <c r="AI322" s="5001">
        <f t="shared" si="103"/>
        <v>0</v>
      </c>
      <c r="AJ322" s="5001">
        <f t="shared" si="103"/>
        <v>0</v>
      </c>
      <c r="AK322" s="5001">
        <f t="shared" si="103"/>
        <v>0</v>
      </c>
      <c r="AL322" s="5001">
        <f t="shared" si="103"/>
        <v>0</v>
      </c>
      <c r="AM322" s="5002">
        <f t="shared" si="103"/>
        <v>0</v>
      </c>
      <c r="AN322" s="160"/>
      <c r="AO322" s="5112">
        <f>AO320+AO314</f>
        <v>0</v>
      </c>
      <c r="AP322" s="160"/>
      <c r="AQ322" s="5112">
        <f>AQ320+AQ314</f>
        <v>0</v>
      </c>
      <c r="AR322" s="121"/>
      <c r="AS322" s="39"/>
      <c r="AT322" s="178"/>
    </row>
    <row r="323" spans="1:46" s="101" customFormat="1">
      <c r="A323" s="178"/>
      <c r="B323" s="160"/>
      <c r="C323" s="5005" t="s">
        <v>3034</v>
      </c>
      <c r="D323" s="5113"/>
      <c r="E323" s="5113"/>
      <c r="F323" s="5114"/>
      <c r="G323" s="5114"/>
      <c r="H323" s="5114"/>
      <c r="I323" s="5114"/>
      <c r="J323" s="4993"/>
      <c r="K323" s="4993"/>
      <c r="L323" s="4993"/>
      <c r="M323" s="4993"/>
      <c r="N323" s="4993"/>
      <c r="O323" s="5001">
        <f>O321+O315</f>
        <v>0</v>
      </c>
      <c r="P323" s="5001">
        <f t="shared" si="102"/>
        <v>0</v>
      </c>
      <c r="Q323" s="4993"/>
      <c r="R323" s="5001">
        <f t="shared" si="102"/>
        <v>0</v>
      </c>
      <c r="S323" s="5001">
        <f t="shared" si="102"/>
        <v>0</v>
      </c>
      <c r="T323" s="5001">
        <f t="shared" si="102"/>
        <v>0</v>
      </c>
      <c r="U323" s="5001">
        <f>U321+U315</f>
        <v>0</v>
      </c>
      <c r="V323" s="5001">
        <f t="shared" si="102"/>
        <v>0</v>
      </c>
      <c r="W323" s="5001">
        <f t="shared" si="102"/>
        <v>0</v>
      </c>
      <c r="X323" s="5001">
        <f t="shared" si="102"/>
        <v>0</v>
      </c>
      <c r="Y323" s="5001">
        <f t="shared" si="102"/>
        <v>0</v>
      </c>
      <c r="Z323" s="5001">
        <f t="shared" si="102"/>
        <v>0</v>
      </c>
      <c r="AA323" s="4993"/>
      <c r="AB323" s="5132"/>
      <c r="AC323" s="160"/>
      <c r="AD323" s="5003">
        <f t="shared" ref="AD323:AM323" si="104">AD321+AD315</f>
        <v>0</v>
      </c>
      <c r="AE323" s="5001">
        <f t="shared" si="104"/>
        <v>0</v>
      </c>
      <c r="AF323" s="5001">
        <f t="shared" si="104"/>
        <v>0</v>
      </c>
      <c r="AG323" s="5001">
        <f t="shared" si="104"/>
        <v>0</v>
      </c>
      <c r="AH323" s="5001">
        <f t="shared" si="104"/>
        <v>0</v>
      </c>
      <c r="AI323" s="5001">
        <f t="shared" si="104"/>
        <v>0</v>
      </c>
      <c r="AJ323" s="5001">
        <f t="shared" si="104"/>
        <v>0</v>
      </c>
      <c r="AK323" s="5001">
        <f t="shared" si="104"/>
        <v>0</v>
      </c>
      <c r="AL323" s="5001">
        <f t="shared" si="104"/>
        <v>0</v>
      </c>
      <c r="AM323" s="5002">
        <f t="shared" si="104"/>
        <v>0</v>
      </c>
      <c r="AN323" s="160"/>
      <c r="AO323" s="5112">
        <f>AO321+AO315</f>
        <v>0</v>
      </c>
      <c r="AP323" s="160"/>
      <c r="AQ323" s="5112">
        <f>AQ321+AQ315</f>
        <v>0</v>
      </c>
      <c r="AR323" s="121"/>
      <c r="AS323" s="39"/>
      <c r="AT323" s="178"/>
    </row>
    <row r="324" spans="1:46">
      <c r="A324" s="164"/>
      <c r="B324" s="121"/>
      <c r="C324" s="5108" t="s">
        <v>3035</v>
      </c>
      <c r="D324" s="5036"/>
      <c r="E324" s="5036"/>
      <c r="F324" s="5036"/>
      <c r="G324" s="5036"/>
      <c r="H324" s="5036"/>
      <c r="I324" s="5036"/>
      <c r="J324" s="5134"/>
      <c r="K324" s="5134"/>
      <c r="L324" s="5134"/>
      <c r="M324" s="5134"/>
      <c r="N324" s="5134"/>
      <c r="O324" s="5091"/>
      <c r="P324" s="5091"/>
      <c r="Q324" s="5091"/>
      <c r="R324" s="5091"/>
      <c r="S324" s="5091"/>
      <c r="T324" s="5091"/>
      <c r="U324" s="5091"/>
      <c r="V324" s="5091"/>
      <c r="W324" s="5091"/>
      <c r="X324" s="5091"/>
      <c r="Y324" s="5091"/>
      <c r="Z324" s="5091"/>
      <c r="AA324" s="5091"/>
      <c r="AB324" s="5136"/>
      <c r="AC324" s="121"/>
      <c r="AD324" s="5092"/>
      <c r="AE324" s="5091"/>
      <c r="AF324" s="5091"/>
      <c r="AG324" s="5091"/>
      <c r="AH324" s="5091"/>
      <c r="AI324" s="5091"/>
      <c r="AJ324" s="5091"/>
      <c r="AK324" s="5091"/>
      <c r="AL324" s="5091"/>
      <c r="AM324" s="4979"/>
      <c r="AN324" s="121"/>
      <c r="AO324" s="5137"/>
      <c r="AP324" s="121"/>
      <c r="AQ324" s="5137"/>
      <c r="AR324" s="121"/>
      <c r="AS324" s="39"/>
      <c r="AT324" s="164"/>
    </row>
    <row r="325" spans="1:46">
      <c r="A325" s="164"/>
      <c r="B325" s="121"/>
      <c r="C325" s="5117" t="s">
        <v>3024</v>
      </c>
      <c r="D325" s="5036"/>
      <c r="E325" s="5036"/>
      <c r="F325" s="5036"/>
      <c r="G325" s="5036"/>
      <c r="H325" s="5036"/>
      <c r="I325" s="5036"/>
      <c r="J325" s="5134"/>
      <c r="K325" s="5134"/>
      <c r="L325" s="5134"/>
      <c r="M325" s="5134"/>
      <c r="N325" s="5134"/>
      <c r="O325" s="5091"/>
      <c r="P325" s="5091"/>
      <c r="Q325" s="5091"/>
      <c r="R325" s="5091"/>
      <c r="S325" s="5091"/>
      <c r="T325" s="5091"/>
      <c r="U325" s="5091"/>
      <c r="V325" s="5091"/>
      <c r="W325" s="5091"/>
      <c r="X325" s="5091"/>
      <c r="Y325" s="5091"/>
      <c r="Z325" s="5091"/>
      <c r="AA325" s="5091"/>
      <c r="AB325" s="5136"/>
      <c r="AC325" s="121"/>
      <c r="AD325" s="5092"/>
      <c r="AE325" s="5091"/>
      <c r="AF325" s="5091"/>
      <c r="AG325" s="5091"/>
      <c r="AH325" s="5091"/>
      <c r="AI325" s="5091"/>
      <c r="AJ325" s="5091"/>
      <c r="AK325" s="5091"/>
      <c r="AL325" s="5091"/>
      <c r="AM325" s="4979"/>
      <c r="AN325" s="121"/>
      <c r="AO325" s="5137"/>
      <c r="AP325" s="121"/>
      <c r="AQ325" s="5137"/>
      <c r="AR325" s="121"/>
      <c r="AS325" s="39"/>
      <c r="AT325" s="164"/>
    </row>
    <row r="326" spans="1:46">
      <c r="A326" s="164"/>
      <c r="B326" s="121"/>
      <c r="C326" s="5131" t="s">
        <v>3025</v>
      </c>
      <c r="D326" s="5036"/>
      <c r="E326" s="5036"/>
      <c r="F326" s="5036" t="b">
        <v>1</v>
      </c>
      <c r="G326" s="5036"/>
      <c r="H326" s="5036"/>
      <c r="I326" s="5036"/>
      <c r="J326" s="5134"/>
      <c r="K326" s="5134"/>
      <c r="L326" s="5134"/>
      <c r="M326" s="5134"/>
      <c r="N326" s="5134"/>
      <c r="O326" s="5102"/>
      <c r="P326" s="5102"/>
      <c r="Q326" s="5100"/>
      <c r="R326" s="5102"/>
      <c r="S326" s="5102"/>
      <c r="T326" s="5102"/>
      <c r="U326" s="5102"/>
      <c r="V326" s="5102"/>
      <c r="W326" s="5102"/>
      <c r="X326" s="5102"/>
      <c r="Y326" s="5102"/>
      <c r="Z326" s="5006">
        <f>W326+X326-Y326</f>
        <v>0</v>
      </c>
      <c r="AA326" s="4989"/>
      <c r="AB326" s="5128"/>
      <c r="AC326" s="121"/>
      <c r="AD326" s="5008">
        <f>+AE326+AF326</f>
        <v>0</v>
      </c>
      <c r="AE326" s="5102"/>
      <c r="AF326" s="5102"/>
      <c r="AG326" s="5102"/>
      <c r="AH326" s="5102"/>
      <c r="AI326" s="5102"/>
      <c r="AJ326" s="5102"/>
      <c r="AK326" s="5102"/>
      <c r="AL326" s="5102"/>
      <c r="AM326" s="5007">
        <f>+AF326+AH326</f>
        <v>0</v>
      </c>
      <c r="AN326" s="121"/>
      <c r="AO326" s="5105"/>
      <c r="AP326" s="121"/>
      <c r="AQ326" s="5105"/>
      <c r="AR326" s="121"/>
      <c r="AS326" s="39"/>
      <c r="AT326" s="164"/>
    </row>
    <row r="327" spans="1:46">
      <c r="A327" s="164"/>
      <c r="B327" s="121"/>
      <c r="C327" s="5131" t="s">
        <v>3026</v>
      </c>
      <c r="D327" s="5036"/>
      <c r="E327" s="5036"/>
      <c r="F327" s="5036" t="b">
        <v>0</v>
      </c>
      <c r="G327" s="5036"/>
      <c r="H327" s="5036"/>
      <c r="I327" s="5036"/>
      <c r="J327" s="5134"/>
      <c r="K327" s="5134"/>
      <c r="L327" s="5134"/>
      <c r="M327" s="5134"/>
      <c r="N327" s="5134"/>
      <c r="O327" s="5102"/>
      <c r="P327" s="5102"/>
      <c r="Q327" s="5100"/>
      <c r="R327" s="5102"/>
      <c r="S327" s="5102"/>
      <c r="T327" s="5102"/>
      <c r="U327" s="5102"/>
      <c r="V327" s="5102"/>
      <c r="W327" s="5102"/>
      <c r="X327" s="5102"/>
      <c r="Y327" s="5102"/>
      <c r="Z327" s="5006">
        <f>W327+X327-Y327</f>
        <v>0</v>
      </c>
      <c r="AA327" s="4989"/>
      <c r="AB327" s="5128"/>
      <c r="AC327" s="121"/>
      <c r="AD327" s="5008">
        <f>+AE327+AF327</f>
        <v>0</v>
      </c>
      <c r="AE327" s="5102"/>
      <c r="AF327" s="5102"/>
      <c r="AG327" s="5102"/>
      <c r="AH327" s="5102"/>
      <c r="AI327" s="5102"/>
      <c r="AJ327" s="5102"/>
      <c r="AK327" s="5102"/>
      <c r="AL327" s="5102"/>
      <c r="AM327" s="5007">
        <f>+AF327+AH327</f>
        <v>0</v>
      </c>
      <c r="AN327" s="121"/>
      <c r="AO327" s="5105"/>
      <c r="AP327" s="121"/>
      <c r="AQ327" s="5105"/>
      <c r="AR327" s="121"/>
      <c r="AS327" s="39"/>
      <c r="AT327" s="164"/>
    </row>
    <row r="328" spans="1:46">
      <c r="A328" s="164"/>
      <c r="B328" s="121"/>
      <c r="C328" s="5131" t="s">
        <v>3027</v>
      </c>
      <c r="D328" s="5036"/>
      <c r="E328" s="5036"/>
      <c r="F328" s="5036" t="b">
        <v>1</v>
      </c>
      <c r="G328" s="5036"/>
      <c r="H328" s="5036"/>
      <c r="I328" s="5036"/>
      <c r="J328" s="5134"/>
      <c r="K328" s="5134"/>
      <c r="L328" s="5134"/>
      <c r="M328" s="5134"/>
      <c r="N328" s="5134"/>
      <c r="O328" s="5102"/>
      <c r="P328" s="5102"/>
      <c r="Q328" s="5100"/>
      <c r="R328" s="5102"/>
      <c r="S328" s="5102"/>
      <c r="T328" s="5102"/>
      <c r="U328" s="5102"/>
      <c r="V328" s="5102"/>
      <c r="W328" s="5102"/>
      <c r="X328" s="5102"/>
      <c r="Y328" s="5102"/>
      <c r="Z328" s="5006">
        <f>W328+X328-Y328</f>
        <v>0</v>
      </c>
      <c r="AA328" s="4989"/>
      <c r="AB328" s="5128"/>
      <c r="AC328" s="121"/>
      <c r="AD328" s="5008">
        <f>+AE328+AF328</f>
        <v>0</v>
      </c>
      <c r="AE328" s="5102"/>
      <c r="AF328" s="5102"/>
      <c r="AG328" s="5102"/>
      <c r="AH328" s="5102"/>
      <c r="AI328" s="5102"/>
      <c r="AJ328" s="5102"/>
      <c r="AK328" s="5102"/>
      <c r="AL328" s="5102"/>
      <c r="AM328" s="5007">
        <f>+AF328+AH328</f>
        <v>0</v>
      </c>
      <c r="AN328" s="121"/>
      <c r="AO328" s="5105"/>
      <c r="AP328" s="121"/>
      <c r="AQ328" s="5105"/>
      <c r="AR328" s="121"/>
      <c r="AS328" s="39"/>
      <c r="AT328" s="164"/>
    </row>
    <row r="329" spans="1:46">
      <c r="A329" s="164"/>
      <c r="B329" s="121"/>
      <c r="C329" s="5108" t="s">
        <v>2307</v>
      </c>
      <c r="D329" s="5036"/>
      <c r="E329" s="5036"/>
      <c r="F329" s="5110"/>
      <c r="G329" s="5110"/>
      <c r="H329" s="5110"/>
      <c r="I329" s="5110"/>
      <c r="J329" s="5134"/>
      <c r="K329" s="5134"/>
      <c r="L329" s="5134"/>
      <c r="M329" s="5134"/>
      <c r="N329" s="5134"/>
      <c r="O329" s="5001">
        <f>SUMIF($F$326:$F$328,"TRUE",O326:O328)</f>
        <v>0</v>
      </c>
      <c r="P329" s="5001">
        <f>SUMIF($F$326:$F$328,"TRUE",P326:P328)</f>
        <v>0</v>
      </c>
      <c r="Q329" s="4989"/>
      <c r="R329" s="5001">
        <f t="shared" ref="R329:Z329" si="105">SUMIF($F$326:$F$328,"TRUE",R326:R328)</f>
        <v>0</v>
      </c>
      <c r="S329" s="5001">
        <f t="shared" si="105"/>
        <v>0</v>
      </c>
      <c r="T329" s="5001">
        <f t="shared" si="105"/>
        <v>0</v>
      </c>
      <c r="U329" s="5001">
        <f>SUMIF($F$326:$F$328,"TRUE",U326:U328)</f>
        <v>0</v>
      </c>
      <c r="V329" s="5001">
        <f t="shared" si="105"/>
        <v>0</v>
      </c>
      <c r="W329" s="5001">
        <f t="shared" si="105"/>
        <v>0</v>
      </c>
      <c r="X329" s="5001">
        <f t="shared" si="105"/>
        <v>0</v>
      </c>
      <c r="Y329" s="5001">
        <f t="shared" si="105"/>
        <v>0</v>
      </c>
      <c r="Z329" s="5001">
        <f t="shared" si="105"/>
        <v>0</v>
      </c>
      <c r="AA329" s="4989"/>
      <c r="AB329" s="5128"/>
      <c r="AC329" s="121"/>
      <c r="AD329" s="5003">
        <f>SUMIF($F$326:$F$328,"TRUE",AD326:AD328)</f>
        <v>0</v>
      </c>
      <c r="AE329" s="5001">
        <f t="shared" ref="AE329:AM329" si="106">SUMIF($F$326:$F$328,"TRUE",AE326:AE328)</f>
        <v>0</v>
      </c>
      <c r="AF329" s="5001">
        <f t="shared" si="106"/>
        <v>0</v>
      </c>
      <c r="AG329" s="5001">
        <f t="shared" si="106"/>
        <v>0</v>
      </c>
      <c r="AH329" s="5001">
        <f>SUMIF($F$326:$F$328,"TRUE",AH326:AH328)</f>
        <v>0</v>
      </c>
      <c r="AI329" s="5001">
        <f>SUMIF($F$326:$F$328,"TRUE",AI326:AI328)</f>
        <v>0</v>
      </c>
      <c r="AJ329" s="5001">
        <f>SUMIF($F$326:$F$328,"TRUE",AJ326:AJ328)</f>
        <v>0</v>
      </c>
      <c r="AK329" s="5001">
        <f>SUMIF($F$326:$F$328,"TRUE",AK326:AK328)</f>
        <v>0</v>
      </c>
      <c r="AL329" s="5001">
        <f>SUMIF($F$326:$F$328,"TRUE",AL326:AL328)</f>
        <v>0</v>
      </c>
      <c r="AM329" s="5002">
        <f t="shared" si="106"/>
        <v>0</v>
      </c>
      <c r="AN329" s="121"/>
      <c r="AO329" s="5112">
        <f>SUMIF($F$326:$F$328,"TRUE",AO326:AO328)</f>
        <v>0</v>
      </c>
      <c r="AP329" s="121"/>
      <c r="AQ329" s="5112">
        <f>SUMIF($F$326:$F$328,"TRUE",AQ326:AQ328)</f>
        <v>0</v>
      </c>
      <c r="AR329" s="121"/>
      <c r="AS329" s="39"/>
      <c r="AT329" s="164"/>
    </row>
    <row r="330" spans="1:46" s="101" customFormat="1">
      <c r="A330" s="178"/>
      <c r="B330" s="160"/>
      <c r="C330" s="5005" t="s">
        <v>3028</v>
      </c>
      <c r="D330" s="5138"/>
      <c r="E330" s="5138"/>
      <c r="F330" s="5036"/>
      <c r="G330" s="5036"/>
      <c r="H330" s="5036"/>
      <c r="I330" s="5036"/>
      <c r="J330" s="5036"/>
      <c r="K330" s="5139"/>
      <c r="L330" s="5139"/>
      <c r="M330" s="5036"/>
      <c r="N330" s="5036"/>
      <c r="O330" s="5001">
        <f>SUM(O326:O328)</f>
        <v>0</v>
      </c>
      <c r="P330" s="5001">
        <f t="shared" ref="P330:Z330" si="107">SUM(P326:P328)</f>
        <v>0</v>
      </c>
      <c r="Q330" s="4993"/>
      <c r="R330" s="5001">
        <f t="shared" si="107"/>
        <v>0</v>
      </c>
      <c r="S330" s="5001">
        <f t="shared" si="107"/>
        <v>0</v>
      </c>
      <c r="T330" s="5001">
        <f t="shared" si="107"/>
        <v>0</v>
      </c>
      <c r="U330" s="5001">
        <f>SUM(U326:U328)</f>
        <v>0</v>
      </c>
      <c r="V330" s="5001">
        <f t="shared" si="107"/>
        <v>0</v>
      </c>
      <c r="W330" s="5001">
        <f t="shared" si="107"/>
        <v>0</v>
      </c>
      <c r="X330" s="5001">
        <f t="shared" si="107"/>
        <v>0</v>
      </c>
      <c r="Y330" s="5001">
        <f t="shared" si="107"/>
        <v>0</v>
      </c>
      <c r="Z330" s="5001">
        <f t="shared" si="107"/>
        <v>0</v>
      </c>
      <c r="AA330" s="4993"/>
      <c r="AB330" s="5132"/>
      <c r="AC330" s="160"/>
      <c r="AD330" s="5003">
        <f t="shared" ref="AD330:AM330" si="108">SUM(AD326:AD328)</f>
        <v>0</v>
      </c>
      <c r="AE330" s="5001">
        <f t="shared" si="108"/>
        <v>0</v>
      </c>
      <c r="AF330" s="5001">
        <f t="shared" si="108"/>
        <v>0</v>
      </c>
      <c r="AG330" s="5001">
        <f t="shared" si="108"/>
        <v>0</v>
      </c>
      <c r="AH330" s="5001">
        <f>SUM(AH326:AH328)</f>
        <v>0</v>
      </c>
      <c r="AI330" s="5001">
        <f>SUM(AI326:AI328)</f>
        <v>0</v>
      </c>
      <c r="AJ330" s="5001">
        <f>SUM(AJ326:AJ328)</f>
        <v>0</v>
      </c>
      <c r="AK330" s="5001">
        <f>SUM(AK326:AK328)</f>
        <v>0</v>
      </c>
      <c r="AL330" s="5001">
        <f>SUM(AL326:AL328)</f>
        <v>0</v>
      </c>
      <c r="AM330" s="5002">
        <f t="shared" si="108"/>
        <v>0</v>
      </c>
      <c r="AN330" s="160"/>
      <c r="AO330" s="5112">
        <f>SUM(AO326:AO328)</f>
        <v>0</v>
      </c>
      <c r="AP330" s="160"/>
      <c r="AQ330" s="5112">
        <f>SUM(AQ326:AQ328)</f>
        <v>0</v>
      </c>
      <c r="AR330" s="121"/>
      <c r="AS330" s="39"/>
      <c r="AT330" s="178"/>
    </row>
    <row r="331" spans="1:46">
      <c r="A331" s="164"/>
      <c r="B331" s="121"/>
      <c r="C331" s="5117" t="s">
        <v>3029</v>
      </c>
      <c r="D331" s="5036"/>
      <c r="E331" s="5036"/>
      <c r="F331" s="5036"/>
      <c r="G331" s="5036"/>
      <c r="H331" s="5036"/>
      <c r="I331" s="5036"/>
      <c r="J331" s="5134"/>
      <c r="K331" s="5134"/>
      <c r="L331" s="5134"/>
      <c r="M331" s="5134"/>
      <c r="N331" s="5134"/>
      <c r="O331" s="5091"/>
      <c r="P331" s="5091"/>
      <c r="Q331" s="5091"/>
      <c r="R331" s="5091"/>
      <c r="S331" s="5091"/>
      <c r="T331" s="5091"/>
      <c r="U331" s="5091"/>
      <c r="V331" s="5091"/>
      <c r="W331" s="5091"/>
      <c r="X331" s="5091"/>
      <c r="Y331" s="5091"/>
      <c r="Z331" s="5091"/>
      <c r="AA331" s="5091"/>
      <c r="AB331" s="5136"/>
      <c r="AC331" s="121"/>
      <c r="AD331" s="5092"/>
      <c r="AE331" s="5091"/>
      <c r="AF331" s="5091"/>
      <c r="AG331" s="5091"/>
      <c r="AH331" s="5091"/>
      <c r="AI331" s="5091"/>
      <c r="AJ331" s="5091"/>
      <c r="AK331" s="5091"/>
      <c r="AL331" s="5091"/>
      <c r="AM331" s="4979"/>
      <c r="AN331" s="121"/>
      <c r="AO331" s="5137"/>
      <c r="AP331" s="121"/>
      <c r="AQ331" s="5137"/>
      <c r="AR331" s="121"/>
      <c r="AS331" s="39"/>
      <c r="AT331" s="164"/>
    </row>
    <row r="332" spans="1:46">
      <c r="A332" s="164"/>
      <c r="B332" s="121"/>
      <c r="C332" s="5131" t="s">
        <v>3030</v>
      </c>
      <c r="D332" s="5036"/>
      <c r="E332" s="5036"/>
      <c r="F332" s="5036" t="b">
        <v>1</v>
      </c>
      <c r="G332" s="5036"/>
      <c r="H332" s="5036"/>
      <c r="I332" s="5036"/>
      <c r="J332" s="5134"/>
      <c r="K332" s="5134"/>
      <c r="L332" s="5134"/>
      <c r="M332" s="5134"/>
      <c r="N332" s="5134"/>
      <c r="O332" s="5102"/>
      <c r="P332" s="5102"/>
      <c r="Q332" s="5100"/>
      <c r="R332" s="5102"/>
      <c r="S332" s="5102"/>
      <c r="T332" s="5102"/>
      <c r="U332" s="5102"/>
      <c r="V332" s="5102"/>
      <c r="W332" s="5102"/>
      <c r="X332" s="5102"/>
      <c r="Y332" s="5102"/>
      <c r="Z332" s="5006">
        <f>W332+X332-Y332</f>
        <v>0</v>
      </c>
      <c r="AA332" s="4989"/>
      <c r="AB332" s="5128"/>
      <c r="AC332" s="121"/>
      <c r="AD332" s="5008">
        <f>+AE332+AF332</f>
        <v>0</v>
      </c>
      <c r="AE332" s="5102"/>
      <c r="AF332" s="5102"/>
      <c r="AG332" s="5102"/>
      <c r="AH332" s="5102"/>
      <c r="AI332" s="5102"/>
      <c r="AJ332" s="5102"/>
      <c r="AK332" s="5102"/>
      <c r="AL332" s="5102"/>
      <c r="AM332" s="5007">
        <f>+AF332+AH332</f>
        <v>0</v>
      </c>
      <c r="AN332" s="121"/>
      <c r="AO332" s="5105"/>
      <c r="AP332" s="121"/>
      <c r="AQ332" s="5105"/>
      <c r="AR332" s="121"/>
      <c r="AS332" s="39"/>
      <c r="AT332" s="164"/>
    </row>
    <row r="333" spans="1:46">
      <c r="A333" s="164"/>
      <c r="B333" s="121"/>
      <c r="C333" s="5131" t="s">
        <v>3031</v>
      </c>
      <c r="D333" s="5036"/>
      <c r="E333" s="5036"/>
      <c r="F333" s="5036" t="b">
        <v>0</v>
      </c>
      <c r="G333" s="5036"/>
      <c r="H333" s="5036"/>
      <c r="I333" s="5036"/>
      <c r="J333" s="5134"/>
      <c r="K333" s="5134"/>
      <c r="L333" s="5134"/>
      <c r="M333" s="5134"/>
      <c r="N333" s="5134"/>
      <c r="O333" s="5102"/>
      <c r="P333" s="5102"/>
      <c r="Q333" s="5100"/>
      <c r="R333" s="5102"/>
      <c r="S333" s="5102"/>
      <c r="T333" s="5102"/>
      <c r="U333" s="5102"/>
      <c r="V333" s="5102"/>
      <c r="W333" s="5102"/>
      <c r="X333" s="5102"/>
      <c r="Y333" s="5102"/>
      <c r="Z333" s="5006">
        <f>W333+X333-Y333</f>
        <v>0</v>
      </c>
      <c r="AA333" s="4989"/>
      <c r="AB333" s="5128"/>
      <c r="AC333" s="121"/>
      <c r="AD333" s="5008">
        <f>+AE333+AF333</f>
        <v>0</v>
      </c>
      <c r="AE333" s="5102"/>
      <c r="AF333" s="5102"/>
      <c r="AG333" s="5102"/>
      <c r="AH333" s="5102"/>
      <c r="AI333" s="5102"/>
      <c r="AJ333" s="5102"/>
      <c r="AK333" s="5102"/>
      <c r="AL333" s="5102"/>
      <c r="AM333" s="5007">
        <f>+AF333+AH333</f>
        <v>0</v>
      </c>
      <c r="AN333" s="121"/>
      <c r="AO333" s="5105"/>
      <c r="AP333" s="121"/>
      <c r="AQ333" s="5105"/>
      <c r="AR333" s="121"/>
      <c r="AS333" s="39"/>
      <c r="AT333" s="164"/>
    </row>
    <row r="334" spans="1:46">
      <c r="A334" s="164"/>
      <c r="B334" s="121"/>
      <c r="C334" s="5131" t="s">
        <v>3032</v>
      </c>
      <c r="D334" s="5036"/>
      <c r="E334" s="5036"/>
      <c r="F334" s="5036" t="b">
        <v>1</v>
      </c>
      <c r="G334" s="5036"/>
      <c r="H334" s="5036"/>
      <c r="I334" s="5036"/>
      <c r="J334" s="5134"/>
      <c r="K334" s="5134"/>
      <c r="L334" s="5134"/>
      <c r="M334" s="5134"/>
      <c r="N334" s="5134"/>
      <c r="O334" s="5102"/>
      <c r="P334" s="5102"/>
      <c r="Q334" s="5100"/>
      <c r="R334" s="5102"/>
      <c r="S334" s="5102"/>
      <c r="T334" s="5102"/>
      <c r="U334" s="5102"/>
      <c r="V334" s="5102"/>
      <c r="W334" s="5102"/>
      <c r="X334" s="5102"/>
      <c r="Y334" s="5102"/>
      <c r="Z334" s="5006">
        <f>W334+X334-Y334</f>
        <v>0</v>
      </c>
      <c r="AA334" s="4989"/>
      <c r="AB334" s="5128"/>
      <c r="AC334" s="121"/>
      <c r="AD334" s="5008">
        <f>+AE334+AF334</f>
        <v>0</v>
      </c>
      <c r="AE334" s="5102"/>
      <c r="AF334" s="5102"/>
      <c r="AG334" s="5102"/>
      <c r="AH334" s="5102"/>
      <c r="AI334" s="5102"/>
      <c r="AJ334" s="5102"/>
      <c r="AK334" s="5102"/>
      <c r="AL334" s="5102"/>
      <c r="AM334" s="5007">
        <f>+AF334+AH334</f>
        <v>0</v>
      </c>
      <c r="AN334" s="121"/>
      <c r="AO334" s="5105"/>
      <c r="AP334" s="121"/>
      <c r="AQ334" s="5105"/>
      <c r="AR334" s="121"/>
      <c r="AS334" s="39"/>
      <c r="AT334" s="164"/>
    </row>
    <row r="335" spans="1:46">
      <c r="A335" s="164"/>
      <c r="B335" s="121"/>
      <c r="C335" s="5108" t="s">
        <v>2307</v>
      </c>
      <c r="D335" s="5036"/>
      <c r="E335" s="5036"/>
      <c r="F335" s="5110"/>
      <c r="G335" s="5110"/>
      <c r="H335" s="5110"/>
      <c r="I335" s="5110"/>
      <c r="J335" s="5134"/>
      <c r="K335" s="5134"/>
      <c r="L335" s="5134"/>
      <c r="M335" s="5134"/>
      <c r="N335" s="5134"/>
      <c r="O335" s="5001">
        <f>SUMIF($F$332:$F$334,"TRUE",O332:O334)</f>
        <v>0</v>
      </c>
      <c r="P335" s="5001">
        <f>SUMIF($F$332:$F$334,"TRUE",P332:P334)</f>
        <v>0</v>
      </c>
      <c r="Q335" s="4989"/>
      <c r="R335" s="5001">
        <f t="shared" ref="R335:Z335" si="109">SUMIF($F$332:$F$334,"TRUE",R332:R334)</f>
        <v>0</v>
      </c>
      <c r="S335" s="5001">
        <f t="shared" si="109"/>
        <v>0</v>
      </c>
      <c r="T335" s="5001">
        <f t="shared" si="109"/>
        <v>0</v>
      </c>
      <c r="U335" s="5001">
        <f>SUMIF($F$332:$F$334,"TRUE",U332:U334)</f>
        <v>0</v>
      </c>
      <c r="V335" s="5001">
        <f t="shared" si="109"/>
        <v>0</v>
      </c>
      <c r="W335" s="5001">
        <f t="shared" si="109"/>
        <v>0</v>
      </c>
      <c r="X335" s="5001">
        <f t="shared" si="109"/>
        <v>0</v>
      </c>
      <c r="Y335" s="5001">
        <f t="shared" si="109"/>
        <v>0</v>
      </c>
      <c r="Z335" s="5001">
        <f t="shared" si="109"/>
        <v>0</v>
      </c>
      <c r="AA335" s="4989"/>
      <c r="AB335" s="5128"/>
      <c r="AC335" s="121"/>
      <c r="AD335" s="5003">
        <f t="shared" ref="AD335:AM335" si="110">SUMIF($F$332:$F$334,"TRUE",AD332:AD334)</f>
        <v>0</v>
      </c>
      <c r="AE335" s="5001">
        <f t="shared" si="110"/>
        <v>0</v>
      </c>
      <c r="AF335" s="5001">
        <f t="shared" si="110"/>
        <v>0</v>
      </c>
      <c r="AG335" s="5001">
        <f t="shared" si="110"/>
        <v>0</v>
      </c>
      <c r="AH335" s="5001">
        <f>SUMIF($F$332:$F$334,"TRUE",AH332:AH334)</f>
        <v>0</v>
      </c>
      <c r="AI335" s="5001">
        <f>SUMIF($F$332:$F$334,"TRUE",AI332:AI334)</f>
        <v>0</v>
      </c>
      <c r="AJ335" s="5001">
        <f>SUMIF($F$332:$F$334,"TRUE",AJ332:AJ334)</f>
        <v>0</v>
      </c>
      <c r="AK335" s="5001">
        <f>SUMIF($F$332:$F$334,"TRUE",AK332:AK334)</f>
        <v>0</v>
      </c>
      <c r="AL335" s="5001">
        <f>SUMIF($F$332:$F$334,"TRUE",AL332:AL334)</f>
        <v>0</v>
      </c>
      <c r="AM335" s="5002">
        <f t="shared" si="110"/>
        <v>0</v>
      </c>
      <c r="AN335" s="121"/>
      <c r="AO335" s="5112">
        <f>SUMIF($F$332:$F$334,"TRUE",AO332:AO334)</f>
        <v>0</v>
      </c>
      <c r="AP335" s="121"/>
      <c r="AQ335" s="5112">
        <f>SUMIF($F$332:$F$334,"TRUE",AQ332:AQ334)</f>
        <v>0</v>
      </c>
      <c r="AR335" s="121"/>
      <c r="AS335" s="39"/>
      <c r="AT335" s="164"/>
    </row>
    <row r="336" spans="1:46" s="101" customFormat="1">
      <c r="A336" s="178"/>
      <c r="B336" s="160"/>
      <c r="C336" s="5005" t="s">
        <v>3033</v>
      </c>
      <c r="D336" s="5138"/>
      <c r="E336" s="5138"/>
      <c r="F336" s="5036"/>
      <c r="G336" s="5036"/>
      <c r="H336" s="5036"/>
      <c r="I336" s="5036"/>
      <c r="J336" s="5036"/>
      <c r="K336" s="5139"/>
      <c r="L336" s="5139"/>
      <c r="M336" s="5036"/>
      <c r="N336" s="5036"/>
      <c r="O336" s="5001">
        <f>SUM(O332:O334)</f>
        <v>0</v>
      </c>
      <c r="P336" s="5001">
        <f>SUM(P332:P334)</f>
        <v>0</v>
      </c>
      <c r="Q336" s="4993"/>
      <c r="R336" s="5001">
        <f t="shared" ref="R336:Z336" si="111">SUM(R332:R334)</f>
        <v>0</v>
      </c>
      <c r="S336" s="5001">
        <f t="shared" si="111"/>
        <v>0</v>
      </c>
      <c r="T336" s="5001">
        <f t="shared" si="111"/>
        <v>0</v>
      </c>
      <c r="U336" s="5001">
        <f>SUM(U332:U334)</f>
        <v>0</v>
      </c>
      <c r="V336" s="5001">
        <f t="shared" si="111"/>
        <v>0</v>
      </c>
      <c r="W336" s="5001">
        <f t="shared" si="111"/>
        <v>0</v>
      </c>
      <c r="X336" s="5001">
        <f t="shared" si="111"/>
        <v>0</v>
      </c>
      <c r="Y336" s="5001">
        <f t="shared" si="111"/>
        <v>0</v>
      </c>
      <c r="Z336" s="5001">
        <f t="shared" si="111"/>
        <v>0</v>
      </c>
      <c r="AA336" s="4993"/>
      <c r="AB336" s="5132"/>
      <c r="AC336" s="160"/>
      <c r="AD336" s="5003">
        <f t="shared" ref="AD336:AM336" si="112">SUM(AD332:AD334)</f>
        <v>0</v>
      </c>
      <c r="AE336" s="5001">
        <f t="shared" si="112"/>
        <v>0</v>
      </c>
      <c r="AF336" s="5001">
        <f t="shared" si="112"/>
        <v>0</v>
      </c>
      <c r="AG336" s="5001">
        <f t="shared" si="112"/>
        <v>0</v>
      </c>
      <c r="AH336" s="5001">
        <f>SUM(AH332:AH334)</f>
        <v>0</v>
      </c>
      <c r="AI336" s="5001">
        <f>SUM(AI332:AI334)</f>
        <v>0</v>
      </c>
      <c r="AJ336" s="5001">
        <f>SUM(AJ332:AJ334)</f>
        <v>0</v>
      </c>
      <c r="AK336" s="5001">
        <f>SUM(AK332:AK334)</f>
        <v>0</v>
      </c>
      <c r="AL336" s="5001">
        <f>SUM(AL332:AL334)</f>
        <v>0</v>
      </c>
      <c r="AM336" s="5002">
        <f t="shared" si="112"/>
        <v>0</v>
      </c>
      <c r="AN336" s="160"/>
      <c r="AO336" s="5112">
        <f>SUM(AO332:AO334)</f>
        <v>0</v>
      </c>
      <c r="AP336" s="160"/>
      <c r="AQ336" s="5112">
        <f>SUM(AQ332:AQ334)</f>
        <v>0</v>
      </c>
      <c r="AR336" s="121"/>
      <c r="AS336" s="39"/>
      <c r="AT336" s="178"/>
    </row>
    <row r="337" spans="1:46" s="101" customFormat="1">
      <c r="A337" s="178"/>
      <c r="B337" s="160"/>
      <c r="C337" s="5108" t="s">
        <v>2307</v>
      </c>
      <c r="D337" s="5138"/>
      <c r="E337" s="5138"/>
      <c r="F337" s="5036"/>
      <c r="G337" s="5036"/>
      <c r="H337" s="5036"/>
      <c r="I337" s="5036"/>
      <c r="J337" s="5036"/>
      <c r="K337" s="5139"/>
      <c r="L337" s="5139"/>
      <c r="M337" s="5036"/>
      <c r="N337" s="5036"/>
      <c r="O337" s="5001">
        <f>O335+O329</f>
        <v>0</v>
      </c>
      <c r="P337" s="5001">
        <f>P335+P329</f>
        <v>0</v>
      </c>
      <c r="Q337" s="4993"/>
      <c r="R337" s="5001">
        <f t="shared" ref="R337:Z338" si="113">R335+R329</f>
        <v>0</v>
      </c>
      <c r="S337" s="5001">
        <f t="shared" si="113"/>
        <v>0</v>
      </c>
      <c r="T337" s="5001">
        <f t="shared" si="113"/>
        <v>0</v>
      </c>
      <c r="U337" s="5001">
        <f>U335+U329</f>
        <v>0</v>
      </c>
      <c r="V337" s="5001">
        <f t="shared" si="113"/>
        <v>0</v>
      </c>
      <c r="W337" s="5001">
        <f t="shared" si="113"/>
        <v>0</v>
      </c>
      <c r="X337" s="5001">
        <f t="shared" si="113"/>
        <v>0</v>
      </c>
      <c r="Y337" s="5001">
        <f t="shared" si="113"/>
        <v>0</v>
      </c>
      <c r="Z337" s="5001">
        <f t="shared" si="113"/>
        <v>0</v>
      </c>
      <c r="AA337" s="4993"/>
      <c r="AB337" s="5132"/>
      <c r="AC337" s="160"/>
      <c r="AD337" s="5003">
        <f t="shared" ref="AD337:AM338" si="114">AD335+AD329</f>
        <v>0</v>
      </c>
      <c r="AE337" s="5001">
        <f t="shared" si="114"/>
        <v>0</v>
      </c>
      <c r="AF337" s="5001">
        <f t="shared" si="114"/>
        <v>0</v>
      </c>
      <c r="AG337" s="5001">
        <f t="shared" si="114"/>
        <v>0</v>
      </c>
      <c r="AH337" s="5001">
        <f t="shared" ref="AH337:AL338" si="115">AH335+AH329</f>
        <v>0</v>
      </c>
      <c r="AI337" s="5001">
        <f t="shared" si="115"/>
        <v>0</v>
      </c>
      <c r="AJ337" s="5001">
        <f t="shared" si="115"/>
        <v>0</v>
      </c>
      <c r="AK337" s="5001">
        <f t="shared" si="115"/>
        <v>0</v>
      </c>
      <c r="AL337" s="5001">
        <f t="shared" si="115"/>
        <v>0</v>
      </c>
      <c r="AM337" s="5002">
        <f t="shared" si="114"/>
        <v>0</v>
      </c>
      <c r="AN337" s="160"/>
      <c r="AO337" s="5112">
        <f>AO335+AO329</f>
        <v>0</v>
      </c>
      <c r="AP337" s="160"/>
      <c r="AQ337" s="5112">
        <f>AQ335+AQ329</f>
        <v>0</v>
      </c>
      <c r="AR337" s="121"/>
      <c r="AS337" s="39"/>
      <c r="AT337" s="178"/>
    </row>
    <row r="338" spans="1:46" s="101" customFormat="1">
      <c r="A338" s="178"/>
      <c r="B338" s="160"/>
      <c r="C338" s="5005" t="s">
        <v>3036</v>
      </c>
      <c r="D338" s="5113"/>
      <c r="E338" s="5113"/>
      <c r="F338" s="5114"/>
      <c r="G338" s="5114"/>
      <c r="H338" s="5114"/>
      <c r="I338" s="5114"/>
      <c r="J338" s="4993"/>
      <c r="K338" s="4993"/>
      <c r="L338" s="4993"/>
      <c r="M338" s="4993"/>
      <c r="N338" s="4993"/>
      <c r="O338" s="5001">
        <f>O336+O330</f>
        <v>0</v>
      </c>
      <c r="P338" s="5001">
        <f>P336+P330</f>
        <v>0</v>
      </c>
      <c r="Q338" s="4993"/>
      <c r="R338" s="5001">
        <f t="shared" si="113"/>
        <v>0</v>
      </c>
      <c r="S338" s="5001">
        <f t="shared" si="113"/>
        <v>0</v>
      </c>
      <c r="T338" s="5001">
        <f t="shared" si="113"/>
        <v>0</v>
      </c>
      <c r="U338" s="5001">
        <f>U336+U330</f>
        <v>0</v>
      </c>
      <c r="V338" s="5001">
        <f t="shared" si="113"/>
        <v>0</v>
      </c>
      <c r="W338" s="5001">
        <f t="shared" si="113"/>
        <v>0</v>
      </c>
      <c r="X338" s="5001">
        <f t="shared" si="113"/>
        <v>0</v>
      </c>
      <c r="Y338" s="5001">
        <f t="shared" si="113"/>
        <v>0</v>
      </c>
      <c r="Z338" s="5001">
        <f t="shared" si="113"/>
        <v>0</v>
      </c>
      <c r="AA338" s="4993"/>
      <c r="AB338" s="5132"/>
      <c r="AC338" s="160"/>
      <c r="AD338" s="5003">
        <f t="shared" si="114"/>
        <v>0</v>
      </c>
      <c r="AE338" s="5001">
        <f t="shared" si="114"/>
        <v>0</v>
      </c>
      <c r="AF338" s="5001">
        <f t="shared" si="114"/>
        <v>0</v>
      </c>
      <c r="AG338" s="5001">
        <f t="shared" si="114"/>
        <v>0</v>
      </c>
      <c r="AH338" s="5001">
        <f t="shared" si="115"/>
        <v>0</v>
      </c>
      <c r="AI338" s="5001">
        <f t="shared" si="115"/>
        <v>0</v>
      </c>
      <c r="AJ338" s="5001">
        <f t="shared" si="115"/>
        <v>0</v>
      </c>
      <c r="AK338" s="5001">
        <f t="shared" si="115"/>
        <v>0</v>
      </c>
      <c r="AL338" s="5001">
        <f t="shared" si="115"/>
        <v>0</v>
      </c>
      <c r="AM338" s="5002">
        <f t="shared" si="114"/>
        <v>0</v>
      </c>
      <c r="AN338" s="160"/>
      <c r="AO338" s="5112">
        <f>AO336+AO330</f>
        <v>0</v>
      </c>
      <c r="AP338" s="160"/>
      <c r="AQ338" s="5112">
        <f>AQ336+AQ330</f>
        <v>0</v>
      </c>
      <c r="AR338" s="121"/>
      <c r="AS338" s="39"/>
      <c r="AT338" s="178"/>
    </row>
    <row r="339" spans="1:46" s="101" customFormat="1">
      <c r="A339" s="178"/>
      <c r="B339" s="160"/>
      <c r="C339" s="5140" t="s">
        <v>2803</v>
      </c>
      <c r="D339" s="5141"/>
      <c r="E339" s="5141"/>
      <c r="F339" s="5110"/>
      <c r="G339" s="5110"/>
      <c r="H339" s="5110"/>
      <c r="I339" s="5110"/>
      <c r="J339" s="4993"/>
      <c r="K339" s="4993"/>
      <c r="L339" s="4993"/>
      <c r="M339" s="4993"/>
      <c r="N339" s="4993"/>
      <c r="O339" s="5001">
        <f>SUM(O337,O322)</f>
        <v>0</v>
      </c>
      <c r="P339" s="5001">
        <f>SUM(P337,P322)</f>
        <v>0</v>
      </c>
      <c r="Q339" s="4993"/>
      <c r="R339" s="5001">
        <f t="shared" ref="R339:Z340" si="116">SUM(R337,R322)</f>
        <v>0</v>
      </c>
      <c r="S339" s="5001">
        <f>SUM(S337,S322)</f>
        <v>0</v>
      </c>
      <c r="T339" s="5001">
        <f t="shared" si="116"/>
        <v>0</v>
      </c>
      <c r="U339" s="5001">
        <f>SUM(U337,U322)</f>
        <v>0</v>
      </c>
      <c r="V339" s="5001">
        <f t="shared" si="116"/>
        <v>0</v>
      </c>
      <c r="W339" s="5001">
        <f t="shared" si="116"/>
        <v>0</v>
      </c>
      <c r="X339" s="5001">
        <f t="shared" si="116"/>
        <v>0</v>
      </c>
      <c r="Y339" s="5001">
        <f t="shared" si="116"/>
        <v>0</v>
      </c>
      <c r="Z339" s="5001">
        <f t="shared" si="116"/>
        <v>0</v>
      </c>
      <c r="AA339" s="4993"/>
      <c r="AB339" s="5132"/>
      <c r="AC339" s="160"/>
      <c r="AD339" s="5003">
        <f t="shared" ref="AD339:AM340" si="117">SUM(AD337,AD322)</f>
        <v>0</v>
      </c>
      <c r="AE339" s="5001">
        <f t="shared" si="117"/>
        <v>0</v>
      </c>
      <c r="AF339" s="5001">
        <f t="shared" si="117"/>
        <v>0</v>
      </c>
      <c r="AG339" s="5001">
        <f t="shared" si="117"/>
        <v>0</v>
      </c>
      <c r="AH339" s="5001">
        <f t="shared" ref="AH339:AL340" si="118">SUM(AH337,AH322)</f>
        <v>0</v>
      </c>
      <c r="AI339" s="5001">
        <f t="shared" si="118"/>
        <v>0</v>
      </c>
      <c r="AJ339" s="5001">
        <f t="shared" si="118"/>
        <v>0</v>
      </c>
      <c r="AK339" s="5001">
        <f t="shared" si="118"/>
        <v>0</v>
      </c>
      <c r="AL339" s="5001">
        <f t="shared" si="118"/>
        <v>0</v>
      </c>
      <c r="AM339" s="5002">
        <f t="shared" si="117"/>
        <v>0</v>
      </c>
      <c r="AN339" s="160"/>
      <c r="AO339" s="5112">
        <f>SUM(AO337,AO322)</f>
        <v>0</v>
      </c>
      <c r="AP339" s="160"/>
      <c r="AQ339" s="5112">
        <f>SUM(AQ337,AQ322)</f>
        <v>0</v>
      </c>
      <c r="AR339" s="121"/>
      <c r="AS339" s="39"/>
      <c r="AT339" s="178"/>
    </row>
    <row r="340" spans="1:46" s="101" customFormat="1" ht="13.8" thickBot="1">
      <c r="A340" s="178"/>
      <c r="B340" s="160"/>
      <c r="C340" s="1504" t="s">
        <v>3043</v>
      </c>
      <c r="D340" s="5147"/>
      <c r="E340" s="5147"/>
      <c r="F340" s="5148"/>
      <c r="G340" s="5148"/>
      <c r="H340" s="5148"/>
      <c r="I340" s="5148"/>
      <c r="J340" s="5149"/>
      <c r="K340" s="5149"/>
      <c r="L340" s="5149"/>
      <c r="M340" s="5149"/>
      <c r="N340" s="5149"/>
      <c r="O340" s="5150">
        <f>SUM(O338,O323)</f>
        <v>0</v>
      </c>
      <c r="P340" s="5150">
        <f>SUM(P338,P323)</f>
        <v>0</v>
      </c>
      <c r="Q340" s="5151"/>
      <c r="R340" s="5150">
        <f t="shared" si="116"/>
        <v>0</v>
      </c>
      <c r="S340" s="5150">
        <f t="shared" si="116"/>
        <v>0</v>
      </c>
      <c r="T340" s="5150">
        <f t="shared" si="116"/>
        <v>0</v>
      </c>
      <c r="U340" s="5150">
        <f>SUM(U338,U323)</f>
        <v>0</v>
      </c>
      <c r="V340" s="5150">
        <f t="shared" si="116"/>
        <v>0</v>
      </c>
      <c r="W340" s="5150">
        <f t="shared" si="116"/>
        <v>0</v>
      </c>
      <c r="X340" s="5150">
        <f t="shared" si="116"/>
        <v>0</v>
      </c>
      <c r="Y340" s="5150">
        <f t="shared" si="116"/>
        <v>0</v>
      </c>
      <c r="Z340" s="5150">
        <f t="shared" si="116"/>
        <v>0</v>
      </c>
      <c r="AA340" s="5151"/>
      <c r="AB340" s="5152"/>
      <c r="AC340" s="160"/>
      <c r="AD340" s="5153">
        <f t="shared" si="117"/>
        <v>0</v>
      </c>
      <c r="AE340" s="5150">
        <f t="shared" si="117"/>
        <v>0</v>
      </c>
      <c r="AF340" s="5150">
        <f t="shared" si="117"/>
        <v>0</v>
      </c>
      <c r="AG340" s="5150">
        <f t="shared" si="117"/>
        <v>0</v>
      </c>
      <c r="AH340" s="5150">
        <f t="shared" si="118"/>
        <v>0</v>
      </c>
      <c r="AI340" s="5150">
        <f t="shared" si="118"/>
        <v>0</v>
      </c>
      <c r="AJ340" s="5150">
        <f t="shared" si="118"/>
        <v>0</v>
      </c>
      <c r="AK340" s="5150">
        <f t="shared" si="118"/>
        <v>0</v>
      </c>
      <c r="AL340" s="5150">
        <f t="shared" si="118"/>
        <v>0</v>
      </c>
      <c r="AM340" s="5154">
        <f t="shared" si="117"/>
        <v>0</v>
      </c>
      <c r="AN340" s="160"/>
      <c r="AO340" s="2549">
        <f>SUM(AO338,AO323)</f>
        <v>0</v>
      </c>
      <c r="AP340" s="160"/>
      <c r="AQ340" s="2549">
        <f>SUM(AQ338,AQ323)</f>
        <v>0</v>
      </c>
      <c r="AR340" s="121"/>
      <c r="AS340" s="39"/>
      <c r="AT340" s="178"/>
    </row>
    <row r="341" spans="1:46" ht="13.8" thickBot="1">
      <c r="A341" s="164"/>
      <c r="B341" s="121"/>
      <c r="C341" s="217"/>
      <c r="D341" s="214"/>
      <c r="E341" s="214"/>
      <c r="F341" s="214"/>
      <c r="G341" s="214"/>
      <c r="H341" s="214"/>
      <c r="I341" s="214"/>
      <c r="J341" s="214"/>
      <c r="K341" s="214"/>
      <c r="L341" s="219"/>
      <c r="M341" s="219"/>
      <c r="N341" s="121"/>
      <c r="O341" s="121"/>
      <c r="P341" s="121"/>
      <c r="Q341" s="219"/>
      <c r="R341" s="121"/>
      <c r="S341" s="121"/>
      <c r="T341" s="121"/>
      <c r="U341" s="121"/>
      <c r="V341" s="121"/>
      <c r="W341" s="121"/>
      <c r="X341" s="121"/>
      <c r="Y341" s="121"/>
      <c r="Z341" s="121"/>
      <c r="AA341" s="352"/>
      <c r="AB341" s="777"/>
      <c r="AC341" s="121"/>
      <c r="AD341" s="121"/>
      <c r="AE341" s="121"/>
      <c r="AF341" s="121"/>
      <c r="AG341" s="121"/>
      <c r="AH341" s="121"/>
      <c r="AI341" s="121"/>
      <c r="AJ341" s="121"/>
      <c r="AK341" s="121"/>
      <c r="AL341" s="121"/>
      <c r="AM341" s="121"/>
      <c r="AN341" s="121"/>
      <c r="AO341" s="121"/>
      <c r="AP341" s="121"/>
      <c r="AQ341" s="121"/>
      <c r="AR341" s="121"/>
      <c r="AS341" s="39"/>
      <c r="AT341" s="164"/>
    </row>
    <row r="342" spans="1:46" s="101" customFormat="1">
      <c r="A342" s="178"/>
      <c r="B342" s="160"/>
      <c r="C342" s="5155" t="s">
        <v>3044</v>
      </c>
      <c r="D342" s="5156"/>
      <c r="E342" s="5156"/>
      <c r="F342" s="5157"/>
      <c r="G342" s="5157"/>
      <c r="H342" s="5157"/>
      <c r="I342" s="5157"/>
      <c r="J342" s="5157"/>
      <c r="K342" s="5157"/>
      <c r="L342" s="5157"/>
      <c r="M342" s="5157"/>
      <c r="N342" s="5157"/>
      <c r="O342" s="5158">
        <f>SUM(O271,O305,O339)</f>
        <v>0</v>
      </c>
      <c r="P342" s="5158">
        <f>SUM(P271,P305,P339)</f>
        <v>0</v>
      </c>
      <c r="Q342" s="5157"/>
      <c r="R342" s="5158">
        <f t="shared" ref="R342:Z343" si="119">SUM(R271,R305,R339)</f>
        <v>0</v>
      </c>
      <c r="S342" s="5158">
        <f t="shared" si="119"/>
        <v>0</v>
      </c>
      <c r="T342" s="5158">
        <f t="shared" si="119"/>
        <v>0</v>
      </c>
      <c r="U342" s="5158">
        <f>SUM(U271,U305,U339)</f>
        <v>0</v>
      </c>
      <c r="V342" s="5158">
        <f t="shared" si="119"/>
        <v>0</v>
      </c>
      <c r="W342" s="5158">
        <f t="shared" si="119"/>
        <v>0</v>
      </c>
      <c r="X342" s="5158">
        <f t="shared" si="119"/>
        <v>0</v>
      </c>
      <c r="Y342" s="5158">
        <f t="shared" si="119"/>
        <v>0</v>
      </c>
      <c r="Z342" s="5158">
        <f t="shared" si="119"/>
        <v>0</v>
      </c>
      <c r="AA342" s="5157"/>
      <c r="AB342" s="5159"/>
      <c r="AC342" s="160"/>
      <c r="AD342" s="5160">
        <f t="shared" ref="AD342:AM343" si="120">SUM(AD271,AD305,AD339)</f>
        <v>0</v>
      </c>
      <c r="AE342" s="5158">
        <f t="shared" si="120"/>
        <v>0</v>
      </c>
      <c r="AF342" s="5158">
        <f t="shared" si="120"/>
        <v>0</v>
      </c>
      <c r="AG342" s="5158">
        <f t="shared" si="120"/>
        <v>0</v>
      </c>
      <c r="AH342" s="5158">
        <f t="shared" ref="AH342:AL343" si="121">SUM(AH271,AH305,AH339)</f>
        <v>0</v>
      </c>
      <c r="AI342" s="5158">
        <f t="shared" si="121"/>
        <v>0</v>
      </c>
      <c r="AJ342" s="5158">
        <f t="shared" si="121"/>
        <v>0</v>
      </c>
      <c r="AK342" s="5158">
        <f t="shared" si="121"/>
        <v>0</v>
      </c>
      <c r="AL342" s="5158">
        <f t="shared" si="121"/>
        <v>0</v>
      </c>
      <c r="AM342" s="5161">
        <f t="shared" si="120"/>
        <v>0</v>
      </c>
      <c r="AN342" s="160"/>
      <c r="AO342" s="5162">
        <f>SUM(AO271,AO305,AO339)</f>
        <v>0</v>
      </c>
      <c r="AP342" s="160"/>
      <c r="AQ342" s="5162">
        <f>SUM(AQ271,AQ305,AQ339)</f>
        <v>0</v>
      </c>
      <c r="AR342" s="121"/>
      <c r="AS342" s="39"/>
      <c r="AT342" s="178"/>
    </row>
    <row r="343" spans="1:46" s="101" customFormat="1" ht="13.8" thickBot="1">
      <c r="A343" s="178"/>
      <c r="B343" s="160"/>
      <c r="C343" s="1504" t="s">
        <v>2804</v>
      </c>
      <c r="D343" s="5147"/>
      <c r="E343" s="5147"/>
      <c r="F343" s="5149"/>
      <c r="G343" s="5149"/>
      <c r="H343" s="5149"/>
      <c r="I343" s="5149"/>
      <c r="J343" s="5149"/>
      <c r="K343" s="5149"/>
      <c r="L343" s="5149"/>
      <c r="M343" s="5149"/>
      <c r="N343" s="5149"/>
      <c r="O343" s="5042">
        <f>SUM(O272,O306,O340)</f>
        <v>0</v>
      </c>
      <c r="P343" s="5042">
        <f>SUM(P272,P306,P340)</f>
        <v>0</v>
      </c>
      <c r="Q343" s="5149"/>
      <c r="R343" s="5042">
        <f t="shared" si="119"/>
        <v>0</v>
      </c>
      <c r="S343" s="5042">
        <f t="shared" si="119"/>
        <v>0</v>
      </c>
      <c r="T343" s="5042">
        <f t="shared" si="119"/>
        <v>0</v>
      </c>
      <c r="U343" s="5042">
        <f>SUM(U272,U306,U340)</f>
        <v>0</v>
      </c>
      <c r="V343" s="5042">
        <f t="shared" si="119"/>
        <v>0</v>
      </c>
      <c r="W343" s="5042">
        <f t="shared" si="119"/>
        <v>0</v>
      </c>
      <c r="X343" s="5042">
        <f t="shared" si="119"/>
        <v>0</v>
      </c>
      <c r="Y343" s="5042">
        <f t="shared" si="119"/>
        <v>0</v>
      </c>
      <c r="Z343" s="5042">
        <f t="shared" si="119"/>
        <v>0</v>
      </c>
      <c r="AA343" s="5149"/>
      <c r="AB343" s="5163"/>
      <c r="AC343" s="160"/>
      <c r="AD343" s="1505">
        <f t="shared" si="120"/>
        <v>0</v>
      </c>
      <c r="AE343" s="5042">
        <f t="shared" si="120"/>
        <v>0</v>
      </c>
      <c r="AF343" s="5042">
        <f t="shared" si="120"/>
        <v>0</v>
      </c>
      <c r="AG343" s="5042">
        <f t="shared" si="120"/>
        <v>0</v>
      </c>
      <c r="AH343" s="5042">
        <f t="shared" si="121"/>
        <v>0</v>
      </c>
      <c r="AI343" s="5042">
        <f t="shared" si="121"/>
        <v>0</v>
      </c>
      <c r="AJ343" s="5042">
        <f t="shared" si="121"/>
        <v>0</v>
      </c>
      <c r="AK343" s="5042">
        <f t="shared" si="121"/>
        <v>0</v>
      </c>
      <c r="AL343" s="5042">
        <f t="shared" si="121"/>
        <v>0</v>
      </c>
      <c r="AM343" s="5164">
        <f t="shared" si="120"/>
        <v>0</v>
      </c>
      <c r="AN343" s="160"/>
      <c r="AO343" s="1371">
        <f>SUM(AO272,AO306,AO340)</f>
        <v>0</v>
      </c>
      <c r="AP343" s="160"/>
      <c r="AQ343" s="1371">
        <f>SUM(AQ272,AQ306,AQ340)</f>
        <v>0</v>
      </c>
      <c r="AR343" s="121"/>
      <c r="AS343" s="39"/>
      <c r="AT343" s="178"/>
    </row>
    <row r="344" spans="1:46">
      <c r="A344" s="164"/>
      <c r="B344" s="121"/>
      <c r="C344" s="217"/>
      <c r="D344" s="214"/>
      <c r="E344" s="214"/>
      <c r="F344" s="214"/>
      <c r="G344" s="214"/>
      <c r="H344" s="214"/>
      <c r="I344" s="214"/>
      <c r="J344" s="214"/>
      <c r="K344" s="214"/>
      <c r="L344" s="219"/>
      <c r="M344" s="219"/>
      <c r="N344" s="121"/>
      <c r="O344" s="121"/>
      <c r="P344" s="121"/>
      <c r="Q344" s="219"/>
      <c r="R344" s="121"/>
      <c r="S344" s="121"/>
      <c r="T344" s="121"/>
      <c r="U344" s="121"/>
      <c r="V344" s="121"/>
      <c r="W344" s="121"/>
      <c r="X344" s="121"/>
      <c r="Y344" s="121"/>
      <c r="Z344" s="121"/>
      <c r="AA344" s="352"/>
      <c r="AB344" s="777"/>
      <c r="AC344" s="121"/>
      <c r="AD344" s="121"/>
      <c r="AE344" s="121"/>
      <c r="AF344" s="121"/>
      <c r="AG344" s="121"/>
      <c r="AH344" s="121"/>
      <c r="AI344" s="121"/>
      <c r="AJ344" s="121"/>
      <c r="AK344" s="121"/>
      <c r="AL344" s="121"/>
      <c r="AM344" s="121"/>
      <c r="AN344" s="121"/>
      <c r="AO344" s="121"/>
      <c r="AP344" s="121"/>
      <c r="AQ344" s="121"/>
      <c r="AR344" s="121"/>
      <c r="AS344" s="39"/>
      <c r="AT344" s="164"/>
    </row>
    <row r="345" spans="1:46">
      <c r="A345" s="164"/>
      <c r="B345" s="121"/>
      <c r="C345" s="220" t="s">
        <v>2493</v>
      </c>
      <c r="D345" s="214"/>
      <c r="E345" s="214"/>
      <c r="F345" s="214"/>
      <c r="G345" s="214"/>
      <c r="H345" s="214"/>
      <c r="I345" s="214"/>
      <c r="J345" s="214"/>
      <c r="K345" s="214"/>
      <c r="L345" s="214"/>
      <c r="M345" s="214"/>
      <c r="N345" s="121"/>
      <c r="O345" s="121"/>
      <c r="P345" s="121"/>
      <c r="Q345" s="214"/>
      <c r="R345" s="121"/>
      <c r="S345" s="121"/>
      <c r="T345" s="121"/>
      <c r="U345" s="121"/>
      <c r="V345" s="121"/>
      <c r="W345" s="121"/>
      <c r="X345" s="121"/>
      <c r="Y345" s="121"/>
      <c r="Z345" s="121"/>
      <c r="AA345" s="214"/>
      <c r="AB345" s="777"/>
      <c r="AC345" s="121"/>
      <c r="AD345" s="121"/>
      <c r="AE345" s="121"/>
      <c r="AF345" s="121"/>
      <c r="AG345" s="121"/>
      <c r="AH345" s="121"/>
      <c r="AI345" s="121"/>
      <c r="AJ345" s="121"/>
      <c r="AK345" s="121"/>
      <c r="AL345" s="121"/>
      <c r="AM345" s="121"/>
      <c r="AN345" s="121"/>
      <c r="AO345" s="121"/>
      <c r="AP345" s="121"/>
      <c r="AQ345" s="121"/>
      <c r="AR345" s="121"/>
      <c r="AS345" s="39"/>
      <c r="AT345" s="164"/>
    </row>
    <row r="346" spans="1:46" ht="13.8" thickBot="1">
      <c r="A346" s="164"/>
      <c r="B346" s="121"/>
      <c r="C346" s="214"/>
      <c r="D346" s="214"/>
      <c r="E346" s="214"/>
      <c r="F346" s="214"/>
      <c r="G346" s="214"/>
      <c r="H346" s="214"/>
      <c r="I346" s="214"/>
      <c r="J346" s="214"/>
      <c r="K346" s="214"/>
      <c r="L346" s="214"/>
      <c r="M346" s="214"/>
      <c r="N346" s="121"/>
      <c r="O346" s="121"/>
      <c r="P346" s="121"/>
      <c r="Q346" s="214"/>
      <c r="R346" s="121"/>
      <c r="S346" s="121"/>
      <c r="T346" s="121"/>
      <c r="U346" s="121"/>
      <c r="V346" s="121"/>
      <c r="W346" s="121"/>
      <c r="X346" s="121"/>
      <c r="Y346" s="121"/>
      <c r="Z346" s="121"/>
      <c r="AA346" s="214"/>
      <c r="AB346" s="777"/>
      <c r="AC346" s="121"/>
      <c r="AD346" s="121"/>
      <c r="AE346" s="121"/>
      <c r="AF346" s="121"/>
      <c r="AG346" s="121"/>
      <c r="AH346" s="121"/>
      <c r="AI346" s="121"/>
      <c r="AJ346" s="121"/>
      <c r="AK346" s="121"/>
      <c r="AL346" s="121"/>
      <c r="AM346" s="121"/>
      <c r="AN346" s="121"/>
      <c r="AO346" s="121"/>
      <c r="AP346" s="121"/>
      <c r="AQ346" s="121"/>
      <c r="AR346" s="121"/>
      <c r="AS346" s="39"/>
      <c r="AT346" s="164"/>
    </row>
    <row r="347" spans="1:46">
      <c r="A347" s="164"/>
      <c r="B347" s="121"/>
      <c r="C347" s="5165" t="s">
        <v>3045</v>
      </c>
      <c r="D347" s="5166"/>
      <c r="E347" s="5166"/>
      <c r="F347" s="5166"/>
      <c r="G347" s="5166"/>
      <c r="H347" s="5166"/>
      <c r="I347" s="5166"/>
      <c r="J347" s="5166"/>
      <c r="K347" s="5166"/>
      <c r="L347" s="5166"/>
      <c r="M347" s="5166"/>
      <c r="N347" s="5167"/>
      <c r="O347" s="5168">
        <f>O219+O252+O288+O322</f>
        <v>0</v>
      </c>
      <c r="P347" s="5168">
        <f>P219+P252+P288+P322</f>
        <v>0</v>
      </c>
      <c r="Q347" s="5166"/>
      <c r="R347" s="5168">
        <f t="shared" ref="R347:Z348" si="122">SUM(R219,R252,R288,R322)</f>
        <v>0</v>
      </c>
      <c r="S347" s="5168">
        <f t="shared" si="122"/>
        <v>0</v>
      </c>
      <c r="T347" s="5168">
        <f t="shared" si="122"/>
        <v>0</v>
      </c>
      <c r="U347" s="5168">
        <f>SUM(U219,U252,U288,U322)</f>
        <v>0</v>
      </c>
      <c r="V347" s="5168">
        <f t="shared" si="122"/>
        <v>0</v>
      </c>
      <c r="W347" s="5168">
        <f t="shared" si="122"/>
        <v>0</v>
      </c>
      <c r="X347" s="5168">
        <f t="shared" si="122"/>
        <v>0</v>
      </c>
      <c r="Y347" s="5168">
        <f t="shared" si="122"/>
        <v>0</v>
      </c>
      <c r="Z347" s="5168">
        <f t="shared" si="122"/>
        <v>0</v>
      </c>
      <c r="AA347" s="5156"/>
      <c r="AB347" s="5169"/>
      <c r="AC347" s="5170"/>
      <c r="AD347" s="5171">
        <f t="shared" ref="AD347:AM348" si="123">SUM(AD219,AD252,AD288,AD322)</f>
        <v>0</v>
      </c>
      <c r="AE347" s="5168">
        <f t="shared" si="123"/>
        <v>0</v>
      </c>
      <c r="AF347" s="5168">
        <f t="shared" si="123"/>
        <v>0</v>
      </c>
      <c r="AG347" s="5168">
        <f t="shared" si="123"/>
        <v>0</v>
      </c>
      <c r="AH347" s="5168">
        <f t="shared" ref="AH347:AL348" si="124">SUM(AH219,AH252,AH288,AH322)</f>
        <v>0</v>
      </c>
      <c r="AI347" s="5168">
        <f t="shared" si="124"/>
        <v>0</v>
      </c>
      <c r="AJ347" s="5168">
        <f t="shared" si="124"/>
        <v>0</v>
      </c>
      <c r="AK347" s="5168">
        <f t="shared" si="124"/>
        <v>0</v>
      </c>
      <c r="AL347" s="5168">
        <f t="shared" si="124"/>
        <v>0</v>
      </c>
      <c r="AM347" s="5172">
        <f t="shared" si="123"/>
        <v>0</v>
      </c>
      <c r="AN347" s="121"/>
      <c r="AO347" s="5173">
        <f>SUM(AO219,AO252,AO288,AO322)</f>
        <v>0</v>
      </c>
      <c r="AP347" s="121"/>
      <c r="AQ347" s="5173">
        <f>SUM(AQ219,AQ252,AQ288,AQ322)</f>
        <v>0</v>
      </c>
      <c r="AR347" s="121"/>
      <c r="AS347" s="39"/>
      <c r="AT347" s="164"/>
    </row>
    <row r="348" spans="1:46" s="101" customFormat="1">
      <c r="A348" s="178"/>
      <c r="B348" s="160"/>
      <c r="C348" s="5174" t="s">
        <v>3046</v>
      </c>
      <c r="D348" s="5175"/>
      <c r="E348" s="5175"/>
      <c r="F348" s="5175"/>
      <c r="G348" s="5175"/>
      <c r="H348" s="5175"/>
      <c r="I348" s="5175"/>
      <c r="J348" s="5175"/>
      <c r="K348" s="5175"/>
      <c r="L348" s="5175"/>
      <c r="M348" s="5175"/>
      <c r="N348" s="5176"/>
      <c r="O348" s="5177">
        <f>O220+O253+O289+O323</f>
        <v>0</v>
      </c>
      <c r="P348" s="5177">
        <f>P220+P253+P289+P323</f>
        <v>0</v>
      </c>
      <c r="Q348" s="5175"/>
      <c r="R348" s="5177">
        <f t="shared" si="122"/>
        <v>0</v>
      </c>
      <c r="S348" s="5177">
        <f t="shared" si="122"/>
        <v>0</v>
      </c>
      <c r="T348" s="5177">
        <f t="shared" si="122"/>
        <v>0</v>
      </c>
      <c r="U348" s="5177">
        <f>SUM(U220,U253,U289,U323)</f>
        <v>0</v>
      </c>
      <c r="V348" s="5177">
        <f t="shared" si="122"/>
        <v>0</v>
      </c>
      <c r="W348" s="5177">
        <f t="shared" si="122"/>
        <v>0</v>
      </c>
      <c r="X348" s="5177">
        <f t="shared" si="122"/>
        <v>0</v>
      </c>
      <c r="Y348" s="5177">
        <f t="shared" si="122"/>
        <v>0</v>
      </c>
      <c r="Z348" s="5177">
        <f t="shared" si="122"/>
        <v>0</v>
      </c>
      <c r="AA348" s="5178"/>
      <c r="AB348" s="5179"/>
      <c r="AC348" s="160"/>
      <c r="AD348" s="5180">
        <f t="shared" si="123"/>
        <v>0</v>
      </c>
      <c r="AE348" s="5177">
        <f t="shared" si="123"/>
        <v>0</v>
      </c>
      <c r="AF348" s="5177">
        <f t="shared" si="123"/>
        <v>0</v>
      </c>
      <c r="AG348" s="5177">
        <f t="shared" si="123"/>
        <v>0</v>
      </c>
      <c r="AH348" s="5177">
        <f t="shared" si="124"/>
        <v>0</v>
      </c>
      <c r="AI348" s="5177">
        <f t="shared" si="124"/>
        <v>0</v>
      </c>
      <c r="AJ348" s="5177">
        <f t="shared" si="124"/>
        <v>0</v>
      </c>
      <c r="AK348" s="5177">
        <f t="shared" si="124"/>
        <v>0</v>
      </c>
      <c r="AL348" s="5177">
        <f t="shared" si="124"/>
        <v>0</v>
      </c>
      <c r="AM348" s="5181">
        <f t="shared" si="123"/>
        <v>0</v>
      </c>
      <c r="AN348" s="160"/>
      <c r="AO348" s="620">
        <f>SUM(AO220,AO253,AO289,AO323)</f>
        <v>0</v>
      </c>
      <c r="AP348" s="160"/>
      <c r="AQ348" s="620">
        <f>SUM(AQ220,AQ253,AQ289,AQ323)</f>
        <v>0</v>
      </c>
      <c r="AR348" s="121"/>
      <c r="AS348" s="39"/>
      <c r="AT348" s="178"/>
    </row>
    <row r="349" spans="1:46" s="101" customFormat="1">
      <c r="A349" s="178"/>
      <c r="B349" s="160"/>
      <c r="C349" s="5005" t="s">
        <v>3047</v>
      </c>
      <c r="D349" s="2106"/>
      <c r="E349" s="2106"/>
      <c r="F349" s="2106"/>
      <c r="G349" s="2106"/>
      <c r="H349" s="2106"/>
      <c r="I349" s="2106"/>
      <c r="J349" s="2106"/>
      <c r="K349" s="2106"/>
      <c r="L349" s="2106"/>
      <c r="M349" s="2106"/>
      <c r="N349" s="2070"/>
      <c r="O349" s="5182">
        <f>SUM(O234,O267,O303,O337)</f>
        <v>0</v>
      </c>
      <c r="P349" s="5182">
        <f>SUM(P234,P267,P303,P337)</f>
        <v>0</v>
      </c>
      <c r="Q349" s="2106"/>
      <c r="R349" s="5182">
        <f>SUM(R234,R267,R303,R337)</f>
        <v>0</v>
      </c>
      <c r="S349" s="5182">
        <f t="shared" ref="S349:Y349" si="125">SUM(S234,S267,S303,S337)</f>
        <v>0</v>
      </c>
      <c r="T349" s="5182">
        <f t="shared" si="125"/>
        <v>0</v>
      </c>
      <c r="U349" s="5182">
        <f>SUM(U234,U267,U303,U337)</f>
        <v>0</v>
      </c>
      <c r="V349" s="5182">
        <f t="shared" si="125"/>
        <v>0</v>
      </c>
      <c r="W349" s="5182">
        <f t="shared" si="125"/>
        <v>0</v>
      </c>
      <c r="X349" s="5182">
        <f t="shared" si="125"/>
        <v>0</v>
      </c>
      <c r="Y349" s="5182">
        <f t="shared" si="125"/>
        <v>0</v>
      </c>
      <c r="Z349" s="5182">
        <f>SUM(Z234,Z267,Z303,Z337)</f>
        <v>0</v>
      </c>
      <c r="AA349" s="2107"/>
      <c r="AB349" s="1669"/>
      <c r="AC349" s="160"/>
      <c r="AD349" s="5183">
        <f t="shared" ref="AD349:AM349" si="126">SUM(AD234,AD267,AD303,AD337)</f>
        <v>0</v>
      </c>
      <c r="AE349" s="5182">
        <f t="shared" si="126"/>
        <v>0</v>
      </c>
      <c r="AF349" s="5182">
        <f t="shared" si="126"/>
        <v>0</v>
      </c>
      <c r="AG349" s="5182">
        <f t="shared" si="126"/>
        <v>0</v>
      </c>
      <c r="AH349" s="5182">
        <f t="shared" si="126"/>
        <v>0</v>
      </c>
      <c r="AI349" s="5182">
        <f t="shared" si="126"/>
        <v>0</v>
      </c>
      <c r="AJ349" s="5182">
        <f t="shared" si="126"/>
        <v>0</v>
      </c>
      <c r="AK349" s="5182">
        <f t="shared" si="126"/>
        <v>0</v>
      </c>
      <c r="AL349" s="5182">
        <f t="shared" si="126"/>
        <v>0</v>
      </c>
      <c r="AM349" s="5184">
        <f t="shared" si="126"/>
        <v>0</v>
      </c>
      <c r="AN349" s="160"/>
      <c r="AO349" s="5185">
        <f>SUM(AO234,AO267,AO303,AO337)</f>
        <v>0</v>
      </c>
      <c r="AP349" s="160"/>
      <c r="AQ349" s="5185">
        <f>SUM(AQ234,AQ267,AQ303,AQ337)</f>
        <v>0</v>
      </c>
      <c r="AR349" s="121"/>
      <c r="AS349" s="39"/>
      <c r="AT349" s="178"/>
    </row>
    <row r="350" spans="1:46" s="101" customFormat="1" ht="13.8" thickBot="1">
      <c r="A350" s="178"/>
      <c r="B350" s="160"/>
      <c r="C350" s="5186" t="s">
        <v>3048</v>
      </c>
      <c r="D350" s="5187"/>
      <c r="E350" s="5187"/>
      <c r="F350" s="5187"/>
      <c r="G350" s="5187"/>
      <c r="H350" s="5187"/>
      <c r="I350" s="5187"/>
      <c r="J350" s="5187"/>
      <c r="K350" s="5187"/>
      <c r="L350" s="5188"/>
      <c r="M350" s="5188"/>
      <c r="N350" s="5189"/>
      <c r="O350" s="5190">
        <f>SUM(O235,O268,O304,O338)</f>
        <v>0</v>
      </c>
      <c r="P350" s="5191">
        <f>SUM(P235,P268,P304,P338)</f>
        <v>0</v>
      </c>
      <c r="Q350" s="5188"/>
      <c r="R350" s="5191">
        <f>SUM(R235,R268,R304,R338)</f>
        <v>0</v>
      </c>
      <c r="S350" s="5191">
        <f t="shared" ref="S350:Y350" si="127">SUM(S235,S268,S304,S338)</f>
        <v>0</v>
      </c>
      <c r="T350" s="5191">
        <f t="shared" si="127"/>
        <v>0</v>
      </c>
      <c r="U350" s="5191">
        <f>SUM(U235,U268,U304,U338)</f>
        <v>0</v>
      </c>
      <c r="V350" s="5191">
        <f t="shared" si="127"/>
        <v>0</v>
      </c>
      <c r="W350" s="5191">
        <f t="shared" si="127"/>
        <v>0</v>
      </c>
      <c r="X350" s="5191">
        <f t="shared" si="127"/>
        <v>0</v>
      </c>
      <c r="Y350" s="5191">
        <f t="shared" si="127"/>
        <v>0</v>
      </c>
      <c r="Z350" s="5191">
        <f>SUM(Z235,Z268,Z304,Z338)</f>
        <v>0</v>
      </c>
      <c r="AA350" s="5192"/>
      <c r="AB350" s="5193"/>
      <c r="AC350" s="160"/>
      <c r="AD350" s="1506">
        <f t="shared" ref="AD350:AM350" si="128">SUM(AD235,AD268,AD304,AD338)</f>
        <v>0</v>
      </c>
      <c r="AE350" s="5191">
        <f t="shared" si="128"/>
        <v>0</v>
      </c>
      <c r="AF350" s="5191">
        <f t="shared" si="128"/>
        <v>0</v>
      </c>
      <c r="AG350" s="5191">
        <f t="shared" si="128"/>
        <v>0</v>
      </c>
      <c r="AH350" s="5191">
        <f t="shared" si="128"/>
        <v>0</v>
      </c>
      <c r="AI350" s="5191">
        <f t="shared" si="128"/>
        <v>0</v>
      </c>
      <c r="AJ350" s="5191">
        <f t="shared" si="128"/>
        <v>0</v>
      </c>
      <c r="AK350" s="5191">
        <f t="shared" si="128"/>
        <v>0</v>
      </c>
      <c r="AL350" s="5191">
        <f t="shared" si="128"/>
        <v>0</v>
      </c>
      <c r="AM350" s="5194">
        <f t="shared" si="128"/>
        <v>0</v>
      </c>
      <c r="AN350" s="160"/>
      <c r="AO350" s="1372">
        <f>SUM(AO235,AO268,AO304,AO338)</f>
        <v>0</v>
      </c>
      <c r="AP350" s="160"/>
      <c r="AQ350" s="1372">
        <f>SUM(AQ235,AQ268,AQ304,AQ338)</f>
        <v>0</v>
      </c>
      <c r="AR350" s="121"/>
      <c r="AS350" s="39"/>
      <c r="AT350" s="178"/>
    </row>
    <row r="351" spans="1:46" ht="13.8" thickBot="1">
      <c r="A351" s="164"/>
      <c r="B351" s="121"/>
      <c r="C351" s="217"/>
      <c r="D351" s="214"/>
      <c r="E351" s="214"/>
      <c r="F351" s="214"/>
      <c r="G351" s="214"/>
      <c r="H351" s="214"/>
      <c r="I351" s="214"/>
      <c r="J351" s="214"/>
      <c r="K351" s="214"/>
      <c r="L351" s="219"/>
      <c r="M351" s="219"/>
      <c r="N351" s="121"/>
      <c r="O351" s="121"/>
      <c r="P351" s="121"/>
      <c r="Q351" s="219"/>
      <c r="R351" s="121"/>
      <c r="S351" s="121"/>
      <c r="T351" s="121"/>
      <c r="U351" s="121"/>
      <c r="V351" s="121"/>
      <c r="W351" s="121"/>
      <c r="X351" s="121"/>
      <c r="Y351" s="121"/>
      <c r="Z351" s="121"/>
      <c r="AA351" s="352"/>
      <c r="AB351" s="777"/>
      <c r="AC351" s="121"/>
      <c r="AD351" s="121"/>
      <c r="AE351" s="121"/>
      <c r="AF351" s="121"/>
      <c r="AG351" s="121"/>
      <c r="AH351" s="121"/>
      <c r="AI351" s="121"/>
      <c r="AJ351" s="121"/>
      <c r="AK351" s="121"/>
      <c r="AL351" s="121"/>
      <c r="AM351" s="121"/>
      <c r="AN351" s="121"/>
      <c r="AO351" s="121"/>
      <c r="AP351" s="121"/>
      <c r="AQ351" s="121"/>
      <c r="AR351" s="121"/>
      <c r="AS351" s="39"/>
      <c r="AT351" s="164"/>
    </row>
    <row r="352" spans="1:46">
      <c r="A352" s="164"/>
      <c r="B352" s="121"/>
      <c r="C352" s="5195" t="s">
        <v>3049</v>
      </c>
      <c r="D352" s="5196"/>
      <c r="E352" s="5196"/>
      <c r="F352" s="5196"/>
      <c r="G352" s="5196"/>
      <c r="H352" s="5196"/>
      <c r="I352" s="5196"/>
      <c r="J352" s="5196"/>
      <c r="K352" s="5196"/>
      <c r="L352" s="5196"/>
      <c r="M352" s="5196"/>
      <c r="N352" s="5197"/>
      <c r="O352" s="5198">
        <f>SUM(O118,O226,O244,O259,O280,O295,O314,O329)</f>
        <v>0</v>
      </c>
      <c r="P352" s="5198">
        <f>SUM(P118,P226,P244,P259,P280,P295,P314,P329)</f>
        <v>0</v>
      </c>
      <c r="Q352" s="5196"/>
      <c r="R352" s="5198">
        <f t="shared" ref="R352:Z353" si="129">SUM(R118,R226,R244,R259,R280,R295,R314,R329)</f>
        <v>0</v>
      </c>
      <c r="S352" s="5198">
        <f t="shared" si="129"/>
        <v>0</v>
      </c>
      <c r="T352" s="5198">
        <f t="shared" si="129"/>
        <v>0</v>
      </c>
      <c r="U352" s="5198">
        <f>SUM(U118,U226,U244,U259,U280,U295,U314,U329)</f>
        <v>0</v>
      </c>
      <c r="V352" s="5198">
        <f t="shared" si="129"/>
        <v>0</v>
      </c>
      <c r="W352" s="5198">
        <f t="shared" si="129"/>
        <v>0</v>
      </c>
      <c r="X352" s="5198">
        <f t="shared" si="129"/>
        <v>0</v>
      </c>
      <c r="Y352" s="5198">
        <f t="shared" si="129"/>
        <v>0</v>
      </c>
      <c r="Z352" s="5198">
        <f t="shared" si="129"/>
        <v>0</v>
      </c>
      <c r="AA352" s="5199"/>
      <c r="AB352" s="5200"/>
      <c r="AC352" s="160"/>
      <c r="AD352" s="5201">
        <f t="shared" ref="AD352:AM353" si="130">SUM(AD118,AD226,AD244,AD259,AD280,AD295,AD314,AD329)</f>
        <v>0</v>
      </c>
      <c r="AE352" s="5198">
        <f t="shared" si="130"/>
        <v>0</v>
      </c>
      <c r="AF352" s="5198">
        <f t="shared" si="130"/>
        <v>0</v>
      </c>
      <c r="AG352" s="5198">
        <f t="shared" si="130"/>
        <v>0</v>
      </c>
      <c r="AH352" s="5198">
        <f t="shared" ref="AH352:AL353" si="131">SUM(AH118,AH226,AH244,AH259,AH280,AH295,AH314,AH329)</f>
        <v>0</v>
      </c>
      <c r="AI352" s="5198">
        <f t="shared" si="131"/>
        <v>0</v>
      </c>
      <c r="AJ352" s="5198">
        <f t="shared" si="131"/>
        <v>0</v>
      </c>
      <c r="AK352" s="5198">
        <f t="shared" si="131"/>
        <v>0</v>
      </c>
      <c r="AL352" s="5198">
        <f t="shared" si="131"/>
        <v>0</v>
      </c>
      <c r="AM352" s="5202">
        <f t="shared" si="130"/>
        <v>0</v>
      </c>
      <c r="AN352" s="121"/>
      <c r="AO352" s="5203">
        <f>SUM(AO118,AO226,AO244,AO259,AO280,AO295,AO314,AO329)</f>
        <v>0</v>
      </c>
      <c r="AP352" s="121"/>
      <c r="AQ352" s="5203">
        <f>SUM(AQ118,AQ226,AQ244,AQ259,AQ280,AQ295,AQ314,AQ329)</f>
        <v>0</v>
      </c>
      <c r="AR352" s="121"/>
      <c r="AS352" s="39"/>
      <c r="AT352" s="164"/>
    </row>
    <row r="353" spans="1:46" s="101" customFormat="1">
      <c r="A353" s="178"/>
      <c r="B353" s="160"/>
      <c r="C353" s="5005" t="s">
        <v>3050</v>
      </c>
      <c r="D353" s="5036"/>
      <c r="E353" s="5036"/>
      <c r="F353" s="5036"/>
      <c r="G353" s="5036"/>
      <c r="H353" s="5036"/>
      <c r="I353" s="5036"/>
      <c r="J353" s="5036"/>
      <c r="K353" s="5036"/>
      <c r="L353" s="5036"/>
      <c r="M353" s="5036"/>
      <c r="N353" s="5204"/>
      <c r="O353" s="5182">
        <f>SUM(O119,O227,O245,O260,O281,O296,O315,O330)</f>
        <v>0</v>
      </c>
      <c r="P353" s="5182">
        <f>SUM(P119,P227,P245,P260,P281,P296,P315,P330)</f>
        <v>0</v>
      </c>
      <c r="Q353" s="5036"/>
      <c r="R353" s="5182">
        <f t="shared" si="129"/>
        <v>0</v>
      </c>
      <c r="S353" s="5182">
        <f t="shared" si="129"/>
        <v>0</v>
      </c>
      <c r="T353" s="5182">
        <f t="shared" si="129"/>
        <v>0</v>
      </c>
      <c r="U353" s="5182">
        <f>SUM(U119,U227,U245,U260,U281,U296,U315,U330)</f>
        <v>0</v>
      </c>
      <c r="V353" s="5182">
        <f t="shared" si="129"/>
        <v>0</v>
      </c>
      <c r="W353" s="5182">
        <f t="shared" si="129"/>
        <v>0</v>
      </c>
      <c r="X353" s="5182">
        <f t="shared" si="129"/>
        <v>0</v>
      </c>
      <c r="Y353" s="5182">
        <f t="shared" si="129"/>
        <v>0</v>
      </c>
      <c r="Z353" s="5182">
        <f t="shared" si="129"/>
        <v>0</v>
      </c>
      <c r="AA353" s="5141"/>
      <c r="AB353" s="5205"/>
      <c r="AC353" s="5170"/>
      <c r="AD353" s="5183">
        <f t="shared" si="130"/>
        <v>0</v>
      </c>
      <c r="AE353" s="5182">
        <f t="shared" si="130"/>
        <v>0</v>
      </c>
      <c r="AF353" s="5182">
        <f t="shared" si="130"/>
        <v>0</v>
      </c>
      <c r="AG353" s="5182">
        <f t="shared" si="130"/>
        <v>0</v>
      </c>
      <c r="AH353" s="5182">
        <f t="shared" si="131"/>
        <v>0</v>
      </c>
      <c r="AI353" s="5182">
        <f t="shared" si="131"/>
        <v>0</v>
      </c>
      <c r="AJ353" s="5182">
        <f t="shared" si="131"/>
        <v>0</v>
      </c>
      <c r="AK353" s="5182">
        <f t="shared" si="131"/>
        <v>0</v>
      </c>
      <c r="AL353" s="5182">
        <f t="shared" si="131"/>
        <v>0</v>
      </c>
      <c r="AM353" s="5184">
        <f t="shared" si="130"/>
        <v>0</v>
      </c>
      <c r="AN353" s="160"/>
      <c r="AO353" s="5185">
        <f>SUM(AO119,AO227,AO245,AO260,AO281,AO296,AO315,AO330)</f>
        <v>0</v>
      </c>
      <c r="AP353" s="160"/>
      <c r="AQ353" s="5185">
        <f>SUM(AQ119,AQ227,AQ245,AQ260,AQ281,AQ296,AQ315,AQ330)</f>
        <v>0</v>
      </c>
      <c r="AR353" s="121"/>
      <c r="AS353" s="39"/>
      <c r="AT353" s="178"/>
    </row>
    <row r="354" spans="1:46" s="101" customFormat="1">
      <c r="A354" s="178"/>
      <c r="B354" s="160"/>
      <c r="C354" s="5005" t="s">
        <v>3051</v>
      </c>
      <c r="D354" s="2106"/>
      <c r="E354" s="2106"/>
      <c r="F354" s="2106"/>
      <c r="G354" s="2106"/>
      <c r="H354" s="2106"/>
      <c r="I354" s="2106"/>
      <c r="J354" s="2106"/>
      <c r="K354" s="2106"/>
      <c r="L354" s="2106"/>
      <c r="M354" s="2106"/>
      <c r="N354" s="2070"/>
      <c r="O354" s="5182">
        <f>SUM(O217,O232,O250,O265,O286,O301,O320,O335)</f>
        <v>0</v>
      </c>
      <c r="P354" s="5182">
        <f>SUM(P217,P232,P250,P265,P286,P301,P320,P335)</f>
        <v>0</v>
      </c>
      <c r="Q354" s="5036"/>
      <c r="R354" s="5182">
        <f t="shared" ref="R354:Z355" si="132">SUM(R217,R232,R250,R265,R286,R301,R320,R335)</f>
        <v>0</v>
      </c>
      <c r="S354" s="5182">
        <f t="shared" si="132"/>
        <v>0</v>
      </c>
      <c r="T354" s="5182">
        <f t="shared" si="132"/>
        <v>0</v>
      </c>
      <c r="U354" s="5182">
        <f>SUM(U217,U232,U250,U265,U286,U301,U320,U335)</f>
        <v>0</v>
      </c>
      <c r="V354" s="5182">
        <f t="shared" si="132"/>
        <v>0</v>
      </c>
      <c r="W354" s="5182">
        <f t="shared" si="132"/>
        <v>0</v>
      </c>
      <c r="X354" s="5182">
        <f t="shared" si="132"/>
        <v>0</v>
      </c>
      <c r="Y354" s="5182">
        <f t="shared" si="132"/>
        <v>0</v>
      </c>
      <c r="Z354" s="5182">
        <f t="shared" si="132"/>
        <v>0</v>
      </c>
      <c r="AA354" s="5141"/>
      <c r="AB354" s="5205"/>
      <c r="AC354" s="5170"/>
      <c r="AD354" s="5183">
        <f t="shared" ref="AD354:AM355" si="133">SUM(AD217,AD232,AD250,AD265,AD286,AD301,AD320,AD335)</f>
        <v>0</v>
      </c>
      <c r="AE354" s="5182">
        <f t="shared" si="133"/>
        <v>0</v>
      </c>
      <c r="AF354" s="5182">
        <f t="shared" si="133"/>
        <v>0</v>
      </c>
      <c r="AG354" s="5182">
        <f t="shared" si="133"/>
        <v>0</v>
      </c>
      <c r="AH354" s="5182">
        <f t="shared" ref="AH354:AL355" si="134">SUM(AH217,AH232,AH250,AH265,AH286,AH301,AH320,AH335)</f>
        <v>0</v>
      </c>
      <c r="AI354" s="5182">
        <f t="shared" si="134"/>
        <v>0</v>
      </c>
      <c r="AJ354" s="5182">
        <f t="shared" si="134"/>
        <v>0</v>
      </c>
      <c r="AK354" s="5182">
        <f t="shared" si="134"/>
        <v>0</v>
      </c>
      <c r="AL354" s="5182">
        <f t="shared" si="134"/>
        <v>0</v>
      </c>
      <c r="AM354" s="5184">
        <f t="shared" si="133"/>
        <v>0</v>
      </c>
      <c r="AN354" s="160"/>
      <c r="AO354" s="5185">
        <f>SUM(AO217,AO232,AO250,AO265,AO286,AO301,AO320,AO335)</f>
        <v>0</v>
      </c>
      <c r="AP354" s="160"/>
      <c r="AQ354" s="5185">
        <f>SUM(AQ217,AQ232,AQ250,AQ265,AQ286,AQ301,AQ320,AQ335)</f>
        <v>0</v>
      </c>
      <c r="AR354" s="121"/>
      <c r="AS354" s="39"/>
      <c r="AT354" s="178"/>
    </row>
    <row r="355" spans="1:46" s="101" customFormat="1" ht="13.8" thickBot="1">
      <c r="A355" s="178"/>
      <c r="B355" s="160"/>
      <c r="C355" s="5186" t="s">
        <v>3052</v>
      </c>
      <c r="D355" s="5187"/>
      <c r="E355" s="5187"/>
      <c r="F355" s="5187"/>
      <c r="G355" s="5187"/>
      <c r="H355" s="5187"/>
      <c r="I355" s="5187"/>
      <c r="J355" s="5187"/>
      <c r="K355" s="5187"/>
      <c r="L355" s="5187"/>
      <c r="M355" s="5187"/>
      <c r="N355" s="5189"/>
      <c r="O355" s="5190">
        <f>SUM(O218,O233,O251,O266,O287,O302,O321,O336)</f>
        <v>0</v>
      </c>
      <c r="P355" s="5190">
        <f>SUM(P218,P233,P251,P266,P287,P302,P321,P336)</f>
        <v>0</v>
      </c>
      <c r="Q355" s="5206"/>
      <c r="R355" s="5190">
        <f t="shared" si="132"/>
        <v>0</v>
      </c>
      <c r="S355" s="5190">
        <f t="shared" si="132"/>
        <v>0</v>
      </c>
      <c r="T355" s="5190">
        <f t="shared" si="132"/>
        <v>0</v>
      </c>
      <c r="U355" s="5190">
        <f>SUM(U218,U233,U251,U266,U287,U302,U321,U336)</f>
        <v>0</v>
      </c>
      <c r="V355" s="5190">
        <f t="shared" si="132"/>
        <v>0</v>
      </c>
      <c r="W355" s="5190">
        <f t="shared" si="132"/>
        <v>0</v>
      </c>
      <c r="X355" s="5190">
        <f t="shared" si="132"/>
        <v>0</v>
      </c>
      <c r="Y355" s="5190">
        <f t="shared" si="132"/>
        <v>0</v>
      </c>
      <c r="Z355" s="5190">
        <f t="shared" si="132"/>
        <v>0</v>
      </c>
      <c r="AA355" s="5207"/>
      <c r="AB355" s="5208"/>
      <c r="AC355" s="160"/>
      <c r="AD355" s="5209">
        <f t="shared" si="133"/>
        <v>0</v>
      </c>
      <c r="AE355" s="5190">
        <f t="shared" si="133"/>
        <v>0</v>
      </c>
      <c r="AF355" s="5190">
        <f t="shared" si="133"/>
        <v>0</v>
      </c>
      <c r="AG355" s="5190">
        <f t="shared" si="133"/>
        <v>0</v>
      </c>
      <c r="AH355" s="5190">
        <f t="shared" si="134"/>
        <v>0</v>
      </c>
      <c r="AI355" s="5190">
        <f t="shared" si="134"/>
        <v>0</v>
      </c>
      <c r="AJ355" s="5190">
        <f t="shared" si="134"/>
        <v>0</v>
      </c>
      <c r="AK355" s="5190">
        <f t="shared" si="134"/>
        <v>0</v>
      </c>
      <c r="AL355" s="5190">
        <f t="shared" si="134"/>
        <v>0</v>
      </c>
      <c r="AM355" s="5210">
        <f t="shared" si="133"/>
        <v>0</v>
      </c>
      <c r="AN355" s="160"/>
      <c r="AO355" s="2550">
        <f>SUM(AO218,AO233,AO251,AO266,AO287,AO302,AO321,AO336)</f>
        <v>0</v>
      </c>
      <c r="AP355" s="160"/>
      <c r="AQ355" s="2550">
        <f>SUM(AQ218,AQ233,AQ251,AQ266,AQ287,AQ302,AQ321,AQ336)</f>
        <v>0</v>
      </c>
      <c r="AR355" s="121"/>
      <c r="AS355" s="39"/>
      <c r="AT355" s="178"/>
    </row>
    <row r="356" spans="1:46" ht="13.8" thickBot="1">
      <c r="A356" s="164"/>
      <c r="B356" s="121"/>
      <c r="C356" s="217"/>
      <c r="D356" s="214"/>
      <c r="E356" s="214"/>
      <c r="F356" s="214"/>
      <c r="G356" s="214"/>
      <c r="H356" s="214"/>
      <c r="I356" s="214"/>
      <c r="J356" s="214"/>
      <c r="K356" s="214"/>
      <c r="L356" s="219"/>
      <c r="M356" s="219"/>
      <c r="N356" s="121"/>
      <c r="O356" s="121"/>
      <c r="P356" s="121"/>
      <c r="Q356" s="219"/>
      <c r="R356" s="121"/>
      <c r="S356" s="121"/>
      <c r="T356" s="121"/>
      <c r="U356" s="121"/>
      <c r="V356" s="121"/>
      <c r="W356" s="121"/>
      <c r="X356" s="121"/>
      <c r="Y356" s="121"/>
      <c r="Z356" s="121"/>
      <c r="AA356" s="352"/>
      <c r="AB356" s="777"/>
      <c r="AC356" s="121"/>
      <c r="AD356" s="121"/>
      <c r="AE356" s="121"/>
      <c r="AF356" s="121"/>
      <c r="AG356" s="121"/>
      <c r="AH356" s="121"/>
      <c r="AI356" s="121"/>
      <c r="AJ356" s="121"/>
      <c r="AK356" s="121"/>
      <c r="AL356" s="121"/>
      <c r="AM356" s="121"/>
      <c r="AN356" s="121"/>
      <c r="AO356" s="121"/>
      <c r="AP356" s="121"/>
      <c r="AQ356" s="121"/>
      <c r="AR356" s="121"/>
      <c r="AS356" s="39"/>
      <c r="AT356" s="164"/>
    </row>
    <row r="357" spans="1:46">
      <c r="A357" s="164"/>
      <c r="B357" s="121"/>
      <c r="C357" s="5211" t="s">
        <v>3053</v>
      </c>
      <c r="D357" s="2551"/>
      <c r="E357" s="2551"/>
      <c r="F357" s="2551"/>
      <c r="G357" s="2551"/>
      <c r="H357" s="2551"/>
      <c r="I357" s="2551"/>
      <c r="J357" s="2551"/>
      <c r="K357" s="2551"/>
      <c r="L357" s="2552"/>
      <c r="M357" s="2552"/>
      <c r="N357" s="2553"/>
      <c r="O357" s="2553"/>
      <c r="P357" s="2553"/>
      <c r="Q357" s="2552"/>
      <c r="R357" s="2553"/>
      <c r="S357" s="2553"/>
      <c r="T357" s="2553"/>
      <c r="U357" s="2553"/>
      <c r="V357" s="2553"/>
      <c r="W357" s="2553"/>
      <c r="X357" s="2553"/>
      <c r="Y357" s="2553"/>
      <c r="Z357" s="2553"/>
      <c r="AA357" s="2554"/>
      <c r="AB357" s="5212"/>
      <c r="AC357" s="121"/>
      <c r="AD357" s="5213"/>
      <c r="AE357" s="2553"/>
      <c r="AF357" s="2553"/>
      <c r="AG357" s="2553"/>
      <c r="AH357" s="2553"/>
      <c r="AI357" s="2553"/>
      <c r="AJ357" s="2553"/>
      <c r="AK357" s="2553"/>
      <c r="AL357" s="2553"/>
      <c r="AM357" s="5214"/>
      <c r="AN357" s="121"/>
      <c r="AO357" s="5215"/>
      <c r="AP357" s="121"/>
      <c r="AQ357" s="5215"/>
      <c r="AR357" s="121"/>
      <c r="AS357" s="39"/>
      <c r="AT357" s="164"/>
    </row>
    <row r="358" spans="1:46">
      <c r="A358" s="164"/>
      <c r="B358" s="121"/>
      <c r="C358" s="5216"/>
      <c r="D358" s="214"/>
      <c r="E358" s="214"/>
      <c r="F358" s="214"/>
      <c r="G358" s="214"/>
      <c r="H358" s="214"/>
      <c r="I358" s="214"/>
      <c r="J358" s="214"/>
      <c r="K358" s="214"/>
      <c r="L358" s="219"/>
      <c r="M358" s="219"/>
      <c r="N358" s="121"/>
      <c r="O358" s="121"/>
      <c r="P358" s="121"/>
      <c r="Q358" s="219"/>
      <c r="R358" s="121"/>
      <c r="S358" s="121"/>
      <c r="T358" s="121"/>
      <c r="U358" s="121"/>
      <c r="V358" s="121"/>
      <c r="W358" s="121"/>
      <c r="X358" s="121"/>
      <c r="Y358" s="121"/>
      <c r="Z358" s="121"/>
      <c r="AA358" s="352"/>
      <c r="AB358" s="1528"/>
      <c r="AC358" s="121"/>
      <c r="AD358" s="5217"/>
      <c r="AE358" s="121"/>
      <c r="AF358" s="121"/>
      <c r="AG358" s="121"/>
      <c r="AH358" s="121"/>
      <c r="AI358" s="121"/>
      <c r="AJ358" s="121"/>
      <c r="AK358" s="121"/>
      <c r="AL358" s="121"/>
      <c r="AM358" s="1529"/>
      <c r="AN358" s="121"/>
      <c r="AO358" s="5218"/>
      <c r="AP358" s="121"/>
      <c r="AQ358" s="5218"/>
      <c r="AR358" s="121"/>
      <c r="AS358" s="39"/>
      <c r="AT358" s="164"/>
    </row>
    <row r="359" spans="1:46">
      <c r="A359" s="164"/>
      <c r="B359" s="121"/>
      <c r="C359" s="5219" t="s">
        <v>3054</v>
      </c>
      <c r="D359" s="2728"/>
      <c r="E359" s="2728"/>
      <c r="F359" s="2728"/>
      <c r="G359" s="2728"/>
      <c r="H359" s="2728"/>
      <c r="I359" s="2728"/>
      <c r="J359" s="2728"/>
      <c r="K359" s="2728"/>
      <c r="L359" s="2729"/>
      <c r="M359" s="2729"/>
      <c r="N359" s="1507"/>
      <c r="O359" s="1507"/>
      <c r="P359" s="1507"/>
      <c r="Q359" s="2729"/>
      <c r="R359" s="1507"/>
      <c r="S359" s="1507"/>
      <c r="T359" s="1507"/>
      <c r="U359" s="1507"/>
      <c r="V359" s="1507"/>
      <c r="W359" s="1507"/>
      <c r="X359" s="1507"/>
      <c r="Y359" s="1507"/>
      <c r="Z359" s="1507"/>
      <c r="AA359" s="2730"/>
      <c r="AB359" s="5220"/>
      <c r="AC359" s="121"/>
      <c r="AD359" s="5221"/>
      <c r="AE359" s="1507"/>
      <c r="AF359" s="1507"/>
      <c r="AG359" s="1507"/>
      <c r="AH359" s="1507"/>
      <c r="AI359" s="1507"/>
      <c r="AJ359" s="1507"/>
      <c r="AK359" s="1507"/>
      <c r="AL359" s="1507"/>
      <c r="AM359" s="5222"/>
      <c r="AN359" s="121"/>
      <c r="AO359" s="5223"/>
      <c r="AP359" s="121"/>
      <c r="AQ359" s="5223"/>
      <c r="AR359" s="121"/>
      <c r="AS359" s="39"/>
      <c r="AT359" s="164"/>
    </row>
    <row r="360" spans="1:46">
      <c r="A360" s="164"/>
      <c r="B360" s="121"/>
      <c r="C360" s="5216"/>
      <c r="D360" s="214"/>
      <c r="E360" s="214"/>
      <c r="F360" s="214"/>
      <c r="G360" s="214"/>
      <c r="H360" s="214"/>
      <c r="I360" s="214"/>
      <c r="J360" s="214"/>
      <c r="K360" s="214"/>
      <c r="L360" s="219"/>
      <c r="M360" s="219"/>
      <c r="N360" s="121"/>
      <c r="O360" s="121"/>
      <c r="P360" s="121"/>
      <c r="Q360" s="219"/>
      <c r="R360" s="121"/>
      <c r="S360" s="121"/>
      <c r="T360" s="121"/>
      <c r="U360" s="121"/>
      <c r="V360" s="121"/>
      <c r="W360" s="121"/>
      <c r="X360" s="121"/>
      <c r="Y360" s="121"/>
      <c r="Z360" s="121"/>
      <c r="AA360" s="352"/>
      <c r="AB360" s="1528"/>
      <c r="AC360" s="121"/>
      <c r="AD360" s="5217"/>
      <c r="AE360" s="121"/>
      <c r="AF360" s="121"/>
      <c r="AG360" s="121"/>
      <c r="AH360" s="121"/>
      <c r="AI360" s="121"/>
      <c r="AJ360" s="121"/>
      <c r="AK360" s="121"/>
      <c r="AL360" s="121"/>
      <c r="AM360" s="1529"/>
      <c r="AN360" s="121"/>
      <c r="AO360" s="5218"/>
      <c r="AP360" s="121"/>
      <c r="AQ360" s="5218"/>
      <c r="AR360" s="121"/>
      <c r="AS360" s="39"/>
      <c r="AT360" s="164"/>
    </row>
    <row r="361" spans="1:46">
      <c r="A361" s="164"/>
      <c r="B361" s="121"/>
      <c r="C361" s="5224" t="s">
        <v>3055</v>
      </c>
      <c r="D361" s="214"/>
      <c r="E361" s="214"/>
      <c r="F361" s="214"/>
      <c r="G361" s="214"/>
      <c r="H361" s="214"/>
      <c r="I361" s="214"/>
      <c r="J361" s="214"/>
      <c r="K361" s="214"/>
      <c r="L361" s="219"/>
      <c r="M361" s="219"/>
      <c r="N361" s="121"/>
      <c r="O361" s="121"/>
      <c r="P361" s="121"/>
      <c r="Q361" s="219"/>
      <c r="R361" s="121"/>
      <c r="S361" s="121"/>
      <c r="T361" s="121"/>
      <c r="U361" s="121"/>
      <c r="V361" s="121"/>
      <c r="W361" s="121"/>
      <c r="X361" s="121"/>
      <c r="Y361" s="121"/>
      <c r="Z361" s="121"/>
      <c r="AA361" s="352"/>
      <c r="AB361" s="1528"/>
      <c r="AC361" s="121"/>
      <c r="AD361" s="5217"/>
      <c r="AE361" s="121"/>
      <c r="AF361" s="121"/>
      <c r="AG361" s="121"/>
      <c r="AH361" s="121"/>
      <c r="AI361" s="121"/>
      <c r="AJ361" s="121"/>
      <c r="AK361" s="121"/>
      <c r="AL361" s="121"/>
      <c r="AM361" s="1529"/>
      <c r="AN361" s="121"/>
      <c r="AO361" s="5218"/>
      <c r="AP361" s="121"/>
      <c r="AQ361" s="5218"/>
      <c r="AR361" s="121"/>
      <c r="AS361" s="39"/>
      <c r="AT361" s="164"/>
    </row>
    <row r="362" spans="1:46">
      <c r="A362" s="164"/>
      <c r="B362" s="121"/>
      <c r="C362" s="5225" t="s">
        <v>1251</v>
      </c>
      <c r="D362" s="5226"/>
      <c r="E362" s="5226"/>
      <c r="F362" s="5226"/>
      <c r="G362" s="5226"/>
      <c r="H362" s="5226"/>
      <c r="I362" s="5226"/>
      <c r="J362" s="5226"/>
      <c r="K362" s="5226"/>
      <c r="L362" s="5227"/>
      <c r="M362" s="5227"/>
      <c r="N362" s="5228"/>
      <c r="O362" s="5182">
        <f>O118+O226</f>
        <v>0</v>
      </c>
      <c r="P362" s="5182">
        <f>P118+P226</f>
        <v>0</v>
      </c>
      <c r="Q362" s="5227"/>
      <c r="R362" s="5182">
        <f t="shared" ref="R362:Z363" si="135">R118+R226</f>
        <v>0</v>
      </c>
      <c r="S362" s="5182">
        <f t="shared" si="135"/>
        <v>0</v>
      </c>
      <c r="T362" s="5182">
        <f t="shared" si="135"/>
        <v>0</v>
      </c>
      <c r="U362" s="5182">
        <f>U118+U226</f>
        <v>0</v>
      </c>
      <c r="V362" s="5182">
        <f t="shared" si="135"/>
        <v>0</v>
      </c>
      <c r="W362" s="5182">
        <f t="shared" si="135"/>
        <v>0</v>
      </c>
      <c r="X362" s="5182">
        <f t="shared" si="135"/>
        <v>0</v>
      </c>
      <c r="Y362" s="5182">
        <f t="shared" si="135"/>
        <v>0</v>
      </c>
      <c r="Z362" s="5182">
        <f t="shared" si="135"/>
        <v>0</v>
      </c>
      <c r="AA362" s="5229"/>
      <c r="AB362" s="5230"/>
      <c r="AC362" s="121"/>
      <c r="AD362" s="5183">
        <f t="shared" ref="AD362:AM363" si="136">AD118+AD226</f>
        <v>0</v>
      </c>
      <c r="AE362" s="5182">
        <f t="shared" si="136"/>
        <v>0</v>
      </c>
      <c r="AF362" s="5182">
        <f t="shared" si="136"/>
        <v>0</v>
      </c>
      <c r="AG362" s="5182">
        <f t="shared" si="136"/>
        <v>0</v>
      </c>
      <c r="AH362" s="5182">
        <f t="shared" ref="AH362:AL363" si="137">AH118+AH226</f>
        <v>0</v>
      </c>
      <c r="AI362" s="5182">
        <f t="shared" si="137"/>
        <v>0</v>
      </c>
      <c r="AJ362" s="5182">
        <f t="shared" si="137"/>
        <v>0</v>
      </c>
      <c r="AK362" s="5182">
        <f t="shared" si="137"/>
        <v>0</v>
      </c>
      <c r="AL362" s="5182">
        <f t="shared" si="137"/>
        <v>0</v>
      </c>
      <c r="AM362" s="5184">
        <f t="shared" si="136"/>
        <v>0</v>
      </c>
      <c r="AN362" s="121"/>
      <c r="AO362" s="5185">
        <f>AO118+AO226</f>
        <v>0</v>
      </c>
      <c r="AP362" s="121"/>
      <c r="AQ362" s="5185">
        <f>AQ118+AQ226</f>
        <v>0</v>
      </c>
      <c r="AR362" s="121"/>
      <c r="AS362" s="39"/>
      <c r="AT362" s="164"/>
    </row>
    <row r="363" spans="1:46">
      <c r="A363" s="164"/>
      <c r="B363" s="121"/>
      <c r="C363" s="5225" t="s">
        <v>544</v>
      </c>
      <c r="D363" s="5226"/>
      <c r="E363" s="5226"/>
      <c r="F363" s="5226"/>
      <c r="G363" s="5226"/>
      <c r="H363" s="5226"/>
      <c r="I363" s="5226"/>
      <c r="J363" s="5226"/>
      <c r="K363" s="5226"/>
      <c r="L363" s="5227"/>
      <c r="M363" s="5227"/>
      <c r="N363" s="5228"/>
      <c r="O363" s="5182">
        <f>O119+O227</f>
        <v>0</v>
      </c>
      <c r="P363" s="5182">
        <f>P119+P227</f>
        <v>0</v>
      </c>
      <c r="Q363" s="5227"/>
      <c r="R363" s="5182">
        <f t="shared" si="135"/>
        <v>0</v>
      </c>
      <c r="S363" s="5182">
        <f t="shared" si="135"/>
        <v>0</v>
      </c>
      <c r="T363" s="5182">
        <f t="shared" si="135"/>
        <v>0</v>
      </c>
      <c r="U363" s="5182">
        <f>U119+U227</f>
        <v>0</v>
      </c>
      <c r="V363" s="5182">
        <f t="shared" si="135"/>
        <v>0</v>
      </c>
      <c r="W363" s="5182">
        <f t="shared" si="135"/>
        <v>0</v>
      </c>
      <c r="X363" s="5182">
        <f t="shared" si="135"/>
        <v>0</v>
      </c>
      <c r="Y363" s="5182">
        <f t="shared" si="135"/>
        <v>0</v>
      </c>
      <c r="Z363" s="5182">
        <f t="shared" si="135"/>
        <v>0</v>
      </c>
      <c r="AA363" s="5229"/>
      <c r="AB363" s="5230"/>
      <c r="AC363" s="121"/>
      <c r="AD363" s="5183">
        <f t="shared" si="136"/>
        <v>0</v>
      </c>
      <c r="AE363" s="5182">
        <f t="shared" si="136"/>
        <v>0</v>
      </c>
      <c r="AF363" s="5182">
        <f t="shared" si="136"/>
        <v>0</v>
      </c>
      <c r="AG363" s="5182">
        <f t="shared" si="136"/>
        <v>0</v>
      </c>
      <c r="AH363" s="5182">
        <f t="shared" si="137"/>
        <v>0</v>
      </c>
      <c r="AI363" s="5182">
        <f t="shared" si="137"/>
        <v>0</v>
      </c>
      <c r="AJ363" s="5182">
        <f t="shared" si="137"/>
        <v>0</v>
      </c>
      <c r="AK363" s="5182">
        <f t="shared" si="137"/>
        <v>0</v>
      </c>
      <c r="AL363" s="5182">
        <f t="shared" si="137"/>
        <v>0</v>
      </c>
      <c r="AM363" s="5184">
        <f t="shared" si="136"/>
        <v>0</v>
      </c>
      <c r="AN363" s="121"/>
      <c r="AO363" s="5185">
        <f>AO119+AO227</f>
        <v>0</v>
      </c>
      <c r="AP363" s="121"/>
      <c r="AQ363" s="5185">
        <f>AQ119+AQ227</f>
        <v>0</v>
      </c>
      <c r="AR363" s="121"/>
      <c r="AS363" s="39"/>
      <c r="AT363" s="164"/>
    </row>
    <row r="364" spans="1:46">
      <c r="A364" s="164"/>
      <c r="B364" s="121"/>
      <c r="C364" s="5224"/>
      <c r="D364" s="214"/>
      <c r="E364" s="214"/>
      <c r="F364" s="214"/>
      <c r="G364" s="214"/>
      <c r="H364" s="214"/>
      <c r="I364" s="214"/>
      <c r="J364" s="214"/>
      <c r="K364" s="214"/>
      <c r="L364" s="219"/>
      <c r="M364" s="219"/>
      <c r="N364" s="121"/>
      <c r="O364" s="121"/>
      <c r="P364" s="121"/>
      <c r="Q364" s="219"/>
      <c r="R364" s="121"/>
      <c r="S364" s="121"/>
      <c r="T364" s="121"/>
      <c r="U364" s="121"/>
      <c r="V364" s="121"/>
      <c r="W364" s="121"/>
      <c r="X364" s="121"/>
      <c r="Y364" s="121"/>
      <c r="Z364" s="121"/>
      <c r="AA364" s="121"/>
      <c r="AB364" s="1530"/>
      <c r="AC364" s="121"/>
      <c r="AD364" s="5217"/>
      <c r="AE364" s="121"/>
      <c r="AF364" s="121"/>
      <c r="AG364" s="121"/>
      <c r="AH364" s="121"/>
      <c r="AI364" s="121"/>
      <c r="AJ364" s="121"/>
      <c r="AK364" s="121"/>
      <c r="AL364" s="121"/>
      <c r="AM364" s="1529"/>
      <c r="AN364" s="121"/>
      <c r="AO364" s="5218"/>
      <c r="AP364" s="121"/>
      <c r="AQ364" s="5218"/>
      <c r="AR364" s="121"/>
      <c r="AS364" s="39"/>
      <c r="AT364" s="164"/>
    </row>
    <row r="365" spans="1:46">
      <c r="A365" s="164"/>
      <c r="B365" s="121"/>
      <c r="C365" s="5224" t="s">
        <v>3056</v>
      </c>
      <c r="D365" s="214"/>
      <c r="E365" s="214"/>
      <c r="F365" s="214"/>
      <c r="G365" s="214"/>
      <c r="H365" s="214"/>
      <c r="I365" s="214"/>
      <c r="J365" s="214"/>
      <c r="K365" s="214"/>
      <c r="L365" s="219"/>
      <c r="M365" s="219"/>
      <c r="N365" s="121"/>
      <c r="O365" s="121"/>
      <c r="P365" s="121"/>
      <c r="Q365" s="219"/>
      <c r="R365" s="121"/>
      <c r="S365" s="121"/>
      <c r="T365" s="121"/>
      <c r="U365" s="121"/>
      <c r="V365" s="121"/>
      <c r="W365" s="121"/>
      <c r="X365" s="121"/>
      <c r="Y365" s="121"/>
      <c r="Z365" s="121"/>
      <c r="AA365" s="121"/>
      <c r="AB365" s="1530"/>
      <c r="AC365" s="121"/>
      <c r="AD365" s="5217"/>
      <c r="AE365" s="121"/>
      <c r="AF365" s="121"/>
      <c r="AG365" s="121"/>
      <c r="AH365" s="121"/>
      <c r="AI365" s="121"/>
      <c r="AJ365" s="121"/>
      <c r="AK365" s="121"/>
      <c r="AL365" s="121"/>
      <c r="AM365" s="1529"/>
      <c r="AN365" s="121"/>
      <c r="AO365" s="5218"/>
      <c r="AP365" s="121"/>
      <c r="AQ365" s="5218"/>
      <c r="AR365" s="121"/>
      <c r="AS365" s="39"/>
      <c r="AT365" s="164"/>
    </row>
    <row r="366" spans="1:46">
      <c r="A366" s="164"/>
      <c r="B366" s="121"/>
      <c r="C366" s="5225" t="s">
        <v>1251</v>
      </c>
      <c r="D366" s="5226"/>
      <c r="E366" s="5226"/>
      <c r="F366" s="5226"/>
      <c r="G366" s="5226"/>
      <c r="H366" s="5226"/>
      <c r="I366" s="5226"/>
      <c r="J366" s="5226"/>
      <c r="K366" s="5226"/>
      <c r="L366" s="5227"/>
      <c r="M366" s="5227"/>
      <c r="N366" s="5228"/>
      <c r="O366" s="5182">
        <f>O217+O232</f>
        <v>0</v>
      </c>
      <c r="P366" s="5182">
        <f>P217+P232</f>
        <v>0</v>
      </c>
      <c r="Q366" s="5227"/>
      <c r="R366" s="5182">
        <f t="shared" ref="R366:Z367" si="138">R217+R232</f>
        <v>0</v>
      </c>
      <c r="S366" s="5182">
        <f t="shared" si="138"/>
        <v>0</v>
      </c>
      <c r="T366" s="5182">
        <f t="shared" si="138"/>
        <v>0</v>
      </c>
      <c r="U366" s="5182">
        <f>U217+U232</f>
        <v>0</v>
      </c>
      <c r="V366" s="5182">
        <f t="shared" si="138"/>
        <v>0</v>
      </c>
      <c r="W366" s="5182">
        <f t="shared" si="138"/>
        <v>0</v>
      </c>
      <c r="X366" s="5182">
        <f t="shared" si="138"/>
        <v>0</v>
      </c>
      <c r="Y366" s="5182">
        <f t="shared" si="138"/>
        <v>0</v>
      </c>
      <c r="Z366" s="5182">
        <f t="shared" si="138"/>
        <v>0</v>
      </c>
      <c r="AA366" s="5229"/>
      <c r="AB366" s="5230"/>
      <c r="AC366" s="121"/>
      <c r="AD366" s="5183">
        <f t="shared" ref="AD366:AM367" si="139">AD217+AD232</f>
        <v>0</v>
      </c>
      <c r="AE366" s="5182">
        <f t="shared" si="139"/>
        <v>0</v>
      </c>
      <c r="AF366" s="5182">
        <f t="shared" si="139"/>
        <v>0</v>
      </c>
      <c r="AG366" s="5182">
        <f t="shared" si="139"/>
        <v>0</v>
      </c>
      <c r="AH366" s="5182">
        <f t="shared" ref="AH366:AL367" si="140">AH217+AH232</f>
        <v>0</v>
      </c>
      <c r="AI366" s="5182">
        <f t="shared" si="140"/>
        <v>0</v>
      </c>
      <c r="AJ366" s="5182">
        <f t="shared" si="140"/>
        <v>0</v>
      </c>
      <c r="AK366" s="5182">
        <f t="shared" si="140"/>
        <v>0</v>
      </c>
      <c r="AL366" s="5182">
        <f t="shared" si="140"/>
        <v>0</v>
      </c>
      <c r="AM366" s="5184">
        <f t="shared" si="139"/>
        <v>0</v>
      </c>
      <c r="AN366" s="121"/>
      <c r="AO366" s="5185">
        <f>AO217+AO232</f>
        <v>0</v>
      </c>
      <c r="AP366" s="121"/>
      <c r="AQ366" s="5185">
        <f>AQ217+AQ232</f>
        <v>0</v>
      </c>
      <c r="AR366" s="121"/>
      <c r="AS366" s="39"/>
      <c r="AT366" s="164"/>
    </row>
    <row r="367" spans="1:46">
      <c r="A367" s="164"/>
      <c r="B367" s="121"/>
      <c r="C367" s="5225" t="s">
        <v>544</v>
      </c>
      <c r="D367" s="5226"/>
      <c r="E367" s="5226"/>
      <c r="F367" s="5226"/>
      <c r="G367" s="5226"/>
      <c r="H367" s="5226"/>
      <c r="I367" s="5226"/>
      <c r="J367" s="5226"/>
      <c r="K367" s="5226"/>
      <c r="L367" s="5227"/>
      <c r="M367" s="5227"/>
      <c r="N367" s="5228"/>
      <c r="O367" s="5182">
        <f>O218+O233</f>
        <v>0</v>
      </c>
      <c r="P367" s="5182">
        <f>P218+P233</f>
        <v>0</v>
      </c>
      <c r="Q367" s="5227"/>
      <c r="R367" s="5182">
        <f t="shared" si="138"/>
        <v>0</v>
      </c>
      <c r="S367" s="5182">
        <f t="shared" si="138"/>
        <v>0</v>
      </c>
      <c r="T367" s="5182">
        <f t="shared" si="138"/>
        <v>0</v>
      </c>
      <c r="U367" s="5182">
        <f>U218+U233</f>
        <v>0</v>
      </c>
      <c r="V367" s="5182">
        <f t="shared" si="138"/>
        <v>0</v>
      </c>
      <c r="W367" s="5182">
        <f t="shared" si="138"/>
        <v>0</v>
      </c>
      <c r="X367" s="5182">
        <f t="shared" si="138"/>
        <v>0</v>
      </c>
      <c r="Y367" s="5182">
        <f t="shared" si="138"/>
        <v>0</v>
      </c>
      <c r="Z367" s="5182">
        <f t="shared" si="138"/>
        <v>0</v>
      </c>
      <c r="AA367" s="5229"/>
      <c r="AB367" s="5230"/>
      <c r="AC367" s="121"/>
      <c r="AD367" s="5183">
        <f t="shared" si="139"/>
        <v>0</v>
      </c>
      <c r="AE367" s="5182">
        <f t="shared" si="139"/>
        <v>0</v>
      </c>
      <c r="AF367" s="5182">
        <f t="shared" si="139"/>
        <v>0</v>
      </c>
      <c r="AG367" s="5182">
        <f t="shared" si="139"/>
        <v>0</v>
      </c>
      <c r="AH367" s="5182">
        <f t="shared" si="140"/>
        <v>0</v>
      </c>
      <c r="AI367" s="5182">
        <f t="shared" si="140"/>
        <v>0</v>
      </c>
      <c r="AJ367" s="5182">
        <f t="shared" si="140"/>
        <v>0</v>
      </c>
      <c r="AK367" s="5182">
        <f t="shared" si="140"/>
        <v>0</v>
      </c>
      <c r="AL367" s="5182">
        <f t="shared" si="140"/>
        <v>0</v>
      </c>
      <c r="AM367" s="5184">
        <f t="shared" si="139"/>
        <v>0</v>
      </c>
      <c r="AN367" s="121"/>
      <c r="AO367" s="5185">
        <f>AO218+AO233</f>
        <v>0</v>
      </c>
      <c r="AP367" s="121"/>
      <c r="AQ367" s="5185">
        <f>AQ218+AQ233</f>
        <v>0</v>
      </c>
      <c r="AR367" s="121"/>
      <c r="AS367" s="39"/>
      <c r="AT367" s="164"/>
    </row>
    <row r="368" spans="1:46">
      <c r="A368" s="164"/>
      <c r="B368" s="121"/>
      <c r="C368" s="5224"/>
      <c r="D368" s="214"/>
      <c r="E368" s="214"/>
      <c r="F368" s="214"/>
      <c r="G368" s="214"/>
      <c r="H368" s="214"/>
      <c r="I368" s="214"/>
      <c r="J368" s="214"/>
      <c r="K368" s="214"/>
      <c r="L368" s="219"/>
      <c r="M368" s="219"/>
      <c r="N368" s="121"/>
      <c r="O368" s="121"/>
      <c r="P368" s="121"/>
      <c r="Q368" s="219"/>
      <c r="R368" s="121"/>
      <c r="S368" s="121"/>
      <c r="T368" s="121"/>
      <c r="U368" s="121"/>
      <c r="V368" s="121"/>
      <c r="W368" s="121"/>
      <c r="X368" s="121"/>
      <c r="Y368" s="121"/>
      <c r="Z368" s="121"/>
      <c r="AA368" s="121"/>
      <c r="AB368" s="1530"/>
      <c r="AC368" s="121"/>
      <c r="AD368" s="5217"/>
      <c r="AE368" s="121"/>
      <c r="AF368" s="121"/>
      <c r="AG368" s="121"/>
      <c r="AH368" s="121"/>
      <c r="AI368" s="121"/>
      <c r="AJ368" s="121"/>
      <c r="AK368" s="121"/>
      <c r="AL368" s="121"/>
      <c r="AM368" s="1529"/>
      <c r="AN368" s="121"/>
      <c r="AO368" s="5218"/>
      <c r="AP368" s="121"/>
      <c r="AQ368" s="5218"/>
      <c r="AR368" s="121"/>
      <c r="AS368" s="39"/>
      <c r="AT368" s="164"/>
    </row>
    <row r="369" spans="1:46">
      <c r="A369" s="164"/>
      <c r="B369" s="121"/>
      <c r="C369" s="5219" t="s">
        <v>3057</v>
      </c>
      <c r="D369" s="2728"/>
      <c r="E369" s="2728"/>
      <c r="F369" s="2728"/>
      <c r="G369" s="2728"/>
      <c r="H369" s="2728"/>
      <c r="I369" s="2728"/>
      <c r="J369" s="2728"/>
      <c r="K369" s="2728"/>
      <c r="L369" s="2729"/>
      <c r="M369" s="2729"/>
      <c r="N369" s="1507"/>
      <c r="O369" s="1507"/>
      <c r="P369" s="1507"/>
      <c r="Q369" s="2729"/>
      <c r="R369" s="1507"/>
      <c r="S369" s="1507"/>
      <c r="T369" s="1507"/>
      <c r="U369" s="1507"/>
      <c r="V369" s="1507"/>
      <c r="W369" s="1507"/>
      <c r="X369" s="1507"/>
      <c r="Y369" s="1507"/>
      <c r="Z369" s="1507"/>
      <c r="AA369" s="1507"/>
      <c r="AB369" s="5231"/>
      <c r="AC369" s="121"/>
      <c r="AD369" s="5221"/>
      <c r="AE369" s="1507"/>
      <c r="AF369" s="1507"/>
      <c r="AG369" s="1507"/>
      <c r="AH369" s="1507"/>
      <c r="AI369" s="1507"/>
      <c r="AJ369" s="1507"/>
      <c r="AK369" s="1507"/>
      <c r="AL369" s="1507"/>
      <c r="AM369" s="5222"/>
      <c r="AN369" s="121"/>
      <c r="AO369" s="5223"/>
      <c r="AP369" s="121"/>
      <c r="AQ369" s="5223"/>
      <c r="AR369" s="121"/>
      <c r="AS369" s="39"/>
      <c r="AT369" s="164"/>
    </row>
    <row r="370" spans="1:46">
      <c r="A370" s="164"/>
      <c r="B370" s="121"/>
      <c r="C370" s="5216"/>
      <c r="D370" s="214"/>
      <c r="E370" s="214"/>
      <c r="F370" s="214"/>
      <c r="G370" s="214"/>
      <c r="H370" s="214"/>
      <c r="I370" s="214"/>
      <c r="J370" s="214"/>
      <c r="K370" s="214"/>
      <c r="L370" s="219"/>
      <c r="M370" s="219"/>
      <c r="N370" s="121"/>
      <c r="O370" s="121"/>
      <c r="P370" s="121"/>
      <c r="Q370" s="219"/>
      <c r="R370" s="121"/>
      <c r="S370" s="121"/>
      <c r="T370" s="121"/>
      <c r="U370" s="121"/>
      <c r="V370" s="121"/>
      <c r="W370" s="121"/>
      <c r="X370" s="121"/>
      <c r="Y370" s="121"/>
      <c r="Z370" s="121"/>
      <c r="AA370" s="121"/>
      <c r="AB370" s="1530"/>
      <c r="AC370" s="121"/>
      <c r="AD370" s="5217"/>
      <c r="AE370" s="121"/>
      <c r="AF370" s="121"/>
      <c r="AG370" s="121"/>
      <c r="AH370" s="121"/>
      <c r="AI370" s="121"/>
      <c r="AJ370" s="121"/>
      <c r="AK370" s="121"/>
      <c r="AL370" s="121"/>
      <c r="AM370" s="1529"/>
      <c r="AN370" s="121"/>
      <c r="AO370" s="5218"/>
      <c r="AP370" s="121"/>
      <c r="AQ370" s="5218"/>
      <c r="AR370" s="121"/>
      <c r="AS370" s="39"/>
      <c r="AT370" s="164"/>
    </row>
    <row r="371" spans="1:46">
      <c r="A371" s="164"/>
      <c r="B371" s="121"/>
      <c r="C371" s="5224" t="s">
        <v>3058</v>
      </c>
      <c r="D371" s="214"/>
      <c r="E371" s="214"/>
      <c r="F371" s="214"/>
      <c r="G371" s="214"/>
      <c r="H371" s="214"/>
      <c r="I371" s="214"/>
      <c r="J371" s="214"/>
      <c r="K371" s="214"/>
      <c r="L371" s="219"/>
      <c r="M371" s="219"/>
      <c r="N371" s="121"/>
      <c r="O371" s="121"/>
      <c r="P371" s="121"/>
      <c r="Q371" s="219"/>
      <c r="R371" s="121"/>
      <c r="S371" s="121"/>
      <c r="T371" s="121"/>
      <c r="U371" s="121"/>
      <c r="V371" s="121"/>
      <c r="W371" s="121"/>
      <c r="X371" s="121"/>
      <c r="Y371" s="121"/>
      <c r="Z371" s="121"/>
      <c r="AA371" s="121"/>
      <c r="AB371" s="1530"/>
      <c r="AC371" s="121"/>
      <c r="AD371" s="5217"/>
      <c r="AE371" s="121"/>
      <c r="AF371" s="121"/>
      <c r="AG371" s="121"/>
      <c r="AH371" s="121"/>
      <c r="AI371" s="121"/>
      <c r="AJ371" s="121"/>
      <c r="AK371" s="121"/>
      <c r="AL371" s="121"/>
      <c r="AM371" s="1529"/>
      <c r="AN371" s="121"/>
      <c r="AO371" s="5218"/>
      <c r="AP371" s="121"/>
      <c r="AQ371" s="5218"/>
      <c r="AR371" s="121"/>
      <c r="AS371" s="39"/>
      <c r="AT371" s="164"/>
    </row>
    <row r="372" spans="1:46">
      <c r="A372" s="164"/>
      <c r="B372" s="121"/>
      <c r="C372" s="5225" t="s">
        <v>1251</v>
      </c>
      <c r="D372" s="5226"/>
      <c r="E372" s="5226"/>
      <c r="F372" s="5226"/>
      <c r="G372" s="5226"/>
      <c r="H372" s="5226"/>
      <c r="I372" s="5226"/>
      <c r="J372" s="5226"/>
      <c r="K372" s="5226"/>
      <c r="L372" s="5227"/>
      <c r="M372" s="5227"/>
      <c r="N372" s="5228"/>
      <c r="O372" s="5182">
        <f>O244+O259</f>
        <v>0</v>
      </c>
      <c r="P372" s="5182">
        <f>P244+P259</f>
        <v>0</v>
      </c>
      <c r="Q372" s="5227"/>
      <c r="R372" s="5182">
        <f t="shared" ref="R372:Z372" si="141">R244+R259</f>
        <v>0</v>
      </c>
      <c r="S372" s="5182">
        <f t="shared" si="141"/>
        <v>0</v>
      </c>
      <c r="T372" s="5182">
        <f t="shared" si="141"/>
        <v>0</v>
      </c>
      <c r="U372" s="5182">
        <f>U244+U259</f>
        <v>0</v>
      </c>
      <c r="V372" s="5182">
        <f t="shared" si="141"/>
        <v>0</v>
      </c>
      <c r="W372" s="5182">
        <f t="shared" si="141"/>
        <v>0</v>
      </c>
      <c r="X372" s="5182">
        <f t="shared" si="141"/>
        <v>0</v>
      </c>
      <c r="Y372" s="5182">
        <f t="shared" si="141"/>
        <v>0</v>
      </c>
      <c r="Z372" s="5182">
        <f t="shared" si="141"/>
        <v>0</v>
      </c>
      <c r="AA372" s="5229"/>
      <c r="AB372" s="5230"/>
      <c r="AC372" s="121"/>
      <c r="AD372" s="5183">
        <f t="shared" ref="AD372:AM372" si="142">AD244+AD259</f>
        <v>0</v>
      </c>
      <c r="AE372" s="5182">
        <f t="shared" si="142"/>
        <v>0</v>
      </c>
      <c r="AF372" s="5182">
        <f t="shared" si="142"/>
        <v>0</v>
      </c>
      <c r="AG372" s="5182">
        <f t="shared" si="142"/>
        <v>0</v>
      </c>
      <c r="AH372" s="5182">
        <f t="shared" ref="AH372:AL373" si="143">AH244+AH259</f>
        <v>0</v>
      </c>
      <c r="AI372" s="5182">
        <f t="shared" si="143"/>
        <v>0</v>
      </c>
      <c r="AJ372" s="5182">
        <f t="shared" si="143"/>
        <v>0</v>
      </c>
      <c r="AK372" s="5182">
        <f t="shared" si="143"/>
        <v>0</v>
      </c>
      <c r="AL372" s="5182">
        <f t="shared" si="143"/>
        <v>0</v>
      </c>
      <c r="AM372" s="5184">
        <f t="shared" si="142"/>
        <v>0</v>
      </c>
      <c r="AN372" s="121"/>
      <c r="AO372" s="5185">
        <f>AO244+AO259</f>
        <v>0</v>
      </c>
      <c r="AP372" s="121"/>
      <c r="AQ372" s="5185">
        <f>AQ244+AQ259</f>
        <v>0</v>
      </c>
      <c r="AR372" s="121"/>
      <c r="AS372" s="39"/>
      <c r="AT372" s="164"/>
    </row>
    <row r="373" spans="1:46">
      <c r="A373" s="164"/>
      <c r="B373" s="121"/>
      <c r="C373" s="5225" t="s">
        <v>544</v>
      </c>
      <c r="D373" s="5226"/>
      <c r="E373" s="5226"/>
      <c r="F373" s="5226"/>
      <c r="G373" s="5226"/>
      <c r="H373" s="5226"/>
      <c r="I373" s="5226"/>
      <c r="J373" s="5226"/>
      <c r="K373" s="5226"/>
      <c r="L373" s="5227"/>
      <c r="M373" s="5227"/>
      <c r="N373" s="5228"/>
      <c r="O373" s="5182">
        <f>O245+O260</f>
        <v>0</v>
      </c>
      <c r="P373" s="5182">
        <f>P245+P260</f>
        <v>0</v>
      </c>
      <c r="Q373" s="5227"/>
      <c r="R373" s="5182">
        <f t="shared" ref="R373:Z373" si="144">R245+R260</f>
        <v>0</v>
      </c>
      <c r="S373" s="5182">
        <f t="shared" si="144"/>
        <v>0</v>
      </c>
      <c r="T373" s="5182">
        <f t="shared" si="144"/>
        <v>0</v>
      </c>
      <c r="U373" s="5182">
        <f>U245+U260</f>
        <v>0</v>
      </c>
      <c r="V373" s="5182">
        <f t="shared" si="144"/>
        <v>0</v>
      </c>
      <c r="W373" s="5182">
        <f t="shared" si="144"/>
        <v>0</v>
      </c>
      <c r="X373" s="5182">
        <f t="shared" si="144"/>
        <v>0</v>
      </c>
      <c r="Y373" s="5182">
        <f t="shared" si="144"/>
        <v>0</v>
      </c>
      <c r="Z373" s="5182">
        <f t="shared" si="144"/>
        <v>0</v>
      </c>
      <c r="AA373" s="5229"/>
      <c r="AB373" s="5230"/>
      <c r="AC373" s="121"/>
      <c r="AD373" s="5183">
        <f t="shared" ref="AD373:AM373" si="145">AD245+AD260</f>
        <v>0</v>
      </c>
      <c r="AE373" s="5182">
        <f t="shared" si="145"/>
        <v>0</v>
      </c>
      <c r="AF373" s="5182">
        <f t="shared" si="145"/>
        <v>0</v>
      </c>
      <c r="AG373" s="5182">
        <f t="shared" si="145"/>
        <v>0</v>
      </c>
      <c r="AH373" s="5182">
        <f t="shared" si="143"/>
        <v>0</v>
      </c>
      <c r="AI373" s="5182">
        <f t="shared" si="143"/>
        <v>0</v>
      </c>
      <c r="AJ373" s="5182">
        <f t="shared" si="143"/>
        <v>0</v>
      </c>
      <c r="AK373" s="5182">
        <f t="shared" si="143"/>
        <v>0</v>
      </c>
      <c r="AL373" s="5182">
        <f t="shared" si="143"/>
        <v>0</v>
      </c>
      <c r="AM373" s="5184">
        <f t="shared" si="145"/>
        <v>0</v>
      </c>
      <c r="AN373" s="121"/>
      <c r="AO373" s="5185">
        <f>AO245+AO260</f>
        <v>0</v>
      </c>
      <c r="AP373" s="121"/>
      <c r="AQ373" s="5185">
        <f>AQ245+AQ260</f>
        <v>0</v>
      </c>
      <c r="AR373" s="121"/>
      <c r="AS373" s="39"/>
      <c r="AT373" s="164"/>
    </row>
    <row r="374" spans="1:46">
      <c r="A374" s="164"/>
      <c r="B374" s="121"/>
      <c r="C374" s="5224"/>
      <c r="D374" s="214"/>
      <c r="E374" s="214"/>
      <c r="F374" s="214"/>
      <c r="G374" s="214"/>
      <c r="H374" s="214"/>
      <c r="I374" s="214"/>
      <c r="J374" s="214"/>
      <c r="K374" s="214"/>
      <c r="L374" s="219"/>
      <c r="M374" s="219"/>
      <c r="N374" s="121"/>
      <c r="O374" s="121"/>
      <c r="P374" s="121"/>
      <c r="Q374" s="219"/>
      <c r="R374" s="121"/>
      <c r="S374" s="121"/>
      <c r="T374" s="121"/>
      <c r="U374" s="121"/>
      <c r="V374" s="121"/>
      <c r="W374" s="121"/>
      <c r="X374" s="121"/>
      <c r="Y374" s="121"/>
      <c r="Z374" s="121"/>
      <c r="AA374" s="121"/>
      <c r="AB374" s="1530"/>
      <c r="AC374" s="121"/>
      <c r="AD374" s="5217"/>
      <c r="AE374" s="121"/>
      <c r="AF374" s="121"/>
      <c r="AG374" s="121"/>
      <c r="AH374" s="121"/>
      <c r="AI374" s="121"/>
      <c r="AJ374" s="121"/>
      <c r="AK374" s="121"/>
      <c r="AL374" s="121"/>
      <c r="AM374" s="1529"/>
      <c r="AN374" s="121"/>
      <c r="AO374" s="5218"/>
      <c r="AP374" s="121"/>
      <c r="AQ374" s="5218"/>
      <c r="AR374" s="121"/>
      <c r="AS374" s="39"/>
      <c r="AT374" s="164"/>
    </row>
    <row r="375" spans="1:46">
      <c r="A375" s="164"/>
      <c r="B375" s="121"/>
      <c r="C375" s="5224" t="s">
        <v>3059</v>
      </c>
      <c r="D375" s="214"/>
      <c r="E375" s="214"/>
      <c r="F375" s="214"/>
      <c r="G375" s="214"/>
      <c r="H375" s="214"/>
      <c r="I375" s="214"/>
      <c r="J375" s="214"/>
      <c r="K375" s="214"/>
      <c r="L375" s="219"/>
      <c r="M375" s="219"/>
      <c r="N375" s="121"/>
      <c r="O375" s="121"/>
      <c r="P375" s="121"/>
      <c r="Q375" s="219"/>
      <c r="R375" s="121"/>
      <c r="S375" s="121"/>
      <c r="T375" s="121"/>
      <c r="U375" s="121"/>
      <c r="V375" s="121"/>
      <c r="W375" s="121"/>
      <c r="X375" s="121"/>
      <c r="Y375" s="121"/>
      <c r="Z375" s="121"/>
      <c r="AA375" s="121"/>
      <c r="AB375" s="1530"/>
      <c r="AC375" s="121"/>
      <c r="AD375" s="5217"/>
      <c r="AE375" s="121"/>
      <c r="AF375" s="121"/>
      <c r="AG375" s="121"/>
      <c r="AH375" s="121"/>
      <c r="AI375" s="121"/>
      <c r="AJ375" s="121"/>
      <c r="AK375" s="121"/>
      <c r="AL375" s="121"/>
      <c r="AM375" s="1529"/>
      <c r="AN375" s="121"/>
      <c r="AO375" s="5218"/>
      <c r="AP375" s="121"/>
      <c r="AQ375" s="5218"/>
      <c r="AR375" s="121"/>
      <c r="AS375" s="39"/>
      <c r="AT375" s="164"/>
    </row>
    <row r="376" spans="1:46">
      <c r="A376" s="164"/>
      <c r="B376" s="121"/>
      <c r="C376" s="5225" t="s">
        <v>1251</v>
      </c>
      <c r="D376" s="5226"/>
      <c r="E376" s="5226"/>
      <c r="F376" s="5226"/>
      <c r="G376" s="5226"/>
      <c r="H376" s="5226"/>
      <c r="I376" s="5226"/>
      <c r="J376" s="5226"/>
      <c r="K376" s="5226"/>
      <c r="L376" s="5227"/>
      <c r="M376" s="5227"/>
      <c r="N376" s="5228"/>
      <c r="O376" s="5182">
        <f>O250+O265</f>
        <v>0</v>
      </c>
      <c r="P376" s="5182">
        <f>P250+P265</f>
        <v>0</v>
      </c>
      <c r="Q376" s="5227"/>
      <c r="R376" s="5182">
        <f t="shared" ref="R376:Z376" si="146">R250+R265</f>
        <v>0</v>
      </c>
      <c r="S376" s="5182">
        <f t="shared" si="146"/>
        <v>0</v>
      </c>
      <c r="T376" s="5182">
        <f t="shared" si="146"/>
        <v>0</v>
      </c>
      <c r="U376" s="5182">
        <f>U250+U265</f>
        <v>0</v>
      </c>
      <c r="V376" s="5182">
        <f t="shared" si="146"/>
        <v>0</v>
      </c>
      <c r="W376" s="5182">
        <f t="shared" si="146"/>
        <v>0</v>
      </c>
      <c r="X376" s="5182">
        <f t="shared" si="146"/>
        <v>0</v>
      </c>
      <c r="Y376" s="5182">
        <f t="shared" si="146"/>
        <v>0</v>
      </c>
      <c r="Z376" s="5182">
        <f t="shared" si="146"/>
        <v>0</v>
      </c>
      <c r="AA376" s="5229"/>
      <c r="AB376" s="5230"/>
      <c r="AC376" s="121"/>
      <c r="AD376" s="5183">
        <f t="shared" ref="AD376:AM376" si="147">AD250+AD265</f>
        <v>0</v>
      </c>
      <c r="AE376" s="5182">
        <f t="shared" si="147"/>
        <v>0</v>
      </c>
      <c r="AF376" s="5182">
        <f t="shared" si="147"/>
        <v>0</v>
      </c>
      <c r="AG376" s="5182">
        <f t="shared" si="147"/>
        <v>0</v>
      </c>
      <c r="AH376" s="5182">
        <f t="shared" ref="AH376:AL377" si="148">AH250+AH265</f>
        <v>0</v>
      </c>
      <c r="AI376" s="5182">
        <f t="shared" si="148"/>
        <v>0</v>
      </c>
      <c r="AJ376" s="5182">
        <f t="shared" si="148"/>
        <v>0</v>
      </c>
      <c r="AK376" s="5182">
        <f t="shared" si="148"/>
        <v>0</v>
      </c>
      <c r="AL376" s="5182">
        <f t="shared" si="148"/>
        <v>0</v>
      </c>
      <c r="AM376" s="5184">
        <f t="shared" si="147"/>
        <v>0</v>
      </c>
      <c r="AN376" s="121"/>
      <c r="AO376" s="5185">
        <f>AO250+AO265</f>
        <v>0</v>
      </c>
      <c r="AP376" s="121"/>
      <c r="AQ376" s="5185">
        <f>AQ250+AQ265</f>
        <v>0</v>
      </c>
      <c r="AR376" s="121"/>
      <c r="AS376" s="39"/>
      <c r="AT376" s="164"/>
    </row>
    <row r="377" spans="1:46" ht="13.8" thickBot="1">
      <c r="A377" s="164"/>
      <c r="B377" s="121"/>
      <c r="C377" s="1508" t="s">
        <v>544</v>
      </c>
      <c r="D377" s="5232"/>
      <c r="E377" s="5232"/>
      <c r="F377" s="5232"/>
      <c r="G377" s="5232"/>
      <c r="H377" s="5232"/>
      <c r="I377" s="5232"/>
      <c r="J377" s="5232"/>
      <c r="K377" s="5232"/>
      <c r="L377" s="5233"/>
      <c r="M377" s="5233"/>
      <c r="N377" s="5234"/>
      <c r="O377" s="5191">
        <f>O251+O266</f>
        <v>0</v>
      </c>
      <c r="P377" s="5191">
        <f>P251+P266</f>
        <v>0</v>
      </c>
      <c r="Q377" s="5233"/>
      <c r="R377" s="5191">
        <f t="shared" ref="R377:Z377" si="149">R251+R266</f>
        <v>0</v>
      </c>
      <c r="S377" s="5191">
        <f t="shared" si="149"/>
        <v>0</v>
      </c>
      <c r="T377" s="5191">
        <f t="shared" si="149"/>
        <v>0</v>
      </c>
      <c r="U377" s="5191">
        <f>U251+U266</f>
        <v>0</v>
      </c>
      <c r="V377" s="5191">
        <f t="shared" si="149"/>
        <v>0</v>
      </c>
      <c r="W377" s="5191">
        <f t="shared" si="149"/>
        <v>0</v>
      </c>
      <c r="X377" s="5191">
        <f t="shared" si="149"/>
        <v>0</v>
      </c>
      <c r="Y377" s="5191">
        <f t="shared" si="149"/>
        <v>0</v>
      </c>
      <c r="Z377" s="5191">
        <f t="shared" si="149"/>
        <v>0</v>
      </c>
      <c r="AA377" s="5235"/>
      <c r="AB377" s="5236"/>
      <c r="AC377" s="121"/>
      <c r="AD377" s="1506">
        <f t="shared" ref="AD377:AM377" si="150">AD251+AD266</f>
        <v>0</v>
      </c>
      <c r="AE377" s="5191">
        <f t="shared" si="150"/>
        <v>0</v>
      </c>
      <c r="AF377" s="5191">
        <f t="shared" si="150"/>
        <v>0</v>
      </c>
      <c r="AG377" s="5191">
        <f t="shared" si="150"/>
        <v>0</v>
      </c>
      <c r="AH377" s="5191">
        <f t="shared" si="148"/>
        <v>0</v>
      </c>
      <c r="AI377" s="5191">
        <f t="shared" si="148"/>
        <v>0</v>
      </c>
      <c r="AJ377" s="5191">
        <f t="shared" si="148"/>
        <v>0</v>
      </c>
      <c r="AK377" s="5191">
        <f t="shared" si="148"/>
        <v>0</v>
      </c>
      <c r="AL377" s="5191">
        <f t="shared" si="148"/>
        <v>0</v>
      </c>
      <c r="AM377" s="5194">
        <f t="shared" si="150"/>
        <v>0</v>
      </c>
      <c r="AN377" s="121"/>
      <c r="AO377" s="1372">
        <f>AO251+AO266</f>
        <v>0</v>
      </c>
      <c r="AP377" s="121"/>
      <c r="AQ377" s="1372">
        <f>AQ251+AQ266</f>
        <v>0</v>
      </c>
      <c r="AR377" s="121"/>
      <c r="AS377" s="39"/>
      <c r="AT377" s="164"/>
    </row>
    <row r="378" spans="1:46" ht="13.8" thickBot="1">
      <c r="A378" s="164"/>
      <c r="B378" s="121"/>
      <c r="C378" s="217"/>
      <c r="D378" s="214"/>
      <c r="E378" s="214"/>
      <c r="F378" s="214"/>
      <c r="G378" s="214"/>
      <c r="H378" s="214"/>
      <c r="I378" s="214"/>
      <c r="J378" s="214"/>
      <c r="K378" s="214"/>
      <c r="L378" s="219"/>
      <c r="M378" s="219"/>
      <c r="N378" s="121"/>
      <c r="O378" s="121"/>
      <c r="P378" s="121"/>
      <c r="Q378" s="219"/>
      <c r="R378" s="121"/>
      <c r="S378" s="121"/>
      <c r="T378" s="121"/>
      <c r="U378" s="121"/>
      <c r="V378" s="121"/>
      <c r="W378" s="121"/>
      <c r="X378" s="121"/>
      <c r="Y378" s="121"/>
      <c r="Z378" s="121"/>
      <c r="AA378" s="121"/>
      <c r="AB378" s="742"/>
      <c r="AC378" s="121"/>
      <c r="AD378" s="121"/>
      <c r="AE378" s="121"/>
      <c r="AF378" s="121"/>
      <c r="AG378" s="121"/>
      <c r="AH378" s="121"/>
      <c r="AI378" s="121"/>
      <c r="AJ378" s="121"/>
      <c r="AK378" s="121"/>
      <c r="AL378" s="121"/>
      <c r="AM378" s="121"/>
      <c r="AN378" s="121"/>
      <c r="AO378" s="121"/>
      <c r="AP378" s="121"/>
      <c r="AQ378" s="121"/>
      <c r="AR378" s="121"/>
      <c r="AS378" s="39"/>
      <c r="AT378" s="164"/>
    </row>
    <row r="379" spans="1:46">
      <c r="A379" s="164"/>
      <c r="B379" s="121"/>
      <c r="C379" s="5211" t="s">
        <v>3060</v>
      </c>
      <c r="D379" s="2551"/>
      <c r="E379" s="2551"/>
      <c r="F379" s="2551"/>
      <c r="G379" s="2551"/>
      <c r="H379" s="2551"/>
      <c r="I379" s="2551"/>
      <c r="J379" s="2551"/>
      <c r="K379" s="2551"/>
      <c r="L379" s="2552"/>
      <c r="M379" s="2552"/>
      <c r="N379" s="2553"/>
      <c r="O379" s="2553"/>
      <c r="P379" s="2553"/>
      <c r="Q379" s="2552"/>
      <c r="R379" s="2553"/>
      <c r="S379" s="2553"/>
      <c r="T379" s="2553"/>
      <c r="U379" s="2553"/>
      <c r="V379" s="2553"/>
      <c r="W379" s="2553"/>
      <c r="X379" s="2553"/>
      <c r="Y379" s="2553"/>
      <c r="Z379" s="2553"/>
      <c r="AA379" s="2553"/>
      <c r="AB379" s="5237"/>
      <c r="AC379" s="121"/>
      <c r="AD379" s="5213"/>
      <c r="AE379" s="2553"/>
      <c r="AF379" s="2553"/>
      <c r="AG379" s="2553"/>
      <c r="AH379" s="2553"/>
      <c r="AI379" s="2553"/>
      <c r="AJ379" s="2553"/>
      <c r="AK379" s="2553"/>
      <c r="AL379" s="2553"/>
      <c r="AM379" s="5214"/>
      <c r="AN379" s="121"/>
      <c r="AO379" s="5215"/>
      <c r="AP379" s="121"/>
      <c r="AQ379" s="5215"/>
      <c r="AR379" s="121"/>
      <c r="AS379" s="39"/>
      <c r="AT379" s="164"/>
    </row>
    <row r="380" spans="1:46">
      <c r="A380" s="164"/>
      <c r="B380" s="121"/>
      <c r="C380" s="5216"/>
      <c r="D380" s="214"/>
      <c r="E380" s="214"/>
      <c r="F380" s="214"/>
      <c r="G380" s="214"/>
      <c r="H380" s="214"/>
      <c r="I380" s="214"/>
      <c r="J380" s="214"/>
      <c r="K380" s="214"/>
      <c r="L380" s="219"/>
      <c r="M380" s="219"/>
      <c r="N380" s="121"/>
      <c r="O380" s="121"/>
      <c r="P380" s="121"/>
      <c r="Q380" s="219"/>
      <c r="R380" s="121"/>
      <c r="S380" s="121"/>
      <c r="T380" s="121"/>
      <c r="U380" s="121"/>
      <c r="V380" s="121"/>
      <c r="W380" s="121"/>
      <c r="X380" s="121"/>
      <c r="Y380" s="121"/>
      <c r="Z380" s="121"/>
      <c r="AA380" s="121"/>
      <c r="AB380" s="1530"/>
      <c r="AC380" s="121"/>
      <c r="AD380" s="5217"/>
      <c r="AE380" s="121"/>
      <c r="AF380" s="121"/>
      <c r="AG380" s="121"/>
      <c r="AH380" s="121"/>
      <c r="AI380" s="121"/>
      <c r="AJ380" s="121"/>
      <c r="AK380" s="121"/>
      <c r="AL380" s="121"/>
      <c r="AM380" s="1529"/>
      <c r="AN380" s="121"/>
      <c r="AO380" s="5218"/>
      <c r="AP380" s="121"/>
      <c r="AQ380" s="5218"/>
      <c r="AR380" s="121"/>
      <c r="AS380" s="39"/>
      <c r="AT380" s="164"/>
    </row>
    <row r="381" spans="1:46">
      <c r="A381" s="164"/>
      <c r="B381" s="121"/>
      <c r="C381" s="5224" t="s">
        <v>3061</v>
      </c>
      <c r="D381" s="214"/>
      <c r="E381" s="214"/>
      <c r="F381" s="214"/>
      <c r="G381" s="214"/>
      <c r="H381" s="214"/>
      <c r="I381" s="214"/>
      <c r="J381" s="214"/>
      <c r="K381" s="214"/>
      <c r="L381" s="219"/>
      <c r="M381" s="219"/>
      <c r="N381" s="121"/>
      <c r="O381" s="121"/>
      <c r="P381" s="121"/>
      <c r="Q381" s="219"/>
      <c r="R381" s="121"/>
      <c r="S381" s="121"/>
      <c r="T381" s="121"/>
      <c r="U381" s="121"/>
      <c r="V381" s="121"/>
      <c r="W381" s="121"/>
      <c r="X381" s="121"/>
      <c r="Y381" s="121"/>
      <c r="Z381" s="121"/>
      <c r="AA381" s="121"/>
      <c r="AB381" s="1530"/>
      <c r="AC381" s="121"/>
      <c r="AD381" s="5217"/>
      <c r="AE381" s="121"/>
      <c r="AF381" s="121"/>
      <c r="AG381" s="121"/>
      <c r="AH381" s="121"/>
      <c r="AI381" s="121"/>
      <c r="AJ381" s="121"/>
      <c r="AK381" s="121"/>
      <c r="AL381" s="121"/>
      <c r="AM381" s="1529"/>
      <c r="AN381" s="121"/>
      <c r="AO381" s="5218"/>
      <c r="AP381" s="121"/>
      <c r="AQ381" s="5218"/>
      <c r="AR381" s="121"/>
      <c r="AS381" s="39"/>
      <c r="AT381" s="164"/>
    </row>
    <row r="382" spans="1:46">
      <c r="A382" s="164"/>
      <c r="B382" s="121"/>
      <c r="C382" s="5225" t="s">
        <v>1251</v>
      </c>
      <c r="D382" s="5226"/>
      <c r="E382" s="5226"/>
      <c r="F382" s="5226"/>
      <c r="G382" s="5226"/>
      <c r="H382" s="5226"/>
      <c r="I382" s="5226"/>
      <c r="J382" s="5226"/>
      <c r="K382" s="5226"/>
      <c r="L382" s="5227"/>
      <c r="M382" s="5227"/>
      <c r="N382" s="5228"/>
      <c r="O382" s="5182">
        <f>O280+O295</f>
        <v>0</v>
      </c>
      <c r="P382" s="5182">
        <f>P280+P295</f>
        <v>0</v>
      </c>
      <c r="Q382" s="5227"/>
      <c r="R382" s="5182">
        <f t="shared" ref="R382:Z383" si="151">R280+R295</f>
        <v>0</v>
      </c>
      <c r="S382" s="5182">
        <f t="shared" si="151"/>
        <v>0</v>
      </c>
      <c r="T382" s="5182">
        <f t="shared" si="151"/>
        <v>0</v>
      </c>
      <c r="U382" s="5182">
        <f>U280+U295</f>
        <v>0</v>
      </c>
      <c r="V382" s="5182">
        <f t="shared" si="151"/>
        <v>0</v>
      </c>
      <c r="W382" s="5182">
        <f>W280+W295</f>
        <v>0</v>
      </c>
      <c r="X382" s="5182">
        <f t="shared" si="151"/>
        <v>0</v>
      </c>
      <c r="Y382" s="5182">
        <f t="shared" si="151"/>
        <v>0</v>
      </c>
      <c r="Z382" s="5182">
        <f t="shared" si="151"/>
        <v>0</v>
      </c>
      <c r="AA382" s="5229"/>
      <c r="AB382" s="5230"/>
      <c r="AC382" s="121"/>
      <c r="AD382" s="5183">
        <f t="shared" ref="AD382:AM382" si="152">AD280+AD295</f>
        <v>0</v>
      </c>
      <c r="AE382" s="5182">
        <f t="shared" si="152"/>
        <v>0</v>
      </c>
      <c r="AF382" s="5182">
        <f t="shared" si="152"/>
        <v>0</v>
      </c>
      <c r="AG382" s="5182">
        <f t="shared" si="152"/>
        <v>0</v>
      </c>
      <c r="AH382" s="5182">
        <f t="shared" ref="AH382:AL383" si="153">AH280+AH295</f>
        <v>0</v>
      </c>
      <c r="AI382" s="5182">
        <f t="shared" si="153"/>
        <v>0</v>
      </c>
      <c r="AJ382" s="5182">
        <f t="shared" si="153"/>
        <v>0</v>
      </c>
      <c r="AK382" s="5182">
        <f t="shared" si="153"/>
        <v>0</v>
      </c>
      <c r="AL382" s="5182">
        <f t="shared" si="153"/>
        <v>0</v>
      </c>
      <c r="AM382" s="5184">
        <f t="shared" si="152"/>
        <v>0</v>
      </c>
      <c r="AN382" s="121"/>
      <c r="AO382" s="5185">
        <f>AO280+AO295</f>
        <v>0</v>
      </c>
      <c r="AP382" s="121"/>
      <c r="AQ382" s="5185">
        <f>AQ280+AQ295</f>
        <v>0</v>
      </c>
      <c r="AR382" s="121"/>
      <c r="AS382" s="39"/>
      <c r="AT382" s="164"/>
    </row>
    <row r="383" spans="1:46">
      <c r="A383" s="164"/>
      <c r="B383" s="121"/>
      <c r="C383" s="5225" t="s">
        <v>544</v>
      </c>
      <c r="D383" s="5226"/>
      <c r="E383" s="5226"/>
      <c r="F383" s="5226"/>
      <c r="G383" s="5226"/>
      <c r="H383" s="5226"/>
      <c r="I383" s="5226"/>
      <c r="J383" s="5226"/>
      <c r="K383" s="5226"/>
      <c r="L383" s="5227"/>
      <c r="M383" s="5227"/>
      <c r="N383" s="5228"/>
      <c r="O383" s="5182">
        <f>O281+O296</f>
        <v>0</v>
      </c>
      <c r="P383" s="5182">
        <f>P281+P296</f>
        <v>0</v>
      </c>
      <c r="Q383" s="5227"/>
      <c r="R383" s="5182">
        <f t="shared" si="151"/>
        <v>0</v>
      </c>
      <c r="S383" s="5182">
        <f t="shared" si="151"/>
        <v>0</v>
      </c>
      <c r="T383" s="5182">
        <f t="shared" si="151"/>
        <v>0</v>
      </c>
      <c r="U383" s="5182">
        <f>U281+U296</f>
        <v>0</v>
      </c>
      <c r="V383" s="5182">
        <f t="shared" si="151"/>
        <v>0</v>
      </c>
      <c r="W383" s="5182">
        <f t="shared" si="151"/>
        <v>0</v>
      </c>
      <c r="X383" s="5182">
        <f t="shared" si="151"/>
        <v>0</v>
      </c>
      <c r="Y383" s="5182">
        <f t="shared" si="151"/>
        <v>0</v>
      </c>
      <c r="Z383" s="5182">
        <f t="shared" si="151"/>
        <v>0</v>
      </c>
      <c r="AA383" s="5229"/>
      <c r="AB383" s="5230"/>
      <c r="AC383" s="121"/>
      <c r="AD383" s="5183">
        <f t="shared" ref="AD383:AM383" si="154">AD281+AD296</f>
        <v>0</v>
      </c>
      <c r="AE383" s="5182">
        <f t="shared" si="154"/>
        <v>0</v>
      </c>
      <c r="AF383" s="5182">
        <f t="shared" si="154"/>
        <v>0</v>
      </c>
      <c r="AG383" s="5182">
        <f t="shared" si="154"/>
        <v>0</v>
      </c>
      <c r="AH383" s="5182">
        <f t="shared" si="153"/>
        <v>0</v>
      </c>
      <c r="AI383" s="5182">
        <f t="shared" si="153"/>
        <v>0</v>
      </c>
      <c r="AJ383" s="5182">
        <f t="shared" si="153"/>
        <v>0</v>
      </c>
      <c r="AK383" s="5182">
        <f t="shared" si="153"/>
        <v>0</v>
      </c>
      <c r="AL383" s="5182">
        <f t="shared" si="153"/>
        <v>0</v>
      </c>
      <c r="AM383" s="5184">
        <f t="shared" si="154"/>
        <v>0</v>
      </c>
      <c r="AN383" s="121"/>
      <c r="AO383" s="5185">
        <f>AO281+AO296</f>
        <v>0</v>
      </c>
      <c r="AP383" s="121"/>
      <c r="AQ383" s="5185">
        <f>AQ281+AQ296</f>
        <v>0</v>
      </c>
      <c r="AR383" s="121"/>
      <c r="AS383" s="39"/>
      <c r="AT383" s="164"/>
    </row>
    <row r="384" spans="1:46">
      <c r="A384" s="164"/>
      <c r="B384" s="121"/>
      <c r="C384" s="5216"/>
      <c r="D384" s="214"/>
      <c r="E384" s="214"/>
      <c r="F384" s="214"/>
      <c r="G384" s="214"/>
      <c r="H384" s="214"/>
      <c r="I384" s="214"/>
      <c r="J384" s="214"/>
      <c r="K384" s="214"/>
      <c r="L384" s="219"/>
      <c r="M384" s="219"/>
      <c r="N384" s="121"/>
      <c r="O384" s="121"/>
      <c r="P384" s="121"/>
      <c r="Q384" s="219"/>
      <c r="R384" s="121"/>
      <c r="S384" s="121"/>
      <c r="T384" s="121"/>
      <c r="U384" s="121"/>
      <c r="V384" s="121"/>
      <c r="W384" s="121"/>
      <c r="X384" s="121"/>
      <c r="Y384" s="121"/>
      <c r="Z384" s="121"/>
      <c r="AA384" s="121"/>
      <c r="AB384" s="1530"/>
      <c r="AC384" s="121"/>
      <c r="AD384" s="5217"/>
      <c r="AE384" s="121"/>
      <c r="AF384" s="121"/>
      <c r="AG384" s="121"/>
      <c r="AH384" s="121"/>
      <c r="AI384" s="121"/>
      <c r="AJ384" s="121"/>
      <c r="AK384" s="121"/>
      <c r="AL384" s="121"/>
      <c r="AM384" s="1529"/>
      <c r="AN384" s="121"/>
      <c r="AO384" s="5218"/>
      <c r="AP384" s="121"/>
      <c r="AQ384" s="5218"/>
      <c r="AR384" s="121"/>
      <c r="AS384" s="39"/>
      <c r="AT384" s="164"/>
    </row>
    <row r="385" spans="1:46">
      <c r="A385" s="164"/>
      <c r="B385" s="121"/>
      <c r="C385" s="5224" t="s">
        <v>3062</v>
      </c>
      <c r="D385" s="214"/>
      <c r="E385" s="214"/>
      <c r="F385" s="214"/>
      <c r="G385" s="214"/>
      <c r="H385" s="214"/>
      <c r="I385" s="214"/>
      <c r="J385" s="214"/>
      <c r="K385" s="214"/>
      <c r="L385" s="219"/>
      <c r="M385" s="219"/>
      <c r="N385" s="121"/>
      <c r="O385" s="121"/>
      <c r="P385" s="121"/>
      <c r="Q385" s="219"/>
      <c r="R385" s="121"/>
      <c r="S385" s="121"/>
      <c r="T385" s="121"/>
      <c r="U385" s="121"/>
      <c r="V385" s="121"/>
      <c r="W385" s="121"/>
      <c r="X385" s="121"/>
      <c r="Y385" s="121"/>
      <c r="Z385" s="121"/>
      <c r="AA385" s="121"/>
      <c r="AB385" s="1530"/>
      <c r="AC385" s="121"/>
      <c r="AD385" s="5217"/>
      <c r="AE385" s="121"/>
      <c r="AF385" s="121"/>
      <c r="AG385" s="121"/>
      <c r="AH385" s="121"/>
      <c r="AI385" s="121"/>
      <c r="AJ385" s="121"/>
      <c r="AK385" s="121"/>
      <c r="AL385" s="121"/>
      <c r="AM385" s="1529"/>
      <c r="AN385" s="121"/>
      <c r="AO385" s="5218"/>
      <c r="AP385" s="121"/>
      <c r="AQ385" s="5218"/>
      <c r="AR385" s="121"/>
      <c r="AS385" s="39"/>
      <c r="AT385" s="164"/>
    </row>
    <row r="386" spans="1:46">
      <c r="A386" s="164"/>
      <c r="B386" s="121"/>
      <c r="C386" s="5225" t="s">
        <v>1251</v>
      </c>
      <c r="D386" s="5226"/>
      <c r="E386" s="5226"/>
      <c r="F386" s="5226"/>
      <c r="G386" s="5226"/>
      <c r="H386" s="5226"/>
      <c r="I386" s="5226"/>
      <c r="J386" s="5226"/>
      <c r="K386" s="5226"/>
      <c r="L386" s="5227"/>
      <c r="M386" s="5227"/>
      <c r="N386" s="5228"/>
      <c r="O386" s="5182">
        <f>O286+O301</f>
        <v>0</v>
      </c>
      <c r="P386" s="5182">
        <f>P286+P301</f>
        <v>0</v>
      </c>
      <c r="Q386" s="5227"/>
      <c r="R386" s="5182">
        <f t="shared" ref="R386:Z387" si="155">R286+R301</f>
        <v>0</v>
      </c>
      <c r="S386" s="5182">
        <f t="shared" si="155"/>
        <v>0</v>
      </c>
      <c r="T386" s="5182">
        <f t="shared" si="155"/>
        <v>0</v>
      </c>
      <c r="U386" s="5182">
        <f>U286+U301</f>
        <v>0</v>
      </c>
      <c r="V386" s="5182">
        <f t="shared" si="155"/>
        <v>0</v>
      </c>
      <c r="W386" s="5182">
        <f t="shared" si="155"/>
        <v>0</v>
      </c>
      <c r="X386" s="5182">
        <f t="shared" si="155"/>
        <v>0</v>
      </c>
      <c r="Y386" s="5182">
        <f t="shared" si="155"/>
        <v>0</v>
      </c>
      <c r="Z386" s="5182">
        <f t="shared" si="155"/>
        <v>0</v>
      </c>
      <c r="AA386" s="5229"/>
      <c r="AB386" s="5230"/>
      <c r="AC386" s="121"/>
      <c r="AD386" s="5183">
        <f t="shared" ref="AD386:AM386" si="156">AD286+AD301</f>
        <v>0</v>
      </c>
      <c r="AE386" s="5182">
        <f t="shared" si="156"/>
        <v>0</v>
      </c>
      <c r="AF386" s="5182">
        <f t="shared" si="156"/>
        <v>0</v>
      </c>
      <c r="AG386" s="5182">
        <f t="shared" si="156"/>
        <v>0</v>
      </c>
      <c r="AH386" s="5182">
        <f t="shared" ref="AH386:AL387" si="157">AH286+AH301</f>
        <v>0</v>
      </c>
      <c r="AI386" s="5182">
        <f t="shared" si="157"/>
        <v>0</v>
      </c>
      <c r="AJ386" s="5182">
        <f t="shared" si="157"/>
        <v>0</v>
      </c>
      <c r="AK386" s="5182">
        <f t="shared" si="157"/>
        <v>0</v>
      </c>
      <c r="AL386" s="5182">
        <f t="shared" si="157"/>
        <v>0</v>
      </c>
      <c r="AM386" s="5184">
        <f t="shared" si="156"/>
        <v>0</v>
      </c>
      <c r="AN386" s="121"/>
      <c r="AO386" s="5185">
        <f>AO286+AO301</f>
        <v>0</v>
      </c>
      <c r="AP386" s="121"/>
      <c r="AQ386" s="5185">
        <f>AQ286+AQ301</f>
        <v>0</v>
      </c>
      <c r="AR386" s="121"/>
      <c r="AS386" s="39"/>
      <c r="AT386" s="164"/>
    </row>
    <row r="387" spans="1:46" ht="13.8" thickBot="1">
      <c r="A387" s="164"/>
      <c r="B387" s="121"/>
      <c r="C387" s="1508" t="s">
        <v>544</v>
      </c>
      <c r="D387" s="5232"/>
      <c r="E387" s="5232"/>
      <c r="F387" s="5232"/>
      <c r="G387" s="5232"/>
      <c r="H387" s="5232"/>
      <c r="I387" s="5232"/>
      <c r="J387" s="5232"/>
      <c r="K387" s="5232"/>
      <c r="L387" s="5233"/>
      <c r="M387" s="5233"/>
      <c r="N387" s="5234"/>
      <c r="O387" s="5191">
        <f>O287+O302</f>
        <v>0</v>
      </c>
      <c r="P387" s="5191">
        <f>P287+P302</f>
        <v>0</v>
      </c>
      <c r="Q387" s="5233"/>
      <c r="R387" s="5191">
        <f t="shared" si="155"/>
        <v>0</v>
      </c>
      <c r="S387" s="5191">
        <f t="shared" si="155"/>
        <v>0</v>
      </c>
      <c r="T387" s="5191">
        <f t="shared" si="155"/>
        <v>0</v>
      </c>
      <c r="U387" s="5191">
        <f>U287+U302</f>
        <v>0</v>
      </c>
      <c r="V387" s="5191">
        <f t="shared" si="155"/>
        <v>0</v>
      </c>
      <c r="W387" s="5191">
        <f t="shared" si="155"/>
        <v>0</v>
      </c>
      <c r="X387" s="5191">
        <f t="shared" si="155"/>
        <v>0</v>
      </c>
      <c r="Y387" s="5191">
        <f t="shared" si="155"/>
        <v>0</v>
      </c>
      <c r="Z387" s="5191">
        <f t="shared" si="155"/>
        <v>0</v>
      </c>
      <c r="AA387" s="5235"/>
      <c r="AB387" s="5236"/>
      <c r="AC387" s="121"/>
      <c r="AD387" s="1506">
        <f t="shared" ref="AD387:AM387" si="158">AD287+AD302</f>
        <v>0</v>
      </c>
      <c r="AE387" s="5191">
        <f t="shared" si="158"/>
        <v>0</v>
      </c>
      <c r="AF387" s="5191">
        <f t="shared" si="158"/>
        <v>0</v>
      </c>
      <c r="AG387" s="5191">
        <f t="shared" si="158"/>
        <v>0</v>
      </c>
      <c r="AH387" s="5191">
        <f t="shared" si="157"/>
        <v>0</v>
      </c>
      <c r="AI387" s="5191">
        <f t="shared" si="157"/>
        <v>0</v>
      </c>
      <c r="AJ387" s="5191">
        <f t="shared" si="157"/>
        <v>0</v>
      </c>
      <c r="AK387" s="5191">
        <f t="shared" si="157"/>
        <v>0</v>
      </c>
      <c r="AL387" s="5191">
        <f t="shared" si="157"/>
        <v>0</v>
      </c>
      <c r="AM387" s="5194">
        <f t="shared" si="158"/>
        <v>0</v>
      </c>
      <c r="AN387" s="121"/>
      <c r="AO387" s="1372">
        <f>AO287+AO302</f>
        <v>0</v>
      </c>
      <c r="AP387" s="121"/>
      <c r="AQ387" s="1372">
        <f>AQ287+AQ302</f>
        <v>0</v>
      </c>
      <c r="AR387" s="121"/>
      <c r="AS387" s="39"/>
      <c r="AT387" s="164"/>
    </row>
    <row r="388" spans="1:46">
      <c r="A388" s="164"/>
      <c r="B388" s="121"/>
      <c r="C388" s="217"/>
      <c r="D388" s="214"/>
      <c r="E388" s="214"/>
      <c r="F388" s="214"/>
      <c r="G388" s="214"/>
      <c r="H388" s="214"/>
      <c r="I388" s="214"/>
      <c r="J388" s="214"/>
      <c r="K388" s="214"/>
      <c r="L388" s="219"/>
      <c r="M388" s="219"/>
      <c r="N388" s="121"/>
      <c r="O388" s="121"/>
      <c r="P388" s="121"/>
      <c r="Q388" s="219"/>
      <c r="R388" s="121"/>
      <c r="S388" s="121"/>
      <c r="T388" s="121"/>
      <c r="U388" s="121"/>
      <c r="V388" s="121"/>
      <c r="W388" s="121"/>
      <c r="X388" s="121"/>
      <c r="Y388" s="121"/>
      <c r="Z388" s="121"/>
      <c r="AA388" s="121"/>
      <c r="AB388" s="742"/>
      <c r="AC388" s="121"/>
      <c r="AD388" s="121"/>
      <c r="AE388" s="121"/>
      <c r="AF388" s="121"/>
      <c r="AG388" s="121"/>
      <c r="AH388" s="121"/>
      <c r="AI388" s="121"/>
      <c r="AJ388" s="121"/>
      <c r="AK388" s="121"/>
      <c r="AL388" s="121"/>
      <c r="AM388" s="121"/>
      <c r="AN388" s="121"/>
      <c r="AO388" s="121"/>
      <c r="AP388" s="121"/>
      <c r="AQ388" s="121"/>
      <c r="AR388" s="121"/>
      <c r="AS388" s="39"/>
      <c r="AT388" s="164"/>
    </row>
    <row r="389" spans="1:46" ht="13.8" thickBot="1">
      <c r="A389" s="164"/>
      <c r="B389" s="121"/>
      <c r="C389" s="217"/>
      <c r="D389" s="214"/>
      <c r="E389" s="214"/>
      <c r="F389" s="214"/>
      <c r="G389" s="214"/>
      <c r="H389" s="214"/>
      <c r="I389" s="214"/>
      <c r="J389" s="214"/>
      <c r="K389" s="214"/>
      <c r="L389" s="219"/>
      <c r="M389" s="219"/>
      <c r="N389" s="121"/>
      <c r="O389" s="121"/>
      <c r="P389" s="121"/>
      <c r="Q389" s="219"/>
      <c r="R389" s="121"/>
      <c r="S389" s="121"/>
      <c r="T389" s="121"/>
      <c r="U389" s="121"/>
      <c r="V389" s="121"/>
      <c r="W389" s="121"/>
      <c r="X389" s="121"/>
      <c r="Y389" s="121"/>
      <c r="Z389" s="121"/>
      <c r="AA389" s="121"/>
      <c r="AB389" s="742"/>
      <c r="AC389" s="121"/>
      <c r="AD389" s="121"/>
      <c r="AE389" s="121"/>
      <c r="AF389" s="121"/>
      <c r="AG389" s="121"/>
      <c r="AH389" s="121"/>
      <c r="AI389" s="121"/>
      <c r="AJ389" s="121"/>
      <c r="AK389" s="121"/>
      <c r="AL389" s="121"/>
      <c r="AM389" s="121"/>
      <c r="AN389" s="121"/>
      <c r="AO389" s="121"/>
      <c r="AP389" s="121"/>
      <c r="AQ389" s="121"/>
      <c r="AR389" s="121"/>
      <c r="AS389" s="39"/>
      <c r="AT389" s="164"/>
    </row>
    <row r="390" spans="1:46">
      <c r="A390" s="164"/>
      <c r="B390" s="121"/>
      <c r="C390" s="5211" t="s">
        <v>3063</v>
      </c>
      <c r="D390" s="2551"/>
      <c r="E390" s="2551"/>
      <c r="F390" s="2551"/>
      <c r="G390" s="2551"/>
      <c r="H390" s="2551"/>
      <c r="I390" s="2551"/>
      <c r="J390" s="2551"/>
      <c r="K390" s="2551"/>
      <c r="L390" s="2552"/>
      <c r="M390" s="2552"/>
      <c r="N390" s="2553"/>
      <c r="O390" s="2553"/>
      <c r="P390" s="2553"/>
      <c r="Q390" s="2552"/>
      <c r="R390" s="2553"/>
      <c r="S390" s="2553"/>
      <c r="T390" s="2553"/>
      <c r="U390" s="2553"/>
      <c r="V390" s="2553"/>
      <c r="W390" s="2553"/>
      <c r="X390" s="2553"/>
      <c r="Y390" s="2553"/>
      <c r="Z390" s="2553"/>
      <c r="AA390" s="2553"/>
      <c r="AB390" s="5237"/>
      <c r="AC390" s="121"/>
      <c r="AD390" s="5213"/>
      <c r="AE390" s="2553"/>
      <c r="AF390" s="2553"/>
      <c r="AG390" s="2553"/>
      <c r="AH390" s="2553"/>
      <c r="AI390" s="2553"/>
      <c r="AJ390" s="2553"/>
      <c r="AK390" s="2553"/>
      <c r="AL390" s="2553"/>
      <c r="AM390" s="5214"/>
      <c r="AN390" s="121"/>
      <c r="AO390" s="5215"/>
      <c r="AP390" s="121"/>
      <c r="AQ390" s="5215"/>
      <c r="AR390" s="121"/>
      <c r="AS390" s="39"/>
      <c r="AT390" s="164"/>
    </row>
    <row r="391" spans="1:46">
      <c r="A391" s="164"/>
      <c r="B391" s="121"/>
      <c r="C391" s="5216"/>
      <c r="D391" s="214"/>
      <c r="E391" s="214"/>
      <c r="F391" s="214"/>
      <c r="G391" s="214"/>
      <c r="H391" s="214"/>
      <c r="I391" s="214"/>
      <c r="J391" s="214"/>
      <c r="K391" s="214"/>
      <c r="L391" s="219"/>
      <c r="M391" s="219"/>
      <c r="N391" s="121"/>
      <c r="O391" s="121"/>
      <c r="P391" s="121"/>
      <c r="Q391" s="219"/>
      <c r="R391" s="121"/>
      <c r="S391" s="121"/>
      <c r="T391" s="121"/>
      <c r="U391" s="121"/>
      <c r="V391" s="121"/>
      <c r="W391" s="121"/>
      <c r="X391" s="121"/>
      <c r="Y391" s="121"/>
      <c r="Z391" s="121"/>
      <c r="AA391" s="121"/>
      <c r="AB391" s="1530"/>
      <c r="AC391" s="121"/>
      <c r="AD391" s="5217"/>
      <c r="AE391" s="121"/>
      <c r="AF391" s="121"/>
      <c r="AG391" s="121"/>
      <c r="AH391" s="121"/>
      <c r="AI391" s="121"/>
      <c r="AJ391" s="121"/>
      <c r="AK391" s="121"/>
      <c r="AL391" s="121"/>
      <c r="AM391" s="1529"/>
      <c r="AN391" s="121"/>
      <c r="AO391" s="5218"/>
      <c r="AP391" s="121"/>
      <c r="AQ391" s="5218"/>
      <c r="AR391" s="121"/>
      <c r="AS391" s="39"/>
      <c r="AT391" s="164"/>
    </row>
    <row r="392" spans="1:46">
      <c r="A392" s="164"/>
      <c r="B392" s="121"/>
      <c r="C392" s="5224" t="s">
        <v>3064</v>
      </c>
      <c r="D392" s="214"/>
      <c r="E392" s="214"/>
      <c r="F392" s="214"/>
      <c r="G392" s="214"/>
      <c r="H392" s="214"/>
      <c r="I392" s="214"/>
      <c r="J392" s="214"/>
      <c r="K392" s="214"/>
      <c r="L392" s="219"/>
      <c r="M392" s="219"/>
      <c r="N392" s="121"/>
      <c r="O392" s="121"/>
      <c r="P392" s="121"/>
      <c r="Q392" s="219"/>
      <c r="R392" s="121"/>
      <c r="S392" s="121"/>
      <c r="T392" s="121"/>
      <c r="U392" s="121"/>
      <c r="V392" s="121"/>
      <c r="W392" s="121"/>
      <c r="X392" s="121"/>
      <c r="Y392" s="121"/>
      <c r="Z392" s="121"/>
      <c r="AA392" s="121"/>
      <c r="AB392" s="1530"/>
      <c r="AC392" s="121"/>
      <c r="AD392" s="5217"/>
      <c r="AE392" s="121"/>
      <c r="AF392" s="121"/>
      <c r="AG392" s="121"/>
      <c r="AH392" s="121"/>
      <c r="AI392" s="121"/>
      <c r="AJ392" s="121"/>
      <c r="AK392" s="121"/>
      <c r="AL392" s="121"/>
      <c r="AM392" s="1529"/>
      <c r="AN392" s="121"/>
      <c r="AO392" s="5218"/>
      <c r="AP392" s="121"/>
      <c r="AQ392" s="5218"/>
      <c r="AR392" s="121"/>
      <c r="AS392" s="39"/>
      <c r="AT392" s="164"/>
    </row>
    <row r="393" spans="1:46">
      <c r="A393" s="164"/>
      <c r="B393" s="121"/>
      <c r="C393" s="5225" t="s">
        <v>1251</v>
      </c>
      <c r="D393" s="5226"/>
      <c r="E393" s="5226"/>
      <c r="F393" s="5226"/>
      <c r="G393" s="5226"/>
      <c r="H393" s="5226"/>
      <c r="I393" s="5226"/>
      <c r="J393" s="5226"/>
      <c r="K393" s="5226"/>
      <c r="L393" s="5227"/>
      <c r="M393" s="5227"/>
      <c r="N393" s="5228"/>
      <c r="O393" s="5182">
        <f>O314+O329</f>
        <v>0</v>
      </c>
      <c r="P393" s="5182">
        <f>P314+P329</f>
        <v>0</v>
      </c>
      <c r="Q393" s="5227"/>
      <c r="R393" s="5182">
        <f t="shared" ref="R393:Z394" si="159">R314+R329</f>
        <v>0</v>
      </c>
      <c r="S393" s="5182">
        <f t="shared" si="159"/>
        <v>0</v>
      </c>
      <c r="T393" s="5182">
        <f t="shared" si="159"/>
        <v>0</v>
      </c>
      <c r="U393" s="5182">
        <f>U314+U329</f>
        <v>0</v>
      </c>
      <c r="V393" s="5182">
        <f t="shared" si="159"/>
        <v>0</v>
      </c>
      <c r="W393" s="5182">
        <f t="shared" si="159"/>
        <v>0</v>
      </c>
      <c r="X393" s="5182">
        <f t="shared" si="159"/>
        <v>0</v>
      </c>
      <c r="Y393" s="5182">
        <f t="shared" si="159"/>
        <v>0</v>
      </c>
      <c r="Z393" s="5182">
        <f t="shared" si="159"/>
        <v>0</v>
      </c>
      <c r="AA393" s="5229"/>
      <c r="AB393" s="5230"/>
      <c r="AC393" s="121"/>
      <c r="AD393" s="5183">
        <f t="shared" ref="AD393:AM393" si="160">AD314+AD329</f>
        <v>0</v>
      </c>
      <c r="AE393" s="5182">
        <f t="shared" si="160"/>
        <v>0</v>
      </c>
      <c r="AF393" s="5182">
        <f t="shared" si="160"/>
        <v>0</v>
      </c>
      <c r="AG393" s="5182">
        <f t="shared" si="160"/>
        <v>0</v>
      </c>
      <c r="AH393" s="5182">
        <f t="shared" ref="AH393:AL394" si="161">AH314+AH329</f>
        <v>0</v>
      </c>
      <c r="AI393" s="5182">
        <f t="shared" si="161"/>
        <v>0</v>
      </c>
      <c r="AJ393" s="5182">
        <f t="shared" si="161"/>
        <v>0</v>
      </c>
      <c r="AK393" s="5182">
        <f t="shared" si="161"/>
        <v>0</v>
      </c>
      <c r="AL393" s="5182">
        <f t="shared" si="161"/>
        <v>0</v>
      </c>
      <c r="AM393" s="5184">
        <f t="shared" si="160"/>
        <v>0</v>
      </c>
      <c r="AN393" s="121"/>
      <c r="AO393" s="5185">
        <f>AO314+AO329</f>
        <v>0</v>
      </c>
      <c r="AP393" s="121"/>
      <c r="AQ393" s="5185">
        <f>AQ314+AQ329</f>
        <v>0</v>
      </c>
      <c r="AR393" s="121"/>
      <c r="AS393" s="39"/>
      <c r="AT393" s="164"/>
    </row>
    <row r="394" spans="1:46">
      <c r="A394" s="164"/>
      <c r="B394" s="121"/>
      <c r="C394" s="5225" t="s">
        <v>544</v>
      </c>
      <c r="D394" s="5226"/>
      <c r="E394" s="5226"/>
      <c r="F394" s="5226"/>
      <c r="G394" s="5226"/>
      <c r="H394" s="5226"/>
      <c r="I394" s="5226"/>
      <c r="J394" s="5226"/>
      <c r="K394" s="5226"/>
      <c r="L394" s="5227"/>
      <c r="M394" s="5227"/>
      <c r="N394" s="5228"/>
      <c r="O394" s="5182">
        <f>O315+O330</f>
        <v>0</v>
      </c>
      <c r="P394" s="5182">
        <f>P315+P330</f>
        <v>0</v>
      </c>
      <c r="Q394" s="5227"/>
      <c r="R394" s="5182">
        <f t="shared" si="159"/>
        <v>0</v>
      </c>
      <c r="S394" s="5182">
        <f t="shared" si="159"/>
        <v>0</v>
      </c>
      <c r="T394" s="5182">
        <f t="shared" si="159"/>
        <v>0</v>
      </c>
      <c r="U394" s="5182">
        <f>U315+U330</f>
        <v>0</v>
      </c>
      <c r="V394" s="5182">
        <f t="shared" si="159"/>
        <v>0</v>
      </c>
      <c r="W394" s="5182">
        <f t="shared" si="159"/>
        <v>0</v>
      </c>
      <c r="X394" s="5182">
        <f t="shared" si="159"/>
        <v>0</v>
      </c>
      <c r="Y394" s="5182">
        <f t="shared" si="159"/>
        <v>0</v>
      </c>
      <c r="Z394" s="5182">
        <f t="shared" si="159"/>
        <v>0</v>
      </c>
      <c r="AA394" s="5229"/>
      <c r="AB394" s="5230"/>
      <c r="AC394" s="121"/>
      <c r="AD394" s="5183">
        <f t="shared" ref="AD394:AM394" si="162">AD315+AD330</f>
        <v>0</v>
      </c>
      <c r="AE394" s="5182">
        <f t="shared" si="162"/>
        <v>0</v>
      </c>
      <c r="AF394" s="5182">
        <f t="shared" si="162"/>
        <v>0</v>
      </c>
      <c r="AG394" s="5182">
        <f t="shared" si="162"/>
        <v>0</v>
      </c>
      <c r="AH394" s="5182">
        <f t="shared" si="161"/>
        <v>0</v>
      </c>
      <c r="AI394" s="5182">
        <f t="shared" si="161"/>
        <v>0</v>
      </c>
      <c r="AJ394" s="5182">
        <f t="shared" si="161"/>
        <v>0</v>
      </c>
      <c r="AK394" s="5182">
        <f t="shared" si="161"/>
        <v>0</v>
      </c>
      <c r="AL394" s="5182">
        <f t="shared" si="161"/>
        <v>0</v>
      </c>
      <c r="AM394" s="5184">
        <f t="shared" si="162"/>
        <v>0</v>
      </c>
      <c r="AN394" s="121"/>
      <c r="AO394" s="5185">
        <f>AO315+AO330</f>
        <v>0</v>
      </c>
      <c r="AP394" s="121"/>
      <c r="AQ394" s="5185">
        <f>AQ315+AQ330</f>
        <v>0</v>
      </c>
      <c r="AR394" s="121"/>
      <c r="AS394" s="39"/>
      <c r="AT394" s="164"/>
    </row>
    <row r="395" spans="1:46">
      <c r="A395" s="164"/>
      <c r="B395" s="121"/>
      <c r="C395" s="5216"/>
      <c r="D395" s="214"/>
      <c r="E395" s="214"/>
      <c r="F395" s="214"/>
      <c r="G395" s="214"/>
      <c r="H395" s="214"/>
      <c r="I395" s="214"/>
      <c r="J395" s="214"/>
      <c r="K395" s="214"/>
      <c r="L395" s="219"/>
      <c r="M395" s="219"/>
      <c r="N395" s="121"/>
      <c r="O395" s="121"/>
      <c r="P395" s="121"/>
      <c r="Q395" s="219"/>
      <c r="R395" s="121"/>
      <c r="S395" s="121"/>
      <c r="T395" s="121"/>
      <c r="U395" s="121"/>
      <c r="V395" s="121"/>
      <c r="W395" s="121"/>
      <c r="X395" s="121"/>
      <c r="Y395" s="121"/>
      <c r="Z395" s="121"/>
      <c r="AA395" s="121"/>
      <c r="AB395" s="1530"/>
      <c r="AC395" s="121"/>
      <c r="AD395" s="5217"/>
      <c r="AE395" s="121"/>
      <c r="AF395" s="121"/>
      <c r="AG395" s="121"/>
      <c r="AH395" s="121"/>
      <c r="AI395" s="121"/>
      <c r="AJ395" s="121"/>
      <c r="AK395" s="121"/>
      <c r="AL395" s="121"/>
      <c r="AM395" s="1529"/>
      <c r="AN395" s="121"/>
      <c r="AO395" s="5218"/>
      <c r="AP395" s="121"/>
      <c r="AQ395" s="5218"/>
      <c r="AR395" s="121"/>
      <c r="AS395" s="39"/>
      <c r="AT395" s="164"/>
    </row>
    <row r="396" spans="1:46">
      <c r="A396" s="164"/>
      <c r="B396" s="121"/>
      <c r="C396" s="5238" t="s">
        <v>3065</v>
      </c>
      <c r="D396" s="5239"/>
      <c r="E396" s="5239"/>
      <c r="F396" s="5239"/>
      <c r="G396" s="5239"/>
      <c r="H396" s="5239"/>
      <c r="I396" s="5239"/>
      <c r="J396" s="5239"/>
      <c r="K396" s="5239"/>
      <c r="L396" s="5240"/>
      <c r="M396" s="5240"/>
      <c r="N396" s="5241"/>
      <c r="O396" s="121"/>
      <c r="P396" s="121"/>
      <c r="Q396" s="219"/>
      <c r="R396" s="121"/>
      <c r="S396" s="121"/>
      <c r="T396" s="121"/>
      <c r="U396" s="121"/>
      <c r="V396" s="121"/>
      <c r="W396" s="121"/>
      <c r="X396" s="121"/>
      <c r="Y396" s="121"/>
      <c r="Z396" s="121"/>
      <c r="AA396" s="5242"/>
      <c r="AB396" s="5243"/>
      <c r="AC396" s="121"/>
      <c r="AD396" s="5217"/>
      <c r="AE396" s="121"/>
      <c r="AF396" s="121"/>
      <c r="AG396" s="121"/>
      <c r="AH396" s="121"/>
      <c r="AI396" s="121"/>
      <c r="AJ396" s="121"/>
      <c r="AK396" s="121"/>
      <c r="AL396" s="121"/>
      <c r="AM396" s="1529"/>
      <c r="AN396" s="121"/>
      <c r="AO396" s="5218"/>
      <c r="AP396" s="121"/>
      <c r="AQ396" s="5218"/>
      <c r="AR396" s="121"/>
      <c r="AS396" s="39"/>
      <c r="AT396" s="164"/>
    </row>
    <row r="397" spans="1:46">
      <c r="A397" s="164"/>
      <c r="B397" s="121"/>
      <c r="C397" s="5244" t="s">
        <v>1251</v>
      </c>
      <c r="D397" s="5245"/>
      <c r="E397" s="5245"/>
      <c r="F397" s="5245"/>
      <c r="G397" s="5245"/>
      <c r="H397" s="5245"/>
      <c r="I397" s="5245"/>
      <c r="J397" s="5245"/>
      <c r="K397" s="5245"/>
      <c r="L397" s="5246"/>
      <c r="M397" s="5246"/>
      <c r="N397" s="5247"/>
      <c r="O397" s="5182">
        <f>O320+O335</f>
        <v>0</v>
      </c>
      <c r="P397" s="5182">
        <f>P320+P335</f>
        <v>0</v>
      </c>
      <c r="Q397" s="5227"/>
      <c r="R397" s="5182">
        <f t="shared" ref="R397:Z398" si="163">R320+R335</f>
        <v>0</v>
      </c>
      <c r="S397" s="5182">
        <f t="shared" si="163"/>
        <v>0</v>
      </c>
      <c r="T397" s="5182">
        <f t="shared" si="163"/>
        <v>0</v>
      </c>
      <c r="U397" s="5182">
        <f>U320+U335</f>
        <v>0</v>
      </c>
      <c r="V397" s="5182">
        <f t="shared" si="163"/>
        <v>0</v>
      </c>
      <c r="W397" s="5182">
        <f t="shared" si="163"/>
        <v>0</v>
      </c>
      <c r="X397" s="5182">
        <f t="shared" si="163"/>
        <v>0</v>
      </c>
      <c r="Y397" s="5182">
        <f t="shared" si="163"/>
        <v>0</v>
      </c>
      <c r="Z397" s="5182">
        <f t="shared" si="163"/>
        <v>0</v>
      </c>
      <c r="AA397" s="5248"/>
      <c r="AB397" s="5249"/>
      <c r="AC397" s="121"/>
      <c r="AD397" s="5183">
        <f t="shared" ref="AD397:AM398" si="164">AD320+AD335</f>
        <v>0</v>
      </c>
      <c r="AE397" s="5182">
        <f t="shared" si="164"/>
        <v>0</v>
      </c>
      <c r="AF397" s="5182">
        <f t="shared" si="164"/>
        <v>0</v>
      </c>
      <c r="AG397" s="5182">
        <f t="shared" si="164"/>
        <v>0</v>
      </c>
      <c r="AH397" s="5182">
        <f t="shared" ref="AH397:AL398" si="165">AH320+AH335</f>
        <v>0</v>
      </c>
      <c r="AI397" s="5182">
        <f t="shared" si="165"/>
        <v>0</v>
      </c>
      <c r="AJ397" s="5182">
        <f t="shared" si="165"/>
        <v>0</v>
      </c>
      <c r="AK397" s="5182">
        <f t="shared" si="165"/>
        <v>0</v>
      </c>
      <c r="AL397" s="5182">
        <f t="shared" si="165"/>
        <v>0</v>
      </c>
      <c r="AM397" s="5184">
        <f t="shared" si="164"/>
        <v>0</v>
      </c>
      <c r="AN397" s="121"/>
      <c r="AO397" s="5185">
        <f>AO320+AO335</f>
        <v>0</v>
      </c>
      <c r="AP397" s="121"/>
      <c r="AQ397" s="5185">
        <f>AQ320+AQ335</f>
        <v>0</v>
      </c>
      <c r="AR397" s="121"/>
      <c r="AS397" s="39"/>
      <c r="AT397" s="164"/>
    </row>
    <row r="398" spans="1:46" ht="13.8" thickBot="1">
      <c r="A398" s="164"/>
      <c r="B398" s="121"/>
      <c r="C398" s="1508" t="s">
        <v>544</v>
      </c>
      <c r="D398" s="5232"/>
      <c r="E398" s="5232"/>
      <c r="F398" s="5232"/>
      <c r="G398" s="5232"/>
      <c r="H398" s="5232"/>
      <c r="I398" s="5232"/>
      <c r="J398" s="5232"/>
      <c r="K398" s="5232"/>
      <c r="L398" s="5233"/>
      <c r="M398" s="5233"/>
      <c r="N398" s="5234"/>
      <c r="O398" s="5191">
        <f>O321+O336</f>
        <v>0</v>
      </c>
      <c r="P398" s="5191">
        <f>P321+P336</f>
        <v>0</v>
      </c>
      <c r="Q398" s="5233"/>
      <c r="R398" s="5191">
        <f t="shared" si="163"/>
        <v>0</v>
      </c>
      <c r="S398" s="5191">
        <f t="shared" si="163"/>
        <v>0</v>
      </c>
      <c r="T398" s="5191">
        <f t="shared" si="163"/>
        <v>0</v>
      </c>
      <c r="U398" s="5191">
        <f>U321+U336</f>
        <v>0</v>
      </c>
      <c r="V398" s="5191">
        <f t="shared" si="163"/>
        <v>0</v>
      </c>
      <c r="W398" s="5191">
        <f t="shared" si="163"/>
        <v>0</v>
      </c>
      <c r="X398" s="5191">
        <f t="shared" si="163"/>
        <v>0</v>
      </c>
      <c r="Y398" s="5191">
        <f t="shared" si="163"/>
        <v>0</v>
      </c>
      <c r="Z398" s="5191">
        <f t="shared" si="163"/>
        <v>0</v>
      </c>
      <c r="AA398" s="5235"/>
      <c r="AB398" s="5236"/>
      <c r="AC398" s="121"/>
      <c r="AD398" s="1506">
        <f t="shared" si="164"/>
        <v>0</v>
      </c>
      <c r="AE398" s="5191">
        <f t="shared" si="164"/>
        <v>0</v>
      </c>
      <c r="AF398" s="5191">
        <f t="shared" si="164"/>
        <v>0</v>
      </c>
      <c r="AG398" s="5191">
        <f t="shared" si="164"/>
        <v>0</v>
      </c>
      <c r="AH398" s="5191">
        <f t="shared" si="165"/>
        <v>0</v>
      </c>
      <c r="AI398" s="5191">
        <f t="shared" si="165"/>
        <v>0</v>
      </c>
      <c r="AJ398" s="5191">
        <f t="shared" si="165"/>
        <v>0</v>
      </c>
      <c r="AK398" s="5191">
        <f t="shared" si="165"/>
        <v>0</v>
      </c>
      <c r="AL398" s="5191">
        <f t="shared" si="165"/>
        <v>0</v>
      </c>
      <c r="AM398" s="5194">
        <f t="shared" si="164"/>
        <v>0</v>
      </c>
      <c r="AN398" s="121"/>
      <c r="AO398" s="1372">
        <f>AO321+AO336</f>
        <v>0</v>
      </c>
      <c r="AP398" s="121"/>
      <c r="AQ398" s="1372">
        <f>AQ321+AQ336</f>
        <v>0</v>
      </c>
      <c r="AR398" s="121"/>
      <c r="AS398" s="39"/>
      <c r="AT398" s="164"/>
    </row>
    <row r="399" spans="1:46">
      <c r="A399" s="164"/>
      <c r="B399" s="121"/>
      <c r="C399" s="217"/>
      <c r="D399" s="214"/>
      <c r="E399" s="214"/>
      <c r="F399" s="214"/>
      <c r="G399" s="214"/>
      <c r="H399" s="214"/>
      <c r="I399" s="214"/>
      <c r="J399" s="214"/>
      <c r="K399" s="214"/>
      <c r="L399" s="219"/>
      <c r="M399" s="219"/>
      <c r="N399" s="121"/>
      <c r="O399" s="121"/>
      <c r="P399" s="121"/>
      <c r="Q399" s="219"/>
      <c r="R399" s="121"/>
      <c r="S399" s="121"/>
      <c r="T399" s="121"/>
      <c r="U399" s="121"/>
      <c r="V399" s="121"/>
      <c r="W399" s="121"/>
      <c r="X399" s="121"/>
      <c r="Y399" s="121"/>
      <c r="Z399" s="121"/>
      <c r="AA399" s="352"/>
      <c r="AB399" s="777"/>
      <c r="AC399" s="121"/>
      <c r="AD399" s="121"/>
      <c r="AE399" s="121"/>
      <c r="AF399" s="121"/>
      <c r="AG399" s="121"/>
      <c r="AH399" s="121"/>
      <c r="AI399" s="121"/>
      <c r="AJ399" s="121"/>
      <c r="AK399" s="121"/>
      <c r="AL399" s="121"/>
      <c r="AM399" s="121"/>
      <c r="AN399" s="121"/>
      <c r="AO399" s="121"/>
      <c r="AP399" s="121"/>
      <c r="AQ399" s="121"/>
      <c r="AR399" s="121"/>
      <c r="AS399" s="39"/>
      <c r="AT399" s="164"/>
    </row>
    <row r="400" spans="1:46">
      <c r="A400" s="164"/>
      <c r="B400" s="121"/>
      <c r="C400" s="217"/>
      <c r="D400" s="214"/>
      <c r="E400" s="214"/>
      <c r="F400" s="214"/>
      <c r="G400" s="214"/>
      <c r="H400" s="214"/>
      <c r="I400" s="214"/>
      <c r="J400" s="214"/>
      <c r="K400" s="214"/>
      <c r="L400" s="219"/>
      <c r="M400" s="219"/>
      <c r="N400" s="121"/>
      <c r="O400" s="121"/>
      <c r="P400" s="121"/>
      <c r="Q400" s="219"/>
      <c r="R400" s="121"/>
      <c r="S400" s="121"/>
      <c r="T400" s="121"/>
      <c r="U400" s="121"/>
      <c r="V400" s="121"/>
      <c r="W400" s="121"/>
      <c r="X400" s="121"/>
      <c r="Y400" s="121"/>
      <c r="Z400" s="121"/>
      <c r="AA400" s="352"/>
      <c r="AB400" s="777"/>
      <c r="AC400" s="121"/>
      <c r="AD400" s="121"/>
      <c r="AE400" s="121"/>
      <c r="AF400" s="121"/>
      <c r="AG400" s="121"/>
      <c r="AH400" s="121"/>
      <c r="AI400" s="121"/>
      <c r="AJ400" s="121"/>
      <c r="AK400" s="121"/>
      <c r="AL400" s="121"/>
      <c r="AM400" s="121"/>
      <c r="AN400" s="121"/>
      <c r="AO400" s="121"/>
      <c r="AP400" s="121"/>
      <c r="AQ400" s="121"/>
      <c r="AR400" s="121"/>
      <c r="AS400" s="39"/>
      <c r="AT400" s="164"/>
    </row>
    <row r="401" spans="1:46" ht="13.8" thickBot="1">
      <c r="A401" s="164"/>
      <c r="B401" s="121"/>
      <c r="C401" s="217"/>
      <c r="D401" s="214"/>
      <c r="E401" s="214"/>
      <c r="F401" s="214"/>
      <c r="G401" s="214"/>
      <c r="H401" s="214"/>
      <c r="I401" s="214"/>
      <c r="J401" s="214"/>
      <c r="K401" s="214"/>
      <c r="L401" s="219"/>
      <c r="M401" s="219"/>
      <c r="N401" s="121"/>
      <c r="O401" s="121"/>
      <c r="P401" s="121"/>
      <c r="Q401" s="219"/>
      <c r="R401" s="121"/>
      <c r="S401" s="121"/>
      <c r="T401" s="121"/>
      <c r="U401" s="121"/>
      <c r="V401" s="121"/>
      <c r="W401" s="121"/>
      <c r="X401" s="121"/>
      <c r="Y401" s="121"/>
      <c r="Z401" s="121"/>
      <c r="AA401" s="352"/>
      <c r="AB401" s="777"/>
      <c r="AC401" s="121"/>
      <c r="AD401" s="121"/>
      <c r="AE401" s="121"/>
      <c r="AF401" s="121"/>
      <c r="AG401" s="121"/>
      <c r="AH401" s="121"/>
      <c r="AI401" s="121"/>
      <c r="AJ401" s="121"/>
      <c r="AK401" s="121"/>
      <c r="AL401" s="121"/>
      <c r="AM401" s="121"/>
      <c r="AN401" s="121"/>
      <c r="AO401" s="121"/>
      <c r="AP401" s="121"/>
      <c r="AQ401" s="121"/>
      <c r="AR401" s="121"/>
      <c r="AS401" s="39"/>
      <c r="AT401" s="164"/>
    </row>
    <row r="402" spans="1:46">
      <c r="A402" s="164"/>
      <c r="B402" s="121"/>
      <c r="C402" s="214"/>
      <c r="D402" s="223"/>
      <c r="E402" s="223"/>
      <c r="F402" s="223"/>
      <c r="G402" s="223"/>
      <c r="H402" s="223"/>
      <c r="I402" s="223"/>
      <c r="J402" s="223"/>
      <c r="K402" s="223"/>
      <c r="L402" s="223"/>
      <c r="M402" s="223"/>
      <c r="N402" s="223"/>
      <c r="O402" s="224"/>
      <c r="P402" s="224"/>
      <c r="Q402" s="224"/>
      <c r="R402" s="224"/>
      <c r="S402" s="224"/>
      <c r="T402" s="224"/>
      <c r="U402" s="224"/>
      <c r="V402" s="224"/>
      <c r="W402" s="224"/>
      <c r="X402" s="224"/>
      <c r="Y402" s="224"/>
      <c r="Z402" s="224"/>
      <c r="AA402" s="224"/>
      <c r="AB402" s="778"/>
      <c r="AC402" s="160"/>
      <c r="AD402" s="224"/>
      <c r="AE402" s="224"/>
      <c r="AF402" s="224"/>
      <c r="AG402" s="224"/>
      <c r="AH402" s="8317" t="s">
        <v>2517</v>
      </c>
      <c r="AI402" s="8525" t="s">
        <v>2668</v>
      </c>
      <c r="AJ402" s="8527" t="s">
        <v>2669</v>
      </c>
      <c r="AK402" s="8527"/>
      <c r="AL402" s="8527" t="s">
        <v>2670</v>
      </c>
      <c r="AM402" s="8528"/>
      <c r="AN402" s="121"/>
      <c r="AO402" s="121"/>
      <c r="AP402" s="121"/>
      <c r="AQ402" s="121"/>
      <c r="AR402" s="121"/>
      <c r="AS402" s="39"/>
      <c r="AT402" s="164"/>
    </row>
    <row r="403" spans="1:46" ht="13.8" thickBot="1">
      <c r="A403" s="164"/>
      <c r="B403" s="121"/>
      <c r="C403" s="214"/>
      <c r="D403" s="126" t="s">
        <v>445</v>
      </c>
      <c r="E403" s="225" t="s">
        <v>3066</v>
      </c>
      <c r="F403" s="41"/>
      <c r="G403" s="41"/>
      <c r="H403" s="41"/>
      <c r="I403" s="41"/>
      <c r="J403" s="41"/>
      <c r="K403" s="41"/>
      <c r="L403" s="82"/>
      <c r="M403" s="82"/>
      <c r="N403" s="82"/>
      <c r="O403" s="82"/>
      <c r="P403" s="41"/>
      <c r="Q403" s="229"/>
      <c r="R403" s="229"/>
      <c r="S403" s="41"/>
      <c r="T403" s="82"/>
      <c r="U403" s="82"/>
      <c r="V403" s="38"/>
      <c r="W403" s="41"/>
      <c r="X403" s="224"/>
      <c r="Y403" s="224"/>
      <c r="Z403" s="224"/>
      <c r="AA403" s="224"/>
      <c r="AB403" s="778"/>
      <c r="AC403" s="160"/>
      <c r="AD403" s="224"/>
      <c r="AE403" s="224"/>
      <c r="AF403" s="224"/>
      <c r="AG403" s="224"/>
      <c r="AH403" s="8318"/>
      <c r="AI403" s="8526"/>
      <c r="AJ403" s="5250" t="s">
        <v>1717</v>
      </c>
      <c r="AK403" s="5250" t="s">
        <v>2671</v>
      </c>
      <c r="AL403" s="5250" t="s">
        <v>1717</v>
      </c>
      <c r="AM403" s="5251" t="s">
        <v>2671</v>
      </c>
      <c r="AN403" s="121"/>
      <c r="AO403" s="121"/>
      <c r="AP403" s="121"/>
      <c r="AQ403" s="121"/>
      <c r="AR403" s="121"/>
      <c r="AS403" s="39"/>
      <c r="AT403" s="164"/>
    </row>
    <row r="404" spans="1:46">
      <c r="A404" s="164"/>
      <c r="B404" s="121"/>
      <c r="C404" s="214"/>
      <c r="D404" s="94"/>
      <c r="E404" s="64" t="s">
        <v>3067</v>
      </c>
      <c r="F404" s="41"/>
      <c r="G404" s="41"/>
      <c r="H404" s="41"/>
      <c r="I404" s="41"/>
      <c r="J404" s="41"/>
      <c r="K404" s="41"/>
      <c r="L404" s="128"/>
      <c r="M404" s="41"/>
      <c r="N404" s="39"/>
      <c r="O404" s="157"/>
      <c r="P404" s="41"/>
      <c r="Q404" s="229"/>
      <c r="R404" s="229"/>
      <c r="S404" s="41"/>
      <c r="T404" s="82"/>
      <c r="U404" s="82"/>
      <c r="V404" s="41"/>
      <c r="W404" s="41"/>
      <c r="X404" s="224"/>
      <c r="Y404" s="224"/>
      <c r="Z404" s="224"/>
      <c r="AA404" s="224"/>
      <c r="AB404" s="778"/>
      <c r="AC404" s="160"/>
      <c r="AD404" s="224"/>
      <c r="AE404" s="224"/>
      <c r="AF404" s="224"/>
      <c r="AG404" s="224"/>
      <c r="AH404" s="5252" t="s">
        <v>3068</v>
      </c>
      <c r="AI404" s="5253">
        <v>0</v>
      </c>
      <c r="AJ404" s="5254"/>
      <c r="AK404" s="5254"/>
      <c r="AL404" s="5254"/>
      <c r="AM404" s="5255"/>
      <c r="AN404" s="121"/>
      <c r="AO404" s="121"/>
      <c r="AP404" s="121"/>
      <c r="AQ404" s="121"/>
      <c r="AR404" s="121"/>
      <c r="AS404" s="39"/>
      <c r="AT404" s="164"/>
    </row>
    <row r="405" spans="1:46">
      <c r="A405" s="164"/>
      <c r="B405" s="121"/>
      <c r="C405" s="121"/>
      <c r="D405" s="94"/>
      <c r="E405" s="64" t="s">
        <v>3069</v>
      </c>
      <c r="F405" s="41"/>
      <c r="G405" s="41"/>
      <c r="H405" s="41"/>
      <c r="I405" s="41"/>
      <c r="J405" s="41"/>
      <c r="K405" s="38"/>
      <c r="L405" s="41"/>
      <c r="M405" s="41"/>
      <c r="N405" s="41"/>
      <c r="O405" s="157"/>
      <c r="P405" s="41"/>
      <c r="Q405" s="229"/>
      <c r="R405" s="230"/>
      <c r="S405" s="230"/>
      <c r="T405" s="230"/>
      <c r="U405" s="230"/>
      <c r="V405" s="230"/>
      <c r="W405" s="230"/>
      <c r="X405" s="230"/>
      <c r="Y405" s="230"/>
      <c r="Z405" s="230"/>
      <c r="AA405" s="230"/>
      <c r="AB405" s="779"/>
      <c r="AC405" s="160"/>
      <c r="AD405" s="230"/>
      <c r="AE405" s="230"/>
      <c r="AF405" s="230"/>
      <c r="AG405" s="230"/>
      <c r="AH405" s="5256" t="s">
        <v>3070</v>
      </c>
      <c r="AI405" s="8529"/>
      <c r="AJ405" s="8530"/>
      <c r="AK405" s="8530"/>
      <c r="AL405" s="8530"/>
      <c r="AM405" s="8531"/>
      <c r="AN405" s="121"/>
      <c r="AO405" s="121"/>
      <c r="AP405" s="121"/>
      <c r="AQ405" s="121"/>
      <c r="AR405" s="121"/>
      <c r="AS405" s="39"/>
      <c r="AT405" s="164"/>
    </row>
    <row r="406" spans="1:46">
      <c r="A406" s="164"/>
      <c r="B406" s="121"/>
      <c r="C406" s="121"/>
      <c r="D406" s="94"/>
      <c r="E406" s="64" t="s">
        <v>5337</v>
      </c>
      <c r="F406" s="41"/>
      <c r="G406" s="41"/>
      <c r="H406" s="41"/>
      <c r="I406" s="41"/>
      <c r="J406" s="41"/>
      <c r="K406" s="38"/>
      <c r="L406" s="41"/>
      <c r="M406" s="41"/>
      <c r="N406" s="41"/>
      <c r="O406" s="157"/>
      <c r="P406" s="41"/>
      <c r="Q406" s="229"/>
      <c r="R406" s="230"/>
      <c r="S406" s="230"/>
      <c r="T406" s="230"/>
      <c r="U406" s="230"/>
      <c r="V406" s="230"/>
      <c r="W406" s="230"/>
      <c r="X406" s="230"/>
      <c r="Y406" s="230"/>
      <c r="Z406" s="230"/>
      <c r="AA406" s="230"/>
      <c r="AB406" s="779"/>
      <c r="AC406" s="160"/>
      <c r="AD406" s="230"/>
      <c r="AE406" s="230"/>
      <c r="AF406" s="230"/>
      <c r="AG406" s="230"/>
      <c r="AH406" s="5256"/>
      <c r="AI406" s="5259"/>
      <c r="AJ406" s="5257"/>
      <c r="AK406" s="5257"/>
      <c r="AL406" s="5257"/>
      <c r="AM406" s="5258"/>
      <c r="AN406" s="121"/>
      <c r="AO406" s="121"/>
      <c r="AP406" s="121"/>
      <c r="AQ406" s="121"/>
      <c r="AR406" s="121"/>
      <c r="AS406" s="39"/>
      <c r="AT406" s="164"/>
    </row>
    <row r="407" spans="1:46">
      <c r="A407" s="164"/>
      <c r="B407" s="121"/>
      <c r="C407" s="121"/>
      <c r="D407" s="94"/>
      <c r="E407" s="64" t="s">
        <v>3071</v>
      </c>
      <c r="F407" s="41"/>
      <c r="G407" s="41"/>
      <c r="H407" s="41"/>
      <c r="I407" s="41"/>
      <c r="J407" s="41"/>
      <c r="K407" s="38"/>
      <c r="L407" s="82"/>
      <c r="M407" s="82"/>
      <c r="N407" s="41"/>
      <c r="O407" s="157"/>
      <c r="P407" s="41"/>
      <c r="Q407" s="146"/>
      <c r="R407" s="146"/>
      <c r="S407" s="82"/>
      <c r="T407" s="231"/>
      <c r="U407" s="231"/>
      <c r="V407" s="37"/>
      <c r="W407" s="37"/>
      <c r="X407" s="160"/>
      <c r="Y407" s="160"/>
      <c r="Z407" s="160"/>
      <c r="AA407" s="160"/>
      <c r="AB407" s="780"/>
      <c r="AC407" s="160"/>
      <c r="AD407" s="160"/>
      <c r="AE407" s="160"/>
      <c r="AF407" s="160"/>
      <c r="AG407" s="160"/>
      <c r="AH407" s="5256" t="s">
        <v>2672</v>
      </c>
      <c r="AI407" s="5260">
        <v>1.4999999999999999E-2</v>
      </c>
      <c r="AJ407" s="5261"/>
      <c r="AK407" s="5261"/>
      <c r="AL407" s="5261"/>
      <c r="AM407" s="5262"/>
      <c r="AN407" s="121"/>
      <c r="AO407" s="121"/>
      <c r="AP407" s="121"/>
      <c r="AQ407" s="121"/>
      <c r="AR407" s="121"/>
      <c r="AS407" s="39"/>
      <c r="AT407" s="164"/>
    </row>
    <row r="408" spans="1:46">
      <c r="A408" s="164"/>
      <c r="B408" s="121"/>
      <c r="C408" s="121"/>
      <c r="D408" s="41"/>
      <c r="E408" s="64" t="s">
        <v>3072</v>
      </c>
      <c r="F408" s="41"/>
      <c r="G408" s="41"/>
      <c r="H408" s="41"/>
      <c r="I408" s="41"/>
      <c r="J408" s="41"/>
      <c r="K408" s="38"/>
      <c r="L408" s="82"/>
      <c r="M408" s="82"/>
      <c r="N408" s="128"/>
      <c r="O408" s="128"/>
      <c r="P408" s="128"/>
      <c r="Q408" s="345"/>
      <c r="R408" s="345"/>
      <c r="S408" s="128"/>
      <c r="T408" s="41"/>
      <c r="U408" s="41"/>
      <c r="V408" s="37"/>
      <c r="W408" s="37"/>
      <c r="X408" s="160"/>
      <c r="Y408" s="160"/>
      <c r="Z408" s="160"/>
      <c r="AA408" s="160"/>
      <c r="AB408" s="780"/>
      <c r="AC408" s="160"/>
      <c r="AD408" s="160"/>
      <c r="AE408" s="160"/>
      <c r="AF408" s="160"/>
      <c r="AG408" s="160"/>
      <c r="AH408" s="5256" t="s">
        <v>2673</v>
      </c>
      <c r="AI408" s="5260">
        <v>0.04</v>
      </c>
      <c r="AJ408" s="5261"/>
      <c r="AK408" s="5261"/>
      <c r="AL408" s="5261"/>
      <c r="AM408" s="5262"/>
      <c r="AN408" s="121"/>
      <c r="AO408" s="121"/>
      <c r="AP408" s="121"/>
      <c r="AR408" s="685"/>
      <c r="AS408" s="39"/>
      <c r="AT408" s="164"/>
    </row>
    <row r="409" spans="1:46">
      <c r="A409" s="164"/>
      <c r="B409" s="121"/>
      <c r="C409" s="121"/>
      <c r="D409" s="41"/>
      <c r="E409" s="207"/>
      <c r="F409" s="41"/>
      <c r="G409" s="41"/>
      <c r="H409" s="41"/>
      <c r="I409" s="41"/>
      <c r="J409" s="41"/>
      <c r="K409" s="38"/>
      <c r="L409" s="82"/>
      <c r="M409" s="82"/>
      <c r="N409" s="128"/>
      <c r="O409" s="128"/>
      <c r="P409" s="128"/>
      <c r="Q409" s="345"/>
      <c r="R409" s="345"/>
      <c r="S409" s="128"/>
      <c r="T409" s="41"/>
      <c r="U409" s="41"/>
      <c r="V409" s="37"/>
      <c r="W409" s="37"/>
      <c r="X409" s="160"/>
      <c r="Y409" s="160"/>
      <c r="Z409" s="160"/>
      <c r="AA409" s="160"/>
      <c r="AB409" s="780"/>
      <c r="AC409" s="160"/>
      <c r="AD409" s="160"/>
      <c r="AE409" s="160"/>
      <c r="AF409" s="160"/>
      <c r="AG409" s="160"/>
      <c r="AH409" s="5256" t="s">
        <v>2674</v>
      </c>
      <c r="AI409" s="5260">
        <v>0.06</v>
      </c>
      <c r="AJ409" s="5261"/>
      <c r="AK409" s="5261"/>
      <c r="AL409" s="5261"/>
      <c r="AM409" s="5262"/>
      <c r="AN409" s="121"/>
      <c r="AO409" s="121"/>
      <c r="AP409" s="121"/>
      <c r="AQ409" s="121"/>
      <c r="AR409" s="121"/>
      <c r="AS409" s="39"/>
      <c r="AT409" s="164"/>
    </row>
    <row r="410" spans="1:46">
      <c r="A410" s="164"/>
      <c r="B410" s="121"/>
      <c r="C410" s="121"/>
      <c r="D410" s="41"/>
      <c r="E410" s="207"/>
      <c r="F410" s="41"/>
      <c r="G410" s="41"/>
      <c r="H410" s="41"/>
      <c r="I410" s="41"/>
      <c r="J410" s="41"/>
      <c r="K410" s="38"/>
      <c r="L410" s="82"/>
      <c r="M410" s="82"/>
      <c r="N410" s="128"/>
      <c r="O410" s="128"/>
      <c r="P410" s="128"/>
      <c r="Q410" s="345"/>
      <c r="R410" s="345"/>
      <c r="S410" s="128"/>
      <c r="T410" s="41"/>
      <c r="U410" s="41"/>
      <c r="V410" s="37"/>
      <c r="W410" s="37"/>
      <c r="X410" s="160"/>
      <c r="Y410" s="160"/>
      <c r="Z410" s="160"/>
      <c r="AA410" s="160"/>
      <c r="AB410" s="780"/>
      <c r="AC410" s="160"/>
      <c r="AD410" s="160"/>
      <c r="AE410" s="160"/>
      <c r="AF410" s="160"/>
      <c r="AG410" s="160"/>
      <c r="AH410" s="5256" t="s">
        <v>2675</v>
      </c>
      <c r="AI410" s="5260">
        <v>0.12</v>
      </c>
      <c r="AJ410" s="5261"/>
      <c r="AK410" s="5261"/>
      <c r="AL410" s="5261"/>
      <c r="AM410" s="5262"/>
      <c r="AN410" s="121"/>
      <c r="AO410" s="121"/>
      <c r="AP410" s="121"/>
      <c r="AQ410" s="121"/>
      <c r="AR410" s="121"/>
      <c r="AS410" s="39"/>
      <c r="AT410" s="164"/>
    </row>
    <row r="411" spans="1:46">
      <c r="A411" s="164"/>
      <c r="B411" s="121"/>
      <c r="C411" s="121"/>
      <c r="D411" s="41"/>
      <c r="E411" s="207"/>
      <c r="F411" s="41"/>
      <c r="G411" s="41"/>
      <c r="H411" s="41"/>
      <c r="I411" s="41"/>
      <c r="J411" s="41"/>
      <c r="K411" s="38"/>
      <c r="L411" s="82"/>
      <c r="M411" s="82"/>
      <c r="N411" s="128"/>
      <c r="O411" s="128"/>
      <c r="P411" s="128"/>
      <c r="Q411" s="345"/>
      <c r="R411" s="345"/>
      <c r="S411" s="128"/>
      <c r="T411" s="41"/>
      <c r="U411" s="41"/>
      <c r="V411" s="37"/>
      <c r="W411" s="37"/>
      <c r="X411" s="160"/>
      <c r="Y411" s="160"/>
      <c r="Z411" s="160"/>
      <c r="AA411" s="160"/>
      <c r="AB411" s="780"/>
      <c r="AC411" s="160"/>
      <c r="AD411" s="160"/>
      <c r="AE411" s="160"/>
      <c r="AF411" s="160"/>
      <c r="AG411" s="160"/>
      <c r="AH411" s="5256" t="s">
        <v>2676</v>
      </c>
      <c r="AI411" s="5260">
        <v>0.25</v>
      </c>
      <c r="AJ411" s="5261"/>
      <c r="AK411" s="5261"/>
      <c r="AL411" s="5261"/>
      <c r="AM411" s="5262"/>
      <c r="AN411" s="121"/>
      <c r="AO411" s="121"/>
      <c r="AP411" s="121"/>
      <c r="AQ411" s="121"/>
      <c r="AR411" s="121"/>
      <c r="AS411" s="39"/>
      <c r="AT411" s="164"/>
    </row>
    <row r="412" spans="1:46">
      <c r="A412" s="164"/>
      <c r="B412" s="121"/>
      <c r="C412" s="121"/>
      <c r="D412" s="41"/>
      <c r="E412" s="207"/>
      <c r="F412" s="41"/>
      <c r="G412" s="41"/>
      <c r="H412" s="41"/>
      <c r="I412" s="41"/>
      <c r="J412" s="41"/>
      <c r="K412" s="38"/>
      <c r="L412" s="82"/>
      <c r="M412" s="82"/>
      <c r="N412" s="128"/>
      <c r="O412" s="128"/>
      <c r="P412" s="128"/>
      <c r="Q412" s="345"/>
      <c r="R412" s="345"/>
      <c r="S412" s="128"/>
      <c r="T412" s="41"/>
      <c r="U412" s="41"/>
      <c r="V412" s="37"/>
      <c r="W412" s="37"/>
      <c r="X412" s="160"/>
      <c r="Y412" s="160"/>
      <c r="Z412" s="160"/>
      <c r="AA412" s="160"/>
      <c r="AB412" s="780"/>
      <c r="AC412" s="160"/>
      <c r="AD412" s="160"/>
      <c r="AE412" s="160"/>
      <c r="AF412" s="160"/>
      <c r="AG412" s="160"/>
      <c r="AH412" s="5263" t="s">
        <v>2678</v>
      </c>
      <c r="AI412" s="5260"/>
      <c r="AJ412" s="1509"/>
      <c r="AK412" s="1509"/>
      <c r="AL412" s="1509"/>
      <c r="AM412" s="5264"/>
      <c r="AN412" s="121"/>
      <c r="AO412" s="121"/>
      <c r="AP412" s="121"/>
      <c r="AQ412" s="121"/>
      <c r="AR412" s="121"/>
      <c r="AS412" s="39"/>
      <c r="AT412" s="164"/>
    </row>
    <row r="413" spans="1:46">
      <c r="A413" s="164"/>
      <c r="B413" s="121"/>
      <c r="C413" s="121"/>
      <c r="D413" s="41"/>
      <c r="E413" s="207"/>
      <c r="F413" s="41"/>
      <c r="G413" s="41"/>
      <c r="H413" s="41"/>
      <c r="I413" s="41"/>
      <c r="J413" s="41"/>
      <c r="K413" s="38"/>
      <c r="L413" s="82"/>
      <c r="M413" s="82"/>
      <c r="N413" s="128"/>
      <c r="O413" s="128"/>
      <c r="P413" s="128"/>
      <c r="Q413" s="345"/>
      <c r="R413" s="345"/>
      <c r="S413" s="128"/>
      <c r="T413" s="41"/>
      <c r="U413" s="41"/>
      <c r="V413" s="37"/>
      <c r="W413" s="37"/>
      <c r="X413" s="160"/>
      <c r="Y413" s="160"/>
      <c r="Z413" s="160"/>
      <c r="AA413" s="160"/>
      <c r="AB413" s="780"/>
      <c r="AC413" s="160"/>
      <c r="AD413" s="160"/>
      <c r="AE413" s="160"/>
      <c r="AF413" s="160"/>
      <c r="AG413" s="160"/>
      <c r="AH413" s="5256" t="s">
        <v>2680</v>
      </c>
      <c r="AI413" s="5260">
        <v>0.15</v>
      </c>
      <c r="AJ413" s="5261"/>
      <c r="AK413" s="5261"/>
      <c r="AL413" s="5261"/>
      <c r="AM413" s="5262"/>
      <c r="AN413" s="121"/>
      <c r="AO413" s="121"/>
      <c r="AP413" s="121"/>
      <c r="AQ413" s="121"/>
      <c r="AR413" s="121"/>
      <c r="AS413" s="39"/>
      <c r="AT413" s="164"/>
    </row>
    <row r="414" spans="1:46">
      <c r="A414" s="164"/>
      <c r="B414" s="121"/>
      <c r="C414" s="121"/>
      <c r="D414" s="41"/>
      <c r="E414" s="207"/>
      <c r="F414" s="41"/>
      <c r="G414" s="41"/>
      <c r="H414" s="41"/>
      <c r="I414" s="41"/>
      <c r="J414" s="41"/>
      <c r="K414" s="38"/>
      <c r="L414" s="82"/>
      <c r="M414" s="82"/>
      <c r="N414" s="128"/>
      <c r="O414" s="128"/>
      <c r="P414" s="128"/>
      <c r="Q414" s="345"/>
      <c r="R414" s="345"/>
      <c r="S414" s="128"/>
      <c r="T414" s="41"/>
      <c r="U414" s="41"/>
      <c r="V414" s="37"/>
      <c r="W414" s="37"/>
      <c r="X414" s="160"/>
      <c r="Y414" s="160"/>
      <c r="Z414" s="160"/>
      <c r="AA414" s="160"/>
      <c r="AB414" s="780"/>
      <c r="AC414" s="160"/>
      <c r="AD414" s="160"/>
      <c r="AE414" s="160"/>
      <c r="AF414" s="160"/>
      <c r="AG414" s="160"/>
      <c r="AH414" s="5256" t="s">
        <v>2736</v>
      </c>
      <c r="AI414" s="5260">
        <v>0.25</v>
      </c>
      <c r="AJ414" s="5261"/>
      <c r="AK414" s="5261"/>
      <c r="AL414" s="5261"/>
      <c r="AM414" s="5262"/>
      <c r="AN414" s="121"/>
      <c r="AO414" s="121"/>
      <c r="AP414" s="121"/>
      <c r="AQ414" s="121"/>
      <c r="AR414" s="121"/>
      <c r="AS414" s="39"/>
      <c r="AT414" s="164"/>
    </row>
    <row r="415" spans="1:46" ht="13.8" thickBot="1">
      <c r="A415" s="164"/>
      <c r="B415" s="121"/>
      <c r="C415" s="121"/>
      <c r="D415" s="41"/>
      <c r="E415" s="207"/>
      <c r="F415" s="41"/>
      <c r="G415" s="41"/>
      <c r="H415" s="41"/>
      <c r="I415" s="41"/>
      <c r="J415" s="41"/>
      <c r="K415" s="38"/>
      <c r="L415" s="82"/>
      <c r="M415" s="82"/>
      <c r="N415" s="128"/>
      <c r="O415" s="128"/>
      <c r="P415" s="128"/>
      <c r="Q415" s="345"/>
      <c r="R415" s="345"/>
      <c r="S415" s="128"/>
      <c r="T415" s="41"/>
      <c r="U415" s="41"/>
      <c r="V415" s="37"/>
      <c r="W415" s="37"/>
      <c r="X415" s="160"/>
      <c r="Y415" s="160"/>
      <c r="Z415" s="160"/>
      <c r="AA415" s="160"/>
      <c r="AB415" s="780"/>
      <c r="AC415" s="160"/>
      <c r="AD415" s="160"/>
      <c r="AE415" s="160"/>
      <c r="AF415" s="160"/>
      <c r="AG415" s="160"/>
      <c r="AH415" s="2534" t="s">
        <v>544</v>
      </c>
      <c r="AI415" s="5265"/>
      <c r="AJ415" s="5266">
        <f>SUM(AJ404:AJ414)</f>
        <v>0</v>
      </c>
      <c r="AK415" s="5267">
        <f>SUM(AK404:AK414)</f>
        <v>0</v>
      </c>
      <c r="AL415" s="5266">
        <f>SUM(AL404:AL414)</f>
        <v>0</v>
      </c>
      <c r="AM415" s="5268">
        <f>SUM(AM404:AM414)</f>
        <v>0</v>
      </c>
      <c r="AN415" s="121"/>
      <c r="AO415" s="121"/>
      <c r="AP415" s="121"/>
      <c r="AQ415" s="121"/>
      <c r="AR415" s="121"/>
      <c r="AS415" s="39"/>
      <c r="AT415" s="164"/>
    </row>
    <row r="416" spans="1:46">
      <c r="A416" s="164"/>
      <c r="B416" s="121"/>
      <c r="C416" s="121"/>
      <c r="D416" s="41"/>
      <c r="E416" s="207"/>
      <c r="F416" s="41"/>
      <c r="G416" s="41"/>
      <c r="H416" s="41"/>
      <c r="I416" s="41"/>
      <c r="J416" s="41"/>
      <c r="K416" s="38"/>
      <c r="L416" s="82"/>
      <c r="M416" s="82"/>
      <c r="N416" s="128"/>
      <c r="O416" s="128"/>
      <c r="P416" s="128"/>
      <c r="Q416" s="345"/>
      <c r="R416" s="345"/>
      <c r="S416" s="128"/>
      <c r="T416" s="41"/>
      <c r="U416" s="41"/>
      <c r="V416" s="37"/>
      <c r="W416" s="37"/>
      <c r="X416" s="160"/>
      <c r="Y416" s="160"/>
      <c r="Z416" s="160"/>
      <c r="AA416" s="160"/>
      <c r="AB416" s="780"/>
      <c r="AC416" s="160"/>
      <c r="AD416" s="160"/>
      <c r="AE416" s="160"/>
      <c r="AF416" s="160"/>
      <c r="AG416" s="160"/>
      <c r="AH416" s="367"/>
      <c r="AI416" s="363"/>
      <c r="AJ416" s="367"/>
      <c r="AK416" s="367"/>
      <c r="AL416" s="367"/>
      <c r="AM416" s="367"/>
      <c r="AN416" s="121"/>
      <c r="AO416" s="121"/>
      <c r="AP416" s="121"/>
      <c r="AQ416" s="685"/>
      <c r="AR416" s="121"/>
      <c r="AS416" s="39"/>
      <c r="AT416" s="164"/>
    </row>
    <row r="417" spans="1:46">
      <c r="A417" s="164"/>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c r="AA417" s="164"/>
      <c r="AB417" s="745"/>
      <c r="AC417" s="164"/>
      <c r="AD417" s="164"/>
      <c r="AE417" s="164"/>
      <c r="AF417" s="164"/>
      <c r="AG417" s="164"/>
      <c r="AH417" s="164"/>
      <c r="AI417" s="164"/>
      <c r="AJ417" s="164"/>
      <c r="AK417" s="164"/>
      <c r="AL417" s="164"/>
      <c r="AM417" s="164"/>
      <c r="AN417" s="164"/>
      <c r="AO417" s="164"/>
      <c r="AP417" s="164"/>
      <c r="AQ417" s="164"/>
      <c r="AR417" s="164"/>
      <c r="AS417" s="164"/>
      <c r="AT417" s="164"/>
    </row>
    <row r="418" spans="1:46" hidden="1">
      <c r="A418" s="164"/>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c r="AA418" s="164"/>
      <c r="AB418" s="745"/>
      <c r="AC418" s="164"/>
      <c r="AD418" s="164"/>
      <c r="AE418" s="164"/>
      <c r="AF418" s="164"/>
      <c r="AG418" s="164"/>
      <c r="AH418" s="164"/>
      <c r="AI418" s="164"/>
      <c r="AJ418" s="164"/>
      <c r="AK418" s="164"/>
      <c r="AL418" s="164"/>
      <c r="AM418" s="164"/>
      <c r="AN418" s="164"/>
      <c r="AO418" s="164"/>
      <c r="AP418" s="164"/>
      <c r="AQ418" s="164"/>
      <c r="AR418" s="164"/>
      <c r="AS418" s="164"/>
      <c r="AT418" s="164"/>
    </row>
  </sheetData>
  <customSheetViews>
    <customSheetView guid="{F416BD5B-C3AD-4F61-AAB2-55950A9B7E72}" fitToPage="1">
      <selection activeCell="R5" sqref="R5"/>
      <pageMargins left="0" right="0" top="0" bottom="0" header="0" footer="0"/>
      <pageSetup paperSize="5" scale="35" fitToHeight="0" orientation="landscape" r:id="rId1"/>
    </customSheetView>
    <customSheetView guid="{E14211BF-3959-45CF-A937-AD36AACCEFAC}" showGridLines="0" fitToPage="1">
      <pane xSplit="3" ySplit="12" topLeftCell="D13" activePane="bottomRight" state="frozen"/>
      <selection pane="bottomRight" activeCell="D13" sqref="D13"/>
      <pageMargins left="0" right="0" top="0" bottom="0" header="0" footer="0"/>
      <pageSetup paperSize="5" scale="35" fitToHeight="0" orientation="landscape" r:id="rId2"/>
    </customSheetView>
    <customSheetView guid="{DD364770-73A1-4C6D-9516-629A57F0EB18}" showGridLines="0" fitToPage="1">
      <pane xSplit="1" ySplit="10" topLeftCell="K11" activePane="bottomRight" state="frozen"/>
      <selection pane="bottomRight" sqref="A1:A3"/>
      <pageMargins left="0" right="0" top="0" bottom="0" header="0" footer="0"/>
      <pageSetup paperSize="5" scale="35" fitToHeight="0" orientation="landscape" r:id="rId3"/>
    </customSheetView>
    <customSheetView guid="{41E394DC-1FDD-4D1F-8620-137B7012DC10}" showGridLines="0" fitToPage="1">
      <pane xSplit="3" ySplit="12" topLeftCell="D13" activePane="bottomRight" state="frozen"/>
      <selection pane="bottomRight" activeCell="D13" sqref="D13"/>
      <pageMargins left="0" right="0" top="0" bottom="0" header="0" footer="0"/>
      <pageSetup paperSize="5" scale="35" fitToHeight="0" orientation="landscape" r:id="rId4"/>
    </customSheetView>
    <customSheetView guid="{CC70D5D3-3A1F-46AA-BDCE-F692C2C36BEE}" scale="96" fitToPage="1">
      <pane xSplit="3" ySplit="13" topLeftCell="W189" activePane="bottomRight" state="frozen"/>
      <selection pane="bottomRight" activeCell="AI217" sqref="AI217"/>
      <pageMargins left="0" right="0" top="0" bottom="0" header="0" footer="0"/>
      <pageSetup paperSize="5" scale="35" fitToHeight="0" orientation="landscape" r:id="rId5"/>
    </customSheetView>
  </customSheetViews>
  <mergeCells count="18">
    <mergeCell ref="AH402:AH403"/>
    <mergeCell ref="AI402:AI403"/>
    <mergeCell ref="AJ402:AK402"/>
    <mergeCell ref="AL402:AM402"/>
    <mergeCell ref="AI405:AM405"/>
    <mergeCell ref="D4:F4"/>
    <mergeCell ref="D5:F5"/>
    <mergeCell ref="AI8:AI10"/>
    <mergeCell ref="AJ8:AJ10"/>
    <mergeCell ref="AQ7:AQ10"/>
    <mergeCell ref="J7:L8"/>
    <mergeCell ref="M7:P8"/>
    <mergeCell ref="AD7:AM7"/>
    <mergeCell ref="O9:P9"/>
    <mergeCell ref="AK8:AK10"/>
    <mergeCell ref="G7:G10"/>
    <mergeCell ref="H7:H10"/>
    <mergeCell ref="I7:I10"/>
  </mergeCells>
  <hyperlinks>
    <hyperlink ref="AS2" location="Index!A1" display="Index" xr:uid="{C75F1267-25A8-4512-A06F-70CC7833FBC5}"/>
  </hyperlinks>
  <pageMargins left="0.7" right="0.7" top="0.75" bottom="0.75" header="0.3" footer="0.3"/>
  <pageSetup paperSize="5" scale="35" fitToHeight="0" orientation="landscape"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7030A0"/>
  </sheetPr>
  <dimension ref="A1:AD74"/>
  <sheetViews>
    <sheetView zoomScale="70" zoomScaleNormal="70" workbookViewId="0">
      <selection activeCell="M27" sqref="M27"/>
    </sheetView>
  </sheetViews>
  <sheetFormatPr defaultColWidth="0" defaultRowHeight="13.2" zeroHeight="1"/>
  <cols>
    <col min="1" max="1" width="2.6640625" style="115" customWidth="1"/>
    <col min="2" max="2" width="7.33203125" style="115" customWidth="1"/>
    <col min="3" max="3" width="39.109375" style="99" customWidth="1"/>
    <col min="4" max="5" width="13.109375" style="99" customWidth="1"/>
    <col min="6" max="6" width="21" style="99" customWidth="1"/>
    <col min="7" max="7" width="7.6640625" style="99" customWidth="1"/>
    <col min="8" max="8" width="18.6640625" style="99" bestFit="1" customWidth="1"/>
    <col min="9" max="9" width="15.44140625" style="99" bestFit="1" customWidth="1"/>
    <col min="10" max="10" width="17.44140625" style="99" bestFit="1" customWidth="1"/>
    <col min="11" max="11" width="9.109375" style="99" customWidth="1"/>
    <col min="12" max="12" width="15.44140625" style="99" bestFit="1" customWidth="1"/>
    <col min="13" max="13" width="13.44140625" style="99" bestFit="1" customWidth="1"/>
    <col min="14" max="14" width="17.33203125" style="99" customWidth="1"/>
    <col min="15" max="15" width="26.109375" style="99" customWidth="1"/>
    <col min="16" max="16" width="17.6640625" style="99" bestFit="1" customWidth="1"/>
    <col min="17" max="20" width="17.6640625" style="99" customWidth="1"/>
    <col min="21" max="21" width="15" style="99" bestFit="1" customWidth="1"/>
    <col min="22" max="22" width="17.88671875" style="99" bestFit="1" customWidth="1"/>
    <col min="23" max="23" width="3.33203125" style="99" customWidth="1"/>
    <col min="24" max="24" width="17.44140625" style="99" bestFit="1" customWidth="1"/>
    <col min="25" max="25" width="15.109375" style="99" customWidth="1"/>
    <col min="26" max="26" width="15.6640625" style="99" bestFit="1" customWidth="1"/>
    <col min="27" max="27" width="15" style="99" bestFit="1" customWidth="1"/>
    <col min="28" max="28" width="17.88671875" style="99" bestFit="1" customWidth="1"/>
    <col min="29" max="29" width="9.109375" style="99" customWidth="1"/>
    <col min="30" max="30" width="4.88671875" style="115" customWidth="1"/>
    <col min="31" max="16384" width="9.109375" style="115" hidden="1"/>
  </cols>
  <sheetData>
    <row r="1" spans="1:30">
      <c r="A1" s="165"/>
      <c r="B1" s="165"/>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5"/>
    </row>
    <row r="2" spans="1:30" ht="13.8" thickBot="1">
      <c r="A2" s="165"/>
      <c r="B2" s="144" t="s">
        <v>181</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2204" t="s">
        <v>1</v>
      </c>
      <c r="AD2" s="165"/>
    </row>
    <row r="3" spans="1:30" ht="16.2" thickBot="1">
      <c r="A3" s="165"/>
      <c r="B3" s="235"/>
      <c r="C3" s="4961" t="s">
        <v>3073</v>
      </c>
      <c r="D3" s="4651"/>
      <c r="E3" s="4651"/>
      <c r="F3" s="4651"/>
      <c r="G3" s="4652"/>
      <c r="H3" s="235"/>
      <c r="I3" s="235"/>
      <c r="J3" s="235"/>
      <c r="K3" s="235"/>
      <c r="L3" s="235"/>
      <c r="M3" s="235"/>
      <c r="N3" s="235"/>
      <c r="O3" s="235"/>
      <c r="P3" s="235"/>
      <c r="Q3" s="235"/>
      <c r="R3" s="235"/>
      <c r="S3" s="235"/>
      <c r="T3" s="235"/>
      <c r="U3" s="235"/>
      <c r="V3" s="235"/>
      <c r="W3" s="235"/>
      <c r="X3" s="235"/>
      <c r="Y3" s="235"/>
      <c r="Z3" s="235"/>
      <c r="AA3" s="235"/>
      <c r="AB3" s="39"/>
      <c r="AC3" s="235"/>
      <c r="AD3" s="165"/>
    </row>
    <row r="4" spans="1:30" ht="15.6">
      <c r="A4" s="165"/>
      <c r="B4" s="235"/>
      <c r="C4" s="4439" t="s">
        <v>723</v>
      </c>
      <c r="D4" s="8341" t="str">
        <f>J!E4</f>
        <v>ABC Company</v>
      </c>
      <c r="E4" s="8342"/>
      <c r="F4" s="8342"/>
      <c r="G4" s="8343"/>
      <c r="H4" s="235"/>
      <c r="I4" s="235"/>
      <c r="J4" s="235"/>
      <c r="K4" s="235"/>
      <c r="L4" s="235"/>
      <c r="M4" s="235"/>
      <c r="N4" s="235"/>
      <c r="O4" s="235"/>
      <c r="P4" s="235"/>
      <c r="Q4" s="235"/>
      <c r="R4" s="235"/>
      <c r="S4" s="235"/>
      <c r="T4" s="235"/>
      <c r="U4" s="235"/>
      <c r="V4" s="235"/>
      <c r="W4" s="235"/>
      <c r="X4" s="235"/>
      <c r="Y4" s="235"/>
      <c r="Z4" s="235"/>
      <c r="AA4" s="235"/>
      <c r="AB4" s="235"/>
      <c r="AC4" s="235"/>
      <c r="AD4" s="165"/>
    </row>
    <row r="5" spans="1:30" ht="16.2" thickBot="1">
      <c r="A5" s="165"/>
      <c r="B5" s="235"/>
      <c r="C5" s="4443" t="s">
        <v>724</v>
      </c>
      <c r="D5" s="8344" t="str">
        <f>J!E5</f>
        <v>31 December 202x</v>
      </c>
      <c r="E5" s="8345"/>
      <c r="F5" s="8345"/>
      <c r="G5" s="8346"/>
      <c r="H5" s="235"/>
      <c r="I5" s="235"/>
      <c r="J5" s="235"/>
      <c r="K5" s="235"/>
      <c r="L5" s="235"/>
      <c r="M5" s="235"/>
      <c r="N5" s="235"/>
      <c r="O5" s="235"/>
      <c r="P5" s="235"/>
      <c r="Q5" s="235"/>
      <c r="R5" s="235"/>
      <c r="S5" s="235"/>
      <c r="T5" s="235"/>
      <c r="U5" s="235"/>
      <c r="V5" s="235"/>
      <c r="W5" s="235"/>
      <c r="X5" s="235"/>
      <c r="Y5" s="235"/>
      <c r="Z5" s="235"/>
      <c r="AA5" s="235"/>
      <c r="AB5" s="235"/>
      <c r="AC5" s="235"/>
      <c r="AD5" s="165"/>
    </row>
    <row r="6" spans="1:30" ht="13.8" thickBot="1">
      <c r="A6" s="165"/>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165"/>
    </row>
    <row r="7" spans="1:30" ht="15.75" customHeight="1" thickBot="1">
      <c r="A7" s="165"/>
      <c r="B7" s="235"/>
      <c r="C7" s="121"/>
      <c r="D7" s="121"/>
      <c r="E7" s="121"/>
      <c r="F7" s="8541" t="s">
        <v>2683</v>
      </c>
      <c r="G7" s="8542"/>
      <c r="H7" s="8542"/>
      <c r="I7" s="8542"/>
      <c r="J7" s="8542"/>
      <c r="K7" s="8542"/>
      <c r="L7" s="8542"/>
      <c r="M7" s="8542"/>
      <c r="N7" s="8542"/>
      <c r="O7" s="8542"/>
      <c r="P7" s="8542"/>
      <c r="Q7" s="8542"/>
      <c r="R7" s="8542"/>
      <c r="S7" s="8542"/>
      <c r="T7" s="8542"/>
      <c r="U7" s="8542"/>
      <c r="V7" s="8543"/>
      <c r="X7" s="8532" t="s">
        <v>2684</v>
      </c>
      <c r="Y7" s="8533"/>
      <c r="Z7" s="8533"/>
      <c r="AA7" s="8533"/>
      <c r="AB7" s="8534"/>
      <c r="AD7" s="165"/>
    </row>
    <row r="8" spans="1:30">
      <c r="A8" s="165"/>
      <c r="B8" s="235"/>
      <c r="C8" s="8535" t="s">
        <v>2924</v>
      </c>
      <c r="D8" s="5271"/>
      <c r="E8" s="2013"/>
      <c r="F8" s="8536" t="s">
        <v>3074</v>
      </c>
      <c r="G8" s="8536"/>
      <c r="H8" s="8536"/>
      <c r="I8" s="8536"/>
      <c r="J8" s="8536" t="s">
        <v>3075</v>
      </c>
      <c r="K8" s="8536"/>
      <c r="L8" s="8536"/>
      <c r="M8" s="8536"/>
      <c r="N8" s="8537" t="s">
        <v>3076</v>
      </c>
      <c r="O8" s="8397"/>
      <c r="P8" s="8397"/>
      <c r="Q8" s="8397"/>
      <c r="R8" s="8438"/>
      <c r="S8" s="5070" t="s">
        <v>3077</v>
      </c>
      <c r="T8" s="5070" t="s">
        <v>3078</v>
      </c>
      <c r="U8" s="5070" t="s">
        <v>2951</v>
      </c>
      <c r="V8" s="5072" t="s">
        <v>2930</v>
      </c>
      <c r="W8" s="121"/>
      <c r="X8" s="5059" t="s">
        <v>3079</v>
      </c>
      <c r="Y8" s="5047" t="s">
        <v>3080</v>
      </c>
      <c r="Z8" s="5047" t="s">
        <v>3081</v>
      </c>
      <c r="AA8" s="8538" t="s">
        <v>2963</v>
      </c>
      <c r="AB8" s="8539" t="s">
        <v>2262</v>
      </c>
      <c r="AC8" s="121"/>
      <c r="AD8" s="165"/>
    </row>
    <row r="9" spans="1:30">
      <c r="A9" s="165"/>
      <c r="B9" s="235"/>
      <c r="C9" s="8437"/>
      <c r="D9" s="1349" t="s">
        <v>2703</v>
      </c>
      <c r="E9" s="1349" t="s">
        <v>3082</v>
      </c>
      <c r="F9" s="5047" t="s">
        <v>3079</v>
      </c>
      <c r="G9" s="5047" t="s">
        <v>3083</v>
      </c>
      <c r="H9" s="5047" t="s">
        <v>3080</v>
      </c>
      <c r="I9" s="5047" t="s">
        <v>3084</v>
      </c>
      <c r="J9" s="5047" t="s">
        <v>3079</v>
      </c>
      <c r="K9" s="5047" t="s">
        <v>3083</v>
      </c>
      <c r="L9" s="5047" t="s">
        <v>3080</v>
      </c>
      <c r="M9" s="5047" t="s">
        <v>3085</v>
      </c>
      <c r="N9" s="5047" t="s">
        <v>3079</v>
      </c>
      <c r="O9" s="5047" t="s">
        <v>3079</v>
      </c>
      <c r="P9" s="5047" t="s">
        <v>3079</v>
      </c>
      <c r="Q9" s="5047" t="s">
        <v>3080</v>
      </c>
      <c r="R9" s="5047" t="s">
        <v>3081</v>
      </c>
      <c r="S9" s="5070" t="s">
        <v>741</v>
      </c>
      <c r="T9" s="5070" t="s">
        <v>741</v>
      </c>
      <c r="U9" s="5070" t="s">
        <v>741</v>
      </c>
      <c r="V9" s="5070" t="s">
        <v>741</v>
      </c>
      <c r="W9" s="121"/>
      <c r="X9" s="4970" t="s">
        <v>1790</v>
      </c>
      <c r="Y9" s="2013" t="s">
        <v>3086</v>
      </c>
      <c r="Z9" s="2013" t="s">
        <v>3087</v>
      </c>
      <c r="AA9" s="8445"/>
      <c r="AB9" s="8540"/>
      <c r="AC9" s="121"/>
      <c r="AD9" s="165"/>
    </row>
    <row r="10" spans="1:30" s="1065" customFormat="1">
      <c r="A10" s="169"/>
      <c r="B10" s="237"/>
      <c r="C10" s="8437"/>
      <c r="D10" s="1349"/>
      <c r="E10" s="1349" t="s">
        <v>3088</v>
      </c>
      <c r="F10" s="2013" t="s">
        <v>2949</v>
      </c>
      <c r="G10" s="2013"/>
      <c r="H10" s="2013" t="s">
        <v>3089</v>
      </c>
      <c r="I10" s="149"/>
      <c r="J10" s="2013" t="s">
        <v>2949</v>
      </c>
      <c r="K10" s="2013"/>
      <c r="L10" s="2013" t="s">
        <v>3090</v>
      </c>
      <c r="M10" s="149"/>
      <c r="N10" s="2013" t="s">
        <v>2949</v>
      </c>
      <c r="O10" s="2052" t="s">
        <v>3091</v>
      </c>
      <c r="P10" s="2013" t="s">
        <v>3092</v>
      </c>
      <c r="Q10" s="2013" t="s">
        <v>3090</v>
      </c>
      <c r="R10" s="2013" t="s">
        <v>3092</v>
      </c>
      <c r="S10" s="2013"/>
      <c r="T10" s="2083"/>
      <c r="U10" s="2083"/>
      <c r="V10" s="1670"/>
      <c r="W10" s="160"/>
      <c r="X10" s="4970"/>
      <c r="Y10" s="2013"/>
      <c r="Z10" s="2013"/>
      <c r="AA10" s="8445"/>
      <c r="AB10" s="8540"/>
      <c r="AC10" s="160"/>
      <c r="AD10" s="169"/>
    </row>
    <row r="11" spans="1:30" s="1065" customFormat="1">
      <c r="A11" s="169"/>
      <c r="B11" s="237"/>
      <c r="C11" s="4668"/>
      <c r="D11" s="1349"/>
      <c r="E11" s="1349" t="s">
        <v>3093</v>
      </c>
      <c r="F11" s="2083"/>
      <c r="G11" s="2013"/>
      <c r="H11" s="2013"/>
      <c r="I11" s="2052" t="s">
        <v>3094</v>
      </c>
      <c r="J11" s="2013"/>
      <c r="K11" s="2013"/>
      <c r="L11" s="2013"/>
      <c r="M11" s="2052" t="s">
        <v>3095</v>
      </c>
      <c r="N11" s="2013"/>
      <c r="O11" s="2052"/>
      <c r="P11" s="2013" t="s">
        <v>3096</v>
      </c>
      <c r="Q11" s="2013"/>
      <c r="R11" s="2013" t="s">
        <v>3097</v>
      </c>
      <c r="S11" s="2013"/>
      <c r="T11" s="2083"/>
      <c r="U11" s="2083"/>
      <c r="V11" s="1670" t="s">
        <v>2265</v>
      </c>
      <c r="W11" s="160"/>
      <c r="X11" s="4970"/>
      <c r="Y11" s="2013"/>
      <c r="Z11" s="2013" t="s">
        <v>3098</v>
      </c>
      <c r="AA11" s="2108"/>
      <c r="AB11" s="1573" t="s">
        <v>3099</v>
      </c>
      <c r="AC11" s="160"/>
      <c r="AD11" s="169"/>
    </row>
    <row r="12" spans="1:30" s="1065" customFormat="1">
      <c r="A12" s="169"/>
      <c r="B12" s="237"/>
      <c r="C12" s="5272" t="s">
        <v>734</v>
      </c>
      <c r="D12" s="5273" t="s">
        <v>735</v>
      </c>
      <c r="E12" s="5273" t="s">
        <v>736</v>
      </c>
      <c r="F12" s="5273" t="s">
        <v>3100</v>
      </c>
      <c r="G12" s="5273" t="s">
        <v>738</v>
      </c>
      <c r="H12" s="5273" t="s">
        <v>1546</v>
      </c>
      <c r="I12" s="5273" t="s">
        <v>1547</v>
      </c>
      <c r="J12" s="5273" t="s">
        <v>1548</v>
      </c>
      <c r="K12" s="5273" t="s">
        <v>1549</v>
      </c>
      <c r="L12" s="5273" t="s">
        <v>1550</v>
      </c>
      <c r="M12" s="5273" t="s">
        <v>1551</v>
      </c>
      <c r="N12" s="5273" t="s">
        <v>1552</v>
      </c>
      <c r="O12" s="5273" t="s">
        <v>1553</v>
      </c>
      <c r="P12" s="5273" t="s">
        <v>1554</v>
      </c>
      <c r="Q12" s="5273" t="s">
        <v>1555</v>
      </c>
      <c r="R12" s="5273" t="s">
        <v>2266</v>
      </c>
      <c r="S12" s="5273" t="s">
        <v>2267</v>
      </c>
      <c r="T12" s="5273" t="s">
        <v>2268</v>
      </c>
      <c r="U12" s="5274" t="s">
        <v>2269</v>
      </c>
      <c r="V12" s="5275" t="s">
        <v>2270</v>
      </c>
      <c r="W12" s="160"/>
      <c r="X12" s="5276" t="s">
        <v>2717</v>
      </c>
      <c r="Y12" s="5276" t="s">
        <v>2718</v>
      </c>
      <c r="Z12" s="5276" t="s">
        <v>2719</v>
      </c>
      <c r="AA12" s="5277" t="s">
        <v>3005</v>
      </c>
      <c r="AB12" s="5277" t="s">
        <v>3006</v>
      </c>
      <c r="AC12" s="160"/>
      <c r="AD12" s="169"/>
    </row>
    <row r="13" spans="1:30">
      <c r="A13" s="165"/>
      <c r="B13" s="235"/>
      <c r="C13" s="5278" t="s">
        <v>3101</v>
      </c>
      <c r="D13" s="5279"/>
      <c r="E13" s="5279"/>
      <c r="F13" s="5280"/>
      <c r="G13" s="5280"/>
      <c r="H13" s="5280"/>
      <c r="I13" s="5280"/>
      <c r="J13" s="5280"/>
      <c r="K13" s="5280"/>
      <c r="L13" s="5280"/>
      <c r="M13" s="5280"/>
      <c r="N13" s="5280"/>
      <c r="O13" s="5280"/>
      <c r="P13" s="5280"/>
      <c r="Q13" s="5280"/>
      <c r="R13" s="5280"/>
      <c r="S13" s="5280"/>
      <c r="T13" s="5280"/>
      <c r="U13" s="5280"/>
      <c r="V13" s="5281"/>
      <c r="W13" s="121"/>
      <c r="X13" s="5282"/>
      <c r="Y13" s="5280"/>
      <c r="Z13" s="5280"/>
      <c r="AA13" s="5280"/>
      <c r="AB13" s="5281"/>
      <c r="AC13" s="121"/>
      <c r="AD13" s="165"/>
    </row>
    <row r="14" spans="1:30">
      <c r="A14" s="165"/>
      <c r="B14" s="235"/>
      <c r="C14" s="5283" t="s">
        <v>3102</v>
      </c>
      <c r="D14" s="2109"/>
      <c r="E14" s="2109"/>
      <c r="F14" s="2049"/>
      <c r="G14" s="2049"/>
      <c r="H14" s="2049"/>
      <c r="I14" s="2049"/>
      <c r="J14" s="2049"/>
      <c r="K14" s="2049"/>
      <c r="L14" s="2049"/>
      <c r="M14" s="2049"/>
      <c r="N14" s="2049"/>
      <c r="O14" s="2049"/>
      <c r="P14" s="2049"/>
      <c r="Q14" s="2049"/>
      <c r="R14" s="2049"/>
      <c r="S14" s="2049"/>
      <c r="T14" s="2049"/>
      <c r="U14" s="2049"/>
      <c r="V14" s="1671"/>
      <c r="W14" s="121"/>
      <c r="X14" s="5284"/>
      <c r="Y14" s="2110"/>
      <c r="Z14" s="2110"/>
      <c r="AA14" s="2049"/>
      <c r="AB14" s="1671"/>
      <c r="AC14" s="121"/>
      <c r="AD14" s="165"/>
    </row>
    <row r="15" spans="1:30">
      <c r="A15" s="165"/>
      <c r="B15" s="235"/>
      <c r="C15" s="5283" t="s">
        <v>3103</v>
      </c>
      <c r="D15" s="2109"/>
      <c r="E15" s="2109"/>
      <c r="F15" s="2049"/>
      <c r="G15" s="2049"/>
      <c r="H15" s="2049"/>
      <c r="I15" s="2049"/>
      <c r="J15" s="2049"/>
      <c r="K15" s="2049"/>
      <c r="L15" s="2049"/>
      <c r="M15" s="2049"/>
      <c r="N15" s="2049"/>
      <c r="O15" s="2049"/>
      <c r="P15" s="2049"/>
      <c r="Q15" s="2049"/>
      <c r="R15" s="2049"/>
      <c r="S15" s="2049"/>
      <c r="T15" s="2049"/>
      <c r="U15" s="2049"/>
      <c r="V15" s="1671"/>
      <c r="W15" s="121"/>
      <c r="X15" s="5284"/>
      <c r="Y15" s="2110"/>
      <c r="Z15" s="2110"/>
      <c r="AA15" s="2049"/>
      <c r="AB15" s="1671"/>
      <c r="AC15" s="121"/>
      <c r="AD15" s="165"/>
    </row>
    <row r="16" spans="1:30">
      <c r="A16" s="165"/>
      <c r="B16" s="235"/>
      <c r="C16" s="5285" t="s">
        <v>3024</v>
      </c>
      <c r="D16" s="2033"/>
      <c r="E16" s="2033"/>
      <c r="F16" s="2049"/>
      <c r="G16" s="2049"/>
      <c r="H16" s="2049"/>
      <c r="I16" s="2049"/>
      <c r="J16" s="2049"/>
      <c r="K16" s="2049"/>
      <c r="L16" s="2110"/>
      <c r="M16" s="2110"/>
      <c r="N16" s="2110"/>
      <c r="O16" s="2110"/>
      <c r="P16" s="2110"/>
      <c r="Q16" s="2110"/>
      <c r="R16" s="2110"/>
      <c r="S16" s="2110"/>
      <c r="T16" s="2110"/>
      <c r="U16" s="2110"/>
      <c r="V16" s="1672"/>
      <c r="W16" s="121"/>
      <c r="X16" s="5284"/>
      <c r="Y16" s="2110"/>
      <c r="Z16" s="2110"/>
      <c r="AA16" s="2110"/>
      <c r="AB16" s="1671"/>
      <c r="AC16" s="121"/>
      <c r="AD16" s="165"/>
    </row>
    <row r="17" spans="1:30" ht="15.6">
      <c r="A17" s="165"/>
      <c r="B17" s="235"/>
      <c r="C17" s="5286" t="s">
        <v>3025</v>
      </c>
      <c r="D17" s="2111"/>
      <c r="E17" s="2111"/>
      <c r="F17" s="2110">
        <v>0</v>
      </c>
      <c r="G17" s="2112">
        <v>0</v>
      </c>
      <c r="H17" s="2110">
        <v>0</v>
      </c>
      <c r="I17" s="2113">
        <f>F17*G17*H17</f>
        <v>0</v>
      </c>
      <c r="J17" s="2110">
        <v>0</v>
      </c>
      <c r="K17" s="2112">
        <v>0</v>
      </c>
      <c r="L17" s="2110">
        <v>0</v>
      </c>
      <c r="M17" s="2113">
        <f>J17*K17*L17</f>
        <v>0</v>
      </c>
      <c r="N17" s="2110">
        <v>0</v>
      </c>
      <c r="O17" s="2110">
        <v>0</v>
      </c>
      <c r="P17" s="2113">
        <f>N17+O17</f>
        <v>0</v>
      </c>
      <c r="Q17" s="2110">
        <v>0</v>
      </c>
      <c r="R17" s="2113">
        <f>P17*Q17</f>
        <v>0</v>
      </c>
      <c r="S17" s="2110">
        <v>0</v>
      </c>
      <c r="T17" s="2110">
        <v>0</v>
      </c>
      <c r="U17" s="2110">
        <v>0</v>
      </c>
      <c r="V17" s="1673">
        <f>S17+T17-U17</f>
        <v>0</v>
      </c>
      <c r="W17" s="121"/>
      <c r="X17" s="5287">
        <v>0</v>
      </c>
      <c r="Y17" s="2114">
        <v>0</v>
      </c>
      <c r="Z17" s="2115">
        <f>X17*Y17</f>
        <v>0</v>
      </c>
      <c r="AA17" s="2110">
        <v>0</v>
      </c>
      <c r="AB17" s="1674">
        <f>Z17-AA17</f>
        <v>0</v>
      </c>
      <c r="AC17" s="121"/>
      <c r="AD17" s="165"/>
    </row>
    <row r="18" spans="1:30" ht="15.6">
      <c r="A18" s="165"/>
      <c r="B18" s="235"/>
      <c r="C18" s="5286" t="s">
        <v>3026</v>
      </c>
      <c r="D18" s="2111"/>
      <c r="E18" s="2111"/>
      <c r="F18" s="2110">
        <v>0</v>
      </c>
      <c r="G18" s="2112">
        <v>0</v>
      </c>
      <c r="H18" s="2110">
        <v>0</v>
      </c>
      <c r="I18" s="2113">
        <f>F18*G18*H18</f>
        <v>0</v>
      </c>
      <c r="J18" s="2110">
        <v>0</v>
      </c>
      <c r="K18" s="2112">
        <v>0</v>
      </c>
      <c r="L18" s="2110">
        <v>0</v>
      </c>
      <c r="M18" s="2113">
        <f>J18*K18*L18</f>
        <v>0</v>
      </c>
      <c r="N18" s="2110">
        <v>0</v>
      </c>
      <c r="O18" s="2110">
        <v>0</v>
      </c>
      <c r="P18" s="2113">
        <f>N18+O18</f>
        <v>0</v>
      </c>
      <c r="Q18" s="2110">
        <v>0</v>
      </c>
      <c r="R18" s="2113">
        <f>P18*Q18</f>
        <v>0</v>
      </c>
      <c r="S18" s="2110">
        <v>0</v>
      </c>
      <c r="T18" s="2110">
        <v>0</v>
      </c>
      <c r="U18" s="2110">
        <v>0</v>
      </c>
      <c r="V18" s="1673">
        <f>S18+T18-U18</f>
        <v>0</v>
      </c>
      <c r="W18" s="121"/>
      <c r="X18" s="5287">
        <v>0</v>
      </c>
      <c r="Y18" s="2114">
        <v>0</v>
      </c>
      <c r="Z18" s="2115">
        <f>X18*Y18</f>
        <v>0</v>
      </c>
      <c r="AA18" s="2110">
        <v>0</v>
      </c>
      <c r="AB18" s="1674">
        <f>Z18-AA18</f>
        <v>0</v>
      </c>
      <c r="AC18" s="121"/>
      <c r="AD18" s="165"/>
    </row>
    <row r="19" spans="1:30" ht="15.6">
      <c r="A19" s="165"/>
      <c r="B19" s="235"/>
      <c r="C19" s="5286" t="s">
        <v>3027</v>
      </c>
      <c r="D19" s="2111"/>
      <c r="E19" s="2111"/>
      <c r="F19" s="2110">
        <v>0</v>
      </c>
      <c r="G19" s="2112">
        <v>0</v>
      </c>
      <c r="H19" s="2110">
        <v>0</v>
      </c>
      <c r="I19" s="2113">
        <f>F19*G19*H19</f>
        <v>0</v>
      </c>
      <c r="J19" s="2110">
        <v>0</v>
      </c>
      <c r="K19" s="2112">
        <v>0</v>
      </c>
      <c r="L19" s="2110">
        <v>0</v>
      </c>
      <c r="M19" s="2113">
        <f>J19*K19*L19</f>
        <v>0</v>
      </c>
      <c r="N19" s="2110">
        <v>0</v>
      </c>
      <c r="O19" s="2110">
        <v>0</v>
      </c>
      <c r="P19" s="2113">
        <f>N19+O19</f>
        <v>0</v>
      </c>
      <c r="Q19" s="2110">
        <v>0</v>
      </c>
      <c r="R19" s="2113">
        <f>P19*Q19</f>
        <v>0</v>
      </c>
      <c r="S19" s="2110">
        <v>0</v>
      </c>
      <c r="T19" s="2110">
        <v>0</v>
      </c>
      <c r="U19" s="2110">
        <v>0</v>
      </c>
      <c r="V19" s="1673">
        <f>S19+T19-U19</f>
        <v>0</v>
      </c>
      <c r="W19" s="121"/>
      <c r="X19" s="5287">
        <v>0</v>
      </c>
      <c r="Y19" s="2114">
        <v>0</v>
      </c>
      <c r="Z19" s="2115">
        <f>X19*Y19</f>
        <v>0</v>
      </c>
      <c r="AA19" s="2110">
        <v>0</v>
      </c>
      <c r="AB19" s="1674">
        <f>Z19-AA19</f>
        <v>0</v>
      </c>
      <c r="AC19" s="121"/>
      <c r="AD19" s="165"/>
    </row>
    <row r="20" spans="1:30">
      <c r="A20" s="165"/>
      <c r="B20" s="235"/>
      <c r="C20" s="5288" t="s">
        <v>3104</v>
      </c>
      <c r="D20" s="5289"/>
      <c r="E20" s="5289"/>
      <c r="F20" s="5290">
        <f>SUM(F17:F19)</f>
        <v>0</v>
      </c>
      <c r="G20" s="5291"/>
      <c r="H20" s="5290"/>
      <c r="I20" s="5292">
        <f>SUM(I17:I19)</f>
        <v>0</v>
      </c>
      <c r="J20" s="5290">
        <f>SUM(J17:J19)</f>
        <v>0</v>
      </c>
      <c r="K20" s="5291"/>
      <c r="L20" s="5290"/>
      <c r="M20" s="5292">
        <f>SUM(M17:M19)</f>
        <v>0</v>
      </c>
      <c r="N20" s="5292">
        <f>SUM(N17:N19)</f>
        <v>0</v>
      </c>
      <c r="O20" s="5292">
        <f>SUM(O17:O19)</f>
        <v>0</v>
      </c>
      <c r="P20" s="5292">
        <f>SUM(P17:P19)</f>
        <v>0</v>
      </c>
      <c r="Q20" s="5290"/>
      <c r="R20" s="5292">
        <f>SUM(R17:R19)</f>
        <v>0</v>
      </c>
      <c r="S20" s="5292">
        <f>SUM(S17:S19)</f>
        <v>0</v>
      </c>
      <c r="T20" s="5292">
        <f>SUM(T17:T19)</f>
        <v>0</v>
      </c>
      <c r="U20" s="5292">
        <f>SUM(U17:U19)</f>
        <v>0</v>
      </c>
      <c r="V20" s="5007">
        <f>SUM(V17:V19)</f>
        <v>0</v>
      </c>
      <c r="W20" s="121"/>
      <c r="X20" s="5008">
        <f>SUM(X17:X19)</f>
        <v>0</v>
      </c>
      <c r="Y20" s="5290"/>
      <c r="Z20" s="5292">
        <f>SUM(Z17:Z19)</f>
        <v>0</v>
      </c>
      <c r="AA20" s="5292">
        <f>SUM(AA17:AA19)</f>
        <v>0</v>
      </c>
      <c r="AB20" s="5007">
        <f>SUM(AB17:AB19)</f>
        <v>0</v>
      </c>
      <c r="AC20" s="121"/>
      <c r="AD20" s="165"/>
    </row>
    <row r="21" spans="1:30">
      <c r="A21" s="165"/>
      <c r="B21" s="235"/>
      <c r="C21" s="5285" t="s">
        <v>3029</v>
      </c>
      <c r="D21" s="2033"/>
      <c r="E21" s="2033"/>
      <c r="F21" s="2110"/>
      <c r="G21" s="2049"/>
      <c r="H21" s="2110"/>
      <c r="I21" s="2110"/>
      <c r="J21" s="2110"/>
      <c r="K21" s="2049"/>
      <c r="L21" s="2110"/>
      <c r="M21" s="2110"/>
      <c r="N21" s="2110"/>
      <c r="O21" s="2110"/>
      <c r="P21" s="2110"/>
      <c r="Q21" s="2110"/>
      <c r="R21" s="2110"/>
      <c r="S21" s="2110"/>
      <c r="T21" s="2110"/>
      <c r="U21" s="2110"/>
      <c r="V21" s="1672"/>
      <c r="W21" s="121"/>
      <c r="X21" s="5293"/>
      <c r="Y21" s="5294"/>
      <c r="Z21" s="5294"/>
      <c r="AA21" s="2110"/>
      <c r="AB21" s="1671"/>
      <c r="AC21" s="121"/>
      <c r="AD21" s="165"/>
    </row>
    <row r="22" spans="1:30" ht="15.6">
      <c r="A22" s="165"/>
      <c r="B22" s="235"/>
      <c r="C22" s="5286" t="s">
        <v>3030</v>
      </c>
      <c r="D22" s="2116"/>
      <c r="E22" s="2116"/>
      <c r="F22" s="2110">
        <v>0</v>
      </c>
      <c r="G22" s="2112">
        <v>0</v>
      </c>
      <c r="H22" s="2110">
        <v>0</v>
      </c>
      <c r="I22" s="2110">
        <f>F22*G22*H22</f>
        <v>0</v>
      </c>
      <c r="J22" s="2110">
        <v>0</v>
      </c>
      <c r="K22" s="2112">
        <v>0</v>
      </c>
      <c r="L22" s="2110">
        <v>0</v>
      </c>
      <c r="M22" s="2113">
        <f>J22*K22*L22</f>
        <v>0</v>
      </c>
      <c r="N22" s="2110">
        <v>0</v>
      </c>
      <c r="O22" s="2110">
        <v>0</v>
      </c>
      <c r="P22" s="2113">
        <f>N22+O22</f>
        <v>0</v>
      </c>
      <c r="Q22" s="2110">
        <v>0</v>
      </c>
      <c r="R22" s="2113">
        <f>P22*Q22</f>
        <v>0</v>
      </c>
      <c r="S22" s="2110">
        <v>0</v>
      </c>
      <c r="T22" s="2110">
        <v>0</v>
      </c>
      <c r="U22" s="2110">
        <v>0</v>
      </c>
      <c r="V22" s="1673">
        <f>S22+T22-U22</f>
        <v>0</v>
      </c>
      <c r="W22" s="121"/>
      <c r="X22" s="5287">
        <v>0</v>
      </c>
      <c r="Y22" s="2114">
        <v>0</v>
      </c>
      <c r="Z22" s="2114">
        <f>X22*Y22</f>
        <v>0</v>
      </c>
      <c r="AA22" s="2110">
        <v>0</v>
      </c>
      <c r="AB22" s="1674">
        <f>Z22-AA22</f>
        <v>0</v>
      </c>
      <c r="AC22" s="121"/>
      <c r="AD22" s="165"/>
    </row>
    <row r="23" spans="1:30" ht="15.6">
      <c r="A23" s="165"/>
      <c r="B23" s="235"/>
      <c r="C23" s="5286" t="s">
        <v>3031</v>
      </c>
      <c r="D23" s="2116"/>
      <c r="E23" s="2116"/>
      <c r="F23" s="2110">
        <v>0</v>
      </c>
      <c r="G23" s="2112">
        <v>0</v>
      </c>
      <c r="H23" s="2110">
        <v>0</v>
      </c>
      <c r="I23" s="2110">
        <f>F23*G23*H23</f>
        <v>0</v>
      </c>
      <c r="J23" s="2110">
        <v>0</v>
      </c>
      <c r="K23" s="2112">
        <v>0</v>
      </c>
      <c r="L23" s="2110">
        <v>0</v>
      </c>
      <c r="M23" s="2113">
        <f>J23*K23*L23</f>
        <v>0</v>
      </c>
      <c r="N23" s="2110">
        <v>0</v>
      </c>
      <c r="O23" s="2110">
        <v>0</v>
      </c>
      <c r="P23" s="2113">
        <f>N23+O23</f>
        <v>0</v>
      </c>
      <c r="Q23" s="2110">
        <v>0</v>
      </c>
      <c r="R23" s="2113">
        <f>P23*Q23</f>
        <v>0</v>
      </c>
      <c r="S23" s="2110">
        <v>0</v>
      </c>
      <c r="T23" s="2110">
        <v>0</v>
      </c>
      <c r="U23" s="2110">
        <v>0</v>
      </c>
      <c r="V23" s="1673">
        <f>S23+T23-U23</f>
        <v>0</v>
      </c>
      <c r="W23" s="121"/>
      <c r="X23" s="5287">
        <v>0</v>
      </c>
      <c r="Y23" s="2114">
        <v>0</v>
      </c>
      <c r="Z23" s="2114">
        <f>X23*Y23</f>
        <v>0</v>
      </c>
      <c r="AA23" s="2110">
        <v>0</v>
      </c>
      <c r="AB23" s="1674">
        <f>Z23-AA23</f>
        <v>0</v>
      </c>
      <c r="AC23" s="121"/>
      <c r="AD23" s="165"/>
    </row>
    <row r="24" spans="1:30" ht="15.6">
      <c r="A24" s="165"/>
      <c r="B24" s="235"/>
      <c r="C24" s="5286" t="s">
        <v>3032</v>
      </c>
      <c r="D24" s="2116"/>
      <c r="E24" s="2116"/>
      <c r="F24" s="2110">
        <v>0</v>
      </c>
      <c r="G24" s="2112">
        <v>0</v>
      </c>
      <c r="H24" s="2110">
        <v>0</v>
      </c>
      <c r="I24" s="2110">
        <f>F24*G24*H24</f>
        <v>0</v>
      </c>
      <c r="J24" s="2110">
        <v>0</v>
      </c>
      <c r="K24" s="2112">
        <v>0</v>
      </c>
      <c r="L24" s="2110">
        <v>0</v>
      </c>
      <c r="M24" s="2113">
        <f>J24*K24*L24</f>
        <v>0</v>
      </c>
      <c r="N24" s="2110">
        <v>0</v>
      </c>
      <c r="O24" s="2110">
        <v>0</v>
      </c>
      <c r="P24" s="2113">
        <f>N24+O24</f>
        <v>0</v>
      </c>
      <c r="Q24" s="2110">
        <v>0</v>
      </c>
      <c r="R24" s="2113">
        <f>P24*Q24</f>
        <v>0</v>
      </c>
      <c r="S24" s="2110">
        <v>0</v>
      </c>
      <c r="T24" s="2110">
        <v>0</v>
      </c>
      <c r="U24" s="2110">
        <v>0</v>
      </c>
      <c r="V24" s="1673">
        <f>S24+T24-U24</f>
        <v>0</v>
      </c>
      <c r="W24" s="121"/>
      <c r="X24" s="5287">
        <v>0</v>
      </c>
      <c r="Y24" s="2114">
        <v>0</v>
      </c>
      <c r="Z24" s="2114">
        <f>X24*Y24</f>
        <v>0</v>
      </c>
      <c r="AA24" s="2110">
        <v>0</v>
      </c>
      <c r="AB24" s="1674">
        <f>Z24-AA24</f>
        <v>0</v>
      </c>
      <c r="AC24" s="121"/>
      <c r="AD24" s="165"/>
    </row>
    <row r="25" spans="1:30">
      <c r="A25" s="165"/>
      <c r="B25" s="235"/>
      <c r="C25" s="5288" t="s">
        <v>3105</v>
      </c>
      <c r="D25" s="5295"/>
      <c r="E25" s="5295"/>
      <c r="F25" s="5290">
        <f>SUM(F22:F24)</f>
        <v>0</v>
      </c>
      <c r="G25" s="5291"/>
      <c r="H25" s="5290"/>
      <c r="I25" s="5290">
        <f>SUM(I22:I24)</f>
        <v>0</v>
      </c>
      <c r="J25" s="5290">
        <f>SUM(J22:J24)</f>
        <v>0</v>
      </c>
      <c r="K25" s="5291"/>
      <c r="L25" s="5290"/>
      <c r="M25" s="5292">
        <f>SUM(M22:M24)</f>
        <v>0</v>
      </c>
      <c r="N25" s="5292">
        <f>SUM(N22:N24)</f>
        <v>0</v>
      </c>
      <c r="O25" s="5292">
        <f>SUM(O22:O24)</f>
        <v>0</v>
      </c>
      <c r="P25" s="5292">
        <f>SUM(P22:P24)</f>
        <v>0</v>
      </c>
      <c r="Q25" s="5290"/>
      <c r="R25" s="5292">
        <f>SUM(R22:R24)</f>
        <v>0</v>
      </c>
      <c r="S25" s="5292">
        <f>SUM(S22:S24)</f>
        <v>0</v>
      </c>
      <c r="T25" s="5292">
        <f>SUM(T22:T24)</f>
        <v>0</v>
      </c>
      <c r="U25" s="5292">
        <f>SUM(U22:U24)</f>
        <v>0</v>
      </c>
      <c r="V25" s="5007">
        <f>SUM(V22:V24)</f>
        <v>0</v>
      </c>
      <c r="W25" s="121"/>
      <c r="X25" s="5008">
        <f>SUM(X22:X24)</f>
        <v>0</v>
      </c>
      <c r="Y25" s="5290"/>
      <c r="Z25" s="5292">
        <f>SUM(Z22:Z24)</f>
        <v>0</v>
      </c>
      <c r="AA25" s="5292">
        <f>SUM(AA22:AA24)</f>
        <v>0</v>
      </c>
      <c r="AB25" s="5007">
        <f>SUM(AB22:AB24)</f>
        <v>0</v>
      </c>
      <c r="AC25" s="121"/>
      <c r="AD25" s="165"/>
    </row>
    <row r="26" spans="1:30">
      <c r="A26" s="165"/>
      <c r="B26" s="235"/>
      <c r="C26" s="5288" t="s">
        <v>3106</v>
      </c>
      <c r="D26" s="5295"/>
      <c r="E26" s="5295"/>
      <c r="F26" s="5290">
        <f>F20+F25</f>
        <v>0</v>
      </c>
      <c r="G26" s="5291"/>
      <c r="H26" s="5290"/>
      <c r="I26" s="5290">
        <f>I20+I25</f>
        <v>0</v>
      </c>
      <c r="J26" s="5290">
        <f>J20+J25</f>
        <v>0</v>
      </c>
      <c r="K26" s="5291"/>
      <c r="L26" s="5290"/>
      <c r="M26" s="5292">
        <f>M20+M25</f>
        <v>0</v>
      </c>
      <c r="N26" s="5292">
        <f>SUM(N23:N25)</f>
        <v>0</v>
      </c>
      <c r="O26" s="5292">
        <f>SUM(O23:O25)</f>
        <v>0</v>
      </c>
      <c r="P26" s="5292">
        <f>SUM(P23:P25)</f>
        <v>0</v>
      </c>
      <c r="Q26" s="5290"/>
      <c r="R26" s="5292">
        <f>R20+R25</f>
        <v>0</v>
      </c>
      <c r="S26" s="5292">
        <f>S20+S25</f>
        <v>0</v>
      </c>
      <c r="T26" s="5292">
        <f>T20+T25</f>
        <v>0</v>
      </c>
      <c r="U26" s="5292">
        <f>U20+U25</f>
        <v>0</v>
      </c>
      <c r="V26" s="5007">
        <f>V20+V25</f>
        <v>0</v>
      </c>
      <c r="W26" s="121"/>
      <c r="X26" s="5008">
        <f>X20+X25</f>
        <v>0</v>
      </c>
      <c r="Y26" s="5290"/>
      <c r="Z26" s="5292">
        <f>Z20+Z25</f>
        <v>0</v>
      </c>
      <c r="AA26" s="5292">
        <f>SUM(AA23:AA25)</f>
        <v>0</v>
      </c>
      <c r="AB26" s="5007">
        <f>SUM(AB23:AB25)</f>
        <v>0</v>
      </c>
      <c r="AC26" s="121"/>
      <c r="AD26" s="165"/>
    </row>
    <row r="27" spans="1:30">
      <c r="A27" s="165"/>
      <c r="B27" s="235"/>
      <c r="C27" s="5283" t="s">
        <v>3107</v>
      </c>
      <c r="D27" s="2109"/>
      <c r="E27" s="2109"/>
      <c r="F27" s="2110"/>
      <c r="G27" s="2049"/>
      <c r="H27" s="2110"/>
      <c r="I27" s="2110"/>
      <c r="J27" s="2110"/>
      <c r="K27" s="2049"/>
      <c r="L27" s="2110"/>
      <c r="M27" s="2110"/>
      <c r="N27" s="2110"/>
      <c r="O27" s="2110"/>
      <c r="P27" s="2110"/>
      <c r="Q27" s="2110"/>
      <c r="R27" s="2110"/>
      <c r="S27" s="2110"/>
      <c r="T27" s="2110"/>
      <c r="U27" s="2110"/>
      <c r="V27" s="1672"/>
      <c r="W27" s="121"/>
      <c r="X27" s="5293"/>
      <c r="Y27" s="5294"/>
      <c r="Z27" s="5294"/>
      <c r="AA27" s="2110"/>
      <c r="AB27" s="1671"/>
      <c r="AC27" s="121"/>
      <c r="AD27" s="165"/>
    </row>
    <row r="28" spans="1:30">
      <c r="A28" s="165"/>
      <c r="B28" s="235"/>
      <c r="C28" s="5283" t="s">
        <v>3035</v>
      </c>
      <c r="D28" s="2109"/>
      <c r="E28" s="2109"/>
      <c r="F28" s="2110"/>
      <c r="G28" s="2049"/>
      <c r="H28" s="2110"/>
      <c r="I28" s="2110"/>
      <c r="J28" s="2110"/>
      <c r="K28" s="2049"/>
      <c r="L28" s="2110"/>
      <c r="M28" s="2110"/>
      <c r="N28" s="2110"/>
      <c r="O28" s="2110"/>
      <c r="P28" s="2110"/>
      <c r="Q28" s="2110"/>
      <c r="R28" s="2110"/>
      <c r="S28" s="2110"/>
      <c r="T28" s="2110"/>
      <c r="U28" s="2110"/>
      <c r="V28" s="1672"/>
      <c r="W28" s="121"/>
      <c r="X28" s="5284"/>
      <c r="Y28" s="2110"/>
      <c r="Z28" s="2110"/>
      <c r="AA28" s="2110"/>
      <c r="AB28" s="1671"/>
      <c r="AC28" s="121"/>
      <c r="AD28" s="165"/>
    </row>
    <row r="29" spans="1:30">
      <c r="A29" s="165"/>
      <c r="B29" s="235"/>
      <c r="C29" s="5285" t="s">
        <v>3024</v>
      </c>
      <c r="D29" s="2033"/>
      <c r="E29" s="2033"/>
      <c r="F29" s="2110"/>
      <c r="G29" s="2049"/>
      <c r="H29" s="2110"/>
      <c r="I29" s="2110"/>
      <c r="J29" s="2110"/>
      <c r="K29" s="2049"/>
      <c r="L29" s="2110"/>
      <c r="M29" s="2110"/>
      <c r="N29" s="2110"/>
      <c r="O29" s="2110"/>
      <c r="P29" s="2110"/>
      <c r="Q29" s="2110"/>
      <c r="R29" s="2110"/>
      <c r="S29" s="2110"/>
      <c r="T29" s="2110"/>
      <c r="U29" s="2110"/>
      <c r="V29" s="1672"/>
      <c r="W29" s="121"/>
      <c r="X29" s="5284"/>
      <c r="Y29" s="2110"/>
      <c r="Z29" s="2110"/>
      <c r="AA29" s="2110"/>
      <c r="AB29" s="1671"/>
      <c r="AC29" s="121"/>
      <c r="AD29" s="165"/>
    </row>
    <row r="30" spans="1:30" ht="15.6">
      <c r="A30" s="165"/>
      <c r="B30" s="235"/>
      <c r="C30" s="5286" t="s">
        <v>3025</v>
      </c>
      <c r="D30" s="2116"/>
      <c r="E30" s="2116"/>
      <c r="F30" s="2110">
        <v>0</v>
      </c>
      <c r="G30" s="2112">
        <v>0</v>
      </c>
      <c r="H30" s="2110">
        <v>0</v>
      </c>
      <c r="I30" s="2110">
        <f>F30*G30*H30</f>
        <v>0</v>
      </c>
      <c r="J30" s="2110">
        <v>0</v>
      </c>
      <c r="K30" s="2112">
        <v>0</v>
      </c>
      <c r="L30" s="2110">
        <v>0</v>
      </c>
      <c r="M30" s="2113">
        <f>J30*K30*L30</f>
        <v>0</v>
      </c>
      <c r="N30" s="2110">
        <v>0</v>
      </c>
      <c r="O30" s="2110">
        <v>0</v>
      </c>
      <c r="P30" s="2113">
        <f>N30+O30</f>
        <v>0</v>
      </c>
      <c r="Q30" s="2110">
        <v>0</v>
      </c>
      <c r="R30" s="2113">
        <f>P30*Q30</f>
        <v>0</v>
      </c>
      <c r="S30" s="2110">
        <v>0</v>
      </c>
      <c r="T30" s="2110">
        <v>0</v>
      </c>
      <c r="U30" s="2110">
        <v>0</v>
      </c>
      <c r="V30" s="1673">
        <f>S30+T30-U30</f>
        <v>0</v>
      </c>
      <c r="W30" s="121"/>
      <c r="X30" s="5287">
        <v>0</v>
      </c>
      <c r="Y30" s="2114">
        <v>0</v>
      </c>
      <c r="Z30" s="2115">
        <f>X30*Y30</f>
        <v>0</v>
      </c>
      <c r="AA30" s="2110">
        <v>0</v>
      </c>
      <c r="AB30" s="1674">
        <f>Z30-AA30</f>
        <v>0</v>
      </c>
      <c r="AC30" s="121"/>
      <c r="AD30" s="165"/>
    </row>
    <row r="31" spans="1:30" ht="15.6">
      <c r="A31" s="165"/>
      <c r="B31" s="235"/>
      <c r="C31" s="5286" t="s">
        <v>3026</v>
      </c>
      <c r="D31" s="2116"/>
      <c r="E31" s="2116"/>
      <c r="F31" s="2110">
        <v>0</v>
      </c>
      <c r="G31" s="2112">
        <v>0</v>
      </c>
      <c r="H31" s="2110">
        <v>0</v>
      </c>
      <c r="I31" s="2110">
        <f>F31*G31*H31</f>
        <v>0</v>
      </c>
      <c r="J31" s="2110">
        <v>0</v>
      </c>
      <c r="K31" s="2112">
        <v>0</v>
      </c>
      <c r="L31" s="2110">
        <v>0</v>
      </c>
      <c r="M31" s="2113">
        <f>J31*K31*L31</f>
        <v>0</v>
      </c>
      <c r="N31" s="2110">
        <v>0</v>
      </c>
      <c r="O31" s="2110">
        <v>0</v>
      </c>
      <c r="P31" s="2113">
        <f>N31+O31</f>
        <v>0</v>
      </c>
      <c r="Q31" s="2110">
        <v>0</v>
      </c>
      <c r="R31" s="2113">
        <f>P31*Q31</f>
        <v>0</v>
      </c>
      <c r="S31" s="2110">
        <v>0</v>
      </c>
      <c r="T31" s="2110">
        <v>0</v>
      </c>
      <c r="U31" s="2110">
        <v>0</v>
      </c>
      <c r="V31" s="1673">
        <f>S31+T31-U31</f>
        <v>0</v>
      </c>
      <c r="W31" s="121"/>
      <c r="X31" s="5287">
        <v>0</v>
      </c>
      <c r="Y31" s="2114">
        <v>0</v>
      </c>
      <c r="Z31" s="2115">
        <f>X31*Y31</f>
        <v>0</v>
      </c>
      <c r="AA31" s="2110">
        <v>0</v>
      </c>
      <c r="AB31" s="1674">
        <f>Z31-AA31</f>
        <v>0</v>
      </c>
      <c r="AC31" s="121"/>
      <c r="AD31" s="165"/>
    </row>
    <row r="32" spans="1:30" ht="15.6">
      <c r="A32" s="165"/>
      <c r="B32" s="235"/>
      <c r="C32" s="5286" t="s">
        <v>3027</v>
      </c>
      <c r="D32" s="2116"/>
      <c r="E32" s="2116"/>
      <c r="F32" s="2110">
        <v>0</v>
      </c>
      <c r="G32" s="2112">
        <v>0</v>
      </c>
      <c r="H32" s="2110">
        <v>0</v>
      </c>
      <c r="I32" s="2110">
        <f>F32*G32*H32</f>
        <v>0</v>
      </c>
      <c r="J32" s="2110">
        <v>0</v>
      </c>
      <c r="K32" s="2112">
        <v>0</v>
      </c>
      <c r="L32" s="2110">
        <v>0</v>
      </c>
      <c r="M32" s="2113">
        <f>J32*K32*L32</f>
        <v>0</v>
      </c>
      <c r="N32" s="2110">
        <v>0</v>
      </c>
      <c r="O32" s="2110">
        <v>0</v>
      </c>
      <c r="P32" s="2113">
        <f>N32+O32</f>
        <v>0</v>
      </c>
      <c r="Q32" s="2110">
        <v>0</v>
      </c>
      <c r="R32" s="2113">
        <f>P32*Q32</f>
        <v>0</v>
      </c>
      <c r="S32" s="2110">
        <v>0</v>
      </c>
      <c r="T32" s="2110">
        <v>0</v>
      </c>
      <c r="U32" s="2110">
        <v>0</v>
      </c>
      <c r="V32" s="1673">
        <f>S32+T32-U32</f>
        <v>0</v>
      </c>
      <c r="W32" s="121"/>
      <c r="X32" s="5287">
        <v>0</v>
      </c>
      <c r="Y32" s="2114">
        <v>0</v>
      </c>
      <c r="Z32" s="2115">
        <f>X32*Y32</f>
        <v>0</v>
      </c>
      <c r="AA32" s="2110">
        <v>0</v>
      </c>
      <c r="AB32" s="1674">
        <f>Z32-AA32</f>
        <v>0</v>
      </c>
      <c r="AC32" s="121"/>
      <c r="AD32" s="165"/>
    </row>
    <row r="33" spans="1:30">
      <c r="A33" s="165"/>
      <c r="B33" s="235"/>
      <c r="C33" s="5288" t="s">
        <v>3104</v>
      </c>
      <c r="D33" s="5289"/>
      <c r="E33" s="5289"/>
      <c r="F33" s="5290">
        <f>SUM(F30:F32)</f>
        <v>0</v>
      </c>
      <c r="G33" s="5291"/>
      <c r="H33" s="5290"/>
      <c r="I33" s="5290">
        <f>SUM(I30:I32)</f>
        <v>0</v>
      </c>
      <c r="J33" s="5290">
        <f>SUM(J30:J32)</f>
        <v>0</v>
      </c>
      <c r="K33" s="5291"/>
      <c r="L33" s="5290"/>
      <c r="M33" s="5292">
        <f>SUM(M30:M32)</f>
        <v>0</v>
      </c>
      <c r="N33" s="5292">
        <f>SUM(N30:N32)</f>
        <v>0</v>
      </c>
      <c r="O33" s="5292">
        <f>SUM(O30:O32)</f>
        <v>0</v>
      </c>
      <c r="P33" s="5292">
        <f>SUM(P30:P32)</f>
        <v>0</v>
      </c>
      <c r="Q33" s="5290"/>
      <c r="R33" s="5292">
        <f>SUM(R30:R32)</f>
        <v>0</v>
      </c>
      <c r="S33" s="5292">
        <f>SUM(S30:S32)</f>
        <v>0</v>
      </c>
      <c r="T33" s="5292">
        <f>SUM(T30:T32)</f>
        <v>0</v>
      </c>
      <c r="U33" s="5292">
        <f>SUM(U30:U32)</f>
        <v>0</v>
      </c>
      <c r="V33" s="5007">
        <f>SUM(V30:V32)</f>
        <v>0</v>
      </c>
      <c r="W33" s="121"/>
      <c r="X33" s="5008">
        <f>SUM(X30:X32)</f>
        <v>0</v>
      </c>
      <c r="Y33" s="5290"/>
      <c r="Z33" s="5292">
        <f>SUM(Z30:Z32)</f>
        <v>0</v>
      </c>
      <c r="AA33" s="5292">
        <f>SUM(AA30:AA32)</f>
        <v>0</v>
      </c>
      <c r="AB33" s="5007">
        <f>SUM(AB30:AB32)</f>
        <v>0</v>
      </c>
      <c r="AC33" s="121"/>
      <c r="AD33" s="165"/>
    </row>
    <row r="34" spans="1:30">
      <c r="A34" s="165"/>
      <c r="B34" s="235"/>
      <c r="C34" s="5285" t="s">
        <v>3029</v>
      </c>
      <c r="D34" s="2033"/>
      <c r="E34" s="2033"/>
      <c r="F34" s="2110"/>
      <c r="G34" s="2049"/>
      <c r="H34" s="2110"/>
      <c r="I34" s="2110"/>
      <c r="J34" s="2110"/>
      <c r="K34" s="2049"/>
      <c r="L34" s="2110"/>
      <c r="M34" s="2110"/>
      <c r="N34" s="2110"/>
      <c r="O34" s="2110"/>
      <c r="P34" s="2110"/>
      <c r="Q34" s="2110"/>
      <c r="R34" s="2110"/>
      <c r="S34" s="2110"/>
      <c r="T34" s="2110"/>
      <c r="U34" s="2110"/>
      <c r="V34" s="1672"/>
      <c r="W34" s="121"/>
      <c r="X34" s="5293"/>
      <c r="Y34" s="5294"/>
      <c r="Z34" s="5294"/>
      <c r="AA34" s="2110"/>
      <c r="AB34" s="1671"/>
      <c r="AC34" s="121"/>
      <c r="AD34" s="165"/>
    </row>
    <row r="35" spans="1:30" ht="15.6">
      <c r="A35" s="165"/>
      <c r="B35" s="235"/>
      <c r="C35" s="5286" t="s">
        <v>3030</v>
      </c>
      <c r="D35" s="2116"/>
      <c r="E35" s="2116"/>
      <c r="F35" s="2110">
        <v>0</v>
      </c>
      <c r="G35" s="2112">
        <v>0</v>
      </c>
      <c r="H35" s="2110">
        <v>0</v>
      </c>
      <c r="I35" s="2110">
        <f>F35*G35*H35</f>
        <v>0</v>
      </c>
      <c r="J35" s="2110">
        <v>0</v>
      </c>
      <c r="K35" s="2112">
        <v>0</v>
      </c>
      <c r="L35" s="2110">
        <v>0</v>
      </c>
      <c r="M35" s="2113">
        <f>J35*K35*L35</f>
        <v>0</v>
      </c>
      <c r="N35" s="2110">
        <v>0</v>
      </c>
      <c r="O35" s="2110">
        <v>0</v>
      </c>
      <c r="P35" s="2113">
        <f>N35+O35</f>
        <v>0</v>
      </c>
      <c r="Q35" s="2110">
        <v>0</v>
      </c>
      <c r="R35" s="2113">
        <f>P35*Q35</f>
        <v>0</v>
      </c>
      <c r="S35" s="2110">
        <v>0</v>
      </c>
      <c r="T35" s="2110">
        <v>0</v>
      </c>
      <c r="U35" s="2110">
        <v>0</v>
      </c>
      <c r="V35" s="1673">
        <f>S35+T35-U35</f>
        <v>0</v>
      </c>
      <c r="W35" s="121"/>
      <c r="X35" s="5287">
        <v>0</v>
      </c>
      <c r="Y35" s="2114">
        <v>0</v>
      </c>
      <c r="Z35" s="2115">
        <f>X35*Y35</f>
        <v>0</v>
      </c>
      <c r="AA35" s="2110">
        <v>0</v>
      </c>
      <c r="AB35" s="1674">
        <f>Z35-AA35</f>
        <v>0</v>
      </c>
      <c r="AC35" s="121"/>
      <c r="AD35" s="165"/>
    </row>
    <row r="36" spans="1:30" ht="15.6">
      <c r="A36" s="165"/>
      <c r="B36" s="235"/>
      <c r="C36" s="5286" t="s">
        <v>3031</v>
      </c>
      <c r="D36" s="2116"/>
      <c r="E36" s="2116"/>
      <c r="F36" s="2110">
        <v>0</v>
      </c>
      <c r="G36" s="2112">
        <v>0</v>
      </c>
      <c r="H36" s="2110">
        <v>0</v>
      </c>
      <c r="I36" s="2110">
        <f>F36*G36*H36</f>
        <v>0</v>
      </c>
      <c r="J36" s="2110">
        <v>0</v>
      </c>
      <c r="K36" s="2112">
        <v>0</v>
      </c>
      <c r="L36" s="2110">
        <v>0</v>
      </c>
      <c r="M36" s="2113">
        <f>J36*K36*L36</f>
        <v>0</v>
      </c>
      <c r="N36" s="2110">
        <v>0</v>
      </c>
      <c r="O36" s="2110">
        <v>0</v>
      </c>
      <c r="P36" s="2113">
        <f>N36+O36</f>
        <v>0</v>
      </c>
      <c r="Q36" s="2110">
        <v>0</v>
      </c>
      <c r="R36" s="2113">
        <f>P36*Q36</f>
        <v>0</v>
      </c>
      <c r="S36" s="2110">
        <v>0</v>
      </c>
      <c r="T36" s="2110">
        <v>0</v>
      </c>
      <c r="U36" s="2110">
        <v>0</v>
      </c>
      <c r="V36" s="1673">
        <f>S36+T36-U36</f>
        <v>0</v>
      </c>
      <c r="W36" s="121"/>
      <c r="X36" s="5287">
        <v>0</v>
      </c>
      <c r="Y36" s="2114">
        <v>0</v>
      </c>
      <c r="Z36" s="2115">
        <f>X36*Y36</f>
        <v>0</v>
      </c>
      <c r="AA36" s="2110">
        <v>0</v>
      </c>
      <c r="AB36" s="1674">
        <f>Z36-AA36</f>
        <v>0</v>
      </c>
      <c r="AC36" s="121"/>
      <c r="AD36" s="165"/>
    </row>
    <row r="37" spans="1:30" ht="15.6">
      <c r="A37" s="165"/>
      <c r="B37" s="235"/>
      <c r="C37" s="5286" t="s">
        <v>3032</v>
      </c>
      <c r="D37" s="2116"/>
      <c r="E37" s="2116"/>
      <c r="F37" s="2110">
        <v>0</v>
      </c>
      <c r="G37" s="2112">
        <v>0</v>
      </c>
      <c r="H37" s="2110">
        <v>0</v>
      </c>
      <c r="I37" s="2110">
        <f>F37*G37*H37</f>
        <v>0</v>
      </c>
      <c r="J37" s="2110">
        <v>0</v>
      </c>
      <c r="K37" s="2112">
        <v>0</v>
      </c>
      <c r="L37" s="2110">
        <v>0</v>
      </c>
      <c r="M37" s="2113">
        <f>J37*K37*L37</f>
        <v>0</v>
      </c>
      <c r="N37" s="2110">
        <v>0</v>
      </c>
      <c r="O37" s="2110">
        <v>0</v>
      </c>
      <c r="P37" s="2113">
        <f>N37+O37</f>
        <v>0</v>
      </c>
      <c r="Q37" s="2110">
        <v>0</v>
      </c>
      <c r="R37" s="2113">
        <f>P37*Q37</f>
        <v>0</v>
      </c>
      <c r="S37" s="2110">
        <v>0</v>
      </c>
      <c r="T37" s="2110">
        <v>0</v>
      </c>
      <c r="U37" s="2110">
        <v>0</v>
      </c>
      <c r="V37" s="1673">
        <f>S37+T37-U37</f>
        <v>0</v>
      </c>
      <c r="W37" s="121"/>
      <c r="X37" s="5287">
        <v>0</v>
      </c>
      <c r="Y37" s="2114">
        <v>0</v>
      </c>
      <c r="Z37" s="2115">
        <f>X37*Y37</f>
        <v>0</v>
      </c>
      <c r="AA37" s="2110">
        <v>0</v>
      </c>
      <c r="AB37" s="1674">
        <f>Z37-AA37</f>
        <v>0</v>
      </c>
      <c r="AC37" s="121"/>
      <c r="AD37" s="165"/>
    </row>
    <row r="38" spans="1:30">
      <c r="A38" s="165"/>
      <c r="B38" s="235"/>
      <c r="C38" s="5288" t="s">
        <v>3105</v>
      </c>
      <c r="D38" s="5291"/>
      <c r="E38" s="5291"/>
      <c r="F38" s="5290">
        <f>SUM(F35:F37)</f>
        <v>0</v>
      </c>
      <c r="G38" s="5291"/>
      <c r="H38" s="5290"/>
      <c r="I38" s="5290">
        <f>SUM(I35:I37)</f>
        <v>0</v>
      </c>
      <c r="J38" s="5290">
        <f>SUM(J35:J37)</f>
        <v>0</v>
      </c>
      <c r="K38" s="5291"/>
      <c r="L38" s="5290"/>
      <c r="M38" s="5292">
        <f>SUM(M35:M37)</f>
        <v>0</v>
      </c>
      <c r="N38" s="5292">
        <f>SUM(N35:N37)</f>
        <v>0</v>
      </c>
      <c r="O38" s="5292">
        <f>SUM(O35:O37)</f>
        <v>0</v>
      </c>
      <c r="P38" s="5292">
        <f>SUM(P35:P37)</f>
        <v>0</v>
      </c>
      <c r="Q38" s="5290"/>
      <c r="R38" s="5292">
        <f>SUM(R35:R37)</f>
        <v>0</v>
      </c>
      <c r="S38" s="5292">
        <f>SUM(S35:S37)</f>
        <v>0</v>
      </c>
      <c r="T38" s="5292">
        <f>SUM(T35:T37)</f>
        <v>0</v>
      </c>
      <c r="U38" s="5292">
        <f>SUM(U35:U37)</f>
        <v>0</v>
      </c>
      <c r="V38" s="5007">
        <f>SUM(V35:V37)</f>
        <v>0</v>
      </c>
      <c r="W38" s="121"/>
      <c r="X38" s="5008">
        <f>SUM(X35:X37)</f>
        <v>0</v>
      </c>
      <c r="Y38" s="5290"/>
      <c r="Z38" s="5292">
        <f>SUM(Z35:Z37)</f>
        <v>0</v>
      </c>
      <c r="AA38" s="5292">
        <f>SUM(AA35:AA37)</f>
        <v>0</v>
      </c>
      <c r="AB38" s="5007">
        <f>SUM(AB35:AB37)</f>
        <v>0</v>
      </c>
      <c r="AC38" s="121"/>
      <c r="AD38" s="165"/>
    </row>
    <row r="39" spans="1:30">
      <c r="A39" s="165"/>
      <c r="B39" s="235"/>
      <c r="C39" s="5288" t="s">
        <v>3108</v>
      </c>
      <c r="D39" s="5291"/>
      <c r="E39" s="5291"/>
      <c r="F39" s="5290">
        <f>F33+F38</f>
        <v>0</v>
      </c>
      <c r="G39" s="5291"/>
      <c r="H39" s="5290"/>
      <c r="I39" s="5290">
        <f>I33+I38</f>
        <v>0</v>
      </c>
      <c r="J39" s="5290">
        <f>J33+J38</f>
        <v>0</v>
      </c>
      <c r="K39" s="5291"/>
      <c r="L39" s="5290"/>
      <c r="M39" s="5292">
        <f>M33+M38</f>
        <v>0</v>
      </c>
      <c r="N39" s="5292">
        <f>SUM(N36:N38)</f>
        <v>0</v>
      </c>
      <c r="O39" s="5292">
        <f>SUM(O36:O38)</f>
        <v>0</v>
      </c>
      <c r="P39" s="5292">
        <f>P33+P38</f>
        <v>0</v>
      </c>
      <c r="Q39" s="5290"/>
      <c r="R39" s="5292">
        <f>R33+R38</f>
        <v>0</v>
      </c>
      <c r="S39" s="5292">
        <f>S33+S38</f>
        <v>0</v>
      </c>
      <c r="T39" s="5292">
        <f>T33+T38</f>
        <v>0</v>
      </c>
      <c r="U39" s="5292">
        <f>U33+U38</f>
        <v>0</v>
      </c>
      <c r="V39" s="5007">
        <f>V33+V38</f>
        <v>0</v>
      </c>
      <c r="W39" s="121"/>
      <c r="X39" s="5008">
        <f>X33+X38</f>
        <v>0</v>
      </c>
      <c r="Y39" s="5290"/>
      <c r="Z39" s="5292">
        <f>Z33+Z38</f>
        <v>0</v>
      </c>
      <c r="AA39" s="5292">
        <f>SUM(AA36:AA38)</f>
        <v>0</v>
      </c>
      <c r="AB39" s="5007">
        <f>SUM(AB36:AB38)</f>
        <v>0</v>
      </c>
      <c r="AC39" s="121"/>
      <c r="AD39" s="165"/>
    </row>
    <row r="40" spans="1:30">
      <c r="A40" s="165"/>
      <c r="B40" s="235"/>
      <c r="C40" s="5288" t="s">
        <v>3109</v>
      </c>
      <c r="D40" s="5291"/>
      <c r="E40" s="5291"/>
      <c r="F40" s="5290">
        <f>F26+F39</f>
        <v>0</v>
      </c>
      <c r="G40" s="5291"/>
      <c r="H40" s="5290"/>
      <c r="I40" s="5290">
        <f>I26+I39</f>
        <v>0</v>
      </c>
      <c r="J40" s="5290">
        <f>J26+J39</f>
        <v>0</v>
      </c>
      <c r="K40" s="5291"/>
      <c r="L40" s="5290"/>
      <c r="M40" s="5292">
        <f>M26+M39</f>
        <v>0</v>
      </c>
      <c r="N40" s="5292">
        <f>N26+N39</f>
        <v>0</v>
      </c>
      <c r="O40" s="5292">
        <f>O26+O39</f>
        <v>0</v>
      </c>
      <c r="P40" s="5292">
        <f>P26+P39</f>
        <v>0</v>
      </c>
      <c r="Q40" s="5290"/>
      <c r="R40" s="5292">
        <f>R26+R39</f>
        <v>0</v>
      </c>
      <c r="S40" s="5292">
        <f>S26+S39</f>
        <v>0</v>
      </c>
      <c r="T40" s="5292">
        <f>T26+T39</f>
        <v>0</v>
      </c>
      <c r="U40" s="5292">
        <f>U26+U39</f>
        <v>0</v>
      </c>
      <c r="V40" s="5007">
        <f>V26+V39</f>
        <v>0</v>
      </c>
      <c r="W40" s="121"/>
      <c r="X40" s="5008">
        <f>X26+X39</f>
        <v>0</v>
      </c>
      <c r="Y40" s="5290"/>
      <c r="Z40" s="5292">
        <f>Z26+Z39</f>
        <v>0</v>
      </c>
      <c r="AA40" s="5292">
        <f>AA26+AA39</f>
        <v>0</v>
      </c>
      <c r="AB40" s="5007">
        <f>AB26+AB39</f>
        <v>0</v>
      </c>
      <c r="AC40" s="121"/>
      <c r="AD40" s="165"/>
    </row>
    <row r="41" spans="1:30">
      <c r="A41" s="165"/>
      <c r="B41" s="235"/>
      <c r="C41" s="5278" t="s">
        <v>3041</v>
      </c>
      <c r="D41" s="2106"/>
      <c r="E41" s="2106"/>
      <c r="F41" s="2110"/>
      <c r="G41" s="2049"/>
      <c r="H41" s="2110"/>
      <c r="I41" s="2110"/>
      <c r="J41" s="2110"/>
      <c r="K41" s="2049"/>
      <c r="L41" s="2110"/>
      <c r="M41" s="2110"/>
      <c r="N41" s="2110"/>
      <c r="O41" s="2110"/>
      <c r="P41" s="2110"/>
      <c r="Q41" s="2110"/>
      <c r="R41" s="2110"/>
      <c r="S41" s="2110"/>
      <c r="T41" s="2110"/>
      <c r="U41" s="2110"/>
      <c r="V41" s="1672"/>
      <c r="W41" s="121"/>
      <c r="X41" s="5284"/>
      <c r="Y41" s="2110"/>
      <c r="Z41" s="2110"/>
      <c r="AA41" s="2110"/>
      <c r="AB41" s="1671"/>
      <c r="AC41" s="121"/>
      <c r="AD41" s="165"/>
    </row>
    <row r="42" spans="1:30">
      <c r="A42" s="165"/>
      <c r="B42" s="235"/>
      <c r="C42" s="5283" t="s">
        <v>3103</v>
      </c>
      <c r="D42" s="2109"/>
      <c r="E42" s="2109"/>
      <c r="F42" s="2110"/>
      <c r="G42" s="2049"/>
      <c r="H42" s="2110"/>
      <c r="I42" s="2110"/>
      <c r="J42" s="2110"/>
      <c r="K42" s="2049"/>
      <c r="L42" s="2110"/>
      <c r="M42" s="2110"/>
      <c r="N42" s="2110"/>
      <c r="O42" s="2110"/>
      <c r="P42" s="2110"/>
      <c r="Q42" s="2110"/>
      <c r="R42" s="2110"/>
      <c r="S42" s="2110"/>
      <c r="T42" s="2110"/>
      <c r="U42" s="2110"/>
      <c r="V42" s="1672"/>
      <c r="W42" s="121"/>
      <c r="X42" s="5284"/>
      <c r="Y42" s="2110"/>
      <c r="Z42" s="2110"/>
      <c r="AA42" s="2110"/>
      <c r="AB42" s="1671"/>
      <c r="AC42" s="121"/>
      <c r="AD42" s="165"/>
    </row>
    <row r="43" spans="1:30">
      <c r="A43" s="165"/>
      <c r="B43" s="235"/>
      <c r="C43" s="5285" t="s">
        <v>3024</v>
      </c>
      <c r="D43" s="2033"/>
      <c r="E43" s="2033"/>
      <c r="F43" s="2110"/>
      <c r="G43" s="2049"/>
      <c r="H43" s="2110"/>
      <c r="I43" s="2110"/>
      <c r="J43" s="2110"/>
      <c r="K43" s="2049"/>
      <c r="L43" s="2110"/>
      <c r="M43" s="2110"/>
      <c r="N43" s="2110"/>
      <c r="O43" s="2110"/>
      <c r="P43" s="2110"/>
      <c r="Q43" s="2110"/>
      <c r="R43" s="2110"/>
      <c r="S43" s="2110"/>
      <c r="T43" s="2110"/>
      <c r="U43" s="2110"/>
      <c r="V43" s="1672"/>
      <c r="W43" s="121"/>
      <c r="X43" s="5284"/>
      <c r="Y43" s="2110"/>
      <c r="Z43" s="2110"/>
      <c r="AA43" s="2110"/>
      <c r="AB43" s="1671"/>
      <c r="AC43" s="121"/>
      <c r="AD43" s="165"/>
    </row>
    <row r="44" spans="1:30" ht="15.6">
      <c r="A44" s="165"/>
      <c r="B44" s="235"/>
      <c r="C44" s="5286" t="s">
        <v>3025</v>
      </c>
      <c r="D44" s="2116"/>
      <c r="E44" s="2116"/>
      <c r="F44" s="2110">
        <v>0</v>
      </c>
      <c r="G44" s="2112">
        <v>0</v>
      </c>
      <c r="H44" s="2110">
        <v>0</v>
      </c>
      <c r="I44" s="2110">
        <f>F44*G44*H44</f>
        <v>0</v>
      </c>
      <c r="J44" s="2110">
        <v>0</v>
      </c>
      <c r="K44" s="2112">
        <v>0</v>
      </c>
      <c r="L44" s="2110">
        <v>0</v>
      </c>
      <c r="M44" s="2113">
        <f>J44*K44*L44</f>
        <v>0</v>
      </c>
      <c r="N44" s="2110">
        <v>0</v>
      </c>
      <c r="O44" s="2110">
        <v>0</v>
      </c>
      <c r="P44" s="2113">
        <f>N44+O44</f>
        <v>0</v>
      </c>
      <c r="Q44" s="2110">
        <v>0</v>
      </c>
      <c r="R44" s="2113">
        <f>P44*Q44</f>
        <v>0</v>
      </c>
      <c r="S44" s="2110">
        <v>0</v>
      </c>
      <c r="T44" s="2110">
        <v>0</v>
      </c>
      <c r="U44" s="2110">
        <v>0</v>
      </c>
      <c r="V44" s="1673">
        <f>S44+T44-U44</f>
        <v>0</v>
      </c>
      <c r="W44" s="121"/>
      <c r="X44" s="5287">
        <v>0</v>
      </c>
      <c r="Y44" s="2114">
        <v>0</v>
      </c>
      <c r="Z44" s="2115">
        <f>X44*Y44</f>
        <v>0</v>
      </c>
      <c r="AA44" s="2110">
        <v>0</v>
      </c>
      <c r="AB44" s="1674">
        <f>Z44-AA44</f>
        <v>0</v>
      </c>
      <c r="AC44" s="121"/>
      <c r="AD44" s="165"/>
    </row>
    <row r="45" spans="1:30" ht="15.6">
      <c r="A45" s="165"/>
      <c r="B45" s="235"/>
      <c r="C45" s="5286" t="s">
        <v>3026</v>
      </c>
      <c r="D45" s="2116"/>
      <c r="E45" s="2116"/>
      <c r="F45" s="2110">
        <v>0</v>
      </c>
      <c r="G45" s="2112">
        <v>0</v>
      </c>
      <c r="H45" s="2110">
        <v>0</v>
      </c>
      <c r="I45" s="2110">
        <f>F45*G45*H45</f>
        <v>0</v>
      </c>
      <c r="J45" s="2110">
        <v>0</v>
      </c>
      <c r="K45" s="2112">
        <v>0</v>
      </c>
      <c r="L45" s="2110">
        <v>0</v>
      </c>
      <c r="M45" s="2113">
        <f>J45*K45*L45</f>
        <v>0</v>
      </c>
      <c r="N45" s="2110">
        <v>0</v>
      </c>
      <c r="O45" s="2110">
        <v>0</v>
      </c>
      <c r="P45" s="2113">
        <f>N45+O45</f>
        <v>0</v>
      </c>
      <c r="Q45" s="2110">
        <v>0</v>
      </c>
      <c r="R45" s="2113">
        <f>P45*Q45</f>
        <v>0</v>
      </c>
      <c r="S45" s="2110">
        <v>0</v>
      </c>
      <c r="T45" s="2110">
        <v>0</v>
      </c>
      <c r="U45" s="2110">
        <v>0</v>
      </c>
      <c r="V45" s="1673">
        <f>S45+T45-U45</f>
        <v>0</v>
      </c>
      <c r="W45" s="121"/>
      <c r="X45" s="5287">
        <v>0</v>
      </c>
      <c r="Y45" s="2114">
        <v>0</v>
      </c>
      <c r="Z45" s="2115">
        <f>X45*Y45</f>
        <v>0</v>
      </c>
      <c r="AA45" s="2110">
        <v>0</v>
      </c>
      <c r="AB45" s="1674">
        <f>Z45-AA45</f>
        <v>0</v>
      </c>
      <c r="AC45" s="121"/>
      <c r="AD45" s="165"/>
    </row>
    <row r="46" spans="1:30" ht="15.6">
      <c r="A46" s="165"/>
      <c r="B46" s="235"/>
      <c r="C46" s="5286" t="s">
        <v>3027</v>
      </c>
      <c r="D46" s="2116"/>
      <c r="E46" s="2116"/>
      <c r="F46" s="2110">
        <v>0</v>
      </c>
      <c r="G46" s="2112">
        <v>0</v>
      </c>
      <c r="H46" s="2110">
        <v>0</v>
      </c>
      <c r="I46" s="2110">
        <f>F46*G46*H46</f>
        <v>0</v>
      </c>
      <c r="J46" s="2110">
        <v>0</v>
      </c>
      <c r="K46" s="2112">
        <v>0</v>
      </c>
      <c r="L46" s="2110">
        <v>0</v>
      </c>
      <c r="M46" s="2113">
        <f>J46*K46*L46</f>
        <v>0</v>
      </c>
      <c r="N46" s="2110">
        <v>0</v>
      </c>
      <c r="O46" s="2110">
        <v>0</v>
      </c>
      <c r="P46" s="2113">
        <f>N46+O46</f>
        <v>0</v>
      </c>
      <c r="Q46" s="2110">
        <v>0</v>
      </c>
      <c r="R46" s="2113">
        <f>P46*Q46</f>
        <v>0</v>
      </c>
      <c r="S46" s="2110">
        <v>0</v>
      </c>
      <c r="T46" s="2110">
        <v>0</v>
      </c>
      <c r="U46" s="2110">
        <v>0</v>
      </c>
      <c r="V46" s="1673">
        <f>S46+T46-U46</f>
        <v>0</v>
      </c>
      <c r="W46" s="121"/>
      <c r="X46" s="5287">
        <v>0</v>
      </c>
      <c r="Y46" s="2114">
        <v>0</v>
      </c>
      <c r="Z46" s="2115">
        <f>X46*Y46</f>
        <v>0</v>
      </c>
      <c r="AA46" s="2110">
        <v>0</v>
      </c>
      <c r="AB46" s="1674">
        <f>Z46-AA46</f>
        <v>0</v>
      </c>
      <c r="AC46" s="121"/>
      <c r="AD46" s="165"/>
    </row>
    <row r="47" spans="1:30">
      <c r="A47" s="165"/>
      <c r="B47" s="235"/>
      <c r="C47" s="5288" t="s">
        <v>3104</v>
      </c>
      <c r="D47" s="5289"/>
      <c r="E47" s="5289"/>
      <c r="F47" s="5290">
        <f>SUM(F44:F46)</f>
        <v>0</v>
      </c>
      <c r="G47" s="5291"/>
      <c r="H47" s="5290"/>
      <c r="I47" s="5290">
        <f>SUM(I44:I46)</f>
        <v>0</v>
      </c>
      <c r="J47" s="5290">
        <f>SUM(J44:J46)</f>
        <v>0</v>
      </c>
      <c r="K47" s="5291"/>
      <c r="L47" s="5290"/>
      <c r="M47" s="5292">
        <f>SUM(M44:M46)</f>
        <v>0</v>
      </c>
      <c r="N47" s="5292">
        <f>SUM(N44:N46)</f>
        <v>0</v>
      </c>
      <c r="O47" s="5292">
        <f>SUM(O44:O46)</f>
        <v>0</v>
      </c>
      <c r="P47" s="5292">
        <f>SUM(P44:P46)</f>
        <v>0</v>
      </c>
      <c r="Q47" s="5290"/>
      <c r="R47" s="5292">
        <f>SUM(R44:R46)</f>
        <v>0</v>
      </c>
      <c r="S47" s="5292">
        <f>SUM(S44:S46)</f>
        <v>0</v>
      </c>
      <c r="T47" s="5292">
        <f>SUM(T44:T46)</f>
        <v>0</v>
      </c>
      <c r="U47" s="5292">
        <f>SUM(U44:U46)</f>
        <v>0</v>
      </c>
      <c r="V47" s="5007">
        <f>SUM(V44:V46)</f>
        <v>0</v>
      </c>
      <c r="W47" s="121"/>
      <c r="X47" s="5008">
        <f>SUM(X44:X46)</f>
        <v>0</v>
      </c>
      <c r="Y47" s="5290"/>
      <c r="Z47" s="5292">
        <f>SUM(Z44:Z46)</f>
        <v>0</v>
      </c>
      <c r="AA47" s="5292">
        <f>SUM(AA44:AA46)</f>
        <v>0</v>
      </c>
      <c r="AB47" s="5007">
        <f>SUM(AB44:AB46)</f>
        <v>0</v>
      </c>
      <c r="AC47" s="121"/>
      <c r="AD47" s="165"/>
    </row>
    <row r="48" spans="1:30">
      <c r="A48" s="165"/>
      <c r="B48" s="235"/>
      <c r="C48" s="5285" t="s">
        <v>3029</v>
      </c>
      <c r="D48" s="2033"/>
      <c r="E48" s="2033"/>
      <c r="F48" s="2110"/>
      <c r="G48" s="2049"/>
      <c r="H48" s="2110"/>
      <c r="I48" s="2110"/>
      <c r="J48" s="2110"/>
      <c r="K48" s="2049"/>
      <c r="L48" s="2110"/>
      <c r="M48" s="2110"/>
      <c r="N48" s="2110"/>
      <c r="O48" s="2110"/>
      <c r="P48" s="2110"/>
      <c r="Q48" s="2110"/>
      <c r="R48" s="2110"/>
      <c r="S48" s="2110"/>
      <c r="T48" s="2110"/>
      <c r="U48" s="2110"/>
      <c r="V48" s="1672"/>
      <c r="W48" s="121"/>
      <c r="X48" s="5284"/>
      <c r="Y48" s="2110"/>
      <c r="Z48" s="2110"/>
      <c r="AA48" s="2110"/>
      <c r="AB48" s="1671"/>
      <c r="AC48" s="121"/>
      <c r="AD48" s="165"/>
    </row>
    <row r="49" spans="1:30" ht="15.6">
      <c r="A49" s="165"/>
      <c r="B49" s="235"/>
      <c r="C49" s="5286" t="s">
        <v>3030</v>
      </c>
      <c r="D49" s="2116"/>
      <c r="E49" s="2116"/>
      <c r="F49" s="2110">
        <v>0</v>
      </c>
      <c r="G49" s="2112">
        <v>0</v>
      </c>
      <c r="H49" s="2110">
        <v>0</v>
      </c>
      <c r="I49" s="2110">
        <f>F49*G49*H49</f>
        <v>0</v>
      </c>
      <c r="J49" s="2110">
        <v>0</v>
      </c>
      <c r="K49" s="2112">
        <v>0</v>
      </c>
      <c r="L49" s="2110">
        <v>0</v>
      </c>
      <c r="M49" s="2113">
        <f>J49*K49*L49</f>
        <v>0</v>
      </c>
      <c r="N49" s="2110">
        <v>0</v>
      </c>
      <c r="O49" s="2110">
        <v>0</v>
      </c>
      <c r="P49" s="2113">
        <f>N49+O49</f>
        <v>0</v>
      </c>
      <c r="Q49" s="2110">
        <v>0</v>
      </c>
      <c r="R49" s="2113">
        <f>P49*Q49</f>
        <v>0</v>
      </c>
      <c r="S49" s="2110">
        <v>0</v>
      </c>
      <c r="T49" s="2110">
        <v>0</v>
      </c>
      <c r="U49" s="2110">
        <v>0</v>
      </c>
      <c r="V49" s="1673">
        <f>S49+T49-U49</f>
        <v>0</v>
      </c>
      <c r="W49" s="121"/>
      <c r="X49" s="5287">
        <v>0</v>
      </c>
      <c r="Y49" s="2114">
        <v>0</v>
      </c>
      <c r="Z49" s="2115">
        <f>X49*Y49</f>
        <v>0</v>
      </c>
      <c r="AA49" s="2110">
        <v>0</v>
      </c>
      <c r="AB49" s="1674">
        <f>Z49-AA49</f>
        <v>0</v>
      </c>
      <c r="AC49" s="121"/>
      <c r="AD49" s="165"/>
    </row>
    <row r="50" spans="1:30" ht="15.6">
      <c r="A50" s="165"/>
      <c r="B50" s="235"/>
      <c r="C50" s="5286" t="s">
        <v>3031</v>
      </c>
      <c r="D50" s="2116"/>
      <c r="E50" s="2116"/>
      <c r="F50" s="2110">
        <v>0</v>
      </c>
      <c r="G50" s="2112">
        <v>0</v>
      </c>
      <c r="H50" s="2110">
        <v>0</v>
      </c>
      <c r="I50" s="2110">
        <f>F50*G50*H50</f>
        <v>0</v>
      </c>
      <c r="J50" s="2110">
        <v>0</v>
      </c>
      <c r="K50" s="2112">
        <v>0</v>
      </c>
      <c r="L50" s="2110">
        <v>0</v>
      </c>
      <c r="M50" s="2113">
        <f>J50*K50*L50</f>
        <v>0</v>
      </c>
      <c r="N50" s="2110">
        <v>0</v>
      </c>
      <c r="O50" s="2110">
        <v>0</v>
      </c>
      <c r="P50" s="2113">
        <f>N50+O50</f>
        <v>0</v>
      </c>
      <c r="Q50" s="2110">
        <v>0</v>
      </c>
      <c r="R50" s="2113">
        <f>P50*Q50</f>
        <v>0</v>
      </c>
      <c r="S50" s="2110">
        <v>0</v>
      </c>
      <c r="T50" s="2110">
        <v>0</v>
      </c>
      <c r="U50" s="2110">
        <v>0</v>
      </c>
      <c r="V50" s="1673">
        <f>S50+T50-U50</f>
        <v>0</v>
      </c>
      <c r="W50" s="121"/>
      <c r="X50" s="5287">
        <v>0</v>
      </c>
      <c r="Y50" s="2114">
        <v>0</v>
      </c>
      <c r="Z50" s="2115">
        <f>X50*Y50</f>
        <v>0</v>
      </c>
      <c r="AA50" s="2110">
        <v>0</v>
      </c>
      <c r="AB50" s="1674">
        <f>Z50-AA50</f>
        <v>0</v>
      </c>
      <c r="AC50" s="121"/>
      <c r="AD50" s="165"/>
    </row>
    <row r="51" spans="1:30" ht="15.6">
      <c r="A51" s="165"/>
      <c r="B51" s="235"/>
      <c r="C51" s="5286" t="s">
        <v>3032</v>
      </c>
      <c r="D51" s="2116"/>
      <c r="E51" s="2116"/>
      <c r="F51" s="2110">
        <v>0</v>
      </c>
      <c r="G51" s="2112">
        <v>0</v>
      </c>
      <c r="H51" s="2110">
        <v>0</v>
      </c>
      <c r="I51" s="2110">
        <f>F51*G51*H51</f>
        <v>0</v>
      </c>
      <c r="J51" s="2110">
        <v>0</v>
      </c>
      <c r="K51" s="2112">
        <v>0</v>
      </c>
      <c r="L51" s="2110">
        <v>0</v>
      </c>
      <c r="M51" s="2113">
        <f>J51*K51*L51</f>
        <v>0</v>
      </c>
      <c r="N51" s="2110">
        <v>0</v>
      </c>
      <c r="O51" s="2110">
        <v>0</v>
      </c>
      <c r="P51" s="2113">
        <f>N51+O51</f>
        <v>0</v>
      </c>
      <c r="Q51" s="2110">
        <v>0</v>
      </c>
      <c r="R51" s="2113">
        <f>P51*Q51</f>
        <v>0</v>
      </c>
      <c r="S51" s="2110">
        <v>0</v>
      </c>
      <c r="T51" s="2110">
        <v>0</v>
      </c>
      <c r="U51" s="2110">
        <v>0</v>
      </c>
      <c r="V51" s="1673">
        <f>S51+T51-U51</f>
        <v>0</v>
      </c>
      <c r="W51" s="121"/>
      <c r="X51" s="5287">
        <v>0</v>
      </c>
      <c r="Y51" s="2114">
        <v>0</v>
      </c>
      <c r="Z51" s="2115">
        <f>X51*Y51</f>
        <v>0</v>
      </c>
      <c r="AA51" s="2110">
        <v>0</v>
      </c>
      <c r="AB51" s="1674">
        <f>Z51-AA51</f>
        <v>0</v>
      </c>
      <c r="AC51" s="121"/>
      <c r="AD51" s="165"/>
    </row>
    <row r="52" spans="1:30">
      <c r="A52" s="165"/>
      <c r="B52" s="235"/>
      <c r="C52" s="5288" t="s">
        <v>3105</v>
      </c>
      <c r="D52" s="5289"/>
      <c r="E52" s="5289"/>
      <c r="F52" s="5290">
        <f>SUM(F49:F51)</f>
        <v>0</v>
      </c>
      <c r="G52" s="5291"/>
      <c r="H52" s="5290"/>
      <c r="I52" s="5290">
        <f>SUM(I49:I51)</f>
        <v>0</v>
      </c>
      <c r="J52" s="5290">
        <f>SUM(J49:J51)</f>
        <v>0</v>
      </c>
      <c r="K52" s="5291"/>
      <c r="L52" s="5290"/>
      <c r="M52" s="5292">
        <f>SUM(M49:M51)</f>
        <v>0</v>
      </c>
      <c r="N52" s="5292">
        <f>SUM(N49:N51)</f>
        <v>0</v>
      </c>
      <c r="O52" s="5292">
        <f>SUM(O49:O51)</f>
        <v>0</v>
      </c>
      <c r="P52" s="5292">
        <f>SUM(P49:P51)</f>
        <v>0</v>
      </c>
      <c r="Q52" s="5290"/>
      <c r="R52" s="5292">
        <f>SUM(R49:R51)</f>
        <v>0</v>
      </c>
      <c r="S52" s="5292">
        <f>SUM(S49:S51)</f>
        <v>0</v>
      </c>
      <c r="T52" s="5292">
        <f>SUM(T49:T51)</f>
        <v>0</v>
      </c>
      <c r="U52" s="5292">
        <f>SUM(U49:U51)</f>
        <v>0</v>
      </c>
      <c r="V52" s="5007">
        <f>SUM(V49:V51)</f>
        <v>0</v>
      </c>
      <c r="W52" s="121"/>
      <c r="X52" s="5008">
        <f>SUM(X49:X51)</f>
        <v>0</v>
      </c>
      <c r="Y52" s="5290"/>
      <c r="Z52" s="5292">
        <f>SUM(Z49:Z51)</f>
        <v>0</v>
      </c>
      <c r="AA52" s="5292">
        <f>SUM(AA49:AA51)</f>
        <v>0</v>
      </c>
      <c r="AB52" s="5007">
        <f>SUM(AB49:AB51)</f>
        <v>0</v>
      </c>
      <c r="AC52" s="121"/>
      <c r="AD52" s="165"/>
    </row>
    <row r="53" spans="1:30">
      <c r="A53" s="165"/>
      <c r="B53" s="235"/>
      <c r="C53" s="5288" t="s">
        <v>3110</v>
      </c>
      <c r="D53" s="5289"/>
      <c r="E53" s="5289"/>
      <c r="F53" s="5290">
        <f>F47+F52</f>
        <v>0</v>
      </c>
      <c r="G53" s="5291"/>
      <c r="H53" s="5290"/>
      <c r="I53" s="5290">
        <f>I47+I52</f>
        <v>0</v>
      </c>
      <c r="J53" s="5290">
        <f>J47+J52</f>
        <v>0</v>
      </c>
      <c r="K53" s="5291"/>
      <c r="L53" s="5290"/>
      <c r="M53" s="5292">
        <f>M47+M52</f>
        <v>0</v>
      </c>
      <c r="N53" s="5292">
        <f>N47+N52</f>
        <v>0</v>
      </c>
      <c r="O53" s="5292">
        <f>O47+O52</f>
        <v>0</v>
      </c>
      <c r="P53" s="5292">
        <f>P47+P52</f>
        <v>0</v>
      </c>
      <c r="Q53" s="5290"/>
      <c r="R53" s="5292">
        <f>R47+R52</f>
        <v>0</v>
      </c>
      <c r="S53" s="5292">
        <f>S47+S52</f>
        <v>0</v>
      </c>
      <c r="T53" s="5292">
        <f>T47+T52</f>
        <v>0</v>
      </c>
      <c r="U53" s="5292">
        <f>U47+U52</f>
        <v>0</v>
      </c>
      <c r="V53" s="5007">
        <f>V47+V52</f>
        <v>0</v>
      </c>
      <c r="W53" s="121"/>
      <c r="X53" s="5008">
        <f>X47+X52</f>
        <v>0</v>
      </c>
      <c r="Y53" s="5290"/>
      <c r="Z53" s="5292">
        <f>Z47+Z52</f>
        <v>0</v>
      </c>
      <c r="AA53" s="5292">
        <f>AA47+AA52</f>
        <v>0</v>
      </c>
      <c r="AB53" s="5007">
        <f>SUM(AB50:AB52)</f>
        <v>0</v>
      </c>
      <c r="AC53" s="121"/>
      <c r="AD53" s="165"/>
    </row>
    <row r="54" spans="1:30">
      <c r="A54" s="165"/>
      <c r="B54" s="235"/>
      <c r="C54" s="5278" t="s">
        <v>822</v>
      </c>
      <c r="D54" s="2106"/>
      <c r="E54" s="2106"/>
      <c r="F54" s="2110"/>
      <c r="G54" s="2049"/>
      <c r="H54" s="2110"/>
      <c r="I54" s="2110"/>
      <c r="J54" s="2110"/>
      <c r="K54" s="2049"/>
      <c r="L54" s="2110"/>
      <c r="M54" s="2110"/>
      <c r="N54" s="2110"/>
      <c r="O54" s="2110"/>
      <c r="P54" s="2110"/>
      <c r="Q54" s="2110"/>
      <c r="R54" s="2110"/>
      <c r="S54" s="2110"/>
      <c r="T54" s="2110"/>
      <c r="U54" s="2110"/>
      <c r="V54" s="1672"/>
      <c r="W54" s="121"/>
      <c r="X54" s="5284"/>
      <c r="Y54" s="2110"/>
      <c r="Z54" s="2110"/>
      <c r="AA54" s="2110"/>
      <c r="AB54" s="1671"/>
      <c r="AC54" s="121"/>
      <c r="AD54" s="165"/>
    </row>
    <row r="55" spans="1:30">
      <c r="A55" s="165"/>
      <c r="B55" s="235"/>
      <c r="C55" s="5283" t="s">
        <v>3103</v>
      </c>
      <c r="D55" s="2109"/>
      <c r="E55" s="2109"/>
      <c r="F55" s="2110"/>
      <c r="G55" s="2049"/>
      <c r="H55" s="2110"/>
      <c r="I55" s="2110"/>
      <c r="J55" s="2110"/>
      <c r="K55" s="2049"/>
      <c r="L55" s="2110"/>
      <c r="M55" s="2110"/>
      <c r="N55" s="2110"/>
      <c r="O55" s="2110"/>
      <c r="P55" s="2110"/>
      <c r="Q55" s="2110"/>
      <c r="R55" s="2110"/>
      <c r="S55" s="2110"/>
      <c r="T55" s="2110"/>
      <c r="U55" s="2110"/>
      <c r="V55" s="1672"/>
      <c r="W55" s="121"/>
      <c r="X55" s="5284"/>
      <c r="Y55" s="2110"/>
      <c r="Z55" s="2110"/>
      <c r="AA55" s="2110"/>
      <c r="AB55" s="1671"/>
      <c r="AC55" s="121"/>
      <c r="AD55" s="165"/>
    </row>
    <row r="56" spans="1:30">
      <c r="A56" s="165"/>
      <c r="B56" s="235"/>
      <c r="C56" s="5285" t="s">
        <v>3024</v>
      </c>
      <c r="D56" s="2033"/>
      <c r="E56" s="2033"/>
      <c r="F56" s="2110"/>
      <c r="G56" s="2049"/>
      <c r="H56" s="2110"/>
      <c r="I56" s="2110"/>
      <c r="J56" s="2110"/>
      <c r="K56" s="2049"/>
      <c r="L56" s="2110"/>
      <c r="M56" s="2110"/>
      <c r="N56" s="2110"/>
      <c r="O56" s="2110"/>
      <c r="P56" s="2110"/>
      <c r="Q56" s="2110"/>
      <c r="R56" s="2110"/>
      <c r="S56" s="2110"/>
      <c r="T56" s="2110"/>
      <c r="U56" s="2110"/>
      <c r="V56" s="1672"/>
      <c r="W56" s="121"/>
      <c r="X56" s="5284"/>
      <c r="Y56" s="2110"/>
      <c r="Z56" s="2110"/>
      <c r="AA56" s="2110"/>
      <c r="AB56" s="1671"/>
      <c r="AC56" s="121"/>
      <c r="AD56" s="165"/>
    </row>
    <row r="57" spans="1:30" ht="15.6">
      <c r="A57" s="165"/>
      <c r="B57" s="235"/>
      <c r="C57" s="5286" t="s">
        <v>3025</v>
      </c>
      <c r="D57" s="2116"/>
      <c r="E57" s="2116"/>
      <c r="F57" s="2110">
        <v>0</v>
      </c>
      <c r="G57" s="2112">
        <v>0</v>
      </c>
      <c r="H57" s="2110">
        <v>0</v>
      </c>
      <c r="I57" s="2110">
        <f>F57*G57*H57</f>
        <v>0</v>
      </c>
      <c r="J57" s="2110">
        <v>0</v>
      </c>
      <c r="K57" s="2112">
        <v>0</v>
      </c>
      <c r="L57" s="2110">
        <v>0</v>
      </c>
      <c r="M57" s="2113">
        <f>J57*K57*L57</f>
        <v>0</v>
      </c>
      <c r="N57" s="2110">
        <v>0</v>
      </c>
      <c r="O57" s="2110">
        <v>0</v>
      </c>
      <c r="P57" s="2113">
        <f>N57+O57</f>
        <v>0</v>
      </c>
      <c r="Q57" s="2110">
        <v>0</v>
      </c>
      <c r="R57" s="2113">
        <f>P57*Q57</f>
        <v>0</v>
      </c>
      <c r="S57" s="2110">
        <v>0</v>
      </c>
      <c r="T57" s="2110">
        <v>0</v>
      </c>
      <c r="U57" s="2110">
        <v>0</v>
      </c>
      <c r="V57" s="1673">
        <f>S57+T57-U57</f>
        <v>0</v>
      </c>
      <c r="W57" s="121"/>
      <c r="X57" s="5287">
        <v>0</v>
      </c>
      <c r="Y57" s="2114">
        <v>0</v>
      </c>
      <c r="Z57" s="2115">
        <f>X57*Y57</f>
        <v>0</v>
      </c>
      <c r="AA57" s="2110">
        <v>0</v>
      </c>
      <c r="AB57" s="1674">
        <f>Z57-AA57</f>
        <v>0</v>
      </c>
      <c r="AC57" s="121"/>
      <c r="AD57" s="165"/>
    </row>
    <row r="58" spans="1:30" ht="15.6">
      <c r="A58" s="165"/>
      <c r="B58" s="235"/>
      <c r="C58" s="5286" t="s">
        <v>3026</v>
      </c>
      <c r="D58" s="2116"/>
      <c r="E58" s="2116"/>
      <c r="F58" s="2110">
        <v>0</v>
      </c>
      <c r="G58" s="2112">
        <v>0</v>
      </c>
      <c r="H58" s="2110">
        <v>0</v>
      </c>
      <c r="I58" s="2110">
        <f>F58*G58*H58</f>
        <v>0</v>
      </c>
      <c r="J58" s="2110">
        <v>0</v>
      </c>
      <c r="K58" s="2112">
        <v>0</v>
      </c>
      <c r="L58" s="2110">
        <v>0</v>
      </c>
      <c r="M58" s="2113">
        <f>J58*K58*L58</f>
        <v>0</v>
      </c>
      <c r="N58" s="2110">
        <v>0</v>
      </c>
      <c r="O58" s="2110">
        <v>0</v>
      </c>
      <c r="P58" s="2113">
        <f>N58+O58</f>
        <v>0</v>
      </c>
      <c r="Q58" s="2110">
        <v>0</v>
      </c>
      <c r="R58" s="2113">
        <f>P58*Q58</f>
        <v>0</v>
      </c>
      <c r="S58" s="2110">
        <v>0</v>
      </c>
      <c r="T58" s="2110">
        <v>0</v>
      </c>
      <c r="U58" s="2110">
        <v>0</v>
      </c>
      <c r="V58" s="1673">
        <f>S58+T58-U58</f>
        <v>0</v>
      </c>
      <c r="W58" s="121"/>
      <c r="X58" s="5287">
        <v>0</v>
      </c>
      <c r="Y58" s="2114">
        <v>0</v>
      </c>
      <c r="Z58" s="2115">
        <f>X58*Y58</f>
        <v>0</v>
      </c>
      <c r="AA58" s="2110">
        <v>0</v>
      </c>
      <c r="AB58" s="1674">
        <f>Z58-AA58</f>
        <v>0</v>
      </c>
      <c r="AC58" s="121"/>
      <c r="AD58" s="165"/>
    </row>
    <row r="59" spans="1:30" ht="15.6">
      <c r="A59" s="165"/>
      <c r="B59" s="235"/>
      <c r="C59" s="5286" t="s">
        <v>3027</v>
      </c>
      <c r="D59" s="2116"/>
      <c r="E59" s="2116"/>
      <c r="F59" s="2110">
        <v>0</v>
      </c>
      <c r="G59" s="2112">
        <v>0</v>
      </c>
      <c r="H59" s="2110">
        <v>0</v>
      </c>
      <c r="I59" s="2110">
        <f>F59*G59*H59</f>
        <v>0</v>
      </c>
      <c r="J59" s="2110">
        <v>0</v>
      </c>
      <c r="K59" s="2112">
        <v>0</v>
      </c>
      <c r="L59" s="2110">
        <v>0</v>
      </c>
      <c r="M59" s="2113">
        <f>J59*K59*L59</f>
        <v>0</v>
      </c>
      <c r="N59" s="2110">
        <v>0</v>
      </c>
      <c r="O59" s="2110">
        <v>0</v>
      </c>
      <c r="P59" s="2113">
        <f>N59+O59</f>
        <v>0</v>
      </c>
      <c r="Q59" s="2110">
        <v>0</v>
      </c>
      <c r="R59" s="2113">
        <f>P59*Q59</f>
        <v>0</v>
      </c>
      <c r="S59" s="2110">
        <v>0</v>
      </c>
      <c r="T59" s="2110">
        <v>0</v>
      </c>
      <c r="U59" s="2110">
        <v>0</v>
      </c>
      <c r="V59" s="1673">
        <f>S59+T59-U59</f>
        <v>0</v>
      </c>
      <c r="W59" s="121"/>
      <c r="X59" s="5287">
        <v>0</v>
      </c>
      <c r="Y59" s="2114">
        <v>0</v>
      </c>
      <c r="Z59" s="2115">
        <f>X59*Y59</f>
        <v>0</v>
      </c>
      <c r="AA59" s="2110">
        <v>0</v>
      </c>
      <c r="AB59" s="1674">
        <f>Z59-AA59</f>
        <v>0</v>
      </c>
      <c r="AC59" s="121"/>
      <c r="AD59" s="165"/>
    </row>
    <row r="60" spans="1:30">
      <c r="A60" s="165"/>
      <c r="B60" s="235"/>
      <c r="C60" s="5288" t="s">
        <v>3104</v>
      </c>
      <c r="D60" s="5289"/>
      <c r="E60" s="5289"/>
      <c r="F60" s="5290">
        <f>SUM(F57:F59)</f>
        <v>0</v>
      </c>
      <c r="G60" s="5291"/>
      <c r="H60" s="5290"/>
      <c r="I60" s="5290">
        <f>SUM(I57:I59)</f>
        <v>0</v>
      </c>
      <c r="J60" s="5290">
        <f>SUM(J57:J59)</f>
        <v>0</v>
      </c>
      <c r="K60" s="5291"/>
      <c r="L60" s="5290"/>
      <c r="M60" s="5292">
        <f>SUM(M57:M59)</f>
        <v>0</v>
      </c>
      <c r="N60" s="5292">
        <f>SUM(N57:N59)</f>
        <v>0</v>
      </c>
      <c r="O60" s="5292">
        <f>SUM(O57:O59)</f>
        <v>0</v>
      </c>
      <c r="P60" s="5292">
        <f>SUM(P57:P59)</f>
        <v>0</v>
      </c>
      <c r="Q60" s="5290"/>
      <c r="R60" s="5292">
        <f>SUM(R57:R59)</f>
        <v>0</v>
      </c>
      <c r="S60" s="5292">
        <f>SUM(S57:S59)</f>
        <v>0</v>
      </c>
      <c r="T60" s="5292">
        <f>SUM(T57:T59)</f>
        <v>0</v>
      </c>
      <c r="U60" s="5292">
        <f>SUM(U57:U59)</f>
        <v>0</v>
      </c>
      <c r="V60" s="5007">
        <f>SUM(V57:V59)</f>
        <v>0</v>
      </c>
      <c r="W60" s="121"/>
      <c r="X60" s="5008">
        <f>SUM(X57:X59)</f>
        <v>0</v>
      </c>
      <c r="Y60" s="5290"/>
      <c r="Z60" s="5292">
        <f>SUM(Z57:Z59)</f>
        <v>0</v>
      </c>
      <c r="AA60" s="5292">
        <f>SUM(AA57:AA59)</f>
        <v>0</v>
      </c>
      <c r="AB60" s="5007">
        <f>SUM(AB57:AB59)</f>
        <v>0</v>
      </c>
      <c r="AC60" s="121"/>
      <c r="AD60" s="165"/>
    </row>
    <row r="61" spans="1:30">
      <c r="A61" s="165"/>
      <c r="B61" s="235"/>
      <c r="C61" s="5285" t="s">
        <v>3029</v>
      </c>
      <c r="D61" s="2033"/>
      <c r="E61" s="2033"/>
      <c r="F61" s="2110"/>
      <c r="G61" s="2049"/>
      <c r="H61" s="2110"/>
      <c r="I61" s="2110"/>
      <c r="J61" s="2110"/>
      <c r="K61" s="2049"/>
      <c r="L61" s="2110"/>
      <c r="M61" s="2110"/>
      <c r="N61" s="2110"/>
      <c r="O61" s="2110"/>
      <c r="P61" s="2110"/>
      <c r="Q61" s="2110"/>
      <c r="R61" s="2110"/>
      <c r="S61" s="2110"/>
      <c r="T61" s="2110"/>
      <c r="U61" s="2110"/>
      <c r="V61" s="1672"/>
      <c r="W61" s="121"/>
      <c r="X61" s="5284"/>
      <c r="Y61" s="2110"/>
      <c r="Z61" s="2110"/>
      <c r="AA61" s="2110"/>
      <c r="AB61" s="1671"/>
      <c r="AC61" s="121"/>
      <c r="AD61" s="165"/>
    </row>
    <row r="62" spans="1:30" ht="15.6">
      <c r="A62" s="165"/>
      <c r="B62" s="235"/>
      <c r="C62" s="5286" t="s">
        <v>3030</v>
      </c>
      <c r="D62" s="2116"/>
      <c r="E62" s="2116"/>
      <c r="F62" s="2110">
        <v>0</v>
      </c>
      <c r="G62" s="2112">
        <v>0</v>
      </c>
      <c r="H62" s="2110">
        <v>0</v>
      </c>
      <c r="I62" s="2110">
        <f>F62*G62*H62</f>
        <v>0</v>
      </c>
      <c r="J62" s="2110">
        <v>0</v>
      </c>
      <c r="K62" s="2112">
        <v>0</v>
      </c>
      <c r="L62" s="2110">
        <v>0</v>
      </c>
      <c r="M62" s="2113">
        <f>J62*K62*L62</f>
        <v>0</v>
      </c>
      <c r="N62" s="2110">
        <v>0</v>
      </c>
      <c r="O62" s="2110">
        <v>0</v>
      </c>
      <c r="P62" s="2113">
        <f>N62+O62</f>
        <v>0</v>
      </c>
      <c r="Q62" s="2110">
        <v>0</v>
      </c>
      <c r="R62" s="2113">
        <f>P62*Q62</f>
        <v>0</v>
      </c>
      <c r="S62" s="2110">
        <v>0</v>
      </c>
      <c r="T62" s="2110">
        <v>0</v>
      </c>
      <c r="U62" s="2110">
        <v>0</v>
      </c>
      <c r="V62" s="1673">
        <f>S62+T62-U62</f>
        <v>0</v>
      </c>
      <c r="W62" s="121"/>
      <c r="X62" s="5287">
        <v>0</v>
      </c>
      <c r="Y62" s="2114">
        <v>0</v>
      </c>
      <c r="Z62" s="2115">
        <f>X62*Y62</f>
        <v>0</v>
      </c>
      <c r="AA62" s="2110">
        <v>0</v>
      </c>
      <c r="AB62" s="1674">
        <f>Z62-AA62</f>
        <v>0</v>
      </c>
      <c r="AC62" s="121"/>
      <c r="AD62" s="165"/>
    </row>
    <row r="63" spans="1:30" ht="15.6">
      <c r="A63" s="165"/>
      <c r="B63" s="235"/>
      <c r="C63" s="5286" t="s">
        <v>3031</v>
      </c>
      <c r="D63" s="2116"/>
      <c r="E63" s="2116"/>
      <c r="F63" s="2110">
        <v>0</v>
      </c>
      <c r="G63" s="2112">
        <v>0</v>
      </c>
      <c r="H63" s="2110">
        <v>0</v>
      </c>
      <c r="I63" s="2110">
        <f>F63*G63*H63</f>
        <v>0</v>
      </c>
      <c r="J63" s="2110">
        <v>0</v>
      </c>
      <c r="K63" s="2112">
        <v>0</v>
      </c>
      <c r="L63" s="2110">
        <v>0</v>
      </c>
      <c r="M63" s="2113">
        <f>J63*K63*L63</f>
        <v>0</v>
      </c>
      <c r="N63" s="2110">
        <v>0</v>
      </c>
      <c r="O63" s="2110">
        <v>0</v>
      </c>
      <c r="P63" s="2113">
        <f>N63+O63</f>
        <v>0</v>
      </c>
      <c r="Q63" s="2110">
        <v>0</v>
      </c>
      <c r="R63" s="2113">
        <f>P63*Q63</f>
        <v>0</v>
      </c>
      <c r="S63" s="2110">
        <v>0</v>
      </c>
      <c r="T63" s="2110">
        <v>0</v>
      </c>
      <c r="U63" s="2110">
        <v>0</v>
      </c>
      <c r="V63" s="1673">
        <f>S63+T63-U63</f>
        <v>0</v>
      </c>
      <c r="W63" s="121"/>
      <c r="X63" s="5287">
        <v>0</v>
      </c>
      <c r="Y63" s="2114">
        <v>0</v>
      </c>
      <c r="Z63" s="2115">
        <f>X63*Y63</f>
        <v>0</v>
      </c>
      <c r="AA63" s="2110">
        <v>0</v>
      </c>
      <c r="AB63" s="1674">
        <f>Z63-AA63</f>
        <v>0</v>
      </c>
      <c r="AC63" s="121"/>
      <c r="AD63" s="165"/>
    </row>
    <row r="64" spans="1:30" ht="15.6">
      <c r="A64" s="165"/>
      <c r="B64" s="235"/>
      <c r="C64" s="5286" t="s">
        <v>3032</v>
      </c>
      <c r="D64" s="2116"/>
      <c r="E64" s="2116"/>
      <c r="F64" s="2110">
        <v>0</v>
      </c>
      <c r="G64" s="2112">
        <v>0</v>
      </c>
      <c r="H64" s="2110">
        <v>0</v>
      </c>
      <c r="I64" s="2110">
        <f>F64*G64*H64</f>
        <v>0</v>
      </c>
      <c r="J64" s="2110">
        <v>0</v>
      </c>
      <c r="K64" s="2112">
        <v>0</v>
      </c>
      <c r="L64" s="2110">
        <v>0</v>
      </c>
      <c r="M64" s="2113">
        <f>J64*K64*L64</f>
        <v>0</v>
      </c>
      <c r="N64" s="2110">
        <v>0</v>
      </c>
      <c r="O64" s="2110">
        <v>0</v>
      </c>
      <c r="P64" s="2113">
        <f>N64+O64</f>
        <v>0</v>
      </c>
      <c r="Q64" s="2110">
        <v>0</v>
      </c>
      <c r="R64" s="2113">
        <f>P64*Q64</f>
        <v>0</v>
      </c>
      <c r="S64" s="2110">
        <v>0</v>
      </c>
      <c r="T64" s="2110">
        <v>0</v>
      </c>
      <c r="U64" s="2110">
        <v>0</v>
      </c>
      <c r="V64" s="1673">
        <f>S64+T64-U64</f>
        <v>0</v>
      </c>
      <c r="W64" s="121"/>
      <c r="X64" s="5287">
        <v>0</v>
      </c>
      <c r="Y64" s="2114">
        <v>0</v>
      </c>
      <c r="Z64" s="2115">
        <f>X64*Y64</f>
        <v>0</v>
      </c>
      <c r="AA64" s="2110">
        <v>0</v>
      </c>
      <c r="AB64" s="1674">
        <f>Z64-AA64</f>
        <v>0</v>
      </c>
      <c r="AC64" s="121"/>
      <c r="AD64" s="165"/>
    </row>
    <row r="65" spans="1:30">
      <c r="A65" s="165"/>
      <c r="B65" s="235"/>
      <c r="C65" s="5288" t="s">
        <v>3105</v>
      </c>
      <c r="D65" s="5289"/>
      <c r="E65" s="5289"/>
      <c r="F65" s="5290">
        <f>SUM(F62:F64)</f>
        <v>0</v>
      </c>
      <c r="G65" s="5291"/>
      <c r="H65" s="5290"/>
      <c r="I65" s="5290">
        <f>SUM(I62:I64)</f>
        <v>0</v>
      </c>
      <c r="J65" s="5290">
        <f>SUM(J62:J64)</f>
        <v>0</v>
      </c>
      <c r="K65" s="5291"/>
      <c r="L65" s="5290"/>
      <c r="M65" s="5292">
        <f>SUM(M62:M64)</f>
        <v>0</v>
      </c>
      <c r="N65" s="5292">
        <f>SUM(N62:N64)</f>
        <v>0</v>
      </c>
      <c r="O65" s="5292">
        <f>SUM(O62:O64)</f>
        <v>0</v>
      </c>
      <c r="P65" s="5292">
        <f>SUM(P62:P64)</f>
        <v>0</v>
      </c>
      <c r="Q65" s="5290"/>
      <c r="R65" s="5292">
        <f>SUM(R62:R64)</f>
        <v>0</v>
      </c>
      <c r="S65" s="5292">
        <f>SUM(S62:S64)</f>
        <v>0</v>
      </c>
      <c r="T65" s="5292">
        <f>SUM(T62:T64)</f>
        <v>0</v>
      </c>
      <c r="U65" s="5292">
        <f>SUM(U62:U64)</f>
        <v>0</v>
      </c>
      <c r="V65" s="5007">
        <f>SUM(V62:V64)</f>
        <v>0</v>
      </c>
      <c r="W65" s="121"/>
      <c r="X65" s="5008">
        <f>SUM(X62:X64)</f>
        <v>0</v>
      </c>
      <c r="Y65" s="5290"/>
      <c r="Z65" s="5292">
        <f>SUM(Z62:Z64)</f>
        <v>0</v>
      </c>
      <c r="AA65" s="5292">
        <f>SUM(AA62:AA64)</f>
        <v>0</v>
      </c>
      <c r="AB65" s="5007">
        <f>SUM(AB62:AB64)</f>
        <v>0</v>
      </c>
      <c r="AC65" s="121"/>
      <c r="AD65" s="165"/>
    </row>
    <row r="66" spans="1:30">
      <c r="A66" s="165"/>
      <c r="B66" s="235"/>
      <c r="C66" s="5288" t="s">
        <v>3111</v>
      </c>
      <c r="D66" s="5289"/>
      <c r="E66" s="5289"/>
      <c r="F66" s="5290">
        <f>F60+F65</f>
        <v>0</v>
      </c>
      <c r="G66" s="5291"/>
      <c r="H66" s="5290"/>
      <c r="I66" s="5290">
        <f>I60+I65</f>
        <v>0</v>
      </c>
      <c r="J66" s="5290">
        <f>J60+J65</f>
        <v>0</v>
      </c>
      <c r="K66" s="5291"/>
      <c r="L66" s="5290"/>
      <c r="M66" s="5292">
        <f>M60+M65</f>
        <v>0</v>
      </c>
      <c r="N66" s="5292">
        <f>N60+N65</f>
        <v>0</v>
      </c>
      <c r="O66" s="5292">
        <f>O60+O65</f>
        <v>0</v>
      </c>
      <c r="P66" s="5292">
        <f>P60+P65</f>
        <v>0</v>
      </c>
      <c r="Q66" s="5290"/>
      <c r="R66" s="5292">
        <f>R60+R65</f>
        <v>0</v>
      </c>
      <c r="S66" s="5292">
        <f>S60+S65</f>
        <v>0</v>
      </c>
      <c r="T66" s="5292">
        <f>T60+T65</f>
        <v>0</v>
      </c>
      <c r="U66" s="5292">
        <f>U60+U65</f>
        <v>0</v>
      </c>
      <c r="V66" s="5007">
        <f>V60+V65</f>
        <v>0</v>
      </c>
      <c r="W66" s="121"/>
      <c r="X66" s="5008">
        <f>X60+X65</f>
        <v>0</v>
      </c>
      <c r="Y66" s="5290"/>
      <c r="Z66" s="5292">
        <f>Z60+Z65</f>
        <v>0</v>
      </c>
      <c r="AA66" s="5292">
        <f>AA60+AA65</f>
        <v>0</v>
      </c>
      <c r="AB66" s="5292">
        <f>AB60+AB65</f>
        <v>0</v>
      </c>
      <c r="AC66" s="121"/>
      <c r="AD66" s="165"/>
    </row>
    <row r="67" spans="1:30" ht="13.8" thickBot="1">
      <c r="A67" s="165"/>
      <c r="B67" s="235"/>
      <c r="C67" s="2555" t="s">
        <v>2804</v>
      </c>
      <c r="D67" s="5296"/>
      <c r="E67" s="5296"/>
      <c r="F67" s="5297">
        <f>F66+F53+F40</f>
        <v>0</v>
      </c>
      <c r="G67" s="5298"/>
      <c r="H67" s="5297"/>
      <c r="I67" s="5297">
        <f>I66+I53+I40</f>
        <v>0</v>
      </c>
      <c r="J67" s="5297">
        <f>J66+J53+J40</f>
        <v>0</v>
      </c>
      <c r="K67" s="5298"/>
      <c r="L67" s="5297"/>
      <c r="M67" s="5009">
        <f>M66+M53+M40</f>
        <v>0</v>
      </c>
      <c r="N67" s="5009">
        <f>N66+N53+N40</f>
        <v>0</v>
      </c>
      <c r="O67" s="5009">
        <f>O66+O53+O40</f>
        <v>0</v>
      </c>
      <c r="P67" s="5009">
        <f>P66+P53+P40</f>
        <v>0</v>
      </c>
      <c r="Q67" s="5297"/>
      <c r="R67" s="5009">
        <f>R66+R53+R40</f>
        <v>0</v>
      </c>
      <c r="S67" s="5009">
        <f>S66+S53+S40</f>
        <v>0</v>
      </c>
      <c r="T67" s="5009">
        <f>T66+T53+T40</f>
        <v>0</v>
      </c>
      <c r="U67" s="5009">
        <f>U66+U53+U40</f>
        <v>0</v>
      </c>
      <c r="V67" s="5010">
        <f>V66+V53+V40</f>
        <v>0</v>
      </c>
      <c r="W67" s="121"/>
      <c r="X67" s="1502">
        <f>X66+X53+X40</f>
        <v>0</v>
      </c>
      <c r="Y67" s="5297"/>
      <c r="Z67" s="5009">
        <f>Z66+Z53+Z40</f>
        <v>0</v>
      </c>
      <c r="AA67" s="5009">
        <f>AA66+AA53+AA40</f>
        <v>0</v>
      </c>
      <c r="AB67" s="5010">
        <f>AB66+AB53+AB40</f>
        <v>0</v>
      </c>
      <c r="AC67" s="121"/>
      <c r="AD67" s="165"/>
    </row>
    <row r="68" spans="1:30">
      <c r="A68" s="165"/>
      <c r="B68" s="235"/>
      <c r="C68" s="121"/>
      <c r="D68" s="121"/>
      <c r="E68" s="121"/>
      <c r="F68" s="121"/>
      <c r="G68" s="121"/>
      <c r="H68" s="121"/>
      <c r="I68" s="121"/>
      <c r="J68" s="121"/>
      <c r="K68" s="121"/>
      <c r="L68" s="342"/>
      <c r="M68" s="342"/>
      <c r="N68" s="342"/>
      <c r="O68" s="342"/>
      <c r="P68" s="342"/>
      <c r="Q68" s="342"/>
      <c r="R68" s="342"/>
      <c r="S68" s="342"/>
      <c r="T68" s="342"/>
      <c r="U68" s="342"/>
      <c r="V68" s="342"/>
      <c r="W68" s="121"/>
      <c r="X68" s="342"/>
      <c r="Y68" s="342"/>
      <c r="Z68" s="342"/>
      <c r="AA68" s="342"/>
      <c r="AB68" s="121"/>
      <c r="AC68" s="121"/>
      <c r="AD68" s="165"/>
    </row>
    <row r="69" spans="1:30">
      <c r="A69" s="165"/>
      <c r="B69" s="235"/>
      <c r="C69" s="121"/>
      <c r="D69" s="121"/>
      <c r="E69" s="121"/>
      <c r="F69" s="121"/>
      <c r="G69" s="160"/>
      <c r="H69" s="126" t="s">
        <v>445</v>
      </c>
      <c r="I69" s="225" t="s">
        <v>3112</v>
      </c>
      <c r="J69" s="160"/>
      <c r="K69" s="121"/>
      <c r="L69" s="121"/>
      <c r="M69" s="121"/>
      <c r="N69" s="121"/>
      <c r="O69" s="121"/>
      <c r="P69" s="121"/>
      <c r="Q69" s="121"/>
      <c r="R69" s="121"/>
      <c r="S69" s="121"/>
      <c r="T69" s="121"/>
      <c r="U69" s="121"/>
      <c r="V69" s="121"/>
      <c r="W69" s="121"/>
      <c r="X69" s="342"/>
      <c r="Y69" s="342"/>
      <c r="Z69" s="342"/>
      <c r="AA69" s="342"/>
      <c r="AB69" s="121"/>
      <c r="AC69" s="121"/>
      <c r="AD69" s="165"/>
    </row>
    <row r="70" spans="1:30">
      <c r="A70" s="165"/>
      <c r="B70" s="235"/>
      <c r="C70" s="121"/>
      <c r="D70" s="121"/>
      <c r="E70" s="121"/>
      <c r="F70" s="121"/>
      <c r="G70" s="160"/>
      <c r="H70" s="94"/>
      <c r="I70" s="64" t="s">
        <v>3113</v>
      </c>
      <c r="J70" s="160"/>
      <c r="K70" s="121"/>
      <c r="L70" s="121"/>
      <c r="M70" s="121"/>
      <c r="N70" s="121"/>
      <c r="O70" s="121"/>
      <c r="P70" s="121"/>
      <c r="Q70" s="121"/>
      <c r="R70" s="121"/>
      <c r="S70" s="121"/>
      <c r="T70" s="121"/>
      <c r="U70" s="121"/>
      <c r="V70" s="121"/>
      <c r="W70" s="121"/>
      <c r="X70" s="342"/>
      <c r="Y70" s="342"/>
      <c r="Z70" s="342"/>
      <c r="AA70" s="342"/>
      <c r="AB70" s="121"/>
      <c r="AC70" s="121"/>
      <c r="AD70" s="165"/>
    </row>
    <row r="71" spans="1:30">
      <c r="A71" s="165"/>
      <c r="B71" s="235"/>
      <c r="C71" s="121"/>
      <c r="D71" s="121"/>
      <c r="E71" s="121"/>
      <c r="F71" s="121"/>
      <c r="G71" s="160"/>
      <c r="H71" s="94"/>
      <c r="I71" s="64"/>
      <c r="J71" s="160"/>
      <c r="K71" s="121"/>
      <c r="L71" s="121"/>
      <c r="M71" s="121"/>
      <c r="N71" s="121"/>
      <c r="O71" s="121"/>
      <c r="P71" s="121"/>
      <c r="Q71" s="121"/>
      <c r="R71" s="121"/>
      <c r="S71" s="121"/>
      <c r="T71" s="121"/>
      <c r="U71" s="121"/>
      <c r="V71" s="121"/>
      <c r="W71" s="121"/>
      <c r="X71" s="342"/>
      <c r="Y71" s="342"/>
      <c r="Z71" s="342"/>
      <c r="AA71" s="342"/>
      <c r="AB71" s="685"/>
      <c r="AC71" s="121"/>
      <c r="AD71" s="165"/>
    </row>
    <row r="72" spans="1:30">
      <c r="A72" s="165"/>
      <c r="B72" s="235"/>
      <c r="C72" s="121"/>
      <c r="D72" s="121"/>
      <c r="E72" s="121"/>
      <c r="F72" s="121"/>
      <c r="G72" s="121"/>
      <c r="H72" s="41"/>
      <c r="I72" s="38"/>
      <c r="J72" s="121"/>
      <c r="K72" s="121"/>
      <c r="L72" s="121"/>
      <c r="M72" s="121"/>
      <c r="N72" s="121"/>
      <c r="O72" s="121"/>
      <c r="P72" s="121"/>
      <c r="Q72" s="121"/>
      <c r="R72" s="121"/>
      <c r="S72" s="121"/>
      <c r="T72" s="121"/>
      <c r="U72" s="121"/>
      <c r="V72" s="121"/>
      <c r="W72" s="121"/>
      <c r="X72" s="342"/>
      <c r="Y72" s="342"/>
      <c r="Z72" s="342"/>
      <c r="AA72" s="342"/>
      <c r="AB72" s="121"/>
      <c r="AC72" s="121"/>
      <c r="AD72" s="165"/>
    </row>
    <row r="73" spans="1:30">
      <c r="A73" s="165"/>
      <c r="B73" s="165"/>
      <c r="C73" s="164"/>
      <c r="D73" s="164"/>
      <c r="E73" s="164"/>
      <c r="F73" s="164"/>
      <c r="G73" s="164"/>
      <c r="H73" s="171"/>
      <c r="I73" s="340"/>
      <c r="J73" s="164"/>
      <c r="K73" s="164"/>
      <c r="L73" s="164"/>
      <c r="M73" s="164"/>
      <c r="N73" s="164"/>
      <c r="O73" s="164"/>
      <c r="P73" s="164"/>
      <c r="Q73" s="164"/>
      <c r="R73" s="164"/>
      <c r="S73" s="164"/>
      <c r="T73" s="164"/>
      <c r="U73" s="164"/>
      <c r="V73" s="164"/>
      <c r="W73" s="164"/>
      <c r="X73" s="341"/>
      <c r="Y73" s="341"/>
      <c r="Z73" s="341"/>
      <c r="AA73" s="341"/>
      <c r="AB73" s="164"/>
      <c r="AC73" s="164"/>
      <c r="AD73" s="165"/>
    </row>
    <row r="74" spans="1:30" hidden="1">
      <c r="A74" s="165"/>
      <c r="B74" s="165"/>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row>
  </sheetData>
  <customSheetViews>
    <customSheetView guid="{F416BD5B-C3AD-4F61-AAB2-55950A9B7E72}">
      <selection activeCell="AA84" sqref="AA84"/>
      <pageMargins left="0" right="0" top="0" bottom="0" header="0" footer="0"/>
      <pageSetup orientation="portrait" horizontalDpi="4294967294" verticalDpi="4294967294" r:id="rId1"/>
    </customSheetView>
    <customSheetView guid="{E14211BF-3959-45CF-A937-AD36AACCEFAC}" showGridLines="0">
      <pane xSplit="3" ySplit="12" topLeftCell="D13" activePane="bottomRight" state="frozen"/>
      <selection pane="bottomRight" activeCell="D13" sqref="D13"/>
      <pageMargins left="0" right="0" top="0" bottom="0" header="0" footer="0"/>
      <pageSetup orientation="portrait" horizontalDpi="4294967294" verticalDpi="4294967294" r:id="rId2"/>
    </customSheetView>
    <customSheetView guid="{DD364770-73A1-4C6D-9516-629A57F0EB18}" showPageBreaks="1" showGridLines="0">
      <pane xSplit="2" ySplit="10" topLeftCell="C11" activePane="bottomRight" state="frozen"/>
      <selection pane="bottomRight" activeCell="B1" sqref="B1:B3"/>
      <pageMargins left="0" right="0" top="0" bottom="0" header="0" footer="0"/>
      <pageSetup orientation="portrait" horizontalDpi="4294967294" verticalDpi="4294967294" r:id="rId3"/>
    </customSheetView>
    <customSheetView guid="{41E394DC-1FDD-4D1F-8620-137B7012DC10}" showGridLines="0">
      <pane xSplit="3" ySplit="12" topLeftCell="D60" activePane="bottomRight" state="frozen"/>
      <selection pane="bottomRight" activeCell="G69" sqref="G69"/>
      <pageMargins left="0" right="0" top="0" bottom="0" header="0" footer="0"/>
      <pageSetup orientation="portrait" horizontalDpi="4294967294" verticalDpi="4294967294" r:id="rId4"/>
    </customSheetView>
    <customSheetView guid="{CC70D5D3-3A1F-46AA-BDCE-F692C2C36BEE}">
      <pageMargins left="0" right="0" top="0" bottom="0" header="0" footer="0"/>
      <pageSetup orientation="portrait" horizontalDpi="4294967294" verticalDpi="4294967294" r:id="rId5"/>
    </customSheetView>
  </customSheetViews>
  <mergeCells count="10">
    <mergeCell ref="D4:G4"/>
    <mergeCell ref="D5:G5"/>
    <mergeCell ref="X7:AB7"/>
    <mergeCell ref="C8:C10"/>
    <mergeCell ref="F8:I8"/>
    <mergeCell ref="J8:M8"/>
    <mergeCell ref="N8:R8"/>
    <mergeCell ref="AA8:AA10"/>
    <mergeCell ref="AB8:AB10"/>
    <mergeCell ref="F7:V7"/>
  </mergeCells>
  <hyperlinks>
    <hyperlink ref="AC2" location="Index!A1" display="Index" xr:uid="{585FA9EA-C4F6-41B1-9172-C27CF0294BDD}"/>
  </hyperlinks>
  <pageMargins left="0.7" right="0.7" top="0.75" bottom="0.75" header="0.3" footer="0.3"/>
  <pageSetup orientation="portrait" horizontalDpi="4294967294" verticalDpi="4294967294"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7">
    <tabColor rgb="FFC00000"/>
  </sheetPr>
  <dimension ref="A2:O181"/>
  <sheetViews>
    <sheetView topLeftCell="A97" zoomScale="90" zoomScaleNormal="90" workbookViewId="0">
      <selection activeCell="C113" sqref="C113"/>
    </sheetView>
  </sheetViews>
  <sheetFormatPr defaultColWidth="0" defaultRowHeight="13.2"/>
  <cols>
    <col min="1" max="1" width="1.5546875" style="164" customWidth="1"/>
    <col min="2" max="2" width="5" style="164" customWidth="1"/>
    <col min="3" max="3" width="30.33203125" style="589" customWidth="1"/>
    <col min="4" max="4" width="11.88671875" style="164" customWidth="1"/>
    <col min="5" max="5" width="13.6640625" style="164" customWidth="1"/>
    <col min="6" max="6" width="12.33203125" style="164" customWidth="1"/>
    <col min="7" max="7" width="12.88671875" style="164" customWidth="1"/>
    <col min="8" max="8" width="12.44140625" style="164" customWidth="1"/>
    <col min="9" max="9" width="14.109375" style="164" customWidth="1"/>
    <col min="10" max="10" width="13.44140625" style="164" customWidth="1"/>
    <col min="11" max="11" width="11.88671875" style="164" customWidth="1"/>
    <col min="12" max="12" width="9.109375" style="164" customWidth="1"/>
    <col min="13" max="13" width="3.44140625" style="164" customWidth="1"/>
    <col min="14" max="15" width="0" style="99" hidden="1" customWidth="1"/>
    <col min="16" max="16384" width="9.109375" style="99" hidden="1"/>
  </cols>
  <sheetData>
    <row r="2" spans="2:12">
      <c r="B2" s="144" t="s">
        <v>90</v>
      </c>
      <c r="C2" s="94"/>
      <c r="D2" s="121"/>
      <c r="E2" s="121"/>
      <c r="F2" s="121"/>
      <c r="G2" s="121"/>
      <c r="H2" s="121"/>
      <c r="I2" s="121"/>
      <c r="J2" s="121"/>
      <c r="K2" s="121"/>
      <c r="L2" s="121"/>
    </row>
    <row r="3" spans="2:12">
      <c r="B3" s="121"/>
      <c r="C3" s="590"/>
      <c r="D3" s="121"/>
      <c r="E3" s="121"/>
      <c r="F3" s="121"/>
      <c r="G3" s="121"/>
      <c r="H3" s="121"/>
      <c r="I3" s="121"/>
      <c r="J3" s="121"/>
      <c r="K3" s="39"/>
      <c r="L3" s="121"/>
    </row>
    <row r="4" spans="2:12">
      <c r="B4" s="121"/>
      <c r="C4" s="94"/>
      <c r="D4" s="121"/>
      <c r="E4" s="121"/>
      <c r="F4" s="121"/>
      <c r="G4" s="121"/>
      <c r="H4" s="121"/>
      <c r="I4" s="121"/>
      <c r="J4" s="121"/>
      <c r="K4" s="121"/>
      <c r="L4" s="121"/>
    </row>
    <row r="5" spans="2:12">
      <c r="B5" s="121"/>
      <c r="C5" s="160" t="s">
        <v>566</v>
      </c>
      <c r="D5" s="1307"/>
      <c r="E5" s="121"/>
      <c r="F5" s="121"/>
      <c r="G5" s="121"/>
      <c r="H5" s="121"/>
      <c r="I5" s="121"/>
      <c r="J5" s="121"/>
      <c r="K5" s="121"/>
      <c r="L5" s="121"/>
    </row>
    <row r="6" spans="2:12">
      <c r="B6" s="121"/>
      <c r="C6" s="160"/>
      <c r="D6" s="1307"/>
      <c r="E6" s="121"/>
      <c r="F6" s="121"/>
      <c r="G6" s="121"/>
      <c r="H6" s="121"/>
      <c r="I6" s="121"/>
      <c r="J6" s="121"/>
      <c r="K6" s="121"/>
      <c r="L6" s="121"/>
    </row>
    <row r="7" spans="2:12" ht="13.8" thickBot="1">
      <c r="B7" s="121"/>
      <c r="C7" s="121" t="s">
        <v>567</v>
      </c>
      <c r="D7" s="1307"/>
      <c r="E7" s="121"/>
      <c r="F7" s="121"/>
      <c r="G7" s="121"/>
      <c r="H7" s="121"/>
      <c r="I7" s="121"/>
      <c r="J7" s="121"/>
      <c r="K7" s="121"/>
      <c r="L7" s="121"/>
    </row>
    <row r="8" spans="2:12" ht="21" customHeight="1" thickBot="1">
      <c r="B8" s="121"/>
      <c r="C8" s="7987" t="s">
        <v>568</v>
      </c>
      <c r="D8" s="7991" t="s">
        <v>569</v>
      </c>
      <c r="E8" s="7991"/>
      <c r="F8" s="7991"/>
      <c r="G8" s="7991"/>
      <c r="H8" s="7991"/>
      <c r="I8" s="7991"/>
      <c r="J8" s="7991"/>
      <c r="K8" s="7992"/>
      <c r="L8" s="121"/>
    </row>
    <row r="9" spans="2:12" ht="27" thickBot="1">
      <c r="B9" s="121"/>
      <c r="C9" s="7988"/>
      <c r="D9" s="1308" t="s">
        <v>570</v>
      </c>
      <c r="E9" s="1308" t="s">
        <v>571</v>
      </c>
      <c r="F9" s="1308" t="s">
        <v>572</v>
      </c>
      <c r="G9" s="1308" t="s">
        <v>573</v>
      </c>
      <c r="H9" s="1308" t="s">
        <v>574</v>
      </c>
      <c r="I9" s="1308" t="s">
        <v>575</v>
      </c>
      <c r="J9" s="1308" t="s">
        <v>576</v>
      </c>
      <c r="K9" s="1309" t="s">
        <v>577</v>
      </c>
      <c r="L9" s="121"/>
    </row>
    <row r="10" spans="2:12">
      <c r="B10" s="121"/>
      <c r="C10" s="1310"/>
      <c r="D10" s="2905"/>
      <c r="E10" s="2906"/>
      <c r="F10" s="2907"/>
      <c r="G10" s="2907"/>
      <c r="H10" s="2907"/>
      <c r="I10" s="2907"/>
      <c r="J10" s="2907"/>
      <c r="K10" s="2905"/>
      <c r="L10" s="121"/>
    </row>
    <row r="11" spans="2:12">
      <c r="B11" s="121"/>
      <c r="C11" s="2908" t="s">
        <v>578</v>
      </c>
      <c r="D11" s="2909">
        <f>SUM(D12:D28)</f>
        <v>0</v>
      </c>
      <c r="E11" s="2909">
        <f t="shared" ref="E11:K11" si="0">SUM(E12:E28)</f>
        <v>0</v>
      </c>
      <c r="F11" s="2909">
        <f t="shared" si="0"/>
        <v>0</v>
      </c>
      <c r="G11" s="2909">
        <f t="shared" si="0"/>
        <v>0</v>
      </c>
      <c r="H11" s="2909">
        <f t="shared" si="0"/>
        <v>0</v>
      </c>
      <c r="I11" s="2909">
        <f t="shared" si="0"/>
        <v>0</v>
      </c>
      <c r="J11" s="2909">
        <f t="shared" si="0"/>
        <v>0</v>
      </c>
      <c r="K11" s="2910">
        <f t="shared" si="0"/>
        <v>0</v>
      </c>
      <c r="L11" s="121"/>
    </row>
    <row r="12" spans="2:12">
      <c r="B12" s="121"/>
      <c r="C12" s="2911" t="s">
        <v>579</v>
      </c>
      <c r="D12" s="2912"/>
      <c r="E12" s="2913"/>
      <c r="F12" s="2914"/>
      <c r="G12" s="2914"/>
      <c r="H12" s="2914"/>
      <c r="I12" s="2914"/>
      <c r="J12" s="2914"/>
      <c r="K12" s="2915"/>
      <c r="L12" s="121"/>
    </row>
    <row r="13" spans="2:12">
      <c r="B13" s="121"/>
      <c r="C13" s="2911" t="s">
        <v>580</v>
      </c>
      <c r="D13" s="2912"/>
      <c r="E13" s="2913"/>
      <c r="F13" s="2914"/>
      <c r="G13" s="2914"/>
      <c r="H13" s="2914"/>
      <c r="I13" s="2914"/>
      <c r="J13" s="2914"/>
      <c r="K13" s="2915"/>
      <c r="L13" s="121"/>
    </row>
    <row r="14" spans="2:12">
      <c r="B14" s="121"/>
      <c r="C14" s="2911" t="s">
        <v>581</v>
      </c>
      <c r="D14" s="2912"/>
      <c r="E14" s="2913"/>
      <c r="F14" s="2914"/>
      <c r="G14" s="2914"/>
      <c r="H14" s="2914"/>
      <c r="I14" s="2914"/>
      <c r="J14" s="2914"/>
      <c r="K14" s="2915"/>
      <c r="L14" s="121"/>
    </row>
    <row r="15" spans="2:12">
      <c r="B15" s="121"/>
      <c r="C15" s="2911" t="s">
        <v>582</v>
      </c>
      <c r="D15" s="2912"/>
      <c r="E15" s="2913"/>
      <c r="F15" s="2914"/>
      <c r="G15" s="2914"/>
      <c r="H15" s="2914"/>
      <c r="I15" s="2914"/>
      <c r="J15" s="2914"/>
      <c r="K15" s="2915"/>
      <c r="L15" s="121"/>
    </row>
    <row r="16" spans="2:12">
      <c r="B16" s="121"/>
      <c r="C16" s="2911" t="s">
        <v>583</v>
      </c>
      <c r="D16" s="2912"/>
      <c r="E16" s="2913"/>
      <c r="F16" s="2914"/>
      <c r="G16" s="2914"/>
      <c r="H16" s="2914"/>
      <c r="I16" s="2914"/>
      <c r="J16" s="2914"/>
      <c r="K16" s="2915"/>
      <c r="L16" s="121"/>
    </row>
    <row r="17" spans="2:12">
      <c r="B17" s="121"/>
      <c r="C17" s="2911" t="s">
        <v>584</v>
      </c>
      <c r="D17" s="2912"/>
      <c r="E17" s="2913"/>
      <c r="F17" s="2914"/>
      <c r="G17" s="2914"/>
      <c r="H17" s="2914"/>
      <c r="I17" s="2914"/>
      <c r="J17" s="2914"/>
      <c r="K17" s="2915"/>
      <c r="L17" s="121"/>
    </row>
    <row r="18" spans="2:12">
      <c r="B18" s="121"/>
      <c r="C18" s="2911" t="s">
        <v>585</v>
      </c>
      <c r="D18" s="2912"/>
      <c r="E18" s="2913"/>
      <c r="F18" s="2914"/>
      <c r="G18" s="2914"/>
      <c r="H18" s="2914"/>
      <c r="I18" s="2914"/>
      <c r="J18" s="2914"/>
      <c r="K18" s="2915"/>
      <c r="L18" s="121"/>
    </row>
    <row r="19" spans="2:12">
      <c r="B19" s="121"/>
      <c r="C19" s="2911" t="s">
        <v>586</v>
      </c>
      <c r="D19" s="2912"/>
      <c r="E19" s="2913"/>
      <c r="F19" s="2914"/>
      <c r="G19" s="2914"/>
      <c r="H19" s="2914"/>
      <c r="I19" s="2914"/>
      <c r="J19" s="2914"/>
      <c r="K19" s="2915"/>
      <c r="L19" s="121"/>
    </row>
    <row r="20" spans="2:12">
      <c r="B20" s="121"/>
      <c r="C20" s="2911" t="s">
        <v>587</v>
      </c>
      <c r="D20" s="2912"/>
      <c r="E20" s="2913"/>
      <c r="F20" s="2914"/>
      <c r="G20" s="2914"/>
      <c r="H20" s="2914"/>
      <c r="I20" s="2914"/>
      <c r="J20" s="2914"/>
      <c r="K20" s="2915"/>
      <c r="L20" s="121"/>
    </row>
    <row r="21" spans="2:12">
      <c r="B21" s="121"/>
      <c r="C21" s="2911" t="s">
        <v>588</v>
      </c>
      <c r="D21" s="2912"/>
      <c r="E21" s="2913"/>
      <c r="F21" s="2914"/>
      <c r="G21" s="2914"/>
      <c r="H21" s="2914"/>
      <c r="I21" s="2914"/>
      <c r="J21" s="2914"/>
      <c r="K21" s="2915"/>
      <c r="L21" s="121"/>
    </row>
    <row r="22" spans="2:12">
      <c r="B22" s="121"/>
      <c r="C22" s="2911" t="s">
        <v>589</v>
      </c>
      <c r="D22" s="2912"/>
      <c r="E22" s="2913"/>
      <c r="F22" s="2914"/>
      <c r="G22" s="2914"/>
      <c r="H22" s="2914"/>
      <c r="I22" s="2914"/>
      <c r="J22" s="2914"/>
      <c r="K22" s="2915"/>
      <c r="L22" s="121"/>
    </row>
    <row r="23" spans="2:12">
      <c r="B23" s="121"/>
      <c r="C23" s="2911" t="s">
        <v>590</v>
      </c>
      <c r="D23" s="2912"/>
      <c r="E23" s="2913"/>
      <c r="F23" s="2914"/>
      <c r="G23" s="2914"/>
      <c r="H23" s="2914"/>
      <c r="I23" s="2914"/>
      <c r="J23" s="2914"/>
      <c r="K23" s="2915"/>
      <c r="L23" s="121"/>
    </row>
    <row r="24" spans="2:12">
      <c r="B24" s="121"/>
      <c r="C24" s="2911" t="s">
        <v>591</v>
      </c>
      <c r="D24" s="2912"/>
      <c r="E24" s="2913"/>
      <c r="F24" s="2914"/>
      <c r="G24" s="2914"/>
      <c r="H24" s="2914"/>
      <c r="I24" s="2914"/>
      <c r="J24" s="2914"/>
      <c r="K24" s="2915"/>
      <c r="L24" s="121"/>
    </row>
    <row r="25" spans="2:12">
      <c r="B25" s="121"/>
      <c r="C25" s="2911" t="s">
        <v>592</v>
      </c>
      <c r="D25" s="2912"/>
      <c r="E25" s="2913"/>
      <c r="F25" s="2914"/>
      <c r="G25" s="2914"/>
      <c r="H25" s="2914"/>
      <c r="I25" s="2914"/>
      <c r="J25" s="2914"/>
      <c r="K25" s="2915"/>
      <c r="L25" s="121"/>
    </row>
    <row r="26" spans="2:12">
      <c r="B26" s="121"/>
      <c r="C26" s="2911" t="s">
        <v>593</v>
      </c>
      <c r="D26" s="2912"/>
      <c r="E26" s="2913"/>
      <c r="F26" s="2914"/>
      <c r="G26" s="2914"/>
      <c r="H26" s="2914"/>
      <c r="I26" s="2914"/>
      <c r="J26" s="2914"/>
      <c r="K26" s="2915"/>
      <c r="L26" s="121"/>
    </row>
    <row r="27" spans="2:12">
      <c r="B27" s="121"/>
      <c r="C27" s="2911" t="s">
        <v>594</v>
      </c>
      <c r="D27" s="2912"/>
      <c r="E27" s="2913"/>
      <c r="F27" s="2914"/>
      <c r="G27" s="2914"/>
      <c r="H27" s="2914"/>
      <c r="I27" s="2914"/>
      <c r="J27" s="2914"/>
      <c r="K27" s="2915"/>
      <c r="L27" s="121"/>
    </row>
    <row r="28" spans="2:12">
      <c r="B28" s="121"/>
      <c r="C28" s="2911" t="s">
        <v>595</v>
      </c>
      <c r="D28" s="2912"/>
      <c r="E28" s="2913"/>
      <c r="F28" s="2914"/>
      <c r="G28" s="2914"/>
      <c r="H28" s="2914"/>
      <c r="I28" s="2914"/>
      <c r="J28" s="2914"/>
      <c r="K28" s="2915"/>
      <c r="L28" s="121"/>
    </row>
    <row r="29" spans="2:12">
      <c r="B29" s="121"/>
      <c r="C29" s="2911"/>
      <c r="D29" s="2916"/>
      <c r="E29" s="2913"/>
      <c r="F29" s="2914"/>
      <c r="G29" s="2914"/>
      <c r="H29" s="2914"/>
      <c r="I29" s="2914"/>
      <c r="J29" s="2914"/>
      <c r="K29" s="2915"/>
      <c r="L29" s="121"/>
    </row>
    <row r="30" spans="2:12">
      <c r="B30" s="121"/>
      <c r="C30" s="2908" t="s">
        <v>596</v>
      </c>
      <c r="D30" s="2910">
        <f>SUM(D31:D37)</f>
        <v>0</v>
      </c>
      <c r="E30" s="2909">
        <f t="shared" ref="E30:K30" si="1">SUM(E31:E37)</f>
        <v>0</v>
      </c>
      <c r="F30" s="2917">
        <f t="shared" si="1"/>
        <v>0</v>
      </c>
      <c r="G30" s="2917">
        <f t="shared" si="1"/>
        <v>0</v>
      </c>
      <c r="H30" s="2917">
        <f t="shared" si="1"/>
        <v>0</v>
      </c>
      <c r="I30" s="2917">
        <f t="shared" si="1"/>
        <v>0</v>
      </c>
      <c r="J30" s="2917">
        <f t="shared" si="1"/>
        <v>0</v>
      </c>
      <c r="K30" s="2910">
        <f t="shared" si="1"/>
        <v>0</v>
      </c>
      <c r="L30" s="121"/>
    </row>
    <row r="31" spans="2:12">
      <c r="B31" s="121"/>
      <c r="C31" s="2911" t="s">
        <v>597</v>
      </c>
      <c r="D31" s="2912"/>
      <c r="E31" s="2913"/>
      <c r="F31" s="2914"/>
      <c r="G31" s="2914"/>
      <c r="H31" s="2914"/>
      <c r="I31" s="2914"/>
      <c r="J31" s="2914"/>
      <c r="K31" s="2915"/>
      <c r="L31" s="121"/>
    </row>
    <row r="32" spans="2:12">
      <c r="B32" s="121"/>
      <c r="C32" s="2911" t="s">
        <v>598</v>
      </c>
      <c r="D32" s="2912"/>
      <c r="E32" s="2913"/>
      <c r="F32" s="2914"/>
      <c r="G32" s="2914"/>
      <c r="H32" s="2914"/>
      <c r="I32" s="2914"/>
      <c r="J32" s="2914"/>
      <c r="K32" s="2915"/>
      <c r="L32" s="121"/>
    </row>
    <row r="33" spans="2:12">
      <c r="B33" s="121"/>
      <c r="C33" s="2911" t="s">
        <v>599</v>
      </c>
      <c r="D33" s="2912"/>
      <c r="E33" s="2913"/>
      <c r="F33" s="2914"/>
      <c r="G33" s="2914"/>
      <c r="H33" s="2914"/>
      <c r="I33" s="2914"/>
      <c r="J33" s="2914"/>
      <c r="K33" s="2915"/>
      <c r="L33" s="121"/>
    </row>
    <row r="34" spans="2:12">
      <c r="B34" s="121"/>
      <c r="C34" s="2911" t="s">
        <v>600</v>
      </c>
      <c r="D34" s="2912"/>
      <c r="E34" s="2913"/>
      <c r="F34" s="2914"/>
      <c r="G34" s="2914"/>
      <c r="H34" s="2914"/>
      <c r="I34" s="2914"/>
      <c r="J34" s="2914"/>
      <c r="K34" s="2915"/>
      <c r="L34" s="121"/>
    </row>
    <row r="35" spans="2:12">
      <c r="B35" s="121"/>
      <c r="C35" s="2911" t="s">
        <v>601</v>
      </c>
      <c r="D35" s="2912"/>
      <c r="E35" s="2913"/>
      <c r="F35" s="2914"/>
      <c r="G35" s="2914"/>
      <c r="H35" s="2914"/>
      <c r="I35" s="2914"/>
      <c r="J35" s="2914"/>
      <c r="K35" s="2915"/>
      <c r="L35" s="121"/>
    </row>
    <row r="36" spans="2:12">
      <c r="B36" s="121"/>
      <c r="C36" s="2911" t="s">
        <v>602</v>
      </c>
      <c r="D36" s="2912"/>
      <c r="E36" s="2913"/>
      <c r="F36" s="2914"/>
      <c r="G36" s="2914"/>
      <c r="H36" s="2914"/>
      <c r="I36" s="2914"/>
      <c r="J36" s="2914"/>
      <c r="K36" s="2915"/>
      <c r="L36" s="121"/>
    </row>
    <row r="37" spans="2:12">
      <c r="B37" s="121"/>
      <c r="C37" s="2911" t="s">
        <v>603</v>
      </c>
      <c r="D37" s="2912"/>
      <c r="E37" s="2913"/>
      <c r="F37" s="2914"/>
      <c r="G37" s="2914"/>
      <c r="H37" s="2914"/>
      <c r="I37" s="2914"/>
      <c r="J37" s="2914"/>
      <c r="K37" s="2915"/>
      <c r="L37" s="121"/>
    </row>
    <row r="38" spans="2:12">
      <c r="B38" s="121"/>
      <c r="C38" s="2908"/>
      <c r="D38" s="2916"/>
      <c r="E38" s="2913"/>
      <c r="F38" s="2914"/>
      <c r="G38" s="2914"/>
      <c r="H38" s="2914"/>
      <c r="I38" s="2914"/>
      <c r="J38" s="2914"/>
      <c r="K38" s="2915"/>
      <c r="L38" s="121"/>
    </row>
    <row r="39" spans="2:12">
      <c r="B39" s="121"/>
      <c r="C39" s="2908" t="s">
        <v>604</v>
      </c>
      <c r="D39" s="2909">
        <f t="shared" ref="D39:K39" si="2">SUM(D40:D44)</f>
        <v>0</v>
      </c>
      <c r="E39" s="2909">
        <f t="shared" si="2"/>
        <v>0</v>
      </c>
      <c r="F39" s="2909">
        <f t="shared" si="2"/>
        <v>0</v>
      </c>
      <c r="G39" s="2909">
        <f t="shared" si="2"/>
        <v>0</v>
      </c>
      <c r="H39" s="2909">
        <f t="shared" si="2"/>
        <v>0</v>
      </c>
      <c r="I39" s="2909">
        <f t="shared" si="2"/>
        <v>0</v>
      </c>
      <c r="J39" s="2909">
        <f t="shared" si="2"/>
        <v>0</v>
      </c>
      <c r="K39" s="2909">
        <f t="shared" si="2"/>
        <v>0</v>
      </c>
      <c r="L39" s="121"/>
    </row>
    <row r="40" spans="2:12">
      <c r="B40" s="121"/>
      <c r="C40" s="2911" t="s">
        <v>605</v>
      </c>
      <c r="D40" s="2912"/>
      <c r="E40" s="2913"/>
      <c r="F40" s="2914"/>
      <c r="G40" s="2914"/>
      <c r="H40" s="2914"/>
      <c r="I40" s="2914"/>
      <c r="J40" s="2914"/>
      <c r="K40" s="2915"/>
      <c r="L40" s="121"/>
    </row>
    <row r="41" spans="2:12">
      <c r="B41" s="121"/>
      <c r="C41" s="2911" t="s">
        <v>606</v>
      </c>
      <c r="D41" s="2912"/>
      <c r="E41" s="2913"/>
      <c r="F41" s="2914"/>
      <c r="G41" s="2914"/>
      <c r="H41" s="2914"/>
      <c r="I41" s="2914"/>
      <c r="J41" s="2914"/>
      <c r="K41" s="2915"/>
      <c r="L41" s="121"/>
    </row>
    <row r="42" spans="2:12">
      <c r="B42" s="121"/>
      <c r="C42" s="2911" t="s">
        <v>607</v>
      </c>
      <c r="D42" s="2912"/>
      <c r="E42" s="2913"/>
      <c r="F42" s="2914"/>
      <c r="G42" s="2914"/>
      <c r="H42" s="2914"/>
      <c r="I42" s="2914"/>
      <c r="J42" s="2914"/>
      <c r="K42" s="2915"/>
      <c r="L42" s="121"/>
    </row>
    <row r="43" spans="2:12">
      <c r="B43" s="121"/>
      <c r="C43" s="2911" t="s">
        <v>608</v>
      </c>
      <c r="D43" s="2912"/>
      <c r="E43" s="2913"/>
      <c r="F43" s="2914"/>
      <c r="G43" s="2914"/>
      <c r="H43" s="2914"/>
      <c r="I43" s="2914"/>
      <c r="J43" s="2914"/>
      <c r="K43" s="2915"/>
      <c r="L43" s="121"/>
    </row>
    <row r="44" spans="2:12">
      <c r="B44" s="121"/>
      <c r="C44" s="2911" t="s">
        <v>609</v>
      </c>
      <c r="D44" s="2912"/>
      <c r="E44" s="2913"/>
      <c r="F44" s="2914"/>
      <c r="G44" s="2914"/>
      <c r="H44" s="2914"/>
      <c r="I44" s="2914"/>
      <c r="J44" s="2914"/>
      <c r="K44" s="2915"/>
      <c r="L44" s="121"/>
    </row>
    <row r="45" spans="2:12">
      <c r="B45" s="121"/>
      <c r="C45" s="2911"/>
      <c r="D45" s="2916"/>
      <c r="E45" s="2913"/>
      <c r="F45" s="2914"/>
      <c r="G45" s="2914"/>
      <c r="H45" s="2914"/>
      <c r="I45" s="2914"/>
      <c r="J45" s="2914"/>
      <c r="K45" s="2915"/>
      <c r="L45" s="121"/>
    </row>
    <row r="46" spans="2:12">
      <c r="B46" s="121"/>
      <c r="C46" s="2908" t="s">
        <v>610</v>
      </c>
      <c r="D46" s="2909">
        <f t="shared" ref="D46:K46" si="3">SUM(D47:D52)</f>
        <v>0</v>
      </c>
      <c r="E46" s="2909">
        <f t="shared" si="3"/>
        <v>0</v>
      </c>
      <c r="F46" s="2909">
        <f t="shared" si="3"/>
        <v>0</v>
      </c>
      <c r="G46" s="2909">
        <f t="shared" si="3"/>
        <v>0</v>
      </c>
      <c r="H46" s="2909">
        <f t="shared" si="3"/>
        <v>0</v>
      </c>
      <c r="I46" s="2909">
        <f t="shared" si="3"/>
        <v>0</v>
      </c>
      <c r="J46" s="2909">
        <f t="shared" si="3"/>
        <v>0</v>
      </c>
      <c r="K46" s="2909">
        <f t="shared" si="3"/>
        <v>0</v>
      </c>
      <c r="L46" s="121"/>
    </row>
    <row r="47" spans="2:12">
      <c r="B47" s="121"/>
      <c r="C47" s="2911" t="s">
        <v>611</v>
      </c>
      <c r="D47" s="2912"/>
      <c r="E47" s="2913"/>
      <c r="F47" s="2914"/>
      <c r="G47" s="2914"/>
      <c r="H47" s="2914"/>
      <c r="I47" s="2914"/>
      <c r="J47" s="2914"/>
      <c r="K47" s="2915"/>
      <c r="L47" s="121"/>
    </row>
    <row r="48" spans="2:12">
      <c r="B48" s="121"/>
      <c r="C48" s="2911" t="s">
        <v>612</v>
      </c>
      <c r="D48" s="2912"/>
      <c r="E48" s="2913"/>
      <c r="F48" s="2914"/>
      <c r="G48" s="2914"/>
      <c r="H48" s="2914"/>
      <c r="I48" s="2914"/>
      <c r="J48" s="2914"/>
      <c r="K48" s="2915"/>
      <c r="L48" s="121"/>
    </row>
    <row r="49" spans="2:12">
      <c r="B49" s="121"/>
      <c r="C49" s="2911" t="s">
        <v>613</v>
      </c>
      <c r="D49" s="2912"/>
      <c r="E49" s="2913"/>
      <c r="F49" s="2914"/>
      <c r="G49" s="2914"/>
      <c r="H49" s="2914"/>
      <c r="I49" s="2914"/>
      <c r="J49" s="2914"/>
      <c r="K49" s="2915"/>
      <c r="L49" s="121"/>
    </row>
    <row r="50" spans="2:12">
      <c r="B50" s="121"/>
      <c r="C50" s="2911" t="s">
        <v>614</v>
      </c>
      <c r="D50" s="2912"/>
      <c r="E50" s="2913"/>
      <c r="F50" s="2914"/>
      <c r="G50" s="2914"/>
      <c r="H50" s="2914"/>
      <c r="I50" s="2914"/>
      <c r="J50" s="2914"/>
      <c r="K50" s="2915"/>
      <c r="L50" s="121"/>
    </row>
    <row r="51" spans="2:12">
      <c r="B51" s="121"/>
      <c r="C51" s="2911" t="s">
        <v>615</v>
      </c>
      <c r="D51" s="2912"/>
      <c r="E51" s="2913"/>
      <c r="F51" s="2914"/>
      <c r="G51" s="2914"/>
      <c r="H51" s="2914"/>
      <c r="I51" s="2914"/>
      <c r="J51" s="2914"/>
      <c r="K51" s="2915"/>
      <c r="L51" s="121"/>
    </row>
    <row r="52" spans="2:12">
      <c r="B52" s="121"/>
      <c r="C52" s="2911" t="s">
        <v>616</v>
      </c>
      <c r="D52" s="2912"/>
      <c r="E52" s="2913"/>
      <c r="F52" s="2914"/>
      <c r="G52" s="2914"/>
      <c r="H52" s="2914"/>
      <c r="I52" s="2914"/>
      <c r="J52" s="2914"/>
      <c r="K52" s="2915"/>
      <c r="L52" s="121"/>
    </row>
    <row r="53" spans="2:12">
      <c r="B53" s="121"/>
      <c r="C53" s="2908"/>
      <c r="D53" s="2916"/>
      <c r="E53" s="2913"/>
      <c r="F53" s="2914"/>
      <c r="G53" s="2914"/>
      <c r="H53" s="2914"/>
      <c r="I53" s="2914"/>
      <c r="J53" s="2914"/>
      <c r="K53" s="2915"/>
      <c r="L53" s="121"/>
    </row>
    <row r="54" spans="2:12">
      <c r="B54" s="121"/>
      <c r="C54" s="2908" t="s">
        <v>617</v>
      </c>
      <c r="D54" s="2910">
        <f t="shared" ref="D54:K54" si="4">SUM(D55:D63)</f>
        <v>0</v>
      </c>
      <c r="E54" s="2909">
        <f t="shared" si="4"/>
        <v>0</v>
      </c>
      <c r="F54" s="2917">
        <f t="shared" si="4"/>
        <v>0</v>
      </c>
      <c r="G54" s="2917">
        <f t="shared" si="4"/>
        <v>0</v>
      </c>
      <c r="H54" s="2917">
        <f t="shared" si="4"/>
        <v>0</v>
      </c>
      <c r="I54" s="2917">
        <f t="shared" si="4"/>
        <v>0</v>
      </c>
      <c r="J54" s="2917">
        <f t="shared" si="4"/>
        <v>0</v>
      </c>
      <c r="K54" s="2910">
        <f t="shared" si="4"/>
        <v>0</v>
      </c>
      <c r="L54" s="121"/>
    </row>
    <row r="55" spans="2:12">
      <c r="B55" s="121"/>
      <c r="C55" s="2911" t="s">
        <v>618</v>
      </c>
      <c r="D55" s="2912"/>
      <c r="E55" s="2913"/>
      <c r="F55" s="2914"/>
      <c r="G55" s="2914"/>
      <c r="H55" s="2914"/>
      <c r="I55" s="2914"/>
      <c r="J55" s="2914"/>
      <c r="K55" s="2915"/>
      <c r="L55" s="121"/>
    </row>
    <row r="56" spans="2:12">
      <c r="B56" s="121"/>
      <c r="C56" s="2911" t="s">
        <v>619</v>
      </c>
      <c r="D56" s="2912"/>
      <c r="E56" s="2913"/>
      <c r="F56" s="2914"/>
      <c r="G56" s="2914"/>
      <c r="H56" s="2914"/>
      <c r="I56" s="2914"/>
      <c r="J56" s="2914"/>
      <c r="K56" s="2915"/>
      <c r="L56" s="121"/>
    </row>
    <row r="57" spans="2:12">
      <c r="B57" s="121"/>
      <c r="C57" s="2911" t="s">
        <v>620</v>
      </c>
      <c r="D57" s="2912"/>
      <c r="E57" s="2913"/>
      <c r="F57" s="2914"/>
      <c r="G57" s="2914"/>
      <c r="H57" s="2914"/>
      <c r="I57" s="2914"/>
      <c r="J57" s="2914"/>
      <c r="K57" s="2915"/>
      <c r="L57" s="121"/>
    </row>
    <row r="58" spans="2:12">
      <c r="B58" s="121"/>
      <c r="C58" s="2911" t="s">
        <v>621</v>
      </c>
      <c r="D58" s="2912"/>
      <c r="E58" s="2913"/>
      <c r="F58" s="2914"/>
      <c r="G58" s="2914"/>
      <c r="H58" s="2914"/>
      <c r="I58" s="2914"/>
      <c r="J58" s="2914"/>
      <c r="K58" s="2915"/>
      <c r="L58" s="121"/>
    </row>
    <row r="59" spans="2:12">
      <c r="B59" s="121"/>
      <c r="C59" s="2911" t="s">
        <v>622</v>
      </c>
      <c r="D59" s="2912"/>
      <c r="E59" s="2913"/>
      <c r="F59" s="2914"/>
      <c r="G59" s="2914"/>
      <c r="H59" s="2914"/>
      <c r="I59" s="2914"/>
      <c r="J59" s="2914"/>
      <c r="K59" s="2915"/>
      <c r="L59" s="121"/>
    </row>
    <row r="60" spans="2:12">
      <c r="B60" s="121"/>
      <c r="C60" s="2911" t="s">
        <v>623</v>
      </c>
      <c r="D60" s="2912"/>
      <c r="E60" s="2913"/>
      <c r="F60" s="2914"/>
      <c r="G60" s="2914"/>
      <c r="H60" s="2914"/>
      <c r="I60" s="2914"/>
      <c r="J60" s="2914"/>
      <c r="K60" s="2915"/>
      <c r="L60" s="121"/>
    </row>
    <row r="61" spans="2:12">
      <c r="B61" s="121"/>
      <c r="C61" s="2911" t="s">
        <v>624</v>
      </c>
      <c r="D61" s="2912"/>
      <c r="E61" s="2913"/>
      <c r="F61" s="2914"/>
      <c r="G61" s="2914"/>
      <c r="H61" s="2914"/>
      <c r="I61" s="2914"/>
      <c r="J61" s="2914"/>
      <c r="K61" s="2915"/>
      <c r="L61" s="121"/>
    </row>
    <row r="62" spans="2:12">
      <c r="B62" s="121"/>
      <c r="C62" s="2911" t="s">
        <v>625</v>
      </c>
      <c r="D62" s="2912"/>
      <c r="E62" s="2913"/>
      <c r="F62" s="2914"/>
      <c r="G62" s="2914"/>
      <c r="H62" s="2914"/>
      <c r="I62" s="2914"/>
      <c r="J62" s="2914"/>
      <c r="K62" s="2915"/>
      <c r="L62" s="121"/>
    </row>
    <row r="63" spans="2:12">
      <c r="B63" s="121"/>
      <c r="C63" s="2911" t="s">
        <v>626</v>
      </c>
      <c r="D63" s="2912"/>
      <c r="E63" s="2913"/>
      <c r="F63" s="2914"/>
      <c r="G63" s="2914"/>
      <c r="H63" s="2914"/>
      <c r="I63" s="2914"/>
      <c r="J63" s="2914"/>
      <c r="K63" s="2915"/>
      <c r="L63" s="121"/>
    </row>
    <row r="64" spans="2:12">
      <c r="B64" s="121"/>
      <c r="C64" s="2908"/>
      <c r="D64" s="2916"/>
      <c r="E64" s="2913"/>
      <c r="F64" s="2914"/>
      <c r="G64" s="2914"/>
      <c r="H64" s="2914"/>
      <c r="I64" s="2914"/>
      <c r="J64" s="2914"/>
      <c r="K64" s="2915"/>
      <c r="L64" s="121"/>
    </row>
    <row r="65" spans="2:12">
      <c r="B65" s="121"/>
      <c r="C65" s="2908" t="s">
        <v>627</v>
      </c>
      <c r="D65" s="2910">
        <f t="shared" ref="D65:K65" si="5">SUM(D66:D71)</f>
        <v>0</v>
      </c>
      <c r="E65" s="2909">
        <f t="shared" si="5"/>
        <v>0</v>
      </c>
      <c r="F65" s="2917">
        <f t="shared" si="5"/>
        <v>0</v>
      </c>
      <c r="G65" s="2917">
        <f t="shared" si="5"/>
        <v>0</v>
      </c>
      <c r="H65" s="2917">
        <f t="shared" si="5"/>
        <v>0</v>
      </c>
      <c r="I65" s="2917">
        <f t="shared" si="5"/>
        <v>0</v>
      </c>
      <c r="J65" s="2917">
        <f t="shared" si="5"/>
        <v>0</v>
      </c>
      <c r="K65" s="2910">
        <f t="shared" si="5"/>
        <v>0</v>
      </c>
      <c r="L65" s="121"/>
    </row>
    <row r="66" spans="2:12">
      <c r="B66" s="121"/>
      <c r="C66" s="2911" t="s">
        <v>628</v>
      </c>
      <c r="D66" s="2912"/>
      <c r="E66" s="2913"/>
      <c r="F66" s="2914"/>
      <c r="G66" s="2914"/>
      <c r="H66" s="2914"/>
      <c r="I66" s="2914"/>
      <c r="J66" s="2914"/>
      <c r="K66" s="2915"/>
      <c r="L66" s="121"/>
    </row>
    <row r="67" spans="2:12">
      <c r="B67" s="121"/>
      <c r="C67" s="2911" t="s">
        <v>629</v>
      </c>
      <c r="D67" s="2912"/>
      <c r="E67" s="2913"/>
      <c r="F67" s="2914"/>
      <c r="G67" s="2914"/>
      <c r="H67" s="2914"/>
      <c r="I67" s="2914"/>
      <c r="J67" s="2914"/>
      <c r="K67" s="2915"/>
      <c r="L67" s="121"/>
    </row>
    <row r="68" spans="2:12">
      <c r="B68" s="121"/>
      <c r="C68" s="2911" t="s">
        <v>630</v>
      </c>
      <c r="D68" s="2912"/>
      <c r="E68" s="2913"/>
      <c r="F68" s="2914"/>
      <c r="G68" s="2914"/>
      <c r="H68" s="2914"/>
      <c r="I68" s="2914"/>
      <c r="J68" s="2914"/>
      <c r="K68" s="2915"/>
      <c r="L68" s="121"/>
    </row>
    <row r="69" spans="2:12">
      <c r="B69" s="121"/>
      <c r="C69" s="2911" t="s">
        <v>631</v>
      </c>
      <c r="D69" s="2912"/>
      <c r="E69" s="2913"/>
      <c r="F69" s="2914"/>
      <c r="G69" s="2914"/>
      <c r="H69" s="2914"/>
      <c r="I69" s="2914"/>
      <c r="J69" s="2914"/>
      <c r="K69" s="2915"/>
      <c r="L69" s="121"/>
    </row>
    <row r="70" spans="2:12">
      <c r="B70" s="121"/>
      <c r="C70" s="2911" t="s">
        <v>632</v>
      </c>
      <c r="D70" s="2912"/>
      <c r="E70" s="2913"/>
      <c r="F70" s="2914"/>
      <c r="G70" s="2914"/>
      <c r="H70" s="2914"/>
      <c r="I70" s="2914"/>
      <c r="J70" s="2914"/>
      <c r="K70" s="2915"/>
      <c r="L70" s="121"/>
    </row>
    <row r="71" spans="2:12">
      <c r="B71" s="121"/>
      <c r="C71" s="2911" t="s">
        <v>633</v>
      </c>
      <c r="D71" s="2912"/>
      <c r="E71" s="2913"/>
      <c r="F71" s="2914"/>
      <c r="G71" s="2914"/>
      <c r="H71" s="2914"/>
      <c r="I71" s="2914"/>
      <c r="J71" s="2914"/>
      <c r="K71" s="2915"/>
      <c r="L71" s="121"/>
    </row>
    <row r="72" spans="2:12">
      <c r="B72" s="121"/>
      <c r="C72" s="2911"/>
      <c r="D72" s="2916"/>
      <c r="E72" s="2913"/>
      <c r="F72" s="2914"/>
      <c r="G72" s="2914"/>
      <c r="H72" s="2914"/>
      <c r="I72" s="2914"/>
      <c r="J72" s="2914"/>
      <c r="K72" s="2915"/>
      <c r="L72" s="121"/>
    </row>
    <row r="73" spans="2:12">
      <c r="B73" s="121"/>
      <c r="C73" s="2908" t="s">
        <v>634</v>
      </c>
      <c r="D73" s="2910">
        <f t="shared" ref="D73:K73" si="6">SUM(D74:D79)</f>
        <v>0</v>
      </c>
      <c r="E73" s="2909">
        <f t="shared" si="6"/>
        <v>0</v>
      </c>
      <c r="F73" s="2917">
        <f t="shared" si="6"/>
        <v>0</v>
      </c>
      <c r="G73" s="2917">
        <f t="shared" si="6"/>
        <v>0</v>
      </c>
      <c r="H73" s="2917">
        <f t="shared" si="6"/>
        <v>0</v>
      </c>
      <c r="I73" s="2917">
        <f t="shared" si="6"/>
        <v>0</v>
      </c>
      <c r="J73" s="2917">
        <f t="shared" si="6"/>
        <v>0</v>
      </c>
      <c r="K73" s="2910">
        <f t="shared" si="6"/>
        <v>0</v>
      </c>
      <c r="L73" s="121"/>
    </row>
    <row r="74" spans="2:12">
      <c r="B74" s="121"/>
      <c r="C74" s="2911" t="s">
        <v>635</v>
      </c>
      <c r="D74" s="2912"/>
      <c r="E74" s="2913"/>
      <c r="F74" s="2914"/>
      <c r="G74" s="2914"/>
      <c r="H74" s="2914"/>
      <c r="I74" s="2914"/>
      <c r="J74" s="2914"/>
      <c r="K74" s="2915"/>
      <c r="L74" s="121"/>
    </row>
    <row r="75" spans="2:12">
      <c r="B75" s="121"/>
      <c r="C75" s="2911" t="s">
        <v>636</v>
      </c>
      <c r="D75" s="2912"/>
      <c r="E75" s="2913"/>
      <c r="F75" s="2914"/>
      <c r="G75" s="2914"/>
      <c r="H75" s="2914"/>
      <c r="I75" s="2914"/>
      <c r="J75" s="2914"/>
      <c r="K75" s="2915"/>
      <c r="L75" s="121"/>
    </row>
    <row r="76" spans="2:12">
      <c r="B76" s="121"/>
      <c r="C76" s="2911" t="s">
        <v>637</v>
      </c>
      <c r="D76" s="2912"/>
      <c r="E76" s="2913"/>
      <c r="F76" s="2914"/>
      <c r="G76" s="2914"/>
      <c r="H76" s="2914"/>
      <c r="I76" s="2914"/>
      <c r="J76" s="2914"/>
      <c r="K76" s="2915"/>
      <c r="L76" s="121"/>
    </row>
    <row r="77" spans="2:12">
      <c r="B77" s="121"/>
      <c r="C77" s="2911" t="s">
        <v>638</v>
      </c>
      <c r="D77" s="2912"/>
      <c r="E77" s="2913"/>
      <c r="F77" s="2914"/>
      <c r="G77" s="2914"/>
      <c r="H77" s="2914"/>
      <c r="I77" s="2914"/>
      <c r="J77" s="2914"/>
      <c r="K77" s="2915"/>
      <c r="L77" s="121"/>
    </row>
    <row r="78" spans="2:12">
      <c r="B78" s="121"/>
      <c r="C78" s="2911" t="s">
        <v>639</v>
      </c>
      <c r="D78" s="2912"/>
      <c r="E78" s="2913"/>
      <c r="F78" s="2914"/>
      <c r="G78" s="2914"/>
      <c r="H78" s="2914"/>
      <c r="I78" s="2914"/>
      <c r="J78" s="2914"/>
      <c r="K78" s="2915"/>
      <c r="L78" s="121"/>
    </row>
    <row r="79" spans="2:12">
      <c r="B79" s="121"/>
      <c r="C79" s="2911" t="s">
        <v>640</v>
      </c>
      <c r="D79" s="2912"/>
      <c r="E79" s="2913"/>
      <c r="F79" s="2914"/>
      <c r="G79" s="2914"/>
      <c r="H79" s="2914"/>
      <c r="I79" s="2914"/>
      <c r="J79" s="2914"/>
      <c r="K79" s="2915"/>
      <c r="L79" s="121"/>
    </row>
    <row r="80" spans="2:12">
      <c r="B80" s="121"/>
      <c r="C80" s="2908"/>
      <c r="D80" s="2916"/>
      <c r="E80" s="2913"/>
      <c r="F80" s="2914"/>
      <c r="G80" s="2914"/>
      <c r="H80" s="2914"/>
      <c r="I80" s="2914"/>
      <c r="J80" s="2914"/>
      <c r="K80" s="2915"/>
      <c r="L80" s="121"/>
    </row>
    <row r="81" spans="2:12">
      <c r="B81" s="121"/>
      <c r="C81" s="2908" t="s">
        <v>641</v>
      </c>
      <c r="D81" s="2910">
        <f t="shared" ref="D81:K81" si="7">SUM(D82:D88)</f>
        <v>0</v>
      </c>
      <c r="E81" s="2909">
        <f t="shared" si="7"/>
        <v>0</v>
      </c>
      <c r="F81" s="2917">
        <f t="shared" si="7"/>
        <v>0</v>
      </c>
      <c r="G81" s="2917">
        <f t="shared" si="7"/>
        <v>0</v>
      </c>
      <c r="H81" s="2917">
        <f t="shared" si="7"/>
        <v>0</v>
      </c>
      <c r="I81" s="2917">
        <f t="shared" si="7"/>
        <v>0</v>
      </c>
      <c r="J81" s="2917">
        <f t="shared" si="7"/>
        <v>0</v>
      </c>
      <c r="K81" s="2910">
        <f t="shared" si="7"/>
        <v>0</v>
      </c>
      <c r="L81" s="121"/>
    </row>
    <row r="82" spans="2:12">
      <c r="B82" s="121"/>
      <c r="C82" s="2911" t="s">
        <v>642</v>
      </c>
      <c r="D82" s="2912"/>
      <c r="E82" s="2913"/>
      <c r="F82" s="2914"/>
      <c r="G82" s="2914"/>
      <c r="H82" s="2914"/>
      <c r="I82" s="2914"/>
      <c r="J82" s="2914"/>
      <c r="K82" s="2915"/>
      <c r="L82" s="121"/>
    </row>
    <row r="83" spans="2:12">
      <c r="B83" s="121"/>
      <c r="C83" s="2911" t="s">
        <v>643</v>
      </c>
      <c r="D83" s="2912"/>
      <c r="E83" s="2913"/>
      <c r="F83" s="2914"/>
      <c r="G83" s="2914"/>
      <c r="H83" s="2914"/>
      <c r="I83" s="2914"/>
      <c r="J83" s="2914"/>
      <c r="K83" s="2915"/>
      <c r="L83" s="121"/>
    </row>
    <row r="84" spans="2:12">
      <c r="B84" s="121"/>
      <c r="C84" s="2911" t="s">
        <v>644</v>
      </c>
      <c r="D84" s="2912"/>
      <c r="E84" s="2913"/>
      <c r="F84" s="2914"/>
      <c r="G84" s="2914"/>
      <c r="H84" s="2914"/>
      <c r="I84" s="2914"/>
      <c r="J84" s="2914"/>
      <c r="K84" s="2915"/>
      <c r="L84" s="121"/>
    </row>
    <row r="85" spans="2:12">
      <c r="B85" s="121"/>
      <c r="C85" s="2911" t="s">
        <v>645</v>
      </c>
      <c r="D85" s="2912"/>
      <c r="E85" s="2913"/>
      <c r="F85" s="2914"/>
      <c r="G85" s="2914"/>
      <c r="H85" s="2914"/>
      <c r="I85" s="2914"/>
      <c r="J85" s="2914"/>
      <c r="K85" s="2915"/>
      <c r="L85" s="121"/>
    </row>
    <row r="86" spans="2:12">
      <c r="B86" s="121"/>
      <c r="C86" s="2911" t="s">
        <v>646</v>
      </c>
      <c r="D86" s="2912"/>
      <c r="E86" s="2913"/>
      <c r="F86" s="2914"/>
      <c r="G86" s="2914"/>
      <c r="H86" s="2914"/>
      <c r="I86" s="2914"/>
      <c r="J86" s="2914"/>
      <c r="K86" s="2915"/>
      <c r="L86" s="121"/>
    </row>
    <row r="87" spans="2:12">
      <c r="B87" s="121"/>
      <c r="C87" s="2911" t="s">
        <v>647</v>
      </c>
      <c r="D87" s="2912"/>
      <c r="E87" s="2913"/>
      <c r="F87" s="2914"/>
      <c r="G87" s="2914"/>
      <c r="H87" s="2914"/>
      <c r="I87" s="2914"/>
      <c r="J87" s="2914"/>
      <c r="K87" s="2915"/>
      <c r="L87" s="121"/>
    </row>
    <row r="88" spans="2:12">
      <c r="B88" s="121"/>
      <c r="C88" s="2911" t="s">
        <v>648</v>
      </c>
      <c r="D88" s="2912"/>
      <c r="E88" s="2913"/>
      <c r="F88" s="2914"/>
      <c r="G88" s="2914"/>
      <c r="H88" s="2914"/>
      <c r="I88" s="2914"/>
      <c r="J88" s="2914"/>
      <c r="K88" s="2915"/>
      <c r="L88" s="121"/>
    </row>
    <row r="89" spans="2:12">
      <c r="B89" s="121"/>
      <c r="C89" s="2908"/>
      <c r="D89" s="2916"/>
      <c r="E89" s="2913"/>
      <c r="F89" s="2914"/>
      <c r="G89" s="2914"/>
      <c r="H89" s="2914"/>
      <c r="I89" s="2914"/>
      <c r="J89" s="2914"/>
      <c r="K89" s="2915"/>
      <c r="L89" s="121"/>
    </row>
    <row r="90" spans="2:12">
      <c r="B90" s="121"/>
      <c r="C90" s="2908" t="s">
        <v>649</v>
      </c>
      <c r="D90" s="2910">
        <f t="shared" ref="D90:K90" si="8">SUM(D91:D98)</f>
        <v>0</v>
      </c>
      <c r="E90" s="2909">
        <f t="shared" si="8"/>
        <v>0</v>
      </c>
      <c r="F90" s="2917">
        <f t="shared" si="8"/>
        <v>0</v>
      </c>
      <c r="G90" s="2917">
        <f t="shared" si="8"/>
        <v>0</v>
      </c>
      <c r="H90" s="2917">
        <f t="shared" si="8"/>
        <v>0</v>
      </c>
      <c r="I90" s="2917">
        <f t="shared" si="8"/>
        <v>0</v>
      </c>
      <c r="J90" s="2917">
        <f t="shared" si="8"/>
        <v>0</v>
      </c>
      <c r="K90" s="2910">
        <f t="shared" si="8"/>
        <v>0</v>
      </c>
      <c r="L90" s="121"/>
    </row>
    <row r="91" spans="2:12">
      <c r="B91" s="121"/>
      <c r="C91" s="2911" t="s">
        <v>650</v>
      </c>
      <c r="D91" s="2912"/>
      <c r="E91" s="2913"/>
      <c r="F91" s="2914"/>
      <c r="G91" s="2914"/>
      <c r="H91" s="2914"/>
      <c r="I91" s="2914"/>
      <c r="J91" s="2914"/>
      <c r="K91" s="2915"/>
      <c r="L91" s="121"/>
    </row>
    <row r="92" spans="2:12">
      <c r="B92" s="121"/>
      <c r="C92" s="2911" t="s">
        <v>651</v>
      </c>
      <c r="D92" s="2912"/>
      <c r="E92" s="2913"/>
      <c r="F92" s="2914"/>
      <c r="G92" s="2914"/>
      <c r="H92" s="2914"/>
      <c r="I92" s="2914"/>
      <c r="J92" s="2914"/>
      <c r="K92" s="2915"/>
      <c r="L92" s="121"/>
    </row>
    <row r="93" spans="2:12">
      <c r="B93" s="121"/>
      <c r="C93" s="2911" t="s">
        <v>652</v>
      </c>
      <c r="D93" s="2912"/>
      <c r="E93" s="2913"/>
      <c r="F93" s="2914"/>
      <c r="G93" s="2914"/>
      <c r="H93" s="2914"/>
      <c r="I93" s="2914"/>
      <c r="J93" s="2914"/>
      <c r="K93" s="2915"/>
      <c r="L93" s="121"/>
    </row>
    <row r="94" spans="2:12">
      <c r="B94" s="121"/>
      <c r="C94" s="2911" t="s">
        <v>653</v>
      </c>
      <c r="D94" s="2912"/>
      <c r="E94" s="2913"/>
      <c r="F94" s="2914"/>
      <c r="G94" s="2914"/>
      <c r="H94" s="2914"/>
      <c r="I94" s="2914"/>
      <c r="J94" s="2914"/>
      <c r="K94" s="2915"/>
      <c r="L94" s="121"/>
    </row>
    <row r="95" spans="2:12">
      <c r="B95" s="121"/>
      <c r="C95" s="2911" t="s">
        <v>654</v>
      </c>
      <c r="D95" s="2912"/>
      <c r="E95" s="2913"/>
      <c r="F95" s="2914"/>
      <c r="G95" s="2914"/>
      <c r="H95" s="2914"/>
      <c r="I95" s="2914"/>
      <c r="J95" s="2914"/>
      <c r="K95" s="2915"/>
      <c r="L95" s="121"/>
    </row>
    <row r="96" spans="2:12">
      <c r="B96" s="121"/>
      <c r="C96" s="2911" t="s">
        <v>655</v>
      </c>
      <c r="D96" s="2912"/>
      <c r="E96" s="2913"/>
      <c r="F96" s="2914"/>
      <c r="G96" s="2914"/>
      <c r="H96" s="2914"/>
      <c r="I96" s="2914"/>
      <c r="J96" s="2914"/>
      <c r="K96" s="2915"/>
      <c r="L96" s="121"/>
    </row>
    <row r="97" spans="2:12">
      <c r="B97" s="121"/>
      <c r="C97" s="2911" t="s">
        <v>656</v>
      </c>
      <c r="D97" s="2912"/>
      <c r="E97" s="2913"/>
      <c r="F97" s="2914"/>
      <c r="G97" s="2914"/>
      <c r="H97" s="2914"/>
      <c r="I97" s="2914"/>
      <c r="J97" s="2914"/>
      <c r="K97" s="2915"/>
      <c r="L97" s="121"/>
    </row>
    <row r="98" spans="2:12">
      <c r="B98" s="121"/>
      <c r="C98" s="2911" t="s">
        <v>657</v>
      </c>
      <c r="D98" s="2912"/>
      <c r="E98" s="2913"/>
      <c r="F98" s="2914"/>
      <c r="G98" s="2914"/>
      <c r="H98" s="2914"/>
      <c r="I98" s="2914"/>
      <c r="J98" s="2914"/>
      <c r="K98" s="2915"/>
      <c r="L98" s="121"/>
    </row>
    <row r="99" spans="2:12">
      <c r="B99" s="121"/>
      <c r="C99" s="2908"/>
      <c r="D99" s="2916"/>
      <c r="E99" s="2913"/>
      <c r="F99" s="2914"/>
      <c r="G99" s="2914"/>
      <c r="H99" s="2914"/>
      <c r="I99" s="2914"/>
      <c r="J99" s="2914"/>
      <c r="K99" s="2915"/>
      <c r="L99" s="121"/>
    </row>
    <row r="100" spans="2:12">
      <c r="B100" s="121"/>
      <c r="C100" s="2908" t="s">
        <v>658</v>
      </c>
      <c r="D100" s="2910">
        <f t="shared" ref="D100:K100" si="9">SUM(D101:D107)</f>
        <v>0</v>
      </c>
      <c r="E100" s="2909">
        <f t="shared" si="9"/>
        <v>0</v>
      </c>
      <c r="F100" s="2917">
        <f t="shared" si="9"/>
        <v>0</v>
      </c>
      <c r="G100" s="2917">
        <f t="shared" si="9"/>
        <v>0</v>
      </c>
      <c r="H100" s="2917">
        <f t="shared" si="9"/>
        <v>0</v>
      </c>
      <c r="I100" s="2917">
        <f t="shared" si="9"/>
        <v>0</v>
      </c>
      <c r="J100" s="2917">
        <f t="shared" si="9"/>
        <v>0</v>
      </c>
      <c r="K100" s="2910">
        <f t="shared" si="9"/>
        <v>0</v>
      </c>
      <c r="L100" s="121"/>
    </row>
    <row r="101" spans="2:12">
      <c r="B101" s="121"/>
      <c r="C101" s="2911" t="s">
        <v>659</v>
      </c>
      <c r="D101" s="2912"/>
      <c r="E101" s="2913"/>
      <c r="F101" s="2914"/>
      <c r="G101" s="2914"/>
      <c r="H101" s="2914"/>
      <c r="I101" s="2914"/>
      <c r="J101" s="2914"/>
      <c r="K101" s="2915"/>
      <c r="L101" s="121"/>
    </row>
    <row r="102" spans="2:12">
      <c r="B102" s="121"/>
      <c r="C102" s="2911" t="s">
        <v>660</v>
      </c>
      <c r="D102" s="2912"/>
      <c r="E102" s="2913"/>
      <c r="F102" s="2914"/>
      <c r="G102" s="2914"/>
      <c r="H102" s="2914"/>
      <c r="I102" s="2914"/>
      <c r="J102" s="2914"/>
      <c r="K102" s="2915"/>
      <c r="L102" s="121"/>
    </row>
    <row r="103" spans="2:12">
      <c r="B103" s="121"/>
      <c r="C103" s="2911" t="s">
        <v>661</v>
      </c>
      <c r="D103" s="2912"/>
      <c r="E103" s="2913"/>
      <c r="F103" s="2914"/>
      <c r="G103" s="2914"/>
      <c r="H103" s="2914"/>
      <c r="I103" s="2914"/>
      <c r="J103" s="2914"/>
      <c r="K103" s="2915"/>
      <c r="L103" s="121"/>
    </row>
    <row r="104" spans="2:12">
      <c r="B104" s="121"/>
      <c r="C104" s="2911" t="s">
        <v>662</v>
      </c>
      <c r="D104" s="2912"/>
      <c r="E104" s="2913"/>
      <c r="F104" s="2914"/>
      <c r="G104" s="2914"/>
      <c r="H104" s="2914"/>
      <c r="I104" s="2914"/>
      <c r="J104" s="2914"/>
      <c r="K104" s="2915"/>
      <c r="L104" s="121"/>
    </row>
    <row r="105" spans="2:12">
      <c r="B105" s="121"/>
      <c r="C105" s="2911" t="s">
        <v>663</v>
      </c>
      <c r="D105" s="2912"/>
      <c r="E105" s="2913"/>
      <c r="F105" s="2914"/>
      <c r="G105" s="2914"/>
      <c r="H105" s="2914"/>
      <c r="I105" s="2914"/>
      <c r="J105" s="2914"/>
      <c r="K105" s="2915"/>
      <c r="L105" s="121"/>
    </row>
    <row r="106" spans="2:12">
      <c r="B106" s="121"/>
      <c r="C106" s="2911" t="s">
        <v>664</v>
      </c>
      <c r="D106" s="2912"/>
      <c r="E106" s="2913"/>
      <c r="F106" s="2914"/>
      <c r="G106" s="2914"/>
      <c r="H106" s="2914"/>
      <c r="I106" s="2914"/>
      <c r="J106" s="2914"/>
      <c r="K106" s="2915"/>
      <c r="L106" s="121"/>
    </row>
    <row r="107" spans="2:12">
      <c r="B107" s="121"/>
      <c r="C107" s="2911" t="s">
        <v>665</v>
      </c>
      <c r="D107" s="2912"/>
      <c r="E107" s="2913"/>
      <c r="F107" s="2914"/>
      <c r="G107" s="2914"/>
      <c r="H107" s="2914"/>
      <c r="I107" s="2914"/>
      <c r="J107" s="2914"/>
      <c r="K107" s="2915"/>
      <c r="L107" s="121"/>
    </row>
    <row r="108" spans="2:12">
      <c r="B108" s="121"/>
      <c r="C108" s="2908"/>
      <c r="D108" s="2916"/>
      <c r="E108" s="2913"/>
      <c r="F108" s="2914"/>
      <c r="G108" s="2914"/>
      <c r="H108" s="2914"/>
      <c r="I108" s="2914"/>
      <c r="J108" s="2914"/>
      <c r="K108" s="2915"/>
      <c r="L108" s="121"/>
    </row>
    <row r="109" spans="2:12">
      <c r="B109" s="121"/>
      <c r="C109" s="2908" t="s">
        <v>666</v>
      </c>
      <c r="D109" s="2910">
        <f t="shared" ref="D109:K109" si="10">SUM(D110:D117)</f>
        <v>0</v>
      </c>
      <c r="E109" s="2909">
        <f t="shared" si="10"/>
        <v>0</v>
      </c>
      <c r="F109" s="2917">
        <f t="shared" si="10"/>
        <v>0</v>
      </c>
      <c r="G109" s="2917">
        <f t="shared" si="10"/>
        <v>0</v>
      </c>
      <c r="H109" s="2917">
        <f t="shared" si="10"/>
        <v>0</v>
      </c>
      <c r="I109" s="2917">
        <f t="shared" si="10"/>
        <v>0</v>
      </c>
      <c r="J109" s="2917">
        <f t="shared" si="10"/>
        <v>0</v>
      </c>
      <c r="K109" s="2910">
        <f t="shared" si="10"/>
        <v>0</v>
      </c>
      <c r="L109" s="121"/>
    </row>
    <row r="110" spans="2:12">
      <c r="B110" s="121"/>
      <c r="C110" s="2911" t="s">
        <v>667</v>
      </c>
      <c r="D110" s="2912"/>
      <c r="E110" s="2913"/>
      <c r="F110" s="2914"/>
      <c r="G110" s="2914"/>
      <c r="H110" s="2914"/>
      <c r="I110" s="2914"/>
      <c r="J110" s="2914"/>
      <c r="K110" s="2915"/>
      <c r="L110" s="121"/>
    </row>
    <row r="111" spans="2:12">
      <c r="B111" s="121"/>
      <c r="C111" s="2911" t="s">
        <v>668</v>
      </c>
      <c r="D111" s="2912"/>
      <c r="E111" s="2913"/>
      <c r="F111" s="2914"/>
      <c r="G111" s="2914"/>
      <c r="H111" s="2914"/>
      <c r="I111" s="2914"/>
      <c r="J111" s="2914"/>
      <c r="K111" s="2915"/>
      <c r="L111" s="121"/>
    </row>
    <row r="112" spans="2:12">
      <c r="B112" s="121"/>
      <c r="C112" s="2911" t="s">
        <v>669</v>
      </c>
      <c r="D112" s="2912"/>
      <c r="E112" s="2913"/>
      <c r="F112" s="2914"/>
      <c r="G112" s="2914"/>
      <c r="H112" s="2914"/>
      <c r="I112" s="2914"/>
      <c r="J112" s="2914"/>
      <c r="K112" s="2915"/>
      <c r="L112" s="121"/>
    </row>
    <row r="113" spans="2:12">
      <c r="B113" s="121"/>
      <c r="C113" s="2911" t="s">
        <v>670</v>
      </c>
      <c r="D113" s="2912"/>
      <c r="E113" s="2913"/>
      <c r="F113" s="2914"/>
      <c r="G113" s="2914"/>
      <c r="H113" s="2914"/>
      <c r="I113" s="2914"/>
      <c r="J113" s="2914"/>
      <c r="K113" s="2915"/>
      <c r="L113" s="121"/>
    </row>
    <row r="114" spans="2:12">
      <c r="B114" s="121"/>
      <c r="C114" s="2911" t="s">
        <v>671</v>
      </c>
      <c r="D114" s="2912"/>
      <c r="E114" s="2913"/>
      <c r="F114" s="2914"/>
      <c r="G114" s="2914"/>
      <c r="H114" s="2914"/>
      <c r="I114" s="2914"/>
      <c r="J114" s="2914"/>
      <c r="K114" s="2915"/>
      <c r="L114" s="121"/>
    </row>
    <row r="115" spans="2:12">
      <c r="B115" s="121"/>
      <c r="C115" s="2911" t="s">
        <v>672</v>
      </c>
      <c r="D115" s="2912"/>
      <c r="E115" s="2913"/>
      <c r="F115" s="2914"/>
      <c r="G115" s="2914"/>
      <c r="H115" s="2914"/>
      <c r="I115" s="2914"/>
      <c r="J115" s="2914"/>
      <c r="K115" s="2915"/>
      <c r="L115" s="121"/>
    </row>
    <row r="116" spans="2:12">
      <c r="B116" s="121"/>
      <c r="C116" s="2911" t="s">
        <v>673</v>
      </c>
      <c r="D116" s="2912"/>
      <c r="E116" s="2913"/>
      <c r="F116" s="2914"/>
      <c r="G116" s="2914"/>
      <c r="H116" s="2914"/>
      <c r="I116" s="2914"/>
      <c r="J116" s="2914"/>
      <c r="K116" s="2915"/>
      <c r="L116" s="121"/>
    </row>
    <row r="117" spans="2:12">
      <c r="B117" s="121"/>
      <c r="C117" s="2911" t="s">
        <v>674</v>
      </c>
      <c r="D117" s="2912"/>
      <c r="E117" s="2913"/>
      <c r="F117" s="2914"/>
      <c r="G117" s="2914"/>
      <c r="H117" s="2914"/>
      <c r="I117" s="2914"/>
      <c r="J117" s="2914"/>
      <c r="K117" s="2915"/>
      <c r="L117" s="121"/>
    </row>
    <row r="118" spans="2:12">
      <c r="B118" s="121"/>
      <c r="C118" s="2908"/>
      <c r="D118" s="2916"/>
      <c r="E118" s="2913"/>
      <c r="F118" s="2914"/>
      <c r="G118" s="2914"/>
      <c r="H118" s="2914"/>
      <c r="I118" s="2914"/>
      <c r="J118" s="2914"/>
      <c r="K118" s="2915"/>
      <c r="L118" s="121"/>
    </row>
    <row r="119" spans="2:12">
      <c r="B119" s="121"/>
      <c r="C119" s="2908" t="s">
        <v>675</v>
      </c>
      <c r="D119" s="2910">
        <f t="shared" ref="D119:K119" si="11">SUM(D120:D124)</f>
        <v>0</v>
      </c>
      <c r="E119" s="2909">
        <f t="shared" si="11"/>
        <v>0</v>
      </c>
      <c r="F119" s="2917">
        <f t="shared" si="11"/>
        <v>0</v>
      </c>
      <c r="G119" s="2917">
        <f t="shared" si="11"/>
        <v>0</v>
      </c>
      <c r="H119" s="2917">
        <f t="shared" si="11"/>
        <v>0</v>
      </c>
      <c r="I119" s="2917">
        <f t="shared" si="11"/>
        <v>0</v>
      </c>
      <c r="J119" s="2917">
        <f t="shared" si="11"/>
        <v>0</v>
      </c>
      <c r="K119" s="2910">
        <f t="shared" si="11"/>
        <v>0</v>
      </c>
      <c r="L119" s="121"/>
    </row>
    <row r="120" spans="2:12">
      <c r="B120" s="121"/>
      <c r="C120" s="2911" t="s">
        <v>676</v>
      </c>
      <c r="D120" s="2912"/>
      <c r="E120" s="2913"/>
      <c r="F120" s="2914"/>
      <c r="G120" s="2914"/>
      <c r="H120" s="2914"/>
      <c r="I120" s="2914"/>
      <c r="J120" s="2914"/>
      <c r="K120" s="2915"/>
      <c r="L120" s="121"/>
    </row>
    <row r="121" spans="2:12">
      <c r="B121" s="121"/>
      <c r="C121" s="2911" t="s">
        <v>677</v>
      </c>
      <c r="D121" s="2912"/>
      <c r="E121" s="2913"/>
      <c r="F121" s="2914"/>
      <c r="G121" s="2914"/>
      <c r="H121" s="2914"/>
      <c r="I121" s="2914"/>
      <c r="J121" s="2914"/>
      <c r="K121" s="2915"/>
      <c r="L121" s="121"/>
    </row>
    <row r="122" spans="2:12">
      <c r="B122" s="121"/>
      <c r="C122" s="2911" t="s">
        <v>678</v>
      </c>
      <c r="D122" s="2912"/>
      <c r="E122" s="2913"/>
      <c r="F122" s="2914"/>
      <c r="G122" s="2914"/>
      <c r="H122" s="2914"/>
      <c r="I122" s="2914"/>
      <c r="J122" s="2914"/>
      <c r="K122" s="2915"/>
      <c r="L122" s="121"/>
    </row>
    <row r="123" spans="2:12">
      <c r="B123" s="121"/>
      <c r="C123" s="2911" t="s">
        <v>679</v>
      </c>
      <c r="D123" s="2912"/>
      <c r="E123" s="2913"/>
      <c r="F123" s="2914"/>
      <c r="G123" s="2914"/>
      <c r="H123" s="2914"/>
      <c r="I123" s="2914"/>
      <c r="J123" s="2914"/>
      <c r="K123" s="2915"/>
      <c r="L123" s="121"/>
    </row>
    <row r="124" spans="2:12">
      <c r="B124" s="121"/>
      <c r="C124" s="2911" t="s">
        <v>680</v>
      </c>
      <c r="D124" s="2912"/>
      <c r="E124" s="2913"/>
      <c r="F124" s="2914"/>
      <c r="G124" s="2914"/>
      <c r="H124" s="2914"/>
      <c r="I124" s="2914"/>
      <c r="J124" s="2914"/>
      <c r="K124" s="2915"/>
      <c r="L124" s="121"/>
    </row>
    <row r="125" spans="2:12">
      <c r="B125" s="121"/>
      <c r="C125" s="2908"/>
      <c r="D125" s="2916"/>
      <c r="E125" s="2913"/>
      <c r="F125" s="2914"/>
      <c r="G125" s="2914"/>
      <c r="H125" s="2914"/>
      <c r="I125" s="2914"/>
      <c r="J125" s="2914"/>
      <c r="K125" s="2915"/>
      <c r="L125" s="121"/>
    </row>
    <row r="126" spans="2:12">
      <c r="B126" s="121"/>
      <c r="C126" s="2908" t="s">
        <v>681</v>
      </c>
      <c r="D126" s="2910">
        <f t="shared" ref="D126:K126" si="12">SUM(D127:D133)</f>
        <v>0</v>
      </c>
      <c r="E126" s="2909">
        <f t="shared" si="12"/>
        <v>0</v>
      </c>
      <c r="F126" s="2917">
        <f t="shared" si="12"/>
        <v>0</v>
      </c>
      <c r="G126" s="2917">
        <f t="shared" si="12"/>
        <v>0</v>
      </c>
      <c r="H126" s="2917">
        <f t="shared" si="12"/>
        <v>0</v>
      </c>
      <c r="I126" s="2917">
        <f t="shared" si="12"/>
        <v>0</v>
      </c>
      <c r="J126" s="2917">
        <f t="shared" si="12"/>
        <v>0</v>
      </c>
      <c r="K126" s="2910">
        <f t="shared" si="12"/>
        <v>0</v>
      </c>
      <c r="L126" s="121"/>
    </row>
    <row r="127" spans="2:12">
      <c r="B127" s="121"/>
      <c r="C127" s="2911" t="s">
        <v>682</v>
      </c>
      <c r="D127" s="2912"/>
      <c r="E127" s="2913"/>
      <c r="F127" s="2914"/>
      <c r="G127" s="2914"/>
      <c r="H127" s="2914"/>
      <c r="I127" s="2914"/>
      <c r="J127" s="2914"/>
      <c r="K127" s="2915"/>
      <c r="L127" s="121"/>
    </row>
    <row r="128" spans="2:12">
      <c r="B128" s="121"/>
      <c r="C128" s="2911" t="s">
        <v>683</v>
      </c>
      <c r="D128" s="2912"/>
      <c r="E128" s="2913"/>
      <c r="F128" s="2914"/>
      <c r="G128" s="2914"/>
      <c r="H128" s="2914"/>
      <c r="I128" s="2914"/>
      <c r="J128" s="2914"/>
      <c r="K128" s="2915"/>
      <c r="L128" s="121"/>
    </row>
    <row r="129" spans="2:12">
      <c r="B129" s="121"/>
      <c r="C129" s="2911" t="s">
        <v>684</v>
      </c>
      <c r="D129" s="2912"/>
      <c r="E129" s="2913"/>
      <c r="F129" s="2914"/>
      <c r="G129" s="2914"/>
      <c r="H129" s="2914"/>
      <c r="I129" s="2914"/>
      <c r="J129" s="2914"/>
      <c r="K129" s="2915"/>
      <c r="L129" s="121"/>
    </row>
    <row r="130" spans="2:12">
      <c r="B130" s="121"/>
      <c r="C130" s="2911" t="s">
        <v>685</v>
      </c>
      <c r="D130" s="2912"/>
      <c r="E130" s="2913"/>
      <c r="F130" s="2914"/>
      <c r="G130" s="2914"/>
      <c r="H130" s="2914"/>
      <c r="I130" s="2914"/>
      <c r="J130" s="2914"/>
      <c r="K130" s="2915"/>
      <c r="L130" s="121"/>
    </row>
    <row r="131" spans="2:12">
      <c r="B131" s="121"/>
      <c r="C131" s="2911" t="s">
        <v>686</v>
      </c>
      <c r="D131" s="2912"/>
      <c r="E131" s="2913"/>
      <c r="F131" s="2914"/>
      <c r="G131" s="2914"/>
      <c r="H131" s="2914"/>
      <c r="I131" s="2914"/>
      <c r="J131" s="2914"/>
      <c r="K131" s="2915"/>
      <c r="L131" s="121"/>
    </row>
    <row r="132" spans="2:12">
      <c r="B132" s="121"/>
      <c r="C132" s="2911" t="s">
        <v>687</v>
      </c>
      <c r="D132" s="2912"/>
      <c r="E132" s="2913"/>
      <c r="F132" s="2914"/>
      <c r="G132" s="2914"/>
      <c r="H132" s="2914"/>
      <c r="I132" s="2914"/>
      <c r="J132" s="2914"/>
      <c r="K132" s="2915"/>
      <c r="L132" s="121"/>
    </row>
    <row r="133" spans="2:12">
      <c r="B133" s="121"/>
      <c r="C133" s="2911" t="s">
        <v>688</v>
      </c>
      <c r="D133" s="2912"/>
      <c r="E133" s="2913"/>
      <c r="F133" s="2914"/>
      <c r="G133" s="2914"/>
      <c r="H133" s="2914"/>
      <c r="I133" s="2914"/>
      <c r="J133" s="2914"/>
      <c r="K133" s="2915"/>
      <c r="L133" s="121"/>
    </row>
    <row r="134" spans="2:12">
      <c r="B134" s="121"/>
      <c r="C134" s="2908"/>
      <c r="D134" s="2916"/>
      <c r="E134" s="2913"/>
      <c r="F134" s="2914"/>
      <c r="G134" s="2914"/>
      <c r="H134" s="2914"/>
      <c r="I134" s="2914"/>
      <c r="J134" s="2914"/>
      <c r="K134" s="2915"/>
      <c r="L134" s="121"/>
    </row>
    <row r="135" spans="2:12">
      <c r="B135" s="121"/>
      <c r="C135" s="2908" t="s">
        <v>689</v>
      </c>
      <c r="D135" s="2909">
        <f t="shared" ref="D135:K135" si="13">SUM(D136:D141)</f>
        <v>0</v>
      </c>
      <c r="E135" s="2909">
        <f t="shared" si="13"/>
        <v>0</v>
      </c>
      <c r="F135" s="2917">
        <f t="shared" si="13"/>
        <v>0</v>
      </c>
      <c r="G135" s="2917">
        <f t="shared" si="13"/>
        <v>0</v>
      </c>
      <c r="H135" s="2917">
        <f t="shared" si="13"/>
        <v>0</v>
      </c>
      <c r="I135" s="2917">
        <f t="shared" si="13"/>
        <v>0</v>
      </c>
      <c r="J135" s="2917">
        <f t="shared" si="13"/>
        <v>0</v>
      </c>
      <c r="K135" s="2910">
        <f t="shared" si="13"/>
        <v>0</v>
      </c>
      <c r="L135" s="121"/>
    </row>
    <row r="136" spans="2:12">
      <c r="B136" s="121"/>
      <c r="C136" s="2911" t="s">
        <v>690</v>
      </c>
      <c r="D136" s="2912"/>
      <c r="E136" s="2913"/>
      <c r="F136" s="2914"/>
      <c r="G136" s="2914"/>
      <c r="H136" s="2914"/>
      <c r="I136" s="2914"/>
      <c r="J136" s="2914"/>
      <c r="K136" s="2915"/>
      <c r="L136" s="121"/>
    </row>
    <row r="137" spans="2:12">
      <c r="B137" s="121"/>
      <c r="C137" s="2911" t="s">
        <v>691</v>
      </c>
      <c r="D137" s="2912"/>
      <c r="E137" s="2913"/>
      <c r="F137" s="2914"/>
      <c r="G137" s="2914"/>
      <c r="H137" s="2914"/>
      <c r="I137" s="2914"/>
      <c r="J137" s="2914"/>
      <c r="K137" s="2915"/>
      <c r="L137" s="121"/>
    </row>
    <row r="138" spans="2:12">
      <c r="B138" s="121"/>
      <c r="C138" s="2911" t="s">
        <v>692</v>
      </c>
      <c r="D138" s="2912"/>
      <c r="E138" s="2913"/>
      <c r="F138" s="2914"/>
      <c r="G138" s="2914"/>
      <c r="H138" s="2914"/>
      <c r="I138" s="2914"/>
      <c r="J138" s="2914"/>
      <c r="K138" s="2915"/>
      <c r="L138" s="121"/>
    </row>
    <row r="139" spans="2:12">
      <c r="B139" s="121"/>
      <c r="C139" s="2911" t="s">
        <v>693</v>
      </c>
      <c r="D139" s="2912"/>
      <c r="E139" s="2913"/>
      <c r="F139" s="2914"/>
      <c r="G139" s="2914"/>
      <c r="H139" s="2914"/>
      <c r="I139" s="2914"/>
      <c r="J139" s="2914"/>
      <c r="K139" s="2915"/>
      <c r="L139" s="121"/>
    </row>
    <row r="140" spans="2:12">
      <c r="B140" s="121"/>
      <c r="C140" s="2911" t="s">
        <v>694</v>
      </c>
      <c r="D140" s="2912"/>
      <c r="E140" s="2913"/>
      <c r="F140" s="2914"/>
      <c r="G140" s="2914"/>
      <c r="H140" s="2914"/>
      <c r="I140" s="2914"/>
      <c r="J140" s="2914"/>
      <c r="K140" s="2915"/>
      <c r="L140" s="121"/>
    </row>
    <row r="141" spans="2:12">
      <c r="B141" s="121"/>
      <c r="C141" s="2911" t="s">
        <v>695</v>
      </c>
      <c r="D141" s="2912"/>
      <c r="E141" s="2913"/>
      <c r="F141" s="2914"/>
      <c r="G141" s="2914"/>
      <c r="H141" s="2914"/>
      <c r="I141" s="2914"/>
      <c r="J141" s="2914"/>
      <c r="K141" s="2915"/>
      <c r="L141" s="121"/>
    </row>
    <row r="142" spans="2:12">
      <c r="B142" s="121"/>
      <c r="C142" s="2911"/>
      <c r="D142" s="2916"/>
      <c r="E142" s="2913"/>
      <c r="F142" s="2914"/>
      <c r="G142" s="2914"/>
      <c r="H142" s="2914"/>
      <c r="I142" s="2914"/>
      <c r="J142" s="2914"/>
      <c r="K142" s="2915"/>
      <c r="L142" s="121"/>
    </row>
    <row r="143" spans="2:12">
      <c r="B143" s="121"/>
      <c r="C143" s="2908" t="s">
        <v>696</v>
      </c>
      <c r="D143" s="2909">
        <f t="shared" ref="D143:K143" si="14">SUM(D144:D148)</f>
        <v>0</v>
      </c>
      <c r="E143" s="2909">
        <f t="shared" si="14"/>
        <v>0</v>
      </c>
      <c r="F143" s="2917">
        <f t="shared" si="14"/>
        <v>0</v>
      </c>
      <c r="G143" s="2917">
        <f t="shared" si="14"/>
        <v>0</v>
      </c>
      <c r="H143" s="2917">
        <f t="shared" si="14"/>
        <v>0</v>
      </c>
      <c r="I143" s="2917">
        <f t="shared" si="14"/>
        <v>0</v>
      </c>
      <c r="J143" s="2917">
        <f t="shared" si="14"/>
        <v>0</v>
      </c>
      <c r="K143" s="2910">
        <f t="shared" si="14"/>
        <v>0</v>
      </c>
      <c r="L143" s="121"/>
    </row>
    <row r="144" spans="2:12">
      <c r="B144" s="121"/>
      <c r="C144" s="2911" t="s">
        <v>697</v>
      </c>
      <c r="D144" s="2912"/>
      <c r="E144" s="2913"/>
      <c r="F144" s="2914"/>
      <c r="G144" s="2914"/>
      <c r="H144" s="2914"/>
      <c r="I144" s="2914"/>
      <c r="J144" s="2914"/>
      <c r="K144" s="2915"/>
      <c r="L144" s="121"/>
    </row>
    <row r="145" spans="2:12">
      <c r="B145" s="121"/>
      <c r="C145" s="2911" t="s">
        <v>698</v>
      </c>
      <c r="D145" s="2912"/>
      <c r="E145" s="2913"/>
      <c r="F145" s="2914"/>
      <c r="G145" s="2914"/>
      <c r="H145" s="2914"/>
      <c r="I145" s="2914"/>
      <c r="J145" s="2914"/>
      <c r="K145" s="2915"/>
      <c r="L145" s="121"/>
    </row>
    <row r="146" spans="2:12">
      <c r="B146" s="121"/>
      <c r="C146" s="2911" t="s">
        <v>699</v>
      </c>
      <c r="D146" s="2912"/>
      <c r="E146" s="2913"/>
      <c r="F146" s="2914"/>
      <c r="G146" s="2914"/>
      <c r="H146" s="2914"/>
      <c r="I146" s="2914"/>
      <c r="J146" s="2914"/>
      <c r="K146" s="2915"/>
      <c r="L146" s="121"/>
    </row>
    <row r="147" spans="2:12">
      <c r="B147" s="121"/>
      <c r="C147" s="2911" t="s">
        <v>700</v>
      </c>
      <c r="D147" s="2912"/>
      <c r="E147" s="2913"/>
      <c r="F147" s="2914"/>
      <c r="G147" s="2914"/>
      <c r="H147" s="2914"/>
      <c r="I147" s="2914"/>
      <c r="J147" s="2914"/>
      <c r="K147" s="2915"/>
      <c r="L147" s="121"/>
    </row>
    <row r="148" spans="2:12">
      <c r="B148" s="121"/>
      <c r="C148" s="2911" t="s">
        <v>701</v>
      </c>
      <c r="D148" s="2912"/>
      <c r="E148" s="2913"/>
      <c r="F148" s="2914"/>
      <c r="G148" s="2914"/>
      <c r="H148" s="2914"/>
      <c r="I148" s="2914"/>
      <c r="J148" s="2914"/>
      <c r="K148" s="2915"/>
      <c r="L148" s="121"/>
    </row>
    <row r="149" spans="2:12">
      <c r="B149" s="121"/>
      <c r="C149" s="2911"/>
      <c r="D149" s="2916"/>
      <c r="E149" s="2913"/>
      <c r="F149" s="2914"/>
      <c r="G149" s="2914"/>
      <c r="H149" s="2914"/>
      <c r="I149" s="2914"/>
      <c r="J149" s="2914"/>
      <c r="K149" s="2915"/>
      <c r="L149" s="121"/>
    </row>
    <row r="150" spans="2:12">
      <c r="B150" s="121"/>
      <c r="C150" s="2908" t="s">
        <v>702</v>
      </c>
      <c r="D150" s="2909">
        <f t="shared" ref="D150:K150" si="15">SUM(D151:D156)</f>
        <v>0</v>
      </c>
      <c r="E150" s="2909">
        <f t="shared" si="15"/>
        <v>0</v>
      </c>
      <c r="F150" s="2917">
        <f t="shared" si="15"/>
        <v>0</v>
      </c>
      <c r="G150" s="2917">
        <f t="shared" si="15"/>
        <v>0</v>
      </c>
      <c r="H150" s="2917">
        <f t="shared" si="15"/>
        <v>0</v>
      </c>
      <c r="I150" s="2917">
        <f t="shared" si="15"/>
        <v>0</v>
      </c>
      <c r="J150" s="2917">
        <f t="shared" si="15"/>
        <v>0</v>
      </c>
      <c r="K150" s="2910">
        <f t="shared" si="15"/>
        <v>0</v>
      </c>
      <c r="L150" s="121"/>
    </row>
    <row r="151" spans="2:12">
      <c r="B151" s="121"/>
      <c r="C151" s="2911" t="s">
        <v>703</v>
      </c>
      <c r="D151" s="2912"/>
      <c r="E151" s="2913"/>
      <c r="F151" s="2914"/>
      <c r="G151" s="2914"/>
      <c r="H151" s="2914"/>
      <c r="I151" s="2914"/>
      <c r="J151" s="2914"/>
      <c r="K151" s="2915"/>
      <c r="L151" s="121"/>
    </row>
    <row r="152" spans="2:12">
      <c r="B152" s="121"/>
      <c r="C152" s="2911" t="s">
        <v>704</v>
      </c>
      <c r="D152" s="2912"/>
      <c r="E152" s="2913"/>
      <c r="F152" s="2914"/>
      <c r="G152" s="2914"/>
      <c r="H152" s="2914"/>
      <c r="I152" s="2914"/>
      <c r="J152" s="2914"/>
      <c r="K152" s="2915"/>
      <c r="L152" s="121"/>
    </row>
    <row r="153" spans="2:12">
      <c r="B153" s="121"/>
      <c r="C153" s="2911" t="s">
        <v>705</v>
      </c>
      <c r="D153" s="2912"/>
      <c r="E153" s="2913"/>
      <c r="F153" s="2914"/>
      <c r="G153" s="2914"/>
      <c r="H153" s="2914"/>
      <c r="I153" s="2914"/>
      <c r="J153" s="2914"/>
      <c r="K153" s="2915"/>
      <c r="L153" s="121"/>
    </row>
    <row r="154" spans="2:12">
      <c r="B154" s="121"/>
      <c r="C154" s="2911" t="s">
        <v>706</v>
      </c>
      <c r="D154" s="2912"/>
      <c r="E154" s="2913"/>
      <c r="F154" s="2914"/>
      <c r="G154" s="2914"/>
      <c r="H154" s="2914"/>
      <c r="I154" s="2914"/>
      <c r="J154" s="2914"/>
      <c r="K154" s="2915"/>
      <c r="L154" s="121"/>
    </row>
    <row r="155" spans="2:12">
      <c r="B155" s="121"/>
      <c r="C155" s="2911" t="s">
        <v>707</v>
      </c>
      <c r="D155" s="2912"/>
      <c r="E155" s="2913"/>
      <c r="F155" s="2914"/>
      <c r="G155" s="2914"/>
      <c r="H155" s="2914"/>
      <c r="I155" s="2914"/>
      <c r="J155" s="2914"/>
      <c r="K155" s="2915"/>
      <c r="L155" s="121"/>
    </row>
    <row r="156" spans="2:12">
      <c r="B156" s="121"/>
      <c r="C156" s="2911" t="s">
        <v>708</v>
      </c>
      <c r="D156" s="2912"/>
      <c r="E156" s="2913"/>
      <c r="F156" s="2914"/>
      <c r="G156" s="2914"/>
      <c r="H156" s="2914"/>
      <c r="I156" s="2914"/>
      <c r="J156" s="2914"/>
      <c r="K156" s="2915"/>
      <c r="L156" s="121"/>
    </row>
    <row r="157" spans="2:12">
      <c r="B157" s="121"/>
      <c r="C157" s="2911"/>
      <c r="D157" s="2916"/>
      <c r="E157" s="2913"/>
      <c r="F157" s="2914"/>
      <c r="G157" s="2914"/>
      <c r="H157" s="2914"/>
      <c r="I157" s="2914"/>
      <c r="J157" s="2914"/>
      <c r="K157" s="2915"/>
      <c r="L157" s="121"/>
    </row>
    <row r="158" spans="2:12">
      <c r="B158" s="121"/>
      <c r="C158" s="2908" t="s">
        <v>709</v>
      </c>
      <c r="D158" s="2909">
        <f t="shared" ref="D158:K158" si="16">SUM(D159:D164)</f>
        <v>0</v>
      </c>
      <c r="E158" s="2909">
        <f t="shared" si="16"/>
        <v>0</v>
      </c>
      <c r="F158" s="2909">
        <f t="shared" si="16"/>
        <v>0</v>
      </c>
      <c r="G158" s="2909">
        <f t="shared" si="16"/>
        <v>0</v>
      </c>
      <c r="H158" s="2909">
        <f t="shared" si="16"/>
        <v>0</v>
      </c>
      <c r="I158" s="2909">
        <f t="shared" si="16"/>
        <v>0</v>
      </c>
      <c r="J158" s="2909">
        <f t="shared" si="16"/>
        <v>0</v>
      </c>
      <c r="K158" s="2909">
        <f t="shared" si="16"/>
        <v>0</v>
      </c>
      <c r="L158" s="121"/>
    </row>
    <row r="159" spans="2:12">
      <c r="B159" s="121"/>
      <c r="C159" s="2911" t="s">
        <v>710</v>
      </c>
      <c r="D159" s="2912"/>
      <c r="E159" s="2913"/>
      <c r="F159" s="2914"/>
      <c r="G159" s="2914"/>
      <c r="H159" s="2914"/>
      <c r="I159" s="2914"/>
      <c r="J159" s="2914"/>
      <c r="K159" s="2915"/>
      <c r="L159" s="121"/>
    </row>
    <row r="160" spans="2:12">
      <c r="B160" s="121"/>
      <c r="C160" s="2911" t="s">
        <v>711</v>
      </c>
      <c r="D160" s="2912"/>
      <c r="E160" s="2913"/>
      <c r="F160" s="2914"/>
      <c r="G160" s="2914"/>
      <c r="H160" s="2914"/>
      <c r="I160" s="2914"/>
      <c r="J160" s="2914"/>
      <c r="K160" s="2915"/>
      <c r="L160" s="121"/>
    </row>
    <row r="161" spans="2:12">
      <c r="B161" s="121"/>
      <c r="C161" s="2911" t="s">
        <v>712</v>
      </c>
      <c r="D161" s="2912"/>
      <c r="E161" s="2913"/>
      <c r="F161" s="2914"/>
      <c r="G161" s="2914"/>
      <c r="H161" s="2914"/>
      <c r="I161" s="2914"/>
      <c r="J161" s="2914"/>
      <c r="K161" s="2915"/>
      <c r="L161" s="121"/>
    </row>
    <row r="162" spans="2:12">
      <c r="B162" s="121"/>
      <c r="C162" s="2911" t="s">
        <v>713</v>
      </c>
      <c r="D162" s="2912"/>
      <c r="E162" s="2913"/>
      <c r="F162" s="2914"/>
      <c r="G162" s="2914"/>
      <c r="H162" s="2914"/>
      <c r="I162" s="2914"/>
      <c r="J162" s="2914"/>
      <c r="K162" s="2915"/>
      <c r="L162" s="121"/>
    </row>
    <row r="163" spans="2:12">
      <c r="B163" s="121"/>
      <c r="C163" s="2911" t="s">
        <v>714</v>
      </c>
      <c r="D163" s="2912"/>
      <c r="E163" s="2913"/>
      <c r="F163" s="2914"/>
      <c r="G163" s="2914"/>
      <c r="H163" s="2914"/>
      <c r="I163" s="2914"/>
      <c r="J163" s="2914"/>
      <c r="K163" s="2915"/>
      <c r="L163" s="121"/>
    </row>
    <row r="164" spans="2:12">
      <c r="B164" s="121"/>
      <c r="C164" s="2918" t="s">
        <v>715</v>
      </c>
      <c r="D164" s="2912"/>
      <c r="E164" s="2919"/>
      <c r="F164" s="2920"/>
      <c r="G164" s="2920"/>
      <c r="H164" s="2920"/>
      <c r="I164" s="2920"/>
      <c r="J164" s="2920"/>
      <c r="K164" s="2921"/>
      <c r="L164" s="121"/>
    </row>
    <row r="165" spans="2:12" ht="13.8" thickBot="1">
      <c r="B165" s="121"/>
      <c r="C165" s="1460"/>
      <c r="D165" s="2922"/>
      <c r="E165" s="2923"/>
      <c r="F165" s="2924"/>
      <c r="G165" s="2924"/>
      <c r="H165" s="2924"/>
      <c r="I165" s="2924"/>
      <c r="J165" s="2924"/>
      <c r="K165" s="2925"/>
      <c r="L165" s="121"/>
    </row>
    <row r="166" spans="2:12" ht="13.8" thickBot="1">
      <c r="B166" s="121"/>
      <c r="C166" s="2497" t="s">
        <v>716</v>
      </c>
      <c r="D166" s="2926">
        <f>D11+D30+D39+D46+D54+D65+D73+D81+D90+D100+D109+D119+D126+D135+D143+D150+D158</f>
        <v>0</v>
      </c>
      <c r="E166" s="2927">
        <f t="shared" ref="E166:K166" si="17">E11+E30+E39+E46+E54+E65+E73+E81+E90+E100+E109+E119+E126+E135+E143+E150+E158</f>
        <v>0</v>
      </c>
      <c r="F166" s="2928">
        <f t="shared" si="17"/>
        <v>0</v>
      </c>
      <c r="G166" s="2928">
        <f t="shared" si="17"/>
        <v>0</v>
      </c>
      <c r="H166" s="2928">
        <f t="shared" si="17"/>
        <v>0</v>
      </c>
      <c r="I166" s="2928">
        <f t="shared" si="17"/>
        <v>0</v>
      </c>
      <c r="J166" s="2928">
        <f t="shared" si="17"/>
        <v>0</v>
      </c>
      <c r="K166" s="2926">
        <f t="shared" si="17"/>
        <v>0</v>
      </c>
      <c r="L166" s="121"/>
    </row>
    <row r="167" spans="2:12">
      <c r="B167" s="121"/>
      <c r="C167" s="700"/>
      <c r="D167" s="1238"/>
      <c r="E167" s="1238"/>
      <c r="F167" s="1238"/>
      <c r="G167" s="1238"/>
      <c r="H167" s="1238"/>
      <c r="I167" s="1238"/>
      <c r="J167" s="1238"/>
      <c r="K167" s="1238"/>
      <c r="L167" s="121"/>
    </row>
    <row r="168" spans="2:12">
      <c r="B168" s="121"/>
      <c r="C168" s="700"/>
      <c r="D168" s="1238"/>
      <c r="E168" s="1238"/>
      <c r="F168" s="1238"/>
      <c r="G168" s="1238"/>
      <c r="H168" s="1238"/>
      <c r="I168" s="1238"/>
      <c r="J168" s="1238"/>
      <c r="K168" s="1238"/>
      <c r="L168" s="121"/>
    </row>
    <row r="169" spans="2:12" ht="13.8" thickBot="1">
      <c r="B169" s="121"/>
      <c r="C169" s="700" t="s">
        <v>717</v>
      </c>
      <c r="D169" s="1238"/>
      <c r="E169" s="1238"/>
      <c r="F169" s="1238"/>
      <c r="G169" s="1238"/>
      <c r="H169" s="1238"/>
      <c r="I169" s="1238"/>
      <c r="J169" s="1238"/>
      <c r="K169" s="1238"/>
      <c r="L169" s="121"/>
    </row>
    <row r="170" spans="2:12" ht="13.8" thickBot="1">
      <c r="B170" s="121"/>
      <c r="C170" s="7987" t="s">
        <v>718</v>
      </c>
      <c r="D170" s="7989" t="s">
        <v>569</v>
      </c>
      <c r="E170" s="7989"/>
      <c r="F170" s="7989"/>
      <c r="G170" s="7989"/>
      <c r="H170" s="7989"/>
      <c r="I170" s="7989"/>
      <c r="J170" s="7989"/>
      <c r="K170" s="7990"/>
      <c r="L170" s="121"/>
    </row>
    <row r="171" spans="2:12" ht="27" thickBot="1">
      <c r="B171" s="121"/>
      <c r="C171" s="7988"/>
      <c r="D171" s="1308" t="s">
        <v>719</v>
      </c>
      <c r="E171" s="1308" t="s">
        <v>571</v>
      </c>
      <c r="F171" s="1308" t="s">
        <v>572</v>
      </c>
      <c r="G171" s="1308" t="s">
        <v>573</v>
      </c>
      <c r="H171" s="1308" t="s">
        <v>574</v>
      </c>
      <c r="I171" s="1308" t="s">
        <v>575</v>
      </c>
      <c r="J171" s="1308" t="s">
        <v>576</v>
      </c>
      <c r="K171" s="1309" t="s">
        <v>577</v>
      </c>
      <c r="L171" s="121"/>
    </row>
    <row r="172" spans="2:12">
      <c r="B172" s="121"/>
      <c r="C172" s="1310"/>
      <c r="D172" s="2905"/>
      <c r="E172" s="2906"/>
      <c r="F172" s="2907"/>
      <c r="G172" s="2907"/>
      <c r="H172" s="2907"/>
      <c r="I172" s="2907"/>
      <c r="J172" s="2907"/>
      <c r="K172" s="2905"/>
      <c r="L172" s="121"/>
    </row>
    <row r="173" spans="2:12">
      <c r="B173" s="121"/>
      <c r="C173" s="1310"/>
      <c r="D173" s="2905"/>
      <c r="E173" s="2906"/>
      <c r="F173" s="2907"/>
      <c r="G173" s="2907"/>
      <c r="H173" s="2907"/>
      <c r="I173" s="2907"/>
      <c r="J173" s="2907"/>
      <c r="K173" s="2905"/>
      <c r="L173" s="121"/>
    </row>
    <row r="174" spans="2:12">
      <c r="B174" s="121"/>
      <c r="C174" s="1310"/>
      <c r="D174" s="2905"/>
      <c r="E174" s="2906"/>
      <c r="F174" s="2907"/>
      <c r="G174" s="2907"/>
      <c r="H174" s="2907"/>
      <c r="I174" s="2907"/>
      <c r="J174" s="2907"/>
      <c r="K174" s="2905"/>
      <c r="L174" s="121"/>
    </row>
    <row r="175" spans="2:12">
      <c r="B175" s="121"/>
      <c r="C175" s="1311" t="s">
        <v>720</v>
      </c>
      <c r="D175" s="112"/>
      <c r="E175" s="112"/>
      <c r="F175" s="112"/>
      <c r="G175" s="112"/>
      <c r="H175" s="112"/>
      <c r="I175" s="112"/>
      <c r="J175" s="112"/>
      <c r="K175" s="112"/>
      <c r="L175" s="121"/>
    </row>
    <row r="176" spans="2:12">
      <c r="B176" s="121"/>
      <c r="C176" s="599"/>
      <c r="D176" s="112"/>
      <c r="E176" s="112"/>
      <c r="F176" s="112"/>
      <c r="G176" s="112"/>
      <c r="H176" s="112"/>
      <c r="I176" s="112"/>
      <c r="J176" s="112"/>
      <c r="K176" s="112"/>
      <c r="L176" s="121"/>
    </row>
    <row r="177" spans="2:12">
      <c r="B177" s="121"/>
      <c r="C177" s="700"/>
      <c r="D177" s="1238"/>
      <c r="E177" s="1238"/>
      <c r="F177" s="1238"/>
      <c r="G177" s="1238"/>
      <c r="H177" s="1238"/>
      <c r="I177" s="1238"/>
      <c r="J177" s="1238"/>
      <c r="K177" s="1238"/>
      <c r="L177" s="121"/>
    </row>
    <row r="178" spans="2:12">
      <c r="B178" s="121"/>
      <c r="C178" s="95" t="s">
        <v>445</v>
      </c>
      <c r="D178" s="1238"/>
      <c r="E178" s="1238"/>
      <c r="F178" s="1238"/>
      <c r="G178" s="1238"/>
      <c r="H178" s="1238"/>
      <c r="I178" s="1238"/>
      <c r="J178" s="1238"/>
      <c r="K178" s="1238"/>
      <c r="L178" s="121"/>
    </row>
    <row r="179" spans="2:12">
      <c r="B179" s="121"/>
      <c r="C179" s="64" t="s">
        <v>721</v>
      </c>
      <c r="D179" s="121"/>
      <c r="E179" s="121"/>
      <c r="F179" s="121"/>
      <c r="G179" s="121"/>
      <c r="H179" s="121"/>
      <c r="I179" s="121"/>
      <c r="J179" s="121"/>
      <c r="K179" s="121"/>
      <c r="L179" s="121"/>
    </row>
    <row r="180" spans="2:12">
      <c r="B180" s="121"/>
      <c r="C180" s="64"/>
      <c r="D180" s="121"/>
      <c r="E180" s="121"/>
      <c r="F180" s="121"/>
      <c r="G180" s="121"/>
      <c r="H180" s="121"/>
      <c r="I180" s="121"/>
      <c r="J180" s="121"/>
      <c r="K180" s="121"/>
      <c r="L180" s="121"/>
    </row>
    <row r="181" spans="2:12">
      <c r="C181" s="171"/>
    </row>
  </sheetData>
  <customSheetViews>
    <customSheetView guid="{F416BD5B-C3AD-4F61-AAB2-55950A9B7E72}">
      <selection activeCell="J16" sqref="J16"/>
      <pageMargins left="0" right="0" top="0" bottom="0" header="0" footer="0"/>
      <pageSetup paperSize="5" orientation="landscape" horizontalDpi="4294967294" verticalDpi="4294967294" r:id="rId1"/>
    </customSheetView>
    <customSheetView guid="{E14211BF-3959-45CF-A937-AD36AACCEFAC}">
      <selection activeCell="D163" sqref="D163"/>
      <pageMargins left="0" right="0" top="0" bottom="0" header="0" footer="0"/>
      <pageSetup paperSize="5" orientation="landscape" horizontalDpi="4294967294" verticalDpi="4294967294" r:id="rId2"/>
    </customSheetView>
    <customSheetView guid="{41E394DC-1FDD-4D1F-8620-137B7012DC10}">
      <selection activeCell="C6" sqref="C6"/>
      <pageMargins left="0" right="0" top="0" bottom="0" header="0" footer="0"/>
      <pageSetup paperSize="5" orientation="landscape" horizontalDpi="4294967294" verticalDpi="4294967294" r:id="rId3"/>
    </customSheetView>
    <customSheetView guid="{CC70D5D3-3A1F-46AA-BDCE-F692C2C36BEE}">
      <selection activeCell="M3" sqref="M3"/>
      <pageMargins left="0" right="0" top="0" bottom="0" header="0" footer="0"/>
      <pageSetup paperSize="5" orientation="landscape" horizontalDpi="4294967294" verticalDpi="4294967294" r:id="rId4"/>
    </customSheetView>
  </customSheetViews>
  <mergeCells count="4">
    <mergeCell ref="C170:C171"/>
    <mergeCell ref="D170:K170"/>
    <mergeCell ref="C8:C9"/>
    <mergeCell ref="D8:K8"/>
  </mergeCells>
  <pageMargins left="0.7" right="0.7" top="0.75" bottom="0.75" header="0.3" footer="0.3"/>
  <pageSetup paperSize="5" orientation="landscape" horizontalDpi="4294967294" verticalDpi="4294967294"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rgb="FF7030A0"/>
  </sheetPr>
  <dimension ref="A1:AS341"/>
  <sheetViews>
    <sheetView tabSelected="1" topLeftCell="A292" zoomScale="70" zoomScaleNormal="70" workbookViewId="0">
      <selection activeCell="F333" sqref="F333"/>
    </sheetView>
  </sheetViews>
  <sheetFormatPr defaultColWidth="0" defaultRowHeight="13.8" zeroHeight="1"/>
  <cols>
    <col min="1" max="1" width="2.33203125" style="165" customWidth="1"/>
    <col min="2" max="2" width="7.5546875" style="166" customWidth="1"/>
    <col min="3" max="3" width="53.33203125" style="165" customWidth="1"/>
    <col min="4" max="4" width="14.109375" style="165" customWidth="1"/>
    <col min="5" max="5" width="16.109375" style="165" customWidth="1"/>
    <col min="6" max="6" width="12.44140625" style="165" customWidth="1"/>
    <col min="7" max="7" width="10.44140625" style="165" bestFit="1" customWidth="1"/>
    <col min="8" max="9" width="10.44140625" style="165" customWidth="1"/>
    <col min="10" max="10" width="13.33203125" style="165" customWidth="1"/>
    <col min="11" max="13" width="12.6640625" style="165" customWidth="1"/>
    <col min="14" max="14" width="12.88671875" style="165" bestFit="1" customWidth="1"/>
    <col min="15" max="16" width="12.88671875" style="165" customWidth="1"/>
    <col min="17" max="17" width="20.6640625" style="165" customWidth="1"/>
    <col min="18" max="18" width="17.44140625" style="165" customWidth="1"/>
    <col min="19" max="19" width="14.44140625" style="165" customWidth="1"/>
    <col min="20" max="20" width="18.44140625" style="165" customWidth="1"/>
    <col min="21" max="21" width="15.44140625" style="165" customWidth="1"/>
    <col min="22" max="23" width="13.109375" style="165" bestFit="1" customWidth="1"/>
    <col min="24" max="24" width="16.44140625" style="165" customWidth="1"/>
    <col min="25" max="25" width="9.109375" style="168" customWidth="1"/>
    <col min="26" max="26" width="12.6640625" style="165" bestFit="1" customWidth="1"/>
    <col min="27" max="27" width="19.109375" style="165" bestFit="1" customWidth="1"/>
    <col min="28" max="28" width="18.6640625" style="165" bestFit="1" customWidth="1"/>
    <col min="29" max="29" width="22.88671875" style="165" customWidth="1"/>
    <col min="30" max="30" width="18.109375" style="165" bestFit="1" customWidth="1"/>
    <col min="31" max="32" width="18.109375" style="165" customWidth="1"/>
    <col min="33" max="33" width="18.6640625" style="165" customWidth="1"/>
    <col min="34" max="34" width="18.88671875" style="165" customWidth="1"/>
    <col min="35" max="35" width="19.33203125" style="165" customWidth="1"/>
    <col min="36" max="36" width="3.44140625" style="165" customWidth="1"/>
    <col min="37" max="37" width="15.44140625" style="165" customWidth="1"/>
    <col min="38" max="38" width="3.33203125" style="165" customWidth="1"/>
    <col min="39" max="40" width="15.88671875" style="165" customWidth="1"/>
    <col min="41" max="41" width="9.109375" style="165" customWidth="1"/>
    <col min="42" max="42" width="3.33203125" style="165" customWidth="1"/>
    <col min="43" max="45" width="0" style="165" hidden="1" customWidth="1"/>
    <col min="46" max="16384" width="9.109375" style="165" hidden="1"/>
  </cols>
  <sheetData>
    <row r="1" spans="2:45"/>
    <row r="2" spans="2:45" ht="14.4" thickBot="1">
      <c r="B2" s="144" t="s">
        <v>184</v>
      </c>
      <c r="C2" s="235"/>
      <c r="D2" s="235"/>
      <c r="E2" s="235"/>
      <c r="F2" s="235"/>
      <c r="G2" s="235"/>
      <c r="H2" s="235"/>
      <c r="I2" s="235"/>
      <c r="J2" s="235"/>
      <c r="K2" s="235"/>
      <c r="L2" s="235"/>
      <c r="M2" s="235"/>
      <c r="N2" s="235"/>
      <c r="O2" s="235"/>
      <c r="P2" s="235"/>
      <c r="Q2" s="235"/>
      <c r="R2" s="235"/>
      <c r="S2" s="235"/>
      <c r="T2" s="235"/>
      <c r="U2" s="235"/>
      <c r="V2" s="235"/>
      <c r="W2" s="235"/>
      <c r="X2" s="235"/>
      <c r="Y2" s="234"/>
      <c r="Z2" s="235"/>
      <c r="AA2" s="235"/>
      <c r="AB2" s="235"/>
      <c r="AC2" s="235"/>
      <c r="AD2" s="235"/>
      <c r="AE2" s="235"/>
      <c r="AF2" s="235"/>
      <c r="AG2" s="235"/>
      <c r="AH2" s="235"/>
      <c r="AI2" s="235"/>
      <c r="AJ2" s="235"/>
      <c r="AK2" s="235"/>
      <c r="AL2" s="235"/>
      <c r="AM2" s="235"/>
      <c r="AN2" s="235"/>
      <c r="AO2" s="2204" t="s">
        <v>1</v>
      </c>
    </row>
    <row r="3" spans="2:45" ht="16.2" thickBot="1">
      <c r="B3" s="239"/>
      <c r="C3" s="4961" t="s">
        <v>3114</v>
      </c>
      <c r="D3" s="4651"/>
      <c r="E3" s="4651"/>
      <c r="F3" s="4652"/>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39"/>
      <c r="AO3" s="235"/>
    </row>
    <row r="4" spans="2:45" ht="15.6">
      <c r="B4" s="239"/>
      <c r="C4" s="4439" t="s">
        <v>723</v>
      </c>
      <c r="D4" s="8341" t="str">
        <f>J!E4</f>
        <v>ABC Company</v>
      </c>
      <c r="E4" s="8342"/>
      <c r="F4" s="8343"/>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row>
    <row r="5" spans="2:45" ht="16.2" thickBot="1">
      <c r="B5" s="239"/>
      <c r="C5" s="4443" t="s">
        <v>724</v>
      </c>
      <c r="D5" s="8344" t="str">
        <f>J!E5</f>
        <v>31 December 202x</v>
      </c>
      <c r="E5" s="8345"/>
      <c r="F5" s="8346"/>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row>
    <row r="6" spans="2:45" ht="13.2">
      <c r="B6" s="239"/>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row>
    <row r="7" spans="2:45" thickBot="1">
      <c r="B7" s="233"/>
      <c r="C7" s="240"/>
      <c r="D7" s="240"/>
      <c r="E7" s="240"/>
      <c r="F7" s="240"/>
      <c r="G7" s="240"/>
      <c r="H7" s="240"/>
      <c r="I7" s="240"/>
      <c r="J7" s="240"/>
      <c r="K7" s="240"/>
      <c r="L7" s="240"/>
      <c r="M7" s="240"/>
      <c r="N7" s="240"/>
      <c r="O7" s="240"/>
      <c r="P7" s="240"/>
      <c r="Q7" s="240"/>
      <c r="R7" s="240"/>
      <c r="S7" s="240"/>
      <c r="T7" s="240"/>
      <c r="U7" s="240"/>
      <c r="V7" s="240"/>
      <c r="W7" s="240"/>
      <c r="X7" s="240"/>
      <c r="Y7" s="235"/>
      <c r="Z7" s="240"/>
      <c r="AA7" s="240"/>
      <c r="AB7" s="240"/>
      <c r="AC7" s="240"/>
      <c r="AD7" s="240"/>
      <c r="AE7" s="240"/>
      <c r="AF7" s="240"/>
      <c r="AG7" s="240"/>
      <c r="AH7" s="240"/>
      <c r="AI7" s="235"/>
      <c r="AJ7" s="235"/>
      <c r="AK7" s="235"/>
      <c r="AL7" s="235"/>
      <c r="AM7" s="235"/>
      <c r="AN7" s="235"/>
      <c r="AO7" s="235"/>
    </row>
    <row r="8" spans="2:45" ht="13.2" customHeight="1">
      <c r="B8" s="233"/>
      <c r="C8" s="4962"/>
      <c r="D8" s="5299"/>
      <c r="E8" s="5299"/>
      <c r="F8" s="5299"/>
      <c r="G8" s="5300"/>
      <c r="H8" s="8544" t="s">
        <v>2506</v>
      </c>
      <c r="I8" s="8544" t="s">
        <v>2507</v>
      </c>
      <c r="J8" s="8545" t="s">
        <v>2508</v>
      </c>
      <c r="K8" s="5302"/>
      <c r="L8" s="5302"/>
      <c r="M8" s="5302"/>
      <c r="N8" s="4963"/>
      <c r="O8" s="4963"/>
      <c r="P8" s="4963"/>
      <c r="Q8" s="5300" t="s">
        <v>3115</v>
      </c>
      <c r="R8" s="5300"/>
      <c r="S8" s="5300" t="s">
        <v>3115</v>
      </c>
      <c r="T8" s="5300"/>
      <c r="U8" s="4963"/>
      <c r="V8" s="4963"/>
      <c r="W8" s="4963"/>
      <c r="X8" s="4964"/>
      <c r="Y8" s="121"/>
      <c r="Z8" s="8503" t="s">
        <v>2516</v>
      </c>
      <c r="AA8" s="8504"/>
      <c r="AB8" s="8504"/>
      <c r="AC8" s="8504"/>
      <c r="AD8" s="8504"/>
      <c r="AE8" s="8504"/>
      <c r="AF8" s="8504"/>
      <c r="AG8" s="8504"/>
      <c r="AH8" s="8504"/>
      <c r="AI8" s="8505"/>
      <c r="AJ8" s="121"/>
      <c r="AK8" s="5014" t="s">
        <v>2947</v>
      </c>
      <c r="AL8" s="121"/>
      <c r="AM8" s="8510" t="s">
        <v>992</v>
      </c>
      <c r="AN8" s="974"/>
      <c r="AO8" s="121"/>
      <c r="AP8" s="164"/>
      <c r="AQ8" s="164"/>
      <c r="AR8" s="164"/>
      <c r="AS8" s="164"/>
    </row>
    <row r="9" spans="2:45" ht="12.75" customHeight="1">
      <c r="B9" s="233"/>
      <c r="C9" s="4965"/>
      <c r="D9" s="1675" t="s">
        <v>2976</v>
      </c>
      <c r="E9" s="1666"/>
      <c r="F9" s="1666"/>
      <c r="G9" s="1666" t="s">
        <v>1928</v>
      </c>
      <c r="H9" s="8524"/>
      <c r="I9" s="8524"/>
      <c r="J9" s="8304"/>
      <c r="K9" s="1676"/>
      <c r="L9" s="1373"/>
      <c r="M9" s="1373"/>
      <c r="N9" s="1677"/>
      <c r="O9" s="1677"/>
      <c r="P9" s="1677"/>
      <c r="Q9" s="1666" t="s">
        <v>2996</v>
      </c>
      <c r="R9" s="1666"/>
      <c r="S9" s="1666" t="s">
        <v>2996</v>
      </c>
      <c r="T9" s="1666"/>
      <c r="U9" s="1666"/>
      <c r="V9" s="1677"/>
      <c r="W9" s="1675"/>
      <c r="X9" s="1667"/>
      <c r="Y9" s="121"/>
      <c r="Z9" s="5059" t="s">
        <v>1713</v>
      </c>
      <c r="AA9" s="5047" t="s">
        <v>2921</v>
      </c>
      <c r="AB9" s="5047" t="s">
        <v>2922</v>
      </c>
      <c r="AC9" s="5303" t="s">
        <v>2921</v>
      </c>
      <c r="AD9" s="5048" t="s">
        <v>2923</v>
      </c>
      <c r="AE9" s="8511" t="s">
        <v>727</v>
      </c>
      <c r="AF9" s="8512" t="s">
        <v>728</v>
      </c>
      <c r="AG9" s="5304"/>
      <c r="AH9" s="5048"/>
      <c r="AI9" s="4969" t="s">
        <v>1710</v>
      </c>
      <c r="AJ9" s="121"/>
      <c r="AK9" s="4773" t="s">
        <v>2948</v>
      </c>
      <c r="AL9" s="121"/>
      <c r="AM9" s="8482"/>
      <c r="AN9" s="974"/>
      <c r="AO9" s="121"/>
      <c r="AP9" s="164"/>
      <c r="AQ9" s="164"/>
      <c r="AR9" s="164"/>
      <c r="AS9" s="164"/>
    </row>
    <row r="10" spans="2:45" ht="13.2">
      <c r="B10" s="233"/>
      <c r="C10" s="4965" t="s">
        <v>1246</v>
      </c>
      <c r="D10" s="137" t="s">
        <v>1</v>
      </c>
      <c r="E10" s="1666" t="s">
        <v>3116</v>
      </c>
      <c r="F10" s="1666" t="s">
        <v>2977</v>
      </c>
      <c r="G10" s="1666" t="s">
        <v>1539</v>
      </c>
      <c r="H10" s="8524"/>
      <c r="I10" s="8524"/>
      <c r="J10" s="8304"/>
      <c r="K10" s="1676" t="s">
        <v>3117</v>
      </c>
      <c r="L10" s="1666" t="s">
        <v>3118</v>
      </c>
      <c r="M10" s="1666" t="s">
        <v>3119</v>
      </c>
      <c r="N10" s="1666" t="s">
        <v>2978</v>
      </c>
      <c r="O10" s="1666" t="s">
        <v>3120</v>
      </c>
      <c r="P10" s="1666" t="s">
        <v>3121</v>
      </c>
      <c r="Q10" s="1666" t="s">
        <v>3122</v>
      </c>
      <c r="R10" s="1666" t="s">
        <v>2980</v>
      </c>
      <c r="S10" s="1666" t="s">
        <v>3122</v>
      </c>
      <c r="T10" s="1666" t="s">
        <v>3115</v>
      </c>
      <c r="U10" s="1666" t="s">
        <v>2747</v>
      </c>
      <c r="V10" s="1666" t="s">
        <v>2808</v>
      </c>
      <c r="W10" s="1666" t="s">
        <v>1716</v>
      </c>
      <c r="X10" s="1667" t="s">
        <v>1717</v>
      </c>
      <c r="Y10" s="121"/>
      <c r="Z10" s="4970" t="s">
        <v>2925</v>
      </c>
      <c r="AA10" s="2013" t="s">
        <v>1720</v>
      </c>
      <c r="AB10" s="2013" t="s">
        <v>2926</v>
      </c>
      <c r="AC10" s="1678" t="s">
        <v>2927</v>
      </c>
      <c r="AD10" s="2014" t="s">
        <v>2928</v>
      </c>
      <c r="AE10" s="8507"/>
      <c r="AF10" s="8509"/>
      <c r="AG10" s="1374" t="s">
        <v>2951</v>
      </c>
      <c r="AH10" s="1666" t="s">
        <v>2930</v>
      </c>
      <c r="AI10" s="1668" t="s">
        <v>1718</v>
      </c>
      <c r="AJ10" s="121"/>
      <c r="AK10" s="4773" t="s">
        <v>2952</v>
      </c>
      <c r="AL10" s="121"/>
      <c r="AM10" s="8482"/>
      <c r="AN10" s="8546" t="s">
        <v>3123</v>
      </c>
      <c r="AO10" s="121"/>
      <c r="AP10" s="164"/>
      <c r="AQ10" s="164"/>
      <c r="AR10" s="164"/>
      <c r="AS10" s="164"/>
    </row>
    <row r="11" spans="2:45" ht="13.2">
      <c r="B11" s="233"/>
      <c r="C11" s="4965"/>
      <c r="D11" s="1675" t="s">
        <v>4</v>
      </c>
      <c r="E11" s="1666" t="s">
        <v>2771</v>
      </c>
      <c r="F11" s="1666" t="s">
        <v>2987</v>
      </c>
      <c r="G11" s="1666" t="s">
        <v>2771</v>
      </c>
      <c r="H11" s="8524"/>
      <c r="I11" s="8524"/>
      <c r="J11" s="8304"/>
      <c r="K11" s="1666" t="s">
        <v>4</v>
      </c>
      <c r="L11" s="1666" t="s">
        <v>2989</v>
      </c>
      <c r="M11" s="1666" t="s">
        <v>2989</v>
      </c>
      <c r="N11" s="1666" t="s">
        <v>2993</v>
      </c>
      <c r="O11" s="1666" t="s">
        <v>3088</v>
      </c>
      <c r="P11" s="1666" t="s">
        <v>1790</v>
      </c>
      <c r="Q11" s="1666" t="s">
        <v>3124</v>
      </c>
      <c r="R11" s="1666" t="s">
        <v>2995</v>
      </c>
      <c r="S11" s="1666" t="s">
        <v>3125</v>
      </c>
      <c r="T11" s="1666" t="s">
        <v>1790</v>
      </c>
      <c r="U11" s="1666" t="s">
        <v>1723</v>
      </c>
      <c r="V11" s="1666" t="s">
        <v>1723</v>
      </c>
      <c r="W11" s="1666" t="s">
        <v>1717</v>
      </c>
      <c r="X11" s="1667" t="s">
        <v>1723</v>
      </c>
      <c r="Y11" s="121"/>
      <c r="Z11" s="4970" t="s">
        <v>1724</v>
      </c>
      <c r="AA11" s="2013" t="s">
        <v>1726</v>
      </c>
      <c r="AB11" s="2013" t="s">
        <v>1726</v>
      </c>
      <c r="AC11" s="1679" t="s">
        <v>1729</v>
      </c>
      <c r="AD11" s="2014" t="s">
        <v>1729</v>
      </c>
      <c r="AE11" s="8507"/>
      <c r="AF11" s="8509"/>
      <c r="AG11" s="1374" t="s">
        <v>741</v>
      </c>
      <c r="AH11" s="1666" t="s">
        <v>741</v>
      </c>
      <c r="AI11" s="1668" t="s">
        <v>1724</v>
      </c>
      <c r="AJ11" s="121"/>
      <c r="AK11" s="5016" t="s">
        <v>2964</v>
      </c>
      <c r="AL11" s="121"/>
      <c r="AM11" s="8482"/>
      <c r="AN11" s="8546"/>
      <c r="AO11" s="121"/>
      <c r="AP11" s="164"/>
      <c r="AQ11" s="164"/>
      <c r="AR11" s="164"/>
      <c r="AS11" s="164"/>
    </row>
    <row r="12" spans="2:45" ht="13.2">
      <c r="B12" s="233"/>
      <c r="C12" s="2002"/>
      <c r="D12" s="5305" t="s">
        <v>2148</v>
      </c>
      <c r="E12" s="5306"/>
      <c r="F12" s="5305" t="s">
        <v>1616</v>
      </c>
      <c r="G12" s="5305" t="s">
        <v>2528</v>
      </c>
      <c r="H12" s="5064" t="s">
        <v>2527</v>
      </c>
      <c r="I12" s="5064" t="s">
        <v>2527</v>
      </c>
      <c r="J12" s="5305" t="s">
        <v>2533</v>
      </c>
      <c r="K12" s="5307"/>
      <c r="L12" s="5307"/>
      <c r="M12" s="5308"/>
      <c r="N12" s="5308"/>
      <c r="O12" s="5049" t="s">
        <v>3126</v>
      </c>
      <c r="P12" s="5049"/>
      <c r="Q12" s="5049"/>
      <c r="R12" s="5049" t="s">
        <v>3127</v>
      </c>
      <c r="S12" s="5049"/>
      <c r="T12" s="5309" t="s">
        <v>3128</v>
      </c>
      <c r="U12" s="5049"/>
      <c r="V12" s="5308"/>
      <c r="W12" s="5310"/>
      <c r="X12" s="5311" t="s">
        <v>3129</v>
      </c>
      <c r="Y12" s="121"/>
      <c r="Z12" s="5069" t="s">
        <v>3130</v>
      </c>
      <c r="AA12" s="5070"/>
      <c r="AB12" s="5070"/>
      <c r="AC12" s="5312"/>
      <c r="AD12" s="5070"/>
      <c r="AE12" s="5070"/>
      <c r="AF12" s="5070"/>
      <c r="AG12" s="5313"/>
      <c r="AH12" s="5070" t="s">
        <v>3131</v>
      </c>
      <c r="AI12" s="5072" t="s">
        <v>3132</v>
      </c>
      <c r="AJ12" s="121"/>
      <c r="AK12" s="5019" t="s">
        <v>2959</v>
      </c>
      <c r="AL12" s="121"/>
      <c r="AM12" s="5305" t="s">
        <v>2784</v>
      </c>
      <c r="AN12" s="5305" t="s">
        <v>2847</v>
      </c>
      <c r="AO12" s="121"/>
      <c r="AP12" s="164"/>
      <c r="AQ12" s="164"/>
      <c r="AR12" s="164"/>
      <c r="AS12" s="164"/>
    </row>
    <row r="13" spans="2:45" ht="13.2">
      <c r="B13" s="233"/>
      <c r="C13" s="5314" t="s">
        <v>734</v>
      </c>
      <c r="D13" s="5315" t="s">
        <v>735</v>
      </c>
      <c r="E13" s="5315" t="s">
        <v>736</v>
      </c>
      <c r="F13" s="5315" t="s">
        <v>1249</v>
      </c>
      <c r="G13" s="5315" t="s">
        <v>738</v>
      </c>
      <c r="H13" s="5315" t="s">
        <v>1546</v>
      </c>
      <c r="I13" s="5315" t="s">
        <v>1547</v>
      </c>
      <c r="J13" s="5315" t="s">
        <v>1548</v>
      </c>
      <c r="K13" s="5316" t="s">
        <v>1549</v>
      </c>
      <c r="L13" s="5316" t="s">
        <v>1550</v>
      </c>
      <c r="M13" s="5316" t="s">
        <v>1551</v>
      </c>
      <c r="N13" s="5316" t="s">
        <v>1552</v>
      </c>
      <c r="O13" s="5316" t="s">
        <v>1553</v>
      </c>
      <c r="P13" s="5316" t="s">
        <v>1554</v>
      </c>
      <c r="Q13" s="5315" t="s">
        <v>1555</v>
      </c>
      <c r="R13" s="5315" t="s">
        <v>2266</v>
      </c>
      <c r="S13" s="5315" t="s">
        <v>2267</v>
      </c>
      <c r="T13" s="5315" t="s">
        <v>2268</v>
      </c>
      <c r="U13" s="5317" t="s">
        <v>2269</v>
      </c>
      <c r="V13" s="5315" t="s">
        <v>2270</v>
      </c>
      <c r="W13" s="5318" t="s">
        <v>2717</v>
      </c>
      <c r="X13" s="2477" t="s">
        <v>2718</v>
      </c>
      <c r="Y13" s="121"/>
      <c r="Z13" s="5319" t="s">
        <v>2719</v>
      </c>
      <c r="AA13" s="2478" t="s">
        <v>3005</v>
      </c>
      <c r="AB13" s="5074" t="s">
        <v>3006</v>
      </c>
      <c r="AC13" s="5074" t="s">
        <v>3007</v>
      </c>
      <c r="AD13" s="5074" t="s">
        <v>3008</v>
      </c>
      <c r="AE13" s="5320" t="s">
        <v>3009</v>
      </c>
      <c r="AF13" s="5074" t="s">
        <v>3010</v>
      </c>
      <c r="AG13" s="5321" t="s">
        <v>3011</v>
      </c>
      <c r="AH13" s="5079" t="s">
        <v>3012</v>
      </c>
      <c r="AI13" s="5079" t="s">
        <v>3013</v>
      </c>
      <c r="AJ13" s="121"/>
      <c r="AK13" s="5079" t="s">
        <v>3014</v>
      </c>
      <c r="AL13" s="121"/>
      <c r="AM13" s="5079" t="s">
        <v>3015</v>
      </c>
      <c r="AN13" s="5079" t="s">
        <v>3016</v>
      </c>
      <c r="AO13" s="121"/>
      <c r="AP13" s="164"/>
      <c r="AQ13" s="164"/>
      <c r="AR13" s="164"/>
      <c r="AS13" s="164"/>
    </row>
    <row r="14" spans="2:45" ht="13.2">
      <c r="B14" s="233"/>
      <c r="C14" s="5322"/>
      <c r="D14" s="1680"/>
      <c r="E14" s="1680"/>
      <c r="F14" s="5323"/>
      <c r="G14" s="5323"/>
      <c r="H14" s="5323"/>
      <c r="I14" s="5323"/>
      <c r="J14" s="5323"/>
      <c r="K14" s="5324"/>
      <c r="L14" s="5324"/>
      <c r="M14" s="5324"/>
      <c r="N14" s="5324"/>
      <c r="O14" s="5324"/>
      <c r="P14" s="5324"/>
      <c r="Q14" s="5324"/>
      <c r="R14" s="5324"/>
      <c r="S14" s="5324"/>
      <c r="T14" s="5324"/>
      <c r="U14" s="5324"/>
      <c r="V14" s="5323"/>
      <c r="W14" s="5325"/>
      <c r="X14" s="5326"/>
      <c r="Y14" s="121"/>
      <c r="Z14" s="5327"/>
      <c r="AA14" s="5328"/>
      <c r="AB14" s="5329"/>
      <c r="AC14" s="5330"/>
      <c r="AD14" s="5328"/>
      <c r="AE14" s="5328"/>
      <c r="AF14" s="5328"/>
      <c r="AG14" s="5331"/>
      <c r="AH14" s="5328"/>
      <c r="AI14" s="5332"/>
      <c r="AJ14" s="121"/>
      <c r="AK14" s="5333"/>
      <c r="AL14" s="121"/>
      <c r="AM14" s="5333"/>
      <c r="AN14" s="5333"/>
      <c r="AO14" s="121"/>
      <c r="AP14" s="164"/>
      <c r="AQ14" s="164"/>
      <c r="AR14" s="164"/>
      <c r="AS14" s="164"/>
    </row>
    <row r="15" spans="2:45" ht="13.2">
      <c r="B15" s="233"/>
      <c r="C15" s="5278" t="s">
        <v>3021</v>
      </c>
      <c r="D15" s="1681"/>
      <c r="E15" s="1681"/>
      <c r="F15" s="1682"/>
      <c r="G15" s="1682"/>
      <c r="H15" s="1682"/>
      <c r="I15" s="1682"/>
      <c r="J15" s="1682"/>
      <c r="K15" s="1683"/>
      <c r="L15" s="1683"/>
      <c r="M15" s="1683"/>
      <c r="N15" s="1684"/>
      <c r="O15" s="1684"/>
      <c r="P15" s="1684"/>
      <c r="Q15" s="1684"/>
      <c r="R15" s="1684"/>
      <c r="S15" s="1684"/>
      <c r="T15" s="1684"/>
      <c r="U15" s="1684"/>
      <c r="V15" s="1684"/>
      <c r="W15" s="1684"/>
      <c r="X15" s="1685"/>
      <c r="Y15" s="121"/>
      <c r="Z15" s="5334"/>
      <c r="AA15" s="2055"/>
      <c r="AB15" s="604"/>
      <c r="AC15" s="1686"/>
      <c r="AD15" s="2055"/>
      <c r="AE15" s="2055"/>
      <c r="AF15" s="2055"/>
      <c r="AG15" s="1375"/>
      <c r="AH15" s="2055"/>
      <c r="AI15" s="1531"/>
      <c r="AJ15" s="121"/>
      <c r="AK15" s="5335"/>
      <c r="AL15" s="121"/>
      <c r="AM15" s="5335"/>
      <c r="AN15" s="5335"/>
      <c r="AO15" s="121"/>
      <c r="AP15" s="164"/>
      <c r="AQ15" s="164"/>
      <c r="AR15" s="164"/>
      <c r="AS15" s="164"/>
    </row>
    <row r="16" spans="2:45" ht="13.2">
      <c r="B16" s="233"/>
      <c r="C16" s="5283" t="s">
        <v>3022</v>
      </c>
      <c r="D16" s="1687"/>
      <c r="E16" s="1687"/>
      <c r="F16" s="1688"/>
      <c r="G16" s="1683"/>
      <c r="H16" s="1683"/>
      <c r="I16" s="1683"/>
      <c r="J16" s="1683"/>
      <c r="K16" s="1683"/>
      <c r="L16" s="1689"/>
      <c r="M16" s="1689"/>
      <c r="N16" s="1684"/>
      <c r="O16" s="1684"/>
      <c r="P16" s="1684"/>
      <c r="Q16" s="1684"/>
      <c r="R16" s="1684"/>
      <c r="S16" s="1684"/>
      <c r="T16" s="1684"/>
      <c r="U16" s="1684"/>
      <c r="V16" s="1684"/>
      <c r="W16" s="1684"/>
      <c r="X16" s="1685"/>
      <c r="Y16" s="121"/>
      <c r="Z16" s="5334"/>
      <c r="AA16" s="2055"/>
      <c r="AB16" s="604"/>
      <c r="AC16" s="1686"/>
      <c r="AD16" s="2055"/>
      <c r="AE16" s="2055"/>
      <c r="AF16" s="2055"/>
      <c r="AG16" s="1375"/>
      <c r="AH16" s="2055"/>
      <c r="AI16" s="1531"/>
      <c r="AJ16" s="121"/>
      <c r="AK16" s="5335"/>
      <c r="AL16" s="121"/>
      <c r="AM16" s="5335"/>
      <c r="AN16" s="5335"/>
      <c r="AO16" s="121"/>
      <c r="AP16" s="164"/>
      <c r="AQ16" s="164"/>
      <c r="AR16" s="164"/>
      <c r="AS16" s="164"/>
    </row>
    <row r="17" spans="2:45" ht="13.2">
      <c r="B17" s="233"/>
      <c r="C17" s="5283" t="s">
        <v>3023</v>
      </c>
      <c r="D17" s="1687"/>
      <c r="E17" s="1687"/>
      <c r="F17" s="1688"/>
      <c r="G17" s="1683"/>
      <c r="H17" s="1683"/>
      <c r="I17" s="1683"/>
      <c r="J17" s="1683"/>
      <c r="K17" s="1683"/>
      <c r="L17" s="1689"/>
      <c r="M17" s="1689"/>
      <c r="N17" s="1684"/>
      <c r="O17" s="1684"/>
      <c r="P17" s="1684"/>
      <c r="Q17" s="1684"/>
      <c r="R17" s="1684"/>
      <c r="S17" s="1684"/>
      <c r="T17" s="1684"/>
      <c r="U17" s="1684"/>
      <c r="V17" s="1684"/>
      <c r="W17" s="1684"/>
      <c r="X17" s="1685"/>
      <c r="Y17" s="121"/>
      <c r="Z17" s="5334"/>
      <c r="AA17" s="2055"/>
      <c r="AB17" s="604"/>
      <c r="AC17" s="1686"/>
      <c r="AD17" s="2055"/>
      <c r="AE17" s="2055"/>
      <c r="AF17" s="2055"/>
      <c r="AG17" s="1375"/>
      <c r="AH17" s="2055"/>
      <c r="AI17" s="1531"/>
      <c r="AJ17" s="121"/>
      <c r="AK17" s="5335"/>
      <c r="AL17" s="121"/>
      <c r="AM17" s="5335"/>
      <c r="AN17" s="5335"/>
      <c r="AO17" s="121"/>
      <c r="AP17" s="164"/>
      <c r="AQ17" s="164"/>
      <c r="AR17" s="164"/>
      <c r="AS17" s="164"/>
    </row>
    <row r="18" spans="2:45" ht="13.2">
      <c r="B18" s="233"/>
      <c r="C18" s="5285" t="s">
        <v>3133</v>
      </c>
      <c r="D18" s="1690"/>
      <c r="E18" s="1690"/>
      <c r="F18" s="1691"/>
      <c r="G18" s="1692"/>
      <c r="H18" s="1692"/>
      <c r="I18" s="1692"/>
      <c r="J18" s="1692"/>
      <c r="K18" s="1693"/>
      <c r="L18" s="1693"/>
      <c r="M18" s="1693"/>
      <c r="N18" s="1693"/>
      <c r="O18" s="1684"/>
      <c r="P18" s="1693"/>
      <c r="Q18" s="1693"/>
      <c r="R18" s="1693"/>
      <c r="S18" s="1693"/>
      <c r="T18" s="1693"/>
      <c r="U18" s="1693"/>
      <c r="V18" s="1692"/>
      <c r="W18" s="1694"/>
      <c r="X18" s="1695"/>
      <c r="Y18" s="121"/>
      <c r="Z18" s="5336"/>
      <c r="AA18" s="2029"/>
      <c r="AB18" s="544"/>
      <c r="AC18" s="1696"/>
      <c r="AD18" s="2029"/>
      <c r="AE18" s="2029"/>
      <c r="AF18" s="2029"/>
      <c r="AG18" s="1376"/>
      <c r="AH18" s="2029"/>
      <c r="AI18" s="1532"/>
      <c r="AJ18" s="121"/>
      <c r="AK18" s="5337"/>
      <c r="AL18" s="121"/>
      <c r="AM18" s="5337"/>
      <c r="AN18" s="5337"/>
      <c r="AO18" s="121"/>
      <c r="AP18" s="164"/>
      <c r="AQ18" s="164"/>
      <c r="AR18" s="164"/>
      <c r="AS18" s="164"/>
    </row>
    <row r="19" spans="2:45" ht="13.2">
      <c r="B19" s="233"/>
      <c r="C19" s="5285" t="s">
        <v>3134</v>
      </c>
      <c r="D19" s="1690"/>
      <c r="E19" s="1690"/>
      <c r="F19" s="1691"/>
      <c r="G19" s="1692"/>
      <c r="H19" s="1692"/>
      <c r="I19" s="1692"/>
      <c r="J19" s="1692"/>
      <c r="K19" s="1693"/>
      <c r="L19" s="1693"/>
      <c r="M19" s="1693"/>
      <c r="N19" s="1693"/>
      <c r="O19" s="1684"/>
      <c r="P19" s="1693"/>
      <c r="Q19" s="1693"/>
      <c r="R19" s="1693"/>
      <c r="S19" s="1693"/>
      <c r="T19" s="1693"/>
      <c r="U19" s="1693"/>
      <c r="V19" s="1692"/>
      <c r="W19" s="1694"/>
      <c r="X19" s="1695"/>
      <c r="Y19" s="121"/>
      <c r="Z19" s="5336"/>
      <c r="AA19" s="2029"/>
      <c r="AB19" s="544"/>
      <c r="AC19" s="1696"/>
      <c r="AD19" s="2029"/>
      <c r="AE19" s="2029"/>
      <c r="AF19" s="2029"/>
      <c r="AG19" s="1376"/>
      <c r="AH19" s="2029"/>
      <c r="AI19" s="1532"/>
      <c r="AJ19" s="121"/>
      <c r="AK19" s="5337"/>
      <c r="AL19" s="121"/>
      <c r="AM19" s="5337"/>
      <c r="AN19" s="5337"/>
      <c r="AO19" s="121"/>
      <c r="AP19" s="164"/>
      <c r="AQ19" s="164"/>
      <c r="AR19" s="164"/>
      <c r="AS19" s="164"/>
    </row>
    <row r="20" spans="2:45" ht="13.2">
      <c r="B20" s="233"/>
      <c r="C20" s="5285" t="s">
        <v>3135</v>
      </c>
      <c r="D20" s="1690"/>
      <c r="E20" s="1690"/>
      <c r="F20" s="1691"/>
      <c r="G20" s="1692"/>
      <c r="H20" s="1692"/>
      <c r="I20" s="1692"/>
      <c r="J20" s="1692"/>
      <c r="K20" s="1693"/>
      <c r="L20" s="1693"/>
      <c r="M20" s="1693"/>
      <c r="N20" s="1693"/>
      <c r="O20" s="1684"/>
      <c r="P20" s="1693"/>
      <c r="Q20" s="1693"/>
      <c r="R20" s="1693"/>
      <c r="S20" s="1693"/>
      <c r="T20" s="1693"/>
      <c r="U20" s="1693"/>
      <c r="V20" s="1692"/>
      <c r="W20" s="1694"/>
      <c r="X20" s="1695"/>
      <c r="Y20" s="121"/>
      <c r="Z20" s="5336"/>
      <c r="AA20" s="2029"/>
      <c r="AB20" s="544"/>
      <c r="AC20" s="1696"/>
      <c r="AD20" s="2029"/>
      <c r="AE20" s="2029"/>
      <c r="AF20" s="2029"/>
      <c r="AG20" s="1376"/>
      <c r="AH20" s="2029"/>
      <c r="AI20" s="1532"/>
      <c r="AJ20" s="121"/>
      <c r="AK20" s="5337"/>
      <c r="AL20" s="121"/>
      <c r="AM20" s="5337"/>
      <c r="AN20" s="5337"/>
      <c r="AO20" s="121"/>
      <c r="AP20" s="164"/>
      <c r="AQ20" s="164"/>
      <c r="AR20" s="164"/>
      <c r="AS20" s="164"/>
    </row>
    <row r="21" spans="2:45" ht="13.2">
      <c r="B21" s="233"/>
      <c r="C21" s="5338" t="s">
        <v>3136</v>
      </c>
      <c r="D21" s="1690"/>
      <c r="E21" s="1690"/>
      <c r="F21" s="1691"/>
      <c r="G21" s="1697" t="b">
        <v>1</v>
      </c>
      <c r="H21" s="1697"/>
      <c r="I21" s="1697"/>
      <c r="J21" s="1697"/>
      <c r="K21" s="1693"/>
      <c r="L21" s="1693"/>
      <c r="M21" s="1693"/>
      <c r="N21" s="1693"/>
      <c r="O21" s="1684">
        <v>0</v>
      </c>
      <c r="P21" s="1698">
        <v>0</v>
      </c>
      <c r="Q21" s="1698">
        <v>0</v>
      </c>
      <c r="R21" s="1699">
        <f>O21*Q21</f>
        <v>0</v>
      </c>
      <c r="S21" s="1698">
        <v>0</v>
      </c>
      <c r="T21" s="1699">
        <f>O21*S21</f>
        <v>0</v>
      </c>
      <c r="U21" s="1698">
        <v>0</v>
      </c>
      <c r="V21" s="1698">
        <v>0</v>
      </c>
      <c r="W21" s="1698">
        <v>0</v>
      </c>
      <c r="X21" s="1700">
        <f>U21+V21-W21</f>
        <v>0</v>
      </c>
      <c r="Y21" s="121"/>
      <c r="Z21" s="5339">
        <f>AA21+AB21</f>
        <v>0</v>
      </c>
      <c r="AA21" s="2117">
        <v>0</v>
      </c>
      <c r="AB21" s="605">
        <v>0</v>
      </c>
      <c r="AC21" s="1701">
        <v>0</v>
      </c>
      <c r="AD21" s="2117">
        <v>0</v>
      </c>
      <c r="AE21" s="2117">
        <v>0</v>
      </c>
      <c r="AF21" s="2117">
        <v>0</v>
      </c>
      <c r="AG21" s="1377">
        <v>0</v>
      </c>
      <c r="AH21" s="2113">
        <f>AE21+AF21-AG21</f>
        <v>0</v>
      </c>
      <c r="AI21" s="1533">
        <f>AB21+AD21</f>
        <v>0</v>
      </c>
      <c r="AJ21" s="121"/>
      <c r="AK21" s="5340">
        <v>0</v>
      </c>
      <c r="AL21" s="121"/>
      <c r="AM21" s="5340">
        <v>0</v>
      </c>
      <c r="AN21" s="5340"/>
      <c r="AO21" s="121"/>
      <c r="AP21" s="164"/>
      <c r="AQ21" s="164"/>
      <c r="AR21" s="164"/>
      <c r="AS21" s="164"/>
    </row>
    <row r="22" spans="2:45" ht="13.2">
      <c r="B22" s="233"/>
      <c r="C22" s="5338" t="s">
        <v>3137</v>
      </c>
      <c r="D22" s="1690"/>
      <c r="E22" s="1690"/>
      <c r="F22" s="1691"/>
      <c r="G22" s="1697" t="b">
        <v>0</v>
      </c>
      <c r="H22" s="1697"/>
      <c r="I22" s="1697"/>
      <c r="J22" s="1697"/>
      <c r="K22" s="1693"/>
      <c r="L22" s="1693"/>
      <c r="M22" s="1693"/>
      <c r="N22" s="1693"/>
      <c r="O22" s="1684">
        <v>0</v>
      </c>
      <c r="P22" s="1698">
        <v>0</v>
      </c>
      <c r="Q22" s="1698">
        <v>0</v>
      </c>
      <c r="R22" s="1699">
        <f>O22*Q22</f>
        <v>0</v>
      </c>
      <c r="S22" s="1698">
        <v>0</v>
      </c>
      <c r="T22" s="1699">
        <f>O22*S22</f>
        <v>0</v>
      </c>
      <c r="U22" s="1698">
        <v>0</v>
      </c>
      <c r="V22" s="1698">
        <v>0</v>
      </c>
      <c r="W22" s="1698">
        <v>0</v>
      </c>
      <c r="X22" s="1700">
        <f>U22+V22-W22</f>
        <v>0</v>
      </c>
      <c r="Y22" s="121"/>
      <c r="Z22" s="5339">
        <f>AA22+AB22</f>
        <v>0</v>
      </c>
      <c r="AA22" s="2117">
        <v>0</v>
      </c>
      <c r="AB22" s="605">
        <v>0</v>
      </c>
      <c r="AC22" s="1701">
        <v>0</v>
      </c>
      <c r="AD22" s="2117">
        <v>0</v>
      </c>
      <c r="AE22" s="2117">
        <v>0</v>
      </c>
      <c r="AF22" s="2117">
        <v>0</v>
      </c>
      <c r="AG22" s="1377">
        <v>0</v>
      </c>
      <c r="AH22" s="2113">
        <f>AE22+AF22-AG22</f>
        <v>0</v>
      </c>
      <c r="AI22" s="1533">
        <f>AB22+AD22</f>
        <v>0</v>
      </c>
      <c r="AJ22" s="121"/>
      <c r="AK22" s="5340">
        <v>0</v>
      </c>
      <c r="AL22" s="121"/>
      <c r="AM22" s="5340">
        <v>0</v>
      </c>
      <c r="AN22" s="5340"/>
      <c r="AO22" s="121"/>
      <c r="AP22" s="164"/>
      <c r="AQ22" s="164"/>
      <c r="AR22" s="164"/>
      <c r="AS22" s="164"/>
    </row>
    <row r="23" spans="2:45" ht="13.2">
      <c r="B23" s="233"/>
      <c r="C23" s="5338" t="s">
        <v>3138</v>
      </c>
      <c r="D23" s="1690"/>
      <c r="E23" s="1690"/>
      <c r="F23" s="1691"/>
      <c r="G23" s="1697" t="b">
        <v>1</v>
      </c>
      <c r="H23" s="1697"/>
      <c r="I23" s="1697"/>
      <c r="J23" s="1697"/>
      <c r="K23" s="1693"/>
      <c r="L23" s="1693"/>
      <c r="M23" s="1693"/>
      <c r="N23" s="1693"/>
      <c r="O23" s="1684">
        <v>0</v>
      </c>
      <c r="P23" s="1698">
        <v>0</v>
      </c>
      <c r="Q23" s="1698">
        <v>0</v>
      </c>
      <c r="R23" s="1699">
        <f>O23*Q23</f>
        <v>0</v>
      </c>
      <c r="S23" s="1698">
        <v>0</v>
      </c>
      <c r="T23" s="1699">
        <f>O23*S23</f>
        <v>0</v>
      </c>
      <c r="U23" s="1698">
        <v>0</v>
      </c>
      <c r="V23" s="1698">
        <v>0</v>
      </c>
      <c r="W23" s="1698">
        <v>0</v>
      </c>
      <c r="X23" s="1700">
        <f>U23+V23-W23</f>
        <v>0</v>
      </c>
      <c r="Y23" s="121"/>
      <c r="Z23" s="5339">
        <f>AA23+AB23</f>
        <v>0</v>
      </c>
      <c r="AA23" s="2117">
        <v>0</v>
      </c>
      <c r="AB23" s="605">
        <v>0</v>
      </c>
      <c r="AC23" s="1701">
        <v>0</v>
      </c>
      <c r="AD23" s="2117">
        <v>0</v>
      </c>
      <c r="AE23" s="2117">
        <v>0</v>
      </c>
      <c r="AF23" s="2117">
        <v>0</v>
      </c>
      <c r="AG23" s="1377">
        <v>0</v>
      </c>
      <c r="AH23" s="2113">
        <f>AE23+AF23-AG23</f>
        <v>0</v>
      </c>
      <c r="AI23" s="1533">
        <f>AB23+AD23</f>
        <v>0</v>
      </c>
      <c r="AJ23" s="121"/>
      <c r="AK23" s="5340">
        <v>0</v>
      </c>
      <c r="AL23" s="121"/>
      <c r="AM23" s="5340">
        <v>0</v>
      </c>
      <c r="AN23" s="5340"/>
      <c r="AO23" s="121"/>
      <c r="AP23" s="164"/>
      <c r="AQ23" s="164"/>
      <c r="AR23" s="164"/>
      <c r="AS23" s="164"/>
    </row>
    <row r="24" spans="2:45" ht="13.2">
      <c r="B24" s="233"/>
      <c r="C24" s="5285" t="s">
        <v>3139</v>
      </c>
      <c r="D24" s="1690"/>
      <c r="E24" s="1690"/>
      <c r="F24" s="1691"/>
      <c r="G24" s="1692"/>
      <c r="H24" s="1692"/>
      <c r="I24" s="1692"/>
      <c r="J24" s="1692"/>
      <c r="K24" s="1693"/>
      <c r="L24" s="1693"/>
      <c r="M24" s="1693"/>
      <c r="N24" s="1693"/>
      <c r="O24" s="1684"/>
      <c r="P24" s="1693"/>
      <c r="Q24" s="1693"/>
      <c r="R24" s="1693"/>
      <c r="S24" s="1693"/>
      <c r="T24" s="1693"/>
      <c r="U24" s="1693"/>
      <c r="V24" s="1692"/>
      <c r="W24" s="1694"/>
      <c r="X24" s="1695"/>
      <c r="Y24" s="121"/>
      <c r="Z24" s="5336"/>
      <c r="AA24" s="2029"/>
      <c r="AB24" s="544"/>
      <c r="AC24" s="1696"/>
      <c r="AD24" s="2029"/>
      <c r="AE24" s="2029"/>
      <c r="AF24" s="2029"/>
      <c r="AG24" s="1376"/>
      <c r="AH24" s="2029"/>
      <c r="AI24" s="1532"/>
      <c r="AJ24" s="121"/>
      <c r="AK24" s="5337"/>
      <c r="AL24" s="121"/>
      <c r="AM24" s="5337"/>
      <c r="AN24" s="5337"/>
      <c r="AO24" s="121"/>
      <c r="AP24" s="164"/>
      <c r="AQ24" s="164"/>
      <c r="AR24" s="164"/>
      <c r="AS24" s="164"/>
    </row>
    <row r="25" spans="2:45" ht="13.2">
      <c r="B25" s="233"/>
      <c r="C25" s="5338" t="s">
        <v>3136</v>
      </c>
      <c r="D25" s="1690"/>
      <c r="E25" s="1690"/>
      <c r="F25" s="1691"/>
      <c r="G25" s="1697" t="b">
        <v>1</v>
      </c>
      <c r="H25" s="1697"/>
      <c r="I25" s="1697"/>
      <c r="J25" s="1697"/>
      <c r="K25" s="1693"/>
      <c r="L25" s="1693"/>
      <c r="M25" s="1693"/>
      <c r="N25" s="1693"/>
      <c r="O25" s="1684">
        <v>0</v>
      </c>
      <c r="P25" s="1698">
        <v>0</v>
      </c>
      <c r="Q25" s="1698">
        <v>0</v>
      </c>
      <c r="R25" s="1699">
        <f>O25*Q25</f>
        <v>0</v>
      </c>
      <c r="S25" s="1698">
        <v>0</v>
      </c>
      <c r="T25" s="1699">
        <f>O25*S25</f>
        <v>0</v>
      </c>
      <c r="U25" s="1698">
        <v>0</v>
      </c>
      <c r="V25" s="1698">
        <v>0</v>
      </c>
      <c r="W25" s="1698">
        <v>0</v>
      </c>
      <c r="X25" s="1700">
        <f>U25+V25-W25</f>
        <v>0</v>
      </c>
      <c r="Y25" s="121"/>
      <c r="Z25" s="5339">
        <f>AA25+AB25</f>
        <v>0</v>
      </c>
      <c r="AA25" s="2117">
        <v>0</v>
      </c>
      <c r="AB25" s="605">
        <v>0</v>
      </c>
      <c r="AC25" s="1701">
        <v>0</v>
      </c>
      <c r="AD25" s="2117">
        <v>0</v>
      </c>
      <c r="AE25" s="2117">
        <v>0</v>
      </c>
      <c r="AF25" s="2117">
        <v>0</v>
      </c>
      <c r="AG25" s="1377">
        <v>0</v>
      </c>
      <c r="AH25" s="2113">
        <f>AE25+AF25-AG25</f>
        <v>0</v>
      </c>
      <c r="AI25" s="1533">
        <f>AB25+AD25</f>
        <v>0</v>
      </c>
      <c r="AJ25" s="121"/>
      <c r="AK25" s="5340">
        <v>0</v>
      </c>
      <c r="AL25" s="121"/>
      <c r="AM25" s="5340">
        <v>0</v>
      </c>
      <c r="AN25" s="5340"/>
      <c r="AO25" s="121"/>
      <c r="AP25" s="164"/>
      <c r="AQ25" s="164"/>
      <c r="AR25" s="164"/>
      <c r="AS25" s="164"/>
    </row>
    <row r="26" spans="2:45" ht="13.2">
      <c r="B26" s="233"/>
      <c r="C26" s="5338" t="s">
        <v>3137</v>
      </c>
      <c r="D26" s="1690"/>
      <c r="E26" s="1690"/>
      <c r="F26" s="1691"/>
      <c r="G26" s="1697" t="b">
        <v>0</v>
      </c>
      <c r="H26" s="1697"/>
      <c r="I26" s="1697"/>
      <c r="J26" s="1697"/>
      <c r="K26" s="1693"/>
      <c r="L26" s="1693"/>
      <c r="M26" s="1693"/>
      <c r="N26" s="1693"/>
      <c r="O26" s="1684">
        <v>0</v>
      </c>
      <c r="P26" s="1698">
        <v>0</v>
      </c>
      <c r="Q26" s="1698">
        <v>0</v>
      </c>
      <c r="R26" s="1699">
        <f>O26*Q26</f>
        <v>0</v>
      </c>
      <c r="S26" s="1698">
        <v>0</v>
      </c>
      <c r="T26" s="1699">
        <f>O26*S26</f>
        <v>0</v>
      </c>
      <c r="U26" s="1698">
        <v>0</v>
      </c>
      <c r="V26" s="1698">
        <v>0</v>
      </c>
      <c r="W26" s="1698">
        <v>0</v>
      </c>
      <c r="X26" s="1700">
        <f>U26+V26-W26</f>
        <v>0</v>
      </c>
      <c r="Y26" s="121"/>
      <c r="Z26" s="5339">
        <f>AA26+AB26</f>
        <v>0</v>
      </c>
      <c r="AA26" s="2117">
        <v>0</v>
      </c>
      <c r="AB26" s="605">
        <v>0</v>
      </c>
      <c r="AC26" s="1701">
        <v>0</v>
      </c>
      <c r="AD26" s="2117">
        <v>0</v>
      </c>
      <c r="AE26" s="2117">
        <v>0</v>
      </c>
      <c r="AF26" s="2117">
        <v>0</v>
      </c>
      <c r="AG26" s="1377">
        <v>0</v>
      </c>
      <c r="AH26" s="2113">
        <f>AE26+AF26-AG26</f>
        <v>0</v>
      </c>
      <c r="AI26" s="1533">
        <f>AB26+AD26</f>
        <v>0</v>
      </c>
      <c r="AJ26" s="121"/>
      <c r="AK26" s="5340">
        <v>0</v>
      </c>
      <c r="AL26" s="121"/>
      <c r="AM26" s="5340">
        <v>0</v>
      </c>
      <c r="AN26" s="5340"/>
      <c r="AO26" s="121"/>
      <c r="AP26" s="164"/>
      <c r="AQ26" s="164"/>
      <c r="AR26" s="164"/>
      <c r="AS26" s="164"/>
    </row>
    <row r="27" spans="2:45" ht="13.2">
      <c r="B27" s="233"/>
      <c r="C27" s="5338" t="s">
        <v>3138</v>
      </c>
      <c r="D27" s="1690"/>
      <c r="E27" s="1690"/>
      <c r="F27" s="1691"/>
      <c r="G27" s="1697" t="b">
        <v>1</v>
      </c>
      <c r="H27" s="1697"/>
      <c r="I27" s="1697"/>
      <c r="J27" s="1697"/>
      <c r="K27" s="1693"/>
      <c r="L27" s="1693"/>
      <c r="M27" s="1693"/>
      <c r="N27" s="1693"/>
      <c r="O27" s="1684">
        <v>0</v>
      </c>
      <c r="P27" s="1698">
        <v>0</v>
      </c>
      <c r="Q27" s="1698">
        <v>0</v>
      </c>
      <c r="R27" s="1699">
        <f>O27*Q27</f>
        <v>0</v>
      </c>
      <c r="S27" s="1698">
        <v>0</v>
      </c>
      <c r="T27" s="1699">
        <f>O27*S27</f>
        <v>0</v>
      </c>
      <c r="U27" s="1698">
        <v>0</v>
      </c>
      <c r="V27" s="1698">
        <v>0</v>
      </c>
      <c r="W27" s="1698">
        <v>0</v>
      </c>
      <c r="X27" s="1700">
        <f>U27+V27-W27</f>
        <v>0</v>
      </c>
      <c r="Y27" s="121"/>
      <c r="Z27" s="5339">
        <f>AA27+AB27</f>
        <v>0</v>
      </c>
      <c r="AA27" s="2117">
        <v>0</v>
      </c>
      <c r="AB27" s="605">
        <v>0</v>
      </c>
      <c r="AC27" s="1701">
        <v>0</v>
      </c>
      <c r="AD27" s="2117">
        <v>0</v>
      </c>
      <c r="AE27" s="2117">
        <v>0</v>
      </c>
      <c r="AF27" s="2117">
        <v>0</v>
      </c>
      <c r="AG27" s="1377">
        <v>0</v>
      </c>
      <c r="AH27" s="2113">
        <f>AE27+AF27-AG27</f>
        <v>0</v>
      </c>
      <c r="AI27" s="1533">
        <f>AB27+AD27</f>
        <v>0</v>
      </c>
      <c r="AJ27" s="121"/>
      <c r="AK27" s="5340">
        <v>0</v>
      </c>
      <c r="AL27" s="121"/>
      <c r="AM27" s="5340">
        <v>0</v>
      </c>
      <c r="AN27" s="5340"/>
      <c r="AO27" s="121"/>
      <c r="AP27" s="164"/>
      <c r="AQ27" s="164"/>
      <c r="AR27" s="164"/>
      <c r="AS27" s="164"/>
    </row>
    <row r="28" spans="2:45" ht="13.2">
      <c r="B28" s="233"/>
      <c r="C28" s="5285" t="s">
        <v>3140</v>
      </c>
      <c r="D28" s="1690"/>
      <c r="E28" s="1690"/>
      <c r="F28" s="1691"/>
      <c r="G28" s="1692"/>
      <c r="H28" s="1692"/>
      <c r="I28" s="1692"/>
      <c r="J28" s="1692"/>
      <c r="K28" s="1693"/>
      <c r="L28" s="1693"/>
      <c r="M28" s="1693"/>
      <c r="N28" s="1693"/>
      <c r="O28" s="1684"/>
      <c r="P28" s="1693"/>
      <c r="Q28" s="1693"/>
      <c r="R28" s="1693"/>
      <c r="S28" s="1693"/>
      <c r="T28" s="1693"/>
      <c r="U28" s="1693"/>
      <c r="V28" s="1692"/>
      <c r="W28" s="1694"/>
      <c r="X28" s="1695"/>
      <c r="Y28" s="121"/>
      <c r="Z28" s="5336"/>
      <c r="AA28" s="2029"/>
      <c r="AB28" s="544"/>
      <c r="AC28" s="1696"/>
      <c r="AD28" s="2029"/>
      <c r="AE28" s="2029"/>
      <c r="AF28" s="2029"/>
      <c r="AG28" s="1376"/>
      <c r="AH28" s="2029"/>
      <c r="AI28" s="1532"/>
      <c r="AJ28" s="121"/>
      <c r="AK28" s="5337"/>
      <c r="AL28" s="121"/>
      <c r="AM28" s="5337"/>
      <c r="AN28" s="5337"/>
      <c r="AO28" s="121"/>
      <c r="AP28" s="164"/>
      <c r="AQ28" s="164"/>
      <c r="AR28" s="164"/>
      <c r="AS28" s="164"/>
    </row>
    <row r="29" spans="2:45" ht="13.2">
      <c r="B29" s="233"/>
      <c r="C29" s="5285" t="s">
        <v>3141</v>
      </c>
      <c r="D29" s="1690"/>
      <c r="E29" s="1690"/>
      <c r="F29" s="1691"/>
      <c r="G29" s="1692"/>
      <c r="H29" s="1692"/>
      <c r="I29" s="1692"/>
      <c r="J29" s="1692"/>
      <c r="K29" s="1693"/>
      <c r="L29" s="1693"/>
      <c r="M29" s="1693"/>
      <c r="N29" s="1693"/>
      <c r="O29" s="1684"/>
      <c r="P29" s="1693"/>
      <c r="Q29" s="1693"/>
      <c r="R29" s="1693"/>
      <c r="S29" s="1693"/>
      <c r="T29" s="1693"/>
      <c r="U29" s="1693"/>
      <c r="V29" s="1692"/>
      <c r="W29" s="1694"/>
      <c r="X29" s="1695"/>
      <c r="Y29" s="121"/>
      <c r="Z29" s="5336"/>
      <c r="AA29" s="2029"/>
      <c r="AB29" s="544"/>
      <c r="AC29" s="1696"/>
      <c r="AD29" s="2029"/>
      <c r="AE29" s="2029"/>
      <c r="AF29" s="2029"/>
      <c r="AG29" s="1376"/>
      <c r="AH29" s="2029"/>
      <c r="AI29" s="1532"/>
      <c r="AJ29" s="121"/>
      <c r="AK29" s="5337"/>
      <c r="AL29" s="121"/>
      <c r="AM29" s="5337"/>
      <c r="AN29" s="5337"/>
      <c r="AO29" s="121"/>
      <c r="AP29" s="164"/>
      <c r="AQ29" s="164"/>
      <c r="AR29" s="164"/>
      <c r="AS29" s="164"/>
    </row>
    <row r="30" spans="2:45" ht="13.2">
      <c r="B30" s="233"/>
      <c r="C30" s="5338" t="s">
        <v>3136</v>
      </c>
      <c r="D30" s="1690"/>
      <c r="E30" s="1690"/>
      <c r="F30" s="1691"/>
      <c r="G30" s="1697" t="b">
        <v>1</v>
      </c>
      <c r="H30" s="1697"/>
      <c r="I30" s="1697"/>
      <c r="J30" s="1697"/>
      <c r="K30" s="1693"/>
      <c r="L30" s="1693"/>
      <c r="M30" s="1693"/>
      <c r="N30" s="1693"/>
      <c r="O30" s="1684">
        <v>0</v>
      </c>
      <c r="P30" s="1698">
        <v>0</v>
      </c>
      <c r="Q30" s="1698">
        <v>0</v>
      </c>
      <c r="R30" s="1699">
        <f>O30*Q30</f>
        <v>0</v>
      </c>
      <c r="S30" s="1698">
        <v>0</v>
      </c>
      <c r="T30" s="1699">
        <f>O30*S30</f>
        <v>0</v>
      </c>
      <c r="U30" s="1698">
        <v>0</v>
      </c>
      <c r="V30" s="1698">
        <v>0</v>
      </c>
      <c r="W30" s="1698">
        <v>0</v>
      </c>
      <c r="X30" s="1700">
        <f>U30+V30-W30</f>
        <v>0</v>
      </c>
      <c r="Y30" s="121"/>
      <c r="Z30" s="5339">
        <f>AA30+AB30</f>
        <v>0</v>
      </c>
      <c r="AA30" s="2117">
        <v>0</v>
      </c>
      <c r="AB30" s="605">
        <v>0</v>
      </c>
      <c r="AC30" s="1701">
        <v>0</v>
      </c>
      <c r="AD30" s="2117">
        <v>0</v>
      </c>
      <c r="AE30" s="2117">
        <v>0</v>
      </c>
      <c r="AF30" s="2117">
        <v>0</v>
      </c>
      <c r="AG30" s="1377">
        <v>0</v>
      </c>
      <c r="AH30" s="2113">
        <f>AE30+AF30-AG30</f>
        <v>0</v>
      </c>
      <c r="AI30" s="1533">
        <f>AB30+AD30</f>
        <v>0</v>
      </c>
      <c r="AJ30" s="121"/>
      <c r="AK30" s="5340">
        <v>0</v>
      </c>
      <c r="AL30" s="121"/>
      <c r="AM30" s="5340">
        <v>0</v>
      </c>
      <c r="AN30" s="5340"/>
      <c r="AO30" s="121"/>
      <c r="AP30" s="164"/>
      <c r="AQ30" s="164"/>
      <c r="AR30" s="164"/>
      <c r="AS30" s="164"/>
    </row>
    <row r="31" spans="2:45" ht="13.2">
      <c r="B31" s="233"/>
      <c r="C31" s="5338" t="s">
        <v>3137</v>
      </c>
      <c r="D31" s="1690"/>
      <c r="E31" s="1690"/>
      <c r="F31" s="1691"/>
      <c r="G31" s="1697" t="b">
        <v>0</v>
      </c>
      <c r="H31" s="1697"/>
      <c r="I31" s="1697"/>
      <c r="J31" s="1697"/>
      <c r="K31" s="1693"/>
      <c r="L31" s="1693"/>
      <c r="M31" s="1693"/>
      <c r="N31" s="1693"/>
      <c r="O31" s="1684">
        <v>0</v>
      </c>
      <c r="P31" s="1698">
        <v>0</v>
      </c>
      <c r="Q31" s="1698">
        <v>0</v>
      </c>
      <c r="R31" s="1699">
        <f>O31*Q31</f>
        <v>0</v>
      </c>
      <c r="S31" s="1698">
        <v>0</v>
      </c>
      <c r="T31" s="1699">
        <f>O31*S31</f>
        <v>0</v>
      </c>
      <c r="U31" s="1698">
        <v>0</v>
      </c>
      <c r="V31" s="1698">
        <v>0</v>
      </c>
      <c r="W31" s="1698">
        <v>0</v>
      </c>
      <c r="X31" s="1700">
        <f>U31+V31-W31</f>
        <v>0</v>
      </c>
      <c r="Y31" s="121"/>
      <c r="Z31" s="5339">
        <f>AA31+AB31</f>
        <v>0</v>
      </c>
      <c r="AA31" s="2117">
        <v>0</v>
      </c>
      <c r="AB31" s="605">
        <v>0</v>
      </c>
      <c r="AC31" s="1701">
        <v>0</v>
      </c>
      <c r="AD31" s="2117">
        <v>0</v>
      </c>
      <c r="AE31" s="2117">
        <v>0</v>
      </c>
      <c r="AF31" s="2117">
        <v>0</v>
      </c>
      <c r="AG31" s="1377">
        <v>0</v>
      </c>
      <c r="AH31" s="2113">
        <f>AE31+AF31-AG31</f>
        <v>0</v>
      </c>
      <c r="AI31" s="1533">
        <f>AB31+AD31</f>
        <v>0</v>
      </c>
      <c r="AJ31" s="121"/>
      <c r="AK31" s="5340">
        <v>0</v>
      </c>
      <c r="AL31" s="121"/>
      <c r="AM31" s="5340">
        <v>0</v>
      </c>
      <c r="AN31" s="5340"/>
      <c r="AO31" s="121"/>
      <c r="AP31" s="164"/>
      <c r="AQ31" s="164"/>
      <c r="AR31" s="164"/>
      <c r="AS31" s="164"/>
    </row>
    <row r="32" spans="2:45" ht="13.2">
      <c r="B32" s="233"/>
      <c r="C32" s="5338" t="s">
        <v>3138</v>
      </c>
      <c r="D32" s="1690"/>
      <c r="E32" s="1690"/>
      <c r="F32" s="1691"/>
      <c r="G32" s="1697" t="b">
        <v>1</v>
      </c>
      <c r="H32" s="1697"/>
      <c r="I32" s="1697"/>
      <c r="J32" s="1697"/>
      <c r="K32" s="1693"/>
      <c r="L32" s="1693"/>
      <c r="M32" s="1693"/>
      <c r="N32" s="1693"/>
      <c r="O32" s="1684">
        <v>0</v>
      </c>
      <c r="P32" s="1698">
        <v>0</v>
      </c>
      <c r="Q32" s="1698">
        <v>0</v>
      </c>
      <c r="R32" s="1699">
        <f>O32*Q32</f>
        <v>0</v>
      </c>
      <c r="S32" s="1698">
        <v>0</v>
      </c>
      <c r="T32" s="1699">
        <f>O32*S32</f>
        <v>0</v>
      </c>
      <c r="U32" s="1698">
        <v>0</v>
      </c>
      <c r="V32" s="1698">
        <v>0</v>
      </c>
      <c r="W32" s="1698">
        <v>0</v>
      </c>
      <c r="X32" s="1700">
        <f>U32+V32-W32</f>
        <v>0</v>
      </c>
      <c r="Y32" s="121"/>
      <c r="Z32" s="5339">
        <f>AA32+AB32</f>
        <v>0</v>
      </c>
      <c r="AA32" s="2117">
        <v>0</v>
      </c>
      <c r="AB32" s="605">
        <v>0</v>
      </c>
      <c r="AC32" s="1701">
        <v>0</v>
      </c>
      <c r="AD32" s="2117">
        <v>0</v>
      </c>
      <c r="AE32" s="2117">
        <v>0</v>
      </c>
      <c r="AF32" s="2117">
        <v>0</v>
      </c>
      <c r="AG32" s="1377">
        <v>0</v>
      </c>
      <c r="AH32" s="2113">
        <f>AE32+AF32-AG32</f>
        <v>0</v>
      </c>
      <c r="AI32" s="1533">
        <f>AB32+AD32</f>
        <v>0</v>
      </c>
      <c r="AJ32" s="121"/>
      <c r="AK32" s="5340">
        <v>0</v>
      </c>
      <c r="AL32" s="121"/>
      <c r="AM32" s="5340">
        <v>0</v>
      </c>
      <c r="AN32" s="5340"/>
      <c r="AO32" s="121"/>
      <c r="AP32" s="164"/>
      <c r="AQ32" s="164"/>
      <c r="AR32" s="164"/>
      <c r="AS32" s="164"/>
    </row>
    <row r="33" spans="2:45" ht="13.2">
      <c r="B33" s="233"/>
      <c r="C33" s="5285" t="s">
        <v>3142</v>
      </c>
      <c r="D33" s="1690"/>
      <c r="E33" s="1690"/>
      <c r="F33" s="1691"/>
      <c r="G33" s="1692"/>
      <c r="H33" s="1692"/>
      <c r="I33" s="1692"/>
      <c r="J33" s="1692"/>
      <c r="K33" s="1693"/>
      <c r="L33" s="1693"/>
      <c r="M33" s="1693"/>
      <c r="N33" s="1693"/>
      <c r="O33" s="1684"/>
      <c r="P33" s="1693"/>
      <c r="Q33" s="1693"/>
      <c r="R33" s="1693"/>
      <c r="S33" s="1693"/>
      <c r="T33" s="1693"/>
      <c r="U33" s="1693"/>
      <c r="V33" s="1692"/>
      <c r="W33" s="1694"/>
      <c r="X33" s="1695"/>
      <c r="Y33" s="121"/>
      <c r="Z33" s="5336"/>
      <c r="AA33" s="2029"/>
      <c r="AB33" s="544"/>
      <c r="AC33" s="1696"/>
      <c r="AD33" s="2029"/>
      <c r="AE33" s="2029"/>
      <c r="AF33" s="2029"/>
      <c r="AG33" s="1376"/>
      <c r="AH33" s="2029"/>
      <c r="AI33" s="1532"/>
      <c r="AJ33" s="121"/>
      <c r="AK33" s="5337"/>
      <c r="AL33" s="121"/>
      <c r="AM33" s="5337"/>
      <c r="AN33" s="5337"/>
      <c r="AO33" s="121"/>
      <c r="AP33" s="164"/>
      <c r="AQ33" s="164"/>
      <c r="AR33" s="164"/>
      <c r="AS33" s="164"/>
    </row>
    <row r="34" spans="2:45" ht="13.2">
      <c r="B34" s="233"/>
      <c r="C34" s="5338" t="s">
        <v>3136</v>
      </c>
      <c r="D34" s="1690"/>
      <c r="E34" s="1690"/>
      <c r="F34" s="1691"/>
      <c r="G34" s="1697" t="b">
        <v>1</v>
      </c>
      <c r="H34" s="1697"/>
      <c r="I34" s="1697"/>
      <c r="J34" s="1697"/>
      <c r="K34" s="1693"/>
      <c r="L34" s="1693"/>
      <c r="M34" s="1693"/>
      <c r="N34" s="1693"/>
      <c r="O34" s="1684">
        <v>0</v>
      </c>
      <c r="P34" s="1698">
        <v>0</v>
      </c>
      <c r="Q34" s="1698">
        <v>0</v>
      </c>
      <c r="R34" s="1699">
        <f>O34*Q34</f>
        <v>0</v>
      </c>
      <c r="S34" s="1698">
        <v>0</v>
      </c>
      <c r="T34" s="1699">
        <f>O34*S34</f>
        <v>0</v>
      </c>
      <c r="U34" s="1698">
        <v>0</v>
      </c>
      <c r="V34" s="1698">
        <v>0</v>
      </c>
      <c r="W34" s="1698">
        <v>0</v>
      </c>
      <c r="X34" s="1700">
        <f>U34+V34-W34</f>
        <v>0</v>
      </c>
      <c r="Y34" s="121"/>
      <c r="Z34" s="5339">
        <f>AA34+AB34</f>
        <v>0</v>
      </c>
      <c r="AA34" s="2117">
        <v>0</v>
      </c>
      <c r="AB34" s="605">
        <v>0</v>
      </c>
      <c r="AC34" s="1701">
        <v>0</v>
      </c>
      <c r="AD34" s="2117">
        <v>0</v>
      </c>
      <c r="AE34" s="2117">
        <v>0</v>
      </c>
      <c r="AF34" s="2117">
        <v>0</v>
      </c>
      <c r="AG34" s="1377">
        <v>0</v>
      </c>
      <c r="AH34" s="2113">
        <f>AE34+AF34-AG34</f>
        <v>0</v>
      </c>
      <c r="AI34" s="1533">
        <f>AB34+AD34</f>
        <v>0</v>
      </c>
      <c r="AJ34" s="121"/>
      <c r="AK34" s="5340">
        <v>0</v>
      </c>
      <c r="AL34" s="121"/>
      <c r="AM34" s="5340">
        <v>0</v>
      </c>
      <c r="AN34" s="5340"/>
      <c r="AO34" s="121"/>
      <c r="AP34" s="164"/>
      <c r="AQ34" s="164"/>
      <c r="AR34" s="164"/>
      <c r="AS34" s="164"/>
    </row>
    <row r="35" spans="2:45" ht="13.2">
      <c r="B35" s="233"/>
      <c r="C35" s="5338" t="s">
        <v>3137</v>
      </c>
      <c r="D35" s="1690"/>
      <c r="E35" s="1690"/>
      <c r="F35" s="1691"/>
      <c r="G35" s="1697" t="b">
        <v>0</v>
      </c>
      <c r="H35" s="1697"/>
      <c r="I35" s="1697"/>
      <c r="J35" s="1697"/>
      <c r="K35" s="1693"/>
      <c r="L35" s="1693"/>
      <c r="M35" s="1693"/>
      <c r="N35" s="1693"/>
      <c r="O35" s="1684">
        <v>0</v>
      </c>
      <c r="P35" s="1698">
        <v>0</v>
      </c>
      <c r="Q35" s="1698">
        <v>0</v>
      </c>
      <c r="R35" s="1699">
        <f>O35*Q35</f>
        <v>0</v>
      </c>
      <c r="S35" s="1698">
        <v>0</v>
      </c>
      <c r="T35" s="1699">
        <f>O35*S35</f>
        <v>0</v>
      </c>
      <c r="U35" s="1698">
        <v>0</v>
      </c>
      <c r="V35" s="1698">
        <v>0</v>
      </c>
      <c r="W35" s="1698">
        <v>0</v>
      </c>
      <c r="X35" s="1700">
        <f>U35+V35-W35</f>
        <v>0</v>
      </c>
      <c r="Y35" s="121"/>
      <c r="Z35" s="5339">
        <f>AA35+AB35</f>
        <v>0</v>
      </c>
      <c r="AA35" s="2117">
        <v>0</v>
      </c>
      <c r="AB35" s="605">
        <v>0</v>
      </c>
      <c r="AC35" s="1701">
        <v>0</v>
      </c>
      <c r="AD35" s="2117">
        <v>0</v>
      </c>
      <c r="AE35" s="2117">
        <v>0</v>
      </c>
      <c r="AF35" s="2117">
        <v>0</v>
      </c>
      <c r="AG35" s="1377">
        <v>0</v>
      </c>
      <c r="AH35" s="2113">
        <f>AE35+AF35-AG35</f>
        <v>0</v>
      </c>
      <c r="AI35" s="1533">
        <f>AB35+AD35</f>
        <v>0</v>
      </c>
      <c r="AJ35" s="121"/>
      <c r="AK35" s="5340">
        <v>0</v>
      </c>
      <c r="AL35" s="121"/>
      <c r="AM35" s="5340">
        <v>0</v>
      </c>
      <c r="AN35" s="5340"/>
      <c r="AO35" s="121"/>
      <c r="AP35" s="164"/>
      <c r="AQ35" s="164"/>
      <c r="AR35" s="164"/>
      <c r="AS35" s="164"/>
    </row>
    <row r="36" spans="2:45" ht="13.2">
      <c r="B36" s="233"/>
      <c r="C36" s="5338" t="s">
        <v>3138</v>
      </c>
      <c r="D36" s="1702"/>
      <c r="E36" s="1702"/>
      <c r="F36" s="1703"/>
      <c r="G36" s="1697" t="b">
        <v>1</v>
      </c>
      <c r="H36" s="1697"/>
      <c r="I36" s="1697"/>
      <c r="J36" s="1697"/>
      <c r="K36" s="1698"/>
      <c r="L36" s="1698"/>
      <c r="M36" s="1698"/>
      <c r="N36" s="1698"/>
      <c r="O36" s="1684">
        <v>0</v>
      </c>
      <c r="P36" s="1698">
        <v>0</v>
      </c>
      <c r="Q36" s="1698">
        <v>0</v>
      </c>
      <c r="R36" s="1699">
        <f>O36*Q36</f>
        <v>0</v>
      </c>
      <c r="S36" s="1698">
        <v>0</v>
      </c>
      <c r="T36" s="1699">
        <f>O36*S36</f>
        <v>0</v>
      </c>
      <c r="U36" s="1698">
        <v>0</v>
      </c>
      <c r="V36" s="1698">
        <v>0</v>
      </c>
      <c r="W36" s="1698">
        <v>0</v>
      </c>
      <c r="X36" s="1700">
        <f>U36+V36-W36</f>
        <v>0</v>
      </c>
      <c r="Y36" s="121"/>
      <c r="Z36" s="5339">
        <f>AA36+AB36</f>
        <v>0</v>
      </c>
      <c r="AA36" s="5341">
        <v>0</v>
      </c>
      <c r="AB36" s="605">
        <v>0</v>
      </c>
      <c r="AC36" s="5342">
        <v>0</v>
      </c>
      <c r="AD36" s="2117">
        <v>0</v>
      </c>
      <c r="AE36" s="2117">
        <v>0</v>
      </c>
      <c r="AF36" s="2117">
        <v>0</v>
      </c>
      <c r="AG36" s="2731">
        <v>0</v>
      </c>
      <c r="AH36" s="2113">
        <f>AE36+AF36-AG36</f>
        <v>0</v>
      </c>
      <c r="AI36" s="1533">
        <f>AB36+AD36</f>
        <v>0</v>
      </c>
      <c r="AJ36" s="121"/>
      <c r="AK36" s="621">
        <v>0</v>
      </c>
      <c r="AL36" s="121"/>
      <c r="AM36" s="621">
        <v>0</v>
      </c>
      <c r="AN36" s="621"/>
      <c r="AO36" s="121"/>
      <c r="AP36" s="164"/>
      <c r="AQ36" s="164"/>
      <c r="AR36" s="164"/>
      <c r="AS36" s="164"/>
    </row>
    <row r="37" spans="2:45" ht="13.2">
      <c r="B37" s="233"/>
      <c r="C37" s="5108" t="s">
        <v>2307</v>
      </c>
      <c r="D37" s="5295"/>
      <c r="E37" s="5295"/>
      <c r="F37" s="5295"/>
      <c r="G37" s="5343">
        <f>COUNTIF(G21:G36,TRUE)</f>
        <v>8</v>
      </c>
      <c r="H37" s="5343"/>
      <c r="I37" s="5343"/>
      <c r="J37" s="5343"/>
      <c r="K37" s="5344"/>
      <c r="L37" s="5344"/>
      <c r="M37" s="5344"/>
      <c r="N37" s="5344"/>
      <c r="O37" s="5345"/>
      <c r="P37" s="5344"/>
      <c r="Q37" s="5344"/>
      <c r="R37" s="5346">
        <f>SUMIF($G$21:$G$36,"TRUE",R21:R36)</f>
        <v>0</v>
      </c>
      <c r="S37" s="5344"/>
      <c r="T37" s="5346">
        <f>SUMIF($G$21:$G$36,"TRUE",T21:T36)</f>
        <v>0</v>
      </c>
      <c r="U37" s="5346">
        <f>SUMIF($G$21:$G$36,"TRUE",U21:U36)</f>
        <v>0</v>
      </c>
      <c r="V37" s="5346">
        <f>SUMIF($G$21:$G$36,"TRUE",V21:V36)</f>
        <v>0</v>
      </c>
      <c r="W37" s="5346">
        <f>SUMIF($G$21:$G$36,"TRUE",W21:W36)</f>
        <v>0</v>
      </c>
      <c r="X37" s="5002">
        <f>SUMIF($G$21:$G$36,"TRUE",X21:X36)</f>
        <v>0</v>
      </c>
      <c r="Y37" s="121"/>
      <c r="Z37" s="5003">
        <f>SUMIF($G$21:$G$36,"TRUE",Z21:Z36)</f>
        <v>0</v>
      </c>
      <c r="AA37" s="5346">
        <f>SUMIF($G$21:$G$36,"TRUE",AA21:AA36)</f>
        <v>0</v>
      </c>
      <c r="AB37" s="5346">
        <f t="shared" ref="AB37:AI37" si="0">SUMIF($G$21:$G$36,"TRUE",AB21:AB36)</f>
        <v>0</v>
      </c>
      <c r="AC37" s="5347">
        <f t="shared" si="0"/>
        <v>0</v>
      </c>
      <c r="AD37" s="5346">
        <f t="shared" si="0"/>
        <v>0</v>
      </c>
      <c r="AE37" s="5346">
        <f>SUMIF($G$21:$G$36,"TRUE",AE21:AE36)</f>
        <v>0</v>
      </c>
      <c r="AF37" s="5346">
        <f>SUMIF($G$21:$G$36,"TRUE",AF21:AF36)</f>
        <v>0</v>
      </c>
      <c r="AG37" s="5348">
        <f t="shared" si="0"/>
        <v>0</v>
      </c>
      <c r="AH37" s="5346">
        <f t="shared" si="0"/>
        <v>0</v>
      </c>
      <c r="AI37" s="5002">
        <f t="shared" si="0"/>
        <v>0</v>
      </c>
      <c r="AJ37" s="121"/>
      <c r="AK37" s="5112">
        <f>SUMIF($G$21:$G$36,"TRUE",AK21:AK36)</f>
        <v>0</v>
      </c>
      <c r="AL37" s="121"/>
      <c r="AM37" s="5112">
        <f>SUMIF($G$21:$G$36,"TRUE",AM21:AM36)</f>
        <v>0</v>
      </c>
      <c r="AN37" s="5112"/>
      <c r="AO37" s="121"/>
      <c r="AP37" s="164"/>
      <c r="AQ37" s="164"/>
      <c r="AR37" s="164"/>
      <c r="AS37" s="164"/>
    </row>
    <row r="38" spans="2:45" s="169" customFormat="1" ht="13.2">
      <c r="B38" s="236"/>
      <c r="C38" s="5005" t="s">
        <v>3143</v>
      </c>
      <c r="D38" s="5289"/>
      <c r="E38" s="5289"/>
      <c r="F38" s="5289"/>
      <c r="G38" s="5349"/>
      <c r="H38" s="5349"/>
      <c r="I38" s="5349"/>
      <c r="J38" s="5349"/>
      <c r="K38" s="5350"/>
      <c r="L38" s="5350"/>
      <c r="M38" s="5350"/>
      <c r="N38" s="5350"/>
      <c r="O38" s="5350"/>
      <c r="P38" s="5350"/>
      <c r="Q38" s="5350"/>
      <c r="R38" s="5346">
        <f>SUM(R21:R36)</f>
        <v>0</v>
      </c>
      <c r="S38" s="5350"/>
      <c r="T38" s="5346">
        <f>SUM(T21:T36)</f>
        <v>0</v>
      </c>
      <c r="U38" s="5346">
        <f>SUM(U21:U36)</f>
        <v>0</v>
      </c>
      <c r="V38" s="5346">
        <f>SUM(V21:V36)</f>
        <v>0</v>
      </c>
      <c r="W38" s="5346">
        <f>SUM(W21:W36)</f>
        <v>0</v>
      </c>
      <c r="X38" s="5002">
        <f>SUM(X21:X36)</f>
        <v>0</v>
      </c>
      <c r="Y38" s="160"/>
      <c r="Z38" s="5003">
        <f t="shared" ref="Z38:AI38" si="1">SUM(Z21:Z36)</f>
        <v>0</v>
      </c>
      <c r="AA38" s="5346">
        <f t="shared" si="1"/>
        <v>0</v>
      </c>
      <c r="AB38" s="5346">
        <f t="shared" si="1"/>
        <v>0</v>
      </c>
      <c r="AC38" s="5347">
        <f t="shared" si="1"/>
        <v>0</v>
      </c>
      <c r="AD38" s="5346">
        <f t="shared" si="1"/>
        <v>0</v>
      </c>
      <c r="AE38" s="5346">
        <f>SUM(AE21:AE36)</f>
        <v>0</v>
      </c>
      <c r="AF38" s="5346">
        <f>SUM(AF21:AF36)</f>
        <v>0</v>
      </c>
      <c r="AG38" s="5348">
        <f t="shared" si="1"/>
        <v>0</v>
      </c>
      <c r="AH38" s="5346">
        <f t="shared" si="1"/>
        <v>0</v>
      </c>
      <c r="AI38" s="5002">
        <f t="shared" si="1"/>
        <v>0</v>
      </c>
      <c r="AJ38" s="160"/>
      <c r="AK38" s="5112">
        <f>SUM(AK21:AK36)</f>
        <v>0</v>
      </c>
      <c r="AL38" s="160"/>
      <c r="AM38" s="5112">
        <f>SUM(AM21:AM36)</f>
        <v>0</v>
      </c>
      <c r="AN38" s="5112"/>
      <c r="AO38" s="160"/>
      <c r="AP38" s="178"/>
      <c r="AQ38" s="178"/>
      <c r="AR38" s="178"/>
      <c r="AS38" s="178"/>
    </row>
    <row r="39" spans="2:45" ht="13.2">
      <c r="B39" s="233"/>
      <c r="C39" s="5285" t="s">
        <v>3144</v>
      </c>
      <c r="D39" s="1690"/>
      <c r="E39" s="1690"/>
      <c r="F39" s="1691"/>
      <c r="G39" s="1692"/>
      <c r="H39" s="1692"/>
      <c r="I39" s="1692"/>
      <c r="J39" s="1692"/>
      <c r="K39" s="1693"/>
      <c r="L39" s="1693"/>
      <c r="M39" s="1693"/>
      <c r="N39" s="1693"/>
      <c r="O39" s="1693"/>
      <c r="P39" s="1693"/>
      <c r="Q39" s="1693"/>
      <c r="R39" s="1693"/>
      <c r="S39" s="1693"/>
      <c r="T39" s="1693"/>
      <c r="U39" s="1693"/>
      <c r="V39" s="1693"/>
      <c r="W39" s="1693"/>
      <c r="X39" s="1704"/>
      <c r="Y39" s="121"/>
      <c r="Z39" s="5351"/>
      <c r="AA39" s="5352"/>
      <c r="AB39" s="606"/>
      <c r="AC39" s="5353"/>
      <c r="AD39" s="2035"/>
      <c r="AE39" s="2035"/>
      <c r="AF39" s="2035"/>
      <c r="AG39" s="5354"/>
      <c r="AH39" s="5352"/>
      <c r="AI39" s="1534"/>
      <c r="AJ39" s="121"/>
      <c r="AK39" s="5355"/>
      <c r="AL39" s="121"/>
      <c r="AM39" s="5355"/>
      <c r="AN39" s="5355"/>
      <c r="AO39" s="121"/>
      <c r="AP39" s="164"/>
      <c r="AQ39" s="164"/>
      <c r="AR39" s="164"/>
      <c r="AS39" s="164"/>
    </row>
    <row r="40" spans="2:45" ht="13.2">
      <c r="B40" s="233"/>
      <c r="C40" s="5285" t="s">
        <v>3145</v>
      </c>
      <c r="D40" s="1690"/>
      <c r="E40" s="1690"/>
      <c r="F40" s="1691"/>
      <c r="G40" s="1692"/>
      <c r="H40" s="1692"/>
      <c r="I40" s="1692"/>
      <c r="J40" s="1692"/>
      <c r="K40" s="1693"/>
      <c r="L40" s="1693"/>
      <c r="M40" s="1693"/>
      <c r="N40" s="1693"/>
      <c r="O40" s="1684"/>
      <c r="P40" s="1693"/>
      <c r="Q40" s="1693"/>
      <c r="R40" s="1693"/>
      <c r="S40" s="1693"/>
      <c r="T40" s="1693"/>
      <c r="U40" s="1693"/>
      <c r="V40" s="1692"/>
      <c r="W40" s="1694"/>
      <c r="X40" s="1695"/>
      <c r="Y40" s="121"/>
      <c r="Z40" s="5336"/>
      <c r="AA40" s="2029"/>
      <c r="AB40" s="544"/>
      <c r="AC40" s="1696"/>
      <c r="AD40" s="2029"/>
      <c r="AE40" s="2029"/>
      <c r="AF40" s="2029"/>
      <c r="AG40" s="1376"/>
      <c r="AH40" s="2029"/>
      <c r="AI40" s="1532"/>
      <c r="AJ40" s="121"/>
      <c r="AK40" s="5337"/>
      <c r="AL40" s="121"/>
      <c r="AM40" s="5337"/>
      <c r="AN40" s="5337"/>
      <c r="AO40" s="121"/>
      <c r="AP40" s="164"/>
      <c r="AQ40" s="164"/>
      <c r="AR40" s="164"/>
      <c r="AS40" s="164"/>
    </row>
    <row r="41" spans="2:45" ht="13.2">
      <c r="B41" s="233"/>
      <c r="C41" s="5285" t="s">
        <v>3146</v>
      </c>
      <c r="D41" s="1690"/>
      <c r="E41" s="1690"/>
      <c r="F41" s="1691"/>
      <c r="G41" s="1692"/>
      <c r="H41" s="1692"/>
      <c r="I41" s="1692"/>
      <c r="J41" s="1692"/>
      <c r="K41" s="1693"/>
      <c r="L41" s="1693"/>
      <c r="M41" s="1693"/>
      <c r="N41" s="1693"/>
      <c r="O41" s="1684"/>
      <c r="P41" s="1693"/>
      <c r="Q41" s="1693"/>
      <c r="R41" s="1693"/>
      <c r="S41" s="1693"/>
      <c r="T41" s="1693"/>
      <c r="U41" s="1693"/>
      <c r="V41" s="1692"/>
      <c r="W41" s="1694"/>
      <c r="X41" s="1695"/>
      <c r="Y41" s="121"/>
      <c r="Z41" s="5336"/>
      <c r="AA41" s="2029"/>
      <c r="AB41" s="544"/>
      <c r="AC41" s="1696"/>
      <c r="AD41" s="2029"/>
      <c r="AE41" s="2029"/>
      <c r="AF41" s="2029"/>
      <c r="AG41" s="1376"/>
      <c r="AH41" s="2029"/>
      <c r="AI41" s="1532"/>
      <c r="AJ41" s="121"/>
      <c r="AK41" s="5337"/>
      <c r="AL41" s="121"/>
      <c r="AM41" s="5337"/>
      <c r="AN41" s="5337"/>
      <c r="AO41" s="121"/>
      <c r="AP41" s="164"/>
      <c r="AQ41" s="164"/>
      <c r="AR41" s="164"/>
      <c r="AS41" s="164"/>
    </row>
    <row r="42" spans="2:45" ht="13.2">
      <c r="B42" s="233"/>
      <c r="C42" s="5338" t="s">
        <v>3136</v>
      </c>
      <c r="D42" s="1690"/>
      <c r="E42" s="1690"/>
      <c r="F42" s="1691"/>
      <c r="G42" s="1697" t="b">
        <v>1</v>
      </c>
      <c r="H42" s="1697"/>
      <c r="I42" s="1697"/>
      <c r="J42" s="1697"/>
      <c r="K42" s="1693"/>
      <c r="L42" s="1693"/>
      <c r="M42" s="1693"/>
      <c r="N42" s="1693"/>
      <c r="O42" s="1684">
        <v>0</v>
      </c>
      <c r="P42" s="1698">
        <v>0</v>
      </c>
      <c r="Q42" s="1698">
        <v>0</v>
      </c>
      <c r="R42" s="1699">
        <f>O42*Q42</f>
        <v>0</v>
      </c>
      <c r="S42" s="1698">
        <v>0</v>
      </c>
      <c r="T42" s="1699">
        <f>O42*S42</f>
        <v>0</v>
      </c>
      <c r="U42" s="1698">
        <v>0</v>
      </c>
      <c r="V42" s="1698">
        <v>0</v>
      </c>
      <c r="W42" s="1698">
        <v>0</v>
      </c>
      <c r="X42" s="1700">
        <f>U42+V42-W42</f>
        <v>0</v>
      </c>
      <c r="Y42" s="121"/>
      <c r="Z42" s="5339">
        <f>+AA42+AB42</f>
        <v>0</v>
      </c>
      <c r="AA42" s="1698">
        <v>0</v>
      </c>
      <c r="AB42" s="1698">
        <v>0</v>
      </c>
      <c r="AC42" s="1705">
        <v>0</v>
      </c>
      <c r="AD42" s="2117">
        <v>0</v>
      </c>
      <c r="AE42" s="2117">
        <v>0</v>
      </c>
      <c r="AF42" s="2117">
        <v>0</v>
      </c>
      <c r="AG42" s="1377">
        <v>0</v>
      </c>
      <c r="AH42" s="2113">
        <f>AE42+AF42-AG42</f>
        <v>0</v>
      </c>
      <c r="AI42" s="1533">
        <f>AB42+AD42</f>
        <v>0</v>
      </c>
      <c r="AJ42" s="121"/>
      <c r="AK42" s="5340">
        <v>0</v>
      </c>
      <c r="AL42" s="121"/>
      <c r="AM42" s="5340">
        <v>0</v>
      </c>
      <c r="AN42" s="5340"/>
      <c r="AO42" s="121"/>
      <c r="AP42" s="164"/>
      <c r="AQ42" s="164"/>
      <c r="AR42" s="164"/>
      <c r="AS42" s="164"/>
    </row>
    <row r="43" spans="2:45" ht="13.2">
      <c r="B43" s="233"/>
      <c r="C43" s="5338" t="s">
        <v>3137</v>
      </c>
      <c r="D43" s="1690"/>
      <c r="E43" s="1690"/>
      <c r="F43" s="1691"/>
      <c r="G43" s="1697" t="b">
        <v>0</v>
      </c>
      <c r="H43" s="1697"/>
      <c r="I43" s="1697"/>
      <c r="J43" s="1697"/>
      <c r="K43" s="1693"/>
      <c r="L43" s="1693"/>
      <c r="M43" s="1693"/>
      <c r="N43" s="1693"/>
      <c r="O43" s="1684">
        <v>0</v>
      </c>
      <c r="P43" s="1698">
        <v>0</v>
      </c>
      <c r="Q43" s="1698">
        <v>0</v>
      </c>
      <c r="R43" s="1699">
        <f>O43*Q43</f>
        <v>0</v>
      </c>
      <c r="S43" s="1698">
        <v>0</v>
      </c>
      <c r="T43" s="1699">
        <f>O43*S43</f>
        <v>0</v>
      </c>
      <c r="U43" s="1698">
        <v>0</v>
      </c>
      <c r="V43" s="1698">
        <v>0</v>
      </c>
      <c r="W43" s="1698">
        <v>0</v>
      </c>
      <c r="X43" s="1700">
        <f>U43+V43-W43</f>
        <v>0</v>
      </c>
      <c r="Y43" s="121"/>
      <c r="Z43" s="5339">
        <f>+AA43+AB43</f>
        <v>0</v>
      </c>
      <c r="AA43" s="2117">
        <v>0</v>
      </c>
      <c r="AB43" s="605">
        <v>0</v>
      </c>
      <c r="AC43" s="1701">
        <v>0</v>
      </c>
      <c r="AD43" s="2117">
        <v>0</v>
      </c>
      <c r="AE43" s="2117">
        <v>0</v>
      </c>
      <c r="AF43" s="2117">
        <v>0</v>
      </c>
      <c r="AG43" s="1377">
        <v>0</v>
      </c>
      <c r="AH43" s="2113">
        <f>AE43+AF43-AG43</f>
        <v>0</v>
      </c>
      <c r="AI43" s="1533">
        <f>AB43+AD43</f>
        <v>0</v>
      </c>
      <c r="AJ43" s="121"/>
      <c r="AK43" s="5340">
        <v>0</v>
      </c>
      <c r="AL43" s="121"/>
      <c r="AM43" s="5340">
        <v>0</v>
      </c>
      <c r="AN43" s="5340"/>
      <c r="AO43" s="121"/>
      <c r="AP43" s="164"/>
      <c r="AQ43" s="164"/>
      <c r="AR43" s="164"/>
      <c r="AS43" s="164"/>
    </row>
    <row r="44" spans="2:45" ht="13.2">
      <c r="B44" s="233"/>
      <c r="C44" s="5338" t="s">
        <v>3138</v>
      </c>
      <c r="D44" s="1690"/>
      <c r="E44" s="1690"/>
      <c r="F44" s="1691"/>
      <c r="G44" s="1697" t="b">
        <v>1</v>
      </c>
      <c r="H44" s="1697"/>
      <c r="I44" s="1697"/>
      <c r="J44" s="1697"/>
      <c r="K44" s="1693"/>
      <c r="L44" s="1693"/>
      <c r="M44" s="1693"/>
      <c r="N44" s="1693"/>
      <c r="O44" s="1684">
        <v>0</v>
      </c>
      <c r="P44" s="1698">
        <v>0</v>
      </c>
      <c r="Q44" s="1698">
        <v>0</v>
      </c>
      <c r="R44" s="1699">
        <f>O44*Q44</f>
        <v>0</v>
      </c>
      <c r="S44" s="1698">
        <v>0</v>
      </c>
      <c r="T44" s="1699">
        <f>O44*S44</f>
        <v>0</v>
      </c>
      <c r="U44" s="1698">
        <v>0</v>
      </c>
      <c r="V44" s="1698">
        <v>0</v>
      </c>
      <c r="W44" s="1698">
        <v>0</v>
      </c>
      <c r="X44" s="1700">
        <f>U44+V44-W44</f>
        <v>0</v>
      </c>
      <c r="Y44" s="121"/>
      <c r="Z44" s="5339">
        <f>+AA44+AB44</f>
        <v>0</v>
      </c>
      <c r="AA44" s="2117">
        <v>0</v>
      </c>
      <c r="AB44" s="605">
        <v>0</v>
      </c>
      <c r="AC44" s="1701">
        <v>0</v>
      </c>
      <c r="AD44" s="2117">
        <v>0</v>
      </c>
      <c r="AE44" s="2117">
        <v>0</v>
      </c>
      <c r="AF44" s="2117">
        <v>0</v>
      </c>
      <c r="AG44" s="1377">
        <v>0</v>
      </c>
      <c r="AH44" s="2113">
        <f>AE44+AF44-AG44</f>
        <v>0</v>
      </c>
      <c r="AI44" s="1533">
        <f>AB44+AD44</f>
        <v>0</v>
      </c>
      <c r="AJ44" s="121"/>
      <c r="AK44" s="5340">
        <v>0</v>
      </c>
      <c r="AL44" s="121"/>
      <c r="AM44" s="5340">
        <v>0</v>
      </c>
      <c r="AN44" s="5340"/>
      <c r="AO44" s="121"/>
      <c r="AP44" s="164"/>
      <c r="AQ44" s="164"/>
      <c r="AR44" s="164"/>
      <c r="AS44" s="164"/>
    </row>
    <row r="45" spans="2:45" ht="13.2">
      <c r="B45" s="233"/>
      <c r="C45" s="5285" t="s">
        <v>3147</v>
      </c>
      <c r="D45" s="1690"/>
      <c r="E45" s="1690"/>
      <c r="F45" s="1691"/>
      <c r="G45" s="1692"/>
      <c r="H45" s="1692"/>
      <c r="I45" s="1692"/>
      <c r="J45" s="1692"/>
      <c r="K45" s="1693"/>
      <c r="L45" s="1693"/>
      <c r="M45" s="1693"/>
      <c r="N45" s="1693"/>
      <c r="O45" s="1684"/>
      <c r="P45" s="1693"/>
      <c r="Q45" s="1693"/>
      <c r="R45" s="1693"/>
      <c r="S45" s="1693"/>
      <c r="T45" s="1693"/>
      <c r="U45" s="1693"/>
      <c r="V45" s="1692"/>
      <c r="W45" s="1694"/>
      <c r="X45" s="1695"/>
      <c r="Y45" s="121"/>
      <c r="Z45" s="5336"/>
      <c r="AA45" s="2029"/>
      <c r="AB45" s="544"/>
      <c r="AC45" s="1696"/>
      <c r="AD45" s="2029"/>
      <c r="AE45" s="2029"/>
      <c r="AF45" s="2029"/>
      <c r="AG45" s="1376"/>
      <c r="AH45" s="2029"/>
      <c r="AI45" s="1532"/>
      <c r="AJ45" s="121"/>
      <c r="AK45" s="5337"/>
      <c r="AL45" s="121"/>
      <c r="AM45" s="5337"/>
      <c r="AN45" s="5337"/>
      <c r="AO45" s="121"/>
      <c r="AP45" s="164"/>
      <c r="AQ45" s="164"/>
      <c r="AR45" s="164"/>
      <c r="AS45" s="164"/>
    </row>
    <row r="46" spans="2:45" ht="13.2">
      <c r="B46" s="233"/>
      <c r="C46" s="5338" t="s">
        <v>3136</v>
      </c>
      <c r="D46" s="1690"/>
      <c r="E46" s="1690"/>
      <c r="F46" s="1691"/>
      <c r="G46" s="1697" t="b">
        <v>1</v>
      </c>
      <c r="H46" s="1697"/>
      <c r="I46" s="1697"/>
      <c r="J46" s="1697"/>
      <c r="K46" s="1693"/>
      <c r="L46" s="1693"/>
      <c r="M46" s="1693"/>
      <c r="N46" s="1693"/>
      <c r="O46" s="1684">
        <v>0</v>
      </c>
      <c r="P46" s="1698">
        <v>0</v>
      </c>
      <c r="Q46" s="1698">
        <v>0</v>
      </c>
      <c r="R46" s="1699">
        <f>O46*Q46</f>
        <v>0</v>
      </c>
      <c r="S46" s="1698">
        <v>0</v>
      </c>
      <c r="T46" s="1699">
        <f>O46*S46</f>
        <v>0</v>
      </c>
      <c r="U46" s="1698">
        <v>0</v>
      </c>
      <c r="V46" s="1698">
        <v>0</v>
      </c>
      <c r="W46" s="1698">
        <v>0</v>
      </c>
      <c r="X46" s="1700">
        <f>U46+V46-W46</f>
        <v>0</v>
      </c>
      <c r="Y46" s="121"/>
      <c r="Z46" s="5339">
        <f>+AA46+AB46</f>
        <v>0</v>
      </c>
      <c r="AA46" s="2117">
        <v>0</v>
      </c>
      <c r="AB46" s="605">
        <v>0</v>
      </c>
      <c r="AC46" s="1701">
        <v>0</v>
      </c>
      <c r="AD46" s="2117">
        <v>0</v>
      </c>
      <c r="AE46" s="2117">
        <v>0</v>
      </c>
      <c r="AF46" s="2117">
        <v>0</v>
      </c>
      <c r="AG46" s="1377">
        <v>0</v>
      </c>
      <c r="AH46" s="2113">
        <f>AE46+AF46-AG46</f>
        <v>0</v>
      </c>
      <c r="AI46" s="1533">
        <f>AB46+AD46</f>
        <v>0</v>
      </c>
      <c r="AJ46" s="121"/>
      <c r="AK46" s="5340">
        <v>0</v>
      </c>
      <c r="AL46" s="121"/>
      <c r="AM46" s="5340">
        <v>0</v>
      </c>
      <c r="AN46" s="5340"/>
      <c r="AO46" s="121"/>
      <c r="AP46" s="164"/>
      <c r="AQ46" s="164"/>
      <c r="AR46" s="164"/>
      <c r="AS46" s="164"/>
    </row>
    <row r="47" spans="2:45" ht="13.2">
      <c r="B47" s="233"/>
      <c r="C47" s="5338" t="s">
        <v>3137</v>
      </c>
      <c r="D47" s="1690"/>
      <c r="E47" s="1690"/>
      <c r="F47" s="1691"/>
      <c r="G47" s="1697" t="b">
        <v>0</v>
      </c>
      <c r="H47" s="1697"/>
      <c r="I47" s="1697"/>
      <c r="J47" s="1697"/>
      <c r="K47" s="1693"/>
      <c r="L47" s="1693"/>
      <c r="M47" s="1693"/>
      <c r="N47" s="1693"/>
      <c r="O47" s="1684">
        <v>0</v>
      </c>
      <c r="P47" s="1698">
        <v>0</v>
      </c>
      <c r="Q47" s="1698">
        <v>0</v>
      </c>
      <c r="R47" s="1699">
        <f>O47*Q47</f>
        <v>0</v>
      </c>
      <c r="S47" s="1698">
        <v>0</v>
      </c>
      <c r="T47" s="1699">
        <f>O47*S47</f>
        <v>0</v>
      </c>
      <c r="U47" s="1698">
        <v>0</v>
      </c>
      <c r="V47" s="1698">
        <v>0</v>
      </c>
      <c r="W47" s="1698">
        <v>0</v>
      </c>
      <c r="X47" s="1700">
        <f>U47+V47-W47</f>
        <v>0</v>
      </c>
      <c r="Y47" s="121"/>
      <c r="Z47" s="5339">
        <f>+AA47+AB47</f>
        <v>0</v>
      </c>
      <c r="AA47" s="2117">
        <v>0</v>
      </c>
      <c r="AB47" s="605">
        <v>0</v>
      </c>
      <c r="AC47" s="1701">
        <v>0</v>
      </c>
      <c r="AD47" s="2117">
        <v>0</v>
      </c>
      <c r="AE47" s="2117">
        <v>0</v>
      </c>
      <c r="AF47" s="2117">
        <v>0</v>
      </c>
      <c r="AG47" s="1377">
        <v>0</v>
      </c>
      <c r="AH47" s="2113">
        <f>AE47+AF47-AG47</f>
        <v>0</v>
      </c>
      <c r="AI47" s="1533">
        <f>AB47+AD47</f>
        <v>0</v>
      </c>
      <c r="AJ47" s="121"/>
      <c r="AK47" s="5340">
        <v>0</v>
      </c>
      <c r="AL47" s="121"/>
      <c r="AM47" s="5340">
        <v>0</v>
      </c>
      <c r="AN47" s="5340"/>
      <c r="AO47" s="121"/>
      <c r="AP47" s="164"/>
      <c r="AQ47" s="164"/>
      <c r="AR47" s="164"/>
      <c r="AS47" s="164"/>
    </row>
    <row r="48" spans="2:45" ht="13.2">
      <c r="B48" s="233"/>
      <c r="C48" s="5338" t="s">
        <v>3138</v>
      </c>
      <c r="D48" s="1690"/>
      <c r="E48" s="1690"/>
      <c r="F48" s="1691"/>
      <c r="G48" s="1697" t="b">
        <v>1</v>
      </c>
      <c r="H48" s="1697"/>
      <c r="I48" s="1697"/>
      <c r="J48" s="1697"/>
      <c r="K48" s="1693"/>
      <c r="L48" s="1693"/>
      <c r="M48" s="1693"/>
      <c r="N48" s="1693"/>
      <c r="O48" s="1684">
        <v>0</v>
      </c>
      <c r="P48" s="1698">
        <v>0</v>
      </c>
      <c r="Q48" s="1698">
        <v>0</v>
      </c>
      <c r="R48" s="1699">
        <f>O48*Q48</f>
        <v>0</v>
      </c>
      <c r="S48" s="1698">
        <v>0</v>
      </c>
      <c r="T48" s="1699">
        <f>O48*S48</f>
        <v>0</v>
      </c>
      <c r="U48" s="1698">
        <v>0</v>
      </c>
      <c r="V48" s="1698">
        <v>0</v>
      </c>
      <c r="W48" s="1698">
        <v>0</v>
      </c>
      <c r="X48" s="1700">
        <f>U48+V48-W48</f>
        <v>0</v>
      </c>
      <c r="Y48" s="121"/>
      <c r="Z48" s="5339">
        <f>+AA48+AB48</f>
        <v>0</v>
      </c>
      <c r="AA48" s="2117">
        <v>0</v>
      </c>
      <c r="AB48" s="605">
        <v>0</v>
      </c>
      <c r="AC48" s="1701">
        <v>0</v>
      </c>
      <c r="AD48" s="2117">
        <v>0</v>
      </c>
      <c r="AE48" s="2117">
        <v>0</v>
      </c>
      <c r="AF48" s="2117">
        <v>0</v>
      </c>
      <c r="AG48" s="1377">
        <v>0</v>
      </c>
      <c r="AH48" s="2113">
        <f>AE48+AF48-AG48</f>
        <v>0</v>
      </c>
      <c r="AI48" s="1533">
        <f>AB48+AD48</f>
        <v>0</v>
      </c>
      <c r="AJ48" s="121"/>
      <c r="AK48" s="5340">
        <v>0</v>
      </c>
      <c r="AL48" s="121"/>
      <c r="AM48" s="5340">
        <v>0</v>
      </c>
      <c r="AN48" s="5340"/>
      <c r="AO48" s="121"/>
      <c r="AP48" s="164"/>
      <c r="AQ48" s="164"/>
      <c r="AR48" s="164"/>
      <c r="AS48" s="164"/>
    </row>
    <row r="49" spans="2:45" ht="13.2">
      <c r="B49" s="233"/>
      <c r="C49" s="5285" t="s">
        <v>3148</v>
      </c>
      <c r="D49" s="1690"/>
      <c r="E49" s="1690"/>
      <c r="F49" s="1691"/>
      <c r="G49" s="1692"/>
      <c r="H49" s="1692"/>
      <c r="I49" s="1692"/>
      <c r="J49" s="1692"/>
      <c r="K49" s="1693"/>
      <c r="L49" s="1693"/>
      <c r="M49" s="1693"/>
      <c r="N49" s="1693"/>
      <c r="O49" s="1684"/>
      <c r="P49" s="1693"/>
      <c r="Q49" s="1693"/>
      <c r="R49" s="1693"/>
      <c r="S49" s="1693"/>
      <c r="T49" s="1693"/>
      <c r="U49" s="1693"/>
      <c r="V49" s="1692"/>
      <c r="W49" s="1694"/>
      <c r="X49" s="1695"/>
      <c r="Y49" s="121"/>
      <c r="Z49" s="5336"/>
      <c r="AA49" s="2029"/>
      <c r="AB49" s="544"/>
      <c r="AC49" s="1696"/>
      <c r="AD49" s="2029"/>
      <c r="AE49" s="2029"/>
      <c r="AF49" s="2029"/>
      <c r="AG49" s="1376"/>
      <c r="AH49" s="2029"/>
      <c r="AI49" s="1532"/>
      <c r="AJ49" s="121"/>
      <c r="AK49" s="5337"/>
      <c r="AL49" s="121"/>
      <c r="AM49" s="5337"/>
      <c r="AN49" s="5337"/>
      <c r="AO49" s="121"/>
      <c r="AP49" s="164"/>
      <c r="AQ49" s="164"/>
      <c r="AR49" s="164"/>
      <c r="AS49" s="164"/>
    </row>
    <row r="50" spans="2:45" ht="13.2">
      <c r="B50" s="233"/>
      <c r="C50" s="5285" t="s">
        <v>3149</v>
      </c>
      <c r="D50" s="1690"/>
      <c r="E50" s="1690"/>
      <c r="F50" s="1691"/>
      <c r="G50" s="1692"/>
      <c r="H50" s="1692"/>
      <c r="I50" s="1692"/>
      <c r="J50" s="1692"/>
      <c r="K50" s="1693"/>
      <c r="L50" s="1693"/>
      <c r="M50" s="1693"/>
      <c r="N50" s="1693"/>
      <c r="O50" s="1684"/>
      <c r="P50" s="1693"/>
      <c r="Q50" s="1693"/>
      <c r="R50" s="1693"/>
      <c r="S50" s="1693"/>
      <c r="T50" s="1693"/>
      <c r="U50" s="1693"/>
      <c r="V50" s="1692"/>
      <c r="W50" s="1694"/>
      <c r="X50" s="1695"/>
      <c r="Y50" s="121"/>
      <c r="Z50" s="5336"/>
      <c r="AA50" s="2029"/>
      <c r="AB50" s="544"/>
      <c r="AC50" s="1696"/>
      <c r="AD50" s="2029"/>
      <c r="AE50" s="2029"/>
      <c r="AF50" s="2029"/>
      <c r="AG50" s="1376"/>
      <c r="AH50" s="2029"/>
      <c r="AI50" s="1532"/>
      <c r="AJ50" s="121"/>
      <c r="AK50" s="5337"/>
      <c r="AL50" s="121"/>
      <c r="AM50" s="5337"/>
      <c r="AN50" s="5337"/>
      <c r="AO50" s="121"/>
      <c r="AP50" s="164"/>
      <c r="AQ50" s="164"/>
      <c r="AR50" s="164"/>
      <c r="AS50" s="164"/>
    </row>
    <row r="51" spans="2:45" ht="13.2">
      <c r="B51" s="233"/>
      <c r="C51" s="5338" t="s">
        <v>3136</v>
      </c>
      <c r="D51" s="1690"/>
      <c r="E51" s="1690"/>
      <c r="F51" s="1691"/>
      <c r="G51" s="1697" t="b">
        <v>1</v>
      </c>
      <c r="H51" s="1697"/>
      <c r="I51" s="1697"/>
      <c r="J51" s="1697"/>
      <c r="K51" s="1693"/>
      <c r="L51" s="1693"/>
      <c r="M51" s="1693"/>
      <c r="N51" s="1693"/>
      <c r="O51" s="1684">
        <v>0</v>
      </c>
      <c r="P51" s="1698">
        <v>0</v>
      </c>
      <c r="Q51" s="1698">
        <v>0</v>
      </c>
      <c r="R51" s="1699">
        <f>O51*Q51</f>
        <v>0</v>
      </c>
      <c r="S51" s="1698">
        <v>0</v>
      </c>
      <c r="T51" s="1699">
        <f>O51*S51</f>
        <v>0</v>
      </c>
      <c r="U51" s="1698">
        <v>0</v>
      </c>
      <c r="V51" s="1698">
        <v>0</v>
      </c>
      <c r="W51" s="1698">
        <v>0</v>
      </c>
      <c r="X51" s="1700">
        <f>U51+V51-W51</f>
        <v>0</v>
      </c>
      <c r="Y51" s="121"/>
      <c r="Z51" s="5339">
        <f>+AA51+AB51</f>
        <v>0</v>
      </c>
      <c r="AA51" s="2117">
        <v>0</v>
      </c>
      <c r="AB51" s="605">
        <v>0</v>
      </c>
      <c r="AC51" s="1701">
        <v>0</v>
      </c>
      <c r="AD51" s="2117">
        <v>0</v>
      </c>
      <c r="AE51" s="2117">
        <v>0</v>
      </c>
      <c r="AF51" s="2117">
        <v>0</v>
      </c>
      <c r="AG51" s="1377">
        <v>0</v>
      </c>
      <c r="AH51" s="2113">
        <f>AE51+AF51-AG51</f>
        <v>0</v>
      </c>
      <c r="AI51" s="1533">
        <f>AB51+AD51</f>
        <v>0</v>
      </c>
      <c r="AJ51" s="121"/>
      <c r="AK51" s="5340">
        <v>0</v>
      </c>
      <c r="AL51" s="121"/>
      <c r="AM51" s="5340">
        <v>0</v>
      </c>
      <c r="AN51" s="5340"/>
      <c r="AO51" s="121"/>
      <c r="AP51" s="164"/>
      <c r="AQ51" s="164"/>
      <c r="AR51" s="164"/>
      <c r="AS51" s="164"/>
    </row>
    <row r="52" spans="2:45" ht="13.2">
      <c r="B52" s="233"/>
      <c r="C52" s="5338" t="s">
        <v>3137</v>
      </c>
      <c r="D52" s="1690"/>
      <c r="E52" s="1690"/>
      <c r="F52" s="1691"/>
      <c r="G52" s="1697" t="b">
        <v>0</v>
      </c>
      <c r="H52" s="1697"/>
      <c r="I52" s="1697"/>
      <c r="J52" s="1697"/>
      <c r="K52" s="1693"/>
      <c r="L52" s="1693"/>
      <c r="M52" s="1693"/>
      <c r="N52" s="1693"/>
      <c r="O52" s="1684">
        <v>0</v>
      </c>
      <c r="P52" s="1698">
        <v>0</v>
      </c>
      <c r="Q52" s="1698">
        <v>0</v>
      </c>
      <c r="R52" s="1699">
        <f>O52*Q52</f>
        <v>0</v>
      </c>
      <c r="S52" s="1698">
        <v>0</v>
      </c>
      <c r="T52" s="1699">
        <f>O52*S52</f>
        <v>0</v>
      </c>
      <c r="U52" s="1698">
        <v>0</v>
      </c>
      <c r="V52" s="1698">
        <v>0</v>
      </c>
      <c r="W52" s="1698">
        <v>0</v>
      </c>
      <c r="X52" s="1700">
        <f>U52+V52-W52</f>
        <v>0</v>
      </c>
      <c r="Y52" s="121"/>
      <c r="Z52" s="5339">
        <f>+AA52+AB52</f>
        <v>0</v>
      </c>
      <c r="AA52" s="2117">
        <v>0</v>
      </c>
      <c r="AB52" s="605">
        <v>0</v>
      </c>
      <c r="AC52" s="1701">
        <v>0</v>
      </c>
      <c r="AD52" s="2117">
        <v>0</v>
      </c>
      <c r="AE52" s="2117">
        <v>0</v>
      </c>
      <c r="AF52" s="2117">
        <v>0</v>
      </c>
      <c r="AG52" s="1377">
        <v>0</v>
      </c>
      <c r="AH52" s="2113">
        <f>AE52+AF52-AG52</f>
        <v>0</v>
      </c>
      <c r="AI52" s="1533">
        <f>AB52+AD52</f>
        <v>0</v>
      </c>
      <c r="AJ52" s="121"/>
      <c r="AK52" s="5340">
        <v>0</v>
      </c>
      <c r="AL52" s="121"/>
      <c r="AM52" s="5340">
        <v>0</v>
      </c>
      <c r="AN52" s="5340"/>
      <c r="AO52" s="121"/>
      <c r="AP52" s="164"/>
      <c r="AQ52" s="164"/>
      <c r="AR52" s="164"/>
      <c r="AS52" s="164"/>
    </row>
    <row r="53" spans="2:45" ht="13.2">
      <c r="B53" s="233"/>
      <c r="C53" s="5338" t="s">
        <v>3138</v>
      </c>
      <c r="D53" s="1690"/>
      <c r="E53" s="1690"/>
      <c r="F53" s="1691"/>
      <c r="G53" s="1697" t="b">
        <v>1</v>
      </c>
      <c r="H53" s="1697"/>
      <c r="I53" s="1697"/>
      <c r="J53" s="1697"/>
      <c r="K53" s="1693"/>
      <c r="L53" s="1693"/>
      <c r="M53" s="1693"/>
      <c r="N53" s="1693"/>
      <c r="O53" s="1684">
        <v>0</v>
      </c>
      <c r="P53" s="1698">
        <v>0</v>
      </c>
      <c r="Q53" s="1698">
        <v>0</v>
      </c>
      <c r="R53" s="1699">
        <f>O53*Q53</f>
        <v>0</v>
      </c>
      <c r="S53" s="1698">
        <v>0</v>
      </c>
      <c r="T53" s="1699">
        <f>O53*S53</f>
        <v>0</v>
      </c>
      <c r="U53" s="1698">
        <v>0</v>
      </c>
      <c r="V53" s="1698">
        <v>0</v>
      </c>
      <c r="W53" s="1698">
        <v>0</v>
      </c>
      <c r="X53" s="1700">
        <f>U53+V53-W53</f>
        <v>0</v>
      </c>
      <c r="Y53" s="121"/>
      <c r="Z53" s="5339">
        <f>+AA53+AB53</f>
        <v>0</v>
      </c>
      <c r="AA53" s="2117">
        <v>0</v>
      </c>
      <c r="AB53" s="605">
        <v>0</v>
      </c>
      <c r="AC53" s="1701">
        <v>0</v>
      </c>
      <c r="AD53" s="2117">
        <v>0</v>
      </c>
      <c r="AE53" s="2117">
        <v>0</v>
      </c>
      <c r="AF53" s="2117">
        <v>0</v>
      </c>
      <c r="AG53" s="1377">
        <v>0</v>
      </c>
      <c r="AH53" s="2113">
        <f>AE53+AF53-AG53</f>
        <v>0</v>
      </c>
      <c r="AI53" s="1533">
        <f>AB53+AD53</f>
        <v>0</v>
      </c>
      <c r="AJ53" s="121"/>
      <c r="AK53" s="5340">
        <v>0</v>
      </c>
      <c r="AL53" s="121"/>
      <c r="AM53" s="5340">
        <v>0</v>
      </c>
      <c r="AN53" s="5340"/>
      <c r="AO53" s="121"/>
      <c r="AP53" s="164"/>
      <c r="AQ53" s="164"/>
      <c r="AR53" s="164"/>
      <c r="AS53" s="164"/>
    </row>
    <row r="54" spans="2:45" ht="13.2">
      <c r="B54" s="233"/>
      <c r="C54" s="5285" t="s">
        <v>3150</v>
      </c>
      <c r="D54" s="1690"/>
      <c r="E54" s="1690"/>
      <c r="F54" s="1691"/>
      <c r="G54" s="1692"/>
      <c r="H54" s="1692"/>
      <c r="I54" s="1692"/>
      <c r="J54" s="1692"/>
      <c r="K54" s="1693"/>
      <c r="L54" s="1693"/>
      <c r="M54" s="1693"/>
      <c r="N54" s="1693"/>
      <c r="O54" s="1684"/>
      <c r="P54" s="1693"/>
      <c r="Q54" s="1693"/>
      <c r="R54" s="1693"/>
      <c r="S54" s="1693"/>
      <c r="T54" s="1693"/>
      <c r="U54" s="1693"/>
      <c r="V54" s="1692"/>
      <c r="W54" s="1694"/>
      <c r="X54" s="1695"/>
      <c r="Y54" s="121"/>
      <c r="Z54" s="5336"/>
      <c r="AA54" s="2029"/>
      <c r="AB54" s="544"/>
      <c r="AC54" s="1696"/>
      <c r="AD54" s="2029"/>
      <c r="AE54" s="2029"/>
      <c r="AF54" s="2029"/>
      <c r="AG54" s="1376"/>
      <c r="AH54" s="2029"/>
      <c r="AI54" s="1532"/>
      <c r="AJ54" s="121"/>
      <c r="AK54" s="5337"/>
      <c r="AL54" s="121"/>
      <c r="AM54" s="5337"/>
      <c r="AN54" s="5337"/>
      <c r="AO54" s="121"/>
      <c r="AP54" s="164"/>
      <c r="AQ54" s="164"/>
      <c r="AR54" s="164"/>
      <c r="AS54" s="164"/>
    </row>
    <row r="55" spans="2:45" ht="13.2">
      <c r="B55" s="233"/>
      <c r="C55" s="5338" t="s">
        <v>3136</v>
      </c>
      <c r="D55" s="1690"/>
      <c r="E55" s="1690"/>
      <c r="F55" s="1691"/>
      <c r="G55" s="1697" t="b">
        <v>1</v>
      </c>
      <c r="H55" s="1697"/>
      <c r="I55" s="1697"/>
      <c r="J55" s="1697"/>
      <c r="K55" s="1693"/>
      <c r="L55" s="1693"/>
      <c r="M55" s="1693"/>
      <c r="N55" s="1693"/>
      <c r="O55" s="1684">
        <v>0</v>
      </c>
      <c r="P55" s="1698">
        <v>0</v>
      </c>
      <c r="Q55" s="1698">
        <v>0</v>
      </c>
      <c r="R55" s="1699">
        <f>O55*Q55</f>
        <v>0</v>
      </c>
      <c r="S55" s="1698">
        <v>0</v>
      </c>
      <c r="T55" s="1699">
        <f>O55*S55</f>
        <v>0</v>
      </c>
      <c r="U55" s="1698">
        <v>0</v>
      </c>
      <c r="V55" s="1698">
        <v>0</v>
      </c>
      <c r="W55" s="1698">
        <v>0</v>
      </c>
      <c r="X55" s="1700">
        <f>U55+V55-W55</f>
        <v>0</v>
      </c>
      <c r="Y55" s="121"/>
      <c r="Z55" s="5339">
        <f>+AA55+AB55</f>
        <v>0</v>
      </c>
      <c r="AA55" s="2117">
        <v>0</v>
      </c>
      <c r="AB55" s="605">
        <v>0</v>
      </c>
      <c r="AC55" s="1701">
        <v>0</v>
      </c>
      <c r="AD55" s="2117">
        <v>0</v>
      </c>
      <c r="AE55" s="2117">
        <v>0</v>
      </c>
      <c r="AF55" s="2117">
        <v>0</v>
      </c>
      <c r="AG55" s="1377">
        <v>0</v>
      </c>
      <c r="AH55" s="2113">
        <f>AE55+AF55-AG55</f>
        <v>0</v>
      </c>
      <c r="AI55" s="1533">
        <f>AB55+AD55</f>
        <v>0</v>
      </c>
      <c r="AJ55" s="121"/>
      <c r="AK55" s="5340">
        <v>0</v>
      </c>
      <c r="AL55" s="121"/>
      <c r="AM55" s="5340">
        <v>0</v>
      </c>
      <c r="AN55" s="5340"/>
      <c r="AO55" s="121"/>
      <c r="AP55" s="164"/>
      <c r="AQ55" s="164"/>
      <c r="AR55" s="164"/>
      <c r="AS55" s="164"/>
    </row>
    <row r="56" spans="2:45" ht="13.2">
      <c r="B56" s="233"/>
      <c r="C56" s="5338" t="s">
        <v>3137</v>
      </c>
      <c r="D56" s="1690"/>
      <c r="E56" s="1690"/>
      <c r="F56" s="1691"/>
      <c r="G56" s="1697" t="b">
        <v>0</v>
      </c>
      <c r="H56" s="1697"/>
      <c r="I56" s="1697"/>
      <c r="J56" s="1697"/>
      <c r="K56" s="1693"/>
      <c r="L56" s="1693"/>
      <c r="M56" s="1693"/>
      <c r="N56" s="1693"/>
      <c r="O56" s="1684">
        <v>0</v>
      </c>
      <c r="P56" s="1698">
        <v>0</v>
      </c>
      <c r="Q56" s="1698">
        <v>0</v>
      </c>
      <c r="R56" s="1699">
        <f>O56*Q56</f>
        <v>0</v>
      </c>
      <c r="S56" s="1698">
        <v>0</v>
      </c>
      <c r="T56" s="1699">
        <f>O56*S56</f>
        <v>0</v>
      </c>
      <c r="U56" s="1698">
        <v>0</v>
      </c>
      <c r="V56" s="1698">
        <v>0</v>
      </c>
      <c r="W56" s="1698">
        <v>0</v>
      </c>
      <c r="X56" s="1700">
        <f>U56+V56-W56</f>
        <v>0</v>
      </c>
      <c r="Y56" s="121"/>
      <c r="Z56" s="5339">
        <f>+AA56+AB56</f>
        <v>0</v>
      </c>
      <c r="AA56" s="2117">
        <v>0</v>
      </c>
      <c r="AB56" s="605">
        <v>0</v>
      </c>
      <c r="AC56" s="1701">
        <v>0</v>
      </c>
      <c r="AD56" s="2117">
        <v>0</v>
      </c>
      <c r="AE56" s="2117">
        <v>0</v>
      </c>
      <c r="AF56" s="2117">
        <v>0</v>
      </c>
      <c r="AG56" s="1377">
        <v>0</v>
      </c>
      <c r="AH56" s="2113">
        <f>AE56+AF56-AG56</f>
        <v>0</v>
      </c>
      <c r="AI56" s="1533">
        <f>AB56+AD56</f>
        <v>0</v>
      </c>
      <c r="AJ56" s="121"/>
      <c r="AK56" s="5340">
        <v>0</v>
      </c>
      <c r="AL56" s="121"/>
      <c r="AM56" s="5340">
        <v>0</v>
      </c>
      <c r="AN56" s="5340"/>
      <c r="AO56" s="121"/>
      <c r="AP56" s="164"/>
      <c r="AQ56" s="164"/>
      <c r="AR56" s="164"/>
      <c r="AS56" s="164"/>
    </row>
    <row r="57" spans="2:45" ht="13.2">
      <c r="B57" s="233"/>
      <c r="C57" s="5338" t="s">
        <v>3138</v>
      </c>
      <c r="D57" s="1702"/>
      <c r="E57" s="1702"/>
      <c r="F57" s="1703"/>
      <c r="G57" s="1697" t="b">
        <v>1</v>
      </c>
      <c r="H57" s="1697"/>
      <c r="I57" s="1697"/>
      <c r="J57" s="1697"/>
      <c r="K57" s="1698"/>
      <c r="L57" s="1698"/>
      <c r="M57" s="1698"/>
      <c r="N57" s="1698"/>
      <c r="O57" s="1684">
        <v>0</v>
      </c>
      <c r="P57" s="1698">
        <v>0</v>
      </c>
      <c r="Q57" s="1698">
        <v>0</v>
      </c>
      <c r="R57" s="1699">
        <f>O57*Q57</f>
        <v>0</v>
      </c>
      <c r="S57" s="1698">
        <v>0</v>
      </c>
      <c r="T57" s="1699">
        <f>O57*S57</f>
        <v>0</v>
      </c>
      <c r="U57" s="1698">
        <v>0</v>
      </c>
      <c r="V57" s="1698">
        <v>0</v>
      </c>
      <c r="W57" s="1698">
        <v>0</v>
      </c>
      <c r="X57" s="1700">
        <f>U57+V57-W57</f>
        <v>0</v>
      </c>
      <c r="Y57" s="121"/>
      <c r="Z57" s="5339">
        <f>+AA57+AB57</f>
        <v>0</v>
      </c>
      <c r="AA57" s="5341">
        <v>0</v>
      </c>
      <c r="AB57" s="605">
        <v>0</v>
      </c>
      <c r="AC57" s="5342">
        <v>0</v>
      </c>
      <c r="AD57" s="2117">
        <v>0</v>
      </c>
      <c r="AE57" s="2117">
        <v>0</v>
      </c>
      <c r="AF57" s="2117">
        <v>0</v>
      </c>
      <c r="AG57" s="2731">
        <v>0</v>
      </c>
      <c r="AH57" s="2113">
        <f>AE57+AF57-AG57</f>
        <v>0</v>
      </c>
      <c r="AI57" s="1533">
        <f>AB57+AD57</f>
        <v>0</v>
      </c>
      <c r="AJ57" s="121"/>
      <c r="AK57" s="621">
        <v>0</v>
      </c>
      <c r="AL57" s="121"/>
      <c r="AM57" s="621">
        <v>0</v>
      </c>
      <c r="AN57" s="621"/>
      <c r="AO57" s="121"/>
      <c r="AP57" s="164"/>
      <c r="AQ57" s="164"/>
      <c r="AR57" s="164"/>
      <c r="AS57" s="164"/>
    </row>
    <row r="58" spans="2:45" ht="13.2">
      <c r="B58" s="233"/>
      <c r="C58" s="5108" t="s">
        <v>2307</v>
      </c>
      <c r="D58" s="5295"/>
      <c r="E58" s="5295"/>
      <c r="F58" s="5295"/>
      <c r="G58" s="5356">
        <f>COUNTIF(G42:G57,TRUE)</f>
        <v>8</v>
      </c>
      <c r="H58" s="5356"/>
      <c r="I58" s="5356"/>
      <c r="J58" s="5356"/>
      <c r="K58" s="5344"/>
      <c r="L58" s="5344"/>
      <c r="M58" s="5344"/>
      <c r="N58" s="5344"/>
      <c r="O58" s="5345"/>
      <c r="P58" s="5344"/>
      <c r="Q58" s="5344"/>
      <c r="R58" s="5346">
        <f>SUMIF($G$42:$G$57,"TRUE",R42:R57)</f>
        <v>0</v>
      </c>
      <c r="S58" s="5344"/>
      <c r="T58" s="5346">
        <f>SUMIF($G$42:$G$57,"TRUE",T42:T57)</f>
        <v>0</v>
      </c>
      <c r="U58" s="5346">
        <f>SUMIF($G$42:$G$57,"TRUE",U42:U57)</f>
        <v>0</v>
      </c>
      <c r="V58" s="5346">
        <f>SUMIF($G$42:$G$57,"TRUE",V42:V57)</f>
        <v>0</v>
      </c>
      <c r="W58" s="5346">
        <f>SUMIF($G$42:$G$57,"TRUE",W42:W57)</f>
        <v>0</v>
      </c>
      <c r="X58" s="5002">
        <f>SUMIF($G$42:$G$57,"TRUE",X42:X57)</f>
        <v>0</v>
      </c>
      <c r="Y58" s="121"/>
      <c r="Z58" s="5003">
        <f t="shared" ref="Z58:AI58" si="2">SUMIF($G$42:$G$57,"TRUE",Z42:Z57)</f>
        <v>0</v>
      </c>
      <c r="AA58" s="5346">
        <f t="shared" si="2"/>
        <v>0</v>
      </c>
      <c r="AB58" s="5346">
        <f t="shared" si="2"/>
        <v>0</v>
      </c>
      <c r="AC58" s="5347">
        <f t="shared" si="2"/>
        <v>0</v>
      </c>
      <c r="AD58" s="5346">
        <f t="shared" si="2"/>
        <v>0</v>
      </c>
      <c r="AE58" s="5346">
        <f>SUMIF($G$42:$G$57,"TRUE",AE42:AE57)</f>
        <v>0</v>
      </c>
      <c r="AF58" s="5346">
        <f>SUMIF($G$42:$G$57,"TRUE",AF42:AF57)</f>
        <v>0</v>
      </c>
      <c r="AG58" s="5346">
        <f>SUMIF($G$42:$G$57,"TRUE",AG42:AG57)</f>
        <v>0</v>
      </c>
      <c r="AH58" s="5346">
        <f>SUMIF($G$42:$G$57,"TRUE",AH42:AH57)</f>
        <v>0</v>
      </c>
      <c r="AI58" s="5002">
        <f t="shared" si="2"/>
        <v>0</v>
      </c>
      <c r="AJ58" s="121"/>
      <c r="AK58" s="5112">
        <f>SUMIF($G$42:$G$57,"TRUE",AK42:AK57)</f>
        <v>0</v>
      </c>
      <c r="AL58" s="121"/>
      <c r="AM58" s="5112">
        <f>SUMIF($G$42:$G$57,"TRUE",AM42:AM57)</f>
        <v>0</v>
      </c>
      <c r="AN58" s="5112"/>
      <c r="AO58" s="121"/>
      <c r="AP58" s="164"/>
      <c r="AQ58" s="164"/>
      <c r="AR58" s="164"/>
      <c r="AS58" s="164"/>
    </row>
    <row r="59" spans="2:45" s="169" customFormat="1" ht="13.2">
      <c r="B59" s="236"/>
      <c r="C59" s="5005" t="s">
        <v>3151</v>
      </c>
      <c r="D59" s="5289"/>
      <c r="E59" s="5289"/>
      <c r="F59" s="5289"/>
      <c r="G59" s="5349"/>
      <c r="H59" s="5349"/>
      <c r="I59" s="5349"/>
      <c r="J59" s="5349"/>
      <c r="K59" s="5350"/>
      <c r="L59" s="5350"/>
      <c r="M59" s="5350"/>
      <c r="N59" s="5350"/>
      <c r="O59" s="5350"/>
      <c r="P59" s="5350"/>
      <c r="Q59" s="5350"/>
      <c r="R59" s="5346">
        <f>SUM(R42:R57)</f>
        <v>0</v>
      </c>
      <c r="S59" s="5350"/>
      <c r="T59" s="5346">
        <f>SUM(T42:T57)</f>
        <v>0</v>
      </c>
      <c r="U59" s="5346">
        <f>SUM(U42:U57)</f>
        <v>0</v>
      </c>
      <c r="V59" s="5346">
        <f>SUM(V42:V57)</f>
        <v>0</v>
      </c>
      <c r="W59" s="5346">
        <f>SUM(W42:W57)</f>
        <v>0</v>
      </c>
      <c r="X59" s="5002">
        <f>SUM(X42:X57)</f>
        <v>0</v>
      </c>
      <c r="Y59" s="160"/>
      <c r="Z59" s="5003">
        <f t="shared" ref="Z59:AI59" si="3">SUM(Z42:Z57)</f>
        <v>0</v>
      </c>
      <c r="AA59" s="5346">
        <f t="shared" si="3"/>
        <v>0</v>
      </c>
      <c r="AB59" s="5346">
        <f t="shared" si="3"/>
        <v>0</v>
      </c>
      <c r="AC59" s="5347">
        <f t="shared" si="3"/>
        <v>0</v>
      </c>
      <c r="AD59" s="5346">
        <f t="shared" si="3"/>
        <v>0</v>
      </c>
      <c r="AE59" s="5346">
        <f>SUM(AE42:AE57)</f>
        <v>0</v>
      </c>
      <c r="AF59" s="5346">
        <f>SUM(AF42:AF57)</f>
        <v>0</v>
      </c>
      <c r="AG59" s="5346">
        <f>SUM(AG42:AG57)</f>
        <v>0</v>
      </c>
      <c r="AH59" s="5346">
        <f>SUM(AH42:AH57)</f>
        <v>0</v>
      </c>
      <c r="AI59" s="5002">
        <f t="shared" si="3"/>
        <v>0</v>
      </c>
      <c r="AJ59" s="160"/>
      <c r="AK59" s="5112">
        <f>SUM(AK42:AK57)</f>
        <v>0</v>
      </c>
      <c r="AL59" s="160"/>
      <c r="AM59" s="5112">
        <f>SUM(AM42:AM57)</f>
        <v>0</v>
      </c>
      <c r="AN59" s="5112"/>
      <c r="AO59" s="160"/>
      <c r="AP59" s="178"/>
      <c r="AQ59" s="178"/>
      <c r="AR59" s="178"/>
      <c r="AS59" s="178"/>
    </row>
    <row r="60" spans="2:45" s="169" customFormat="1" ht="13.2">
      <c r="B60" s="236"/>
      <c r="C60" s="5108" t="s">
        <v>2307</v>
      </c>
      <c r="D60" s="5289"/>
      <c r="E60" s="5289"/>
      <c r="F60" s="5289"/>
      <c r="G60" s="5349"/>
      <c r="H60" s="5349"/>
      <c r="I60" s="5349"/>
      <c r="J60" s="5349"/>
      <c r="K60" s="5350"/>
      <c r="L60" s="5350"/>
      <c r="M60" s="5350"/>
      <c r="N60" s="5350"/>
      <c r="O60" s="5350"/>
      <c r="P60" s="5350"/>
      <c r="Q60" s="5350"/>
      <c r="R60" s="5346">
        <f>R37+R58</f>
        <v>0</v>
      </c>
      <c r="S60" s="5350"/>
      <c r="T60" s="5346">
        <f>T37+T58</f>
        <v>0</v>
      </c>
      <c r="U60" s="5346">
        <f t="shared" ref="U60:X61" si="4">U58+U37</f>
        <v>0</v>
      </c>
      <c r="V60" s="5346">
        <f t="shared" si="4"/>
        <v>0</v>
      </c>
      <c r="W60" s="5346">
        <f t="shared" si="4"/>
        <v>0</v>
      </c>
      <c r="X60" s="5002">
        <f t="shared" si="4"/>
        <v>0</v>
      </c>
      <c r="Y60" s="160"/>
      <c r="Z60" s="5003">
        <f t="shared" ref="Z60:AI61" si="5">Z58+Z37</f>
        <v>0</v>
      </c>
      <c r="AA60" s="5346">
        <f t="shared" si="5"/>
        <v>0</v>
      </c>
      <c r="AB60" s="5346">
        <f t="shared" si="5"/>
        <v>0</v>
      </c>
      <c r="AC60" s="5347">
        <f t="shared" si="5"/>
        <v>0</v>
      </c>
      <c r="AD60" s="5346">
        <f>AD58+AD37</f>
        <v>0</v>
      </c>
      <c r="AE60" s="5346">
        <f>AE58+AE37</f>
        <v>0</v>
      </c>
      <c r="AF60" s="5346">
        <f>AF58+AF37</f>
        <v>0</v>
      </c>
      <c r="AG60" s="5346">
        <f>AG58+AG37</f>
        <v>0</v>
      </c>
      <c r="AH60" s="5346">
        <f t="shared" si="5"/>
        <v>0</v>
      </c>
      <c r="AI60" s="5002">
        <f t="shared" si="5"/>
        <v>0</v>
      </c>
      <c r="AJ60" s="160"/>
      <c r="AK60" s="5112">
        <f>AK58+AK37</f>
        <v>0</v>
      </c>
      <c r="AL60" s="160"/>
      <c r="AM60" s="5112">
        <f>AM58+AM37</f>
        <v>0</v>
      </c>
      <c r="AN60" s="5112"/>
      <c r="AO60" s="160"/>
      <c r="AP60" s="178"/>
      <c r="AQ60" s="178"/>
      <c r="AR60" s="178"/>
      <c r="AS60" s="178"/>
    </row>
    <row r="61" spans="2:45" s="169" customFormat="1" ht="13.2">
      <c r="B61" s="236"/>
      <c r="C61" s="5005" t="s">
        <v>3034</v>
      </c>
      <c r="D61" s="5289"/>
      <c r="E61" s="5289"/>
      <c r="F61" s="5289"/>
      <c r="G61" s="5349"/>
      <c r="H61" s="5349"/>
      <c r="I61" s="5349"/>
      <c r="J61" s="5349"/>
      <c r="K61" s="5350"/>
      <c r="L61" s="5350"/>
      <c r="M61" s="5350"/>
      <c r="N61" s="5350"/>
      <c r="O61" s="5350"/>
      <c r="P61" s="5350"/>
      <c r="Q61" s="5350"/>
      <c r="R61" s="5346">
        <f>R38+R59</f>
        <v>0</v>
      </c>
      <c r="S61" s="5350"/>
      <c r="T61" s="5346">
        <f>T38+T59</f>
        <v>0</v>
      </c>
      <c r="U61" s="5346">
        <f t="shared" si="4"/>
        <v>0</v>
      </c>
      <c r="V61" s="5346">
        <f t="shared" si="4"/>
        <v>0</v>
      </c>
      <c r="W61" s="5346">
        <f t="shared" si="4"/>
        <v>0</v>
      </c>
      <c r="X61" s="5002">
        <f t="shared" si="4"/>
        <v>0</v>
      </c>
      <c r="Y61" s="160"/>
      <c r="Z61" s="5003">
        <f t="shared" si="5"/>
        <v>0</v>
      </c>
      <c r="AA61" s="5346">
        <f t="shared" si="5"/>
        <v>0</v>
      </c>
      <c r="AB61" s="5346">
        <f t="shared" si="5"/>
        <v>0</v>
      </c>
      <c r="AC61" s="5347">
        <f t="shared" si="5"/>
        <v>0</v>
      </c>
      <c r="AD61" s="5346">
        <f t="shared" si="5"/>
        <v>0</v>
      </c>
      <c r="AE61" s="5346">
        <f>AE59+AE38</f>
        <v>0</v>
      </c>
      <c r="AF61" s="5346">
        <f>AF59+AF38</f>
        <v>0</v>
      </c>
      <c r="AG61" s="5346">
        <f>AG59+AG38</f>
        <v>0</v>
      </c>
      <c r="AH61" s="5346">
        <f t="shared" si="5"/>
        <v>0</v>
      </c>
      <c r="AI61" s="5002">
        <f t="shared" si="5"/>
        <v>0</v>
      </c>
      <c r="AJ61" s="160"/>
      <c r="AK61" s="5112">
        <f>AK59+AK38</f>
        <v>0</v>
      </c>
      <c r="AL61" s="160"/>
      <c r="AM61" s="5112">
        <f>AM59+AM38</f>
        <v>0</v>
      </c>
      <c r="AN61" s="5112"/>
      <c r="AO61" s="160"/>
      <c r="AP61" s="178"/>
      <c r="AQ61" s="178"/>
      <c r="AR61" s="178"/>
      <c r="AS61" s="178"/>
    </row>
    <row r="62" spans="2:45" ht="13.2">
      <c r="B62" s="233"/>
      <c r="C62" s="5283" t="s">
        <v>3035</v>
      </c>
      <c r="D62" s="1687"/>
      <c r="E62" s="1687"/>
      <c r="F62" s="1703"/>
      <c r="G62" s="1692"/>
      <c r="H62" s="1692"/>
      <c r="I62" s="1692"/>
      <c r="J62" s="1692"/>
      <c r="K62" s="1698"/>
      <c r="L62" s="1698"/>
      <c r="M62" s="1698"/>
      <c r="N62" s="1698"/>
      <c r="O62" s="1698"/>
      <c r="P62" s="1698"/>
      <c r="Q62" s="1698"/>
      <c r="R62" s="1698"/>
      <c r="S62" s="1698"/>
      <c r="T62" s="1698"/>
      <c r="U62" s="1698"/>
      <c r="V62" s="1698"/>
      <c r="W62" s="1698"/>
      <c r="X62" s="1706"/>
      <c r="Y62" s="121"/>
      <c r="Z62" s="5357"/>
      <c r="AA62" s="1698"/>
      <c r="AB62" s="1698"/>
      <c r="AC62" s="1705"/>
      <c r="AD62" s="2117"/>
      <c r="AE62" s="2117"/>
      <c r="AF62" s="2117"/>
      <c r="AG62" s="1378"/>
      <c r="AH62" s="1698"/>
      <c r="AI62" s="1706"/>
      <c r="AJ62" s="121"/>
      <c r="AK62" s="5340"/>
      <c r="AL62" s="121"/>
      <c r="AM62" s="5340"/>
      <c r="AN62" s="5340"/>
      <c r="AO62" s="121"/>
      <c r="AP62" s="164"/>
      <c r="AQ62" s="164"/>
      <c r="AR62" s="164"/>
      <c r="AS62" s="164"/>
    </row>
    <row r="63" spans="2:45" ht="13.2">
      <c r="B63" s="233"/>
      <c r="C63" s="5285" t="s">
        <v>3133</v>
      </c>
      <c r="D63" s="1690"/>
      <c r="E63" s="1690"/>
      <c r="F63" s="1691"/>
      <c r="G63" s="1692"/>
      <c r="H63" s="1692"/>
      <c r="I63" s="1692"/>
      <c r="J63" s="1692"/>
      <c r="K63" s="1693"/>
      <c r="L63" s="1693"/>
      <c r="M63" s="1693"/>
      <c r="N63" s="1693"/>
      <c r="O63" s="1684"/>
      <c r="P63" s="1693"/>
      <c r="Q63" s="1693"/>
      <c r="R63" s="1693"/>
      <c r="S63" s="1693"/>
      <c r="T63" s="1693"/>
      <c r="U63" s="1693"/>
      <c r="V63" s="1692"/>
      <c r="W63" s="1694"/>
      <c r="X63" s="1695"/>
      <c r="Y63" s="121"/>
      <c r="Z63" s="5336"/>
      <c r="AA63" s="2029"/>
      <c r="AB63" s="544"/>
      <c r="AC63" s="1696"/>
      <c r="AD63" s="2029"/>
      <c r="AE63" s="2029"/>
      <c r="AF63" s="2029"/>
      <c r="AG63" s="1376"/>
      <c r="AH63" s="2029"/>
      <c r="AI63" s="1532"/>
      <c r="AJ63" s="121"/>
      <c r="AK63" s="5337"/>
      <c r="AL63" s="121"/>
      <c r="AM63" s="5337"/>
      <c r="AN63" s="5337"/>
      <c r="AO63" s="121"/>
      <c r="AP63" s="164"/>
      <c r="AQ63" s="164"/>
      <c r="AR63" s="164"/>
      <c r="AS63" s="164"/>
    </row>
    <row r="64" spans="2:45" ht="13.2">
      <c r="B64" s="233"/>
      <c r="C64" s="5285" t="s">
        <v>3134</v>
      </c>
      <c r="D64" s="1690"/>
      <c r="E64" s="1690"/>
      <c r="F64" s="1691"/>
      <c r="G64" s="1692"/>
      <c r="H64" s="1692"/>
      <c r="I64" s="1692"/>
      <c r="J64" s="1692"/>
      <c r="K64" s="1693"/>
      <c r="L64" s="1693"/>
      <c r="M64" s="1693"/>
      <c r="N64" s="1693"/>
      <c r="O64" s="1684"/>
      <c r="P64" s="1693"/>
      <c r="Q64" s="1693"/>
      <c r="R64" s="1693"/>
      <c r="S64" s="1693"/>
      <c r="T64" s="1693"/>
      <c r="U64" s="1693"/>
      <c r="V64" s="1692"/>
      <c r="W64" s="1694"/>
      <c r="X64" s="1695"/>
      <c r="Y64" s="121"/>
      <c r="Z64" s="5336"/>
      <c r="AA64" s="2029"/>
      <c r="AB64" s="544"/>
      <c r="AC64" s="1696"/>
      <c r="AD64" s="2029"/>
      <c r="AE64" s="2029"/>
      <c r="AF64" s="2029"/>
      <c r="AG64" s="1376"/>
      <c r="AH64" s="2029"/>
      <c r="AI64" s="1532"/>
      <c r="AJ64" s="121"/>
      <c r="AK64" s="5337"/>
      <c r="AL64" s="121"/>
      <c r="AM64" s="5337"/>
      <c r="AN64" s="5337"/>
      <c r="AO64" s="121"/>
      <c r="AP64" s="164"/>
      <c r="AQ64" s="164"/>
      <c r="AR64" s="164"/>
      <c r="AS64" s="164"/>
    </row>
    <row r="65" spans="2:45" ht="13.2">
      <c r="B65" s="233"/>
      <c r="C65" s="5285" t="s">
        <v>3135</v>
      </c>
      <c r="D65" s="1690"/>
      <c r="E65" s="1690"/>
      <c r="F65" s="1691"/>
      <c r="G65" s="1692"/>
      <c r="H65" s="1692"/>
      <c r="I65" s="1692"/>
      <c r="J65" s="1692"/>
      <c r="K65" s="1693"/>
      <c r="L65" s="1693"/>
      <c r="M65" s="1693"/>
      <c r="N65" s="1693"/>
      <c r="O65" s="1684"/>
      <c r="P65" s="1693"/>
      <c r="Q65" s="1693"/>
      <c r="R65" s="1693"/>
      <c r="S65" s="1693"/>
      <c r="T65" s="1693"/>
      <c r="U65" s="1693"/>
      <c r="V65" s="1692"/>
      <c r="W65" s="1694"/>
      <c r="X65" s="1695"/>
      <c r="Y65" s="121"/>
      <c r="Z65" s="5336"/>
      <c r="AA65" s="2029"/>
      <c r="AB65" s="544"/>
      <c r="AC65" s="1696"/>
      <c r="AD65" s="2029"/>
      <c r="AE65" s="2029"/>
      <c r="AF65" s="2029"/>
      <c r="AG65" s="1376"/>
      <c r="AH65" s="2029"/>
      <c r="AI65" s="1532"/>
      <c r="AJ65" s="121"/>
      <c r="AK65" s="5337"/>
      <c r="AL65" s="121"/>
      <c r="AM65" s="5337"/>
      <c r="AN65" s="5337"/>
      <c r="AO65" s="121"/>
      <c r="AP65" s="164"/>
      <c r="AQ65" s="164"/>
      <c r="AR65" s="164"/>
      <c r="AS65" s="164"/>
    </row>
    <row r="66" spans="2:45" ht="13.2">
      <c r="B66" s="233"/>
      <c r="C66" s="5338" t="s">
        <v>3136</v>
      </c>
      <c r="D66" s="1690"/>
      <c r="E66" s="1690"/>
      <c r="F66" s="1691"/>
      <c r="G66" s="1697" t="b">
        <v>1</v>
      </c>
      <c r="H66" s="1697"/>
      <c r="I66" s="1697"/>
      <c r="J66" s="1697"/>
      <c r="K66" s="1693"/>
      <c r="L66" s="1693"/>
      <c r="M66" s="1693"/>
      <c r="N66" s="1693"/>
      <c r="O66" s="1698">
        <v>0</v>
      </c>
      <c r="P66" s="1698">
        <v>0</v>
      </c>
      <c r="Q66" s="1698">
        <v>0</v>
      </c>
      <c r="R66" s="1699">
        <f>O66*Q66</f>
        <v>0</v>
      </c>
      <c r="S66" s="1698">
        <v>0</v>
      </c>
      <c r="T66" s="1699">
        <f>O66*S66</f>
        <v>0</v>
      </c>
      <c r="U66" s="1698">
        <v>0</v>
      </c>
      <c r="V66" s="1698">
        <v>0</v>
      </c>
      <c r="W66" s="1698">
        <v>0</v>
      </c>
      <c r="X66" s="1700">
        <f>U66+V66-W66</f>
        <v>0</v>
      </c>
      <c r="Y66" s="121"/>
      <c r="Z66" s="5339">
        <f>+AA66+AB66</f>
        <v>0</v>
      </c>
      <c r="AA66" s="1698">
        <v>0</v>
      </c>
      <c r="AB66" s="1698">
        <v>0</v>
      </c>
      <c r="AC66" s="1705">
        <v>0</v>
      </c>
      <c r="AD66" s="2117">
        <v>0</v>
      </c>
      <c r="AE66" s="2117">
        <v>0</v>
      </c>
      <c r="AF66" s="2117">
        <v>0</v>
      </c>
      <c r="AG66" s="1377">
        <v>0</v>
      </c>
      <c r="AH66" s="2113">
        <f>AE66+AF66-AG66</f>
        <v>0</v>
      </c>
      <c r="AI66" s="1533">
        <f>AB66+AD66</f>
        <v>0</v>
      </c>
      <c r="AJ66" s="121"/>
      <c r="AK66" s="5340">
        <v>0</v>
      </c>
      <c r="AL66" s="121"/>
      <c r="AM66" s="5340">
        <v>0</v>
      </c>
      <c r="AN66" s="5340"/>
      <c r="AO66" s="121"/>
      <c r="AP66" s="164"/>
      <c r="AQ66" s="164"/>
      <c r="AR66" s="164"/>
      <c r="AS66" s="164"/>
    </row>
    <row r="67" spans="2:45" ht="13.2">
      <c r="B67" s="233"/>
      <c r="C67" s="5338" t="s">
        <v>3137</v>
      </c>
      <c r="D67" s="1690"/>
      <c r="E67" s="1690"/>
      <c r="F67" s="1691"/>
      <c r="G67" s="1697" t="b">
        <v>0</v>
      </c>
      <c r="H67" s="1697"/>
      <c r="I67" s="1697"/>
      <c r="J67" s="1697"/>
      <c r="K67" s="1693"/>
      <c r="L67" s="1693"/>
      <c r="M67" s="1693"/>
      <c r="N67" s="1693"/>
      <c r="O67" s="1684">
        <v>0</v>
      </c>
      <c r="P67" s="1698">
        <v>0</v>
      </c>
      <c r="Q67" s="1698">
        <v>0</v>
      </c>
      <c r="R67" s="1699">
        <f>O67*Q67</f>
        <v>0</v>
      </c>
      <c r="S67" s="1698">
        <v>0</v>
      </c>
      <c r="T67" s="1699">
        <f>O67*S67</f>
        <v>0</v>
      </c>
      <c r="U67" s="1698">
        <v>0</v>
      </c>
      <c r="V67" s="1698">
        <v>0</v>
      </c>
      <c r="W67" s="1698">
        <v>0</v>
      </c>
      <c r="X67" s="1700">
        <f>U67+V67-W67</f>
        <v>0</v>
      </c>
      <c r="Y67" s="121"/>
      <c r="Z67" s="5339">
        <f>+AA67+AB67</f>
        <v>0</v>
      </c>
      <c r="AA67" s="2117">
        <v>0</v>
      </c>
      <c r="AB67" s="605">
        <v>0</v>
      </c>
      <c r="AC67" s="1701">
        <v>0</v>
      </c>
      <c r="AD67" s="2117">
        <v>0</v>
      </c>
      <c r="AE67" s="2117">
        <v>0</v>
      </c>
      <c r="AF67" s="2117">
        <v>0</v>
      </c>
      <c r="AG67" s="1377">
        <v>0</v>
      </c>
      <c r="AH67" s="2113">
        <f>AE67+AF67-AG67</f>
        <v>0</v>
      </c>
      <c r="AI67" s="1533">
        <f>AB67+AD67</f>
        <v>0</v>
      </c>
      <c r="AJ67" s="121"/>
      <c r="AK67" s="5340">
        <v>0</v>
      </c>
      <c r="AL67" s="121"/>
      <c r="AM67" s="5340">
        <v>0</v>
      </c>
      <c r="AN67" s="5340"/>
      <c r="AO67" s="121"/>
      <c r="AP67" s="164"/>
      <c r="AQ67" s="164"/>
      <c r="AR67" s="164"/>
      <c r="AS67" s="164"/>
    </row>
    <row r="68" spans="2:45" ht="13.2">
      <c r="B68" s="233"/>
      <c r="C68" s="5338" t="s">
        <v>3138</v>
      </c>
      <c r="D68" s="1690"/>
      <c r="E68" s="1690"/>
      <c r="F68" s="1691"/>
      <c r="G68" s="1697" t="b">
        <v>1</v>
      </c>
      <c r="H68" s="1697"/>
      <c r="I68" s="1697"/>
      <c r="J68" s="1697"/>
      <c r="K68" s="1693"/>
      <c r="L68" s="1693"/>
      <c r="M68" s="1693"/>
      <c r="N68" s="1693"/>
      <c r="O68" s="1684">
        <v>0</v>
      </c>
      <c r="P68" s="1698">
        <v>0</v>
      </c>
      <c r="Q68" s="1698">
        <v>0</v>
      </c>
      <c r="R68" s="1699">
        <f>O68*Q68</f>
        <v>0</v>
      </c>
      <c r="S68" s="1698">
        <v>0</v>
      </c>
      <c r="T68" s="1699">
        <f>O68*S68</f>
        <v>0</v>
      </c>
      <c r="U68" s="1698">
        <v>0</v>
      </c>
      <c r="V68" s="1698">
        <v>0</v>
      </c>
      <c r="W68" s="1698">
        <v>0</v>
      </c>
      <c r="X68" s="1700">
        <f>U68+V68-W68</f>
        <v>0</v>
      </c>
      <c r="Y68" s="121"/>
      <c r="Z68" s="5339">
        <f>+AA68+AB68</f>
        <v>0</v>
      </c>
      <c r="AA68" s="2117">
        <v>0</v>
      </c>
      <c r="AB68" s="605">
        <v>0</v>
      </c>
      <c r="AC68" s="1701">
        <v>0</v>
      </c>
      <c r="AD68" s="2117">
        <v>0</v>
      </c>
      <c r="AE68" s="2117">
        <v>0</v>
      </c>
      <c r="AF68" s="2117">
        <v>0</v>
      </c>
      <c r="AG68" s="1377">
        <v>0</v>
      </c>
      <c r="AH68" s="2113">
        <f>AE68+AF68-AG68</f>
        <v>0</v>
      </c>
      <c r="AI68" s="1533">
        <f>AB68+AD68</f>
        <v>0</v>
      </c>
      <c r="AJ68" s="121"/>
      <c r="AK68" s="5340">
        <v>0</v>
      </c>
      <c r="AL68" s="121"/>
      <c r="AM68" s="5340">
        <v>0</v>
      </c>
      <c r="AN68" s="5340"/>
      <c r="AO68" s="121"/>
      <c r="AP68" s="164"/>
      <c r="AQ68" s="164"/>
      <c r="AR68" s="164"/>
      <c r="AS68" s="164"/>
    </row>
    <row r="69" spans="2:45" ht="13.2">
      <c r="B69" s="233"/>
      <c r="C69" s="5285" t="s">
        <v>3139</v>
      </c>
      <c r="D69" s="1690"/>
      <c r="E69" s="1690"/>
      <c r="F69" s="1691"/>
      <c r="G69" s="1692"/>
      <c r="H69" s="1692"/>
      <c r="I69" s="1692"/>
      <c r="J69" s="1692"/>
      <c r="K69" s="1693"/>
      <c r="L69" s="1693"/>
      <c r="M69" s="1693"/>
      <c r="N69" s="1693"/>
      <c r="O69" s="1684"/>
      <c r="P69" s="1693"/>
      <c r="Q69" s="1693"/>
      <c r="R69" s="1693"/>
      <c r="S69" s="1693"/>
      <c r="T69" s="1693"/>
      <c r="U69" s="1693"/>
      <c r="V69" s="1692"/>
      <c r="W69" s="1694"/>
      <c r="X69" s="1695"/>
      <c r="Y69" s="121"/>
      <c r="Z69" s="5336"/>
      <c r="AA69" s="2029"/>
      <c r="AB69" s="544"/>
      <c r="AC69" s="1696"/>
      <c r="AD69" s="2029"/>
      <c r="AE69" s="2029"/>
      <c r="AF69" s="2029"/>
      <c r="AG69" s="1376"/>
      <c r="AH69" s="2029"/>
      <c r="AI69" s="1532"/>
      <c r="AJ69" s="121"/>
      <c r="AK69" s="5337"/>
      <c r="AL69" s="121"/>
      <c r="AM69" s="5337"/>
      <c r="AN69" s="5337"/>
      <c r="AO69" s="121"/>
      <c r="AP69" s="164"/>
      <c r="AQ69" s="164"/>
      <c r="AR69" s="164"/>
      <c r="AS69" s="164"/>
    </row>
    <row r="70" spans="2:45" ht="13.2">
      <c r="B70" s="233"/>
      <c r="C70" s="5338" t="s">
        <v>3136</v>
      </c>
      <c r="D70" s="1690"/>
      <c r="E70" s="1690"/>
      <c r="F70" s="1691"/>
      <c r="G70" s="1697" t="b">
        <v>1</v>
      </c>
      <c r="H70" s="1697"/>
      <c r="I70" s="1697"/>
      <c r="J70" s="1697"/>
      <c r="K70" s="1693"/>
      <c r="L70" s="1693"/>
      <c r="M70" s="1693"/>
      <c r="N70" s="1693"/>
      <c r="O70" s="1684">
        <v>0</v>
      </c>
      <c r="P70" s="1698">
        <v>0</v>
      </c>
      <c r="Q70" s="1698">
        <v>0</v>
      </c>
      <c r="R70" s="1699">
        <f>O70*Q70</f>
        <v>0</v>
      </c>
      <c r="S70" s="1698">
        <v>0</v>
      </c>
      <c r="T70" s="1699">
        <f>O70*S70</f>
        <v>0</v>
      </c>
      <c r="U70" s="1698">
        <v>0</v>
      </c>
      <c r="V70" s="1698">
        <v>0</v>
      </c>
      <c r="W70" s="1698">
        <v>0</v>
      </c>
      <c r="X70" s="1700">
        <f>U70+V70-W70</f>
        <v>0</v>
      </c>
      <c r="Y70" s="121"/>
      <c r="Z70" s="5339">
        <f>+AA70+AB70</f>
        <v>0</v>
      </c>
      <c r="AA70" s="2117">
        <v>0</v>
      </c>
      <c r="AB70" s="605">
        <v>0</v>
      </c>
      <c r="AC70" s="1701">
        <v>0</v>
      </c>
      <c r="AD70" s="2117">
        <v>0</v>
      </c>
      <c r="AE70" s="2117">
        <v>0</v>
      </c>
      <c r="AF70" s="2117">
        <v>0</v>
      </c>
      <c r="AG70" s="1377">
        <v>0</v>
      </c>
      <c r="AH70" s="2113">
        <f>AE70+AF70-AG70</f>
        <v>0</v>
      </c>
      <c r="AI70" s="1533">
        <f>AB70+AD70</f>
        <v>0</v>
      </c>
      <c r="AJ70" s="121"/>
      <c r="AK70" s="5340">
        <v>0</v>
      </c>
      <c r="AL70" s="121"/>
      <c r="AM70" s="5340">
        <v>0</v>
      </c>
      <c r="AN70" s="5340"/>
      <c r="AO70" s="121"/>
      <c r="AP70" s="164"/>
      <c r="AQ70" s="164"/>
      <c r="AR70" s="164"/>
      <c r="AS70" s="164"/>
    </row>
    <row r="71" spans="2:45" ht="13.2">
      <c r="B71" s="233"/>
      <c r="C71" s="5338" t="s">
        <v>3137</v>
      </c>
      <c r="D71" s="1690"/>
      <c r="E71" s="1690"/>
      <c r="F71" s="1691"/>
      <c r="G71" s="1697" t="b">
        <v>0</v>
      </c>
      <c r="H71" s="1697"/>
      <c r="I71" s="1697"/>
      <c r="J71" s="1697"/>
      <c r="K71" s="1693"/>
      <c r="L71" s="1693"/>
      <c r="M71" s="1693"/>
      <c r="N71" s="1693"/>
      <c r="O71" s="1684">
        <v>0</v>
      </c>
      <c r="P71" s="1698">
        <v>0</v>
      </c>
      <c r="Q71" s="1698">
        <v>0</v>
      </c>
      <c r="R71" s="1699">
        <f>O71*Q71</f>
        <v>0</v>
      </c>
      <c r="S71" s="1698">
        <v>0</v>
      </c>
      <c r="T71" s="1699">
        <f>O71*S71</f>
        <v>0</v>
      </c>
      <c r="U71" s="1698">
        <v>0</v>
      </c>
      <c r="V71" s="1698">
        <v>0</v>
      </c>
      <c r="W71" s="1698">
        <v>0</v>
      </c>
      <c r="X71" s="1700">
        <f>U71+V71-W71</f>
        <v>0</v>
      </c>
      <c r="Y71" s="121"/>
      <c r="Z71" s="5339">
        <f>+AA71+AB71</f>
        <v>0</v>
      </c>
      <c r="AA71" s="2117">
        <v>0</v>
      </c>
      <c r="AB71" s="605">
        <v>0</v>
      </c>
      <c r="AC71" s="1701">
        <v>0</v>
      </c>
      <c r="AD71" s="2117">
        <v>0</v>
      </c>
      <c r="AE71" s="2117">
        <v>0</v>
      </c>
      <c r="AF71" s="2117">
        <v>0</v>
      </c>
      <c r="AG71" s="1377">
        <v>0</v>
      </c>
      <c r="AH71" s="2113">
        <f>AE71+AF71-AG71</f>
        <v>0</v>
      </c>
      <c r="AI71" s="1533">
        <f>AB71+AD71</f>
        <v>0</v>
      </c>
      <c r="AJ71" s="121"/>
      <c r="AK71" s="5340">
        <v>0</v>
      </c>
      <c r="AL71" s="121"/>
      <c r="AM71" s="5340">
        <v>0</v>
      </c>
      <c r="AN71" s="5340"/>
      <c r="AO71" s="121"/>
      <c r="AP71" s="164"/>
      <c r="AQ71" s="164"/>
      <c r="AR71" s="164"/>
      <c r="AS71" s="164"/>
    </row>
    <row r="72" spans="2:45" ht="13.2">
      <c r="B72" s="233"/>
      <c r="C72" s="5338" t="s">
        <v>3138</v>
      </c>
      <c r="D72" s="1690"/>
      <c r="E72" s="1690"/>
      <c r="F72" s="1691"/>
      <c r="G72" s="1697" t="b">
        <v>1</v>
      </c>
      <c r="H72" s="1697"/>
      <c r="I72" s="1697"/>
      <c r="J72" s="1697"/>
      <c r="K72" s="1693"/>
      <c r="L72" s="1693"/>
      <c r="M72" s="1693"/>
      <c r="N72" s="1693"/>
      <c r="O72" s="1684">
        <v>0</v>
      </c>
      <c r="P72" s="1698">
        <v>0</v>
      </c>
      <c r="Q72" s="1698">
        <v>0</v>
      </c>
      <c r="R72" s="1699">
        <f>O72*Q72</f>
        <v>0</v>
      </c>
      <c r="S72" s="1698">
        <v>0</v>
      </c>
      <c r="T72" s="1699">
        <f>O72*S72</f>
        <v>0</v>
      </c>
      <c r="U72" s="1698">
        <v>0</v>
      </c>
      <c r="V72" s="1698">
        <v>0</v>
      </c>
      <c r="W72" s="1698">
        <v>0</v>
      </c>
      <c r="X72" s="1700">
        <f>U72+V72-W72</f>
        <v>0</v>
      </c>
      <c r="Y72" s="121"/>
      <c r="Z72" s="5339">
        <f>+AA72+AB72</f>
        <v>0</v>
      </c>
      <c r="AA72" s="2117">
        <v>0</v>
      </c>
      <c r="AB72" s="605">
        <v>0</v>
      </c>
      <c r="AC72" s="1701">
        <v>0</v>
      </c>
      <c r="AD72" s="2117">
        <v>0</v>
      </c>
      <c r="AE72" s="2117">
        <v>0</v>
      </c>
      <c r="AF72" s="2117">
        <v>0</v>
      </c>
      <c r="AG72" s="1377">
        <v>0</v>
      </c>
      <c r="AH72" s="2113">
        <f>AE72+AF72-AG72</f>
        <v>0</v>
      </c>
      <c r="AI72" s="1533">
        <f>AB72+AD72</f>
        <v>0</v>
      </c>
      <c r="AJ72" s="121"/>
      <c r="AK72" s="5340">
        <v>0</v>
      </c>
      <c r="AL72" s="121"/>
      <c r="AM72" s="5340">
        <v>0</v>
      </c>
      <c r="AN72" s="5340"/>
      <c r="AO72" s="121"/>
      <c r="AP72" s="164"/>
      <c r="AQ72" s="164"/>
      <c r="AR72" s="164"/>
      <c r="AS72" s="164"/>
    </row>
    <row r="73" spans="2:45" ht="13.2">
      <c r="B73" s="233"/>
      <c r="C73" s="5285" t="s">
        <v>3140</v>
      </c>
      <c r="D73" s="1690"/>
      <c r="E73" s="1690"/>
      <c r="F73" s="1691"/>
      <c r="G73" s="1692"/>
      <c r="H73" s="1692"/>
      <c r="I73" s="1692"/>
      <c r="J73" s="1692"/>
      <c r="K73" s="1693"/>
      <c r="L73" s="1693"/>
      <c r="M73" s="1693"/>
      <c r="N73" s="1693"/>
      <c r="O73" s="1684"/>
      <c r="P73" s="1693"/>
      <c r="Q73" s="1693"/>
      <c r="R73" s="1693"/>
      <c r="S73" s="1693"/>
      <c r="T73" s="1693"/>
      <c r="U73" s="1693"/>
      <c r="V73" s="1692"/>
      <c r="W73" s="1694"/>
      <c r="X73" s="1695"/>
      <c r="Y73" s="121"/>
      <c r="Z73" s="5336"/>
      <c r="AA73" s="2029"/>
      <c r="AB73" s="544"/>
      <c r="AC73" s="1696"/>
      <c r="AD73" s="2029"/>
      <c r="AE73" s="2029"/>
      <c r="AF73" s="2029"/>
      <c r="AG73" s="1376"/>
      <c r="AH73" s="2029"/>
      <c r="AI73" s="1532"/>
      <c r="AJ73" s="121"/>
      <c r="AK73" s="5337"/>
      <c r="AL73" s="121"/>
      <c r="AM73" s="5337"/>
      <c r="AN73" s="5337"/>
      <c r="AO73" s="121"/>
      <c r="AP73" s="164"/>
      <c r="AQ73" s="164"/>
      <c r="AR73" s="164"/>
      <c r="AS73" s="164"/>
    </row>
    <row r="74" spans="2:45" ht="13.2">
      <c r="B74" s="233"/>
      <c r="C74" s="5285" t="s">
        <v>3141</v>
      </c>
      <c r="D74" s="1690"/>
      <c r="E74" s="1690"/>
      <c r="F74" s="1691"/>
      <c r="G74" s="1692"/>
      <c r="H74" s="1692"/>
      <c r="I74" s="1692"/>
      <c r="J74" s="1692"/>
      <c r="K74" s="1693"/>
      <c r="L74" s="1693"/>
      <c r="M74" s="1693"/>
      <c r="N74" s="1693"/>
      <c r="O74" s="1684"/>
      <c r="P74" s="1693"/>
      <c r="Q74" s="1693"/>
      <c r="R74" s="1693"/>
      <c r="S74" s="1693"/>
      <c r="T74" s="1693"/>
      <c r="U74" s="1693"/>
      <c r="V74" s="1692"/>
      <c r="W74" s="1694"/>
      <c r="X74" s="1695"/>
      <c r="Y74" s="121"/>
      <c r="Z74" s="5336"/>
      <c r="AA74" s="2029"/>
      <c r="AB74" s="544"/>
      <c r="AC74" s="1696"/>
      <c r="AD74" s="2029"/>
      <c r="AE74" s="2029"/>
      <c r="AF74" s="2029"/>
      <c r="AG74" s="1376"/>
      <c r="AH74" s="2029"/>
      <c r="AI74" s="1532"/>
      <c r="AJ74" s="121"/>
      <c r="AK74" s="5337"/>
      <c r="AL74" s="121"/>
      <c r="AM74" s="5337"/>
      <c r="AN74" s="5337"/>
      <c r="AO74" s="121"/>
      <c r="AP74" s="164"/>
      <c r="AQ74" s="164"/>
      <c r="AR74" s="164"/>
      <c r="AS74" s="164"/>
    </row>
    <row r="75" spans="2:45" ht="13.2">
      <c r="B75" s="233"/>
      <c r="C75" s="5338" t="s">
        <v>3136</v>
      </c>
      <c r="D75" s="1690"/>
      <c r="E75" s="1690"/>
      <c r="F75" s="1691"/>
      <c r="G75" s="1697" t="b">
        <v>1</v>
      </c>
      <c r="H75" s="1697"/>
      <c r="I75" s="1697"/>
      <c r="J75" s="1697"/>
      <c r="K75" s="1693"/>
      <c r="L75" s="1693"/>
      <c r="M75" s="1693"/>
      <c r="N75" s="1693"/>
      <c r="O75" s="1684">
        <v>0</v>
      </c>
      <c r="P75" s="1698">
        <v>0</v>
      </c>
      <c r="Q75" s="1698">
        <v>0</v>
      </c>
      <c r="R75" s="1699">
        <f>O75*Q75</f>
        <v>0</v>
      </c>
      <c r="S75" s="1698">
        <v>0</v>
      </c>
      <c r="T75" s="1699">
        <f>O75*S75</f>
        <v>0</v>
      </c>
      <c r="U75" s="1698">
        <v>0</v>
      </c>
      <c r="V75" s="1698">
        <v>0</v>
      </c>
      <c r="W75" s="1698">
        <v>0</v>
      </c>
      <c r="X75" s="1700">
        <f>U75+V75-W75</f>
        <v>0</v>
      </c>
      <c r="Y75" s="121"/>
      <c r="Z75" s="5339">
        <f>+AA75+AB75</f>
        <v>0</v>
      </c>
      <c r="AA75" s="2117">
        <v>0</v>
      </c>
      <c r="AB75" s="605">
        <v>0</v>
      </c>
      <c r="AC75" s="1701">
        <v>0</v>
      </c>
      <c r="AD75" s="2117">
        <v>0</v>
      </c>
      <c r="AE75" s="2117">
        <v>0</v>
      </c>
      <c r="AF75" s="2117">
        <v>0</v>
      </c>
      <c r="AG75" s="1377">
        <v>0</v>
      </c>
      <c r="AH75" s="2113">
        <f>AE75+AF75-AG75</f>
        <v>0</v>
      </c>
      <c r="AI75" s="1533">
        <f>AB75+AD75</f>
        <v>0</v>
      </c>
      <c r="AJ75" s="121"/>
      <c r="AK75" s="5340">
        <v>0</v>
      </c>
      <c r="AL75" s="121"/>
      <c r="AM75" s="5340">
        <v>0</v>
      </c>
      <c r="AN75" s="5340"/>
      <c r="AO75" s="121"/>
      <c r="AP75" s="164"/>
      <c r="AQ75" s="164"/>
      <c r="AR75" s="164"/>
      <c r="AS75" s="164"/>
    </row>
    <row r="76" spans="2:45" ht="13.2">
      <c r="B76" s="233"/>
      <c r="C76" s="5338" t="s">
        <v>3137</v>
      </c>
      <c r="D76" s="1690"/>
      <c r="E76" s="1690"/>
      <c r="F76" s="1691"/>
      <c r="G76" s="1697" t="b">
        <v>0</v>
      </c>
      <c r="H76" s="1697"/>
      <c r="I76" s="1697"/>
      <c r="J76" s="1697"/>
      <c r="K76" s="1693"/>
      <c r="L76" s="1693"/>
      <c r="M76" s="1693"/>
      <c r="N76" s="1693"/>
      <c r="O76" s="1684">
        <v>0</v>
      </c>
      <c r="P76" s="1698">
        <v>0</v>
      </c>
      <c r="Q76" s="1698">
        <v>0</v>
      </c>
      <c r="R76" s="1699">
        <f>O76*Q76</f>
        <v>0</v>
      </c>
      <c r="S76" s="1698">
        <v>0</v>
      </c>
      <c r="T76" s="1699">
        <f>O76*S76</f>
        <v>0</v>
      </c>
      <c r="U76" s="1698">
        <v>0</v>
      </c>
      <c r="V76" s="1698">
        <v>0</v>
      </c>
      <c r="W76" s="1698">
        <v>0</v>
      </c>
      <c r="X76" s="1700">
        <f>U76+V76-W76</f>
        <v>0</v>
      </c>
      <c r="Y76" s="121"/>
      <c r="Z76" s="5339">
        <f>+AA76+AB76</f>
        <v>0</v>
      </c>
      <c r="AA76" s="2117">
        <v>0</v>
      </c>
      <c r="AB76" s="605">
        <v>0</v>
      </c>
      <c r="AC76" s="1701">
        <v>0</v>
      </c>
      <c r="AD76" s="2117">
        <v>0</v>
      </c>
      <c r="AE76" s="2117">
        <v>0</v>
      </c>
      <c r="AF76" s="2117">
        <v>0</v>
      </c>
      <c r="AG76" s="1377">
        <v>0</v>
      </c>
      <c r="AH76" s="2113">
        <f>AE76+AF76-AG76</f>
        <v>0</v>
      </c>
      <c r="AI76" s="1533">
        <f>AB76+AD76</f>
        <v>0</v>
      </c>
      <c r="AJ76" s="121"/>
      <c r="AK76" s="5340">
        <v>0</v>
      </c>
      <c r="AL76" s="121"/>
      <c r="AM76" s="5340">
        <v>0</v>
      </c>
      <c r="AN76" s="5340"/>
      <c r="AO76" s="121"/>
      <c r="AP76" s="164"/>
      <c r="AQ76" s="164"/>
      <c r="AR76" s="164"/>
      <c r="AS76" s="164"/>
    </row>
    <row r="77" spans="2:45" ht="13.2">
      <c r="B77" s="233"/>
      <c r="C77" s="5338" t="s">
        <v>3138</v>
      </c>
      <c r="D77" s="1690"/>
      <c r="E77" s="1690"/>
      <c r="F77" s="1691"/>
      <c r="G77" s="1697" t="b">
        <v>1</v>
      </c>
      <c r="H77" s="1697"/>
      <c r="I77" s="1697"/>
      <c r="J77" s="1697"/>
      <c r="K77" s="1693"/>
      <c r="L77" s="1693"/>
      <c r="M77" s="1693"/>
      <c r="N77" s="1693"/>
      <c r="O77" s="1684">
        <v>0</v>
      </c>
      <c r="P77" s="1698">
        <v>0</v>
      </c>
      <c r="Q77" s="1698">
        <v>0</v>
      </c>
      <c r="R77" s="1699">
        <f>O77*Q77</f>
        <v>0</v>
      </c>
      <c r="S77" s="1698">
        <v>0</v>
      </c>
      <c r="T77" s="1699">
        <f>O77*S77</f>
        <v>0</v>
      </c>
      <c r="U77" s="1698">
        <v>0</v>
      </c>
      <c r="V77" s="1698">
        <v>0</v>
      </c>
      <c r="W77" s="1698">
        <v>0</v>
      </c>
      <c r="X77" s="1700">
        <f>U77+V77-W77</f>
        <v>0</v>
      </c>
      <c r="Y77" s="121"/>
      <c r="Z77" s="5339">
        <f>+AA77+AB77</f>
        <v>0</v>
      </c>
      <c r="AA77" s="2117">
        <v>0</v>
      </c>
      <c r="AB77" s="605">
        <v>0</v>
      </c>
      <c r="AC77" s="1701">
        <v>0</v>
      </c>
      <c r="AD77" s="2117">
        <v>0</v>
      </c>
      <c r="AE77" s="2117">
        <v>0</v>
      </c>
      <c r="AF77" s="2117">
        <v>0</v>
      </c>
      <c r="AG77" s="1377">
        <v>0</v>
      </c>
      <c r="AH77" s="2113">
        <f>AE77+AF77-AG77</f>
        <v>0</v>
      </c>
      <c r="AI77" s="1533">
        <f>AB77+AD77</f>
        <v>0</v>
      </c>
      <c r="AJ77" s="121"/>
      <c r="AK77" s="5340">
        <v>0</v>
      </c>
      <c r="AL77" s="121"/>
      <c r="AM77" s="5340">
        <v>0</v>
      </c>
      <c r="AN77" s="5340"/>
      <c r="AO77" s="121"/>
      <c r="AP77" s="164"/>
      <c r="AQ77" s="164"/>
      <c r="AR77" s="164"/>
      <c r="AS77" s="164"/>
    </row>
    <row r="78" spans="2:45" ht="13.2">
      <c r="B78" s="233"/>
      <c r="C78" s="5285" t="s">
        <v>3142</v>
      </c>
      <c r="D78" s="1690"/>
      <c r="E78" s="1690"/>
      <c r="F78" s="1691"/>
      <c r="G78" s="1692"/>
      <c r="H78" s="1692"/>
      <c r="I78" s="1692"/>
      <c r="J78" s="1692"/>
      <c r="K78" s="1693"/>
      <c r="L78" s="1693"/>
      <c r="M78" s="1693"/>
      <c r="N78" s="1693"/>
      <c r="O78" s="1684"/>
      <c r="P78" s="1693"/>
      <c r="Q78" s="1693"/>
      <c r="R78" s="1693"/>
      <c r="S78" s="1693"/>
      <c r="T78" s="1693"/>
      <c r="U78" s="1693"/>
      <c r="V78" s="1692"/>
      <c r="W78" s="1694"/>
      <c r="X78" s="1695"/>
      <c r="Y78" s="121"/>
      <c r="Z78" s="5336"/>
      <c r="AA78" s="2029"/>
      <c r="AB78" s="544"/>
      <c r="AC78" s="1696"/>
      <c r="AD78" s="2029"/>
      <c r="AE78" s="2029"/>
      <c r="AF78" s="2029"/>
      <c r="AG78" s="1376"/>
      <c r="AH78" s="2029"/>
      <c r="AI78" s="1532"/>
      <c r="AJ78" s="121"/>
      <c r="AK78" s="5337"/>
      <c r="AL78" s="121"/>
      <c r="AM78" s="5337"/>
      <c r="AN78" s="5337"/>
      <c r="AO78" s="121"/>
      <c r="AP78" s="164"/>
      <c r="AQ78" s="164"/>
      <c r="AR78" s="164"/>
      <c r="AS78" s="164"/>
    </row>
    <row r="79" spans="2:45" ht="13.2">
      <c r="B79" s="233"/>
      <c r="C79" s="5338" t="s">
        <v>3136</v>
      </c>
      <c r="D79" s="1690"/>
      <c r="E79" s="1690"/>
      <c r="F79" s="1691"/>
      <c r="G79" s="1697" t="b">
        <v>1</v>
      </c>
      <c r="H79" s="1697"/>
      <c r="I79" s="1697"/>
      <c r="J79" s="1697"/>
      <c r="K79" s="1693"/>
      <c r="L79" s="1693"/>
      <c r="M79" s="1693"/>
      <c r="N79" s="1693"/>
      <c r="O79" s="1684">
        <v>0</v>
      </c>
      <c r="P79" s="1698">
        <v>0</v>
      </c>
      <c r="Q79" s="1698">
        <v>0</v>
      </c>
      <c r="R79" s="1699">
        <f>O79*Q79</f>
        <v>0</v>
      </c>
      <c r="S79" s="1698">
        <v>0</v>
      </c>
      <c r="T79" s="1699">
        <f>O79*S79</f>
        <v>0</v>
      </c>
      <c r="U79" s="1698">
        <v>0</v>
      </c>
      <c r="V79" s="1698">
        <v>0</v>
      </c>
      <c r="W79" s="1698">
        <v>0</v>
      </c>
      <c r="X79" s="1700">
        <f>U79+V79-W79</f>
        <v>0</v>
      </c>
      <c r="Y79" s="121"/>
      <c r="Z79" s="5339">
        <f>+AA79+AB79</f>
        <v>0</v>
      </c>
      <c r="AA79" s="2117">
        <v>0</v>
      </c>
      <c r="AB79" s="605">
        <v>0</v>
      </c>
      <c r="AC79" s="1701">
        <v>0</v>
      </c>
      <c r="AD79" s="2117">
        <v>0</v>
      </c>
      <c r="AE79" s="2117">
        <v>0</v>
      </c>
      <c r="AF79" s="2117">
        <v>0</v>
      </c>
      <c r="AG79" s="1377">
        <v>0</v>
      </c>
      <c r="AH79" s="2113">
        <f>AE79+AF79-AG79</f>
        <v>0</v>
      </c>
      <c r="AI79" s="1533">
        <f>AB79+AD79</f>
        <v>0</v>
      </c>
      <c r="AJ79" s="121"/>
      <c r="AK79" s="5340">
        <v>0</v>
      </c>
      <c r="AL79" s="121"/>
      <c r="AM79" s="5340">
        <v>0</v>
      </c>
      <c r="AN79" s="5340"/>
      <c r="AO79" s="121"/>
      <c r="AP79" s="164"/>
      <c r="AQ79" s="164"/>
      <c r="AR79" s="164"/>
      <c r="AS79" s="164"/>
    </row>
    <row r="80" spans="2:45" ht="13.2">
      <c r="B80" s="233"/>
      <c r="C80" s="5338" t="s">
        <v>3137</v>
      </c>
      <c r="D80" s="1690"/>
      <c r="E80" s="1690"/>
      <c r="F80" s="1691"/>
      <c r="G80" s="1697" t="b">
        <v>0</v>
      </c>
      <c r="H80" s="1697"/>
      <c r="I80" s="1697"/>
      <c r="J80" s="1697"/>
      <c r="K80" s="1693"/>
      <c r="L80" s="1693"/>
      <c r="M80" s="1693"/>
      <c r="N80" s="1693"/>
      <c r="O80" s="1684">
        <v>0</v>
      </c>
      <c r="P80" s="1698">
        <v>0</v>
      </c>
      <c r="Q80" s="1698">
        <v>0</v>
      </c>
      <c r="R80" s="1699">
        <f>O80*Q80</f>
        <v>0</v>
      </c>
      <c r="S80" s="1698">
        <v>0</v>
      </c>
      <c r="T80" s="1699">
        <f>O80*S80</f>
        <v>0</v>
      </c>
      <c r="U80" s="1698">
        <v>0</v>
      </c>
      <c r="V80" s="1698">
        <v>0</v>
      </c>
      <c r="W80" s="1698">
        <v>0</v>
      </c>
      <c r="X80" s="1700">
        <f>U80+V80-W80</f>
        <v>0</v>
      </c>
      <c r="Y80" s="121"/>
      <c r="Z80" s="5339">
        <f>+AA80+AB80</f>
        <v>0</v>
      </c>
      <c r="AA80" s="2117">
        <v>0</v>
      </c>
      <c r="AB80" s="605">
        <v>0</v>
      </c>
      <c r="AC80" s="1701">
        <v>0</v>
      </c>
      <c r="AD80" s="2117">
        <v>0</v>
      </c>
      <c r="AE80" s="2117">
        <v>0</v>
      </c>
      <c r="AF80" s="2117">
        <v>0</v>
      </c>
      <c r="AG80" s="1377">
        <v>0</v>
      </c>
      <c r="AH80" s="2113">
        <f>AE80+AF80-AG80</f>
        <v>0</v>
      </c>
      <c r="AI80" s="1533">
        <f>AB80+AD80</f>
        <v>0</v>
      </c>
      <c r="AJ80" s="121"/>
      <c r="AK80" s="5340">
        <v>0</v>
      </c>
      <c r="AL80" s="121"/>
      <c r="AM80" s="5340">
        <v>0</v>
      </c>
      <c r="AN80" s="5340"/>
      <c r="AO80" s="121"/>
      <c r="AP80" s="164"/>
      <c r="AQ80" s="164"/>
      <c r="AR80" s="164"/>
      <c r="AS80" s="164"/>
    </row>
    <row r="81" spans="2:45" ht="13.2">
      <c r="B81" s="233"/>
      <c r="C81" s="5338" t="s">
        <v>3138</v>
      </c>
      <c r="D81" s="1702"/>
      <c r="E81" s="1702"/>
      <c r="F81" s="1703"/>
      <c r="G81" s="1697" t="b">
        <v>1</v>
      </c>
      <c r="H81" s="1697"/>
      <c r="I81" s="1697"/>
      <c r="J81" s="1697"/>
      <c r="K81" s="1698"/>
      <c r="L81" s="1698"/>
      <c r="M81" s="1698"/>
      <c r="N81" s="1698"/>
      <c r="O81" s="1684">
        <v>0</v>
      </c>
      <c r="P81" s="1698">
        <v>0</v>
      </c>
      <c r="Q81" s="1698">
        <v>0</v>
      </c>
      <c r="R81" s="1699">
        <f>O81*Q81</f>
        <v>0</v>
      </c>
      <c r="S81" s="1698">
        <v>0</v>
      </c>
      <c r="T81" s="1699">
        <f>O81*S81</f>
        <v>0</v>
      </c>
      <c r="U81" s="1698">
        <v>0</v>
      </c>
      <c r="V81" s="1698">
        <v>0</v>
      </c>
      <c r="W81" s="1698">
        <v>0</v>
      </c>
      <c r="X81" s="1700">
        <f>U81+V81-W81</f>
        <v>0</v>
      </c>
      <c r="Y81" s="121"/>
      <c r="Z81" s="5339">
        <f>+AA81+AB81</f>
        <v>0</v>
      </c>
      <c r="AA81" s="5341">
        <v>0</v>
      </c>
      <c r="AB81" s="605">
        <v>0</v>
      </c>
      <c r="AC81" s="5342">
        <v>0</v>
      </c>
      <c r="AD81" s="2117">
        <v>0</v>
      </c>
      <c r="AE81" s="2117">
        <v>0</v>
      </c>
      <c r="AF81" s="2117">
        <v>0</v>
      </c>
      <c r="AG81" s="2731">
        <v>0</v>
      </c>
      <c r="AH81" s="2113">
        <f>AE81+AF81-AG81</f>
        <v>0</v>
      </c>
      <c r="AI81" s="1533">
        <f>AB81+AD81</f>
        <v>0</v>
      </c>
      <c r="AJ81" s="121"/>
      <c r="AK81" s="621">
        <v>0</v>
      </c>
      <c r="AL81" s="121"/>
      <c r="AM81" s="621">
        <v>0</v>
      </c>
      <c r="AN81" s="621"/>
      <c r="AO81" s="121"/>
      <c r="AP81" s="164"/>
      <c r="AQ81" s="164"/>
      <c r="AR81" s="164"/>
      <c r="AS81" s="164"/>
    </row>
    <row r="82" spans="2:45" ht="13.2">
      <c r="B82" s="233"/>
      <c r="C82" s="5108" t="s">
        <v>2307</v>
      </c>
      <c r="D82" s="5295"/>
      <c r="E82" s="5295"/>
      <c r="F82" s="5295"/>
      <c r="G82" s="5356">
        <f>COUNTIF(G66:G81,TRUE)</f>
        <v>8</v>
      </c>
      <c r="H82" s="5356"/>
      <c r="I82" s="5356"/>
      <c r="J82" s="5356"/>
      <c r="K82" s="5344"/>
      <c r="L82" s="5344"/>
      <c r="M82" s="5344"/>
      <c r="N82" s="5344"/>
      <c r="O82" s="5345"/>
      <c r="P82" s="5344"/>
      <c r="Q82" s="5344"/>
      <c r="R82" s="5346">
        <f>SUMIF($G$66:$G$81,"TRUE",R66:R81)</f>
        <v>0</v>
      </c>
      <c r="S82" s="5344"/>
      <c r="T82" s="5346">
        <f>SUMIF($G$66:$G$81,"TRUE",T66:T81)</f>
        <v>0</v>
      </c>
      <c r="U82" s="5346">
        <f>SUMIF($G$66:$G$81,"TRUE",U66:U81)</f>
        <v>0</v>
      </c>
      <c r="V82" s="5346">
        <f>SUMIF($G$66:$G$81,"TRUE",V66:V81)</f>
        <v>0</v>
      </c>
      <c r="W82" s="5346">
        <f>SUMIF($G$66:$G$81,"TRUE",W66:W81)</f>
        <v>0</v>
      </c>
      <c r="X82" s="5002">
        <f>SUMIF($G$66:$G$81,"TRUE",X66:X81)</f>
        <v>0</v>
      </c>
      <c r="Y82" s="121"/>
      <c r="Z82" s="5003">
        <f t="shared" ref="Z82:AI82" si="6">SUMIF($G$66:$G$81,"TRUE",Z66:Z81)</f>
        <v>0</v>
      </c>
      <c r="AA82" s="5346">
        <f t="shared" si="6"/>
        <v>0</v>
      </c>
      <c r="AB82" s="5346">
        <f t="shared" si="6"/>
        <v>0</v>
      </c>
      <c r="AC82" s="5347">
        <f t="shared" si="6"/>
        <v>0</v>
      </c>
      <c r="AD82" s="5346">
        <f t="shared" si="6"/>
        <v>0</v>
      </c>
      <c r="AE82" s="5346">
        <f>SUMIF($G$66:$G$81,"TRUE",AE66:AE81)</f>
        <v>0</v>
      </c>
      <c r="AF82" s="5346">
        <f>SUMIF($G$66:$G$81,"TRUE",AF66:AF81)</f>
        <v>0</v>
      </c>
      <c r="AG82" s="5346">
        <f>SUMIF($G$66:$G$81,"TRUE",AG66:AG81)</f>
        <v>0</v>
      </c>
      <c r="AH82" s="5346">
        <f>SUMIF($G$66:$G$81,"TRUE",AH66:AH81)</f>
        <v>0</v>
      </c>
      <c r="AI82" s="5002">
        <f t="shared" si="6"/>
        <v>0</v>
      </c>
      <c r="AJ82" s="121"/>
      <c r="AK82" s="5112">
        <f>SUMIF($G$66:$G$81,"TRUE",AK66:AK81)</f>
        <v>0</v>
      </c>
      <c r="AL82" s="121"/>
      <c r="AM82" s="5112">
        <f>SUMIF($G$66:$G$81,"TRUE",AM66:AM81)</f>
        <v>0</v>
      </c>
      <c r="AN82" s="5112"/>
      <c r="AO82" s="121"/>
      <c r="AP82" s="164"/>
      <c r="AQ82" s="164"/>
      <c r="AR82" s="164"/>
      <c r="AS82" s="164"/>
    </row>
    <row r="83" spans="2:45" s="169" customFormat="1" ht="13.2">
      <c r="B83" s="236"/>
      <c r="C83" s="5005" t="s">
        <v>3143</v>
      </c>
      <c r="D83" s="5289"/>
      <c r="E83" s="5289"/>
      <c r="F83" s="5289"/>
      <c r="G83" s="5349"/>
      <c r="H83" s="5349"/>
      <c r="I83" s="5349"/>
      <c r="J83" s="5349"/>
      <c r="K83" s="5350"/>
      <c r="L83" s="5350"/>
      <c r="M83" s="5350"/>
      <c r="N83" s="5350"/>
      <c r="O83" s="5350"/>
      <c r="P83" s="5350"/>
      <c r="Q83" s="5350"/>
      <c r="R83" s="5346">
        <f>SUM(R66:R81)</f>
        <v>0</v>
      </c>
      <c r="S83" s="5350"/>
      <c r="T83" s="5346">
        <f>SUM(T66:T81)</f>
        <v>0</v>
      </c>
      <c r="U83" s="5346">
        <f>SUM(U66:U81)</f>
        <v>0</v>
      </c>
      <c r="V83" s="5346">
        <f>SUM(V66:V81)</f>
        <v>0</v>
      </c>
      <c r="W83" s="5346">
        <f>SUM(W66:W81)</f>
        <v>0</v>
      </c>
      <c r="X83" s="5002">
        <f>SUM(X66:X81)</f>
        <v>0</v>
      </c>
      <c r="Y83" s="160"/>
      <c r="Z83" s="5003">
        <f t="shared" ref="Z83:AI83" si="7">SUM(Z66:Z81)</f>
        <v>0</v>
      </c>
      <c r="AA83" s="5346">
        <f t="shared" si="7"/>
        <v>0</v>
      </c>
      <c r="AB83" s="5346">
        <f t="shared" si="7"/>
        <v>0</v>
      </c>
      <c r="AC83" s="5347">
        <f t="shared" si="7"/>
        <v>0</v>
      </c>
      <c r="AD83" s="5346">
        <f t="shared" si="7"/>
        <v>0</v>
      </c>
      <c r="AE83" s="5346">
        <f>SUM(AE66:AE81)</f>
        <v>0</v>
      </c>
      <c r="AF83" s="5346">
        <f>SUM(AF66:AF81)</f>
        <v>0</v>
      </c>
      <c r="AG83" s="5346">
        <f>SUM(AG66:AG81)</f>
        <v>0</v>
      </c>
      <c r="AH83" s="5346">
        <f>SUM(AH66:AH81)</f>
        <v>0</v>
      </c>
      <c r="AI83" s="5002">
        <f t="shared" si="7"/>
        <v>0</v>
      </c>
      <c r="AJ83" s="160"/>
      <c r="AK83" s="5112">
        <f>SUM(AK66:AK81)</f>
        <v>0</v>
      </c>
      <c r="AL83" s="160"/>
      <c r="AM83" s="5112">
        <f>SUM(AM66:AM81)</f>
        <v>0</v>
      </c>
      <c r="AN83" s="5112"/>
      <c r="AO83" s="160"/>
      <c r="AP83" s="178"/>
      <c r="AQ83" s="178"/>
      <c r="AR83" s="178"/>
      <c r="AS83" s="178"/>
    </row>
    <row r="84" spans="2:45" s="169" customFormat="1" ht="13.2">
      <c r="B84" s="236"/>
      <c r="C84" s="5285" t="s">
        <v>3144</v>
      </c>
      <c r="D84" s="1690"/>
      <c r="E84" s="1690"/>
      <c r="F84" s="1691"/>
      <c r="G84" s="1692"/>
      <c r="H84" s="1692"/>
      <c r="I84" s="1692"/>
      <c r="J84" s="1692"/>
      <c r="K84" s="1693"/>
      <c r="L84" s="1693"/>
      <c r="M84" s="1693"/>
      <c r="N84" s="1693"/>
      <c r="O84" s="1693"/>
      <c r="P84" s="1693"/>
      <c r="Q84" s="1693"/>
      <c r="R84" s="1693"/>
      <c r="S84" s="1693"/>
      <c r="T84" s="1693"/>
      <c r="U84" s="1693"/>
      <c r="V84" s="1693"/>
      <c r="W84" s="1693"/>
      <c r="X84" s="1704"/>
      <c r="Y84" s="121"/>
      <c r="Z84" s="5351"/>
      <c r="AA84" s="5352"/>
      <c r="AB84" s="606"/>
      <c r="AC84" s="5353"/>
      <c r="AD84" s="2035"/>
      <c r="AE84" s="2035"/>
      <c r="AF84" s="2035"/>
      <c r="AG84" s="5354"/>
      <c r="AH84" s="5352"/>
      <c r="AI84" s="1534"/>
      <c r="AJ84" s="160"/>
      <c r="AK84" s="5355"/>
      <c r="AL84" s="160"/>
      <c r="AM84" s="5355"/>
      <c r="AN84" s="5355"/>
      <c r="AO84" s="160"/>
      <c r="AP84" s="178"/>
      <c r="AQ84" s="178"/>
      <c r="AR84" s="178"/>
      <c r="AS84" s="178"/>
    </row>
    <row r="85" spans="2:45" s="169" customFormat="1" ht="13.2">
      <c r="B85" s="236"/>
      <c r="C85" s="5285" t="s">
        <v>3145</v>
      </c>
      <c r="D85" s="1690"/>
      <c r="E85" s="1690"/>
      <c r="F85" s="1691"/>
      <c r="G85" s="1692"/>
      <c r="H85" s="1692"/>
      <c r="I85" s="1692"/>
      <c r="J85" s="1692"/>
      <c r="K85" s="1693"/>
      <c r="L85" s="1693"/>
      <c r="M85" s="1693"/>
      <c r="N85" s="1693"/>
      <c r="O85" s="1684"/>
      <c r="P85" s="1693"/>
      <c r="Q85" s="1693"/>
      <c r="R85" s="1693"/>
      <c r="S85" s="1693"/>
      <c r="T85" s="1693"/>
      <c r="U85" s="1693"/>
      <c r="V85" s="1692"/>
      <c r="W85" s="1694"/>
      <c r="X85" s="1695"/>
      <c r="Y85" s="121"/>
      <c r="Z85" s="5336"/>
      <c r="AA85" s="2029"/>
      <c r="AB85" s="544"/>
      <c r="AC85" s="1696"/>
      <c r="AD85" s="2029"/>
      <c r="AE85" s="2029"/>
      <c r="AF85" s="2029"/>
      <c r="AG85" s="1376"/>
      <c r="AH85" s="2029"/>
      <c r="AI85" s="1532"/>
      <c r="AJ85" s="160"/>
      <c r="AK85" s="5337"/>
      <c r="AL85" s="160"/>
      <c r="AM85" s="5337"/>
      <c r="AN85" s="5337"/>
      <c r="AO85" s="160"/>
      <c r="AP85" s="178"/>
      <c r="AQ85" s="178"/>
      <c r="AR85" s="178"/>
      <c r="AS85" s="178"/>
    </row>
    <row r="86" spans="2:45" s="169" customFormat="1" ht="13.2">
      <c r="B86" s="236"/>
      <c r="C86" s="5285" t="s">
        <v>3146</v>
      </c>
      <c r="D86" s="1690"/>
      <c r="E86" s="1690"/>
      <c r="F86" s="1691"/>
      <c r="G86" s="1692"/>
      <c r="H86" s="1692"/>
      <c r="I86" s="1692"/>
      <c r="J86" s="1692"/>
      <c r="K86" s="1693"/>
      <c r="L86" s="1693"/>
      <c r="M86" s="1693"/>
      <c r="N86" s="1693"/>
      <c r="O86" s="1684"/>
      <c r="P86" s="1693"/>
      <c r="Q86" s="1693"/>
      <c r="R86" s="1693"/>
      <c r="S86" s="1693"/>
      <c r="T86" s="1693"/>
      <c r="U86" s="1693"/>
      <c r="V86" s="1692"/>
      <c r="W86" s="1694"/>
      <c r="X86" s="1695"/>
      <c r="Y86" s="121"/>
      <c r="Z86" s="5336"/>
      <c r="AA86" s="2029"/>
      <c r="AB86" s="544"/>
      <c r="AC86" s="1696"/>
      <c r="AD86" s="2029"/>
      <c r="AE86" s="2029"/>
      <c r="AF86" s="2029"/>
      <c r="AG86" s="1376"/>
      <c r="AH86" s="2029"/>
      <c r="AI86" s="1532"/>
      <c r="AJ86" s="160"/>
      <c r="AK86" s="5337"/>
      <c r="AL86" s="160"/>
      <c r="AM86" s="5337"/>
      <c r="AN86" s="5337"/>
      <c r="AO86" s="160"/>
      <c r="AP86" s="178"/>
      <c r="AQ86" s="178"/>
      <c r="AR86" s="178"/>
      <c r="AS86" s="178"/>
    </row>
    <row r="87" spans="2:45" s="169" customFormat="1" ht="13.2">
      <c r="B87" s="236"/>
      <c r="C87" s="5338" t="s">
        <v>3136</v>
      </c>
      <c r="D87" s="1690"/>
      <c r="E87" s="1690"/>
      <c r="F87" s="1691"/>
      <c r="G87" s="1697" t="b">
        <v>1</v>
      </c>
      <c r="H87" s="1697"/>
      <c r="I87" s="1697"/>
      <c r="J87" s="1697"/>
      <c r="K87" s="1693"/>
      <c r="L87" s="1693"/>
      <c r="M87" s="1693"/>
      <c r="N87" s="1693"/>
      <c r="O87" s="1698">
        <v>0</v>
      </c>
      <c r="P87" s="1698">
        <v>0</v>
      </c>
      <c r="Q87" s="1698">
        <v>0</v>
      </c>
      <c r="R87" s="1699">
        <f>O87*Q87</f>
        <v>0</v>
      </c>
      <c r="S87" s="1698">
        <v>0</v>
      </c>
      <c r="T87" s="1699">
        <f>O87*S87</f>
        <v>0</v>
      </c>
      <c r="U87" s="1698">
        <v>0</v>
      </c>
      <c r="V87" s="1698">
        <v>0</v>
      </c>
      <c r="W87" s="1698">
        <v>0</v>
      </c>
      <c r="X87" s="1700">
        <f>U87+V87-W87</f>
        <v>0</v>
      </c>
      <c r="Y87" s="121"/>
      <c r="Z87" s="5339">
        <f>+AA87+AB87</f>
        <v>0</v>
      </c>
      <c r="AA87" s="1698">
        <v>0</v>
      </c>
      <c r="AB87" s="1698">
        <v>0</v>
      </c>
      <c r="AC87" s="1705">
        <v>0</v>
      </c>
      <c r="AD87" s="2117">
        <v>0</v>
      </c>
      <c r="AE87" s="2117">
        <v>0</v>
      </c>
      <c r="AF87" s="2117">
        <v>0</v>
      </c>
      <c r="AG87" s="1377">
        <v>0</v>
      </c>
      <c r="AH87" s="2113">
        <f>AE87+AF87-AG87</f>
        <v>0</v>
      </c>
      <c r="AI87" s="1533">
        <f>AB87+AD87</f>
        <v>0</v>
      </c>
      <c r="AJ87" s="160"/>
      <c r="AK87" s="5340">
        <v>0</v>
      </c>
      <c r="AL87" s="160"/>
      <c r="AM87" s="5340">
        <v>0</v>
      </c>
      <c r="AN87" s="5340"/>
      <c r="AO87" s="160"/>
      <c r="AP87" s="178"/>
      <c r="AQ87" s="178"/>
      <c r="AR87" s="178"/>
      <c r="AS87" s="178"/>
    </row>
    <row r="88" spans="2:45" s="169" customFormat="1" ht="13.2">
      <c r="B88" s="236"/>
      <c r="C88" s="5338" t="s">
        <v>3137</v>
      </c>
      <c r="D88" s="1690"/>
      <c r="E88" s="1690"/>
      <c r="F88" s="1691"/>
      <c r="G88" s="1697" t="b">
        <v>0</v>
      </c>
      <c r="H88" s="1697"/>
      <c r="I88" s="1697"/>
      <c r="J88" s="1697"/>
      <c r="K88" s="1693"/>
      <c r="L88" s="1693"/>
      <c r="M88" s="1693"/>
      <c r="N88" s="1693"/>
      <c r="O88" s="1684">
        <v>0</v>
      </c>
      <c r="P88" s="1698">
        <v>0</v>
      </c>
      <c r="Q88" s="1698">
        <v>0</v>
      </c>
      <c r="R88" s="1699">
        <f>O88*Q88</f>
        <v>0</v>
      </c>
      <c r="S88" s="1698">
        <v>0</v>
      </c>
      <c r="T88" s="1699">
        <f>O88*S88</f>
        <v>0</v>
      </c>
      <c r="U88" s="1698">
        <v>0</v>
      </c>
      <c r="V88" s="1698">
        <v>0</v>
      </c>
      <c r="W88" s="1698">
        <v>0</v>
      </c>
      <c r="X88" s="1700">
        <f>U88+V88-W88</f>
        <v>0</v>
      </c>
      <c r="Y88" s="121"/>
      <c r="Z88" s="5339">
        <f>+AA88+AB88</f>
        <v>0</v>
      </c>
      <c r="AA88" s="2117">
        <v>0</v>
      </c>
      <c r="AB88" s="605">
        <v>0</v>
      </c>
      <c r="AC88" s="1701">
        <v>0</v>
      </c>
      <c r="AD88" s="2117">
        <v>0</v>
      </c>
      <c r="AE88" s="2117">
        <v>0</v>
      </c>
      <c r="AF88" s="2117">
        <v>0</v>
      </c>
      <c r="AG88" s="1377">
        <v>0</v>
      </c>
      <c r="AH88" s="2113">
        <f>AE88+AF88-AG88</f>
        <v>0</v>
      </c>
      <c r="AI88" s="1533">
        <f>AB88+AD88</f>
        <v>0</v>
      </c>
      <c r="AJ88" s="160"/>
      <c r="AK88" s="5340">
        <v>0</v>
      </c>
      <c r="AL88" s="160"/>
      <c r="AM88" s="5340">
        <v>0</v>
      </c>
      <c r="AN88" s="5340"/>
      <c r="AO88" s="160"/>
      <c r="AP88" s="178"/>
      <c r="AQ88" s="178"/>
      <c r="AR88" s="178"/>
      <c r="AS88" s="178"/>
    </row>
    <row r="89" spans="2:45" s="169" customFormat="1" ht="13.2">
      <c r="B89" s="236"/>
      <c r="C89" s="5338" t="s">
        <v>3138</v>
      </c>
      <c r="D89" s="1690"/>
      <c r="E89" s="1690"/>
      <c r="F89" s="1691"/>
      <c r="G89" s="1697" t="b">
        <v>1</v>
      </c>
      <c r="H89" s="1697"/>
      <c r="I89" s="1697"/>
      <c r="J89" s="1697"/>
      <c r="K89" s="1693"/>
      <c r="L89" s="1693"/>
      <c r="M89" s="1693"/>
      <c r="N89" s="1693"/>
      <c r="O89" s="1684">
        <v>0</v>
      </c>
      <c r="P89" s="1698">
        <v>0</v>
      </c>
      <c r="Q89" s="1698">
        <v>0</v>
      </c>
      <c r="R89" s="1699">
        <f>O89*Q89</f>
        <v>0</v>
      </c>
      <c r="S89" s="1698">
        <v>0</v>
      </c>
      <c r="T89" s="1699">
        <f>O89*S89</f>
        <v>0</v>
      </c>
      <c r="U89" s="1698">
        <v>0</v>
      </c>
      <c r="V89" s="1698">
        <v>0</v>
      </c>
      <c r="W89" s="1698">
        <v>0</v>
      </c>
      <c r="X89" s="1700">
        <f>U89+V89-W89</f>
        <v>0</v>
      </c>
      <c r="Y89" s="121"/>
      <c r="Z89" s="5339">
        <f>+AA89+AB89</f>
        <v>0</v>
      </c>
      <c r="AA89" s="2117">
        <v>0</v>
      </c>
      <c r="AB89" s="605">
        <v>0</v>
      </c>
      <c r="AC89" s="1701">
        <v>0</v>
      </c>
      <c r="AD89" s="2117">
        <v>0</v>
      </c>
      <c r="AE89" s="2117">
        <v>0</v>
      </c>
      <c r="AF89" s="2117">
        <v>0</v>
      </c>
      <c r="AG89" s="1377">
        <v>0</v>
      </c>
      <c r="AH89" s="2113">
        <f>AE89+AF89-AG89</f>
        <v>0</v>
      </c>
      <c r="AI89" s="1533">
        <f>AB89+AD89</f>
        <v>0</v>
      </c>
      <c r="AJ89" s="160"/>
      <c r="AK89" s="5340">
        <v>0</v>
      </c>
      <c r="AL89" s="160"/>
      <c r="AM89" s="5340">
        <v>0</v>
      </c>
      <c r="AN89" s="5340"/>
      <c r="AO89" s="160"/>
      <c r="AP89" s="178"/>
      <c r="AQ89" s="178"/>
      <c r="AR89" s="178"/>
      <c r="AS89" s="178"/>
    </row>
    <row r="90" spans="2:45" s="169" customFormat="1" ht="13.2">
      <c r="B90" s="236"/>
      <c r="C90" s="5285" t="s">
        <v>3147</v>
      </c>
      <c r="D90" s="1690"/>
      <c r="E90" s="1690"/>
      <c r="F90" s="1691"/>
      <c r="G90" s="1692"/>
      <c r="H90" s="1692"/>
      <c r="I90" s="1692"/>
      <c r="J90" s="1692"/>
      <c r="K90" s="1693"/>
      <c r="L90" s="1693"/>
      <c r="M90" s="1693"/>
      <c r="N90" s="1693"/>
      <c r="O90" s="1684"/>
      <c r="P90" s="1693"/>
      <c r="Q90" s="1693"/>
      <c r="R90" s="1693"/>
      <c r="S90" s="1693"/>
      <c r="T90" s="1693"/>
      <c r="U90" s="1693"/>
      <c r="V90" s="1692"/>
      <c r="W90" s="1694"/>
      <c r="X90" s="1695"/>
      <c r="Y90" s="121"/>
      <c r="Z90" s="5336"/>
      <c r="AA90" s="2029"/>
      <c r="AB90" s="544"/>
      <c r="AC90" s="1696"/>
      <c r="AD90" s="2029"/>
      <c r="AE90" s="2029"/>
      <c r="AF90" s="2029"/>
      <c r="AG90" s="1376"/>
      <c r="AH90" s="2029"/>
      <c r="AI90" s="1532"/>
      <c r="AJ90" s="160"/>
      <c r="AK90" s="5337"/>
      <c r="AL90" s="160"/>
      <c r="AM90" s="5337"/>
      <c r="AN90" s="5337"/>
      <c r="AO90" s="160"/>
      <c r="AP90" s="178"/>
      <c r="AQ90" s="178"/>
      <c r="AR90" s="178"/>
      <c r="AS90" s="178"/>
    </row>
    <row r="91" spans="2:45" s="169" customFormat="1" ht="13.2">
      <c r="B91" s="236"/>
      <c r="C91" s="5338" t="s">
        <v>3136</v>
      </c>
      <c r="D91" s="1690"/>
      <c r="E91" s="1690"/>
      <c r="F91" s="1691"/>
      <c r="G91" s="1697" t="b">
        <v>1</v>
      </c>
      <c r="H91" s="1697"/>
      <c r="I91" s="1697"/>
      <c r="J91" s="1697"/>
      <c r="K91" s="1693"/>
      <c r="L91" s="1693"/>
      <c r="M91" s="1693"/>
      <c r="N91" s="1693"/>
      <c r="O91" s="1684">
        <v>0</v>
      </c>
      <c r="P91" s="1698">
        <v>0</v>
      </c>
      <c r="Q91" s="1698">
        <v>0</v>
      </c>
      <c r="R91" s="1699">
        <f>O91*Q91</f>
        <v>0</v>
      </c>
      <c r="S91" s="1698">
        <v>0</v>
      </c>
      <c r="T91" s="1699">
        <f>O91*S91</f>
        <v>0</v>
      </c>
      <c r="U91" s="1698">
        <v>0</v>
      </c>
      <c r="V91" s="1698">
        <v>0</v>
      </c>
      <c r="W91" s="1698">
        <v>0</v>
      </c>
      <c r="X91" s="1700">
        <f>U91+V91-W91</f>
        <v>0</v>
      </c>
      <c r="Y91" s="121"/>
      <c r="Z91" s="5339">
        <f>+AA91+AB91</f>
        <v>0</v>
      </c>
      <c r="AA91" s="2117">
        <v>0</v>
      </c>
      <c r="AB91" s="605">
        <v>0</v>
      </c>
      <c r="AC91" s="1701">
        <v>0</v>
      </c>
      <c r="AD91" s="2117">
        <v>0</v>
      </c>
      <c r="AE91" s="2117">
        <v>0</v>
      </c>
      <c r="AF91" s="2117">
        <v>0</v>
      </c>
      <c r="AG91" s="1377">
        <v>0</v>
      </c>
      <c r="AH91" s="2113">
        <f>AE91+AF91-AG91</f>
        <v>0</v>
      </c>
      <c r="AI91" s="1533">
        <f>AB91+AD91</f>
        <v>0</v>
      </c>
      <c r="AJ91" s="160"/>
      <c r="AK91" s="5340">
        <v>0</v>
      </c>
      <c r="AL91" s="160"/>
      <c r="AM91" s="5340">
        <v>0</v>
      </c>
      <c r="AN91" s="5340"/>
      <c r="AO91" s="160"/>
      <c r="AP91" s="178"/>
      <c r="AQ91" s="178"/>
      <c r="AR91" s="178"/>
      <c r="AS91" s="178"/>
    </row>
    <row r="92" spans="2:45" s="169" customFormat="1" ht="13.2">
      <c r="B92" s="236"/>
      <c r="C92" s="5338" t="s">
        <v>3137</v>
      </c>
      <c r="D92" s="1690"/>
      <c r="E92" s="1690"/>
      <c r="F92" s="1691"/>
      <c r="G92" s="1697" t="b">
        <v>0</v>
      </c>
      <c r="H92" s="1697"/>
      <c r="I92" s="1697"/>
      <c r="J92" s="1697"/>
      <c r="K92" s="1693"/>
      <c r="L92" s="1693"/>
      <c r="M92" s="1693"/>
      <c r="N92" s="1693"/>
      <c r="O92" s="1684">
        <v>0</v>
      </c>
      <c r="P92" s="1698">
        <v>0</v>
      </c>
      <c r="Q92" s="1698">
        <v>0</v>
      </c>
      <c r="R92" s="1699">
        <f>O92*Q92</f>
        <v>0</v>
      </c>
      <c r="S92" s="1698">
        <v>0</v>
      </c>
      <c r="T92" s="1699">
        <f>O92*S92</f>
        <v>0</v>
      </c>
      <c r="U92" s="1698">
        <v>0</v>
      </c>
      <c r="V92" s="1698">
        <v>0</v>
      </c>
      <c r="W92" s="1698">
        <v>0</v>
      </c>
      <c r="X92" s="1700">
        <f>U92+V92-W92</f>
        <v>0</v>
      </c>
      <c r="Y92" s="121"/>
      <c r="Z92" s="5339">
        <f>+AA92+AB92</f>
        <v>0</v>
      </c>
      <c r="AA92" s="2117">
        <v>0</v>
      </c>
      <c r="AB92" s="605">
        <v>0</v>
      </c>
      <c r="AC92" s="1701">
        <v>0</v>
      </c>
      <c r="AD92" s="2117">
        <v>0</v>
      </c>
      <c r="AE92" s="2117">
        <v>0</v>
      </c>
      <c r="AF92" s="2117">
        <v>0</v>
      </c>
      <c r="AG92" s="1377">
        <v>0</v>
      </c>
      <c r="AH92" s="2113">
        <f>AE92+AF92-AG92</f>
        <v>0</v>
      </c>
      <c r="AI92" s="1533">
        <f>AB92+AD92</f>
        <v>0</v>
      </c>
      <c r="AJ92" s="160"/>
      <c r="AK92" s="5340">
        <v>0</v>
      </c>
      <c r="AL92" s="160"/>
      <c r="AM92" s="5340">
        <v>0</v>
      </c>
      <c r="AN92" s="5340"/>
      <c r="AO92" s="160"/>
      <c r="AP92" s="178"/>
      <c r="AQ92" s="178"/>
      <c r="AR92" s="178"/>
      <c r="AS92" s="178"/>
    </row>
    <row r="93" spans="2:45" s="169" customFormat="1" ht="13.2">
      <c r="B93" s="236"/>
      <c r="C93" s="5338" t="s">
        <v>3138</v>
      </c>
      <c r="D93" s="1690"/>
      <c r="E93" s="1690"/>
      <c r="F93" s="1691"/>
      <c r="G93" s="1697" t="b">
        <v>1</v>
      </c>
      <c r="H93" s="1697"/>
      <c r="I93" s="1697"/>
      <c r="J93" s="1697"/>
      <c r="K93" s="1693"/>
      <c r="L93" s="1693"/>
      <c r="M93" s="1693"/>
      <c r="N93" s="1693"/>
      <c r="O93" s="1684">
        <v>0</v>
      </c>
      <c r="P93" s="1698">
        <v>0</v>
      </c>
      <c r="Q93" s="1698">
        <v>0</v>
      </c>
      <c r="R93" s="1699">
        <f>O93*Q93</f>
        <v>0</v>
      </c>
      <c r="S93" s="1698">
        <v>0</v>
      </c>
      <c r="T93" s="1699">
        <f>O93*S93</f>
        <v>0</v>
      </c>
      <c r="U93" s="1698">
        <v>0</v>
      </c>
      <c r="V93" s="1698">
        <v>0</v>
      </c>
      <c r="W93" s="1698">
        <v>0</v>
      </c>
      <c r="X93" s="1700">
        <f>U93+V93-W93</f>
        <v>0</v>
      </c>
      <c r="Y93" s="121"/>
      <c r="Z93" s="5339">
        <f>+AA93+AB93</f>
        <v>0</v>
      </c>
      <c r="AA93" s="2117">
        <v>0</v>
      </c>
      <c r="AB93" s="605">
        <v>0</v>
      </c>
      <c r="AC93" s="1701">
        <v>0</v>
      </c>
      <c r="AD93" s="2117">
        <v>0</v>
      </c>
      <c r="AE93" s="2117">
        <v>0</v>
      </c>
      <c r="AF93" s="2117">
        <v>0</v>
      </c>
      <c r="AG93" s="1377">
        <v>0</v>
      </c>
      <c r="AH93" s="2113">
        <f>AE93+AF93-AG93</f>
        <v>0</v>
      </c>
      <c r="AI93" s="1533">
        <f>AB93+AD93</f>
        <v>0</v>
      </c>
      <c r="AJ93" s="160"/>
      <c r="AK93" s="5340">
        <v>0</v>
      </c>
      <c r="AL93" s="160"/>
      <c r="AM93" s="5340">
        <v>0</v>
      </c>
      <c r="AN93" s="5340"/>
      <c r="AO93" s="160"/>
      <c r="AP93" s="178"/>
      <c r="AQ93" s="178"/>
      <c r="AR93" s="178"/>
      <c r="AS93" s="178"/>
    </row>
    <row r="94" spans="2:45" s="169" customFormat="1" ht="13.2">
      <c r="B94" s="236"/>
      <c r="C94" s="5285" t="s">
        <v>3148</v>
      </c>
      <c r="D94" s="1690"/>
      <c r="E94" s="1690"/>
      <c r="F94" s="1691"/>
      <c r="G94" s="1692"/>
      <c r="H94" s="1692"/>
      <c r="I94" s="1692"/>
      <c r="J94" s="1692"/>
      <c r="K94" s="1693"/>
      <c r="L94" s="1693"/>
      <c r="M94" s="1693"/>
      <c r="N94" s="1693"/>
      <c r="O94" s="1684"/>
      <c r="P94" s="1693"/>
      <c r="Q94" s="1693"/>
      <c r="R94" s="1693"/>
      <c r="S94" s="1693"/>
      <c r="T94" s="1693"/>
      <c r="U94" s="1693"/>
      <c r="V94" s="1692"/>
      <c r="W94" s="1694"/>
      <c r="X94" s="1695"/>
      <c r="Y94" s="121"/>
      <c r="Z94" s="5336"/>
      <c r="AA94" s="2029"/>
      <c r="AB94" s="544"/>
      <c r="AC94" s="1696"/>
      <c r="AD94" s="2029"/>
      <c r="AE94" s="2029"/>
      <c r="AF94" s="2029"/>
      <c r="AG94" s="1376"/>
      <c r="AH94" s="2029"/>
      <c r="AI94" s="1532"/>
      <c r="AJ94" s="160"/>
      <c r="AK94" s="5337"/>
      <c r="AL94" s="160"/>
      <c r="AM94" s="5337"/>
      <c r="AN94" s="5337"/>
      <c r="AO94" s="160"/>
      <c r="AP94" s="178"/>
      <c r="AQ94" s="178"/>
      <c r="AR94" s="178"/>
      <c r="AS94" s="178"/>
    </row>
    <row r="95" spans="2:45" s="169" customFormat="1" ht="13.2">
      <c r="B95" s="236"/>
      <c r="C95" s="5285" t="s">
        <v>3149</v>
      </c>
      <c r="D95" s="1690"/>
      <c r="E95" s="1690"/>
      <c r="F95" s="1691"/>
      <c r="G95" s="1692"/>
      <c r="H95" s="1692"/>
      <c r="I95" s="1692"/>
      <c r="J95" s="1692"/>
      <c r="K95" s="1693"/>
      <c r="L95" s="1693"/>
      <c r="M95" s="1693"/>
      <c r="N95" s="1693"/>
      <c r="O95" s="1684"/>
      <c r="P95" s="1693"/>
      <c r="Q95" s="1693"/>
      <c r="R95" s="1693"/>
      <c r="S95" s="1693"/>
      <c r="T95" s="1693"/>
      <c r="U95" s="1693"/>
      <c r="V95" s="1692"/>
      <c r="W95" s="1694"/>
      <c r="X95" s="1695"/>
      <c r="Y95" s="121"/>
      <c r="Z95" s="5336"/>
      <c r="AA95" s="2029"/>
      <c r="AB95" s="544"/>
      <c r="AC95" s="1696"/>
      <c r="AD95" s="2029"/>
      <c r="AE95" s="2029"/>
      <c r="AF95" s="2029"/>
      <c r="AG95" s="1376"/>
      <c r="AH95" s="2029"/>
      <c r="AI95" s="1532"/>
      <c r="AJ95" s="160"/>
      <c r="AK95" s="5337"/>
      <c r="AL95" s="160"/>
      <c r="AM95" s="5337"/>
      <c r="AN95" s="5337"/>
      <c r="AO95" s="160"/>
      <c r="AP95" s="178"/>
      <c r="AQ95" s="178"/>
      <c r="AR95" s="178"/>
      <c r="AS95" s="178"/>
    </row>
    <row r="96" spans="2:45" s="169" customFormat="1" ht="13.2">
      <c r="B96" s="236"/>
      <c r="C96" s="5338" t="s">
        <v>3136</v>
      </c>
      <c r="D96" s="1690"/>
      <c r="E96" s="1690"/>
      <c r="F96" s="1691"/>
      <c r="G96" s="1697" t="b">
        <v>1</v>
      </c>
      <c r="H96" s="1697"/>
      <c r="I96" s="1697"/>
      <c r="J96" s="1697"/>
      <c r="K96" s="1693"/>
      <c r="L96" s="1693"/>
      <c r="M96" s="1693"/>
      <c r="N96" s="1693"/>
      <c r="O96" s="1684">
        <v>0</v>
      </c>
      <c r="P96" s="1698">
        <v>0</v>
      </c>
      <c r="Q96" s="1698">
        <v>0</v>
      </c>
      <c r="R96" s="1699">
        <f>O96*Q96</f>
        <v>0</v>
      </c>
      <c r="S96" s="1698">
        <v>0</v>
      </c>
      <c r="T96" s="1699">
        <f>O96*S96</f>
        <v>0</v>
      </c>
      <c r="U96" s="1698">
        <v>0</v>
      </c>
      <c r="V96" s="1698">
        <v>0</v>
      </c>
      <c r="W96" s="1698">
        <v>0</v>
      </c>
      <c r="X96" s="1700">
        <f>U96+V96-W96</f>
        <v>0</v>
      </c>
      <c r="Y96" s="121"/>
      <c r="Z96" s="5339">
        <f>+AA96+AB96</f>
        <v>0</v>
      </c>
      <c r="AA96" s="2117">
        <v>0</v>
      </c>
      <c r="AB96" s="605">
        <v>0</v>
      </c>
      <c r="AC96" s="1701">
        <v>0</v>
      </c>
      <c r="AD96" s="2117">
        <v>0</v>
      </c>
      <c r="AE96" s="2117">
        <v>0</v>
      </c>
      <c r="AF96" s="2117">
        <v>0</v>
      </c>
      <c r="AG96" s="1377">
        <v>0</v>
      </c>
      <c r="AH96" s="2113">
        <f>AE96+AF96-AG96</f>
        <v>0</v>
      </c>
      <c r="AI96" s="1533">
        <f>AB96+AD96</f>
        <v>0</v>
      </c>
      <c r="AJ96" s="160"/>
      <c r="AK96" s="5340">
        <v>0</v>
      </c>
      <c r="AL96" s="160"/>
      <c r="AM96" s="5340">
        <v>0</v>
      </c>
      <c r="AN96" s="5340"/>
      <c r="AO96" s="160"/>
      <c r="AP96" s="178"/>
      <c r="AQ96" s="178"/>
      <c r="AR96" s="178"/>
      <c r="AS96" s="178"/>
    </row>
    <row r="97" spans="2:45" s="169" customFormat="1" ht="13.2">
      <c r="B97" s="236"/>
      <c r="C97" s="5338" t="s">
        <v>3137</v>
      </c>
      <c r="D97" s="1690"/>
      <c r="E97" s="1690"/>
      <c r="F97" s="1691"/>
      <c r="G97" s="1697" t="b">
        <v>0</v>
      </c>
      <c r="H97" s="1697"/>
      <c r="I97" s="1697"/>
      <c r="J97" s="1697"/>
      <c r="K97" s="1693"/>
      <c r="L97" s="1693"/>
      <c r="M97" s="1693"/>
      <c r="N97" s="1693"/>
      <c r="O97" s="1684">
        <v>0</v>
      </c>
      <c r="P97" s="1698">
        <v>0</v>
      </c>
      <c r="Q97" s="1698">
        <v>0</v>
      </c>
      <c r="R97" s="1699">
        <f>O97*Q97</f>
        <v>0</v>
      </c>
      <c r="S97" s="1698">
        <v>0</v>
      </c>
      <c r="T97" s="1699">
        <f>O97*S97</f>
        <v>0</v>
      </c>
      <c r="U97" s="1698">
        <v>0</v>
      </c>
      <c r="V97" s="1698">
        <v>0</v>
      </c>
      <c r="W97" s="1698">
        <v>0</v>
      </c>
      <c r="X97" s="1700">
        <f>U97+V97-W97</f>
        <v>0</v>
      </c>
      <c r="Y97" s="121"/>
      <c r="Z97" s="5339">
        <f>+AA97+AB97</f>
        <v>0</v>
      </c>
      <c r="AA97" s="2117">
        <v>0</v>
      </c>
      <c r="AB97" s="605">
        <v>0</v>
      </c>
      <c r="AC97" s="1701">
        <v>0</v>
      </c>
      <c r="AD97" s="2117">
        <v>0</v>
      </c>
      <c r="AE97" s="2117">
        <v>0</v>
      </c>
      <c r="AF97" s="2117">
        <v>0</v>
      </c>
      <c r="AG97" s="1377">
        <v>0</v>
      </c>
      <c r="AH97" s="2113">
        <f>AE97+AF97-AG97</f>
        <v>0</v>
      </c>
      <c r="AI97" s="1533">
        <f>AB97+AD97</f>
        <v>0</v>
      </c>
      <c r="AJ97" s="160"/>
      <c r="AK97" s="5340">
        <v>0</v>
      </c>
      <c r="AL97" s="160"/>
      <c r="AM97" s="5340">
        <v>0</v>
      </c>
      <c r="AN97" s="5340"/>
      <c r="AO97" s="160"/>
      <c r="AP97" s="178"/>
      <c r="AQ97" s="178"/>
      <c r="AR97" s="178"/>
      <c r="AS97" s="178"/>
    </row>
    <row r="98" spans="2:45" s="169" customFormat="1" ht="13.2">
      <c r="B98" s="236"/>
      <c r="C98" s="5338" t="s">
        <v>3138</v>
      </c>
      <c r="D98" s="1690"/>
      <c r="E98" s="1690"/>
      <c r="F98" s="1691"/>
      <c r="G98" s="1697" t="b">
        <v>1</v>
      </c>
      <c r="H98" s="1697"/>
      <c r="I98" s="1697"/>
      <c r="J98" s="1697"/>
      <c r="K98" s="1693"/>
      <c r="L98" s="1693"/>
      <c r="M98" s="1693"/>
      <c r="N98" s="1693"/>
      <c r="O98" s="1684">
        <v>0</v>
      </c>
      <c r="P98" s="1698">
        <v>0</v>
      </c>
      <c r="Q98" s="1698">
        <v>0</v>
      </c>
      <c r="R98" s="1699">
        <f>O98*Q98</f>
        <v>0</v>
      </c>
      <c r="S98" s="1698">
        <v>0</v>
      </c>
      <c r="T98" s="1699">
        <f>O98*S98</f>
        <v>0</v>
      </c>
      <c r="U98" s="1698">
        <v>0</v>
      </c>
      <c r="V98" s="1698">
        <v>0</v>
      </c>
      <c r="W98" s="1698">
        <v>0</v>
      </c>
      <c r="X98" s="1700">
        <f>U98+V98-W98</f>
        <v>0</v>
      </c>
      <c r="Y98" s="121"/>
      <c r="Z98" s="5339">
        <f>+AA98+AB98</f>
        <v>0</v>
      </c>
      <c r="AA98" s="2117">
        <v>0</v>
      </c>
      <c r="AB98" s="605">
        <v>0</v>
      </c>
      <c r="AC98" s="1701">
        <v>0</v>
      </c>
      <c r="AD98" s="2117">
        <v>0</v>
      </c>
      <c r="AE98" s="2117">
        <v>0</v>
      </c>
      <c r="AF98" s="2117">
        <v>0</v>
      </c>
      <c r="AG98" s="1377">
        <v>0</v>
      </c>
      <c r="AH98" s="2113">
        <f>AE98+AF98-AG98</f>
        <v>0</v>
      </c>
      <c r="AI98" s="1533">
        <f>AB98+AD98</f>
        <v>0</v>
      </c>
      <c r="AJ98" s="160"/>
      <c r="AK98" s="5340">
        <v>0</v>
      </c>
      <c r="AL98" s="160"/>
      <c r="AM98" s="5340">
        <v>0</v>
      </c>
      <c r="AN98" s="5340"/>
      <c r="AO98" s="160"/>
      <c r="AP98" s="178"/>
      <c r="AQ98" s="178"/>
      <c r="AR98" s="178"/>
      <c r="AS98" s="178"/>
    </row>
    <row r="99" spans="2:45" s="169" customFormat="1" ht="13.2">
      <c r="B99" s="236"/>
      <c r="C99" s="5285" t="s">
        <v>3150</v>
      </c>
      <c r="D99" s="1690"/>
      <c r="E99" s="1690"/>
      <c r="F99" s="1691"/>
      <c r="G99" s="1692"/>
      <c r="H99" s="1692"/>
      <c r="I99" s="1692"/>
      <c r="J99" s="1692"/>
      <c r="K99" s="1693"/>
      <c r="L99" s="1693"/>
      <c r="M99" s="1693"/>
      <c r="N99" s="1693"/>
      <c r="O99" s="1684"/>
      <c r="P99" s="1693"/>
      <c r="Q99" s="1693"/>
      <c r="R99" s="1693"/>
      <c r="S99" s="1693"/>
      <c r="T99" s="1693"/>
      <c r="U99" s="1693"/>
      <c r="V99" s="1692"/>
      <c r="W99" s="1694"/>
      <c r="X99" s="1695"/>
      <c r="Y99" s="121"/>
      <c r="Z99" s="5336"/>
      <c r="AA99" s="2029"/>
      <c r="AB99" s="544"/>
      <c r="AC99" s="1696"/>
      <c r="AD99" s="2029"/>
      <c r="AE99" s="2029"/>
      <c r="AF99" s="2029"/>
      <c r="AG99" s="1376"/>
      <c r="AH99" s="2029"/>
      <c r="AI99" s="1532"/>
      <c r="AJ99" s="160"/>
      <c r="AK99" s="5337"/>
      <c r="AL99" s="160"/>
      <c r="AM99" s="5337"/>
      <c r="AN99" s="5337"/>
      <c r="AO99" s="160"/>
      <c r="AP99" s="178"/>
      <c r="AQ99" s="178"/>
      <c r="AR99" s="178"/>
      <c r="AS99" s="178"/>
    </row>
    <row r="100" spans="2:45" s="169" customFormat="1" ht="13.2">
      <c r="B100" s="236"/>
      <c r="C100" s="5338" t="s">
        <v>3136</v>
      </c>
      <c r="D100" s="1690"/>
      <c r="E100" s="1690"/>
      <c r="F100" s="1691"/>
      <c r="G100" s="1697" t="b">
        <v>1</v>
      </c>
      <c r="H100" s="1697"/>
      <c r="I100" s="1697"/>
      <c r="J100" s="1697"/>
      <c r="K100" s="1693"/>
      <c r="L100" s="1693"/>
      <c r="M100" s="1693"/>
      <c r="N100" s="1693"/>
      <c r="O100" s="1684">
        <v>0</v>
      </c>
      <c r="P100" s="1698">
        <v>0</v>
      </c>
      <c r="Q100" s="1698">
        <v>0</v>
      </c>
      <c r="R100" s="1699">
        <f>O100*Q100</f>
        <v>0</v>
      </c>
      <c r="S100" s="1698">
        <v>0</v>
      </c>
      <c r="T100" s="1699">
        <f>O100*S100</f>
        <v>0</v>
      </c>
      <c r="U100" s="1698">
        <v>0</v>
      </c>
      <c r="V100" s="1698">
        <v>0</v>
      </c>
      <c r="W100" s="1698">
        <v>0</v>
      </c>
      <c r="X100" s="1700">
        <f>U100+V100-W100</f>
        <v>0</v>
      </c>
      <c r="Y100" s="121"/>
      <c r="Z100" s="5339">
        <f>+AA100+AB100</f>
        <v>0</v>
      </c>
      <c r="AA100" s="2117">
        <v>0</v>
      </c>
      <c r="AB100" s="605">
        <v>0</v>
      </c>
      <c r="AC100" s="1701">
        <v>0</v>
      </c>
      <c r="AD100" s="2117">
        <v>0</v>
      </c>
      <c r="AE100" s="2117">
        <v>0</v>
      </c>
      <c r="AF100" s="2117">
        <v>0</v>
      </c>
      <c r="AG100" s="1377">
        <v>0</v>
      </c>
      <c r="AH100" s="2113">
        <f>AE100+AF100-AG100</f>
        <v>0</v>
      </c>
      <c r="AI100" s="1533">
        <f>AB100+AD100</f>
        <v>0</v>
      </c>
      <c r="AJ100" s="160"/>
      <c r="AK100" s="5340">
        <v>0</v>
      </c>
      <c r="AL100" s="160"/>
      <c r="AM100" s="5340">
        <v>0</v>
      </c>
      <c r="AN100" s="5340"/>
      <c r="AO100" s="160"/>
      <c r="AP100" s="178"/>
      <c r="AQ100" s="178"/>
      <c r="AR100" s="178"/>
      <c r="AS100" s="178"/>
    </row>
    <row r="101" spans="2:45" s="169" customFormat="1" ht="13.2">
      <c r="B101" s="236"/>
      <c r="C101" s="5338" t="s">
        <v>3137</v>
      </c>
      <c r="D101" s="1690"/>
      <c r="E101" s="1690"/>
      <c r="F101" s="1691"/>
      <c r="G101" s="1697" t="b">
        <v>0</v>
      </c>
      <c r="H101" s="1697"/>
      <c r="I101" s="1697"/>
      <c r="J101" s="1697"/>
      <c r="K101" s="1693"/>
      <c r="L101" s="1693"/>
      <c r="M101" s="1693"/>
      <c r="N101" s="1693"/>
      <c r="O101" s="1684">
        <v>0</v>
      </c>
      <c r="P101" s="1698">
        <v>0</v>
      </c>
      <c r="Q101" s="1698">
        <v>0</v>
      </c>
      <c r="R101" s="1699">
        <f>O101*Q101</f>
        <v>0</v>
      </c>
      <c r="S101" s="1698">
        <v>0</v>
      </c>
      <c r="T101" s="1699">
        <f>O101*S101</f>
        <v>0</v>
      </c>
      <c r="U101" s="1698">
        <v>0</v>
      </c>
      <c r="V101" s="1698">
        <v>0</v>
      </c>
      <c r="W101" s="1698">
        <v>0</v>
      </c>
      <c r="X101" s="1700">
        <f>U101+V101-W101</f>
        <v>0</v>
      </c>
      <c r="Y101" s="121"/>
      <c r="Z101" s="5339">
        <f>+AA101+AB101</f>
        <v>0</v>
      </c>
      <c r="AA101" s="2117">
        <v>0</v>
      </c>
      <c r="AB101" s="605">
        <v>0</v>
      </c>
      <c r="AC101" s="1701">
        <v>0</v>
      </c>
      <c r="AD101" s="2117">
        <v>0</v>
      </c>
      <c r="AE101" s="2117">
        <v>0</v>
      </c>
      <c r="AF101" s="2117">
        <v>0</v>
      </c>
      <c r="AG101" s="1377">
        <v>0</v>
      </c>
      <c r="AH101" s="2113">
        <f>AE101+AF101-AG101</f>
        <v>0</v>
      </c>
      <c r="AI101" s="1533">
        <f>AB101+AD101</f>
        <v>0</v>
      </c>
      <c r="AJ101" s="160"/>
      <c r="AK101" s="5340">
        <v>0</v>
      </c>
      <c r="AL101" s="160"/>
      <c r="AM101" s="5340">
        <v>0</v>
      </c>
      <c r="AN101" s="5340"/>
      <c r="AO101" s="160"/>
      <c r="AP101" s="178"/>
      <c r="AQ101" s="178"/>
      <c r="AR101" s="178"/>
      <c r="AS101" s="178"/>
    </row>
    <row r="102" spans="2:45" s="169" customFormat="1" ht="13.2">
      <c r="B102" s="236"/>
      <c r="C102" s="5338" t="s">
        <v>3138</v>
      </c>
      <c r="D102" s="1702"/>
      <c r="E102" s="1702"/>
      <c r="F102" s="1703"/>
      <c r="G102" s="1697" t="b">
        <v>1</v>
      </c>
      <c r="H102" s="1697"/>
      <c r="I102" s="1697"/>
      <c r="J102" s="1697"/>
      <c r="K102" s="1698"/>
      <c r="L102" s="1698"/>
      <c r="M102" s="1698"/>
      <c r="N102" s="1698"/>
      <c r="O102" s="1684">
        <v>0</v>
      </c>
      <c r="P102" s="1698">
        <v>0</v>
      </c>
      <c r="Q102" s="1698">
        <v>0</v>
      </c>
      <c r="R102" s="1699">
        <f>O102*Q102</f>
        <v>0</v>
      </c>
      <c r="S102" s="1698">
        <v>0</v>
      </c>
      <c r="T102" s="1699">
        <f>O102*S102</f>
        <v>0</v>
      </c>
      <c r="U102" s="1698">
        <v>0</v>
      </c>
      <c r="V102" s="1698">
        <v>0</v>
      </c>
      <c r="W102" s="1698">
        <v>0</v>
      </c>
      <c r="X102" s="1700">
        <f>U102+V102-W102</f>
        <v>0</v>
      </c>
      <c r="Y102" s="121"/>
      <c r="Z102" s="5339">
        <f>+AA102+AB102</f>
        <v>0</v>
      </c>
      <c r="AA102" s="5341">
        <v>0</v>
      </c>
      <c r="AB102" s="605">
        <v>0</v>
      </c>
      <c r="AC102" s="5342">
        <v>0</v>
      </c>
      <c r="AD102" s="2117">
        <v>0</v>
      </c>
      <c r="AE102" s="2117">
        <v>0</v>
      </c>
      <c r="AF102" s="2117">
        <v>0</v>
      </c>
      <c r="AG102" s="2731">
        <v>0</v>
      </c>
      <c r="AH102" s="2113">
        <f>AE102+AF102-AG102</f>
        <v>0</v>
      </c>
      <c r="AI102" s="1533">
        <f>AB102+AD102</f>
        <v>0</v>
      </c>
      <c r="AJ102" s="160"/>
      <c r="AK102" s="621">
        <v>0</v>
      </c>
      <c r="AL102" s="160"/>
      <c r="AM102" s="621">
        <v>0</v>
      </c>
      <c r="AN102" s="621"/>
      <c r="AO102" s="160"/>
      <c r="AP102" s="178"/>
      <c r="AQ102" s="178"/>
      <c r="AR102" s="178"/>
      <c r="AS102" s="178"/>
    </row>
    <row r="103" spans="2:45" ht="13.2">
      <c r="B103" s="233"/>
      <c r="C103" s="5108" t="s">
        <v>2307</v>
      </c>
      <c r="D103" s="5295"/>
      <c r="E103" s="5295"/>
      <c r="F103" s="5295"/>
      <c r="G103" s="5356">
        <f>COUNTIF(G87:G102,TRUE)</f>
        <v>8</v>
      </c>
      <c r="H103" s="5356"/>
      <c r="I103" s="5356"/>
      <c r="J103" s="5356"/>
      <c r="K103" s="5344"/>
      <c r="L103" s="5344"/>
      <c r="M103" s="5344"/>
      <c r="N103" s="5344"/>
      <c r="O103" s="5345"/>
      <c r="P103" s="5344"/>
      <c r="Q103" s="5344"/>
      <c r="R103" s="5346">
        <f>SUMIF($G$87:$G$102,"TRUE",R87:R102)</f>
        <v>0</v>
      </c>
      <c r="S103" s="5344"/>
      <c r="T103" s="5346">
        <f>SUMIF($G$87:$G$102,"TRUE",T87:T102)</f>
        <v>0</v>
      </c>
      <c r="U103" s="5346">
        <f>SUMIF($G$87:$G$102,"TRUE",U87:U102)</f>
        <v>0</v>
      </c>
      <c r="V103" s="5346">
        <f>SUMIF($G$87:$G$102,"TRUE",V87:V102)</f>
        <v>0</v>
      </c>
      <c r="W103" s="5346">
        <f>SUMIF($G$87:$G$102,"TRUE",W87:W102)</f>
        <v>0</v>
      </c>
      <c r="X103" s="5002">
        <f>SUMIF($G$87:$G$102,"TRUE",X87:X102)</f>
        <v>0</v>
      </c>
      <c r="Y103" s="121"/>
      <c r="Z103" s="5003">
        <f t="shared" ref="Z103:AI103" si="8">SUMIF($G$87:$G$102,"TRUE",Z87:Z102)</f>
        <v>0</v>
      </c>
      <c r="AA103" s="5346">
        <f t="shared" si="8"/>
        <v>0</v>
      </c>
      <c r="AB103" s="5346">
        <f t="shared" si="8"/>
        <v>0</v>
      </c>
      <c r="AC103" s="5346">
        <f t="shared" si="8"/>
        <v>0</v>
      </c>
      <c r="AD103" s="5346">
        <f t="shared" si="8"/>
        <v>0</v>
      </c>
      <c r="AE103" s="5346">
        <f t="shared" si="8"/>
        <v>0</v>
      </c>
      <c r="AF103" s="5346">
        <f t="shared" si="8"/>
        <v>0</v>
      </c>
      <c r="AG103" s="5346">
        <f t="shared" si="8"/>
        <v>0</v>
      </c>
      <c r="AH103" s="5346">
        <f t="shared" si="8"/>
        <v>0</v>
      </c>
      <c r="AI103" s="5002">
        <f t="shared" si="8"/>
        <v>0</v>
      </c>
      <c r="AJ103" s="121"/>
      <c r="AK103" s="5112">
        <f>SUMIF($G$87:$G$102,"TRUE",AK87:AK102)</f>
        <v>0</v>
      </c>
      <c r="AL103" s="121"/>
      <c r="AM103" s="5112">
        <f>SUMIF($G$87:$G$102,"TRUE",AM87:AM102)</f>
        <v>0</v>
      </c>
      <c r="AN103" s="5112"/>
      <c r="AO103" s="121"/>
      <c r="AP103" s="164"/>
      <c r="AQ103" s="164"/>
      <c r="AR103" s="164"/>
      <c r="AS103" s="164"/>
    </row>
    <row r="104" spans="2:45" s="169" customFormat="1" ht="13.2">
      <c r="B104" s="236"/>
      <c r="C104" s="5005" t="s">
        <v>3151</v>
      </c>
      <c r="D104" s="5289"/>
      <c r="E104" s="5289"/>
      <c r="F104" s="5289"/>
      <c r="G104" s="5349"/>
      <c r="H104" s="5349"/>
      <c r="I104" s="5349"/>
      <c r="J104" s="5349"/>
      <c r="K104" s="5350"/>
      <c r="L104" s="5350"/>
      <c r="M104" s="5350"/>
      <c r="N104" s="5350"/>
      <c r="O104" s="5350"/>
      <c r="P104" s="5350"/>
      <c r="Q104" s="5350"/>
      <c r="R104" s="5346">
        <f>SUM(R87:R102)</f>
        <v>0</v>
      </c>
      <c r="S104" s="5350"/>
      <c r="T104" s="5346">
        <f>SUM(T87:T102)</f>
        <v>0</v>
      </c>
      <c r="U104" s="5346">
        <f>SUM(U87:U102)</f>
        <v>0</v>
      </c>
      <c r="V104" s="5346">
        <f>SUM(V87:V102)</f>
        <v>0</v>
      </c>
      <c r="W104" s="5346">
        <f>SUM(W87:W102)</f>
        <v>0</v>
      </c>
      <c r="X104" s="5002">
        <f>SUM(X87:X102)</f>
        <v>0</v>
      </c>
      <c r="Y104" s="160"/>
      <c r="Z104" s="5003">
        <f t="shared" ref="Z104:AI104" si="9">SUM(Z87:Z102)</f>
        <v>0</v>
      </c>
      <c r="AA104" s="5346">
        <f t="shared" si="9"/>
        <v>0</v>
      </c>
      <c r="AB104" s="5346">
        <f t="shared" si="9"/>
        <v>0</v>
      </c>
      <c r="AC104" s="5346">
        <f t="shared" si="9"/>
        <v>0</v>
      </c>
      <c r="AD104" s="5346">
        <f t="shared" si="9"/>
        <v>0</v>
      </c>
      <c r="AE104" s="5346">
        <f t="shared" si="9"/>
        <v>0</v>
      </c>
      <c r="AF104" s="5346">
        <f t="shared" si="9"/>
        <v>0</v>
      </c>
      <c r="AG104" s="5346">
        <f t="shared" si="9"/>
        <v>0</v>
      </c>
      <c r="AH104" s="5346">
        <f t="shared" si="9"/>
        <v>0</v>
      </c>
      <c r="AI104" s="5002">
        <f t="shared" si="9"/>
        <v>0</v>
      </c>
      <c r="AJ104" s="160"/>
      <c r="AK104" s="5112">
        <f>SUM(AK87:AK102)</f>
        <v>0</v>
      </c>
      <c r="AL104" s="160"/>
      <c r="AM104" s="5112">
        <f>SUM(AM87:AM102)</f>
        <v>0</v>
      </c>
      <c r="AN104" s="5112"/>
      <c r="AO104" s="160"/>
      <c r="AP104" s="178"/>
      <c r="AQ104" s="178"/>
      <c r="AR104" s="178"/>
      <c r="AS104" s="178"/>
    </row>
    <row r="105" spans="2:45" s="169" customFormat="1" ht="13.2">
      <c r="B105" s="236"/>
      <c r="C105" s="5108" t="s">
        <v>2307</v>
      </c>
      <c r="D105" s="5289"/>
      <c r="E105" s="5289"/>
      <c r="F105" s="5289"/>
      <c r="G105" s="5349"/>
      <c r="H105" s="5349"/>
      <c r="I105" s="5349"/>
      <c r="J105" s="5349"/>
      <c r="K105" s="5350"/>
      <c r="L105" s="5350"/>
      <c r="M105" s="5350"/>
      <c r="N105" s="5350"/>
      <c r="O105" s="5350"/>
      <c r="P105" s="5350"/>
      <c r="Q105" s="5350"/>
      <c r="R105" s="5346">
        <f>R82+R103</f>
        <v>0</v>
      </c>
      <c r="S105" s="5350"/>
      <c r="T105" s="5346">
        <f>T82+T103</f>
        <v>0</v>
      </c>
      <c r="U105" s="5346">
        <f t="shared" ref="U105:X106" si="10">U103+U82</f>
        <v>0</v>
      </c>
      <c r="V105" s="5346">
        <f t="shared" si="10"/>
        <v>0</v>
      </c>
      <c r="W105" s="5346">
        <f t="shared" si="10"/>
        <v>0</v>
      </c>
      <c r="X105" s="5002">
        <f t="shared" si="10"/>
        <v>0</v>
      </c>
      <c r="Y105" s="160"/>
      <c r="Z105" s="5003">
        <f t="shared" ref="Z105:AI105" si="11">Z103+Z82</f>
        <v>0</v>
      </c>
      <c r="AA105" s="5346">
        <f t="shared" si="11"/>
        <v>0</v>
      </c>
      <c r="AB105" s="5346">
        <f t="shared" si="11"/>
        <v>0</v>
      </c>
      <c r="AC105" s="5346">
        <f t="shared" si="11"/>
        <v>0</v>
      </c>
      <c r="AD105" s="5346">
        <f t="shared" si="11"/>
        <v>0</v>
      </c>
      <c r="AE105" s="5346">
        <f t="shared" si="11"/>
        <v>0</v>
      </c>
      <c r="AF105" s="5346">
        <f t="shared" si="11"/>
        <v>0</v>
      </c>
      <c r="AG105" s="5346">
        <f t="shared" si="11"/>
        <v>0</v>
      </c>
      <c r="AH105" s="5346">
        <f t="shared" si="11"/>
        <v>0</v>
      </c>
      <c r="AI105" s="5002">
        <f t="shared" si="11"/>
        <v>0</v>
      </c>
      <c r="AJ105" s="160"/>
      <c r="AK105" s="5112">
        <f>AK103+AK82</f>
        <v>0</v>
      </c>
      <c r="AL105" s="160"/>
      <c r="AM105" s="5112">
        <f>AM103+AM82</f>
        <v>0</v>
      </c>
      <c r="AN105" s="5112"/>
      <c r="AO105" s="160"/>
      <c r="AP105" s="178"/>
      <c r="AQ105" s="178"/>
      <c r="AR105" s="178"/>
      <c r="AS105" s="178"/>
    </row>
    <row r="106" spans="2:45" s="169" customFormat="1" ht="13.2">
      <c r="B106" s="236"/>
      <c r="C106" s="5005" t="s">
        <v>3036</v>
      </c>
      <c r="D106" s="5289"/>
      <c r="E106" s="5289"/>
      <c r="F106" s="5289"/>
      <c r="G106" s="5349"/>
      <c r="H106" s="5349"/>
      <c r="I106" s="5349"/>
      <c r="J106" s="5349"/>
      <c r="K106" s="5350"/>
      <c r="L106" s="5350"/>
      <c r="M106" s="5350"/>
      <c r="N106" s="5350"/>
      <c r="O106" s="5350"/>
      <c r="P106" s="5350"/>
      <c r="Q106" s="5350"/>
      <c r="R106" s="5346">
        <f>R83+R104</f>
        <v>0</v>
      </c>
      <c r="S106" s="5350"/>
      <c r="T106" s="5346">
        <f>T83+T104</f>
        <v>0</v>
      </c>
      <c r="U106" s="5346">
        <f t="shared" si="10"/>
        <v>0</v>
      </c>
      <c r="V106" s="5346">
        <f t="shared" si="10"/>
        <v>0</v>
      </c>
      <c r="W106" s="5346">
        <f t="shared" si="10"/>
        <v>0</v>
      </c>
      <c r="X106" s="5002">
        <f t="shared" si="10"/>
        <v>0</v>
      </c>
      <c r="Y106" s="160"/>
      <c r="Z106" s="5003">
        <f t="shared" ref="Z106:AI106" si="12">Z104+Z83</f>
        <v>0</v>
      </c>
      <c r="AA106" s="5346">
        <f t="shared" si="12"/>
        <v>0</v>
      </c>
      <c r="AB106" s="5346">
        <f t="shared" si="12"/>
        <v>0</v>
      </c>
      <c r="AC106" s="5346">
        <f t="shared" si="12"/>
        <v>0</v>
      </c>
      <c r="AD106" s="5346">
        <f t="shared" si="12"/>
        <v>0</v>
      </c>
      <c r="AE106" s="5346">
        <f t="shared" si="12"/>
        <v>0</v>
      </c>
      <c r="AF106" s="5346">
        <f t="shared" si="12"/>
        <v>0</v>
      </c>
      <c r="AG106" s="5346">
        <f t="shared" si="12"/>
        <v>0</v>
      </c>
      <c r="AH106" s="5346">
        <f t="shared" si="12"/>
        <v>0</v>
      </c>
      <c r="AI106" s="5002">
        <f t="shared" si="12"/>
        <v>0</v>
      </c>
      <c r="AJ106" s="160"/>
      <c r="AK106" s="5112">
        <f>AK104+AK83</f>
        <v>0</v>
      </c>
      <c r="AL106" s="160"/>
      <c r="AM106" s="5112">
        <f>AM104+AM83</f>
        <v>0</v>
      </c>
      <c r="AN106" s="5112"/>
      <c r="AO106" s="160"/>
      <c r="AP106" s="178"/>
      <c r="AQ106" s="178"/>
      <c r="AR106" s="178"/>
      <c r="AS106" s="178"/>
    </row>
    <row r="107" spans="2:45" s="169" customFormat="1" ht="13.2">
      <c r="B107" s="236"/>
      <c r="C107" s="5108" t="s">
        <v>2307</v>
      </c>
      <c r="D107" s="5289"/>
      <c r="E107" s="5289"/>
      <c r="F107" s="5289"/>
      <c r="G107" s="5349"/>
      <c r="H107" s="5349"/>
      <c r="I107" s="5349"/>
      <c r="J107" s="5349"/>
      <c r="K107" s="5350"/>
      <c r="L107" s="5350"/>
      <c r="M107" s="5350"/>
      <c r="N107" s="5350"/>
      <c r="O107" s="5350"/>
      <c r="P107" s="5350"/>
      <c r="Q107" s="5350"/>
      <c r="R107" s="5346">
        <f>R105+R60</f>
        <v>0</v>
      </c>
      <c r="S107" s="5350"/>
      <c r="T107" s="5346">
        <f t="shared" ref="T107:X108" si="13">T105+T60</f>
        <v>0</v>
      </c>
      <c r="U107" s="5346">
        <f t="shared" si="13"/>
        <v>0</v>
      </c>
      <c r="V107" s="5346">
        <f t="shared" si="13"/>
        <v>0</v>
      </c>
      <c r="W107" s="5346">
        <f t="shared" si="13"/>
        <v>0</v>
      </c>
      <c r="X107" s="5002">
        <f t="shared" si="13"/>
        <v>0</v>
      </c>
      <c r="Y107" s="160"/>
      <c r="Z107" s="5003">
        <f t="shared" ref="Z107:AI108" si="14">Z105+Z60</f>
        <v>0</v>
      </c>
      <c r="AA107" s="5346">
        <f t="shared" si="14"/>
        <v>0</v>
      </c>
      <c r="AB107" s="5346">
        <f t="shared" si="14"/>
        <v>0</v>
      </c>
      <c r="AC107" s="5346">
        <f t="shared" ref="AC107:AG108" si="15">AC105+AC60</f>
        <v>0</v>
      </c>
      <c r="AD107" s="5346">
        <f t="shared" si="15"/>
        <v>0</v>
      </c>
      <c r="AE107" s="5346">
        <f t="shared" si="15"/>
        <v>0</v>
      </c>
      <c r="AF107" s="5346">
        <f t="shared" si="15"/>
        <v>0</v>
      </c>
      <c r="AG107" s="5346">
        <f t="shared" si="15"/>
        <v>0</v>
      </c>
      <c r="AH107" s="5346">
        <f t="shared" si="14"/>
        <v>0</v>
      </c>
      <c r="AI107" s="5002">
        <f t="shared" si="14"/>
        <v>0</v>
      </c>
      <c r="AJ107" s="160"/>
      <c r="AK107" s="5112">
        <f>AK105+AK60</f>
        <v>0</v>
      </c>
      <c r="AL107" s="160"/>
      <c r="AM107" s="5112">
        <f>AM105+AM60</f>
        <v>0</v>
      </c>
      <c r="AN107" s="5112"/>
      <c r="AO107" s="160"/>
      <c r="AP107" s="178"/>
      <c r="AQ107" s="178"/>
      <c r="AR107" s="178"/>
      <c r="AS107" s="178"/>
    </row>
    <row r="108" spans="2:45" s="169" customFormat="1" ht="13.2">
      <c r="B108" s="236"/>
      <c r="C108" s="5005" t="s">
        <v>3037</v>
      </c>
      <c r="D108" s="5289"/>
      <c r="E108" s="5289"/>
      <c r="F108" s="5289"/>
      <c r="G108" s="5349"/>
      <c r="H108" s="5349"/>
      <c r="I108" s="5349"/>
      <c r="J108" s="5349"/>
      <c r="K108" s="5350"/>
      <c r="L108" s="5350"/>
      <c r="M108" s="5350"/>
      <c r="N108" s="5350"/>
      <c r="O108" s="5350"/>
      <c r="P108" s="5350"/>
      <c r="Q108" s="5350"/>
      <c r="R108" s="5346">
        <f>R106+R61</f>
        <v>0</v>
      </c>
      <c r="S108" s="5350"/>
      <c r="T108" s="5346">
        <f t="shared" si="13"/>
        <v>0</v>
      </c>
      <c r="U108" s="5346">
        <f t="shared" si="13"/>
        <v>0</v>
      </c>
      <c r="V108" s="5346">
        <f t="shared" si="13"/>
        <v>0</v>
      </c>
      <c r="W108" s="5346">
        <f t="shared" si="13"/>
        <v>0</v>
      </c>
      <c r="X108" s="5002">
        <f t="shared" si="13"/>
        <v>0</v>
      </c>
      <c r="Y108" s="160"/>
      <c r="Z108" s="5003">
        <f t="shared" si="14"/>
        <v>0</v>
      </c>
      <c r="AA108" s="5346">
        <f t="shared" si="14"/>
        <v>0</v>
      </c>
      <c r="AB108" s="5346">
        <f t="shared" si="14"/>
        <v>0</v>
      </c>
      <c r="AC108" s="5346">
        <f t="shared" si="15"/>
        <v>0</v>
      </c>
      <c r="AD108" s="5346">
        <f t="shared" si="15"/>
        <v>0</v>
      </c>
      <c r="AE108" s="5346">
        <f t="shared" si="15"/>
        <v>0</v>
      </c>
      <c r="AF108" s="5346">
        <f t="shared" si="15"/>
        <v>0</v>
      </c>
      <c r="AG108" s="5346">
        <f t="shared" si="15"/>
        <v>0</v>
      </c>
      <c r="AH108" s="5346">
        <f t="shared" si="14"/>
        <v>0</v>
      </c>
      <c r="AI108" s="5002">
        <f t="shared" si="14"/>
        <v>0</v>
      </c>
      <c r="AJ108" s="160"/>
      <c r="AK108" s="5112">
        <f>AK106+AK61</f>
        <v>0</v>
      </c>
      <c r="AL108" s="160"/>
      <c r="AM108" s="5112">
        <f>AM106+AM61</f>
        <v>0</v>
      </c>
      <c r="AN108" s="5112"/>
      <c r="AO108" s="160"/>
      <c r="AP108" s="178"/>
      <c r="AQ108" s="178"/>
      <c r="AR108" s="178"/>
      <c r="AS108" s="178"/>
    </row>
    <row r="109" spans="2:45" ht="13.2">
      <c r="B109" s="233"/>
      <c r="C109" s="5283" t="s">
        <v>3152</v>
      </c>
      <c r="D109" s="1687"/>
      <c r="E109" s="1687"/>
      <c r="F109" s="1688"/>
      <c r="G109" s="1683"/>
      <c r="H109" s="1683"/>
      <c r="I109" s="1683"/>
      <c r="J109" s="1683"/>
      <c r="K109" s="1683"/>
      <c r="L109" s="1689"/>
      <c r="M109" s="1689"/>
      <c r="N109" s="1684"/>
      <c r="O109" s="1684"/>
      <c r="P109" s="1684"/>
      <c r="Q109" s="1684"/>
      <c r="R109" s="1684"/>
      <c r="S109" s="1684"/>
      <c r="T109" s="1684"/>
      <c r="U109" s="1684"/>
      <c r="V109" s="1684"/>
      <c r="W109" s="1684"/>
      <c r="X109" s="1685"/>
      <c r="Y109" s="121"/>
      <c r="Z109" s="5358"/>
      <c r="AA109" s="1684"/>
      <c r="AB109" s="1684"/>
      <c r="AC109" s="1707"/>
      <c r="AD109" s="2055"/>
      <c r="AE109" s="2055"/>
      <c r="AF109" s="2055"/>
      <c r="AG109" s="1379"/>
      <c r="AH109" s="1684"/>
      <c r="AI109" s="1685"/>
      <c r="AJ109" s="121"/>
      <c r="AK109" s="5335"/>
      <c r="AL109" s="121"/>
      <c r="AM109" s="5335"/>
      <c r="AN109" s="5335"/>
      <c r="AO109" s="121"/>
      <c r="AP109" s="164"/>
      <c r="AQ109" s="164"/>
      <c r="AR109" s="164"/>
      <c r="AS109" s="164"/>
    </row>
    <row r="110" spans="2:45" ht="13.2">
      <c r="B110" s="233"/>
      <c r="C110" s="5283" t="s">
        <v>3023</v>
      </c>
      <c r="D110" s="1687"/>
      <c r="E110" s="1687"/>
      <c r="F110" s="1688"/>
      <c r="G110" s="1683"/>
      <c r="H110" s="1683"/>
      <c r="I110" s="1683"/>
      <c r="J110" s="1683"/>
      <c r="K110" s="1683"/>
      <c r="L110" s="1689"/>
      <c r="M110" s="1689"/>
      <c r="N110" s="1684"/>
      <c r="O110" s="1684"/>
      <c r="P110" s="1684"/>
      <c r="Q110" s="1684"/>
      <c r="R110" s="1684"/>
      <c r="S110" s="1684"/>
      <c r="T110" s="1684"/>
      <c r="U110" s="1684"/>
      <c r="V110" s="1684"/>
      <c r="W110" s="1684"/>
      <c r="X110" s="1685"/>
      <c r="Y110" s="121"/>
      <c r="Z110" s="5358"/>
      <c r="AA110" s="1684"/>
      <c r="AB110" s="1684"/>
      <c r="AC110" s="1707"/>
      <c r="AD110" s="2055"/>
      <c r="AE110" s="2055"/>
      <c r="AF110" s="2055"/>
      <c r="AG110" s="1379"/>
      <c r="AH110" s="1684"/>
      <c r="AI110" s="1685"/>
      <c r="AJ110" s="121"/>
      <c r="AK110" s="5335"/>
      <c r="AL110" s="121"/>
      <c r="AM110" s="5335"/>
      <c r="AN110" s="5335"/>
      <c r="AO110" s="121"/>
      <c r="AP110" s="164"/>
      <c r="AQ110" s="164"/>
      <c r="AR110" s="164"/>
      <c r="AS110" s="164"/>
    </row>
    <row r="111" spans="2:45" ht="13.2">
      <c r="B111" s="233"/>
      <c r="C111" s="5285" t="s">
        <v>3133</v>
      </c>
      <c r="D111" s="1690"/>
      <c r="E111" s="1690"/>
      <c r="F111" s="1691"/>
      <c r="G111" s="1692"/>
      <c r="H111" s="1692"/>
      <c r="I111" s="1692"/>
      <c r="J111" s="1692"/>
      <c r="K111" s="1693"/>
      <c r="L111" s="1693"/>
      <c r="M111" s="1693"/>
      <c r="N111" s="1693"/>
      <c r="O111" s="1684"/>
      <c r="P111" s="1693"/>
      <c r="Q111" s="1693"/>
      <c r="R111" s="1693"/>
      <c r="S111" s="1693"/>
      <c r="T111" s="1693"/>
      <c r="U111" s="1693"/>
      <c r="V111" s="1692"/>
      <c r="W111" s="1694"/>
      <c r="X111" s="1695"/>
      <c r="Y111" s="121"/>
      <c r="Z111" s="5336"/>
      <c r="AA111" s="2029"/>
      <c r="AB111" s="544"/>
      <c r="AC111" s="1696"/>
      <c r="AD111" s="2029"/>
      <c r="AE111" s="2029"/>
      <c r="AF111" s="2029"/>
      <c r="AG111" s="1376"/>
      <c r="AH111" s="2029"/>
      <c r="AI111" s="1532"/>
      <c r="AJ111" s="121"/>
      <c r="AK111" s="5337"/>
      <c r="AL111" s="121"/>
      <c r="AM111" s="5337"/>
      <c r="AN111" s="5337"/>
      <c r="AO111" s="121"/>
      <c r="AP111" s="164"/>
      <c r="AQ111" s="164"/>
      <c r="AR111" s="164"/>
      <c r="AS111" s="164"/>
    </row>
    <row r="112" spans="2:45" ht="13.2">
      <c r="B112" s="233"/>
      <c r="C112" s="5285" t="s">
        <v>3134</v>
      </c>
      <c r="D112" s="1690"/>
      <c r="E112" s="1690"/>
      <c r="F112" s="1691"/>
      <c r="G112" s="1692"/>
      <c r="H112" s="1692"/>
      <c r="I112" s="1692"/>
      <c r="J112" s="1692"/>
      <c r="K112" s="1693"/>
      <c r="L112" s="1693"/>
      <c r="M112" s="1693"/>
      <c r="N112" s="1693"/>
      <c r="O112" s="1684"/>
      <c r="P112" s="1693"/>
      <c r="Q112" s="1693"/>
      <c r="R112" s="1693"/>
      <c r="S112" s="1693"/>
      <c r="T112" s="1693"/>
      <c r="U112" s="1693"/>
      <c r="V112" s="1692"/>
      <c r="W112" s="1694"/>
      <c r="X112" s="1695"/>
      <c r="Y112" s="121"/>
      <c r="Z112" s="5336"/>
      <c r="AA112" s="2029"/>
      <c r="AB112" s="544"/>
      <c r="AC112" s="1696"/>
      <c r="AD112" s="2029"/>
      <c r="AE112" s="2029"/>
      <c r="AF112" s="2029"/>
      <c r="AG112" s="1376"/>
      <c r="AH112" s="2029"/>
      <c r="AI112" s="1532"/>
      <c r="AJ112" s="121"/>
      <c r="AK112" s="5337"/>
      <c r="AL112" s="121"/>
      <c r="AM112" s="5337"/>
      <c r="AN112" s="5337"/>
      <c r="AO112" s="121"/>
      <c r="AP112" s="164"/>
      <c r="AQ112" s="164"/>
      <c r="AR112" s="164"/>
      <c r="AS112" s="164"/>
    </row>
    <row r="113" spans="2:45" ht="13.2">
      <c r="B113" s="233"/>
      <c r="C113" s="5285" t="s">
        <v>3135</v>
      </c>
      <c r="D113" s="1690"/>
      <c r="E113" s="1690"/>
      <c r="F113" s="1691"/>
      <c r="G113" s="1692"/>
      <c r="H113" s="1692"/>
      <c r="I113" s="1692"/>
      <c r="J113" s="1692"/>
      <c r="K113" s="1693"/>
      <c r="L113" s="1693"/>
      <c r="M113" s="1693"/>
      <c r="N113" s="1693"/>
      <c r="O113" s="1684"/>
      <c r="P113" s="1693"/>
      <c r="Q113" s="1693"/>
      <c r="R113" s="1693"/>
      <c r="S113" s="1693"/>
      <c r="T113" s="1693"/>
      <c r="U113" s="1693"/>
      <c r="V113" s="1692"/>
      <c r="W113" s="1694"/>
      <c r="X113" s="1695"/>
      <c r="Y113" s="121"/>
      <c r="Z113" s="5336"/>
      <c r="AA113" s="2029"/>
      <c r="AB113" s="544"/>
      <c r="AC113" s="1696"/>
      <c r="AD113" s="2029"/>
      <c r="AE113" s="2029"/>
      <c r="AF113" s="2029"/>
      <c r="AG113" s="1376"/>
      <c r="AH113" s="2029"/>
      <c r="AI113" s="1532"/>
      <c r="AJ113" s="121"/>
      <c r="AK113" s="5337"/>
      <c r="AL113" s="121"/>
      <c r="AM113" s="5337"/>
      <c r="AN113" s="5337"/>
      <c r="AO113" s="121"/>
      <c r="AP113" s="164"/>
      <c r="AQ113" s="164"/>
      <c r="AR113" s="164"/>
      <c r="AS113" s="164"/>
    </row>
    <row r="114" spans="2:45" ht="13.2">
      <c r="B114" s="233"/>
      <c r="C114" s="5338" t="s">
        <v>3136</v>
      </c>
      <c r="D114" s="1690"/>
      <c r="E114" s="1690"/>
      <c r="F114" s="1691"/>
      <c r="G114" s="1697" t="b">
        <v>1</v>
      </c>
      <c r="H114" s="1697"/>
      <c r="I114" s="1697"/>
      <c r="J114" s="1697"/>
      <c r="K114" s="1693"/>
      <c r="L114" s="1693"/>
      <c r="M114" s="1693"/>
      <c r="N114" s="1693"/>
      <c r="O114" s="1698">
        <v>0</v>
      </c>
      <c r="P114" s="1698">
        <v>0</v>
      </c>
      <c r="Q114" s="1698">
        <v>0</v>
      </c>
      <c r="R114" s="1699">
        <f>O114*Q114</f>
        <v>0</v>
      </c>
      <c r="S114" s="1698">
        <v>0</v>
      </c>
      <c r="T114" s="1699">
        <f>O114*S114</f>
        <v>0</v>
      </c>
      <c r="U114" s="1698">
        <v>0</v>
      </c>
      <c r="V114" s="1698">
        <v>0</v>
      </c>
      <c r="W114" s="1698">
        <v>0</v>
      </c>
      <c r="X114" s="1700">
        <f>U114+V114-W114</f>
        <v>0</v>
      </c>
      <c r="Y114" s="121"/>
      <c r="Z114" s="5339">
        <f>+AA114+AB114</f>
        <v>0</v>
      </c>
      <c r="AA114" s="1698">
        <v>0</v>
      </c>
      <c r="AB114" s="1698">
        <v>0</v>
      </c>
      <c r="AC114" s="1705">
        <v>0</v>
      </c>
      <c r="AD114" s="2117">
        <v>0</v>
      </c>
      <c r="AE114" s="2117">
        <v>0</v>
      </c>
      <c r="AF114" s="2117">
        <v>0</v>
      </c>
      <c r="AG114" s="1377">
        <v>0</v>
      </c>
      <c r="AH114" s="2113">
        <f>AE114+AF114-AG114</f>
        <v>0</v>
      </c>
      <c r="AI114" s="1533">
        <f>AB114+AD114</f>
        <v>0</v>
      </c>
      <c r="AJ114" s="121"/>
      <c r="AK114" s="5340">
        <v>0</v>
      </c>
      <c r="AL114" s="121"/>
      <c r="AM114" s="5340">
        <v>0</v>
      </c>
      <c r="AN114" s="5340"/>
      <c r="AO114" s="121"/>
      <c r="AP114" s="164"/>
      <c r="AQ114" s="164"/>
      <c r="AR114" s="164"/>
      <c r="AS114" s="164"/>
    </row>
    <row r="115" spans="2:45" ht="13.2">
      <c r="B115" s="233"/>
      <c r="C115" s="5338" t="s">
        <v>3137</v>
      </c>
      <c r="D115" s="1690"/>
      <c r="E115" s="1690"/>
      <c r="F115" s="1691"/>
      <c r="G115" s="1697" t="b">
        <v>0</v>
      </c>
      <c r="H115" s="1697"/>
      <c r="I115" s="1697"/>
      <c r="J115" s="1697"/>
      <c r="K115" s="1693"/>
      <c r="L115" s="1693"/>
      <c r="M115" s="1693"/>
      <c r="N115" s="1693"/>
      <c r="O115" s="1684">
        <v>0</v>
      </c>
      <c r="P115" s="1698">
        <v>0</v>
      </c>
      <c r="Q115" s="1698">
        <v>0</v>
      </c>
      <c r="R115" s="1699">
        <f>O115*Q115</f>
        <v>0</v>
      </c>
      <c r="S115" s="1698">
        <v>0</v>
      </c>
      <c r="T115" s="1699">
        <f>O115*S115</f>
        <v>0</v>
      </c>
      <c r="U115" s="1698">
        <v>0</v>
      </c>
      <c r="V115" s="1698">
        <v>0</v>
      </c>
      <c r="W115" s="1698">
        <v>0</v>
      </c>
      <c r="X115" s="1700">
        <f>U115+V115-W115</f>
        <v>0</v>
      </c>
      <c r="Y115" s="121"/>
      <c r="Z115" s="5339">
        <f>+AA115+AB115</f>
        <v>0</v>
      </c>
      <c r="AA115" s="2117">
        <v>0</v>
      </c>
      <c r="AB115" s="605">
        <v>0</v>
      </c>
      <c r="AC115" s="1701">
        <v>0</v>
      </c>
      <c r="AD115" s="2117">
        <v>0</v>
      </c>
      <c r="AE115" s="2117">
        <v>0</v>
      </c>
      <c r="AF115" s="2117">
        <v>0</v>
      </c>
      <c r="AG115" s="1377">
        <v>0</v>
      </c>
      <c r="AH115" s="2113">
        <f>AE115+AF115-AG115</f>
        <v>0</v>
      </c>
      <c r="AI115" s="1533">
        <f>AB115+AD115</f>
        <v>0</v>
      </c>
      <c r="AJ115" s="121"/>
      <c r="AK115" s="5340">
        <v>0</v>
      </c>
      <c r="AL115" s="121"/>
      <c r="AM115" s="5340">
        <v>0</v>
      </c>
      <c r="AN115" s="5340"/>
      <c r="AO115" s="121"/>
      <c r="AP115" s="164"/>
      <c r="AQ115" s="164"/>
      <c r="AR115" s="164"/>
      <c r="AS115" s="164"/>
    </row>
    <row r="116" spans="2:45" ht="13.2">
      <c r="B116" s="233"/>
      <c r="C116" s="5338" t="s">
        <v>3138</v>
      </c>
      <c r="D116" s="1690"/>
      <c r="E116" s="1690"/>
      <c r="F116" s="1691"/>
      <c r="G116" s="1697" t="b">
        <v>1</v>
      </c>
      <c r="H116" s="1697"/>
      <c r="I116" s="1697"/>
      <c r="J116" s="1697"/>
      <c r="K116" s="1693"/>
      <c r="L116" s="1693"/>
      <c r="M116" s="1693"/>
      <c r="N116" s="1693"/>
      <c r="O116" s="1684">
        <v>0</v>
      </c>
      <c r="P116" s="1698">
        <v>0</v>
      </c>
      <c r="Q116" s="1698">
        <v>0</v>
      </c>
      <c r="R116" s="1699">
        <f>O116*Q116</f>
        <v>0</v>
      </c>
      <c r="S116" s="1698">
        <v>0</v>
      </c>
      <c r="T116" s="1699">
        <f>O116*S116</f>
        <v>0</v>
      </c>
      <c r="U116" s="1698">
        <v>0</v>
      </c>
      <c r="V116" s="1698">
        <v>0</v>
      </c>
      <c r="W116" s="1698">
        <v>0</v>
      </c>
      <c r="X116" s="1700">
        <f>U116+V116-W116</f>
        <v>0</v>
      </c>
      <c r="Y116" s="121"/>
      <c r="Z116" s="5339">
        <f>+AA116+AB116</f>
        <v>0</v>
      </c>
      <c r="AA116" s="2117">
        <v>0</v>
      </c>
      <c r="AB116" s="605">
        <v>0</v>
      </c>
      <c r="AC116" s="1701">
        <v>0</v>
      </c>
      <c r="AD116" s="2117">
        <v>0</v>
      </c>
      <c r="AE116" s="2117">
        <v>0</v>
      </c>
      <c r="AF116" s="2117">
        <v>0</v>
      </c>
      <c r="AG116" s="1377">
        <v>0</v>
      </c>
      <c r="AH116" s="2113">
        <f>AE116+AF116-AG116</f>
        <v>0</v>
      </c>
      <c r="AI116" s="1533">
        <f>AB116+AD116</f>
        <v>0</v>
      </c>
      <c r="AJ116" s="121"/>
      <c r="AK116" s="5340">
        <v>0</v>
      </c>
      <c r="AL116" s="121"/>
      <c r="AM116" s="5340">
        <v>0</v>
      </c>
      <c r="AN116" s="5340"/>
      <c r="AO116" s="121"/>
      <c r="AP116" s="164"/>
      <c r="AQ116" s="164"/>
      <c r="AR116" s="164"/>
      <c r="AS116" s="164"/>
    </row>
    <row r="117" spans="2:45" ht="13.2">
      <c r="B117" s="233"/>
      <c r="C117" s="5285" t="s">
        <v>3139</v>
      </c>
      <c r="D117" s="1690"/>
      <c r="E117" s="1690"/>
      <c r="F117" s="1691"/>
      <c r="G117" s="1692"/>
      <c r="H117" s="1692"/>
      <c r="I117" s="1692"/>
      <c r="J117" s="1692"/>
      <c r="K117" s="1693"/>
      <c r="L117" s="1693"/>
      <c r="M117" s="1693"/>
      <c r="N117" s="1693"/>
      <c r="O117" s="1684"/>
      <c r="P117" s="1693"/>
      <c r="Q117" s="1693"/>
      <c r="R117" s="1693"/>
      <c r="S117" s="1693"/>
      <c r="T117" s="1693"/>
      <c r="U117" s="1693"/>
      <c r="V117" s="1692"/>
      <c r="W117" s="1694"/>
      <c r="X117" s="1695"/>
      <c r="Y117" s="121"/>
      <c r="Z117" s="5336"/>
      <c r="AA117" s="2029"/>
      <c r="AB117" s="544"/>
      <c r="AC117" s="1696"/>
      <c r="AD117" s="2029"/>
      <c r="AE117" s="2029"/>
      <c r="AF117" s="2029"/>
      <c r="AG117" s="1376"/>
      <c r="AH117" s="2029"/>
      <c r="AI117" s="1532"/>
      <c r="AJ117" s="121"/>
      <c r="AK117" s="5337"/>
      <c r="AL117" s="121"/>
      <c r="AM117" s="5337"/>
      <c r="AN117" s="5337"/>
      <c r="AO117" s="121"/>
      <c r="AP117" s="164"/>
      <c r="AQ117" s="164"/>
      <c r="AR117" s="164"/>
      <c r="AS117" s="164"/>
    </row>
    <row r="118" spans="2:45" ht="13.2">
      <c r="B118" s="233"/>
      <c r="C118" s="5338" t="s">
        <v>3136</v>
      </c>
      <c r="D118" s="1690"/>
      <c r="E118" s="1690"/>
      <c r="F118" s="1691"/>
      <c r="G118" s="1697" t="b">
        <v>1</v>
      </c>
      <c r="H118" s="1697"/>
      <c r="I118" s="1697"/>
      <c r="J118" s="1697"/>
      <c r="K118" s="1693"/>
      <c r="L118" s="1693"/>
      <c r="M118" s="1693"/>
      <c r="N118" s="1693"/>
      <c r="O118" s="1684">
        <v>0</v>
      </c>
      <c r="P118" s="1698">
        <v>0</v>
      </c>
      <c r="Q118" s="1698">
        <v>0</v>
      </c>
      <c r="R118" s="1699">
        <f>O118*Q118</f>
        <v>0</v>
      </c>
      <c r="S118" s="1698">
        <v>0</v>
      </c>
      <c r="T118" s="1699">
        <f>O118*S118</f>
        <v>0</v>
      </c>
      <c r="U118" s="1698">
        <v>0</v>
      </c>
      <c r="V118" s="1698">
        <v>0</v>
      </c>
      <c r="W118" s="1698">
        <v>0</v>
      </c>
      <c r="X118" s="1700">
        <f>U118+V118-W118</f>
        <v>0</v>
      </c>
      <c r="Y118" s="121"/>
      <c r="Z118" s="5339">
        <f>+AA118+AB118</f>
        <v>0</v>
      </c>
      <c r="AA118" s="2117">
        <v>0</v>
      </c>
      <c r="AB118" s="605">
        <v>0</v>
      </c>
      <c r="AC118" s="1701">
        <v>0</v>
      </c>
      <c r="AD118" s="2117">
        <v>0</v>
      </c>
      <c r="AE118" s="2117">
        <v>0</v>
      </c>
      <c r="AF118" s="2117">
        <v>0</v>
      </c>
      <c r="AG118" s="1377">
        <v>0</v>
      </c>
      <c r="AH118" s="2113">
        <f>AE118+AF118-AG118</f>
        <v>0</v>
      </c>
      <c r="AI118" s="1533">
        <f>AB118+AD118</f>
        <v>0</v>
      </c>
      <c r="AJ118" s="121"/>
      <c r="AK118" s="5340">
        <v>0</v>
      </c>
      <c r="AL118" s="121"/>
      <c r="AM118" s="5340">
        <v>0</v>
      </c>
      <c r="AN118" s="5340"/>
      <c r="AO118" s="121"/>
      <c r="AP118" s="164"/>
      <c r="AQ118" s="164"/>
      <c r="AR118" s="164"/>
      <c r="AS118" s="164"/>
    </row>
    <row r="119" spans="2:45" ht="13.2">
      <c r="B119" s="233"/>
      <c r="C119" s="5338" t="s">
        <v>3137</v>
      </c>
      <c r="D119" s="1690"/>
      <c r="E119" s="1690"/>
      <c r="F119" s="1691"/>
      <c r="G119" s="1697" t="b">
        <v>0</v>
      </c>
      <c r="H119" s="1697"/>
      <c r="I119" s="1697"/>
      <c r="J119" s="1697"/>
      <c r="K119" s="1693"/>
      <c r="L119" s="1693"/>
      <c r="M119" s="1693"/>
      <c r="N119" s="1693"/>
      <c r="O119" s="1684">
        <v>0</v>
      </c>
      <c r="P119" s="1698">
        <v>0</v>
      </c>
      <c r="Q119" s="1698">
        <v>0</v>
      </c>
      <c r="R119" s="1699">
        <f>O119*Q119</f>
        <v>0</v>
      </c>
      <c r="S119" s="1698">
        <v>0</v>
      </c>
      <c r="T119" s="1699">
        <f>O119*S119</f>
        <v>0</v>
      </c>
      <c r="U119" s="1698">
        <v>0</v>
      </c>
      <c r="V119" s="1698">
        <v>0</v>
      </c>
      <c r="W119" s="1698">
        <v>0</v>
      </c>
      <c r="X119" s="1700">
        <f>U119+V119-W119</f>
        <v>0</v>
      </c>
      <c r="Y119" s="121"/>
      <c r="Z119" s="5339">
        <f>+AA119+AB119</f>
        <v>0</v>
      </c>
      <c r="AA119" s="2117">
        <v>0</v>
      </c>
      <c r="AB119" s="605">
        <v>0</v>
      </c>
      <c r="AC119" s="1701">
        <v>0</v>
      </c>
      <c r="AD119" s="2117">
        <v>0</v>
      </c>
      <c r="AE119" s="2117">
        <v>0</v>
      </c>
      <c r="AF119" s="2117">
        <v>0</v>
      </c>
      <c r="AG119" s="1377">
        <v>0</v>
      </c>
      <c r="AH119" s="2113">
        <f>AE119+AF119-AG119</f>
        <v>0</v>
      </c>
      <c r="AI119" s="1533">
        <f>AB119+AD119</f>
        <v>0</v>
      </c>
      <c r="AJ119" s="121"/>
      <c r="AK119" s="5340">
        <v>0</v>
      </c>
      <c r="AL119" s="121"/>
      <c r="AM119" s="5340">
        <v>0</v>
      </c>
      <c r="AN119" s="5340"/>
      <c r="AO119" s="121"/>
      <c r="AP119" s="164"/>
      <c r="AQ119" s="164"/>
      <c r="AR119" s="164"/>
      <c r="AS119" s="164"/>
    </row>
    <row r="120" spans="2:45" ht="13.2">
      <c r="B120" s="233"/>
      <c r="C120" s="5338" t="s">
        <v>3138</v>
      </c>
      <c r="D120" s="1690"/>
      <c r="E120" s="1690"/>
      <c r="F120" s="1691"/>
      <c r="G120" s="1697" t="b">
        <v>1</v>
      </c>
      <c r="H120" s="1697"/>
      <c r="I120" s="1697"/>
      <c r="J120" s="1697"/>
      <c r="K120" s="1693"/>
      <c r="L120" s="1693"/>
      <c r="M120" s="1693"/>
      <c r="N120" s="1693"/>
      <c r="O120" s="1684">
        <v>0</v>
      </c>
      <c r="P120" s="1698">
        <v>0</v>
      </c>
      <c r="Q120" s="1698">
        <v>0</v>
      </c>
      <c r="R120" s="1699">
        <f>O120*Q120</f>
        <v>0</v>
      </c>
      <c r="S120" s="1698">
        <v>0</v>
      </c>
      <c r="T120" s="1699">
        <f>O120*S120</f>
        <v>0</v>
      </c>
      <c r="U120" s="1698">
        <v>0</v>
      </c>
      <c r="V120" s="1698">
        <v>0</v>
      </c>
      <c r="W120" s="1698">
        <v>0</v>
      </c>
      <c r="X120" s="1700">
        <f>U120+V120-W120</f>
        <v>0</v>
      </c>
      <c r="Y120" s="121"/>
      <c r="Z120" s="5339">
        <f>+AA120+AB120</f>
        <v>0</v>
      </c>
      <c r="AA120" s="2117">
        <v>0</v>
      </c>
      <c r="AB120" s="605">
        <v>0</v>
      </c>
      <c r="AC120" s="1701">
        <v>0</v>
      </c>
      <c r="AD120" s="2117">
        <v>0</v>
      </c>
      <c r="AE120" s="2117">
        <v>0</v>
      </c>
      <c r="AF120" s="2117">
        <v>0</v>
      </c>
      <c r="AG120" s="1377">
        <v>0</v>
      </c>
      <c r="AH120" s="2113">
        <f>AE120+AF120-AG120</f>
        <v>0</v>
      </c>
      <c r="AI120" s="1533">
        <f>AB120+AD120</f>
        <v>0</v>
      </c>
      <c r="AJ120" s="121"/>
      <c r="AK120" s="5340">
        <v>0</v>
      </c>
      <c r="AL120" s="121"/>
      <c r="AM120" s="5340">
        <v>0</v>
      </c>
      <c r="AN120" s="5340"/>
      <c r="AO120" s="121"/>
      <c r="AP120" s="164"/>
      <c r="AQ120" s="164"/>
      <c r="AR120" s="164"/>
      <c r="AS120" s="164"/>
    </row>
    <row r="121" spans="2:45" ht="13.2">
      <c r="B121" s="233"/>
      <c r="C121" s="5285" t="s">
        <v>3140</v>
      </c>
      <c r="D121" s="1690"/>
      <c r="E121" s="1690"/>
      <c r="F121" s="1691"/>
      <c r="G121" s="1692"/>
      <c r="H121" s="1692"/>
      <c r="I121" s="1692"/>
      <c r="J121" s="1692"/>
      <c r="K121" s="1693"/>
      <c r="L121" s="1693"/>
      <c r="M121" s="1693"/>
      <c r="N121" s="1693"/>
      <c r="O121" s="1684"/>
      <c r="P121" s="1693"/>
      <c r="Q121" s="1693"/>
      <c r="R121" s="1693"/>
      <c r="S121" s="1693"/>
      <c r="T121" s="1693"/>
      <c r="U121" s="1693"/>
      <c r="V121" s="1692"/>
      <c r="W121" s="1694"/>
      <c r="X121" s="1695"/>
      <c r="Y121" s="121"/>
      <c r="Z121" s="5336"/>
      <c r="AA121" s="2029"/>
      <c r="AB121" s="544"/>
      <c r="AC121" s="1696"/>
      <c r="AD121" s="2029"/>
      <c r="AE121" s="2029"/>
      <c r="AF121" s="2029"/>
      <c r="AG121" s="1376"/>
      <c r="AH121" s="2029"/>
      <c r="AI121" s="1532"/>
      <c r="AJ121" s="121"/>
      <c r="AK121" s="5337"/>
      <c r="AL121" s="121"/>
      <c r="AM121" s="5337"/>
      <c r="AN121" s="5337"/>
      <c r="AO121" s="121"/>
      <c r="AP121" s="164"/>
      <c r="AQ121" s="164"/>
      <c r="AR121" s="164"/>
      <c r="AS121" s="164"/>
    </row>
    <row r="122" spans="2:45" ht="13.2">
      <c r="B122" s="233"/>
      <c r="C122" s="5285" t="s">
        <v>3141</v>
      </c>
      <c r="D122" s="1690"/>
      <c r="E122" s="1690"/>
      <c r="F122" s="1691"/>
      <c r="G122" s="1692"/>
      <c r="H122" s="1692"/>
      <c r="I122" s="1692"/>
      <c r="J122" s="1692"/>
      <c r="K122" s="1693"/>
      <c r="L122" s="1693"/>
      <c r="M122" s="1693"/>
      <c r="N122" s="1693"/>
      <c r="O122" s="1684"/>
      <c r="P122" s="1693"/>
      <c r="Q122" s="1693"/>
      <c r="R122" s="1693"/>
      <c r="S122" s="1693"/>
      <c r="T122" s="1693"/>
      <c r="U122" s="1693"/>
      <c r="V122" s="1692"/>
      <c r="W122" s="1694"/>
      <c r="X122" s="1695"/>
      <c r="Y122" s="121"/>
      <c r="Z122" s="5336"/>
      <c r="AA122" s="2029"/>
      <c r="AB122" s="544"/>
      <c r="AC122" s="1696"/>
      <c r="AD122" s="2029"/>
      <c r="AE122" s="2029"/>
      <c r="AF122" s="2029"/>
      <c r="AG122" s="1376"/>
      <c r="AH122" s="2029"/>
      <c r="AI122" s="1532"/>
      <c r="AJ122" s="121"/>
      <c r="AK122" s="5337"/>
      <c r="AL122" s="121"/>
      <c r="AM122" s="5337"/>
      <c r="AN122" s="5337"/>
      <c r="AO122" s="121"/>
      <c r="AP122" s="164"/>
      <c r="AQ122" s="164"/>
      <c r="AR122" s="164"/>
      <c r="AS122" s="164"/>
    </row>
    <row r="123" spans="2:45" ht="13.2">
      <c r="B123" s="233"/>
      <c r="C123" s="5338" t="s">
        <v>3136</v>
      </c>
      <c r="D123" s="1690"/>
      <c r="E123" s="1690"/>
      <c r="F123" s="1691"/>
      <c r="G123" s="1697" t="b">
        <v>1</v>
      </c>
      <c r="H123" s="1697"/>
      <c r="I123" s="1697"/>
      <c r="J123" s="1697"/>
      <c r="K123" s="1693"/>
      <c r="L123" s="1693"/>
      <c r="M123" s="1693"/>
      <c r="N123" s="1693"/>
      <c r="O123" s="1684">
        <v>0</v>
      </c>
      <c r="P123" s="1698">
        <v>0</v>
      </c>
      <c r="Q123" s="1698">
        <v>0</v>
      </c>
      <c r="R123" s="1699">
        <f>O123*Q123</f>
        <v>0</v>
      </c>
      <c r="S123" s="1698">
        <v>0</v>
      </c>
      <c r="T123" s="1699">
        <f>O123*S123</f>
        <v>0</v>
      </c>
      <c r="U123" s="1698">
        <v>0</v>
      </c>
      <c r="V123" s="1698">
        <v>0</v>
      </c>
      <c r="W123" s="1698">
        <v>0</v>
      </c>
      <c r="X123" s="1700">
        <f>U123+V123-W123</f>
        <v>0</v>
      </c>
      <c r="Y123" s="121"/>
      <c r="Z123" s="5339">
        <f>+AA123+AB123</f>
        <v>0</v>
      </c>
      <c r="AA123" s="2117">
        <v>0</v>
      </c>
      <c r="AB123" s="605">
        <v>0</v>
      </c>
      <c r="AC123" s="1701">
        <v>0</v>
      </c>
      <c r="AD123" s="2117">
        <v>0</v>
      </c>
      <c r="AE123" s="2117">
        <v>0</v>
      </c>
      <c r="AF123" s="2117">
        <v>0</v>
      </c>
      <c r="AG123" s="1377">
        <v>0</v>
      </c>
      <c r="AH123" s="2113">
        <f>AE123+AF123-AG123</f>
        <v>0</v>
      </c>
      <c r="AI123" s="1533">
        <f>AB123+AD123</f>
        <v>0</v>
      </c>
      <c r="AJ123" s="121"/>
      <c r="AK123" s="5340">
        <v>0</v>
      </c>
      <c r="AL123" s="121"/>
      <c r="AM123" s="5340">
        <v>0</v>
      </c>
      <c r="AN123" s="5340"/>
      <c r="AO123" s="121"/>
      <c r="AP123" s="164"/>
      <c r="AQ123" s="164"/>
      <c r="AR123" s="164"/>
      <c r="AS123" s="164"/>
    </row>
    <row r="124" spans="2:45" ht="13.2">
      <c r="B124" s="233"/>
      <c r="C124" s="5338" t="s">
        <v>3137</v>
      </c>
      <c r="D124" s="1690"/>
      <c r="E124" s="1690"/>
      <c r="F124" s="1691"/>
      <c r="G124" s="1697" t="b">
        <v>0</v>
      </c>
      <c r="H124" s="1697"/>
      <c r="I124" s="1697"/>
      <c r="J124" s="1697"/>
      <c r="K124" s="1693"/>
      <c r="L124" s="1693"/>
      <c r="M124" s="1693"/>
      <c r="N124" s="1693"/>
      <c r="O124" s="1684">
        <v>0</v>
      </c>
      <c r="P124" s="1698">
        <v>0</v>
      </c>
      <c r="Q124" s="1698">
        <v>0</v>
      </c>
      <c r="R124" s="1699">
        <f>O124*Q124</f>
        <v>0</v>
      </c>
      <c r="S124" s="1698">
        <v>0</v>
      </c>
      <c r="T124" s="1699">
        <f>O124*S124</f>
        <v>0</v>
      </c>
      <c r="U124" s="1698">
        <v>0</v>
      </c>
      <c r="V124" s="1698">
        <v>0</v>
      </c>
      <c r="W124" s="1698">
        <v>0</v>
      </c>
      <c r="X124" s="1700">
        <f>U124+V124-W124</f>
        <v>0</v>
      </c>
      <c r="Y124" s="121"/>
      <c r="Z124" s="5339">
        <f>+AA124+AB124</f>
        <v>0</v>
      </c>
      <c r="AA124" s="2117">
        <v>0</v>
      </c>
      <c r="AB124" s="605">
        <v>0</v>
      </c>
      <c r="AC124" s="1701">
        <v>0</v>
      </c>
      <c r="AD124" s="2117">
        <v>0</v>
      </c>
      <c r="AE124" s="2117">
        <v>0</v>
      </c>
      <c r="AF124" s="2117">
        <v>0</v>
      </c>
      <c r="AG124" s="1377">
        <v>0</v>
      </c>
      <c r="AH124" s="2113">
        <f>AE124+AF124-AG124</f>
        <v>0</v>
      </c>
      <c r="AI124" s="1533">
        <f>AB124+AD124</f>
        <v>0</v>
      </c>
      <c r="AJ124" s="121"/>
      <c r="AK124" s="5340">
        <v>0</v>
      </c>
      <c r="AL124" s="121"/>
      <c r="AM124" s="5340">
        <v>0</v>
      </c>
      <c r="AN124" s="5340"/>
      <c r="AO124" s="121"/>
      <c r="AP124" s="164"/>
      <c r="AQ124" s="164"/>
      <c r="AR124" s="164"/>
      <c r="AS124" s="164"/>
    </row>
    <row r="125" spans="2:45" ht="13.2">
      <c r="B125" s="233"/>
      <c r="C125" s="5338" t="s">
        <v>3138</v>
      </c>
      <c r="D125" s="1690"/>
      <c r="E125" s="1690"/>
      <c r="F125" s="1691"/>
      <c r="G125" s="1697" t="b">
        <v>1</v>
      </c>
      <c r="H125" s="1697"/>
      <c r="I125" s="1697"/>
      <c r="J125" s="1697"/>
      <c r="K125" s="1693"/>
      <c r="L125" s="1693"/>
      <c r="M125" s="1693"/>
      <c r="N125" s="1693"/>
      <c r="O125" s="1684">
        <v>0</v>
      </c>
      <c r="P125" s="1698">
        <v>0</v>
      </c>
      <c r="Q125" s="1698">
        <v>0</v>
      </c>
      <c r="R125" s="1699">
        <f>O125*Q125</f>
        <v>0</v>
      </c>
      <c r="S125" s="1698">
        <v>0</v>
      </c>
      <c r="T125" s="1699">
        <f>O125*S125</f>
        <v>0</v>
      </c>
      <c r="U125" s="1698">
        <v>0</v>
      </c>
      <c r="V125" s="1698">
        <v>0</v>
      </c>
      <c r="W125" s="1698">
        <v>0</v>
      </c>
      <c r="X125" s="1700">
        <f>U125+V125-W125</f>
        <v>0</v>
      </c>
      <c r="Y125" s="121"/>
      <c r="Z125" s="5339">
        <f>+AA125+AB125</f>
        <v>0</v>
      </c>
      <c r="AA125" s="2117">
        <v>0</v>
      </c>
      <c r="AB125" s="605">
        <v>0</v>
      </c>
      <c r="AC125" s="1701">
        <v>0</v>
      </c>
      <c r="AD125" s="2117">
        <v>0</v>
      </c>
      <c r="AE125" s="2117">
        <v>0</v>
      </c>
      <c r="AF125" s="2117">
        <v>0</v>
      </c>
      <c r="AG125" s="1377">
        <v>0</v>
      </c>
      <c r="AH125" s="2113">
        <f>AE125+AF125-AG125</f>
        <v>0</v>
      </c>
      <c r="AI125" s="1533">
        <f>AB125+AD125</f>
        <v>0</v>
      </c>
      <c r="AJ125" s="121"/>
      <c r="AK125" s="5340">
        <v>0</v>
      </c>
      <c r="AL125" s="121"/>
      <c r="AM125" s="5340">
        <v>0</v>
      </c>
      <c r="AN125" s="5340"/>
      <c r="AO125" s="121"/>
      <c r="AP125" s="164"/>
      <c r="AQ125" s="164"/>
      <c r="AR125" s="164"/>
      <c r="AS125" s="164"/>
    </row>
    <row r="126" spans="2:45" ht="13.2">
      <c r="B126" s="233"/>
      <c r="C126" s="5285" t="s">
        <v>3142</v>
      </c>
      <c r="D126" s="1690"/>
      <c r="E126" s="1690"/>
      <c r="F126" s="1691"/>
      <c r="G126" s="1692"/>
      <c r="H126" s="1692"/>
      <c r="I126" s="1692"/>
      <c r="J126" s="1692"/>
      <c r="K126" s="1693"/>
      <c r="L126" s="1693"/>
      <c r="M126" s="1693"/>
      <c r="N126" s="1693"/>
      <c r="O126" s="1684"/>
      <c r="P126" s="1693"/>
      <c r="Q126" s="1693"/>
      <c r="R126" s="1693"/>
      <c r="S126" s="1693"/>
      <c r="T126" s="1693"/>
      <c r="U126" s="1693"/>
      <c r="V126" s="1692"/>
      <c r="W126" s="1694"/>
      <c r="X126" s="1695"/>
      <c r="Y126" s="121"/>
      <c r="Z126" s="5336"/>
      <c r="AA126" s="2029"/>
      <c r="AB126" s="544"/>
      <c r="AC126" s="1696"/>
      <c r="AD126" s="2029"/>
      <c r="AE126" s="2029"/>
      <c r="AF126" s="2029"/>
      <c r="AG126" s="1376"/>
      <c r="AH126" s="2029"/>
      <c r="AI126" s="1532"/>
      <c r="AJ126" s="121"/>
      <c r="AK126" s="5337"/>
      <c r="AL126" s="121"/>
      <c r="AM126" s="5337"/>
      <c r="AN126" s="5337"/>
      <c r="AO126" s="121"/>
      <c r="AP126" s="164"/>
      <c r="AQ126" s="164"/>
      <c r="AR126" s="164"/>
      <c r="AS126" s="164"/>
    </row>
    <row r="127" spans="2:45" ht="13.2">
      <c r="B127" s="233"/>
      <c r="C127" s="5338" t="s">
        <v>3136</v>
      </c>
      <c r="D127" s="1690"/>
      <c r="E127" s="1690"/>
      <c r="F127" s="1691"/>
      <c r="G127" s="1697" t="b">
        <v>1</v>
      </c>
      <c r="H127" s="1697"/>
      <c r="I127" s="1697"/>
      <c r="J127" s="1697"/>
      <c r="K127" s="1693"/>
      <c r="L127" s="1693"/>
      <c r="M127" s="1693"/>
      <c r="N127" s="1693"/>
      <c r="O127" s="1684">
        <v>0</v>
      </c>
      <c r="P127" s="1698">
        <v>0</v>
      </c>
      <c r="Q127" s="1698">
        <v>0</v>
      </c>
      <c r="R127" s="1699">
        <f>O127*Q127</f>
        <v>0</v>
      </c>
      <c r="S127" s="1698">
        <v>0</v>
      </c>
      <c r="T127" s="1699">
        <f>O127*S127</f>
        <v>0</v>
      </c>
      <c r="U127" s="1698">
        <v>0</v>
      </c>
      <c r="V127" s="1698">
        <v>0</v>
      </c>
      <c r="W127" s="1698">
        <v>0</v>
      </c>
      <c r="X127" s="1700">
        <f>U127+V127-W127</f>
        <v>0</v>
      </c>
      <c r="Y127" s="121"/>
      <c r="Z127" s="5339">
        <f>+AA127+AB127</f>
        <v>0</v>
      </c>
      <c r="AA127" s="2117">
        <v>0</v>
      </c>
      <c r="AB127" s="605">
        <v>0</v>
      </c>
      <c r="AC127" s="1701">
        <v>0</v>
      </c>
      <c r="AD127" s="2117">
        <v>0</v>
      </c>
      <c r="AE127" s="2117">
        <v>0</v>
      </c>
      <c r="AF127" s="2117">
        <v>0</v>
      </c>
      <c r="AG127" s="1377">
        <v>0</v>
      </c>
      <c r="AH127" s="2113">
        <f>AE127+AF127-AG127</f>
        <v>0</v>
      </c>
      <c r="AI127" s="1533">
        <f>AB127+AD127</f>
        <v>0</v>
      </c>
      <c r="AJ127" s="121"/>
      <c r="AK127" s="5340">
        <v>0</v>
      </c>
      <c r="AL127" s="121"/>
      <c r="AM127" s="5340">
        <v>0</v>
      </c>
      <c r="AN127" s="5340"/>
      <c r="AO127" s="121"/>
      <c r="AP127" s="164"/>
      <c r="AQ127" s="164"/>
      <c r="AR127" s="164"/>
      <c r="AS127" s="164"/>
    </row>
    <row r="128" spans="2:45" ht="13.2">
      <c r="B128" s="233"/>
      <c r="C128" s="5338" t="s">
        <v>3137</v>
      </c>
      <c r="D128" s="1690"/>
      <c r="E128" s="1690"/>
      <c r="F128" s="1691"/>
      <c r="G128" s="1697" t="b">
        <v>0</v>
      </c>
      <c r="H128" s="1697"/>
      <c r="I128" s="1697"/>
      <c r="J128" s="1697"/>
      <c r="K128" s="1693"/>
      <c r="L128" s="1693"/>
      <c r="M128" s="1693"/>
      <c r="N128" s="1693"/>
      <c r="O128" s="1684">
        <v>0</v>
      </c>
      <c r="P128" s="1698">
        <v>0</v>
      </c>
      <c r="Q128" s="1698">
        <v>0</v>
      </c>
      <c r="R128" s="1699">
        <f>O128*Q128</f>
        <v>0</v>
      </c>
      <c r="S128" s="1698">
        <v>0</v>
      </c>
      <c r="T128" s="1699">
        <f>O128*S128</f>
        <v>0</v>
      </c>
      <c r="U128" s="1698">
        <v>0</v>
      </c>
      <c r="V128" s="1698">
        <v>0</v>
      </c>
      <c r="W128" s="1698">
        <v>0</v>
      </c>
      <c r="X128" s="1700">
        <f>U128+V128-W128</f>
        <v>0</v>
      </c>
      <c r="Y128" s="121"/>
      <c r="Z128" s="5339">
        <f>+AA128+AB128</f>
        <v>0</v>
      </c>
      <c r="AA128" s="2117">
        <v>0</v>
      </c>
      <c r="AB128" s="605">
        <v>0</v>
      </c>
      <c r="AC128" s="1701">
        <v>0</v>
      </c>
      <c r="AD128" s="2117">
        <v>0</v>
      </c>
      <c r="AE128" s="2117">
        <v>0</v>
      </c>
      <c r="AF128" s="2117">
        <v>0</v>
      </c>
      <c r="AG128" s="1377">
        <v>0</v>
      </c>
      <c r="AH128" s="2113">
        <f>AE128+AF128-AG128</f>
        <v>0</v>
      </c>
      <c r="AI128" s="1533">
        <f>AB128+AD128</f>
        <v>0</v>
      </c>
      <c r="AJ128" s="121"/>
      <c r="AK128" s="5340">
        <v>0</v>
      </c>
      <c r="AL128" s="121"/>
      <c r="AM128" s="5340">
        <v>0</v>
      </c>
      <c r="AN128" s="5340"/>
      <c r="AO128" s="121"/>
      <c r="AP128" s="164"/>
      <c r="AQ128" s="164"/>
      <c r="AR128" s="164"/>
      <c r="AS128" s="164"/>
    </row>
    <row r="129" spans="2:45" ht="13.2">
      <c r="B129" s="233"/>
      <c r="C129" s="5338" t="s">
        <v>3138</v>
      </c>
      <c r="D129" s="1702"/>
      <c r="E129" s="1702"/>
      <c r="F129" s="1703"/>
      <c r="G129" s="1697" t="b">
        <v>1</v>
      </c>
      <c r="H129" s="1697"/>
      <c r="I129" s="1697"/>
      <c r="J129" s="1697"/>
      <c r="K129" s="1698"/>
      <c r="L129" s="1698"/>
      <c r="M129" s="1698"/>
      <c r="N129" s="1698"/>
      <c r="O129" s="1684">
        <v>0</v>
      </c>
      <c r="P129" s="1698">
        <v>0</v>
      </c>
      <c r="Q129" s="1698">
        <v>0</v>
      </c>
      <c r="R129" s="1699">
        <f>O129*Q129</f>
        <v>0</v>
      </c>
      <c r="S129" s="1698">
        <v>0</v>
      </c>
      <c r="T129" s="1699">
        <f>O129*S129</f>
        <v>0</v>
      </c>
      <c r="U129" s="1698">
        <v>0</v>
      </c>
      <c r="V129" s="1698">
        <v>0</v>
      </c>
      <c r="W129" s="1698">
        <v>0</v>
      </c>
      <c r="X129" s="1700">
        <f>U129+V129-W129</f>
        <v>0</v>
      </c>
      <c r="Y129" s="121"/>
      <c r="Z129" s="5339">
        <f>+AA129+AB129</f>
        <v>0</v>
      </c>
      <c r="AA129" s="5341">
        <v>0</v>
      </c>
      <c r="AB129" s="605">
        <v>0</v>
      </c>
      <c r="AC129" s="5342">
        <v>0</v>
      </c>
      <c r="AD129" s="2117">
        <v>0</v>
      </c>
      <c r="AE129" s="2117">
        <v>0</v>
      </c>
      <c r="AF129" s="2117">
        <v>0</v>
      </c>
      <c r="AG129" s="2731">
        <v>0</v>
      </c>
      <c r="AH129" s="2113">
        <f>AE129+AF129-AG129</f>
        <v>0</v>
      </c>
      <c r="AI129" s="1533">
        <f>AB129+AD129</f>
        <v>0</v>
      </c>
      <c r="AJ129" s="121"/>
      <c r="AK129" s="621">
        <v>0</v>
      </c>
      <c r="AL129" s="121"/>
      <c r="AM129" s="621">
        <v>0</v>
      </c>
      <c r="AN129" s="621"/>
      <c r="AO129" s="121"/>
      <c r="AP129" s="164"/>
      <c r="AQ129" s="164"/>
      <c r="AR129" s="164"/>
      <c r="AS129" s="164"/>
    </row>
    <row r="130" spans="2:45" ht="13.2">
      <c r="B130" s="233"/>
      <c r="C130" s="5108" t="s">
        <v>2307</v>
      </c>
      <c r="D130" s="5295"/>
      <c r="E130" s="5295"/>
      <c r="F130" s="5295"/>
      <c r="G130" s="5356">
        <f>COUNTIF(G114:G129,TRUE)</f>
        <v>8</v>
      </c>
      <c r="H130" s="5356"/>
      <c r="I130" s="5356"/>
      <c r="J130" s="5356"/>
      <c r="K130" s="5344"/>
      <c r="L130" s="5344"/>
      <c r="M130" s="5344"/>
      <c r="N130" s="5344"/>
      <c r="O130" s="5345"/>
      <c r="P130" s="5344"/>
      <c r="Q130" s="5344"/>
      <c r="R130" s="5346">
        <f>SUMIF($G$114:$G$129,"TRUE",R114:R129)</f>
        <v>0</v>
      </c>
      <c r="S130" s="5344"/>
      <c r="T130" s="5346">
        <f>SUMIF($G$114:$G$129,"TRUE",T114:T129)</f>
        <v>0</v>
      </c>
      <c r="U130" s="5346">
        <f>SUMIF($G$114:$G$129,"TRUE",U114:U129)</f>
        <v>0</v>
      </c>
      <c r="V130" s="5346">
        <f>SUMIF($G$114:$G$129,"TRUE",V114:V129)</f>
        <v>0</v>
      </c>
      <c r="W130" s="5346">
        <f>SUMIF($G$114:$G$129,"TRUE",W114:W129)</f>
        <v>0</v>
      </c>
      <c r="X130" s="5002">
        <f>SUMIF($G$114:$G$129,"TRUE",X114:X129)</f>
        <v>0</v>
      </c>
      <c r="Y130" s="121"/>
      <c r="Z130" s="5003">
        <f t="shared" ref="Z130:AI130" si="16">SUMIF($G$114:$G$129,"TRUE",Z114:Z129)</f>
        <v>0</v>
      </c>
      <c r="AA130" s="5346">
        <f t="shared" si="16"/>
        <v>0</v>
      </c>
      <c r="AB130" s="5346">
        <f t="shared" si="16"/>
        <v>0</v>
      </c>
      <c r="AC130" s="5347">
        <f t="shared" si="16"/>
        <v>0</v>
      </c>
      <c r="AD130" s="5346">
        <f t="shared" si="16"/>
        <v>0</v>
      </c>
      <c r="AE130" s="5346">
        <f>SUMIF($G$114:$G$129,"TRUE",AE114:AE129)</f>
        <v>0</v>
      </c>
      <c r="AF130" s="5346">
        <f>SUMIF($G$114:$G$129,"TRUE",AF114:AF129)</f>
        <v>0</v>
      </c>
      <c r="AG130" s="5346">
        <f>SUMIF($G$114:$G$129,"TRUE",AG114:AG129)</f>
        <v>0</v>
      </c>
      <c r="AH130" s="5346">
        <f>SUMIF($G$114:$G$129,"TRUE",AH114:AH129)</f>
        <v>0</v>
      </c>
      <c r="AI130" s="5002">
        <f t="shared" si="16"/>
        <v>0</v>
      </c>
      <c r="AJ130" s="121"/>
      <c r="AK130" s="5112">
        <f>SUMIF($G$114:$G$129,"TRUE",AK114:AK129)</f>
        <v>0</v>
      </c>
      <c r="AL130" s="121"/>
      <c r="AM130" s="5112">
        <f>SUMIF($G$114:$G$129,"TRUE",AM114:AM129)</f>
        <v>0</v>
      </c>
      <c r="AN130" s="5112"/>
      <c r="AO130" s="121"/>
      <c r="AP130" s="164"/>
      <c r="AQ130" s="164"/>
      <c r="AR130" s="164"/>
      <c r="AS130" s="164"/>
    </row>
    <row r="131" spans="2:45" s="169" customFormat="1" ht="13.2">
      <c r="B131" s="236"/>
      <c r="C131" s="5005" t="s">
        <v>3143</v>
      </c>
      <c r="D131" s="5289"/>
      <c r="E131" s="5289"/>
      <c r="F131" s="5289"/>
      <c r="G131" s="5349"/>
      <c r="H131" s="5349"/>
      <c r="I131" s="5349"/>
      <c r="J131" s="5349"/>
      <c r="K131" s="5350"/>
      <c r="L131" s="5350"/>
      <c r="M131" s="5350"/>
      <c r="N131" s="5350"/>
      <c r="O131" s="5350"/>
      <c r="P131" s="5350"/>
      <c r="Q131" s="5350"/>
      <c r="R131" s="5346">
        <f>SUM(R114:R129)</f>
        <v>0</v>
      </c>
      <c r="S131" s="5350"/>
      <c r="T131" s="5346">
        <f>SUM(T114:T129)</f>
        <v>0</v>
      </c>
      <c r="U131" s="5346">
        <f>SUM(U114:U129)</f>
        <v>0</v>
      </c>
      <c r="V131" s="5346">
        <f>SUM(V114:V129)</f>
        <v>0</v>
      </c>
      <c r="W131" s="5346">
        <f>SUM(W114:W129)</f>
        <v>0</v>
      </c>
      <c r="X131" s="5002">
        <f>SUM(X114:X129)</f>
        <v>0</v>
      </c>
      <c r="Y131" s="160"/>
      <c r="Z131" s="5003">
        <f t="shared" ref="Z131:AI131" si="17">SUM(Z114:Z129)</f>
        <v>0</v>
      </c>
      <c r="AA131" s="5346">
        <f t="shared" si="17"/>
        <v>0</v>
      </c>
      <c r="AB131" s="5346">
        <f t="shared" si="17"/>
        <v>0</v>
      </c>
      <c r="AC131" s="5347">
        <f t="shared" si="17"/>
        <v>0</v>
      </c>
      <c r="AD131" s="5346">
        <f t="shared" si="17"/>
        <v>0</v>
      </c>
      <c r="AE131" s="5346">
        <f>SUM(AE114:AE129)</f>
        <v>0</v>
      </c>
      <c r="AF131" s="5346">
        <f>SUM(AF114:AF129)</f>
        <v>0</v>
      </c>
      <c r="AG131" s="5346">
        <f>SUM(AG114:AG129)</f>
        <v>0</v>
      </c>
      <c r="AH131" s="5346">
        <f>SUM(AH114:AH129)</f>
        <v>0</v>
      </c>
      <c r="AI131" s="5002">
        <f t="shared" si="17"/>
        <v>0</v>
      </c>
      <c r="AJ131" s="160"/>
      <c r="AK131" s="5112">
        <f>SUM(AK114:AK129)</f>
        <v>0</v>
      </c>
      <c r="AL131" s="160"/>
      <c r="AM131" s="5112">
        <f>SUM(AM114:AM129)</f>
        <v>0</v>
      </c>
      <c r="AN131" s="5112"/>
      <c r="AO131" s="160"/>
      <c r="AP131" s="178"/>
      <c r="AQ131" s="178"/>
      <c r="AR131" s="178"/>
      <c r="AS131" s="178"/>
    </row>
    <row r="132" spans="2:45" s="169" customFormat="1" ht="13.2">
      <c r="B132" s="236"/>
      <c r="C132" s="5285" t="s">
        <v>3144</v>
      </c>
      <c r="D132" s="1690"/>
      <c r="E132" s="1690"/>
      <c r="F132" s="1691"/>
      <c r="G132" s="1692"/>
      <c r="H132" s="1692"/>
      <c r="I132" s="1692"/>
      <c r="J132" s="1692"/>
      <c r="K132" s="1693"/>
      <c r="L132" s="1693"/>
      <c r="M132" s="1693"/>
      <c r="N132" s="1693"/>
      <c r="O132" s="1693"/>
      <c r="P132" s="1693"/>
      <c r="Q132" s="1693"/>
      <c r="R132" s="1693"/>
      <c r="S132" s="1693"/>
      <c r="T132" s="1693"/>
      <c r="U132" s="1693"/>
      <c r="V132" s="1693"/>
      <c r="W132" s="1693"/>
      <c r="X132" s="1704"/>
      <c r="Y132" s="121"/>
      <c r="Z132" s="5351"/>
      <c r="AA132" s="5352"/>
      <c r="AB132" s="606"/>
      <c r="AC132" s="5353"/>
      <c r="AD132" s="2035"/>
      <c r="AE132" s="2035"/>
      <c r="AF132" s="2035"/>
      <c r="AG132" s="5354"/>
      <c r="AH132" s="5352"/>
      <c r="AI132" s="1534"/>
      <c r="AJ132" s="160"/>
      <c r="AK132" s="5355"/>
      <c r="AL132" s="160"/>
      <c r="AM132" s="5355"/>
      <c r="AN132" s="5355"/>
      <c r="AO132" s="160"/>
      <c r="AP132" s="178"/>
      <c r="AQ132" s="178"/>
      <c r="AR132" s="178"/>
      <c r="AS132" s="178"/>
    </row>
    <row r="133" spans="2:45" s="169" customFormat="1" ht="13.2">
      <c r="B133" s="236"/>
      <c r="C133" s="5285" t="s">
        <v>3145</v>
      </c>
      <c r="D133" s="1690"/>
      <c r="E133" s="1690"/>
      <c r="F133" s="1691"/>
      <c r="G133" s="1692"/>
      <c r="H133" s="1692"/>
      <c r="I133" s="1692"/>
      <c r="J133" s="1692"/>
      <c r="K133" s="1693"/>
      <c r="L133" s="1693"/>
      <c r="M133" s="1693"/>
      <c r="N133" s="1693"/>
      <c r="O133" s="1684"/>
      <c r="P133" s="1693"/>
      <c r="Q133" s="1693"/>
      <c r="R133" s="1693"/>
      <c r="S133" s="1693"/>
      <c r="T133" s="1693"/>
      <c r="U133" s="1693"/>
      <c r="V133" s="1692"/>
      <c r="W133" s="1694"/>
      <c r="X133" s="1695"/>
      <c r="Y133" s="121"/>
      <c r="Z133" s="5336"/>
      <c r="AA133" s="2029"/>
      <c r="AB133" s="544"/>
      <c r="AC133" s="1696"/>
      <c r="AD133" s="2029"/>
      <c r="AE133" s="2029"/>
      <c r="AF133" s="2029"/>
      <c r="AG133" s="1376"/>
      <c r="AH133" s="2029"/>
      <c r="AI133" s="1532"/>
      <c r="AJ133" s="160"/>
      <c r="AK133" s="5337"/>
      <c r="AL133" s="160"/>
      <c r="AM133" s="5337"/>
      <c r="AN133" s="5337"/>
      <c r="AO133" s="160"/>
      <c r="AP133" s="178"/>
      <c r="AQ133" s="178"/>
      <c r="AR133" s="178"/>
      <c r="AS133" s="178"/>
    </row>
    <row r="134" spans="2:45" s="169" customFormat="1" ht="13.2">
      <c r="B134" s="236"/>
      <c r="C134" s="5285" t="s">
        <v>3146</v>
      </c>
      <c r="D134" s="1690"/>
      <c r="E134" s="1690"/>
      <c r="F134" s="1691"/>
      <c r="G134" s="1692"/>
      <c r="H134" s="1692"/>
      <c r="I134" s="1692"/>
      <c r="J134" s="1692"/>
      <c r="K134" s="1693"/>
      <c r="L134" s="1693"/>
      <c r="M134" s="1693"/>
      <c r="N134" s="1693"/>
      <c r="O134" s="1684"/>
      <c r="P134" s="1693"/>
      <c r="Q134" s="1693"/>
      <c r="R134" s="1693"/>
      <c r="S134" s="1693"/>
      <c r="T134" s="1693"/>
      <c r="U134" s="1693"/>
      <c r="V134" s="1692"/>
      <c r="W134" s="1694"/>
      <c r="X134" s="1695"/>
      <c r="Y134" s="121"/>
      <c r="Z134" s="5336"/>
      <c r="AA134" s="2029"/>
      <c r="AB134" s="544"/>
      <c r="AC134" s="1696"/>
      <c r="AD134" s="2029"/>
      <c r="AE134" s="2029"/>
      <c r="AF134" s="2029"/>
      <c r="AG134" s="1376"/>
      <c r="AH134" s="2029"/>
      <c r="AI134" s="1532"/>
      <c r="AJ134" s="160"/>
      <c r="AK134" s="5337"/>
      <c r="AL134" s="160"/>
      <c r="AM134" s="5337"/>
      <c r="AN134" s="5337"/>
      <c r="AO134" s="160"/>
      <c r="AP134" s="178"/>
      <c r="AQ134" s="178"/>
      <c r="AR134" s="178"/>
      <c r="AS134" s="178"/>
    </row>
    <row r="135" spans="2:45" s="169" customFormat="1" ht="13.2">
      <c r="B135" s="236"/>
      <c r="C135" s="5338" t="s">
        <v>3136</v>
      </c>
      <c r="D135" s="1690"/>
      <c r="E135" s="1690"/>
      <c r="F135" s="1691"/>
      <c r="G135" s="1697" t="b">
        <v>1</v>
      </c>
      <c r="H135" s="1697"/>
      <c r="I135" s="1697"/>
      <c r="J135" s="1697"/>
      <c r="K135" s="1693"/>
      <c r="L135" s="1693"/>
      <c r="M135" s="1693"/>
      <c r="N135" s="1693"/>
      <c r="O135" s="1698">
        <v>0</v>
      </c>
      <c r="P135" s="1698">
        <v>0</v>
      </c>
      <c r="Q135" s="1698">
        <v>0</v>
      </c>
      <c r="R135" s="1699">
        <f>O135*Q135</f>
        <v>0</v>
      </c>
      <c r="S135" s="1698">
        <v>0</v>
      </c>
      <c r="T135" s="1699">
        <f>O135*S135</f>
        <v>0</v>
      </c>
      <c r="U135" s="1698">
        <v>0</v>
      </c>
      <c r="V135" s="1698">
        <v>0</v>
      </c>
      <c r="W135" s="1698">
        <v>0</v>
      </c>
      <c r="X135" s="1700">
        <f>U135+V135-W135</f>
        <v>0</v>
      </c>
      <c r="Y135" s="121"/>
      <c r="Z135" s="5339">
        <f>+AA135+AB135</f>
        <v>0</v>
      </c>
      <c r="AA135" s="1698">
        <v>0</v>
      </c>
      <c r="AB135" s="1698">
        <v>0</v>
      </c>
      <c r="AC135" s="1705">
        <v>0</v>
      </c>
      <c r="AD135" s="2117">
        <v>0</v>
      </c>
      <c r="AE135" s="2117">
        <v>0</v>
      </c>
      <c r="AF135" s="2117">
        <v>0</v>
      </c>
      <c r="AG135" s="1377">
        <v>0</v>
      </c>
      <c r="AH135" s="2113">
        <f>AE135+AF135-AG135</f>
        <v>0</v>
      </c>
      <c r="AI135" s="1533">
        <f>AB135+AD135</f>
        <v>0</v>
      </c>
      <c r="AJ135" s="160"/>
      <c r="AK135" s="5340">
        <v>0</v>
      </c>
      <c r="AL135" s="160"/>
      <c r="AM135" s="5340">
        <v>0</v>
      </c>
      <c r="AN135" s="5340"/>
      <c r="AO135" s="160"/>
      <c r="AP135" s="178"/>
      <c r="AQ135" s="178"/>
      <c r="AR135" s="178"/>
      <c r="AS135" s="178"/>
    </row>
    <row r="136" spans="2:45" s="169" customFormat="1" ht="13.2">
      <c r="B136" s="236"/>
      <c r="C136" s="5338" t="s">
        <v>3137</v>
      </c>
      <c r="D136" s="1690"/>
      <c r="E136" s="1690"/>
      <c r="F136" s="1691"/>
      <c r="G136" s="1697" t="b">
        <v>0</v>
      </c>
      <c r="H136" s="1697"/>
      <c r="I136" s="1697"/>
      <c r="J136" s="1697"/>
      <c r="K136" s="1693"/>
      <c r="L136" s="1693"/>
      <c r="M136" s="1693"/>
      <c r="N136" s="1693"/>
      <c r="O136" s="1684">
        <v>0</v>
      </c>
      <c r="P136" s="1698">
        <v>0</v>
      </c>
      <c r="Q136" s="1698">
        <v>0</v>
      </c>
      <c r="R136" s="1699">
        <f>O136*Q136</f>
        <v>0</v>
      </c>
      <c r="S136" s="1698">
        <v>0</v>
      </c>
      <c r="T136" s="1699">
        <f>O136*S136</f>
        <v>0</v>
      </c>
      <c r="U136" s="1698">
        <v>0</v>
      </c>
      <c r="V136" s="1698">
        <v>0</v>
      </c>
      <c r="W136" s="1698">
        <v>0</v>
      </c>
      <c r="X136" s="1700">
        <f>U136+V136-W136</f>
        <v>0</v>
      </c>
      <c r="Y136" s="121"/>
      <c r="Z136" s="5339">
        <f>+AA136+AB136</f>
        <v>0</v>
      </c>
      <c r="AA136" s="2117">
        <v>0</v>
      </c>
      <c r="AB136" s="605">
        <v>0</v>
      </c>
      <c r="AC136" s="1701">
        <v>0</v>
      </c>
      <c r="AD136" s="2117">
        <v>0</v>
      </c>
      <c r="AE136" s="2117">
        <v>0</v>
      </c>
      <c r="AF136" s="2117">
        <v>0</v>
      </c>
      <c r="AG136" s="1377">
        <v>0</v>
      </c>
      <c r="AH136" s="2113">
        <f>AE136+AF136-AG136</f>
        <v>0</v>
      </c>
      <c r="AI136" s="1533">
        <f>AB136+AD136</f>
        <v>0</v>
      </c>
      <c r="AJ136" s="160"/>
      <c r="AK136" s="5340">
        <v>0</v>
      </c>
      <c r="AL136" s="160"/>
      <c r="AM136" s="5340">
        <v>0</v>
      </c>
      <c r="AN136" s="5340"/>
      <c r="AO136" s="160"/>
      <c r="AP136" s="178"/>
      <c r="AQ136" s="178"/>
      <c r="AR136" s="178"/>
      <c r="AS136" s="178"/>
    </row>
    <row r="137" spans="2:45" s="169" customFormat="1" ht="13.2">
      <c r="B137" s="236"/>
      <c r="C137" s="5338" t="s">
        <v>3138</v>
      </c>
      <c r="D137" s="1690"/>
      <c r="E137" s="1690"/>
      <c r="F137" s="1691"/>
      <c r="G137" s="1697" t="b">
        <v>1</v>
      </c>
      <c r="H137" s="1697"/>
      <c r="I137" s="1697"/>
      <c r="J137" s="1697"/>
      <c r="K137" s="1693"/>
      <c r="L137" s="1693"/>
      <c r="M137" s="1693"/>
      <c r="N137" s="1693"/>
      <c r="O137" s="1684">
        <v>0</v>
      </c>
      <c r="P137" s="1698">
        <v>0</v>
      </c>
      <c r="Q137" s="1698">
        <v>0</v>
      </c>
      <c r="R137" s="1699">
        <f>O137*Q137</f>
        <v>0</v>
      </c>
      <c r="S137" s="1698">
        <v>0</v>
      </c>
      <c r="T137" s="1699">
        <f>O137*S137</f>
        <v>0</v>
      </c>
      <c r="U137" s="1698">
        <v>0</v>
      </c>
      <c r="V137" s="1698">
        <v>0</v>
      </c>
      <c r="W137" s="1698">
        <v>0</v>
      </c>
      <c r="X137" s="1700">
        <f>U137+V137-W137</f>
        <v>0</v>
      </c>
      <c r="Y137" s="121"/>
      <c r="Z137" s="5339">
        <f>+AA137+AB137</f>
        <v>0</v>
      </c>
      <c r="AA137" s="2117">
        <v>0</v>
      </c>
      <c r="AB137" s="605">
        <v>0</v>
      </c>
      <c r="AC137" s="1701">
        <v>0</v>
      </c>
      <c r="AD137" s="2117">
        <v>0</v>
      </c>
      <c r="AE137" s="2117">
        <v>0</v>
      </c>
      <c r="AF137" s="2117">
        <v>0</v>
      </c>
      <c r="AG137" s="1377">
        <v>0</v>
      </c>
      <c r="AH137" s="2113">
        <f>AE137+AF137-AG137</f>
        <v>0</v>
      </c>
      <c r="AI137" s="1533">
        <f>AB137+AD137</f>
        <v>0</v>
      </c>
      <c r="AJ137" s="160"/>
      <c r="AK137" s="5340">
        <v>0</v>
      </c>
      <c r="AL137" s="160"/>
      <c r="AM137" s="5340">
        <v>0</v>
      </c>
      <c r="AN137" s="5340"/>
      <c r="AO137" s="160"/>
      <c r="AP137" s="178"/>
      <c r="AQ137" s="178"/>
      <c r="AR137" s="178"/>
      <c r="AS137" s="178"/>
    </row>
    <row r="138" spans="2:45" s="169" customFormat="1" ht="13.2">
      <c r="B138" s="236"/>
      <c r="C138" s="5285" t="s">
        <v>3147</v>
      </c>
      <c r="D138" s="1690"/>
      <c r="E138" s="1690"/>
      <c r="F138" s="1691"/>
      <c r="G138" s="1692"/>
      <c r="H138" s="1692"/>
      <c r="I138" s="1692"/>
      <c r="J138" s="1692"/>
      <c r="K138" s="1693"/>
      <c r="L138" s="1693"/>
      <c r="M138" s="1693"/>
      <c r="N138" s="1693"/>
      <c r="O138" s="1684"/>
      <c r="P138" s="1693"/>
      <c r="Q138" s="1693"/>
      <c r="R138" s="1693"/>
      <c r="S138" s="1693"/>
      <c r="T138" s="1693"/>
      <c r="U138" s="1693"/>
      <c r="V138" s="1692"/>
      <c r="W138" s="1694"/>
      <c r="X138" s="1695"/>
      <c r="Y138" s="121"/>
      <c r="Z138" s="5336"/>
      <c r="AA138" s="2029"/>
      <c r="AB138" s="544"/>
      <c r="AC138" s="1696"/>
      <c r="AD138" s="2029"/>
      <c r="AE138" s="2029"/>
      <c r="AF138" s="2029"/>
      <c r="AG138" s="1376"/>
      <c r="AH138" s="2029"/>
      <c r="AI138" s="1532"/>
      <c r="AJ138" s="160"/>
      <c r="AK138" s="5337"/>
      <c r="AL138" s="160"/>
      <c r="AM138" s="5337"/>
      <c r="AN138" s="5337"/>
      <c r="AO138" s="160"/>
      <c r="AP138" s="178"/>
      <c r="AQ138" s="178"/>
      <c r="AR138" s="178"/>
      <c r="AS138" s="178"/>
    </row>
    <row r="139" spans="2:45" s="169" customFormat="1" ht="13.2">
      <c r="B139" s="236"/>
      <c r="C139" s="5338" t="s">
        <v>3136</v>
      </c>
      <c r="D139" s="1690"/>
      <c r="E139" s="1690"/>
      <c r="F139" s="1691"/>
      <c r="G139" s="1697" t="b">
        <v>1</v>
      </c>
      <c r="H139" s="1697"/>
      <c r="I139" s="1697"/>
      <c r="J139" s="1697"/>
      <c r="K139" s="1693"/>
      <c r="L139" s="1693"/>
      <c r="M139" s="1693"/>
      <c r="N139" s="1693"/>
      <c r="O139" s="1684">
        <v>0</v>
      </c>
      <c r="P139" s="1698">
        <v>0</v>
      </c>
      <c r="Q139" s="1698">
        <v>0</v>
      </c>
      <c r="R139" s="1699">
        <f>O139*Q139</f>
        <v>0</v>
      </c>
      <c r="S139" s="1698">
        <v>0</v>
      </c>
      <c r="T139" s="1699">
        <f>O139*S139</f>
        <v>0</v>
      </c>
      <c r="U139" s="1698">
        <v>0</v>
      </c>
      <c r="V139" s="1698">
        <v>0</v>
      </c>
      <c r="W139" s="1698">
        <v>0</v>
      </c>
      <c r="X139" s="1700">
        <f>U139+V139-W139</f>
        <v>0</v>
      </c>
      <c r="Y139" s="121"/>
      <c r="Z139" s="5339">
        <f>+AA139+AB139</f>
        <v>0</v>
      </c>
      <c r="AA139" s="2117">
        <v>0</v>
      </c>
      <c r="AB139" s="605">
        <v>0</v>
      </c>
      <c r="AC139" s="1701">
        <v>0</v>
      </c>
      <c r="AD139" s="2117">
        <v>0</v>
      </c>
      <c r="AE139" s="2117">
        <v>0</v>
      </c>
      <c r="AF139" s="2117">
        <v>0</v>
      </c>
      <c r="AG139" s="1377">
        <v>0</v>
      </c>
      <c r="AH139" s="2113">
        <f>AE139+AF139-AG139</f>
        <v>0</v>
      </c>
      <c r="AI139" s="1533">
        <f>AB139+AD139</f>
        <v>0</v>
      </c>
      <c r="AJ139" s="160"/>
      <c r="AK139" s="5340">
        <v>0</v>
      </c>
      <c r="AL139" s="160"/>
      <c r="AM139" s="5340">
        <v>0</v>
      </c>
      <c r="AN139" s="5340"/>
      <c r="AO139" s="160"/>
      <c r="AP139" s="178"/>
      <c r="AQ139" s="178"/>
      <c r="AR139" s="178"/>
      <c r="AS139" s="178"/>
    </row>
    <row r="140" spans="2:45" s="169" customFormat="1" ht="13.2">
      <c r="B140" s="236"/>
      <c r="C140" s="5338" t="s">
        <v>3137</v>
      </c>
      <c r="D140" s="1690"/>
      <c r="E140" s="1690"/>
      <c r="F140" s="1691"/>
      <c r="G140" s="1697" t="b">
        <v>0</v>
      </c>
      <c r="H140" s="1697"/>
      <c r="I140" s="1697"/>
      <c r="J140" s="1697"/>
      <c r="K140" s="1693"/>
      <c r="L140" s="1693"/>
      <c r="M140" s="1693"/>
      <c r="N140" s="1693"/>
      <c r="O140" s="1684">
        <v>0</v>
      </c>
      <c r="P140" s="1698">
        <v>0</v>
      </c>
      <c r="Q140" s="1698">
        <v>0</v>
      </c>
      <c r="R140" s="1699">
        <f>O140*Q140</f>
        <v>0</v>
      </c>
      <c r="S140" s="1698">
        <v>0</v>
      </c>
      <c r="T140" s="1699">
        <f>O140*S140</f>
        <v>0</v>
      </c>
      <c r="U140" s="1698">
        <v>0</v>
      </c>
      <c r="V140" s="1698">
        <v>0</v>
      </c>
      <c r="W140" s="1698">
        <v>0</v>
      </c>
      <c r="X140" s="1700">
        <f>U140+V140-W140</f>
        <v>0</v>
      </c>
      <c r="Y140" s="121"/>
      <c r="Z140" s="5339">
        <f>+AA140+AB140</f>
        <v>0</v>
      </c>
      <c r="AA140" s="2117">
        <v>0</v>
      </c>
      <c r="AB140" s="605">
        <v>0</v>
      </c>
      <c r="AC140" s="1701">
        <v>0</v>
      </c>
      <c r="AD140" s="2117">
        <v>0</v>
      </c>
      <c r="AE140" s="2117">
        <v>0</v>
      </c>
      <c r="AF140" s="2117">
        <v>0</v>
      </c>
      <c r="AG140" s="1377">
        <v>0</v>
      </c>
      <c r="AH140" s="2113">
        <f>AE140+AF140-AG140</f>
        <v>0</v>
      </c>
      <c r="AI140" s="1533">
        <f>AB140+AD140</f>
        <v>0</v>
      </c>
      <c r="AJ140" s="160"/>
      <c r="AK140" s="5340">
        <v>0</v>
      </c>
      <c r="AL140" s="160"/>
      <c r="AM140" s="5340">
        <v>0</v>
      </c>
      <c r="AN140" s="5340"/>
      <c r="AO140" s="160"/>
      <c r="AP140" s="178"/>
      <c r="AQ140" s="178"/>
      <c r="AR140" s="178"/>
      <c r="AS140" s="178"/>
    </row>
    <row r="141" spans="2:45" s="169" customFormat="1" ht="13.2">
      <c r="B141" s="236"/>
      <c r="C141" s="5338" t="s">
        <v>3138</v>
      </c>
      <c r="D141" s="1690"/>
      <c r="E141" s="1690"/>
      <c r="F141" s="1691"/>
      <c r="G141" s="1697" t="b">
        <v>1</v>
      </c>
      <c r="H141" s="1697"/>
      <c r="I141" s="1697"/>
      <c r="J141" s="1697"/>
      <c r="K141" s="1693"/>
      <c r="L141" s="1693"/>
      <c r="M141" s="1693"/>
      <c r="N141" s="1693"/>
      <c r="O141" s="1684">
        <v>0</v>
      </c>
      <c r="P141" s="1698">
        <v>0</v>
      </c>
      <c r="Q141" s="1698">
        <v>0</v>
      </c>
      <c r="R141" s="1699">
        <f>O141*Q141</f>
        <v>0</v>
      </c>
      <c r="S141" s="1698">
        <v>0</v>
      </c>
      <c r="T141" s="1699">
        <f>O141*S141</f>
        <v>0</v>
      </c>
      <c r="U141" s="1698">
        <v>0</v>
      </c>
      <c r="V141" s="1698">
        <v>0</v>
      </c>
      <c r="W141" s="1698">
        <v>0</v>
      </c>
      <c r="X141" s="1700">
        <f>U141+V141-W141</f>
        <v>0</v>
      </c>
      <c r="Y141" s="121"/>
      <c r="Z141" s="5339">
        <f>+AA141+AB141</f>
        <v>0</v>
      </c>
      <c r="AA141" s="2117">
        <v>0</v>
      </c>
      <c r="AB141" s="605">
        <v>0</v>
      </c>
      <c r="AC141" s="1701">
        <v>0</v>
      </c>
      <c r="AD141" s="2117">
        <v>0</v>
      </c>
      <c r="AE141" s="2117">
        <v>0</v>
      </c>
      <c r="AF141" s="2117">
        <v>0</v>
      </c>
      <c r="AG141" s="1377">
        <v>0</v>
      </c>
      <c r="AH141" s="2113">
        <f>AE141+AF141-AG141</f>
        <v>0</v>
      </c>
      <c r="AI141" s="1533">
        <f>AB141+AD141</f>
        <v>0</v>
      </c>
      <c r="AJ141" s="160"/>
      <c r="AK141" s="5340">
        <v>0</v>
      </c>
      <c r="AL141" s="160"/>
      <c r="AM141" s="5340">
        <v>0</v>
      </c>
      <c r="AN141" s="5340"/>
      <c r="AO141" s="160"/>
      <c r="AP141" s="178"/>
      <c r="AQ141" s="178"/>
      <c r="AR141" s="178"/>
      <c r="AS141" s="178"/>
    </row>
    <row r="142" spans="2:45" s="169" customFormat="1" ht="13.2">
      <c r="B142" s="236"/>
      <c r="C142" s="5285" t="s">
        <v>3148</v>
      </c>
      <c r="D142" s="1690"/>
      <c r="E142" s="1690"/>
      <c r="F142" s="1691"/>
      <c r="G142" s="1692"/>
      <c r="H142" s="1692"/>
      <c r="I142" s="1692"/>
      <c r="J142" s="1692"/>
      <c r="K142" s="1693"/>
      <c r="L142" s="1693"/>
      <c r="M142" s="1693"/>
      <c r="N142" s="1693"/>
      <c r="O142" s="1684"/>
      <c r="P142" s="1693"/>
      <c r="Q142" s="1693"/>
      <c r="R142" s="1693"/>
      <c r="S142" s="1693"/>
      <c r="T142" s="1693"/>
      <c r="U142" s="1693"/>
      <c r="V142" s="1692"/>
      <c r="W142" s="1694"/>
      <c r="X142" s="1695"/>
      <c r="Y142" s="121"/>
      <c r="Z142" s="5336"/>
      <c r="AA142" s="2029"/>
      <c r="AB142" s="544"/>
      <c r="AC142" s="1696"/>
      <c r="AD142" s="2029"/>
      <c r="AE142" s="2029"/>
      <c r="AF142" s="2029"/>
      <c r="AG142" s="1376"/>
      <c r="AH142" s="2029"/>
      <c r="AI142" s="1532"/>
      <c r="AJ142" s="160"/>
      <c r="AK142" s="5337"/>
      <c r="AL142" s="160"/>
      <c r="AM142" s="5337"/>
      <c r="AN142" s="5337"/>
      <c r="AO142" s="160"/>
      <c r="AP142" s="178"/>
      <c r="AQ142" s="178"/>
      <c r="AR142" s="178"/>
      <c r="AS142" s="178"/>
    </row>
    <row r="143" spans="2:45" s="169" customFormat="1" ht="13.2">
      <c r="B143" s="236"/>
      <c r="C143" s="5285" t="s">
        <v>3149</v>
      </c>
      <c r="D143" s="1690"/>
      <c r="E143" s="1690"/>
      <c r="F143" s="1691"/>
      <c r="G143" s="1692"/>
      <c r="H143" s="1692"/>
      <c r="I143" s="1692"/>
      <c r="J143" s="1692"/>
      <c r="K143" s="1693"/>
      <c r="L143" s="1693"/>
      <c r="M143" s="1693"/>
      <c r="N143" s="1693"/>
      <c r="O143" s="1684"/>
      <c r="P143" s="1693"/>
      <c r="Q143" s="1693"/>
      <c r="R143" s="1693"/>
      <c r="S143" s="1693"/>
      <c r="T143" s="1693"/>
      <c r="U143" s="1693"/>
      <c r="V143" s="1692"/>
      <c r="W143" s="1694"/>
      <c r="X143" s="1695"/>
      <c r="Y143" s="121"/>
      <c r="Z143" s="5336"/>
      <c r="AA143" s="2029"/>
      <c r="AB143" s="544"/>
      <c r="AC143" s="1696"/>
      <c r="AD143" s="2029"/>
      <c r="AE143" s="2029"/>
      <c r="AF143" s="2029"/>
      <c r="AG143" s="1376"/>
      <c r="AH143" s="2029"/>
      <c r="AI143" s="1532"/>
      <c r="AJ143" s="160"/>
      <c r="AK143" s="5337"/>
      <c r="AL143" s="160"/>
      <c r="AM143" s="5337"/>
      <c r="AN143" s="5337"/>
      <c r="AO143" s="160"/>
      <c r="AP143" s="178"/>
      <c r="AQ143" s="178"/>
      <c r="AR143" s="178"/>
      <c r="AS143" s="178"/>
    </row>
    <row r="144" spans="2:45" s="169" customFormat="1" ht="13.2">
      <c r="B144" s="236"/>
      <c r="C144" s="5338" t="s">
        <v>3136</v>
      </c>
      <c r="D144" s="1690"/>
      <c r="E144" s="1690"/>
      <c r="F144" s="1691"/>
      <c r="G144" s="1697" t="b">
        <v>1</v>
      </c>
      <c r="H144" s="1697"/>
      <c r="I144" s="1697"/>
      <c r="J144" s="1697"/>
      <c r="K144" s="1693"/>
      <c r="L144" s="1693"/>
      <c r="M144" s="1693"/>
      <c r="N144" s="1693"/>
      <c r="O144" s="1684">
        <v>0</v>
      </c>
      <c r="P144" s="1698">
        <v>0</v>
      </c>
      <c r="Q144" s="1698">
        <v>0</v>
      </c>
      <c r="R144" s="1699">
        <f>O144*Q144</f>
        <v>0</v>
      </c>
      <c r="S144" s="1698">
        <v>0</v>
      </c>
      <c r="T144" s="1699">
        <f>O144*S144</f>
        <v>0</v>
      </c>
      <c r="U144" s="1698">
        <v>0</v>
      </c>
      <c r="V144" s="1698">
        <v>0</v>
      </c>
      <c r="W144" s="1698">
        <v>0</v>
      </c>
      <c r="X144" s="1700">
        <f>U144+V144-W144</f>
        <v>0</v>
      </c>
      <c r="Y144" s="121"/>
      <c r="Z144" s="5339">
        <f>+AA144+AB144</f>
        <v>0</v>
      </c>
      <c r="AA144" s="2117">
        <v>0</v>
      </c>
      <c r="AB144" s="605">
        <v>0</v>
      </c>
      <c r="AC144" s="1701">
        <v>0</v>
      </c>
      <c r="AD144" s="2117">
        <v>0</v>
      </c>
      <c r="AE144" s="2117">
        <v>0</v>
      </c>
      <c r="AF144" s="2117">
        <v>0</v>
      </c>
      <c r="AG144" s="1377">
        <v>0</v>
      </c>
      <c r="AH144" s="2113">
        <f>AE144+AF144-AG144</f>
        <v>0</v>
      </c>
      <c r="AI144" s="1533">
        <f>AB144+AD144</f>
        <v>0</v>
      </c>
      <c r="AJ144" s="160"/>
      <c r="AK144" s="5340">
        <v>0</v>
      </c>
      <c r="AL144" s="160"/>
      <c r="AM144" s="5340">
        <v>0</v>
      </c>
      <c r="AN144" s="5340"/>
      <c r="AO144" s="160"/>
      <c r="AP144" s="178"/>
      <c r="AQ144" s="178"/>
      <c r="AR144" s="178"/>
      <c r="AS144" s="178"/>
    </row>
    <row r="145" spans="2:45" s="169" customFormat="1" ht="13.2">
      <c r="B145" s="236"/>
      <c r="C145" s="5338" t="s">
        <v>3137</v>
      </c>
      <c r="D145" s="1690"/>
      <c r="E145" s="1690"/>
      <c r="F145" s="1691"/>
      <c r="G145" s="1697" t="b">
        <v>0</v>
      </c>
      <c r="H145" s="1697"/>
      <c r="I145" s="1697"/>
      <c r="J145" s="1697"/>
      <c r="K145" s="1693"/>
      <c r="L145" s="1693"/>
      <c r="M145" s="1693"/>
      <c r="N145" s="1693"/>
      <c r="O145" s="1684">
        <v>0</v>
      </c>
      <c r="P145" s="1698">
        <v>0</v>
      </c>
      <c r="Q145" s="1698">
        <v>0</v>
      </c>
      <c r="R145" s="1699">
        <f>O145*Q145</f>
        <v>0</v>
      </c>
      <c r="S145" s="1698">
        <v>0</v>
      </c>
      <c r="T145" s="1699">
        <f>O145*S145</f>
        <v>0</v>
      </c>
      <c r="U145" s="1698">
        <v>0</v>
      </c>
      <c r="V145" s="1698">
        <v>0</v>
      </c>
      <c r="W145" s="1698">
        <v>0</v>
      </c>
      <c r="X145" s="1700">
        <f>U145+V145-W145</f>
        <v>0</v>
      </c>
      <c r="Y145" s="121"/>
      <c r="Z145" s="5339">
        <f>+AA145+AB145</f>
        <v>0</v>
      </c>
      <c r="AA145" s="2117">
        <v>0</v>
      </c>
      <c r="AB145" s="605">
        <v>0</v>
      </c>
      <c r="AC145" s="1701">
        <v>0</v>
      </c>
      <c r="AD145" s="2117">
        <v>0</v>
      </c>
      <c r="AE145" s="2117">
        <v>0</v>
      </c>
      <c r="AF145" s="2117">
        <v>0</v>
      </c>
      <c r="AG145" s="1377">
        <v>0</v>
      </c>
      <c r="AH145" s="2113">
        <f>AE145+AF145-AG145</f>
        <v>0</v>
      </c>
      <c r="AI145" s="1533">
        <f>AB145+AD145</f>
        <v>0</v>
      </c>
      <c r="AJ145" s="160"/>
      <c r="AK145" s="5340">
        <v>0</v>
      </c>
      <c r="AL145" s="160"/>
      <c r="AM145" s="5340">
        <v>0</v>
      </c>
      <c r="AN145" s="5340"/>
      <c r="AO145" s="160"/>
      <c r="AP145" s="178"/>
      <c r="AQ145" s="178"/>
      <c r="AR145" s="178"/>
      <c r="AS145" s="178"/>
    </row>
    <row r="146" spans="2:45" s="169" customFormat="1" ht="13.2">
      <c r="B146" s="236"/>
      <c r="C146" s="5338" t="s">
        <v>3138</v>
      </c>
      <c r="D146" s="1690"/>
      <c r="E146" s="1690"/>
      <c r="F146" s="1691"/>
      <c r="G146" s="1697" t="b">
        <v>1</v>
      </c>
      <c r="H146" s="1697"/>
      <c r="I146" s="1697"/>
      <c r="J146" s="1697"/>
      <c r="K146" s="1693"/>
      <c r="L146" s="1693"/>
      <c r="M146" s="1693"/>
      <c r="N146" s="1693"/>
      <c r="O146" s="1684">
        <v>0</v>
      </c>
      <c r="P146" s="1698">
        <v>0</v>
      </c>
      <c r="Q146" s="1698">
        <v>0</v>
      </c>
      <c r="R146" s="1699">
        <f>O146*Q146</f>
        <v>0</v>
      </c>
      <c r="S146" s="1698">
        <v>0</v>
      </c>
      <c r="T146" s="1699">
        <f>O146*S146</f>
        <v>0</v>
      </c>
      <c r="U146" s="1698">
        <v>0</v>
      </c>
      <c r="V146" s="1698">
        <v>0</v>
      </c>
      <c r="W146" s="1698">
        <v>0</v>
      </c>
      <c r="X146" s="1700">
        <f>U146+V146-W146</f>
        <v>0</v>
      </c>
      <c r="Y146" s="121"/>
      <c r="Z146" s="5339">
        <f>+AA146+AB146</f>
        <v>0</v>
      </c>
      <c r="AA146" s="2117">
        <v>0</v>
      </c>
      <c r="AB146" s="605">
        <v>0</v>
      </c>
      <c r="AC146" s="1701">
        <v>0</v>
      </c>
      <c r="AD146" s="2117">
        <v>0</v>
      </c>
      <c r="AE146" s="2117">
        <v>0</v>
      </c>
      <c r="AF146" s="2117">
        <v>0</v>
      </c>
      <c r="AG146" s="1377">
        <v>0</v>
      </c>
      <c r="AH146" s="2113">
        <f>AE146+AF146-AG146</f>
        <v>0</v>
      </c>
      <c r="AI146" s="1533">
        <f>AB146+AD146</f>
        <v>0</v>
      </c>
      <c r="AJ146" s="160"/>
      <c r="AK146" s="5340">
        <v>0</v>
      </c>
      <c r="AL146" s="160"/>
      <c r="AM146" s="5340">
        <v>0</v>
      </c>
      <c r="AN146" s="5340"/>
      <c r="AO146" s="160"/>
      <c r="AP146" s="178"/>
      <c r="AQ146" s="178"/>
      <c r="AR146" s="178"/>
      <c r="AS146" s="178"/>
    </row>
    <row r="147" spans="2:45" ht="13.2">
      <c r="B147" s="233"/>
      <c r="C147" s="5285" t="s">
        <v>3150</v>
      </c>
      <c r="D147" s="1690"/>
      <c r="E147" s="1690"/>
      <c r="F147" s="1691"/>
      <c r="G147" s="1692"/>
      <c r="H147" s="1692"/>
      <c r="I147" s="1692"/>
      <c r="J147" s="1692"/>
      <c r="K147" s="1693"/>
      <c r="L147" s="1693"/>
      <c r="M147" s="1693"/>
      <c r="N147" s="1693"/>
      <c r="O147" s="1684"/>
      <c r="P147" s="1693"/>
      <c r="Q147" s="1693"/>
      <c r="R147" s="1693"/>
      <c r="S147" s="1693"/>
      <c r="T147" s="1693"/>
      <c r="U147" s="1693"/>
      <c r="V147" s="1692"/>
      <c r="W147" s="1694"/>
      <c r="X147" s="1695"/>
      <c r="Y147" s="121"/>
      <c r="Z147" s="5336"/>
      <c r="AA147" s="2029"/>
      <c r="AB147" s="544"/>
      <c r="AC147" s="1696"/>
      <c r="AD147" s="2029"/>
      <c r="AE147" s="2029"/>
      <c r="AF147" s="2029"/>
      <c r="AG147" s="1376"/>
      <c r="AH147" s="2029"/>
      <c r="AI147" s="1532"/>
      <c r="AJ147" s="121"/>
      <c r="AK147" s="5337"/>
      <c r="AL147" s="121"/>
      <c r="AM147" s="5337"/>
      <c r="AN147" s="5337"/>
      <c r="AO147" s="121"/>
      <c r="AP147" s="164"/>
      <c r="AQ147" s="164"/>
      <c r="AR147" s="164"/>
      <c r="AS147" s="164"/>
    </row>
    <row r="148" spans="2:45" ht="13.2">
      <c r="B148" s="233"/>
      <c r="C148" s="5338" t="s">
        <v>3136</v>
      </c>
      <c r="D148" s="1690"/>
      <c r="E148" s="1690"/>
      <c r="F148" s="1691"/>
      <c r="G148" s="1697" t="b">
        <v>1</v>
      </c>
      <c r="H148" s="1697"/>
      <c r="I148" s="1697"/>
      <c r="J148" s="1697"/>
      <c r="K148" s="1693"/>
      <c r="L148" s="1693"/>
      <c r="M148" s="1693"/>
      <c r="N148" s="1693"/>
      <c r="O148" s="1684">
        <v>0</v>
      </c>
      <c r="P148" s="1698">
        <v>0</v>
      </c>
      <c r="Q148" s="1698">
        <v>0</v>
      </c>
      <c r="R148" s="1699">
        <f>O148*Q148</f>
        <v>0</v>
      </c>
      <c r="S148" s="1698">
        <v>0</v>
      </c>
      <c r="T148" s="1699">
        <f>O148*S148</f>
        <v>0</v>
      </c>
      <c r="U148" s="1698">
        <v>0</v>
      </c>
      <c r="V148" s="1698">
        <v>0</v>
      </c>
      <c r="W148" s="1698">
        <v>0</v>
      </c>
      <c r="X148" s="1700">
        <f>U148+V148-W148</f>
        <v>0</v>
      </c>
      <c r="Y148" s="121"/>
      <c r="Z148" s="5339">
        <f>+AA148+AB148</f>
        <v>0</v>
      </c>
      <c r="AA148" s="2117">
        <v>0</v>
      </c>
      <c r="AB148" s="605">
        <v>0</v>
      </c>
      <c r="AC148" s="1701">
        <v>0</v>
      </c>
      <c r="AD148" s="2117">
        <v>0</v>
      </c>
      <c r="AE148" s="2117">
        <v>0</v>
      </c>
      <c r="AF148" s="2117">
        <v>0</v>
      </c>
      <c r="AG148" s="1377">
        <v>0</v>
      </c>
      <c r="AH148" s="2113">
        <f>AE148+AF148-AG148</f>
        <v>0</v>
      </c>
      <c r="AI148" s="1533">
        <f>AB148+AD148</f>
        <v>0</v>
      </c>
      <c r="AJ148" s="121"/>
      <c r="AK148" s="5340">
        <v>0</v>
      </c>
      <c r="AL148" s="121"/>
      <c r="AM148" s="5340">
        <v>0</v>
      </c>
      <c r="AN148" s="5340"/>
      <c r="AO148" s="121"/>
      <c r="AP148" s="164"/>
      <c r="AQ148" s="164"/>
      <c r="AR148" s="164"/>
      <c r="AS148" s="164"/>
    </row>
    <row r="149" spans="2:45" ht="13.2">
      <c r="B149" s="233"/>
      <c r="C149" s="5338" t="s">
        <v>3137</v>
      </c>
      <c r="D149" s="1690"/>
      <c r="E149" s="1690"/>
      <c r="F149" s="1691"/>
      <c r="G149" s="1697" t="b">
        <v>0</v>
      </c>
      <c r="H149" s="1697"/>
      <c r="I149" s="1697"/>
      <c r="J149" s="1697"/>
      <c r="K149" s="1693"/>
      <c r="L149" s="1693"/>
      <c r="M149" s="1693"/>
      <c r="N149" s="1693"/>
      <c r="O149" s="1684">
        <v>0</v>
      </c>
      <c r="P149" s="1698">
        <v>0</v>
      </c>
      <c r="Q149" s="1698">
        <v>0</v>
      </c>
      <c r="R149" s="1699">
        <f>O149*Q149</f>
        <v>0</v>
      </c>
      <c r="S149" s="1698">
        <v>0</v>
      </c>
      <c r="T149" s="1699">
        <f>O149*S149</f>
        <v>0</v>
      </c>
      <c r="U149" s="1698">
        <v>0</v>
      </c>
      <c r="V149" s="1698">
        <v>0</v>
      </c>
      <c r="W149" s="1698">
        <v>0</v>
      </c>
      <c r="X149" s="1700">
        <f>U149+V149-W149</f>
        <v>0</v>
      </c>
      <c r="Y149" s="121"/>
      <c r="Z149" s="5339">
        <f>+AA149+AB149</f>
        <v>0</v>
      </c>
      <c r="AA149" s="2117">
        <v>0</v>
      </c>
      <c r="AB149" s="605">
        <v>0</v>
      </c>
      <c r="AC149" s="1701">
        <v>0</v>
      </c>
      <c r="AD149" s="2117">
        <v>0</v>
      </c>
      <c r="AE149" s="2117">
        <v>0</v>
      </c>
      <c r="AF149" s="2117">
        <v>0</v>
      </c>
      <c r="AG149" s="1377">
        <v>0</v>
      </c>
      <c r="AH149" s="2113">
        <f>AE149+AF149-AG149</f>
        <v>0</v>
      </c>
      <c r="AI149" s="1533">
        <f>AB149+AD149</f>
        <v>0</v>
      </c>
      <c r="AJ149" s="121"/>
      <c r="AK149" s="5340">
        <v>0</v>
      </c>
      <c r="AL149" s="121"/>
      <c r="AM149" s="5340">
        <v>0</v>
      </c>
      <c r="AN149" s="5340"/>
      <c r="AO149" s="121"/>
      <c r="AP149" s="164"/>
      <c r="AQ149" s="164"/>
      <c r="AR149" s="164"/>
      <c r="AS149" s="164"/>
    </row>
    <row r="150" spans="2:45" ht="13.2">
      <c r="B150" s="233"/>
      <c r="C150" s="5338" t="s">
        <v>3138</v>
      </c>
      <c r="D150" s="1702"/>
      <c r="E150" s="1702"/>
      <c r="F150" s="1703"/>
      <c r="G150" s="1697" t="b">
        <v>1</v>
      </c>
      <c r="H150" s="1697"/>
      <c r="I150" s="1697"/>
      <c r="J150" s="1697"/>
      <c r="K150" s="1698"/>
      <c r="L150" s="1698"/>
      <c r="M150" s="1698"/>
      <c r="N150" s="1698"/>
      <c r="O150" s="1684">
        <v>0</v>
      </c>
      <c r="P150" s="1698">
        <v>0</v>
      </c>
      <c r="Q150" s="1698">
        <v>0</v>
      </c>
      <c r="R150" s="1699">
        <f>O150*Q150</f>
        <v>0</v>
      </c>
      <c r="S150" s="1698">
        <v>0</v>
      </c>
      <c r="T150" s="1699">
        <f>O150*S150</f>
        <v>0</v>
      </c>
      <c r="U150" s="1698">
        <v>0</v>
      </c>
      <c r="V150" s="1698">
        <v>0</v>
      </c>
      <c r="W150" s="1698">
        <v>0</v>
      </c>
      <c r="X150" s="1700">
        <f>U150+V150-W150</f>
        <v>0</v>
      </c>
      <c r="Y150" s="121"/>
      <c r="Z150" s="5339">
        <f>+AA150+AB150</f>
        <v>0</v>
      </c>
      <c r="AA150" s="5341">
        <v>0</v>
      </c>
      <c r="AB150" s="605">
        <v>0</v>
      </c>
      <c r="AC150" s="5342">
        <v>0</v>
      </c>
      <c r="AD150" s="2117">
        <v>0</v>
      </c>
      <c r="AE150" s="2117">
        <v>0</v>
      </c>
      <c r="AF150" s="2117">
        <v>0</v>
      </c>
      <c r="AG150" s="2731">
        <v>0</v>
      </c>
      <c r="AH150" s="2113">
        <f>AE150+AF150-AG150</f>
        <v>0</v>
      </c>
      <c r="AI150" s="1533">
        <f>AB150+AD150</f>
        <v>0</v>
      </c>
      <c r="AJ150" s="121"/>
      <c r="AK150" s="621">
        <v>0</v>
      </c>
      <c r="AL150" s="121"/>
      <c r="AM150" s="621">
        <v>0</v>
      </c>
      <c r="AN150" s="621"/>
      <c r="AO150" s="121"/>
      <c r="AP150" s="164"/>
      <c r="AQ150" s="164"/>
      <c r="AR150" s="164"/>
      <c r="AS150" s="164"/>
    </row>
    <row r="151" spans="2:45" ht="13.2">
      <c r="B151" s="233"/>
      <c r="C151" s="5108" t="s">
        <v>2307</v>
      </c>
      <c r="D151" s="5295"/>
      <c r="E151" s="5295"/>
      <c r="F151" s="5295"/>
      <c r="G151" s="5356">
        <f>COUNTIF(G134:G150,TRUE)</f>
        <v>8</v>
      </c>
      <c r="H151" s="5356"/>
      <c r="I151" s="5356"/>
      <c r="J151" s="5356"/>
      <c r="K151" s="5344"/>
      <c r="L151" s="5344"/>
      <c r="M151" s="5344"/>
      <c r="N151" s="5344"/>
      <c r="O151" s="5345"/>
      <c r="P151" s="5344"/>
      <c r="Q151" s="5344"/>
      <c r="R151" s="5346">
        <f>SUMIF($G$135:$G$150,"TRUE",R135:R150)</f>
        <v>0</v>
      </c>
      <c r="S151" s="5344"/>
      <c r="T151" s="5346">
        <f>SUMIF($G$135:$G$150,"TRUE",T135:T150)</f>
        <v>0</v>
      </c>
      <c r="U151" s="5346">
        <f>SUMIF($G$135:$G$150,"TRUE",U135:U150)</f>
        <v>0</v>
      </c>
      <c r="V151" s="5346">
        <f>SUMIF($G$135:$G$150,"TRUE",V135:V150)</f>
        <v>0</v>
      </c>
      <c r="W151" s="5346">
        <f>SUMIF($G$135:$G$150,"TRUE",W135:W150)</f>
        <v>0</v>
      </c>
      <c r="X151" s="5002">
        <f>SUMIF($G$135:$G$150,"TRUE",X135:X150)</f>
        <v>0</v>
      </c>
      <c r="Y151" s="121"/>
      <c r="Z151" s="5003">
        <f t="shared" ref="Z151:AI151" si="18">SUMIF($G$135:$G$150,"TRUE",Z135:Z150)</f>
        <v>0</v>
      </c>
      <c r="AA151" s="5346">
        <f t="shared" si="18"/>
        <v>0</v>
      </c>
      <c r="AB151" s="5346">
        <f t="shared" si="18"/>
        <v>0</v>
      </c>
      <c r="AC151" s="5347">
        <f t="shared" si="18"/>
        <v>0</v>
      </c>
      <c r="AD151" s="5346">
        <f t="shared" si="18"/>
        <v>0</v>
      </c>
      <c r="AE151" s="5346">
        <f>SUMIF($G$135:$G$150,"TRUE",AE135:AE150)</f>
        <v>0</v>
      </c>
      <c r="AF151" s="5346">
        <f>SUMIF($G$135:$G$150,"TRUE",AF135:AF150)</f>
        <v>0</v>
      </c>
      <c r="AG151" s="5346">
        <f>SUMIF($G$135:$G$150,"TRUE",AG135:AG150)</f>
        <v>0</v>
      </c>
      <c r="AH151" s="5346">
        <f>SUMIF($G$135:$G$150,"TRUE",AH135:AH150)</f>
        <v>0</v>
      </c>
      <c r="AI151" s="5002">
        <f t="shared" si="18"/>
        <v>0</v>
      </c>
      <c r="AJ151" s="121"/>
      <c r="AK151" s="5112">
        <f>SUMIF($G$135:$G$150,"TRUE",AK135:AK150)</f>
        <v>0</v>
      </c>
      <c r="AL151" s="121"/>
      <c r="AM151" s="5112">
        <f>SUMIF($G$135:$G$150,"TRUE",AM135:AM150)</f>
        <v>0</v>
      </c>
      <c r="AN151" s="5112"/>
      <c r="AO151" s="121"/>
      <c r="AP151" s="164"/>
      <c r="AQ151" s="164"/>
      <c r="AR151" s="164"/>
      <c r="AS151" s="164"/>
    </row>
    <row r="152" spans="2:45" s="169" customFormat="1" ht="13.2">
      <c r="B152" s="236"/>
      <c r="C152" s="5005" t="s">
        <v>3151</v>
      </c>
      <c r="D152" s="5289"/>
      <c r="E152" s="5289"/>
      <c r="F152" s="5289"/>
      <c r="G152" s="5349"/>
      <c r="H152" s="5349"/>
      <c r="I152" s="5349"/>
      <c r="J152" s="5349"/>
      <c r="K152" s="5350"/>
      <c r="L152" s="5350"/>
      <c r="M152" s="5350"/>
      <c r="N152" s="5350"/>
      <c r="O152" s="5350"/>
      <c r="P152" s="5350"/>
      <c r="Q152" s="5350"/>
      <c r="R152" s="5346">
        <f>SUM(R135:R150)</f>
        <v>0</v>
      </c>
      <c r="S152" s="5350"/>
      <c r="T152" s="5346">
        <f>SUM(T135:T150)</f>
        <v>0</v>
      </c>
      <c r="U152" s="5346">
        <f>SUM(U135:U150)</f>
        <v>0</v>
      </c>
      <c r="V152" s="5346">
        <f>SUM(V135:V150)</f>
        <v>0</v>
      </c>
      <c r="W152" s="5346">
        <f>SUM(W135:W150)</f>
        <v>0</v>
      </c>
      <c r="X152" s="5002">
        <f>SUM(X135:X150)</f>
        <v>0</v>
      </c>
      <c r="Y152" s="160"/>
      <c r="Z152" s="5003">
        <f t="shared" ref="Z152:AI152" si="19">SUM(Z135:Z150)</f>
        <v>0</v>
      </c>
      <c r="AA152" s="5346">
        <f t="shared" si="19"/>
        <v>0</v>
      </c>
      <c r="AB152" s="5346">
        <f t="shared" si="19"/>
        <v>0</v>
      </c>
      <c r="AC152" s="5347">
        <f t="shared" si="19"/>
        <v>0</v>
      </c>
      <c r="AD152" s="5346">
        <f t="shared" si="19"/>
        <v>0</v>
      </c>
      <c r="AE152" s="5346">
        <f>SUM(AE135:AE150)</f>
        <v>0</v>
      </c>
      <c r="AF152" s="5346">
        <f>SUM(AF135:AF150)</f>
        <v>0</v>
      </c>
      <c r="AG152" s="5346">
        <f>SUM(AG135:AG150)</f>
        <v>0</v>
      </c>
      <c r="AH152" s="5346">
        <f>SUM(AH135:AH150)</f>
        <v>0</v>
      </c>
      <c r="AI152" s="5002">
        <f t="shared" si="19"/>
        <v>0</v>
      </c>
      <c r="AJ152" s="160"/>
      <c r="AK152" s="5112">
        <f>SUM(AK135:AK150)</f>
        <v>0</v>
      </c>
      <c r="AL152" s="160"/>
      <c r="AM152" s="5112">
        <f>SUM(AM135:AM150)</f>
        <v>0</v>
      </c>
      <c r="AN152" s="5112"/>
      <c r="AO152" s="160"/>
      <c r="AP152" s="178"/>
      <c r="AQ152" s="178"/>
      <c r="AR152" s="178"/>
      <c r="AS152" s="178"/>
    </row>
    <row r="153" spans="2:45" s="169" customFormat="1" ht="13.2">
      <c r="B153" s="236"/>
      <c r="C153" s="5108" t="s">
        <v>2307</v>
      </c>
      <c r="D153" s="5289"/>
      <c r="E153" s="5289"/>
      <c r="F153" s="5289"/>
      <c r="G153" s="5349"/>
      <c r="H153" s="5349"/>
      <c r="I153" s="5349"/>
      <c r="J153" s="5349"/>
      <c r="K153" s="5350"/>
      <c r="L153" s="5350"/>
      <c r="M153" s="5350"/>
      <c r="N153" s="5350"/>
      <c r="O153" s="5350"/>
      <c r="P153" s="5350"/>
      <c r="Q153" s="5350"/>
      <c r="R153" s="5346">
        <f>R130+R151</f>
        <v>0</v>
      </c>
      <c r="S153" s="5350"/>
      <c r="T153" s="5346">
        <f>T130+T151</f>
        <v>0</v>
      </c>
      <c r="U153" s="5346">
        <f t="shared" ref="U153:X154" si="20">U151+U130</f>
        <v>0</v>
      </c>
      <c r="V153" s="5346">
        <f t="shared" si="20"/>
        <v>0</v>
      </c>
      <c r="W153" s="5346">
        <f t="shared" si="20"/>
        <v>0</v>
      </c>
      <c r="X153" s="5002">
        <f t="shared" si="20"/>
        <v>0</v>
      </c>
      <c r="Y153" s="160"/>
      <c r="Z153" s="5003">
        <f t="shared" ref="Z153:AI154" si="21">Z151+Z130</f>
        <v>0</v>
      </c>
      <c r="AA153" s="5346">
        <f t="shared" si="21"/>
        <v>0</v>
      </c>
      <c r="AB153" s="5346">
        <f t="shared" si="21"/>
        <v>0</v>
      </c>
      <c r="AC153" s="5347">
        <f t="shared" si="21"/>
        <v>0</v>
      </c>
      <c r="AD153" s="5346">
        <f t="shared" si="21"/>
        <v>0</v>
      </c>
      <c r="AE153" s="5346">
        <f>AE151+AE130</f>
        <v>0</v>
      </c>
      <c r="AF153" s="5346">
        <f>AF151+AF130</f>
        <v>0</v>
      </c>
      <c r="AG153" s="5348">
        <f t="shared" si="21"/>
        <v>0</v>
      </c>
      <c r="AH153" s="5346">
        <f t="shared" si="21"/>
        <v>0</v>
      </c>
      <c r="AI153" s="5002">
        <f>AI151+AI130</f>
        <v>0</v>
      </c>
      <c r="AJ153" s="160"/>
      <c r="AK153" s="5112">
        <f>AK151+AK130</f>
        <v>0</v>
      </c>
      <c r="AL153" s="160"/>
      <c r="AM153" s="5112">
        <f>AM151+AM130</f>
        <v>0</v>
      </c>
      <c r="AN153" s="5112"/>
      <c r="AO153" s="160"/>
      <c r="AP153" s="178"/>
      <c r="AQ153" s="178"/>
      <c r="AR153" s="178"/>
      <c r="AS153" s="178"/>
    </row>
    <row r="154" spans="2:45" s="169" customFormat="1" ht="13.2">
      <c r="B154" s="236"/>
      <c r="C154" s="5005" t="s">
        <v>3034</v>
      </c>
      <c r="D154" s="5289"/>
      <c r="E154" s="5289"/>
      <c r="F154" s="5289"/>
      <c r="G154" s="5349"/>
      <c r="H154" s="5349"/>
      <c r="I154" s="5349"/>
      <c r="J154" s="5349"/>
      <c r="K154" s="5350"/>
      <c r="L154" s="5350"/>
      <c r="M154" s="5350"/>
      <c r="N154" s="5350"/>
      <c r="O154" s="5350"/>
      <c r="P154" s="5350"/>
      <c r="Q154" s="5350"/>
      <c r="R154" s="5346">
        <f>R131+R152</f>
        <v>0</v>
      </c>
      <c r="S154" s="5350"/>
      <c r="T154" s="5346">
        <f>T131+T152</f>
        <v>0</v>
      </c>
      <c r="U154" s="5346">
        <f t="shared" si="20"/>
        <v>0</v>
      </c>
      <c r="V154" s="5346">
        <f t="shared" si="20"/>
        <v>0</v>
      </c>
      <c r="W154" s="5346">
        <f t="shared" si="20"/>
        <v>0</v>
      </c>
      <c r="X154" s="5002">
        <f t="shared" si="20"/>
        <v>0</v>
      </c>
      <c r="Y154" s="160"/>
      <c r="Z154" s="5003">
        <f t="shared" si="21"/>
        <v>0</v>
      </c>
      <c r="AA154" s="5346">
        <f t="shared" si="21"/>
        <v>0</v>
      </c>
      <c r="AB154" s="5346">
        <f t="shared" si="21"/>
        <v>0</v>
      </c>
      <c r="AC154" s="5347">
        <f t="shared" si="21"/>
        <v>0</v>
      </c>
      <c r="AD154" s="5346">
        <f t="shared" si="21"/>
        <v>0</v>
      </c>
      <c r="AE154" s="5346">
        <f>AE152+AE131</f>
        <v>0</v>
      </c>
      <c r="AF154" s="5346">
        <f>AF152+AF131</f>
        <v>0</v>
      </c>
      <c r="AG154" s="5348">
        <f t="shared" si="21"/>
        <v>0</v>
      </c>
      <c r="AH154" s="5346">
        <f t="shared" si="21"/>
        <v>0</v>
      </c>
      <c r="AI154" s="5002">
        <f t="shared" si="21"/>
        <v>0</v>
      </c>
      <c r="AJ154" s="160"/>
      <c r="AK154" s="5112">
        <f>AK152+AK131</f>
        <v>0</v>
      </c>
      <c r="AL154" s="160"/>
      <c r="AM154" s="5112">
        <f>AM152+AM131</f>
        <v>0</v>
      </c>
      <c r="AN154" s="5112"/>
      <c r="AO154" s="160"/>
      <c r="AP154" s="178"/>
      <c r="AQ154" s="178"/>
      <c r="AR154" s="178"/>
      <c r="AS154" s="178"/>
    </row>
    <row r="155" spans="2:45" ht="13.2">
      <c r="B155" s="233"/>
      <c r="C155" s="5283" t="s">
        <v>3035</v>
      </c>
      <c r="D155" s="1687"/>
      <c r="E155" s="1687"/>
      <c r="F155" s="1688"/>
      <c r="G155" s="1692"/>
      <c r="H155" s="1692"/>
      <c r="I155" s="1692"/>
      <c r="J155" s="1692"/>
      <c r="K155" s="1698"/>
      <c r="L155" s="1698"/>
      <c r="M155" s="1698"/>
      <c r="N155" s="1698"/>
      <c r="O155" s="1698"/>
      <c r="P155" s="1698"/>
      <c r="Q155" s="1698"/>
      <c r="R155" s="1698"/>
      <c r="S155" s="1698"/>
      <c r="T155" s="1698"/>
      <c r="U155" s="1698"/>
      <c r="V155" s="1698"/>
      <c r="W155" s="1698"/>
      <c r="X155" s="1706"/>
      <c r="Y155" s="121"/>
      <c r="Z155" s="5357"/>
      <c r="AA155" s="1698"/>
      <c r="AB155" s="1698"/>
      <c r="AC155" s="1705"/>
      <c r="AD155" s="2117"/>
      <c r="AE155" s="2117"/>
      <c r="AF155" s="2117"/>
      <c r="AG155" s="1378"/>
      <c r="AH155" s="1698"/>
      <c r="AI155" s="1706"/>
      <c r="AJ155" s="121"/>
      <c r="AK155" s="5340"/>
      <c r="AL155" s="121"/>
      <c r="AM155" s="5340"/>
      <c r="AN155" s="5340"/>
      <c r="AO155" s="121"/>
      <c r="AP155" s="164"/>
      <c r="AQ155" s="164"/>
      <c r="AR155" s="164"/>
      <c r="AS155" s="164"/>
    </row>
    <row r="156" spans="2:45" ht="13.2">
      <c r="B156" s="233"/>
      <c r="C156" s="5285" t="s">
        <v>3133</v>
      </c>
      <c r="D156" s="1690"/>
      <c r="E156" s="1690"/>
      <c r="F156" s="1691"/>
      <c r="G156" s="1692"/>
      <c r="H156" s="1692"/>
      <c r="I156" s="1692"/>
      <c r="J156" s="1692"/>
      <c r="K156" s="1693"/>
      <c r="L156" s="1693"/>
      <c r="M156" s="1693"/>
      <c r="N156" s="1693"/>
      <c r="O156" s="1684"/>
      <c r="P156" s="1693"/>
      <c r="Q156" s="1693"/>
      <c r="R156" s="1693"/>
      <c r="S156" s="1693"/>
      <c r="T156" s="1693"/>
      <c r="U156" s="1693"/>
      <c r="V156" s="1692"/>
      <c r="W156" s="1694"/>
      <c r="X156" s="1695"/>
      <c r="Y156" s="121"/>
      <c r="Z156" s="5336"/>
      <c r="AA156" s="2029"/>
      <c r="AB156" s="544"/>
      <c r="AC156" s="1696"/>
      <c r="AD156" s="2029"/>
      <c r="AE156" s="2029"/>
      <c r="AF156" s="2029"/>
      <c r="AG156" s="1376"/>
      <c r="AH156" s="2029"/>
      <c r="AI156" s="1532"/>
      <c r="AJ156" s="121"/>
      <c r="AK156" s="5337"/>
      <c r="AL156" s="121"/>
      <c r="AM156" s="5337"/>
      <c r="AN156" s="5337"/>
      <c r="AO156" s="121"/>
      <c r="AP156" s="164"/>
      <c r="AQ156" s="164"/>
      <c r="AR156" s="164"/>
      <c r="AS156" s="164"/>
    </row>
    <row r="157" spans="2:45" ht="13.2">
      <c r="B157" s="233"/>
      <c r="C157" s="5285" t="s">
        <v>3134</v>
      </c>
      <c r="D157" s="1690"/>
      <c r="E157" s="1690"/>
      <c r="F157" s="1691"/>
      <c r="G157" s="1692"/>
      <c r="H157" s="1692"/>
      <c r="I157" s="1692"/>
      <c r="J157" s="1692"/>
      <c r="K157" s="1693"/>
      <c r="L157" s="1693"/>
      <c r="M157" s="1693"/>
      <c r="N157" s="1693"/>
      <c r="O157" s="1684"/>
      <c r="P157" s="1693"/>
      <c r="Q157" s="1693"/>
      <c r="R157" s="1693"/>
      <c r="S157" s="1693"/>
      <c r="T157" s="1693"/>
      <c r="U157" s="1693"/>
      <c r="V157" s="1692"/>
      <c r="W157" s="1694"/>
      <c r="X157" s="1695"/>
      <c r="Y157" s="121"/>
      <c r="Z157" s="5336"/>
      <c r="AA157" s="2029"/>
      <c r="AB157" s="544"/>
      <c r="AC157" s="1696"/>
      <c r="AD157" s="2029"/>
      <c r="AE157" s="2029"/>
      <c r="AF157" s="2029"/>
      <c r="AG157" s="1376"/>
      <c r="AH157" s="2029"/>
      <c r="AI157" s="1532"/>
      <c r="AJ157" s="121"/>
      <c r="AK157" s="5337"/>
      <c r="AL157" s="121"/>
      <c r="AM157" s="5337"/>
      <c r="AN157" s="5337"/>
      <c r="AO157" s="121"/>
      <c r="AP157" s="164"/>
      <c r="AQ157" s="164"/>
      <c r="AR157" s="164"/>
      <c r="AS157" s="164"/>
    </row>
    <row r="158" spans="2:45" ht="13.2">
      <c r="B158" s="233"/>
      <c r="C158" s="5285" t="s">
        <v>3135</v>
      </c>
      <c r="D158" s="1690"/>
      <c r="E158" s="1690"/>
      <c r="F158" s="1691"/>
      <c r="G158" s="1692"/>
      <c r="H158" s="1692"/>
      <c r="I158" s="1692"/>
      <c r="J158" s="1692"/>
      <c r="K158" s="1693"/>
      <c r="L158" s="1693"/>
      <c r="M158" s="1693"/>
      <c r="N158" s="1693"/>
      <c r="O158" s="1684"/>
      <c r="P158" s="1693"/>
      <c r="Q158" s="1693"/>
      <c r="R158" s="1693"/>
      <c r="S158" s="1693"/>
      <c r="T158" s="1693"/>
      <c r="U158" s="1693"/>
      <c r="V158" s="1692"/>
      <c r="W158" s="1694"/>
      <c r="X158" s="1695"/>
      <c r="Y158" s="121"/>
      <c r="Z158" s="5336"/>
      <c r="AA158" s="2029"/>
      <c r="AB158" s="544"/>
      <c r="AC158" s="1696"/>
      <c r="AD158" s="2029"/>
      <c r="AE158" s="2029"/>
      <c r="AF158" s="2029"/>
      <c r="AG158" s="1376"/>
      <c r="AH158" s="2029"/>
      <c r="AI158" s="1532"/>
      <c r="AJ158" s="121"/>
      <c r="AK158" s="5337"/>
      <c r="AL158" s="121"/>
      <c r="AM158" s="5337"/>
      <c r="AN158" s="5337"/>
      <c r="AO158" s="121"/>
      <c r="AP158" s="164"/>
      <c r="AQ158" s="164"/>
      <c r="AR158" s="164"/>
      <c r="AS158" s="164"/>
    </row>
    <row r="159" spans="2:45" ht="13.2">
      <c r="B159" s="233"/>
      <c r="C159" s="5338" t="s">
        <v>3136</v>
      </c>
      <c r="D159" s="1690"/>
      <c r="E159" s="1690"/>
      <c r="F159" s="1691"/>
      <c r="G159" s="1697" t="b">
        <v>1</v>
      </c>
      <c r="H159" s="1697"/>
      <c r="I159" s="1697"/>
      <c r="J159" s="1697"/>
      <c r="K159" s="1693"/>
      <c r="L159" s="1693"/>
      <c r="M159" s="1693"/>
      <c r="N159" s="1693"/>
      <c r="O159" s="1698">
        <v>0</v>
      </c>
      <c r="P159" s="1698">
        <v>0</v>
      </c>
      <c r="Q159" s="1698">
        <v>0</v>
      </c>
      <c r="R159" s="1699">
        <f>O159*Q159</f>
        <v>0</v>
      </c>
      <c r="S159" s="1698">
        <v>0</v>
      </c>
      <c r="T159" s="1699">
        <f>O159*S159</f>
        <v>0</v>
      </c>
      <c r="U159" s="1698">
        <v>0</v>
      </c>
      <c r="V159" s="1698">
        <v>0</v>
      </c>
      <c r="W159" s="1698">
        <v>0</v>
      </c>
      <c r="X159" s="1700">
        <f>U159+V159-W159</f>
        <v>0</v>
      </c>
      <c r="Y159" s="121"/>
      <c r="Z159" s="5339">
        <f>+AA159+AB159</f>
        <v>0</v>
      </c>
      <c r="AA159" s="1698">
        <v>0</v>
      </c>
      <c r="AB159" s="1698">
        <v>0</v>
      </c>
      <c r="AC159" s="1705">
        <v>0</v>
      </c>
      <c r="AD159" s="2117">
        <v>0</v>
      </c>
      <c r="AE159" s="2117">
        <v>0</v>
      </c>
      <c r="AF159" s="2117">
        <v>0</v>
      </c>
      <c r="AG159" s="1377">
        <v>0</v>
      </c>
      <c r="AH159" s="2113">
        <f>AE159+AF159-AG159</f>
        <v>0</v>
      </c>
      <c r="AI159" s="1533">
        <f>AB159+AD159</f>
        <v>0</v>
      </c>
      <c r="AJ159" s="121"/>
      <c r="AK159" s="5340">
        <v>0</v>
      </c>
      <c r="AL159" s="121"/>
      <c r="AM159" s="5340">
        <v>0</v>
      </c>
      <c r="AN159" s="5340"/>
      <c r="AO159" s="121"/>
      <c r="AP159" s="164"/>
      <c r="AQ159" s="164"/>
      <c r="AR159" s="164"/>
      <c r="AS159" s="164"/>
    </row>
    <row r="160" spans="2:45" ht="13.2">
      <c r="B160" s="233"/>
      <c r="C160" s="5338" t="s">
        <v>3137</v>
      </c>
      <c r="D160" s="1690"/>
      <c r="E160" s="1690"/>
      <c r="F160" s="1691"/>
      <c r="G160" s="1697" t="b">
        <v>0</v>
      </c>
      <c r="H160" s="1697"/>
      <c r="I160" s="1697"/>
      <c r="J160" s="1697"/>
      <c r="K160" s="1693"/>
      <c r="L160" s="1693"/>
      <c r="M160" s="1693"/>
      <c r="N160" s="1693"/>
      <c r="O160" s="1684">
        <v>0</v>
      </c>
      <c r="P160" s="1698">
        <v>0</v>
      </c>
      <c r="Q160" s="1698">
        <v>0</v>
      </c>
      <c r="R160" s="1699">
        <f>O160*Q160</f>
        <v>0</v>
      </c>
      <c r="S160" s="1698">
        <v>0</v>
      </c>
      <c r="T160" s="1699">
        <f>O160*S160</f>
        <v>0</v>
      </c>
      <c r="U160" s="1698">
        <v>0</v>
      </c>
      <c r="V160" s="1698">
        <v>0</v>
      </c>
      <c r="W160" s="1698">
        <v>0</v>
      </c>
      <c r="X160" s="1700">
        <f>U160+V160-W160</f>
        <v>0</v>
      </c>
      <c r="Y160" s="121"/>
      <c r="Z160" s="5339">
        <f>+AA160+AB160</f>
        <v>0</v>
      </c>
      <c r="AA160" s="2117">
        <v>0</v>
      </c>
      <c r="AB160" s="605">
        <v>0</v>
      </c>
      <c r="AC160" s="1701">
        <v>0</v>
      </c>
      <c r="AD160" s="2117">
        <v>0</v>
      </c>
      <c r="AE160" s="2117">
        <v>0</v>
      </c>
      <c r="AF160" s="2117">
        <v>0</v>
      </c>
      <c r="AG160" s="1377">
        <v>0</v>
      </c>
      <c r="AH160" s="2113">
        <f>AE160+AF160-AG160</f>
        <v>0</v>
      </c>
      <c r="AI160" s="1533">
        <f>AB160+AD160</f>
        <v>0</v>
      </c>
      <c r="AJ160" s="121"/>
      <c r="AK160" s="5340">
        <v>0</v>
      </c>
      <c r="AL160" s="121"/>
      <c r="AM160" s="5340">
        <v>0</v>
      </c>
      <c r="AN160" s="5340"/>
      <c r="AO160" s="121"/>
      <c r="AP160" s="164"/>
      <c r="AQ160" s="164"/>
      <c r="AR160" s="164"/>
      <c r="AS160" s="164"/>
    </row>
    <row r="161" spans="2:45" ht="13.2">
      <c r="B161" s="233"/>
      <c r="C161" s="5338" t="s">
        <v>3138</v>
      </c>
      <c r="D161" s="1690"/>
      <c r="E161" s="1690"/>
      <c r="F161" s="1691"/>
      <c r="G161" s="1697" t="b">
        <v>1</v>
      </c>
      <c r="H161" s="1697"/>
      <c r="I161" s="1697"/>
      <c r="J161" s="1697"/>
      <c r="K161" s="1693"/>
      <c r="L161" s="1693"/>
      <c r="M161" s="1693"/>
      <c r="N161" s="1693"/>
      <c r="O161" s="1684">
        <v>0</v>
      </c>
      <c r="P161" s="1698">
        <v>0</v>
      </c>
      <c r="Q161" s="1698">
        <v>0</v>
      </c>
      <c r="R161" s="1699">
        <f>O161*Q161</f>
        <v>0</v>
      </c>
      <c r="S161" s="1698">
        <v>0</v>
      </c>
      <c r="T161" s="1699">
        <f>O161*S161</f>
        <v>0</v>
      </c>
      <c r="U161" s="1698">
        <v>0</v>
      </c>
      <c r="V161" s="1698">
        <v>0</v>
      </c>
      <c r="W161" s="1698">
        <v>0</v>
      </c>
      <c r="X161" s="1700">
        <f>U161+V161-W161</f>
        <v>0</v>
      </c>
      <c r="Y161" s="121"/>
      <c r="Z161" s="5339">
        <f>+AA161+AB161</f>
        <v>0</v>
      </c>
      <c r="AA161" s="2117">
        <v>0</v>
      </c>
      <c r="AB161" s="605">
        <v>0</v>
      </c>
      <c r="AC161" s="1701">
        <v>0</v>
      </c>
      <c r="AD161" s="2117">
        <v>0</v>
      </c>
      <c r="AE161" s="2117">
        <v>0</v>
      </c>
      <c r="AF161" s="2117">
        <v>0</v>
      </c>
      <c r="AG161" s="1377">
        <v>0</v>
      </c>
      <c r="AH161" s="2113">
        <f>AE161+AF161-AG161</f>
        <v>0</v>
      </c>
      <c r="AI161" s="1533">
        <f>AB161+AD161</f>
        <v>0</v>
      </c>
      <c r="AJ161" s="121"/>
      <c r="AK161" s="5340">
        <v>0</v>
      </c>
      <c r="AL161" s="121"/>
      <c r="AM161" s="5340">
        <v>0</v>
      </c>
      <c r="AN161" s="5340"/>
      <c r="AO161" s="121"/>
      <c r="AP161" s="164"/>
      <c r="AQ161" s="164"/>
      <c r="AR161" s="164"/>
      <c r="AS161" s="164"/>
    </row>
    <row r="162" spans="2:45" ht="13.2">
      <c r="B162" s="233"/>
      <c r="C162" s="5285" t="s">
        <v>3139</v>
      </c>
      <c r="D162" s="1690"/>
      <c r="E162" s="1690"/>
      <c r="F162" s="1691"/>
      <c r="G162" s="1692"/>
      <c r="H162" s="1692"/>
      <c r="I162" s="1692"/>
      <c r="J162" s="1692"/>
      <c r="K162" s="1693"/>
      <c r="L162" s="1693"/>
      <c r="M162" s="1693"/>
      <c r="N162" s="1693"/>
      <c r="O162" s="1684"/>
      <c r="P162" s="1693"/>
      <c r="Q162" s="1693"/>
      <c r="R162" s="1693"/>
      <c r="S162" s="1693"/>
      <c r="T162" s="1693"/>
      <c r="U162" s="1693"/>
      <c r="V162" s="1692"/>
      <c r="W162" s="1694"/>
      <c r="X162" s="1695"/>
      <c r="Y162" s="121"/>
      <c r="Z162" s="5336"/>
      <c r="AA162" s="2029"/>
      <c r="AB162" s="544"/>
      <c r="AC162" s="1696"/>
      <c r="AD162" s="2029"/>
      <c r="AE162" s="2029"/>
      <c r="AF162" s="2029"/>
      <c r="AG162" s="1376"/>
      <c r="AH162" s="2029"/>
      <c r="AI162" s="1532"/>
      <c r="AJ162" s="121"/>
      <c r="AK162" s="5337"/>
      <c r="AL162" s="121"/>
      <c r="AM162" s="5337"/>
      <c r="AN162" s="5337"/>
      <c r="AO162" s="121"/>
      <c r="AP162" s="164"/>
      <c r="AQ162" s="164"/>
      <c r="AR162" s="164"/>
      <c r="AS162" s="164"/>
    </row>
    <row r="163" spans="2:45" ht="13.2">
      <c r="B163" s="233"/>
      <c r="C163" s="5338" t="s">
        <v>3136</v>
      </c>
      <c r="D163" s="1690"/>
      <c r="E163" s="1690"/>
      <c r="F163" s="1691"/>
      <c r="G163" s="1697" t="b">
        <v>1</v>
      </c>
      <c r="H163" s="1697"/>
      <c r="I163" s="1697"/>
      <c r="J163" s="1697"/>
      <c r="K163" s="1693"/>
      <c r="L163" s="1693"/>
      <c r="M163" s="1693"/>
      <c r="N163" s="1693"/>
      <c r="O163" s="1684">
        <v>0</v>
      </c>
      <c r="P163" s="1698">
        <v>0</v>
      </c>
      <c r="Q163" s="1698">
        <v>0</v>
      </c>
      <c r="R163" s="1699">
        <f>O163*Q163</f>
        <v>0</v>
      </c>
      <c r="S163" s="1698">
        <v>0</v>
      </c>
      <c r="T163" s="1699">
        <f>O163*S163</f>
        <v>0</v>
      </c>
      <c r="U163" s="1698">
        <v>0</v>
      </c>
      <c r="V163" s="1698">
        <v>0</v>
      </c>
      <c r="W163" s="1698">
        <v>0</v>
      </c>
      <c r="X163" s="1700">
        <f>U163+V163-W163</f>
        <v>0</v>
      </c>
      <c r="Y163" s="121"/>
      <c r="Z163" s="5339">
        <f>+AA163+AB163</f>
        <v>0</v>
      </c>
      <c r="AA163" s="2117">
        <v>0</v>
      </c>
      <c r="AB163" s="605">
        <v>0</v>
      </c>
      <c r="AC163" s="1701">
        <v>0</v>
      </c>
      <c r="AD163" s="2117">
        <v>0</v>
      </c>
      <c r="AE163" s="2117">
        <v>0</v>
      </c>
      <c r="AF163" s="2117">
        <v>0</v>
      </c>
      <c r="AG163" s="1377">
        <v>0</v>
      </c>
      <c r="AH163" s="2113">
        <f>AE163+AF163-AG163</f>
        <v>0</v>
      </c>
      <c r="AI163" s="1533">
        <f>AB163+AD163</f>
        <v>0</v>
      </c>
      <c r="AJ163" s="121"/>
      <c r="AK163" s="5340">
        <v>0</v>
      </c>
      <c r="AL163" s="121"/>
      <c r="AM163" s="5340">
        <v>0</v>
      </c>
      <c r="AN163" s="5340"/>
      <c r="AO163" s="121"/>
      <c r="AP163" s="164"/>
      <c r="AQ163" s="164"/>
      <c r="AR163" s="164"/>
      <c r="AS163" s="164"/>
    </row>
    <row r="164" spans="2:45" ht="13.2">
      <c r="B164" s="233"/>
      <c r="C164" s="5338" t="s">
        <v>3137</v>
      </c>
      <c r="D164" s="1690"/>
      <c r="E164" s="1690"/>
      <c r="F164" s="1691"/>
      <c r="G164" s="1697" t="b">
        <v>0</v>
      </c>
      <c r="H164" s="1697"/>
      <c r="I164" s="1697"/>
      <c r="J164" s="1697"/>
      <c r="K164" s="1693"/>
      <c r="L164" s="1693"/>
      <c r="M164" s="1693"/>
      <c r="N164" s="1693"/>
      <c r="O164" s="1684">
        <v>0</v>
      </c>
      <c r="P164" s="1698">
        <v>0</v>
      </c>
      <c r="Q164" s="1698">
        <v>0</v>
      </c>
      <c r="R164" s="1699">
        <f>O164*Q164</f>
        <v>0</v>
      </c>
      <c r="S164" s="1698">
        <v>0</v>
      </c>
      <c r="T164" s="1699">
        <f>O164*S164</f>
        <v>0</v>
      </c>
      <c r="U164" s="1698">
        <v>0</v>
      </c>
      <c r="V164" s="1698">
        <v>0</v>
      </c>
      <c r="W164" s="1698">
        <v>0</v>
      </c>
      <c r="X164" s="1700">
        <f>U164+V164-W164</f>
        <v>0</v>
      </c>
      <c r="Y164" s="121"/>
      <c r="Z164" s="5339">
        <f>+AA164+AB164</f>
        <v>0</v>
      </c>
      <c r="AA164" s="2117">
        <v>0</v>
      </c>
      <c r="AB164" s="605">
        <v>0</v>
      </c>
      <c r="AC164" s="1701">
        <v>0</v>
      </c>
      <c r="AD164" s="2117">
        <v>0</v>
      </c>
      <c r="AE164" s="2117">
        <v>0</v>
      </c>
      <c r="AF164" s="2117">
        <v>0</v>
      </c>
      <c r="AG164" s="1377">
        <v>0</v>
      </c>
      <c r="AH164" s="2113">
        <f>AE164+AF164-AG164</f>
        <v>0</v>
      </c>
      <c r="AI164" s="1533">
        <f>AB164+AD164</f>
        <v>0</v>
      </c>
      <c r="AJ164" s="121"/>
      <c r="AK164" s="5340">
        <v>0</v>
      </c>
      <c r="AL164" s="121"/>
      <c r="AM164" s="5340">
        <v>0</v>
      </c>
      <c r="AN164" s="5340"/>
      <c r="AO164" s="121"/>
      <c r="AP164" s="164"/>
      <c r="AQ164" s="164"/>
      <c r="AR164" s="164"/>
      <c r="AS164" s="164"/>
    </row>
    <row r="165" spans="2:45" ht="13.2">
      <c r="B165" s="233"/>
      <c r="C165" s="5338" t="s">
        <v>3138</v>
      </c>
      <c r="D165" s="1690"/>
      <c r="E165" s="1690"/>
      <c r="F165" s="1691"/>
      <c r="G165" s="1697" t="b">
        <v>1</v>
      </c>
      <c r="H165" s="1697"/>
      <c r="I165" s="1697"/>
      <c r="J165" s="1697"/>
      <c r="K165" s="1693"/>
      <c r="L165" s="1693"/>
      <c r="M165" s="1693"/>
      <c r="N165" s="1693"/>
      <c r="O165" s="1684">
        <v>0</v>
      </c>
      <c r="P165" s="1698">
        <v>0</v>
      </c>
      <c r="Q165" s="1698">
        <v>0</v>
      </c>
      <c r="R165" s="1699">
        <f>O165*Q165</f>
        <v>0</v>
      </c>
      <c r="S165" s="1698">
        <v>0</v>
      </c>
      <c r="T165" s="1699">
        <f>O165*S165</f>
        <v>0</v>
      </c>
      <c r="U165" s="1698">
        <v>0</v>
      </c>
      <c r="V165" s="1698">
        <v>0</v>
      </c>
      <c r="W165" s="1698">
        <v>0</v>
      </c>
      <c r="X165" s="1700">
        <f>U165+V165-W165</f>
        <v>0</v>
      </c>
      <c r="Y165" s="121"/>
      <c r="Z165" s="5339">
        <f>+AA165+AB165</f>
        <v>0</v>
      </c>
      <c r="AA165" s="2117">
        <v>0</v>
      </c>
      <c r="AB165" s="605">
        <v>0</v>
      </c>
      <c r="AC165" s="1701">
        <v>0</v>
      </c>
      <c r="AD165" s="2117">
        <v>0</v>
      </c>
      <c r="AE165" s="2117">
        <v>0</v>
      </c>
      <c r="AF165" s="2117">
        <v>0</v>
      </c>
      <c r="AG165" s="1377">
        <v>0</v>
      </c>
      <c r="AH165" s="2113">
        <f>AE165+AF165-AG165</f>
        <v>0</v>
      </c>
      <c r="AI165" s="1533">
        <f>AB165+AD165</f>
        <v>0</v>
      </c>
      <c r="AJ165" s="121"/>
      <c r="AK165" s="5340">
        <v>0</v>
      </c>
      <c r="AL165" s="121"/>
      <c r="AM165" s="5340">
        <v>0</v>
      </c>
      <c r="AN165" s="5340"/>
      <c r="AO165" s="121"/>
      <c r="AP165" s="164"/>
      <c r="AQ165" s="164"/>
      <c r="AR165" s="164"/>
      <c r="AS165" s="164"/>
    </row>
    <row r="166" spans="2:45" ht="13.2">
      <c r="B166" s="233"/>
      <c r="C166" s="5285" t="s">
        <v>3140</v>
      </c>
      <c r="D166" s="1690"/>
      <c r="E166" s="1690"/>
      <c r="F166" s="1691"/>
      <c r="G166" s="1692"/>
      <c r="H166" s="1692"/>
      <c r="I166" s="1692"/>
      <c r="J166" s="1692"/>
      <c r="K166" s="1693"/>
      <c r="L166" s="1693"/>
      <c r="M166" s="1693"/>
      <c r="N166" s="1693"/>
      <c r="O166" s="1684"/>
      <c r="P166" s="1693"/>
      <c r="Q166" s="1693"/>
      <c r="R166" s="1693"/>
      <c r="S166" s="1693"/>
      <c r="T166" s="1693"/>
      <c r="U166" s="1693"/>
      <c r="V166" s="1692"/>
      <c r="W166" s="1694"/>
      <c r="X166" s="1695"/>
      <c r="Y166" s="121"/>
      <c r="Z166" s="5336"/>
      <c r="AA166" s="2029"/>
      <c r="AB166" s="544"/>
      <c r="AC166" s="1696"/>
      <c r="AD166" s="2029"/>
      <c r="AE166" s="2029"/>
      <c r="AF166" s="2029"/>
      <c r="AG166" s="1376"/>
      <c r="AH166" s="2029"/>
      <c r="AI166" s="1532"/>
      <c r="AJ166" s="121"/>
      <c r="AK166" s="5337"/>
      <c r="AL166" s="121"/>
      <c r="AM166" s="5337"/>
      <c r="AN166" s="5337"/>
      <c r="AO166" s="121"/>
      <c r="AP166" s="164"/>
      <c r="AQ166" s="164"/>
      <c r="AR166" s="164"/>
      <c r="AS166" s="164"/>
    </row>
    <row r="167" spans="2:45" ht="13.2">
      <c r="B167" s="233"/>
      <c r="C167" s="5285" t="s">
        <v>3141</v>
      </c>
      <c r="D167" s="1690"/>
      <c r="E167" s="1690"/>
      <c r="F167" s="1691"/>
      <c r="G167" s="1692"/>
      <c r="H167" s="1692"/>
      <c r="I167" s="1692"/>
      <c r="J167" s="1692"/>
      <c r="K167" s="1693"/>
      <c r="L167" s="1693"/>
      <c r="M167" s="1693"/>
      <c r="N167" s="1693"/>
      <c r="O167" s="1684"/>
      <c r="P167" s="1693"/>
      <c r="Q167" s="1693"/>
      <c r="R167" s="1693"/>
      <c r="S167" s="1693"/>
      <c r="T167" s="1693"/>
      <c r="U167" s="1693"/>
      <c r="V167" s="1692"/>
      <c r="W167" s="1694"/>
      <c r="X167" s="1695"/>
      <c r="Y167" s="121"/>
      <c r="Z167" s="5336"/>
      <c r="AA167" s="2029"/>
      <c r="AB167" s="544"/>
      <c r="AC167" s="1696"/>
      <c r="AD167" s="2029"/>
      <c r="AE167" s="2029"/>
      <c r="AF167" s="2029"/>
      <c r="AG167" s="1376"/>
      <c r="AH167" s="2029"/>
      <c r="AI167" s="1532"/>
      <c r="AJ167" s="121"/>
      <c r="AK167" s="5337"/>
      <c r="AL167" s="121"/>
      <c r="AM167" s="5337"/>
      <c r="AN167" s="5337"/>
      <c r="AO167" s="121"/>
      <c r="AP167" s="164"/>
      <c r="AQ167" s="164"/>
      <c r="AR167" s="164"/>
      <c r="AS167" s="164"/>
    </row>
    <row r="168" spans="2:45" ht="13.2">
      <c r="B168" s="233"/>
      <c r="C168" s="5338" t="s">
        <v>3136</v>
      </c>
      <c r="D168" s="1690"/>
      <c r="E168" s="1690"/>
      <c r="F168" s="1691"/>
      <c r="G168" s="1697" t="b">
        <v>1</v>
      </c>
      <c r="H168" s="1697"/>
      <c r="I168" s="1697"/>
      <c r="J168" s="1697"/>
      <c r="K168" s="1693"/>
      <c r="L168" s="1693"/>
      <c r="M168" s="1693"/>
      <c r="N168" s="1693"/>
      <c r="O168" s="1684">
        <v>0</v>
      </c>
      <c r="P168" s="1698">
        <v>0</v>
      </c>
      <c r="Q168" s="1698">
        <v>0</v>
      </c>
      <c r="R168" s="1699">
        <f>O168*Q168</f>
        <v>0</v>
      </c>
      <c r="S168" s="1698">
        <v>0</v>
      </c>
      <c r="T168" s="1699">
        <f>O168*S168</f>
        <v>0</v>
      </c>
      <c r="U168" s="1698">
        <v>0</v>
      </c>
      <c r="V168" s="1698">
        <v>0</v>
      </c>
      <c r="W168" s="1698">
        <v>0</v>
      </c>
      <c r="X168" s="1700">
        <f>U168+V168-W168</f>
        <v>0</v>
      </c>
      <c r="Y168" s="121"/>
      <c r="Z168" s="5339">
        <f>+AA168+AB168</f>
        <v>0</v>
      </c>
      <c r="AA168" s="2117">
        <v>0</v>
      </c>
      <c r="AB168" s="605">
        <v>0</v>
      </c>
      <c r="AC168" s="1701">
        <v>0</v>
      </c>
      <c r="AD168" s="2117">
        <v>0</v>
      </c>
      <c r="AE168" s="2117">
        <v>0</v>
      </c>
      <c r="AF168" s="2117">
        <v>0</v>
      </c>
      <c r="AG168" s="1377">
        <v>0</v>
      </c>
      <c r="AH168" s="2113">
        <f>AE168+AF168-AG168</f>
        <v>0</v>
      </c>
      <c r="AI168" s="1533">
        <f>AB168+AD168</f>
        <v>0</v>
      </c>
      <c r="AJ168" s="121"/>
      <c r="AK168" s="5340">
        <v>0</v>
      </c>
      <c r="AL168" s="121"/>
      <c r="AM168" s="5340">
        <v>0</v>
      </c>
      <c r="AN168" s="5340"/>
      <c r="AO168" s="121"/>
      <c r="AP168" s="164"/>
      <c r="AQ168" s="164"/>
      <c r="AR168" s="164"/>
      <c r="AS168" s="164"/>
    </row>
    <row r="169" spans="2:45" ht="13.2">
      <c r="B169" s="233"/>
      <c r="C169" s="5338" t="s">
        <v>3137</v>
      </c>
      <c r="D169" s="1690"/>
      <c r="E169" s="1690"/>
      <c r="F169" s="1691"/>
      <c r="G169" s="1697" t="b">
        <v>0</v>
      </c>
      <c r="H169" s="1697"/>
      <c r="I169" s="1697"/>
      <c r="J169" s="1697"/>
      <c r="K169" s="1693"/>
      <c r="L169" s="1693"/>
      <c r="M169" s="1693"/>
      <c r="N169" s="1693"/>
      <c r="O169" s="1684">
        <v>0</v>
      </c>
      <c r="P169" s="1698">
        <v>0</v>
      </c>
      <c r="Q169" s="1698">
        <v>0</v>
      </c>
      <c r="R169" s="1699">
        <f>O169*Q169</f>
        <v>0</v>
      </c>
      <c r="S169" s="1698">
        <v>0</v>
      </c>
      <c r="T169" s="1699">
        <f>O169*S169</f>
        <v>0</v>
      </c>
      <c r="U169" s="1698">
        <v>0</v>
      </c>
      <c r="V169" s="1698">
        <v>0</v>
      </c>
      <c r="W169" s="1698">
        <v>0</v>
      </c>
      <c r="X169" s="1700">
        <f>U169+V169-W169</f>
        <v>0</v>
      </c>
      <c r="Y169" s="121"/>
      <c r="Z169" s="5339">
        <f>+AA169+AB169</f>
        <v>0</v>
      </c>
      <c r="AA169" s="2117">
        <v>0</v>
      </c>
      <c r="AB169" s="605">
        <v>0</v>
      </c>
      <c r="AC169" s="1701">
        <v>0</v>
      </c>
      <c r="AD169" s="2117">
        <v>0</v>
      </c>
      <c r="AE169" s="2117">
        <v>0</v>
      </c>
      <c r="AF169" s="2117">
        <v>0</v>
      </c>
      <c r="AG169" s="1377">
        <v>0</v>
      </c>
      <c r="AH169" s="2113">
        <f>AE169+AF169-AG169</f>
        <v>0</v>
      </c>
      <c r="AI169" s="1533">
        <f>AB169+AD169</f>
        <v>0</v>
      </c>
      <c r="AJ169" s="121"/>
      <c r="AK169" s="5340">
        <v>0</v>
      </c>
      <c r="AL169" s="121"/>
      <c r="AM169" s="5340">
        <v>0</v>
      </c>
      <c r="AN169" s="5340"/>
      <c r="AO169" s="121"/>
      <c r="AP169" s="164"/>
      <c r="AQ169" s="164"/>
      <c r="AR169" s="164"/>
      <c r="AS169" s="164"/>
    </row>
    <row r="170" spans="2:45" ht="13.2">
      <c r="B170" s="233"/>
      <c r="C170" s="5338" t="s">
        <v>3138</v>
      </c>
      <c r="D170" s="1690"/>
      <c r="E170" s="1690"/>
      <c r="F170" s="1691"/>
      <c r="G170" s="1697" t="b">
        <v>1</v>
      </c>
      <c r="H170" s="1697"/>
      <c r="I170" s="1697"/>
      <c r="J170" s="1697"/>
      <c r="K170" s="1693"/>
      <c r="L170" s="1693"/>
      <c r="M170" s="1693"/>
      <c r="N170" s="1693"/>
      <c r="O170" s="1684">
        <v>0</v>
      </c>
      <c r="P170" s="1698">
        <v>0</v>
      </c>
      <c r="Q170" s="1698">
        <v>0</v>
      </c>
      <c r="R170" s="1699">
        <f>O170*Q170</f>
        <v>0</v>
      </c>
      <c r="S170" s="1698">
        <v>0</v>
      </c>
      <c r="T170" s="1699">
        <f>O170*S170</f>
        <v>0</v>
      </c>
      <c r="U170" s="1698">
        <v>0</v>
      </c>
      <c r="V170" s="1698">
        <v>0</v>
      </c>
      <c r="W170" s="1698">
        <v>0</v>
      </c>
      <c r="X170" s="1700">
        <f>U170+V170-W170</f>
        <v>0</v>
      </c>
      <c r="Y170" s="121"/>
      <c r="Z170" s="5339">
        <f>+AA170+AB170</f>
        <v>0</v>
      </c>
      <c r="AA170" s="2117">
        <v>0</v>
      </c>
      <c r="AB170" s="605">
        <v>0</v>
      </c>
      <c r="AC170" s="1701">
        <v>0</v>
      </c>
      <c r="AD170" s="2117">
        <v>0</v>
      </c>
      <c r="AE170" s="2117">
        <v>0</v>
      </c>
      <c r="AF170" s="2117">
        <v>0</v>
      </c>
      <c r="AG170" s="1377">
        <v>0</v>
      </c>
      <c r="AH170" s="2113">
        <f>AE170+AF170-AG170</f>
        <v>0</v>
      </c>
      <c r="AI170" s="1533">
        <f>AB170+AD170</f>
        <v>0</v>
      </c>
      <c r="AJ170" s="121"/>
      <c r="AK170" s="5340">
        <v>0</v>
      </c>
      <c r="AL170" s="121"/>
      <c r="AM170" s="5340">
        <v>0</v>
      </c>
      <c r="AN170" s="5340"/>
      <c r="AO170" s="121"/>
      <c r="AP170" s="164"/>
      <c r="AQ170" s="164"/>
      <c r="AR170" s="164"/>
      <c r="AS170" s="164"/>
    </row>
    <row r="171" spans="2:45" ht="13.2">
      <c r="B171" s="233"/>
      <c r="C171" s="5285" t="s">
        <v>3142</v>
      </c>
      <c r="D171" s="1690"/>
      <c r="E171" s="1690"/>
      <c r="F171" s="1691"/>
      <c r="G171" s="1692"/>
      <c r="H171" s="1692"/>
      <c r="I171" s="1692"/>
      <c r="J171" s="1692"/>
      <c r="K171" s="1693"/>
      <c r="L171" s="1693"/>
      <c r="M171" s="1693"/>
      <c r="N171" s="1693"/>
      <c r="O171" s="1684"/>
      <c r="P171" s="1693"/>
      <c r="Q171" s="1693"/>
      <c r="R171" s="1693"/>
      <c r="S171" s="1693"/>
      <c r="T171" s="1693"/>
      <c r="U171" s="1693"/>
      <c r="V171" s="1692"/>
      <c r="W171" s="1694"/>
      <c r="X171" s="1695"/>
      <c r="Y171" s="121"/>
      <c r="Z171" s="5336"/>
      <c r="AA171" s="2029"/>
      <c r="AB171" s="544"/>
      <c r="AC171" s="1696"/>
      <c r="AD171" s="2029"/>
      <c r="AE171" s="2029"/>
      <c r="AF171" s="2029"/>
      <c r="AG171" s="1376"/>
      <c r="AH171" s="2029"/>
      <c r="AI171" s="1532"/>
      <c r="AJ171" s="121"/>
      <c r="AK171" s="5337"/>
      <c r="AL171" s="121"/>
      <c r="AM171" s="5337"/>
      <c r="AN171" s="5337"/>
      <c r="AO171" s="121"/>
      <c r="AP171" s="164"/>
      <c r="AQ171" s="164"/>
      <c r="AR171" s="164"/>
      <c r="AS171" s="164"/>
    </row>
    <row r="172" spans="2:45" ht="13.2">
      <c r="B172" s="233"/>
      <c r="C172" s="5338" t="s">
        <v>3136</v>
      </c>
      <c r="D172" s="1690"/>
      <c r="E172" s="1690"/>
      <c r="F172" s="1691"/>
      <c r="G172" s="1697" t="b">
        <v>1</v>
      </c>
      <c r="H172" s="1697"/>
      <c r="I172" s="1697"/>
      <c r="J172" s="1697"/>
      <c r="K172" s="1693"/>
      <c r="L172" s="1693"/>
      <c r="M172" s="1693"/>
      <c r="N172" s="1693"/>
      <c r="O172" s="1684">
        <v>0</v>
      </c>
      <c r="P172" s="1698">
        <v>0</v>
      </c>
      <c r="Q172" s="1698">
        <v>0</v>
      </c>
      <c r="R172" s="1699">
        <f>O172*Q172</f>
        <v>0</v>
      </c>
      <c r="S172" s="1698">
        <v>0</v>
      </c>
      <c r="T172" s="1699">
        <f>O172*S172</f>
        <v>0</v>
      </c>
      <c r="U172" s="1698">
        <v>0</v>
      </c>
      <c r="V172" s="1698">
        <v>0</v>
      </c>
      <c r="W172" s="1698">
        <v>0</v>
      </c>
      <c r="X172" s="1700">
        <f>U172+V172-W172</f>
        <v>0</v>
      </c>
      <c r="Y172" s="121"/>
      <c r="Z172" s="5339">
        <f>+AA172+AB172</f>
        <v>0</v>
      </c>
      <c r="AA172" s="2117">
        <v>0</v>
      </c>
      <c r="AB172" s="605">
        <v>0</v>
      </c>
      <c r="AC172" s="1701">
        <v>0</v>
      </c>
      <c r="AD172" s="2117">
        <v>0</v>
      </c>
      <c r="AE172" s="2117">
        <v>0</v>
      </c>
      <c r="AF172" s="2117">
        <v>0</v>
      </c>
      <c r="AG172" s="1377">
        <v>0</v>
      </c>
      <c r="AH172" s="2113">
        <f>AE172+AF172-AG172</f>
        <v>0</v>
      </c>
      <c r="AI172" s="1533">
        <f>AB172+AD172</f>
        <v>0</v>
      </c>
      <c r="AJ172" s="121"/>
      <c r="AK172" s="5340">
        <v>0</v>
      </c>
      <c r="AL172" s="121"/>
      <c r="AM172" s="5340">
        <v>0</v>
      </c>
      <c r="AN172" s="5340"/>
      <c r="AO172" s="121"/>
      <c r="AP172" s="164"/>
      <c r="AQ172" s="164"/>
      <c r="AR172" s="164"/>
      <c r="AS172" s="164"/>
    </row>
    <row r="173" spans="2:45" ht="13.2">
      <c r="B173" s="233"/>
      <c r="C173" s="5338" t="s">
        <v>3137</v>
      </c>
      <c r="D173" s="1690"/>
      <c r="E173" s="1690"/>
      <c r="F173" s="1691"/>
      <c r="G173" s="1697" t="b">
        <v>0</v>
      </c>
      <c r="H173" s="1697"/>
      <c r="I173" s="1697"/>
      <c r="J173" s="1697"/>
      <c r="K173" s="1693"/>
      <c r="L173" s="1693"/>
      <c r="M173" s="1693"/>
      <c r="N173" s="1693"/>
      <c r="O173" s="1684">
        <v>0</v>
      </c>
      <c r="P173" s="1698">
        <v>0</v>
      </c>
      <c r="Q173" s="1698">
        <v>0</v>
      </c>
      <c r="R173" s="1699">
        <f>O173*Q173</f>
        <v>0</v>
      </c>
      <c r="S173" s="1698">
        <v>0</v>
      </c>
      <c r="T173" s="1699">
        <f>O173*S173</f>
        <v>0</v>
      </c>
      <c r="U173" s="1698">
        <v>0</v>
      </c>
      <c r="V173" s="1698">
        <v>0</v>
      </c>
      <c r="W173" s="1698">
        <v>0</v>
      </c>
      <c r="X173" s="1700">
        <f>U173+V173-W173</f>
        <v>0</v>
      </c>
      <c r="Y173" s="121"/>
      <c r="Z173" s="5339">
        <f>+AA173+AB173</f>
        <v>0</v>
      </c>
      <c r="AA173" s="2117">
        <v>0</v>
      </c>
      <c r="AB173" s="605">
        <v>0</v>
      </c>
      <c r="AC173" s="1701">
        <v>0</v>
      </c>
      <c r="AD173" s="2117">
        <v>0</v>
      </c>
      <c r="AE173" s="2117">
        <v>0</v>
      </c>
      <c r="AF173" s="2117">
        <v>0</v>
      </c>
      <c r="AG173" s="1377">
        <v>0</v>
      </c>
      <c r="AH173" s="2113">
        <f>AE173+AF173-AG173</f>
        <v>0</v>
      </c>
      <c r="AI173" s="1533">
        <f>AB173+AD173</f>
        <v>0</v>
      </c>
      <c r="AJ173" s="121"/>
      <c r="AK173" s="5340">
        <v>0</v>
      </c>
      <c r="AL173" s="121"/>
      <c r="AM173" s="5340">
        <v>0</v>
      </c>
      <c r="AN173" s="5340"/>
      <c r="AO173" s="121"/>
      <c r="AP173" s="164"/>
      <c r="AQ173" s="164"/>
      <c r="AR173" s="164"/>
      <c r="AS173" s="164"/>
    </row>
    <row r="174" spans="2:45" ht="13.2">
      <c r="B174" s="233"/>
      <c r="C174" s="5338" t="s">
        <v>3138</v>
      </c>
      <c r="D174" s="1702"/>
      <c r="E174" s="1702"/>
      <c r="F174" s="1703"/>
      <c r="G174" s="1697" t="b">
        <v>1</v>
      </c>
      <c r="H174" s="1697"/>
      <c r="I174" s="1697"/>
      <c r="J174" s="1697"/>
      <c r="K174" s="1698"/>
      <c r="L174" s="1698"/>
      <c r="M174" s="1698"/>
      <c r="N174" s="1698"/>
      <c r="O174" s="1684">
        <v>0</v>
      </c>
      <c r="P174" s="1698">
        <v>0</v>
      </c>
      <c r="Q174" s="1698">
        <v>0</v>
      </c>
      <c r="R174" s="1699">
        <f>O174*Q174</f>
        <v>0</v>
      </c>
      <c r="S174" s="1698">
        <v>0</v>
      </c>
      <c r="T174" s="1699">
        <f>O174*S174</f>
        <v>0</v>
      </c>
      <c r="U174" s="1698">
        <v>0</v>
      </c>
      <c r="V174" s="1698">
        <v>0</v>
      </c>
      <c r="W174" s="1698">
        <v>0</v>
      </c>
      <c r="X174" s="1700">
        <f>U174+V174-W174</f>
        <v>0</v>
      </c>
      <c r="Y174" s="121"/>
      <c r="Z174" s="5339">
        <f>+AA174+AB174</f>
        <v>0</v>
      </c>
      <c r="AA174" s="5341">
        <v>0</v>
      </c>
      <c r="AB174" s="605">
        <v>0</v>
      </c>
      <c r="AC174" s="5342">
        <v>0</v>
      </c>
      <c r="AD174" s="2117">
        <v>0</v>
      </c>
      <c r="AE174" s="2117">
        <v>0</v>
      </c>
      <c r="AF174" s="2117">
        <v>0</v>
      </c>
      <c r="AG174" s="2731">
        <v>0</v>
      </c>
      <c r="AH174" s="2113">
        <f>AE174+AF174-AG174</f>
        <v>0</v>
      </c>
      <c r="AI174" s="1533">
        <f>AB174+AD174</f>
        <v>0</v>
      </c>
      <c r="AJ174" s="121"/>
      <c r="AK174" s="621">
        <v>0</v>
      </c>
      <c r="AL174" s="121"/>
      <c r="AM174" s="621">
        <v>0</v>
      </c>
      <c r="AN174" s="621"/>
      <c r="AO174" s="121"/>
      <c r="AP174" s="164"/>
      <c r="AQ174" s="164"/>
      <c r="AR174" s="164"/>
      <c r="AS174" s="164"/>
    </row>
    <row r="175" spans="2:45" ht="13.2">
      <c r="B175" s="233"/>
      <c r="C175" s="5108" t="s">
        <v>2307</v>
      </c>
      <c r="D175" s="5295"/>
      <c r="E175" s="5295"/>
      <c r="F175" s="5295"/>
      <c r="G175" s="5356">
        <f>COUNTIF(G159:G174,TRUE)</f>
        <v>8</v>
      </c>
      <c r="H175" s="5356"/>
      <c r="I175" s="5356"/>
      <c r="J175" s="5356"/>
      <c r="K175" s="5344"/>
      <c r="L175" s="5344"/>
      <c r="M175" s="5344"/>
      <c r="N175" s="5344"/>
      <c r="O175" s="5345"/>
      <c r="P175" s="5344"/>
      <c r="Q175" s="5344"/>
      <c r="R175" s="5346">
        <f>SUMIF($G$159:$G$174,"TRUE",R159:R174)</f>
        <v>0</v>
      </c>
      <c r="S175" s="5344"/>
      <c r="T175" s="5346">
        <f>SUMIF($G$159:$G$174,"TRUE",T159:T174)</f>
        <v>0</v>
      </c>
      <c r="U175" s="5346">
        <f>SUMIF($G$159:$G$174,"TRUE",U159:U174)</f>
        <v>0</v>
      </c>
      <c r="V175" s="5346">
        <f>SUMIF($G$159:$G$174,"TRUE",V159:V174)</f>
        <v>0</v>
      </c>
      <c r="W175" s="5346">
        <f>SUMIF($G$159:$G$174,"TRUE",W159:W174)</f>
        <v>0</v>
      </c>
      <c r="X175" s="5002">
        <f>SUMIF($G$159:$G$174,"TRUE",X159:X174)</f>
        <v>0</v>
      </c>
      <c r="Y175" s="121"/>
      <c r="Z175" s="5003">
        <f t="shared" ref="Z175:AI175" si="22">SUMIF($G$159:$G$174,"TRUE",Z159:Z174)</f>
        <v>0</v>
      </c>
      <c r="AA175" s="5346">
        <f t="shared" si="22"/>
        <v>0</v>
      </c>
      <c r="AB175" s="5346">
        <f t="shared" si="22"/>
        <v>0</v>
      </c>
      <c r="AC175" s="5347">
        <f t="shared" si="22"/>
        <v>0</v>
      </c>
      <c r="AD175" s="5347">
        <f>SUMIF($G$159:$G$174,"TRUE",AD159:AD174)</f>
        <v>0</v>
      </c>
      <c r="AE175" s="5347">
        <f>SUMIF($G$159:$G$174,"TRUE",AE159:AE174)</f>
        <v>0</v>
      </c>
      <c r="AF175" s="5347">
        <f>SUMIF($G$159:$G$174,"TRUE",AF159:AF174)</f>
        <v>0</v>
      </c>
      <c r="AG175" s="5347">
        <f>SUMIF($G$159:$G$174,"TRUE",AG159:AG174)</f>
        <v>0</v>
      </c>
      <c r="AH175" s="5347">
        <f>SUMIF($G$159:$G$174,"TRUE",AH159:AH174)</f>
        <v>0</v>
      </c>
      <c r="AI175" s="5002">
        <f t="shared" si="22"/>
        <v>0</v>
      </c>
      <c r="AJ175" s="121"/>
      <c r="AK175" s="5112">
        <f>SUMIF($G$159:$G$174,"TRUE",AK159:AK174)</f>
        <v>0</v>
      </c>
      <c r="AL175" s="121"/>
      <c r="AM175" s="5112">
        <f>SUMIF($G$159:$G$174,"TRUE",AM159:AM174)</f>
        <v>0</v>
      </c>
      <c r="AN175" s="5112"/>
      <c r="AO175" s="121"/>
      <c r="AP175" s="164"/>
      <c r="AQ175" s="164"/>
      <c r="AR175" s="164"/>
      <c r="AS175" s="164"/>
    </row>
    <row r="176" spans="2:45" s="169" customFormat="1" ht="13.2">
      <c r="B176" s="236"/>
      <c r="C176" s="5005" t="s">
        <v>3143</v>
      </c>
      <c r="D176" s="5289"/>
      <c r="E176" s="5289"/>
      <c r="F176" s="5289"/>
      <c r="G176" s="5349"/>
      <c r="H176" s="5349"/>
      <c r="I176" s="5349"/>
      <c r="J176" s="5349"/>
      <c r="K176" s="5350"/>
      <c r="L176" s="5350"/>
      <c r="M176" s="5350"/>
      <c r="N176" s="5350"/>
      <c r="O176" s="5350"/>
      <c r="P176" s="5350"/>
      <c r="Q176" s="5350"/>
      <c r="R176" s="5346">
        <f>SUM(R159:R174)</f>
        <v>0</v>
      </c>
      <c r="S176" s="5350"/>
      <c r="T176" s="5346">
        <f>SUM(T159:T174)</f>
        <v>0</v>
      </c>
      <c r="U176" s="5346">
        <f>SUM(U159:U174)</f>
        <v>0</v>
      </c>
      <c r="V176" s="5346">
        <f>SUM(V159:V174)</f>
        <v>0</v>
      </c>
      <c r="W176" s="5346">
        <f>SUM(W159:W174)</f>
        <v>0</v>
      </c>
      <c r="X176" s="5002">
        <f>SUM(X159:X174)</f>
        <v>0</v>
      </c>
      <c r="Y176" s="160"/>
      <c r="Z176" s="5003">
        <f t="shared" ref="Z176:AI176" si="23">SUM(Z159:Z174)</f>
        <v>0</v>
      </c>
      <c r="AA176" s="5346">
        <f t="shared" si="23"/>
        <v>0</v>
      </c>
      <c r="AB176" s="5346">
        <f t="shared" si="23"/>
        <v>0</v>
      </c>
      <c r="AC176" s="5347">
        <f t="shared" si="23"/>
        <v>0</v>
      </c>
      <c r="AD176" s="5347">
        <f>SUM(AD159:AD174)</f>
        <v>0</v>
      </c>
      <c r="AE176" s="5347">
        <f>SUM(AE159:AE174)</f>
        <v>0</v>
      </c>
      <c r="AF176" s="5347">
        <f>SUM(AF159:AF174)</f>
        <v>0</v>
      </c>
      <c r="AG176" s="5347">
        <f>SUM(AG159:AG174)</f>
        <v>0</v>
      </c>
      <c r="AH176" s="5347">
        <f>SUM(AH159:AH174)</f>
        <v>0</v>
      </c>
      <c r="AI176" s="5002">
        <f t="shared" si="23"/>
        <v>0</v>
      </c>
      <c r="AJ176" s="160"/>
      <c r="AK176" s="5112">
        <f>SUM(AK159:AK174)</f>
        <v>0</v>
      </c>
      <c r="AL176" s="160"/>
      <c r="AM176" s="5112">
        <f>SUM(AM159:AM174)</f>
        <v>0</v>
      </c>
      <c r="AN176" s="5112"/>
      <c r="AO176" s="160"/>
      <c r="AP176" s="178"/>
      <c r="AQ176" s="178"/>
      <c r="AR176" s="178"/>
      <c r="AS176" s="178"/>
    </row>
    <row r="177" spans="2:45" ht="13.2">
      <c r="B177" s="233"/>
      <c r="C177" s="5285" t="s">
        <v>3144</v>
      </c>
      <c r="D177" s="1690"/>
      <c r="E177" s="1690"/>
      <c r="F177" s="1691"/>
      <c r="G177" s="1692"/>
      <c r="H177" s="1692"/>
      <c r="I177" s="1692"/>
      <c r="J177" s="1692"/>
      <c r="K177" s="1693"/>
      <c r="L177" s="1693"/>
      <c r="M177" s="1693"/>
      <c r="N177" s="1693"/>
      <c r="O177" s="1693"/>
      <c r="P177" s="1693"/>
      <c r="Q177" s="1693"/>
      <c r="R177" s="1693"/>
      <c r="S177" s="1693"/>
      <c r="T177" s="1693"/>
      <c r="U177" s="1693"/>
      <c r="V177" s="1693"/>
      <c r="W177" s="1693"/>
      <c r="X177" s="1704"/>
      <c r="Y177" s="121"/>
      <c r="Z177" s="5351"/>
      <c r="AA177" s="5352"/>
      <c r="AB177" s="606"/>
      <c r="AC177" s="5353"/>
      <c r="AD177" s="2035"/>
      <c r="AE177" s="2035"/>
      <c r="AF177" s="2035"/>
      <c r="AG177" s="5354"/>
      <c r="AH177" s="5352"/>
      <c r="AI177" s="1534"/>
      <c r="AJ177" s="121"/>
      <c r="AK177" s="5355"/>
      <c r="AL177" s="121"/>
      <c r="AM177" s="5355"/>
      <c r="AN177" s="5355"/>
      <c r="AO177" s="121"/>
      <c r="AP177" s="164"/>
      <c r="AQ177" s="164"/>
      <c r="AR177" s="164"/>
      <c r="AS177" s="164"/>
    </row>
    <row r="178" spans="2:45" ht="13.2">
      <c r="B178" s="233"/>
      <c r="C178" s="5285" t="s">
        <v>3145</v>
      </c>
      <c r="D178" s="1690"/>
      <c r="E178" s="1690"/>
      <c r="F178" s="1691"/>
      <c r="G178" s="1692"/>
      <c r="H178" s="1692"/>
      <c r="I178" s="1692"/>
      <c r="J178" s="1692"/>
      <c r="K178" s="1693"/>
      <c r="L178" s="1693"/>
      <c r="M178" s="1693"/>
      <c r="N178" s="1693"/>
      <c r="O178" s="1684"/>
      <c r="P178" s="1693"/>
      <c r="Q178" s="1693"/>
      <c r="R178" s="1693"/>
      <c r="S178" s="1693"/>
      <c r="T178" s="1693"/>
      <c r="U178" s="1693"/>
      <c r="V178" s="1692"/>
      <c r="W178" s="1694"/>
      <c r="X178" s="1695"/>
      <c r="Y178" s="121"/>
      <c r="Z178" s="5336"/>
      <c r="AA178" s="2029"/>
      <c r="AB178" s="544"/>
      <c r="AC178" s="1696"/>
      <c r="AD178" s="2029"/>
      <c r="AE178" s="2029"/>
      <c r="AF178" s="2029"/>
      <c r="AG178" s="1376"/>
      <c r="AH178" s="2029"/>
      <c r="AI178" s="1532"/>
      <c r="AJ178" s="121"/>
      <c r="AK178" s="5337"/>
      <c r="AL178" s="121"/>
      <c r="AM178" s="5337"/>
      <c r="AN178" s="5337"/>
      <c r="AO178" s="121"/>
      <c r="AP178" s="164"/>
      <c r="AQ178" s="164"/>
      <c r="AR178" s="164"/>
      <c r="AS178" s="164"/>
    </row>
    <row r="179" spans="2:45" ht="13.2">
      <c r="B179" s="233"/>
      <c r="C179" s="5285" t="s">
        <v>3146</v>
      </c>
      <c r="D179" s="1690"/>
      <c r="E179" s="1690"/>
      <c r="F179" s="1691"/>
      <c r="G179" s="1692"/>
      <c r="H179" s="1692"/>
      <c r="I179" s="1692"/>
      <c r="J179" s="1692"/>
      <c r="K179" s="1693"/>
      <c r="L179" s="1693"/>
      <c r="M179" s="1693"/>
      <c r="N179" s="1693"/>
      <c r="O179" s="1684"/>
      <c r="P179" s="1693"/>
      <c r="Q179" s="1693"/>
      <c r="R179" s="1693"/>
      <c r="S179" s="1693"/>
      <c r="T179" s="1693"/>
      <c r="U179" s="1693"/>
      <c r="V179" s="1692"/>
      <c r="W179" s="1694"/>
      <c r="X179" s="1695"/>
      <c r="Y179" s="121"/>
      <c r="Z179" s="5336"/>
      <c r="AA179" s="2029"/>
      <c r="AB179" s="544"/>
      <c r="AC179" s="1696"/>
      <c r="AD179" s="2029"/>
      <c r="AE179" s="2029"/>
      <c r="AF179" s="2029"/>
      <c r="AG179" s="1376"/>
      <c r="AH179" s="2029"/>
      <c r="AI179" s="1532"/>
      <c r="AJ179" s="121"/>
      <c r="AK179" s="5337"/>
      <c r="AL179" s="121"/>
      <c r="AM179" s="5337"/>
      <c r="AN179" s="5337"/>
      <c r="AO179" s="121"/>
      <c r="AP179" s="164"/>
      <c r="AQ179" s="164"/>
      <c r="AR179" s="164"/>
      <c r="AS179" s="164"/>
    </row>
    <row r="180" spans="2:45" ht="13.2">
      <c r="B180" s="233"/>
      <c r="C180" s="5338" t="s">
        <v>3136</v>
      </c>
      <c r="D180" s="1690"/>
      <c r="E180" s="1690"/>
      <c r="F180" s="1691"/>
      <c r="G180" s="1697" t="b">
        <v>1</v>
      </c>
      <c r="H180" s="1697"/>
      <c r="I180" s="1697"/>
      <c r="J180" s="1697"/>
      <c r="K180" s="1693"/>
      <c r="L180" s="1693"/>
      <c r="M180" s="1693"/>
      <c r="N180" s="1693"/>
      <c r="O180" s="1698">
        <v>0</v>
      </c>
      <c r="P180" s="1698">
        <v>0</v>
      </c>
      <c r="Q180" s="1698">
        <v>0</v>
      </c>
      <c r="R180" s="1699">
        <f>O180*Q180</f>
        <v>0</v>
      </c>
      <c r="S180" s="1698">
        <v>0</v>
      </c>
      <c r="T180" s="1699">
        <f>O180*S180</f>
        <v>0</v>
      </c>
      <c r="U180" s="1698">
        <v>0</v>
      </c>
      <c r="V180" s="1698">
        <v>0</v>
      </c>
      <c r="W180" s="1698">
        <v>0</v>
      </c>
      <c r="X180" s="1700">
        <f>U180+V180-W180</f>
        <v>0</v>
      </c>
      <c r="Y180" s="121"/>
      <c r="Z180" s="5339">
        <f>+AA180+AB180</f>
        <v>0</v>
      </c>
      <c r="AA180" s="1698">
        <v>0</v>
      </c>
      <c r="AB180" s="1698">
        <v>0</v>
      </c>
      <c r="AC180" s="1705">
        <v>0</v>
      </c>
      <c r="AD180" s="2117">
        <v>0</v>
      </c>
      <c r="AE180" s="2117">
        <v>0</v>
      </c>
      <c r="AF180" s="2117">
        <v>0</v>
      </c>
      <c r="AG180" s="1377">
        <v>0</v>
      </c>
      <c r="AH180" s="2113">
        <f>AE180+AF180-AG180</f>
        <v>0</v>
      </c>
      <c r="AI180" s="1533">
        <f>AB180+AD180</f>
        <v>0</v>
      </c>
      <c r="AJ180" s="121"/>
      <c r="AK180" s="5340">
        <v>0</v>
      </c>
      <c r="AL180" s="121"/>
      <c r="AM180" s="5340">
        <v>0</v>
      </c>
      <c r="AN180" s="5340"/>
      <c r="AO180" s="121"/>
      <c r="AP180" s="164"/>
      <c r="AQ180" s="164"/>
      <c r="AR180" s="164"/>
      <c r="AS180" s="164"/>
    </row>
    <row r="181" spans="2:45" ht="13.2">
      <c r="B181" s="233"/>
      <c r="C181" s="5338" t="s">
        <v>3137</v>
      </c>
      <c r="D181" s="1690"/>
      <c r="E181" s="1690"/>
      <c r="F181" s="1691"/>
      <c r="G181" s="1697" t="b">
        <v>0</v>
      </c>
      <c r="H181" s="1697"/>
      <c r="I181" s="1697"/>
      <c r="J181" s="1697"/>
      <c r="K181" s="1693"/>
      <c r="L181" s="1693"/>
      <c r="M181" s="1693"/>
      <c r="N181" s="1693"/>
      <c r="O181" s="1684">
        <v>0</v>
      </c>
      <c r="P181" s="1698">
        <v>0</v>
      </c>
      <c r="Q181" s="1698">
        <v>0</v>
      </c>
      <c r="R181" s="1699">
        <f>O181*Q181</f>
        <v>0</v>
      </c>
      <c r="S181" s="1698">
        <v>0</v>
      </c>
      <c r="T181" s="1699">
        <f>O181*S181</f>
        <v>0</v>
      </c>
      <c r="U181" s="1698">
        <v>0</v>
      </c>
      <c r="V181" s="1698">
        <v>0</v>
      </c>
      <c r="W181" s="1698">
        <v>0</v>
      </c>
      <c r="X181" s="1700">
        <f>U181+V181-W181</f>
        <v>0</v>
      </c>
      <c r="Y181" s="121"/>
      <c r="Z181" s="5339">
        <f>+AA181+AB181</f>
        <v>0</v>
      </c>
      <c r="AA181" s="2117">
        <v>0</v>
      </c>
      <c r="AB181" s="605">
        <v>0</v>
      </c>
      <c r="AC181" s="1701">
        <v>0</v>
      </c>
      <c r="AD181" s="2117">
        <v>0</v>
      </c>
      <c r="AE181" s="2117">
        <v>0</v>
      </c>
      <c r="AF181" s="2117">
        <v>0</v>
      </c>
      <c r="AG181" s="1377">
        <v>0</v>
      </c>
      <c r="AH181" s="2113">
        <f>AE181+AF181-AG181</f>
        <v>0</v>
      </c>
      <c r="AI181" s="1533">
        <f>AB181+AD181</f>
        <v>0</v>
      </c>
      <c r="AJ181" s="121"/>
      <c r="AK181" s="5340">
        <v>0</v>
      </c>
      <c r="AL181" s="121"/>
      <c r="AM181" s="5340">
        <v>0</v>
      </c>
      <c r="AN181" s="5340"/>
      <c r="AO181" s="121"/>
      <c r="AP181" s="164"/>
      <c r="AQ181" s="164"/>
      <c r="AR181" s="164"/>
      <c r="AS181" s="164"/>
    </row>
    <row r="182" spans="2:45" ht="13.2">
      <c r="B182" s="233"/>
      <c r="C182" s="5338" t="s">
        <v>3138</v>
      </c>
      <c r="D182" s="1690"/>
      <c r="E182" s="1690"/>
      <c r="F182" s="1691"/>
      <c r="G182" s="1697" t="b">
        <v>1</v>
      </c>
      <c r="H182" s="1697"/>
      <c r="I182" s="1697"/>
      <c r="J182" s="1697"/>
      <c r="K182" s="1693"/>
      <c r="L182" s="1693"/>
      <c r="M182" s="1693"/>
      <c r="N182" s="1693"/>
      <c r="O182" s="1684">
        <v>0</v>
      </c>
      <c r="P182" s="1698">
        <v>0</v>
      </c>
      <c r="Q182" s="1698">
        <v>0</v>
      </c>
      <c r="R182" s="1699">
        <f>O182*Q182</f>
        <v>0</v>
      </c>
      <c r="S182" s="1698">
        <v>0</v>
      </c>
      <c r="T182" s="1699">
        <f>O182*S182</f>
        <v>0</v>
      </c>
      <c r="U182" s="1698">
        <v>0</v>
      </c>
      <c r="V182" s="1698">
        <v>0</v>
      </c>
      <c r="W182" s="1698">
        <v>0</v>
      </c>
      <c r="X182" s="1700">
        <f>U182+V182-W182</f>
        <v>0</v>
      </c>
      <c r="Y182" s="121"/>
      <c r="Z182" s="5339">
        <f>+AA182+AB182</f>
        <v>0</v>
      </c>
      <c r="AA182" s="2117">
        <v>0</v>
      </c>
      <c r="AB182" s="605">
        <v>0</v>
      </c>
      <c r="AC182" s="1701">
        <v>0</v>
      </c>
      <c r="AD182" s="2117">
        <v>0</v>
      </c>
      <c r="AE182" s="2117">
        <v>0</v>
      </c>
      <c r="AF182" s="2117">
        <v>0</v>
      </c>
      <c r="AG182" s="1377">
        <v>0</v>
      </c>
      <c r="AH182" s="2113">
        <f>AE182+AF182-AG182</f>
        <v>0</v>
      </c>
      <c r="AI182" s="1533">
        <f>AB182+AD182</f>
        <v>0</v>
      </c>
      <c r="AJ182" s="121"/>
      <c r="AK182" s="5340">
        <v>0</v>
      </c>
      <c r="AL182" s="121"/>
      <c r="AM182" s="5340">
        <v>0</v>
      </c>
      <c r="AN182" s="5340"/>
      <c r="AO182" s="121"/>
      <c r="AP182" s="164"/>
      <c r="AQ182" s="164"/>
      <c r="AR182" s="164"/>
      <c r="AS182" s="164"/>
    </row>
    <row r="183" spans="2:45" ht="13.2">
      <c r="B183" s="233"/>
      <c r="C183" s="5285" t="s">
        <v>3147</v>
      </c>
      <c r="D183" s="1690"/>
      <c r="E183" s="1690"/>
      <c r="F183" s="1691"/>
      <c r="G183" s="1692"/>
      <c r="H183" s="1692"/>
      <c r="I183" s="1692"/>
      <c r="J183" s="1692"/>
      <c r="K183" s="1693"/>
      <c r="L183" s="1693"/>
      <c r="M183" s="1693"/>
      <c r="N183" s="1693"/>
      <c r="O183" s="1684"/>
      <c r="P183" s="1693"/>
      <c r="Q183" s="1693"/>
      <c r="R183" s="1693"/>
      <c r="S183" s="1693"/>
      <c r="T183" s="1693"/>
      <c r="U183" s="1693"/>
      <c r="V183" s="1692"/>
      <c r="W183" s="1694"/>
      <c r="X183" s="1695"/>
      <c r="Y183" s="121"/>
      <c r="Z183" s="5336"/>
      <c r="AA183" s="2029"/>
      <c r="AB183" s="544"/>
      <c r="AC183" s="1696"/>
      <c r="AD183" s="2029"/>
      <c r="AE183" s="2029"/>
      <c r="AF183" s="2029"/>
      <c r="AG183" s="1376"/>
      <c r="AH183" s="2029"/>
      <c r="AI183" s="1532"/>
      <c r="AJ183" s="121"/>
      <c r="AK183" s="5337"/>
      <c r="AL183" s="121"/>
      <c r="AM183" s="5337"/>
      <c r="AN183" s="5337"/>
      <c r="AO183" s="121"/>
      <c r="AP183" s="164"/>
      <c r="AQ183" s="164"/>
      <c r="AR183" s="164"/>
      <c r="AS183" s="164"/>
    </row>
    <row r="184" spans="2:45" ht="13.2">
      <c r="B184" s="233"/>
      <c r="C184" s="5338" t="s">
        <v>3136</v>
      </c>
      <c r="D184" s="1690"/>
      <c r="E184" s="1690"/>
      <c r="F184" s="1691"/>
      <c r="G184" s="1697" t="b">
        <v>1</v>
      </c>
      <c r="H184" s="1697"/>
      <c r="I184" s="1697"/>
      <c r="J184" s="1697"/>
      <c r="K184" s="1693"/>
      <c r="L184" s="1693"/>
      <c r="M184" s="1693"/>
      <c r="N184" s="1693"/>
      <c r="O184" s="1684">
        <v>0</v>
      </c>
      <c r="P184" s="1698">
        <v>0</v>
      </c>
      <c r="Q184" s="1698">
        <v>0</v>
      </c>
      <c r="R184" s="1699">
        <f>O184*Q184</f>
        <v>0</v>
      </c>
      <c r="S184" s="1698">
        <v>0</v>
      </c>
      <c r="T184" s="1699">
        <f>O184*S184</f>
        <v>0</v>
      </c>
      <c r="U184" s="1698">
        <v>0</v>
      </c>
      <c r="V184" s="1698">
        <v>0</v>
      </c>
      <c r="W184" s="1698">
        <v>0</v>
      </c>
      <c r="X184" s="1700">
        <f>U184+V184-W184</f>
        <v>0</v>
      </c>
      <c r="Y184" s="121"/>
      <c r="Z184" s="5339">
        <f>+AA184+AB184</f>
        <v>0</v>
      </c>
      <c r="AA184" s="2117">
        <v>0</v>
      </c>
      <c r="AB184" s="605">
        <v>0</v>
      </c>
      <c r="AC184" s="1701">
        <v>0</v>
      </c>
      <c r="AD184" s="2117">
        <v>0</v>
      </c>
      <c r="AE184" s="2117">
        <v>0</v>
      </c>
      <c r="AF184" s="2117">
        <v>0</v>
      </c>
      <c r="AG184" s="1377">
        <v>0</v>
      </c>
      <c r="AH184" s="2113">
        <f>AE184+AF184-AG184</f>
        <v>0</v>
      </c>
      <c r="AI184" s="1533">
        <f>AB184+AD184</f>
        <v>0</v>
      </c>
      <c r="AJ184" s="121"/>
      <c r="AK184" s="5340">
        <v>0</v>
      </c>
      <c r="AL184" s="121"/>
      <c r="AM184" s="5340">
        <v>0</v>
      </c>
      <c r="AN184" s="5340"/>
      <c r="AO184" s="121"/>
      <c r="AP184" s="164"/>
      <c r="AQ184" s="164"/>
      <c r="AR184" s="164"/>
      <c r="AS184" s="164"/>
    </row>
    <row r="185" spans="2:45" ht="13.2">
      <c r="B185" s="233"/>
      <c r="C185" s="5338" t="s">
        <v>3137</v>
      </c>
      <c r="D185" s="1690"/>
      <c r="E185" s="1690"/>
      <c r="F185" s="1691"/>
      <c r="G185" s="1697" t="b">
        <v>0</v>
      </c>
      <c r="H185" s="1697"/>
      <c r="I185" s="1697"/>
      <c r="J185" s="1697"/>
      <c r="K185" s="1693"/>
      <c r="L185" s="1693"/>
      <c r="M185" s="1693"/>
      <c r="N185" s="1693"/>
      <c r="O185" s="1684">
        <v>0</v>
      </c>
      <c r="P185" s="1698">
        <v>0</v>
      </c>
      <c r="Q185" s="1698">
        <v>0</v>
      </c>
      <c r="R185" s="1699">
        <f>O185*Q185</f>
        <v>0</v>
      </c>
      <c r="S185" s="1698">
        <v>0</v>
      </c>
      <c r="T185" s="1699">
        <f>O185*S185</f>
        <v>0</v>
      </c>
      <c r="U185" s="1698">
        <v>0</v>
      </c>
      <c r="V185" s="1698">
        <v>0</v>
      </c>
      <c r="W185" s="1698">
        <v>0</v>
      </c>
      <c r="X185" s="1700">
        <f>U185+V185-W185</f>
        <v>0</v>
      </c>
      <c r="Y185" s="121"/>
      <c r="Z185" s="5339">
        <f>+AA185+AB185</f>
        <v>0</v>
      </c>
      <c r="AA185" s="2117">
        <v>0</v>
      </c>
      <c r="AB185" s="605">
        <v>0</v>
      </c>
      <c r="AC185" s="1701">
        <v>0</v>
      </c>
      <c r="AD185" s="2117">
        <v>0</v>
      </c>
      <c r="AE185" s="2117">
        <v>0</v>
      </c>
      <c r="AF185" s="2117">
        <v>0</v>
      </c>
      <c r="AG185" s="1377">
        <v>0</v>
      </c>
      <c r="AH185" s="2113">
        <f>AE185+AF185-AG185</f>
        <v>0</v>
      </c>
      <c r="AI185" s="1533">
        <f>AB185+AD185</f>
        <v>0</v>
      </c>
      <c r="AJ185" s="121"/>
      <c r="AK185" s="5340">
        <v>0</v>
      </c>
      <c r="AL185" s="121"/>
      <c r="AM185" s="5340">
        <v>0</v>
      </c>
      <c r="AN185" s="5340"/>
      <c r="AO185" s="121"/>
      <c r="AP185" s="164"/>
      <c r="AQ185" s="164"/>
      <c r="AR185" s="164"/>
      <c r="AS185" s="164"/>
    </row>
    <row r="186" spans="2:45" ht="13.2">
      <c r="B186" s="233"/>
      <c r="C186" s="5338" t="s">
        <v>3138</v>
      </c>
      <c r="D186" s="1690"/>
      <c r="E186" s="1690"/>
      <c r="F186" s="1691"/>
      <c r="G186" s="1697" t="b">
        <v>1</v>
      </c>
      <c r="H186" s="1697"/>
      <c r="I186" s="1697"/>
      <c r="J186" s="1697"/>
      <c r="K186" s="1693"/>
      <c r="L186" s="1693"/>
      <c r="M186" s="1693"/>
      <c r="N186" s="1693"/>
      <c r="O186" s="1684">
        <v>0</v>
      </c>
      <c r="P186" s="1698">
        <v>0</v>
      </c>
      <c r="Q186" s="1698">
        <v>0</v>
      </c>
      <c r="R186" s="1699">
        <f>O186*Q186</f>
        <v>0</v>
      </c>
      <c r="S186" s="1698">
        <v>0</v>
      </c>
      <c r="T186" s="1699">
        <f>O186*S186</f>
        <v>0</v>
      </c>
      <c r="U186" s="1698">
        <v>0</v>
      </c>
      <c r="V186" s="1698">
        <v>0</v>
      </c>
      <c r="W186" s="1698">
        <v>0</v>
      </c>
      <c r="X186" s="1700">
        <f>U186+V186-W186</f>
        <v>0</v>
      </c>
      <c r="Y186" s="121"/>
      <c r="Z186" s="5339">
        <f>+AA186+AB186</f>
        <v>0</v>
      </c>
      <c r="AA186" s="2117">
        <v>0</v>
      </c>
      <c r="AB186" s="605">
        <v>0</v>
      </c>
      <c r="AC186" s="1701">
        <v>0</v>
      </c>
      <c r="AD186" s="2117">
        <v>0</v>
      </c>
      <c r="AE186" s="2117">
        <v>0</v>
      </c>
      <c r="AF186" s="2117">
        <v>0</v>
      </c>
      <c r="AG186" s="1377">
        <v>0</v>
      </c>
      <c r="AH186" s="2113">
        <f>AE186+AF186-AG186</f>
        <v>0</v>
      </c>
      <c r="AI186" s="1533">
        <f>AB186+AD186</f>
        <v>0</v>
      </c>
      <c r="AJ186" s="121"/>
      <c r="AK186" s="5340">
        <v>0</v>
      </c>
      <c r="AL186" s="121"/>
      <c r="AM186" s="5340">
        <v>0</v>
      </c>
      <c r="AN186" s="5340"/>
      <c r="AO186" s="121"/>
      <c r="AP186" s="164"/>
      <c r="AQ186" s="164"/>
      <c r="AR186" s="164"/>
      <c r="AS186" s="164"/>
    </row>
    <row r="187" spans="2:45" ht="13.2">
      <c r="B187" s="233"/>
      <c r="C187" s="5285" t="s">
        <v>3148</v>
      </c>
      <c r="D187" s="1690"/>
      <c r="E187" s="1690"/>
      <c r="F187" s="1691"/>
      <c r="G187" s="1692"/>
      <c r="H187" s="1692"/>
      <c r="I187" s="1692"/>
      <c r="J187" s="1692"/>
      <c r="K187" s="1693"/>
      <c r="L187" s="1693"/>
      <c r="M187" s="1693"/>
      <c r="N187" s="1693"/>
      <c r="O187" s="1684"/>
      <c r="P187" s="1693"/>
      <c r="Q187" s="1693"/>
      <c r="R187" s="1693"/>
      <c r="S187" s="1693"/>
      <c r="T187" s="1693"/>
      <c r="U187" s="1693"/>
      <c r="V187" s="1692"/>
      <c r="W187" s="1694"/>
      <c r="X187" s="1695"/>
      <c r="Y187" s="121"/>
      <c r="Z187" s="5336"/>
      <c r="AA187" s="2029"/>
      <c r="AB187" s="544"/>
      <c r="AC187" s="1696"/>
      <c r="AD187" s="2029"/>
      <c r="AE187" s="2029"/>
      <c r="AF187" s="2029"/>
      <c r="AG187" s="1376"/>
      <c r="AH187" s="2029"/>
      <c r="AI187" s="1532"/>
      <c r="AJ187" s="121"/>
      <c r="AK187" s="5337"/>
      <c r="AL187" s="121"/>
      <c r="AM187" s="5337"/>
      <c r="AN187" s="5337"/>
      <c r="AO187" s="121"/>
      <c r="AP187" s="164"/>
      <c r="AQ187" s="164"/>
      <c r="AR187" s="164"/>
      <c r="AS187" s="164"/>
    </row>
    <row r="188" spans="2:45" ht="13.2">
      <c r="B188" s="233"/>
      <c r="C188" s="5285" t="s">
        <v>3149</v>
      </c>
      <c r="D188" s="1690"/>
      <c r="E188" s="1690"/>
      <c r="F188" s="1691"/>
      <c r="G188" s="1692"/>
      <c r="H188" s="1692"/>
      <c r="I188" s="1692"/>
      <c r="J188" s="1692"/>
      <c r="K188" s="1693"/>
      <c r="L188" s="1693"/>
      <c r="M188" s="1693"/>
      <c r="N188" s="1693"/>
      <c r="O188" s="1684"/>
      <c r="P188" s="1693"/>
      <c r="Q188" s="1693"/>
      <c r="R188" s="1693"/>
      <c r="S188" s="1693"/>
      <c r="T188" s="1693"/>
      <c r="U188" s="1693"/>
      <c r="V188" s="1692"/>
      <c r="W188" s="1694"/>
      <c r="X188" s="1695"/>
      <c r="Y188" s="121"/>
      <c r="Z188" s="5336"/>
      <c r="AA188" s="2029"/>
      <c r="AB188" s="544"/>
      <c r="AC188" s="1696"/>
      <c r="AD188" s="2029"/>
      <c r="AE188" s="2029"/>
      <c r="AF188" s="2029"/>
      <c r="AG188" s="1376"/>
      <c r="AH188" s="2029"/>
      <c r="AI188" s="1532"/>
      <c r="AJ188" s="121"/>
      <c r="AK188" s="5337"/>
      <c r="AL188" s="121"/>
      <c r="AM188" s="5337"/>
      <c r="AN188" s="5337"/>
      <c r="AO188" s="121"/>
      <c r="AP188" s="164"/>
      <c r="AQ188" s="164"/>
      <c r="AR188" s="164"/>
      <c r="AS188" s="164"/>
    </row>
    <row r="189" spans="2:45" ht="13.2">
      <c r="B189" s="233"/>
      <c r="C189" s="5338" t="s">
        <v>3136</v>
      </c>
      <c r="D189" s="1690"/>
      <c r="E189" s="1690"/>
      <c r="F189" s="1691"/>
      <c r="G189" s="1697" t="b">
        <v>1</v>
      </c>
      <c r="H189" s="1697"/>
      <c r="I189" s="1697"/>
      <c r="J189" s="1697"/>
      <c r="K189" s="1693"/>
      <c r="L189" s="1693"/>
      <c r="M189" s="1693"/>
      <c r="N189" s="1693"/>
      <c r="O189" s="1684">
        <v>0</v>
      </c>
      <c r="P189" s="1698">
        <v>0</v>
      </c>
      <c r="Q189" s="1698">
        <v>0</v>
      </c>
      <c r="R189" s="1699">
        <f>O189*Q189</f>
        <v>0</v>
      </c>
      <c r="S189" s="1698">
        <v>0</v>
      </c>
      <c r="T189" s="1699">
        <f>O189*S189</f>
        <v>0</v>
      </c>
      <c r="U189" s="1698">
        <v>0</v>
      </c>
      <c r="V189" s="1698">
        <v>0</v>
      </c>
      <c r="W189" s="1698">
        <v>0</v>
      </c>
      <c r="X189" s="1700">
        <f>U189+V189-W189</f>
        <v>0</v>
      </c>
      <c r="Y189" s="121"/>
      <c r="Z189" s="5339">
        <f>+AA189+AB189</f>
        <v>0</v>
      </c>
      <c r="AA189" s="2117">
        <v>0</v>
      </c>
      <c r="AB189" s="605">
        <v>0</v>
      </c>
      <c r="AC189" s="1701">
        <v>0</v>
      </c>
      <c r="AD189" s="2117">
        <v>0</v>
      </c>
      <c r="AE189" s="2117">
        <v>0</v>
      </c>
      <c r="AF189" s="2117">
        <v>0</v>
      </c>
      <c r="AG189" s="1377">
        <v>0</v>
      </c>
      <c r="AH189" s="2113">
        <f>AE189+AF189-AG189</f>
        <v>0</v>
      </c>
      <c r="AI189" s="1533">
        <f>AB189+AD189</f>
        <v>0</v>
      </c>
      <c r="AJ189" s="121"/>
      <c r="AK189" s="5340">
        <v>0</v>
      </c>
      <c r="AL189" s="121"/>
      <c r="AM189" s="5340">
        <v>0</v>
      </c>
      <c r="AN189" s="5340"/>
      <c r="AO189" s="121"/>
      <c r="AP189" s="164"/>
      <c r="AQ189" s="164"/>
      <c r="AR189" s="164"/>
      <c r="AS189" s="164"/>
    </row>
    <row r="190" spans="2:45" ht="13.2">
      <c r="B190" s="233"/>
      <c r="C190" s="5338" t="s">
        <v>3137</v>
      </c>
      <c r="D190" s="1690"/>
      <c r="E190" s="1690"/>
      <c r="F190" s="1691"/>
      <c r="G190" s="1697" t="b">
        <v>0</v>
      </c>
      <c r="H190" s="1697"/>
      <c r="I190" s="1697"/>
      <c r="J190" s="1697"/>
      <c r="K190" s="1693"/>
      <c r="L190" s="1693"/>
      <c r="M190" s="1693"/>
      <c r="N190" s="1693"/>
      <c r="O190" s="1684">
        <v>0</v>
      </c>
      <c r="P190" s="1698">
        <v>0</v>
      </c>
      <c r="Q190" s="1698">
        <v>0</v>
      </c>
      <c r="R190" s="1699">
        <f>O190*Q190</f>
        <v>0</v>
      </c>
      <c r="S190" s="1698">
        <v>0</v>
      </c>
      <c r="T190" s="1699">
        <f>O190*S190</f>
        <v>0</v>
      </c>
      <c r="U190" s="1698">
        <v>0</v>
      </c>
      <c r="V190" s="1698">
        <v>0</v>
      </c>
      <c r="W190" s="1698">
        <v>0</v>
      </c>
      <c r="X190" s="1700">
        <f>U190+V190-W190</f>
        <v>0</v>
      </c>
      <c r="Y190" s="121"/>
      <c r="Z190" s="5339">
        <f>+AA190+AB190</f>
        <v>0</v>
      </c>
      <c r="AA190" s="2117">
        <v>0</v>
      </c>
      <c r="AB190" s="605">
        <v>0</v>
      </c>
      <c r="AC190" s="1701">
        <v>0</v>
      </c>
      <c r="AD190" s="2117">
        <v>0</v>
      </c>
      <c r="AE190" s="2117">
        <v>0</v>
      </c>
      <c r="AF190" s="2117">
        <v>0</v>
      </c>
      <c r="AG190" s="1377">
        <v>0</v>
      </c>
      <c r="AH190" s="2113">
        <f>AE190+AF190-AG190</f>
        <v>0</v>
      </c>
      <c r="AI190" s="1533">
        <f>AB190+AD190</f>
        <v>0</v>
      </c>
      <c r="AJ190" s="121"/>
      <c r="AK190" s="5340">
        <v>0</v>
      </c>
      <c r="AL190" s="121"/>
      <c r="AM190" s="5340">
        <v>0</v>
      </c>
      <c r="AN190" s="5340"/>
      <c r="AO190" s="121"/>
      <c r="AP190" s="164"/>
      <c r="AQ190" s="164"/>
      <c r="AR190" s="164"/>
      <c r="AS190" s="164"/>
    </row>
    <row r="191" spans="2:45" ht="13.2">
      <c r="B191" s="233"/>
      <c r="C191" s="5338" t="s">
        <v>3138</v>
      </c>
      <c r="D191" s="1690"/>
      <c r="E191" s="1690"/>
      <c r="F191" s="1691"/>
      <c r="G191" s="1697" t="b">
        <v>1</v>
      </c>
      <c r="H191" s="1697"/>
      <c r="I191" s="1697"/>
      <c r="J191" s="1697"/>
      <c r="K191" s="1693"/>
      <c r="L191" s="1693"/>
      <c r="M191" s="1693"/>
      <c r="N191" s="1693"/>
      <c r="O191" s="1684">
        <v>0</v>
      </c>
      <c r="P191" s="1698">
        <v>0</v>
      </c>
      <c r="Q191" s="1698">
        <v>0</v>
      </c>
      <c r="R191" s="1699">
        <f>O191*Q191</f>
        <v>0</v>
      </c>
      <c r="S191" s="1698">
        <v>0</v>
      </c>
      <c r="T191" s="1699">
        <f>O191*S191</f>
        <v>0</v>
      </c>
      <c r="U191" s="1698">
        <v>0</v>
      </c>
      <c r="V191" s="1698">
        <v>0</v>
      </c>
      <c r="W191" s="1698">
        <v>0</v>
      </c>
      <c r="X191" s="1700">
        <f>U191+V191-W191</f>
        <v>0</v>
      </c>
      <c r="Y191" s="121"/>
      <c r="Z191" s="5339">
        <f>+AA191+AB191</f>
        <v>0</v>
      </c>
      <c r="AA191" s="2117">
        <v>0</v>
      </c>
      <c r="AB191" s="605">
        <v>0</v>
      </c>
      <c r="AC191" s="1701">
        <v>0</v>
      </c>
      <c r="AD191" s="2117">
        <v>0</v>
      </c>
      <c r="AE191" s="2117">
        <v>0</v>
      </c>
      <c r="AF191" s="2117">
        <v>0</v>
      </c>
      <c r="AG191" s="1377">
        <v>0</v>
      </c>
      <c r="AH191" s="2113">
        <f>AE191+AF191-AG191</f>
        <v>0</v>
      </c>
      <c r="AI191" s="1533">
        <f>AB191+AD191</f>
        <v>0</v>
      </c>
      <c r="AJ191" s="121"/>
      <c r="AK191" s="5340">
        <v>0</v>
      </c>
      <c r="AL191" s="121"/>
      <c r="AM191" s="5340">
        <v>0</v>
      </c>
      <c r="AN191" s="5340"/>
      <c r="AO191" s="121"/>
      <c r="AP191" s="164"/>
      <c r="AQ191" s="164"/>
      <c r="AR191" s="164"/>
      <c r="AS191" s="164"/>
    </row>
    <row r="192" spans="2:45" ht="13.2">
      <c r="B192" s="233"/>
      <c r="C192" s="5285" t="s">
        <v>3150</v>
      </c>
      <c r="D192" s="1690"/>
      <c r="E192" s="1690"/>
      <c r="F192" s="1691"/>
      <c r="G192" s="1692"/>
      <c r="H192" s="1692"/>
      <c r="I192" s="1692"/>
      <c r="J192" s="1692"/>
      <c r="K192" s="1693"/>
      <c r="L192" s="1693"/>
      <c r="M192" s="1693"/>
      <c r="N192" s="1693"/>
      <c r="O192" s="1684"/>
      <c r="P192" s="1693"/>
      <c r="Q192" s="1693"/>
      <c r="R192" s="1693"/>
      <c r="S192" s="1693"/>
      <c r="T192" s="1693"/>
      <c r="U192" s="1693"/>
      <c r="V192" s="1692"/>
      <c r="W192" s="1694"/>
      <c r="X192" s="1695"/>
      <c r="Y192" s="121"/>
      <c r="Z192" s="5336"/>
      <c r="AA192" s="2029"/>
      <c r="AB192" s="544"/>
      <c r="AC192" s="1696"/>
      <c r="AD192" s="2029"/>
      <c r="AE192" s="2029"/>
      <c r="AF192" s="2029"/>
      <c r="AG192" s="1376"/>
      <c r="AH192" s="2029"/>
      <c r="AI192" s="1532"/>
      <c r="AJ192" s="121"/>
      <c r="AK192" s="5337"/>
      <c r="AL192" s="121"/>
      <c r="AM192" s="5337"/>
      <c r="AN192" s="5337"/>
      <c r="AO192" s="121"/>
      <c r="AP192" s="164"/>
      <c r="AQ192" s="164"/>
      <c r="AR192" s="164"/>
      <c r="AS192" s="164"/>
    </row>
    <row r="193" spans="2:45" ht="13.2">
      <c r="B193" s="233"/>
      <c r="C193" s="5338" t="s">
        <v>3136</v>
      </c>
      <c r="D193" s="1690"/>
      <c r="E193" s="1690"/>
      <c r="F193" s="1691"/>
      <c r="G193" s="1697" t="b">
        <v>1</v>
      </c>
      <c r="H193" s="1697"/>
      <c r="I193" s="1697"/>
      <c r="J193" s="1697"/>
      <c r="K193" s="1693"/>
      <c r="L193" s="1693"/>
      <c r="M193" s="1693"/>
      <c r="N193" s="1693"/>
      <c r="O193" s="1684">
        <v>0</v>
      </c>
      <c r="P193" s="1698">
        <v>0</v>
      </c>
      <c r="Q193" s="1698">
        <v>0</v>
      </c>
      <c r="R193" s="1699">
        <f>O193*Q193</f>
        <v>0</v>
      </c>
      <c r="S193" s="1698">
        <v>0</v>
      </c>
      <c r="T193" s="1699">
        <f>O193*S193</f>
        <v>0</v>
      </c>
      <c r="U193" s="1698">
        <v>0</v>
      </c>
      <c r="V193" s="1698">
        <v>0</v>
      </c>
      <c r="W193" s="1698">
        <v>0</v>
      </c>
      <c r="X193" s="1700">
        <f>U193+V193-W193</f>
        <v>0</v>
      </c>
      <c r="Y193" s="121"/>
      <c r="Z193" s="5339">
        <f>+AA193+AB193</f>
        <v>0</v>
      </c>
      <c r="AA193" s="2117">
        <v>0</v>
      </c>
      <c r="AB193" s="605">
        <v>0</v>
      </c>
      <c r="AC193" s="1701">
        <v>0</v>
      </c>
      <c r="AD193" s="2117">
        <v>0</v>
      </c>
      <c r="AE193" s="2117">
        <v>0</v>
      </c>
      <c r="AF193" s="2117">
        <v>0</v>
      </c>
      <c r="AG193" s="1377">
        <v>0</v>
      </c>
      <c r="AH193" s="2113">
        <f>AE193+AF193-AG193</f>
        <v>0</v>
      </c>
      <c r="AI193" s="1533">
        <f>AB193+AD193</f>
        <v>0</v>
      </c>
      <c r="AJ193" s="121"/>
      <c r="AK193" s="5340">
        <v>0</v>
      </c>
      <c r="AL193" s="121"/>
      <c r="AM193" s="5340">
        <v>0</v>
      </c>
      <c r="AN193" s="5340"/>
      <c r="AO193" s="121"/>
      <c r="AP193" s="164"/>
      <c r="AQ193" s="164"/>
      <c r="AR193" s="164"/>
      <c r="AS193" s="164"/>
    </row>
    <row r="194" spans="2:45" ht="13.2">
      <c r="B194" s="233"/>
      <c r="C194" s="5338" t="s">
        <v>3137</v>
      </c>
      <c r="D194" s="1690"/>
      <c r="E194" s="1690"/>
      <c r="F194" s="1691"/>
      <c r="G194" s="1697" t="b">
        <v>0</v>
      </c>
      <c r="H194" s="1697"/>
      <c r="I194" s="1697"/>
      <c r="J194" s="1697"/>
      <c r="K194" s="1693"/>
      <c r="L194" s="1693"/>
      <c r="M194" s="1693"/>
      <c r="N194" s="1693"/>
      <c r="O194" s="1684">
        <v>0</v>
      </c>
      <c r="P194" s="1698">
        <v>0</v>
      </c>
      <c r="Q194" s="1698">
        <v>0</v>
      </c>
      <c r="R194" s="1699">
        <f>O194*Q194</f>
        <v>0</v>
      </c>
      <c r="S194" s="1698">
        <v>0</v>
      </c>
      <c r="T194" s="1699">
        <f>O194*S194</f>
        <v>0</v>
      </c>
      <c r="U194" s="1698">
        <v>0</v>
      </c>
      <c r="V194" s="1698">
        <v>0</v>
      </c>
      <c r="W194" s="1698">
        <v>0</v>
      </c>
      <c r="X194" s="1700">
        <f>U194+V194-W194</f>
        <v>0</v>
      </c>
      <c r="Y194" s="121"/>
      <c r="Z194" s="5339">
        <f>+AA194+AB194</f>
        <v>0</v>
      </c>
      <c r="AA194" s="2117">
        <v>0</v>
      </c>
      <c r="AB194" s="605">
        <v>0</v>
      </c>
      <c r="AC194" s="1701">
        <v>0</v>
      </c>
      <c r="AD194" s="2117">
        <v>0</v>
      </c>
      <c r="AE194" s="2117">
        <v>0</v>
      </c>
      <c r="AF194" s="2117">
        <v>0</v>
      </c>
      <c r="AG194" s="1377">
        <v>0</v>
      </c>
      <c r="AH194" s="2113">
        <f>AE194+AF194-AG194</f>
        <v>0</v>
      </c>
      <c r="AI194" s="1533">
        <f>AB194+AD194</f>
        <v>0</v>
      </c>
      <c r="AJ194" s="121"/>
      <c r="AK194" s="5340">
        <v>0</v>
      </c>
      <c r="AL194" s="121"/>
      <c r="AM194" s="5340">
        <v>0</v>
      </c>
      <c r="AN194" s="5340"/>
      <c r="AO194" s="121"/>
      <c r="AP194" s="164"/>
      <c r="AQ194" s="164"/>
      <c r="AR194" s="164"/>
      <c r="AS194" s="164"/>
    </row>
    <row r="195" spans="2:45" ht="13.2">
      <c r="B195" s="233"/>
      <c r="C195" s="5338" t="s">
        <v>3138</v>
      </c>
      <c r="D195" s="1702"/>
      <c r="E195" s="1702"/>
      <c r="F195" s="1703"/>
      <c r="G195" s="1697" t="b">
        <v>1</v>
      </c>
      <c r="H195" s="1697"/>
      <c r="I195" s="1697"/>
      <c r="J195" s="1697"/>
      <c r="K195" s="1698"/>
      <c r="L195" s="1698"/>
      <c r="M195" s="1698"/>
      <c r="N195" s="1698"/>
      <c r="O195" s="1684">
        <v>0</v>
      </c>
      <c r="P195" s="1698">
        <v>0</v>
      </c>
      <c r="Q195" s="1698">
        <v>0</v>
      </c>
      <c r="R195" s="1699">
        <f>O195*Q195</f>
        <v>0</v>
      </c>
      <c r="S195" s="1698">
        <v>0</v>
      </c>
      <c r="T195" s="1699">
        <f>O195*S195</f>
        <v>0</v>
      </c>
      <c r="U195" s="1698">
        <v>0</v>
      </c>
      <c r="V195" s="1698">
        <v>0</v>
      </c>
      <c r="W195" s="1698">
        <v>0</v>
      </c>
      <c r="X195" s="1700">
        <f>U195+V195-W195</f>
        <v>0</v>
      </c>
      <c r="Y195" s="121"/>
      <c r="Z195" s="5339">
        <f>+AA195+AB195</f>
        <v>0</v>
      </c>
      <c r="AA195" s="5341">
        <v>0</v>
      </c>
      <c r="AB195" s="605">
        <v>0</v>
      </c>
      <c r="AC195" s="5342">
        <v>0</v>
      </c>
      <c r="AD195" s="2117">
        <v>0</v>
      </c>
      <c r="AE195" s="2117">
        <v>0</v>
      </c>
      <c r="AF195" s="2117">
        <v>0</v>
      </c>
      <c r="AG195" s="2731">
        <v>0</v>
      </c>
      <c r="AH195" s="2113">
        <f>AE195+AF195-AG195</f>
        <v>0</v>
      </c>
      <c r="AI195" s="1533">
        <f>AB195+AD195</f>
        <v>0</v>
      </c>
      <c r="AJ195" s="121"/>
      <c r="AK195" s="621">
        <v>0</v>
      </c>
      <c r="AL195" s="121"/>
      <c r="AM195" s="621">
        <v>0</v>
      </c>
      <c r="AN195" s="621"/>
      <c r="AO195" s="121"/>
      <c r="AP195" s="164"/>
      <c r="AQ195" s="164"/>
      <c r="AR195" s="164"/>
      <c r="AS195" s="164"/>
    </row>
    <row r="196" spans="2:45" ht="13.2">
      <c r="B196" s="233"/>
      <c r="C196" s="5108" t="s">
        <v>2307</v>
      </c>
      <c r="D196" s="5295"/>
      <c r="E196" s="5295"/>
      <c r="F196" s="5295"/>
      <c r="G196" s="5356">
        <f>COUNTIF(G180:G195,TRUE)</f>
        <v>8</v>
      </c>
      <c r="H196" s="5356"/>
      <c r="I196" s="5356"/>
      <c r="J196" s="5356"/>
      <c r="K196" s="5344"/>
      <c r="L196" s="5344"/>
      <c r="M196" s="5344"/>
      <c r="N196" s="5344"/>
      <c r="O196" s="5345"/>
      <c r="P196" s="5344"/>
      <c r="Q196" s="5344"/>
      <c r="R196" s="5346">
        <f>SUMIF($G$180:$G$195,"TRUE",R180:R195)</f>
        <v>0</v>
      </c>
      <c r="S196" s="5344"/>
      <c r="T196" s="5346">
        <f>SUMIF($G$180:$G$195,"TRUE",T180:T195)</f>
        <v>0</v>
      </c>
      <c r="U196" s="5346">
        <f>SUMIF($G$180:$G$195,"TRUE",U180:U195)</f>
        <v>0</v>
      </c>
      <c r="V196" s="5346">
        <f>SUMIF($G$180:$G$195,"TRUE",V180:V195)</f>
        <v>0</v>
      </c>
      <c r="W196" s="5346">
        <f>SUMIF($G$180:$G$195,"TRUE",W180:W195)</f>
        <v>0</v>
      </c>
      <c r="X196" s="5002">
        <f>SUMIF($G$180:$G$195,"TRUE",X180:X195)</f>
        <v>0</v>
      </c>
      <c r="Y196" s="121"/>
      <c r="Z196" s="5003">
        <f t="shared" ref="Z196:AI196" si="24">SUMIF($G$180:$G$195,"TRUE",Z180:Z195)</f>
        <v>0</v>
      </c>
      <c r="AA196" s="5346">
        <f t="shared" si="24"/>
        <v>0</v>
      </c>
      <c r="AB196" s="5346">
        <f t="shared" si="24"/>
        <v>0</v>
      </c>
      <c r="AC196" s="5347">
        <f t="shared" si="24"/>
        <v>0</v>
      </c>
      <c r="AD196" s="5346">
        <f t="shared" si="24"/>
        <v>0</v>
      </c>
      <c r="AE196" s="5346">
        <f>SUMIF($G$180:$G$195,"TRUE",AE180:AE195)</f>
        <v>0</v>
      </c>
      <c r="AF196" s="5346">
        <f>SUMIF($G$180:$G$195,"TRUE",AF180:AF195)</f>
        <v>0</v>
      </c>
      <c r="AG196" s="5346">
        <f>SUMIF($G$180:$G$195,"TRUE",AG180:AG195)</f>
        <v>0</v>
      </c>
      <c r="AH196" s="5346">
        <f>SUMIF($G$180:$G$195,"TRUE",AH180:AH195)</f>
        <v>0</v>
      </c>
      <c r="AI196" s="5002">
        <f t="shared" si="24"/>
        <v>0</v>
      </c>
      <c r="AJ196" s="121"/>
      <c r="AK196" s="5112">
        <f>SUMIF($G$180:$G$195,"TRUE",AK180:AK195)</f>
        <v>0</v>
      </c>
      <c r="AL196" s="121"/>
      <c r="AM196" s="5112">
        <f>SUMIF($G$180:$G$195,"TRUE",AM180:AM195)</f>
        <v>0</v>
      </c>
      <c r="AN196" s="5112"/>
      <c r="AO196" s="121"/>
      <c r="AP196" s="164"/>
      <c r="AQ196" s="164"/>
      <c r="AR196" s="164"/>
      <c r="AS196" s="164"/>
    </row>
    <row r="197" spans="2:45" s="169" customFormat="1" ht="13.2">
      <c r="B197" s="236"/>
      <c r="C197" s="5005" t="s">
        <v>3151</v>
      </c>
      <c r="D197" s="5289"/>
      <c r="E197" s="5289"/>
      <c r="F197" s="5289"/>
      <c r="G197" s="5349"/>
      <c r="H197" s="5349"/>
      <c r="I197" s="5349"/>
      <c r="J197" s="5349"/>
      <c r="K197" s="5350"/>
      <c r="L197" s="5350"/>
      <c r="M197" s="5350"/>
      <c r="N197" s="5350"/>
      <c r="O197" s="5350"/>
      <c r="P197" s="5350"/>
      <c r="Q197" s="5350"/>
      <c r="R197" s="5346">
        <f>SUM(R180:R195)</f>
        <v>0</v>
      </c>
      <c r="S197" s="5350"/>
      <c r="T197" s="5346">
        <f>SUM(T180:T195)</f>
        <v>0</v>
      </c>
      <c r="U197" s="5346">
        <f>SUM(U180:U195)</f>
        <v>0</v>
      </c>
      <c r="V197" s="5346">
        <f>SUM(V180:V195)</f>
        <v>0</v>
      </c>
      <c r="W197" s="5346">
        <f>SUM(W180:W195)</f>
        <v>0</v>
      </c>
      <c r="X197" s="5002">
        <f>SUM(X180:X195)</f>
        <v>0</v>
      </c>
      <c r="Y197" s="160"/>
      <c r="Z197" s="5003">
        <f t="shared" ref="Z197:AI197" si="25">SUM(Z180:Z195)</f>
        <v>0</v>
      </c>
      <c r="AA197" s="5346">
        <f t="shared" si="25"/>
        <v>0</v>
      </c>
      <c r="AB197" s="5346">
        <f t="shared" si="25"/>
        <v>0</v>
      </c>
      <c r="AC197" s="5347">
        <f t="shared" si="25"/>
        <v>0</v>
      </c>
      <c r="AD197" s="5346">
        <f t="shared" si="25"/>
        <v>0</v>
      </c>
      <c r="AE197" s="5346">
        <f>SUM(AE180:AE195)</f>
        <v>0</v>
      </c>
      <c r="AF197" s="5346">
        <f>SUM(AF180:AF195)</f>
        <v>0</v>
      </c>
      <c r="AG197" s="5346">
        <f>SUM(AG180:AG195)</f>
        <v>0</v>
      </c>
      <c r="AH197" s="5346">
        <f>SUM(AH180:AH195)</f>
        <v>0</v>
      </c>
      <c r="AI197" s="5002">
        <f t="shared" si="25"/>
        <v>0</v>
      </c>
      <c r="AJ197" s="160"/>
      <c r="AK197" s="5112">
        <f>SUM(AK180:AK195)</f>
        <v>0</v>
      </c>
      <c r="AL197" s="160"/>
      <c r="AM197" s="5112">
        <f>SUM(AM180:AM195)</f>
        <v>0</v>
      </c>
      <c r="AN197" s="5112"/>
      <c r="AO197" s="160"/>
      <c r="AP197" s="178"/>
      <c r="AQ197" s="178"/>
      <c r="AR197" s="178"/>
      <c r="AS197" s="178"/>
    </row>
    <row r="198" spans="2:45" s="169" customFormat="1" ht="13.2">
      <c r="B198" s="236"/>
      <c r="C198" s="5108" t="s">
        <v>2307</v>
      </c>
      <c r="D198" s="5289"/>
      <c r="E198" s="5289"/>
      <c r="F198" s="5289"/>
      <c r="G198" s="5349"/>
      <c r="H198" s="5349"/>
      <c r="I198" s="5349"/>
      <c r="J198" s="5349"/>
      <c r="K198" s="5350"/>
      <c r="L198" s="5350"/>
      <c r="M198" s="5350"/>
      <c r="N198" s="5350"/>
      <c r="O198" s="5350"/>
      <c r="P198" s="5350"/>
      <c r="Q198" s="5350"/>
      <c r="R198" s="5346">
        <f>R175+R196</f>
        <v>0</v>
      </c>
      <c r="S198" s="5350"/>
      <c r="T198" s="5346">
        <f>T175+T196</f>
        <v>0</v>
      </c>
      <c r="U198" s="5346">
        <f t="shared" ref="U198:X199" si="26">U196+U175</f>
        <v>0</v>
      </c>
      <c r="V198" s="5346">
        <f t="shared" si="26"/>
        <v>0</v>
      </c>
      <c r="W198" s="5346">
        <f t="shared" si="26"/>
        <v>0</v>
      </c>
      <c r="X198" s="5002">
        <f t="shared" si="26"/>
        <v>0</v>
      </c>
      <c r="Y198" s="160"/>
      <c r="Z198" s="5003">
        <f t="shared" ref="Z198:AI199" si="27">Z196+Z175</f>
        <v>0</v>
      </c>
      <c r="AA198" s="5346">
        <f t="shared" si="27"/>
        <v>0</v>
      </c>
      <c r="AB198" s="5346">
        <f t="shared" si="27"/>
        <v>0</v>
      </c>
      <c r="AC198" s="5347">
        <f t="shared" si="27"/>
        <v>0</v>
      </c>
      <c r="AD198" s="5346">
        <f t="shared" si="27"/>
        <v>0</v>
      </c>
      <c r="AE198" s="5346">
        <f t="shared" ref="AE198:AH199" si="28">AE196+AE175</f>
        <v>0</v>
      </c>
      <c r="AF198" s="5346">
        <f t="shared" si="28"/>
        <v>0</v>
      </c>
      <c r="AG198" s="5346">
        <f t="shared" si="28"/>
        <v>0</v>
      </c>
      <c r="AH198" s="5346">
        <f t="shared" si="28"/>
        <v>0</v>
      </c>
      <c r="AI198" s="5002">
        <f t="shared" si="27"/>
        <v>0</v>
      </c>
      <c r="AJ198" s="160"/>
      <c r="AK198" s="5112">
        <f>AK196+AK175</f>
        <v>0</v>
      </c>
      <c r="AL198" s="160"/>
      <c r="AM198" s="5112">
        <f>AM196+AM175</f>
        <v>0</v>
      </c>
      <c r="AN198" s="5112"/>
      <c r="AO198" s="160"/>
      <c r="AP198" s="178"/>
      <c r="AQ198" s="178"/>
      <c r="AR198" s="178"/>
      <c r="AS198" s="178"/>
    </row>
    <row r="199" spans="2:45" s="169" customFormat="1" ht="13.2">
      <c r="B199" s="236"/>
      <c r="C199" s="5005" t="s">
        <v>3036</v>
      </c>
      <c r="D199" s="5289"/>
      <c r="E199" s="5289"/>
      <c r="F199" s="5289"/>
      <c r="G199" s="5349"/>
      <c r="H199" s="5349"/>
      <c r="I199" s="5349"/>
      <c r="J199" s="5349"/>
      <c r="K199" s="5350"/>
      <c r="L199" s="5350"/>
      <c r="M199" s="5350"/>
      <c r="N199" s="5350"/>
      <c r="O199" s="5350"/>
      <c r="P199" s="5350"/>
      <c r="Q199" s="5350"/>
      <c r="R199" s="5346">
        <f>R176+R197</f>
        <v>0</v>
      </c>
      <c r="S199" s="5350"/>
      <c r="T199" s="5346">
        <f>T176+T197</f>
        <v>0</v>
      </c>
      <c r="U199" s="5346">
        <f t="shared" si="26"/>
        <v>0</v>
      </c>
      <c r="V199" s="5346">
        <f t="shared" si="26"/>
        <v>0</v>
      </c>
      <c r="W199" s="5346">
        <f t="shared" si="26"/>
        <v>0</v>
      </c>
      <c r="X199" s="5002">
        <f t="shared" si="26"/>
        <v>0</v>
      </c>
      <c r="Y199" s="160"/>
      <c r="Z199" s="5003">
        <f t="shared" si="27"/>
        <v>0</v>
      </c>
      <c r="AA199" s="5346">
        <f t="shared" si="27"/>
        <v>0</v>
      </c>
      <c r="AB199" s="5346">
        <f t="shared" si="27"/>
        <v>0</v>
      </c>
      <c r="AC199" s="5347">
        <f t="shared" si="27"/>
        <v>0</v>
      </c>
      <c r="AD199" s="5346">
        <f t="shared" si="27"/>
        <v>0</v>
      </c>
      <c r="AE199" s="5346">
        <f t="shared" si="28"/>
        <v>0</v>
      </c>
      <c r="AF199" s="5346">
        <f t="shared" si="28"/>
        <v>0</v>
      </c>
      <c r="AG199" s="5346">
        <f t="shared" si="28"/>
        <v>0</v>
      </c>
      <c r="AH199" s="5346">
        <f t="shared" si="28"/>
        <v>0</v>
      </c>
      <c r="AI199" s="5002">
        <f t="shared" si="27"/>
        <v>0</v>
      </c>
      <c r="AJ199" s="160"/>
      <c r="AK199" s="5112">
        <f>AK197+AK176</f>
        <v>0</v>
      </c>
      <c r="AL199" s="160"/>
      <c r="AM199" s="5112">
        <f>AM197+AM176</f>
        <v>0</v>
      </c>
      <c r="AN199" s="5112"/>
      <c r="AO199" s="160"/>
      <c r="AP199" s="178"/>
      <c r="AQ199" s="178"/>
      <c r="AR199" s="178"/>
      <c r="AS199" s="178"/>
    </row>
    <row r="200" spans="2:45" s="169" customFormat="1" ht="13.2">
      <c r="B200" s="236"/>
      <c r="C200" s="5108" t="s">
        <v>2307</v>
      </c>
      <c r="D200" s="5289"/>
      <c r="E200" s="5289"/>
      <c r="F200" s="5289"/>
      <c r="G200" s="5349"/>
      <c r="H200" s="5349"/>
      <c r="I200" s="5349"/>
      <c r="J200" s="5349"/>
      <c r="K200" s="5350"/>
      <c r="L200" s="5350"/>
      <c r="M200" s="5350"/>
      <c r="N200" s="5350"/>
      <c r="O200" s="5350"/>
      <c r="P200" s="5350"/>
      <c r="Q200" s="5350"/>
      <c r="R200" s="5346">
        <f>R198+R153</f>
        <v>0</v>
      </c>
      <c r="S200" s="5350"/>
      <c r="T200" s="5346">
        <f t="shared" ref="T200:X201" si="29">T198+T153</f>
        <v>0</v>
      </c>
      <c r="U200" s="5346">
        <f t="shared" si="29"/>
        <v>0</v>
      </c>
      <c r="V200" s="5346">
        <f t="shared" si="29"/>
        <v>0</v>
      </c>
      <c r="W200" s="5346">
        <f t="shared" si="29"/>
        <v>0</v>
      </c>
      <c r="X200" s="5002">
        <f t="shared" si="29"/>
        <v>0</v>
      </c>
      <c r="Y200" s="160"/>
      <c r="Z200" s="5003">
        <f t="shared" ref="Z200:AI201" si="30">Z198+Z153</f>
        <v>0</v>
      </c>
      <c r="AA200" s="5346">
        <f t="shared" si="30"/>
        <v>0</v>
      </c>
      <c r="AB200" s="5346">
        <f t="shared" si="30"/>
        <v>0</v>
      </c>
      <c r="AC200" s="5347">
        <f t="shared" si="30"/>
        <v>0</v>
      </c>
      <c r="AD200" s="5346">
        <f t="shared" si="30"/>
        <v>0</v>
      </c>
      <c r="AE200" s="5346">
        <f t="shared" ref="AE200:AH201" si="31">AE198+AE153</f>
        <v>0</v>
      </c>
      <c r="AF200" s="5346">
        <f t="shared" si="31"/>
        <v>0</v>
      </c>
      <c r="AG200" s="5346">
        <f t="shared" si="31"/>
        <v>0</v>
      </c>
      <c r="AH200" s="5346">
        <f t="shared" si="31"/>
        <v>0</v>
      </c>
      <c r="AI200" s="5002">
        <f t="shared" si="30"/>
        <v>0</v>
      </c>
      <c r="AJ200" s="160"/>
      <c r="AK200" s="5112">
        <f>AK198+AK153</f>
        <v>0</v>
      </c>
      <c r="AL200" s="160"/>
      <c r="AM200" s="5112">
        <f>AM198+AM153</f>
        <v>0</v>
      </c>
      <c r="AN200" s="5112"/>
      <c r="AO200" s="160"/>
      <c r="AP200" s="178"/>
      <c r="AQ200" s="178"/>
      <c r="AR200" s="178"/>
      <c r="AS200" s="178"/>
    </row>
    <row r="201" spans="2:45" s="169" customFormat="1" ht="13.2">
      <c r="B201" s="236"/>
      <c r="C201" s="5005" t="s">
        <v>3153</v>
      </c>
      <c r="D201" s="5289"/>
      <c r="E201" s="5289"/>
      <c r="F201" s="5289"/>
      <c r="G201" s="5349"/>
      <c r="H201" s="5349"/>
      <c r="I201" s="5349"/>
      <c r="J201" s="5349"/>
      <c r="K201" s="5350"/>
      <c r="L201" s="5350"/>
      <c r="M201" s="5350"/>
      <c r="N201" s="5350"/>
      <c r="O201" s="5350"/>
      <c r="P201" s="5350"/>
      <c r="Q201" s="5350"/>
      <c r="R201" s="5346">
        <f>R199+R154</f>
        <v>0</v>
      </c>
      <c r="S201" s="5350"/>
      <c r="T201" s="5346">
        <f t="shared" si="29"/>
        <v>0</v>
      </c>
      <c r="U201" s="5346">
        <f t="shared" si="29"/>
        <v>0</v>
      </c>
      <c r="V201" s="5346">
        <f t="shared" si="29"/>
        <v>0</v>
      </c>
      <c r="W201" s="5346">
        <f t="shared" si="29"/>
        <v>0</v>
      </c>
      <c r="X201" s="5002">
        <f t="shared" si="29"/>
        <v>0</v>
      </c>
      <c r="Y201" s="160"/>
      <c r="Z201" s="5003">
        <f t="shared" si="30"/>
        <v>0</v>
      </c>
      <c r="AA201" s="5346">
        <f t="shared" si="30"/>
        <v>0</v>
      </c>
      <c r="AB201" s="5346">
        <f t="shared" si="30"/>
        <v>0</v>
      </c>
      <c r="AC201" s="5347">
        <f t="shared" si="30"/>
        <v>0</v>
      </c>
      <c r="AD201" s="5346">
        <f t="shared" si="30"/>
        <v>0</v>
      </c>
      <c r="AE201" s="5346">
        <f t="shared" si="31"/>
        <v>0</v>
      </c>
      <c r="AF201" s="5346">
        <f t="shared" si="31"/>
        <v>0</v>
      </c>
      <c r="AG201" s="5346">
        <f t="shared" si="31"/>
        <v>0</v>
      </c>
      <c r="AH201" s="5346">
        <f t="shared" si="31"/>
        <v>0</v>
      </c>
      <c r="AI201" s="5002">
        <f t="shared" si="30"/>
        <v>0</v>
      </c>
      <c r="AJ201" s="160"/>
      <c r="AK201" s="5112">
        <f>AK199+AK154</f>
        <v>0</v>
      </c>
      <c r="AL201" s="160"/>
      <c r="AM201" s="5112">
        <f>AM199+AM154</f>
        <v>0</v>
      </c>
      <c r="AN201" s="5112"/>
      <c r="AO201" s="160"/>
      <c r="AP201" s="178"/>
      <c r="AQ201" s="178"/>
      <c r="AR201" s="178"/>
      <c r="AS201" s="178"/>
    </row>
    <row r="202" spans="2:45" s="169" customFormat="1" ht="13.2">
      <c r="B202" s="236"/>
      <c r="C202" s="5359" t="s">
        <v>2803</v>
      </c>
      <c r="D202" s="5360"/>
      <c r="E202" s="5360"/>
      <c r="F202" s="5360"/>
      <c r="G202" s="5361"/>
      <c r="H202" s="5361"/>
      <c r="I202" s="5361"/>
      <c r="J202" s="5361"/>
      <c r="K202" s="5362"/>
      <c r="L202" s="5362"/>
      <c r="M202" s="5362"/>
      <c r="N202" s="5362"/>
      <c r="O202" s="5362"/>
      <c r="P202" s="5362"/>
      <c r="Q202" s="5362"/>
      <c r="R202" s="5363">
        <f>R200+R107</f>
        <v>0</v>
      </c>
      <c r="S202" s="5362"/>
      <c r="T202" s="5363">
        <f>T200+T107</f>
        <v>0</v>
      </c>
      <c r="U202" s="5363">
        <f t="shared" ref="U202:X203" si="32">SUM(U107,U200)</f>
        <v>0</v>
      </c>
      <c r="V202" s="5363">
        <f t="shared" si="32"/>
        <v>0</v>
      </c>
      <c r="W202" s="5363">
        <f t="shared" si="32"/>
        <v>0</v>
      </c>
      <c r="X202" s="5364">
        <f t="shared" si="32"/>
        <v>0</v>
      </c>
      <c r="Y202" s="160"/>
      <c r="Z202" s="5365">
        <f t="shared" ref="Z202:AI203" si="33">SUM(Z107,Z200)</f>
        <v>0</v>
      </c>
      <c r="AA202" s="5363">
        <f t="shared" si="33"/>
        <v>0</v>
      </c>
      <c r="AB202" s="5363">
        <f t="shared" si="33"/>
        <v>0</v>
      </c>
      <c r="AC202" s="5366">
        <f t="shared" si="33"/>
        <v>0</v>
      </c>
      <c r="AD202" s="5367">
        <f t="shared" si="33"/>
        <v>0</v>
      </c>
      <c r="AE202" s="5363">
        <f t="shared" ref="AE202:AH203" si="34">SUM(AE107,AE200)</f>
        <v>0</v>
      </c>
      <c r="AF202" s="5363">
        <f t="shared" si="34"/>
        <v>0</v>
      </c>
      <c r="AG202" s="5363">
        <f t="shared" si="34"/>
        <v>0</v>
      </c>
      <c r="AH202" s="5363">
        <f t="shared" si="34"/>
        <v>0</v>
      </c>
      <c r="AI202" s="5364">
        <f t="shared" si="33"/>
        <v>0</v>
      </c>
      <c r="AJ202" s="160"/>
      <c r="AK202" s="5368">
        <f>SUM(AK107,AK200)</f>
        <v>0</v>
      </c>
      <c r="AL202" s="160"/>
      <c r="AM202" s="5368">
        <f>SUM(AM107,AM200)</f>
        <v>0</v>
      </c>
      <c r="AN202" s="5368"/>
      <c r="AO202" s="160"/>
      <c r="AP202" s="178"/>
      <c r="AQ202" s="178"/>
      <c r="AR202" s="178"/>
      <c r="AS202" s="178"/>
    </row>
    <row r="203" spans="2:45" s="169" customFormat="1" ht="13.2">
      <c r="B203" s="236"/>
      <c r="C203" s="5369" t="s">
        <v>3040</v>
      </c>
      <c r="D203" s="5370"/>
      <c r="E203" s="5370"/>
      <c r="F203" s="5370"/>
      <c r="G203" s="5361"/>
      <c r="H203" s="5361"/>
      <c r="I203" s="5361"/>
      <c r="J203" s="5361"/>
      <c r="K203" s="5362"/>
      <c r="L203" s="5362"/>
      <c r="M203" s="5362"/>
      <c r="N203" s="5362"/>
      <c r="O203" s="5362"/>
      <c r="P203" s="5362"/>
      <c r="Q203" s="5362"/>
      <c r="R203" s="5363">
        <f>R201+R108</f>
        <v>0</v>
      </c>
      <c r="S203" s="5362"/>
      <c r="T203" s="5363">
        <f>T201+T108</f>
        <v>0</v>
      </c>
      <c r="U203" s="5363">
        <f t="shared" si="32"/>
        <v>0</v>
      </c>
      <c r="V203" s="5363">
        <f t="shared" si="32"/>
        <v>0</v>
      </c>
      <c r="W203" s="5363">
        <f t="shared" si="32"/>
        <v>0</v>
      </c>
      <c r="X203" s="5364">
        <f t="shared" si="32"/>
        <v>0</v>
      </c>
      <c r="Y203" s="160"/>
      <c r="Z203" s="5365">
        <f t="shared" si="33"/>
        <v>0</v>
      </c>
      <c r="AA203" s="5363">
        <f t="shared" si="33"/>
        <v>0</v>
      </c>
      <c r="AB203" s="5363">
        <f t="shared" si="33"/>
        <v>0</v>
      </c>
      <c r="AC203" s="5366">
        <f t="shared" si="33"/>
        <v>0</v>
      </c>
      <c r="AD203" s="5367">
        <f t="shared" si="33"/>
        <v>0</v>
      </c>
      <c r="AE203" s="5363">
        <f t="shared" si="34"/>
        <v>0</v>
      </c>
      <c r="AF203" s="5363">
        <f t="shared" si="34"/>
        <v>0</v>
      </c>
      <c r="AG203" s="5363">
        <f t="shared" si="34"/>
        <v>0</v>
      </c>
      <c r="AH203" s="5363">
        <f t="shared" si="34"/>
        <v>0</v>
      </c>
      <c r="AI203" s="5364">
        <f t="shared" si="33"/>
        <v>0</v>
      </c>
      <c r="AJ203" s="160"/>
      <c r="AK203" s="5368">
        <f>SUM(AK108,AK201)</f>
        <v>0</v>
      </c>
      <c r="AL203" s="160"/>
      <c r="AM203" s="5368">
        <f>SUM(AM108,AM201)</f>
        <v>0</v>
      </c>
      <c r="AN203" s="5368"/>
      <c r="AO203" s="160"/>
      <c r="AP203" s="178"/>
      <c r="AQ203" s="178"/>
      <c r="AR203" s="178"/>
      <c r="AS203" s="178"/>
    </row>
    <row r="204" spans="2:45" ht="13.2">
      <c r="B204" s="233"/>
      <c r="C204" s="5278" t="s">
        <v>822</v>
      </c>
      <c r="D204" s="1681"/>
      <c r="E204" s="1681"/>
      <c r="F204" s="1682"/>
      <c r="G204" s="1682"/>
      <c r="H204" s="1682"/>
      <c r="I204" s="1682"/>
      <c r="J204" s="1682"/>
      <c r="K204" s="1683"/>
      <c r="L204" s="1683"/>
      <c r="M204" s="1683"/>
      <c r="N204" s="1684"/>
      <c r="O204" s="1684"/>
      <c r="P204" s="1684"/>
      <c r="Q204" s="1684"/>
      <c r="R204" s="1684"/>
      <c r="S204" s="1684"/>
      <c r="T204" s="1684"/>
      <c r="U204" s="1684"/>
      <c r="V204" s="1684"/>
      <c r="W204" s="1684"/>
      <c r="X204" s="1685"/>
      <c r="Y204" s="121"/>
      <c r="Z204" s="5358"/>
      <c r="AA204" s="1684"/>
      <c r="AB204" s="1684"/>
      <c r="AC204" s="1707"/>
      <c r="AD204" s="2055"/>
      <c r="AE204" s="2055"/>
      <c r="AF204" s="2055"/>
      <c r="AG204" s="1379"/>
      <c r="AH204" s="1684"/>
      <c r="AI204" s="1685"/>
      <c r="AJ204" s="121"/>
      <c r="AK204" s="5335"/>
      <c r="AL204" s="121"/>
      <c r="AM204" s="5335"/>
      <c r="AN204" s="5335"/>
      <c r="AO204" s="121"/>
      <c r="AP204" s="164"/>
      <c r="AQ204" s="164"/>
      <c r="AR204" s="164"/>
      <c r="AS204" s="164"/>
    </row>
    <row r="205" spans="2:45" ht="13.2">
      <c r="B205" s="233"/>
      <c r="C205" s="5283" t="s">
        <v>3023</v>
      </c>
      <c r="D205" s="1687"/>
      <c r="E205" s="1687"/>
      <c r="F205" s="1682"/>
      <c r="G205" s="1682"/>
      <c r="H205" s="1682"/>
      <c r="I205" s="1682"/>
      <c r="J205" s="1682"/>
      <c r="K205" s="1683"/>
      <c r="L205" s="1683"/>
      <c r="M205" s="1683"/>
      <c r="N205" s="1684"/>
      <c r="O205" s="1684"/>
      <c r="P205" s="1684"/>
      <c r="Q205" s="1684"/>
      <c r="R205" s="1684"/>
      <c r="S205" s="1684"/>
      <c r="T205" s="1684"/>
      <c r="U205" s="1684"/>
      <c r="V205" s="1684"/>
      <c r="W205" s="1684"/>
      <c r="X205" s="1685"/>
      <c r="Y205" s="121"/>
      <c r="Z205" s="5358"/>
      <c r="AA205" s="1684"/>
      <c r="AB205" s="1684"/>
      <c r="AC205" s="1707"/>
      <c r="AD205" s="2055"/>
      <c r="AE205" s="2055"/>
      <c r="AF205" s="2055"/>
      <c r="AG205" s="1379"/>
      <c r="AH205" s="1684"/>
      <c r="AI205" s="1685"/>
      <c r="AJ205" s="121"/>
      <c r="AK205" s="5335"/>
      <c r="AL205" s="121"/>
      <c r="AM205" s="5335"/>
      <c r="AN205" s="5335"/>
      <c r="AO205" s="121"/>
      <c r="AP205" s="164"/>
      <c r="AQ205" s="164"/>
      <c r="AR205" s="164"/>
      <c r="AS205" s="164"/>
    </row>
    <row r="206" spans="2:45" ht="13.2">
      <c r="B206" s="233"/>
      <c r="C206" s="5285" t="s">
        <v>3133</v>
      </c>
      <c r="D206" s="1690"/>
      <c r="E206" s="1690"/>
      <c r="F206" s="1691"/>
      <c r="G206" s="1692"/>
      <c r="H206" s="1692"/>
      <c r="I206" s="1692"/>
      <c r="J206" s="1692"/>
      <c r="K206" s="1693"/>
      <c r="L206" s="1693"/>
      <c r="M206" s="1693"/>
      <c r="N206" s="1693"/>
      <c r="O206" s="1684"/>
      <c r="P206" s="1693"/>
      <c r="Q206" s="1693"/>
      <c r="R206" s="1693"/>
      <c r="S206" s="1693"/>
      <c r="T206" s="1693"/>
      <c r="U206" s="1693"/>
      <c r="V206" s="1692"/>
      <c r="W206" s="1694"/>
      <c r="X206" s="1695"/>
      <c r="Y206" s="121"/>
      <c r="Z206" s="5336"/>
      <c r="AA206" s="2029"/>
      <c r="AB206" s="544"/>
      <c r="AC206" s="1696"/>
      <c r="AD206" s="2029"/>
      <c r="AE206" s="2029"/>
      <c r="AF206" s="2029"/>
      <c r="AG206" s="1376"/>
      <c r="AH206" s="2029"/>
      <c r="AI206" s="1532"/>
      <c r="AJ206" s="121"/>
      <c r="AK206" s="5337"/>
      <c r="AL206" s="121"/>
      <c r="AM206" s="5337"/>
      <c r="AN206" s="5337"/>
      <c r="AO206" s="121"/>
      <c r="AP206" s="164"/>
      <c r="AQ206" s="164"/>
      <c r="AR206" s="164"/>
      <c r="AS206" s="164"/>
    </row>
    <row r="207" spans="2:45" ht="13.2">
      <c r="B207" s="233"/>
      <c r="C207" s="5285" t="s">
        <v>3134</v>
      </c>
      <c r="D207" s="1690"/>
      <c r="E207" s="1690"/>
      <c r="F207" s="1691"/>
      <c r="G207" s="1692"/>
      <c r="H207" s="1692"/>
      <c r="I207" s="1692"/>
      <c r="J207" s="1692"/>
      <c r="K207" s="1693"/>
      <c r="L207" s="1693"/>
      <c r="M207" s="1693"/>
      <c r="N207" s="1693"/>
      <c r="O207" s="1684"/>
      <c r="P207" s="1693"/>
      <c r="Q207" s="1693"/>
      <c r="R207" s="1693"/>
      <c r="S207" s="1693"/>
      <c r="T207" s="1693"/>
      <c r="U207" s="1693"/>
      <c r="V207" s="1692"/>
      <c r="W207" s="1694"/>
      <c r="X207" s="1695"/>
      <c r="Y207" s="121"/>
      <c r="Z207" s="5336"/>
      <c r="AA207" s="2029"/>
      <c r="AB207" s="544"/>
      <c r="AC207" s="1696"/>
      <c r="AD207" s="2029"/>
      <c r="AE207" s="2029"/>
      <c r="AF207" s="2029"/>
      <c r="AG207" s="1376"/>
      <c r="AH207" s="2029"/>
      <c r="AI207" s="1532"/>
      <c r="AJ207" s="121"/>
      <c r="AK207" s="5337"/>
      <c r="AL207" s="121"/>
      <c r="AM207" s="5337"/>
      <c r="AN207" s="5337"/>
      <c r="AO207" s="121"/>
      <c r="AP207" s="164"/>
      <c r="AQ207" s="164"/>
      <c r="AR207" s="164"/>
      <c r="AS207" s="164"/>
    </row>
    <row r="208" spans="2:45" ht="13.2">
      <c r="B208" s="233"/>
      <c r="C208" s="5285" t="s">
        <v>3135</v>
      </c>
      <c r="D208" s="1690"/>
      <c r="E208" s="1690"/>
      <c r="F208" s="1691"/>
      <c r="G208" s="1692"/>
      <c r="H208" s="1692"/>
      <c r="I208" s="1692"/>
      <c r="J208" s="1692"/>
      <c r="K208" s="1693"/>
      <c r="L208" s="1693"/>
      <c r="M208" s="1693"/>
      <c r="N208" s="1693"/>
      <c r="O208" s="1684"/>
      <c r="P208" s="1693"/>
      <c r="Q208" s="1693"/>
      <c r="R208" s="1693"/>
      <c r="S208" s="1693"/>
      <c r="T208" s="1693"/>
      <c r="U208" s="1693"/>
      <c r="V208" s="1692"/>
      <c r="W208" s="1694"/>
      <c r="X208" s="1695"/>
      <c r="Y208" s="121"/>
      <c r="Z208" s="5336"/>
      <c r="AA208" s="2029"/>
      <c r="AB208" s="544"/>
      <c r="AC208" s="1696"/>
      <c r="AD208" s="2029"/>
      <c r="AE208" s="2029"/>
      <c r="AF208" s="2029"/>
      <c r="AG208" s="1376"/>
      <c r="AH208" s="2029"/>
      <c r="AI208" s="1532"/>
      <c r="AJ208" s="121"/>
      <c r="AK208" s="5337"/>
      <c r="AL208" s="121"/>
      <c r="AM208" s="5337"/>
      <c r="AN208" s="5337"/>
      <c r="AO208" s="121"/>
      <c r="AP208" s="164"/>
      <c r="AQ208" s="164"/>
      <c r="AR208" s="164"/>
      <c r="AS208" s="164"/>
    </row>
    <row r="209" spans="2:45" ht="13.2">
      <c r="B209" s="233"/>
      <c r="C209" s="5338" t="s">
        <v>3136</v>
      </c>
      <c r="D209" s="1690"/>
      <c r="E209" s="1690"/>
      <c r="F209" s="1691"/>
      <c r="G209" s="1697" t="b">
        <v>1</v>
      </c>
      <c r="H209" s="1697"/>
      <c r="I209" s="1697"/>
      <c r="J209" s="1697"/>
      <c r="K209" s="1693"/>
      <c r="L209" s="1693"/>
      <c r="M209" s="1693"/>
      <c r="N209" s="1693"/>
      <c r="O209" s="1698">
        <v>0</v>
      </c>
      <c r="P209" s="1698">
        <v>0</v>
      </c>
      <c r="Q209" s="1698">
        <v>0</v>
      </c>
      <c r="R209" s="1699">
        <f>O209*Q209</f>
        <v>0</v>
      </c>
      <c r="S209" s="1698">
        <v>0</v>
      </c>
      <c r="T209" s="1699">
        <f>O209*S209</f>
        <v>0</v>
      </c>
      <c r="U209" s="1698">
        <v>0</v>
      </c>
      <c r="V209" s="1698">
        <v>0</v>
      </c>
      <c r="W209" s="1698">
        <v>0</v>
      </c>
      <c r="X209" s="1700">
        <f>U209+V209-W209</f>
        <v>0</v>
      </c>
      <c r="Y209" s="121"/>
      <c r="Z209" s="5339">
        <f>+AA209+AB209</f>
        <v>0</v>
      </c>
      <c r="AA209" s="1698">
        <v>0</v>
      </c>
      <c r="AB209" s="1698">
        <v>0</v>
      </c>
      <c r="AC209" s="1705">
        <v>0</v>
      </c>
      <c r="AD209" s="2117">
        <v>0</v>
      </c>
      <c r="AE209" s="2117">
        <v>0</v>
      </c>
      <c r="AF209" s="2117">
        <v>0</v>
      </c>
      <c r="AG209" s="1377">
        <v>0</v>
      </c>
      <c r="AH209" s="2113">
        <f>AE209+AF209-AG209</f>
        <v>0</v>
      </c>
      <c r="AI209" s="1533">
        <f>AB209+AD209</f>
        <v>0</v>
      </c>
      <c r="AJ209" s="121"/>
      <c r="AK209" s="5340">
        <v>0</v>
      </c>
      <c r="AL209" s="121"/>
      <c r="AM209" s="5340">
        <v>0</v>
      </c>
      <c r="AN209" s="5340"/>
      <c r="AO209" s="121"/>
      <c r="AP209" s="164"/>
      <c r="AQ209" s="164"/>
      <c r="AR209" s="164"/>
      <c r="AS209" s="164"/>
    </row>
    <row r="210" spans="2:45" ht="13.2">
      <c r="B210" s="233"/>
      <c r="C210" s="5338" t="s">
        <v>3137</v>
      </c>
      <c r="D210" s="1690"/>
      <c r="E210" s="1690"/>
      <c r="F210" s="1691"/>
      <c r="G210" s="1697" t="b">
        <v>0</v>
      </c>
      <c r="H210" s="1697"/>
      <c r="I210" s="1697"/>
      <c r="J210" s="1697"/>
      <c r="K210" s="1693"/>
      <c r="L210" s="1693"/>
      <c r="M210" s="1693"/>
      <c r="N210" s="1693"/>
      <c r="O210" s="1684">
        <v>0</v>
      </c>
      <c r="P210" s="1698">
        <v>0</v>
      </c>
      <c r="Q210" s="1698">
        <v>0</v>
      </c>
      <c r="R210" s="1699">
        <f>O210*Q210</f>
        <v>0</v>
      </c>
      <c r="S210" s="1698">
        <v>0</v>
      </c>
      <c r="T210" s="1699">
        <f>O210*S210</f>
        <v>0</v>
      </c>
      <c r="U210" s="1698">
        <v>0</v>
      </c>
      <c r="V210" s="1698">
        <v>0</v>
      </c>
      <c r="W210" s="1698">
        <v>0</v>
      </c>
      <c r="X210" s="1700">
        <f>U210+V210-W210</f>
        <v>0</v>
      </c>
      <c r="Y210" s="121"/>
      <c r="Z210" s="5339">
        <f>+AA210+AB210</f>
        <v>0</v>
      </c>
      <c r="AA210" s="2117">
        <v>0</v>
      </c>
      <c r="AB210" s="605">
        <v>0</v>
      </c>
      <c r="AC210" s="1701">
        <v>0</v>
      </c>
      <c r="AD210" s="2117">
        <v>0</v>
      </c>
      <c r="AE210" s="2117">
        <v>0</v>
      </c>
      <c r="AF210" s="2117">
        <v>0</v>
      </c>
      <c r="AG210" s="1377">
        <v>0</v>
      </c>
      <c r="AH210" s="2113">
        <f>AE210+AF210-AG210</f>
        <v>0</v>
      </c>
      <c r="AI210" s="1533">
        <f>AB210+AD210</f>
        <v>0</v>
      </c>
      <c r="AJ210" s="121"/>
      <c r="AK210" s="5340">
        <v>0</v>
      </c>
      <c r="AL210" s="121"/>
      <c r="AM210" s="5340">
        <v>0</v>
      </c>
      <c r="AN210" s="5340"/>
      <c r="AO210" s="121"/>
      <c r="AP210" s="164"/>
      <c r="AQ210" s="164"/>
      <c r="AR210" s="164"/>
      <c r="AS210" s="164"/>
    </row>
    <row r="211" spans="2:45" ht="13.2">
      <c r="B211" s="233"/>
      <c r="C211" s="5338" t="s">
        <v>3138</v>
      </c>
      <c r="D211" s="1690"/>
      <c r="E211" s="1690"/>
      <c r="F211" s="1691"/>
      <c r="G211" s="1697" t="b">
        <v>1</v>
      </c>
      <c r="H211" s="1697"/>
      <c r="I211" s="1697"/>
      <c r="J211" s="1697"/>
      <c r="K211" s="1693"/>
      <c r="L211" s="1693"/>
      <c r="M211" s="1693"/>
      <c r="N211" s="1693"/>
      <c r="O211" s="1684">
        <v>0</v>
      </c>
      <c r="P211" s="1698">
        <v>0</v>
      </c>
      <c r="Q211" s="1698">
        <v>0</v>
      </c>
      <c r="R211" s="1699">
        <f>O211*Q211</f>
        <v>0</v>
      </c>
      <c r="S211" s="1698">
        <v>0</v>
      </c>
      <c r="T211" s="1699">
        <f>O211*S211</f>
        <v>0</v>
      </c>
      <c r="U211" s="1698">
        <v>0</v>
      </c>
      <c r="V211" s="1698">
        <v>0</v>
      </c>
      <c r="W211" s="1698">
        <v>0</v>
      </c>
      <c r="X211" s="1700">
        <f>U211+V211-W211</f>
        <v>0</v>
      </c>
      <c r="Y211" s="121"/>
      <c r="Z211" s="5339">
        <f>+AA211+AB211</f>
        <v>0</v>
      </c>
      <c r="AA211" s="2117">
        <v>0</v>
      </c>
      <c r="AB211" s="605">
        <v>0</v>
      </c>
      <c r="AC211" s="1701">
        <v>0</v>
      </c>
      <c r="AD211" s="2117">
        <v>0</v>
      </c>
      <c r="AE211" s="2117">
        <v>0</v>
      </c>
      <c r="AF211" s="2117">
        <v>0</v>
      </c>
      <c r="AG211" s="1377">
        <v>0</v>
      </c>
      <c r="AH211" s="2113">
        <f>AE211+AF211-AG211</f>
        <v>0</v>
      </c>
      <c r="AI211" s="1533">
        <f>AB211+AD211</f>
        <v>0</v>
      </c>
      <c r="AJ211" s="121"/>
      <c r="AK211" s="5340">
        <v>0</v>
      </c>
      <c r="AL211" s="121"/>
      <c r="AM211" s="5340">
        <v>0</v>
      </c>
      <c r="AN211" s="5340"/>
      <c r="AO211" s="121"/>
      <c r="AP211" s="164"/>
      <c r="AQ211" s="164"/>
      <c r="AR211" s="164"/>
      <c r="AS211" s="164"/>
    </row>
    <row r="212" spans="2:45" ht="13.2">
      <c r="B212" s="233"/>
      <c r="C212" s="5285" t="s">
        <v>3139</v>
      </c>
      <c r="D212" s="1690"/>
      <c r="E212" s="1690"/>
      <c r="F212" s="1691"/>
      <c r="G212" s="1692"/>
      <c r="H212" s="1692"/>
      <c r="I212" s="1692"/>
      <c r="J212" s="1692"/>
      <c r="K212" s="1693"/>
      <c r="L212" s="1693"/>
      <c r="M212" s="1693"/>
      <c r="N212" s="1693"/>
      <c r="O212" s="1684"/>
      <c r="P212" s="1693"/>
      <c r="Q212" s="1693"/>
      <c r="R212" s="1693"/>
      <c r="S212" s="1693"/>
      <c r="T212" s="1693"/>
      <c r="U212" s="1693"/>
      <c r="V212" s="1692"/>
      <c r="W212" s="1694"/>
      <c r="X212" s="1695"/>
      <c r="Y212" s="121"/>
      <c r="Z212" s="5336"/>
      <c r="AA212" s="2029"/>
      <c r="AB212" s="544"/>
      <c r="AC212" s="1696"/>
      <c r="AD212" s="2029"/>
      <c r="AE212" s="2029"/>
      <c r="AF212" s="2029"/>
      <c r="AG212" s="1376"/>
      <c r="AH212" s="2029"/>
      <c r="AI212" s="1532"/>
      <c r="AJ212" s="121"/>
      <c r="AK212" s="5337"/>
      <c r="AL212" s="121"/>
      <c r="AM212" s="5337"/>
      <c r="AN212" s="5337"/>
      <c r="AO212" s="121"/>
      <c r="AP212" s="164"/>
      <c r="AQ212" s="164"/>
      <c r="AR212" s="164"/>
      <c r="AS212" s="164"/>
    </row>
    <row r="213" spans="2:45" ht="13.2">
      <c r="B213" s="233"/>
      <c r="C213" s="5338" t="s">
        <v>3136</v>
      </c>
      <c r="D213" s="1690"/>
      <c r="E213" s="1690"/>
      <c r="F213" s="1691"/>
      <c r="G213" s="1697" t="b">
        <v>1</v>
      </c>
      <c r="H213" s="1697"/>
      <c r="I213" s="1697"/>
      <c r="J213" s="1697"/>
      <c r="K213" s="1693"/>
      <c r="L213" s="1693"/>
      <c r="M213" s="1693"/>
      <c r="N213" s="1693"/>
      <c r="O213" s="1684">
        <v>0</v>
      </c>
      <c r="P213" s="1698">
        <v>0</v>
      </c>
      <c r="Q213" s="1698">
        <v>0</v>
      </c>
      <c r="R213" s="1699">
        <f>O213*Q213</f>
        <v>0</v>
      </c>
      <c r="S213" s="1698">
        <v>0</v>
      </c>
      <c r="T213" s="1699">
        <f>O213*S213</f>
        <v>0</v>
      </c>
      <c r="U213" s="1698">
        <v>0</v>
      </c>
      <c r="V213" s="1698">
        <v>0</v>
      </c>
      <c r="W213" s="1698">
        <v>0</v>
      </c>
      <c r="X213" s="1700">
        <f>U213+V213-W213</f>
        <v>0</v>
      </c>
      <c r="Y213" s="121"/>
      <c r="Z213" s="5339">
        <f>+AA213+AB213</f>
        <v>0</v>
      </c>
      <c r="AA213" s="2117">
        <v>0</v>
      </c>
      <c r="AB213" s="605">
        <v>0</v>
      </c>
      <c r="AC213" s="1701">
        <v>0</v>
      </c>
      <c r="AD213" s="2117">
        <v>0</v>
      </c>
      <c r="AE213" s="2117">
        <v>0</v>
      </c>
      <c r="AF213" s="2117">
        <v>0</v>
      </c>
      <c r="AG213" s="1377">
        <v>0</v>
      </c>
      <c r="AH213" s="2113">
        <f>AE213+AF213-AG213</f>
        <v>0</v>
      </c>
      <c r="AI213" s="1533">
        <f>AB213+AD213</f>
        <v>0</v>
      </c>
      <c r="AJ213" s="121"/>
      <c r="AK213" s="5340">
        <v>0</v>
      </c>
      <c r="AL213" s="121"/>
      <c r="AM213" s="5340">
        <v>0</v>
      </c>
      <c r="AN213" s="5340"/>
      <c r="AO213" s="121"/>
      <c r="AP213" s="164"/>
      <c r="AQ213" s="164"/>
      <c r="AR213" s="164"/>
      <c r="AS213" s="164"/>
    </row>
    <row r="214" spans="2:45" ht="13.2">
      <c r="B214" s="233"/>
      <c r="C214" s="5338" t="s">
        <v>3137</v>
      </c>
      <c r="D214" s="1690"/>
      <c r="E214" s="1690"/>
      <c r="F214" s="1691"/>
      <c r="G214" s="1697" t="b">
        <v>0</v>
      </c>
      <c r="H214" s="1697"/>
      <c r="I214" s="1697"/>
      <c r="J214" s="1697"/>
      <c r="K214" s="1693"/>
      <c r="L214" s="1693"/>
      <c r="M214" s="1693"/>
      <c r="N214" s="1693"/>
      <c r="O214" s="1684">
        <v>0</v>
      </c>
      <c r="P214" s="1698">
        <v>0</v>
      </c>
      <c r="Q214" s="1698">
        <v>0</v>
      </c>
      <c r="R214" s="1699">
        <f>O214*Q214</f>
        <v>0</v>
      </c>
      <c r="S214" s="1698">
        <v>0</v>
      </c>
      <c r="T214" s="1699">
        <f>O214*S214</f>
        <v>0</v>
      </c>
      <c r="U214" s="1698">
        <v>0</v>
      </c>
      <c r="V214" s="1698">
        <v>0</v>
      </c>
      <c r="W214" s="1698">
        <v>0</v>
      </c>
      <c r="X214" s="1700">
        <f>U214+V214-W214</f>
        <v>0</v>
      </c>
      <c r="Y214" s="121"/>
      <c r="Z214" s="5339">
        <f>+AA214+AB214</f>
        <v>0</v>
      </c>
      <c r="AA214" s="2117">
        <v>0</v>
      </c>
      <c r="AB214" s="605">
        <v>0</v>
      </c>
      <c r="AC214" s="1701">
        <v>0</v>
      </c>
      <c r="AD214" s="2117">
        <v>0</v>
      </c>
      <c r="AE214" s="2117">
        <v>0</v>
      </c>
      <c r="AF214" s="2117">
        <v>0</v>
      </c>
      <c r="AG214" s="1377">
        <v>0</v>
      </c>
      <c r="AH214" s="2113">
        <f>AE214+AF214-AG214</f>
        <v>0</v>
      </c>
      <c r="AI214" s="1533">
        <f>AB214+AD214</f>
        <v>0</v>
      </c>
      <c r="AJ214" s="121"/>
      <c r="AK214" s="5340">
        <v>0</v>
      </c>
      <c r="AL214" s="121"/>
      <c r="AM214" s="5340">
        <v>0</v>
      </c>
      <c r="AN214" s="5340"/>
      <c r="AO214" s="121"/>
      <c r="AP214" s="164"/>
      <c r="AQ214" s="164"/>
      <c r="AR214" s="164"/>
      <c r="AS214" s="164"/>
    </row>
    <row r="215" spans="2:45" ht="13.2">
      <c r="B215" s="233"/>
      <c r="C215" s="5338" t="s">
        <v>3138</v>
      </c>
      <c r="D215" s="1690"/>
      <c r="E215" s="1690"/>
      <c r="F215" s="1691"/>
      <c r="G215" s="1697" t="b">
        <v>1</v>
      </c>
      <c r="H215" s="1697"/>
      <c r="I215" s="1697"/>
      <c r="J215" s="1697"/>
      <c r="K215" s="1693"/>
      <c r="L215" s="1693"/>
      <c r="M215" s="1693"/>
      <c r="N215" s="1693"/>
      <c r="O215" s="1684">
        <v>0</v>
      </c>
      <c r="P215" s="1698">
        <v>0</v>
      </c>
      <c r="Q215" s="1698">
        <v>0</v>
      </c>
      <c r="R215" s="1699">
        <f>O215*Q215</f>
        <v>0</v>
      </c>
      <c r="S215" s="1698">
        <v>0</v>
      </c>
      <c r="T215" s="1699">
        <f>O215*S215</f>
        <v>0</v>
      </c>
      <c r="U215" s="1698">
        <v>0</v>
      </c>
      <c r="V215" s="1698">
        <v>0</v>
      </c>
      <c r="W215" s="1698">
        <v>0</v>
      </c>
      <c r="X215" s="1700">
        <f>U215+V215-W215</f>
        <v>0</v>
      </c>
      <c r="Y215" s="121"/>
      <c r="Z215" s="5339">
        <f>+AA215+AB215</f>
        <v>0</v>
      </c>
      <c r="AA215" s="2117">
        <v>0</v>
      </c>
      <c r="AB215" s="605">
        <v>0</v>
      </c>
      <c r="AC215" s="1701">
        <v>0</v>
      </c>
      <c r="AD215" s="2117">
        <v>0</v>
      </c>
      <c r="AE215" s="2117">
        <v>0</v>
      </c>
      <c r="AF215" s="2117">
        <v>0</v>
      </c>
      <c r="AG215" s="1377">
        <v>0</v>
      </c>
      <c r="AH215" s="2113">
        <f>AE215+AF215-AG215</f>
        <v>0</v>
      </c>
      <c r="AI215" s="1533">
        <f>AB215+AD215</f>
        <v>0</v>
      </c>
      <c r="AJ215" s="121"/>
      <c r="AK215" s="5340">
        <v>0</v>
      </c>
      <c r="AL215" s="121"/>
      <c r="AM215" s="5340">
        <v>0</v>
      </c>
      <c r="AN215" s="5340"/>
      <c r="AO215" s="121"/>
      <c r="AP215" s="164"/>
      <c r="AQ215" s="164"/>
      <c r="AR215" s="164"/>
      <c r="AS215" s="164"/>
    </row>
    <row r="216" spans="2:45" ht="13.2">
      <c r="B216" s="233"/>
      <c r="C216" s="5285" t="s">
        <v>3140</v>
      </c>
      <c r="D216" s="1690"/>
      <c r="E216" s="1690"/>
      <c r="F216" s="1691"/>
      <c r="G216" s="1692"/>
      <c r="H216" s="1692"/>
      <c r="I216" s="1692"/>
      <c r="J216" s="1692"/>
      <c r="K216" s="1693"/>
      <c r="L216" s="1693"/>
      <c r="M216" s="1693"/>
      <c r="N216" s="1693"/>
      <c r="O216" s="1684"/>
      <c r="P216" s="1693"/>
      <c r="Q216" s="1693"/>
      <c r="R216" s="1693"/>
      <c r="S216" s="1693"/>
      <c r="T216" s="1693"/>
      <c r="U216" s="1693"/>
      <c r="V216" s="1692"/>
      <c r="W216" s="1694"/>
      <c r="X216" s="1695"/>
      <c r="Y216" s="121"/>
      <c r="Z216" s="5336"/>
      <c r="AA216" s="2029"/>
      <c r="AB216" s="544"/>
      <c r="AC216" s="1696"/>
      <c r="AD216" s="2029"/>
      <c r="AE216" s="2029"/>
      <c r="AF216" s="2029"/>
      <c r="AG216" s="1376"/>
      <c r="AH216" s="2029"/>
      <c r="AI216" s="1532"/>
      <c r="AJ216" s="121"/>
      <c r="AK216" s="5337"/>
      <c r="AL216" s="121"/>
      <c r="AM216" s="5337"/>
      <c r="AN216" s="5337"/>
      <c r="AO216" s="121"/>
      <c r="AP216" s="164"/>
      <c r="AQ216" s="164"/>
      <c r="AR216" s="164"/>
      <c r="AS216" s="164"/>
    </row>
    <row r="217" spans="2:45" ht="13.2">
      <c r="B217" s="233"/>
      <c r="C217" s="5285" t="s">
        <v>3141</v>
      </c>
      <c r="D217" s="1690"/>
      <c r="E217" s="1690"/>
      <c r="F217" s="1691"/>
      <c r="G217" s="1692"/>
      <c r="H217" s="1692"/>
      <c r="I217" s="1692"/>
      <c r="J217" s="1692"/>
      <c r="K217" s="1693"/>
      <c r="L217" s="1693"/>
      <c r="M217" s="1693"/>
      <c r="N217" s="1693"/>
      <c r="O217" s="1684"/>
      <c r="P217" s="1693"/>
      <c r="Q217" s="1693"/>
      <c r="R217" s="1693"/>
      <c r="S217" s="1693"/>
      <c r="T217" s="1693"/>
      <c r="U217" s="1693"/>
      <c r="V217" s="1692"/>
      <c r="W217" s="1694"/>
      <c r="X217" s="1695"/>
      <c r="Y217" s="121"/>
      <c r="Z217" s="5336"/>
      <c r="AA217" s="2029"/>
      <c r="AB217" s="544"/>
      <c r="AC217" s="1696"/>
      <c r="AD217" s="2029"/>
      <c r="AE217" s="2029"/>
      <c r="AF217" s="2029"/>
      <c r="AG217" s="1376"/>
      <c r="AH217" s="2029"/>
      <c r="AI217" s="1532"/>
      <c r="AJ217" s="121"/>
      <c r="AK217" s="5337"/>
      <c r="AL217" s="121"/>
      <c r="AM217" s="5337"/>
      <c r="AN217" s="5337"/>
      <c r="AO217" s="121"/>
      <c r="AP217" s="164"/>
      <c r="AQ217" s="164"/>
      <c r="AR217" s="164"/>
      <c r="AS217" s="164"/>
    </row>
    <row r="218" spans="2:45" ht="13.2">
      <c r="B218" s="233"/>
      <c r="C218" s="5338" t="s">
        <v>3136</v>
      </c>
      <c r="D218" s="1690"/>
      <c r="E218" s="1690"/>
      <c r="F218" s="1691"/>
      <c r="G218" s="1697" t="b">
        <v>1</v>
      </c>
      <c r="H218" s="1697"/>
      <c r="I218" s="1697"/>
      <c r="J218" s="1697"/>
      <c r="K218" s="1693"/>
      <c r="L218" s="1693"/>
      <c r="M218" s="1693"/>
      <c r="N218" s="1693"/>
      <c r="O218" s="1684">
        <v>0</v>
      </c>
      <c r="P218" s="1698">
        <v>0</v>
      </c>
      <c r="Q218" s="1698">
        <v>0</v>
      </c>
      <c r="R218" s="1699">
        <f>O218*Q218</f>
        <v>0</v>
      </c>
      <c r="S218" s="1698">
        <v>0</v>
      </c>
      <c r="T218" s="1699">
        <f>O218*S218</f>
        <v>0</v>
      </c>
      <c r="U218" s="1698">
        <v>0</v>
      </c>
      <c r="V218" s="1698">
        <v>0</v>
      </c>
      <c r="W218" s="1698">
        <v>0</v>
      </c>
      <c r="X218" s="1700">
        <f>U218+V218-W218</f>
        <v>0</v>
      </c>
      <c r="Y218" s="121"/>
      <c r="Z218" s="5339">
        <f>+AA218+AB218</f>
        <v>0</v>
      </c>
      <c r="AA218" s="2117">
        <v>0</v>
      </c>
      <c r="AB218" s="605">
        <v>0</v>
      </c>
      <c r="AC218" s="1701">
        <v>0</v>
      </c>
      <c r="AD218" s="2117">
        <v>0</v>
      </c>
      <c r="AE218" s="2117">
        <v>0</v>
      </c>
      <c r="AF218" s="2117">
        <v>0</v>
      </c>
      <c r="AG218" s="1377">
        <v>0</v>
      </c>
      <c r="AH218" s="2113">
        <f>AE218+AF218-AG218</f>
        <v>0</v>
      </c>
      <c r="AI218" s="1533">
        <f>AB218+AD218</f>
        <v>0</v>
      </c>
      <c r="AJ218" s="121"/>
      <c r="AK218" s="5340">
        <v>0</v>
      </c>
      <c r="AL218" s="121"/>
      <c r="AM218" s="5340">
        <v>0</v>
      </c>
      <c r="AN218" s="5340"/>
      <c r="AO218" s="121"/>
      <c r="AP218" s="164"/>
      <c r="AQ218" s="164"/>
      <c r="AR218" s="164"/>
      <c r="AS218" s="164"/>
    </row>
    <row r="219" spans="2:45" ht="13.2">
      <c r="B219" s="233"/>
      <c r="C219" s="5338" t="s">
        <v>3137</v>
      </c>
      <c r="D219" s="1690"/>
      <c r="E219" s="1690"/>
      <c r="F219" s="1691"/>
      <c r="G219" s="1697" t="b">
        <v>0</v>
      </c>
      <c r="H219" s="1697"/>
      <c r="I219" s="1697"/>
      <c r="J219" s="1697"/>
      <c r="K219" s="1693"/>
      <c r="L219" s="1693"/>
      <c r="M219" s="1693"/>
      <c r="N219" s="1693"/>
      <c r="O219" s="1684">
        <v>0</v>
      </c>
      <c r="P219" s="1698">
        <v>0</v>
      </c>
      <c r="Q219" s="1698">
        <v>0</v>
      </c>
      <c r="R219" s="1699">
        <f>O219*Q219</f>
        <v>0</v>
      </c>
      <c r="S219" s="1698">
        <v>0</v>
      </c>
      <c r="T219" s="1699">
        <f>O219*S219</f>
        <v>0</v>
      </c>
      <c r="U219" s="1698">
        <v>0</v>
      </c>
      <c r="V219" s="1698">
        <v>0</v>
      </c>
      <c r="W219" s="1698">
        <v>0</v>
      </c>
      <c r="X219" s="1700">
        <f>U219+V219-W219</f>
        <v>0</v>
      </c>
      <c r="Y219" s="121"/>
      <c r="Z219" s="5339">
        <f>+AA219+AB219</f>
        <v>0</v>
      </c>
      <c r="AA219" s="2117">
        <v>0</v>
      </c>
      <c r="AB219" s="605">
        <v>0</v>
      </c>
      <c r="AC219" s="1701">
        <v>0</v>
      </c>
      <c r="AD219" s="2117">
        <v>0</v>
      </c>
      <c r="AE219" s="2117">
        <v>0</v>
      </c>
      <c r="AF219" s="2117">
        <v>0</v>
      </c>
      <c r="AG219" s="1377">
        <v>0</v>
      </c>
      <c r="AH219" s="2113">
        <f>AE219+AF219-AG219</f>
        <v>0</v>
      </c>
      <c r="AI219" s="1533">
        <f>AB219+AD219</f>
        <v>0</v>
      </c>
      <c r="AJ219" s="121"/>
      <c r="AK219" s="5340">
        <v>0</v>
      </c>
      <c r="AL219" s="121"/>
      <c r="AM219" s="5340">
        <v>0</v>
      </c>
      <c r="AN219" s="5340"/>
      <c r="AO219" s="121"/>
      <c r="AP219" s="164"/>
      <c r="AQ219" s="164"/>
      <c r="AR219" s="164"/>
      <c r="AS219" s="164"/>
    </row>
    <row r="220" spans="2:45" ht="13.2">
      <c r="B220" s="233"/>
      <c r="C220" s="5338" t="s">
        <v>3138</v>
      </c>
      <c r="D220" s="1690"/>
      <c r="E220" s="1690"/>
      <c r="F220" s="1691"/>
      <c r="G220" s="1697" t="b">
        <v>1</v>
      </c>
      <c r="H220" s="1697"/>
      <c r="I220" s="1697"/>
      <c r="J220" s="1697"/>
      <c r="K220" s="1693"/>
      <c r="L220" s="1693"/>
      <c r="M220" s="1693"/>
      <c r="N220" s="1693"/>
      <c r="O220" s="1684">
        <v>0</v>
      </c>
      <c r="P220" s="1698">
        <v>0</v>
      </c>
      <c r="Q220" s="1698">
        <v>0</v>
      </c>
      <c r="R220" s="1699">
        <f>O220*Q220</f>
        <v>0</v>
      </c>
      <c r="S220" s="1698">
        <v>0</v>
      </c>
      <c r="T220" s="1699">
        <f>O220*S220</f>
        <v>0</v>
      </c>
      <c r="U220" s="1698">
        <v>0</v>
      </c>
      <c r="V220" s="1698">
        <v>0</v>
      </c>
      <c r="W220" s="1698">
        <v>0</v>
      </c>
      <c r="X220" s="1700">
        <f>U220+V220-W220</f>
        <v>0</v>
      </c>
      <c r="Y220" s="121"/>
      <c r="Z220" s="5339">
        <f>+AA220+AB220</f>
        <v>0</v>
      </c>
      <c r="AA220" s="2117">
        <v>0</v>
      </c>
      <c r="AB220" s="605">
        <v>0</v>
      </c>
      <c r="AC220" s="1701">
        <v>0</v>
      </c>
      <c r="AD220" s="2117">
        <v>0</v>
      </c>
      <c r="AE220" s="2117">
        <v>0</v>
      </c>
      <c r="AF220" s="2117">
        <v>0</v>
      </c>
      <c r="AG220" s="1377">
        <v>0</v>
      </c>
      <c r="AH220" s="2113">
        <f>AE220+AF220-AG220</f>
        <v>0</v>
      </c>
      <c r="AI220" s="1533">
        <f>AB220+AD220</f>
        <v>0</v>
      </c>
      <c r="AJ220" s="121"/>
      <c r="AK220" s="5340">
        <v>0</v>
      </c>
      <c r="AL220" s="121"/>
      <c r="AM220" s="5340">
        <v>0</v>
      </c>
      <c r="AN220" s="5340"/>
      <c r="AO220" s="121"/>
      <c r="AP220" s="164"/>
      <c r="AQ220" s="164"/>
      <c r="AR220" s="164"/>
      <c r="AS220" s="164"/>
    </row>
    <row r="221" spans="2:45" ht="13.2">
      <c r="B221" s="233"/>
      <c r="C221" s="5285" t="s">
        <v>3142</v>
      </c>
      <c r="D221" s="1690"/>
      <c r="E221" s="1690"/>
      <c r="F221" s="1691"/>
      <c r="G221" s="1692"/>
      <c r="H221" s="1692"/>
      <c r="I221" s="1692"/>
      <c r="J221" s="1692"/>
      <c r="K221" s="1693"/>
      <c r="L221" s="1693"/>
      <c r="M221" s="1693"/>
      <c r="N221" s="1693"/>
      <c r="O221" s="1684"/>
      <c r="P221" s="1693"/>
      <c r="Q221" s="1693"/>
      <c r="R221" s="1693"/>
      <c r="S221" s="1693"/>
      <c r="T221" s="1693"/>
      <c r="U221" s="1693"/>
      <c r="V221" s="1692"/>
      <c r="W221" s="1694"/>
      <c r="X221" s="1695"/>
      <c r="Y221" s="121"/>
      <c r="Z221" s="5336"/>
      <c r="AA221" s="2029"/>
      <c r="AB221" s="544"/>
      <c r="AC221" s="1696"/>
      <c r="AD221" s="2029"/>
      <c r="AE221" s="2029"/>
      <c r="AF221" s="2029"/>
      <c r="AG221" s="1376"/>
      <c r="AH221" s="2029"/>
      <c r="AI221" s="1532"/>
      <c r="AJ221" s="121"/>
      <c r="AK221" s="5337"/>
      <c r="AL221" s="121"/>
      <c r="AM221" s="5337"/>
      <c r="AN221" s="5337"/>
      <c r="AO221" s="121"/>
      <c r="AP221" s="164"/>
      <c r="AQ221" s="164"/>
      <c r="AR221" s="164"/>
      <c r="AS221" s="164"/>
    </row>
    <row r="222" spans="2:45" ht="13.2">
      <c r="B222" s="233"/>
      <c r="C222" s="5338" t="s">
        <v>3136</v>
      </c>
      <c r="D222" s="1690"/>
      <c r="E222" s="1690"/>
      <c r="F222" s="1691"/>
      <c r="G222" s="1697" t="b">
        <v>1</v>
      </c>
      <c r="H222" s="1697"/>
      <c r="I222" s="1697"/>
      <c r="J222" s="1697"/>
      <c r="K222" s="1693"/>
      <c r="L222" s="1693"/>
      <c r="M222" s="1693"/>
      <c r="N222" s="1693"/>
      <c r="O222" s="1684">
        <v>0</v>
      </c>
      <c r="P222" s="1698">
        <v>0</v>
      </c>
      <c r="Q222" s="1698">
        <v>0</v>
      </c>
      <c r="R222" s="1699">
        <f>O222*Q222</f>
        <v>0</v>
      </c>
      <c r="S222" s="1698">
        <v>0</v>
      </c>
      <c r="T222" s="1699">
        <f>O222*S222</f>
        <v>0</v>
      </c>
      <c r="U222" s="1698">
        <v>0</v>
      </c>
      <c r="V222" s="1698">
        <v>0</v>
      </c>
      <c r="W222" s="1698">
        <v>0</v>
      </c>
      <c r="X222" s="1700">
        <f>U222+V222-W222</f>
        <v>0</v>
      </c>
      <c r="Y222" s="121"/>
      <c r="Z222" s="5339">
        <f>+AA222+AB222</f>
        <v>0</v>
      </c>
      <c r="AA222" s="2117">
        <v>0</v>
      </c>
      <c r="AB222" s="605">
        <v>0</v>
      </c>
      <c r="AC222" s="1701">
        <v>0</v>
      </c>
      <c r="AD222" s="2117">
        <v>0</v>
      </c>
      <c r="AE222" s="2117">
        <v>0</v>
      </c>
      <c r="AF222" s="2117">
        <v>0</v>
      </c>
      <c r="AG222" s="1377">
        <v>0</v>
      </c>
      <c r="AH222" s="2113">
        <f>AE222+AF222-AG222</f>
        <v>0</v>
      </c>
      <c r="AI222" s="1533">
        <f>AB222+AD222</f>
        <v>0</v>
      </c>
      <c r="AJ222" s="121"/>
      <c r="AK222" s="5340">
        <v>0</v>
      </c>
      <c r="AL222" s="121"/>
      <c r="AM222" s="5340">
        <v>0</v>
      </c>
      <c r="AN222" s="5340"/>
      <c r="AO222" s="121"/>
      <c r="AP222" s="164"/>
      <c r="AQ222" s="164"/>
      <c r="AR222" s="164"/>
      <c r="AS222" s="164"/>
    </row>
    <row r="223" spans="2:45" ht="13.2">
      <c r="B223" s="233"/>
      <c r="C223" s="5338" t="s">
        <v>3137</v>
      </c>
      <c r="D223" s="1690"/>
      <c r="E223" s="1690"/>
      <c r="F223" s="1691"/>
      <c r="G223" s="1697" t="b">
        <v>0</v>
      </c>
      <c r="H223" s="1697"/>
      <c r="I223" s="1697"/>
      <c r="J223" s="1697"/>
      <c r="K223" s="1693"/>
      <c r="L223" s="1693"/>
      <c r="M223" s="1693"/>
      <c r="N223" s="1693"/>
      <c r="O223" s="1684">
        <v>0</v>
      </c>
      <c r="P223" s="1698">
        <v>0</v>
      </c>
      <c r="Q223" s="1698">
        <v>0</v>
      </c>
      <c r="R223" s="1699">
        <f>O223*Q223</f>
        <v>0</v>
      </c>
      <c r="S223" s="1698">
        <v>0</v>
      </c>
      <c r="T223" s="1699">
        <f>O223*S223</f>
        <v>0</v>
      </c>
      <c r="U223" s="1698">
        <v>0</v>
      </c>
      <c r="V223" s="1698">
        <v>0</v>
      </c>
      <c r="W223" s="1698">
        <v>0</v>
      </c>
      <c r="X223" s="1700">
        <f>U223+V223-W223</f>
        <v>0</v>
      </c>
      <c r="Y223" s="121"/>
      <c r="Z223" s="5339">
        <f>+AA223+AB223</f>
        <v>0</v>
      </c>
      <c r="AA223" s="2117">
        <v>0</v>
      </c>
      <c r="AB223" s="605">
        <v>0</v>
      </c>
      <c r="AC223" s="1701">
        <v>0</v>
      </c>
      <c r="AD223" s="2117">
        <v>0</v>
      </c>
      <c r="AE223" s="2117">
        <v>0</v>
      </c>
      <c r="AF223" s="2117">
        <v>0</v>
      </c>
      <c r="AG223" s="1377">
        <v>0</v>
      </c>
      <c r="AH223" s="2113">
        <f>AE223+AF223-AG223</f>
        <v>0</v>
      </c>
      <c r="AI223" s="1533">
        <f>AB223+AD223</f>
        <v>0</v>
      </c>
      <c r="AJ223" s="121"/>
      <c r="AK223" s="5340">
        <v>0</v>
      </c>
      <c r="AL223" s="121"/>
      <c r="AM223" s="5340">
        <v>0</v>
      </c>
      <c r="AN223" s="5340"/>
      <c r="AO223" s="121"/>
      <c r="AP223" s="164"/>
      <c r="AQ223" s="164"/>
      <c r="AR223" s="164"/>
      <c r="AS223" s="164"/>
    </row>
    <row r="224" spans="2:45" ht="13.2">
      <c r="B224" s="233"/>
      <c r="C224" s="5338" t="s">
        <v>3138</v>
      </c>
      <c r="D224" s="1702"/>
      <c r="E224" s="1702"/>
      <c r="F224" s="1703"/>
      <c r="G224" s="1697" t="b">
        <v>1</v>
      </c>
      <c r="H224" s="1697"/>
      <c r="I224" s="1697"/>
      <c r="J224" s="1697"/>
      <c r="K224" s="1698"/>
      <c r="L224" s="1698"/>
      <c r="M224" s="1698"/>
      <c r="N224" s="1698"/>
      <c r="O224" s="1684">
        <v>0</v>
      </c>
      <c r="P224" s="1698">
        <v>0</v>
      </c>
      <c r="Q224" s="1698">
        <v>0</v>
      </c>
      <c r="R224" s="1699">
        <f>O224*Q224</f>
        <v>0</v>
      </c>
      <c r="S224" s="1698">
        <v>0</v>
      </c>
      <c r="T224" s="1699">
        <f>O224*S224</f>
        <v>0</v>
      </c>
      <c r="U224" s="1698">
        <v>0</v>
      </c>
      <c r="V224" s="1698">
        <v>0</v>
      </c>
      <c r="W224" s="1698">
        <v>0</v>
      </c>
      <c r="X224" s="1700">
        <f>U224+V224-W224</f>
        <v>0</v>
      </c>
      <c r="Y224" s="121"/>
      <c r="Z224" s="5339">
        <f>+AA224+AB224</f>
        <v>0</v>
      </c>
      <c r="AA224" s="5341">
        <v>0</v>
      </c>
      <c r="AB224" s="605">
        <v>0</v>
      </c>
      <c r="AC224" s="5342">
        <v>0</v>
      </c>
      <c r="AD224" s="2117">
        <v>0</v>
      </c>
      <c r="AE224" s="2117">
        <v>0</v>
      </c>
      <c r="AF224" s="2117">
        <v>0</v>
      </c>
      <c r="AG224" s="2731">
        <v>0</v>
      </c>
      <c r="AH224" s="2113">
        <f>AE224+AF224-AG224</f>
        <v>0</v>
      </c>
      <c r="AI224" s="1533">
        <f>AB224+AD224</f>
        <v>0</v>
      </c>
      <c r="AJ224" s="121"/>
      <c r="AK224" s="621">
        <v>0</v>
      </c>
      <c r="AL224" s="121"/>
      <c r="AM224" s="621">
        <v>0</v>
      </c>
      <c r="AN224" s="621"/>
      <c r="AO224" s="121"/>
      <c r="AP224" s="164"/>
      <c r="AQ224" s="164"/>
      <c r="AR224" s="164"/>
      <c r="AS224" s="164"/>
    </row>
    <row r="225" spans="2:45" ht="13.2">
      <c r="B225" s="233"/>
      <c r="C225" s="5108" t="s">
        <v>2307</v>
      </c>
      <c r="D225" s="5295"/>
      <c r="E225" s="5295"/>
      <c r="F225" s="5295"/>
      <c r="G225" s="5356">
        <f>COUNTIF(G209:G224,TRUE)</f>
        <v>8</v>
      </c>
      <c r="H225" s="5356"/>
      <c r="I225" s="5356"/>
      <c r="J225" s="5356"/>
      <c r="K225" s="5344"/>
      <c r="L225" s="5344"/>
      <c r="M225" s="5344"/>
      <c r="N225" s="5344"/>
      <c r="O225" s="5345"/>
      <c r="P225" s="5344"/>
      <c r="Q225" s="5344"/>
      <c r="R225" s="5346">
        <f>SUMIF($G$209:$G$224,"TRUE",R209:R224)</f>
        <v>0</v>
      </c>
      <c r="S225" s="5344"/>
      <c r="T225" s="5346">
        <f>SUMIF($G$209:$G$224,"TRUE",T209:T224)</f>
        <v>0</v>
      </c>
      <c r="U225" s="5346">
        <f>SUMIF($G$209:$G$224,"TRUE",U209:U224)</f>
        <v>0</v>
      </c>
      <c r="V225" s="5346">
        <f>SUMIF($G$209:$G$224,"TRUE",V209:V224)</f>
        <v>0</v>
      </c>
      <c r="W225" s="5346">
        <f>SUMIF($G$209:$G$224,"TRUE",W209:W224)</f>
        <v>0</v>
      </c>
      <c r="X225" s="5002">
        <f>SUMIF($G$209:$G$224,"TRUE",X209:X224)</f>
        <v>0</v>
      </c>
      <c r="Y225" s="121"/>
      <c r="Z225" s="5003">
        <f>SUMIF($G$209:$G$224,"TRUE",Z209:Z224)</f>
        <v>0</v>
      </c>
      <c r="AA225" s="5346">
        <f>SUMIF($G$209:$G$224,"TRUE",AA209:AA224)</f>
        <v>0</v>
      </c>
      <c r="AB225" s="5346">
        <f>SUMIF($G$209:$G$224,"TRUE",AB209:AB224)</f>
        <v>0</v>
      </c>
      <c r="AC225" s="5346">
        <f t="shared" ref="AC225:AH225" si="35">SUMIF($G$209:$G$224,"TRUE",AC209:AC224)</f>
        <v>0</v>
      </c>
      <c r="AD225" s="5346">
        <f t="shared" si="35"/>
        <v>0</v>
      </c>
      <c r="AE225" s="5346">
        <f t="shared" si="35"/>
        <v>0</v>
      </c>
      <c r="AF225" s="5346">
        <f t="shared" si="35"/>
        <v>0</v>
      </c>
      <c r="AG225" s="5346">
        <f t="shared" si="35"/>
        <v>0</v>
      </c>
      <c r="AH225" s="5346">
        <f t="shared" si="35"/>
        <v>0</v>
      </c>
      <c r="AI225" s="5002">
        <f>SUMIF($G$21:$G$36,"TRUE",AI209:AI224)</f>
        <v>0</v>
      </c>
      <c r="AJ225" s="121"/>
      <c r="AK225" s="5112">
        <f>SUMIF($G$209:$G$224,"TRUE",AK209:AK224)</f>
        <v>0</v>
      </c>
      <c r="AL225" s="121"/>
      <c r="AM225" s="5112">
        <f>SUMIF($G$209:$G$224,"TRUE",AM209:AM224)</f>
        <v>0</v>
      </c>
      <c r="AN225" s="5112"/>
      <c r="AO225" s="121"/>
      <c r="AP225" s="164"/>
      <c r="AQ225" s="164"/>
      <c r="AR225" s="164"/>
      <c r="AS225" s="164"/>
    </row>
    <row r="226" spans="2:45" s="169" customFormat="1" ht="13.2">
      <c r="B226" s="236"/>
      <c r="C226" s="5005" t="s">
        <v>3143</v>
      </c>
      <c r="D226" s="5289"/>
      <c r="E226" s="5289"/>
      <c r="F226" s="5289"/>
      <c r="G226" s="5349"/>
      <c r="H226" s="5349"/>
      <c r="I226" s="5349"/>
      <c r="J226" s="5349"/>
      <c r="K226" s="5350"/>
      <c r="L226" s="5350"/>
      <c r="M226" s="5350"/>
      <c r="N226" s="5350"/>
      <c r="O226" s="5350"/>
      <c r="P226" s="5350"/>
      <c r="Q226" s="5350"/>
      <c r="R226" s="5346">
        <f>SUM(R209:R224)</f>
        <v>0</v>
      </c>
      <c r="S226" s="5350"/>
      <c r="T226" s="5346">
        <f>SUM(T209:T224)</f>
        <v>0</v>
      </c>
      <c r="U226" s="5346">
        <f>SUM(U209:U224)</f>
        <v>0</v>
      </c>
      <c r="V226" s="5346">
        <f>SUM(V209:V224)</f>
        <v>0</v>
      </c>
      <c r="W226" s="5346">
        <f>SUM(W209:W224)</f>
        <v>0</v>
      </c>
      <c r="X226" s="5002">
        <f>SUM(X207:X224)</f>
        <v>0</v>
      </c>
      <c r="Y226" s="160"/>
      <c r="Z226" s="5003">
        <f>SUM(Z207:Z224)</f>
        <v>0</v>
      </c>
      <c r="AA226" s="5346">
        <f>SUM(AA207:AA224)</f>
        <v>0</v>
      </c>
      <c r="AB226" s="5346">
        <f>SUM(AB207:AB224)</f>
        <v>0</v>
      </c>
      <c r="AC226" s="5346">
        <f t="shared" ref="AC226:AH226" si="36">SUM(AC207:AC224)</f>
        <v>0</v>
      </c>
      <c r="AD226" s="5346">
        <f t="shared" si="36"/>
        <v>0</v>
      </c>
      <c r="AE226" s="5346">
        <f t="shared" si="36"/>
        <v>0</v>
      </c>
      <c r="AF226" s="5346">
        <f t="shared" si="36"/>
        <v>0</v>
      </c>
      <c r="AG226" s="5346">
        <f t="shared" si="36"/>
        <v>0</v>
      </c>
      <c r="AH226" s="5346">
        <f t="shared" si="36"/>
        <v>0</v>
      </c>
      <c r="AI226" s="5002">
        <f>SUM(AI207:AI224)</f>
        <v>0</v>
      </c>
      <c r="AJ226" s="160"/>
      <c r="AK226" s="5112">
        <f>SUM(AK207:AK224)</f>
        <v>0</v>
      </c>
      <c r="AL226" s="160"/>
      <c r="AM226" s="5112">
        <f>SUM(AM207:AM224)</f>
        <v>0</v>
      </c>
      <c r="AN226" s="5112"/>
      <c r="AO226" s="160"/>
      <c r="AP226" s="178"/>
      <c r="AQ226" s="178"/>
      <c r="AR226" s="178"/>
      <c r="AS226" s="178"/>
    </row>
    <row r="227" spans="2:45" ht="13.2">
      <c r="B227" s="233"/>
      <c r="C227" s="5285" t="s">
        <v>3144</v>
      </c>
      <c r="D227" s="1690"/>
      <c r="E227" s="1690"/>
      <c r="F227" s="1691"/>
      <c r="G227" s="1692"/>
      <c r="H227" s="1692"/>
      <c r="I227" s="1692"/>
      <c r="J227" s="1692"/>
      <c r="K227" s="1693"/>
      <c r="L227" s="1693"/>
      <c r="M227" s="1693"/>
      <c r="N227" s="1693"/>
      <c r="O227" s="1693"/>
      <c r="P227" s="1693"/>
      <c r="Q227" s="1693"/>
      <c r="R227" s="1693"/>
      <c r="S227" s="1693"/>
      <c r="T227" s="1693"/>
      <c r="U227" s="1693"/>
      <c r="V227" s="1693"/>
      <c r="W227" s="1693"/>
      <c r="X227" s="1704"/>
      <c r="Y227" s="121"/>
      <c r="Z227" s="5351"/>
      <c r="AA227" s="5352"/>
      <c r="AB227" s="606"/>
      <c r="AC227" s="5353"/>
      <c r="AD227" s="2035"/>
      <c r="AE227" s="2035"/>
      <c r="AF227" s="2035"/>
      <c r="AG227" s="5354"/>
      <c r="AH227" s="5352"/>
      <c r="AI227" s="1534"/>
      <c r="AJ227" s="121"/>
      <c r="AK227" s="5355"/>
      <c r="AL227" s="121"/>
      <c r="AM227" s="5355"/>
      <c r="AN227" s="5355"/>
      <c r="AO227" s="121"/>
      <c r="AP227" s="164"/>
      <c r="AQ227" s="164"/>
      <c r="AR227" s="164"/>
      <c r="AS227" s="164"/>
    </row>
    <row r="228" spans="2:45" ht="13.2">
      <c r="B228" s="233"/>
      <c r="C228" s="5285" t="s">
        <v>3145</v>
      </c>
      <c r="D228" s="1690"/>
      <c r="E228" s="1690"/>
      <c r="F228" s="1691"/>
      <c r="G228" s="1692"/>
      <c r="H228" s="1692"/>
      <c r="I228" s="1692"/>
      <c r="J228" s="1692"/>
      <c r="K228" s="1693"/>
      <c r="L228" s="1693"/>
      <c r="M228" s="1693"/>
      <c r="N228" s="1693"/>
      <c r="O228" s="1684"/>
      <c r="P228" s="1693"/>
      <c r="Q228" s="1693"/>
      <c r="R228" s="1693"/>
      <c r="S228" s="1693"/>
      <c r="T228" s="1693"/>
      <c r="U228" s="1693"/>
      <c r="V228" s="1692"/>
      <c r="W228" s="1694"/>
      <c r="X228" s="1695"/>
      <c r="Y228" s="121"/>
      <c r="Z228" s="5336"/>
      <c r="AA228" s="2029"/>
      <c r="AB228" s="544"/>
      <c r="AC228" s="1696"/>
      <c r="AD228" s="2029"/>
      <c r="AE228" s="2029"/>
      <c r="AF228" s="2029"/>
      <c r="AG228" s="1376"/>
      <c r="AH228" s="2029"/>
      <c r="AI228" s="1532"/>
      <c r="AJ228" s="121"/>
      <c r="AK228" s="5337"/>
      <c r="AL228" s="121"/>
      <c r="AM228" s="5337"/>
      <c r="AN228" s="5337"/>
      <c r="AO228" s="121"/>
      <c r="AP228" s="164"/>
      <c r="AQ228" s="164"/>
      <c r="AR228" s="164"/>
      <c r="AS228" s="164"/>
    </row>
    <row r="229" spans="2:45" ht="13.2">
      <c r="B229" s="233"/>
      <c r="C229" s="5285" t="s">
        <v>3146</v>
      </c>
      <c r="D229" s="1690"/>
      <c r="E229" s="1690"/>
      <c r="F229" s="1691"/>
      <c r="G229" s="1692"/>
      <c r="H229" s="1692"/>
      <c r="I229" s="1692"/>
      <c r="J229" s="1692"/>
      <c r="K229" s="1693"/>
      <c r="L229" s="1693"/>
      <c r="M229" s="1693"/>
      <c r="N229" s="1693"/>
      <c r="O229" s="1684"/>
      <c r="P229" s="1693"/>
      <c r="Q229" s="1693"/>
      <c r="R229" s="1693"/>
      <c r="S229" s="1693"/>
      <c r="T229" s="1693"/>
      <c r="U229" s="1693"/>
      <c r="V229" s="1692"/>
      <c r="W229" s="1694"/>
      <c r="X229" s="1695"/>
      <c r="Y229" s="121"/>
      <c r="Z229" s="5336"/>
      <c r="AA229" s="2029"/>
      <c r="AB229" s="544"/>
      <c r="AC229" s="1696"/>
      <c r="AD229" s="2029"/>
      <c r="AE229" s="2029"/>
      <c r="AF229" s="2029"/>
      <c r="AG229" s="1376"/>
      <c r="AH229" s="2029"/>
      <c r="AI229" s="1532"/>
      <c r="AJ229" s="121"/>
      <c r="AK229" s="5337"/>
      <c r="AL229" s="121"/>
      <c r="AM229" s="5337"/>
      <c r="AN229" s="5337"/>
      <c r="AO229" s="121"/>
      <c r="AP229" s="164"/>
      <c r="AQ229" s="164"/>
      <c r="AR229" s="164"/>
      <c r="AS229" s="164"/>
    </row>
    <row r="230" spans="2:45" ht="13.2">
      <c r="B230" s="233"/>
      <c r="C230" s="5338" t="s">
        <v>3136</v>
      </c>
      <c r="D230" s="1690"/>
      <c r="E230" s="1690"/>
      <c r="F230" s="1691"/>
      <c r="G230" s="1697" t="b">
        <v>1</v>
      </c>
      <c r="H230" s="1697"/>
      <c r="I230" s="1697"/>
      <c r="J230" s="1697"/>
      <c r="K230" s="1693"/>
      <c r="L230" s="1693"/>
      <c r="M230" s="1693"/>
      <c r="N230" s="1693"/>
      <c r="O230" s="1698">
        <v>0</v>
      </c>
      <c r="P230" s="1698">
        <v>0</v>
      </c>
      <c r="Q230" s="1698">
        <v>0</v>
      </c>
      <c r="R230" s="1699">
        <f>O230*Q230</f>
        <v>0</v>
      </c>
      <c r="S230" s="1698">
        <v>0</v>
      </c>
      <c r="T230" s="1699">
        <f>O230*S230</f>
        <v>0</v>
      </c>
      <c r="U230" s="1698">
        <v>0</v>
      </c>
      <c r="V230" s="1698">
        <v>0</v>
      </c>
      <c r="W230" s="1698">
        <v>0</v>
      </c>
      <c r="X230" s="1700">
        <f>U230+V230-W230</f>
        <v>0</v>
      </c>
      <c r="Y230" s="121"/>
      <c r="Z230" s="5339">
        <f>+AA230+AB230</f>
        <v>0</v>
      </c>
      <c r="AA230" s="1698">
        <v>0</v>
      </c>
      <c r="AB230" s="1698">
        <v>0</v>
      </c>
      <c r="AC230" s="1705">
        <v>0</v>
      </c>
      <c r="AD230" s="2117">
        <v>0</v>
      </c>
      <c r="AE230" s="2117">
        <v>0</v>
      </c>
      <c r="AF230" s="2117">
        <v>0</v>
      </c>
      <c r="AG230" s="1377">
        <v>0</v>
      </c>
      <c r="AH230" s="2113">
        <f>AE230+AF230-AG230</f>
        <v>0</v>
      </c>
      <c r="AI230" s="1533">
        <f>AB230+AD230</f>
        <v>0</v>
      </c>
      <c r="AJ230" s="121"/>
      <c r="AK230" s="5340">
        <v>0</v>
      </c>
      <c r="AL230" s="121"/>
      <c r="AM230" s="5340">
        <v>0</v>
      </c>
      <c r="AN230" s="5340"/>
      <c r="AO230" s="121"/>
      <c r="AP230" s="164"/>
      <c r="AQ230" s="164"/>
      <c r="AR230" s="164"/>
      <c r="AS230" s="164"/>
    </row>
    <row r="231" spans="2:45" ht="13.2">
      <c r="B231" s="233"/>
      <c r="C231" s="5338" t="s">
        <v>3137</v>
      </c>
      <c r="D231" s="1690"/>
      <c r="E231" s="1690"/>
      <c r="F231" s="1691"/>
      <c r="G231" s="1697" t="b">
        <v>0</v>
      </c>
      <c r="H231" s="1697"/>
      <c r="I231" s="1697"/>
      <c r="J231" s="1697"/>
      <c r="K231" s="1693"/>
      <c r="L231" s="1693"/>
      <c r="M231" s="1693"/>
      <c r="N231" s="1693"/>
      <c r="O231" s="1684">
        <v>0</v>
      </c>
      <c r="P231" s="1698">
        <v>0</v>
      </c>
      <c r="Q231" s="1698">
        <v>0</v>
      </c>
      <c r="R231" s="1699">
        <f>O231*Q231</f>
        <v>0</v>
      </c>
      <c r="S231" s="1698">
        <v>0</v>
      </c>
      <c r="T231" s="1699">
        <f>O231*S231</f>
        <v>0</v>
      </c>
      <c r="U231" s="1698">
        <v>0</v>
      </c>
      <c r="V231" s="1698">
        <v>0</v>
      </c>
      <c r="W231" s="1698">
        <v>0</v>
      </c>
      <c r="X231" s="1700">
        <f>U231+V231-W231</f>
        <v>0</v>
      </c>
      <c r="Y231" s="121"/>
      <c r="Z231" s="5339">
        <f>+AA231+AB231</f>
        <v>0</v>
      </c>
      <c r="AA231" s="2117">
        <v>0</v>
      </c>
      <c r="AB231" s="605">
        <v>0</v>
      </c>
      <c r="AC231" s="1701">
        <v>0</v>
      </c>
      <c r="AD231" s="2117">
        <v>0</v>
      </c>
      <c r="AE231" s="2117">
        <v>0</v>
      </c>
      <c r="AF231" s="2117">
        <v>0</v>
      </c>
      <c r="AG231" s="1377">
        <v>0</v>
      </c>
      <c r="AH231" s="2113">
        <f>AE231+AF231-AG231</f>
        <v>0</v>
      </c>
      <c r="AI231" s="1533">
        <f>AB231+AD231</f>
        <v>0</v>
      </c>
      <c r="AJ231" s="121"/>
      <c r="AK231" s="5340">
        <v>0</v>
      </c>
      <c r="AL231" s="121"/>
      <c r="AM231" s="5340">
        <v>0</v>
      </c>
      <c r="AN231" s="5340"/>
      <c r="AO231" s="121"/>
      <c r="AP231" s="164"/>
      <c r="AQ231" s="164"/>
      <c r="AR231" s="164"/>
      <c r="AS231" s="164"/>
    </row>
    <row r="232" spans="2:45" ht="13.2">
      <c r="B232" s="233"/>
      <c r="C232" s="5338" t="s">
        <v>3138</v>
      </c>
      <c r="D232" s="1690"/>
      <c r="E232" s="1690"/>
      <c r="F232" s="1691"/>
      <c r="G232" s="1697" t="b">
        <v>1</v>
      </c>
      <c r="H232" s="1697"/>
      <c r="I232" s="1697"/>
      <c r="J232" s="1697"/>
      <c r="K232" s="1693"/>
      <c r="L232" s="1693"/>
      <c r="M232" s="1693"/>
      <c r="N232" s="1693"/>
      <c r="O232" s="1684">
        <v>0</v>
      </c>
      <c r="P232" s="1698">
        <v>0</v>
      </c>
      <c r="Q232" s="1698">
        <v>0</v>
      </c>
      <c r="R232" s="1699">
        <f>O232*Q232</f>
        <v>0</v>
      </c>
      <c r="S232" s="1698">
        <v>0</v>
      </c>
      <c r="T232" s="1699">
        <f>O232*S232</f>
        <v>0</v>
      </c>
      <c r="U232" s="1698">
        <v>0</v>
      </c>
      <c r="V232" s="1698">
        <v>0</v>
      </c>
      <c r="W232" s="1698">
        <v>0</v>
      </c>
      <c r="X232" s="1700">
        <f>U232+V232-W232</f>
        <v>0</v>
      </c>
      <c r="Y232" s="121"/>
      <c r="Z232" s="5339">
        <f>+AA232+AB232</f>
        <v>0</v>
      </c>
      <c r="AA232" s="2117">
        <v>0</v>
      </c>
      <c r="AB232" s="605">
        <v>0</v>
      </c>
      <c r="AC232" s="1701">
        <v>0</v>
      </c>
      <c r="AD232" s="2117">
        <v>0</v>
      </c>
      <c r="AE232" s="2117">
        <v>0</v>
      </c>
      <c r="AF232" s="2117">
        <v>0</v>
      </c>
      <c r="AG232" s="1377">
        <v>0</v>
      </c>
      <c r="AH232" s="2113">
        <f>AE232+AF232-AG232</f>
        <v>0</v>
      </c>
      <c r="AI232" s="1533">
        <f>AB232+AD232</f>
        <v>0</v>
      </c>
      <c r="AJ232" s="121"/>
      <c r="AK232" s="5340">
        <v>0</v>
      </c>
      <c r="AL232" s="121"/>
      <c r="AM232" s="5340">
        <v>0</v>
      </c>
      <c r="AN232" s="5340"/>
      <c r="AO232" s="121"/>
      <c r="AP232" s="164"/>
      <c r="AQ232" s="164"/>
      <c r="AR232" s="164"/>
      <c r="AS232" s="164"/>
    </row>
    <row r="233" spans="2:45" ht="13.2">
      <c r="B233" s="233"/>
      <c r="C233" s="5285" t="s">
        <v>3147</v>
      </c>
      <c r="D233" s="1690"/>
      <c r="E233" s="1690"/>
      <c r="F233" s="1691"/>
      <c r="G233" s="1692"/>
      <c r="H233" s="1692"/>
      <c r="I233" s="1692"/>
      <c r="J233" s="1692"/>
      <c r="K233" s="1693"/>
      <c r="L233" s="1693"/>
      <c r="M233" s="1693"/>
      <c r="N233" s="1693"/>
      <c r="O233" s="1684"/>
      <c r="P233" s="1693"/>
      <c r="Q233" s="1693"/>
      <c r="R233" s="1693"/>
      <c r="S233" s="1693"/>
      <c r="T233" s="1693"/>
      <c r="U233" s="1693"/>
      <c r="V233" s="1692"/>
      <c r="W233" s="1694"/>
      <c r="X233" s="1695"/>
      <c r="Y233" s="121"/>
      <c r="Z233" s="5336"/>
      <c r="AA233" s="2029"/>
      <c r="AB233" s="544"/>
      <c r="AC233" s="1696"/>
      <c r="AD233" s="2029"/>
      <c r="AE233" s="2029"/>
      <c r="AF233" s="2029"/>
      <c r="AG233" s="1376"/>
      <c r="AH233" s="2029"/>
      <c r="AI233" s="1532"/>
      <c r="AJ233" s="121"/>
      <c r="AK233" s="5337"/>
      <c r="AL233" s="121"/>
      <c r="AM233" s="5337"/>
      <c r="AN233" s="5337"/>
      <c r="AO233" s="121"/>
      <c r="AP233" s="164"/>
      <c r="AQ233" s="164"/>
      <c r="AR233" s="164"/>
      <c r="AS233" s="164"/>
    </row>
    <row r="234" spans="2:45" ht="13.2">
      <c r="B234" s="233"/>
      <c r="C234" s="5338" t="s">
        <v>3136</v>
      </c>
      <c r="D234" s="1690"/>
      <c r="E234" s="1690"/>
      <c r="F234" s="1691"/>
      <c r="G234" s="1697" t="b">
        <v>1</v>
      </c>
      <c r="H234" s="1697"/>
      <c r="I234" s="1697"/>
      <c r="J234" s="1697"/>
      <c r="K234" s="1693"/>
      <c r="L234" s="1693"/>
      <c r="M234" s="1693"/>
      <c r="N234" s="1693"/>
      <c r="O234" s="1684">
        <v>0</v>
      </c>
      <c r="P234" s="1698">
        <v>0</v>
      </c>
      <c r="Q234" s="1698">
        <v>0</v>
      </c>
      <c r="R234" s="1699">
        <f>O234*Q234</f>
        <v>0</v>
      </c>
      <c r="S234" s="1698">
        <v>0</v>
      </c>
      <c r="T234" s="1699">
        <f>O234*S234</f>
        <v>0</v>
      </c>
      <c r="U234" s="1698">
        <v>0</v>
      </c>
      <c r="V234" s="1698">
        <v>0</v>
      </c>
      <c r="W234" s="1698">
        <v>0</v>
      </c>
      <c r="X234" s="1700">
        <f>U234+V234-W234</f>
        <v>0</v>
      </c>
      <c r="Y234" s="121"/>
      <c r="Z234" s="5339">
        <f>+AA234+AB234</f>
        <v>0</v>
      </c>
      <c r="AA234" s="2117">
        <v>0</v>
      </c>
      <c r="AB234" s="605">
        <v>0</v>
      </c>
      <c r="AC234" s="1701">
        <v>0</v>
      </c>
      <c r="AD234" s="2117">
        <v>0</v>
      </c>
      <c r="AE234" s="2117">
        <v>0</v>
      </c>
      <c r="AF234" s="2117">
        <v>0</v>
      </c>
      <c r="AG234" s="1377">
        <v>0</v>
      </c>
      <c r="AH234" s="2113">
        <f>AE234+AF234-AG234</f>
        <v>0</v>
      </c>
      <c r="AI234" s="1533">
        <f>AB234+AD234</f>
        <v>0</v>
      </c>
      <c r="AJ234" s="121"/>
      <c r="AK234" s="5340">
        <v>0</v>
      </c>
      <c r="AL234" s="121"/>
      <c r="AM234" s="5340">
        <v>0</v>
      </c>
      <c r="AN234" s="5340"/>
      <c r="AO234" s="121"/>
      <c r="AP234" s="164"/>
      <c r="AQ234" s="164"/>
      <c r="AR234" s="164"/>
      <c r="AS234" s="164"/>
    </row>
    <row r="235" spans="2:45" ht="13.2">
      <c r="B235" s="233"/>
      <c r="C235" s="5338" t="s">
        <v>3137</v>
      </c>
      <c r="D235" s="1690"/>
      <c r="E235" s="1690"/>
      <c r="F235" s="1691"/>
      <c r="G235" s="1697" t="b">
        <v>0</v>
      </c>
      <c r="H235" s="1697"/>
      <c r="I235" s="1697"/>
      <c r="J235" s="1697"/>
      <c r="K235" s="1693"/>
      <c r="L235" s="1693"/>
      <c r="M235" s="1693"/>
      <c r="N235" s="1693"/>
      <c r="O235" s="1684">
        <v>0</v>
      </c>
      <c r="P235" s="1698">
        <v>0</v>
      </c>
      <c r="Q235" s="1698">
        <v>0</v>
      </c>
      <c r="R235" s="1699">
        <f>O235*Q235</f>
        <v>0</v>
      </c>
      <c r="S235" s="1698">
        <v>0</v>
      </c>
      <c r="T235" s="1699">
        <f>O235*S235</f>
        <v>0</v>
      </c>
      <c r="U235" s="1698">
        <v>0</v>
      </c>
      <c r="V235" s="1698">
        <v>0</v>
      </c>
      <c r="W235" s="1698">
        <v>0</v>
      </c>
      <c r="X235" s="1700">
        <f>U235+V235-W235</f>
        <v>0</v>
      </c>
      <c r="Y235" s="121"/>
      <c r="Z235" s="5339">
        <f>+AA235+AB235</f>
        <v>0</v>
      </c>
      <c r="AA235" s="2117">
        <v>0</v>
      </c>
      <c r="AB235" s="605">
        <v>0</v>
      </c>
      <c r="AC235" s="1701">
        <v>0</v>
      </c>
      <c r="AD235" s="2117">
        <v>0</v>
      </c>
      <c r="AE235" s="2117">
        <v>0</v>
      </c>
      <c r="AF235" s="2117">
        <v>0</v>
      </c>
      <c r="AG235" s="1377">
        <v>0</v>
      </c>
      <c r="AH235" s="2113">
        <f>AE235+AF235-AG235</f>
        <v>0</v>
      </c>
      <c r="AI235" s="1533">
        <f>AB235+AD235</f>
        <v>0</v>
      </c>
      <c r="AJ235" s="121"/>
      <c r="AK235" s="5340">
        <v>0</v>
      </c>
      <c r="AL235" s="121"/>
      <c r="AM235" s="5340">
        <v>0</v>
      </c>
      <c r="AN235" s="5340"/>
      <c r="AO235" s="121"/>
      <c r="AP235" s="164"/>
      <c r="AQ235" s="164"/>
      <c r="AR235" s="164"/>
      <c r="AS235" s="164"/>
    </row>
    <row r="236" spans="2:45" ht="13.2">
      <c r="B236" s="233"/>
      <c r="C236" s="5338" t="s">
        <v>3138</v>
      </c>
      <c r="D236" s="1690"/>
      <c r="E236" s="1690"/>
      <c r="F236" s="1691"/>
      <c r="G236" s="1697" t="b">
        <v>1</v>
      </c>
      <c r="H236" s="1697"/>
      <c r="I236" s="1697"/>
      <c r="J236" s="1697"/>
      <c r="K236" s="1693"/>
      <c r="L236" s="1693"/>
      <c r="M236" s="1693"/>
      <c r="N236" s="1693"/>
      <c r="O236" s="1684">
        <v>0</v>
      </c>
      <c r="P236" s="1698">
        <v>0</v>
      </c>
      <c r="Q236" s="1698">
        <v>0</v>
      </c>
      <c r="R236" s="1699">
        <f>O236*Q236</f>
        <v>0</v>
      </c>
      <c r="S236" s="1698">
        <v>0</v>
      </c>
      <c r="T236" s="1699">
        <f>O236*S236</f>
        <v>0</v>
      </c>
      <c r="U236" s="1698">
        <v>0</v>
      </c>
      <c r="V236" s="1698">
        <v>0</v>
      </c>
      <c r="W236" s="1698">
        <v>0</v>
      </c>
      <c r="X236" s="1700">
        <f>U236+V236-W236</f>
        <v>0</v>
      </c>
      <c r="Y236" s="121"/>
      <c r="Z236" s="5339">
        <f>+AA236+AB236</f>
        <v>0</v>
      </c>
      <c r="AA236" s="2117">
        <v>0</v>
      </c>
      <c r="AB236" s="605">
        <v>0</v>
      </c>
      <c r="AC236" s="1701">
        <v>0</v>
      </c>
      <c r="AD236" s="2117">
        <v>0</v>
      </c>
      <c r="AE236" s="2117">
        <v>0</v>
      </c>
      <c r="AF236" s="2117">
        <v>0</v>
      </c>
      <c r="AG236" s="1377">
        <v>0</v>
      </c>
      <c r="AH236" s="2113">
        <f>AE236+AF236-AG236</f>
        <v>0</v>
      </c>
      <c r="AI236" s="1533">
        <f>AB236+AD236</f>
        <v>0</v>
      </c>
      <c r="AJ236" s="121"/>
      <c r="AK236" s="5340">
        <v>0</v>
      </c>
      <c r="AL236" s="121"/>
      <c r="AM236" s="5340">
        <v>0</v>
      </c>
      <c r="AN236" s="5340"/>
      <c r="AO236" s="121"/>
      <c r="AP236" s="164"/>
      <c r="AQ236" s="164"/>
      <c r="AR236" s="164"/>
      <c r="AS236" s="164"/>
    </row>
    <row r="237" spans="2:45" ht="13.2">
      <c r="B237" s="233"/>
      <c r="C237" s="5285" t="s">
        <v>3148</v>
      </c>
      <c r="D237" s="1690"/>
      <c r="E237" s="1690"/>
      <c r="F237" s="1691"/>
      <c r="G237" s="1692"/>
      <c r="H237" s="1692"/>
      <c r="I237" s="1692"/>
      <c r="J237" s="1692"/>
      <c r="K237" s="1693"/>
      <c r="L237" s="1693"/>
      <c r="M237" s="1693"/>
      <c r="N237" s="1693"/>
      <c r="O237" s="1684"/>
      <c r="P237" s="1693"/>
      <c r="Q237" s="1693"/>
      <c r="R237" s="1693"/>
      <c r="S237" s="1693"/>
      <c r="T237" s="1693"/>
      <c r="U237" s="1693"/>
      <c r="V237" s="1692"/>
      <c r="W237" s="1694"/>
      <c r="X237" s="1695"/>
      <c r="Y237" s="121"/>
      <c r="Z237" s="5336"/>
      <c r="AA237" s="2029"/>
      <c r="AB237" s="544"/>
      <c r="AC237" s="1696"/>
      <c r="AD237" s="2029"/>
      <c r="AE237" s="2029"/>
      <c r="AF237" s="2029"/>
      <c r="AG237" s="1376"/>
      <c r="AH237" s="2029"/>
      <c r="AI237" s="1532"/>
      <c r="AJ237" s="121"/>
      <c r="AK237" s="5337"/>
      <c r="AL237" s="121"/>
      <c r="AM237" s="5337"/>
      <c r="AN237" s="5337"/>
      <c r="AO237" s="121"/>
      <c r="AP237" s="164"/>
      <c r="AQ237" s="164"/>
      <c r="AR237" s="164"/>
      <c r="AS237" s="164"/>
    </row>
    <row r="238" spans="2:45" ht="13.2">
      <c r="B238" s="233"/>
      <c r="C238" s="5285" t="s">
        <v>3149</v>
      </c>
      <c r="D238" s="1690"/>
      <c r="E238" s="1690"/>
      <c r="F238" s="1691"/>
      <c r="G238" s="1692"/>
      <c r="H238" s="1692"/>
      <c r="I238" s="1692"/>
      <c r="J238" s="1692"/>
      <c r="K238" s="1693"/>
      <c r="L238" s="1693"/>
      <c r="M238" s="1693"/>
      <c r="N238" s="1693"/>
      <c r="O238" s="1684"/>
      <c r="P238" s="1693"/>
      <c r="Q238" s="1693"/>
      <c r="R238" s="1693"/>
      <c r="S238" s="1693"/>
      <c r="T238" s="1693"/>
      <c r="U238" s="1693"/>
      <c r="V238" s="1692"/>
      <c r="W238" s="1694"/>
      <c r="X238" s="1695"/>
      <c r="Y238" s="121"/>
      <c r="Z238" s="5336"/>
      <c r="AA238" s="2029"/>
      <c r="AB238" s="544"/>
      <c r="AC238" s="1696"/>
      <c r="AD238" s="2029"/>
      <c r="AE238" s="2029"/>
      <c r="AF238" s="2029"/>
      <c r="AG238" s="1376"/>
      <c r="AH238" s="2029"/>
      <c r="AI238" s="1532"/>
      <c r="AJ238" s="121"/>
      <c r="AK238" s="5337"/>
      <c r="AL238" s="121"/>
      <c r="AM238" s="5337"/>
      <c r="AN238" s="5337"/>
      <c r="AO238" s="121"/>
      <c r="AP238" s="164"/>
      <c r="AQ238" s="164"/>
      <c r="AR238" s="164"/>
      <c r="AS238" s="164"/>
    </row>
    <row r="239" spans="2:45" ht="13.2">
      <c r="B239" s="233"/>
      <c r="C239" s="5338" t="s">
        <v>3136</v>
      </c>
      <c r="D239" s="1690"/>
      <c r="E239" s="1690"/>
      <c r="F239" s="1691"/>
      <c r="G239" s="1697" t="b">
        <v>1</v>
      </c>
      <c r="H239" s="1697"/>
      <c r="I239" s="1697"/>
      <c r="J239" s="1697"/>
      <c r="K239" s="1693"/>
      <c r="L239" s="1693"/>
      <c r="M239" s="1693"/>
      <c r="N239" s="1693"/>
      <c r="O239" s="1684">
        <v>0</v>
      </c>
      <c r="P239" s="1698">
        <v>0</v>
      </c>
      <c r="Q239" s="1698">
        <v>0</v>
      </c>
      <c r="R239" s="1699">
        <f>O239*Q239</f>
        <v>0</v>
      </c>
      <c r="S239" s="1698">
        <v>0</v>
      </c>
      <c r="T239" s="1699">
        <f>O239*S239</f>
        <v>0</v>
      </c>
      <c r="U239" s="1698">
        <v>0</v>
      </c>
      <c r="V239" s="1698">
        <v>0</v>
      </c>
      <c r="W239" s="1698">
        <v>0</v>
      </c>
      <c r="X239" s="1700">
        <f>U239+V239-W239</f>
        <v>0</v>
      </c>
      <c r="Y239" s="121"/>
      <c r="Z239" s="5339">
        <f>+AA239+AB239</f>
        <v>0</v>
      </c>
      <c r="AA239" s="2117">
        <v>0</v>
      </c>
      <c r="AB239" s="605">
        <v>0</v>
      </c>
      <c r="AC239" s="1701">
        <v>0</v>
      </c>
      <c r="AD239" s="2117">
        <v>0</v>
      </c>
      <c r="AE239" s="2117">
        <v>0</v>
      </c>
      <c r="AF239" s="2117">
        <v>0</v>
      </c>
      <c r="AG239" s="1377">
        <v>0</v>
      </c>
      <c r="AH239" s="2113">
        <f>AE239+AF239-AG239</f>
        <v>0</v>
      </c>
      <c r="AI239" s="1533">
        <f>AB239+AD239</f>
        <v>0</v>
      </c>
      <c r="AJ239" s="121"/>
      <c r="AK239" s="5340">
        <v>0</v>
      </c>
      <c r="AL239" s="121"/>
      <c r="AM239" s="5340">
        <v>0</v>
      </c>
      <c r="AN239" s="5340"/>
      <c r="AO239" s="121"/>
      <c r="AP239" s="164"/>
      <c r="AQ239" s="164"/>
      <c r="AR239" s="164"/>
      <c r="AS239" s="164"/>
    </row>
    <row r="240" spans="2:45" ht="13.2">
      <c r="B240" s="233"/>
      <c r="C240" s="5338" t="s">
        <v>3137</v>
      </c>
      <c r="D240" s="1690"/>
      <c r="E240" s="1690"/>
      <c r="F240" s="1691"/>
      <c r="G240" s="1697" t="b">
        <v>0</v>
      </c>
      <c r="H240" s="1697"/>
      <c r="I240" s="1697"/>
      <c r="J240" s="1697"/>
      <c r="K240" s="1693"/>
      <c r="L240" s="1693"/>
      <c r="M240" s="1693"/>
      <c r="N240" s="1693"/>
      <c r="O240" s="1684">
        <v>0</v>
      </c>
      <c r="P240" s="1698">
        <v>0</v>
      </c>
      <c r="Q240" s="1698">
        <v>0</v>
      </c>
      <c r="R240" s="1699">
        <f>O240*Q240</f>
        <v>0</v>
      </c>
      <c r="S240" s="1698">
        <v>0</v>
      </c>
      <c r="T240" s="1699">
        <f>O240*S240</f>
        <v>0</v>
      </c>
      <c r="U240" s="1698">
        <v>0</v>
      </c>
      <c r="V240" s="1698">
        <v>0</v>
      </c>
      <c r="W240" s="1698">
        <v>0</v>
      </c>
      <c r="X240" s="1700">
        <f>U240+V240-W240</f>
        <v>0</v>
      </c>
      <c r="Y240" s="121"/>
      <c r="Z240" s="5339">
        <f>+AA240+AB240</f>
        <v>0</v>
      </c>
      <c r="AA240" s="2117">
        <v>0</v>
      </c>
      <c r="AB240" s="605">
        <v>0</v>
      </c>
      <c r="AC240" s="1701">
        <v>0</v>
      </c>
      <c r="AD240" s="2117">
        <v>0</v>
      </c>
      <c r="AE240" s="2117">
        <v>0</v>
      </c>
      <c r="AF240" s="2117">
        <v>0</v>
      </c>
      <c r="AG240" s="1377">
        <v>0</v>
      </c>
      <c r="AH240" s="2113">
        <f>AE240+AF240-AG240</f>
        <v>0</v>
      </c>
      <c r="AI240" s="1533">
        <f>AB240+AD240</f>
        <v>0</v>
      </c>
      <c r="AJ240" s="121"/>
      <c r="AK240" s="5340">
        <v>0</v>
      </c>
      <c r="AL240" s="121"/>
      <c r="AM240" s="5340">
        <v>0</v>
      </c>
      <c r="AN240" s="5340"/>
      <c r="AO240" s="121"/>
      <c r="AP240" s="164"/>
      <c r="AQ240" s="164"/>
      <c r="AR240" s="164"/>
      <c r="AS240" s="164"/>
    </row>
    <row r="241" spans="2:45" ht="13.2">
      <c r="B241" s="233"/>
      <c r="C241" s="5338" t="s">
        <v>3138</v>
      </c>
      <c r="D241" s="1690"/>
      <c r="E241" s="1690"/>
      <c r="F241" s="1691"/>
      <c r="G241" s="1697" t="b">
        <v>1</v>
      </c>
      <c r="H241" s="1697"/>
      <c r="I241" s="1697"/>
      <c r="J241" s="1697"/>
      <c r="K241" s="1693"/>
      <c r="L241" s="1693"/>
      <c r="M241" s="1693"/>
      <c r="N241" s="1693"/>
      <c r="O241" s="1684">
        <v>0</v>
      </c>
      <c r="P241" s="1698">
        <v>0</v>
      </c>
      <c r="Q241" s="1698">
        <v>0</v>
      </c>
      <c r="R241" s="1699">
        <f>O241*Q241</f>
        <v>0</v>
      </c>
      <c r="S241" s="1698">
        <v>0</v>
      </c>
      <c r="T241" s="1699">
        <f>O241*S241</f>
        <v>0</v>
      </c>
      <c r="U241" s="1698">
        <v>0</v>
      </c>
      <c r="V241" s="1698">
        <v>0</v>
      </c>
      <c r="W241" s="1698">
        <v>0</v>
      </c>
      <c r="X241" s="1700">
        <f>U241+V241-W241</f>
        <v>0</v>
      </c>
      <c r="Y241" s="121"/>
      <c r="Z241" s="5339">
        <f>+AA241+AB241</f>
        <v>0</v>
      </c>
      <c r="AA241" s="2117">
        <v>0</v>
      </c>
      <c r="AB241" s="605">
        <v>0</v>
      </c>
      <c r="AC241" s="1701">
        <v>0</v>
      </c>
      <c r="AD241" s="2117">
        <v>0</v>
      </c>
      <c r="AE241" s="2117">
        <v>0</v>
      </c>
      <c r="AF241" s="2117">
        <v>0</v>
      </c>
      <c r="AG241" s="1377">
        <v>0</v>
      </c>
      <c r="AH241" s="2113">
        <f>AE241+AF241-AG241</f>
        <v>0</v>
      </c>
      <c r="AI241" s="1533">
        <f>AB241+AD241</f>
        <v>0</v>
      </c>
      <c r="AJ241" s="121"/>
      <c r="AK241" s="5340">
        <v>0</v>
      </c>
      <c r="AL241" s="121"/>
      <c r="AM241" s="5340">
        <v>0</v>
      </c>
      <c r="AN241" s="5340"/>
      <c r="AO241" s="121"/>
      <c r="AP241" s="164"/>
      <c r="AQ241" s="164"/>
      <c r="AR241" s="164"/>
      <c r="AS241" s="164"/>
    </row>
    <row r="242" spans="2:45" ht="13.2">
      <c r="B242" s="233"/>
      <c r="C242" s="5285" t="s">
        <v>3150</v>
      </c>
      <c r="D242" s="1690"/>
      <c r="E242" s="1690"/>
      <c r="F242" s="1691"/>
      <c r="G242" s="1692"/>
      <c r="H242" s="1692"/>
      <c r="I242" s="1692"/>
      <c r="J242" s="1692"/>
      <c r="K242" s="1693"/>
      <c r="L242" s="1693"/>
      <c r="M242" s="1693"/>
      <c r="N242" s="1693"/>
      <c r="O242" s="1684"/>
      <c r="P242" s="1693"/>
      <c r="Q242" s="1693"/>
      <c r="R242" s="1693"/>
      <c r="S242" s="1693"/>
      <c r="T242" s="1693"/>
      <c r="U242" s="1693"/>
      <c r="V242" s="1692"/>
      <c r="W242" s="1694"/>
      <c r="X242" s="1695"/>
      <c r="Y242" s="121"/>
      <c r="Z242" s="5336"/>
      <c r="AA242" s="2029"/>
      <c r="AB242" s="544"/>
      <c r="AC242" s="1696"/>
      <c r="AD242" s="2029"/>
      <c r="AE242" s="2029"/>
      <c r="AF242" s="2029"/>
      <c r="AG242" s="1376"/>
      <c r="AH242" s="2029"/>
      <c r="AI242" s="1532"/>
      <c r="AJ242" s="121"/>
      <c r="AK242" s="5337"/>
      <c r="AL242" s="121"/>
      <c r="AM242" s="5337"/>
      <c r="AN242" s="5337"/>
      <c r="AO242" s="121"/>
      <c r="AP242" s="164"/>
      <c r="AQ242" s="164"/>
      <c r="AR242" s="164"/>
      <c r="AS242" s="164"/>
    </row>
    <row r="243" spans="2:45" ht="13.2">
      <c r="B243" s="233"/>
      <c r="C243" s="5338" t="s">
        <v>3136</v>
      </c>
      <c r="D243" s="1690"/>
      <c r="E243" s="1690"/>
      <c r="F243" s="1691"/>
      <c r="G243" s="1697" t="b">
        <v>1</v>
      </c>
      <c r="H243" s="1697"/>
      <c r="I243" s="1697"/>
      <c r="J243" s="1697"/>
      <c r="K243" s="1693"/>
      <c r="L243" s="1693"/>
      <c r="M243" s="1693"/>
      <c r="N243" s="1693"/>
      <c r="O243" s="1684">
        <v>0</v>
      </c>
      <c r="P243" s="1698">
        <v>0</v>
      </c>
      <c r="Q243" s="1698">
        <v>0</v>
      </c>
      <c r="R243" s="1699">
        <f>O243*Q243</f>
        <v>0</v>
      </c>
      <c r="S243" s="1698">
        <v>0</v>
      </c>
      <c r="T243" s="1699">
        <f>O243*S243</f>
        <v>0</v>
      </c>
      <c r="U243" s="1698">
        <v>0</v>
      </c>
      <c r="V243" s="1698">
        <v>0</v>
      </c>
      <c r="W243" s="1698">
        <v>0</v>
      </c>
      <c r="X243" s="1700">
        <f>U243+V243-W243</f>
        <v>0</v>
      </c>
      <c r="Y243" s="121"/>
      <c r="Z243" s="5339">
        <f>+AA243+AB243</f>
        <v>0</v>
      </c>
      <c r="AA243" s="2117">
        <v>0</v>
      </c>
      <c r="AB243" s="605">
        <v>0</v>
      </c>
      <c r="AC243" s="1701">
        <v>0</v>
      </c>
      <c r="AD243" s="2117">
        <v>0</v>
      </c>
      <c r="AE243" s="2117">
        <v>0</v>
      </c>
      <c r="AF243" s="2117">
        <v>0</v>
      </c>
      <c r="AG243" s="1377">
        <v>0</v>
      </c>
      <c r="AH243" s="2113">
        <f>AE243+AF243-AG243</f>
        <v>0</v>
      </c>
      <c r="AI243" s="1533">
        <f>AB243+AD243</f>
        <v>0</v>
      </c>
      <c r="AJ243" s="121"/>
      <c r="AK243" s="5340">
        <v>0</v>
      </c>
      <c r="AL243" s="121"/>
      <c r="AM243" s="5340">
        <v>0</v>
      </c>
      <c r="AN243" s="5340"/>
      <c r="AO243" s="121"/>
      <c r="AP243" s="164"/>
      <c r="AQ243" s="164"/>
      <c r="AR243" s="164"/>
      <c r="AS243" s="164"/>
    </row>
    <row r="244" spans="2:45" ht="13.2">
      <c r="B244" s="233"/>
      <c r="C244" s="5338" t="s">
        <v>3137</v>
      </c>
      <c r="D244" s="1690"/>
      <c r="E244" s="1690"/>
      <c r="F244" s="1691"/>
      <c r="G244" s="1697" t="b">
        <v>0</v>
      </c>
      <c r="H244" s="1697"/>
      <c r="I244" s="1697"/>
      <c r="J244" s="1697"/>
      <c r="K244" s="1693"/>
      <c r="L244" s="1693"/>
      <c r="M244" s="1693"/>
      <c r="N244" s="1693"/>
      <c r="O244" s="1684">
        <v>0</v>
      </c>
      <c r="P244" s="1698">
        <v>0</v>
      </c>
      <c r="Q244" s="1698">
        <v>0</v>
      </c>
      <c r="R244" s="1699">
        <f>O244*Q244</f>
        <v>0</v>
      </c>
      <c r="S244" s="1698">
        <v>0</v>
      </c>
      <c r="T244" s="1699">
        <f>O244*S244</f>
        <v>0</v>
      </c>
      <c r="U244" s="1698">
        <v>0</v>
      </c>
      <c r="V244" s="1698">
        <v>0</v>
      </c>
      <c r="W244" s="1698">
        <v>0</v>
      </c>
      <c r="X244" s="1700">
        <f>U244+V244-W244</f>
        <v>0</v>
      </c>
      <c r="Y244" s="121"/>
      <c r="Z244" s="5339">
        <f>+AA244+AB244</f>
        <v>0</v>
      </c>
      <c r="AA244" s="2117">
        <v>0</v>
      </c>
      <c r="AB244" s="605">
        <v>0</v>
      </c>
      <c r="AC244" s="1701">
        <v>0</v>
      </c>
      <c r="AD244" s="2117">
        <v>0</v>
      </c>
      <c r="AE244" s="2117">
        <v>0</v>
      </c>
      <c r="AF244" s="2117">
        <v>0</v>
      </c>
      <c r="AG244" s="1377">
        <v>0</v>
      </c>
      <c r="AH244" s="2113">
        <f>AE244+AF244-AG244</f>
        <v>0</v>
      </c>
      <c r="AI244" s="1533">
        <f>AB244+AD244</f>
        <v>0</v>
      </c>
      <c r="AJ244" s="121"/>
      <c r="AK244" s="5340">
        <v>0</v>
      </c>
      <c r="AL244" s="121"/>
      <c r="AM244" s="5340">
        <v>0</v>
      </c>
      <c r="AN244" s="5340"/>
      <c r="AO244" s="121"/>
      <c r="AP244" s="164"/>
      <c r="AQ244" s="164"/>
      <c r="AR244" s="164"/>
      <c r="AS244" s="164"/>
    </row>
    <row r="245" spans="2:45" ht="13.2">
      <c r="B245" s="233"/>
      <c r="C245" s="5338" t="s">
        <v>3138</v>
      </c>
      <c r="D245" s="1702"/>
      <c r="E245" s="1702"/>
      <c r="F245" s="1703"/>
      <c r="G245" s="1697" t="b">
        <v>1</v>
      </c>
      <c r="H245" s="1697"/>
      <c r="I245" s="1697"/>
      <c r="J245" s="1697"/>
      <c r="K245" s="1698"/>
      <c r="L245" s="1698"/>
      <c r="M245" s="1698"/>
      <c r="N245" s="1698"/>
      <c r="O245" s="1684">
        <v>0</v>
      </c>
      <c r="P245" s="1698">
        <v>0</v>
      </c>
      <c r="Q245" s="1698">
        <v>0</v>
      </c>
      <c r="R245" s="1699">
        <f>O245*Q245</f>
        <v>0</v>
      </c>
      <c r="S245" s="1698">
        <v>0</v>
      </c>
      <c r="T245" s="1699">
        <f>O245*S245</f>
        <v>0</v>
      </c>
      <c r="U245" s="1698">
        <v>0</v>
      </c>
      <c r="V245" s="1698">
        <v>0</v>
      </c>
      <c r="W245" s="1698">
        <v>0</v>
      </c>
      <c r="X245" s="1700">
        <f>U245+V245-W245</f>
        <v>0</v>
      </c>
      <c r="Y245" s="121"/>
      <c r="Z245" s="5339">
        <f>+AA245+AB245</f>
        <v>0</v>
      </c>
      <c r="AA245" s="5341">
        <v>0</v>
      </c>
      <c r="AB245" s="605">
        <v>0</v>
      </c>
      <c r="AC245" s="5342">
        <v>0</v>
      </c>
      <c r="AD245" s="2117">
        <v>0</v>
      </c>
      <c r="AE245" s="2117">
        <v>0</v>
      </c>
      <c r="AF245" s="2117">
        <v>0</v>
      </c>
      <c r="AG245" s="2731">
        <v>0</v>
      </c>
      <c r="AH245" s="2113">
        <f>AE245+AF245-AG245</f>
        <v>0</v>
      </c>
      <c r="AI245" s="1533">
        <f>AB245+AD245</f>
        <v>0</v>
      </c>
      <c r="AJ245" s="121"/>
      <c r="AK245" s="621">
        <v>0</v>
      </c>
      <c r="AL245" s="121"/>
      <c r="AM245" s="621">
        <v>0</v>
      </c>
      <c r="AN245" s="621"/>
      <c r="AO245" s="121"/>
      <c r="AP245" s="164"/>
      <c r="AQ245" s="164"/>
      <c r="AR245" s="164"/>
      <c r="AS245" s="164"/>
    </row>
    <row r="246" spans="2:45" ht="13.2">
      <c r="B246" s="233"/>
      <c r="C246" s="5108" t="s">
        <v>2307</v>
      </c>
      <c r="D246" s="5295"/>
      <c r="E246" s="5295"/>
      <c r="F246" s="5295"/>
      <c r="G246" s="5356">
        <f>COUNTIF(G230:G245,TRUE)</f>
        <v>8</v>
      </c>
      <c r="H246" s="5356"/>
      <c r="I246" s="5356"/>
      <c r="J246" s="5356"/>
      <c r="K246" s="5344"/>
      <c r="L246" s="5344"/>
      <c r="M246" s="5344"/>
      <c r="N246" s="5344"/>
      <c r="O246" s="5345"/>
      <c r="P246" s="5344"/>
      <c r="Q246" s="5344"/>
      <c r="R246" s="5346">
        <f>SUMIF($G$230:$G$245,"TRUE",R230:R245)</f>
        <v>0</v>
      </c>
      <c r="S246" s="5344"/>
      <c r="T246" s="5346">
        <f>SUMIF($G$230:$G$245,"TRUE",T230:T245)</f>
        <v>0</v>
      </c>
      <c r="U246" s="5346">
        <f>SUMIF($G$230:$G$245,"TRUE",U230:U245)</f>
        <v>0</v>
      </c>
      <c r="V246" s="5346">
        <f>SUMIF($G$230:$G$245,"TRUE",V230:V245)</f>
        <v>0</v>
      </c>
      <c r="W246" s="5346">
        <f>SUMIF($G$230:$G$245,"TRUE",W230:W245)</f>
        <v>0</v>
      </c>
      <c r="X246" s="5002">
        <f>SUMIF($G$230:$G$245,"TRUE",X230:X245)</f>
        <v>0</v>
      </c>
      <c r="Y246" s="121"/>
      <c r="Z246" s="5003">
        <f t="shared" ref="Z246:AI246" si="37">SUMIF($G$230:$G$245,"TRUE",Z230:Z245)</f>
        <v>0</v>
      </c>
      <c r="AA246" s="5346">
        <f t="shared" si="37"/>
        <v>0</v>
      </c>
      <c r="AB246" s="5346">
        <f t="shared" si="37"/>
        <v>0</v>
      </c>
      <c r="AC246" s="5347">
        <f t="shared" si="37"/>
        <v>0</v>
      </c>
      <c r="AD246" s="5347">
        <f>SUMIF($G$230:$G$245,"TRUE",AD230:AD245)</f>
        <v>0</v>
      </c>
      <c r="AE246" s="5347">
        <f>SUMIF($G$230:$G$245,"TRUE",AE230:AE245)</f>
        <v>0</v>
      </c>
      <c r="AF246" s="5347">
        <f>SUMIF($G$230:$G$245,"TRUE",AF230:AF245)</f>
        <v>0</v>
      </c>
      <c r="AG246" s="5347">
        <f>SUMIF($G$230:$G$245,"TRUE",AG230:AG245)</f>
        <v>0</v>
      </c>
      <c r="AH246" s="5347">
        <f>SUMIF($G$230:$G$245,"TRUE",AH230:AH245)</f>
        <v>0</v>
      </c>
      <c r="AI246" s="5002">
        <f t="shared" si="37"/>
        <v>0</v>
      </c>
      <c r="AJ246" s="121"/>
      <c r="AK246" s="5112">
        <f>SUMIF($G$230:$G$245,"TRUE",AK230:AK245)</f>
        <v>0</v>
      </c>
      <c r="AL246" s="121"/>
      <c r="AM246" s="5112">
        <f>SUMIF($G$230:$G$245,"TRUE",AM230:AM245)</f>
        <v>0</v>
      </c>
      <c r="AN246" s="5112"/>
      <c r="AO246" s="121"/>
      <c r="AP246" s="164"/>
      <c r="AQ246" s="164"/>
      <c r="AR246" s="164"/>
      <c r="AS246" s="164"/>
    </row>
    <row r="247" spans="2:45" s="169" customFormat="1" ht="13.2">
      <c r="B247" s="236"/>
      <c r="C247" s="5005" t="s">
        <v>3151</v>
      </c>
      <c r="D247" s="5289"/>
      <c r="E247" s="5289"/>
      <c r="F247" s="5289"/>
      <c r="G247" s="5349"/>
      <c r="H247" s="5349"/>
      <c r="I247" s="5349"/>
      <c r="J247" s="5349"/>
      <c r="K247" s="5350"/>
      <c r="L247" s="5350"/>
      <c r="M247" s="5350"/>
      <c r="N247" s="5350"/>
      <c r="O247" s="5350"/>
      <c r="P247" s="5350"/>
      <c r="Q247" s="5350"/>
      <c r="R247" s="5346">
        <f>SUM(R230:R245)</f>
        <v>0</v>
      </c>
      <c r="S247" s="5350"/>
      <c r="T247" s="5346">
        <f>SUM(T230:T245)</f>
        <v>0</v>
      </c>
      <c r="U247" s="5346">
        <f>SUM(U230:U245)</f>
        <v>0</v>
      </c>
      <c r="V247" s="5346">
        <f>SUM(V230:V245)</f>
        <v>0</v>
      </c>
      <c r="W247" s="5346">
        <f>SUM(W230:W245)</f>
        <v>0</v>
      </c>
      <c r="X247" s="5002">
        <f>SUM(X230:X245)</f>
        <v>0</v>
      </c>
      <c r="Y247" s="160"/>
      <c r="Z247" s="5003">
        <f t="shared" ref="Z247:AI247" si="38">SUM(Z230:Z245)</f>
        <v>0</v>
      </c>
      <c r="AA247" s="5346">
        <f t="shared" si="38"/>
        <v>0</v>
      </c>
      <c r="AB247" s="5346">
        <f t="shared" si="38"/>
        <v>0</v>
      </c>
      <c r="AC247" s="5347">
        <f t="shared" si="38"/>
        <v>0</v>
      </c>
      <c r="AD247" s="5347">
        <f>SUM(AD230:AD245)</f>
        <v>0</v>
      </c>
      <c r="AE247" s="5347">
        <f>SUM(AE230:AE245)</f>
        <v>0</v>
      </c>
      <c r="AF247" s="5347">
        <f>SUM(AF230:AF245)</f>
        <v>0</v>
      </c>
      <c r="AG247" s="5347">
        <f>SUM(AG230:AG245)</f>
        <v>0</v>
      </c>
      <c r="AH247" s="5347">
        <f>SUM(AH230:AH245)</f>
        <v>0</v>
      </c>
      <c r="AI247" s="5002">
        <f t="shared" si="38"/>
        <v>0</v>
      </c>
      <c r="AJ247" s="160"/>
      <c r="AK247" s="5112">
        <f>SUM(AK230:AK245)</f>
        <v>0</v>
      </c>
      <c r="AL247" s="160"/>
      <c r="AM247" s="5112">
        <f>SUM(AM230:AM245)</f>
        <v>0</v>
      </c>
      <c r="AN247" s="5112"/>
      <c r="AO247" s="160"/>
      <c r="AP247" s="178"/>
      <c r="AQ247" s="178"/>
      <c r="AR247" s="178"/>
      <c r="AS247" s="178"/>
    </row>
    <row r="248" spans="2:45" s="169" customFormat="1" ht="13.2">
      <c r="B248" s="236"/>
      <c r="C248" s="5108" t="s">
        <v>2307</v>
      </c>
      <c r="D248" s="5289"/>
      <c r="E248" s="5289"/>
      <c r="F248" s="5289"/>
      <c r="G248" s="5349"/>
      <c r="H248" s="5349"/>
      <c r="I248" s="5349"/>
      <c r="J248" s="5349"/>
      <c r="K248" s="5350"/>
      <c r="L248" s="5350"/>
      <c r="M248" s="5350"/>
      <c r="N248" s="5350"/>
      <c r="O248" s="5350"/>
      <c r="P248" s="5350"/>
      <c r="Q248" s="5350"/>
      <c r="R248" s="5346">
        <f>R225+R246</f>
        <v>0</v>
      </c>
      <c r="S248" s="5350"/>
      <c r="T248" s="5346">
        <f>T225+T246</f>
        <v>0</v>
      </c>
      <c r="U248" s="5346">
        <f t="shared" ref="U248:X249" si="39">U246+U225</f>
        <v>0</v>
      </c>
      <c r="V248" s="5346">
        <f t="shared" si="39"/>
        <v>0</v>
      </c>
      <c r="W248" s="5346">
        <f t="shared" si="39"/>
        <v>0</v>
      </c>
      <c r="X248" s="5002">
        <f t="shared" si="39"/>
        <v>0</v>
      </c>
      <c r="Y248" s="160"/>
      <c r="Z248" s="5003">
        <f t="shared" ref="Z248:AI249" si="40">Z246+Z225</f>
        <v>0</v>
      </c>
      <c r="AA248" s="5346">
        <f t="shared" si="40"/>
        <v>0</v>
      </c>
      <c r="AB248" s="5346">
        <f t="shared" si="40"/>
        <v>0</v>
      </c>
      <c r="AC248" s="5347">
        <f t="shared" si="40"/>
        <v>0</v>
      </c>
      <c r="AD248" s="5347">
        <f t="shared" ref="AD248:AH249" si="41">AD246+AD225</f>
        <v>0</v>
      </c>
      <c r="AE248" s="5347">
        <f t="shared" si="41"/>
        <v>0</v>
      </c>
      <c r="AF248" s="5347">
        <f t="shared" si="41"/>
        <v>0</v>
      </c>
      <c r="AG248" s="5347">
        <f t="shared" si="41"/>
        <v>0</v>
      </c>
      <c r="AH248" s="5347">
        <f t="shared" si="41"/>
        <v>0</v>
      </c>
      <c r="AI248" s="5002">
        <f t="shared" si="40"/>
        <v>0</v>
      </c>
      <c r="AJ248" s="160"/>
      <c r="AK248" s="5112">
        <f>AK246+AK225</f>
        <v>0</v>
      </c>
      <c r="AL248" s="160"/>
      <c r="AM248" s="5112">
        <f>AM246+AM225</f>
        <v>0</v>
      </c>
      <c r="AN248" s="5112"/>
      <c r="AO248" s="160"/>
      <c r="AP248" s="178"/>
      <c r="AQ248" s="178"/>
      <c r="AR248" s="178"/>
      <c r="AS248" s="178"/>
    </row>
    <row r="249" spans="2:45" s="169" customFormat="1" ht="13.2">
      <c r="B249" s="236"/>
      <c r="C249" s="5005" t="s">
        <v>3034</v>
      </c>
      <c r="D249" s="5289"/>
      <c r="E249" s="5289"/>
      <c r="F249" s="5289"/>
      <c r="G249" s="5349"/>
      <c r="H249" s="5349"/>
      <c r="I249" s="5349"/>
      <c r="J249" s="5349"/>
      <c r="K249" s="5350"/>
      <c r="L249" s="5350"/>
      <c r="M249" s="5350"/>
      <c r="N249" s="5350"/>
      <c r="O249" s="5350"/>
      <c r="P249" s="5350"/>
      <c r="Q249" s="5350"/>
      <c r="R249" s="5346">
        <f>R226+R247</f>
        <v>0</v>
      </c>
      <c r="S249" s="5350"/>
      <c r="T249" s="5346">
        <f>T226+T247</f>
        <v>0</v>
      </c>
      <c r="U249" s="5346">
        <f t="shared" si="39"/>
        <v>0</v>
      </c>
      <c r="V249" s="5346">
        <f t="shared" si="39"/>
        <v>0</v>
      </c>
      <c r="W249" s="5346">
        <f t="shared" si="39"/>
        <v>0</v>
      </c>
      <c r="X249" s="5002">
        <f t="shared" si="39"/>
        <v>0</v>
      </c>
      <c r="Y249" s="160"/>
      <c r="Z249" s="5003">
        <f t="shared" si="40"/>
        <v>0</v>
      </c>
      <c r="AA249" s="5346">
        <f t="shared" si="40"/>
        <v>0</v>
      </c>
      <c r="AB249" s="5346">
        <f t="shared" si="40"/>
        <v>0</v>
      </c>
      <c r="AC249" s="5347">
        <f t="shared" si="40"/>
        <v>0</v>
      </c>
      <c r="AD249" s="5347">
        <f t="shared" si="41"/>
        <v>0</v>
      </c>
      <c r="AE249" s="5347">
        <f t="shared" si="41"/>
        <v>0</v>
      </c>
      <c r="AF249" s="5347">
        <f t="shared" si="41"/>
        <v>0</v>
      </c>
      <c r="AG249" s="5347">
        <f t="shared" si="41"/>
        <v>0</v>
      </c>
      <c r="AH249" s="5347">
        <f t="shared" si="41"/>
        <v>0</v>
      </c>
      <c r="AI249" s="5002">
        <f t="shared" si="40"/>
        <v>0</v>
      </c>
      <c r="AJ249" s="160"/>
      <c r="AK249" s="5112">
        <f>AK247+AK226</f>
        <v>0</v>
      </c>
      <c r="AL249" s="160"/>
      <c r="AM249" s="5112">
        <f>AM247+AM226</f>
        <v>0</v>
      </c>
      <c r="AN249" s="5112"/>
      <c r="AO249" s="160"/>
      <c r="AP249" s="178"/>
      <c r="AQ249" s="178"/>
      <c r="AR249" s="178"/>
      <c r="AS249" s="178"/>
    </row>
    <row r="250" spans="2:45" ht="13.2">
      <c r="B250" s="233"/>
      <c r="C250" s="5283" t="s">
        <v>3035</v>
      </c>
      <c r="D250" s="1687"/>
      <c r="E250" s="1687"/>
      <c r="F250" s="1682"/>
      <c r="G250" s="1682"/>
      <c r="H250" s="1682"/>
      <c r="I250" s="1682"/>
      <c r="J250" s="1682"/>
      <c r="K250" s="1683"/>
      <c r="L250" s="1683"/>
      <c r="M250" s="1683"/>
      <c r="N250" s="1684"/>
      <c r="O250" s="1698"/>
      <c r="P250" s="1698"/>
      <c r="Q250" s="1698"/>
      <c r="R250" s="1698"/>
      <c r="S250" s="1698"/>
      <c r="T250" s="1698"/>
      <c r="U250" s="1684"/>
      <c r="V250" s="1684"/>
      <c r="W250" s="1684"/>
      <c r="X250" s="1685"/>
      <c r="Y250" s="121"/>
      <c r="Z250" s="5358"/>
      <c r="AA250" s="1684"/>
      <c r="AB250" s="1684"/>
      <c r="AC250" s="1707"/>
      <c r="AD250" s="2055"/>
      <c r="AE250" s="2055"/>
      <c r="AF250" s="2055"/>
      <c r="AG250" s="1379"/>
      <c r="AH250" s="1684"/>
      <c r="AI250" s="1685"/>
      <c r="AJ250" s="121"/>
      <c r="AK250" s="5335"/>
      <c r="AL250" s="121"/>
      <c r="AM250" s="5335"/>
      <c r="AN250" s="5335"/>
      <c r="AO250" s="121"/>
      <c r="AP250" s="164"/>
      <c r="AQ250" s="164"/>
      <c r="AR250" s="164"/>
      <c r="AS250" s="164"/>
    </row>
    <row r="251" spans="2:45" ht="13.2">
      <c r="B251" s="233"/>
      <c r="C251" s="5285" t="s">
        <v>3133</v>
      </c>
      <c r="D251" s="1690"/>
      <c r="E251" s="1690"/>
      <c r="F251" s="1691"/>
      <c r="G251" s="1692"/>
      <c r="H251" s="1692"/>
      <c r="I251" s="1692"/>
      <c r="J251" s="1692"/>
      <c r="K251" s="1693"/>
      <c r="L251" s="1693"/>
      <c r="M251" s="1693"/>
      <c r="N251" s="1693"/>
      <c r="O251" s="1684"/>
      <c r="P251" s="1693"/>
      <c r="Q251" s="1693"/>
      <c r="R251" s="1693"/>
      <c r="S251" s="1693"/>
      <c r="T251" s="1693"/>
      <c r="U251" s="1693"/>
      <c r="V251" s="1692"/>
      <c r="W251" s="1694"/>
      <c r="X251" s="1695"/>
      <c r="Y251" s="121"/>
      <c r="Z251" s="5336"/>
      <c r="AA251" s="2029"/>
      <c r="AB251" s="544"/>
      <c r="AC251" s="1696"/>
      <c r="AD251" s="2029"/>
      <c r="AE251" s="2029"/>
      <c r="AF251" s="2029"/>
      <c r="AG251" s="1376"/>
      <c r="AH251" s="2029"/>
      <c r="AI251" s="1532"/>
      <c r="AJ251" s="121"/>
      <c r="AK251" s="5337"/>
      <c r="AL251" s="121"/>
      <c r="AM251" s="5337"/>
      <c r="AN251" s="5337"/>
      <c r="AO251" s="121"/>
      <c r="AP251" s="164"/>
      <c r="AQ251" s="164"/>
      <c r="AR251" s="164"/>
      <c r="AS251" s="164"/>
    </row>
    <row r="252" spans="2:45" ht="13.2">
      <c r="B252" s="233"/>
      <c r="C252" s="5285" t="s">
        <v>3134</v>
      </c>
      <c r="D252" s="1690"/>
      <c r="E252" s="1690"/>
      <c r="F252" s="1691"/>
      <c r="G252" s="1692"/>
      <c r="H252" s="1692"/>
      <c r="I252" s="1692"/>
      <c r="J252" s="1692"/>
      <c r="K252" s="1693"/>
      <c r="L252" s="1693"/>
      <c r="M252" s="1693"/>
      <c r="N252" s="1693"/>
      <c r="O252" s="1684"/>
      <c r="P252" s="1693"/>
      <c r="Q252" s="1693"/>
      <c r="R252" s="1693"/>
      <c r="S252" s="1693"/>
      <c r="T252" s="1693"/>
      <c r="U252" s="1693"/>
      <c r="V252" s="1692"/>
      <c r="W252" s="1694"/>
      <c r="X252" s="1695"/>
      <c r="Y252" s="121"/>
      <c r="Z252" s="5336"/>
      <c r="AA252" s="2029"/>
      <c r="AB252" s="544"/>
      <c r="AC252" s="1696"/>
      <c r="AD252" s="2029"/>
      <c r="AE252" s="2029"/>
      <c r="AF252" s="2029"/>
      <c r="AG252" s="1376"/>
      <c r="AH252" s="2029"/>
      <c r="AI252" s="1532"/>
      <c r="AJ252" s="121"/>
      <c r="AK252" s="5337"/>
      <c r="AL252" s="121"/>
      <c r="AM252" s="5337"/>
      <c r="AN252" s="5337"/>
      <c r="AO252" s="121"/>
      <c r="AP252" s="164"/>
      <c r="AQ252" s="164"/>
      <c r="AR252" s="164"/>
      <c r="AS252" s="164"/>
    </row>
    <row r="253" spans="2:45" ht="13.2">
      <c r="B253" s="233"/>
      <c r="C253" s="5285" t="s">
        <v>3135</v>
      </c>
      <c r="D253" s="1690"/>
      <c r="E253" s="1690"/>
      <c r="F253" s="1691"/>
      <c r="G253" s="1692"/>
      <c r="H253" s="1692"/>
      <c r="I253" s="1692"/>
      <c r="J253" s="1692"/>
      <c r="K253" s="1693"/>
      <c r="L253" s="1693"/>
      <c r="M253" s="1693"/>
      <c r="N253" s="1693"/>
      <c r="O253" s="1684"/>
      <c r="P253" s="1693"/>
      <c r="Q253" s="1693"/>
      <c r="R253" s="1693"/>
      <c r="S253" s="1693"/>
      <c r="T253" s="1693"/>
      <c r="U253" s="1693"/>
      <c r="V253" s="1692"/>
      <c r="W253" s="1694"/>
      <c r="X253" s="1695"/>
      <c r="Y253" s="121"/>
      <c r="Z253" s="5336"/>
      <c r="AA253" s="2029"/>
      <c r="AB253" s="544"/>
      <c r="AC253" s="1696"/>
      <c r="AD253" s="2029"/>
      <c r="AE253" s="2029"/>
      <c r="AF253" s="2029"/>
      <c r="AG253" s="1376"/>
      <c r="AH253" s="2029"/>
      <c r="AI253" s="1532"/>
      <c r="AJ253" s="121"/>
      <c r="AK253" s="5337"/>
      <c r="AL253" s="121"/>
      <c r="AM253" s="5337"/>
      <c r="AN253" s="5337"/>
      <c r="AO253" s="121"/>
      <c r="AP253" s="164"/>
      <c r="AQ253" s="164"/>
      <c r="AR253" s="164"/>
      <c r="AS253" s="164"/>
    </row>
    <row r="254" spans="2:45" ht="13.2">
      <c r="B254" s="233"/>
      <c r="C254" s="5338" t="s">
        <v>3136</v>
      </c>
      <c r="D254" s="1690"/>
      <c r="E254" s="1690"/>
      <c r="F254" s="1691"/>
      <c r="G254" s="1697" t="b">
        <v>1</v>
      </c>
      <c r="H254" s="1697"/>
      <c r="I254" s="1697"/>
      <c r="J254" s="1697"/>
      <c r="K254" s="1693"/>
      <c r="L254" s="1693"/>
      <c r="M254" s="1693"/>
      <c r="N254" s="1693"/>
      <c r="O254" s="1698">
        <v>0</v>
      </c>
      <c r="P254" s="1698">
        <v>0</v>
      </c>
      <c r="Q254" s="1698">
        <v>0</v>
      </c>
      <c r="R254" s="1699">
        <f>O254*Q254</f>
        <v>0</v>
      </c>
      <c r="S254" s="1698">
        <v>0</v>
      </c>
      <c r="T254" s="1699">
        <f>O254*S254</f>
        <v>0</v>
      </c>
      <c r="U254" s="1698">
        <v>0</v>
      </c>
      <c r="V254" s="1698">
        <v>0</v>
      </c>
      <c r="W254" s="1698">
        <v>0</v>
      </c>
      <c r="X254" s="1700">
        <f>U254+V254-W254</f>
        <v>0</v>
      </c>
      <c r="Y254" s="121"/>
      <c r="Z254" s="5339">
        <f>+AA254+AB254</f>
        <v>0</v>
      </c>
      <c r="AA254" s="1698">
        <v>0</v>
      </c>
      <c r="AB254" s="1698">
        <v>0</v>
      </c>
      <c r="AC254" s="1705">
        <v>0</v>
      </c>
      <c r="AD254" s="2117">
        <v>0</v>
      </c>
      <c r="AE254" s="2117">
        <v>0</v>
      </c>
      <c r="AF254" s="2117">
        <v>0</v>
      </c>
      <c r="AG254" s="1377">
        <v>0</v>
      </c>
      <c r="AH254" s="2113">
        <f>AE254+AF254-AG254</f>
        <v>0</v>
      </c>
      <c r="AI254" s="1533">
        <f>AB254+AD254</f>
        <v>0</v>
      </c>
      <c r="AJ254" s="121"/>
      <c r="AK254" s="5340">
        <v>0</v>
      </c>
      <c r="AL254" s="121"/>
      <c r="AM254" s="5340">
        <v>0</v>
      </c>
      <c r="AN254" s="5340"/>
      <c r="AO254" s="121"/>
      <c r="AP254" s="164"/>
      <c r="AQ254" s="164"/>
      <c r="AR254" s="164"/>
      <c r="AS254" s="164"/>
    </row>
    <row r="255" spans="2:45" ht="13.2">
      <c r="B255" s="233"/>
      <c r="C255" s="5338" t="s">
        <v>3137</v>
      </c>
      <c r="D255" s="1690"/>
      <c r="E255" s="1690"/>
      <c r="F255" s="1691"/>
      <c r="G255" s="1697" t="b">
        <v>0</v>
      </c>
      <c r="H255" s="1697"/>
      <c r="I255" s="1697"/>
      <c r="J255" s="1697"/>
      <c r="K255" s="1693"/>
      <c r="L255" s="1693"/>
      <c r="M255" s="1693"/>
      <c r="N255" s="1693"/>
      <c r="O255" s="1684">
        <v>0</v>
      </c>
      <c r="P255" s="1698">
        <v>0</v>
      </c>
      <c r="Q255" s="1698">
        <v>0</v>
      </c>
      <c r="R255" s="1699">
        <f>O255*Q255</f>
        <v>0</v>
      </c>
      <c r="S255" s="1698">
        <v>0</v>
      </c>
      <c r="T255" s="1699">
        <f>O255*S255</f>
        <v>0</v>
      </c>
      <c r="U255" s="1698">
        <v>0</v>
      </c>
      <c r="V255" s="1698">
        <v>0</v>
      </c>
      <c r="W255" s="1698">
        <v>0</v>
      </c>
      <c r="X255" s="1700">
        <f>U255+V255-W255</f>
        <v>0</v>
      </c>
      <c r="Y255" s="121"/>
      <c r="Z255" s="5339">
        <f>+AA255+AB255</f>
        <v>0</v>
      </c>
      <c r="AA255" s="2117">
        <v>0</v>
      </c>
      <c r="AB255" s="605">
        <v>0</v>
      </c>
      <c r="AC255" s="1701">
        <v>0</v>
      </c>
      <c r="AD255" s="2117">
        <v>0</v>
      </c>
      <c r="AE255" s="2117">
        <v>0</v>
      </c>
      <c r="AF255" s="2117">
        <v>0</v>
      </c>
      <c r="AG255" s="1377">
        <v>0</v>
      </c>
      <c r="AH255" s="2113">
        <f>AE255+AF255-AG255</f>
        <v>0</v>
      </c>
      <c r="AI255" s="1533">
        <f>AB255+AD255</f>
        <v>0</v>
      </c>
      <c r="AJ255" s="121"/>
      <c r="AK255" s="5340">
        <v>0</v>
      </c>
      <c r="AL255" s="121"/>
      <c r="AM255" s="5340">
        <v>0</v>
      </c>
      <c r="AN255" s="5340"/>
      <c r="AO255" s="121"/>
      <c r="AP255" s="164"/>
      <c r="AQ255" s="164"/>
      <c r="AR255" s="164"/>
      <c r="AS255" s="164"/>
    </row>
    <row r="256" spans="2:45" ht="13.2">
      <c r="B256" s="233"/>
      <c r="C256" s="5338" t="s">
        <v>3138</v>
      </c>
      <c r="D256" s="1690"/>
      <c r="E256" s="1690"/>
      <c r="F256" s="1691"/>
      <c r="G256" s="1697" t="b">
        <v>1</v>
      </c>
      <c r="H256" s="1697"/>
      <c r="I256" s="1697"/>
      <c r="J256" s="1697"/>
      <c r="K256" s="1693"/>
      <c r="L256" s="1693"/>
      <c r="M256" s="1693"/>
      <c r="N256" s="1693"/>
      <c r="O256" s="1684">
        <v>0</v>
      </c>
      <c r="P256" s="1698">
        <v>0</v>
      </c>
      <c r="Q256" s="1698">
        <v>0</v>
      </c>
      <c r="R256" s="1699">
        <f>O256*Q256</f>
        <v>0</v>
      </c>
      <c r="S256" s="1698">
        <v>0</v>
      </c>
      <c r="T256" s="1699">
        <f>O256*S256</f>
        <v>0</v>
      </c>
      <c r="U256" s="1698">
        <v>0</v>
      </c>
      <c r="V256" s="1698">
        <v>0</v>
      </c>
      <c r="W256" s="1698">
        <v>0</v>
      </c>
      <c r="X256" s="1700">
        <f>U256+V256-W256</f>
        <v>0</v>
      </c>
      <c r="Y256" s="121"/>
      <c r="Z256" s="5339">
        <f>+AA256+AB256</f>
        <v>0</v>
      </c>
      <c r="AA256" s="2117">
        <v>0</v>
      </c>
      <c r="AB256" s="605">
        <v>0</v>
      </c>
      <c r="AC256" s="1701">
        <v>0</v>
      </c>
      <c r="AD256" s="2117">
        <v>0</v>
      </c>
      <c r="AE256" s="2117">
        <v>0</v>
      </c>
      <c r="AF256" s="2117">
        <v>0</v>
      </c>
      <c r="AG256" s="1377">
        <v>0</v>
      </c>
      <c r="AH256" s="2113">
        <f>AE256+AF256-AG256</f>
        <v>0</v>
      </c>
      <c r="AI256" s="1533">
        <f>AB256+AD256</f>
        <v>0</v>
      </c>
      <c r="AJ256" s="121"/>
      <c r="AK256" s="5340">
        <v>0</v>
      </c>
      <c r="AL256" s="121"/>
      <c r="AM256" s="5340">
        <v>0</v>
      </c>
      <c r="AN256" s="5340"/>
      <c r="AO256" s="121"/>
      <c r="AP256" s="164"/>
      <c r="AQ256" s="164"/>
      <c r="AR256" s="164"/>
      <c r="AS256" s="164"/>
    </row>
    <row r="257" spans="2:45" ht="13.2">
      <c r="B257" s="233"/>
      <c r="C257" s="5285" t="s">
        <v>3139</v>
      </c>
      <c r="D257" s="1690"/>
      <c r="E257" s="1690"/>
      <c r="F257" s="1691"/>
      <c r="G257" s="1692"/>
      <c r="H257" s="1692"/>
      <c r="I257" s="1692"/>
      <c r="J257" s="1692"/>
      <c r="K257" s="1693"/>
      <c r="L257" s="1693"/>
      <c r="M257" s="1693"/>
      <c r="N257" s="1693"/>
      <c r="O257" s="1684"/>
      <c r="P257" s="1693"/>
      <c r="Q257" s="1693"/>
      <c r="R257" s="1693"/>
      <c r="S257" s="1693"/>
      <c r="T257" s="1693"/>
      <c r="U257" s="1693"/>
      <c r="V257" s="1692"/>
      <c r="W257" s="1694"/>
      <c r="X257" s="1695"/>
      <c r="Y257" s="121"/>
      <c r="Z257" s="5336"/>
      <c r="AA257" s="2029"/>
      <c r="AB257" s="544"/>
      <c r="AC257" s="1696"/>
      <c r="AD257" s="2029"/>
      <c r="AE257" s="2029"/>
      <c r="AF257" s="2029"/>
      <c r="AG257" s="1376"/>
      <c r="AH257" s="2029"/>
      <c r="AI257" s="1532"/>
      <c r="AJ257" s="121"/>
      <c r="AK257" s="5337"/>
      <c r="AL257" s="121"/>
      <c r="AM257" s="5337"/>
      <c r="AN257" s="5337"/>
      <c r="AO257" s="121"/>
      <c r="AP257" s="164"/>
      <c r="AQ257" s="164"/>
      <c r="AR257" s="164"/>
      <c r="AS257" s="164"/>
    </row>
    <row r="258" spans="2:45" ht="13.2">
      <c r="B258" s="233"/>
      <c r="C258" s="5338" t="s">
        <v>3136</v>
      </c>
      <c r="D258" s="1690"/>
      <c r="E258" s="1690"/>
      <c r="F258" s="1691"/>
      <c r="G258" s="1697" t="b">
        <v>1</v>
      </c>
      <c r="H258" s="1697"/>
      <c r="I258" s="1697"/>
      <c r="J258" s="1697"/>
      <c r="K258" s="1693"/>
      <c r="L258" s="1693"/>
      <c r="M258" s="1693"/>
      <c r="N258" s="1693"/>
      <c r="O258" s="1684">
        <v>0</v>
      </c>
      <c r="P258" s="1698">
        <v>0</v>
      </c>
      <c r="Q258" s="1698">
        <v>0</v>
      </c>
      <c r="R258" s="1699">
        <f>O258*Q258</f>
        <v>0</v>
      </c>
      <c r="S258" s="1698">
        <v>0</v>
      </c>
      <c r="T258" s="1699">
        <f>O258*S258</f>
        <v>0</v>
      </c>
      <c r="U258" s="1698">
        <v>0</v>
      </c>
      <c r="V258" s="1698">
        <v>0</v>
      </c>
      <c r="W258" s="1698">
        <v>0</v>
      </c>
      <c r="X258" s="1700">
        <f>U258+V258-W258</f>
        <v>0</v>
      </c>
      <c r="Y258" s="121"/>
      <c r="Z258" s="5339">
        <f>+AA258+AB258</f>
        <v>0</v>
      </c>
      <c r="AA258" s="2117">
        <v>0</v>
      </c>
      <c r="AB258" s="605">
        <v>0</v>
      </c>
      <c r="AC258" s="1701">
        <v>0</v>
      </c>
      <c r="AD258" s="2117">
        <v>0</v>
      </c>
      <c r="AE258" s="2117">
        <v>0</v>
      </c>
      <c r="AF258" s="2117">
        <v>0</v>
      </c>
      <c r="AG258" s="1377">
        <v>0</v>
      </c>
      <c r="AH258" s="2113">
        <f>AE258+AF258-AG258</f>
        <v>0</v>
      </c>
      <c r="AI258" s="1533">
        <f>AB258+AD258</f>
        <v>0</v>
      </c>
      <c r="AJ258" s="121"/>
      <c r="AK258" s="5340">
        <v>0</v>
      </c>
      <c r="AL258" s="121"/>
      <c r="AM258" s="5340">
        <v>0</v>
      </c>
      <c r="AN258" s="5340"/>
      <c r="AO258" s="121"/>
      <c r="AP258" s="164"/>
      <c r="AQ258" s="164"/>
      <c r="AR258" s="164"/>
      <c r="AS258" s="164"/>
    </row>
    <row r="259" spans="2:45" ht="13.2">
      <c r="B259" s="233"/>
      <c r="C259" s="5338" t="s">
        <v>3137</v>
      </c>
      <c r="D259" s="1690"/>
      <c r="E259" s="1690"/>
      <c r="F259" s="1691"/>
      <c r="G259" s="1697" t="b">
        <v>0</v>
      </c>
      <c r="H259" s="1697"/>
      <c r="I259" s="1697"/>
      <c r="J259" s="1697"/>
      <c r="K259" s="1693"/>
      <c r="L259" s="1693"/>
      <c r="M259" s="1693"/>
      <c r="N259" s="1693"/>
      <c r="O259" s="1684">
        <v>0</v>
      </c>
      <c r="P259" s="1698">
        <v>0</v>
      </c>
      <c r="Q259" s="1698">
        <v>0</v>
      </c>
      <c r="R259" s="1699">
        <f>O259*Q259</f>
        <v>0</v>
      </c>
      <c r="S259" s="1698">
        <v>0</v>
      </c>
      <c r="T259" s="1699">
        <f>O259*S259</f>
        <v>0</v>
      </c>
      <c r="U259" s="1698">
        <v>0</v>
      </c>
      <c r="V259" s="1698">
        <v>0</v>
      </c>
      <c r="W259" s="1698">
        <v>0</v>
      </c>
      <c r="X259" s="1700">
        <f>U259+V259-W259</f>
        <v>0</v>
      </c>
      <c r="Y259" s="121"/>
      <c r="Z259" s="5339">
        <f>+AA259+AB259</f>
        <v>0</v>
      </c>
      <c r="AA259" s="2117">
        <v>0</v>
      </c>
      <c r="AB259" s="605">
        <v>0</v>
      </c>
      <c r="AC259" s="1701">
        <v>0</v>
      </c>
      <c r="AD259" s="2117">
        <v>0</v>
      </c>
      <c r="AE259" s="2117">
        <v>0</v>
      </c>
      <c r="AF259" s="2117">
        <v>0</v>
      </c>
      <c r="AG259" s="1377">
        <v>0</v>
      </c>
      <c r="AH259" s="2113">
        <f>AE259+AF259-AG259</f>
        <v>0</v>
      </c>
      <c r="AI259" s="1533">
        <f>AB259+AD259</f>
        <v>0</v>
      </c>
      <c r="AJ259" s="121"/>
      <c r="AK259" s="5340">
        <v>0</v>
      </c>
      <c r="AL259" s="121"/>
      <c r="AM259" s="5340">
        <v>0</v>
      </c>
      <c r="AN259" s="5340"/>
      <c r="AO259" s="121"/>
      <c r="AP259" s="164"/>
      <c r="AQ259" s="164"/>
      <c r="AR259" s="164"/>
      <c r="AS259" s="164"/>
    </row>
    <row r="260" spans="2:45" ht="13.2">
      <c r="B260" s="233"/>
      <c r="C260" s="5338" t="s">
        <v>3138</v>
      </c>
      <c r="D260" s="1690"/>
      <c r="E260" s="1690"/>
      <c r="F260" s="1691"/>
      <c r="G260" s="1697" t="b">
        <v>1</v>
      </c>
      <c r="H260" s="1697"/>
      <c r="I260" s="1697"/>
      <c r="J260" s="1697"/>
      <c r="K260" s="1693"/>
      <c r="L260" s="1693"/>
      <c r="M260" s="1693"/>
      <c r="N260" s="1693"/>
      <c r="O260" s="1684">
        <v>0</v>
      </c>
      <c r="P260" s="1698">
        <v>0</v>
      </c>
      <c r="Q260" s="1698">
        <v>0</v>
      </c>
      <c r="R260" s="1699">
        <f>O260*Q260</f>
        <v>0</v>
      </c>
      <c r="S260" s="1698">
        <v>0</v>
      </c>
      <c r="T260" s="1699">
        <f>O260*S260</f>
        <v>0</v>
      </c>
      <c r="U260" s="1698">
        <v>0</v>
      </c>
      <c r="V260" s="1698">
        <v>0</v>
      </c>
      <c r="W260" s="1698">
        <v>0</v>
      </c>
      <c r="X260" s="1700">
        <f>U260+V260-W260</f>
        <v>0</v>
      </c>
      <c r="Y260" s="121"/>
      <c r="Z260" s="5339">
        <f>+AA260+AB260</f>
        <v>0</v>
      </c>
      <c r="AA260" s="2117">
        <v>0</v>
      </c>
      <c r="AB260" s="605">
        <v>0</v>
      </c>
      <c r="AC260" s="1701">
        <v>0</v>
      </c>
      <c r="AD260" s="2117">
        <v>0</v>
      </c>
      <c r="AE260" s="2117">
        <v>0</v>
      </c>
      <c r="AF260" s="2117">
        <v>0</v>
      </c>
      <c r="AG260" s="1377">
        <v>0</v>
      </c>
      <c r="AH260" s="2113">
        <f>AE260+AF260-AG260</f>
        <v>0</v>
      </c>
      <c r="AI260" s="1533">
        <f>AB260+AD260</f>
        <v>0</v>
      </c>
      <c r="AJ260" s="121"/>
      <c r="AK260" s="5340">
        <v>0</v>
      </c>
      <c r="AL260" s="121"/>
      <c r="AM260" s="5340">
        <v>0</v>
      </c>
      <c r="AN260" s="5340"/>
      <c r="AO260" s="121"/>
      <c r="AP260" s="164"/>
      <c r="AQ260" s="164"/>
      <c r="AR260" s="164"/>
      <c r="AS260" s="164"/>
    </row>
    <row r="261" spans="2:45" ht="13.2">
      <c r="B261" s="233"/>
      <c r="C261" s="5285" t="s">
        <v>3140</v>
      </c>
      <c r="D261" s="1690"/>
      <c r="E261" s="1690"/>
      <c r="F261" s="1691"/>
      <c r="G261" s="1692"/>
      <c r="H261" s="1692"/>
      <c r="I261" s="1692"/>
      <c r="J261" s="1692"/>
      <c r="K261" s="1693"/>
      <c r="L261" s="1693"/>
      <c r="M261" s="1693"/>
      <c r="N261" s="1693"/>
      <c r="O261" s="1684"/>
      <c r="P261" s="1693"/>
      <c r="Q261" s="1693"/>
      <c r="R261" s="1693"/>
      <c r="S261" s="1693"/>
      <c r="T261" s="1693"/>
      <c r="U261" s="1693"/>
      <c r="V261" s="1692"/>
      <c r="W261" s="1694"/>
      <c r="X261" s="1695"/>
      <c r="Y261" s="121"/>
      <c r="Z261" s="5336"/>
      <c r="AA261" s="2029"/>
      <c r="AB261" s="544"/>
      <c r="AC261" s="1696"/>
      <c r="AD261" s="2029"/>
      <c r="AE261" s="2029"/>
      <c r="AF261" s="2029"/>
      <c r="AG261" s="1376"/>
      <c r="AH261" s="2029"/>
      <c r="AI261" s="1532"/>
      <c r="AJ261" s="121"/>
      <c r="AK261" s="5337"/>
      <c r="AL261" s="121"/>
      <c r="AM261" s="5337"/>
      <c r="AN261" s="5337"/>
      <c r="AO261" s="121"/>
      <c r="AP261" s="164"/>
      <c r="AQ261" s="164"/>
      <c r="AR261" s="164"/>
      <c r="AS261" s="164"/>
    </row>
    <row r="262" spans="2:45" ht="13.2">
      <c r="B262" s="233"/>
      <c r="C262" s="5285" t="s">
        <v>3141</v>
      </c>
      <c r="D262" s="1690"/>
      <c r="E262" s="1690"/>
      <c r="F262" s="1691"/>
      <c r="G262" s="1692"/>
      <c r="H262" s="1692"/>
      <c r="I262" s="1692"/>
      <c r="J262" s="1692"/>
      <c r="K262" s="1693"/>
      <c r="L262" s="1693"/>
      <c r="M262" s="1693"/>
      <c r="N262" s="1693"/>
      <c r="O262" s="1684"/>
      <c r="P262" s="1693"/>
      <c r="Q262" s="1693"/>
      <c r="R262" s="1693"/>
      <c r="S262" s="1693"/>
      <c r="T262" s="1693"/>
      <c r="U262" s="1693"/>
      <c r="V262" s="1692"/>
      <c r="W262" s="1694"/>
      <c r="X262" s="1695"/>
      <c r="Y262" s="121"/>
      <c r="Z262" s="5336"/>
      <c r="AA262" s="2029"/>
      <c r="AB262" s="544"/>
      <c r="AC262" s="1696"/>
      <c r="AD262" s="2029"/>
      <c r="AE262" s="2029"/>
      <c r="AF262" s="2029"/>
      <c r="AG262" s="1376"/>
      <c r="AH262" s="2029"/>
      <c r="AI262" s="1532"/>
      <c r="AJ262" s="121"/>
      <c r="AK262" s="5337"/>
      <c r="AL262" s="121"/>
      <c r="AM262" s="5337"/>
      <c r="AN262" s="5337"/>
      <c r="AO262" s="121"/>
      <c r="AP262" s="164"/>
      <c r="AQ262" s="164"/>
      <c r="AR262" s="164"/>
      <c r="AS262" s="164"/>
    </row>
    <row r="263" spans="2:45" ht="13.2">
      <c r="B263" s="233"/>
      <c r="C263" s="5338" t="s">
        <v>3136</v>
      </c>
      <c r="D263" s="1690"/>
      <c r="E263" s="1690"/>
      <c r="F263" s="1691"/>
      <c r="G263" s="1697" t="b">
        <v>1</v>
      </c>
      <c r="H263" s="1697"/>
      <c r="I263" s="1697"/>
      <c r="J263" s="1697"/>
      <c r="K263" s="1693"/>
      <c r="L263" s="1693"/>
      <c r="M263" s="1693"/>
      <c r="N263" s="1693"/>
      <c r="O263" s="1684">
        <v>0</v>
      </c>
      <c r="P263" s="1698">
        <v>0</v>
      </c>
      <c r="Q263" s="1698">
        <v>0</v>
      </c>
      <c r="R263" s="1699">
        <f>O263*Q263</f>
        <v>0</v>
      </c>
      <c r="S263" s="1698">
        <v>0</v>
      </c>
      <c r="T263" s="1699">
        <f>O263*S263</f>
        <v>0</v>
      </c>
      <c r="U263" s="1698">
        <v>0</v>
      </c>
      <c r="V263" s="1698">
        <v>0</v>
      </c>
      <c r="W263" s="1698">
        <v>0</v>
      </c>
      <c r="X263" s="1700">
        <f>U263+V263-W263</f>
        <v>0</v>
      </c>
      <c r="Y263" s="121"/>
      <c r="Z263" s="5339">
        <f>+AA263+AB263</f>
        <v>0</v>
      </c>
      <c r="AA263" s="2117">
        <v>0</v>
      </c>
      <c r="AB263" s="605">
        <v>0</v>
      </c>
      <c r="AC263" s="1701">
        <v>0</v>
      </c>
      <c r="AD263" s="2117">
        <v>0</v>
      </c>
      <c r="AE263" s="2117">
        <v>0</v>
      </c>
      <c r="AF263" s="2117">
        <v>0</v>
      </c>
      <c r="AG263" s="1377">
        <v>0</v>
      </c>
      <c r="AH263" s="2113">
        <f>AE263+AF263-AG263</f>
        <v>0</v>
      </c>
      <c r="AI263" s="1533">
        <f>AB263+AD263</f>
        <v>0</v>
      </c>
      <c r="AJ263" s="121"/>
      <c r="AK263" s="5340">
        <v>0</v>
      </c>
      <c r="AL263" s="121"/>
      <c r="AM263" s="5340">
        <v>0</v>
      </c>
      <c r="AN263" s="5340"/>
      <c r="AO263" s="121"/>
      <c r="AP263" s="164"/>
      <c r="AQ263" s="164"/>
      <c r="AR263" s="164"/>
      <c r="AS263" s="164"/>
    </row>
    <row r="264" spans="2:45" ht="13.2">
      <c r="B264" s="233"/>
      <c r="C264" s="5338" t="s">
        <v>3137</v>
      </c>
      <c r="D264" s="1690"/>
      <c r="E264" s="1690"/>
      <c r="F264" s="1691"/>
      <c r="G264" s="1697" t="b">
        <v>0</v>
      </c>
      <c r="H264" s="1697"/>
      <c r="I264" s="1697"/>
      <c r="J264" s="1697"/>
      <c r="K264" s="1693"/>
      <c r="L264" s="1693"/>
      <c r="M264" s="1693"/>
      <c r="N264" s="1693"/>
      <c r="O264" s="1684">
        <v>0</v>
      </c>
      <c r="P264" s="1698">
        <v>0</v>
      </c>
      <c r="Q264" s="1698">
        <v>0</v>
      </c>
      <c r="R264" s="1699">
        <f>O264*Q264</f>
        <v>0</v>
      </c>
      <c r="S264" s="1698">
        <v>0</v>
      </c>
      <c r="T264" s="1699">
        <f>O264*S264</f>
        <v>0</v>
      </c>
      <c r="U264" s="1698">
        <v>0</v>
      </c>
      <c r="V264" s="1698">
        <v>0</v>
      </c>
      <c r="W264" s="1698">
        <v>0</v>
      </c>
      <c r="X264" s="1700">
        <f>U264+V264-W264</f>
        <v>0</v>
      </c>
      <c r="Y264" s="121"/>
      <c r="Z264" s="5339">
        <f>+AA264+AB264</f>
        <v>0</v>
      </c>
      <c r="AA264" s="2117">
        <v>0</v>
      </c>
      <c r="AB264" s="605">
        <v>0</v>
      </c>
      <c r="AC264" s="1701">
        <v>0</v>
      </c>
      <c r="AD264" s="2117">
        <v>0</v>
      </c>
      <c r="AE264" s="2117">
        <v>0</v>
      </c>
      <c r="AF264" s="2117">
        <v>0</v>
      </c>
      <c r="AG264" s="1377">
        <v>0</v>
      </c>
      <c r="AH264" s="2113">
        <f>AE264+AF264-AG264</f>
        <v>0</v>
      </c>
      <c r="AI264" s="1533">
        <f>AB264+AD264</f>
        <v>0</v>
      </c>
      <c r="AJ264" s="121"/>
      <c r="AK264" s="5340">
        <v>0</v>
      </c>
      <c r="AL264" s="121"/>
      <c r="AM264" s="5340">
        <v>0</v>
      </c>
      <c r="AN264" s="5340"/>
      <c r="AO264" s="121"/>
      <c r="AP264" s="164"/>
      <c r="AQ264" s="164"/>
      <c r="AR264" s="164"/>
      <c r="AS264" s="164"/>
    </row>
    <row r="265" spans="2:45" ht="13.2">
      <c r="B265" s="233"/>
      <c r="C265" s="5338" t="s">
        <v>3138</v>
      </c>
      <c r="D265" s="1690"/>
      <c r="E265" s="1690"/>
      <c r="F265" s="1691"/>
      <c r="G265" s="1697" t="b">
        <v>1</v>
      </c>
      <c r="H265" s="1697"/>
      <c r="I265" s="1697"/>
      <c r="J265" s="1697"/>
      <c r="K265" s="1693"/>
      <c r="L265" s="1693"/>
      <c r="M265" s="1693"/>
      <c r="N265" s="1693"/>
      <c r="O265" s="1684">
        <v>0</v>
      </c>
      <c r="P265" s="1698">
        <v>0</v>
      </c>
      <c r="Q265" s="1698">
        <v>0</v>
      </c>
      <c r="R265" s="1699">
        <f>O265*Q265</f>
        <v>0</v>
      </c>
      <c r="S265" s="1698">
        <v>0</v>
      </c>
      <c r="T265" s="1699">
        <f>O265*S265</f>
        <v>0</v>
      </c>
      <c r="U265" s="1698">
        <v>0</v>
      </c>
      <c r="V265" s="1698">
        <v>0</v>
      </c>
      <c r="W265" s="1698">
        <v>0</v>
      </c>
      <c r="X265" s="1700">
        <f>U265+V265-W265</f>
        <v>0</v>
      </c>
      <c r="Y265" s="121"/>
      <c r="Z265" s="5339">
        <f>+AA265+AB265</f>
        <v>0</v>
      </c>
      <c r="AA265" s="2117">
        <v>0</v>
      </c>
      <c r="AB265" s="605">
        <v>0</v>
      </c>
      <c r="AC265" s="1701">
        <v>0</v>
      </c>
      <c r="AD265" s="2117">
        <v>0</v>
      </c>
      <c r="AE265" s="2117">
        <v>0</v>
      </c>
      <c r="AF265" s="2117">
        <v>0</v>
      </c>
      <c r="AG265" s="1377">
        <v>0</v>
      </c>
      <c r="AH265" s="2113">
        <f>AE265+AF265-AG265</f>
        <v>0</v>
      </c>
      <c r="AI265" s="1533">
        <f>AB265+AD265</f>
        <v>0</v>
      </c>
      <c r="AJ265" s="121"/>
      <c r="AK265" s="5340">
        <v>0</v>
      </c>
      <c r="AL265" s="121"/>
      <c r="AM265" s="5340">
        <v>0</v>
      </c>
      <c r="AN265" s="5340"/>
      <c r="AO265" s="121"/>
      <c r="AP265" s="164"/>
      <c r="AQ265" s="164"/>
      <c r="AR265" s="164"/>
      <c r="AS265" s="164"/>
    </row>
    <row r="266" spans="2:45" ht="13.2">
      <c r="B266" s="233"/>
      <c r="C266" s="5285" t="s">
        <v>3142</v>
      </c>
      <c r="D266" s="1690"/>
      <c r="E266" s="1690"/>
      <c r="F266" s="1691"/>
      <c r="G266" s="1692"/>
      <c r="H266" s="1692"/>
      <c r="I266" s="1692"/>
      <c r="J266" s="1692"/>
      <c r="K266" s="1693"/>
      <c r="L266" s="1693"/>
      <c r="M266" s="1693"/>
      <c r="N266" s="1693"/>
      <c r="O266" s="1684"/>
      <c r="P266" s="1693"/>
      <c r="Q266" s="1693"/>
      <c r="R266" s="1693"/>
      <c r="S266" s="1693"/>
      <c r="T266" s="1693"/>
      <c r="U266" s="1693"/>
      <c r="V266" s="1692"/>
      <c r="W266" s="1694"/>
      <c r="X266" s="1695"/>
      <c r="Y266" s="121"/>
      <c r="Z266" s="5336"/>
      <c r="AA266" s="2029"/>
      <c r="AB266" s="544"/>
      <c r="AC266" s="1696"/>
      <c r="AD266" s="2029"/>
      <c r="AE266" s="2029"/>
      <c r="AF266" s="2029"/>
      <c r="AG266" s="1376"/>
      <c r="AH266" s="2029"/>
      <c r="AI266" s="1532"/>
      <c r="AJ266" s="121"/>
      <c r="AK266" s="5337"/>
      <c r="AL266" s="121"/>
      <c r="AM266" s="5337"/>
      <c r="AN266" s="5337"/>
      <c r="AO266" s="121"/>
      <c r="AP266" s="164"/>
      <c r="AQ266" s="164"/>
      <c r="AR266" s="164"/>
      <c r="AS266" s="164"/>
    </row>
    <row r="267" spans="2:45" ht="13.2">
      <c r="B267" s="233"/>
      <c r="C267" s="5338" t="s">
        <v>3136</v>
      </c>
      <c r="D267" s="1690"/>
      <c r="E267" s="1690"/>
      <c r="F267" s="1691"/>
      <c r="G267" s="1697" t="b">
        <v>1</v>
      </c>
      <c r="H267" s="1697"/>
      <c r="I267" s="1697"/>
      <c r="J267" s="1697"/>
      <c r="K267" s="1693"/>
      <c r="L267" s="1693"/>
      <c r="M267" s="1693"/>
      <c r="N267" s="1693"/>
      <c r="O267" s="1684">
        <v>0</v>
      </c>
      <c r="P267" s="1698">
        <v>0</v>
      </c>
      <c r="Q267" s="1698">
        <v>0</v>
      </c>
      <c r="R267" s="1699">
        <f>O267*Q267</f>
        <v>0</v>
      </c>
      <c r="S267" s="1698">
        <v>0</v>
      </c>
      <c r="T267" s="1699">
        <f>O267*S267</f>
        <v>0</v>
      </c>
      <c r="U267" s="1698">
        <v>0</v>
      </c>
      <c r="V267" s="1698">
        <v>0</v>
      </c>
      <c r="W267" s="1698">
        <v>0</v>
      </c>
      <c r="X267" s="1700">
        <f>U267+V267-W267</f>
        <v>0</v>
      </c>
      <c r="Y267" s="121"/>
      <c r="Z267" s="5339">
        <f>+AA267+AB267</f>
        <v>0</v>
      </c>
      <c r="AA267" s="2117">
        <v>0</v>
      </c>
      <c r="AB267" s="605">
        <v>0</v>
      </c>
      <c r="AC267" s="1701">
        <v>0</v>
      </c>
      <c r="AD267" s="2117">
        <v>0</v>
      </c>
      <c r="AE267" s="2117">
        <v>0</v>
      </c>
      <c r="AF267" s="2117">
        <v>0</v>
      </c>
      <c r="AG267" s="1377">
        <v>0</v>
      </c>
      <c r="AH267" s="2113">
        <f>AE267+AF267-AG267</f>
        <v>0</v>
      </c>
      <c r="AI267" s="1533">
        <f>AB267+AD267</f>
        <v>0</v>
      </c>
      <c r="AJ267" s="121"/>
      <c r="AK267" s="5340">
        <v>0</v>
      </c>
      <c r="AL267" s="121"/>
      <c r="AM267" s="5340">
        <v>0</v>
      </c>
      <c r="AN267" s="5340"/>
      <c r="AO267" s="121"/>
      <c r="AP267" s="164"/>
      <c r="AQ267" s="164"/>
      <c r="AR267" s="164"/>
      <c r="AS267" s="164"/>
    </row>
    <row r="268" spans="2:45" ht="13.2">
      <c r="B268" s="233"/>
      <c r="C268" s="5338" t="s">
        <v>3137</v>
      </c>
      <c r="D268" s="1690"/>
      <c r="E268" s="1690"/>
      <c r="F268" s="1691"/>
      <c r="G268" s="1697" t="b">
        <v>0</v>
      </c>
      <c r="H268" s="1697"/>
      <c r="I268" s="1697"/>
      <c r="J268" s="1697"/>
      <c r="K268" s="1693"/>
      <c r="L268" s="1693"/>
      <c r="M268" s="1693"/>
      <c r="N268" s="1693"/>
      <c r="O268" s="1684">
        <v>0</v>
      </c>
      <c r="P268" s="1698">
        <v>0</v>
      </c>
      <c r="Q268" s="1698">
        <v>0</v>
      </c>
      <c r="R268" s="1699">
        <f>O268*Q268</f>
        <v>0</v>
      </c>
      <c r="S268" s="1698">
        <v>0</v>
      </c>
      <c r="T268" s="1699">
        <f>O268*S268</f>
        <v>0</v>
      </c>
      <c r="U268" s="1698">
        <v>0</v>
      </c>
      <c r="V268" s="1698">
        <v>0</v>
      </c>
      <c r="W268" s="1698">
        <v>0</v>
      </c>
      <c r="X268" s="1700">
        <f>U268+V268-W268</f>
        <v>0</v>
      </c>
      <c r="Y268" s="121"/>
      <c r="Z268" s="5339">
        <f>+AA268+AB268</f>
        <v>0</v>
      </c>
      <c r="AA268" s="2117">
        <v>0</v>
      </c>
      <c r="AB268" s="605">
        <v>0</v>
      </c>
      <c r="AC268" s="1701">
        <v>0</v>
      </c>
      <c r="AD268" s="2117">
        <v>0</v>
      </c>
      <c r="AE268" s="2117">
        <v>0</v>
      </c>
      <c r="AF268" s="2117">
        <v>0</v>
      </c>
      <c r="AG268" s="1377">
        <v>0</v>
      </c>
      <c r="AH268" s="2113">
        <f>AE268+AF268-AG268</f>
        <v>0</v>
      </c>
      <c r="AI268" s="1533">
        <f>AB268+AD268</f>
        <v>0</v>
      </c>
      <c r="AJ268" s="121"/>
      <c r="AK268" s="5340">
        <v>0</v>
      </c>
      <c r="AL268" s="121"/>
      <c r="AM268" s="5340">
        <v>0</v>
      </c>
      <c r="AN268" s="5340"/>
      <c r="AO268" s="121"/>
      <c r="AP268" s="164"/>
      <c r="AQ268" s="164"/>
      <c r="AR268" s="164"/>
      <c r="AS268" s="164"/>
    </row>
    <row r="269" spans="2:45" ht="13.2">
      <c r="B269" s="233"/>
      <c r="C269" s="5338" t="s">
        <v>3138</v>
      </c>
      <c r="D269" s="1702"/>
      <c r="E269" s="1702"/>
      <c r="F269" s="1703"/>
      <c r="G269" s="1697" t="b">
        <v>1</v>
      </c>
      <c r="H269" s="1697"/>
      <c r="I269" s="1697"/>
      <c r="J269" s="1697"/>
      <c r="K269" s="1698"/>
      <c r="L269" s="1698"/>
      <c r="M269" s="1698"/>
      <c r="N269" s="1698"/>
      <c r="O269" s="1684">
        <v>0</v>
      </c>
      <c r="P269" s="1698">
        <v>0</v>
      </c>
      <c r="Q269" s="1698">
        <v>0</v>
      </c>
      <c r="R269" s="1699">
        <f>O269*Q269</f>
        <v>0</v>
      </c>
      <c r="S269" s="1698">
        <v>0</v>
      </c>
      <c r="T269" s="1699">
        <f>O269*S269</f>
        <v>0</v>
      </c>
      <c r="U269" s="1698">
        <v>0</v>
      </c>
      <c r="V269" s="1698">
        <v>0</v>
      </c>
      <c r="W269" s="1698">
        <v>0</v>
      </c>
      <c r="X269" s="1700">
        <f>U269+V269-W269</f>
        <v>0</v>
      </c>
      <c r="Y269" s="121"/>
      <c r="Z269" s="5339">
        <f>+AA269+AB269</f>
        <v>0</v>
      </c>
      <c r="AA269" s="5341">
        <v>0</v>
      </c>
      <c r="AB269" s="605">
        <v>0</v>
      </c>
      <c r="AC269" s="5342">
        <v>0</v>
      </c>
      <c r="AD269" s="2117">
        <v>0</v>
      </c>
      <c r="AE269" s="2117">
        <v>0</v>
      </c>
      <c r="AF269" s="2117">
        <v>0</v>
      </c>
      <c r="AG269" s="2731">
        <v>0</v>
      </c>
      <c r="AH269" s="2113">
        <f>AE269+AF269-AG269</f>
        <v>0</v>
      </c>
      <c r="AI269" s="1533">
        <f>AB269+AD269</f>
        <v>0</v>
      </c>
      <c r="AJ269" s="121"/>
      <c r="AK269" s="621">
        <v>0</v>
      </c>
      <c r="AL269" s="121"/>
      <c r="AM269" s="621">
        <v>0</v>
      </c>
      <c r="AN269" s="621"/>
      <c r="AO269" s="121"/>
      <c r="AP269" s="164"/>
      <c r="AQ269" s="164"/>
      <c r="AR269" s="164"/>
      <c r="AS269" s="164"/>
    </row>
    <row r="270" spans="2:45" ht="13.2">
      <c r="B270" s="233"/>
      <c r="C270" s="5108" t="s">
        <v>2307</v>
      </c>
      <c r="D270" s="5295"/>
      <c r="E270" s="5295"/>
      <c r="F270" s="5295"/>
      <c r="G270" s="5356">
        <f>COUNTIF(G254:G269,TRUE)</f>
        <v>8</v>
      </c>
      <c r="H270" s="5356"/>
      <c r="I270" s="5356"/>
      <c r="J270" s="5356"/>
      <c r="K270" s="5344"/>
      <c r="L270" s="5344"/>
      <c r="M270" s="5344"/>
      <c r="N270" s="5344"/>
      <c r="O270" s="5345"/>
      <c r="P270" s="5344"/>
      <c r="Q270" s="5344"/>
      <c r="R270" s="5346">
        <f>SUMIF($G$254:$G$269,"TRUE",R254:R269)</f>
        <v>0</v>
      </c>
      <c r="S270" s="5344"/>
      <c r="T270" s="5346">
        <f>SUMIF($G$254:$G$269,"TRUE",T254:T269)</f>
        <v>0</v>
      </c>
      <c r="U270" s="5346">
        <f>SUMIF($G$254:$G$269,"TRUE",U254:U269)</f>
        <v>0</v>
      </c>
      <c r="V270" s="5346">
        <f>SUMIF($G$254:$G$269,"TRUE",V254:V269)</f>
        <v>0</v>
      </c>
      <c r="W270" s="5346">
        <f>SUMIF($G$254:$G$269,"TRUE",W254:W269)</f>
        <v>0</v>
      </c>
      <c r="X270" s="5002">
        <f>SUMIF($G$254:$G$269,"TRUE",X254:X269)</f>
        <v>0</v>
      </c>
      <c r="Y270" s="121"/>
      <c r="Z270" s="5003">
        <f t="shared" ref="Z270:AI270" si="42">SUMIF($G$254:$G$269,"TRUE",Z254:Z269)</f>
        <v>0</v>
      </c>
      <c r="AA270" s="5346">
        <f t="shared" si="42"/>
        <v>0</v>
      </c>
      <c r="AB270" s="5346">
        <f t="shared" si="42"/>
        <v>0</v>
      </c>
      <c r="AC270" s="5347">
        <f t="shared" si="42"/>
        <v>0</v>
      </c>
      <c r="AD270" s="5346">
        <f t="shared" si="42"/>
        <v>0</v>
      </c>
      <c r="AE270" s="5346">
        <f>SUMIF($G$254:$G$269,"TRUE",AE254:AE269)</f>
        <v>0</v>
      </c>
      <c r="AF270" s="5346">
        <f>SUMIF($G$254:$G$269,"TRUE",AF254:AF269)</f>
        <v>0</v>
      </c>
      <c r="AG270" s="5346">
        <f>SUMIF($G$254:$G$269,"TRUE",AG254:AG269)</f>
        <v>0</v>
      </c>
      <c r="AH270" s="5346">
        <f>SUMIF($G$254:$G$269,"TRUE",AH254:AH269)</f>
        <v>0</v>
      </c>
      <c r="AI270" s="5002">
        <f t="shared" si="42"/>
        <v>0</v>
      </c>
      <c r="AJ270" s="121"/>
      <c r="AK270" s="5112">
        <f>SUMIF($G$254:$G$269,"TRUE",AK254:AK269)</f>
        <v>0</v>
      </c>
      <c r="AL270" s="121"/>
      <c r="AM270" s="5112">
        <f>SUMIF($G$254:$G$269,"TRUE",AM254:AM269)</f>
        <v>0</v>
      </c>
      <c r="AN270" s="5112"/>
      <c r="AO270" s="121"/>
      <c r="AP270" s="164"/>
      <c r="AQ270" s="164"/>
      <c r="AR270" s="164"/>
      <c r="AS270" s="164"/>
    </row>
    <row r="271" spans="2:45" s="169" customFormat="1" ht="13.2">
      <c r="B271" s="236"/>
      <c r="C271" s="5005" t="s">
        <v>3143</v>
      </c>
      <c r="D271" s="5289"/>
      <c r="E271" s="5289"/>
      <c r="F271" s="5289"/>
      <c r="G271" s="5349"/>
      <c r="H271" s="5349"/>
      <c r="I271" s="5349"/>
      <c r="J271" s="5349"/>
      <c r="K271" s="5350"/>
      <c r="L271" s="5350"/>
      <c r="M271" s="5350"/>
      <c r="N271" s="5350"/>
      <c r="O271" s="5350"/>
      <c r="P271" s="5350"/>
      <c r="Q271" s="5350"/>
      <c r="R271" s="5346">
        <f>SUM(R254:R269)</f>
        <v>0</v>
      </c>
      <c r="S271" s="5350"/>
      <c r="T271" s="5346">
        <f>SUM(T254:T269)</f>
        <v>0</v>
      </c>
      <c r="U271" s="5346">
        <f>SUM(U254:U269)</f>
        <v>0</v>
      </c>
      <c r="V271" s="5346">
        <f>SUM(V254:V269)</f>
        <v>0</v>
      </c>
      <c r="W271" s="5346">
        <f>SUM(W254:W269)</f>
        <v>0</v>
      </c>
      <c r="X271" s="5002">
        <f>SUM(X254:X269)</f>
        <v>0</v>
      </c>
      <c r="Y271" s="160"/>
      <c r="Z271" s="5003">
        <f t="shared" ref="Z271:AI271" si="43">SUM(Z254:Z269)</f>
        <v>0</v>
      </c>
      <c r="AA271" s="5346">
        <f t="shared" si="43"/>
        <v>0</v>
      </c>
      <c r="AB271" s="5346">
        <f t="shared" si="43"/>
        <v>0</v>
      </c>
      <c r="AC271" s="5347">
        <f t="shared" si="43"/>
        <v>0</v>
      </c>
      <c r="AD271" s="5346">
        <f t="shared" si="43"/>
        <v>0</v>
      </c>
      <c r="AE271" s="5346">
        <f>SUM(AE254:AE269)</f>
        <v>0</v>
      </c>
      <c r="AF271" s="5346">
        <f>SUM(AF254:AF269)</f>
        <v>0</v>
      </c>
      <c r="AG271" s="5346">
        <f>SUM(AG254:AG269)</f>
        <v>0</v>
      </c>
      <c r="AH271" s="5346">
        <f>SUM(AH254:AH269)</f>
        <v>0</v>
      </c>
      <c r="AI271" s="5002">
        <f t="shared" si="43"/>
        <v>0</v>
      </c>
      <c r="AJ271" s="160"/>
      <c r="AK271" s="5112">
        <f>SUM(AK254:AK269)</f>
        <v>0</v>
      </c>
      <c r="AL271" s="160"/>
      <c r="AM271" s="5112">
        <f>SUM(AM254:AM269)</f>
        <v>0</v>
      </c>
      <c r="AN271" s="5112"/>
      <c r="AO271" s="160"/>
      <c r="AP271" s="178"/>
      <c r="AQ271" s="178"/>
      <c r="AR271" s="178"/>
      <c r="AS271" s="178"/>
    </row>
    <row r="272" spans="2:45" ht="13.2">
      <c r="B272" s="233"/>
      <c r="C272" s="5285" t="s">
        <v>3144</v>
      </c>
      <c r="D272" s="1690"/>
      <c r="E272" s="1690"/>
      <c r="F272" s="1691"/>
      <c r="G272" s="1692"/>
      <c r="H272" s="1692"/>
      <c r="I272" s="1692"/>
      <c r="J272" s="1692"/>
      <c r="K272" s="1693"/>
      <c r="L272" s="1693"/>
      <c r="M272" s="1693"/>
      <c r="N272" s="1693"/>
      <c r="O272" s="1693"/>
      <c r="P272" s="1693"/>
      <c r="Q272" s="1693"/>
      <c r="R272" s="1693"/>
      <c r="S272" s="1693"/>
      <c r="T272" s="1693"/>
      <c r="U272" s="1693"/>
      <c r="V272" s="1693"/>
      <c r="W272" s="1693"/>
      <c r="X272" s="1704"/>
      <c r="Y272" s="121"/>
      <c r="Z272" s="5351"/>
      <c r="AA272" s="5352"/>
      <c r="AB272" s="606"/>
      <c r="AC272" s="5353"/>
      <c r="AD272" s="5352"/>
      <c r="AE272" s="5352"/>
      <c r="AF272" s="5352"/>
      <c r="AG272" s="5352"/>
      <c r="AH272" s="5353"/>
      <c r="AI272" s="1534"/>
      <c r="AJ272" s="121"/>
      <c r="AK272" s="5355"/>
      <c r="AL272" s="121"/>
      <c r="AM272" s="5355"/>
      <c r="AN272" s="5355"/>
      <c r="AO272" s="121"/>
      <c r="AP272" s="164"/>
      <c r="AQ272" s="164"/>
      <c r="AR272" s="164"/>
      <c r="AS272" s="164"/>
    </row>
    <row r="273" spans="2:45" ht="13.2">
      <c r="B273" s="233"/>
      <c r="C273" s="5285" t="s">
        <v>3145</v>
      </c>
      <c r="D273" s="1690"/>
      <c r="E273" s="1690"/>
      <c r="F273" s="1691"/>
      <c r="G273" s="1692"/>
      <c r="H273" s="1692"/>
      <c r="I273" s="1692"/>
      <c r="J273" s="1692"/>
      <c r="K273" s="1693"/>
      <c r="L273" s="1693"/>
      <c r="M273" s="1693"/>
      <c r="N273" s="1693"/>
      <c r="O273" s="1684"/>
      <c r="P273" s="1693"/>
      <c r="Q273" s="1693"/>
      <c r="R273" s="1693"/>
      <c r="S273" s="1693"/>
      <c r="T273" s="1693"/>
      <c r="U273" s="1693"/>
      <c r="V273" s="1692"/>
      <c r="W273" s="1694"/>
      <c r="X273" s="1695"/>
      <c r="Y273" s="121"/>
      <c r="Z273" s="5336"/>
      <c r="AA273" s="2029"/>
      <c r="AB273" s="544"/>
      <c r="AC273" s="1696"/>
      <c r="AD273" s="2029"/>
      <c r="AE273" s="2029"/>
      <c r="AF273" s="2029"/>
      <c r="AG273" s="2029"/>
      <c r="AH273" s="1696"/>
      <c r="AI273" s="1532"/>
      <c r="AJ273" s="121"/>
      <c r="AK273" s="5337"/>
      <c r="AL273" s="121"/>
      <c r="AM273" s="5337"/>
      <c r="AN273" s="5337"/>
      <c r="AO273" s="121"/>
      <c r="AP273" s="164"/>
      <c r="AQ273" s="164"/>
      <c r="AR273" s="164"/>
      <c r="AS273" s="164"/>
    </row>
    <row r="274" spans="2:45" ht="13.2">
      <c r="B274" s="233"/>
      <c r="C274" s="5285" t="s">
        <v>3146</v>
      </c>
      <c r="D274" s="1690"/>
      <c r="E274" s="1690"/>
      <c r="F274" s="1691"/>
      <c r="G274" s="1692"/>
      <c r="H274" s="1692"/>
      <c r="I274" s="1692"/>
      <c r="J274" s="1692"/>
      <c r="K274" s="1693"/>
      <c r="L274" s="1693"/>
      <c r="M274" s="1693"/>
      <c r="N274" s="1693"/>
      <c r="O274" s="1684"/>
      <c r="P274" s="1693"/>
      <c r="Q274" s="1693"/>
      <c r="R274" s="1693"/>
      <c r="S274" s="1693"/>
      <c r="T274" s="1693"/>
      <c r="U274" s="1693"/>
      <c r="V274" s="1692"/>
      <c r="W274" s="1694"/>
      <c r="X274" s="1695"/>
      <c r="Y274" s="121"/>
      <c r="Z274" s="5336"/>
      <c r="AA274" s="2029"/>
      <c r="AB274" s="544"/>
      <c r="AC274" s="1696"/>
      <c r="AD274" s="2029"/>
      <c r="AE274" s="2029"/>
      <c r="AF274" s="2029"/>
      <c r="AG274" s="2029"/>
      <c r="AH274" s="1696"/>
      <c r="AI274" s="1532"/>
      <c r="AJ274" s="121"/>
      <c r="AK274" s="5337"/>
      <c r="AL274" s="121"/>
      <c r="AM274" s="5337"/>
      <c r="AN274" s="5337"/>
      <c r="AO274" s="121"/>
      <c r="AP274" s="164"/>
      <c r="AQ274" s="164"/>
      <c r="AR274" s="164"/>
      <c r="AS274" s="164"/>
    </row>
    <row r="275" spans="2:45" ht="13.2">
      <c r="B275" s="233"/>
      <c r="C275" s="5338" t="s">
        <v>3136</v>
      </c>
      <c r="D275" s="1690"/>
      <c r="E275" s="1690"/>
      <c r="F275" s="1691"/>
      <c r="G275" s="1697" t="b">
        <v>1</v>
      </c>
      <c r="H275" s="1697"/>
      <c r="I275" s="1697"/>
      <c r="J275" s="1697"/>
      <c r="K275" s="1693"/>
      <c r="L275" s="1693"/>
      <c r="M275" s="1693"/>
      <c r="N275" s="1693"/>
      <c r="O275" s="1698">
        <v>0</v>
      </c>
      <c r="P275" s="1698">
        <v>0</v>
      </c>
      <c r="Q275" s="1698">
        <v>0</v>
      </c>
      <c r="R275" s="1699">
        <f>O275*Q275</f>
        <v>0</v>
      </c>
      <c r="S275" s="1698">
        <v>0</v>
      </c>
      <c r="T275" s="1699">
        <f>O275*S275</f>
        <v>0</v>
      </c>
      <c r="U275" s="1698">
        <v>0</v>
      </c>
      <c r="V275" s="1698">
        <v>0</v>
      </c>
      <c r="W275" s="1698">
        <v>0</v>
      </c>
      <c r="X275" s="1700">
        <f>U275+V275-W275</f>
        <v>0</v>
      </c>
      <c r="Y275" s="121"/>
      <c r="Z275" s="5339">
        <f>+AA275+AB275</f>
        <v>0</v>
      </c>
      <c r="AA275" s="2117">
        <v>0</v>
      </c>
      <c r="AB275" s="2117">
        <v>0</v>
      </c>
      <c r="AC275" s="2117">
        <v>0</v>
      </c>
      <c r="AD275" s="2117">
        <v>0</v>
      </c>
      <c r="AE275" s="2117">
        <v>0</v>
      </c>
      <c r="AF275" s="2117">
        <v>0</v>
      </c>
      <c r="AG275" s="2117">
        <v>0</v>
      </c>
      <c r="AH275" s="2117">
        <v>0</v>
      </c>
      <c r="AI275" s="1533">
        <f>AB275+AD275</f>
        <v>0</v>
      </c>
      <c r="AJ275" s="121"/>
      <c r="AK275" s="5340">
        <v>0</v>
      </c>
      <c r="AL275" s="121"/>
      <c r="AM275" s="5340">
        <v>0</v>
      </c>
      <c r="AN275" s="5340"/>
      <c r="AO275" s="121"/>
      <c r="AP275" s="164"/>
      <c r="AQ275" s="164"/>
      <c r="AR275" s="164"/>
      <c r="AS275" s="164"/>
    </row>
    <row r="276" spans="2:45" ht="13.2">
      <c r="B276" s="233"/>
      <c r="C276" s="5338" t="s">
        <v>3137</v>
      </c>
      <c r="D276" s="1690"/>
      <c r="E276" s="1690"/>
      <c r="F276" s="1691"/>
      <c r="G276" s="1697" t="b">
        <v>0</v>
      </c>
      <c r="H276" s="1697"/>
      <c r="I276" s="1697"/>
      <c r="J276" s="1697"/>
      <c r="K276" s="1693"/>
      <c r="L276" s="1693"/>
      <c r="M276" s="1693"/>
      <c r="N276" s="1693"/>
      <c r="O276" s="1684">
        <v>0</v>
      </c>
      <c r="P276" s="1698">
        <v>0</v>
      </c>
      <c r="Q276" s="1698">
        <v>0</v>
      </c>
      <c r="R276" s="1699">
        <f>O276*Q276</f>
        <v>0</v>
      </c>
      <c r="S276" s="1698">
        <v>0</v>
      </c>
      <c r="T276" s="1699">
        <f>O276*S276</f>
        <v>0</v>
      </c>
      <c r="U276" s="1698">
        <v>0</v>
      </c>
      <c r="V276" s="1698">
        <v>0</v>
      </c>
      <c r="W276" s="1698">
        <v>0</v>
      </c>
      <c r="X276" s="1700">
        <f>U276+V276-W276</f>
        <v>0</v>
      </c>
      <c r="Y276" s="121"/>
      <c r="Z276" s="5339">
        <f>+AA276+AB276</f>
        <v>0</v>
      </c>
      <c r="AA276" s="2117">
        <v>0</v>
      </c>
      <c r="AB276" s="2117">
        <v>0</v>
      </c>
      <c r="AC276" s="2117">
        <v>0</v>
      </c>
      <c r="AD276" s="2117">
        <v>0</v>
      </c>
      <c r="AE276" s="2117">
        <v>0</v>
      </c>
      <c r="AF276" s="2117">
        <v>0</v>
      </c>
      <c r="AG276" s="2117">
        <v>0</v>
      </c>
      <c r="AH276" s="2117">
        <v>0</v>
      </c>
      <c r="AI276" s="1533">
        <f>AB276+AD276</f>
        <v>0</v>
      </c>
      <c r="AJ276" s="121"/>
      <c r="AK276" s="5340">
        <v>0</v>
      </c>
      <c r="AL276" s="121"/>
      <c r="AM276" s="5340">
        <v>0</v>
      </c>
      <c r="AN276" s="5340"/>
      <c r="AO276" s="121"/>
      <c r="AP276" s="164"/>
      <c r="AQ276" s="164"/>
      <c r="AR276" s="164"/>
      <c r="AS276" s="164"/>
    </row>
    <row r="277" spans="2:45" ht="13.2">
      <c r="B277" s="233"/>
      <c r="C277" s="5338" t="s">
        <v>3138</v>
      </c>
      <c r="D277" s="1690"/>
      <c r="E277" s="1690"/>
      <c r="F277" s="1691"/>
      <c r="G277" s="1697" t="b">
        <v>1</v>
      </c>
      <c r="H277" s="1697"/>
      <c r="I277" s="1697"/>
      <c r="J277" s="1697"/>
      <c r="K277" s="1693"/>
      <c r="L277" s="1693"/>
      <c r="M277" s="1693"/>
      <c r="N277" s="1693"/>
      <c r="O277" s="1684">
        <v>0</v>
      </c>
      <c r="P277" s="1698">
        <v>0</v>
      </c>
      <c r="Q277" s="1698">
        <v>0</v>
      </c>
      <c r="R277" s="1699">
        <f>O277*Q277</f>
        <v>0</v>
      </c>
      <c r="S277" s="1698">
        <v>0</v>
      </c>
      <c r="T277" s="1699">
        <f>O277*S277</f>
        <v>0</v>
      </c>
      <c r="U277" s="1698">
        <v>0</v>
      </c>
      <c r="V277" s="1698">
        <v>0</v>
      </c>
      <c r="W277" s="1698">
        <v>0</v>
      </c>
      <c r="X277" s="1700">
        <f>U277+V277-W277</f>
        <v>0</v>
      </c>
      <c r="Y277" s="121"/>
      <c r="Z277" s="5339">
        <f>+AA277+AB277</f>
        <v>0</v>
      </c>
      <c r="AA277" s="2117">
        <v>0</v>
      </c>
      <c r="AB277" s="2117">
        <v>0</v>
      </c>
      <c r="AC277" s="2117">
        <v>0</v>
      </c>
      <c r="AD277" s="2117">
        <v>0</v>
      </c>
      <c r="AE277" s="2117">
        <v>0</v>
      </c>
      <c r="AF277" s="2117">
        <v>0</v>
      </c>
      <c r="AG277" s="2117">
        <v>0</v>
      </c>
      <c r="AH277" s="2117">
        <v>0</v>
      </c>
      <c r="AI277" s="1533">
        <f>AB277+AD277</f>
        <v>0</v>
      </c>
      <c r="AJ277" s="121"/>
      <c r="AK277" s="5340">
        <v>0</v>
      </c>
      <c r="AL277" s="121"/>
      <c r="AM277" s="5340">
        <v>0</v>
      </c>
      <c r="AN277" s="5340"/>
      <c r="AO277" s="121"/>
      <c r="AP277" s="164"/>
      <c r="AQ277" s="164"/>
      <c r="AR277" s="164"/>
      <c r="AS277" s="164"/>
    </row>
    <row r="278" spans="2:45" ht="13.2">
      <c r="B278" s="233"/>
      <c r="C278" s="5285" t="s">
        <v>3147</v>
      </c>
      <c r="D278" s="1690"/>
      <c r="E278" s="1690"/>
      <c r="F278" s="1691"/>
      <c r="G278" s="1692"/>
      <c r="H278" s="1692"/>
      <c r="I278" s="1692"/>
      <c r="J278" s="1692"/>
      <c r="K278" s="1693"/>
      <c r="L278" s="1693"/>
      <c r="M278" s="1693"/>
      <c r="N278" s="1693"/>
      <c r="O278" s="1684"/>
      <c r="P278" s="1693"/>
      <c r="Q278" s="1693"/>
      <c r="R278" s="1693"/>
      <c r="S278" s="1693"/>
      <c r="T278" s="1693"/>
      <c r="U278" s="1693"/>
      <c r="V278" s="1692"/>
      <c r="W278" s="1694"/>
      <c r="X278" s="1695"/>
      <c r="Y278" s="121"/>
      <c r="Z278" s="5336"/>
      <c r="AA278" s="2029"/>
      <c r="AB278" s="544"/>
      <c r="AC278" s="1696"/>
      <c r="AD278" s="2029"/>
      <c r="AE278" s="2029"/>
      <c r="AF278" s="2029"/>
      <c r="AG278" s="2029"/>
      <c r="AH278" s="1696"/>
      <c r="AI278" s="1532"/>
      <c r="AJ278" s="121"/>
      <c r="AK278" s="5337"/>
      <c r="AL278" s="121"/>
      <c r="AM278" s="5337"/>
      <c r="AN278" s="5337"/>
      <c r="AO278" s="121"/>
      <c r="AP278" s="164"/>
      <c r="AQ278" s="164"/>
      <c r="AR278" s="164"/>
      <c r="AS278" s="164"/>
    </row>
    <row r="279" spans="2:45" ht="13.2">
      <c r="B279" s="233"/>
      <c r="C279" s="5338" t="s">
        <v>3136</v>
      </c>
      <c r="D279" s="1690"/>
      <c r="E279" s="1690"/>
      <c r="F279" s="1691"/>
      <c r="G279" s="1697" t="b">
        <v>1</v>
      </c>
      <c r="H279" s="1697"/>
      <c r="I279" s="1697"/>
      <c r="J279" s="1697"/>
      <c r="K279" s="1693"/>
      <c r="L279" s="1693"/>
      <c r="M279" s="1693"/>
      <c r="N279" s="1693"/>
      <c r="O279" s="1684">
        <v>0</v>
      </c>
      <c r="P279" s="1698">
        <v>0</v>
      </c>
      <c r="Q279" s="1698">
        <v>0</v>
      </c>
      <c r="R279" s="1699">
        <f>O279*Q279</f>
        <v>0</v>
      </c>
      <c r="S279" s="1698">
        <v>0</v>
      </c>
      <c r="T279" s="1699">
        <f>O279*S279</f>
        <v>0</v>
      </c>
      <c r="U279" s="1698">
        <v>0</v>
      </c>
      <c r="V279" s="1698">
        <v>0</v>
      </c>
      <c r="W279" s="1698">
        <v>0</v>
      </c>
      <c r="X279" s="1700">
        <f>U279+V279-W279</f>
        <v>0</v>
      </c>
      <c r="Y279" s="121"/>
      <c r="Z279" s="5339">
        <f>+AA279+AB279</f>
        <v>0</v>
      </c>
      <c r="AA279" s="2117">
        <v>0</v>
      </c>
      <c r="AB279" s="2117">
        <v>0</v>
      </c>
      <c r="AC279" s="2117">
        <v>0</v>
      </c>
      <c r="AD279" s="2117">
        <v>0</v>
      </c>
      <c r="AE279" s="2117">
        <v>0</v>
      </c>
      <c r="AF279" s="2117">
        <v>0</v>
      </c>
      <c r="AG279" s="2117">
        <v>0</v>
      </c>
      <c r="AH279" s="2117">
        <v>0</v>
      </c>
      <c r="AI279" s="1533">
        <f>AB279+AD279</f>
        <v>0</v>
      </c>
      <c r="AJ279" s="121"/>
      <c r="AK279" s="5340">
        <v>0</v>
      </c>
      <c r="AL279" s="121"/>
      <c r="AM279" s="5340">
        <v>0</v>
      </c>
      <c r="AN279" s="5340"/>
      <c r="AO279" s="121"/>
      <c r="AP279" s="164"/>
      <c r="AQ279" s="164"/>
      <c r="AR279" s="164"/>
      <c r="AS279" s="164"/>
    </row>
    <row r="280" spans="2:45" ht="13.2">
      <c r="B280" s="233"/>
      <c r="C280" s="5338" t="s">
        <v>3137</v>
      </c>
      <c r="D280" s="1690"/>
      <c r="E280" s="1690"/>
      <c r="F280" s="1691"/>
      <c r="G280" s="1697" t="b">
        <v>0</v>
      </c>
      <c r="H280" s="1697"/>
      <c r="I280" s="1697"/>
      <c r="J280" s="1697"/>
      <c r="K280" s="1693"/>
      <c r="L280" s="1693"/>
      <c r="M280" s="1693"/>
      <c r="N280" s="1693"/>
      <c r="O280" s="1684">
        <v>0</v>
      </c>
      <c r="P280" s="1698">
        <v>0</v>
      </c>
      <c r="Q280" s="1698">
        <v>0</v>
      </c>
      <c r="R280" s="1699">
        <f>O280*Q280</f>
        <v>0</v>
      </c>
      <c r="S280" s="1698">
        <v>0</v>
      </c>
      <c r="T280" s="1699">
        <f>O280*S280</f>
        <v>0</v>
      </c>
      <c r="U280" s="1698">
        <v>0</v>
      </c>
      <c r="V280" s="1698">
        <v>0</v>
      </c>
      <c r="W280" s="1698">
        <v>0</v>
      </c>
      <c r="X280" s="1700">
        <f>U280+V280-W280</f>
        <v>0</v>
      </c>
      <c r="Y280" s="121"/>
      <c r="Z280" s="5339">
        <f>+AA280+AB280</f>
        <v>0</v>
      </c>
      <c r="AA280" s="2117">
        <v>0</v>
      </c>
      <c r="AB280" s="2117">
        <v>0</v>
      </c>
      <c r="AC280" s="2117">
        <v>0</v>
      </c>
      <c r="AD280" s="2117">
        <v>0</v>
      </c>
      <c r="AE280" s="2117">
        <v>0</v>
      </c>
      <c r="AF280" s="2117">
        <v>0</v>
      </c>
      <c r="AG280" s="2117">
        <v>0</v>
      </c>
      <c r="AH280" s="2117">
        <v>0</v>
      </c>
      <c r="AI280" s="1533">
        <f>AB280+AD280</f>
        <v>0</v>
      </c>
      <c r="AJ280" s="121"/>
      <c r="AK280" s="5340">
        <v>0</v>
      </c>
      <c r="AL280" s="121"/>
      <c r="AM280" s="5340">
        <v>0</v>
      </c>
      <c r="AN280" s="5340"/>
      <c r="AO280" s="121"/>
      <c r="AP280" s="164"/>
      <c r="AQ280" s="164"/>
      <c r="AR280" s="164"/>
      <c r="AS280" s="164"/>
    </row>
    <row r="281" spans="2:45" ht="13.2">
      <c r="B281" s="233"/>
      <c r="C281" s="5338" t="s">
        <v>3138</v>
      </c>
      <c r="D281" s="1690"/>
      <c r="E281" s="1690"/>
      <c r="F281" s="1691"/>
      <c r="G281" s="1697" t="b">
        <v>1</v>
      </c>
      <c r="H281" s="1697"/>
      <c r="I281" s="1697"/>
      <c r="J281" s="1697"/>
      <c r="K281" s="1693"/>
      <c r="L281" s="1693"/>
      <c r="M281" s="1693"/>
      <c r="N281" s="1693"/>
      <c r="O281" s="1684">
        <v>0</v>
      </c>
      <c r="P281" s="1698">
        <v>0</v>
      </c>
      <c r="Q281" s="1698">
        <v>0</v>
      </c>
      <c r="R281" s="1699">
        <f>O281*Q281</f>
        <v>0</v>
      </c>
      <c r="S281" s="1698">
        <v>0</v>
      </c>
      <c r="T281" s="1699">
        <f>O281*S281</f>
        <v>0</v>
      </c>
      <c r="U281" s="1698">
        <v>0</v>
      </c>
      <c r="V281" s="1698">
        <v>0</v>
      </c>
      <c r="W281" s="1698">
        <v>0</v>
      </c>
      <c r="X281" s="1700">
        <f>U281+V281-W281</f>
        <v>0</v>
      </c>
      <c r="Y281" s="121"/>
      <c r="Z281" s="5339">
        <f>+AA281+AB281</f>
        <v>0</v>
      </c>
      <c r="AA281" s="2117">
        <v>0</v>
      </c>
      <c r="AB281" s="2117">
        <v>0</v>
      </c>
      <c r="AC281" s="2117">
        <v>0</v>
      </c>
      <c r="AD281" s="2117">
        <v>0</v>
      </c>
      <c r="AE281" s="2117">
        <v>0</v>
      </c>
      <c r="AF281" s="2117">
        <v>0</v>
      </c>
      <c r="AG281" s="2117">
        <v>0</v>
      </c>
      <c r="AH281" s="2117">
        <v>0</v>
      </c>
      <c r="AI281" s="1533">
        <f>AB281+AD281</f>
        <v>0</v>
      </c>
      <c r="AJ281" s="121"/>
      <c r="AK281" s="5340">
        <v>0</v>
      </c>
      <c r="AL281" s="121"/>
      <c r="AM281" s="5340">
        <v>0</v>
      </c>
      <c r="AN281" s="5340"/>
      <c r="AO281" s="121"/>
      <c r="AP281" s="164"/>
      <c r="AQ281" s="164"/>
      <c r="AR281" s="164"/>
      <c r="AS281" s="164"/>
    </row>
    <row r="282" spans="2:45" ht="13.2">
      <c r="B282" s="233"/>
      <c r="C282" s="5285" t="s">
        <v>3148</v>
      </c>
      <c r="D282" s="1690"/>
      <c r="E282" s="1690"/>
      <c r="F282" s="1691"/>
      <c r="G282" s="1692"/>
      <c r="H282" s="1692"/>
      <c r="I282" s="1692"/>
      <c r="J282" s="1692"/>
      <c r="K282" s="1693"/>
      <c r="L282" s="1693"/>
      <c r="M282" s="1693"/>
      <c r="N282" s="1693"/>
      <c r="O282" s="1684"/>
      <c r="P282" s="1693"/>
      <c r="Q282" s="1693"/>
      <c r="R282" s="1693"/>
      <c r="S282" s="1693"/>
      <c r="T282" s="1693"/>
      <c r="U282" s="1693"/>
      <c r="V282" s="1692"/>
      <c r="W282" s="1694"/>
      <c r="X282" s="1695"/>
      <c r="Y282" s="121"/>
      <c r="Z282" s="5336"/>
      <c r="AA282" s="2029"/>
      <c r="AB282" s="544"/>
      <c r="AC282" s="1696"/>
      <c r="AD282" s="2029"/>
      <c r="AE282" s="2029"/>
      <c r="AF282" s="2029"/>
      <c r="AG282" s="2029"/>
      <c r="AH282" s="1696"/>
      <c r="AI282" s="1532"/>
      <c r="AJ282" s="121"/>
      <c r="AK282" s="5337"/>
      <c r="AL282" s="121"/>
      <c r="AM282" s="5337"/>
      <c r="AN282" s="5337"/>
      <c r="AO282" s="121"/>
      <c r="AP282" s="164"/>
      <c r="AQ282" s="164"/>
      <c r="AR282" s="164"/>
      <c r="AS282" s="164"/>
    </row>
    <row r="283" spans="2:45" ht="13.2">
      <c r="B283" s="233"/>
      <c r="C283" s="5285" t="s">
        <v>3149</v>
      </c>
      <c r="D283" s="1690"/>
      <c r="E283" s="1690"/>
      <c r="F283" s="1691"/>
      <c r="G283" s="1692"/>
      <c r="H283" s="1692"/>
      <c r="I283" s="1692"/>
      <c r="J283" s="1692"/>
      <c r="K283" s="1693"/>
      <c r="L283" s="1693"/>
      <c r="M283" s="1693"/>
      <c r="N283" s="1693"/>
      <c r="O283" s="1684"/>
      <c r="P283" s="1693"/>
      <c r="Q283" s="1693"/>
      <c r="R283" s="1693"/>
      <c r="S283" s="1693"/>
      <c r="T283" s="1693"/>
      <c r="U283" s="1693"/>
      <c r="V283" s="1692"/>
      <c r="W283" s="1694"/>
      <c r="X283" s="1695"/>
      <c r="Y283" s="121"/>
      <c r="Z283" s="5336"/>
      <c r="AA283" s="2029"/>
      <c r="AB283" s="544"/>
      <c r="AC283" s="1696"/>
      <c r="AD283" s="2029"/>
      <c r="AE283" s="2029"/>
      <c r="AF283" s="2029"/>
      <c r="AG283" s="2029"/>
      <c r="AH283" s="1696"/>
      <c r="AI283" s="1532"/>
      <c r="AJ283" s="121"/>
      <c r="AK283" s="5337"/>
      <c r="AL283" s="121"/>
      <c r="AM283" s="5337"/>
      <c r="AN283" s="5337"/>
      <c r="AO283" s="121"/>
      <c r="AP283" s="164"/>
      <c r="AQ283" s="164"/>
      <c r="AR283" s="164"/>
      <c r="AS283" s="164"/>
    </row>
    <row r="284" spans="2:45" ht="13.2">
      <c r="B284" s="233"/>
      <c r="C284" s="5338" t="s">
        <v>3136</v>
      </c>
      <c r="D284" s="1690"/>
      <c r="E284" s="1690"/>
      <c r="F284" s="1691"/>
      <c r="G284" s="1697" t="b">
        <v>1</v>
      </c>
      <c r="H284" s="1697"/>
      <c r="I284" s="1697"/>
      <c r="J284" s="1697"/>
      <c r="K284" s="1693"/>
      <c r="L284" s="1693"/>
      <c r="M284" s="1693"/>
      <c r="N284" s="1693"/>
      <c r="O284" s="1684">
        <v>0</v>
      </c>
      <c r="P284" s="1698">
        <v>0</v>
      </c>
      <c r="Q284" s="1698">
        <v>0</v>
      </c>
      <c r="R284" s="1699">
        <f>O284*Q284</f>
        <v>0</v>
      </c>
      <c r="S284" s="1698">
        <v>0</v>
      </c>
      <c r="T284" s="1699">
        <f>O284*S284</f>
        <v>0</v>
      </c>
      <c r="U284" s="1698">
        <v>0</v>
      </c>
      <c r="V284" s="1698">
        <v>0</v>
      </c>
      <c r="W284" s="1698">
        <v>0</v>
      </c>
      <c r="X284" s="1700">
        <f>U284+V284-W284</f>
        <v>0</v>
      </c>
      <c r="Y284" s="121"/>
      <c r="Z284" s="5339">
        <f>+AA284+AB284</f>
        <v>0</v>
      </c>
      <c r="AA284" s="2117">
        <v>0</v>
      </c>
      <c r="AB284" s="2117">
        <v>0</v>
      </c>
      <c r="AC284" s="2117">
        <v>0</v>
      </c>
      <c r="AD284" s="2117">
        <v>0</v>
      </c>
      <c r="AE284" s="2117">
        <v>0</v>
      </c>
      <c r="AF284" s="2117">
        <v>0</v>
      </c>
      <c r="AG284" s="2117">
        <v>0</v>
      </c>
      <c r="AH284" s="2117">
        <v>0</v>
      </c>
      <c r="AI284" s="1533">
        <f>AB284+AD284</f>
        <v>0</v>
      </c>
      <c r="AJ284" s="121"/>
      <c r="AK284" s="5340">
        <v>0</v>
      </c>
      <c r="AL284" s="121"/>
      <c r="AM284" s="5340">
        <v>0</v>
      </c>
      <c r="AN284" s="5340"/>
      <c r="AO284" s="121"/>
      <c r="AP284" s="164"/>
      <c r="AQ284" s="164"/>
      <c r="AR284" s="164"/>
      <c r="AS284" s="164"/>
    </row>
    <row r="285" spans="2:45" ht="13.2">
      <c r="B285" s="233"/>
      <c r="C285" s="5338" t="s">
        <v>3137</v>
      </c>
      <c r="D285" s="1690"/>
      <c r="E285" s="1690"/>
      <c r="F285" s="1691"/>
      <c r="G285" s="1697" t="b">
        <v>0</v>
      </c>
      <c r="H285" s="1697"/>
      <c r="I285" s="1697"/>
      <c r="J285" s="1697"/>
      <c r="K285" s="1693"/>
      <c r="L285" s="1693"/>
      <c r="M285" s="1693"/>
      <c r="N285" s="1693"/>
      <c r="O285" s="1684">
        <v>0</v>
      </c>
      <c r="P285" s="1698">
        <v>0</v>
      </c>
      <c r="Q285" s="1698">
        <v>0</v>
      </c>
      <c r="R285" s="1699">
        <f>O285*Q285</f>
        <v>0</v>
      </c>
      <c r="S285" s="1698">
        <v>0</v>
      </c>
      <c r="T285" s="1699">
        <f>O285*S285</f>
        <v>0</v>
      </c>
      <c r="U285" s="1698">
        <v>0</v>
      </c>
      <c r="V285" s="1698">
        <v>0</v>
      </c>
      <c r="W285" s="1698">
        <v>0</v>
      </c>
      <c r="X285" s="1700">
        <f>U285+V285-W285</f>
        <v>0</v>
      </c>
      <c r="Y285" s="121"/>
      <c r="Z285" s="5339">
        <f>+AA285+AB285</f>
        <v>0</v>
      </c>
      <c r="AA285" s="2117">
        <v>0</v>
      </c>
      <c r="AB285" s="2117">
        <v>0</v>
      </c>
      <c r="AC285" s="2117">
        <v>0</v>
      </c>
      <c r="AD285" s="2117">
        <v>0</v>
      </c>
      <c r="AE285" s="2117">
        <v>0</v>
      </c>
      <c r="AF285" s="2117">
        <v>0</v>
      </c>
      <c r="AG285" s="2117">
        <v>0</v>
      </c>
      <c r="AH285" s="2117">
        <v>0</v>
      </c>
      <c r="AI285" s="1533">
        <f>AB285+AD285</f>
        <v>0</v>
      </c>
      <c r="AJ285" s="121"/>
      <c r="AK285" s="5340">
        <v>0</v>
      </c>
      <c r="AL285" s="121"/>
      <c r="AM285" s="5340">
        <v>0</v>
      </c>
      <c r="AN285" s="5340"/>
      <c r="AO285" s="121"/>
      <c r="AP285" s="164"/>
      <c r="AQ285" s="164"/>
      <c r="AR285" s="164"/>
      <c r="AS285" s="164"/>
    </row>
    <row r="286" spans="2:45" ht="13.2">
      <c r="B286" s="233"/>
      <c r="C286" s="5338" t="s">
        <v>3138</v>
      </c>
      <c r="D286" s="1690"/>
      <c r="E286" s="1690"/>
      <c r="F286" s="1691"/>
      <c r="G286" s="1697" t="b">
        <v>1</v>
      </c>
      <c r="H286" s="1697"/>
      <c r="I286" s="1697"/>
      <c r="J286" s="1697"/>
      <c r="K286" s="1693"/>
      <c r="L286" s="1693"/>
      <c r="M286" s="1693"/>
      <c r="N286" s="1693"/>
      <c r="O286" s="1684">
        <v>0</v>
      </c>
      <c r="P286" s="1698">
        <v>0</v>
      </c>
      <c r="Q286" s="1698">
        <v>0</v>
      </c>
      <c r="R286" s="1699">
        <f>O286*Q286</f>
        <v>0</v>
      </c>
      <c r="S286" s="1698">
        <v>0</v>
      </c>
      <c r="T286" s="1699">
        <f>O286*S286</f>
        <v>0</v>
      </c>
      <c r="U286" s="1698">
        <v>0</v>
      </c>
      <c r="V286" s="1698">
        <v>0</v>
      </c>
      <c r="W286" s="1698">
        <v>0</v>
      </c>
      <c r="X286" s="1700">
        <f>U286+V286-W286</f>
        <v>0</v>
      </c>
      <c r="Y286" s="121"/>
      <c r="Z286" s="5339">
        <f>+AA286+AB286</f>
        <v>0</v>
      </c>
      <c r="AA286" s="2117">
        <v>0</v>
      </c>
      <c r="AB286" s="2117">
        <v>0</v>
      </c>
      <c r="AC286" s="2117">
        <v>0</v>
      </c>
      <c r="AD286" s="2117">
        <v>0</v>
      </c>
      <c r="AE286" s="2117">
        <v>0</v>
      </c>
      <c r="AF286" s="2117">
        <v>0</v>
      </c>
      <c r="AG286" s="2117">
        <v>0</v>
      </c>
      <c r="AH286" s="2117">
        <v>0</v>
      </c>
      <c r="AI286" s="1533">
        <f>AB286+AD286</f>
        <v>0</v>
      </c>
      <c r="AJ286" s="121"/>
      <c r="AK286" s="5340">
        <v>0</v>
      </c>
      <c r="AL286" s="121"/>
      <c r="AM286" s="5340">
        <v>0</v>
      </c>
      <c r="AN286" s="5340"/>
      <c r="AO286" s="121"/>
      <c r="AP286" s="164"/>
      <c r="AQ286" s="164"/>
      <c r="AR286" s="164"/>
      <c r="AS286" s="164"/>
    </row>
    <row r="287" spans="2:45" ht="13.2">
      <c r="B287" s="233"/>
      <c r="C287" s="5285" t="s">
        <v>3150</v>
      </c>
      <c r="D287" s="1690"/>
      <c r="E287" s="1690"/>
      <c r="F287" s="1691"/>
      <c r="G287" s="1692"/>
      <c r="H287" s="1692"/>
      <c r="I287" s="1692"/>
      <c r="J287" s="1692"/>
      <c r="K287" s="1693"/>
      <c r="L287" s="1693"/>
      <c r="M287" s="1693"/>
      <c r="N287" s="1693"/>
      <c r="O287" s="1684"/>
      <c r="P287" s="1693"/>
      <c r="Q287" s="1693"/>
      <c r="R287" s="1693"/>
      <c r="S287" s="1693"/>
      <c r="T287" s="1693"/>
      <c r="U287" s="1693"/>
      <c r="V287" s="1692"/>
      <c r="W287" s="1694"/>
      <c r="X287" s="1695"/>
      <c r="Y287" s="121"/>
      <c r="Z287" s="5336"/>
      <c r="AA287" s="2029"/>
      <c r="AB287" s="544"/>
      <c r="AC287" s="1696"/>
      <c r="AD287" s="2029"/>
      <c r="AE287" s="2029"/>
      <c r="AF287" s="2029"/>
      <c r="AG287" s="2029"/>
      <c r="AH287" s="1696"/>
      <c r="AI287" s="1532"/>
      <c r="AJ287" s="121"/>
      <c r="AK287" s="5337"/>
      <c r="AL287" s="121"/>
      <c r="AM287" s="5337"/>
      <c r="AN287" s="5337"/>
      <c r="AO287" s="121"/>
      <c r="AP287" s="164"/>
      <c r="AQ287" s="164"/>
      <c r="AR287" s="164"/>
      <c r="AS287" s="164"/>
    </row>
    <row r="288" spans="2:45" ht="13.2">
      <c r="B288" s="233"/>
      <c r="C288" s="5338" t="s">
        <v>3136</v>
      </c>
      <c r="D288" s="1690"/>
      <c r="E288" s="1690"/>
      <c r="F288" s="1691"/>
      <c r="G288" s="1697" t="b">
        <v>1</v>
      </c>
      <c r="H288" s="1697"/>
      <c r="I288" s="1697"/>
      <c r="J288" s="1697"/>
      <c r="K288" s="1693"/>
      <c r="L288" s="1693"/>
      <c r="M288" s="1693"/>
      <c r="N288" s="1693"/>
      <c r="O288" s="1684">
        <v>0</v>
      </c>
      <c r="P288" s="1698">
        <v>0</v>
      </c>
      <c r="Q288" s="1698">
        <v>0</v>
      </c>
      <c r="R288" s="1699">
        <f>O288*Q288</f>
        <v>0</v>
      </c>
      <c r="S288" s="1698">
        <v>0</v>
      </c>
      <c r="T288" s="1699">
        <f>O288*S288</f>
        <v>0</v>
      </c>
      <c r="U288" s="1698">
        <v>0</v>
      </c>
      <c r="V288" s="1698">
        <v>0</v>
      </c>
      <c r="W288" s="1698">
        <v>0</v>
      </c>
      <c r="X288" s="1700">
        <f>U288+V288-W288</f>
        <v>0</v>
      </c>
      <c r="Y288" s="121"/>
      <c r="Z288" s="5339">
        <f>+AA288+AB288</f>
        <v>0</v>
      </c>
      <c r="AA288" s="2117">
        <v>0</v>
      </c>
      <c r="AB288" s="2117">
        <v>0</v>
      </c>
      <c r="AC288" s="2117">
        <v>0</v>
      </c>
      <c r="AD288" s="2117">
        <v>0</v>
      </c>
      <c r="AE288" s="2117">
        <v>0</v>
      </c>
      <c r="AF288" s="2117">
        <v>0</v>
      </c>
      <c r="AG288" s="2117">
        <v>0</v>
      </c>
      <c r="AH288" s="2117">
        <v>0</v>
      </c>
      <c r="AI288" s="1533">
        <f>AB288+AD288</f>
        <v>0</v>
      </c>
      <c r="AJ288" s="121"/>
      <c r="AK288" s="5340"/>
      <c r="AL288" s="121"/>
      <c r="AM288" s="5340"/>
      <c r="AN288" s="5340"/>
      <c r="AO288" s="121"/>
      <c r="AP288" s="164"/>
      <c r="AQ288" s="164"/>
      <c r="AR288" s="164"/>
      <c r="AS288" s="164"/>
    </row>
    <row r="289" spans="2:45" ht="13.2">
      <c r="B289" s="233"/>
      <c r="C289" s="5338" t="s">
        <v>3137</v>
      </c>
      <c r="D289" s="1690"/>
      <c r="E289" s="1690"/>
      <c r="F289" s="1691"/>
      <c r="G289" s="1697" t="b">
        <v>0</v>
      </c>
      <c r="H289" s="1697"/>
      <c r="I289" s="1697"/>
      <c r="J289" s="1697"/>
      <c r="K289" s="1693"/>
      <c r="L289" s="1693"/>
      <c r="M289" s="1693"/>
      <c r="N289" s="1693"/>
      <c r="O289" s="1684">
        <v>0</v>
      </c>
      <c r="P289" s="1698">
        <v>0</v>
      </c>
      <c r="Q289" s="1698">
        <v>0</v>
      </c>
      <c r="R289" s="1699">
        <f>O289*Q289</f>
        <v>0</v>
      </c>
      <c r="S289" s="1698">
        <v>0</v>
      </c>
      <c r="T289" s="1699">
        <f>O289*S289</f>
        <v>0</v>
      </c>
      <c r="U289" s="1698">
        <v>0</v>
      </c>
      <c r="V289" s="1698">
        <v>0</v>
      </c>
      <c r="W289" s="1698">
        <v>0</v>
      </c>
      <c r="X289" s="1700">
        <f>U289+V289-W289</f>
        <v>0</v>
      </c>
      <c r="Y289" s="121"/>
      <c r="Z289" s="5339">
        <f>+AA289+AB289</f>
        <v>0</v>
      </c>
      <c r="AA289" s="2117">
        <v>0</v>
      </c>
      <c r="AB289" s="2117">
        <v>0</v>
      </c>
      <c r="AC289" s="2117">
        <v>0</v>
      </c>
      <c r="AD289" s="2117">
        <v>0</v>
      </c>
      <c r="AE289" s="2117">
        <v>0</v>
      </c>
      <c r="AF289" s="2117">
        <v>0</v>
      </c>
      <c r="AG289" s="2117">
        <v>0</v>
      </c>
      <c r="AH289" s="2117">
        <v>0</v>
      </c>
      <c r="AI289" s="1533">
        <f>AB289+AD289</f>
        <v>0</v>
      </c>
      <c r="AJ289" s="121"/>
      <c r="AK289" s="5340"/>
      <c r="AL289" s="121"/>
      <c r="AM289" s="5340"/>
      <c r="AN289" s="5340"/>
      <c r="AO289" s="121"/>
      <c r="AP289" s="164"/>
      <c r="AQ289" s="164"/>
      <c r="AR289" s="164"/>
      <c r="AS289" s="164"/>
    </row>
    <row r="290" spans="2:45" ht="13.2">
      <c r="B290" s="233"/>
      <c r="C290" s="5338" t="s">
        <v>3138</v>
      </c>
      <c r="D290" s="1702"/>
      <c r="E290" s="1702"/>
      <c r="F290" s="1703"/>
      <c r="G290" s="1697" t="b">
        <v>1</v>
      </c>
      <c r="H290" s="1697"/>
      <c r="I290" s="1697"/>
      <c r="J290" s="1697"/>
      <c r="K290" s="1698"/>
      <c r="L290" s="1698"/>
      <c r="M290" s="1698"/>
      <c r="N290" s="1698"/>
      <c r="O290" s="1684">
        <v>0</v>
      </c>
      <c r="P290" s="1698">
        <v>0</v>
      </c>
      <c r="Q290" s="1698">
        <v>0</v>
      </c>
      <c r="R290" s="1699">
        <f>O290*Q290</f>
        <v>0</v>
      </c>
      <c r="S290" s="1698">
        <v>0</v>
      </c>
      <c r="T290" s="1699">
        <f>O290*S290</f>
        <v>0</v>
      </c>
      <c r="U290" s="1698">
        <v>0</v>
      </c>
      <c r="V290" s="1698">
        <v>0</v>
      </c>
      <c r="W290" s="1698">
        <v>0</v>
      </c>
      <c r="X290" s="1700">
        <f>U290+V290-W290</f>
        <v>0</v>
      </c>
      <c r="Y290" s="121"/>
      <c r="Z290" s="5339">
        <f>+AA290+AB290</f>
        <v>0</v>
      </c>
      <c r="AA290" s="2117">
        <v>0</v>
      </c>
      <c r="AB290" s="2117">
        <v>0</v>
      </c>
      <c r="AC290" s="2117">
        <v>0</v>
      </c>
      <c r="AD290" s="2117">
        <v>0</v>
      </c>
      <c r="AE290" s="2117">
        <v>0</v>
      </c>
      <c r="AF290" s="2117">
        <v>0</v>
      </c>
      <c r="AG290" s="2117">
        <v>0</v>
      </c>
      <c r="AH290" s="2117">
        <v>0</v>
      </c>
      <c r="AI290" s="1533">
        <f>AB290+AD290</f>
        <v>0</v>
      </c>
      <c r="AJ290" s="121"/>
      <c r="AK290" s="621"/>
      <c r="AL290" s="121"/>
      <c r="AM290" s="621"/>
      <c r="AN290" s="621"/>
      <c r="AO290" s="121"/>
      <c r="AP290" s="164"/>
      <c r="AQ290" s="164"/>
      <c r="AR290" s="164"/>
      <c r="AS290" s="164"/>
    </row>
    <row r="291" spans="2:45" ht="13.2">
      <c r="B291" s="233"/>
      <c r="C291" s="5108" t="s">
        <v>2307</v>
      </c>
      <c r="D291" s="5295"/>
      <c r="E291" s="5295"/>
      <c r="F291" s="5295"/>
      <c r="G291" s="5356">
        <f>COUNTIF(G275:G290,TRUE)</f>
        <v>8</v>
      </c>
      <c r="H291" s="5356"/>
      <c r="I291" s="5356"/>
      <c r="J291" s="5356"/>
      <c r="K291" s="5344"/>
      <c r="L291" s="5344"/>
      <c r="M291" s="5344"/>
      <c r="N291" s="5344"/>
      <c r="O291" s="5345"/>
      <c r="P291" s="5344"/>
      <c r="Q291" s="5344"/>
      <c r="R291" s="5346">
        <f>SUMIF($G$275:$G$290,"TRUE",R275:R290)</f>
        <v>0</v>
      </c>
      <c r="S291" s="5344"/>
      <c r="T291" s="5346">
        <f>SUMIF($G$275:$G$290,"TRUE",T275:T290)</f>
        <v>0</v>
      </c>
      <c r="U291" s="5346">
        <f>SUMIF($G$275:$G$290,"TRUE",U275:U290)</f>
        <v>0</v>
      </c>
      <c r="V291" s="5346">
        <f>SUMIF($G$275:$G$290,"TRUE",V275:V290)</f>
        <v>0</v>
      </c>
      <c r="W291" s="5346">
        <f>SUMIF($G$275:$G$290,"TRUE",W275:W290)</f>
        <v>0</v>
      </c>
      <c r="X291" s="5002">
        <f>SUMIF($G$275:$G$290,"TRUE",X275:X290)</f>
        <v>0</v>
      </c>
      <c r="Y291" s="121"/>
      <c r="Z291" s="5003">
        <f t="shared" ref="Z291:AI291" si="44">SUMIF($G$275:$G$290,"TRUE",Z275:Z290)</f>
        <v>0</v>
      </c>
      <c r="AA291" s="5346">
        <f t="shared" si="44"/>
        <v>0</v>
      </c>
      <c r="AB291" s="5346">
        <f t="shared" si="44"/>
        <v>0</v>
      </c>
      <c r="AC291" s="5347">
        <f t="shared" si="44"/>
        <v>0</v>
      </c>
      <c r="AD291" s="5346">
        <f t="shared" si="44"/>
        <v>0</v>
      </c>
      <c r="AE291" s="5346">
        <f>SUMIF($G$275:$G$290,"TRUE",AE275:AE290)</f>
        <v>0</v>
      </c>
      <c r="AF291" s="5346">
        <f>SUMIF($G$275:$G$290,"TRUE",AF275:AF290)</f>
        <v>0</v>
      </c>
      <c r="AG291" s="5346">
        <f>SUMIF($G$275:$G$290,"TRUE",AG275:AG290)</f>
        <v>0</v>
      </c>
      <c r="AH291" s="5346">
        <f>SUMIF($G$275:$G$290,"TRUE",AH275:AH290)</f>
        <v>0</v>
      </c>
      <c r="AI291" s="5002">
        <f t="shared" si="44"/>
        <v>0</v>
      </c>
      <c r="AJ291" s="121"/>
      <c r="AK291" s="5112">
        <f>SUMIF($G$275:$G$290,"TRUE",AK275:AK290)</f>
        <v>0</v>
      </c>
      <c r="AL291" s="121"/>
      <c r="AM291" s="5112">
        <f>SUMIF($G$275:$G$290,"TRUE",AM275:AM290)</f>
        <v>0</v>
      </c>
      <c r="AN291" s="5112"/>
      <c r="AO291" s="121"/>
      <c r="AP291" s="164"/>
      <c r="AQ291" s="164"/>
      <c r="AR291" s="164"/>
      <c r="AS291" s="164"/>
    </row>
    <row r="292" spans="2:45" s="169" customFormat="1" ht="13.2">
      <c r="B292" s="236"/>
      <c r="C292" s="5005" t="s">
        <v>3151</v>
      </c>
      <c r="D292" s="5289"/>
      <c r="E292" s="5289"/>
      <c r="F292" s="5289"/>
      <c r="G292" s="5349"/>
      <c r="H292" s="5349"/>
      <c r="I292" s="5349"/>
      <c r="J292" s="5349"/>
      <c r="K292" s="5350"/>
      <c r="L292" s="5350"/>
      <c r="M292" s="5350"/>
      <c r="N292" s="5350"/>
      <c r="O292" s="5350"/>
      <c r="P292" s="5350"/>
      <c r="Q292" s="5350"/>
      <c r="R292" s="5346">
        <f>SUM(R275:R290)</f>
        <v>0</v>
      </c>
      <c r="S292" s="5350"/>
      <c r="T292" s="5346">
        <f>SUM(T275:T290)</f>
        <v>0</v>
      </c>
      <c r="U292" s="5346">
        <f>SUM(U275:U290)</f>
        <v>0</v>
      </c>
      <c r="V292" s="5346">
        <f>SUM(V275:V290)</f>
        <v>0</v>
      </c>
      <c r="W292" s="5346">
        <f>SUM(W275:W290)</f>
        <v>0</v>
      </c>
      <c r="X292" s="5002">
        <f>SUM(X275:X290)</f>
        <v>0</v>
      </c>
      <c r="Y292" s="160"/>
      <c r="Z292" s="5003">
        <f t="shared" ref="Z292:AI292" si="45">SUM(Z275:Z290)</f>
        <v>0</v>
      </c>
      <c r="AA292" s="5346">
        <f t="shared" si="45"/>
        <v>0</v>
      </c>
      <c r="AB292" s="5346">
        <f t="shared" si="45"/>
        <v>0</v>
      </c>
      <c r="AC292" s="5347">
        <f t="shared" si="45"/>
        <v>0</v>
      </c>
      <c r="AD292" s="5346">
        <f t="shared" si="45"/>
        <v>0</v>
      </c>
      <c r="AE292" s="5346">
        <f>SUM(AE275:AE290)</f>
        <v>0</v>
      </c>
      <c r="AF292" s="5346">
        <f>SUM(AF275:AF290)</f>
        <v>0</v>
      </c>
      <c r="AG292" s="5346">
        <f>SUM(AG275:AG290)</f>
        <v>0</v>
      </c>
      <c r="AH292" s="5346">
        <f>SUM(AH275:AH290)</f>
        <v>0</v>
      </c>
      <c r="AI292" s="5002">
        <f t="shared" si="45"/>
        <v>0</v>
      </c>
      <c r="AJ292" s="160"/>
      <c r="AK292" s="5112">
        <f>SUM(AK275:AK290)</f>
        <v>0</v>
      </c>
      <c r="AL292" s="160"/>
      <c r="AM292" s="5112">
        <f>SUM(AM275:AM290)</f>
        <v>0</v>
      </c>
      <c r="AN292" s="5112"/>
      <c r="AO292" s="160"/>
      <c r="AP292" s="178"/>
      <c r="AQ292" s="178"/>
      <c r="AR292" s="178"/>
      <c r="AS292" s="178"/>
    </row>
    <row r="293" spans="2:45" s="169" customFormat="1" ht="13.2">
      <c r="B293" s="236"/>
      <c r="C293" s="5108" t="s">
        <v>2307</v>
      </c>
      <c r="D293" s="5289"/>
      <c r="E293" s="5289"/>
      <c r="F293" s="5289"/>
      <c r="G293" s="5349"/>
      <c r="H293" s="5349"/>
      <c r="I293" s="5349"/>
      <c r="J293" s="5349"/>
      <c r="K293" s="5350"/>
      <c r="L293" s="5350"/>
      <c r="M293" s="5350"/>
      <c r="N293" s="5350"/>
      <c r="O293" s="5350"/>
      <c r="P293" s="5350"/>
      <c r="Q293" s="5350"/>
      <c r="R293" s="5346">
        <f>R270+R291</f>
        <v>0</v>
      </c>
      <c r="S293" s="5350"/>
      <c r="T293" s="5346">
        <f>T270+T291</f>
        <v>0</v>
      </c>
      <c r="U293" s="5346">
        <f t="shared" ref="U293:X294" si="46">U291+U270</f>
        <v>0</v>
      </c>
      <c r="V293" s="5346">
        <f t="shared" si="46"/>
        <v>0</v>
      </c>
      <c r="W293" s="5346">
        <f t="shared" si="46"/>
        <v>0</v>
      </c>
      <c r="X293" s="5002">
        <f t="shared" si="46"/>
        <v>0</v>
      </c>
      <c r="Y293" s="160"/>
      <c r="Z293" s="5003">
        <f t="shared" ref="Z293:AI294" si="47">Z291+Z270</f>
        <v>0</v>
      </c>
      <c r="AA293" s="5346">
        <f t="shared" si="47"/>
        <v>0</v>
      </c>
      <c r="AB293" s="5346">
        <f t="shared" si="47"/>
        <v>0</v>
      </c>
      <c r="AC293" s="5347">
        <f t="shared" si="47"/>
        <v>0</v>
      </c>
      <c r="AD293" s="5346">
        <f t="shared" si="47"/>
        <v>0</v>
      </c>
      <c r="AE293" s="5346">
        <f t="shared" ref="AE293:AH294" si="48">AE291+AE270</f>
        <v>0</v>
      </c>
      <c r="AF293" s="5346">
        <f t="shared" si="48"/>
        <v>0</v>
      </c>
      <c r="AG293" s="5346">
        <f t="shared" si="48"/>
        <v>0</v>
      </c>
      <c r="AH293" s="5346">
        <f t="shared" si="48"/>
        <v>0</v>
      </c>
      <c r="AI293" s="5002">
        <f t="shared" si="47"/>
        <v>0</v>
      </c>
      <c r="AJ293" s="160"/>
      <c r="AK293" s="5112">
        <f>AK291+AK270</f>
        <v>0</v>
      </c>
      <c r="AL293" s="160"/>
      <c r="AM293" s="5112">
        <f>AM291+AM270</f>
        <v>0</v>
      </c>
      <c r="AN293" s="5112"/>
      <c r="AO293" s="160"/>
      <c r="AP293" s="178"/>
      <c r="AQ293" s="178"/>
      <c r="AR293" s="178"/>
      <c r="AS293" s="178"/>
    </row>
    <row r="294" spans="2:45" s="169" customFormat="1" ht="13.2">
      <c r="B294" s="236"/>
      <c r="C294" s="5005" t="s">
        <v>3036</v>
      </c>
      <c r="D294" s="5289"/>
      <c r="E294" s="5289"/>
      <c r="F294" s="5289"/>
      <c r="G294" s="5349"/>
      <c r="H294" s="5349"/>
      <c r="I294" s="5349"/>
      <c r="J294" s="5349"/>
      <c r="K294" s="5350"/>
      <c r="L294" s="5350"/>
      <c r="M294" s="5350"/>
      <c r="N294" s="5350"/>
      <c r="O294" s="5350"/>
      <c r="P294" s="5350"/>
      <c r="Q294" s="5350"/>
      <c r="R294" s="5346">
        <f>R271+R292</f>
        <v>0</v>
      </c>
      <c r="S294" s="5350"/>
      <c r="T294" s="5346">
        <f>T271+T292</f>
        <v>0</v>
      </c>
      <c r="U294" s="5346">
        <f t="shared" si="46"/>
        <v>0</v>
      </c>
      <c r="V294" s="5346">
        <f t="shared" si="46"/>
        <v>0</v>
      </c>
      <c r="W294" s="5346">
        <f t="shared" si="46"/>
        <v>0</v>
      </c>
      <c r="X294" s="5002">
        <f t="shared" si="46"/>
        <v>0</v>
      </c>
      <c r="Y294" s="160"/>
      <c r="Z294" s="5003">
        <f t="shared" si="47"/>
        <v>0</v>
      </c>
      <c r="AA294" s="5346">
        <f t="shared" si="47"/>
        <v>0</v>
      </c>
      <c r="AB294" s="5346">
        <f t="shared" si="47"/>
        <v>0</v>
      </c>
      <c r="AC294" s="5347">
        <f t="shared" si="47"/>
        <v>0</v>
      </c>
      <c r="AD294" s="5346">
        <f t="shared" si="47"/>
        <v>0</v>
      </c>
      <c r="AE294" s="5346">
        <f t="shared" si="48"/>
        <v>0</v>
      </c>
      <c r="AF294" s="5346">
        <f t="shared" si="48"/>
        <v>0</v>
      </c>
      <c r="AG294" s="5346">
        <f t="shared" si="48"/>
        <v>0</v>
      </c>
      <c r="AH294" s="5346">
        <f t="shared" si="48"/>
        <v>0</v>
      </c>
      <c r="AI294" s="5002">
        <f t="shared" si="47"/>
        <v>0</v>
      </c>
      <c r="AJ294" s="160"/>
      <c r="AK294" s="5112">
        <f>AK292+AK271</f>
        <v>0</v>
      </c>
      <c r="AL294" s="160"/>
      <c r="AM294" s="5112">
        <f>AM292+AM271</f>
        <v>0</v>
      </c>
      <c r="AN294" s="5112"/>
      <c r="AO294" s="160"/>
      <c r="AP294" s="178"/>
      <c r="AQ294" s="178"/>
      <c r="AR294" s="178"/>
      <c r="AS294" s="178"/>
    </row>
    <row r="295" spans="2:45" s="169" customFormat="1" ht="13.2">
      <c r="B295" s="236"/>
      <c r="C295" s="5359" t="s">
        <v>2803</v>
      </c>
      <c r="D295" s="5360"/>
      <c r="E295" s="5360"/>
      <c r="F295" s="5360"/>
      <c r="G295" s="5361"/>
      <c r="H295" s="5361"/>
      <c r="I295" s="5361"/>
      <c r="J295" s="5361"/>
      <c r="K295" s="5362"/>
      <c r="L295" s="5362"/>
      <c r="M295" s="5362"/>
      <c r="N295" s="5362"/>
      <c r="O295" s="5362"/>
      <c r="P295" s="5362"/>
      <c r="Q295" s="5362"/>
      <c r="R295" s="5363">
        <f>R293+R248</f>
        <v>0</v>
      </c>
      <c r="S295" s="5362"/>
      <c r="T295" s="5363">
        <f>T293+T248</f>
        <v>0</v>
      </c>
      <c r="U295" s="5363">
        <f t="shared" ref="U295:X296" si="49">SUM(U293,U248)</f>
        <v>0</v>
      </c>
      <c r="V295" s="5363">
        <f t="shared" si="49"/>
        <v>0</v>
      </c>
      <c r="W295" s="5363">
        <f t="shared" si="49"/>
        <v>0</v>
      </c>
      <c r="X295" s="5364">
        <f t="shared" si="49"/>
        <v>0</v>
      </c>
      <c r="Y295" s="5371"/>
      <c r="Z295" s="5365">
        <f t="shared" ref="Z295:AI296" si="50">SUM(Z293,Z248)</f>
        <v>0</v>
      </c>
      <c r="AA295" s="5363">
        <f t="shared" si="50"/>
        <v>0</v>
      </c>
      <c r="AB295" s="5363">
        <f t="shared" si="50"/>
        <v>0</v>
      </c>
      <c r="AC295" s="5366">
        <f t="shared" si="50"/>
        <v>0</v>
      </c>
      <c r="AD295" s="5367">
        <f t="shared" si="50"/>
        <v>0</v>
      </c>
      <c r="AE295" s="5367">
        <f t="shared" ref="AE295:AH296" si="51">SUM(AE293,AE248)</f>
        <v>0</v>
      </c>
      <c r="AF295" s="5367">
        <f t="shared" si="51"/>
        <v>0</v>
      </c>
      <c r="AG295" s="5367">
        <f t="shared" si="51"/>
        <v>0</v>
      </c>
      <c r="AH295" s="5372">
        <f t="shared" si="51"/>
        <v>0</v>
      </c>
      <c r="AI295" s="5364">
        <f t="shared" si="50"/>
        <v>0</v>
      </c>
      <c r="AJ295" s="160"/>
      <c r="AK295" s="5368">
        <f>SUM(AK293,AK248)</f>
        <v>0</v>
      </c>
      <c r="AL295" s="160"/>
      <c r="AM295" s="5368">
        <f>SUM(AM293,AM248)</f>
        <v>0</v>
      </c>
      <c r="AN295" s="5368"/>
      <c r="AO295" s="160"/>
      <c r="AP295" s="178"/>
      <c r="AQ295" s="178"/>
      <c r="AR295" s="178"/>
      <c r="AS295" s="178"/>
    </row>
    <row r="296" spans="2:45" s="169" customFormat="1" thickBot="1">
      <c r="B296" s="236"/>
      <c r="C296" s="5373" t="s">
        <v>3043</v>
      </c>
      <c r="D296" s="5374"/>
      <c r="E296" s="5374"/>
      <c r="F296" s="5374"/>
      <c r="G296" s="5375"/>
      <c r="H296" s="5375"/>
      <c r="I296" s="5375"/>
      <c r="J296" s="5375"/>
      <c r="K296" s="5376"/>
      <c r="L296" s="5376"/>
      <c r="M296" s="5376"/>
      <c r="N296" s="5376"/>
      <c r="O296" s="5376"/>
      <c r="P296" s="5376"/>
      <c r="Q296" s="5376"/>
      <c r="R296" s="5377">
        <f>R294+R249</f>
        <v>0</v>
      </c>
      <c r="S296" s="5378"/>
      <c r="T296" s="5377">
        <f>T294+T249</f>
        <v>0</v>
      </c>
      <c r="U296" s="5377">
        <f t="shared" si="49"/>
        <v>0</v>
      </c>
      <c r="V296" s="5377">
        <f t="shared" si="49"/>
        <v>0</v>
      </c>
      <c r="W296" s="5377">
        <f t="shared" si="49"/>
        <v>0</v>
      </c>
      <c r="X296" s="5379">
        <f t="shared" si="49"/>
        <v>0</v>
      </c>
      <c r="Y296" s="160"/>
      <c r="Z296" s="5380">
        <f t="shared" si="50"/>
        <v>0</v>
      </c>
      <c r="AA296" s="5377">
        <f t="shared" si="50"/>
        <v>0</v>
      </c>
      <c r="AB296" s="5377">
        <f t="shared" si="50"/>
        <v>0</v>
      </c>
      <c r="AC296" s="5381">
        <f t="shared" si="50"/>
        <v>0</v>
      </c>
      <c r="AD296" s="5382">
        <f t="shared" si="50"/>
        <v>0</v>
      </c>
      <c r="AE296" s="5382">
        <f t="shared" si="51"/>
        <v>0</v>
      </c>
      <c r="AF296" s="5382">
        <f t="shared" si="51"/>
        <v>0</v>
      </c>
      <c r="AG296" s="5382">
        <f t="shared" si="51"/>
        <v>0</v>
      </c>
      <c r="AH296" s="5383">
        <f t="shared" si="51"/>
        <v>0</v>
      </c>
      <c r="AI296" s="5379">
        <f t="shared" si="50"/>
        <v>0</v>
      </c>
      <c r="AJ296" s="160"/>
      <c r="AK296" s="2549">
        <f>SUM(AK294,AK249)</f>
        <v>0</v>
      </c>
      <c r="AL296" s="160"/>
      <c r="AM296" s="2549">
        <f>SUM(AM294,AM249)</f>
        <v>0</v>
      </c>
      <c r="AN296" s="2549"/>
      <c r="AO296" s="160"/>
      <c r="AP296" s="178"/>
      <c r="AQ296" s="178"/>
      <c r="AR296" s="178"/>
      <c r="AS296" s="178"/>
    </row>
    <row r="297" spans="2:45" thickBot="1">
      <c r="B297" s="233"/>
      <c r="C297" s="214"/>
      <c r="D297" s="214"/>
      <c r="E297" s="214"/>
      <c r="F297" s="214"/>
      <c r="G297" s="214"/>
      <c r="H297" s="214"/>
      <c r="I297" s="214"/>
      <c r="J297" s="214"/>
      <c r="K297" s="214"/>
      <c r="L297" s="214"/>
      <c r="M297" s="214"/>
      <c r="N297" s="214"/>
      <c r="O297" s="214"/>
      <c r="P297" s="214"/>
      <c r="Q297" s="214"/>
      <c r="R297" s="214"/>
      <c r="S297" s="214"/>
      <c r="T297" s="214"/>
      <c r="U297" s="214"/>
      <c r="V297" s="214"/>
      <c r="W297" s="214"/>
      <c r="X297" s="214"/>
      <c r="Y297" s="121"/>
      <c r="Z297" s="214"/>
      <c r="AA297" s="214"/>
      <c r="AB297" s="214"/>
      <c r="AC297" s="214"/>
      <c r="AD297" s="214"/>
      <c r="AE297" s="214"/>
      <c r="AF297" s="214"/>
      <c r="AG297" s="214"/>
      <c r="AH297" s="214"/>
      <c r="AI297" s="214"/>
      <c r="AJ297" s="214"/>
      <c r="AK297" s="214"/>
      <c r="AL297" s="121"/>
      <c r="AM297" s="214"/>
      <c r="AN297" s="214"/>
      <c r="AO297" s="121"/>
      <c r="AP297" s="164"/>
      <c r="AQ297" s="164"/>
      <c r="AR297" s="164"/>
      <c r="AS297" s="164"/>
    </row>
    <row r="298" spans="2:45" s="169" customFormat="1" ht="13.2">
      <c r="B298" s="236"/>
      <c r="C298" s="5384" t="s">
        <v>3044</v>
      </c>
      <c r="D298" s="5385"/>
      <c r="E298" s="5385"/>
      <c r="F298" s="5385"/>
      <c r="G298" s="5386"/>
      <c r="H298" s="5386"/>
      <c r="I298" s="5386"/>
      <c r="J298" s="5386"/>
      <c r="K298" s="5386"/>
      <c r="L298" s="5386"/>
      <c r="M298" s="5386"/>
      <c r="N298" s="5386"/>
      <c r="O298" s="5386"/>
      <c r="P298" s="5386"/>
      <c r="Q298" s="5386"/>
      <c r="R298" s="5387">
        <f>SUM(R202,R295)</f>
        <v>0</v>
      </c>
      <c r="S298" s="5386"/>
      <c r="T298" s="5387">
        <f>SUM(T202,T295)</f>
        <v>0</v>
      </c>
      <c r="U298" s="5387">
        <f>SUM(U202,U295)</f>
        <v>0</v>
      </c>
      <c r="V298" s="5387">
        <f>SUM(V202,V295)</f>
        <v>0</v>
      </c>
      <c r="W298" s="5387">
        <f>SUM(W202,W295)</f>
        <v>0</v>
      </c>
      <c r="X298" s="5388">
        <f>SUM(X202,X295)</f>
        <v>0</v>
      </c>
      <c r="Y298" s="160"/>
      <c r="Z298" s="5389">
        <f t="shared" ref="Z298:AI298" si="52">SUM(Z202,Z295)</f>
        <v>0</v>
      </c>
      <c r="AA298" s="5387">
        <f t="shared" si="52"/>
        <v>0</v>
      </c>
      <c r="AB298" s="5387">
        <f t="shared" si="52"/>
        <v>0</v>
      </c>
      <c r="AC298" s="5387">
        <f t="shared" si="52"/>
        <v>0</v>
      </c>
      <c r="AD298" s="5387">
        <f t="shared" si="52"/>
        <v>0</v>
      </c>
      <c r="AE298" s="5387">
        <f>SUM(AE202,AE295)</f>
        <v>0</v>
      </c>
      <c r="AF298" s="5387">
        <f>SUM(AF202,AF295)</f>
        <v>0</v>
      </c>
      <c r="AG298" s="5387">
        <f>SUM(AG202,AG295)</f>
        <v>0</v>
      </c>
      <c r="AH298" s="5387">
        <f>SUM(AH202,AH295)</f>
        <v>0</v>
      </c>
      <c r="AI298" s="5388">
        <f t="shared" si="52"/>
        <v>0</v>
      </c>
      <c r="AJ298" s="160"/>
      <c r="AK298" s="5390">
        <f>SUM(AK202,AK295)</f>
        <v>0</v>
      </c>
      <c r="AL298" s="160"/>
      <c r="AM298" s="5390">
        <f>SUM(AM202,AM295)</f>
        <v>0</v>
      </c>
      <c r="AN298" s="5390"/>
      <c r="AO298" s="160"/>
      <c r="AP298" s="178"/>
      <c r="AQ298" s="178"/>
      <c r="AR298" s="178"/>
      <c r="AS298" s="178"/>
    </row>
    <row r="299" spans="2:45" s="169" customFormat="1" thickBot="1">
      <c r="B299" s="236"/>
      <c r="C299" s="5373" t="s">
        <v>2804</v>
      </c>
      <c r="D299" s="5374"/>
      <c r="E299" s="5374"/>
      <c r="F299" s="5374"/>
      <c r="G299" s="5376"/>
      <c r="H299" s="5376"/>
      <c r="I299" s="5376"/>
      <c r="J299" s="5376"/>
      <c r="K299" s="5376"/>
      <c r="L299" s="5376"/>
      <c r="M299" s="5376"/>
      <c r="N299" s="5376"/>
      <c r="O299" s="5376"/>
      <c r="P299" s="5376"/>
      <c r="Q299" s="5376"/>
      <c r="R299" s="5391">
        <f>R296+R203</f>
        <v>0</v>
      </c>
      <c r="S299" s="5376"/>
      <c r="T299" s="5391">
        <f>T296+T203</f>
        <v>0</v>
      </c>
      <c r="U299" s="5391">
        <f>U296+U203</f>
        <v>0</v>
      </c>
      <c r="V299" s="5391">
        <f>V296+V203</f>
        <v>0</v>
      </c>
      <c r="W299" s="5391">
        <f>W296+W203</f>
        <v>0</v>
      </c>
      <c r="X299" s="5392">
        <f>X296+X203</f>
        <v>0</v>
      </c>
      <c r="Y299" s="160"/>
      <c r="Z299" s="5393">
        <f t="shared" ref="Z299:AI299" si="53">Z296+Z203</f>
        <v>0</v>
      </c>
      <c r="AA299" s="5391">
        <f t="shared" si="53"/>
        <v>0</v>
      </c>
      <c r="AB299" s="5391">
        <f t="shared" si="53"/>
        <v>0</v>
      </c>
      <c r="AC299" s="5391">
        <f t="shared" si="53"/>
        <v>0</v>
      </c>
      <c r="AD299" s="5391">
        <f t="shared" si="53"/>
        <v>0</v>
      </c>
      <c r="AE299" s="5391">
        <f>AE296+AE203</f>
        <v>0</v>
      </c>
      <c r="AF299" s="5391">
        <f>AF296+AF203</f>
        <v>0</v>
      </c>
      <c r="AG299" s="5391">
        <f>AG296+AG203</f>
        <v>0</v>
      </c>
      <c r="AH299" s="5391">
        <f>AH296+AH203</f>
        <v>0</v>
      </c>
      <c r="AI299" s="5392">
        <f t="shared" si="53"/>
        <v>0</v>
      </c>
      <c r="AJ299" s="160"/>
      <c r="AK299" s="5394">
        <f>AK296+AK203</f>
        <v>0</v>
      </c>
      <c r="AL299" s="160"/>
      <c r="AM299" s="5394">
        <f>AM296+AM203</f>
        <v>0</v>
      </c>
      <c r="AN299" s="5394"/>
      <c r="AO299" s="160"/>
      <c r="AP299" s="178"/>
      <c r="AQ299" s="178"/>
      <c r="AR299" s="178"/>
      <c r="AS299" s="178"/>
    </row>
    <row r="300" spans="2:45" ht="13.2">
      <c r="B300" s="233"/>
      <c r="C300" s="217"/>
      <c r="D300" s="217"/>
      <c r="E300" s="217"/>
      <c r="F300" s="214"/>
      <c r="G300" s="214"/>
      <c r="H300" s="214"/>
      <c r="I300" s="214"/>
      <c r="J300" s="214"/>
      <c r="K300" s="214"/>
      <c r="L300" s="214"/>
      <c r="M300" s="219"/>
      <c r="N300" s="219"/>
      <c r="O300" s="219"/>
      <c r="P300" s="219"/>
      <c r="Q300" s="219"/>
      <c r="R300" s="219"/>
      <c r="S300" s="219"/>
      <c r="T300" s="219"/>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64"/>
      <c r="AQ300" s="164"/>
      <c r="AR300" s="164"/>
      <c r="AS300" s="164"/>
    </row>
    <row r="301" spans="2:45" ht="13.2">
      <c r="B301" s="233"/>
      <c r="C301" s="220" t="s">
        <v>2493</v>
      </c>
      <c r="D301" s="220"/>
      <c r="E301" s="220"/>
      <c r="F301" s="214"/>
      <c r="G301" s="214"/>
      <c r="H301" s="214"/>
      <c r="I301" s="214"/>
      <c r="J301" s="214"/>
      <c r="K301" s="214"/>
      <c r="L301" s="214"/>
      <c r="M301" s="214"/>
      <c r="N301" s="214"/>
      <c r="O301" s="214"/>
      <c r="P301" s="214"/>
      <c r="Q301" s="214"/>
      <c r="R301" s="214"/>
      <c r="S301" s="214"/>
      <c r="T301" s="214"/>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64"/>
      <c r="AQ301" s="164"/>
      <c r="AR301" s="164"/>
      <c r="AS301" s="164"/>
    </row>
    <row r="302" spans="2:45" thickBot="1">
      <c r="B302" s="233"/>
      <c r="C302" s="214"/>
      <c r="D302" s="214"/>
      <c r="E302" s="214"/>
      <c r="F302" s="214"/>
      <c r="G302" s="214"/>
      <c r="H302" s="214"/>
      <c r="I302" s="214"/>
      <c r="J302" s="214"/>
      <c r="K302" s="214"/>
      <c r="L302" s="214"/>
      <c r="M302" s="214"/>
      <c r="N302" s="214"/>
      <c r="O302" s="214"/>
      <c r="P302" s="214"/>
      <c r="Q302" s="214"/>
      <c r="R302" s="214"/>
      <c r="S302" s="214"/>
      <c r="T302" s="214"/>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64"/>
      <c r="AQ302" s="164"/>
      <c r="AR302" s="164"/>
      <c r="AS302" s="164"/>
    </row>
    <row r="303" spans="2:45" s="169" customFormat="1" ht="13.2">
      <c r="B303" s="236"/>
      <c r="C303" s="5195" t="s">
        <v>3154</v>
      </c>
      <c r="D303" s="5395"/>
      <c r="E303" s="5395"/>
      <c r="F303" s="5395"/>
      <c r="G303" s="5395"/>
      <c r="H303" s="5395"/>
      <c r="I303" s="5395"/>
      <c r="J303" s="5395"/>
      <c r="K303" s="5395"/>
      <c r="L303" s="5395"/>
      <c r="M303" s="5395"/>
      <c r="N303" s="5395"/>
      <c r="O303" s="5395"/>
      <c r="P303" s="5395"/>
      <c r="Q303" s="5395"/>
      <c r="R303" s="5396">
        <f>R60+R153+R248</f>
        <v>0</v>
      </c>
      <c r="S303" s="5395"/>
      <c r="T303" s="5396">
        <f t="shared" ref="T303:X304" si="54">T60+T153+T248</f>
        <v>0</v>
      </c>
      <c r="U303" s="5396">
        <f t="shared" si="54"/>
        <v>0</v>
      </c>
      <c r="V303" s="5396">
        <f t="shared" si="54"/>
        <v>0</v>
      </c>
      <c r="W303" s="5396">
        <f t="shared" si="54"/>
        <v>0</v>
      </c>
      <c r="X303" s="5202">
        <f t="shared" si="54"/>
        <v>0</v>
      </c>
      <c r="Y303" s="160"/>
      <c r="Z303" s="5201">
        <f t="shared" ref="Z303:AI303" si="55">Z60+Z153+Z248</f>
        <v>0</v>
      </c>
      <c r="AA303" s="5396">
        <f t="shared" si="55"/>
        <v>0</v>
      </c>
      <c r="AB303" s="5396">
        <f t="shared" si="55"/>
        <v>0</v>
      </c>
      <c r="AC303" s="5396">
        <f t="shared" si="55"/>
        <v>0</v>
      </c>
      <c r="AD303" s="5396">
        <f>AD60+AD153+AD248</f>
        <v>0</v>
      </c>
      <c r="AE303" s="5396">
        <f>AE60+AE153+AE248</f>
        <v>0</v>
      </c>
      <c r="AF303" s="5396">
        <f>AF60+AF153+AF248</f>
        <v>0</v>
      </c>
      <c r="AG303" s="5396">
        <f t="shared" si="55"/>
        <v>0</v>
      </c>
      <c r="AH303" s="5396">
        <f t="shared" si="55"/>
        <v>0</v>
      </c>
      <c r="AI303" s="5202">
        <f t="shared" si="55"/>
        <v>0</v>
      </c>
      <c r="AJ303" s="160"/>
      <c r="AK303" s="5397">
        <f>AK60+AK153+AK248</f>
        <v>0</v>
      </c>
      <c r="AL303" s="160"/>
      <c r="AM303" s="5397">
        <f>AM60+AM153+AM248</f>
        <v>0</v>
      </c>
      <c r="AN303" s="5397"/>
      <c r="AO303" s="160"/>
      <c r="AP303" s="178"/>
      <c r="AQ303" s="178"/>
      <c r="AR303" s="178"/>
      <c r="AS303" s="178"/>
    </row>
    <row r="304" spans="2:45" s="169" customFormat="1" ht="13.2">
      <c r="B304" s="236"/>
      <c r="C304" s="5005" t="s">
        <v>3155</v>
      </c>
      <c r="D304" s="5398"/>
      <c r="E304" s="5398"/>
      <c r="F304" s="5398"/>
      <c r="G304" s="5398"/>
      <c r="H304" s="5398"/>
      <c r="I304" s="5398"/>
      <c r="J304" s="5398"/>
      <c r="K304" s="5398"/>
      <c r="L304" s="5398"/>
      <c r="M304" s="5398"/>
      <c r="N304" s="5398"/>
      <c r="O304" s="5398"/>
      <c r="P304" s="5398"/>
      <c r="Q304" s="5398"/>
      <c r="R304" s="5399">
        <f>R61+R154+R249</f>
        <v>0</v>
      </c>
      <c r="S304" s="5398"/>
      <c r="T304" s="5399">
        <f t="shared" si="54"/>
        <v>0</v>
      </c>
      <c r="U304" s="5399">
        <f t="shared" si="54"/>
        <v>0</v>
      </c>
      <c r="V304" s="5399">
        <f t="shared" si="54"/>
        <v>0</v>
      </c>
      <c r="W304" s="5399">
        <f t="shared" si="54"/>
        <v>0</v>
      </c>
      <c r="X304" s="5184">
        <f t="shared" si="54"/>
        <v>0</v>
      </c>
      <c r="Y304" s="160"/>
      <c r="Z304" s="5183">
        <f t="shared" ref="Z304:AI304" si="56">Z61+Z154+Z249</f>
        <v>0</v>
      </c>
      <c r="AA304" s="5399">
        <f t="shared" si="56"/>
        <v>0</v>
      </c>
      <c r="AB304" s="5399">
        <f t="shared" si="56"/>
        <v>0</v>
      </c>
      <c r="AC304" s="5399">
        <f t="shared" si="56"/>
        <v>0</v>
      </c>
      <c r="AD304" s="5399">
        <f t="shared" si="56"/>
        <v>0</v>
      </c>
      <c r="AE304" s="5399">
        <f>AE61+AE154+AE249</f>
        <v>0</v>
      </c>
      <c r="AF304" s="5399">
        <f>AF61+AF154+AF249</f>
        <v>0</v>
      </c>
      <c r="AG304" s="5399">
        <f t="shared" si="56"/>
        <v>0</v>
      </c>
      <c r="AH304" s="5399">
        <f t="shared" si="56"/>
        <v>0</v>
      </c>
      <c r="AI304" s="5184">
        <f t="shared" si="56"/>
        <v>0</v>
      </c>
      <c r="AJ304" s="160"/>
      <c r="AK304" s="5400">
        <f>AK61+AK154+AK249</f>
        <v>0</v>
      </c>
      <c r="AL304" s="160"/>
      <c r="AM304" s="5400">
        <f>AM61+AM154+AM249</f>
        <v>0</v>
      </c>
      <c r="AN304" s="5400"/>
      <c r="AO304" s="160"/>
      <c r="AP304" s="178"/>
      <c r="AQ304" s="178"/>
      <c r="AR304" s="178"/>
      <c r="AS304" s="178"/>
    </row>
    <row r="305" spans="2:45" s="169" customFormat="1" ht="13.2">
      <c r="B305" s="236"/>
      <c r="C305" s="5005" t="s">
        <v>3156</v>
      </c>
      <c r="D305" s="5398"/>
      <c r="E305" s="5398"/>
      <c r="F305" s="5398"/>
      <c r="G305" s="5398"/>
      <c r="H305" s="5398"/>
      <c r="I305" s="5398"/>
      <c r="J305" s="5398"/>
      <c r="K305" s="5398"/>
      <c r="L305" s="5398"/>
      <c r="M305" s="5398"/>
      <c r="N305" s="5398"/>
      <c r="O305" s="5398"/>
      <c r="P305" s="5398"/>
      <c r="Q305" s="5398"/>
      <c r="R305" s="5399">
        <f>R105+R198+R293</f>
        <v>0</v>
      </c>
      <c r="S305" s="5398"/>
      <c r="T305" s="5399">
        <f t="shared" ref="T305:X306" si="57">T105+T198+T293</f>
        <v>0</v>
      </c>
      <c r="U305" s="5399">
        <f t="shared" si="57"/>
        <v>0</v>
      </c>
      <c r="V305" s="5399">
        <f t="shared" si="57"/>
        <v>0</v>
      </c>
      <c r="W305" s="5399">
        <f t="shared" si="57"/>
        <v>0</v>
      </c>
      <c r="X305" s="5184">
        <f t="shared" si="57"/>
        <v>0</v>
      </c>
      <c r="Y305" s="160"/>
      <c r="Z305" s="5183">
        <f t="shared" ref="Z305:AI305" si="58">Z105+Z198+Z293</f>
        <v>0</v>
      </c>
      <c r="AA305" s="5399">
        <f t="shared" si="58"/>
        <v>0</v>
      </c>
      <c r="AB305" s="5399">
        <f t="shared" si="58"/>
        <v>0</v>
      </c>
      <c r="AC305" s="5399">
        <f t="shared" si="58"/>
        <v>0</v>
      </c>
      <c r="AD305" s="5399">
        <f t="shared" si="58"/>
        <v>0</v>
      </c>
      <c r="AE305" s="5399">
        <f>AE105+AE198+AE293</f>
        <v>0</v>
      </c>
      <c r="AF305" s="5399">
        <f>AF105+AF198+AF293</f>
        <v>0</v>
      </c>
      <c r="AG305" s="5399">
        <f t="shared" si="58"/>
        <v>0</v>
      </c>
      <c r="AH305" s="5399">
        <f t="shared" si="58"/>
        <v>0</v>
      </c>
      <c r="AI305" s="5184">
        <f t="shared" si="58"/>
        <v>0</v>
      </c>
      <c r="AJ305" s="160"/>
      <c r="AK305" s="5400">
        <f>AK105+AK198+AK293</f>
        <v>0</v>
      </c>
      <c r="AL305" s="160"/>
      <c r="AM305" s="5400">
        <f>AM105+AM198+AM293</f>
        <v>0</v>
      </c>
      <c r="AN305" s="5400"/>
      <c r="AO305" s="160"/>
      <c r="AP305" s="178"/>
      <c r="AQ305" s="178"/>
      <c r="AR305" s="178"/>
      <c r="AS305" s="178"/>
    </row>
    <row r="306" spans="2:45" s="169" customFormat="1" thickBot="1">
      <c r="B306" s="236"/>
      <c r="C306" s="5401" t="s">
        <v>3157</v>
      </c>
      <c r="D306" s="5402"/>
      <c r="E306" s="5402"/>
      <c r="F306" s="5402"/>
      <c r="G306" s="5402"/>
      <c r="H306" s="5402"/>
      <c r="I306" s="5402"/>
      <c r="J306" s="5402"/>
      <c r="K306" s="5402"/>
      <c r="L306" s="5402"/>
      <c r="M306" s="5403"/>
      <c r="N306" s="5403"/>
      <c r="O306" s="5403"/>
      <c r="P306" s="5403"/>
      <c r="Q306" s="5403"/>
      <c r="R306" s="5404">
        <f>R106+R199+R294</f>
        <v>0</v>
      </c>
      <c r="S306" s="5403"/>
      <c r="T306" s="5404">
        <f t="shared" si="57"/>
        <v>0</v>
      </c>
      <c r="U306" s="5404">
        <f t="shared" si="57"/>
        <v>0</v>
      </c>
      <c r="V306" s="5404">
        <f t="shared" si="57"/>
        <v>0</v>
      </c>
      <c r="W306" s="5404">
        <f t="shared" si="57"/>
        <v>0</v>
      </c>
      <c r="X306" s="5405">
        <f t="shared" si="57"/>
        <v>0</v>
      </c>
      <c r="Y306" s="160"/>
      <c r="Z306" s="5406">
        <f t="shared" ref="Z306:AI306" si="59">Z106+Z199+Z294</f>
        <v>0</v>
      </c>
      <c r="AA306" s="5404">
        <f t="shared" si="59"/>
        <v>0</v>
      </c>
      <c r="AB306" s="5404">
        <f t="shared" si="59"/>
        <v>0</v>
      </c>
      <c r="AC306" s="5404">
        <f t="shared" si="59"/>
        <v>0</v>
      </c>
      <c r="AD306" s="5404">
        <f t="shared" si="59"/>
        <v>0</v>
      </c>
      <c r="AE306" s="5404">
        <f>AE106+AE199+AE294</f>
        <v>0</v>
      </c>
      <c r="AF306" s="5404">
        <f>AF106+AF199+AF294</f>
        <v>0</v>
      </c>
      <c r="AG306" s="5404">
        <f t="shared" si="59"/>
        <v>0</v>
      </c>
      <c r="AH306" s="5404">
        <f t="shared" si="59"/>
        <v>0</v>
      </c>
      <c r="AI306" s="5405">
        <f t="shared" si="59"/>
        <v>0</v>
      </c>
      <c r="AJ306" s="160"/>
      <c r="AK306" s="5407">
        <f>AK106+AK199+AK294</f>
        <v>0</v>
      </c>
      <c r="AL306" s="160"/>
      <c r="AM306" s="5407">
        <f>AM106+AM199+AM294</f>
        <v>0</v>
      </c>
      <c r="AN306" s="5407"/>
      <c r="AO306" s="160"/>
      <c r="AP306" s="178"/>
      <c r="AQ306" s="178"/>
      <c r="AR306" s="178"/>
      <c r="AS306" s="178"/>
    </row>
    <row r="307" spans="2:45" thickBot="1">
      <c r="B307" s="233"/>
      <c r="C307" s="214"/>
      <c r="D307" s="214"/>
      <c r="E307" s="214"/>
      <c r="F307" s="214"/>
      <c r="G307" s="214"/>
      <c r="H307" s="214"/>
      <c r="I307" s="214"/>
      <c r="J307" s="214"/>
      <c r="K307" s="214"/>
      <c r="L307" s="214"/>
      <c r="M307" s="219"/>
      <c r="N307" s="219"/>
      <c r="O307" s="219"/>
      <c r="P307" s="219"/>
      <c r="Q307" s="219"/>
      <c r="R307" s="219"/>
      <c r="S307" s="219"/>
      <c r="T307" s="219"/>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64"/>
      <c r="AQ307" s="164"/>
      <c r="AR307" s="164"/>
      <c r="AS307" s="164"/>
    </row>
    <row r="308" spans="2:45" s="169" customFormat="1" ht="13.2">
      <c r="B308" s="236"/>
      <c r="C308" s="5165" t="s">
        <v>3158</v>
      </c>
      <c r="D308" s="5408"/>
      <c r="E308" s="5408"/>
      <c r="F308" s="5408"/>
      <c r="G308" s="5408"/>
      <c r="H308" s="5408"/>
      <c r="I308" s="5408"/>
      <c r="J308" s="5408"/>
      <c r="K308" s="5408"/>
      <c r="L308" s="5408"/>
      <c r="M308" s="5408"/>
      <c r="N308" s="5408"/>
      <c r="O308" s="5408"/>
      <c r="P308" s="5408"/>
      <c r="Q308" s="5408"/>
      <c r="R308" s="5396">
        <f>R37+R82+R130+R175+R225+R270</f>
        <v>0</v>
      </c>
      <c r="S308" s="5395"/>
      <c r="T308" s="5396">
        <f t="shared" ref="T308:X309" si="60">T37+T82+T130+T175+T225+T270</f>
        <v>0</v>
      </c>
      <c r="U308" s="5396">
        <f t="shared" si="60"/>
        <v>0</v>
      </c>
      <c r="V308" s="5396">
        <f t="shared" si="60"/>
        <v>0</v>
      </c>
      <c r="W308" s="5396">
        <f t="shared" si="60"/>
        <v>0</v>
      </c>
      <c r="X308" s="5202">
        <f t="shared" si="60"/>
        <v>0</v>
      </c>
      <c r="Y308" s="160"/>
      <c r="Z308" s="5201">
        <f t="shared" ref="Z308:AH308" si="61">Z37+Z82+Z130+Z175+Z225+Z270</f>
        <v>0</v>
      </c>
      <c r="AA308" s="5396">
        <f t="shared" si="61"/>
        <v>0</v>
      </c>
      <c r="AB308" s="5396">
        <f t="shared" si="61"/>
        <v>0</v>
      </c>
      <c r="AC308" s="5396">
        <f t="shared" si="61"/>
        <v>0</v>
      </c>
      <c r="AD308" s="5396">
        <f t="shared" si="61"/>
        <v>0</v>
      </c>
      <c r="AE308" s="5396">
        <f>AE37+AE82+AE130+AE175+AE225+AE270</f>
        <v>0</v>
      </c>
      <c r="AF308" s="5396">
        <f>AF37+AF82+AF130+AF175+AF225+AF270</f>
        <v>0</v>
      </c>
      <c r="AG308" s="5396">
        <f t="shared" si="61"/>
        <v>0</v>
      </c>
      <c r="AH308" s="5396">
        <f t="shared" si="61"/>
        <v>0</v>
      </c>
      <c r="AI308" s="5202">
        <f>AI37+AI82+AI130+AI175+AI225+AI270</f>
        <v>0</v>
      </c>
      <c r="AJ308" s="160"/>
      <c r="AK308" s="5397">
        <f>AK37+AK82+AK130+AK175+AK225+AK270</f>
        <v>0</v>
      </c>
      <c r="AL308" s="160"/>
      <c r="AM308" s="5397">
        <f>AM37+AM82+AM130+AM175+AM225+AM270</f>
        <v>0</v>
      </c>
      <c r="AN308" s="5397"/>
      <c r="AO308" s="160"/>
      <c r="AP308" s="178"/>
      <c r="AQ308" s="178"/>
      <c r="AR308" s="178"/>
      <c r="AS308" s="178"/>
    </row>
    <row r="309" spans="2:45" s="169" customFormat="1" ht="13.2">
      <c r="B309" s="236"/>
      <c r="C309" s="5005" t="s">
        <v>3159</v>
      </c>
      <c r="D309" s="5398"/>
      <c r="E309" s="5398"/>
      <c r="F309" s="5398"/>
      <c r="G309" s="5398"/>
      <c r="H309" s="5398"/>
      <c r="I309" s="5398"/>
      <c r="J309" s="5398"/>
      <c r="K309" s="5398"/>
      <c r="L309" s="5398"/>
      <c r="M309" s="5398"/>
      <c r="N309" s="5398"/>
      <c r="O309" s="5398"/>
      <c r="P309" s="5398"/>
      <c r="Q309" s="5398"/>
      <c r="R309" s="5399">
        <f>R38+R83+R131+R176+R226+R271</f>
        <v>0</v>
      </c>
      <c r="S309" s="5398"/>
      <c r="T309" s="5399">
        <f t="shared" si="60"/>
        <v>0</v>
      </c>
      <c r="U309" s="5399">
        <f t="shared" si="60"/>
        <v>0</v>
      </c>
      <c r="V309" s="5399">
        <f t="shared" si="60"/>
        <v>0</v>
      </c>
      <c r="W309" s="5399">
        <f t="shared" si="60"/>
        <v>0</v>
      </c>
      <c r="X309" s="5184">
        <f t="shared" si="60"/>
        <v>0</v>
      </c>
      <c r="Y309" s="160"/>
      <c r="Z309" s="5183">
        <f t="shared" ref="Z309:AH309" si="62">Z38+Z83+Z131+Z176+Z226+Z271</f>
        <v>0</v>
      </c>
      <c r="AA309" s="5399">
        <f t="shared" si="62"/>
        <v>0</v>
      </c>
      <c r="AB309" s="5399">
        <f t="shared" si="62"/>
        <v>0</v>
      </c>
      <c r="AC309" s="5399">
        <f t="shared" si="62"/>
        <v>0</v>
      </c>
      <c r="AD309" s="5399">
        <f t="shared" si="62"/>
        <v>0</v>
      </c>
      <c r="AE309" s="5399">
        <f>AE38+AE83+AE131+AE176+AE226+AE271</f>
        <v>0</v>
      </c>
      <c r="AF309" s="5399">
        <f>AF38+AF83+AF131+AF176+AF226+AF271</f>
        <v>0</v>
      </c>
      <c r="AG309" s="5399">
        <f t="shared" si="62"/>
        <v>0</v>
      </c>
      <c r="AH309" s="5399">
        <f t="shared" si="62"/>
        <v>0</v>
      </c>
      <c r="AI309" s="5184">
        <f>AI38+AI83+AI131+AI176+AI226+AI271</f>
        <v>0</v>
      </c>
      <c r="AJ309" s="160"/>
      <c r="AK309" s="5400">
        <f>AK38+AK83+AK131+AK176+AK226+AK271</f>
        <v>0</v>
      </c>
      <c r="AL309" s="160"/>
      <c r="AM309" s="5400">
        <f>AM38+AM83+AM131+AM176+AM226+AM271</f>
        <v>0</v>
      </c>
      <c r="AN309" s="5400"/>
      <c r="AO309" s="160"/>
      <c r="AP309" s="178"/>
      <c r="AQ309" s="178"/>
      <c r="AR309" s="178"/>
      <c r="AS309" s="178"/>
    </row>
    <row r="310" spans="2:45" s="169" customFormat="1" ht="13.2">
      <c r="B310" s="236"/>
      <c r="C310" s="5005" t="s">
        <v>3160</v>
      </c>
      <c r="D310" s="5398"/>
      <c r="E310" s="5398"/>
      <c r="F310" s="5398"/>
      <c r="G310" s="5398"/>
      <c r="H310" s="5398"/>
      <c r="I310" s="5398"/>
      <c r="J310" s="5398"/>
      <c r="K310" s="5398"/>
      <c r="L310" s="5398"/>
      <c r="M310" s="5398"/>
      <c r="N310" s="5398"/>
      <c r="O310" s="5398"/>
      <c r="P310" s="5398"/>
      <c r="Q310" s="5398"/>
      <c r="R310" s="5399">
        <f>R58+R103+R151+R196+R246+R291</f>
        <v>0</v>
      </c>
      <c r="S310" s="5398"/>
      <c r="T310" s="5399">
        <f t="shared" ref="T310:X311" si="63">T58+T103+T151+T196+T246+T291</f>
        <v>0</v>
      </c>
      <c r="U310" s="5399">
        <f t="shared" si="63"/>
        <v>0</v>
      </c>
      <c r="V310" s="5399">
        <f t="shared" si="63"/>
        <v>0</v>
      </c>
      <c r="W310" s="5399">
        <f t="shared" si="63"/>
        <v>0</v>
      </c>
      <c r="X310" s="5184">
        <f t="shared" si="63"/>
        <v>0</v>
      </c>
      <c r="Y310" s="160"/>
      <c r="Z310" s="5183">
        <f t="shared" ref="Z310:AH310" si="64">Z58+Z103+Z151+Z196+Z246+Z291</f>
        <v>0</v>
      </c>
      <c r="AA310" s="5399">
        <f t="shared" si="64"/>
        <v>0</v>
      </c>
      <c r="AB310" s="5399">
        <f t="shared" si="64"/>
        <v>0</v>
      </c>
      <c r="AC310" s="5399">
        <f t="shared" si="64"/>
        <v>0</v>
      </c>
      <c r="AD310" s="5399">
        <f t="shared" si="64"/>
        <v>0</v>
      </c>
      <c r="AE310" s="5399">
        <f>AE58+AE103+AE151+AE196+AE246+AE291</f>
        <v>0</v>
      </c>
      <c r="AF310" s="5399">
        <f>AF58+AF103+AF151+AF196+AF246+AF291</f>
        <v>0</v>
      </c>
      <c r="AG310" s="5399">
        <f t="shared" si="64"/>
        <v>0</v>
      </c>
      <c r="AH310" s="5399">
        <f t="shared" si="64"/>
        <v>0</v>
      </c>
      <c r="AI310" s="5184">
        <f>AI58+AI103+AI151+AI196+AI246+AI291</f>
        <v>0</v>
      </c>
      <c r="AJ310" s="160"/>
      <c r="AK310" s="5400">
        <f>AK58+AK103+AK151+AK196+AK246+AK291</f>
        <v>0</v>
      </c>
      <c r="AL310" s="160"/>
      <c r="AM310" s="5400">
        <f>AM58+AM103+AM151+AM196+AM246+AM291</f>
        <v>0</v>
      </c>
      <c r="AN310" s="5400"/>
      <c r="AO310" s="160"/>
      <c r="AP310" s="178"/>
      <c r="AQ310" s="178"/>
      <c r="AR310" s="178"/>
      <c r="AS310" s="178"/>
    </row>
    <row r="311" spans="2:45" s="169" customFormat="1" thickBot="1">
      <c r="B311" s="236"/>
      <c r="C311" s="1501" t="s">
        <v>3161</v>
      </c>
      <c r="D311" s="5187"/>
      <c r="E311" s="5187"/>
      <c r="F311" s="5187"/>
      <c r="G311" s="5187"/>
      <c r="H311" s="5187"/>
      <c r="I311" s="5187"/>
      <c r="J311" s="5187"/>
      <c r="K311" s="5187"/>
      <c r="L311" s="5187"/>
      <c r="M311" s="5187"/>
      <c r="N311" s="5187"/>
      <c r="O311" s="5187"/>
      <c r="P311" s="5187"/>
      <c r="Q311" s="5187"/>
      <c r="R311" s="5404">
        <f>R59+R104+R152+R197+R247+R292</f>
        <v>0</v>
      </c>
      <c r="S311" s="5403"/>
      <c r="T311" s="5404">
        <f t="shared" si="63"/>
        <v>0</v>
      </c>
      <c r="U311" s="5404">
        <f t="shared" si="63"/>
        <v>0</v>
      </c>
      <c r="V311" s="5404">
        <f t="shared" si="63"/>
        <v>0</v>
      </c>
      <c r="W311" s="5404">
        <f t="shared" si="63"/>
        <v>0</v>
      </c>
      <c r="X311" s="5405">
        <f t="shared" si="63"/>
        <v>0</v>
      </c>
      <c r="Y311" s="160"/>
      <c r="Z311" s="5406">
        <f t="shared" ref="Z311:AH311" si="65">Z59+Z104+Z152+Z197+Z247+Z292</f>
        <v>0</v>
      </c>
      <c r="AA311" s="5404">
        <f t="shared" si="65"/>
        <v>0</v>
      </c>
      <c r="AB311" s="5404">
        <f t="shared" si="65"/>
        <v>0</v>
      </c>
      <c r="AC311" s="5404">
        <f t="shared" si="65"/>
        <v>0</v>
      </c>
      <c r="AD311" s="5404">
        <f t="shared" si="65"/>
        <v>0</v>
      </c>
      <c r="AE311" s="5404">
        <f>AE59+AE104+AE152+AE197+AE247+AE292</f>
        <v>0</v>
      </c>
      <c r="AF311" s="5404">
        <f>AF59+AF104+AF152+AF197+AF247+AF292</f>
        <v>0</v>
      </c>
      <c r="AG311" s="5404">
        <f t="shared" si="65"/>
        <v>0</v>
      </c>
      <c r="AH311" s="5404">
        <f t="shared" si="65"/>
        <v>0</v>
      </c>
      <c r="AI311" s="5405">
        <f>AI59+AI104+AI152+AI197+AI247+AI292</f>
        <v>0</v>
      </c>
      <c r="AJ311" s="160"/>
      <c r="AK311" s="5407">
        <f>AK59+AK104+AK152+AK197+AK247+AK292</f>
        <v>0</v>
      </c>
      <c r="AL311" s="160"/>
      <c r="AM311" s="5407">
        <f>AM59+AM104+AM152+AM197+AM247+AM292</f>
        <v>0</v>
      </c>
      <c r="AN311" s="5407"/>
      <c r="AO311" s="160"/>
      <c r="AP311" s="178"/>
      <c r="AQ311" s="178"/>
      <c r="AR311" s="178"/>
      <c r="AS311" s="178"/>
    </row>
    <row r="312" spans="2:45" thickBot="1">
      <c r="B312" s="233"/>
      <c r="C312" s="214"/>
      <c r="D312" s="214"/>
      <c r="E312" s="214"/>
      <c r="F312" s="214"/>
      <c r="G312" s="214"/>
      <c r="H312" s="214"/>
      <c r="I312" s="214"/>
      <c r="J312" s="214"/>
      <c r="K312" s="214"/>
      <c r="L312" s="214"/>
      <c r="M312" s="214"/>
      <c r="N312" s="214"/>
      <c r="O312" s="214"/>
      <c r="P312" s="214"/>
      <c r="Q312" s="214"/>
      <c r="R312" s="214"/>
      <c r="S312" s="214"/>
      <c r="T312" s="214"/>
      <c r="U312" s="121"/>
      <c r="V312" s="121"/>
      <c r="W312" s="121"/>
      <c r="X312" s="121"/>
      <c r="Y312" s="121"/>
      <c r="Z312" s="121"/>
      <c r="AA312" s="121"/>
      <c r="AB312" s="121"/>
      <c r="AC312" s="121"/>
      <c r="AD312" s="121"/>
      <c r="AE312" s="121"/>
      <c r="AF312" s="121"/>
      <c r="AG312" s="121"/>
      <c r="AH312" s="121"/>
      <c r="AI312" s="121"/>
      <c r="AJ312" s="121"/>
      <c r="AK312" s="121"/>
      <c r="AL312" s="121"/>
      <c r="AM312" s="121"/>
      <c r="AN312" s="121"/>
      <c r="AO312" s="121"/>
      <c r="AP312" s="164"/>
      <c r="AQ312" s="164"/>
      <c r="AR312" s="164"/>
      <c r="AS312" s="164"/>
    </row>
    <row r="313" spans="2:45" ht="13.2">
      <c r="B313" s="233"/>
      <c r="C313" s="5409" t="s">
        <v>3053</v>
      </c>
      <c r="D313" s="5410"/>
      <c r="E313" s="5410"/>
      <c r="F313" s="5410"/>
      <c r="G313" s="5410"/>
      <c r="H313" s="5410"/>
      <c r="I313" s="5410"/>
      <c r="J313" s="5410"/>
      <c r="K313" s="5410"/>
      <c r="L313" s="5410"/>
      <c r="M313" s="5410"/>
      <c r="N313" s="5410"/>
      <c r="O313" s="5410"/>
      <c r="P313" s="5410"/>
      <c r="Q313" s="5410"/>
      <c r="R313" s="5410"/>
      <c r="S313" s="5410"/>
      <c r="T313" s="5410"/>
      <c r="U313" s="5411"/>
      <c r="V313" s="5411"/>
      <c r="W313" s="5411"/>
      <c r="X313" s="5412"/>
      <c r="Y313" s="121"/>
      <c r="Z313" s="5413"/>
      <c r="AA313" s="5411"/>
      <c r="AB313" s="5411"/>
      <c r="AC313" s="5411"/>
      <c r="AD313" s="5411"/>
      <c r="AE313" s="5411"/>
      <c r="AF313" s="5411"/>
      <c r="AG313" s="5411"/>
      <c r="AH313" s="5411"/>
      <c r="AI313" s="5412"/>
      <c r="AJ313" s="121"/>
      <c r="AK313" s="5414"/>
      <c r="AL313" s="121"/>
      <c r="AM313" s="5414"/>
      <c r="AN313" s="5414"/>
      <c r="AO313" s="121"/>
      <c r="AP313" s="164"/>
      <c r="AQ313" s="164"/>
      <c r="AR313" s="164"/>
      <c r="AS313" s="164"/>
    </row>
    <row r="314" spans="2:45" ht="13.2">
      <c r="B314" s="233"/>
      <c r="C314" s="5415"/>
      <c r="D314" s="5416"/>
      <c r="E314" s="5416"/>
      <c r="F314" s="5416"/>
      <c r="G314" s="5416"/>
      <c r="H314" s="5416"/>
      <c r="I314" s="5416"/>
      <c r="J314" s="5416"/>
      <c r="K314" s="5416"/>
      <c r="L314" s="5416"/>
      <c r="M314" s="5416"/>
      <c r="N314" s="5416"/>
      <c r="O314" s="5416"/>
      <c r="P314" s="5416"/>
      <c r="Q314" s="5416"/>
      <c r="R314" s="5416"/>
      <c r="S314" s="5416"/>
      <c r="T314" s="5416"/>
      <c r="U314" s="5417"/>
      <c r="V314" s="5417"/>
      <c r="W314" s="5417"/>
      <c r="X314" s="5418"/>
      <c r="Y314" s="121"/>
      <c r="Z314" s="5419"/>
      <c r="AA314" s="5417"/>
      <c r="AB314" s="5417"/>
      <c r="AC314" s="5417"/>
      <c r="AD314" s="5417"/>
      <c r="AE314" s="5417"/>
      <c r="AF314" s="5417"/>
      <c r="AG314" s="5417"/>
      <c r="AH314" s="5417"/>
      <c r="AI314" s="5418"/>
      <c r="AJ314" s="121"/>
      <c r="AK314" s="5420"/>
      <c r="AL314" s="121"/>
      <c r="AM314" s="5420"/>
      <c r="AN314" s="5420"/>
      <c r="AO314" s="121"/>
      <c r="AP314" s="164"/>
      <c r="AQ314" s="164"/>
      <c r="AR314" s="164"/>
      <c r="AS314" s="164"/>
    </row>
    <row r="315" spans="2:45" ht="13.2">
      <c r="B315" s="233"/>
      <c r="C315" s="5421" t="s">
        <v>3054</v>
      </c>
      <c r="D315" s="5416"/>
      <c r="E315" s="5416"/>
      <c r="F315" s="5416"/>
      <c r="G315" s="5416"/>
      <c r="H315" s="5416"/>
      <c r="I315" s="5416"/>
      <c r="J315" s="5416"/>
      <c r="K315" s="5416"/>
      <c r="L315" s="5416"/>
      <c r="M315" s="5416"/>
      <c r="N315" s="5416"/>
      <c r="O315" s="5416"/>
      <c r="P315" s="5416"/>
      <c r="Q315" s="5416"/>
      <c r="R315" s="5416"/>
      <c r="S315" s="5416"/>
      <c r="T315" s="5416"/>
      <c r="U315" s="5417"/>
      <c r="V315" s="5417"/>
      <c r="W315" s="5417"/>
      <c r="X315" s="5418"/>
      <c r="Y315" s="121"/>
      <c r="Z315" s="5419"/>
      <c r="AA315" s="5417"/>
      <c r="AB315" s="5417"/>
      <c r="AC315" s="5417"/>
      <c r="AD315" s="5417"/>
      <c r="AE315" s="5417"/>
      <c r="AF315" s="5417"/>
      <c r="AG315" s="5417"/>
      <c r="AH315" s="5417"/>
      <c r="AI315" s="5418"/>
      <c r="AJ315" s="121"/>
      <c r="AK315" s="5420"/>
      <c r="AL315" s="121"/>
      <c r="AM315" s="5420"/>
      <c r="AN315" s="5420"/>
      <c r="AO315" s="121"/>
      <c r="AP315" s="164"/>
      <c r="AQ315" s="164"/>
      <c r="AR315" s="164"/>
      <c r="AS315" s="164"/>
    </row>
    <row r="316" spans="2:45" ht="13.2">
      <c r="B316" s="233"/>
      <c r="C316" s="5225" t="s">
        <v>1251</v>
      </c>
      <c r="D316" s="5416"/>
      <c r="E316" s="5416"/>
      <c r="F316" s="5416"/>
      <c r="G316" s="5416"/>
      <c r="H316" s="5416"/>
      <c r="I316" s="5416"/>
      <c r="J316" s="5416"/>
      <c r="K316" s="5416"/>
      <c r="L316" s="5416"/>
      <c r="M316" s="5416"/>
      <c r="N316" s="5416"/>
      <c r="O316" s="5416"/>
      <c r="P316" s="5416"/>
      <c r="Q316" s="5416"/>
      <c r="R316" s="5399">
        <f>R107</f>
        <v>0</v>
      </c>
      <c r="S316" s="5416"/>
      <c r="T316" s="5399">
        <f t="shared" ref="T316:X317" si="66">T107</f>
        <v>0</v>
      </c>
      <c r="U316" s="5399">
        <f t="shared" si="66"/>
        <v>0</v>
      </c>
      <c r="V316" s="5399">
        <f t="shared" si="66"/>
        <v>0</v>
      </c>
      <c r="W316" s="5399">
        <f t="shared" si="66"/>
        <v>0</v>
      </c>
      <c r="X316" s="5184">
        <f t="shared" si="66"/>
        <v>0</v>
      </c>
      <c r="Y316" s="121"/>
      <c r="Z316" s="5183">
        <f t="shared" ref="Z316:AI316" si="67">Z107</f>
        <v>0</v>
      </c>
      <c r="AA316" s="5399">
        <f t="shared" si="67"/>
        <v>0</v>
      </c>
      <c r="AB316" s="5399">
        <f t="shared" si="67"/>
        <v>0</v>
      </c>
      <c r="AC316" s="5399">
        <f t="shared" si="67"/>
        <v>0</v>
      </c>
      <c r="AD316" s="5399">
        <f t="shared" si="67"/>
        <v>0</v>
      </c>
      <c r="AE316" s="5399">
        <f>AE107</f>
        <v>0</v>
      </c>
      <c r="AF316" s="5399">
        <f>AF107</f>
        <v>0</v>
      </c>
      <c r="AG316" s="5399">
        <f t="shared" si="67"/>
        <v>0</v>
      </c>
      <c r="AH316" s="5399">
        <f t="shared" si="67"/>
        <v>0</v>
      </c>
      <c r="AI316" s="5184">
        <f t="shared" si="67"/>
        <v>0</v>
      </c>
      <c r="AJ316" s="121"/>
      <c r="AK316" s="5400">
        <f>AK107</f>
        <v>0</v>
      </c>
      <c r="AL316" s="121"/>
      <c r="AM316" s="5400">
        <f>AM107</f>
        <v>0</v>
      </c>
      <c r="AN316" s="5400"/>
      <c r="AO316" s="121"/>
      <c r="AP316" s="164"/>
      <c r="AQ316" s="164"/>
      <c r="AR316" s="164"/>
      <c r="AS316" s="164"/>
    </row>
    <row r="317" spans="2:45" ht="13.2">
      <c r="B317" s="233"/>
      <c r="C317" s="5225" t="s">
        <v>544</v>
      </c>
      <c r="D317" s="5416"/>
      <c r="E317" s="5416"/>
      <c r="F317" s="5416"/>
      <c r="G317" s="5416"/>
      <c r="H317" s="5416"/>
      <c r="I317" s="5416"/>
      <c r="J317" s="5416"/>
      <c r="K317" s="5416"/>
      <c r="L317" s="5416"/>
      <c r="M317" s="5416"/>
      <c r="N317" s="5416"/>
      <c r="O317" s="5416"/>
      <c r="P317" s="5416"/>
      <c r="Q317" s="5416"/>
      <c r="R317" s="5399">
        <f>R108</f>
        <v>0</v>
      </c>
      <c r="S317" s="5416"/>
      <c r="T317" s="5399">
        <f t="shared" si="66"/>
        <v>0</v>
      </c>
      <c r="U317" s="5399">
        <f t="shared" si="66"/>
        <v>0</v>
      </c>
      <c r="V317" s="5399">
        <f t="shared" si="66"/>
        <v>0</v>
      </c>
      <c r="W317" s="5399">
        <f t="shared" si="66"/>
        <v>0</v>
      </c>
      <c r="X317" s="5184">
        <f t="shared" si="66"/>
        <v>0</v>
      </c>
      <c r="Y317" s="121"/>
      <c r="Z317" s="5183">
        <f t="shared" ref="Z317:AI317" si="68">Z108</f>
        <v>0</v>
      </c>
      <c r="AA317" s="5399">
        <f t="shared" si="68"/>
        <v>0</v>
      </c>
      <c r="AB317" s="5399">
        <f t="shared" si="68"/>
        <v>0</v>
      </c>
      <c r="AC317" s="5399">
        <f t="shared" si="68"/>
        <v>0</v>
      </c>
      <c r="AD317" s="5399">
        <f t="shared" si="68"/>
        <v>0</v>
      </c>
      <c r="AE317" s="5399">
        <f>AE108</f>
        <v>0</v>
      </c>
      <c r="AF317" s="5399">
        <f>AF108</f>
        <v>0</v>
      </c>
      <c r="AG317" s="5399">
        <f t="shared" si="68"/>
        <v>0</v>
      </c>
      <c r="AH317" s="5399">
        <f t="shared" si="68"/>
        <v>0</v>
      </c>
      <c r="AI317" s="5184">
        <f t="shared" si="68"/>
        <v>0</v>
      </c>
      <c r="AJ317" s="121"/>
      <c r="AK317" s="5400">
        <f>AK108</f>
        <v>0</v>
      </c>
      <c r="AL317" s="121"/>
      <c r="AM317" s="5400">
        <f>AM108</f>
        <v>0</v>
      </c>
      <c r="AN317" s="5400"/>
      <c r="AO317" s="121"/>
      <c r="AP317" s="164"/>
      <c r="AQ317" s="164"/>
      <c r="AR317" s="164"/>
      <c r="AS317" s="164"/>
    </row>
    <row r="318" spans="2:45" ht="13.2">
      <c r="B318" s="233"/>
      <c r="C318" s="5225"/>
      <c r="D318" s="5416"/>
      <c r="E318" s="5416"/>
      <c r="F318" s="5416"/>
      <c r="G318" s="5416"/>
      <c r="H318" s="5416"/>
      <c r="I318" s="5416"/>
      <c r="J318" s="5416"/>
      <c r="K318" s="5416"/>
      <c r="L318" s="5416"/>
      <c r="M318" s="5416"/>
      <c r="N318" s="5416"/>
      <c r="O318" s="5416"/>
      <c r="P318" s="5416"/>
      <c r="Q318" s="5416"/>
      <c r="R318" s="5416"/>
      <c r="S318" s="5416"/>
      <c r="T318" s="5416"/>
      <c r="U318" s="5416"/>
      <c r="V318" s="5416"/>
      <c r="W318" s="5416"/>
      <c r="X318" s="5422"/>
      <c r="Y318" s="121"/>
      <c r="Z318" s="5415"/>
      <c r="AA318" s="5416"/>
      <c r="AB318" s="5416"/>
      <c r="AC318" s="5416"/>
      <c r="AD318" s="5416"/>
      <c r="AE318" s="5416"/>
      <c r="AF318" s="5416"/>
      <c r="AG318" s="5416"/>
      <c r="AH318" s="5416"/>
      <c r="AI318" s="5422"/>
      <c r="AJ318" s="121"/>
      <c r="AK318" s="5423"/>
      <c r="AL318" s="121"/>
      <c r="AM318" s="5423"/>
      <c r="AN318" s="5423"/>
      <c r="AO318" s="121"/>
      <c r="AP318" s="164"/>
      <c r="AQ318" s="164"/>
      <c r="AR318" s="164"/>
      <c r="AS318" s="164"/>
    </row>
    <row r="319" spans="2:45" ht="13.2">
      <c r="B319" s="233"/>
      <c r="C319" s="5421" t="s">
        <v>3057</v>
      </c>
      <c r="D319" s="5416"/>
      <c r="E319" s="5416"/>
      <c r="F319" s="5416"/>
      <c r="G319" s="5416"/>
      <c r="H319" s="5416"/>
      <c r="I319" s="5416"/>
      <c r="J319" s="5416"/>
      <c r="K319" s="5416"/>
      <c r="L319" s="5416"/>
      <c r="M319" s="5416"/>
      <c r="N319" s="5416"/>
      <c r="O319" s="5416"/>
      <c r="P319" s="5416"/>
      <c r="Q319" s="5416"/>
      <c r="R319" s="5416"/>
      <c r="S319" s="5416"/>
      <c r="T319" s="5416"/>
      <c r="U319" s="5416"/>
      <c r="V319" s="5416"/>
      <c r="W319" s="5416"/>
      <c r="X319" s="5422"/>
      <c r="Y319" s="121"/>
      <c r="Z319" s="5415"/>
      <c r="AA319" s="5416"/>
      <c r="AB319" s="5416"/>
      <c r="AC319" s="5416"/>
      <c r="AD319" s="5416"/>
      <c r="AE319" s="5416"/>
      <c r="AF319" s="5416"/>
      <c r="AG319" s="5416"/>
      <c r="AH319" s="5416"/>
      <c r="AI319" s="5422"/>
      <c r="AJ319" s="121"/>
      <c r="AK319" s="5423"/>
      <c r="AL319" s="121"/>
      <c r="AM319" s="5423"/>
      <c r="AN319" s="5423"/>
      <c r="AO319" s="121"/>
      <c r="AP319" s="164"/>
      <c r="AQ319" s="164"/>
      <c r="AR319" s="164"/>
      <c r="AS319" s="164"/>
    </row>
    <row r="320" spans="2:45" ht="13.2">
      <c r="B320" s="233"/>
      <c r="C320" s="5225" t="s">
        <v>1251</v>
      </c>
      <c r="D320" s="5416"/>
      <c r="E320" s="5416"/>
      <c r="F320" s="5416"/>
      <c r="G320" s="5416"/>
      <c r="H320" s="5416"/>
      <c r="I320" s="5416"/>
      <c r="J320" s="5416"/>
      <c r="K320" s="5416"/>
      <c r="L320" s="5416"/>
      <c r="M320" s="5416"/>
      <c r="N320" s="5416"/>
      <c r="O320" s="5416"/>
      <c r="P320" s="5416"/>
      <c r="Q320" s="5416"/>
      <c r="R320" s="5399">
        <f>R200</f>
        <v>0</v>
      </c>
      <c r="S320" s="5416"/>
      <c r="T320" s="5399">
        <f t="shared" ref="T320:X321" si="69">T200</f>
        <v>0</v>
      </c>
      <c r="U320" s="5399">
        <f t="shared" si="69"/>
        <v>0</v>
      </c>
      <c r="V320" s="5399">
        <f t="shared" si="69"/>
        <v>0</v>
      </c>
      <c r="W320" s="5399">
        <f t="shared" si="69"/>
        <v>0</v>
      </c>
      <c r="X320" s="5184">
        <f t="shared" si="69"/>
        <v>0</v>
      </c>
      <c r="Y320" s="121"/>
      <c r="Z320" s="5183">
        <f t="shared" ref="Z320:AI320" si="70">Z200</f>
        <v>0</v>
      </c>
      <c r="AA320" s="5399">
        <f t="shared" si="70"/>
        <v>0</v>
      </c>
      <c r="AB320" s="5399">
        <f t="shared" si="70"/>
        <v>0</v>
      </c>
      <c r="AC320" s="5399">
        <f t="shared" si="70"/>
        <v>0</v>
      </c>
      <c r="AD320" s="5399">
        <f t="shared" si="70"/>
        <v>0</v>
      </c>
      <c r="AE320" s="5399">
        <f>AE200</f>
        <v>0</v>
      </c>
      <c r="AF320" s="5399">
        <f>AF200</f>
        <v>0</v>
      </c>
      <c r="AG320" s="5399">
        <f t="shared" si="70"/>
        <v>0</v>
      </c>
      <c r="AH320" s="5399">
        <f t="shared" si="70"/>
        <v>0</v>
      </c>
      <c r="AI320" s="5184">
        <f t="shared" si="70"/>
        <v>0</v>
      </c>
      <c r="AJ320" s="121"/>
      <c r="AK320" s="5400">
        <f>AK200</f>
        <v>0</v>
      </c>
      <c r="AL320" s="121"/>
      <c r="AM320" s="5400">
        <f>AM200</f>
        <v>0</v>
      </c>
      <c r="AN320" s="5400"/>
      <c r="AO320" s="121"/>
      <c r="AP320" s="164"/>
      <c r="AQ320" s="164"/>
      <c r="AR320" s="164"/>
      <c r="AS320" s="164"/>
    </row>
    <row r="321" spans="2:45" thickBot="1">
      <c r="B321" s="233"/>
      <c r="C321" s="1508" t="s">
        <v>544</v>
      </c>
      <c r="D321" s="5232"/>
      <c r="E321" s="5232"/>
      <c r="F321" s="5232"/>
      <c r="G321" s="5232"/>
      <c r="H321" s="5232"/>
      <c r="I321" s="5232"/>
      <c r="J321" s="5232"/>
      <c r="K321" s="5232"/>
      <c r="L321" s="5232"/>
      <c r="M321" s="5232"/>
      <c r="N321" s="5232"/>
      <c r="O321" s="5232"/>
      <c r="P321" s="5232"/>
      <c r="Q321" s="5232"/>
      <c r="R321" s="5191">
        <f>R201</f>
        <v>0</v>
      </c>
      <c r="S321" s="5232"/>
      <c r="T321" s="5191">
        <f t="shared" si="69"/>
        <v>0</v>
      </c>
      <c r="U321" s="5191">
        <f t="shared" si="69"/>
        <v>0</v>
      </c>
      <c r="V321" s="5191">
        <f t="shared" si="69"/>
        <v>0</v>
      </c>
      <c r="W321" s="5191">
        <f t="shared" si="69"/>
        <v>0</v>
      </c>
      <c r="X321" s="5194">
        <f t="shared" si="69"/>
        <v>0</v>
      </c>
      <c r="Y321" s="121"/>
      <c r="Z321" s="1506">
        <f t="shared" ref="Z321:AI321" si="71">Z201</f>
        <v>0</v>
      </c>
      <c r="AA321" s="5191">
        <f t="shared" si="71"/>
        <v>0</v>
      </c>
      <c r="AB321" s="5191">
        <f t="shared" si="71"/>
        <v>0</v>
      </c>
      <c r="AC321" s="5191">
        <f t="shared" si="71"/>
        <v>0</v>
      </c>
      <c r="AD321" s="5191">
        <f t="shared" si="71"/>
        <v>0</v>
      </c>
      <c r="AE321" s="5191">
        <f>AE201</f>
        <v>0</v>
      </c>
      <c r="AF321" s="5191">
        <f>AF201</f>
        <v>0</v>
      </c>
      <c r="AG321" s="5191">
        <f t="shared" si="71"/>
        <v>0</v>
      </c>
      <c r="AH321" s="5191">
        <f t="shared" si="71"/>
        <v>0</v>
      </c>
      <c r="AI321" s="5194">
        <f t="shared" si="71"/>
        <v>0</v>
      </c>
      <c r="AJ321" s="121"/>
      <c r="AK321" s="5407">
        <f>AK201</f>
        <v>0</v>
      </c>
      <c r="AL321" s="121"/>
      <c r="AM321" s="5407">
        <f>AM201</f>
        <v>0</v>
      </c>
      <c r="AN321" s="5407"/>
      <c r="AO321" s="121"/>
      <c r="AP321" s="164"/>
      <c r="AQ321" s="164"/>
      <c r="AR321" s="164"/>
      <c r="AS321" s="164"/>
    </row>
    <row r="322" spans="2:45" thickBot="1">
      <c r="B322" s="233"/>
      <c r="C322" s="214"/>
      <c r="D322" s="214"/>
      <c r="E322" s="214"/>
      <c r="F322" s="214"/>
      <c r="G322" s="214"/>
      <c r="H322" s="214"/>
      <c r="I322" s="214"/>
      <c r="J322" s="214"/>
      <c r="K322" s="214"/>
      <c r="L322" s="214"/>
      <c r="M322" s="214"/>
      <c r="N322" s="214"/>
      <c r="O322" s="214"/>
      <c r="P322" s="214"/>
      <c r="Q322" s="214"/>
      <c r="R322" s="214"/>
      <c r="S322" s="214"/>
      <c r="T322" s="214"/>
      <c r="U322" s="214"/>
      <c r="V322" s="214"/>
      <c r="W322" s="214"/>
      <c r="X322" s="214"/>
      <c r="Y322" s="121"/>
      <c r="Z322" s="214"/>
      <c r="AA322" s="214"/>
      <c r="AB322" s="214"/>
      <c r="AC322" s="214"/>
      <c r="AD322" s="214"/>
      <c r="AE322" s="214"/>
      <c r="AF322" s="214"/>
      <c r="AG322" s="214"/>
      <c r="AH322" s="214"/>
      <c r="AI322" s="214"/>
      <c r="AJ322" s="121"/>
      <c r="AK322" s="214"/>
      <c r="AL322" s="121"/>
      <c r="AM322" s="214"/>
      <c r="AN322" s="214"/>
      <c r="AO322" s="121"/>
      <c r="AP322" s="164"/>
      <c r="AQ322" s="164"/>
      <c r="AR322" s="164"/>
      <c r="AS322" s="164"/>
    </row>
    <row r="323" spans="2:45" ht="13.2">
      <c r="B323" s="233"/>
      <c r="C323" s="5409" t="s">
        <v>3162</v>
      </c>
      <c r="D323" s="5410"/>
      <c r="E323" s="5410"/>
      <c r="F323" s="5410"/>
      <c r="G323" s="5410"/>
      <c r="H323" s="5410"/>
      <c r="I323" s="5410"/>
      <c r="J323" s="5410"/>
      <c r="K323" s="5410"/>
      <c r="L323" s="5410"/>
      <c r="M323" s="5410"/>
      <c r="N323" s="5410"/>
      <c r="O323" s="5410"/>
      <c r="P323" s="5410"/>
      <c r="Q323" s="5410"/>
      <c r="R323" s="5410"/>
      <c r="S323" s="5410"/>
      <c r="T323" s="5410"/>
      <c r="U323" s="5410"/>
      <c r="V323" s="5410"/>
      <c r="W323" s="5410"/>
      <c r="X323" s="5424"/>
      <c r="Y323" s="121"/>
      <c r="Z323" s="5425"/>
      <c r="AA323" s="5410"/>
      <c r="AB323" s="5410"/>
      <c r="AC323" s="5410"/>
      <c r="AD323" s="5410"/>
      <c r="AE323" s="5410"/>
      <c r="AF323" s="5410"/>
      <c r="AG323" s="5410"/>
      <c r="AH323" s="5410"/>
      <c r="AI323" s="5424"/>
      <c r="AJ323" s="121"/>
      <c r="AK323" s="5426"/>
      <c r="AL323" s="121"/>
      <c r="AM323" s="5426"/>
      <c r="AN323" s="5426"/>
      <c r="AO323" s="121"/>
      <c r="AP323" s="164"/>
      <c r="AQ323" s="164"/>
      <c r="AR323" s="164"/>
      <c r="AS323" s="164"/>
    </row>
    <row r="324" spans="2:45" ht="13.2">
      <c r="B324" s="233"/>
      <c r="C324" s="5225" t="s">
        <v>1251</v>
      </c>
      <c r="D324" s="5416"/>
      <c r="E324" s="5416"/>
      <c r="F324" s="5416"/>
      <c r="G324" s="5416"/>
      <c r="H324" s="5416"/>
      <c r="I324" s="5416"/>
      <c r="J324" s="5416"/>
      <c r="K324" s="5416"/>
      <c r="L324" s="5416"/>
      <c r="M324" s="5416"/>
      <c r="N324" s="5416"/>
      <c r="O324" s="5416"/>
      <c r="P324" s="5416"/>
      <c r="Q324" s="5416"/>
      <c r="R324" s="5399">
        <f>R295</f>
        <v>0</v>
      </c>
      <c r="S324" s="5416"/>
      <c r="T324" s="5399">
        <f t="shared" ref="T324:X325" si="72">T295</f>
        <v>0</v>
      </c>
      <c r="U324" s="5399">
        <f t="shared" si="72"/>
        <v>0</v>
      </c>
      <c r="V324" s="5399">
        <f t="shared" si="72"/>
        <v>0</v>
      </c>
      <c r="W324" s="5399">
        <f t="shared" si="72"/>
        <v>0</v>
      </c>
      <c r="X324" s="5184">
        <f t="shared" si="72"/>
        <v>0</v>
      </c>
      <c r="Y324" s="121"/>
      <c r="Z324" s="5183">
        <f>Z295</f>
        <v>0</v>
      </c>
      <c r="AA324" s="5399">
        <f t="shared" ref="AA324:AI324" si="73">AA295</f>
        <v>0</v>
      </c>
      <c r="AB324" s="5399">
        <f t="shared" si="73"/>
        <v>0</v>
      </c>
      <c r="AC324" s="5399">
        <f t="shared" si="73"/>
        <v>0</v>
      </c>
      <c r="AD324" s="5399">
        <f t="shared" si="73"/>
        <v>0</v>
      </c>
      <c r="AE324" s="5399">
        <f>AE295</f>
        <v>0</v>
      </c>
      <c r="AF324" s="5399">
        <f>AF295</f>
        <v>0</v>
      </c>
      <c r="AG324" s="5399">
        <f t="shared" si="73"/>
        <v>0</v>
      </c>
      <c r="AH324" s="5399">
        <f t="shared" si="73"/>
        <v>0</v>
      </c>
      <c r="AI324" s="5184">
        <f t="shared" si="73"/>
        <v>0</v>
      </c>
      <c r="AJ324" s="121"/>
      <c r="AK324" s="5400">
        <f>AK295</f>
        <v>0</v>
      </c>
      <c r="AL324" s="121"/>
      <c r="AM324" s="5400">
        <f>AM295</f>
        <v>0</v>
      </c>
      <c r="AN324" s="5400"/>
      <c r="AO324" s="121"/>
      <c r="AP324" s="164"/>
      <c r="AQ324" s="164"/>
      <c r="AR324" s="164"/>
      <c r="AS324" s="164"/>
    </row>
    <row r="325" spans="2:45" thickBot="1">
      <c r="B325" s="233"/>
      <c r="C325" s="1508" t="s">
        <v>544</v>
      </c>
      <c r="D325" s="5232"/>
      <c r="E325" s="5232"/>
      <c r="F325" s="5232"/>
      <c r="G325" s="5232"/>
      <c r="H325" s="5232"/>
      <c r="I325" s="5232"/>
      <c r="J325" s="5232"/>
      <c r="K325" s="5232"/>
      <c r="L325" s="5232"/>
      <c r="M325" s="5232"/>
      <c r="N325" s="5232"/>
      <c r="O325" s="5232"/>
      <c r="P325" s="5232"/>
      <c r="Q325" s="5232"/>
      <c r="R325" s="5191">
        <f>R296</f>
        <v>0</v>
      </c>
      <c r="S325" s="5232"/>
      <c r="T325" s="5191">
        <f t="shared" si="72"/>
        <v>0</v>
      </c>
      <c r="U325" s="5191">
        <f t="shared" si="72"/>
        <v>0</v>
      </c>
      <c r="V325" s="5191">
        <f t="shared" si="72"/>
        <v>0</v>
      </c>
      <c r="W325" s="5191">
        <f t="shared" si="72"/>
        <v>0</v>
      </c>
      <c r="X325" s="5194">
        <f t="shared" si="72"/>
        <v>0</v>
      </c>
      <c r="Y325" s="121"/>
      <c r="Z325" s="1506">
        <f t="shared" ref="Z325:AI325" si="74">Z296</f>
        <v>0</v>
      </c>
      <c r="AA325" s="5191">
        <f t="shared" si="74"/>
        <v>0</v>
      </c>
      <c r="AB325" s="5191">
        <f t="shared" si="74"/>
        <v>0</v>
      </c>
      <c r="AC325" s="5191">
        <f t="shared" si="74"/>
        <v>0</v>
      </c>
      <c r="AD325" s="5191">
        <f t="shared" si="74"/>
        <v>0</v>
      </c>
      <c r="AE325" s="5191">
        <f>AE296</f>
        <v>0</v>
      </c>
      <c r="AF325" s="5191">
        <f>AF296</f>
        <v>0</v>
      </c>
      <c r="AG325" s="5191">
        <f t="shared" si="74"/>
        <v>0</v>
      </c>
      <c r="AH325" s="5191">
        <f t="shared" si="74"/>
        <v>0</v>
      </c>
      <c r="AI325" s="5194">
        <f t="shared" si="74"/>
        <v>0</v>
      </c>
      <c r="AJ325" s="121"/>
      <c r="AK325" s="5407">
        <f>AK296</f>
        <v>0</v>
      </c>
      <c r="AL325" s="121"/>
      <c r="AM325" s="5407">
        <f>AM296</f>
        <v>0</v>
      </c>
      <c r="AN325" s="5407"/>
      <c r="AO325" s="121"/>
      <c r="AP325" s="164"/>
      <c r="AQ325" s="164"/>
      <c r="AR325" s="164"/>
      <c r="AS325" s="164"/>
    </row>
    <row r="326" spans="2:45" thickBot="1">
      <c r="B326" s="233"/>
      <c r="C326" s="214"/>
      <c r="D326" s="214"/>
      <c r="E326" s="214"/>
      <c r="F326" s="214"/>
      <c r="G326" s="214"/>
      <c r="H326" s="214"/>
      <c r="I326" s="214"/>
      <c r="J326" s="214"/>
      <c r="K326" s="214"/>
      <c r="L326" s="214"/>
      <c r="M326" s="214"/>
      <c r="N326" s="214"/>
      <c r="O326" s="214"/>
      <c r="P326" s="214"/>
      <c r="Q326" s="214"/>
      <c r="R326" s="214"/>
      <c r="S326" s="214"/>
      <c r="T326" s="214"/>
      <c r="U326" s="121"/>
      <c r="V326" s="121"/>
      <c r="W326" s="121"/>
      <c r="X326" s="121"/>
      <c r="Y326" s="121"/>
      <c r="Z326" s="121"/>
      <c r="AA326" s="121"/>
      <c r="AB326" s="121"/>
      <c r="AC326" s="121"/>
      <c r="AD326" s="121"/>
      <c r="AE326" s="121"/>
      <c r="AF326" s="121"/>
      <c r="AG326" s="121"/>
      <c r="AH326" s="121"/>
      <c r="AI326" s="121"/>
      <c r="AJ326" s="121"/>
      <c r="AK326" s="121"/>
      <c r="AL326" s="121"/>
      <c r="AM326" s="121"/>
      <c r="AN326" s="121"/>
      <c r="AO326" s="121"/>
      <c r="AP326" s="164"/>
      <c r="AQ326" s="164"/>
      <c r="AR326" s="164"/>
      <c r="AS326" s="164"/>
    </row>
    <row r="327" spans="2:45" ht="13.2">
      <c r="B327" s="233"/>
      <c r="C327" s="214"/>
      <c r="D327" s="214"/>
      <c r="E327" s="214"/>
      <c r="F327" s="214"/>
      <c r="G327" s="214"/>
      <c r="H327" s="214"/>
      <c r="I327" s="214"/>
      <c r="J327" s="214"/>
      <c r="K327" s="214"/>
      <c r="L327" s="214"/>
      <c r="M327" s="214"/>
      <c r="N327" s="214"/>
      <c r="O327" s="214"/>
      <c r="P327" s="214"/>
      <c r="Q327" s="214"/>
      <c r="R327" s="214"/>
      <c r="S327" s="214"/>
      <c r="T327" s="214"/>
      <c r="U327" s="121"/>
      <c r="V327" s="121"/>
      <c r="W327" s="121"/>
      <c r="X327" s="121"/>
      <c r="Y327" s="121"/>
      <c r="Z327" s="121"/>
      <c r="AA327" s="121"/>
      <c r="AB327" s="121"/>
      <c r="AC327" s="121"/>
      <c r="AD327" s="8317" t="s">
        <v>3163</v>
      </c>
      <c r="AE327" s="8319" t="s">
        <v>2668</v>
      </c>
      <c r="AF327" s="8315" t="s">
        <v>2669</v>
      </c>
      <c r="AG327" s="8315"/>
      <c r="AH327" s="8315" t="s">
        <v>3164</v>
      </c>
      <c r="AI327" s="8316"/>
      <c r="AJ327" s="121"/>
      <c r="AK327" s="121"/>
      <c r="AL327" s="121"/>
      <c r="AM327" s="121"/>
      <c r="AN327" s="121"/>
      <c r="AO327" s="121"/>
      <c r="AP327" s="164"/>
      <c r="AQ327" s="164"/>
      <c r="AR327" s="164"/>
      <c r="AS327" s="164"/>
    </row>
    <row r="328" spans="2:45" thickBot="1">
      <c r="B328" s="233"/>
      <c r="C328" s="214"/>
      <c r="D328" s="214"/>
      <c r="E328" s="214"/>
      <c r="F328" s="214"/>
      <c r="G328" s="214"/>
      <c r="H328" s="214"/>
      <c r="I328" s="214"/>
      <c r="J328" s="214"/>
      <c r="K328" s="214"/>
      <c r="L328" s="214"/>
      <c r="M328" s="214"/>
      <c r="N328" s="214"/>
      <c r="O328" s="214"/>
      <c r="P328" s="214"/>
      <c r="Q328" s="214"/>
      <c r="R328" s="214"/>
      <c r="S328" s="214"/>
      <c r="T328" s="214"/>
      <c r="U328" s="121"/>
      <c r="V328" s="121"/>
      <c r="W328" s="121"/>
      <c r="X328" s="121"/>
      <c r="Y328" s="121"/>
      <c r="Z328" s="121"/>
      <c r="AA328" s="121"/>
      <c r="AB328" s="121"/>
      <c r="AC328" s="121"/>
      <c r="AD328" s="8318"/>
      <c r="AE328" s="8526"/>
      <c r="AF328" s="5250" t="s">
        <v>1717</v>
      </c>
      <c r="AG328" s="5250" t="s">
        <v>2671</v>
      </c>
      <c r="AH328" s="5250" t="s">
        <v>1717</v>
      </c>
      <c r="AI328" s="5251" t="s">
        <v>2671</v>
      </c>
      <c r="AJ328" s="121"/>
      <c r="AK328" s="121"/>
      <c r="AL328" s="121"/>
      <c r="AM328" s="121"/>
      <c r="AN328" s="121"/>
      <c r="AO328" s="121"/>
      <c r="AP328" s="164"/>
      <c r="AQ328" s="164"/>
      <c r="AR328" s="164"/>
      <c r="AS328" s="164"/>
    </row>
    <row r="329" spans="2:45" ht="13.2">
      <c r="B329" s="233"/>
      <c r="C329" s="214"/>
      <c r="D329" s="214"/>
      <c r="E329" s="220"/>
      <c r="F329" s="126" t="s">
        <v>445</v>
      </c>
      <c r="G329" s="224"/>
      <c r="H329" s="224"/>
      <c r="I329" s="224"/>
      <c r="J329" s="224"/>
      <c r="K329" s="223"/>
      <c r="L329" s="223"/>
      <c r="M329" s="223"/>
      <c r="N329" s="224"/>
      <c r="O329" s="224"/>
      <c r="P329" s="224"/>
      <c r="Q329" s="224"/>
      <c r="R329" s="224"/>
      <c r="S329" s="224"/>
      <c r="T329" s="224"/>
      <c r="U329" s="224"/>
      <c r="V329" s="224"/>
      <c r="W329" s="224"/>
      <c r="X329" s="224"/>
      <c r="Y329" s="160"/>
      <c r="Z329" s="160"/>
      <c r="AA329" s="160"/>
      <c r="AB329" s="160"/>
      <c r="AC329" s="160"/>
      <c r="AD329" s="5427" t="s">
        <v>3116</v>
      </c>
      <c r="AE329" s="5428">
        <v>0.45</v>
      </c>
      <c r="AF329" s="5429"/>
      <c r="AG329" s="5429"/>
      <c r="AH329" s="5429"/>
      <c r="AI329" s="5430"/>
      <c r="AJ329" s="160"/>
      <c r="AK329" s="121"/>
      <c r="AL329" s="121"/>
      <c r="AM329" s="121"/>
      <c r="AN329" s="99"/>
      <c r="AO329" s="121"/>
      <c r="AP329" s="164"/>
      <c r="AQ329" s="164"/>
      <c r="AR329" s="164"/>
      <c r="AS329" s="164"/>
    </row>
    <row r="330" spans="2:45" ht="13.2">
      <c r="B330" s="233"/>
      <c r="C330" s="214"/>
      <c r="D330" s="214"/>
      <c r="E330" s="220"/>
      <c r="F330" s="225" t="s">
        <v>3066</v>
      </c>
      <c r="G330" s="94"/>
      <c r="H330" s="94"/>
      <c r="I330" s="94"/>
      <c r="J330" s="94"/>
      <c r="K330" s="41"/>
      <c r="L330" s="41"/>
      <c r="M330" s="82"/>
      <c r="N330" s="229"/>
      <c r="O330" s="229"/>
      <c r="P330" s="229"/>
      <c r="Q330" s="229"/>
      <c r="R330" s="229"/>
      <c r="S330" s="229"/>
      <c r="T330" s="229"/>
      <c r="U330" s="229"/>
      <c r="V330" s="41"/>
      <c r="W330" s="82"/>
      <c r="X330" s="38"/>
      <c r="Y330" s="160"/>
      <c r="Z330" s="160"/>
      <c r="AA330" s="160"/>
      <c r="AB330" s="160"/>
      <c r="AC330" s="160"/>
      <c r="AD330" s="5431" t="s">
        <v>3165</v>
      </c>
      <c r="AE330" s="5432">
        <v>0.6</v>
      </c>
      <c r="AF330" s="5433"/>
      <c r="AG330" s="5433"/>
      <c r="AH330" s="5433"/>
      <c r="AI330" s="5418"/>
      <c r="AJ330" s="160"/>
      <c r="AK330" s="121"/>
      <c r="AL330" s="121"/>
      <c r="AM330" s="121"/>
      <c r="AN330" s="121"/>
      <c r="AO330" s="121"/>
      <c r="AP330" s="164"/>
      <c r="AQ330" s="164"/>
      <c r="AR330" s="164"/>
      <c r="AS330" s="164"/>
    </row>
    <row r="331" spans="2:45" ht="14.4" thickBot="1">
      <c r="B331" s="233"/>
      <c r="C331" s="214"/>
      <c r="D331" s="214"/>
      <c r="E331" s="220"/>
      <c r="F331" s="64" t="s">
        <v>3067</v>
      </c>
      <c r="G331" s="94"/>
      <c r="H331" s="94"/>
      <c r="I331" s="94"/>
      <c r="J331" s="94"/>
      <c r="K331" s="41"/>
      <c r="L331" s="41"/>
      <c r="M331" s="31"/>
      <c r="N331" s="229"/>
      <c r="O331" s="229"/>
      <c r="P331" s="229"/>
      <c r="Q331" s="229"/>
      <c r="R331" s="229"/>
      <c r="S331" s="229"/>
      <c r="T331" s="229"/>
      <c r="U331" s="229"/>
      <c r="V331" s="41"/>
      <c r="W331" s="82"/>
      <c r="X331" s="41"/>
      <c r="Y331" s="160"/>
      <c r="Z331" s="160"/>
      <c r="AA331" s="160"/>
      <c r="AB331" s="160"/>
      <c r="AC331" s="160"/>
      <c r="AD331" s="1511" t="s">
        <v>544</v>
      </c>
      <c r="AE331" s="5434"/>
      <c r="AF331" s="5435">
        <f>SUM(AF329:AF330)</f>
        <v>0</v>
      </c>
      <c r="AG331" s="5435">
        <f>SUM(AG329:AG330)</f>
        <v>0</v>
      </c>
      <c r="AH331" s="5435">
        <f>SUM(AH329:AH330)</f>
        <v>0</v>
      </c>
      <c r="AI331" s="5436">
        <f>SUM(AI329:AI330)</f>
        <v>0</v>
      </c>
      <c r="AJ331" s="160"/>
      <c r="AK331" s="121"/>
      <c r="AL331" s="121"/>
      <c r="AM331" s="121"/>
      <c r="AN331" s="121"/>
      <c r="AO331" s="121"/>
      <c r="AP331" s="164"/>
      <c r="AQ331" s="164"/>
      <c r="AR331" s="164"/>
      <c r="AS331" s="164"/>
    </row>
    <row r="332" spans="2:45" ht="13.2">
      <c r="B332" s="233"/>
      <c r="C332" s="121"/>
      <c r="D332" s="121"/>
      <c r="E332" s="160"/>
      <c r="F332" s="64" t="s">
        <v>3069</v>
      </c>
      <c r="G332" s="94"/>
      <c r="H332" s="94"/>
      <c r="I332" s="94"/>
      <c r="J332" s="94"/>
      <c r="K332" s="41"/>
      <c r="L332" s="38"/>
      <c r="M332" s="41"/>
      <c r="N332" s="229"/>
      <c r="O332" s="229"/>
      <c r="P332" s="229"/>
      <c r="Q332" s="229"/>
      <c r="R332" s="229"/>
      <c r="S332" s="229"/>
      <c r="T332" s="229"/>
      <c r="U332" s="230"/>
      <c r="V332" s="230"/>
      <c r="W332" s="230"/>
      <c r="X332" s="607"/>
      <c r="Y332" s="160"/>
      <c r="Z332" s="230"/>
      <c r="AA332" s="230"/>
      <c r="AB332" s="230"/>
      <c r="AC332" s="230"/>
      <c r="AD332" s="230"/>
      <c r="AE332" s="230"/>
      <c r="AF332" s="230"/>
      <c r="AG332" s="230"/>
      <c r="AH332" s="230"/>
      <c r="AI332" s="230"/>
      <c r="AJ332" s="121"/>
      <c r="AK332" s="121"/>
      <c r="AL332" s="121"/>
      <c r="AM332" s="121"/>
      <c r="AN332" s="121"/>
      <c r="AO332" s="121"/>
      <c r="AP332" s="164"/>
      <c r="AQ332" s="164"/>
      <c r="AR332" s="164"/>
      <c r="AS332" s="164"/>
    </row>
    <row r="333" spans="2:45" ht="13.2">
      <c r="B333" s="233"/>
      <c r="C333" s="121"/>
      <c r="D333" s="121"/>
      <c r="E333" s="160"/>
      <c r="F333" s="64" t="s">
        <v>5337</v>
      </c>
      <c r="G333" s="94"/>
      <c r="H333" s="94"/>
      <c r="I333" s="94"/>
      <c r="J333" s="94"/>
      <c r="K333" s="41"/>
      <c r="L333" s="38"/>
      <c r="M333" s="82"/>
      <c r="N333" s="146"/>
      <c r="O333" s="146"/>
      <c r="P333" s="146"/>
      <c r="Q333" s="146"/>
      <c r="R333" s="146"/>
      <c r="S333" s="146"/>
      <c r="T333" s="146"/>
      <c r="U333" s="146"/>
      <c r="V333" s="82"/>
      <c r="W333" s="231"/>
      <c r="X333" s="37"/>
      <c r="Y333" s="160"/>
      <c r="Z333" s="160"/>
      <c r="AA333" s="160"/>
      <c r="AB333" s="160"/>
      <c r="AC333" s="160"/>
      <c r="AD333" s="160"/>
      <c r="AE333" s="160"/>
      <c r="AF333" s="160"/>
      <c r="AG333" s="160"/>
      <c r="AH333" s="160"/>
      <c r="AI333" s="160"/>
      <c r="AJ333" s="121"/>
      <c r="AK333" s="121"/>
      <c r="AL333" s="121"/>
      <c r="AM333" s="121"/>
      <c r="AN333" s="121"/>
      <c r="AO333" s="121"/>
      <c r="AP333" s="164"/>
      <c r="AQ333" s="164"/>
      <c r="AR333" s="164"/>
      <c r="AS333" s="164"/>
    </row>
    <row r="334" spans="2:45">
      <c r="B334" s="233"/>
      <c r="C334" s="121"/>
      <c r="D334" s="121"/>
      <c r="E334" s="160"/>
      <c r="F334" s="64" t="s">
        <v>3071</v>
      </c>
      <c r="G334" s="94"/>
      <c r="H334" s="94"/>
      <c r="I334" s="94"/>
      <c r="J334" s="94"/>
      <c r="K334" s="41"/>
      <c r="L334" s="38"/>
      <c r="M334" s="82"/>
      <c r="N334" s="57"/>
      <c r="O334" s="57"/>
      <c r="P334" s="57"/>
      <c r="Q334" s="57"/>
      <c r="R334" s="57"/>
      <c r="S334" s="57"/>
      <c r="T334" s="57"/>
      <c r="U334" s="57"/>
      <c r="V334" s="31"/>
      <c r="W334" s="41"/>
      <c r="X334" s="37"/>
      <c r="Y334" s="160"/>
      <c r="Z334" s="160"/>
      <c r="AA334" s="160"/>
      <c r="AB334" s="160"/>
      <c r="AC334" s="160"/>
      <c r="AD334" s="160"/>
      <c r="AE334" s="160"/>
      <c r="AF334" s="160"/>
      <c r="AG334" s="160"/>
      <c r="AH334" s="160"/>
      <c r="AI334" s="160"/>
      <c r="AJ334" s="121"/>
      <c r="AK334" s="121"/>
      <c r="AL334" s="121"/>
      <c r="AM334" s="685"/>
      <c r="AN334" s="685"/>
      <c r="AO334" s="121"/>
      <c r="AP334" s="164"/>
      <c r="AQ334" s="164"/>
      <c r="AR334" s="164"/>
      <c r="AS334" s="164"/>
    </row>
    <row r="335" spans="2:45" ht="14.4">
      <c r="B335" s="233"/>
      <c r="C335" s="235"/>
      <c r="D335" s="235"/>
      <c r="E335" s="237"/>
      <c r="F335" s="64" t="s">
        <v>3072</v>
      </c>
      <c r="G335" s="94"/>
      <c r="H335" s="94"/>
      <c r="I335" s="94"/>
      <c r="J335" s="94"/>
      <c r="K335" s="41"/>
      <c r="L335" s="41"/>
      <c r="M335" s="41"/>
      <c r="N335" s="57"/>
      <c r="O335" s="57"/>
      <c r="P335" s="57"/>
      <c r="Q335" s="57"/>
      <c r="R335" s="57"/>
      <c r="S335" s="57"/>
      <c r="T335" s="57"/>
      <c r="U335" s="57"/>
      <c r="V335" s="31"/>
      <c r="W335" s="31"/>
      <c r="X335" s="63"/>
      <c r="Y335" s="344"/>
      <c r="Z335" s="237"/>
      <c r="AA335" s="237"/>
      <c r="AB335" s="237"/>
      <c r="AC335" s="237"/>
      <c r="AD335" s="237"/>
      <c r="AE335" s="237"/>
      <c r="AF335" s="237"/>
      <c r="AG335" s="237"/>
      <c r="AH335" s="237"/>
      <c r="AI335" s="237"/>
      <c r="AJ335" s="235"/>
      <c r="AK335" s="235"/>
      <c r="AL335" s="235"/>
      <c r="AM335" s="235"/>
      <c r="AN335" s="235"/>
      <c r="AO335" s="235"/>
    </row>
    <row r="336" spans="2:45" ht="14.4">
      <c r="B336" s="233"/>
      <c r="C336" s="235"/>
      <c r="D336" s="235"/>
      <c r="E336" s="237"/>
      <c r="F336" s="64"/>
      <c r="G336" s="94"/>
      <c r="H336" s="94"/>
      <c r="I336" s="94"/>
      <c r="J336" s="94"/>
      <c r="K336" s="41"/>
      <c r="L336" s="41"/>
      <c r="M336" s="41"/>
      <c r="N336" s="57"/>
      <c r="O336" s="57"/>
      <c r="P336" s="57"/>
      <c r="Q336" s="57"/>
      <c r="R336" s="57"/>
      <c r="S336" s="57"/>
      <c r="T336" s="57"/>
      <c r="U336" s="57"/>
      <c r="V336" s="31"/>
      <c r="W336" s="31"/>
      <c r="X336" s="63"/>
      <c r="Y336" s="344"/>
      <c r="Z336" s="237"/>
      <c r="AA336" s="237"/>
      <c r="AB336" s="237"/>
      <c r="AC336" s="237"/>
      <c r="AD336" s="237"/>
      <c r="AE336" s="237"/>
      <c r="AF336" s="237"/>
      <c r="AG336" s="237"/>
      <c r="AH336" s="237"/>
      <c r="AI336" s="237"/>
      <c r="AJ336" s="235"/>
      <c r="AK336" s="235"/>
      <c r="AL336" s="235"/>
      <c r="AM336" s="235"/>
      <c r="AN336" s="235"/>
      <c r="AO336" s="235"/>
    </row>
    <row r="337" spans="6:35" ht="14.4">
      <c r="F337" s="170"/>
      <c r="G337" s="171"/>
      <c r="H337" s="171"/>
      <c r="I337" s="171"/>
      <c r="J337" s="171"/>
      <c r="K337" s="171"/>
      <c r="L337" s="171"/>
      <c r="M337" s="171"/>
      <c r="N337" s="173"/>
      <c r="O337" s="173"/>
      <c r="P337" s="173"/>
      <c r="Q337" s="173"/>
      <c r="R337" s="173"/>
      <c r="S337" s="173"/>
      <c r="T337" s="173"/>
      <c r="U337" s="173"/>
      <c r="V337" s="174"/>
      <c r="W337" s="174"/>
      <c r="X337" s="175"/>
      <c r="Y337" s="177"/>
      <c r="Z337" s="169"/>
      <c r="AA337" s="169"/>
      <c r="AB337" s="169"/>
      <c r="AC337" s="169"/>
      <c r="AD337" s="169"/>
      <c r="AE337" s="169"/>
      <c r="AF337" s="169"/>
      <c r="AG337" s="169"/>
      <c r="AH337" s="169"/>
      <c r="AI337" s="169"/>
    </row>
    <row r="338" spans="6:35" ht="14.4" hidden="1">
      <c r="F338" s="170"/>
      <c r="G338" s="171"/>
      <c r="H338" s="171"/>
      <c r="I338" s="171"/>
      <c r="J338" s="171"/>
      <c r="K338" s="171"/>
      <c r="L338" s="171"/>
      <c r="M338" s="171"/>
      <c r="N338" s="173"/>
      <c r="O338" s="173"/>
      <c r="P338" s="173"/>
      <c r="Q338" s="173"/>
      <c r="R338" s="173"/>
      <c r="S338" s="173"/>
      <c r="T338" s="173"/>
      <c r="U338" s="173"/>
      <c r="V338" s="174"/>
      <c r="W338" s="174"/>
      <c r="X338" s="175"/>
      <c r="Y338" s="177"/>
      <c r="Z338" s="169"/>
      <c r="AA338" s="169"/>
      <c r="AB338" s="169"/>
      <c r="AC338" s="169"/>
      <c r="AD338" s="169"/>
      <c r="AE338" s="169"/>
      <c r="AF338" s="169"/>
      <c r="AG338" s="169"/>
      <c r="AH338" s="169"/>
      <c r="AI338" s="169"/>
    </row>
    <row r="339" spans="6:35" ht="14.4" hidden="1">
      <c r="F339" s="170"/>
      <c r="G339" s="171"/>
      <c r="H339" s="171"/>
      <c r="I339" s="171"/>
      <c r="J339" s="171"/>
      <c r="K339" s="171"/>
      <c r="L339" s="171"/>
      <c r="M339" s="171"/>
      <c r="N339" s="173"/>
      <c r="O339" s="173"/>
      <c r="P339" s="173"/>
      <c r="Q339" s="173"/>
      <c r="R339" s="173"/>
      <c r="S339" s="173"/>
      <c r="T339" s="173"/>
      <c r="U339" s="173"/>
      <c r="V339" s="174"/>
      <c r="W339" s="174"/>
      <c r="X339" s="174"/>
      <c r="Y339" s="177"/>
      <c r="Z339" s="169"/>
      <c r="AA339" s="169"/>
      <c r="AB339" s="169"/>
      <c r="AC339" s="169"/>
      <c r="AD339" s="169"/>
      <c r="AE339" s="169"/>
      <c r="AF339" s="169"/>
      <c r="AG339" s="169"/>
      <c r="AH339" s="169"/>
      <c r="AI339" s="169"/>
    </row>
    <row r="340" spans="6:35" hidden="1">
      <c r="N340" s="169"/>
      <c r="O340" s="169"/>
      <c r="P340" s="169"/>
      <c r="Q340" s="169"/>
      <c r="R340" s="169"/>
      <c r="S340" s="169"/>
      <c r="T340" s="169"/>
      <c r="U340" s="169"/>
      <c r="V340" s="169"/>
      <c r="W340" s="169"/>
      <c r="X340" s="169"/>
      <c r="Y340" s="177"/>
      <c r="Z340" s="169"/>
      <c r="AA340" s="169"/>
      <c r="AB340" s="169"/>
      <c r="AC340" s="169"/>
      <c r="AD340" s="169"/>
      <c r="AE340" s="169"/>
      <c r="AF340" s="169"/>
      <c r="AG340" s="169"/>
      <c r="AH340" s="169"/>
      <c r="AI340" s="169"/>
    </row>
    <row r="341" spans="6:35" hidden="1">
      <c r="N341" s="169"/>
      <c r="O341" s="169"/>
      <c r="P341" s="169"/>
      <c r="Q341" s="169"/>
      <c r="R341" s="169"/>
      <c r="S341" s="169"/>
      <c r="T341" s="169"/>
      <c r="U341" s="169"/>
      <c r="V341" s="169"/>
      <c r="W341" s="169"/>
      <c r="X341" s="169"/>
      <c r="Y341" s="177"/>
      <c r="Z341" s="169"/>
      <c r="AA341" s="169"/>
      <c r="AB341" s="169"/>
      <c r="AC341" s="169"/>
      <c r="AD341" s="169"/>
      <c r="AE341" s="169"/>
      <c r="AF341" s="169"/>
      <c r="AG341" s="169"/>
      <c r="AH341" s="169"/>
      <c r="AI341" s="169"/>
    </row>
  </sheetData>
  <customSheetViews>
    <customSheetView guid="{F416BD5B-C3AD-4F61-AAB2-55950A9B7E72}">
      <selection activeCell="D350" sqref="D350"/>
      <pageMargins left="0" right="0" top="0" bottom="0" header="0" footer="0"/>
      <pageSetup paperSize="9" orientation="portrait" r:id="rId1"/>
    </customSheetView>
    <customSheetView guid="{E14211BF-3959-45CF-A937-AD36AACCEFAC}" showGridLines="0">
      <pane xSplit="3" ySplit="13" topLeftCell="D116" activePane="bottomRight" state="frozen"/>
      <selection pane="bottomRight" activeCell="D85" sqref="D85"/>
      <pageMargins left="0" right="0" top="0" bottom="0" header="0" footer="0"/>
      <pageSetup paperSize="9" orientation="portrait" r:id="rId2"/>
    </customSheetView>
    <customSheetView guid="{DD364770-73A1-4C6D-9516-629A57F0EB18}" showGridLines="0">
      <pane xSplit="2" ySplit="11" topLeftCell="C136" activePane="bottomRight" state="frozen"/>
      <selection pane="bottomRight" activeCell="E143" sqref="E143"/>
      <pageMargins left="0" right="0" top="0" bottom="0" header="0" footer="0"/>
      <pageSetup paperSize="9" orientation="portrait" r:id="rId3"/>
    </customSheetView>
    <customSheetView guid="{41E394DC-1FDD-4D1F-8620-137B7012DC10}" scale="90" showGridLines="0">
      <pane xSplit="3" ySplit="13" topLeftCell="L38" activePane="bottomRight" state="frozen"/>
      <selection pane="bottomRight" activeCell="O50" sqref="O50"/>
      <pageMargins left="0" right="0" top="0" bottom="0" header="0" footer="0"/>
      <pageSetup paperSize="9" orientation="portrait" r:id="rId4"/>
    </customSheetView>
    <customSheetView guid="{CC70D5D3-3A1F-46AA-BDCE-F692C2C36BEE}" scale="95">
      <pane xSplit="3" ySplit="14" topLeftCell="X308" activePane="bottomRight" state="frozen"/>
      <selection pane="bottomRight" activeCell="AF335" sqref="AF335"/>
      <pageMargins left="0" right="0" top="0" bottom="0" header="0" footer="0"/>
      <pageSetup paperSize="9" orientation="portrait" r:id="rId5"/>
    </customSheetView>
  </customSheetViews>
  <mergeCells count="14">
    <mergeCell ref="AH327:AI327"/>
    <mergeCell ref="AE327:AE328"/>
    <mergeCell ref="AN10:AN11"/>
    <mergeCell ref="AM8:AM11"/>
    <mergeCell ref="Z8:AI8"/>
    <mergeCell ref="D4:F4"/>
    <mergeCell ref="D5:F5"/>
    <mergeCell ref="AE9:AE11"/>
    <mergeCell ref="AF9:AF11"/>
    <mergeCell ref="AD327:AD328"/>
    <mergeCell ref="AF327:AG327"/>
    <mergeCell ref="H8:H11"/>
    <mergeCell ref="I8:I11"/>
    <mergeCell ref="J8:J11"/>
  </mergeCells>
  <hyperlinks>
    <hyperlink ref="AO2" location="Index!A1" display="Index" xr:uid="{1EC313D0-5E06-40FA-909B-4231F3106425}"/>
  </hyperlinks>
  <pageMargins left="0.7" right="0.7" top="0.75" bottom="0.75" header="0.3" footer="0.3"/>
  <pageSetup paperSize="9" orientation="portrait"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7030A0"/>
  </sheetPr>
  <dimension ref="A1:Y67"/>
  <sheetViews>
    <sheetView zoomScale="70" zoomScaleNormal="70" workbookViewId="0">
      <selection activeCell="D18" sqref="D18"/>
    </sheetView>
  </sheetViews>
  <sheetFormatPr defaultColWidth="0" defaultRowHeight="13.2" zeroHeight="1"/>
  <cols>
    <col min="1" max="1" width="2.33203125" style="115" customWidth="1"/>
    <col min="2" max="2" width="8.109375" style="115" customWidth="1"/>
    <col min="3" max="3" width="40.109375" style="99" customWidth="1"/>
    <col min="4" max="4" width="13.33203125" style="99" customWidth="1"/>
    <col min="5" max="5" width="15" style="99" customWidth="1"/>
    <col min="6" max="6" width="17.44140625" style="99" bestFit="1" customWidth="1"/>
    <col min="7" max="7" width="11" style="99" customWidth="1"/>
    <col min="8" max="8" width="18.6640625" style="99" bestFit="1" customWidth="1"/>
    <col min="9" max="9" width="15.44140625" style="99" bestFit="1" customWidth="1"/>
    <col min="10" max="10" width="17.44140625" style="99" bestFit="1" customWidth="1"/>
    <col min="11" max="11" width="13.6640625" style="99" customWidth="1"/>
    <col min="12" max="12" width="18.33203125" style="99" customWidth="1"/>
    <col min="13" max="13" width="13.44140625" style="99" bestFit="1" customWidth="1"/>
    <col min="14" max="14" width="13.44140625" style="99" customWidth="1"/>
    <col min="15" max="15" width="17.88671875" style="99" customWidth="1"/>
    <col min="16" max="16" width="18.6640625" style="99" customWidth="1"/>
    <col min="17" max="17" width="19.88671875" style="99" customWidth="1"/>
    <col min="18" max="18" width="2.88671875" style="99" customWidth="1"/>
    <col min="19" max="19" width="17.44140625" style="99" bestFit="1" customWidth="1"/>
    <col min="20" max="20" width="15.44140625" style="99" bestFit="1" customWidth="1"/>
    <col min="21" max="21" width="13.5546875" style="99" customWidth="1"/>
    <col min="22" max="22" width="16.6640625" style="99" customWidth="1"/>
    <col min="23" max="23" width="19.33203125" style="99" customWidth="1"/>
    <col min="24" max="24" width="6.5546875" style="99" customWidth="1"/>
    <col min="25" max="25" width="4.5546875" style="99" customWidth="1"/>
    <col min="26" max="16384" width="9.109375" style="115" hidden="1"/>
  </cols>
  <sheetData>
    <row r="1" spans="1:25">
      <c r="A1" s="165"/>
      <c r="B1" s="165"/>
      <c r="C1" s="164"/>
      <c r="D1" s="164"/>
      <c r="E1" s="164"/>
      <c r="F1" s="164"/>
      <c r="G1" s="164"/>
      <c r="H1" s="164"/>
      <c r="I1" s="164"/>
      <c r="J1" s="164"/>
      <c r="K1" s="164"/>
      <c r="L1" s="164"/>
      <c r="M1" s="164"/>
      <c r="N1" s="164"/>
      <c r="O1" s="164"/>
      <c r="P1" s="164"/>
      <c r="Q1" s="164"/>
      <c r="R1" s="164"/>
      <c r="S1" s="164"/>
      <c r="T1" s="164"/>
      <c r="U1" s="164"/>
      <c r="V1" s="164"/>
      <c r="W1" s="164"/>
      <c r="X1" s="164"/>
      <c r="Y1" s="164"/>
    </row>
    <row r="2" spans="1:25" ht="13.8" thickBot="1">
      <c r="A2" s="165"/>
      <c r="B2" s="144" t="s">
        <v>187</v>
      </c>
      <c r="C2" s="121"/>
      <c r="D2" s="121"/>
      <c r="E2" s="121"/>
      <c r="F2" s="121"/>
      <c r="G2" s="121"/>
      <c r="H2" s="121"/>
      <c r="I2" s="121"/>
      <c r="J2" s="121"/>
      <c r="K2" s="121"/>
      <c r="L2" s="121"/>
      <c r="M2" s="121"/>
      <c r="N2" s="121"/>
      <c r="O2" s="121"/>
      <c r="P2" s="121"/>
      <c r="Q2" s="121"/>
      <c r="R2" s="121"/>
      <c r="S2" s="121"/>
      <c r="T2" s="121"/>
      <c r="U2" s="121"/>
      <c r="V2" s="121"/>
      <c r="W2" s="121"/>
      <c r="X2" s="2204" t="s">
        <v>1</v>
      </c>
      <c r="Y2" s="164"/>
    </row>
    <row r="3" spans="1:25" ht="16.2" thickBot="1">
      <c r="A3" s="165"/>
      <c r="B3" s="235"/>
      <c r="C3" s="4961" t="s">
        <v>3166</v>
      </c>
      <c r="D3" s="4651"/>
      <c r="E3" s="4651"/>
      <c r="F3" s="4652"/>
      <c r="I3" s="235"/>
      <c r="J3" s="235"/>
      <c r="K3" s="235"/>
      <c r="L3" s="235"/>
      <c r="M3" s="235"/>
      <c r="N3" s="235"/>
      <c r="O3" s="235"/>
      <c r="P3" s="235"/>
      <c r="Q3" s="235"/>
      <c r="R3" s="235"/>
      <c r="S3" s="235"/>
      <c r="T3" s="235"/>
      <c r="U3" s="235"/>
      <c r="V3" s="235"/>
      <c r="W3" s="39"/>
      <c r="X3" s="235"/>
      <c r="Y3" s="165"/>
    </row>
    <row r="4" spans="1:25" ht="15.6">
      <c r="A4" s="165"/>
      <c r="B4" s="235"/>
      <c r="C4" s="4439" t="s">
        <v>723</v>
      </c>
      <c r="D4" s="4441" t="str">
        <f>J!E4</f>
        <v>ABC Company</v>
      </c>
      <c r="E4" s="2535"/>
      <c r="F4" s="4529"/>
      <c r="I4" s="235"/>
      <c r="J4" s="235"/>
      <c r="K4" s="235"/>
      <c r="L4" s="235"/>
      <c r="M4" s="235"/>
      <c r="N4" s="235"/>
      <c r="O4" s="235"/>
      <c r="P4" s="235"/>
      <c r="Q4" s="235"/>
      <c r="R4" s="235"/>
      <c r="S4" s="235"/>
      <c r="T4" s="235"/>
      <c r="U4" s="235"/>
      <c r="V4" s="235"/>
      <c r="W4" s="235"/>
      <c r="X4" s="235"/>
      <c r="Y4" s="165"/>
    </row>
    <row r="5" spans="1:25" ht="16.2" thickBot="1">
      <c r="A5" s="165"/>
      <c r="B5" s="235"/>
      <c r="C5" s="4443" t="s">
        <v>724</v>
      </c>
      <c r="D5" s="4446" t="str">
        <f>J!E5</f>
        <v>31 December 202x</v>
      </c>
      <c r="E5" s="4530"/>
      <c r="F5" s="4531"/>
      <c r="I5" s="235"/>
      <c r="J5" s="235"/>
      <c r="K5" s="235"/>
      <c r="L5" s="235"/>
      <c r="M5" s="235"/>
      <c r="N5" s="235"/>
      <c r="O5" s="235"/>
      <c r="P5" s="235"/>
      <c r="Q5" s="235"/>
      <c r="R5" s="235"/>
      <c r="S5" s="235"/>
      <c r="T5" s="235"/>
      <c r="U5" s="235"/>
      <c r="V5" s="235"/>
      <c r="W5" s="235"/>
      <c r="X5" s="235"/>
      <c r="Y5" s="165"/>
    </row>
    <row r="6" spans="1:25">
      <c r="A6" s="165"/>
      <c r="B6" s="235"/>
      <c r="C6" s="235"/>
      <c r="D6" s="235"/>
      <c r="E6" s="235"/>
      <c r="F6" s="235"/>
      <c r="G6" s="235"/>
      <c r="H6" s="235"/>
      <c r="I6" s="235"/>
      <c r="J6" s="235"/>
      <c r="K6" s="235"/>
      <c r="L6" s="235"/>
      <c r="M6" s="235"/>
      <c r="N6" s="235"/>
      <c r="O6" s="235"/>
      <c r="P6" s="235"/>
      <c r="Q6" s="235"/>
      <c r="R6" s="235"/>
      <c r="S6" s="235"/>
      <c r="T6" s="235"/>
      <c r="U6" s="235"/>
      <c r="V6" s="235"/>
      <c r="W6" s="235"/>
      <c r="X6" s="235"/>
      <c r="Y6" s="165"/>
    </row>
    <row r="7" spans="1:25" ht="13.8" thickBot="1">
      <c r="A7" s="165"/>
      <c r="B7" s="235"/>
      <c r="C7" s="235"/>
      <c r="D7" s="235"/>
      <c r="E7" s="235"/>
      <c r="F7" s="235"/>
      <c r="G7" s="235"/>
      <c r="H7" s="235"/>
      <c r="I7" s="235"/>
      <c r="J7" s="235"/>
      <c r="K7" s="235"/>
      <c r="L7" s="235"/>
      <c r="M7" s="235"/>
      <c r="N7" s="235"/>
      <c r="O7" s="235"/>
      <c r="P7" s="235"/>
      <c r="Q7" s="235"/>
      <c r="R7" s="235"/>
      <c r="S7" s="235"/>
      <c r="T7" s="235"/>
      <c r="U7" s="235"/>
      <c r="V7" s="235"/>
      <c r="W7" s="235"/>
      <c r="X7" s="235"/>
      <c r="Y7" s="165"/>
    </row>
    <row r="8" spans="1:25" ht="15" customHeight="1" thickBot="1">
      <c r="A8" s="165"/>
      <c r="B8" s="235"/>
      <c r="C8" s="121"/>
      <c r="D8" s="121"/>
      <c r="E8" s="121"/>
      <c r="F8" s="8541" t="s">
        <v>2683</v>
      </c>
      <c r="G8" s="8542"/>
      <c r="H8" s="8542"/>
      <c r="I8" s="8542"/>
      <c r="J8" s="8542"/>
      <c r="K8" s="8542"/>
      <c r="L8" s="8542"/>
      <c r="M8" s="8542"/>
      <c r="N8" s="8542"/>
      <c r="O8" s="8542"/>
      <c r="P8" s="8542"/>
      <c r="Q8" s="8543"/>
      <c r="S8" s="8532" t="s">
        <v>2684</v>
      </c>
      <c r="T8" s="8533"/>
      <c r="U8" s="8533"/>
      <c r="V8" s="8533"/>
      <c r="W8" s="8534"/>
      <c r="Y8" s="164"/>
    </row>
    <row r="9" spans="1:25" ht="12.75" customHeight="1">
      <c r="A9" s="165"/>
      <c r="B9" s="235"/>
      <c r="C9" s="8535" t="s">
        <v>2924</v>
      </c>
      <c r="D9" s="5437"/>
      <c r="E9" s="2013"/>
      <c r="F9" s="8552" t="s">
        <v>3074</v>
      </c>
      <c r="G9" s="8552"/>
      <c r="H9" s="8552"/>
      <c r="I9" s="8552"/>
      <c r="J9" s="8552" t="s">
        <v>3075</v>
      </c>
      <c r="K9" s="8552"/>
      <c r="L9" s="8552"/>
      <c r="M9" s="8552"/>
      <c r="N9" s="8367" t="s">
        <v>727</v>
      </c>
      <c r="O9" s="8367" t="s">
        <v>728</v>
      </c>
      <c r="P9" s="8367" t="s">
        <v>729</v>
      </c>
      <c r="Q9" s="8540" t="s">
        <v>2262</v>
      </c>
      <c r="R9" s="121"/>
      <c r="S9" s="8548" t="s">
        <v>2518</v>
      </c>
      <c r="T9" s="8550" t="s">
        <v>3167</v>
      </c>
      <c r="U9" s="8550" t="s">
        <v>2520</v>
      </c>
      <c r="V9" s="8367" t="s">
        <v>729</v>
      </c>
      <c r="W9" s="8547" t="s">
        <v>2262</v>
      </c>
      <c r="X9" s="121"/>
      <c r="Y9" s="164"/>
    </row>
    <row r="10" spans="1:25">
      <c r="A10" s="165"/>
      <c r="B10" s="235"/>
      <c r="C10" s="8437"/>
      <c r="D10" s="2013" t="s">
        <v>2703</v>
      </c>
      <c r="E10" s="148" t="s">
        <v>3082</v>
      </c>
      <c r="F10" s="5439" t="s">
        <v>3079</v>
      </c>
      <c r="G10" s="5439" t="s">
        <v>3083</v>
      </c>
      <c r="H10" s="5439" t="s">
        <v>3080</v>
      </c>
      <c r="I10" s="5439" t="s">
        <v>3084</v>
      </c>
      <c r="J10" s="5439" t="s">
        <v>3079</v>
      </c>
      <c r="K10" s="5439" t="s">
        <v>3083</v>
      </c>
      <c r="L10" s="5439" t="s">
        <v>3080</v>
      </c>
      <c r="M10" s="5439" t="s">
        <v>3085</v>
      </c>
      <c r="N10" s="8367"/>
      <c r="O10" s="8367"/>
      <c r="P10" s="8367"/>
      <c r="Q10" s="8540"/>
      <c r="R10" s="121"/>
      <c r="S10" s="8549"/>
      <c r="T10" s="8551"/>
      <c r="U10" s="8551"/>
      <c r="V10" s="8367"/>
      <c r="W10" s="8540"/>
      <c r="X10" s="121"/>
      <c r="Y10" s="164"/>
    </row>
    <row r="11" spans="1:25">
      <c r="A11" s="165"/>
      <c r="B11" s="235"/>
      <c r="C11" s="8437"/>
      <c r="D11" s="2013"/>
      <c r="E11" s="148" t="s">
        <v>3088</v>
      </c>
      <c r="F11" s="2013" t="s">
        <v>2949</v>
      </c>
      <c r="G11" s="2013"/>
      <c r="H11" s="2013" t="s">
        <v>3089</v>
      </c>
      <c r="I11" s="2052"/>
      <c r="J11" s="2013" t="s">
        <v>2949</v>
      </c>
      <c r="K11" s="2013"/>
      <c r="L11" s="2013" t="s">
        <v>3090</v>
      </c>
      <c r="M11" s="2052"/>
      <c r="N11" s="8367"/>
      <c r="O11" s="8367"/>
      <c r="P11" s="8367"/>
      <c r="Q11" s="8540"/>
      <c r="R11" s="121"/>
      <c r="S11" s="8549"/>
      <c r="T11" s="8551"/>
      <c r="U11" s="8551"/>
      <c r="V11" s="8367"/>
      <c r="W11" s="8540"/>
      <c r="X11" s="121"/>
      <c r="Y11" s="164"/>
    </row>
    <row r="12" spans="1:25">
      <c r="A12" s="165"/>
      <c r="B12" s="235"/>
      <c r="C12" s="5440"/>
      <c r="D12" s="2013"/>
      <c r="E12" s="148" t="s">
        <v>3093</v>
      </c>
      <c r="F12" s="5438"/>
      <c r="G12" s="5438"/>
      <c r="H12" s="5438"/>
      <c r="I12" s="5441" t="s">
        <v>3168</v>
      </c>
      <c r="J12" s="5438"/>
      <c r="K12" s="5438"/>
      <c r="L12" s="5438"/>
      <c r="M12" s="5441" t="s">
        <v>3169</v>
      </c>
      <c r="N12" s="5442"/>
      <c r="O12" s="5442"/>
      <c r="P12" s="5443"/>
      <c r="Q12" s="5444" t="s">
        <v>3170</v>
      </c>
      <c r="R12" s="121"/>
      <c r="S12" s="5445"/>
      <c r="T12" s="5438"/>
      <c r="U12" s="5438" t="s">
        <v>3171</v>
      </c>
      <c r="V12" s="5443"/>
      <c r="W12" s="5446" t="s">
        <v>3172</v>
      </c>
      <c r="X12" s="121"/>
      <c r="Y12" s="164"/>
    </row>
    <row r="13" spans="1:25" s="1065" customFormat="1">
      <c r="A13" s="169"/>
      <c r="B13" s="237"/>
      <c r="C13" s="5447" t="s">
        <v>734</v>
      </c>
      <c r="D13" s="5448" t="s">
        <v>735</v>
      </c>
      <c r="E13" s="5449" t="s">
        <v>736</v>
      </c>
      <c r="F13" s="5450" t="s">
        <v>3100</v>
      </c>
      <c r="G13" s="5450" t="s">
        <v>738</v>
      </c>
      <c r="H13" s="5450" t="s">
        <v>1546</v>
      </c>
      <c r="I13" s="5450" t="s">
        <v>1547</v>
      </c>
      <c r="J13" s="5450" t="s">
        <v>1548</v>
      </c>
      <c r="K13" s="5450" t="s">
        <v>1549</v>
      </c>
      <c r="L13" s="5450" t="s">
        <v>1550</v>
      </c>
      <c r="M13" s="5450" t="s">
        <v>1551</v>
      </c>
      <c r="N13" s="5450" t="s">
        <v>1552</v>
      </c>
      <c r="O13" s="5451" t="s">
        <v>1553</v>
      </c>
      <c r="P13" s="5452" t="s">
        <v>1554</v>
      </c>
      <c r="Q13" s="5450" t="s">
        <v>1555</v>
      </c>
      <c r="R13" s="160"/>
      <c r="S13" s="5450" t="s">
        <v>2266</v>
      </c>
      <c r="T13" s="5450" t="s">
        <v>2267</v>
      </c>
      <c r="U13" s="5451" t="s">
        <v>2268</v>
      </c>
      <c r="V13" s="5450" t="s">
        <v>2269</v>
      </c>
      <c r="W13" s="5451" t="s">
        <v>2270</v>
      </c>
      <c r="X13" s="160"/>
      <c r="Y13" s="178"/>
    </row>
    <row r="14" spans="1:25">
      <c r="A14" s="165"/>
      <c r="B14" s="235"/>
      <c r="C14" s="5278" t="s">
        <v>3021</v>
      </c>
      <c r="D14" s="2106"/>
      <c r="E14" s="100"/>
      <c r="F14" s="5453"/>
      <c r="G14" s="5453"/>
      <c r="H14" s="5453"/>
      <c r="I14" s="5453"/>
      <c r="J14" s="5453"/>
      <c r="K14" s="5453"/>
      <c r="L14" s="5453"/>
      <c r="M14" s="5453"/>
      <c r="N14" s="5453"/>
      <c r="O14" s="5453"/>
      <c r="P14" s="5453"/>
      <c r="Q14" s="5454"/>
      <c r="R14" s="121"/>
      <c r="S14" s="5455"/>
      <c r="T14" s="5453"/>
      <c r="U14" s="5453"/>
      <c r="V14" s="5453"/>
      <c r="W14" s="5454"/>
      <c r="X14" s="121"/>
      <c r="Y14" s="164"/>
    </row>
    <row r="15" spans="1:25">
      <c r="A15" s="165"/>
      <c r="B15" s="235"/>
      <c r="C15" s="5283" t="s">
        <v>3022</v>
      </c>
      <c r="D15" s="2109"/>
      <c r="E15" s="981"/>
      <c r="F15" s="2049"/>
      <c r="G15" s="2049"/>
      <c r="H15" s="2049"/>
      <c r="I15" s="2049"/>
      <c r="J15" s="2049"/>
      <c r="K15" s="2049"/>
      <c r="L15" s="2049"/>
      <c r="M15" s="2049"/>
      <c r="N15" s="2049"/>
      <c r="O15" s="2049"/>
      <c r="P15" s="2049"/>
      <c r="Q15" s="1671"/>
      <c r="R15" s="121"/>
      <c r="S15" s="5456"/>
      <c r="T15" s="2049"/>
      <c r="U15" s="2049"/>
      <c r="V15" s="2049"/>
      <c r="W15" s="1671"/>
      <c r="X15" s="121"/>
      <c r="Y15" s="164"/>
    </row>
    <row r="16" spans="1:25">
      <c r="A16" s="165"/>
      <c r="B16" s="235"/>
      <c r="C16" s="5283" t="s">
        <v>3023</v>
      </c>
      <c r="D16" s="2109"/>
      <c r="E16" s="981"/>
      <c r="F16" s="2110"/>
      <c r="G16" s="2049"/>
      <c r="H16" s="2049"/>
      <c r="I16" s="2049"/>
      <c r="J16" s="2049"/>
      <c r="K16" s="2049"/>
      <c r="L16" s="2049"/>
      <c r="M16" s="2049"/>
      <c r="N16" s="2049"/>
      <c r="O16" s="2049"/>
      <c r="P16" s="2049"/>
      <c r="Q16" s="1671"/>
      <c r="R16" s="121"/>
      <c r="S16" s="5456"/>
      <c r="T16" s="2049"/>
      <c r="U16" s="2049"/>
      <c r="V16" s="2049"/>
      <c r="W16" s="1671"/>
      <c r="X16" s="121"/>
      <c r="Y16" s="164"/>
    </row>
    <row r="17" spans="1:25">
      <c r="A17" s="165"/>
      <c r="B17" s="235"/>
      <c r="C17" s="5285" t="s">
        <v>3133</v>
      </c>
      <c r="D17" s="2033"/>
      <c r="E17" s="831"/>
      <c r="F17" s="2110"/>
      <c r="G17" s="2049"/>
      <c r="H17" s="2049"/>
      <c r="I17" s="2049"/>
      <c r="J17" s="2049"/>
      <c r="K17" s="2049"/>
      <c r="L17" s="2049"/>
      <c r="M17" s="2049"/>
      <c r="N17" s="2049"/>
      <c r="O17" s="2049"/>
      <c r="P17" s="2049"/>
      <c r="Q17" s="1671"/>
      <c r="R17" s="121"/>
      <c r="S17" s="5456"/>
      <c r="T17" s="2049"/>
      <c r="U17" s="2049"/>
      <c r="V17" s="2049"/>
      <c r="W17" s="1671"/>
      <c r="X17" s="121"/>
      <c r="Y17" s="164"/>
    </row>
    <row r="18" spans="1:25">
      <c r="A18" s="165"/>
      <c r="B18" s="235"/>
      <c r="C18" s="5286" t="s">
        <v>3173</v>
      </c>
      <c r="D18" s="2116"/>
      <c r="E18" s="2644"/>
      <c r="F18" s="2110">
        <v>0</v>
      </c>
      <c r="G18" s="2112">
        <v>0</v>
      </c>
      <c r="H18" s="2110">
        <v>0</v>
      </c>
      <c r="I18" s="2113">
        <f>F18*G18*H18</f>
        <v>0</v>
      </c>
      <c r="J18" s="2110">
        <v>0</v>
      </c>
      <c r="K18" s="2112">
        <v>0</v>
      </c>
      <c r="L18" s="2110">
        <v>0</v>
      </c>
      <c r="M18" s="2113">
        <f>J18*K18*L18</f>
        <v>0</v>
      </c>
      <c r="N18" s="2110">
        <v>0</v>
      </c>
      <c r="O18" s="2110">
        <v>0</v>
      </c>
      <c r="P18" s="2110">
        <v>0</v>
      </c>
      <c r="Q18" s="1673">
        <f>+N18+O18-P18</f>
        <v>0</v>
      </c>
      <c r="R18" s="121"/>
      <c r="S18" s="5284">
        <v>0</v>
      </c>
      <c r="T18" s="2110">
        <v>0</v>
      </c>
      <c r="U18" s="2113">
        <f>S18*T18</f>
        <v>0</v>
      </c>
      <c r="V18" s="2110">
        <v>0</v>
      </c>
      <c r="W18" s="1674">
        <f>U18-V18</f>
        <v>0</v>
      </c>
      <c r="X18" s="121"/>
      <c r="Y18" s="164"/>
    </row>
    <row r="19" spans="1:25">
      <c r="A19" s="165"/>
      <c r="B19" s="235"/>
      <c r="C19" s="5286" t="s">
        <v>3174</v>
      </c>
      <c r="D19" s="2116"/>
      <c r="E19" s="2644"/>
      <c r="F19" s="2110">
        <v>0</v>
      </c>
      <c r="G19" s="2112">
        <v>0</v>
      </c>
      <c r="H19" s="2110">
        <v>0</v>
      </c>
      <c r="I19" s="2113">
        <f>F19*G19*H19</f>
        <v>0</v>
      </c>
      <c r="J19" s="2110">
        <v>0</v>
      </c>
      <c r="K19" s="2112">
        <v>0</v>
      </c>
      <c r="L19" s="2110">
        <v>0</v>
      </c>
      <c r="M19" s="2113">
        <f>J19*K19*L19</f>
        <v>0</v>
      </c>
      <c r="N19" s="2110">
        <v>0</v>
      </c>
      <c r="O19" s="2110">
        <v>0</v>
      </c>
      <c r="P19" s="2110">
        <v>0</v>
      </c>
      <c r="Q19" s="1673">
        <f>+N19+O19-P19</f>
        <v>0</v>
      </c>
      <c r="R19" s="121"/>
      <c r="S19" s="5284">
        <v>0</v>
      </c>
      <c r="T19" s="2110">
        <v>0</v>
      </c>
      <c r="U19" s="2113">
        <f>S19*T19</f>
        <v>0</v>
      </c>
      <c r="V19" s="2110">
        <v>0</v>
      </c>
      <c r="W19" s="1674">
        <f>U19-V19</f>
        <v>0</v>
      </c>
      <c r="X19" s="121"/>
      <c r="Y19" s="164"/>
    </row>
    <row r="20" spans="1:25">
      <c r="A20" s="165"/>
      <c r="B20" s="235"/>
      <c r="C20" s="5286" t="s">
        <v>3175</v>
      </c>
      <c r="D20" s="2116"/>
      <c r="E20" s="2644"/>
      <c r="F20" s="2110">
        <v>0</v>
      </c>
      <c r="G20" s="2112">
        <v>0</v>
      </c>
      <c r="H20" s="2110">
        <v>0</v>
      </c>
      <c r="I20" s="2113">
        <f>F20*G20*H20</f>
        <v>0</v>
      </c>
      <c r="J20" s="2110">
        <v>0</v>
      </c>
      <c r="K20" s="2112">
        <v>0</v>
      </c>
      <c r="L20" s="2110">
        <v>0</v>
      </c>
      <c r="M20" s="2113">
        <f>J20*K20*L20</f>
        <v>0</v>
      </c>
      <c r="N20" s="2110">
        <v>0</v>
      </c>
      <c r="O20" s="2110">
        <v>0</v>
      </c>
      <c r="P20" s="2110">
        <v>0</v>
      </c>
      <c r="Q20" s="1673">
        <f>+N20+O20-P20</f>
        <v>0</v>
      </c>
      <c r="R20" s="121"/>
      <c r="S20" s="5284">
        <v>0</v>
      </c>
      <c r="T20" s="2110">
        <v>0</v>
      </c>
      <c r="U20" s="2113">
        <f>S20*T20</f>
        <v>0</v>
      </c>
      <c r="V20" s="2110">
        <v>0</v>
      </c>
      <c r="W20" s="1674">
        <f>U20-V20</f>
        <v>0</v>
      </c>
      <c r="X20" s="121"/>
      <c r="Y20" s="164"/>
    </row>
    <row r="21" spans="1:25">
      <c r="A21" s="165"/>
      <c r="B21" s="235"/>
      <c r="C21" s="5457"/>
      <c r="D21" s="5458"/>
      <c r="E21" s="5459"/>
      <c r="F21" s="5460">
        <f>SUM(F18:F20)</f>
        <v>0</v>
      </c>
      <c r="G21" s="5461"/>
      <c r="H21" s="5462"/>
      <c r="I21" s="5460">
        <f>SUM(I18:I20)</f>
        <v>0</v>
      </c>
      <c r="J21" s="5462"/>
      <c r="K21" s="5461"/>
      <c r="L21" s="5462"/>
      <c r="M21" s="5460">
        <f>SUM(M18:M20)</f>
        <v>0</v>
      </c>
      <c r="N21" s="5460">
        <f>SUM(N18:N20)</f>
        <v>0</v>
      </c>
      <c r="O21" s="5460">
        <f>SUM(O18:O20)</f>
        <v>0</v>
      </c>
      <c r="P21" s="5460">
        <f>SUM(P18:P20)</f>
        <v>0</v>
      </c>
      <c r="Q21" s="5007">
        <f>SUM(Q18:Q20)</f>
        <v>0</v>
      </c>
      <c r="R21" s="121"/>
      <c r="S21" s="5008">
        <f>SUM(S18:S20)</f>
        <v>0</v>
      </c>
      <c r="T21" s="5462"/>
      <c r="U21" s="5460">
        <f>SUM(U18:U20)</f>
        <v>0</v>
      </c>
      <c r="V21" s="5460">
        <f>SUM(V18:V20)</f>
        <v>0</v>
      </c>
      <c r="W21" s="5007">
        <f>SUM(W18:W20)</f>
        <v>0</v>
      </c>
      <c r="X21" s="121"/>
      <c r="Y21" s="164"/>
    </row>
    <row r="22" spans="1:25">
      <c r="A22" s="165"/>
      <c r="B22" s="235"/>
      <c r="C22" s="5285" t="s">
        <v>3144</v>
      </c>
      <c r="D22" s="2033"/>
      <c r="E22" s="831"/>
      <c r="F22" s="2110"/>
      <c r="G22" s="2049"/>
      <c r="H22" s="2110"/>
      <c r="I22" s="2110"/>
      <c r="J22" s="2110"/>
      <c r="K22" s="2049"/>
      <c r="L22" s="2110"/>
      <c r="M22" s="2110"/>
      <c r="N22" s="2110"/>
      <c r="O22" s="2110"/>
      <c r="P22" s="2110"/>
      <c r="Q22" s="1672"/>
      <c r="R22" s="121"/>
      <c r="S22" s="5284"/>
      <c r="T22" s="2110"/>
      <c r="U22" s="2110"/>
      <c r="V22" s="2110"/>
      <c r="W22" s="1671"/>
      <c r="X22" s="121"/>
      <c r="Y22" s="164"/>
    </row>
    <row r="23" spans="1:25">
      <c r="A23" s="165"/>
      <c r="B23" s="235"/>
      <c r="C23" s="5286" t="s">
        <v>3173</v>
      </c>
      <c r="D23" s="2116"/>
      <c r="E23" s="2644"/>
      <c r="F23" s="2110">
        <v>0</v>
      </c>
      <c r="G23" s="2112">
        <v>0</v>
      </c>
      <c r="H23" s="2110">
        <v>0</v>
      </c>
      <c r="I23" s="2113">
        <f>F23*G23*H23</f>
        <v>0</v>
      </c>
      <c r="J23" s="2110">
        <v>0</v>
      </c>
      <c r="K23" s="2112">
        <v>0</v>
      </c>
      <c r="L23" s="2110">
        <v>0</v>
      </c>
      <c r="M23" s="2113">
        <f>J23*K23*L23</f>
        <v>0</v>
      </c>
      <c r="N23" s="2110">
        <v>0</v>
      </c>
      <c r="O23" s="2110">
        <v>0</v>
      </c>
      <c r="P23" s="2110">
        <v>0</v>
      </c>
      <c r="Q23" s="1673">
        <f>+N23+O23-P23</f>
        <v>0</v>
      </c>
      <c r="R23" s="121"/>
      <c r="S23" s="5284">
        <v>0</v>
      </c>
      <c r="T23" s="2110">
        <v>0</v>
      </c>
      <c r="U23" s="2113">
        <f>S23*T23</f>
        <v>0</v>
      </c>
      <c r="V23" s="2110">
        <v>0</v>
      </c>
      <c r="W23" s="1674">
        <f>U23-V23</f>
        <v>0</v>
      </c>
      <c r="X23" s="121"/>
      <c r="Y23" s="164"/>
    </row>
    <row r="24" spans="1:25">
      <c r="A24" s="165"/>
      <c r="B24" s="235"/>
      <c r="C24" s="5286" t="s">
        <v>3174</v>
      </c>
      <c r="D24" s="2116"/>
      <c r="E24" s="2644"/>
      <c r="F24" s="2110">
        <v>0</v>
      </c>
      <c r="G24" s="2112">
        <v>0</v>
      </c>
      <c r="H24" s="2110">
        <v>0</v>
      </c>
      <c r="I24" s="2113">
        <f>F24*G24*H24</f>
        <v>0</v>
      </c>
      <c r="J24" s="2110">
        <v>0</v>
      </c>
      <c r="K24" s="2112">
        <v>0</v>
      </c>
      <c r="L24" s="2110">
        <v>0</v>
      </c>
      <c r="M24" s="2113">
        <f>J24*K24*L24</f>
        <v>0</v>
      </c>
      <c r="N24" s="2110">
        <v>0</v>
      </c>
      <c r="O24" s="2110">
        <v>0</v>
      </c>
      <c r="P24" s="2110">
        <v>0</v>
      </c>
      <c r="Q24" s="1673">
        <f>+N24+O24-P24</f>
        <v>0</v>
      </c>
      <c r="R24" s="121"/>
      <c r="S24" s="5284">
        <v>0</v>
      </c>
      <c r="T24" s="2110">
        <v>0</v>
      </c>
      <c r="U24" s="2113">
        <f>S24*T24</f>
        <v>0</v>
      </c>
      <c r="V24" s="2110">
        <v>0</v>
      </c>
      <c r="W24" s="1674">
        <f>U24-V24</f>
        <v>0</v>
      </c>
      <c r="X24" s="121"/>
      <c r="Y24" s="164"/>
    </row>
    <row r="25" spans="1:25">
      <c r="A25" s="165"/>
      <c r="B25" s="235"/>
      <c r="C25" s="5286" t="s">
        <v>3175</v>
      </c>
      <c r="D25" s="2116"/>
      <c r="E25" s="2644"/>
      <c r="F25" s="2110">
        <v>0</v>
      </c>
      <c r="G25" s="2112">
        <v>0</v>
      </c>
      <c r="H25" s="2110">
        <v>0</v>
      </c>
      <c r="I25" s="2113">
        <f>F25*G25*H25</f>
        <v>0</v>
      </c>
      <c r="J25" s="2110">
        <v>0</v>
      </c>
      <c r="K25" s="2112">
        <v>0</v>
      </c>
      <c r="L25" s="2110">
        <v>0</v>
      </c>
      <c r="M25" s="2113">
        <f>J25*K25*L25</f>
        <v>0</v>
      </c>
      <c r="N25" s="2110">
        <v>0</v>
      </c>
      <c r="O25" s="2110">
        <v>0</v>
      </c>
      <c r="P25" s="2110">
        <v>0</v>
      </c>
      <c r="Q25" s="1673">
        <f>+N25+O25-P25</f>
        <v>0</v>
      </c>
      <c r="R25" s="121"/>
      <c r="S25" s="5284">
        <v>0</v>
      </c>
      <c r="T25" s="2110">
        <v>0</v>
      </c>
      <c r="U25" s="2113">
        <f>S25*T25</f>
        <v>0</v>
      </c>
      <c r="V25" s="2110">
        <v>0</v>
      </c>
      <c r="W25" s="1674">
        <f>U25-V25</f>
        <v>0</v>
      </c>
      <c r="X25" s="121"/>
      <c r="Y25" s="164"/>
    </row>
    <row r="26" spans="1:25">
      <c r="A26" s="165"/>
      <c r="B26" s="235"/>
      <c r="C26" s="5457"/>
      <c r="D26" s="5458"/>
      <c r="E26" s="5459"/>
      <c r="F26" s="5460">
        <f>SUM(F23:F25)</f>
        <v>0</v>
      </c>
      <c r="G26" s="5461"/>
      <c r="H26" s="5462"/>
      <c r="I26" s="5460">
        <f>SUM(I23:I25)</f>
        <v>0</v>
      </c>
      <c r="J26" s="5462"/>
      <c r="K26" s="5461"/>
      <c r="L26" s="5462"/>
      <c r="M26" s="5460">
        <f>SUM(M23:M25)</f>
        <v>0</v>
      </c>
      <c r="N26" s="5460">
        <f>SUM(N23:N25)</f>
        <v>0</v>
      </c>
      <c r="O26" s="5460">
        <f>SUM(O23:O25)</f>
        <v>0</v>
      </c>
      <c r="P26" s="5460">
        <f>SUM(P23:P25)</f>
        <v>0</v>
      </c>
      <c r="Q26" s="5007">
        <f>SUM(Q23:Q25)</f>
        <v>0</v>
      </c>
      <c r="R26" s="121"/>
      <c r="S26" s="5008">
        <f>SUM(S23:S25)</f>
        <v>0</v>
      </c>
      <c r="T26" s="5462"/>
      <c r="U26" s="5460">
        <f>SUM(U23:U25)</f>
        <v>0</v>
      </c>
      <c r="V26" s="5460">
        <f>SUM(V23:V25)</f>
        <v>0</v>
      </c>
      <c r="W26" s="5007">
        <f>SUM(W23:W25)</f>
        <v>0</v>
      </c>
      <c r="X26" s="121"/>
      <c r="Y26" s="164"/>
    </row>
    <row r="27" spans="1:25">
      <c r="A27" s="165"/>
      <c r="B27" s="235"/>
      <c r="C27" s="5463"/>
      <c r="D27" s="5464"/>
      <c r="E27" s="5465"/>
      <c r="F27" s="5460">
        <f>F21+F26</f>
        <v>0</v>
      </c>
      <c r="G27" s="5461"/>
      <c r="H27" s="5462"/>
      <c r="I27" s="5460">
        <f>I21+I26</f>
        <v>0</v>
      </c>
      <c r="J27" s="5462"/>
      <c r="K27" s="5461"/>
      <c r="L27" s="5462"/>
      <c r="M27" s="5460">
        <f>M21+M26</f>
        <v>0</v>
      </c>
      <c r="N27" s="5460">
        <f>N21+N26</f>
        <v>0</v>
      </c>
      <c r="O27" s="5460">
        <f>O21+O26</f>
        <v>0</v>
      </c>
      <c r="P27" s="5460">
        <f>P21+P26</f>
        <v>0</v>
      </c>
      <c r="Q27" s="5007">
        <f>Q21+Q26</f>
        <v>0</v>
      </c>
      <c r="R27" s="121"/>
      <c r="S27" s="5008">
        <f>S21+S26</f>
        <v>0</v>
      </c>
      <c r="T27" s="5462"/>
      <c r="U27" s="5460">
        <f>U21+U26</f>
        <v>0</v>
      </c>
      <c r="V27" s="5460">
        <f>V21+V26</f>
        <v>0</v>
      </c>
      <c r="W27" s="5007">
        <f>W21+W26</f>
        <v>0</v>
      </c>
      <c r="X27" s="121"/>
      <c r="Y27" s="164"/>
    </row>
    <row r="28" spans="1:25">
      <c r="A28" s="165"/>
      <c r="B28" s="235"/>
      <c r="C28" s="5283" t="s">
        <v>3038</v>
      </c>
      <c r="D28" s="2109"/>
      <c r="E28" s="981"/>
      <c r="F28" s="2110"/>
      <c r="G28" s="2049"/>
      <c r="H28" s="2110"/>
      <c r="I28" s="2110"/>
      <c r="J28" s="2110"/>
      <c r="K28" s="2049"/>
      <c r="L28" s="2110"/>
      <c r="M28" s="2110"/>
      <c r="N28" s="2110"/>
      <c r="O28" s="2110"/>
      <c r="P28" s="2110"/>
      <c r="Q28" s="1672"/>
      <c r="R28" s="121"/>
      <c r="S28" s="5284"/>
      <c r="T28" s="2110"/>
      <c r="U28" s="2110"/>
      <c r="V28" s="2110"/>
      <c r="W28" s="1671"/>
      <c r="X28" s="121"/>
      <c r="Y28" s="164"/>
    </row>
    <row r="29" spans="1:25">
      <c r="A29" s="165"/>
      <c r="B29" s="235"/>
      <c r="C29" s="5283" t="s">
        <v>3035</v>
      </c>
      <c r="D29" s="2109"/>
      <c r="E29" s="981"/>
      <c r="F29" s="2110"/>
      <c r="G29" s="2049"/>
      <c r="H29" s="2110"/>
      <c r="I29" s="2110"/>
      <c r="J29" s="2110"/>
      <c r="K29" s="2049"/>
      <c r="L29" s="2110"/>
      <c r="M29" s="2110"/>
      <c r="N29" s="2110"/>
      <c r="O29" s="2110"/>
      <c r="P29" s="2110"/>
      <c r="Q29" s="1672"/>
      <c r="R29" s="121"/>
      <c r="S29" s="5284"/>
      <c r="T29" s="2110"/>
      <c r="U29" s="2110"/>
      <c r="V29" s="2110"/>
      <c r="W29" s="1671"/>
      <c r="X29" s="121"/>
      <c r="Y29" s="164"/>
    </row>
    <row r="30" spans="1:25">
      <c r="A30" s="165"/>
      <c r="B30" s="235"/>
      <c r="C30" s="5283" t="s">
        <v>3023</v>
      </c>
      <c r="D30" s="2109"/>
      <c r="E30" s="981"/>
      <c r="F30" s="2110"/>
      <c r="G30" s="2049"/>
      <c r="H30" s="2110"/>
      <c r="I30" s="2110"/>
      <c r="J30" s="2110"/>
      <c r="K30" s="2049"/>
      <c r="L30" s="2110"/>
      <c r="M30" s="2110"/>
      <c r="N30" s="2110"/>
      <c r="O30" s="2110"/>
      <c r="P30" s="2110"/>
      <c r="Q30" s="1672"/>
      <c r="R30" s="121"/>
      <c r="S30" s="5284"/>
      <c r="T30" s="2110"/>
      <c r="U30" s="2110"/>
      <c r="V30" s="2110"/>
      <c r="W30" s="1671"/>
      <c r="X30" s="121"/>
      <c r="Y30" s="164"/>
    </row>
    <row r="31" spans="1:25">
      <c r="A31" s="165"/>
      <c r="B31" s="235"/>
      <c r="C31" s="5285" t="s">
        <v>3133</v>
      </c>
      <c r="D31" s="2033"/>
      <c r="E31" s="831"/>
      <c r="F31" s="2110"/>
      <c r="G31" s="2049"/>
      <c r="H31" s="2110"/>
      <c r="I31" s="2110"/>
      <c r="J31" s="2110"/>
      <c r="K31" s="2049"/>
      <c r="L31" s="2110"/>
      <c r="M31" s="2110"/>
      <c r="N31" s="2110"/>
      <c r="O31" s="2110"/>
      <c r="P31" s="2110"/>
      <c r="Q31" s="1672"/>
      <c r="R31" s="121"/>
      <c r="S31" s="5284"/>
      <c r="T31" s="2110"/>
      <c r="U31" s="2110"/>
      <c r="V31" s="2110"/>
      <c r="W31" s="1671"/>
      <c r="X31" s="121"/>
      <c r="Y31" s="164"/>
    </row>
    <row r="32" spans="1:25">
      <c r="A32" s="165"/>
      <c r="B32" s="235"/>
      <c r="C32" s="5286" t="s">
        <v>3173</v>
      </c>
      <c r="D32" s="2116"/>
      <c r="E32" s="2644"/>
      <c r="F32" s="2110">
        <v>0</v>
      </c>
      <c r="G32" s="2112">
        <v>0</v>
      </c>
      <c r="H32" s="2110">
        <v>0</v>
      </c>
      <c r="I32" s="2113">
        <f>F32*G32*H32</f>
        <v>0</v>
      </c>
      <c r="J32" s="2110">
        <v>0</v>
      </c>
      <c r="K32" s="2112">
        <v>0</v>
      </c>
      <c r="L32" s="2110">
        <v>0</v>
      </c>
      <c r="M32" s="2113">
        <f>J32*K32*L32</f>
        <v>0</v>
      </c>
      <c r="N32" s="2110">
        <v>0</v>
      </c>
      <c r="O32" s="2110">
        <v>0</v>
      </c>
      <c r="P32" s="2110">
        <v>0</v>
      </c>
      <c r="Q32" s="1673">
        <f>+N32+O32-P32</f>
        <v>0</v>
      </c>
      <c r="R32" s="121"/>
      <c r="S32" s="5284">
        <v>0</v>
      </c>
      <c r="T32" s="2110">
        <v>0</v>
      </c>
      <c r="U32" s="2113">
        <f>S32*T32</f>
        <v>0</v>
      </c>
      <c r="V32" s="2110">
        <v>0</v>
      </c>
      <c r="W32" s="1674">
        <f>U32-V32</f>
        <v>0</v>
      </c>
      <c r="X32" s="121"/>
      <c r="Y32" s="164"/>
    </row>
    <row r="33" spans="1:25">
      <c r="A33" s="165"/>
      <c r="B33" s="235"/>
      <c r="C33" s="5286" t="s">
        <v>3174</v>
      </c>
      <c r="D33" s="2116"/>
      <c r="E33" s="2644"/>
      <c r="F33" s="2110">
        <v>0</v>
      </c>
      <c r="G33" s="2112">
        <v>0</v>
      </c>
      <c r="H33" s="2110">
        <v>0</v>
      </c>
      <c r="I33" s="2113">
        <f>F33*G33*H33</f>
        <v>0</v>
      </c>
      <c r="J33" s="2110">
        <v>0</v>
      </c>
      <c r="K33" s="2112">
        <v>0</v>
      </c>
      <c r="L33" s="2110">
        <v>0</v>
      </c>
      <c r="M33" s="2113">
        <f>J33*K33*L33</f>
        <v>0</v>
      </c>
      <c r="N33" s="2110">
        <v>0</v>
      </c>
      <c r="O33" s="2110">
        <v>0</v>
      </c>
      <c r="P33" s="2110">
        <v>0</v>
      </c>
      <c r="Q33" s="1673">
        <f>+N33+O33-P33</f>
        <v>0</v>
      </c>
      <c r="R33" s="121"/>
      <c r="S33" s="5284">
        <v>0</v>
      </c>
      <c r="T33" s="2110">
        <v>0</v>
      </c>
      <c r="U33" s="2113">
        <f>S33*T33</f>
        <v>0</v>
      </c>
      <c r="V33" s="2110">
        <v>0</v>
      </c>
      <c r="W33" s="1674">
        <f>U33-V33</f>
        <v>0</v>
      </c>
      <c r="X33" s="121"/>
      <c r="Y33" s="164"/>
    </row>
    <row r="34" spans="1:25">
      <c r="A34" s="165"/>
      <c r="B34" s="235"/>
      <c r="C34" s="5286" t="s">
        <v>3175</v>
      </c>
      <c r="D34" s="2116"/>
      <c r="E34" s="2644"/>
      <c r="F34" s="2110">
        <v>0</v>
      </c>
      <c r="G34" s="2112">
        <v>0</v>
      </c>
      <c r="H34" s="2110">
        <v>0</v>
      </c>
      <c r="I34" s="2113">
        <f>F34*G34*H34</f>
        <v>0</v>
      </c>
      <c r="J34" s="2110">
        <v>0</v>
      </c>
      <c r="K34" s="2112">
        <v>0</v>
      </c>
      <c r="L34" s="2110">
        <v>0</v>
      </c>
      <c r="M34" s="2113">
        <f>J34*K34*L34</f>
        <v>0</v>
      </c>
      <c r="N34" s="2110">
        <v>0</v>
      </c>
      <c r="O34" s="2110">
        <v>0</v>
      </c>
      <c r="P34" s="2110">
        <v>0</v>
      </c>
      <c r="Q34" s="1673">
        <f>+N34+O34-P34</f>
        <v>0</v>
      </c>
      <c r="R34" s="121"/>
      <c r="S34" s="5284">
        <v>0</v>
      </c>
      <c r="T34" s="2110">
        <v>0</v>
      </c>
      <c r="U34" s="2113">
        <f>S34*T34</f>
        <v>0</v>
      </c>
      <c r="V34" s="2110">
        <v>0</v>
      </c>
      <c r="W34" s="1674">
        <f>U34-V34</f>
        <v>0</v>
      </c>
      <c r="X34" s="121"/>
      <c r="Y34" s="164"/>
    </row>
    <row r="35" spans="1:25">
      <c r="A35" s="165"/>
      <c r="B35" s="235"/>
      <c r="C35" s="5457"/>
      <c r="D35" s="5458"/>
      <c r="E35" s="5459"/>
      <c r="F35" s="5460">
        <f>SUM(F32:F34)</f>
        <v>0</v>
      </c>
      <c r="G35" s="5461"/>
      <c r="H35" s="5462"/>
      <c r="I35" s="5460">
        <f>SUM(I32:I34)</f>
        <v>0</v>
      </c>
      <c r="J35" s="5462"/>
      <c r="K35" s="5461"/>
      <c r="L35" s="5462"/>
      <c r="M35" s="5460">
        <f>SUM(M32:M34)</f>
        <v>0</v>
      </c>
      <c r="N35" s="5460">
        <f>SUM(N32:N34)</f>
        <v>0</v>
      </c>
      <c r="O35" s="5460">
        <f>SUM(O32:O34)</f>
        <v>0</v>
      </c>
      <c r="P35" s="5460">
        <f>SUM(P32:P34)</f>
        <v>0</v>
      </c>
      <c r="Q35" s="5007">
        <f>SUM(Q32:Q34)</f>
        <v>0</v>
      </c>
      <c r="R35" s="121"/>
      <c r="S35" s="5008">
        <f>SUM(S32:S34)</f>
        <v>0</v>
      </c>
      <c r="T35" s="5462"/>
      <c r="U35" s="5460">
        <f>SUM(U32:U34)</f>
        <v>0</v>
      </c>
      <c r="V35" s="5460">
        <f>SUM(V32:V34)</f>
        <v>0</v>
      </c>
      <c r="W35" s="5007">
        <f>SUM(W32:W34)</f>
        <v>0</v>
      </c>
      <c r="X35" s="121"/>
      <c r="Y35" s="164"/>
    </row>
    <row r="36" spans="1:25">
      <c r="A36" s="165"/>
      <c r="B36" s="235"/>
      <c r="C36" s="5285" t="s">
        <v>3144</v>
      </c>
      <c r="D36" s="2033"/>
      <c r="E36" s="831"/>
      <c r="F36" s="2110"/>
      <c r="G36" s="2049"/>
      <c r="H36" s="2110"/>
      <c r="I36" s="2110"/>
      <c r="J36" s="2110"/>
      <c r="K36" s="2049"/>
      <c r="L36" s="2110"/>
      <c r="M36" s="2110"/>
      <c r="N36" s="2110"/>
      <c r="O36" s="2110"/>
      <c r="P36" s="2110"/>
      <c r="Q36" s="1672"/>
      <c r="R36" s="121"/>
      <c r="S36" s="5284"/>
      <c r="T36" s="2110"/>
      <c r="U36" s="2110"/>
      <c r="V36" s="2110"/>
      <c r="W36" s="1671"/>
      <c r="X36" s="121"/>
      <c r="Y36" s="164"/>
    </row>
    <row r="37" spans="1:25">
      <c r="A37" s="165"/>
      <c r="B37" s="235"/>
      <c r="C37" s="5286" t="s">
        <v>3173</v>
      </c>
      <c r="D37" s="2116"/>
      <c r="E37" s="2644"/>
      <c r="F37" s="2110">
        <v>0</v>
      </c>
      <c r="G37" s="2112">
        <v>0</v>
      </c>
      <c r="H37" s="2110">
        <v>0</v>
      </c>
      <c r="I37" s="2113">
        <f>F37*G37*H37</f>
        <v>0</v>
      </c>
      <c r="J37" s="2110">
        <v>0</v>
      </c>
      <c r="K37" s="2112">
        <v>0</v>
      </c>
      <c r="L37" s="2110">
        <v>0</v>
      </c>
      <c r="M37" s="2113">
        <f>J37*K37*L37</f>
        <v>0</v>
      </c>
      <c r="N37" s="2110">
        <v>0</v>
      </c>
      <c r="O37" s="2110">
        <v>0</v>
      </c>
      <c r="P37" s="2110">
        <v>0</v>
      </c>
      <c r="Q37" s="1673">
        <f>+N37+O37-P37</f>
        <v>0</v>
      </c>
      <c r="R37" s="121"/>
      <c r="S37" s="5284">
        <v>0</v>
      </c>
      <c r="T37" s="2110">
        <v>0</v>
      </c>
      <c r="U37" s="2113">
        <f>S37*T37</f>
        <v>0</v>
      </c>
      <c r="V37" s="2110">
        <v>0</v>
      </c>
      <c r="W37" s="1674">
        <f>U37-V37</f>
        <v>0</v>
      </c>
      <c r="X37" s="121"/>
      <c r="Y37" s="164"/>
    </row>
    <row r="38" spans="1:25">
      <c r="A38" s="165"/>
      <c r="B38" s="235"/>
      <c r="C38" s="5286" t="s">
        <v>3174</v>
      </c>
      <c r="D38" s="2116"/>
      <c r="E38" s="2644"/>
      <c r="F38" s="2110">
        <v>0</v>
      </c>
      <c r="G38" s="2112">
        <v>0</v>
      </c>
      <c r="H38" s="2110">
        <v>0</v>
      </c>
      <c r="I38" s="2113">
        <f>F38*G38*H38</f>
        <v>0</v>
      </c>
      <c r="J38" s="2110">
        <v>0</v>
      </c>
      <c r="K38" s="2112">
        <v>0</v>
      </c>
      <c r="L38" s="2110">
        <v>0</v>
      </c>
      <c r="M38" s="2113">
        <f>J38*K38*L38</f>
        <v>0</v>
      </c>
      <c r="N38" s="2110">
        <v>0</v>
      </c>
      <c r="O38" s="2110">
        <v>0</v>
      </c>
      <c r="P38" s="2110">
        <v>0</v>
      </c>
      <c r="Q38" s="1673">
        <f>+N38+O38-P38</f>
        <v>0</v>
      </c>
      <c r="R38" s="121"/>
      <c r="S38" s="5284">
        <v>0</v>
      </c>
      <c r="T38" s="2110">
        <v>0</v>
      </c>
      <c r="U38" s="2113">
        <f>S38*T38</f>
        <v>0</v>
      </c>
      <c r="V38" s="2110">
        <v>0</v>
      </c>
      <c r="W38" s="1674">
        <f>U38-V38</f>
        <v>0</v>
      </c>
      <c r="X38" s="121"/>
      <c r="Y38" s="164"/>
    </row>
    <row r="39" spans="1:25">
      <c r="A39" s="165"/>
      <c r="B39" s="235"/>
      <c r="C39" s="5286" t="s">
        <v>3175</v>
      </c>
      <c r="D39" s="2116"/>
      <c r="E39" s="2644"/>
      <c r="F39" s="2110">
        <v>0</v>
      </c>
      <c r="G39" s="2112">
        <v>0</v>
      </c>
      <c r="H39" s="2110">
        <v>0</v>
      </c>
      <c r="I39" s="2113">
        <f>F39*G39*H39</f>
        <v>0</v>
      </c>
      <c r="J39" s="2110">
        <v>0</v>
      </c>
      <c r="K39" s="2112">
        <v>0</v>
      </c>
      <c r="L39" s="2110">
        <v>0</v>
      </c>
      <c r="M39" s="2113">
        <f>J39*K39*L39</f>
        <v>0</v>
      </c>
      <c r="N39" s="2110">
        <v>0</v>
      </c>
      <c r="O39" s="2110">
        <v>0</v>
      </c>
      <c r="P39" s="2110">
        <v>0</v>
      </c>
      <c r="Q39" s="1673">
        <f>+N39+O39-P39</f>
        <v>0</v>
      </c>
      <c r="R39" s="121"/>
      <c r="S39" s="5284">
        <v>0</v>
      </c>
      <c r="T39" s="2110">
        <v>0</v>
      </c>
      <c r="U39" s="2113">
        <f>S39*T39</f>
        <v>0</v>
      </c>
      <c r="V39" s="2110">
        <v>0</v>
      </c>
      <c r="W39" s="1674">
        <f>U39-V39</f>
        <v>0</v>
      </c>
      <c r="X39" s="121"/>
      <c r="Y39" s="164"/>
    </row>
    <row r="40" spans="1:25">
      <c r="A40" s="165"/>
      <c r="B40" s="235"/>
      <c r="C40" s="5457"/>
      <c r="D40" s="5458"/>
      <c r="E40" s="5459"/>
      <c r="F40" s="5460">
        <f>SUM(F37:F39)</f>
        <v>0</v>
      </c>
      <c r="G40" s="5461"/>
      <c r="H40" s="5462"/>
      <c r="I40" s="5460">
        <f>SUM(I37:I39)</f>
        <v>0</v>
      </c>
      <c r="J40" s="5462"/>
      <c r="K40" s="5461"/>
      <c r="L40" s="5462"/>
      <c r="M40" s="5460">
        <f>SUM(M37:M39)</f>
        <v>0</v>
      </c>
      <c r="N40" s="5460">
        <f>SUM(N37:N39)</f>
        <v>0</v>
      </c>
      <c r="O40" s="5460">
        <f>SUM(O37:O39)</f>
        <v>0</v>
      </c>
      <c r="P40" s="5460">
        <f>SUM(P37:P39)</f>
        <v>0</v>
      </c>
      <c r="Q40" s="5007">
        <f>SUM(Q37:Q39)</f>
        <v>0</v>
      </c>
      <c r="R40" s="121"/>
      <c r="S40" s="5008">
        <f>SUM(S37:S39)</f>
        <v>0</v>
      </c>
      <c r="T40" s="5462"/>
      <c r="U40" s="5460">
        <f>SUM(U37:U39)</f>
        <v>0</v>
      </c>
      <c r="V40" s="5460">
        <f>SUM(V37:V39)</f>
        <v>0</v>
      </c>
      <c r="W40" s="5007">
        <f>SUM(W37:W39)</f>
        <v>0</v>
      </c>
      <c r="X40" s="121"/>
      <c r="Y40" s="164"/>
    </row>
    <row r="41" spans="1:25">
      <c r="A41" s="165"/>
      <c r="B41" s="235"/>
      <c r="C41" s="5466"/>
      <c r="D41" s="5461"/>
      <c r="E41" s="5467"/>
      <c r="F41" s="5460">
        <f>F35+F40</f>
        <v>0</v>
      </c>
      <c r="G41" s="5461"/>
      <c r="H41" s="5462"/>
      <c r="I41" s="5460">
        <f>I35+I40</f>
        <v>0</v>
      </c>
      <c r="J41" s="5462"/>
      <c r="K41" s="5461"/>
      <c r="L41" s="5462"/>
      <c r="M41" s="5460">
        <f>M35+M40</f>
        <v>0</v>
      </c>
      <c r="N41" s="5460">
        <f>N35+N40</f>
        <v>0</v>
      </c>
      <c r="O41" s="5460">
        <f>O35+O40</f>
        <v>0</v>
      </c>
      <c r="P41" s="5460">
        <f>P35+P40</f>
        <v>0</v>
      </c>
      <c r="Q41" s="5007">
        <f>Q35+Q40</f>
        <v>0</v>
      </c>
      <c r="R41" s="121"/>
      <c r="S41" s="5008">
        <f>S35+S40</f>
        <v>0</v>
      </c>
      <c r="T41" s="5462"/>
      <c r="U41" s="5460">
        <f>U35+U40</f>
        <v>0</v>
      </c>
      <c r="V41" s="5460">
        <f>V35+V40</f>
        <v>0</v>
      </c>
      <c r="W41" s="5007">
        <f>W35+W40</f>
        <v>0</v>
      </c>
      <c r="X41" s="121"/>
      <c r="Y41" s="164"/>
    </row>
    <row r="42" spans="1:25">
      <c r="A42" s="165"/>
      <c r="B42" s="235"/>
      <c r="C42" s="5466"/>
      <c r="D42" s="5461"/>
      <c r="E42" s="5468"/>
      <c r="F42" s="5460">
        <f>F41+F27</f>
        <v>0</v>
      </c>
      <c r="G42" s="5461"/>
      <c r="H42" s="5462"/>
      <c r="I42" s="5460">
        <f t="shared" ref="I42:Q42" si="0">I41+I27</f>
        <v>0</v>
      </c>
      <c r="J42" s="5462"/>
      <c r="K42" s="5461"/>
      <c r="L42" s="5462"/>
      <c r="M42" s="5460">
        <f t="shared" si="0"/>
        <v>0</v>
      </c>
      <c r="N42" s="5460">
        <f>N41+N27</f>
        <v>0</v>
      </c>
      <c r="O42" s="5460">
        <f>O41+O27</f>
        <v>0</v>
      </c>
      <c r="P42" s="5460">
        <f t="shared" si="0"/>
        <v>0</v>
      </c>
      <c r="Q42" s="5007">
        <f t="shared" si="0"/>
        <v>0</v>
      </c>
      <c r="R42" s="121"/>
      <c r="S42" s="5008">
        <f>S41+S27</f>
        <v>0</v>
      </c>
      <c r="T42" s="5462"/>
      <c r="U42" s="5460">
        <f>U41+U27</f>
        <v>0</v>
      </c>
      <c r="V42" s="5460">
        <f>V41+V27</f>
        <v>0</v>
      </c>
      <c r="W42" s="5007">
        <f>W41+W27</f>
        <v>0</v>
      </c>
      <c r="X42" s="121"/>
      <c r="Y42" s="164"/>
    </row>
    <row r="43" spans="1:25">
      <c r="A43" s="165"/>
      <c r="B43" s="235"/>
      <c r="C43" s="5278" t="s">
        <v>822</v>
      </c>
      <c r="D43" s="2106"/>
      <c r="E43" s="100"/>
      <c r="F43" s="2110"/>
      <c r="G43" s="2049"/>
      <c r="H43" s="2110"/>
      <c r="I43" s="2110"/>
      <c r="J43" s="2110"/>
      <c r="K43" s="2049"/>
      <c r="L43" s="2110"/>
      <c r="M43" s="2110"/>
      <c r="N43" s="2110"/>
      <c r="O43" s="2110"/>
      <c r="P43" s="2110"/>
      <c r="Q43" s="1672"/>
      <c r="R43" s="121"/>
      <c r="S43" s="5284"/>
      <c r="T43" s="2110"/>
      <c r="U43" s="2110"/>
      <c r="V43" s="2110"/>
      <c r="W43" s="1671"/>
      <c r="X43" s="121"/>
      <c r="Y43" s="164"/>
    </row>
    <row r="44" spans="1:25">
      <c r="A44" s="165"/>
      <c r="B44" s="235"/>
      <c r="C44" s="5283" t="s">
        <v>3023</v>
      </c>
      <c r="D44" s="2109"/>
      <c r="E44" s="981"/>
      <c r="F44" s="2110"/>
      <c r="G44" s="2049"/>
      <c r="H44" s="2110"/>
      <c r="I44" s="2110"/>
      <c r="J44" s="2110"/>
      <c r="K44" s="2049"/>
      <c r="L44" s="2110"/>
      <c r="M44" s="2110"/>
      <c r="N44" s="2110"/>
      <c r="O44" s="2110"/>
      <c r="P44" s="2110"/>
      <c r="Q44" s="1672"/>
      <c r="R44" s="121"/>
      <c r="S44" s="5284"/>
      <c r="T44" s="2110"/>
      <c r="U44" s="2110"/>
      <c r="V44" s="2110"/>
      <c r="W44" s="1671"/>
      <c r="X44" s="121"/>
      <c r="Y44" s="164"/>
    </row>
    <row r="45" spans="1:25">
      <c r="A45" s="165"/>
      <c r="B45" s="235"/>
      <c r="C45" s="5285" t="s">
        <v>3133</v>
      </c>
      <c r="D45" s="2033"/>
      <c r="E45" s="831"/>
      <c r="F45" s="2110"/>
      <c r="G45" s="2049"/>
      <c r="H45" s="2110"/>
      <c r="I45" s="2110"/>
      <c r="J45" s="2110"/>
      <c r="K45" s="2049"/>
      <c r="L45" s="2110"/>
      <c r="M45" s="2110"/>
      <c r="N45" s="2110"/>
      <c r="O45" s="2110"/>
      <c r="P45" s="2110"/>
      <c r="Q45" s="1672"/>
      <c r="R45" s="121"/>
      <c r="S45" s="5284"/>
      <c r="T45" s="2110"/>
      <c r="U45" s="2110"/>
      <c r="V45" s="2110"/>
      <c r="W45" s="1671"/>
      <c r="X45" s="121"/>
      <c r="Y45" s="164"/>
    </row>
    <row r="46" spans="1:25">
      <c r="A46" s="165"/>
      <c r="B46" s="235"/>
      <c r="C46" s="5286" t="s">
        <v>3173</v>
      </c>
      <c r="D46" s="2116"/>
      <c r="E46" s="2644"/>
      <c r="F46" s="2110">
        <v>0</v>
      </c>
      <c r="G46" s="2112">
        <v>0</v>
      </c>
      <c r="H46" s="2110">
        <v>0</v>
      </c>
      <c r="I46" s="2113">
        <f>F46*G46*H46</f>
        <v>0</v>
      </c>
      <c r="J46" s="2110">
        <v>0</v>
      </c>
      <c r="K46" s="2112">
        <v>0</v>
      </c>
      <c r="L46" s="2110">
        <v>0</v>
      </c>
      <c r="M46" s="2113">
        <f>J46*K46*L46</f>
        <v>0</v>
      </c>
      <c r="N46" s="2110">
        <v>0</v>
      </c>
      <c r="O46" s="2110">
        <v>0</v>
      </c>
      <c r="P46" s="2110">
        <v>0</v>
      </c>
      <c r="Q46" s="1673">
        <f>+N46+O46-P46</f>
        <v>0</v>
      </c>
      <c r="R46" s="121"/>
      <c r="S46" s="5284">
        <v>0</v>
      </c>
      <c r="T46" s="2110">
        <v>0</v>
      </c>
      <c r="U46" s="2113">
        <f>S46*T46</f>
        <v>0</v>
      </c>
      <c r="V46" s="2110">
        <v>0</v>
      </c>
      <c r="W46" s="1674">
        <f>U46-V46</f>
        <v>0</v>
      </c>
      <c r="X46" s="121"/>
      <c r="Y46" s="164"/>
    </row>
    <row r="47" spans="1:25">
      <c r="A47" s="165"/>
      <c r="B47" s="235"/>
      <c r="C47" s="5286" t="s">
        <v>3174</v>
      </c>
      <c r="D47" s="2116"/>
      <c r="E47" s="2644"/>
      <c r="F47" s="2110">
        <v>0</v>
      </c>
      <c r="G47" s="2112">
        <v>0</v>
      </c>
      <c r="H47" s="2110">
        <v>0</v>
      </c>
      <c r="I47" s="2113">
        <f>F47*G47*H47</f>
        <v>0</v>
      </c>
      <c r="J47" s="2110">
        <v>0</v>
      </c>
      <c r="K47" s="2112">
        <v>0</v>
      </c>
      <c r="L47" s="2110">
        <v>0</v>
      </c>
      <c r="M47" s="2113">
        <f>J47*K47*L47</f>
        <v>0</v>
      </c>
      <c r="N47" s="2110">
        <v>0</v>
      </c>
      <c r="O47" s="2110">
        <v>0</v>
      </c>
      <c r="P47" s="2110">
        <v>0</v>
      </c>
      <c r="Q47" s="1673">
        <f>+N47+O47-P47</f>
        <v>0</v>
      </c>
      <c r="R47" s="121"/>
      <c r="S47" s="5284">
        <v>0</v>
      </c>
      <c r="T47" s="2110">
        <v>0</v>
      </c>
      <c r="U47" s="2113">
        <f>S47*T47</f>
        <v>0</v>
      </c>
      <c r="V47" s="2110">
        <v>0</v>
      </c>
      <c r="W47" s="1674">
        <f>U47-V47</f>
        <v>0</v>
      </c>
      <c r="X47" s="121"/>
      <c r="Y47" s="164"/>
    </row>
    <row r="48" spans="1:25">
      <c r="A48" s="165"/>
      <c r="B48" s="235"/>
      <c r="C48" s="5286" t="s">
        <v>3175</v>
      </c>
      <c r="D48" s="2116"/>
      <c r="E48" s="2644"/>
      <c r="F48" s="2110">
        <v>0</v>
      </c>
      <c r="G48" s="2112">
        <v>0</v>
      </c>
      <c r="H48" s="2110">
        <v>0</v>
      </c>
      <c r="I48" s="2113">
        <f>F48*G48*H48</f>
        <v>0</v>
      </c>
      <c r="J48" s="2110">
        <v>0</v>
      </c>
      <c r="K48" s="2112">
        <v>0</v>
      </c>
      <c r="L48" s="2110">
        <v>0</v>
      </c>
      <c r="M48" s="2113">
        <f>J48*K48*L48</f>
        <v>0</v>
      </c>
      <c r="N48" s="2110">
        <v>0</v>
      </c>
      <c r="O48" s="2110">
        <v>0</v>
      </c>
      <c r="P48" s="2110">
        <v>0</v>
      </c>
      <c r="Q48" s="1673">
        <f>+N48+O48-P48</f>
        <v>0</v>
      </c>
      <c r="R48" s="121"/>
      <c r="S48" s="5284">
        <v>0</v>
      </c>
      <c r="T48" s="2110">
        <v>0</v>
      </c>
      <c r="U48" s="2113">
        <f>S48*T48</f>
        <v>0</v>
      </c>
      <c r="V48" s="2110">
        <v>0</v>
      </c>
      <c r="W48" s="1674">
        <f>U48-V48</f>
        <v>0</v>
      </c>
      <c r="X48" s="121"/>
      <c r="Y48" s="164"/>
    </row>
    <row r="49" spans="1:25">
      <c r="A49" s="165"/>
      <c r="B49" s="235"/>
      <c r="C49" s="5457"/>
      <c r="D49" s="5458"/>
      <c r="E49" s="5459"/>
      <c r="F49" s="5460">
        <f>SUM(F46:F48)</f>
        <v>0</v>
      </c>
      <c r="G49" s="5461"/>
      <c r="H49" s="5462"/>
      <c r="I49" s="5460">
        <f>SUM(I46:I48)</f>
        <v>0</v>
      </c>
      <c r="J49" s="5462"/>
      <c r="K49" s="5461"/>
      <c r="L49" s="5462"/>
      <c r="M49" s="5460">
        <f>SUM(M46:M48)</f>
        <v>0</v>
      </c>
      <c r="N49" s="5460">
        <f>SUM(N46:N48)</f>
        <v>0</v>
      </c>
      <c r="O49" s="5460">
        <f>SUM(O46:O48)</f>
        <v>0</v>
      </c>
      <c r="P49" s="5460">
        <f>SUM(P46:P48)</f>
        <v>0</v>
      </c>
      <c r="Q49" s="5007">
        <f>SUM(Q46:Q48)</f>
        <v>0</v>
      </c>
      <c r="R49" s="121"/>
      <c r="S49" s="5008">
        <f>SUM(S46:S48)</f>
        <v>0</v>
      </c>
      <c r="T49" s="5462"/>
      <c r="U49" s="5460">
        <f>SUM(U46:U48)</f>
        <v>0</v>
      </c>
      <c r="V49" s="5460">
        <f>SUM(V46:V48)</f>
        <v>0</v>
      </c>
      <c r="W49" s="5007">
        <f>SUM(W46:W48)</f>
        <v>0</v>
      </c>
      <c r="X49" s="121"/>
      <c r="Y49" s="164"/>
    </row>
    <row r="50" spans="1:25">
      <c r="A50" s="165"/>
      <c r="B50" s="235"/>
      <c r="C50" s="5285" t="s">
        <v>3144</v>
      </c>
      <c r="D50" s="2033"/>
      <c r="E50" s="831"/>
      <c r="F50" s="2110"/>
      <c r="G50" s="2049"/>
      <c r="H50" s="2110"/>
      <c r="I50" s="2110"/>
      <c r="J50" s="2110"/>
      <c r="K50" s="2049"/>
      <c r="L50" s="2110"/>
      <c r="M50" s="2110"/>
      <c r="N50" s="2110"/>
      <c r="O50" s="2110"/>
      <c r="P50" s="2110"/>
      <c r="Q50" s="1672"/>
      <c r="R50" s="121"/>
      <c r="S50" s="5284"/>
      <c r="T50" s="2110"/>
      <c r="U50" s="2110"/>
      <c r="V50" s="2110"/>
      <c r="W50" s="1671"/>
      <c r="X50" s="121"/>
      <c r="Y50" s="164"/>
    </row>
    <row r="51" spans="1:25">
      <c r="A51" s="165"/>
      <c r="B51" s="235"/>
      <c r="C51" s="5286" t="s">
        <v>3173</v>
      </c>
      <c r="D51" s="2116"/>
      <c r="E51" s="2644"/>
      <c r="F51" s="2110">
        <v>0</v>
      </c>
      <c r="G51" s="2112">
        <v>0</v>
      </c>
      <c r="H51" s="2110">
        <v>0</v>
      </c>
      <c r="I51" s="2113">
        <f>F51*G51*H51</f>
        <v>0</v>
      </c>
      <c r="J51" s="2110">
        <v>0</v>
      </c>
      <c r="K51" s="2112">
        <v>0</v>
      </c>
      <c r="L51" s="2110">
        <v>0</v>
      </c>
      <c r="M51" s="2113">
        <f>J51*K51*L51</f>
        <v>0</v>
      </c>
      <c r="N51" s="2110">
        <v>0</v>
      </c>
      <c r="O51" s="2110">
        <v>0</v>
      </c>
      <c r="P51" s="2110">
        <v>0</v>
      </c>
      <c r="Q51" s="1673">
        <f>+N51+O51-P51</f>
        <v>0</v>
      </c>
      <c r="R51" s="121"/>
      <c r="S51" s="5284">
        <v>0</v>
      </c>
      <c r="T51" s="2110">
        <v>0</v>
      </c>
      <c r="U51" s="2113">
        <f>S51*T51</f>
        <v>0</v>
      </c>
      <c r="V51" s="2110">
        <v>0</v>
      </c>
      <c r="W51" s="1674">
        <f>U51-V51</f>
        <v>0</v>
      </c>
      <c r="X51" s="121"/>
      <c r="Y51" s="164"/>
    </row>
    <row r="52" spans="1:25">
      <c r="A52" s="165"/>
      <c r="B52" s="235"/>
      <c r="C52" s="5286" t="s">
        <v>3174</v>
      </c>
      <c r="D52" s="2116"/>
      <c r="E52" s="2644"/>
      <c r="F52" s="2110">
        <v>0</v>
      </c>
      <c r="G52" s="2112">
        <v>0</v>
      </c>
      <c r="H52" s="2110">
        <v>0</v>
      </c>
      <c r="I52" s="2113">
        <f>F52*G52*H52</f>
        <v>0</v>
      </c>
      <c r="J52" s="2110">
        <v>0</v>
      </c>
      <c r="K52" s="2112">
        <v>0</v>
      </c>
      <c r="L52" s="2110">
        <v>0</v>
      </c>
      <c r="M52" s="2113">
        <f>J52*K52*L52</f>
        <v>0</v>
      </c>
      <c r="N52" s="2110">
        <v>0</v>
      </c>
      <c r="O52" s="2110">
        <v>0</v>
      </c>
      <c r="P52" s="2110">
        <v>0</v>
      </c>
      <c r="Q52" s="1673">
        <f>+N52+O52-P52</f>
        <v>0</v>
      </c>
      <c r="R52" s="121"/>
      <c r="S52" s="5284">
        <v>0</v>
      </c>
      <c r="T52" s="2110">
        <v>0</v>
      </c>
      <c r="U52" s="2113">
        <f>S52*T52</f>
        <v>0</v>
      </c>
      <c r="V52" s="2110">
        <v>0</v>
      </c>
      <c r="W52" s="1674">
        <f>U52-V52</f>
        <v>0</v>
      </c>
      <c r="X52" s="121"/>
      <c r="Y52" s="164"/>
    </row>
    <row r="53" spans="1:25">
      <c r="A53" s="165"/>
      <c r="B53" s="235"/>
      <c r="C53" s="5286" t="s">
        <v>3175</v>
      </c>
      <c r="D53" s="2116"/>
      <c r="E53" s="2644"/>
      <c r="F53" s="2110">
        <v>0</v>
      </c>
      <c r="G53" s="2112">
        <v>0</v>
      </c>
      <c r="H53" s="2110">
        <v>0</v>
      </c>
      <c r="I53" s="2113">
        <f>F53*G53*H53</f>
        <v>0</v>
      </c>
      <c r="J53" s="2110">
        <v>0</v>
      </c>
      <c r="K53" s="2112">
        <v>0</v>
      </c>
      <c r="L53" s="2110">
        <v>0</v>
      </c>
      <c r="M53" s="2113">
        <f>J53*K53*L53</f>
        <v>0</v>
      </c>
      <c r="N53" s="2110">
        <v>0</v>
      </c>
      <c r="O53" s="2110">
        <v>0</v>
      </c>
      <c r="P53" s="2110">
        <v>0</v>
      </c>
      <c r="Q53" s="1673">
        <f>+N53+O53-P53</f>
        <v>0</v>
      </c>
      <c r="R53" s="121"/>
      <c r="S53" s="5284">
        <v>0</v>
      </c>
      <c r="T53" s="2110">
        <v>0</v>
      </c>
      <c r="U53" s="2113">
        <f>S53*T53</f>
        <v>0</v>
      </c>
      <c r="V53" s="2110">
        <v>0</v>
      </c>
      <c r="W53" s="1674">
        <f>U53-V53</f>
        <v>0</v>
      </c>
      <c r="X53" s="121"/>
      <c r="Y53" s="164"/>
    </row>
    <row r="54" spans="1:25">
      <c r="A54" s="165"/>
      <c r="B54" s="235"/>
      <c r="C54" s="5457"/>
      <c r="D54" s="5458"/>
      <c r="E54" s="5459"/>
      <c r="F54" s="5460">
        <f>SUM(F51:F53)</f>
        <v>0</v>
      </c>
      <c r="G54" s="5461"/>
      <c r="H54" s="5462"/>
      <c r="I54" s="5460">
        <f>SUM(I51:I53)</f>
        <v>0</v>
      </c>
      <c r="J54" s="5462"/>
      <c r="K54" s="5461"/>
      <c r="L54" s="5462"/>
      <c r="M54" s="5460">
        <f>SUM(M51:M53)</f>
        <v>0</v>
      </c>
      <c r="N54" s="5460">
        <f>SUM(N51:N53)</f>
        <v>0</v>
      </c>
      <c r="O54" s="5460">
        <f>SUM(O51:O53)</f>
        <v>0</v>
      </c>
      <c r="P54" s="5460">
        <f>SUM(P51:P53)</f>
        <v>0</v>
      </c>
      <c r="Q54" s="5007">
        <f>SUM(Q51:Q53)</f>
        <v>0</v>
      </c>
      <c r="R54" s="121"/>
      <c r="S54" s="5008">
        <f>SUM(S51:S53)</f>
        <v>0</v>
      </c>
      <c r="T54" s="5462"/>
      <c r="U54" s="5460">
        <f>SUM(U51:U53)</f>
        <v>0</v>
      </c>
      <c r="V54" s="5460">
        <f>SUM(V51:V53)</f>
        <v>0</v>
      </c>
      <c r="W54" s="5007">
        <f>SUM(W51:W53)</f>
        <v>0</v>
      </c>
      <c r="X54" s="121"/>
      <c r="Y54" s="164"/>
    </row>
    <row r="55" spans="1:25">
      <c r="A55" s="165"/>
      <c r="B55" s="235"/>
      <c r="C55" s="5457"/>
      <c r="D55" s="5458"/>
      <c r="E55" s="5469"/>
      <c r="F55" s="5460">
        <f>F49+F54</f>
        <v>0</v>
      </c>
      <c r="G55" s="5461"/>
      <c r="H55" s="5462"/>
      <c r="I55" s="5460">
        <f>I49+I54</f>
        <v>0</v>
      </c>
      <c r="J55" s="5462"/>
      <c r="K55" s="5461"/>
      <c r="L55" s="5462"/>
      <c r="M55" s="5460">
        <f>M49+M54</f>
        <v>0</v>
      </c>
      <c r="N55" s="5460">
        <f>N49+N54</f>
        <v>0</v>
      </c>
      <c r="O55" s="5460">
        <f>O49+O54</f>
        <v>0</v>
      </c>
      <c r="P55" s="5460">
        <f>P49+P54</f>
        <v>0</v>
      </c>
      <c r="Q55" s="5007">
        <f>Q49+Q54</f>
        <v>0</v>
      </c>
      <c r="R55" s="121"/>
      <c r="S55" s="5008">
        <f>S49+S54</f>
        <v>0</v>
      </c>
      <c r="T55" s="5462"/>
      <c r="U55" s="5460">
        <f>U49+U54</f>
        <v>0</v>
      </c>
      <c r="V55" s="5460">
        <f>V49+V54</f>
        <v>0</v>
      </c>
      <c r="W55" s="5007">
        <f>W49+W54</f>
        <v>0</v>
      </c>
      <c r="X55" s="121"/>
      <c r="Y55" s="164"/>
    </row>
    <row r="56" spans="1:25" ht="13.8" thickBot="1">
      <c r="A56" s="165"/>
      <c r="B56" s="235"/>
      <c r="C56" s="2556"/>
      <c r="D56" s="5296"/>
      <c r="E56" s="5470"/>
      <c r="F56" s="5009">
        <f>F55+F42</f>
        <v>0</v>
      </c>
      <c r="G56" s="5298"/>
      <c r="H56" s="5297"/>
      <c r="I56" s="5009">
        <f t="shared" ref="I56:Q56" si="1">I55+I42</f>
        <v>0</v>
      </c>
      <c r="J56" s="5297"/>
      <c r="K56" s="5298"/>
      <c r="L56" s="5297"/>
      <c r="M56" s="5009">
        <f t="shared" si="1"/>
        <v>0</v>
      </c>
      <c r="N56" s="5009">
        <f>N55+N42</f>
        <v>0</v>
      </c>
      <c r="O56" s="5009">
        <f>O55+O42</f>
        <v>0</v>
      </c>
      <c r="P56" s="5009">
        <f t="shared" si="1"/>
        <v>0</v>
      </c>
      <c r="Q56" s="5010">
        <f t="shared" si="1"/>
        <v>0</v>
      </c>
      <c r="R56" s="121"/>
      <c r="S56" s="1502">
        <f>S55+S42</f>
        <v>0</v>
      </c>
      <c r="T56" s="5297"/>
      <c r="U56" s="5009">
        <f>U55+U42</f>
        <v>0</v>
      </c>
      <c r="V56" s="5009">
        <f>V55+V42</f>
        <v>0</v>
      </c>
      <c r="W56" s="5010">
        <f>W55+W42</f>
        <v>0</v>
      </c>
      <c r="X56" s="121"/>
      <c r="Y56" s="164"/>
    </row>
    <row r="57" spans="1:25">
      <c r="A57" s="165"/>
      <c r="B57" s="235"/>
      <c r="C57" s="121"/>
      <c r="D57" s="121"/>
      <c r="E57" s="121"/>
      <c r="F57" s="253"/>
      <c r="G57" s="121"/>
      <c r="H57" s="342"/>
      <c r="I57" s="342"/>
      <c r="J57" s="342"/>
      <c r="K57" s="121"/>
      <c r="L57" s="342"/>
      <c r="M57" s="342"/>
      <c r="N57" s="342"/>
      <c r="O57" s="342"/>
      <c r="P57" s="342"/>
      <c r="Q57" s="342"/>
      <c r="R57" s="121"/>
      <c r="S57" s="342"/>
      <c r="T57" s="342"/>
      <c r="U57" s="342"/>
      <c r="V57" s="121"/>
      <c r="W57" s="121"/>
      <c r="X57" s="121"/>
      <c r="Y57" s="164"/>
    </row>
    <row r="58" spans="1:25">
      <c r="A58" s="165"/>
      <c r="B58" s="235"/>
      <c r="C58" s="121"/>
      <c r="D58" s="121"/>
      <c r="E58" s="121"/>
      <c r="F58" s="121"/>
      <c r="G58" s="121"/>
      <c r="H58" s="342"/>
      <c r="I58" s="342"/>
      <c r="J58" s="342"/>
      <c r="K58" s="121"/>
      <c r="L58" s="342"/>
      <c r="M58" s="342"/>
      <c r="N58" s="342"/>
      <c r="O58" s="342"/>
      <c r="P58" s="342"/>
      <c r="Q58" s="342"/>
      <c r="R58" s="121"/>
      <c r="S58" s="342"/>
      <c r="T58" s="342"/>
      <c r="U58" s="342"/>
      <c r="V58" s="121"/>
      <c r="W58" s="121"/>
      <c r="X58" s="121"/>
      <c r="Y58" s="164"/>
    </row>
    <row r="59" spans="1:25">
      <c r="A59" s="165"/>
      <c r="B59" s="235"/>
      <c r="C59" s="121"/>
      <c r="D59" s="121"/>
      <c r="E59" s="121"/>
      <c r="F59" s="121"/>
      <c r="G59" s="121"/>
      <c r="H59" s="342"/>
      <c r="I59" s="342"/>
      <c r="J59" s="342"/>
      <c r="K59" s="121"/>
      <c r="L59" s="121"/>
      <c r="M59" s="121"/>
      <c r="N59" s="121"/>
      <c r="O59" s="121"/>
      <c r="P59" s="121"/>
      <c r="Q59" s="121"/>
      <c r="R59" s="121"/>
      <c r="S59" s="342"/>
      <c r="T59" s="342"/>
      <c r="U59" s="342"/>
      <c r="V59" s="121"/>
      <c r="W59" s="685"/>
      <c r="X59" s="121"/>
      <c r="Y59" s="164"/>
    </row>
    <row r="60" spans="1:25">
      <c r="A60" s="165"/>
      <c r="B60" s="235"/>
      <c r="C60" s="121"/>
      <c r="D60" s="121"/>
      <c r="E60" s="121"/>
      <c r="F60" s="121"/>
      <c r="G60" s="121"/>
      <c r="H60" s="342"/>
      <c r="I60" s="342"/>
      <c r="J60" s="342"/>
      <c r="K60" s="121"/>
      <c r="L60" s="121"/>
      <c r="M60" s="121"/>
      <c r="N60" s="121"/>
      <c r="O60" s="121"/>
      <c r="P60" s="121"/>
      <c r="Q60" s="121"/>
      <c r="R60" s="121"/>
      <c r="S60" s="342"/>
      <c r="T60" s="342"/>
      <c r="U60" s="342"/>
      <c r="V60" s="121"/>
      <c r="W60" s="121"/>
      <c r="X60" s="121"/>
      <c r="Y60" s="164"/>
    </row>
    <row r="61" spans="1:25">
      <c r="A61" s="165"/>
      <c r="B61" s="165"/>
      <c r="C61" s="164"/>
      <c r="D61" s="164"/>
      <c r="E61" s="164"/>
      <c r="F61" s="164"/>
      <c r="G61" s="164"/>
      <c r="H61" s="341"/>
      <c r="I61" s="341"/>
      <c r="J61" s="341"/>
      <c r="K61" s="164"/>
      <c r="L61" s="164"/>
      <c r="M61" s="164"/>
      <c r="N61" s="164"/>
      <c r="O61" s="164"/>
      <c r="P61" s="164"/>
      <c r="Q61" s="164"/>
      <c r="R61" s="164"/>
      <c r="S61" s="341"/>
      <c r="T61" s="341"/>
      <c r="U61" s="341"/>
      <c r="V61" s="164"/>
      <c r="W61" s="164"/>
      <c r="X61" s="164"/>
      <c r="Y61" s="164"/>
    </row>
    <row r="62" spans="1:25" hidden="1">
      <c r="H62" s="1092"/>
      <c r="I62" s="1092"/>
      <c r="J62" s="1092"/>
      <c r="S62" s="1092"/>
      <c r="T62" s="1092"/>
      <c r="U62" s="1092"/>
    </row>
    <row r="63" spans="1:25" hidden="1">
      <c r="H63" s="1092"/>
      <c r="I63" s="1092"/>
      <c r="J63" s="1092"/>
      <c r="S63" s="1092"/>
      <c r="T63" s="1092"/>
      <c r="U63" s="1092"/>
    </row>
    <row r="64" spans="1:25" hidden="1">
      <c r="H64" s="1092"/>
      <c r="I64" s="1092"/>
      <c r="J64" s="1092"/>
      <c r="S64" s="1092"/>
      <c r="T64" s="1092"/>
      <c r="U64" s="1092"/>
    </row>
    <row r="65" spans="8:10" hidden="1">
      <c r="H65" s="1092"/>
      <c r="I65" s="1092"/>
      <c r="J65" s="1092"/>
    </row>
    <row r="66" spans="8:10" hidden="1">
      <c r="I66" s="1092"/>
      <c r="J66" s="1092"/>
    </row>
    <row r="67" spans="8:10" hidden="1">
      <c r="I67" s="1092"/>
      <c r="J67" s="1092"/>
    </row>
  </sheetData>
  <customSheetViews>
    <customSheetView guid="{F416BD5B-C3AD-4F61-AAB2-55950A9B7E72}">
      <selection activeCell="G103" sqref="G103"/>
      <pageMargins left="0" right="0" top="0" bottom="0" header="0" footer="0"/>
      <pageSetup orientation="portrait" horizontalDpi="4294967294" verticalDpi="4294967294" r:id="rId1"/>
    </customSheetView>
    <customSheetView guid="{E14211BF-3959-45CF-A937-AD36AACCEFAC}" showGridLines="0">
      <pane xSplit="3" ySplit="13" topLeftCell="D14" activePane="bottomRight" state="frozen"/>
      <selection pane="bottomRight" activeCell="H37" sqref="H37"/>
      <pageMargins left="0" right="0" top="0" bottom="0" header="0" footer="0"/>
      <pageSetup orientation="portrait" horizontalDpi="4294967294" verticalDpi="4294967294" r:id="rId2"/>
    </customSheetView>
    <customSheetView guid="{DD364770-73A1-4C6D-9516-629A57F0EB18}" showGridLines="0" topLeftCell="I1">
      <selection activeCell="P6" sqref="P6:T6"/>
      <pageMargins left="0" right="0" top="0" bottom="0" header="0" footer="0"/>
      <pageSetup orientation="portrait" horizontalDpi="4294967294" verticalDpi="4294967294" r:id="rId3"/>
    </customSheetView>
    <customSheetView guid="{41E394DC-1FDD-4D1F-8620-137B7012DC10}" showGridLines="0">
      <pane xSplit="3" ySplit="13" topLeftCell="D54" activePane="bottomRight" state="frozen"/>
      <selection pane="bottomRight" activeCell="A72" sqref="A72"/>
      <pageMargins left="0" right="0" top="0" bottom="0" header="0" footer="0"/>
      <pageSetup orientation="portrait" horizontalDpi="4294967294" verticalDpi="4294967294" r:id="rId4"/>
    </customSheetView>
    <customSheetView guid="{CC70D5D3-3A1F-46AA-BDCE-F692C2C36BEE}" topLeftCell="H31">
      <selection activeCell="U59" sqref="U59"/>
      <pageMargins left="0" right="0" top="0" bottom="0" header="0" footer="0"/>
      <pageSetup orientation="portrait" horizontalDpi="4294967294" verticalDpi="4294967294" r:id="rId5"/>
    </customSheetView>
  </customSheetViews>
  <mergeCells count="14">
    <mergeCell ref="C9:C11"/>
    <mergeCell ref="F9:I9"/>
    <mergeCell ref="J9:M9"/>
    <mergeCell ref="N9:N11"/>
    <mergeCell ref="O9:O11"/>
    <mergeCell ref="V9:V11"/>
    <mergeCell ref="W9:W11"/>
    <mergeCell ref="S8:W8"/>
    <mergeCell ref="P9:P11"/>
    <mergeCell ref="Q9:Q11"/>
    <mergeCell ref="S9:S11"/>
    <mergeCell ref="T9:T11"/>
    <mergeCell ref="U9:U11"/>
    <mergeCell ref="F8:Q8"/>
  </mergeCells>
  <hyperlinks>
    <hyperlink ref="X2" location="Index!A1" display="Index" xr:uid="{8688C898-B3F4-4E49-9F4E-39C4EE5A2D21}"/>
  </hyperlinks>
  <pageMargins left="0.7" right="0.7" top="0.75" bottom="0.75" header="0.3" footer="0.3"/>
  <pageSetup orientation="portrait" horizontalDpi="4294967294" verticalDpi="4294967294"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tabColor rgb="FF7030A0"/>
  </sheetPr>
  <dimension ref="A1:AU199"/>
  <sheetViews>
    <sheetView topLeftCell="A150" zoomScale="70" zoomScaleNormal="70" workbookViewId="0">
      <selection activeCell="F191" sqref="F191"/>
    </sheetView>
  </sheetViews>
  <sheetFormatPr defaultColWidth="0" defaultRowHeight="13.2" zeroHeight="1"/>
  <cols>
    <col min="1" max="1" width="2.44140625" style="99" customWidth="1"/>
    <col min="2" max="2" width="7.33203125" style="1093" customWidth="1"/>
    <col min="3" max="3" width="42.33203125" style="99" customWidth="1"/>
    <col min="4" max="4" width="17.44140625" style="99" customWidth="1"/>
    <col min="5" max="5" width="10.33203125" style="113" bestFit="1" customWidth="1"/>
    <col min="6" max="6" width="9.6640625" style="99" customWidth="1"/>
    <col min="7" max="7" width="10.44140625" style="99" bestFit="1" customWidth="1"/>
    <col min="8" max="10" width="10.44140625" style="99" customWidth="1"/>
    <col min="11" max="11" width="12.6640625" style="99" customWidth="1"/>
    <col min="12" max="12" width="15" style="99" customWidth="1"/>
    <col min="13" max="16" width="12.6640625" style="99" customWidth="1"/>
    <col min="17" max="17" width="12.88671875" style="99" customWidth="1"/>
    <col min="18" max="18" width="11.44140625" style="99" bestFit="1" customWidth="1"/>
    <col min="19" max="19" width="11.44140625" style="99" customWidth="1"/>
    <col min="20" max="23" width="17.6640625" style="99" customWidth="1"/>
    <col min="24" max="24" width="18.33203125" style="99" customWidth="1"/>
    <col min="25" max="26" width="12.88671875" style="99" customWidth="1"/>
    <col min="27" max="27" width="18.44140625" style="99" customWidth="1"/>
    <col min="28" max="28" width="15.44140625" style="99" customWidth="1"/>
    <col min="29" max="30" width="13.109375" style="99" bestFit="1" customWidth="1"/>
    <col min="31" max="31" width="16.44140625" style="99" bestFit="1" customWidth="1"/>
    <col min="32" max="32" width="9.109375" style="99" customWidth="1"/>
    <col min="33" max="42" width="16.44140625" style="99" customWidth="1"/>
    <col min="43" max="43" width="9.109375" style="99" customWidth="1"/>
    <col min="44" max="45" width="16.88671875" style="99" customWidth="1"/>
    <col min="46" max="47" width="9.109375" style="99" customWidth="1"/>
    <col min="48" max="16384" width="9.109375" style="99" hidden="1"/>
  </cols>
  <sheetData>
    <row r="1" spans="1:47">
      <c r="A1" s="164"/>
      <c r="B1" s="179"/>
      <c r="C1" s="164"/>
      <c r="D1" s="164"/>
      <c r="E1" s="180"/>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row>
    <row r="2" spans="1:47" ht="13.8" thickBot="1">
      <c r="A2" s="164"/>
      <c r="B2" s="144" t="s">
        <v>190</v>
      </c>
      <c r="C2" s="121"/>
      <c r="D2" s="121"/>
      <c r="E2" s="21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2204" t="s">
        <v>1</v>
      </c>
      <c r="AU2" s="164"/>
    </row>
    <row r="3" spans="1:47" ht="16.2" thickBot="1">
      <c r="A3" s="164"/>
      <c r="B3" s="212"/>
      <c r="C3" s="4961" t="s">
        <v>3176</v>
      </c>
      <c r="D3" s="4651"/>
      <c r="E3" s="4651"/>
      <c r="F3" s="4652"/>
      <c r="G3" s="5471"/>
      <c r="H3" s="5471"/>
      <c r="I3" s="5471"/>
      <c r="J3" s="5472"/>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39"/>
      <c r="AS3" s="39"/>
      <c r="AT3" s="121"/>
      <c r="AU3" s="164"/>
    </row>
    <row r="4" spans="1:47" ht="15.6">
      <c r="A4" s="164"/>
      <c r="B4" s="212"/>
      <c r="C4" s="4439" t="s">
        <v>723</v>
      </c>
      <c r="D4" s="5473" t="str">
        <f>J!E4</f>
        <v>ABC Company</v>
      </c>
      <c r="E4" s="2647"/>
      <c r="F4" s="2647"/>
      <c r="G4" s="2647"/>
      <c r="H4" s="2647"/>
      <c r="I4" s="2647"/>
      <c r="J4" s="5474"/>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64"/>
    </row>
    <row r="5" spans="1:47" ht="16.2" thickBot="1">
      <c r="A5" s="164"/>
      <c r="B5" s="212"/>
      <c r="C5" s="4443" t="s">
        <v>724</v>
      </c>
      <c r="D5" s="5475" t="str">
        <f>J!E5</f>
        <v>31 December 202x</v>
      </c>
      <c r="E5" s="5476"/>
      <c r="F5" s="5476"/>
      <c r="G5" s="5476"/>
      <c r="H5" s="5476"/>
      <c r="I5" s="5476"/>
      <c r="J5" s="5477"/>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64"/>
    </row>
    <row r="6" spans="1:47">
      <c r="A6" s="164"/>
      <c r="B6" s="213"/>
      <c r="C6" s="121"/>
      <c r="D6" s="121"/>
      <c r="E6" s="21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64"/>
    </row>
    <row r="7" spans="1:47" ht="13.8" thickBot="1">
      <c r="A7" s="164"/>
      <c r="B7" s="210"/>
      <c r="C7" s="214"/>
      <c r="D7" s="214"/>
      <c r="E7" s="215"/>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121"/>
      <c r="AG7" s="121"/>
      <c r="AH7" s="121"/>
      <c r="AI7" s="121"/>
      <c r="AJ7" s="121"/>
      <c r="AK7" s="121"/>
      <c r="AL7" s="121"/>
      <c r="AM7" s="121"/>
      <c r="AN7" s="121"/>
      <c r="AO7" s="121"/>
      <c r="AP7" s="121"/>
      <c r="AQ7" s="121"/>
      <c r="AR7" s="121"/>
      <c r="AS7" s="121"/>
      <c r="AT7" s="121"/>
      <c r="AU7" s="164"/>
    </row>
    <row r="8" spans="1:47" ht="13.2" customHeight="1">
      <c r="A8" s="164"/>
      <c r="B8" s="210"/>
      <c r="C8" s="4962"/>
      <c r="D8" s="5299"/>
      <c r="E8" s="5478"/>
      <c r="F8" s="5299"/>
      <c r="G8" s="5300"/>
      <c r="H8" s="8558" t="s">
        <v>2506</v>
      </c>
      <c r="I8" s="8545" t="s">
        <v>2507</v>
      </c>
      <c r="J8" s="8544" t="s">
        <v>2508</v>
      </c>
      <c r="K8" s="5302"/>
      <c r="L8" s="4963"/>
      <c r="M8" s="5302"/>
      <c r="N8" s="5302"/>
      <c r="O8" s="5302"/>
      <c r="P8" s="5302"/>
      <c r="Q8" s="4963"/>
      <c r="R8" s="5300" t="s">
        <v>3177</v>
      </c>
      <c r="S8" s="4963"/>
      <c r="T8" s="5479"/>
      <c r="U8" s="5300"/>
      <c r="V8" s="5300"/>
      <c r="W8" s="5300"/>
      <c r="X8" s="5300"/>
      <c r="Y8" s="5300" t="s">
        <v>3177</v>
      </c>
      <c r="Z8" s="5300"/>
      <c r="AA8" s="5300"/>
      <c r="AB8" s="4963"/>
      <c r="AC8" s="4963"/>
      <c r="AD8" s="4963"/>
      <c r="AE8" s="4964"/>
      <c r="AF8" s="121"/>
      <c r="AG8" s="8503" t="s">
        <v>2516</v>
      </c>
      <c r="AH8" s="8504"/>
      <c r="AI8" s="8504"/>
      <c r="AJ8" s="8504"/>
      <c r="AK8" s="8504"/>
      <c r="AL8" s="8504"/>
      <c r="AM8" s="8504"/>
      <c r="AN8" s="8504"/>
      <c r="AO8" s="8504"/>
      <c r="AP8" s="8505"/>
      <c r="AQ8" s="121"/>
      <c r="AR8" s="8510" t="s">
        <v>992</v>
      </c>
      <c r="AS8" s="8553" t="s">
        <v>2517</v>
      </c>
      <c r="AT8" s="121"/>
      <c r="AU8" s="164"/>
    </row>
    <row r="9" spans="1:47">
      <c r="A9" s="164"/>
      <c r="B9" s="210"/>
      <c r="C9" s="4965"/>
      <c r="D9" s="1666"/>
      <c r="E9" s="1666" t="s">
        <v>2976</v>
      </c>
      <c r="F9" s="1666"/>
      <c r="G9" s="1666" t="s">
        <v>1928</v>
      </c>
      <c r="H9" s="8559"/>
      <c r="I9" s="8304"/>
      <c r="J9" s="8334"/>
      <c r="K9" s="1676"/>
      <c r="L9" s="1677"/>
      <c r="M9" s="1373"/>
      <c r="N9" s="1373"/>
      <c r="O9" s="1373"/>
      <c r="P9" s="1373"/>
      <c r="Q9" s="1666" t="s">
        <v>3120</v>
      </c>
      <c r="R9" s="1666" t="s">
        <v>1790</v>
      </c>
      <c r="S9" s="1666" t="s">
        <v>3178</v>
      </c>
      <c r="T9" s="152"/>
      <c r="U9" s="1666" t="s">
        <v>3120</v>
      </c>
      <c r="V9" s="1666" t="s">
        <v>3120</v>
      </c>
      <c r="W9" s="1666" t="s">
        <v>3120</v>
      </c>
      <c r="X9" s="1666" t="s">
        <v>3120</v>
      </c>
      <c r="Y9" s="1666" t="s">
        <v>1790</v>
      </c>
      <c r="Z9" s="1666" t="s">
        <v>3178</v>
      </c>
      <c r="AA9" s="1666"/>
      <c r="AB9" s="1666"/>
      <c r="AC9" s="1677"/>
      <c r="AD9" s="1675"/>
      <c r="AE9" s="1667"/>
      <c r="AF9" s="121"/>
      <c r="AG9" s="5480" t="s">
        <v>1713</v>
      </c>
      <c r="AH9" s="5439" t="s">
        <v>2921</v>
      </c>
      <c r="AI9" s="5439" t="s">
        <v>2922</v>
      </c>
      <c r="AJ9" s="5439" t="s">
        <v>2921</v>
      </c>
      <c r="AK9" s="5481" t="s">
        <v>2923</v>
      </c>
      <c r="AL9" s="8555" t="s">
        <v>727</v>
      </c>
      <c r="AM9" s="8556" t="s">
        <v>728</v>
      </c>
      <c r="AN9" s="5481"/>
      <c r="AO9" s="5481"/>
      <c r="AP9" s="5482" t="s">
        <v>1710</v>
      </c>
      <c r="AQ9" s="121"/>
      <c r="AR9" s="8482"/>
      <c r="AS9" s="8554"/>
      <c r="AT9" s="121"/>
      <c r="AU9" s="164"/>
    </row>
    <row r="10" spans="1:47" ht="12.75" customHeight="1">
      <c r="A10" s="164"/>
      <c r="B10" s="210"/>
      <c r="C10" s="4965" t="s">
        <v>3179</v>
      </c>
      <c r="D10" s="153" t="s">
        <v>3180</v>
      </c>
      <c r="E10" s="1587" t="s">
        <v>1248</v>
      </c>
      <c r="F10" s="1666" t="s">
        <v>2977</v>
      </c>
      <c r="G10" s="1666" t="s">
        <v>1539</v>
      </c>
      <c r="H10" s="8559"/>
      <c r="I10" s="8304"/>
      <c r="J10" s="8334"/>
      <c r="K10" s="1676" t="s">
        <v>3117</v>
      </c>
      <c r="L10" s="1666" t="s">
        <v>2978</v>
      </c>
      <c r="M10" s="1666" t="s">
        <v>3118</v>
      </c>
      <c r="N10" s="1666" t="s">
        <v>3119</v>
      </c>
      <c r="O10" s="2013" t="s">
        <v>2703</v>
      </c>
      <c r="P10" s="148" t="s">
        <v>3082</v>
      </c>
      <c r="Q10" s="1666" t="s">
        <v>3088</v>
      </c>
      <c r="R10" s="1666" t="s">
        <v>3181</v>
      </c>
      <c r="S10" s="1666" t="s">
        <v>2997</v>
      </c>
      <c r="T10" s="1374" t="s">
        <v>2980</v>
      </c>
      <c r="U10" s="1666" t="s">
        <v>3088</v>
      </c>
      <c r="V10" s="1666" t="s">
        <v>3182</v>
      </c>
      <c r="W10" s="1666" t="s">
        <v>3182</v>
      </c>
      <c r="X10" s="1666" t="s">
        <v>3088</v>
      </c>
      <c r="Y10" s="1666" t="s">
        <v>3181</v>
      </c>
      <c r="Z10" s="1666" t="s">
        <v>2997</v>
      </c>
      <c r="AA10" s="1666" t="s">
        <v>3183</v>
      </c>
      <c r="AB10" s="1666" t="s">
        <v>2747</v>
      </c>
      <c r="AC10" s="1666" t="s">
        <v>2808</v>
      </c>
      <c r="AD10" s="1666" t="s">
        <v>2671</v>
      </c>
      <c r="AE10" s="1667" t="s">
        <v>1717</v>
      </c>
      <c r="AF10" s="121"/>
      <c r="AG10" s="4970" t="s">
        <v>2925</v>
      </c>
      <c r="AH10" s="2013" t="s">
        <v>1720</v>
      </c>
      <c r="AI10" s="2013" t="s">
        <v>2926</v>
      </c>
      <c r="AJ10" s="2013" t="s">
        <v>2927</v>
      </c>
      <c r="AK10" s="2014" t="s">
        <v>2928</v>
      </c>
      <c r="AL10" s="8507"/>
      <c r="AM10" s="8557"/>
      <c r="AN10" s="1666" t="s">
        <v>2951</v>
      </c>
      <c r="AO10" s="1666" t="s">
        <v>2930</v>
      </c>
      <c r="AP10" s="1668" t="s">
        <v>1718</v>
      </c>
      <c r="AQ10" s="121"/>
      <c r="AR10" s="8482"/>
      <c r="AS10" s="8554"/>
      <c r="AT10" s="121"/>
      <c r="AU10" s="164"/>
    </row>
    <row r="11" spans="1:47">
      <c r="A11" s="164"/>
      <c r="B11" s="210"/>
      <c r="C11" s="4965"/>
      <c r="D11" s="137" t="s">
        <v>3184</v>
      </c>
      <c r="E11" s="1666" t="s">
        <v>4</v>
      </c>
      <c r="F11" s="1666" t="s">
        <v>2987</v>
      </c>
      <c r="G11" s="1666" t="s">
        <v>2771</v>
      </c>
      <c r="H11" s="8559"/>
      <c r="I11" s="8304"/>
      <c r="J11" s="8334"/>
      <c r="K11" s="1666" t="s">
        <v>4</v>
      </c>
      <c r="L11" s="1666" t="s">
        <v>2993</v>
      </c>
      <c r="M11" s="1666" t="s">
        <v>2989</v>
      </c>
      <c r="N11" s="1666" t="s">
        <v>2989</v>
      </c>
      <c r="O11" s="2013"/>
      <c r="P11" s="148" t="s">
        <v>3088</v>
      </c>
      <c r="Q11" s="1666" t="s">
        <v>3185</v>
      </c>
      <c r="R11" s="1666" t="s">
        <v>3186</v>
      </c>
      <c r="S11" s="1666" t="s">
        <v>3187</v>
      </c>
      <c r="T11" s="1374" t="s">
        <v>2995</v>
      </c>
      <c r="U11" s="1666" t="s">
        <v>3185</v>
      </c>
      <c r="V11" s="1666" t="s">
        <v>3188</v>
      </c>
      <c r="W11" s="1666" t="s">
        <v>3189</v>
      </c>
      <c r="X11" s="1666" t="s">
        <v>3185</v>
      </c>
      <c r="Y11" s="1666" t="s">
        <v>3186</v>
      </c>
      <c r="Z11" s="1666" t="s">
        <v>3187</v>
      </c>
      <c r="AA11" s="1666" t="s">
        <v>3190</v>
      </c>
      <c r="AB11" s="1666" t="s">
        <v>1723</v>
      </c>
      <c r="AC11" s="1666" t="s">
        <v>1723</v>
      </c>
      <c r="AD11" s="1666" t="s">
        <v>1723</v>
      </c>
      <c r="AE11" s="1667" t="s">
        <v>1723</v>
      </c>
      <c r="AF11" s="121"/>
      <c r="AG11" s="4970" t="s">
        <v>1724</v>
      </c>
      <c r="AH11" s="2013" t="s">
        <v>1726</v>
      </c>
      <c r="AI11" s="2013" t="s">
        <v>1726</v>
      </c>
      <c r="AJ11" s="2014" t="s">
        <v>1729</v>
      </c>
      <c r="AK11" s="2014" t="s">
        <v>1729</v>
      </c>
      <c r="AL11" s="8507"/>
      <c r="AM11" s="8557"/>
      <c r="AN11" s="1666" t="s">
        <v>741</v>
      </c>
      <c r="AO11" s="1666" t="s">
        <v>741</v>
      </c>
      <c r="AP11" s="1668" t="s">
        <v>1724</v>
      </c>
      <c r="AQ11" s="121"/>
      <c r="AR11" s="8482"/>
      <c r="AS11" s="8554"/>
      <c r="AT11" s="121"/>
      <c r="AU11" s="164"/>
    </row>
    <row r="12" spans="1:47">
      <c r="A12" s="164"/>
      <c r="B12" s="210"/>
      <c r="C12" s="5483"/>
      <c r="D12" s="1666" t="s">
        <v>3191</v>
      </c>
      <c r="E12" s="1595"/>
      <c r="F12" s="1677"/>
      <c r="G12" s="1595"/>
      <c r="H12" s="8560"/>
      <c r="I12" s="8561"/>
      <c r="J12" s="8334"/>
      <c r="K12" s="1595"/>
      <c r="L12" s="1677"/>
      <c r="M12" s="1595"/>
      <c r="N12" s="1677"/>
      <c r="O12" s="2013"/>
      <c r="P12" s="148" t="s">
        <v>3093</v>
      </c>
      <c r="Q12" s="1666" t="s">
        <v>3192</v>
      </c>
      <c r="R12" s="1666" t="s">
        <v>3193</v>
      </c>
      <c r="S12" s="1708" t="s">
        <v>2980</v>
      </c>
      <c r="T12" s="152"/>
      <c r="U12" s="1666" t="s">
        <v>3194</v>
      </c>
      <c r="V12" s="1666" t="s">
        <v>1726</v>
      </c>
      <c r="W12" s="1666" t="s">
        <v>1726</v>
      </c>
      <c r="X12" s="1666" t="s">
        <v>2954</v>
      </c>
      <c r="Y12" s="1666" t="s">
        <v>2954</v>
      </c>
      <c r="Z12" s="1666" t="s">
        <v>2954</v>
      </c>
      <c r="AA12" s="152"/>
      <c r="AB12" s="1666"/>
      <c r="AC12" s="1677"/>
      <c r="AD12" s="1675"/>
      <c r="AE12" s="1709"/>
      <c r="AF12" s="121"/>
      <c r="AG12" s="1675"/>
      <c r="AH12" s="1675"/>
      <c r="AI12" s="1675"/>
      <c r="AJ12" s="1675"/>
      <c r="AK12" s="1675"/>
      <c r="AL12" s="1675"/>
      <c r="AM12" s="1675"/>
      <c r="AN12" s="1675"/>
      <c r="AO12" s="1675"/>
      <c r="AP12" s="1709"/>
      <c r="AQ12" s="121"/>
      <c r="AR12" s="5484"/>
      <c r="AS12" s="1535"/>
      <c r="AT12" s="121"/>
      <c r="AU12" s="164"/>
    </row>
    <row r="13" spans="1:47" ht="13.8" thickBot="1">
      <c r="A13" s="164"/>
      <c r="B13" s="210"/>
      <c r="C13" s="2002"/>
      <c r="D13" s="5485"/>
      <c r="E13" s="5486" t="s">
        <v>2148</v>
      </c>
      <c r="F13" s="5486" t="s">
        <v>1616</v>
      </c>
      <c r="G13" s="5486" t="s">
        <v>2528</v>
      </c>
      <c r="H13" s="5487" t="s">
        <v>2527</v>
      </c>
      <c r="I13" s="5487" t="s">
        <v>2527</v>
      </c>
      <c r="J13" s="5486" t="s">
        <v>2533</v>
      </c>
      <c r="K13" s="5488"/>
      <c r="L13" s="5489"/>
      <c r="M13" s="5488"/>
      <c r="N13" s="5489"/>
      <c r="O13" s="5489"/>
      <c r="P13" s="5489"/>
      <c r="Q13" s="5485"/>
      <c r="R13" s="5486"/>
      <c r="S13" s="5485"/>
      <c r="T13" s="5490" t="s">
        <v>3195</v>
      </c>
      <c r="U13" s="5485"/>
      <c r="V13" s="5485"/>
      <c r="W13" s="5491"/>
      <c r="X13" s="5491" t="s">
        <v>3129</v>
      </c>
      <c r="Y13" s="5486" t="s">
        <v>2784</v>
      </c>
      <c r="Z13" s="5492"/>
      <c r="AA13" s="5493" t="s">
        <v>3196</v>
      </c>
      <c r="AB13" s="5485"/>
      <c r="AC13" s="5489"/>
      <c r="AD13" s="5494"/>
      <c r="AE13" s="5491" t="s">
        <v>3197</v>
      </c>
      <c r="AF13" s="121"/>
      <c r="AG13" s="1951" t="s">
        <v>3198</v>
      </c>
      <c r="AH13" s="5438"/>
      <c r="AI13" s="5438"/>
      <c r="AJ13" s="5495"/>
      <c r="AK13" s="5438"/>
      <c r="AL13" s="5438"/>
      <c r="AM13" s="5438"/>
      <c r="AN13" s="5438"/>
      <c r="AO13" s="5438" t="s">
        <v>3199</v>
      </c>
      <c r="AP13" s="5496" t="s">
        <v>3200</v>
      </c>
      <c r="AQ13" s="121"/>
      <c r="AR13" s="2645" t="s">
        <v>2847</v>
      </c>
      <c r="AS13" s="2645" t="s">
        <v>3201</v>
      </c>
      <c r="AT13" s="121"/>
      <c r="AU13" s="164"/>
    </row>
    <row r="14" spans="1:47" ht="13.8" thickBot="1">
      <c r="A14" s="164"/>
      <c r="B14" s="210"/>
      <c r="C14" s="5497" t="s">
        <v>734</v>
      </c>
      <c r="D14" s="5498" t="s">
        <v>735</v>
      </c>
      <c r="E14" s="5498" t="s">
        <v>736</v>
      </c>
      <c r="F14" s="5498" t="s">
        <v>1249</v>
      </c>
      <c r="G14" s="5498" t="s">
        <v>738</v>
      </c>
      <c r="H14" s="5498" t="s">
        <v>1546</v>
      </c>
      <c r="I14" s="5499" t="s">
        <v>1547</v>
      </c>
      <c r="J14" s="5498" t="s">
        <v>1548</v>
      </c>
      <c r="K14" s="5498" t="s">
        <v>1549</v>
      </c>
      <c r="L14" s="5499" t="s">
        <v>1550</v>
      </c>
      <c r="M14" s="5499" t="s">
        <v>1551</v>
      </c>
      <c r="N14" s="5500" t="s">
        <v>1552</v>
      </c>
      <c r="O14" s="5499" t="s">
        <v>1553</v>
      </c>
      <c r="P14" s="5499" t="s">
        <v>1554</v>
      </c>
      <c r="Q14" s="5499" t="s">
        <v>1555</v>
      </c>
      <c r="R14" s="5499" t="s">
        <v>2266</v>
      </c>
      <c r="S14" s="5498" t="s">
        <v>2267</v>
      </c>
      <c r="T14" s="5498" t="s">
        <v>2268</v>
      </c>
      <c r="U14" s="5498" t="s">
        <v>2269</v>
      </c>
      <c r="V14" s="5501" t="s">
        <v>2270</v>
      </c>
      <c r="W14" s="5498" t="s">
        <v>2717</v>
      </c>
      <c r="X14" s="5498" t="s">
        <v>2718</v>
      </c>
      <c r="Y14" s="5501" t="s">
        <v>2719</v>
      </c>
      <c r="Z14" s="5502" t="s">
        <v>3005</v>
      </c>
      <c r="AA14" s="5503" t="s">
        <v>3006</v>
      </c>
      <c r="AB14" s="5503" t="s">
        <v>3007</v>
      </c>
      <c r="AC14" s="5503" t="s">
        <v>3008</v>
      </c>
      <c r="AD14" s="5503" t="s">
        <v>3009</v>
      </c>
      <c r="AE14" s="5503" t="s">
        <v>3010</v>
      </c>
      <c r="AF14" s="121"/>
      <c r="AG14" s="5503" t="s">
        <v>3011</v>
      </c>
      <c r="AH14" s="5503" t="s">
        <v>3012</v>
      </c>
      <c r="AI14" s="5503" t="s">
        <v>3013</v>
      </c>
      <c r="AJ14" s="5503" t="s">
        <v>3014</v>
      </c>
      <c r="AK14" s="5078" t="s">
        <v>3015</v>
      </c>
      <c r="AL14" s="5503" t="s">
        <v>3016</v>
      </c>
      <c r="AM14" s="5503" t="s">
        <v>3017</v>
      </c>
      <c r="AN14" s="5078" t="s">
        <v>3018</v>
      </c>
      <c r="AO14" s="5503" t="s">
        <v>3019</v>
      </c>
      <c r="AP14" s="5078" t="s">
        <v>3018</v>
      </c>
      <c r="AQ14" s="121"/>
      <c r="AR14" s="2646" t="s">
        <v>3019</v>
      </c>
      <c r="AS14" s="5504" t="s">
        <v>3020</v>
      </c>
      <c r="AT14" s="121"/>
      <c r="AU14" s="164"/>
    </row>
    <row r="15" spans="1:47">
      <c r="A15" s="164"/>
      <c r="B15" s="210"/>
      <c r="C15" s="5278" t="s">
        <v>3021</v>
      </c>
      <c r="D15" s="1681"/>
      <c r="E15" s="1680"/>
      <c r="F15" s="5505"/>
      <c r="G15" s="5505"/>
      <c r="H15" s="5505"/>
      <c r="I15" s="5505"/>
      <c r="J15" s="5505"/>
      <c r="K15" s="5506"/>
      <c r="L15" s="5506"/>
      <c r="M15" s="5506"/>
      <c r="N15" s="5506"/>
      <c r="O15" s="5506"/>
      <c r="P15" s="5506"/>
      <c r="Q15" s="5506"/>
      <c r="R15" s="5506"/>
      <c r="S15" s="5506"/>
      <c r="T15" s="5506"/>
      <c r="U15" s="5506"/>
      <c r="V15" s="5506"/>
      <c r="W15" s="5506"/>
      <c r="X15" s="5506"/>
      <c r="Y15" s="5506"/>
      <c r="Z15" s="5506"/>
      <c r="AA15" s="5506"/>
      <c r="AB15" s="5506"/>
      <c r="AC15" s="5505"/>
      <c r="AD15" s="5507"/>
      <c r="AE15" s="5508"/>
      <c r="AF15" s="121"/>
      <c r="AG15" s="5456"/>
      <c r="AH15" s="2049"/>
      <c r="AI15" s="2049"/>
      <c r="AJ15" s="2049"/>
      <c r="AK15" s="2049"/>
      <c r="AL15" s="2049"/>
      <c r="AM15" s="2049"/>
      <c r="AN15" s="2049"/>
      <c r="AO15" s="2049"/>
      <c r="AP15" s="1671"/>
      <c r="AQ15" s="121"/>
      <c r="AR15" s="5509"/>
      <c r="AS15" s="256"/>
      <c r="AT15" s="121"/>
      <c r="AU15" s="164"/>
    </row>
    <row r="16" spans="1:47">
      <c r="A16" s="164"/>
      <c r="B16" s="210"/>
      <c r="C16" s="5278"/>
      <c r="D16" s="1681"/>
      <c r="E16" s="1680"/>
      <c r="F16" s="1692"/>
      <c r="G16" s="1692"/>
      <c r="H16" s="1692"/>
      <c r="I16" s="1692"/>
      <c r="J16" s="1692"/>
      <c r="K16" s="1693"/>
      <c r="L16" s="1693"/>
      <c r="M16" s="1693"/>
      <c r="N16" s="1693"/>
      <c r="O16" s="1693"/>
      <c r="P16" s="1693"/>
      <c r="Q16" s="1693"/>
      <c r="R16" s="1693"/>
      <c r="S16" s="1693"/>
      <c r="T16" s="1693"/>
      <c r="U16" s="1693"/>
      <c r="V16" s="1693"/>
      <c r="W16" s="1693"/>
      <c r="X16" s="1693"/>
      <c r="Y16" s="1693"/>
      <c r="Z16" s="1693"/>
      <c r="AA16" s="1693"/>
      <c r="AB16" s="1693"/>
      <c r="AC16" s="1692"/>
      <c r="AD16" s="1694"/>
      <c r="AE16" s="1695"/>
      <c r="AF16" s="121"/>
      <c r="AG16" s="5456"/>
      <c r="AH16" s="2049"/>
      <c r="AI16" s="2049"/>
      <c r="AJ16" s="2049"/>
      <c r="AK16" s="2049"/>
      <c r="AL16" s="2049"/>
      <c r="AM16" s="2049"/>
      <c r="AN16" s="2049"/>
      <c r="AO16" s="2049"/>
      <c r="AP16" s="1671"/>
      <c r="AQ16" s="121"/>
      <c r="AR16" s="5337"/>
      <c r="AS16" s="256"/>
      <c r="AT16" s="121"/>
      <c r="AU16" s="164"/>
    </row>
    <row r="17" spans="1:47">
      <c r="A17" s="164"/>
      <c r="B17" s="210"/>
      <c r="C17" s="5278" t="s">
        <v>3202</v>
      </c>
      <c r="D17" s="1681"/>
      <c r="E17" s="1680"/>
      <c r="F17" s="1692"/>
      <c r="G17" s="1692"/>
      <c r="H17" s="1692"/>
      <c r="I17" s="1692"/>
      <c r="J17" s="1692"/>
      <c r="K17" s="1693"/>
      <c r="L17" s="1693"/>
      <c r="M17" s="1693"/>
      <c r="N17" s="1693"/>
      <c r="O17" s="1693"/>
      <c r="P17" s="1693"/>
      <c r="Q17" s="1693"/>
      <c r="R17" s="1693"/>
      <c r="S17" s="1693"/>
      <c r="T17" s="1693"/>
      <c r="U17" s="1693"/>
      <c r="V17" s="1693"/>
      <c r="W17" s="1693"/>
      <c r="X17" s="1693"/>
      <c r="Y17" s="1693"/>
      <c r="Z17" s="1693"/>
      <c r="AA17" s="1693"/>
      <c r="AB17" s="1693"/>
      <c r="AC17" s="1692"/>
      <c r="AD17" s="1694"/>
      <c r="AE17" s="1695"/>
      <c r="AF17" s="121"/>
      <c r="AG17" s="5456"/>
      <c r="AH17" s="2049"/>
      <c r="AI17" s="2049"/>
      <c r="AJ17" s="2049"/>
      <c r="AK17" s="2049"/>
      <c r="AL17" s="2049"/>
      <c r="AM17" s="2049"/>
      <c r="AN17" s="2049"/>
      <c r="AO17" s="2049"/>
      <c r="AP17" s="1671"/>
      <c r="AQ17" s="121"/>
      <c r="AR17" s="5337"/>
      <c r="AS17" s="256"/>
      <c r="AT17" s="121"/>
      <c r="AU17" s="164"/>
    </row>
    <row r="18" spans="1:47">
      <c r="A18" s="164"/>
      <c r="B18" s="210"/>
      <c r="C18" s="5278" t="s">
        <v>3203</v>
      </c>
      <c r="D18" s="1681"/>
      <c r="E18" s="1711"/>
      <c r="F18" s="1682"/>
      <c r="H18" s="1692"/>
      <c r="I18" s="1692"/>
      <c r="K18" s="1683"/>
      <c r="L18" s="1683"/>
      <c r="M18" s="1683"/>
      <c r="N18" s="1683"/>
      <c r="O18" s="1683"/>
      <c r="P18" s="1683"/>
      <c r="Q18" s="1684"/>
      <c r="R18" s="1684"/>
      <c r="S18" s="1684"/>
      <c r="T18" s="1684"/>
      <c r="U18" s="1684"/>
      <c r="V18" s="1684"/>
      <c r="W18" s="1684"/>
      <c r="X18" s="1684"/>
      <c r="Y18" s="1684"/>
      <c r="Z18" s="1684"/>
      <c r="AA18" s="1684"/>
      <c r="AB18" s="1684"/>
      <c r="AC18" s="1684"/>
      <c r="AD18" s="1684"/>
      <c r="AE18" s="1685"/>
      <c r="AF18" s="121"/>
      <c r="AG18" s="5456"/>
      <c r="AH18" s="2049"/>
      <c r="AI18" s="2049"/>
      <c r="AJ18" s="2049"/>
      <c r="AK18" s="2049"/>
      <c r="AL18" s="2049"/>
      <c r="AM18" s="2049"/>
      <c r="AN18" s="2049"/>
      <c r="AO18" s="2049"/>
      <c r="AP18" s="1671"/>
      <c r="AQ18" s="121"/>
      <c r="AR18" s="5335"/>
      <c r="AS18" s="227"/>
      <c r="AT18" s="121"/>
      <c r="AU18" s="164"/>
    </row>
    <row r="19" spans="1:47">
      <c r="A19" s="164"/>
      <c r="B19" s="210"/>
      <c r="C19" s="5283" t="s">
        <v>3204</v>
      </c>
      <c r="D19" s="1687"/>
      <c r="E19" s="1712"/>
      <c r="F19" s="1703"/>
      <c r="G19" s="1697" t="b">
        <v>0</v>
      </c>
      <c r="H19" s="1692"/>
      <c r="I19" s="1692"/>
      <c r="J19" s="1697"/>
      <c r="K19" s="1698"/>
      <c r="L19" s="1698"/>
      <c r="M19" s="1698"/>
      <c r="N19" s="1698"/>
      <c r="O19" s="1698"/>
      <c r="P19" s="1698"/>
      <c r="Q19" s="1684">
        <v>0</v>
      </c>
      <c r="R19" s="1698">
        <v>0</v>
      </c>
      <c r="S19" s="1698">
        <v>0</v>
      </c>
      <c r="T19" s="1699">
        <f>Q19*R19*S19</f>
        <v>0</v>
      </c>
      <c r="U19" s="1698">
        <v>0</v>
      </c>
      <c r="V19" s="1698">
        <v>0</v>
      </c>
      <c r="W19" s="1698">
        <v>0</v>
      </c>
      <c r="X19" s="1700">
        <f>U19+V19-W19</f>
        <v>0</v>
      </c>
      <c r="Y19" s="1698">
        <v>0</v>
      </c>
      <c r="Z19" s="1698">
        <v>0</v>
      </c>
      <c r="AA19" s="1699">
        <f>X19*Y19*Z19</f>
        <v>0</v>
      </c>
      <c r="AB19" s="1698">
        <v>0</v>
      </c>
      <c r="AC19" s="1698">
        <v>0</v>
      </c>
      <c r="AD19" s="1698">
        <v>0</v>
      </c>
      <c r="AE19" s="1700">
        <f>AB19+AC19-AD19</f>
        <v>0</v>
      </c>
      <c r="AF19" s="121"/>
      <c r="AG19" s="5510">
        <f>AH19+AI19</f>
        <v>0</v>
      </c>
      <c r="AH19" s="2041"/>
      <c r="AI19" s="2041"/>
      <c r="AJ19" s="2041"/>
      <c r="AK19" s="2041"/>
      <c r="AL19" s="2041"/>
      <c r="AM19" s="2041"/>
      <c r="AN19" s="2041"/>
      <c r="AO19" s="2118">
        <f>AL19+AM19-AN19</f>
        <v>0</v>
      </c>
      <c r="AP19" s="1713">
        <f>AI19+AK19</f>
        <v>0</v>
      </c>
      <c r="AQ19" s="121"/>
      <c r="AR19" s="5511">
        <f>AO19+AP19-AQ19</f>
        <v>0</v>
      </c>
      <c r="AS19" s="253"/>
      <c r="AT19" s="121"/>
      <c r="AU19" s="164"/>
    </row>
    <row r="20" spans="1:47">
      <c r="A20" s="164"/>
      <c r="B20" s="210"/>
      <c r="C20" s="5283" t="s">
        <v>3205</v>
      </c>
      <c r="D20" s="1687"/>
      <c r="E20" s="1712"/>
      <c r="F20" s="1703"/>
      <c r="G20" s="1682" t="b">
        <v>1</v>
      </c>
      <c r="H20" s="1682"/>
      <c r="I20" s="1692"/>
      <c r="J20" s="1682"/>
      <c r="K20" s="1698"/>
      <c r="L20" s="1698"/>
      <c r="M20" s="1698"/>
      <c r="N20" s="1698"/>
      <c r="O20" s="1698"/>
      <c r="P20" s="1698"/>
      <c r="Q20" s="1684">
        <v>0</v>
      </c>
      <c r="R20" s="1698">
        <v>0</v>
      </c>
      <c r="S20" s="1698">
        <v>0</v>
      </c>
      <c r="T20" s="1699">
        <f>Q20*R20*S20</f>
        <v>0</v>
      </c>
      <c r="U20" s="1698">
        <v>0</v>
      </c>
      <c r="V20" s="1698">
        <v>0</v>
      </c>
      <c r="W20" s="1698">
        <v>0</v>
      </c>
      <c r="X20" s="1700">
        <f>U20+V20-W20</f>
        <v>0</v>
      </c>
      <c r="Y20" s="1698">
        <v>0</v>
      </c>
      <c r="Z20" s="1698">
        <v>0</v>
      </c>
      <c r="AA20" s="1699">
        <f>X20*Y20*Z20</f>
        <v>0</v>
      </c>
      <c r="AB20" s="1698">
        <v>0</v>
      </c>
      <c r="AC20" s="1698">
        <v>0</v>
      </c>
      <c r="AD20" s="1698">
        <v>0</v>
      </c>
      <c r="AE20" s="1700">
        <f>AB20+AC20-AD20</f>
        <v>0</v>
      </c>
      <c r="AF20" s="121"/>
      <c r="AG20" s="5510">
        <f>AH20+AI20</f>
        <v>0</v>
      </c>
      <c r="AH20" s="2041"/>
      <c r="AI20" s="2041"/>
      <c r="AJ20" s="2041"/>
      <c r="AK20" s="2041"/>
      <c r="AL20" s="2041"/>
      <c r="AM20" s="2041"/>
      <c r="AN20" s="2041"/>
      <c r="AO20" s="2118">
        <f>AL20+AM20-AN20</f>
        <v>0</v>
      </c>
      <c r="AP20" s="1713">
        <f>AI20+AK20</f>
        <v>0</v>
      </c>
      <c r="AQ20" s="121"/>
      <c r="AR20" s="5511">
        <f>AO20+AP20-AQ20</f>
        <v>0</v>
      </c>
      <c r="AS20" s="253"/>
      <c r="AT20" s="121"/>
      <c r="AU20" s="164"/>
    </row>
    <row r="21" spans="1:47">
      <c r="A21" s="164"/>
      <c r="B21" s="210"/>
      <c r="C21" s="5283" t="s">
        <v>3206</v>
      </c>
      <c r="D21" s="1687"/>
      <c r="E21" s="1712"/>
      <c r="F21" s="1703"/>
      <c r="G21" s="1682" t="b">
        <v>1</v>
      </c>
      <c r="H21" s="1682"/>
      <c r="I21" s="1682"/>
      <c r="J21" s="1682"/>
      <c r="K21" s="1698"/>
      <c r="L21" s="1698"/>
      <c r="M21" s="1698"/>
      <c r="N21" s="1698"/>
      <c r="O21" s="1698"/>
      <c r="P21" s="1698"/>
      <c r="Q21" s="1684">
        <v>0</v>
      </c>
      <c r="R21" s="1698">
        <v>0</v>
      </c>
      <c r="S21" s="1698">
        <v>0</v>
      </c>
      <c r="T21" s="1699">
        <f>Q21*R21*S21</f>
        <v>0</v>
      </c>
      <c r="U21" s="1698">
        <v>0</v>
      </c>
      <c r="V21" s="1698">
        <v>0</v>
      </c>
      <c r="W21" s="1698">
        <v>0</v>
      </c>
      <c r="X21" s="1700">
        <f>U21+V21-W21</f>
        <v>0</v>
      </c>
      <c r="Y21" s="1698">
        <v>0</v>
      </c>
      <c r="Z21" s="1698">
        <v>0</v>
      </c>
      <c r="AA21" s="1699">
        <f>X21*Y21*Z21</f>
        <v>0</v>
      </c>
      <c r="AB21" s="1698">
        <v>0</v>
      </c>
      <c r="AC21" s="1698">
        <v>0</v>
      </c>
      <c r="AD21" s="1698">
        <v>0</v>
      </c>
      <c r="AE21" s="1700">
        <f>AB21+AC21-AD21</f>
        <v>0</v>
      </c>
      <c r="AF21" s="121"/>
      <c r="AG21" s="5510">
        <f>AH21+AI21</f>
        <v>0</v>
      </c>
      <c r="AH21" s="2041"/>
      <c r="AI21" s="2041"/>
      <c r="AJ21" s="2041"/>
      <c r="AK21" s="2041"/>
      <c r="AL21" s="2041"/>
      <c r="AM21" s="2041"/>
      <c r="AN21" s="2041"/>
      <c r="AO21" s="2118">
        <f>AL21+AM21-AN21</f>
        <v>0</v>
      </c>
      <c r="AP21" s="1713">
        <f>AI21+AK21</f>
        <v>0</v>
      </c>
      <c r="AQ21" s="121"/>
      <c r="AR21" s="5511">
        <f>AO21+AP21-AQ21</f>
        <v>0</v>
      </c>
      <c r="AS21" s="253"/>
      <c r="AT21" s="121"/>
      <c r="AU21" s="164"/>
    </row>
    <row r="22" spans="1:47">
      <c r="A22" s="164"/>
      <c r="B22" s="210"/>
      <c r="C22" s="5512" t="s">
        <v>2307</v>
      </c>
      <c r="D22" s="5513"/>
      <c r="E22" s="5514"/>
      <c r="F22" s="5515"/>
      <c r="G22" s="5516">
        <f>COUNTIF(G19:G21,TRUE)</f>
        <v>2</v>
      </c>
      <c r="H22" s="5516"/>
      <c r="I22" s="5516"/>
      <c r="J22" s="5516"/>
      <c r="K22" s="5517"/>
      <c r="L22" s="5517"/>
      <c r="M22" s="5517"/>
      <c r="N22" s="5517"/>
      <c r="O22" s="5517"/>
      <c r="P22" s="5517"/>
      <c r="Q22" s="5518"/>
      <c r="R22" s="5517"/>
      <c r="S22" s="5517"/>
      <c r="T22" s="5519">
        <f>SUMIF($G$19:$G$21,"TRUE",T19:T21)</f>
        <v>0</v>
      </c>
      <c r="U22" s="5517"/>
      <c r="V22" s="5517"/>
      <c r="W22" s="5517"/>
      <c r="X22" s="5517"/>
      <c r="Y22" s="5517"/>
      <c r="Z22" s="5517"/>
      <c r="AA22" s="5519">
        <f>SUMIF($G$19:$G$21,"TRUE",AA19:AA21)</f>
        <v>0</v>
      </c>
      <c r="AB22" s="5519">
        <f>SUMIF($G$19:$G$21,"TRUE",AB19:AB21)</f>
        <v>0</v>
      </c>
      <c r="AC22" s="5519">
        <f>SUMIF($G$19:$G$21,"TRUE",AC19:AC21)</f>
        <v>0</v>
      </c>
      <c r="AD22" s="5519">
        <f>SUMIF($G$19:$G$21,"TRUE",AD19:AD21)</f>
        <v>0</v>
      </c>
      <c r="AE22" s="5520">
        <f>SUMIF($G$19:$G$21,"TRUE",AE19:AE21)</f>
        <v>0</v>
      </c>
      <c r="AF22" s="121"/>
      <c r="AG22" s="5521">
        <f t="shared" ref="AG22:AP22" si="0">SUMIF($G$19:$G$21,"TRUE",AG19:AG21)</f>
        <v>0</v>
      </c>
      <c r="AH22" s="5519">
        <f t="shared" si="0"/>
        <v>0</v>
      </c>
      <c r="AI22" s="5519">
        <f t="shared" si="0"/>
        <v>0</v>
      </c>
      <c r="AJ22" s="5519">
        <f t="shared" si="0"/>
        <v>0</v>
      </c>
      <c r="AK22" s="5519">
        <f t="shared" si="0"/>
        <v>0</v>
      </c>
      <c r="AL22" s="5519">
        <f t="shared" si="0"/>
        <v>0</v>
      </c>
      <c r="AM22" s="5519">
        <f t="shared" si="0"/>
        <v>0</v>
      </c>
      <c r="AN22" s="5519">
        <f t="shared" si="0"/>
        <v>0</v>
      </c>
      <c r="AO22" s="5519">
        <f t="shared" si="0"/>
        <v>0</v>
      </c>
      <c r="AP22" s="5520">
        <f t="shared" si="0"/>
        <v>0</v>
      </c>
      <c r="AQ22" s="121"/>
      <c r="AR22" s="5112">
        <f>SUMIF($G$19:$G$21,"TRUE",AR19:AR21)</f>
        <v>0</v>
      </c>
      <c r="AS22" s="254"/>
      <c r="AT22" s="121"/>
      <c r="AU22" s="164"/>
    </row>
    <row r="23" spans="1:47" s="101" customFormat="1">
      <c r="A23" s="178"/>
      <c r="B23" s="216"/>
      <c r="C23" s="5522" t="s">
        <v>3207</v>
      </c>
      <c r="D23" s="5523"/>
      <c r="E23" s="5524"/>
      <c r="F23" s="5523"/>
      <c r="G23" s="5525"/>
      <c r="H23" s="5525"/>
      <c r="I23" s="5525"/>
      <c r="J23" s="5525"/>
      <c r="K23" s="5526"/>
      <c r="L23" s="5526"/>
      <c r="M23" s="5526"/>
      <c r="N23" s="5526"/>
      <c r="O23" s="5526"/>
      <c r="P23" s="5526"/>
      <c r="Q23" s="5526"/>
      <c r="R23" s="5526"/>
      <c r="S23" s="5526"/>
      <c r="T23" s="5519">
        <f>SUM(T19:T21)</f>
        <v>0</v>
      </c>
      <c r="U23" s="5526"/>
      <c r="V23" s="5526"/>
      <c r="W23" s="5526"/>
      <c r="X23" s="5526"/>
      <c r="Y23" s="5526"/>
      <c r="Z23" s="5526"/>
      <c r="AA23" s="5519">
        <f>SUM(AA19:AA21)</f>
        <v>0</v>
      </c>
      <c r="AB23" s="5519">
        <f>SUM(AB19:AB21)</f>
        <v>0</v>
      </c>
      <c r="AC23" s="5519">
        <f>SUM(AC19:AC21)</f>
        <v>0</v>
      </c>
      <c r="AD23" s="5519">
        <f>SUM(AD19:AD21)</f>
        <v>0</v>
      </c>
      <c r="AE23" s="5520">
        <f>SUM(AE19:AE21)</f>
        <v>0</v>
      </c>
      <c r="AF23" s="160"/>
      <c r="AG23" s="5521">
        <f t="shared" ref="AG23:AP23" si="1">SUM(AG19:AG21)</f>
        <v>0</v>
      </c>
      <c r="AH23" s="5519">
        <f t="shared" si="1"/>
        <v>0</v>
      </c>
      <c r="AI23" s="5519">
        <f t="shared" si="1"/>
        <v>0</v>
      </c>
      <c r="AJ23" s="5519">
        <f t="shared" si="1"/>
        <v>0</v>
      </c>
      <c r="AK23" s="5519">
        <f t="shared" si="1"/>
        <v>0</v>
      </c>
      <c r="AL23" s="5519">
        <f t="shared" si="1"/>
        <v>0</v>
      </c>
      <c r="AM23" s="5519">
        <f t="shared" si="1"/>
        <v>0</v>
      </c>
      <c r="AN23" s="5519">
        <f t="shared" si="1"/>
        <v>0</v>
      </c>
      <c r="AO23" s="5519">
        <f t="shared" si="1"/>
        <v>0</v>
      </c>
      <c r="AP23" s="5520">
        <f t="shared" si="1"/>
        <v>0</v>
      </c>
      <c r="AQ23" s="160"/>
      <c r="AR23" s="5112">
        <f>SUM(AR19:AR21)</f>
        <v>0</v>
      </c>
      <c r="AS23" s="254"/>
      <c r="AT23" s="160"/>
      <c r="AU23" s="178"/>
    </row>
    <row r="24" spans="1:47">
      <c r="A24" s="164"/>
      <c r="B24" s="210"/>
      <c r="C24" s="5283" t="s">
        <v>3208</v>
      </c>
      <c r="D24" s="1687"/>
      <c r="E24" s="1711"/>
      <c r="F24" s="1691"/>
      <c r="G24" s="1692"/>
      <c r="H24" s="1692"/>
      <c r="I24" s="1692"/>
      <c r="J24" s="1692"/>
      <c r="K24" s="1693"/>
      <c r="L24" s="1693"/>
      <c r="M24" s="1693"/>
      <c r="N24" s="1693"/>
      <c r="O24" s="1693"/>
      <c r="P24" s="1693"/>
      <c r="Q24" s="1693"/>
      <c r="R24" s="1693"/>
      <c r="S24" s="1693"/>
      <c r="T24" s="1693"/>
      <c r="U24" s="1693"/>
      <c r="V24" s="1693"/>
      <c r="W24" s="1693"/>
      <c r="X24" s="1693"/>
      <c r="Y24" s="1693"/>
      <c r="Z24" s="1693"/>
      <c r="AA24" s="1693"/>
      <c r="AB24" s="1693"/>
      <c r="AC24" s="1693"/>
      <c r="AD24" s="1693"/>
      <c r="AE24" s="1704"/>
      <c r="AF24" s="121"/>
      <c r="AG24" s="5527"/>
      <c r="AH24" s="2049"/>
      <c r="AI24" s="2049"/>
      <c r="AJ24" s="2049"/>
      <c r="AK24" s="2049"/>
      <c r="AL24" s="2049"/>
      <c r="AM24" s="2049"/>
      <c r="AN24" s="2049"/>
      <c r="AO24" s="2119"/>
      <c r="AP24" s="1714"/>
      <c r="AQ24" s="121"/>
      <c r="AR24" s="5528"/>
      <c r="AS24" s="223"/>
      <c r="AT24" s="121"/>
      <c r="AU24" s="164"/>
    </row>
    <row r="25" spans="1:47">
      <c r="A25" s="164"/>
      <c r="B25" s="210"/>
      <c r="C25" s="5283" t="s">
        <v>3209</v>
      </c>
      <c r="D25" s="1687"/>
      <c r="E25" s="1712"/>
      <c r="F25" s="1703"/>
      <c r="G25" s="1697" t="b">
        <v>0</v>
      </c>
      <c r="H25" s="1697"/>
      <c r="I25" s="1697"/>
      <c r="J25" s="1697"/>
      <c r="K25" s="1698"/>
      <c r="L25" s="1698"/>
      <c r="M25" s="1698"/>
      <c r="N25" s="1698"/>
      <c r="O25" s="1698"/>
      <c r="P25" s="1698"/>
      <c r="Q25" s="1684">
        <v>0</v>
      </c>
      <c r="R25" s="1698">
        <v>0</v>
      </c>
      <c r="S25" s="1698">
        <v>0</v>
      </c>
      <c r="T25" s="1699">
        <f>Q25*R25*S25</f>
        <v>0</v>
      </c>
      <c r="U25" s="1698">
        <v>0</v>
      </c>
      <c r="V25" s="1698">
        <v>0</v>
      </c>
      <c r="W25" s="1698">
        <v>0</v>
      </c>
      <c r="X25" s="1700">
        <f>U25+V25-W25</f>
        <v>0</v>
      </c>
      <c r="Y25" s="1698">
        <v>0</v>
      </c>
      <c r="Z25" s="1698">
        <v>0</v>
      </c>
      <c r="AA25" s="1699">
        <f>X25*Y25*Z25</f>
        <v>0</v>
      </c>
      <c r="AB25" s="1698">
        <v>0</v>
      </c>
      <c r="AC25" s="1698">
        <v>0</v>
      </c>
      <c r="AD25" s="1698">
        <v>0</v>
      </c>
      <c r="AE25" s="1700">
        <f>AB25+AC25-AD25</f>
        <v>0</v>
      </c>
      <c r="AF25" s="121"/>
      <c r="AG25" s="5510">
        <f>AH25+AI25</f>
        <v>0</v>
      </c>
      <c r="AH25" s="2041"/>
      <c r="AI25" s="2041"/>
      <c r="AJ25" s="2041"/>
      <c r="AK25" s="2041"/>
      <c r="AL25" s="2041"/>
      <c r="AM25" s="2041"/>
      <c r="AN25" s="2041"/>
      <c r="AO25" s="2118">
        <f>AL25+AM25-AN25</f>
        <v>0</v>
      </c>
      <c r="AP25" s="1713">
        <f>AI25+AK25</f>
        <v>0</v>
      </c>
      <c r="AQ25" s="121"/>
      <c r="AR25" s="5511">
        <f>AO25+AP25-AQ25</f>
        <v>0</v>
      </c>
      <c r="AS25" s="253"/>
      <c r="AT25" s="121"/>
      <c r="AU25" s="164"/>
    </row>
    <row r="26" spans="1:47">
      <c r="A26" s="164"/>
      <c r="B26" s="210"/>
      <c r="C26" s="5283" t="s">
        <v>3210</v>
      </c>
      <c r="D26" s="1687"/>
      <c r="E26" s="1712"/>
      <c r="F26" s="1703"/>
      <c r="G26" s="1682" t="b">
        <v>1</v>
      </c>
      <c r="H26" s="1682"/>
      <c r="I26" s="1682"/>
      <c r="J26" s="1682"/>
      <c r="K26" s="1698"/>
      <c r="L26" s="1698"/>
      <c r="M26" s="1698"/>
      <c r="N26" s="1698"/>
      <c r="O26" s="1698"/>
      <c r="P26" s="1698"/>
      <c r="Q26" s="1684">
        <v>0</v>
      </c>
      <c r="R26" s="1698">
        <v>0</v>
      </c>
      <c r="S26" s="1698">
        <v>0</v>
      </c>
      <c r="T26" s="1699">
        <f>Q26*R26*S26</f>
        <v>0</v>
      </c>
      <c r="U26" s="1698">
        <v>0</v>
      </c>
      <c r="V26" s="1698">
        <v>0</v>
      </c>
      <c r="W26" s="1698">
        <v>0</v>
      </c>
      <c r="X26" s="1700">
        <f>U26+V26-W26</f>
        <v>0</v>
      </c>
      <c r="Y26" s="1698">
        <v>0</v>
      </c>
      <c r="Z26" s="1698">
        <v>0</v>
      </c>
      <c r="AA26" s="1699">
        <f>X26*Y26*Z26</f>
        <v>0</v>
      </c>
      <c r="AB26" s="1698">
        <v>0</v>
      </c>
      <c r="AC26" s="1698">
        <v>0</v>
      </c>
      <c r="AD26" s="1698">
        <v>0</v>
      </c>
      <c r="AE26" s="1700">
        <f>AB26+AC26-AD26</f>
        <v>0</v>
      </c>
      <c r="AF26" s="121"/>
      <c r="AG26" s="5510">
        <f>AH26+AI26</f>
        <v>0</v>
      </c>
      <c r="AH26" s="2041"/>
      <c r="AI26" s="2041"/>
      <c r="AJ26" s="2041"/>
      <c r="AK26" s="2041"/>
      <c r="AL26" s="2041"/>
      <c r="AM26" s="2041"/>
      <c r="AN26" s="2041"/>
      <c r="AO26" s="2118">
        <f>AL26+AM26-AN26</f>
        <v>0</v>
      </c>
      <c r="AP26" s="1713">
        <f>AI26+AK26</f>
        <v>0</v>
      </c>
      <c r="AQ26" s="121"/>
      <c r="AR26" s="5511">
        <f>AO26+AP26-AQ26</f>
        <v>0</v>
      </c>
      <c r="AS26" s="253"/>
      <c r="AT26" s="121"/>
      <c r="AU26" s="164"/>
    </row>
    <row r="27" spans="1:47">
      <c r="A27" s="164"/>
      <c r="B27" s="210"/>
      <c r="C27" s="5283" t="s">
        <v>3211</v>
      </c>
      <c r="D27" s="1687"/>
      <c r="E27" s="1712"/>
      <c r="F27" s="1703"/>
      <c r="G27" s="1682" t="b">
        <v>1</v>
      </c>
      <c r="H27" s="1682"/>
      <c r="I27" s="1682"/>
      <c r="J27" s="1682"/>
      <c r="K27" s="1698"/>
      <c r="L27" s="1698"/>
      <c r="M27" s="1698"/>
      <c r="N27" s="1698"/>
      <c r="O27" s="1698"/>
      <c r="P27" s="1698"/>
      <c r="Q27" s="1684">
        <v>0</v>
      </c>
      <c r="R27" s="1698">
        <v>0</v>
      </c>
      <c r="S27" s="1698">
        <v>0</v>
      </c>
      <c r="T27" s="1699">
        <f>Q27*R27*S27</f>
        <v>0</v>
      </c>
      <c r="U27" s="1698">
        <v>0</v>
      </c>
      <c r="V27" s="1698">
        <v>0</v>
      </c>
      <c r="W27" s="1698">
        <v>0</v>
      </c>
      <c r="X27" s="1700">
        <f>U27+V27-W27</f>
        <v>0</v>
      </c>
      <c r="Y27" s="1698">
        <v>0</v>
      </c>
      <c r="Z27" s="1698">
        <v>0</v>
      </c>
      <c r="AA27" s="1699">
        <f>X27*Y27*Z27</f>
        <v>0</v>
      </c>
      <c r="AB27" s="1698">
        <v>0</v>
      </c>
      <c r="AC27" s="1698">
        <v>0</v>
      </c>
      <c r="AD27" s="1698">
        <v>0</v>
      </c>
      <c r="AE27" s="1700">
        <f>AB27+AC27-AD27</f>
        <v>0</v>
      </c>
      <c r="AF27" s="121"/>
      <c r="AG27" s="5510">
        <f>AH27+AI27</f>
        <v>0</v>
      </c>
      <c r="AH27" s="2041"/>
      <c r="AI27" s="2041"/>
      <c r="AJ27" s="2041"/>
      <c r="AK27" s="2041"/>
      <c r="AL27" s="2041"/>
      <c r="AM27" s="2041"/>
      <c r="AN27" s="2041"/>
      <c r="AO27" s="2118">
        <f>AL27+AM27-AN27</f>
        <v>0</v>
      </c>
      <c r="AP27" s="1713">
        <f>AI27+AK27</f>
        <v>0</v>
      </c>
      <c r="AQ27" s="121"/>
      <c r="AR27" s="5511">
        <f>AO27+AP27-AQ27</f>
        <v>0</v>
      </c>
      <c r="AS27" s="253"/>
      <c r="AT27" s="121"/>
      <c r="AU27" s="164"/>
    </row>
    <row r="28" spans="1:47">
      <c r="A28" s="164"/>
      <c r="B28" s="210"/>
      <c r="C28" s="5512" t="s">
        <v>2307</v>
      </c>
      <c r="D28" s="5513"/>
      <c r="E28" s="5514"/>
      <c r="F28" s="5515"/>
      <c r="G28" s="5516">
        <f>COUNTIF(G25:G27,TRUE)</f>
        <v>2</v>
      </c>
      <c r="H28" s="5516"/>
      <c r="I28" s="5516"/>
      <c r="J28" s="5516"/>
      <c r="K28" s="5517"/>
      <c r="L28" s="5517"/>
      <c r="M28" s="5517"/>
      <c r="N28" s="5517"/>
      <c r="O28" s="5517"/>
      <c r="P28" s="5517"/>
      <c r="Q28" s="5518"/>
      <c r="R28" s="5517"/>
      <c r="S28" s="5517"/>
      <c r="T28" s="5519">
        <f>SUMIF($G$25:$G$27,"TRUE",T25:T27)</f>
        <v>0</v>
      </c>
      <c r="U28" s="5517"/>
      <c r="V28" s="5517"/>
      <c r="W28" s="5517"/>
      <c r="X28" s="5517"/>
      <c r="Y28" s="5517"/>
      <c r="Z28" s="5517"/>
      <c r="AA28" s="5519">
        <f>SUMIF($G$25:$G$27,"TRUE",AA25:AA27)</f>
        <v>0</v>
      </c>
      <c r="AB28" s="5519">
        <f>SUMIF($G$25:$G$27,"TRUE",AB25:AB27)</f>
        <v>0</v>
      </c>
      <c r="AC28" s="5519">
        <f>SUMIF($G$25:$G$27,"TRUE",AC25:AC27)</f>
        <v>0</v>
      </c>
      <c r="AD28" s="5519">
        <f>SUMIF($G$25:$G$27,"TRUE",AD25:AD27)</f>
        <v>0</v>
      </c>
      <c r="AE28" s="5520">
        <f>SUMIF($G$25:$G$27,"TRUE",AE25:AE27)</f>
        <v>0</v>
      </c>
      <c r="AF28" s="121"/>
      <c r="AG28" s="5521">
        <f t="shared" ref="AG28:AP28" si="2">SUMIF($G$25:$G$27,"TRUE",AG25:AG27)</f>
        <v>0</v>
      </c>
      <c r="AH28" s="5519">
        <f t="shared" si="2"/>
        <v>0</v>
      </c>
      <c r="AI28" s="5519">
        <f t="shared" si="2"/>
        <v>0</v>
      </c>
      <c r="AJ28" s="5519">
        <f t="shared" si="2"/>
        <v>0</v>
      </c>
      <c r="AK28" s="5519">
        <f t="shared" si="2"/>
        <v>0</v>
      </c>
      <c r="AL28" s="5519">
        <f t="shared" si="2"/>
        <v>0</v>
      </c>
      <c r="AM28" s="5519">
        <f t="shared" si="2"/>
        <v>0</v>
      </c>
      <c r="AN28" s="5519">
        <f t="shared" si="2"/>
        <v>0</v>
      </c>
      <c r="AO28" s="5519">
        <f t="shared" si="2"/>
        <v>0</v>
      </c>
      <c r="AP28" s="5520">
        <f t="shared" si="2"/>
        <v>0</v>
      </c>
      <c r="AQ28" s="121"/>
      <c r="AR28" s="5112">
        <f>SUMIF($G$25:$G$27,"TRUE",AR25:AR27)</f>
        <v>0</v>
      </c>
      <c r="AS28" s="254"/>
      <c r="AT28" s="121"/>
      <c r="AU28" s="164"/>
    </row>
    <row r="29" spans="1:47" s="101" customFormat="1">
      <c r="A29" s="178"/>
      <c r="B29" s="216"/>
      <c r="C29" s="5522" t="s">
        <v>3212</v>
      </c>
      <c r="D29" s="5523"/>
      <c r="E29" s="5524"/>
      <c r="F29" s="5523"/>
      <c r="G29" s="5525"/>
      <c r="H29" s="5525"/>
      <c r="I29" s="5525"/>
      <c r="J29" s="5525"/>
      <c r="K29" s="5526"/>
      <c r="L29" s="5526"/>
      <c r="M29" s="5526"/>
      <c r="N29" s="5526"/>
      <c r="O29" s="5526"/>
      <c r="P29" s="5526"/>
      <c r="Q29" s="5526"/>
      <c r="R29" s="5526"/>
      <c r="S29" s="5526"/>
      <c r="T29" s="5519">
        <f>SUM(T25:T27)</f>
        <v>0</v>
      </c>
      <c r="U29" s="5526"/>
      <c r="V29" s="5526"/>
      <c r="W29" s="5526"/>
      <c r="X29" s="5526"/>
      <c r="Y29" s="5526"/>
      <c r="Z29" s="5526"/>
      <c r="AA29" s="5519">
        <f>SUM(AA25:AA27)</f>
        <v>0</v>
      </c>
      <c r="AB29" s="5519">
        <f>SUM(AB25:AB27)</f>
        <v>0</v>
      </c>
      <c r="AC29" s="5519">
        <f>SUM(AC25:AC27)</f>
        <v>0</v>
      </c>
      <c r="AD29" s="5519">
        <f>SUM(AD25:AD27)</f>
        <v>0</v>
      </c>
      <c r="AE29" s="5520">
        <f>SUM(AE25:AE27)</f>
        <v>0</v>
      </c>
      <c r="AF29" s="160"/>
      <c r="AG29" s="5521">
        <f t="shared" ref="AG29:AP29" si="3">SUM(AG25:AG27)</f>
        <v>0</v>
      </c>
      <c r="AH29" s="5519">
        <f t="shared" si="3"/>
        <v>0</v>
      </c>
      <c r="AI29" s="5519">
        <f t="shared" si="3"/>
        <v>0</v>
      </c>
      <c r="AJ29" s="5519">
        <f t="shared" si="3"/>
        <v>0</v>
      </c>
      <c r="AK29" s="5519">
        <f t="shared" si="3"/>
        <v>0</v>
      </c>
      <c r="AL29" s="5519">
        <f t="shared" si="3"/>
        <v>0</v>
      </c>
      <c r="AM29" s="5519">
        <f t="shared" si="3"/>
        <v>0</v>
      </c>
      <c r="AN29" s="5519">
        <f t="shared" si="3"/>
        <v>0</v>
      </c>
      <c r="AO29" s="5519">
        <f t="shared" si="3"/>
        <v>0</v>
      </c>
      <c r="AP29" s="5520">
        <f t="shared" si="3"/>
        <v>0</v>
      </c>
      <c r="AQ29" s="160"/>
      <c r="AR29" s="5112">
        <f>SUM(AR25:AR27)</f>
        <v>0</v>
      </c>
      <c r="AS29" s="254"/>
      <c r="AT29" s="160"/>
      <c r="AU29" s="178"/>
    </row>
    <row r="30" spans="1:47" s="101" customFormat="1">
      <c r="A30" s="178"/>
      <c r="B30" s="216"/>
      <c r="C30" s="5278" t="s">
        <v>3213</v>
      </c>
      <c r="D30" s="1681"/>
      <c r="E30" s="1711"/>
      <c r="F30" s="1682"/>
      <c r="G30" s="1682"/>
      <c r="H30" s="1682"/>
      <c r="I30" s="1682"/>
      <c r="J30" s="1682"/>
      <c r="K30" s="1683"/>
      <c r="L30" s="1683"/>
      <c r="M30" s="1683"/>
      <c r="N30" s="1683"/>
      <c r="O30" s="1683"/>
      <c r="P30" s="1683"/>
      <c r="Q30" s="1684"/>
      <c r="R30" s="1684"/>
      <c r="S30" s="1684"/>
      <c r="T30" s="1684"/>
      <c r="U30" s="1684"/>
      <c r="V30" s="1684"/>
      <c r="W30" s="1684"/>
      <c r="X30" s="1684"/>
      <c r="Y30" s="1684"/>
      <c r="Z30" s="1684"/>
      <c r="AA30" s="1684"/>
      <c r="AB30" s="1684"/>
      <c r="AC30" s="1684"/>
      <c r="AD30" s="1684"/>
      <c r="AE30" s="1685"/>
      <c r="AF30" s="160"/>
      <c r="AG30" s="5529"/>
      <c r="AH30" s="2070"/>
      <c r="AI30" s="2070"/>
      <c r="AJ30" s="2070"/>
      <c r="AK30" s="2070"/>
      <c r="AL30" s="2070"/>
      <c r="AM30" s="2070"/>
      <c r="AN30" s="2070"/>
      <c r="AO30" s="2120"/>
      <c r="AP30" s="1715"/>
      <c r="AQ30" s="160"/>
      <c r="AR30" s="5335"/>
      <c r="AS30" s="227"/>
      <c r="AT30" s="160"/>
      <c r="AU30" s="178"/>
    </row>
    <row r="31" spans="1:47" s="101" customFormat="1">
      <c r="A31" s="178"/>
      <c r="B31" s="216"/>
      <c r="C31" s="5283" t="s">
        <v>3214</v>
      </c>
      <c r="D31" s="1687"/>
      <c r="E31" s="1712"/>
      <c r="F31" s="1703"/>
      <c r="G31" s="1697" t="b">
        <v>0</v>
      </c>
      <c r="H31" s="1697"/>
      <c r="I31" s="1697"/>
      <c r="J31" s="1697"/>
      <c r="K31" s="1698"/>
      <c r="L31" s="1698"/>
      <c r="M31" s="1698"/>
      <c r="N31" s="1698"/>
      <c r="O31" s="1698"/>
      <c r="P31" s="1698"/>
      <c r="Q31" s="1684">
        <v>0</v>
      </c>
      <c r="R31" s="1698">
        <v>0</v>
      </c>
      <c r="S31" s="1698">
        <v>0</v>
      </c>
      <c r="T31" s="1699">
        <f>Q31*R31*S31</f>
        <v>0</v>
      </c>
      <c r="U31" s="1698">
        <v>0</v>
      </c>
      <c r="V31" s="1698">
        <v>0</v>
      </c>
      <c r="W31" s="1698">
        <v>0</v>
      </c>
      <c r="X31" s="1700">
        <f>U31+V31-W31</f>
        <v>0</v>
      </c>
      <c r="Y31" s="1698">
        <v>0</v>
      </c>
      <c r="Z31" s="1698">
        <v>0</v>
      </c>
      <c r="AA31" s="1699">
        <f>X31*Y31*Z31</f>
        <v>0</v>
      </c>
      <c r="AB31" s="1698">
        <v>0</v>
      </c>
      <c r="AC31" s="1698">
        <v>0</v>
      </c>
      <c r="AD31" s="1698">
        <v>0</v>
      </c>
      <c r="AE31" s="1700">
        <f>AB31+AC31-AD31</f>
        <v>0</v>
      </c>
      <c r="AF31" s="160"/>
      <c r="AG31" s="5510">
        <f>AH31+AI31</f>
        <v>0</v>
      </c>
      <c r="AH31" s="2041"/>
      <c r="AI31" s="2041"/>
      <c r="AJ31" s="2041"/>
      <c r="AK31" s="2041"/>
      <c r="AL31" s="2041"/>
      <c r="AM31" s="2041"/>
      <c r="AN31" s="2041"/>
      <c r="AO31" s="2118">
        <f>AL31+AM31-AN31</f>
        <v>0</v>
      </c>
      <c r="AP31" s="1713">
        <f>AI31+AK31</f>
        <v>0</v>
      </c>
      <c r="AQ31" s="160"/>
      <c r="AR31" s="5511">
        <f>AO31+AP31-AQ31</f>
        <v>0</v>
      </c>
      <c r="AS31" s="253"/>
      <c r="AT31" s="160"/>
      <c r="AU31" s="178"/>
    </row>
    <row r="32" spans="1:47" s="101" customFormat="1">
      <c r="A32" s="178"/>
      <c r="B32" s="216"/>
      <c r="C32" s="5283" t="s">
        <v>3215</v>
      </c>
      <c r="D32" s="1687"/>
      <c r="E32" s="1712"/>
      <c r="F32" s="1703"/>
      <c r="G32" s="1682" t="b">
        <v>1</v>
      </c>
      <c r="H32" s="1682"/>
      <c r="I32" s="1682"/>
      <c r="J32" s="1682"/>
      <c r="K32" s="1698"/>
      <c r="L32" s="1698"/>
      <c r="M32" s="1698"/>
      <c r="N32" s="1698"/>
      <c r="O32" s="1698"/>
      <c r="P32" s="1698"/>
      <c r="Q32" s="1684">
        <v>0</v>
      </c>
      <c r="R32" s="1698">
        <v>0</v>
      </c>
      <c r="S32" s="1698">
        <v>0</v>
      </c>
      <c r="T32" s="1699">
        <f>Q32*R32*S32</f>
        <v>0</v>
      </c>
      <c r="U32" s="1698">
        <v>0</v>
      </c>
      <c r="V32" s="1698">
        <v>0</v>
      </c>
      <c r="W32" s="1698">
        <v>0</v>
      </c>
      <c r="X32" s="1700">
        <f>U32+V32-W32</f>
        <v>0</v>
      </c>
      <c r="Y32" s="1698">
        <v>0</v>
      </c>
      <c r="Z32" s="1698">
        <v>0</v>
      </c>
      <c r="AA32" s="1699">
        <f>X32*Y32*Z32</f>
        <v>0</v>
      </c>
      <c r="AB32" s="1698">
        <v>0</v>
      </c>
      <c r="AC32" s="1698">
        <v>0</v>
      </c>
      <c r="AD32" s="1698">
        <v>0</v>
      </c>
      <c r="AE32" s="1700">
        <f>AB32+AC32-AD32</f>
        <v>0</v>
      </c>
      <c r="AF32" s="160"/>
      <c r="AG32" s="5510">
        <f>AH32+AI32</f>
        <v>0</v>
      </c>
      <c r="AH32" s="2041"/>
      <c r="AI32" s="2041"/>
      <c r="AJ32" s="2041"/>
      <c r="AK32" s="2041"/>
      <c r="AL32" s="2041"/>
      <c r="AM32" s="2041"/>
      <c r="AN32" s="2041"/>
      <c r="AO32" s="2118">
        <f>AL32+AM32-AN32</f>
        <v>0</v>
      </c>
      <c r="AP32" s="1713">
        <f>AI32+AK32</f>
        <v>0</v>
      </c>
      <c r="AQ32" s="160"/>
      <c r="AR32" s="5511">
        <f>AO32+AP32-AQ32</f>
        <v>0</v>
      </c>
      <c r="AS32" s="253"/>
      <c r="AT32" s="160"/>
      <c r="AU32" s="178"/>
    </row>
    <row r="33" spans="1:47" s="101" customFormat="1">
      <c r="A33" s="178"/>
      <c r="B33" s="216"/>
      <c r="C33" s="5283" t="s">
        <v>3216</v>
      </c>
      <c r="D33" s="1687"/>
      <c r="E33" s="1712"/>
      <c r="F33" s="1703"/>
      <c r="G33" s="1682" t="b">
        <v>1</v>
      </c>
      <c r="H33" s="1682"/>
      <c r="I33" s="1682"/>
      <c r="J33" s="1682"/>
      <c r="K33" s="1698"/>
      <c r="L33" s="1698"/>
      <c r="M33" s="1698"/>
      <c r="N33" s="1698"/>
      <c r="O33" s="1698"/>
      <c r="P33" s="1698"/>
      <c r="Q33" s="1684">
        <v>0</v>
      </c>
      <c r="R33" s="1698">
        <v>0</v>
      </c>
      <c r="S33" s="1698">
        <v>0</v>
      </c>
      <c r="T33" s="1699">
        <f>Q33*R33*S33</f>
        <v>0</v>
      </c>
      <c r="U33" s="1698">
        <v>0</v>
      </c>
      <c r="V33" s="1698">
        <v>0</v>
      </c>
      <c r="W33" s="1698">
        <v>0</v>
      </c>
      <c r="X33" s="1700">
        <f>U33+V33-W33</f>
        <v>0</v>
      </c>
      <c r="Y33" s="1698">
        <v>0</v>
      </c>
      <c r="Z33" s="1698">
        <v>0</v>
      </c>
      <c r="AA33" s="1699">
        <f>X33*Y33*Z33</f>
        <v>0</v>
      </c>
      <c r="AB33" s="1698">
        <v>0</v>
      </c>
      <c r="AC33" s="1698">
        <v>0</v>
      </c>
      <c r="AD33" s="1698">
        <v>0</v>
      </c>
      <c r="AE33" s="1700">
        <f>AB33+AC33-AD33</f>
        <v>0</v>
      </c>
      <c r="AF33" s="160"/>
      <c r="AG33" s="5510">
        <f>AH33+AI33</f>
        <v>0</v>
      </c>
      <c r="AH33" s="2041"/>
      <c r="AI33" s="2041"/>
      <c r="AJ33" s="2041"/>
      <c r="AK33" s="2041"/>
      <c r="AL33" s="2041"/>
      <c r="AM33" s="2041"/>
      <c r="AN33" s="2041"/>
      <c r="AO33" s="2118">
        <f>AL33+AM33-AN33</f>
        <v>0</v>
      </c>
      <c r="AP33" s="1713">
        <f>AI33+AK33</f>
        <v>0</v>
      </c>
      <c r="AQ33" s="160"/>
      <c r="AR33" s="5511">
        <f>AO33+AP33-AQ33</f>
        <v>0</v>
      </c>
      <c r="AS33" s="253"/>
      <c r="AT33" s="160"/>
      <c r="AU33" s="178"/>
    </row>
    <row r="34" spans="1:47" s="101" customFormat="1">
      <c r="A34" s="178"/>
      <c r="B34" s="216"/>
      <c r="C34" s="5512" t="s">
        <v>2307</v>
      </c>
      <c r="D34" s="5513"/>
      <c r="E34" s="5514"/>
      <c r="F34" s="5515"/>
      <c r="G34" s="5516">
        <f>COUNTIF(G31:G33,TRUE)</f>
        <v>2</v>
      </c>
      <c r="H34" s="5516"/>
      <c r="I34" s="5516"/>
      <c r="J34" s="5516"/>
      <c r="K34" s="5517"/>
      <c r="L34" s="5517"/>
      <c r="M34" s="5517"/>
      <c r="N34" s="5517"/>
      <c r="O34" s="5517"/>
      <c r="P34" s="5517"/>
      <c r="Q34" s="5518"/>
      <c r="R34" s="5517"/>
      <c r="S34" s="5517"/>
      <c r="T34" s="5519">
        <f>SUMIF($G$31:$G$33,"TRUE",T31:T33)</f>
        <v>0</v>
      </c>
      <c r="U34" s="5517"/>
      <c r="V34" s="5517"/>
      <c r="W34" s="5517"/>
      <c r="X34" s="5517"/>
      <c r="Y34" s="5517"/>
      <c r="Z34" s="5517"/>
      <c r="AA34" s="5519">
        <f>SUMIF($G$31:$G$33,"TRUE",AA31:AA33)</f>
        <v>0</v>
      </c>
      <c r="AB34" s="5519">
        <f>SUMIF($G$31:$G$33,"TRUE",AB31:AB33)</f>
        <v>0</v>
      </c>
      <c r="AC34" s="5519">
        <f>SUMIF($G$31:$G$33,"TRUE",AC31:AC33)</f>
        <v>0</v>
      </c>
      <c r="AD34" s="5519">
        <f>SUMIF($G$31:$G$33,"TRUE",AD31:AD33)</f>
        <v>0</v>
      </c>
      <c r="AE34" s="5520">
        <f>SUMIF($G$31:$G$33,"TRUE",AE31:AE33)</f>
        <v>0</v>
      </c>
      <c r="AF34" s="160"/>
      <c r="AG34" s="5521">
        <f t="shared" ref="AG34:AP34" si="4">SUMIF($G$31:$G$33,"TRUE",AG31:AG33)</f>
        <v>0</v>
      </c>
      <c r="AH34" s="5519">
        <f t="shared" si="4"/>
        <v>0</v>
      </c>
      <c r="AI34" s="5519">
        <f t="shared" si="4"/>
        <v>0</v>
      </c>
      <c r="AJ34" s="5519">
        <f t="shared" si="4"/>
        <v>0</v>
      </c>
      <c r="AK34" s="5519">
        <f t="shared" si="4"/>
        <v>0</v>
      </c>
      <c r="AL34" s="5519">
        <f t="shared" si="4"/>
        <v>0</v>
      </c>
      <c r="AM34" s="5519">
        <f t="shared" si="4"/>
        <v>0</v>
      </c>
      <c r="AN34" s="5519">
        <f t="shared" si="4"/>
        <v>0</v>
      </c>
      <c r="AO34" s="5519">
        <f t="shared" si="4"/>
        <v>0</v>
      </c>
      <c r="AP34" s="5520">
        <f t="shared" si="4"/>
        <v>0</v>
      </c>
      <c r="AQ34" s="160"/>
      <c r="AR34" s="5112">
        <f>SUMIF($G$31:$G$33,"TRUE",AR31:AR33)</f>
        <v>0</v>
      </c>
      <c r="AS34" s="254"/>
      <c r="AT34" s="160"/>
      <c r="AU34" s="178"/>
    </row>
    <row r="35" spans="1:47" s="101" customFormat="1">
      <c r="A35" s="178"/>
      <c r="B35" s="216"/>
      <c r="C35" s="5522" t="s">
        <v>3217</v>
      </c>
      <c r="D35" s="5523"/>
      <c r="E35" s="5524"/>
      <c r="F35" s="5523"/>
      <c r="G35" s="5525"/>
      <c r="H35" s="5525"/>
      <c r="I35" s="5525"/>
      <c r="J35" s="5525"/>
      <c r="K35" s="5526"/>
      <c r="L35" s="5526"/>
      <c r="M35" s="5526"/>
      <c r="N35" s="5526"/>
      <c r="O35" s="5526"/>
      <c r="P35" s="5526"/>
      <c r="Q35" s="5526"/>
      <c r="R35" s="5526"/>
      <c r="S35" s="5526"/>
      <c r="T35" s="5519">
        <f>SUM(T31:T33)</f>
        <v>0</v>
      </c>
      <c r="U35" s="5526"/>
      <c r="V35" s="5526"/>
      <c r="W35" s="5526"/>
      <c r="X35" s="5526"/>
      <c r="Y35" s="5526"/>
      <c r="Z35" s="5526"/>
      <c r="AA35" s="5519">
        <f>SUM(AA31:AA33)</f>
        <v>0</v>
      </c>
      <c r="AB35" s="5519">
        <f>SUM(AB31:AB33)</f>
        <v>0</v>
      </c>
      <c r="AC35" s="5519">
        <f>SUM(AC31:AC33)</f>
        <v>0</v>
      </c>
      <c r="AD35" s="5519">
        <f>SUM(AD31:AD33)</f>
        <v>0</v>
      </c>
      <c r="AE35" s="5520">
        <f>SUM(AE31:AE33)</f>
        <v>0</v>
      </c>
      <c r="AF35" s="160"/>
      <c r="AG35" s="5521">
        <f t="shared" ref="AG35:AP35" si="5">SUM(AG31:AG33)</f>
        <v>0</v>
      </c>
      <c r="AH35" s="5519">
        <f t="shared" si="5"/>
        <v>0</v>
      </c>
      <c r="AI35" s="5519">
        <f t="shared" si="5"/>
        <v>0</v>
      </c>
      <c r="AJ35" s="5519">
        <f t="shared" si="5"/>
        <v>0</v>
      </c>
      <c r="AK35" s="5519">
        <f t="shared" si="5"/>
        <v>0</v>
      </c>
      <c r="AL35" s="5519">
        <f t="shared" si="5"/>
        <v>0</v>
      </c>
      <c r="AM35" s="5519">
        <f t="shared" si="5"/>
        <v>0</v>
      </c>
      <c r="AN35" s="5519">
        <f t="shared" si="5"/>
        <v>0</v>
      </c>
      <c r="AO35" s="5519">
        <f t="shared" si="5"/>
        <v>0</v>
      </c>
      <c r="AP35" s="5520">
        <f t="shared" si="5"/>
        <v>0</v>
      </c>
      <c r="AQ35" s="160"/>
      <c r="AR35" s="5112">
        <f>SUM(AR31:AR33)</f>
        <v>0</v>
      </c>
      <c r="AS35" s="254"/>
      <c r="AT35" s="160"/>
      <c r="AU35" s="178"/>
    </row>
    <row r="36" spans="1:47" s="101" customFormat="1">
      <c r="A36" s="178"/>
      <c r="B36" s="216"/>
      <c r="C36" s="5283" t="s">
        <v>3218</v>
      </c>
      <c r="D36" s="1687"/>
      <c r="E36" s="1711"/>
      <c r="F36" s="1691"/>
      <c r="G36" s="1692"/>
      <c r="H36" s="1692"/>
      <c r="I36" s="1692"/>
      <c r="J36" s="1692"/>
      <c r="K36" s="1693"/>
      <c r="L36" s="1693"/>
      <c r="M36" s="1693"/>
      <c r="N36" s="1693"/>
      <c r="O36" s="1693"/>
      <c r="P36" s="1693"/>
      <c r="Q36" s="1693"/>
      <c r="R36" s="1693"/>
      <c r="S36" s="1693"/>
      <c r="T36" s="1693"/>
      <c r="U36" s="1693"/>
      <c r="V36" s="1693"/>
      <c r="W36" s="1693"/>
      <c r="X36" s="1693"/>
      <c r="Y36" s="1693"/>
      <c r="Z36" s="1693"/>
      <c r="AA36" s="1693"/>
      <c r="AB36" s="1693"/>
      <c r="AC36" s="1693"/>
      <c r="AD36" s="1693"/>
      <c r="AE36" s="1704"/>
      <c r="AF36" s="160"/>
      <c r="AG36" s="5530"/>
      <c r="AH36" s="2070"/>
      <c r="AI36" s="2070"/>
      <c r="AJ36" s="2070"/>
      <c r="AK36" s="2070"/>
      <c r="AL36" s="2070"/>
      <c r="AM36" s="2070"/>
      <c r="AN36" s="2070"/>
      <c r="AO36" s="2070"/>
      <c r="AP36" s="1716"/>
      <c r="AQ36" s="160"/>
      <c r="AR36" s="5528"/>
      <c r="AS36" s="223"/>
      <c r="AT36" s="160"/>
      <c r="AU36" s="178"/>
    </row>
    <row r="37" spans="1:47" s="101" customFormat="1">
      <c r="A37" s="178"/>
      <c r="B37" s="216"/>
      <c r="C37" s="5283" t="s">
        <v>3219</v>
      </c>
      <c r="D37" s="1687"/>
      <c r="E37" s="1711"/>
      <c r="F37" s="1691"/>
      <c r="G37" s="1692"/>
      <c r="H37" s="1692"/>
      <c r="I37" s="1692"/>
      <c r="J37" s="1692"/>
      <c r="K37" s="1693"/>
      <c r="L37" s="1693"/>
      <c r="M37" s="1693"/>
      <c r="N37" s="1693"/>
      <c r="O37" s="1693"/>
      <c r="P37" s="1693"/>
      <c r="Q37" s="1693"/>
      <c r="R37" s="1693"/>
      <c r="S37" s="1693"/>
      <c r="T37" s="1693"/>
      <c r="U37" s="1693"/>
      <c r="V37" s="1693"/>
      <c r="W37" s="1693"/>
      <c r="X37" s="1693"/>
      <c r="Y37" s="1693"/>
      <c r="Z37" s="1693"/>
      <c r="AA37" s="1693"/>
      <c r="AB37" s="1693"/>
      <c r="AC37" s="1693"/>
      <c r="AD37" s="1693"/>
      <c r="AE37" s="1704"/>
      <c r="AF37" s="160"/>
      <c r="AG37" s="5530"/>
      <c r="AH37" s="2070"/>
      <c r="AI37" s="2070"/>
      <c r="AJ37" s="2070"/>
      <c r="AK37" s="2070"/>
      <c r="AL37" s="2070"/>
      <c r="AM37" s="2070"/>
      <c r="AN37" s="2070"/>
      <c r="AO37" s="2070"/>
      <c r="AP37" s="1716"/>
      <c r="AQ37" s="160"/>
      <c r="AR37" s="5528"/>
      <c r="AS37" s="223"/>
      <c r="AT37" s="160"/>
      <c r="AU37" s="178"/>
    </row>
    <row r="38" spans="1:47" s="101" customFormat="1">
      <c r="A38" s="178"/>
      <c r="B38" s="216"/>
      <c r="C38" s="5283" t="s">
        <v>3220</v>
      </c>
      <c r="D38" s="1687"/>
      <c r="E38" s="1711"/>
      <c r="F38" s="1691"/>
      <c r="G38" s="1697" t="b">
        <v>0</v>
      </c>
      <c r="H38" s="1697"/>
      <c r="I38" s="1697"/>
      <c r="J38" s="1697"/>
      <c r="K38" s="1693"/>
      <c r="L38" s="1693"/>
      <c r="M38" s="1693"/>
      <c r="N38" s="1693"/>
      <c r="O38" s="1693"/>
      <c r="P38" s="1693"/>
      <c r="Q38" s="1693"/>
      <c r="R38" s="1622">
        <v>0</v>
      </c>
      <c r="S38" s="1622">
        <v>0</v>
      </c>
      <c r="T38" s="1699">
        <f>R38*S38</f>
        <v>0</v>
      </c>
      <c r="U38" s="1622"/>
      <c r="V38" s="1622"/>
      <c r="W38" s="1622"/>
      <c r="X38" s="1693"/>
      <c r="Y38" s="1622">
        <v>0</v>
      </c>
      <c r="Z38" s="1698">
        <v>0</v>
      </c>
      <c r="AA38" s="1699">
        <f>Y38*Z38</f>
        <v>0</v>
      </c>
      <c r="AB38" s="1698">
        <v>0</v>
      </c>
      <c r="AC38" s="1698">
        <v>0</v>
      </c>
      <c r="AD38" s="1698">
        <v>0</v>
      </c>
      <c r="AE38" s="1700">
        <f>AB38+AC38-AD38</f>
        <v>0</v>
      </c>
      <c r="AF38" s="160"/>
      <c r="AG38" s="5510">
        <f>AH38+AI38</f>
        <v>0</v>
      </c>
      <c r="AH38" s="2041"/>
      <c r="AI38" s="2041"/>
      <c r="AJ38" s="2041"/>
      <c r="AK38" s="2041"/>
      <c r="AL38" s="2041"/>
      <c r="AM38" s="2041"/>
      <c r="AN38" s="2041"/>
      <c r="AO38" s="2118">
        <f>AL38+AM38-AN38</f>
        <v>0</v>
      </c>
      <c r="AP38" s="1713">
        <f>AI38+AK38</f>
        <v>0</v>
      </c>
      <c r="AQ38" s="160"/>
      <c r="AR38" s="5511">
        <f>AO38+AP38-AQ38</f>
        <v>0</v>
      </c>
      <c r="AS38" s="253"/>
      <c r="AT38" s="160"/>
      <c r="AU38" s="178"/>
    </row>
    <row r="39" spans="1:47" s="101" customFormat="1">
      <c r="A39" s="178"/>
      <c r="B39" s="216"/>
      <c r="C39" s="5283" t="s">
        <v>3221</v>
      </c>
      <c r="D39" s="1687"/>
      <c r="E39" s="1711"/>
      <c r="F39" s="1691"/>
      <c r="G39" s="1682" t="b">
        <v>1</v>
      </c>
      <c r="H39" s="1682"/>
      <c r="I39" s="1682"/>
      <c r="J39" s="1682"/>
      <c r="K39" s="1693"/>
      <c r="L39" s="1693"/>
      <c r="M39" s="1693"/>
      <c r="N39" s="1693"/>
      <c r="O39" s="1693"/>
      <c r="P39" s="1693"/>
      <c r="Q39" s="1693"/>
      <c r="R39" s="1622">
        <v>0</v>
      </c>
      <c r="S39" s="1622">
        <v>0</v>
      </c>
      <c r="T39" s="1699">
        <f>R39*S39</f>
        <v>0</v>
      </c>
      <c r="U39" s="1622"/>
      <c r="V39" s="1622"/>
      <c r="W39" s="1622"/>
      <c r="X39" s="1693"/>
      <c r="Y39" s="1622">
        <v>0</v>
      </c>
      <c r="Z39" s="1698">
        <v>0</v>
      </c>
      <c r="AA39" s="1699">
        <f>Y39*Z39</f>
        <v>0</v>
      </c>
      <c r="AB39" s="1698">
        <v>0</v>
      </c>
      <c r="AC39" s="1698">
        <v>0</v>
      </c>
      <c r="AD39" s="1698">
        <v>0</v>
      </c>
      <c r="AE39" s="1700">
        <f>AB39+AC39-AD39</f>
        <v>0</v>
      </c>
      <c r="AF39" s="160"/>
      <c r="AG39" s="5510">
        <f>AH39+AI39</f>
        <v>0</v>
      </c>
      <c r="AH39" s="2041"/>
      <c r="AI39" s="2041"/>
      <c r="AJ39" s="2041"/>
      <c r="AK39" s="2041"/>
      <c r="AL39" s="2041"/>
      <c r="AM39" s="2041"/>
      <c r="AN39" s="2041"/>
      <c r="AO39" s="2118">
        <f>AL39+AM39-AN39</f>
        <v>0</v>
      </c>
      <c r="AP39" s="1713">
        <f>AI39+AK39</f>
        <v>0</v>
      </c>
      <c r="AQ39" s="160"/>
      <c r="AR39" s="5511">
        <f>AO39+AP39-AQ39</f>
        <v>0</v>
      </c>
      <c r="AS39" s="253"/>
      <c r="AT39" s="160"/>
      <c r="AU39" s="178"/>
    </row>
    <row r="40" spans="1:47" s="101" customFormat="1">
      <c r="A40" s="178"/>
      <c r="B40" s="216"/>
      <c r="C40" s="5283" t="s">
        <v>3222</v>
      </c>
      <c r="D40" s="1687"/>
      <c r="E40" s="1711"/>
      <c r="F40" s="1691"/>
      <c r="G40" s="1682" t="b">
        <v>1</v>
      </c>
      <c r="H40" s="1682"/>
      <c r="I40" s="1682"/>
      <c r="J40" s="1682"/>
      <c r="K40" s="1693"/>
      <c r="L40" s="1693"/>
      <c r="M40" s="1693"/>
      <c r="N40" s="1693"/>
      <c r="O40" s="1693"/>
      <c r="P40" s="1693"/>
      <c r="Q40" s="1693"/>
      <c r="R40" s="1622">
        <v>0</v>
      </c>
      <c r="S40" s="1622">
        <v>0</v>
      </c>
      <c r="T40" s="1699">
        <f>R40*S40</f>
        <v>0</v>
      </c>
      <c r="U40" s="1622"/>
      <c r="V40" s="1622"/>
      <c r="W40" s="1622"/>
      <c r="X40" s="1693"/>
      <c r="Y40" s="1622">
        <v>0</v>
      </c>
      <c r="Z40" s="1698">
        <v>0</v>
      </c>
      <c r="AA40" s="1699">
        <f>Y40*Z40</f>
        <v>0</v>
      </c>
      <c r="AB40" s="1698">
        <v>0</v>
      </c>
      <c r="AC40" s="1698">
        <v>0</v>
      </c>
      <c r="AD40" s="1698">
        <v>0</v>
      </c>
      <c r="AE40" s="1700">
        <f>AB40+AC40-AD40</f>
        <v>0</v>
      </c>
      <c r="AF40" s="160"/>
      <c r="AG40" s="5510">
        <f>AH40+AI40</f>
        <v>0</v>
      </c>
      <c r="AH40" s="2041"/>
      <c r="AI40" s="2041"/>
      <c r="AJ40" s="2041"/>
      <c r="AK40" s="2041"/>
      <c r="AL40" s="2041"/>
      <c r="AM40" s="2041"/>
      <c r="AN40" s="2041"/>
      <c r="AO40" s="2118">
        <f>AL40+AM40-AN40</f>
        <v>0</v>
      </c>
      <c r="AP40" s="1713">
        <f>AI40+AK40</f>
        <v>0</v>
      </c>
      <c r="AQ40" s="160"/>
      <c r="AR40" s="5511">
        <f>AO40+AP40-AQ40</f>
        <v>0</v>
      </c>
      <c r="AS40" s="253"/>
      <c r="AT40" s="160"/>
      <c r="AU40" s="178"/>
    </row>
    <row r="41" spans="1:47" s="101" customFormat="1">
      <c r="A41" s="178"/>
      <c r="B41" s="216"/>
      <c r="C41" s="5512" t="s">
        <v>2307</v>
      </c>
      <c r="D41" s="5513"/>
      <c r="E41" s="5524"/>
      <c r="F41" s="5531"/>
      <c r="G41" s="5516">
        <f>COUNTIF(G38:G40,TRUE)</f>
        <v>2</v>
      </c>
      <c r="H41" s="5516"/>
      <c r="I41" s="5516"/>
      <c r="J41" s="5516"/>
      <c r="K41" s="5532"/>
      <c r="L41" s="5532"/>
      <c r="M41" s="5532"/>
      <c r="N41" s="5532"/>
      <c r="O41" s="5532"/>
      <c r="P41" s="5532"/>
      <c r="Q41" s="5532"/>
      <c r="R41" s="5526">
        <f>SUMIF($G$38:$G$40,"TRUE",R38:R40)</f>
        <v>0</v>
      </c>
      <c r="S41" s="5532"/>
      <c r="T41" s="5519">
        <f>SUMIF($G$38:$G$40,"TRUE",T38:T40)</f>
        <v>0</v>
      </c>
      <c r="U41" s="5532"/>
      <c r="V41" s="5532"/>
      <c r="W41" s="5532"/>
      <c r="X41" s="5532"/>
      <c r="Y41" s="5532"/>
      <c r="Z41" s="5532"/>
      <c r="AA41" s="5519">
        <f>SUMIF($G$38:$G$40,"TRUE",AA38:AA40)</f>
        <v>0</v>
      </c>
      <c r="AB41" s="5519">
        <f>SUMIF($G$38:$G$40,"TRUE",AB38:AB40)</f>
        <v>0</v>
      </c>
      <c r="AC41" s="5519">
        <f>SUMIF($G$38:$G$40,"TRUE",AC38:AC40)</f>
        <v>0</v>
      </c>
      <c r="AD41" s="5519">
        <f>SUMIF($G$38:$G$40,"TRUE",AD38:AD40)</f>
        <v>0</v>
      </c>
      <c r="AE41" s="5520">
        <f>SUMIF($G$38:$G$40,"TRUE",AE38:AE40)</f>
        <v>0</v>
      </c>
      <c r="AF41" s="160"/>
      <c r="AG41" s="5521">
        <f t="shared" ref="AG41:AP41" si="6">SUMIF($G$38:$G$40,"TRUE",AG38:AG40)</f>
        <v>0</v>
      </c>
      <c r="AH41" s="5519">
        <f t="shared" si="6"/>
        <v>0</v>
      </c>
      <c r="AI41" s="5519">
        <f t="shared" si="6"/>
        <v>0</v>
      </c>
      <c r="AJ41" s="5519">
        <f t="shared" si="6"/>
        <v>0</v>
      </c>
      <c r="AK41" s="5519">
        <f t="shared" si="6"/>
        <v>0</v>
      </c>
      <c r="AL41" s="5519">
        <f t="shared" si="6"/>
        <v>0</v>
      </c>
      <c r="AM41" s="5519">
        <f t="shared" si="6"/>
        <v>0</v>
      </c>
      <c r="AN41" s="5519">
        <f t="shared" si="6"/>
        <v>0</v>
      </c>
      <c r="AO41" s="5519">
        <f t="shared" si="6"/>
        <v>0</v>
      </c>
      <c r="AP41" s="5520">
        <f t="shared" si="6"/>
        <v>0</v>
      </c>
      <c r="AQ41" s="160"/>
      <c r="AR41" s="5112">
        <f>SUMIF($G$38:$G$40,"TRUE",AR38:AR40)</f>
        <v>0</v>
      </c>
      <c r="AS41" s="254"/>
      <c r="AT41" s="160"/>
      <c r="AU41" s="178"/>
    </row>
    <row r="42" spans="1:47" s="101" customFormat="1">
      <c r="A42" s="178"/>
      <c r="B42" s="216"/>
      <c r="C42" s="5522" t="s">
        <v>3223</v>
      </c>
      <c r="D42" s="5513"/>
      <c r="E42" s="5524"/>
      <c r="F42" s="5531"/>
      <c r="G42" s="5533"/>
      <c r="H42" s="5533"/>
      <c r="I42" s="5533"/>
      <c r="J42" s="5533"/>
      <c r="K42" s="5532"/>
      <c r="L42" s="5532"/>
      <c r="M42" s="5532"/>
      <c r="N42" s="5532"/>
      <c r="O42" s="5532"/>
      <c r="P42" s="5532"/>
      <c r="Q42" s="5532"/>
      <c r="R42" s="5526">
        <f>SUM(R38:R40)</f>
        <v>0</v>
      </c>
      <c r="S42" s="5532"/>
      <c r="T42" s="5519">
        <f>SUM(T38:T40)</f>
        <v>0</v>
      </c>
      <c r="U42" s="5532"/>
      <c r="V42" s="5532"/>
      <c r="W42" s="5532"/>
      <c r="X42" s="5532"/>
      <c r="Y42" s="5532"/>
      <c r="Z42" s="5532"/>
      <c r="AA42" s="5519">
        <f>SUM(AA38:AA40)</f>
        <v>0</v>
      </c>
      <c r="AB42" s="5519">
        <f>SUM(AB38:AB40)</f>
        <v>0</v>
      </c>
      <c r="AC42" s="5519">
        <f>SUM(AC38:AC40)</f>
        <v>0</v>
      </c>
      <c r="AD42" s="5519">
        <f>SUM(AD38:AD40)</f>
        <v>0</v>
      </c>
      <c r="AE42" s="5520">
        <f>SUM(AE38:AE40)</f>
        <v>0</v>
      </c>
      <c r="AF42" s="160"/>
      <c r="AG42" s="5521">
        <f t="shared" ref="AG42:AP42" si="7">SUM(AG38:AG40)</f>
        <v>0</v>
      </c>
      <c r="AH42" s="5519">
        <f t="shared" si="7"/>
        <v>0</v>
      </c>
      <c r="AI42" s="5519">
        <f t="shared" si="7"/>
        <v>0</v>
      </c>
      <c r="AJ42" s="5519">
        <f t="shared" si="7"/>
        <v>0</v>
      </c>
      <c r="AK42" s="5519">
        <f t="shared" si="7"/>
        <v>0</v>
      </c>
      <c r="AL42" s="5519">
        <f t="shared" si="7"/>
        <v>0</v>
      </c>
      <c r="AM42" s="5519">
        <f t="shared" si="7"/>
        <v>0</v>
      </c>
      <c r="AN42" s="5519">
        <f t="shared" si="7"/>
        <v>0</v>
      </c>
      <c r="AO42" s="5519">
        <f t="shared" si="7"/>
        <v>0</v>
      </c>
      <c r="AP42" s="5520">
        <f t="shared" si="7"/>
        <v>0</v>
      </c>
      <c r="AQ42" s="160"/>
      <c r="AR42" s="5112">
        <f>SUM(AR38:AR40)</f>
        <v>0</v>
      </c>
      <c r="AS42" s="254"/>
      <c r="AT42" s="160"/>
      <c r="AU42" s="178"/>
    </row>
    <row r="43" spans="1:47" s="101" customFormat="1">
      <c r="A43" s="178"/>
      <c r="B43" s="216"/>
      <c r="C43" s="5283" t="s">
        <v>3224</v>
      </c>
      <c r="D43" s="1687"/>
      <c r="E43" s="1711"/>
      <c r="F43" s="1691"/>
      <c r="G43" s="1692"/>
      <c r="H43" s="1692"/>
      <c r="I43" s="1692"/>
      <c r="J43" s="1692"/>
      <c r="K43" s="1693"/>
      <c r="L43" s="1693"/>
      <c r="M43" s="1693"/>
      <c r="N43" s="1693"/>
      <c r="O43" s="1693"/>
      <c r="P43" s="1693"/>
      <c r="Q43" s="1693"/>
      <c r="R43" s="1693"/>
      <c r="S43" s="1693"/>
      <c r="T43" s="1693"/>
      <c r="U43" s="1693"/>
      <c r="V43" s="1693"/>
      <c r="W43" s="1693"/>
      <c r="X43" s="1693"/>
      <c r="Y43" s="1693"/>
      <c r="Z43" s="1693"/>
      <c r="AA43" s="1693"/>
      <c r="AB43" s="1693"/>
      <c r="AC43" s="1693"/>
      <c r="AD43" s="1693"/>
      <c r="AE43" s="1704"/>
      <c r="AF43" s="160"/>
      <c r="AG43" s="5529"/>
      <c r="AH43" s="2070"/>
      <c r="AI43" s="2070"/>
      <c r="AJ43" s="2070"/>
      <c r="AK43" s="2070"/>
      <c r="AL43" s="2070"/>
      <c r="AM43" s="2070"/>
      <c r="AN43" s="2070"/>
      <c r="AO43" s="2120"/>
      <c r="AP43" s="1715"/>
      <c r="AQ43" s="160"/>
      <c r="AR43" s="5528"/>
      <c r="AS43" s="223"/>
      <c r="AT43" s="160"/>
      <c r="AU43" s="178"/>
    </row>
    <row r="44" spans="1:47" s="101" customFormat="1">
      <c r="A44" s="178"/>
      <c r="B44" s="216"/>
      <c r="C44" s="5283" t="s">
        <v>3225</v>
      </c>
      <c r="D44" s="1687"/>
      <c r="E44" s="1712"/>
      <c r="F44" s="1703"/>
      <c r="G44" s="1697" t="b">
        <v>0</v>
      </c>
      <c r="H44" s="1697"/>
      <c r="I44" s="1697"/>
      <c r="J44" s="1697"/>
      <c r="K44" s="1698"/>
      <c r="L44" s="1698"/>
      <c r="M44" s="1698"/>
      <c r="N44" s="1698"/>
      <c r="O44" s="1698"/>
      <c r="P44" s="1698"/>
      <c r="Q44" s="1684"/>
      <c r="R44" s="1622">
        <v>0</v>
      </c>
      <c r="S44" s="1622">
        <v>0</v>
      </c>
      <c r="T44" s="1699">
        <f>R44*S44</f>
        <v>0</v>
      </c>
      <c r="U44" s="1622"/>
      <c r="V44" s="1622"/>
      <c r="W44" s="1622"/>
      <c r="X44" s="1693"/>
      <c r="Y44" s="1622">
        <v>0</v>
      </c>
      <c r="Z44" s="1698">
        <v>0</v>
      </c>
      <c r="AA44" s="1699">
        <f>Y44*Z44</f>
        <v>0</v>
      </c>
      <c r="AB44" s="1698">
        <v>0</v>
      </c>
      <c r="AC44" s="1698">
        <v>0</v>
      </c>
      <c r="AD44" s="1698">
        <v>0</v>
      </c>
      <c r="AE44" s="1700">
        <f>AB44+AC44-AD44</f>
        <v>0</v>
      </c>
      <c r="AF44" s="160"/>
      <c r="AG44" s="5510">
        <f>AH44+AI44</f>
        <v>0</v>
      </c>
      <c r="AH44" s="2041"/>
      <c r="AI44" s="2041"/>
      <c r="AJ44" s="2041"/>
      <c r="AK44" s="2041"/>
      <c r="AL44" s="2041"/>
      <c r="AM44" s="2041"/>
      <c r="AN44" s="2041"/>
      <c r="AO44" s="2118">
        <f>AL44+AM44-AN44</f>
        <v>0</v>
      </c>
      <c r="AP44" s="1713">
        <f>AI44+AK44</f>
        <v>0</v>
      </c>
      <c r="AQ44" s="160"/>
      <c r="AR44" s="5511">
        <f>AO44+AP44-AQ44</f>
        <v>0</v>
      </c>
      <c r="AS44" s="253"/>
      <c r="AT44" s="160"/>
      <c r="AU44" s="178"/>
    </row>
    <row r="45" spans="1:47" s="101" customFormat="1">
      <c r="A45" s="178"/>
      <c r="B45" s="216"/>
      <c r="C45" s="5283" t="s">
        <v>3226</v>
      </c>
      <c r="D45" s="1687"/>
      <c r="E45" s="1712"/>
      <c r="F45" s="1703"/>
      <c r="G45" s="1682" t="b">
        <v>1</v>
      </c>
      <c r="H45" s="1682"/>
      <c r="I45" s="1682"/>
      <c r="J45" s="1682"/>
      <c r="K45" s="1698"/>
      <c r="L45" s="1698"/>
      <c r="M45" s="1698"/>
      <c r="N45" s="1698"/>
      <c r="O45" s="1698"/>
      <c r="P45" s="1698"/>
      <c r="Q45" s="1684"/>
      <c r="R45" s="1622">
        <v>0</v>
      </c>
      <c r="S45" s="1622">
        <v>0</v>
      </c>
      <c r="T45" s="1699">
        <f>R45*S45</f>
        <v>0</v>
      </c>
      <c r="U45" s="1622"/>
      <c r="V45" s="1622"/>
      <c r="W45" s="1622"/>
      <c r="X45" s="1693"/>
      <c r="Y45" s="1622">
        <v>0</v>
      </c>
      <c r="Z45" s="1698">
        <v>0</v>
      </c>
      <c r="AA45" s="1699">
        <f>Y45*Z45</f>
        <v>0</v>
      </c>
      <c r="AB45" s="1698">
        <v>0</v>
      </c>
      <c r="AC45" s="1698">
        <v>0</v>
      </c>
      <c r="AD45" s="1698">
        <v>0</v>
      </c>
      <c r="AE45" s="1700">
        <f>AB45+AC45-AD45</f>
        <v>0</v>
      </c>
      <c r="AF45" s="160"/>
      <c r="AG45" s="5510">
        <f>AH45+AI45</f>
        <v>0</v>
      </c>
      <c r="AH45" s="2041"/>
      <c r="AI45" s="2041"/>
      <c r="AJ45" s="2041"/>
      <c r="AK45" s="2041"/>
      <c r="AL45" s="2041"/>
      <c r="AM45" s="2041"/>
      <c r="AN45" s="2041"/>
      <c r="AO45" s="2118">
        <f>AL45+AM45-AN45</f>
        <v>0</v>
      </c>
      <c r="AP45" s="1713">
        <f>AI45+AK45</f>
        <v>0</v>
      </c>
      <c r="AQ45" s="160"/>
      <c r="AR45" s="5511">
        <f>AO45+AP45-AQ45</f>
        <v>0</v>
      </c>
      <c r="AS45" s="253"/>
      <c r="AT45" s="160"/>
      <c r="AU45" s="178"/>
    </row>
    <row r="46" spans="1:47" s="101" customFormat="1">
      <c r="A46" s="178"/>
      <c r="B46" s="216"/>
      <c r="C46" s="5283" t="s">
        <v>3227</v>
      </c>
      <c r="D46" s="1687"/>
      <c r="E46" s="1712"/>
      <c r="F46" s="1703"/>
      <c r="G46" s="1682" t="b">
        <v>1</v>
      </c>
      <c r="H46" s="1682"/>
      <c r="I46" s="1682"/>
      <c r="J46" s="1682"/>
      <c r="K46" s="1698"/>
      <c r="L46" s="1698"/>
      <c r="M46" s="1698"/>
      <c r="N46" s="1698"/>
      <c r="O46" s="1698"/>
      <c r="P46" s="1698"/>
      <c r="Q46" s="1684"/>
      <c r="R46" s="1622">
        <v>0</v>
      </c>
      <c r="S46" s="1622">
        <v>0</v>
      </c>
      <c r="T46" s="1699">
        <f>R46*S46</f>
        <v>0</v>
      </c>
      <c r="U46" s="1622"/>
      <c r="V46" s="1622"/>
      <c r="W46" s="1622"/>
      <c r="X46" s="1693"/>
      <c r="Y46" s="1622">
        <v>0</v>
      </c>
      <c r="Z46" s="1698">
        <v>0</v>
      </c>
      <c r="AA46" s="1699">
        <f>Y46*Z46</f>
        <v>0</v>
      </c>
      <c r="AB46" s="1698">
        <v>0</v>
      </c>
      <c r="AC46" s="1698">
        <v>0</v>
      </c>
      <c r="AD46" s="1698">
        <v>0</v>
      </c>
      <c r="AE46" s="1700">
        <f>AB46+AC46-AD46</f>
        <v>0</v>
      </c>
      <c r="AF46" s="160"/>
      <c r="AG46" s="5510">
        <f>AH46+AI46</f>
        <v>0</v>
      </c>
      <c r="AH46" s="2041"/>
      <c r="AI46" s="2041"/>
      <c r="AJ46" s="2041"/>
      <c r="AK46" s="2041"/>
      <c r="AL46" s="2041"/>
      <c r="AM46" s="2041"/>
      <c r="AN46" s="2041"/>
      <c r="AO46" s="2118">
        <f>AL46+AM46-AN46</f>
        <v>0</v>
      </c>
      <c r="AP46" s="1713">
        <f>AI46+AK46</f>
        <v>0</v>
      </c>
      <c r="AQ46" s="160"/>
      <c r="AR46" s="5511">
        <f>AO46+AP46-AQ46</f>
        <v>0</v>
      </c>
      <c r="AS46" s="253"/>
      <c r="AT46" s="160"/>
      <c r="AU46" s="178"/>
    </row>
    <row r="47" spans="1:47" s="101" customFormat="1">
      <c r="A47" s="178"/>
      <c r="B47" s="216"/>
      <c r="C47" s="5512" t="s">
        <v>2307</v>
      </c>
      <c r="D47" s="5513"/>
      <c r="E47" s="5514"/>
      <c r="F47" s="5515"/>
      <c r="G47" s="5516">
        <f>COUNTIF(G44:G46,TRUE)</f>
        <v>2</v>
      </c>
      <c r="H47" s="5516"/>
      <c r="I47" s="5516"/>
      <c r="J47" s="5516"/>
      <c r="K47" s="5517"/>
      <c r="L47" s="5517"/>
      <c r="M47" s="5517"/>
      <c r="N47" s="5517"/>
      <c r="O47" s="5517"/>
      <c r="P47" s="5517"/>
      <c r="Q47" s="5518"/>
      <c r="R47" s="5517"/>
      <c r="S47" s="5517"/>
      <c r="T47" s="5519">
        <f>SUMIF($G$44:$G$46,"TRUE",T44:T46)</f>
        <v>0</v>
      </c>
      <c r="U47" s="5517"/>
      <c r="V47" s="5517"/>
      <c r="W47" s="5517"/>
      <c r="X47" s="5517"/>
      <c r="Y47" s="5517"/>
      <c r="Z47" s="5517"/>
      <c r="AA47" s="5519">
        <f>SUMIF($G$44:$G$46,"TRUE",AA44:AA46)</f>
        <v>0</v>
      </c>
      <c r="AB47" s="5519">
        <f>SUMIF($G$44:$G$46,"TRUE",AB44:AB46)</f>
        <v>0</v>
      </c>
      <c r="AC47" s="5519">
        <f>SUMIF($G$44:$G$46,"TRUE",AC44:AC46)</f>
        <v>0</v>
      </c>
      <c r="AD47" s="5519">
        <f>SUMIF($G$44:$G$46,"TRUE",AD44:AD46)</f>
        <v>0</v>
      </c>
      <c r="AE47" s="5520">
        <f>SUMIF($G$44:$G$46,"TRUE",AE44:AE46)</f>
        <v>0</v>
      </c>
      <c r="AF47" s="160"/>
      <c r="AG47" s="5521">
        <f t="shared" ref="AG47:AP47" si="8">SUMIF($G$44:$G$46,"TRUE",AG44:AG46)</f>
        <v>0</v>
      </c>
      <c r="AH47" s="5519">
        <f>SUMIF($G$44:$G$46,"TRUE",AH44:AH46)</f>
        <v>0</v>
      </c>
      <c r="AI47" s="5519">
        <f t="shared" si="8"/>
        <v>0</v>
      </c>
      <c r="AJ47" s="5519">
        <f t="shared" si="8"/>
        <v>0</v>
      </c>
      <c r="AK47" s="5519">
        <f t="shared" si="8"/>
        <v>0</v>
      </c>
      <c r="AL47" s="5519">
        <f t="shared" si="8"/>
        <v>0</v>
      </c>
      <c r="AM47" s="5519">
        <f t="shared" si="8"/>
        <v>0</v>
      </c>
      <c r="AN47" s="5519">
        <f t="shared" si="8"/>
        <v>0</v>
      </c>
      <c r="AO47" s="5519">
        <f t="shared" si="8"/>
        <v>0</v>
      </c>
      <c r="AP47" s="5520">
        <f t="shared" si="8"/>
        <v>0</v>
      </c>
      <c r="AQ47" s="160"/>
      <c r="AR47" s="5112">
        <f>SUMIF($G$44:$G$46,"TRUE",AR44:AR46)</f>
        <v>0</v>
      </c>
      <c r="AS47" s="254"/>
      <c r="AT47" s="160"/>
      <c r="AU47" s="178"/>
    </row>
    <row r="48" spans="1:47" s="101" customFormat="1">
      <c r="A48" s="178"/>
      <c r="B48" s="216"/>
      <c r="C48" s="5522" t="s">
        <v>3228</v>
      </c>
      <c r="D48" s="5523"/>
      <c r="E48" s="5524"/>
      <c r="F48" s="5523"/>
      <c r="G48" s="5525"/>
      <c r="H48" s="5525"/>
      <c r="I48" s="5525"/>
      <c r="J48" s="5525"/>
      <c r="K48" s="5526"/>
      <c r="L48" s="5526"/>
      <c r="M48" s="5526"/>
      <c r="N48" s="5526"/>
      <c r="O48" s="5526"/>
      <c r="P48" s="5526"/>
      <c r="Q48" s="5526"/>
      <c r="R48" s="5526"/>
      <c r="S48" s="5526"/>
      <c r="T48" s="5519">
        <f>SUM(T44:T46)</f>
        <v>0</v>
      </c>
      <c r="U48" s="5526"/>
      <c r="V48" s="5526"/>
      <c r="W48" s="5526"/>
      <c r="X48" s="5526"/>
      <c r="Y48" s="5526"/>
      <c r="Z48" s="5526"/>
      <c r="AA48" s="5519">
        <f>SUM(AA44:AA46)</f>
        <v>0</v>
      </c>
      <c r="AB48" s="5519">
        <f>SUM(AB44:AB46)</f>
        <v>0</v>
      </c>
      <c r="AC48" s="5519">
        <f>SUM(AC44:AC46)</f>
        <v>0</v>
      </c>
      <c r="AD48" s="5519">
        <f>SUM(AD44:AD46)</f>
        <v>0</v>
      </c>
      <c r="AE48" s="5520">
        <f>SUM(AE44:AE46)</f>
        <v>0</v>
      </c>
      <c r="AF48" s="160"/>
      <c r="AG48" s="5521">
        <f t="shared" ref="AG48:AP48" si="9">SUM(AG44:AG46)</f>
        <v>0</v>
      </c>
      <c r="AH48" s="5519">
        <f t="shared" si="9"/>
        <v>0</v>
      </c>
      <c r="AI48" s="5519">
        <f t="shared" si="9"/>
        <v>0</v>
      </c>
      <c r="AJ48" s="5519">
        <f t="shared" si="9"/>
        <v>0</v>
      </c>
      <c r="AK48" s="5519">
        <f t="shared" si="9"/>
        <v>0</v>
      </c>
      <c r="AL48" s="5519">
        <f t="shared" si="9"/>
        <v>0</v>
      </c>
      <c r="AM48" s="5519">
        <f t="shared" si="9"/>
        <v>0</v>
      </c>
      <c r="AN48" s="5519">
        <f t="shared" si="9"/>
        <v>0</v>
      </c>
      <c r="AO48" s="5519">
        <f t="shared" si="9"/>
        <v>0</v>
      </c>
      <c r="AP48" s="5520">
        <f t="shared" si="9"/>
        <v>0</v>
      </c>
      <c r="AQ48" s="160"/>
      <c r="AR48" s="5112">
        <f>SUM(AR44:AR46)</f>
        <v>0</v>
      </c>
      <c r="AS48" s="254"/>
      <c r="AT48" s="160"/>
      <c r="AU48" s="178"/>
    </row>
    <row r="49" spans="1:47" s="101" customFormat="1">
      <c r="A49" s="178"/>
      <c r="B49" s="216"/>
      <c r="C49" s="5512" t="s">
        <v>2307</v>
      </c>
      <c r="D49" s="5523"/>
      <c r="E49" s="5524"/>
      <c r="F49" s="5523"/>
      <c r="G49" s="5525"/>
      <c r="H49" s="5525"/>
      <c r="I49" s="5525"/>
      <c r="J49" s="5525"/>
      <c r="K49" s="5526"/>
      <c r="L49" s="5526"/>
      <c r="M49" s="5526"/>
      <c r="N49" s="5526"/>
      <c r="O49" s="5526"/>
      <c r="P49" s="5526"/>
      <c r="Q49" s="5526"/>
      <c r="R49" s="5526"/>
      <c r="S49" s="5526"/>
      <c r="T49" s="5519">
        <f>T22+T28+T34+T41+T47</f>
        <v>0</v>
      </c>
      <c r="U49" s="5526"/>
      <c r="V49" s="5526"/>
      <c r="W49" s="5526"/>
      <c r="X49" s="5526"/>
      <c r="Y49" s="5526"/>
      <c r="Z49" s="5526"/>
      <c r="AA49" s="5519">
        <f>AA22+AA28+AA34+AA41+AA47</f>
        <v>0</v>
      </c>
      <c r="AB49" s="5519">
        <f>AB22+AB28+AB34+AB41+AB47</f>
        <v>0</v>
      </c>
      <c r="AC49" s="5519">
        <f>AC22+AC28+AC34+AC41+AC47</f>
        <v>0</v>
      </c>
      <c r="AD49" s="5519">
        <f>AD22+AD28+AD34+AD41+AD47</f>
        <v>0</v>
      </c>
      <c r="AE49" s="5519">
        <f>AE22+AE28+AE34+AE41+AE47</f>
        <v>0</v>
      </c>
      <c r="AF49" s="160"/>
      <c r="AG49" s="5521">
        <f t="shared" ref="AG49:AP49" si="10">AG22+AG28+AG34+AG41+AG47</f>
        <v>0</v>
      </c>
      <c r="AH49" s="5519">
        <f>AH22+AH28+AH34+AH41+AH47</f>
        <v>0</v>
      </c>
      <c r="AI49" s="5519">
        <f t="shared" si="10"/>
        <v>0</v>
      </c>
      <c r="AJ49" s="5519">
        <f t="shared" si="10"/>
        <v>0</v>
      </c>
      <c r="AK49" s="5519">
        <f t="shared" si="10"/>
        <v>0</v>
      </c>
      <c r="AL49" s="5519">
        <f t="shared" si="10"/>
        <v>0</v>
      </c>
      <c r="AM49" s="5519">
        <f t="shared" si="10"/>
        <v>0</v>
      </c>
      <c r="AN49" s="5519">
        <f t="shared" si="10"/>
        <v>0</v>
      </c>
      <c r="AO49" s="5519">
        <f t="shared" si="10"/>
        <v>0</v>
      </c>
      <c r="AP49" s="5520">
        <f t="shared" si="10"/>
        <v>0</v>
      </c>
      <c r="AQ49" s="160"/>
      <c r="AR49" s="5112">
        <f>AR22+AR28+AR34+AR41+AR47</f>
        <v>0</v>
      </c>
      <c r="AS49" s="254"/>
      <c r="AT49" s="160"/>
      <c r="AU49" s="178"/>
    </row>
    <row r="50" spans="1:47" s="101" customFormat="1">
      <c r="A50" s="178"/>
      <c r="B50" s="216"/>
      <c r="C50" s="5522" t="s">
        <v>3229</v>
      </c>
      <c r="D50" s="5523"/>
      <c r="E50" s="5524"/>
      <c r="F50" s="5523"/>
      <c r="G50" s="5525"/>
      <c r="H50" s="5525"/>
      <c r="I50" s="5525"/>
      <c r="J50" s="5525"/>
      <c r="K50" s="5526"/>
      <c r="L50" s="5526"/>
      <c r="M50" s="5526"/>
      <c r="N50" s="5526"/>
      <c r="O50" s="5526"/>
      <c r="P50" s="5526"/>
      <c r="Q50" s="5526"/>
      <c r="R50" s="5526"/>
      <c r="S50" s="5526"/>
      <c r="T50" s="5519">
        <f>T23+T29+T35+T42+T48</f>
        <v>0</v>
      </c>
      <c r="U50" s="5526"/>
      <c r="V50" s="5526"/>
      <c r="W50" s="5526"/>
      <c r="X50" s="5526"/>
      <c r="Y50" s="5526"/>
      <c r="Z50" s="5526"/>
      <c r="AA50" s="5519">
        <f>AA23+AA29+AA35+AA48</f>
        <v>0</v>
      </c>
      <c r="AB50" s="5519">
        <f>AB23+AB29+AB35+AB48</f>
        <v>0</v>
      </c>
      <c r="AC50" s="5519">
        <f>AC23+AC29+AC35+AC48</f>
        <v>0</v>
      </c>
      <c r="AD50" s="5519">
        <f>AD23+AD29+AD35+AD48</f>
        <v>0</v>
      </c>
      <c r="AE50" s="5520">
        <f>AE23+AE29+AE35+AE48</f>
        <v>0</v>
      </c>
      <c r="AF50" s="160"/>
      <c r="AG50" s="5521">
        <f t="shared" ref="AG50:AP50" si="11">AG23+AG29+AG35+AG48</f>
        <v>0</v>
      </c>
      <c r="AH50" s="5519">
        <f t="shared" si="11"/>
        <v>0</v>
      </c>
      <c r="AI50" s="5519">
        <f t="shared" si="11"/>
        <v>0</v>
      </c>
      <c r="AJ50" s="5519">
        <f t="shared" si="11"/>
        <v>0</v>
      </c>
      <c r="AK50" s="5519">
        <f t="shared" si="11"/>
        <v>0</v>
      </c>
      <c r="AL50" s="5519">
        <f t="shared" si="11"/>
        <v>0</v>
      </c>
      <c r="AM50" s="5519">
        <f t="shared" si="11"/>
        <v>0</v>
      </c>
      <c r="AN50" s="5519">
        <f t="shared" si="11"/>
        <v>0</v>
      </c>
      <c r="AO50" s="5519">
        <f t="shared" si="11"/>
        <v>0</v>
      </c>
      <c r="AP50" s="5520">
        <f t="shared" si="11"/>
        <v>0</v>
      </c>
      <c r="AQ50" s="160"/>
      <c r="AR50" s="5112">
        <f>AR23+AR29+AR35+AR48</f>
        <v>0</v>
      </c>
      <c r="AS50" s="254"/>
      <c r="AT50" s="160"/>
      <c r="AU50" s="178"/>
    </row>
    <row r="51" spans="1:47" s="101" customFormat="1">
      <c r="A51" s="178"/>
      <c r="B51" s="216"/>
      <c r="C51" s="5278"/>
      <c r="D51" s="150"/>
      <c r="E51" s="5534"/>
      <c r="F51" s="5535"/>
      <c r="G51" s="5536"/>
      <c r="H51" s="5536"/>
      <c r="I51" s="5536"/>
      <c r="J51" s="5536"/>
      <c r="K51" s="5537"/>
      <c r="L51" s="5537"/>
      <c r="M51" s="5537"/>
      <c r="N51" s="5537"/>
      <c r="O51" s="5537"/>
      <c r="P51" s="5537"/>
      <c r="Q51" s="5537"/>
      <c r="R51" s="5537"/>
      <c r="S51" s="5537"/>
      <c r="T51" s="5537"/>
      <c r="U51" s="5537"/>
      <c r="V51" s="5537"/>
      <c r="W51" s="5537"/>
      <c r="X51" s="5537"/>
      <c r="Y51" s="5537"/>
      <c r="Z51" s="5537"/>
      <c r="AA51" s="5537"/>
      <c r="AB51" s="5537"/>
      <c r="AC51" s="5537"/>
      <c r="AD51" s="5537"/>
      <c r="AE51" s="5538"/>
      <c r="AF51" s="160"/>
      <c r="AG51" s="5530"/>
      <c r="AH51" s="2070"/>
      <c r="AI51" s="2070"/>
      <c r="AJ51" s="2070"/>
      <c r="AK51" s="2070"/>
      <c r="AL51" s="2070"/>
      <c r="AM51" s="2070"/>
      <c r="AN51" s="2070"/>
      <c r="AO51" s="2070"/>
      <c r="AP51" s="1716"/>
      <c r="AQ51" s="160"/>
      <c r="AR51" s="5539"/>
      <c r="AS51" s="254"/>
      <c r="AT51" s="160"/>
      <c r="AU51" s="178"/>
    </row>
    <row r="52" spans="1:47" s="101" customFormat="1">
      <c r="A52" s="178"/>
      <c r="B52" s="216"/>
      <c r="C52" s="5278" t="s">
        <v>3230</v>
      </c>
      <c r="D52" s="150"/>
      <c r="E52" s="2121"/>
      <c r="F52" s="2122"/>
      <c r="G52" s="2123"/>
      <c r="H52" s="2123"/>
      <c r="I52" s="2123"/>
      <c r="J52" s="2123"/>
      <c r="K52" s="2124"/>
      <c r="L52" s="2124"/>
      <c r="M52" s="2124"/>
      <c r="N52" s="2124"/>
      <c r="O52" s="2124"/>
      <c r="P52" s="2124"/>
      <c r="Q52" s="2124"/>
      <c r="R52" s="2124"/>
      <c r="S52" s="2124"/>
      <c r="T52" s="2124"/>
      <c r="U52" s="2124"/>
      <c r="V52" s="2124"/>
      <c r="W52" s="2124"/>
      <c r="X52" s="2124"/>
      <c r="Y52" s="2124"/>
      <c r="Z52" s="2124"/>
      <c r="AA52" s="2124"/>
      <c r="AB52" s="2124"/>
      <c r="AC52" s="2124"/>
      <c r="AD52" s="2124"/>
      <c r="AE52" s="1717"/>
      <c r="AF52" s="160"/>
      <c r="AG52" s="5530"/>
      <c r="AH52" s="2070"/>
      <c r="AI52" s="2070"/>
      <c r="AJ52" s="2070"/>
      <c r="AK52" s="2070"/>
      <c r="AL52" s="2070"/>
      <c r="AM52" s="2070"/>
      <c r="AN52" s="2070"/>
      <c r="AO52" s="2070"/>
      <c r="AP52" s="1716"/>
      <c r="AQ52" s="160"/>
      <c r="AR52" s="5540"/>
      <c r="AS52" s="254"/>
      <c r="AT52" s="160"/>
      <c r="AU52" s="178"/>
    </row>
    <row r="53" spans="1:47" s="101" customFormat="1">
      <c r="A53" s="178"/>
      <c r="B53" s="216"/>
      <c r="C53" s="5278" t="s">
        <v>3203</v>
      </c>
      <c r="D53" s="1681"/>
      <c r="E53" s="1711"/>
      <c r="F53" s="1682"/>
      <c r="G53" s="1682"/>
      <c r="H53" s="1682"/>
      <c r="I53" s="1682"/>
      <c r="J53" s="1682"/>
      <c r="K53" s="1683"/>
      <c r="L53" s="1683"/>
      <c r="M53" s="1683"/>
      <c r="N53" s="1683"/>
      <c r="O53" s="1683"/>
      <c r="P53" s="1683"/>
      <c r="Q53" s="1684"/>
      <c r="R53" s="1684"/>
      <c r="S53" s="1684"/>
      <c r="T53" s="1684"/>
      <c r="U53" s="1684"/>
      <c r="V53" s="1684"/>
      <c r="W53" s="1684"/>
      <c r="X53" s="1684"/>
      <c r="Y53" s="1684"/>
      <c r="Z53" s="1684"/>
      <c r="AA53" s="1684"/>
      <c r="AB53" s="1684"/>
      <c r="AC53" s="1684"/>
      <c r="AD53" s="1684"/>
      <c r="AE53" s="1685"/>
      <c r="AF53" s="160"/>
      <c r="AG53" s="5530"/>
      <c r="AH53" s="2070"/>
      <c r="AI53" s="2070"/>
      <c r="AJ53" s="2070"/>
      <c r="AK53" s="2070"/>
      <c r="AL53" s="2070"/>
      <c r="AM53" s="2070"/>
      <c r="AN53" s="2070"/>
      <c r="AO53" s="2070"/>
      <c r="AP53" s="1716"/>
      <c r="AQ53" s="160"/>
      <c r="AR53" s="5335"/>
      <c r="AS53" s="227"/>
      <c r="AT53" s="160"/>
      <c r="AU53" s="178"/>
    </row>
    <row r="54" spans="1:47" s="101" customFormat="1">
      <c r="A54" s="178"/>
      <c r="B54" s="216"/>
      <c r="C54" s="5283" t="s">
        <v>3204</v>
      </c>
      <c r="D54" s="1687"/>
      <c r="E54" s="1712"/>
      <c r="F54" s="1703"/>
      <c r="G54" s="1697" t="b">
        <v>0</v>
      </c>
      <c r="H54" s="1697"/>
      <c r="I54" s="1697"/>
      <c r="J54" s="1697"/>
      <c r="K54" s="1698"/>
      <c r="L54" s="1698"/>
      <c r="M54" s="1698"/>
      <c r="N54" s="1698"/>
      <c r="O54" s="1698"/>
      <c r="P54" s="1698"/>
      <c r="Q54" s="1684">
        <v>0</v>
      </c>
      <c r="R54" s="1698">
        <v>0</v>
      </c>
      <c r="S54" s="1698">
        <v>0</v>
      </c>
      <c r="T54" s="1699">
        <f>Q54*R54*S54</f>
        <v>0</v>
      </c>
      <c r="U54" s="1698">
        <v>0</v>
      </c>
      <c r="V54" s="1698">
        <v>0</v>
      </c>
      <c r="W54" s="1698">
        <v>0</v>
      </c>
      <c r="X54" s="1700">
        <f>U54+V54-W54</f>
        <v>0</v>
      </c>
      <c r="Y54" s="1698">
        <v>0</v>
      </c>
      <c r="Z54" s="1698">
        <v>0</v>
      </c>
      <c r="AA54" s="1699">
        <f>X54*Y54*Z54</f>
        <v>0</v>
      </c>
      <c r="AB54" s="1698">
        <v>0</v>
      </c>
      <c r="AC54" s="1698">
        <v>0</v>
      </c>
      <c r="AD54" s="1698">
        <v>0</v>
      </c>
      <c r="AE54" s="1700">
        <f>AB54+AC54-AD54</f>
        <v>0</v>
      </c>
      <c r="AF54" s="160"/>
      <c r="AG54" s="5510">
        <f>AH54+AI54</f>
        <v>0</v>
      </c>
      <c r="AH54" s="2041"/>
      <c r="AI54" s="2041"/>
      <c r="AJ54" s="2041"/>
      <c r="AK54" s="2041"/>
      <c r="AL54" s="2041"/>
      <c r="AM54" s="2041"/>
      <c r="AN54" s="2041"/>
      <c r="AO54" s="2118">
        <f>AL54+AM54-AN54</f>
        <v>0</v>
      </c>
      <c r="AP54" s="1713">
        <f>AI54+AK54</f>
        <v>0</v>
      </c>
      <c r="AQ54" s="160"/>
      <c r="AR54" s="5511">
        <f>AO54+AP54-AQ54</f>
        <v>0</v>
      </c>
      <c r="AS54" s="253"/>
      <c r="AT54" s="160"/>
      <c r="AU54" s="178"/>
    </row>
    <row r="55" spans="1:47" s="101" customFormat="1">
      <c r="A55" s="178"/>
      <c r="B55" s="216"/>
      <c r="C55" s="5283" t="s">
        <v>3205</v>
      </c>
      <c r="D55" s="1687"/>
      <c r="E55" s="1712"/>
      <c r="F55" s="1703"/>
      <c r="G55" s="1682" t="b">
        <v>1</v>
      </c>
      <c r="H55" s="1682"/>
      <c r="I55" s="1682"/>
      <c r="J55" s="1682"/>
      <c r="K55" s="1698"/>
      <c r="L55" s="1698"/>
      <c r="M55" s="1698"/>
      <c r="N55" s="1698"/>
      <c r="O55" s="1698"/>
      <c r="P55" s="1698"/>
      <c r="Q55" s="1684">
        <v>0</v>
      </c>
      <c r="R55" s="1698">
        <v>0</v>
      </c>
      <c r="S55" s="1698">
        <v>0</v>
      </c>
      <c r="T55" s="1699">
        <f>Q55*R55*S55</f>
        <v>0</v>
      </c>
      <c r="U55" s="1698">
        <v>0</v>
      </c>
      <c r="V55" s="1698">
        <v>0</v>
      </c>
      <c r="W55" s="1698">
        <v>0</v>
      </c>
      <c r="X55" s="1700">
        <f>U55+V55-W55</f>
        <v>0</v>
      </c>
      <c r="Y55" s="1698">
        <v>0</v>
      </c>
      <c r="Z55" s="1698">
        <v>0</v>
      </c>
      <c r="AA55" s="1699">
        <f>X55*Y55*Z55</f>
        <v>0</v>
      </c>
      <c r="AB55" s="1698">
        <v>0</v>
      </c>
      <c r="AC55" s="1698">
        <v>0</v>
      </c>
      <c r="AD55" s="1698">
        <v>0</v>
      </c>
      <c r="AE55" s="1700">
        <f>AB55+AC55-AD55</f>
        <v>0</v>
      </c>
      <c r="AF55" s="160"/>
      <c r="AG55" s="5510">
        <f>AH55+AI55</f>
        <v>0</v>
      </c>
      <c r="AH55" s="2041"/>
      <c r="AI55" s="2041"/>
      <c r="AJ55" s="2041"/>
      <c r="AK55" s="2041"/>
      <c r="AL55" s="2041"/>
      <c r="AM55" s="2041"/>
      <c r="AN55" s="2041"/>
      <c r="AO55" s="2118">
        <f>AL55+AM55-AN55</f>
        <v>0</v>
      </c>
      <c r="AP55" s="1713">
        <f>AI55+AK55</f>
        <v>0</v>
      </c>
      <c r="AQ55" s="160"/>
      <c r="AR55" s="5511">
        <f>AO55+AP55-AQ55</f>
        <v>0</v>
      </c>
      <c r="AS55" s="253"/>
      <c r="AT55" s="160"/>
      <c r="AU55" s="178"/>
    </row>
    <row r="56" spans="1:47" s="101" customFormat="1">
      <c r="A56" s="178"/>
      <c r="B56" s="216"/>
      <c r="C56" s="5283" t="s">
        <v>3206</v>
      </c>
      <c r="D56" s="1687"/>
      <c r="E56" s="1712"/>
      <c r="F56" s="1703"/>
      <c r="G56" s="1682" t="b">
        <v>1</v>
      </c>
      <c r="H56" s="1682"/>
      <c r="I56" s="1682"/>
      <c r="J56" s="1682"/>
      <c r="K56" s="1698"/>
      <c r="L56" s="1698"/>
      <c r="M56" s="1698"/>
      <c r="N56" s="1698"/>
      <c r="O56" s="1698"/>
      <c r="P56" s="1698"/>
      <c r="Q56" s="1684">
        <v>0</v>
      </c>
      <c r="R56" s="1698">
        <v>0</v>
      </c>
      <c r="S56" s="1698">
        <v>0</v>
      </c>
      <c r="T56" s="1699">
        <f>Q56*R56*S56</f>
        <v>0</v>
      </c>
      <c r="U56" s="1698">
        <v>0</v>
      </c>
      <c r="V56" s="1698">
        <v>0</v>
      </c>
      <c r="W56" s="1698">
        <v>0</v>
      </c>
      <c r="X56" s="1700">
        <f>U56+V56-W56</f>
        <v>0</v>
      </c>
      <c r="Y56" s="1698">
        <v>0</v>
      </c>
      <c r="Z56" s="1698">
        <v>0</v>
      </c>
      <c r="AA56" s="1699">
        <f>X56*Y56*Z56</f>
        <v>0</v>
      </c>
      <c r="AB56" s="1698">
        <v>0</v>
      </c>
      <c r="AC56" s="1698">
        <v>0</v>
      </c>
      <c r="AD56" s="1698">
        <v>0</v>
      </c>
      <c r="AE56" s="1700">
        <f>AB56+AC56-AD56</f>
        <v>0</v>
      </c>
      <c r="AF56" s="160"/>
      <c r="AG56" s="5510">
        <f>AH56+AI56</f>
        <v>0</v>
      </c>
      <c r="AH56" s="2041"/>
      <c r="AI56" s="2041"/>
      <c r="AJ56" s="2041"/>
      <c r="AK56" s="2041"/>
      <c r="AL56" s="2041"/>
      <c r="AM56" s="2041"/>
      <c r="AN56" s="2041"/>
      <c r="AO56" s="2118">
        <f>AL56+AM56-AN56</f>
        <v>0</v>
      </c>
      <c r="AP56" s="1713">
        <f>AI56+AK56</f>
        <v>0</v>
      </c>
      <c r="AQ56" s="160"/>
      <c r="AR56" s="5511">
        <f>AO56+AP56-AQ56</f>
        <v>0</v>
      </c>
      <c r="AS56" s="253"/>
      <c r="AT56" s="160"/>
      <c r="AU56" s="178"/>
    </row>
    <row r="57" spans="1:47" s="101" customFormat="1">
      <c r="A57" s="178"/>
      <c r="B57" s="216"/>
      <c r="C57" s="5512" t="s">
        <v>2307</v>
      </c>
      <c r="D57" s="5513"/>
      <c r="E57" s="5514"/>
      <c r="F57" s="5515"/>
      <c r="G57" s="5516">
        <f>COUNTIF(G54:G56,TRUE)</f>
        <v>2</v>
      </c>
      <c r="H57" s="5516"/>
      <c r="I57" s="5516"/>
      <c r="J57" s="5516"/>
      <c r="K57" s="5517"/>
      <c r="L57" s="5517"/>
      <c r="M57" s="5517"/>
      <c r="N57" s="5517"/>
      <c r="O57" s="5517"/>
      <c r="P57" s="5517"/>
      <c r="Q57" s="5518"/>
      <c r="R57" s="5517"/>
      <c r="S57" s="5517"/>
      <c r="T57" s="5519">
        <f>SUMIF($G$54:$G$56,"TRUE",T54:T56)</f>
        <v>0</v>
      </c>
      <c r="U57" s="5517"/>
      <c r="V57" s="5517"/>
      <c r="W57" s="5517"/>
      <c r="X57" s="5517"/>
      <c r="Y57" s="5517"/>
      <c r="Z57" s="5517"/>
      <c r="AA57" s="5519">
        <f>SUMIF($G$54:$G$56,"TRUE",AA54:AA56)</f>
        <v>0</v>
      </c>
      <c r="AB57" s="5519">
        <f>SUMIF($G$54:$G$56,"TRUE",AB54:AB56)</f>
        <v>0</v>
      </c>
      <c r="AC57" s="5519">
        <f>SUMIF($G$54:$G$56,"TRUE",AC54:AC56)</f>
        <v>0</v>
      </c>
      <c r="AD57" s="5519">
        <f>SUMIF($G$54:$G$56,"TRUE",AD54:AD56)</f>
        <v>0</v>
      </c>
      <c r="AE57" s="5520">
        <f>SUMIF($G$54:$G$56,"TRUE",AE54:AE56)</f>
        <v>0</v>
      </c>
      <c r="AF57" s="160"/>
      <c r="AG57" s="5521">
        <f t="shared" ref="AG57:AP57" si="12">SUMIF($G$54:$G$56,"TRUE",AG54:AG56)</f>
        <v>0</v>
      </c>
      <c r="AH57" s="5519">
        <f t="shared" si="12"/>
        <v>0</v>
      </c>
      <c r="AI57" s="5519">
        <f t="shared" si="12"/>
        <v>0</v>
      </c>
      <c r="AJ57" s="5519">
        <f t="shared" si="12"/>
        <v>0</v>
      </c>
      <c r="AK57" s="5519">
        <f t="shared" si="12"/>
        <v>0</v>
      </c>
      <c r="AL57" s="5519">
        <f t="shared" si="12"/>
        <v>0</v>
      </c>
      <c r="AM57" s="5519">
        <f t="shared" si="12"/>
        <v>0</v>
      </c>
      <c r="AN57" s="5519">
        <f t="shared" si="12"/>
        <v>0</v>
      </c>
      <c r="AO57" s="5519">
        <f t="shared" si="12"/>
        <v>0</v>
      </c>
      <c r="AP57" s="5520">
        <f t="shared" si="12"/>
        <v>0</v>
      </c>
      <c r="AQ57" s="160"/>
      <c r="AR57" s="5112">
        <f>SUMIF($G$54:$G$56,"TRUE",AR54:AR56)</f>
        <v>0</v>
      </c>
      <c r="AS57" s="254"/>
      <c r="AT57" s="160"/>
      <c r="AU57" s="178"/>
    </row>
    <row r="58" spans="1:47" s="101" customFormat="1">
      <c r="A58" s="178"/>
      <c r="B58" s="216"/>
      <c r="C58" s="5522" t="s">
        <v>3207</v>
      </c>
      <c r="D58" s="5523"/>
      <c r="E58" s="5524"/>
      <c r="F58" s="5523"/>
      <c r="G58" s="5525"/>
      <c r="H58" s="5525"/>
      <c r="I58" s="5525"/>
      <c r="J58" s="5525"/>
      <c r="K58" s="5526"/>
      <c r="L58" s="5526"/>
      <c r="M58" s="5526"/>
      <c r="N58" s="5526"/>
      <c r="O58" s="5526"/>
      <c r="P58" s="5526"/>
      <c r="Q58" s="5526"/>
      <c r="R58" s="5526"/>
      <c r="S58" s="5526"/>
      <c r="T58" s="5519">
        <f>SUM(T54:T56)</f>
        <v>0</v>
      </c>
      <c r="U58" s="5526"/>
      <c r="V58" s="5526"/>
      <c r="W58" s="5526"/>
      <c r="X58" s="5526"/>
      <c r="Y58" s="5526"/>
      <c r="Z58" s="5526"/>
      <c r="AA58" s="5519">
        <f>SUM(AA54:AA56)</f>
        <v>0</v>
      </c>
      <c r="AB58" s="5519">
        <f>SUM(AB54:AB56)</f>
        <v>0</v>
      </c>
      <c r="AC58" s="5519">
        <f>SUM(AC54:AC56)</f>
        <v>0</v>
      </c>
      <c r="AD58" s="5519">
        <f>SUM(AD54:AD56)</f>
        <v>0</v>
      </c>
      <c r="AE58" s="5520">
        <f>SUM(AE54:AE56)</f>
        <v>0</v>
      </c>
      <c r="AF58" s="160"/>
      <c r="AG58" s="5521">
        <f t="shared" ref="AG58:AP58" si="13">SUM(AG54:AG56)</f>
        <v>0</v>
      </c>
      <c r="AH58" s="5519">
        <f t="shared" si="13"/>
        <v>0</v>
      </c>
      <c r="AI58" s="5519">
        <f t="shared" si="13"/>
        <v>0</v>
      </c>
      <c r="AJ58" s="5519">
        <f t="shared" si="13"/>
        <v>0</v>
      </c>
      <c r="AK58" s="5519">
        <f t="shared" si="13"/>
        <v>0</v>
      </c>
      <c r="AL58" s="5519">
        <f t="shared" si="13"/>
        <v>0</v>
      </c>
      <c r="AM58" s="5519">
        <f t="shared" si="13"/>
        <v>0</v>
      </c>
      <c r="AN58" s="5519">
        <f t="shared" si="13"/>
        <v>0</v>
      </c>
      <c r="AO58" s="5519">
        <f t="shared" si="13"/>
        <v>0</v>
      </c>
      <c r="AP58" s="5520">
        <f t="shared" si="13"/>
        <v>0</v>
      </c>
      <c r="AQ58" s="160"/>
      <c r="AR58" s="5112">
        <f>SUM(AR54:AR56)</f>
        <v>0</v>
      </c>
      <c r="AS58" s="254"/>
      <c r="AT58" s="160"/>
      <c r="AU58" s="178"/>
    </row>
    <row r="59" spans="1:47" s="101" customFormat="1">
      <c r="A59" s="178"/>
      <c r="B59" s="216"/>
      <c r="C59" s="5283" t="s">
        <v>3208</v>
      </c>
      <c r="D59" s="1687"/>
      <c r="E59" s="1711"/>
      <c r="F59" s="1691"/>
      <c r="G59" s="1692"/>
      <c r="H59" s="1692"/>
      <c r="I59" s="1692"/>
      <c r="J59" s="1692"/>
      <c r="K59" s="1693"/>
      <c r="L59" s="1693"/>
      <c r="M59" s="1693"/>
      <c r="N59" s="1693"/>
      <c r="O59" s="1693"/>
      <c r="P59" s="1693"/>
      <c r="Q59" s="1693"/>
      <c r="R59" s="1693"/>
      <c r="S59" s="1693"/>
      <c r="T59" s="1693"/>
      <c r="U59" s="1693"/>
      <c r="V59" s="1693"/>
      <c r="W59" s="1693"/>
      <c r="X59" s="1693"/>
      <c r="Y59" s="1693"/>
      <c r="Z59" s="1693"/>
      <c r="AA59" s="1693"/>
      <c r="AB59" s="1693"/>
      <c r="AC59" s="1693"/>
      <c r="AD59" s="1693"/>
      <c r="AE59" s="1704"/>
      <c r="AF59" s="160"/>
      <c r="AG59" s="5529"/>
      <c r="AH59" s="2070"/>
      <c r="AI59" s="2070"/>
      <c r="AJ59" s="2070"/>
      <c r="AK59" s="2070"/>
      <c r="AL59" s="2070"/>
      <c r="AM59" s="2070"/>
      <c r="AN59" s="2070"/>
      <c r="AO59" s="2120"/>
      <c r="AP59" s="1715"/>
      <c r="AQ59" s="160"/>
      <c r="AR59" s="5528"/>
      <c r="AS59" s="223"/>
      <c r="AT59" s="160"/>
      <c r="AU59" s="178"/>
    </row>
    <row r="60" spans="1:47" s="101" customFormat="1">
      <c r="A60" s="178"/>
      <c r="B60" s="216"/>
      <c r="C60" s="5283" t="s">
        <v>3209</v>
      </c>
      <c r="D60" s="1687"/>
      <c r="E60" s="1712"/>
      <c r="F60" s="1703"/>
      <c r="G60" s="1697" t="b">
        <v>0</v>
      </c>
      <c r="H60" s="1697"/>
      <c r="I60" s="1697"/>
      <c r="J60" s="1697"/>
      <c r="K60" s="1698"/>
      <c r="L60" s="1698"/>
      <c r="M60" s="1698"/>
      <c r="N60" s="1698"/>
      <c r="O60" s="1698"/>
      <c r="P60" s="1698"/>
      <c r="Q60" s="1684">
        <v>0</v>
      </c>
      <c r="R60" s="1698">
        <v>0</v>
      </c>
      <c r="S60" s="1698">
        <v>0</v>
      </c>
      <c r="T60" s="1699">
        <f>Q60*R60*S60</f>
        <v>0</v>
      </c>
      <c r="U60" s="1698">
        <v>0</v>
      </c>
      <c r="V60" s="1698">
        <v>0</v>
      </c>
      <c r="W60" s="1698">
        <v>0</v>
      </c>
      <c r="X60" s="1700">
        <f>U60+V60-W60</f>
        <v>0</v>
      </c>
      <c r="Y60" s="1698">
        <v>0</v>
      </c>
      <c r="Z60" s="1698">
        <v>0</v>
      </c>
      <c r="AA60" s="1699">
        <f>X60*Y60*Z60</f>
        <v>0</v>
      </c>
      <c r="AB60" s="1698">
        <v>0</v>
      </c>
      <c r="AC60" s="1698">
        <v>0</v>
      </c>
      <c r="AD60" s="1698">
        <v>0</v>
      </c>
      <c r="AE60" s="1700">
        <f>AB60+AC60-AD60</f>
        <v>0</v>
      </c>
      <c r="AF60" s="160"/>
      <c r="AG60" s="5510">
        <f>AH60+AI60</f>
        <v>0</v>
      </c>
      <c r="AH60" s="2041"/>
      <c r="AI60" s="2041"/>
      <c r="AJ60" s="2041"/>
      <c r="AK60" s="2041"/>
      <c r="AL60" s="2041"/>
      <c r="AM60" s="2041"/>
      <c r="AN60" s="2041"/>
      <c r="AO60" s="2118">
        <f>AL60+AM60-AN60</f>
        <v>0</v>
      </c>
      <c r="AP60" s="1713">
        <f>AI60+AK60</f>
        <v>0</v>
      </c>
      <c r="AQ60" s="160"/>
      <c r="AR60" s="5511">
        <f>AO60+AP60-AQ60</f>
        <v>0</v>
      </c>
      <c r="AS60" s="253"/>
      <c r="AT60" s="160"/>
      <c r="AU60" s="178"/>
    </row>
    <row r="61" spans="1:47" s="101" customFormat="1">
      <c r="A61" s="178"/>
      <c r="B61" s="216"/>
      <c r="C61" s="5283" t="s">
        <v>3210</v>
      </c>
      <c r="D61" s="1687"/>
      <c r="E61" s="1712"/>
      <c r="F61" s="1703"/>
      <c r="G61" s="1682" t="b">
        <v>1</v>
      </c>
      <c r="H61" s="1682"/>
      <c r="I61" s="1682"/>
      <c r="J61" s="1682"/>
      <c r="K61" s="1698"/>
      <c r="L61" s="1698"/>
      <c r="M61" s="1698"/>
      <c r="N61" s="1698"/>
      <c r="O61" s="1698"/>
      <c r="P61" s="1698"/>
      <c r="Q61" s="1684">
        <v>0</v>
      </c>
      <c r="R61" s="1698">
        <v>0</v>
      </c>
      <c r="S61" s="1698">
        <v>0</v>
      </c>
      <c r="T61" s="1699">
        <f>Q61*R61*S61</f>
        <v>0</v>
      </c>
      <c r="U61" s="1698">
        <v>0</v>
      </c>
      <c r="V61" s="1698">
        <v>0</v>
      </c>
      <c r="W61" s="1698">
        <v>0</v>
      </c>
      <c r="X61" s="1700">
        <f>U61+V61-W61</f>
        <v>0</v>
      </c>
      <c r="Y61" s="1698">
        <v>0</v>
      </c>
      <c r="Z61" s="1698">
        <v>0</v>
      </c>
      <c r="AA61" s="1699">
        <f>X61*Y61*Z61</f>
        <v>0</v>
      </c>
      <c r="AB61" s="1698">
        <v>0</v>
      </c>
      <c r="AC61" s="1698">
        <v>0</v>
      </c>
      <c r="AD61" s="1698">
        <v>0</v>
      </c>
      <c r="AE61" s="1700">
        <f>AB61+AC61-AD61</f>
        <v>0</v>
      </c>
      <c r="AF61" s="160"/>
      <c r="AG61" s="5510">
        <f>AH61+AI61</f>
        <v>0</v>
      </c>
      <c r="AH61" s="2041"/>
      <c r="AI61" s="2041"/>
      <c r="AJ61" s="2041"/>
      <c r="AK61" s="2041"/>
      <c r="AL61" s="2041"/>
      <c r="AM61" s="2041"/>
      <c r="AN61" s="2041"/>
      <c r="AO61" s="2118">
        <f>AL61+AM61-AN61</f>
        <v>0</v>
      </c>
      <c r="AP61" s="1713">
        <f>AI61+AK61</f>
        <v>0</v>
      </c>
      <c r="AQ61" s="160"/>
      <c r="AR61" s="5511">
        <f>AO61+AP61-AQ61</f>
        <v>0</v>
      </c>
      <c r="AS61" s="253"/>
      <c r="AT61" s="160"/>
      <c r="AU61" s="178"/>
    </row>
    <row r="62" spans="1:47" s="101" customFormat="1">
      <c r="A62" s="178"/>
      <c r="B62" s="216"/>
      <c r="C62" s="5283" t="s">
        <v>3211</v>
      </c>
      <c r="D62" s="1687"/>
      <c r="E62" s="1712"/>
      <c r="F62" s="1703"/>
      <c r="G62" s="1682" t="b">
        <v>1</v>
      </c>
      <c r="H62" s="1682"/>
      <c r="I62" s="1682"/>
      <c r="J62" s="1682"/>
      <c r="K62" s="1698"/>
      <c r="L62" s="1698"/>
      <c r="M62" s="1698"/>
      <c r="N62" s="1698"/>
      <c r="O62" s="1698"/>
      <c r="P62" s="1698"/>
      <c r="Q62" s="1684">
        <v>0</v>
      </c>
      <c r="R62" s="1698">
        <v>0</v>
      </c>
      <c r="S62" s="1698">
        <v>0</v>
      </c>
      <c r="T62" s="1699">
        <f>Q62*R62*S62</f>
        <v>0</v>
      </c>
      <c r="U62" s="1698">
        <v>0</v>
      </c>
      <c r="V62" s="1698">
        <v>0</v>
      </c>
      <c r="W62" s="1698">
        <v>0</v>
      </c>
      <c r="X62" s="1700">
        <f>U62+V62-W62</f>
        <v>0</v>
      </c>
      <c r="Y62" s="1698">
        <v>0</v>
      </c>
      <c r="Z62" s="1698">
        <v>0</v>
      </c>
      <c r="AA62" s="1699">
        <f>X62*Y62*Z62</f>
        <v>0</v>
      </c>
      <c r="AB62" s="1698">
        <v>0</v>
      </c>
      <c r="AC62" s="1698">
        <v>0</v>
      </c>
      <c r="AD62" s="1698">
        <v>0</v>
      </c>
      <c r="AE62" s="1700">
        <f>AB62+AC62-AD62</f>
        <v>0</v>
      </c>
      <c r="AF62" s="160"/>
      <c r="AG62" s="5510">
        <f>AH62+AI62</f>
        <v>0</v>
      </c>
      <c r="AH62" s="2041"/>
      <c r="AI62" s="2041"/>
      <c r="AJ62" s="2041"/>
      <c r="AK62" s="2041"/>
      <c r="AL62" s="2041"/>
      <c r="AM62" s="2041"/>
      <c r="AN62" s="2041"/>
      <c r="AO62" s="2118">
        <f>AL62+AM62-AN62</f>
        <v>0</v>
      </c>
      <c r="AP62" s="1713">
        <f>AI62+AK62</f>
        <v>0</v>
      </c>
      <c r="AQ62" s="160"/>
      <c r="AR62" s="5511">
        <f>AO62+AP62-AQ62</f>
        <v>0</v>
      </c>
      <c r="AS62" s="253"/>
      <c r="AT62" s="160"/>
      <c r="AU62" s="178"/>
    </row>
    <row r="63" spans="1:47" s="101" customFormat="1">
      <c r="A63" s="178"/>
      <c r="B63" s="216"/>
      <c r="C63" s="5512" t="s">
        <v>2307</v>
      </c>
      <c r="D63" s="5513"/>
      <c r="E63" s="5514"/>
      <c r="F63" s="5515"/>
      <c r="G63" s="5516">
        <f>COUNTIF(G60:G62,TRUE)</f>
        <v>2</v>
      </c>
      <c r="H63" s="5516"/>
      <c r="I63" s="5516"/>
      <c r="J63" s="5516"/>
      <c r="K63" s="5517"/>
      <c r="L63" s="5517"/>
      <c r="M63" s="5517"/>
      <c r="N63" s="5517"/>
      <c r="O63" s="5517"/>
      <c r="P63" s="5517"/>
      <c r="Q63" s="5518"/>
      <c r="R63" s="5517"/>
      <c r="S63" s="5517"/>
      <c r="T63" s="5519">
        <f>SUMIF($G$60:$G$62,"TRUE",T60:T62)</f>
        <v>0</v>
      </c>
      <c r="U63" s="5517"/>
      <c r="V63" s="5517"/>
      <c r="W63" s="5517"/>
      <c r="X63" s="5517"/>
      <c r="Y63" s="5517"/>
      <c r="Z63" s="5517"/>
      <c r="AA63" s="5519">
        <f>SUMIF($G$60:$G$62,"TRUE",AA60:AA62)</f>
        <v>0</v>
      </c>
      <c r="AB63" s="5519">
        <f>SUMIF($G$60:$G$62,"TRUE",AB60:AB62)</f>
        <v>0</v>
      </c>
      <c r="AC63" s="5519">
        <f>SUMIF($G$60:$G$62,"TRUE",AC60:AC62)</f>
        <v>0</v>
      </c>
      <c r="AD63" s="5519">
        <f>SUMIF($G$60:$G$62,"TRUE",AD60:AD62)</f>
        <v>0</v>
      </c>
      <c r="AE63" s="5520">
        <f>SUMIF($G$60:$G$62,"TRUE",AE60:AE62)</f>
        <v>0</v>
      </c>
      <c r="AF63" s="160"/>
      <c r="AG63" s="5521">
        <f t="shared" ref="AG63:AP63" si="14">SUMIF($G$60:$G$62,"TRUE",AG60:AG62)</f>
        <v>0</v>
      </c>
      <c r="AH63" s="5519">
        <f t="shared" si="14"/>
        <v>0</v>
      </c>
      <c r="AI63" s="5519">
        <f t="shared" si="14"/>
        <v>0</v>
      </c>
      <c r="AJ63" s="5519">
        <f t="shared" si="14"/>
        <v>0</v>
      </c>
      <c r="AK63" s="5519">
        <f t="shared" si="14"/>
        <v>0</v>
      </c>
      <c r="AL63" s="5519">
        <f t="shared" si="14"/>
        <v>0</v>
      </c>
      <c r="AM63" s="5519">
        <f t="shared" si="14"/>
        <v>0</v>
      </c>
      <c r="AN63" s="5519">
        <f t="shared" si="14"/>
        <v>0</v>
      </c>
      <c r="AO63" s="5519">
        <f t="shared" si="14"/>
        <v>0</v>
      </c>
      <c r="AP63" s="5520">
        <f t="shared" si="14"/>
        <v>0</v>
      </c>
      <c r="AQ63" s="160"/>
      <c r="AR63" s="5112">
        <f>SUMIF($G$60:$G$62,"TRUE",AR60:AR62)</f>
        <v>0</v>
      </c>
      <c r="AS63" s="254"/>
      <c r="AT63" s="160"/>
      <c r="AU63" s="178"/>
    </row>
    <row r="64" spans="1:47" s="101" customFormat="1">
      <c r="A64" s="178"/>
      <c r="B64" s="216"/>
      <c r="C64" s="5522" t="s">
        <v>3212</v>
      </c>
      <c r="D64" s="5523"/>
      <c r="E64" s="5524"/>
      <c r="F64" s="5523"/>
      <c r="G64" s="5525"/>
      <c r="H64" s="5525"/>
      <c r="I64" s="5525"/>
      <c r="J64" s="5525"/>
      <c r="K64" s="5526"/>
      <c r="L64" s="5526"/>
      <c r="M64" s="5526"/>
      <c r="N64" s="5526"/>
      <c r="O64" s="5526"/>
      <c r="P64" s="5526"/>
      <c r="Q64" s="5526"/>
      <c r="R64" s="5526"/>
      <c r="S64" s="5526"/>
      <c r="T64" s="5519">
        <f>SUM(T60:T62)</f>
        <v>0</v>
      </c>
      <c r="U64" s="5526"/>
      <c r="V64" s="5526"/>
      <c r="W64" s="5526"/>
      <c r="X64" s="5526"/>
      <c r="Y64" s="5526"/>
      <c r="Z64" s="5526"/>
      <c r="AA64" s="5519">
        <f>SUM(AA60:AA62)</f>
        <v>0</v>
      </c>
      <c r="AB64" s="5519">
        <f>SUM(AB60:AB62)</f>
        <v>0</v>
      </c>
      <c r="AC64" s="5519">
        <f>SUM(AC60:AC62)</f>
        <v>0</v>
      </c>
      <c r="AD64" s="5519">
        <f>SUM(AD60:AD62)</f>
        <v>0</v>
      </c>
      <c r="AE64" s="5520">
        <f>SUM(AE60:AE62)</f>
        <v>0</v>
      </c>
      <c r="AF64" s="160"/>
      <c r="AG64" s="5521">
        <f t="shared" ref="AG64:AP64" si="15">SUM(AG60:AG62)</f>
        <v>0</v>
      </c>
      <c r="AH64" s="5519">
        <f t="shared" si="15"/>
        <v>0</v>
      </c>
      <c r="AI64" s="5519">
        <f t="shared" si="15"/>
        <v>0</v>
      </c>
      <c r="AJ64" s="5519">
        <f t="shared" si="15"/>
        <v>0</v>
      </c>
      <c r="AK64" s="5519">
        <f t="shared" si="15"/>
        <v>0</v>
      </c>
      <c r="AL64" s="5519">
        <f t="shared" si="15"/>
        <v>0</v>
      </c>
      <c r="AM64" s="5519">
        <f t="shared" si="15"/>
        <v>0</v>
      </c>
      <c r="AN64" s="5519">
        <f t="shared" si="15"/>
        <v>0</v>
      </c>
      <c r="AO64" s="5519">
        <f t="shared" si="15"/>
        <v>0</v>
      </c>
      <c r="AP64" s="5520">
        <f t="shared" si="15"/>
        <v>0</v>
      </c>
      <c r="AQ64" s="160"/>
      <c r="AR64" s="5112">
        <f>SUM(AR60:AR62)</f>
        <v>0</v>
      </c>
      <c r="AS64" s="254"/>
      <c r="AT64" s="160"/>
      <c r="AU64" s="178"/>
    </row>
    <row r="65" spans="1:47" s="101" customFormat="1">
      <c r="A65" s="178"/>
      <c r="B65" s="216"/>
      <c r="C65" s="5278" t="s">
        <v>3213</v>
      </c>
      <c r="D65" s="1681"/>
      <c r="E65" s="1711"/>
      <c r="F65" s="1682"/>
      <c r="G65" s="1682"/>
      <c r="H65" s="1682"/>
      <c r="I65" s="1682"/>
      <c r="J65" s="1682"/>
      <c r="K65" s="1683"/>
      <c r="L65" s="1683"/>
      <c r="M65" s="1683"/>
      <c r="N65" s="1683"/>
      <c r="O65" s="1683"/>
      <c r="P65" s="1683"/>
      <c r="Q65" s="1684"/>
      <c r="R65" s="1684"/>
      <c r="S65" s="1684"/>
      <c r="T65" s="1684"/>
      <c r="U65" s="1684"/>
      <c r="V65" s="1684"/>
      <c r="W65" s="1684"/>
      <c r="X65" s="1684"/>
      <c r="Y65" s="1684"/>
      <c r="Z65" s="1684"/>
      <c r="AA65" s="1684"/>
      <c r="AB65" s="1684"/>
      <c r="AC65" s="1684"/>
      <c r="AD65" s="1684"/>
      <c r="AE65" s="1685"/>
      <c r="AF65" s="160"/>
      <c r="AG65" s="5529"/>
      <c r="AH65" s="2070"/>
      <c r="AI65" s="2070"/>
      <c r="AJ65" s="2070"/>
      <c r="AK65" s="2070"/>
      <c r="AL65" s="2070"/>
      <c r="AM65" s="2070"/>
      <c r="AN65" s="2070"/>
      <c r="AO65" s="2120"/>
      <c r="AP65" s="1715"/>
      <c r="AQ65" s="160"/>
      <c r="AR65" s="5335"/>
      <c r="AS65" s="227"/>
      <c r="AT65" s="160"/>
      <c r="AU65" s="178"/>
    </row>
    <row r="66" spans="1:47" s="101" customFormat="1">
      <c r="A66" s="178"/>
      <c r="B66" s="216"/>
      <c r="C66" s="5283" t="s">
        <v>3214</v>
      </c>
      <c r="D66" s="1687"/>
      <c r="E66" s="1712"/>
      <c r="F66" s="1703"/>
      <c r="G66" s="1697" t="b">
        <v>0</v>
      </c>
      <c r="H66" s="1697"/>
      <c r="I66" s="1697"/>
      <c r="J66" s="1697"/>
      <c r="K66" s="1698"/>
      <c r="L66" s="1698"/>
      <c r="M66" s="1698"/>
      <c r="N66" s="1698"/>
      <c r="O66" s="1698"/>
      <c r="P66" s="1698"/>
      <c r="Q66" s="1684">
        <v>0</v>
      </c>
      <c r="R66" s="1698">
        <v>0</v>
      </c>
      <c r="S66" s="1698">
        <v>0</v>
      </c>
      <c r="T66" s="1699">
        <f>Q66*R66*S66</f>
        <v>0</v>
      </c>
      <c r="U66" s="1698">
        <v>0</v>
      </c>
      <c r="V66" s="1698">
        <v>0</v>
      </c>
      <c r="W66" s="1698">
        <v>0</v>
      </c>
      <c r="X66" s="1700">
        <f>U66+V66-W66</f>
        <v>0</v>
      </c>
      <c r="Y66" s="1698">
        <v>0</v>
      </c>
      <c r="Z66" s="1698">
        <v>0</v>
      </c>
      <c r="AA66" s="1699">
        <f>X66*Y66*Z66</f>
        <v>0</v>
      </c>
      <c r="AB66" s="1698">
        <v>0</v>
      </c>
      <c r="AC66" s="1698">
        <v>0</v>
      </c>
      <c r="AD66" s="1698">
        <v>0</v>
      </c>
      <c r="AE66" s="1700">
        <f>AB66+AC66-AD66</f>
        <v>0</v>
      </c>
      <c r="AF66" s="160"/>
      <c r="AG66" s="5510">
        <f>AH66+AI66</f>
        <v>0</v>
      </c>
      <c r="AH66" s="2041"/>
      <c r="AI66" s="2041"/>
      <c r="AJ66" s="2041"/>
      <c r="AK66" s="2041"/>
      <c r="AL66" s="2041"/>
      <c r="AM66" s="2041"/>
      <c r="AN66" s="2041"/>
      <c r="AO66" s="2118">
        <f>AL66+AM66-AN66</f>
        <v>0</v>
      </c>
      <c r="AP66" s="1713">
        <f>AI66+AK66</f>
        <v>0</v>
      </c>
      <c r="AQ66" s="160"/>
      <c r="AR66" s="5511">
        <f>AO66+AP66-AQ66</f>
        <v>0</v>
      </c>
      <c r="AS66" s="253"/>
      <c r="AT66" s="160"/>
      <c r="AU66" s="178"/>
    </row>
    <row r="67" spans="1:47" s="101" customFormat="1">
      <c r="A67" s="178"/>
      <c r="B67" s="216"/>
      <c r="C67" s="5283" t="s">
        <v>3215</v>
      </c>
      <c r="D67" s="1687"/>
      <c r="E67" s="1712"/>
      <c r="F67" s="1703"/>
      <c r="G67" s="1682" t="b">
        <v>1</v>
      </c>
      <c r="H67" s="1682"/>
      <c r="I67" s="1682"/>
      <c r="J67" s="1682"/>
      <c r="K67" s="1698"/>
      <c r="L67" s="1698"/>
      <c r="M67" s="1698"/>
      <c r="N67" s="1698"/>
      <c r="O67" s="1698"/>
      <c r="P67" s="1698"/>
      <c r="Q67" s="1684">
        <v>0</v>
      </c>
      <c r="R67" s="1698">
        <v>0</v>
      </c>
      <c r="S67" s="1698">
        <v>0</v>
      </c>
      <c r="T67" s="1699">
        <f>Q67*R67*S67</f>
        <v>0</v>
      </c>
      <c r="U67" s="1698">
        <v>0</v>
      </c>
      <c r="V67" s="1698">
        <v>0</v>
      </c>
      <c r="W67" s="1698">
        <v>0</v>
      </c>
      <c r="X67" s="1700">
        <f>U67+V67-W67</f>
        <v>0</v>
      </c>
      <c r="Y67" s="1698">
        <v>0</v>
      </c>
      <c r="Z67" s="1698">
        <v>0</v>
      </c>
      <c r="AA67" s="1699">
        <f>X67*Y67*Z67</f>
        <v>0</v>
      </c>
      <c r="AB67" s="1698">
        <v>0</v>
      </c>
      <c r="AC67" s="1698">
        <v>0</v>
      </c>
      <c r="AD67" s="1698">
        <v>0</v>
      </c>
      <c r="AE67" s="1700">
        <f>AB67+AC67-AD67</f>
        <v>0</v>
      </c>
      <c r="AF67" s="160"/>
      <c r="AG67" s="5510">
        <f>AH67+AI67</f>
        <v>0</v>
      </c>
      <c r="AH67" s="2041"/>
      <c r="AI67" s="2041"/>
      <c r="AJ67" s="2041"/>
      <c r="AK67" s="2041"/>
      <c r="AL67" s="2041"/>
      <c r="AM67" s="2041"/>
      <c r="AN67" s="2041"/>
      <c r="AO67" s="2118">
        <f>AL67+AM67-AN67</f>
        <v>0</v>
      </c>
      <c r="AP67" s="1713">
        <f>AI67+AK67</f>
        <v>0</v>
      </c>
      <c r="AQ67" s="160"/>
      <c r="AR67" s="5511">
        <f>AO67+AP67-AQ67</f>
        <v>0</v>
      </c>
      <c r="AS67" s="253"/>
      <c r="AT67" s="160"/>
      <c r="AU67" s="178"/>
    </row>
    <row r="68" spans="1:47" s="101" customFormat="1">
      <c r="A68" s="178"/>
      <c r="B68" s="216"/>
      <c r="C68" s="5283" t="s">
        <v>3216</v>
      </c>
      <c r="D68" s="1687"/>
      <c r="E68" s="1712"/>
      <c r="F68" s="1703"/>
      <c r="G68" s="1682" t="b">
        <v>1</v>
      </c>
      <c r="H68" s="1682"/>
      <c r="I68" s="1682"/>
      <c r="J68" s="1682"/>
      <c r="K68" s="1698"/>
      <c r="L68" s="1698"/>
      <c r="M68" s="1698"/>
      <c r="N68" s="1698"/>
      <c r="O68" s="1698"/>
      <c r="P68" s="1698"/>
      <c r="Q68" s="1684">
        <v>0</v>
      </c>
      <c r="R68" s="1698">
        <v>0</v>
      </c>
      <c r="S68" s="1698">
        <v>0</v>
      </c>
      <c r="T68" s="1699">
        <f>Q68*R68*S68</f>
        <v>0</v>
      </c>
      <c r="U68" s="1698">
        <v>0</v>
      </c>
      <c r="V68" s="1698">
        <v>0</v>
      </c>
      <c r="W68" s="1698">
        <v>0</v>
      </c>
      <c r="X68" s="1700">
        <f>U68+V68-W68</f>
        <v>0</v>
      </c>
      <c r="Y68" s="1698">
        <v>0</v>
      </c>
      <c r="Z68" s="1698">
        <v>0</v>
      </c>
      <c r="AA68" s="1699">
        <f>X68*Y68*Z68</f>
        <v>0</v>
      </c>
      <c r="AB68" s="1698">
        <v>0</v>
      </c>
      <c r="AC68" s="1698">
        <v>0</v>
      </c>
      <c r="AD68" s="1698">
        <v>0</v>
      </c>
      <c r="AE68" s="1700">
        <f>AB68+AC68-AD68</f>
        <v>0</v>
      </c>
      <c r="AF68" s="160"/>
      <c r="AG68" s="5510">
        <f>AH68+AI68</f>
        <v>0</v>
      </c>
      <c r="AH68" s="2041"/>
      <c r="AI68" s="2041"/>
      <c r="AJ68" s="2041"/>
      <c r="AK68" s="2041"/>
      <c r="AL68" s="2041"/>
      <c r="AM68" s="2041"/>
      <c r="AN68" s="2041"/>
      <c r="AO68" s="2118">
        <f>AL68+AM68-AN68</f>
        <v>0</v>
      </c>
      <c r="AP68" s="1713">
        <f>AI68+AK68</f>
        <v>0</v>
      </c>
      <c r="AQ68" s="160"/>
      <c r="AR68" s="5511">
        <f>AO68+AP68-AQ68</f>
        <v>0</v>
      </c>
      <c r="AS68" s="253"/>
      <c r="AT68" s="160"/>
      <c r="AU68" s="178"/>
    </row>
    <row r="69" spans="1:47" s="101" customFormat="1">
      <c r="A69" s="178"/>
      <c r="B69" s="216"/>
      <c r="C69" s="5512" t="s">
        <v>2307</v>
      </c>
      <c r="D69" s="5513"/>
      <c r="E69" s="5514"/>
      <c r="F69" s="5515"/>
      <c r="G69" s="5516">
        <f>COUNTIF(G66:G68,TRUE)</f>
        <v>2</v>
      </c>
      <c r="H69" s="5516"/>
      <c r="I69" s="5516"/>
      <c r="J69" s="5516"/>
      <c r="K69" s="5517"/>
      <c r="L69" s="5517"/>
      <c r="M69" s="5517"/>
      <c r="N69" s="5517"/>
      <c r="O69" s="5517"/>
      <c r="P69" s="5517"/>
      <c r="Q69" s="5518"/>
      <c r="R69" s="5517"/>
      <c r="S69" s="5517"/>
      <c r="T69" s="5519">
        <f>SUMIF($G$66:$G$68,"TRUE",T66:T68)</f>
        <v>0</v>
      </c>
      <c r="U69" s="5517"/>
      <c r="V69" s="5517"/>
      <c r="W69" s="5517"/>
      <c r="X69" s="5517"/>
      <c r="Y69" s="5517"/>
      <c r="Z69" s="5517"/>
      <c r="AA69" s="5519">
        <f>SUMIF($G$66:$G$68,"TRUE",AA66:AA68)</f>
        <v>0</v>
      </c>
      <c r="AB69" s="5519">
        <f>SUMIF($G$66:$G$68,"TRUE",AB66:AB68)</f>
        <v>0</v>
      </c>
      <c r="AC69" s="5519">
        <f>SUMIF($G$66:$G$68,"TRUE",AC66:AC68)</f>
        <v>0</v>
      </c>
      <c r="AD69" s="5519">
        <f>SUMIF($G$66:$G$68,"TRUE",AD66:AD68)</f>
        <v>0</v>
      </c>
      <c r="AE69" s="5520">
        <f>SUMIF($G$66:$G$68,"TRUE",AE66:AE68)</f>
        <v>0</v>
      </c>
      <c r="AF69" s="160"/>
      <c r="AG69" s="5521">
        <f t="shared" ref="AG69:AP69" si="16">SUMIF($G$66:$G$68,"TRUE",AG66:AG68)</f>
        <v>0</v>
      </c>
      <c r="AH69" s="5519">
        <f t="shared" si="16"/>
        <v>0</v>
      </c>
      <c r="AI69" s="5519">
        <f t="shared" si="16"/>
        <v>0</v>
      </c>
      <c r="AJ69" s="5519">
        <f t="shared" si="16"/>
        <v>0</v>
      </c>
      <c r="AK69" s="5519">
        <f t="shared" si="16"/>
        <v>0</v>
      </c>
      <c r="AL69" s="5519">
        <f t="shared" si="16"/>
        <v>0</v>
      </c>
      <c r="AM69" s="5519">
        <f t="shared" si="16"/>
        <v>0</v>
      </c>
      <c r="AN69" s="5519">
        <f t="shared" si="16"/>
        <v>0</v>
      </c>
      <c r="AO69" s="5519">
        <f t="shared" si="16"/>
        <v>0</v>
      </c>
      <c r="AP69" s="5520">
        <f t="shared" si="16"/>
        <v>0</v>
      </c>
      <c r="AQ69" s="160"/>
      <c r="AR69" s="5112">
        <f>SUMIF($G$66:$G$68,"TRUE",AR66:AR68)</f>
        <v>0</v>
      </c>
      <c r="AS69" s="254"/>
      <c r="AT69" s="160"/>
      <c r="AU69" s="178"/>
    </row>
    <row r="70" spans="1:47" s="101" customFormat="1">
      <c r="A70" s="178"/>
      <c r="B70" s="216"/>
      <c r="C70" s="5522" t="s">
        <v>3217</v>
      </c>
      <c r="D70" s="5523"/>
      <c r="E70" s="5524"/>
      <c r="F70" s="5523"/>
      <c r="G70" s="5525"/>
      <c r="H70" s="5525"/>
      <c r="I70" s="5525"/>
      <c r="J70" s="5525"/>
      <c r="K70" s="5526"/>
      <c r="L70" s="5526"/>
      <c r="M70" s="5526"/>
      <c r="N70" s="5526"/>
      <c r="O70" s="5526"/>
      <c r="P70" s="5526"/>
      <c r="Q70" s="5526"/>
      <c r="R70" s="5526"/>
      <c r="S70" s="5526"/>
      <c r="T70" s="5519">
        <f>SUM(T66:T68)</f>
        <v>0</v>
      </c>
      <c r="U70" s="5526"/>
      <c r="V70" s="5526"/>
      <c r="W70" s="5526"/>
      <c r="X70" s="5526"/>
      <c r="Y70" s="5526"/>
      <c r="Z70" s="5526"/>
      <c r="AA70" s="5519">
        <f>SUM(AA66:AA68)</f>
        <v>0</v>
      </c>
      <c r="AB70" s="5519">
        <f>SUM(AB66:AB68)</f>
        <v>0</v>
      </c>
      <c r="AC70" s="5519">
        <f>SUM(AC66:AC68)</f>
        <v>0</v>
      </c>
      <c r="AD70" s="5519">
        <f>SUM(AD66:AD68)</f>
        <v>0</v>
      </c>
      <c r="AE70" s="5520">
        <f>SUM(AE66:AE68)</f>
        <v>0</v>
      </c>
      <c r="AF70" s="160"/>
      <c r="AG70" s="5521">
        <f t="shared" ref="AG70:AP70" si="17">SUM(AG66:AG68)</f>
        <v>0</v>
      </c>
      <c r="AH70" s="5519">
        <f t="shared" si="17"/>
        <v>0</v>
      </c>
      <c r="AI70" s="5519">
        <f t="shared" si="17"/>
        <v>0</v>
      </c>
      <c r="AJ70" s="5519">
        <f t="shared" si="17"/>
        <v>0</v>
      </c>
      <c r="AK70" s="5519">
        <f t="shared" si="17"/>
        <v>0</v>
      </c>
      <c r="AL70" s="5519">
        <f t="shared" si="17"/>
        <v>0</v>
      </c>
      <c r="AM70" s="5519">
        <f t="shared" si="17"/>
        <v>0</v>
      </c>
      <c r="AN70" s="5519">
        <f t="shared" si="17"/>
        <v>0</v>
      </c>
      <c r="AO70" s="5519">
        <f t="shared" si="17"/>
        <v>0</v>
      </c>
      <c r="AP70" s="5520">
        <f t="shared" si="17"/>
        <v>0</v>
      </c>
      <c r="AQ70" s="160"/>
      <c r="AR70" s="5112">
        <f>SUM(AR66:AR68)</f>
        <v>0</v>
      </c>
      <c r="AS70" s="254"/>
      <c r="AT70" s="160"/>
      <c r="AU70" s="178"/>
    </row>
    <row r="71" spans="1:47" s="101" customFormat="1">
      <c r="A71" s="178"/>
      <c r="B71" s="216"/>
      <c r="C71" s="5283" t="s">
        <v>3218</v>
      </c>
      <c r="D71" s="1687"/>
      <c r="E71" s="1711"/>
      <c r="F71" s="1691"/>
      <c r="G71" s="1692"/>
      <c r="H71" s="1692"/>
      <c r="I71" s="1692"/>
      <c r="J71" s="1692"/>
      <c r="K71" s="1693"/>
      <c r="L71" s="1693"/>
      <c r="M71" s="1693"/>
      <c r="N71" s="1693"/>
      <c r="O71" s="1693"/>
      <c r="P71" s="1693"/>
      <c r="Q71" s="1693"/>
      <c r="R71" s="1693"/>
      <c r="S71" s="1693"/>
      <c r="T71" s="1693"/>
      <c r="U71" s="1693"/>
      <c r="V71" s="1693"/>
      <c r="W71" s="1693"/>
      <c r="X71" s="1693"/>
      <c r="Y71" s="1693"/>
      <c r="Z71" s="1693"/>
      <c r="AA71" s="1693"/>
      <c r="AB71" s="1693"/>
      <c r="AC71" s="1693"/>
      <c r="AD71" s="1693"/>
      <c r="AE71" s="1704"/>
      <c r="AF71" s="160"/>
      <c r="AG71" s="5530"/>
      <c r="AH71" s="2070"/>
      <c r="AI71" s="2070"/>
      <c r="AJ71" s="2070"/>
      <c r="AK71" s="2070"/>
      <c r="AL71" s="2070"/>
      <c r="AM71" s="2070"/>
      <c r="AN71" s="2070"/>
      <c r="AO71" s="2070"/>
      <c r="AP71" s="1716"/>
      <c r="AQ71" s="160"/>
      <c r="AR71" s="5528"/>
      <c r="AS71" s="223"/>
      <c r="AT71" s="160"/>
      <c r="AU71" s="178"/>
    </row>
    <row r="72" spans="1:47" s="101" customFormat="1">
      <c r="A72" s="178"/>
      <c r="B72" s="216"/>
      <c r="C72" s="5283" t="s">
        <v>3219</v>
      </c>
      <c r="D72" s="1687"/>
      <c r="E72" s="1711"/>
      <c r="F72" s="1691"/>
      <c r="G72" s="1692"/>
      <c r="H72" s="1692"/>
      <c r="I72" s="1692"/>
      <c r="J72" s="1692"/>
      <c r="K72" s="1693"/>
      <c r="L72" s="1693"/>
      <c r="M72" s="1693"/>
      <c r="N72" s="1693"/>
      <c r="O72" s="1693"/>
      <c r="P72" s="1693"/>
      <c r="Q72" s="1693"/>
      <c r="R72" s="1693"/>
      <c r="S72" s="1693"/>
      <c r="T72" s="1693"/>
      <c r="U72" s="1693"/>
      <c r="V72" s="1693"/>
      <c r="W72" s="1693"/>
      <c r="X72" s="1693"/>
      <c r="Y72" s="1693"/>
      <c r="Z72" s="1693"/>
      <c r="AA72" s="1693"/>
      <c r="AB72" s="1693"/>
      <c r="AC72" s="1693"/>
      <c r="AD72" s="1693"/>
      <c r="AE72" s="1704"/>
      <c r="AF72" s="160"/>
      <c r="AG72" s="5530"/>
      <c r="AH72" s="2070"/>
      <c r="AI72" s="2070"/>
      <c r="AJ72" s="2070"/>
      <c r="AK72" s="2070"/>
      <c r="AL72" s="2070"/>
      <c r="AM72" s="2070"/>
      <c r="AN72" s="2070"/>
      <c r="AO72" s="2070"/>
      <c r="AP72" s="1716"/>
      <c r="AQ72" s="160"/>
      <c r="AR72" s="5528"/>
      <c r="AS72" s="223"/>
      <c r="AT72" s="160"/>
      <c r="AU72" s="178"/>
    </row>
    <row r="73" spans="1:47" s="101" customFormat="1">
      <c r="A73" s="178"/>
      <c r="B73" s="216"/>
      <c r="C73" s="5283" t="s">
        <v>3220</v>
      </c>
      <c r="D73" s="1687"/>
      <c r="E73" s="1711"/>
      <c r="F73" s="1691"/>
      <c r="G73" s="1697" t="b">
        <v>0</v>
      </c>
      <c r="H73" s="1697"/>
      <c r="I73" s="1697"/>
      <c r="J73" s="1697"/>
      <c r="K73" s="1693"/>
      <c r="L73" s="1693"/>
      <c r="M73" s="1693"/>
      <c r="N73" s="1693"/>
      <c r="O73" s="1693"/>
      <c r="P73" s="1693"/>
      <c r="Q73" s="1693"/>
      <c r="R73" s="1622">
        <v>0</v>
      </c>
      <c r="S73" s="1622">
        <v>0</v>
      </c>
      <c r="T73" s="1699">
        <f>R73*S73</f>
        <v>0</v>
      </c>
      <c r="U73" s="1622">
        <v>0</v>
      </c>
      <c r="V73" s="1622">
        <v>0</v>
      </c>
      <c r="W73" s="1622">
        <v>0</v>
      </c>
      <c r="X73" s="1693"/>
      <c r="Y73" s="1622">
        <v>0</v>
      </c>
      <c r="Z73" s="1698">
        <v>0</v>
      </c>
      <c r="AA73" s="1699">
        <f>Y73*Z73</f>
        <v>0</v>
      </c>
      <c r="AB73" s="1698">
        <v>0</v>
      </c>
      <c r="AC73" s="1698">
        <v>0</v>
      </c>
      <c r="AD73" s="1698">
        <v>0</v>
      </c>
      <c r="AE73" s="1700">
        <f>AB73+AC73-AD73</f>
        <v>0</v>
      </c>
      <c r="AF73" s="160"/>
      <c r="AG73" s="5510">
        <f>AH73+AI73</f>
        <v>0</v>
      </c>
      <c r="AH73" s="2041"/>
      <c r="AI73" s="2041"/>
      <c r="AJ73" s="2041"/>
      <c r="AK73" s="2041"/>
      <c r="AL73" s="2041"/>
      <c r="AM73" s="2041"/>
      <c r="AN73" s="2041"/>
      <c r="AO73" s="2118">
        <f>AL73+AM73-AN73</f>
        <v>0</v>
      </c>
      <c r="AP73" s="1713">
        <f>AI73+AK73</f>
        <v>0</v>
      </c>
      <c r="AQ73" s="160"/>
      <c r="AR73" s="5511">
        <f>AO73+AP73-AQ73</f>
        <v>0</v>
      </c>
      <c r="AS73" s="253"/>
      <c r="AT73" s="160"/>
      <c r="AU73" s="178"/>
    </row>
    <row r="74" spans="1:47" s="101" customFormat="1">
      <c r="A74" s="178"/>
      <c r="B74" s="216"/>
      <c r="C74" s="5283" t="s">
        <v>3221</v>
      </c>
      <c r="D74" s="1687"/>
      <c r="E74" s="1711"/>
      <c r="F74" s="1691"/>
      <c r="G74" s="1682" t="b">
        <v>1</v>
      </c>
      <c r="H74" s="1682"/>
      <c r="I74" s="1682"/>
      <c r="J74" s="1682"/>
      <c r="K74" s="1693"/>
      <c r="L74" s="1693"/>
      <c r="M74" s="1693"/>
      <c r="N74" s="1693"/>
      <c r="O74" s="1693"/>
      <c r="P74" s="1693"/>
      <c r="Q74" s="1693"/>
      <c r="R74" s="1622">
        <v>0</v>
      </c>
      <c r="S74" s="1622">
        <v>0</v>
      </c>
      <c r="T74" s="1699">
        <f>R74*S74</f>
        <v>0</v>
      </c>
      <c r="U74" s="1622">
        <v>0</v>
      </c>
      <c r="V74" s="1622">
        <v>0</v>
      </c>
      <c r="W74" s="1622">
        <v>0</v>
      </c>
      <c r="X74" s="1693"/>
      <c r="Y74" s="1622">
        <v>0</v>
      </c>
      <c r="Z74" s="1698">
        <v>0</v>
      </c>
      <c r="AA74" s="1699">
        <f>Y74*Z74</f>
        <v>0</v>
      </c>
      <c r="AB74" s="1698">
        <v>0</v>
      </c>
      <c r="AC74" s="1698">
        <v>0</v>
      </c>
      <c r="AD74" s="1698">
        <v>0</v>
      </c>
      <c r="AE74" s="1700">
        <f>AB74+AC74-AD74</f>
        <v>0</v>
      </c>
      <c r="AF74" s="160"/>
      <c r="AG74" s="5510">
        <f>AH74+AI74</f>
        <v>0</v>
      </c>
      <c r="AH74" s="2041"/>
      <c r="AI74" s="2041"/>
      <c r="AJ74" s="2041"/>
      <c r="AK74" s="2041"/>
      <c r="AL74" s="2041"/>
      <c r="AM74" s="2041"/>
      <c r="AN74" s="2041"/>
      <c r="AO74" s="2118">
        <f>AL74+AM74-AN74</f>
        <v>0</v>
      </c>
      <c r="AP74" s="1713">
        <f>AI74+AK74</f>
        <v>0</v>
      </c>
      <c r="AQ74" s="160"/>
      <c r="AR74" s="5511">
        <f>AO74+AP74-AQ74</f>
        <v>0</v>
      </c>
      <c r="AS74" s="253"/>
      <c r="AT74" s="160"/>
      <c r="AU74" s="178"/>
    </row>
    <row r="75" spans="1:47" s="101" customFormat="1">
      <c r="A75" s="178"/>
      <c r="B75" s="216"/>
      <c r="C75" s="5283" t="s">
        <v>3222</v>
      </c>
      <c r="D75" s="1687"/>
      <c r="E75" s="1711"/>
      <c r="F75" s="1691"/>
      <c r="G75" s="1682" t="b">
        <v>1</v>
      </c>
      <c r="H75" s="1682"/>
      <c r="I75" s="1682"/>
      <c r="J75" s="1682"/>
      <c r="K75" s="1693"/>
      <c r="L75" s="1693"/>
      <c r="M75" s="1693"/>
      <c r="N75" s="1693"/>
      <c r="O75" s="1693"/>
      <c r="P75" s="1693"/>
      <c r="Q75" s="1693"/>
      <c r="R75" s="1622">
        <v>0</v>
      </c>
      <c r="S75" s="1622">
        <v>0</v>
      </c>
      <c r="T75" s="1699">
        <f>R75*S75</f>
        <v>0</v>
      </c>
      <c r="U75" s="1622">
        <v>0</v>
      </c>
      <c r="V75" s="1622">
        <v>0</v>
      </c>
      <c r="W75" s="1622">
        <v>0</v>
      </c>
      <c r="X75" s="1693"/>
      <c r="Y75" s="1622">
        <v>0</v>
      </c>
      <c r="Z75" s="1698">
        <v>0</v>
      </c>
      <c r="AA75" s="1699">
        <f>Y75*Z75</f>
        <v>0</v>
      </c>
      <c r="AB75" s="1698">
        <v>0</v>
      </c>
      <c r="AC75" s="1698">
        <v>0</v>
      </c>
      <c r="AD75" s="1698">
        <v>0</v>
      </c>
      <c r="AE75" s="1700">
        <f>AB75+AC75-AD75</f>
        <v>0</v>
      </c>
      <c r="AF75" s="160"/>
      <c r="AG75" s="5510">
        <f>AH75+AI75</f>
        <v>0</v>
      </c>
      <c r="AH75" s="2041"/>
      <c r="AI75" s="2041"/>
      <c r="AJ75" s="2041"/>
      <c r="AK75" s="2041"/>
      <c r="AL75" s="2041"/>
      <c r="AM75" s="2041"/>
      <c r="AN75" s="2041"/>
      <c r="AO75" s="2118">
        <f>AL75+AM75-AN75</f>
        <v>0</v>
      </c>
      <c r="AP75" s="1713">
        <f>AI75+AK75</f>
        <v>0</v>
      </c>
      <c r="AQ75" s="160"/>
      <c r="AR75" s="5511">
        <f>AO75+AP75-AQ75</f>
        <v>0</v>
      </c>
      <c r="AS75" s="253"/>
      <c r="AT75" s="160"/>
      <c r="AU75" s="178"/>
    </row>
    <row r="76" spans="1:47" s="101" customFormat="1">
      <c r="A76" s="178"/>
      <c r="B76" s="216"/>
      <c r="C76" s="5512" t="s">
        <v>2307</v>
      </c>
      <c r="D76" s="5513"/>
      <c r="E76" s="5524"/>
      <c r="F76" s="5531"/>
      <c r="G76" s="5516">
        <f>COUNTIF(G73:G75,TRUE)</f>
        <v>2</v>
      </c>
      <c r="H76" s="5516"/>
      <c r="I76" s="5516"/>
      <c r="J76" s="5516"/>
      <c r="K76" s="5532"/>
      <c r="L76" s="5532"/>
      <c r="M76" s="5532"/>
      <c r="N76" s="5532"/>
      <c r="O76" s="5532"/>
      <c r="P76" s="5532"/>
      <c r="Q76" s="5532"/>
      <c r="R76" s="5526">
        <f>SUMIF($G$73:$G$75,"TRUE",R73:R75)</f>
        <v>0</v>
      </c>
      <c r="S76" s="5532"/>
      <c r="T76" s="5519">
        <f>SUMIF($G$73:$G$75,"TRUE",T73:T75)</f>
        <v>0</v>
      </c>
      <c r="U76" s="5532"/>
      <c r="V76" s="5532"/>
      <c r="W76" s="5532"/>
      <c r="X76" s="5532"/>
      <c r="Y76" s="5532"/>
      <c r="Z76" s="5532"/>
      <c r="AA76" s="5519">
        <f>SUMIF($G$73:$G$75,"TRUE",AA73:AA75)</f>
        <v>0</v>
      </c>
      <c r="AB76" s="5519">
        <f>SUMIF($G$73:$G$75,"TRUE",AB73:AB75)</f>
        <v>0</v>
      </c>
      <c r="AC76" s="5519">
        <f>SUMIF($G$73:$G$75,"TRUE",AC73:AC75)</f>
        <v>0</v>
      </c>
      <c r="AD76" s="5519">
        <f>SUMIF($G$73:$G$75,"TRUE",AD73:AD75)</f>
        <v>0</v>
      </c>
      <c r="AE76" s="5520">
        <f>SUMIF($G$73:$G$75,"TRUE",AE73:AE75)</f>
        <v>0</v>
      </c>
      <c r="AF76" s="160"/>
      <c r="AG76" s="5521">
        <f t="shared" ref="AG76:AP76" si="18">SUMIF($G$73:$G$75,"TRUE",AG73:AG75)</f>
        <v>0</v>
      </c>
      <c r="AH76" s="5519">
        <f t="shared" si="18"/>
        <v>0</v>
      </c>
      <c r="AI76" s="5519">
        <f t="shared" si="18"/>
        <v>0</v>
      </c>
      <c r="AJ76" s="5519">
        <f t="shared" si="18"/>
        <v>0</v>
      </c>
      <c r="AK76" s="5519">
        <f t="shared" si="18"/>
        <v>0</v>
      </c>
      <c r="AL76" s="5519">
        <f t="shared" si="18"/>
        <v>0</v>
      </c>
      <c r="AM76" s="5519">
        <f t="shared" si="18"/>
        <v>0</v>
      </c>
      <c r="AN76" s="5519">
        <f t="shared" si="18"/>
        <v>0</v>
      </c>
      <c r="AO76" s="5519">
        <f t="shared" si="18"/>
        <v>0</v>
      </c>
      <c r="AP76" s="5520">
        <f t="shared" si="18"/>
        <v>0</v>
      </c>
      <c r="AQ76" s="160"/>
      <c r="AR76" s="5112">
        <f>SUMIF($G$73:$G$75,"TRUE",AR73:AR75)</f>
        <v>0</v>
      </c>
      <c r="AS76" s="254"/>
      <c r="AT76" s="160"/>
      <c r="AU76" s="178"/>
    </row>
    <row r="77" spans="1:47" s="101" customFormat="1">
      <c r="A77" s="178"/>
      <c r="B77" s="216"/>
      <c r="C77" s="5522" t="s">
        <v>3223</v>
      </c>
      <c r="D77" s="5513"/>
      <c r="E77" s="5524"/>
      <c r="F77" s="5531"/>
      <c r="G77" s="5533"/>
      <c r="H77" s="5533"/>
      <c r="I77" s="5533"/>
      <c r="J77" s="5533"/>
      <c r="K77" s="5532"/>
      <c r="L77" s="5532"/>
      <c r="M77" s="5532"/>
      <c r="N77" s="5532"/>
      <c r="O77" s="5532"/>
      <c r="P77" s="5532"/>
      <c r="Q77" s="5532"/>
      <c r="R77" s="5526">
        <f>SUM(R73:R75)</f>
        <v>0</v>
      </c>
      <c r="S77" s="5532"/>
      <c r="T77" s="5519">
        <f>SUM(T73:T75)</f>
        <v>0</v>
      </c>
      <c r="U77" s="5532"/>
      <c r="V77" s="5532"/>
      <c r="W77" s="5532"/>
      <c r="X77" s="5532"/>
      <c r="Y77" s="5532"/>
      <c r="Z77" s="5532"/>
      <c r="AA77" s="5519">
        <f>SUM(AA73:AA75)</f>
        <v>0</v>
      </c>
      <c r="AB77" s="5519">
        <f>SUM(AB73:AB75)</f>
        <v>0</v>
      </c>
      <c r="AC77" s="5519">
        <f>SUM(AC73:AC75)</f>
        <v>0</v>
      </c>
      <c r="AD77" s="5519">
        <f>SUM(AD73:AD75)</f>
        <v>0</v>
      </c>
      <c r="AE77" s="5520">
        <f>SUM(AE73:AE75)</f>
        <v>0</v>
      </c>
      <c r="AF77" s="160"/>
      <c r="AG77" s="5521">
        <f t="shared" ref="AG77:AP77" si="19">SUM(AG73:AG75)</f>
        <v>0</v>
      </c>
      <c r="AH77" s="5519">
        <f t="shared" si="19"/>
        <v>0</v>
      </c>
      <c r="AI77" s="5519">
        <f t="shared" si="19"/>
        <v>0</v>
      </c>
      <c r="AJ77" s="5519">
        <f t="shared" si="19"/>
        <v>0</v>
      </c>
      <c r="AK77" s="5519">
        <f t="shared" si="19"/>
        <v>0</v>
      </c>
      <c r="AL77" s="5519">
        <f t="shared" si="19"/>
        <v>0</v>
      </c>
      <c r="AM77" s="5519">
        <f t="shared" si="19"/>
        <v>0</v>
      </c>
      <c r="AN77" s="5519">
        <f t="shared" si="19"/>
        <v>0</v>
      </c>
      <c r="AO77" s="5519">
        <f t="shared" si="19"/>
        <v>0</v>
      </c>
      <c r="AP77" s="5520">
        <f t="shared" si="19"/>
        <v>0</v>
      </c>
      <c r="AQ77" s="160"/>
      <c r="AR77" s="5112">
        <f>SUM(AR73:AR75)</f>
        <v>0</v>
      </c>
      <c r="AS77" s="254"/>
      <c r="AT77" s="160"/>
      <c r="AU77" s="178"/>
    </row>
    <row r="78" spans="1:47" s="101" customFormat="1">
      <c r="A78" s="178"/>
      <c r="B78" s="216"/>
      <c r="C78" s="5283" t="s">
        <v>3224</v>
      </c>
      <c r="D78" s="1687"/>
      <c r="E78" s="1711"/>
      <c r="F78" s="1691"/>
      <c r="G78" s="1692"/>
      <c r="H78" s="1692"/>
      <c r="I78" s="1692"/>
      <c r="J78" s="1692"/>
      <c r="K78" s="1693"/>
      <c r="L78" s="1693"/>
      <c r="M78" s="1693"/>
      <c r="N78" s="1693"/>
      <c r="O78" s="1693"/>
      <c r="P78" s="1693"/>
      <c r="Q78" s="1693"/>
      <c r="R78" s="1693"/>
      <c r="S78" s="1693"/>
      <c r="T78" s="1693"/>
      <c r="U78" s="1693"/>
      <c r="V78" s="1693"/>
      <c r="W78" s="1693"/>
      <c r="X78" s="1693"/>
      <c r="Y78" s="1693"/>
      <c r="Z78" s="1693"/>
      <c r="AA78" s="1693"/>
      <c r="AB78" s="1693"/>
      <c r="AC78" s="1693"/>
      <c r="AD78" s="1693"/>
      <c r="AE78" s="1704"/>
      <c r="AF78" s="160"/>
      <c r="AG78" s="5529"/>
      <c r="AH78" s="2070"/>
      <c r="AI78" s="2070"/>
      <c r="AJ78" s="2070"/>
      <c r="AK78" s="2070"/>
      <c r="AL78" s="2070"/>
      <c r="AM78" s="2070"/>
      <c r="AN78" s="2070"/>
      <c r="AO78" s="2120"/>
      <c r="AP78" s="1715"/>
      <c r="AQ78" s="160"/>
      <c r="AR78" s="5528"/>
      <c r="AS78" s="223"/>
      <c r="AT78" s="160"/>
      <c r="AU78" s="178"/>
    </row>
    <row r="79" spans="1:47" s="101" customFormat="1">
      <c r="A79" s="178"/>
      <c r="B79" s="216"/>
      <c r="C79" s="5283" t="s">
        <v>3225</v>
      </c>
      <c r="D79" s="1687"/>
      <c r="E79" s="1712"/>
      <c r="F79" s="1703"/>
      <c r="G79" s="1697" t="b">
        <v>0</v>
      </c>
      <c r="H79" s="1697"/>
      <c r="I79" s="1697"/>
      <c r="J79" s="1697"/>
      <c r="K79" s="1698"/>
      <c r="L79" s="1698"/>
      <c r="M79" s="1698"/>
      <c r="N79" s="1698"/>
      <c r="O79" s="1698"/>
      <c r="P79" s="1698"/>
      <c r="Q79" s="1684"/>
      <c r="R79" s="1622">
        <v>0</v>
      </c>
      <c r="S79" s="1622">
        <v>0</v>
      </c>
      <c r="T79" s="1699">
        <f>R79*S79</f>
        <v>0</v>
      </c>
      <c r="U79" s="1622">
        <v>0</v>
      </c>
      <c r="V79" s="1622">
        <v>0</v>
      </c>
      <c r="W79" s="1622">
        <v>0</v>
      </c>
      <c r="X79" s="1693"/>
      <c r="Y79" s="1622">
        <v>0</v>
      </c>
      <c r="Z79" s="1698">
        <v>0</v>
      </c>
      <c r="AA79" s="1699">
        <f>Y79*Z79</f>
        <v>0</v>
      </c>
      <c r="AB79" s="1698">
        <v>0</v>
      </c>
      <c r="AC79" s="1698">
        <v>0</v>
      </c>
      <c r="AD79" s="1698">
        <v>0</v>
      </c>
      <c r="AE79" s="1700">
        <f>AB79+AC79-AD79</f>
        <v>0</v>
      </c>
      <c r="AF79" s="160"/>
      <c r="AG79" s="5510">
        <f>AH79+AI79</f>
        <v>0</v>
      </c>
      <c r="AH79" s="2041"/>
      <c r="AI79" s="2041"/>
      <c r="AJ79" s="2041"/>
      <c r="AK79" s="2041"/>
      <c r="AL79" s="2041"/>
      <c r="AM79" s="2041"/>
      <c r="AN79" s="2041"/>
      <c r="AO79" s="2118">
        <f>AL79+AM79-AN79</f>
        <v>0</v>
      </c>
      <c r="AP79" s="1713">
        <f>AI79+AK79</f>
        <v>0</v>
      </c>
      <c r="AQ79" s="160"/>
      <c r="AR79" s="5511">
        <f>AO79+AP79-AQ79</f>
        <v>0</v>
      </c>
      <c r="AS79" s="253"/>
      <c r="AT79" s="160"/>
      <c r="AU79" s="178"/>
    </row>
    <row r="80" spans="1:47" s="101" customFormat="1">
      <c r="A80" s="178"/>
      <c r="B80" s="216"/>
      <c r="C80" s="5283" t="s">
        <v>3226</v>
      </c>
      <c r="D80" s="1687"/>
      <c r="E80" s="1712"/>
      <c r="F80" s="1703"/>
      <c r="G80" s="1682" t="b">
        <v>1</v>
      </c>
      <c r="H80" s="1682"/>
      <c r="I80" s="1682"/>
      <c r="J80" s="1682"/>
      <c r="K80" s="1698"/>
      <c r="L80" s="1698"/>
      <c r="M80" s="1698"/>
      <c r="N80" s="1698"/>
      <c r="O80" s="1698"/>
      <c r="P80" s="1698"/>
      <c r="Q80" s="1684"/>
      <c r="R80" s="1622">
        <v>0</v>
      </c>
      <c r="S80" s="1622">
        <v>0</v>
      </c>
      <c r="T80" s="1699">
        <f>R80*S80</f>
        <v>0</v>
      </c>
      <c r="U80" s="1622">
        <v>0</v>
      </c>
      <c r="V80" s="1622">
        <v>0</v>
      </c>
      <c r="W80" s="1622">
        <v>0</v>
      </c>
      <c r="X80" s="1693"/>
      <c r="Y80" s="1622">
        <v>0</v>
      </c>
      <c r="Z80" s="1698">
        <v>0</v>
      </c>
      <c r="AA80" s="1699">
        <f>Y80*Z80</f>
        <v>0</v>
      </c>
      <c r="AB80" s="1698">
        <v>0</v>
      </c>
      <c r="AC80" s="1698">
        <v>0</v>
      </c>
      <c r="AD80" s="1698">
        <v>0</v>
      </c>
      <c r="AE80" s="1700">
        <f>AB80+AC80-AD80</f>
        <v>0</v>
      </c>
      <c r="AF80" s="160"/>
      <c r="AG80" s="5510">
        <f>AH80+AI80</f>
        <v>0</v>
      </c>
      <c r="AH80" s="2041"/>
      <c r="AI80" s="2041"/>
      <c r="AJ80" s="2041"/>
      <c r="AK80" s="2041"/>
      <c r="AL80" s="2041"/>
      <c r="AM80" s="2041"/>
      <c r="AN80" s="2041"/>
      <c r="AO80" s="2118">
        <f>AL80+AM80-AN80</f>
        <v>0</v>
      </c>
      <c r="AP80" s="1713">
        <f>AI80+AK80</f>
        <v>0</v>
      </c>
      <c r="AQ80" s="160"/>
      <c r="AR80" s="5511">
        <f>AO80+AP80-AQ80</f>
        <v>0</v>
      </c>
      <c r="AS80" s="253"/>
      <c r="AT80" s="160"/>
      <c r="AU80" s="178"/>
    </row>
    <row r="81" spans="1:47" s="101" customFormat="1">
      <c r="A81" s="178"/>
      <c r="B81" s="216"/>
      <c r="C81" s="5283" t="s">
        <v>3227</v>
      </c>
      <c r="D81" s="1687"/>
      <c r="E81" s="1712"/>
      <c r="F81" s="1703"/>
      <c r="G81" s="1682" t="b">
        <v>1</v>
      </c>
      <c r="H81" s="1682"/>
      <c r="I81" s="1682"/>
      <c r="J81" s="1682"/>
      <c r="K81" s="1698"/>
      <c r="L81" s="1698"/>
      <c r="M81" s="1698"/>
      <c r="N81" s="1698"/>
      <c r="O81" s="1698"/>
      <c r="P81" s="1698"/>
      <c r="Q81" s="1684"/>
      <c r="R81" s="1622">
        <v>0</v>
      </c>
      <c r="S81" s="1622">
        <v>0</v>
      </c>
      <c r="T81" s="1699">
        <f>R81*S81</f>
        <v>0</v>
      </c>
      <c r="U81" s="1622">
        <v>0</v>
      </c>
      <c r="V81" s="1622">
        <v>0</v>
      </c>
      <c r="W81" s="1622">
        <v>0</v>
      </c>
      <c r="X81" s="1693"/>
      <c r="Y81" s="1622">
        <v>0</v>
      </c>
      <c r="Z81" s="1698">
        <v>0</v>
      </c>
      <c r="AA81" s="1699">
        <f>Y81*Z81</f>
        <v>0</v>
      </c>
      <c r="AB81" s="1698">
        <v>0</v>
      </c>
      <c r="AC81" s="1698">
        <v>0</v>
      </c>
      <c r="AD81" s="1698">
        <v>0</v>
      </c>
      <c r="AE81" s="1700">
        <f>AB81+AC81-AD81</f>
        <v>0</v>
      </c>
      <c r="AF81" s="160"/>
      <c r="AG81" s="5510">
        <f>AH81+AI81</f>
        <v>0</v>
      </c>
      <c r="AH81" s="2041"/>
      <c r="AI81" s="2041"/>
      <c r="AJ81" s="2041"/>
      <c r="AK81" s="2041"/>
      <c r="AL81" s="2041"/>
      <c r="AM81" s="2041"/>
      <c r="AN81" s="2041"/>
      <c r="AO81" s="2118">
        <f>AL81+AM81-AN81</f>
        <v>0</v>
      </c>
      <c r="AP81" s="1713">
        <f>AI81+AK81</f>
        <v>0</v>
      </c>
      <c r="AQ81" s="160"/>
      <c r="AR81" s="5511">
        <f>AO81+AP81-AQ81</f>
        <v>0</v>
      </c>
      <c r="AS81" s="253"/>
      <c r="AT81" s="160"/>
      <c r="AU81" s="178"/>
    </row>
    <row r="82" spans="1:47" s="101" customFormat="1">
      <c r="A82" s="178"/>
      <c r="B82" s="216"/>
      <c r="C82" s="5512" t="s">
        <v>2307</v>
      </c>
      <c r="D82" s="5513"/>
      <c r="E82" s="5514"/>
      <c r="F82" s="5515"/>
      <c r="G82" s="5516">
        <f>COUNTIF(G79:G81,TRUE)</f>
        <v>2</v>
      </c>
      <c r="H82" s="5516"/>
      <c r="I82" s="5516"/>
      <c r="J82" s="5516"/>
      <c r="K82" s="5517"/>
      <c r="L82" s="5517"/>
      <c r="M82" s="5517"/>
      <c r="N82" s="5517"/>
      <c r="O82" s="5517"/>
      <c r="P82" s="5517"/>
      <c r="Q82" s="5518"/>
      <c r="R82" s="5517"/>
      <c r="S82" s="5517"/>
      <c r="T82" s="5519">
        <f>SUMIF($G$79:$G$81,"TRUE",T79:T81)</f>
        <v>0</v>
      </c>
      <c r="U82" s="5517"/>
      <c r="V82" s="5517"/>
      <c r="W82" s="5517"/>
      <c r="X82" s="5517"/>
      <c r="Y82" s="5517"/>
      <c r="Z82" s="5517"/>
      <c r="AA82" s="5519">
        <f>SUMIF($G$79:$G$81,"TRUE",AA79:AA81)</f>
        <v>0</v>
      </c>
      <c r="AB82" s="5519">
        <f>SUMIF($G$79:$G$81,"TRUE",AB79:AB81)</f>
        <v>0</v>
      </c>
      <c r="AC82" s="5519">
        <f>SUMIF($G$79:$G$81,"TRUE",AC79:AC81)</f>
        <v>0</v>
      </c>
      <c r="AD82" s="5519">
        <f>SUMIF($G$79:$G$81,"TRUE",AD79:AD81)</f>
        <v>0</v>
      </c>
      <c r="AE82" s="5520">
        <f>SUMIF($G$79:$G$81,"TRUE",AE79:AE81)</f>
        <v>0</v>
      </c>
      <c r="AF82" s="160"/>
      <c r="AG82" s="5521">
        <f t="shared" ref="AG82:AP82" si="20">SUMIF($G$79:$G$81,"TRUE",AG79:AG81)</f>
        <v>0</v>
      </c>
      <c r="AH82" s="5519">
        <f t="shared" si="20"/>
        <v>0</v>
      </c>
      <c r="AI82" s="5519">
        <f t="shared" si="20"/>
        <v>0</v>
      </c>
      <c r="AJ82" s="5519">
        <f t="shared" si="20"/>
        <v>0</v>
      </c>
      <c r="AK82" s="5519">
        <f t="shared" si="20"/>
        <v>0</v>
      </c>
      <c r="AL82" s="5519">
        <f t="shared" si="20"/>
        <v>0</v>
      </c>
      <c r="AM82" s="5519">
        <f t="shared" si="20"/>
        <v>0</v>
      </c>
      <c r="AN82" s="5519">
        <f t="shared" si="20"/>
        <v>0</v>
      </c>
      <c r="AO82" s="5519">
        <f t="shared" si="20"/>
        <v>0</v>
      </c>
      <c r="AP82" s="5520">
        <f t="shared" si="20"/>
        <v>0</v>
      </c>
      <c r="AQ82" s="160"/>
      <c r="AR82" s="5112">
        <f>SUMIF($G$79:$G$81,"TRUE",AR79:AR81)</f>
        <v>0</v>
      </c>
      <c r="AS82" s="254"/>
      <c r="AT82" s="160"/>
      <c r="AU82" s="178"/>
    </row>
    <row r="83" spans="1:47" s="101" customFormat="1">
      <c r="A83" s="178"/>
      <c r="B83" s="216"/>
      <c r="C83" s="5522" t="s">
        <v>3228</v>
      </c>
      <c r="D83" s="5523"/>
      <c r="E83" s="5524"/>
      <c r="F83" s="5523"/>
      <c r="G83" s="5525"/>
      <c r="H83" s="5525"/>
      <c r="I83" s="5525"/>
      <c r="J83" s="5525"/>
      <c r="K83" s="5526"/>
      <c r="L83" s="5526"/>
      <c r="M83" s="5526"/>
      <c r="N83" s="5526"/>
      <c r="O83" s="5526"/>
      <c r="P83" s="5526"/>
      <c r="Q83" s="5526"/>
      <c r="R83" s="5526"/>
      <c r="S83" s="5526"/>
      <c r="T83" s="5519">
        <f>SUM(T79:T81)</f>
        <v>0</v>
      </c>
      <c r="U83" s="5526"/>
      <c r="V83" s="5526"/>
      <c r="W83" s="5526"/>
      <c r="X83" s="5526"/>
      <c r="Y83" s="5526"/>
      <c r="Z83" s="5526"/>
      <c r="AA83" s="5519">
        <f>SUM(AA79:AA81)</f>
        <v>0</v>
      </c>
      <c r="AB83" s="5519">
        <f>SUM(AB79:AB81)</f>
        <v>0</v>
      </c>
      <c r="AC83" s="5519">
        <f>SUM(AC79:AC81)</f>
        <v>0</v>
      </c>
      <c r="AD83" s="5519">
        <f>SUM(AD79:AD81)</f>
        <v>0</v>
      </c>
      <c r="AE83" s="5520">
        <f>SUM(AE79:AE81)</f>
        <v>0</v>
      </c>
      <c r="AF83" s="160"/>
      <c r="AG83" s="5521">
        <f t="shared" ref="AG83:AP83" si="21">SUM(AG79:AG81)</f>
        <v>0</v>
      </c>
      <c r="AH83" s="5519">
        <f t="shared" si="21"/>
        <v>0</v>
      </c>
      <c r="AI83" s="5519">
        <f t="shared" si="21"/>
        <v>0</v>
      </c>
      <c r="AJ83" s="5519">
        <f t="shared" si="21"/>
        <v>0</v>
      </c>
      <c r="AK83" s="5519">
        <f t="shared" si="21"/>
        <v>0</v>
      </c>
      <c r="AL83" s="5519">
        <f t="shared" si="21"/>
        <v>0</v>
      </c>
      <c r="AM83" s="5519">
        <f t="shared" si="21"/>
        <v>0</v>
      </c>
      <c r="AN83" s="5519">
        <f t="shared" si="21"/>
        <v>0</v>
      </c>
      <c r="AO83" s="5519">
        <f t="shared" si="21"/>
        <v>0</v>
      </c>
      <c r="AP83" s="5520">
        <f t="shared" si="21"/>
        <v>0</v>
      </c>
      <c r="AQ83" s="160"/>
      <c r="AR83" s="5112">
        <f>SUM(AR79:AR81)</f>
        <v>0</v>
      </c>
      <c r="AS83" s="254"/>
      <c r="AT83" s="160"/>
      <c r="AU83" s="178"/>
    </row>
    <row r="84" spans="1:47" s="101" customFormat="1">
      <c r="A84" s="178"/>
      <c r="B84" s="216"/>
      <c r="C84" s="5512" t="s">
        <v>2307</v>
      </c>
      <c r="D84" s="5523"/>
      <c r="E84" s="5524"/>
      <c r="F84" s="5523"/>
      <c r="G84" s="5525"/>
      <c r="H84" s="5525"/>
      <c r="I84" s="5525"/>
      <c r="J84" s="5525"/>
      <c r="K84" s="5526"/>
      <c r="L84" s="5526"/>
      <c r="M84" s="5526"/>
      <c r="N84" s="5526"/>
      <c r="O84" s="5526"/>
      <c r="P84" s="5526"/>
      <c r="Q84" s="5526"/>
      <c r="R84" s="5526"/>
      <c r="S84" s="5526"/>
      <c r="T84" s="5519">
        <f>T57+T63+T69+T76+T82</f>
        <v>0</v>
      </c>
      <c r="U84" s="5526"/>
      <c r="V84" s="5526"/>
      <c r="W84" s="5526"/>
      <c r="X84" s="5526"/>
      <c r="Y84" s="5526"/>
      <c r="Z84" s="5526"/>
      <c r="AA84" s="5519">
        <f>AA57+AA63+AA69+AA76+AA82</f>
        <v>0</v>
      </c>
      <c r="AB84" s="5519">
        <f>AB57+AB63+AB69+AB76+AB82</f>
        <v>0</v>
      </c>
      <c r="AC84" s="5519">
        <f>AC57+AC63+AC69+AC76+AC82</f>
        <v>0</v>
      </c>
      <c r="AD84" s="5519">
        <f>AD57+AD63+AD69+AD76+AD82</f>
        <v>0</v>
      </c>
      <c r="AE84" s="5519">
        <f>AE57+AE63+AE69+AE76+AE82</f>
        <v>0</v>
      </c>
      <c r="AF84" s="160"/>
      <c r="AG84" s="5521">
        <f t="shared" ref="AG84:AP84" si="22">AG57+AG63+AG69+AG76+AG82</f>
        <v>0</v>
      </c>
      <c r="AH84" s="5519">
        <f t="shared" si="22"/>
        <v>0</v>
      </c>
      <c r="AI84" s="5519">
        <f t="shared" si="22"/>
        <v>0</v>
      </c>
      <c r="AJ84" s="5519">
        <f t="shared" si="22"/>
        <v>0</v>
      </c>
      <c r="AK84" s="5519">
        <f t="shared" si="22"/>
        <v>0</v>
      </c>
      <c r="AL84" s="5519">
        <f t="shared" si="22"/>
        <v>0</v>
      </c>
      <c r="AM84" s="5519">
        <f t="shared" si="22"/>
        <v>0</v>
      </c>
      <c r="AN84" s="5519">
        <f t="shared" si="22"/>
        <v>0</v>
      </c>
      <c r="AO84" s="5519">
        <f t="shared" si="22"/>
        <v>0</v>
      </c>
      <c r="AP84" s="5520">
        <f t="shared" si="22"/>
        <v>0</v>
      </c>
      <c r="AQ84" s="160"/>
      <c r="AR84" s="5112">
        <f>AR57+AR63+AR69+AR76+AR82</f>
        <v>0</v>
      </c>
      <c r="AS84" s="254"/>
      <c r="AT84" s="160"/>
      <c r="AU84" s="178"/>
    </row>
    <row r="85" spans="1:47" s="101" customFormat="1">
      <c r="A85" s="178"/>
      <c r="B85" s="216"/>
      <c r="C85" s="5522" t="s">
        <v>3231</v>
      </c>
      <c r="D85" s="5523"/>
      <c r="E85" s="5524"/>
      <c r="F85" s="5523"/>
      <c r="G85" s="5525"/>
      <c r="H85" s="5525"/>
      <c r="I85" s="5525"/>
      <c r="J85" s="5525"/>
      <c r="K85" s="5526"/>
      <c r="L85" s="5526"/>
      <c r="M85" s="5526"/>
      <c r="N85" s="5526"/>
      <c r="O85" s="5526"/>
      <c r="P85" s="5526"/>
      <c r="Q85" s="5526"/>
      <c r="R85" s="5526"/>
      <c r="S85" s="5526"/>
      <c r="T85" s="5519">
        <f>T58+T64+T70+T77+T83</f>
        <v>0</v>
      </c>
      <c r="U85" s="5526"/>
      <c r="V85" s="5526"/>
      <c r="W85" s="5526"/>
      <c r="X85" s="5526"/>
      <c r="Y85" s="5526"/>
      <c r="Z85" s="5526"/>
      <c r="AA85" s="5519">
        <f>AA58+AA64+AA70+AA83</f>
        <v>0</v>
      </c>
      <c r="AB85" s="5519">
        <f>AB58+AB64+AB70+AB83</f>
        <v>0</v>
      </c>
      <c r="AC85" s="5519">
        <f>AC58+AC64+AC70+AC83</f>
        <v>0</v>
      </c>
      <c r="AD85" s="5519">
        <f>AD58+AD64+AD70+AD83</f>
        <v>0</v>
      </c>
      <c r="AE85" s="5520">
        <f>AE58+AE64+AE70+AE83</f>
        <v>0</v>
      </c>
      <c r="AF85" s="160"/>
      <c r="AG85" s="5521">
        <f t="shared" ref="AG85:AP85" si="23">AG58+AG64+AG70+AG83</f>
        <v>0</v>
      </c>
      <c r="AH85" s="5519">
        <f t="shared" si="23"/>
        <v>0</v>
      </c>
      <c r="AI85" s="5519">
        <f t="shared" si="23"/>
        <v>0</v>
      </c>
      <c r="AJ85" s="5519">
        <f t="shared" si="23"/>
        <v>0</v>
      </c>
      <c r="AK85" s="5519">
        <f t="shared" si="23"/>
        <v>0</v>
      </c>
      <c r="AL85" s="5519">
        <f t="shared" si="23"/>
        <v>0</v>
      </c>
      <c r="AM85" s="5519">
        <f t="shared" si="23"/>
        <v>0</v>
      </c>
      <c r="AN85" s="5519">
        <f t="shared" si="23"/>
        <v>0</v>
      </c>
      <c r="AO85" s="5519">
        <f t="shared" si="23"/>
        <v>0</v>
      </c>
      <c r="AP85" s="5520">
        <f t="shared" si="23"/>
        <v>0</v>
      </c>
      <c r="AQ85" s="160"/>
      <c r="AR85" s="5112">
        <f>AR58+AR64+AR70+AR83</f>
        <v>0</v>
      </c>
      <c r="AS85" s="254"/>
      <c r="AT85" s="160"/>
      <c r="AU85" s="178"/>
    </row>
    <row r="86" spans="1:47" s="101" customFormat="1">
      <c r="A86" s="178"/>
      <c r="B86" s="216"/>
      <c r="C86" s="5512" t="s">
        <v>3232</v>
      </c>
      <c r="D86" s="5523"/>
      <c r="E86" s="5524"/>
      <c r="F86" s="5523"/>
      <c r="G86" s="5525"/>
      <c r="H86" s="5525"/>
      <c r="I86" s="5525"/>
      <c r="J86" s="5525"/>
      <c r="K86" s="5526"/>
      <c r="L86" s="5526"/>
      <c r="M86" s="5526"/>
      <c r="N86" s="5526"/>
      <c r="O86" s="5526"/>
      <c r="P86" s="5526"/>
      <c r="Q86" s="5526"/>
      <c r="R86" s="5526"/>
      <c r="S86" s="5526"/>
      <c r="T86" s="5519">
        <f>SUM(T49+T84)</f>
        <v>0</v>
      </c>
      <c r="U86" s="5526"/>
      <c r="V86" s="5526"/>
      <c r="W86" s="5526"/>
      <c r="X86" s="5526"/>
      <c r="Y86" s="5526"/>
      <c r="Z86" s="5526"/>
      <c r="AA86" s="5519">
        <f>SUM(AA22,AA28,AA34,AA47,AA57,AA63,AA69,AA82)</f>
        <v>0</v>
      </c>
      <c r="AB86" s="5519">
        <f>SUM(AB22,AB28,AB34,AB47,AB57,AB63,AB69,AB82)</f>
        <v>0</v>
      </c>
      <c r="AC86" s="5519">
        <f>SUM(AC22,AC28,AC34,AC47,AC57,AC63,AC69,AC82)</f>
        <v>0</v>
      </c>
      <c r="AD86" s="5519">
        <f>SUM(AD22,AD28,AD34,AD47,AD57,AD63,AD69,AD82)</f>
        <v>0</v>
      </c>
      <c r="AE86" s="5520">
        <f>SUM(AE22,AE28,AE34,AE47,AE57,AE63,AE69,AE82)</f>
        <v>0</v>
      </c>
      <c r="AF86" s="160"/>
      <c r="AG86" s="5521">
        <f t="shared" ref="AG86:AP86" si="24">SUM(AG22,AG28,AG34,AG47,AG57,AG63,AG69,AG82)</f>
        <v>0</v>
      </c>
      <c r="AH86" s="5519">
        <f t="shared" si="24"/>
        <v>0</v>
      </c>
      <c r="AI86" s="5519">
        <f t="shared" si="24"/>
        <v>0</v>
      </c>
      <c r="AJ86" s="5519">
        <f t="shared" si="24"/>
        <v>0</v>
      </c>
      <c r="AK86" s="5519">
        <f t="shared" si="24"/>
        <v>0</v>
      </c>
      <c r="AL86" s="5519">
        <f t="shared" si="24"/>
        <v>0</v>
      </c>
      <c r="AM86" s="5519">
        <f t="shared" si="24"/>
        <v>0</v>
      </c>
      <c r="AN86" s="5519">
        <f t="shared" si="24"/>
        <v>0</v>
      </c>
      <c r="AO86" s="5519">
        <f t="shared" si="24"/>
        <v>0</v>
      </c>
      <c r="AP86" s="5520">
        <f t="shared" si="24"/>
        <v>0</v>
      </c>
      <c r="AQ86" s="160"/>
      <c r="AR86" s="5112">
        <f>SUM(AR22,AR28,AR34,AR47,AR57,AR63,AR69,AR82)</f>
        <v>0</v>
      </c>
      <c r="AS86" s="254"/>
      <c r="AT86" s="160"/>
      <c r="AU86" s="178"/>
    </row>
    <row r="87" spans="1:47" s="101" customFormat="1">
      <c r="A87" s="178"/>
      <c r="B87" s="216"/>
      <c r="C87" s="5522" t="s">
        <v>3233</v>
      </c>
      <c r="D87" s="5523"/>
      <c r="E87" s="5524"/>
      <c r="F87" s="5523"/>
      <c r="G87" s="5525"/>
      <c r="H87" s="5525"/>
      <c r="I87" s="5525"/>
      <c r="J87" s="5525"/>
      <c r="K87" s="5526"/>
      <c r="L87" s="5526"/>
      <c r="M87" s="5526"/>
      <c r="N87" s="5526"/>
      <c r="O87" s="5526"/>
      <c r="P87" s="5526"/>
      <c r="Q87" s="5526"/>
      <c r="R87" s="5526"/>
      <c r="S87" s="5526"/>
      <c r="T87" s="5519">
        <f>T85+T50</f>
        <v>0</v>
      </c>
      <c r="U87" s="5526"/>
      <c r="V87" s="5526"/>
      <c r="W87" s="5526"/>
      <c r="X87" s="5526"/>
      <c r="Y87" s="5526"/>
      <c r="Z87" s="5526"/>
      <c r="AA87" s="5519">
        <f>AA85+AA50</f>
        <v>0</v>
      </c>
      <c r="AB87" s="5519">
        <f>AB85+AB50</f>
        <v>0</v>
      </c>
      <c r="AC87" s="5519">
        <f>AC85+AC50</f>
        <v>0</v>
      </c>
      <c r="AD87" s="5519">
        <f>AD85+AD50</f>
        <v>0</v>
      </c>
      <c r="AE87" s="5520">
        <f>AE85+AE50</f>
        <v>0</v>
      </c>
      <c r="AF87" s="160"/>
      <c r="AG87" s="5521">
        <f t="shared" ref="AG87:AP87" si="25">AG85+AG50</f>
        <v>0</v>
      </c>
      <c r="AH87" s="5519">
        <f t="shared" si="25"/>
        <v>0</v>
      </c>
      <c r="AI87" s="5519">
        <f t="shared" si="25"/>
        <v>0</v>
      </c>
      <c r="AJ87" s="5519">
        <f t="shared" si="25"/>
        <v>0</v>
      </c>
      <c r="AK87" s="5519">
        <f t="shared" si="25"/>
        <v>0</v>
      </c>
      <c r="AL87" s="5519">
        <f t="shared" si="25"/>
        <v>0</v>
      </c>
      <c r="AM87" s="5519">
        <f t="shared" si="25"/>
        <v>0</v>
      </c>
      <c r="AN87" s="5519">
        <f t="shared" si="25"/>
        <v>0</v>
      </c>
      <c r="AO87" s="5519">
        <f t="shared" si="25"/>
        <v>0</v>
      </c>
      <c r="AP87" s="5520">
        <f t="shared" si="25"/>
        <v>0</v>
      </c>
      <c r="AQ87" s="160"/>
      <c r="AR87" s="5112">
        <f>AR85+AR50</f>
        <v>0</v>
      </c>
      <c r="AS87" s="254"/>
      <c r="AT87" s="160"/>
      <c r="AU87" s="178"/>
    </row>
    <row r="88" spans="1:47" s="101" customFormat="1">
      <c r="A88" s="178"/>
      <c r="B88" s="216"/>
      <c r="C88" s="5541"/>
      <c r="D88" s="5535"/>
      <c r="E88" s="5534"/>
      <c r="F88" s="5535"/>
      <c r="G88" s="5536"/>
      <c r="H88" s="5536"/>
      <c r="I88" s="5536"/>
      <c r="J88" s="5536"/>
      <c r="K88" s="5537"/>
      <c r="L88" s="5537"/>
      <c r="M88" s="5537"/>
      <c r="N88" s="5537"/>
      <c r="O88" s="5537"/>
      <c r="P88" s="5537"/>
      <c r="Q88" s="5537"/>
      <c r="R88" s="5537"/>
      <c r="S88" s="5537"/>
      <c r="T88" s="5537"/>
      <c r="U88" s="5537"/>
      <c r="V88" s="5537"/>
      <c r="W88" s="5537"/>
      <c r="X88" s="5537"/>
      <c r="Y88" s="5537"/>
      <c r="Z88" s="5537"/>
      <c r="AA88" s="5537"/>
      <c r="AB88" s="5537"/>
      <c r="AC88" s="5537"/>
      <c r="AD88" s="5537"/>
      <c r="AE88" s="5538"/>
      <c r="AF88" s="160"/>
      <c r="AG88" s="5530"/>
      <c r="AH88" s="2070"/>
      <c r="AI88" s="2070"/>
      <c r="AJ88" s="2070"/>
      <c r="AK88" s="2070"/>
      <c r="AL88" s="2070"/>
      <c r="AM88" s="2070"/>
      <c r="AN88" s="2070"/>
      <c r="AO88" s="2070"/>
      <c r="AP88" s="1716"/>
      <c r="AQ88" s="160"/>
      <c r="AR88" s="5539"/>
      <c r="AS88" s="254"/>
      <c r="AT88" s="160"/>
      <c r="AU88" s="178"/>
    </row>
    <row r="89" spans="1:47">
      <c r="A89" s="164"/>
      <c r="B89" s="210"/>
      <c r="C89" s="5542" t="s">
        <v>822</v>
      </c>
      <c r="D89" s="2106"/>
      <c r="E89" s="2121"/>
      <c r="F89" s="2116"/>
      <c r="G89" s="2032"/>
      <c r="H89" s="2032"/>
      <c r="I89" s="2032"/>
      <c r="J89" s="2032"/>
      <c r="K89" s="2117"/>
      <c r="L89" s="2117"/>
      <c r="M89" s="2117"/>
      <c r="N89" s="2117"/>
      <c r="O89" s="2117"/>
      <c r="P89" s="2117"/>
      <c r="Q89" s="2117"/>
      <c r="R89" s="2117"/>
      <c r="S89" s="2117"/>
      <c r="T89" s="2117"/>
      <c r="U89" s="2117"/>
      <c r="V89" s="2117"/>
      <c r="W89" s="2117"/>
      <c r="X89" s="2117"/>
      <c r="Y89" s="2117"/>
      <c r="Z89" s="2117"/>
      <c r="AA89" s="2117"/>
      <c r="AB89" s="2117"/>
      <c r="AC89" s="2117"/>
      <c r="AD89" s="2117"/>
      <c r="AE89" s="1718"/>
      <c r="AF89" s="121"/>
      <c r="AG89" s="5456"/>
      <c r="AH89" s="2049"/>
      <c r="AI89" s="2049"/>
      <c r="AJ89" s="2049"/>
      <c r="AK89" s="2049"/>
      <c r="AL89" s="2049"/>
      <c r="AM89" s="2049"/>
      <c r="AN89" s="2049"/>
      <c r="AO89" s="2049"/>
      <c r="AP89" s="1671"/>
      <c r="AQ89" s="121"/>
      <c r="AR89" s="5340"/>
      <c r="AS89" s="253"/>
      <c r="AT89" s="121"/>
      <c r="AU89" s="164"/>
    </row>
    <row r="90" spans="1:47">
      <c r="A90" s="164"/>
      <c r="B90" s="210"/>
      <c r="C90" s="5542" t="s">
        <v>3203</v>
      </c>
      <c r="D90" s="2106"/>
      <c r="E90" s="2121"/>
      <c r="F90" s="2116"/>
      <c r="G90" s="2032"/>
      <c r="H90" s="2032"/>
      <c r="I90" s="2032"/>
      <c r="J90" s="2032"/>
      <c r="K90" s="2117"/>
      <c r="L90" s="2117"/>
      <c r="M90" s="2117"/>
      <c r="N90" s="2117"/>
      <c r="O90" s="2117"/>
      <c r="P90" s="2117"/>
      <c r="Q90" s="2117"/>
      <c r="R90" s="2117"/>
      <c r="S90" s="2117"/>
      <c r="T90" s="2117"/>
      <c r="U90" s="2117"/>
      <c r="V90" s="2117"/>
      <c r="W90" s="2117"/>
      <c r="X90" s="2117"/>
      <c r="Y90" s="2117"/>
      <c r="Z90" s="2117"/>
      <c r="AA90" s="2117"/>
      <c r="AB90" s="2117"/>
      <c r="AC90" s="2117"/>
      <c r="AD90" s="2117"/>
      <c r="AE90" s="1718"/>
      <c r="AF90" s="121"/>
      <c r="AG90" s="5456"/>
      <c r="AH90" s="2049"/>
      <c r="AI90" s="2049"/>
      <c r="AJ90" s="2049"/>
      <c r="AK90" s="2049"/>
      <c r="AL90" s="2049"/>
      <c r="AM90" s="2049"/>
      <c r="AN90" s="2049"/>
      <c r="AO90" s="2049"/>
      <c r="AP90" s="1671"/>
      <c r="AQ90" s="121"/>
      <c r="AR90" s="5340"/>
      <c r="AS90" s="253"/>
      <c r="AT90" s="121"/>
      <c r="AU90" s="164"/>
    </row>
    <row r="91" spans="1:47">
      <c r="A91" s="164"/>
      <c r="B91" s="210"/>
      <c r="C91" s="5543" t="s">
        <v>3204</v>
      </c>
      <c r="D91" s="2109"/>
      <c r="E91" s="2111"/>
      <c r="F91" s="2116"/>
      <c r="G91" s="2123" t="b">
        <v>0</v>
      </c>
      <c r="H91" s="2123"/>
      <c r="I91" s="2123"/>
      <c r="J91" s="2123"/>
      <c r="K91" s="2117"/>
      <c r="L91" s="2117"/>
      <c r="M91" s="2117"/>
      <c r="N91" s="2117"/>
      <c r="O91" s="2117"/>
      <c r="P91" s="2117"/>
      <c r="Q91" s="2055">
        <v>0</v>
      </c>
      <c r="R91" s="2117">
        <v>0</v>
      </c>
      <c r="S91" s="2117">
        <v>0</v>
      </c>
      <c r="T91" s="2113">
        <f>Q91*R91*S91</f>
        <v>0</v>
      </c>
      <c r="U91" s="2117">
        <v>0</v>
      </c>
      <c r="V91" s="2117">
        <v>0</v>
      </c>
      <c r="W91" s="2117">
        <v>0</v>
      </c>
      <c r="X91" s="1700">
        <f>U91+V91-W91</f>
        <v>0</v>
      </c>
      <c r="Y91" s="2117">
        <v>0</v>
      </c>
      <c r="Z91" s="2117">
        <v>0</v>
      </c>
      <c r="AA91" s="2113">
        <f>X91*Y91*Z91</f>
        <v>0</v>
      </c>
      <c r="AB91" s="2117">
        <v>0</v>
      </c>
      <c r="AC91" s="2117">
        <v>0</v>
      </c>
      <c r="AD91" s="2117">
        <v>0</v>
      </c>
      <c r="AE91" s="1673">
        <f>AB91+AC91-AD91</f>
        <v>0</v>
      </c>
      <c r="AF91" s="121"/>
      <c r="AG91" s="5510">
        <f>AH91+AI91</f>
        <v>0</v>
      </c>
      <c r="AH91" s="2041"/>
      <c r="AI91" s="2041"/>
      <c r="AJ91" s="2041"/>
      <c r="AK91" s="2041"/>
      <c r="AL91" s="2041"/>
      <c r="AM91" s="2041"/>
      <c r="AN91" s="2041"/>
      <c r="AO91" s="2118">
        <f>AL91+AM91-AN91</f>
        <v>0</v>
      </c>
      <c r="AP91" s="1713">
        <f>AI91+AK91</f>
        <v>0</v>
      </c>
      <c r="AQ91" s="121"/>
      <c r="AR91" s="5511">
        <f>AO91+AP91-AQ91</f>
        <v>0</v>
      </c>
      <c r="AS91" s="253"/>
      <c r="AT91" s="121"/>
      <c r="AU91" s="164"/>
    </row>
    <row r="92" spans="1:47">
      <c r="A92" s="164"/>
      <c r="B92" s="210"/>
      <c r="C92" s="5543" t="s">
        <v>3205</v>
      </c>
      <c r="D92" s="2109"/>
      <c r="E92" s="2111"/>
      <c r="F92" s="2116"/>
      <c r="G92" s="2106" t="b">
        <v>1</v>
      </c>
      <c r="H92" s="2106"/>
      <c r="I92" s="2106"/>
      <c r="J92" s="2106"/>
      <c r="K92" s="2117"/>
      <c r="L92" s="2117"/>
      <c r="M92" s="2117"/>
      <c r="N92" s="2117"/>
      <c r="O92" s="2117"/>
      <c r="P92" s="2117"/>
      <c r="Q92" s="2055">
        <v>0</v>
      </c>
      <c r="R92" s="2117">
        <v>0</v>
      </c>
      <c r="S92" s="2117">
        <v>0</v>
      </c>
      <c r="T92" s="2113">
        <f>Q92*R92*S92</f>
        <v>0</v>
      </c>
      <c r="U92" s="2117">
        <v>0</v>
      </c>
      <c r="V92" s="2117">
        <v>0</v>
      </c>
      <c r="W92" s="2117">
        <v>0</v>
      </c>
      <c r="X92" s="1700">
        <f>U92+V92-W92</f>
        <v>0</v>
      </c>
      <c r="Y92" s="2117">
        <v>0</v>
      </c>
      <c r="Z92" s="2117">
        <v>0</v>
      </c>
      <c r="AA92" s="2113">
        <f>X92*Y92*Z92</f>
        <v>0</v>
      </c>
      <c r="AB92" s="2117">
        <v>0</v>
      </c>
      <c r="AC92" s="2117">
        <v>0</v>
      </c>
      <c r="AD92" s="2117">
        <v>0</v>
      </c>
      <c r="AE92" s="1673">
        <f>AB92+AC92-AD92</f>
        <v>0</v>
      </c>
      <c r="AF92" s="121"/>
      <c r="AG92" s="5510">
        <f>AH92+AI92</f>
        <v>0</v>
      </c>
      <c r="AH92" s="2041"/>
      <c r="AI92" s="2041"/>
      <c r="AJ92" s="2041"/>
      <c r="AK92" s="2041"/>
      <c r="AL92" s="2041"/>
      <c r="AM92" s="2041"/>
      <c r="AN92" s="2041"/>
      <c r="AO92" s="2118">
        <f>AL92+AM92-AN92</f>
        <v>0</v>
      </c>
      <c r="AP92" s="1713">
        <f>AI92+AK92</f>
        <v>0</v>
      </c>
      <c r="AQ92" s="121"/>
      <c r="AR92" s="5511">
        <f>AO92+AP92-AQ92</f>
        <v>0</v>
      </c>
      <c r="AS92" s="253"/>
      <c r="AT92" s="121"/>
      <c r="AU92" s="164"/>
    </row>
    <row r="93" spans="1:47">
      <c r="A93" s="164"/>
      <c r="B93" s="210"/>
      <c r="C93" s="5543" t="s">
        <v>3206</v>
      </c>
      <c r="D93" s="2109"/>
      <c r="E93" s="2111"/>
      <c r="F93" s="2116"/>
      <c r="G93" s="2106" t="b">
        <v>1</v>
      </c>
      <c r="H93" s="2106"/>
      <c r="I93" s="2106"/>
      <c r="J93" s="2106"/>
      <c r="K93" s="2117"/>
      <c r="L93" s="2117"/>
      <c r="M93" s="2117"/>
      <c r="N93" s="2117"/>
      <c r="O93" s="2117"/>
      <c r="P93" s="2117"/>
      <c r="Q93" s="2055">
        <v>0</v>
      </c>
      <c r="R93" s="2117">
        <v>0</v>
      </c>
      <c r="S93" s="2117">
        <v>0</v>
      </c>
      <c r="T93" s="2113">
        <f>Q93*R93*S93</f>
        <v>0</v>
      </c>
      <c r="U93" s="2117">
        <v>0</v>
      </c>
      <c r="V93" s="2117">
        <v>0</v>
      </c>
      <c r="W93" s="2117">
        <v>0</v>
      </c>
      <c r="X93" s="1700">
        <f>U93+V93-W93</f>
        <v>0</v>
      </c>
      <c r="Y93" s="2117">
        <v>0</v>
      </c>
      <c r="Z93" s="2117">
        <v>0</v>
      </c>
      <c r="AA93" s="2113">
        <f>X93*Y93*Z93</f>
        <v>0</v>
      </c>
      <c r="AB93" s="2117">
        <v>0</v>
      </c>
      <c r="AC93" s="2117">
        <v>0</v>
      </c>
      <c r="AD93" s="2117">
        <v>0</v>
      </c>
      <c r="AE93" s="1673">
        <f>AB93+AC93-AD93</f>
        <v>0</v>
      </c>
      <c r="AF93" s="121"/>
      <c r="AG93" s="5510">
        <f>AH93+AI93</f>
        <v>0</v>
      </c>
      <c r="AH93" s="2041"/>
      <c r="AI93" s="2041"/>
      <c r="AJ93" s="2041"/>
      <c r="AK93" s="2041"/>
      <c r="AL93" s="2041"/>
      <c r="AM93" s="2041"/>
      <c r="AN93" s="2041"/>
      <c r="AO93" s="2118">
        <f>AL93+AM93-AN93</f>
        <v>0</v>
      </c>
      <c r="AP93" s="1713">
        <f>AI93+AK93</f>
        <v>0</v>
      </c>
      <c r="AQ93" s="121"/>
      <c r="AR93" s="5511">
        <f>AO93+AP93-AQ93</f>
        <v>0</v>
      </c>
      <c r="AS93" s="253"/>
      <c r="AT93" s="121"/>
      <c r="AU93" s="164"/>
    </row>
    <row r="94" spans="1:47">
      <c r="A94" s="164"/>
      <c r="B94" s="210"/>
      <c r="C94" s="5512" t="s">
        <v>2307</v>
      </c>
      <c r="D94" s="5513"/>
      <c r="E94" s="5514"/>
      <c r="F94" s="5515"/>
      <c r="G94" s="5516">
        <f>COUNTIF(G91:G93,TRUE)</f>
        <v>2</v>
      </c>
      <c r="H94" s="5516"/>
      <c r="I94" s="5516"/>
      <c r="J94" s="5516"/>
      <c r="K94" s="5517"/>
      <c r="L94" s="5517"/>
      <c r="M94" s="5517"/>
      <c r="N94" s="5517"/>
      <c r="O94" s="5517"/>
      <c r="P94" s="5517"/>
      <c r="Q94" s="5518"/>
      <c r="R94" s="5517"/>
      <c r="S94" s="5517"/>
      <c r="T94" s="5519">
        <f>SUMIF($G$91:$G$93,"TRUE",T91:T93)</f>
        <v>0</v>
      </c>
      <c r="U94" s="5517"/>
      <c r="V94" s="5517"/>
      <c r="W94" s="5517"/>
      <c r="X94" s="5517"/>
      <c r="Y94" s="5517"/>
      <c r="Z94" s="5517"/>
      <c r="AA94" s="5519">
        <f>SUMIF($G$91:$G$93,"TRUE",AA91:AA93)</f>
        <v>0</v>
      </c>
      <c r="AB94" s="5519">
        <f>SUMIF($G$91:$G$93,"TRUE",AB91:AB93)</f>
        <v>0</v>
      </c>
      <c r="AC94" s="5519">
        <f>SUMIF($G$91:$G$93,"TRUE",AC91:AC93)</f>
        <v>0</v>
      </c>
      <c r="AD94" s="5519">
        <f>SUMIF($G$91:$G$93,"TRUE",AD91:AD93)</f>
        <v>0</v>
      </c>
      <c r="AE94" s="5520">
        <f>SUMIF($G$91:$G$93,"TRUE",AE91:AE93)</f>
        <v>0</v>
      </c>
      <c r="AF94" s="121"/>
      <c r="AG94" s="5521">
        <f t="shared" ref="AG94:AP94" si="26">SUMIF($G$91:$G$93,"TRUE",AG91:AG93)</f>
        <v>0</v>
      </c>
      <c r="AH94" s="5519">
        <f t="shared" si="26"/>
        <v>0</v>
      </c>
      <c r="AI94" s="5519">
        <f t="shared" si="26"/>
        <v>0</v>
      </c>
      <c r="AJ94" s="5519">
        <f t="shared" si="26"/>
        <v>0</v>
      </c>
      <c r="AK94" s="5519">
        <f t="shared" si="26"/>
        <v>0</v>
      </c>
      <c r="AL94" s="5519">
        <f t="shared" si="26"/>
        <v>0</v>
      </c>
      <c r="AM94" s="5519">
        <f t="shared" si="26"/>
        <v>0</v>
      </c>
      <c r="AN94" s="5519">
        <f t="shared" si="26"/>
        <v>0</v>
      </c>
      <c r="AO94" s="5519">
        <f t="shared" si="26"/>
        <v>0</v>
      </c>
      <c r="AP94" s="5520">
        <f t="shared" si="26"/>
        <v>0</v>
      </c>
      <c r="AQ94" s="121"/>
      <c r="AR94" s="5112">
        <f>SUMIF($G$91:$G$93,"TRUE",AR91:AR93)</f>
        <v>0</v>
      </c>
      <c r="AS94" s="254"/>
      <c r="AT94" s="121"/>
      <c r="AU94" s="164"/>
    </row>
    <row r="95" spans="1:47" s="101" customFormat="1">
      <c r="A95" s="178"/>
      <c r="B95" s="216"/>
      <c r="C95" s="5522" t="s">
        <v>3207</v>
      </c>
      <c r="D95" s="5523"/>
      <c r="E95" s="5524"/>
      <c r="F95" s="5523"/>
      <c r="G95" s="5525"/>
      <c r="H95" s="5525"/>
      <c r="I95" s="5525"/>
      <c r="J95" s="5525"/>
      <c r="K95" s="5526"/>
      <c r="L95" s="5526"/>
      <c r="M95" s="5526"/>
      <c r="N95" s="5526"/>
      <c r="O95" s="5526"/>
      <c r="P95" s="5526"/>
      <c r="Q95" s="5526"/>
      <c r="R95" s="5526"/>
      <c r="S95" s="5526"/>
      <c r="T95" s="5519">
        <f>SUM(T91:T93)</f>
        <v>0</v>
      </c>
      <c r="U95" s="5526"/>
      <c r="V95" s="5526"/>
      <c r="W95" s="5526"/>
      <c r="X95" s="5526"/>
      <c r="Y95" s="5526"/>
      <c r="Z95" s="5526"/>
      <c r="AA95" s="5519">
        <f>SUM(AA91:AA93)</f>
        <v>0</v>
      </c>
      <c r="AB95" s="5519">
        <f>SUM(AB91:AB93)</f>
        <v>0</v>
      </c>
      <c r="AC95" s="5519">
        <f>SUM(AC91:AC93)</f>
        <v>0</v>
      </c>
      <c r="AD95" s="5519">
        <f>SUM(AD91:AD93)</f>
        <v>0</v>
      </c>
      <c r="AE95" s="5520">
        <f>SUM(AE91:AE93)</f>
        <v>0</v>
      </c>
      <c r="AF95" s="160"/>
      <c r="AG95" s="5521">
        <f t="shared" ref="AG95:AP95" si="27">SUM(AG91:AG93)</f>
        <v>0</v>
      </c>
      <c r="AH95" s="5519">
        <f t="shared" si="27"/>
        <v>0</v>
      </c>
      <c r="AI95" s="5519">
        <f t="shared" si="27"/>
        <v>0</v>
      </c>
      <c r="AJ95" s="5519">
        <f t="shared" si="27"/>
        <v>0</v>
      </c>
      <c r="AK95" s="5519">
        <f t="shared" si="27"/>
        <v>0</v>
      </c>
      <c r="AL95" s="5519">
        <f t="shared" si="27"/>
        <v>0</v>
      </c>
      <c r="AM95" s="5519">
        <f t="shared" si="27"/>
        <v>0</v>
      </c>
      <c r="AN95" s="5519">
        <f t="shared" si="27"/>
        <v>0</v>
      </c>
      <c r="AO95" s="5519">
        <f t="shared" si="27"/>
        <v>0</v>
      </c>
      <c r="AP95" s="5520">
        <f t="shared" si="27"/>
        <v>0</v>
      </c>
      <c r="AQ95" s="160"/>
      <c r="AR95" s="5112">
        <f>SUM(AR91:AR93)</f>
        <v>0</v>
      </c>
      <c r="AS95" s="254"/>
      <c r="AT95" s="160"/>
      <c r="AU95" s="178"/>
    </row>
    <row r="96" spans="1:47">
      <c r="A96" s="164"/>
      <c r="B96" s="210"/>
      <c r="C96" s="5283" t="s">
        <v>2939</v>
      </c>
      <c r="D96" s="1687"/>
      <c r="E96" s="1711"/>
      <c r="F96" s="1703"/>
      <c r="G96" s="1692"/>
      <c r="H96" s="1692"/>
      <c r="I96" s="1692"/>
      <c r="J96" s="1692"/>
      <c r="K96" s="1698"/>
      <c r="L96" s="1698"/>
      <c r="M96" s="1698"/>
      <c r="N96" s="1698"/>
      <c r="O96" s="1698"/>
      <c r="P96" s="1698"/>
      <c r="Q96" s="1693"/>
      <c r="R96" s="1693"/>
      <c r="S96" s="1693"/>
      <c r="T96" s="1693"/>
      <c r="U96" s="1693"/>
      <c r="V96" s="1693"/>
      <c r="W96" s="1693"/>
      <c r="X96" s="1693"/>
      <c r="Y96" s="1693"/>
      <c r="Z96" s="1693"/>
      <c r="AA96" s="1693"/>
      <c r="AB96" s="1693"/>
      <c r="AC96" s="1693"/>
      <c r="AD96" s="1693"/>
      <c r="AE96" s="1704"/>
      <c r="AF96" s="121"/>
      <c r="AG96" s="5527"/>
      <c r="AH96" s="2049"/>
      <c r="AI96" s="2049"/>
      <c r="AJ96" s="2049"/>
      <c r="AK96" s="2049"/>
      <c r="AL96" s="2049"/>
      <c r="AM96" s="2049"/>
      <c r="AN96" s="2049"/>
      <c r="AO96" s="2119"/>
      <c r="AP96" s="1714"/>
      <c r="AQ96" s="121"/>
      <c r="AR96" s="5528"/>
      <c r="AS96" s="223"/>
      <c r="AT96" s="121"/>
      <c r="AU96" s="164"/>
    </row>
    <row r="97" spans="1:47">
      <c r="A97" s="164"/>
      <c r="B97" s="210"/>
      <c r="C97" s="5283" t="s">
        <v>3209</v>
      </c>
      <c r="D97" s="1687"/>
      <c r="E97" s="1712"/>
      <c r="F97" s="1703"/>
      <c r="G97" s="1697" t="b">
        <v>0</v>
      </c>
      <c r="H97" s="1697"/>
      <c r="I97" s="1697"/>
      <c r="J97" s="1697"/>
      <c r="K97" s="1698"/>
      <c r="L97" s="1698"/>
      <c r="M97" s="1698"/>
      <c r="N97" s="1698"/>
      <c r="O97" s="1698"/>
      <c r="P97" s="1698"/>
      <c r="Q97" s="1684">
        <v>0</v>
      </c>
      <c r="R97" s="1698">
        <v>0</v>
      </c>
      <c r="S97" s="1698">
        <v>0</v>
      </c>
      <c r="T97" s="1699">
        <f>Q97*R97*S97</f>
        <v>0</v>
      </c>
      <c r="U97" s="1698">
        <v>0</v>
      </c>
      <c r="V97" s="1698">
        <v>0</v>
      </c>
      <c r="W97" s="1698">
        <v>0</v>
      </c>
      <c r="X97" s="1700">
        <f>U97+V97-W97</f>
        <v>0</v>
      </c>
      <c r="Y97" s="1698">
        <v>0</v>
      </c>
      <c r="Z97" s="1698">
        <v>0</v>
      </c>
      <c r="AA97" s="1699">
        <f>X97*Y97*Z97</f>
        <v>0</v>
      </c>
      <c r="AB97" s="1698">
        <v>0</v>
      </c>
      <c r="AC97" s="1698">
        <v>0</v>
      </c>
      <c r="AD97" s="1698">
        <v>0</v>
      </c>
      <c r="AE97" s="1700">
        <f>AB97+AC97-AD97</f>
        <v>0</v>
      </c>
      <c r="AF97" s="121"/>
      <c r="AG97" s="5510">
        <f>AH97+AI97</f>
        <v>0</v>
      </c>
      <c r="AH97" s="2041"/>
      <c r="AI97" s="2041"/>
      <c r="AJ97" s="2041"/>
      <c r="AK97" s="2041"/>
      <c r="AL97" s="2041"/>
      <c r="AM97" s="2041"/>
      <c r="AN97" s="2041"/>
      <c r="AO97" s="2118">
        <f>AL97+AM97-AN97</f>
        <v>0</v>
      </c>
      <c r="AP97" s="1713">
        <f>AI97+AK97</f>
        <v>0</v>
      </c>
      <c r="AQ97" s="121"/>
      <c r="AR97" s="5511">
        <f>AO97+AP97-AQ97</f>
        <v>0</v>
      </c>
      <c r="AS97" s="253"/>
      <c r="AT97" s="121"/>
      <c r="AU97" s="164"/>
    </row>
    <row r="98" spans="1:47">
      <c r="A98" s="164"/>
      <c r="B98" s="210"/>
      <c r="C98" s="5283" t="s">
        <v>3210</v>
      </c>
      <c r="D98" s="1687"/>
      <c r="E98" s="1712"/>
      <c r="F98" s="1703"/>
      <c r="G98" s="1682" t="b">
        <v>1</v>
      </c>
      <c r="H98" s="1682"/>
      <c r="I98" s="1682"/>
      <c r="J98" s="1682"/>
      <c r="K98" s="1698"/>
      <c r="L98" s="1698"/>
      <c r="M98" s="1698"/>
      <c r="N98" s="1698"/>
      <c r="O98" s="1698"/>
      <c r="P98" s="1698"/>
      <c r="Q98" s="1684">
        <v>0</v>
      </c>
      <c r="R98" s="1698">
        <v>0</v>
      </c>
      <c r="S98" s="1698">
        <v>0</v>
      </c>
      <c r="T98" s="1699">
        <f>Q98*R98*S98</f>
        <v>0</v>
      </c>
      <c r="U98" s="1698">
        <v>0</v>
      </c>
      <c r="V98" s="1698">
        <v>0</v>
      </c>
      <c r="W98" s="1698">
        <v>0</v>
      </c>
      <c r="X98" s="1700">
        <f>U98+V98-W98</f>
        <v>0</v>
      </c>
      <c r="Y98" s="1698">
        <v>0</v>
      </c>
      <c r="Z98" s="1698">
        <v>0</v>
      </c>
      <c r="AA98" s="1699">
        <f>X98*Y98*Z98</f>
        <v>0</v>
      </c>
      <c r="AB98" s="1698">
        <v>0</v>
      </c>
      <c r="AC98" s="1698">
        <v>0</v>
      </c>
      <c r="AD98" s="1698">
        <v>0</v>
      </c>
      <c r="AE98" s="1700">
        <f>AB98+AC98-AD98</f>
        <v>0</v>
      </c>
      <c r="AF98" s="121"/>
      <c r="AG98" s="5510">
        <f>AH98+AI98</f>
        <v>0</v>
      </c>
      <c r="AH98" s="2041"/>
      <c r="AI98" s="2041"/>
      <c r="AJ98" s="2041"/>
      <c r="AK98" s="2041"/>
      <c r="AL98" s="2041"/>
      <c r="AM98" s="2041"/>
      <c r="AN98" s="2041"/>
      <c r="AO98" s="2118">
        <f>AL98+AM98-AN98</f>
        <v>0</v>
      </c>
      <c r="AP98" s="1713">
        <f>AI98+AK98</f>
        <v>0</v>
      </c>
      <c r="AQ98" s="121"/>
      <c r="AR98" s="5511">
        <f>AO98+AP98-AQ98</f>
        <v>0</v>
      </c>
      <c r="AS98" s="253"/>
      <c r="AT98" s="121"/>
      <c r="AU98" s="164"/>
    </row>
    <row r="99" spans="1:47">
      <c r="A99" s="164"/>
      <c r="B99" s="210"/>
      <c r="C99" s="5283" t="s">
        <v>3211</v>
      </c>
      <c r="D99" s="1687"/>
      <c r="E99" s="1712"/>
      <c r="F99" s="1703"/>
      <c r="G99" s="1682" t="b">
        <v>1</v>
      </c>
      <c r="H99" s="1682"/>
      <c r="I99" s="1682"/>
      <c r="J99" s="1682"/>
      <c r="K99" s="1698"/>
      <c r="L99" s="1698"/>
      <c r="M99" s="1698"/>
      <c r="N99" s="1698"/>
      <c r="O99" s="1698"/>
      <c r="P99" s="1698"/>
      <c r="Q99" s="1684">
        <v>0</v>
      </c>
      <c r="R99" s="1698">
        <v>0</v>
      </c>
      <c r="S99" s="1698">
        <v>0</v>
      </c>
      <c r="T99" s="1699">
        <f>Q99*R99*S99</f>
        <v>0</v>
      </c>
      <c r="U99" s="1698">
        <v>0</v>
      </c>
      <c r="V99" s="1698">
        <v>0</v>
      </c>
      <c r="W99" s="1698">
        <v>0</v>
      </c>
      <c r="X99" s="1700">
        <f>U99+V99-W99</f>
        <v>0</v>
      </c>
      <c r="Y99" s="1698">
        <v>0</v>
      </c>
      <c r="Z99" s="1698">
        <v>0</v>
      </c>
      <c r="AA99" s="1699">
        <f>X99*Y99*Z99</f>
        <v>0</v>
      </c>
      <c r="AB99" s="1698">
        <v>0</v>
      </c>
      <c r="AC99" s="1698">
        <v>0</v>
      </c>
      <c r="AD99" s="1698">
        <v>0</v>
      </c>
      <c r="AE99" s="1700">
        <f>AB99+AC99-AD99</f>
        <v>0</v>
      </c>
      <c r="AF99" s="121"/>
      <c r="AG99" s="5510">
        <f>AH99+AI99</f>
        <v>0</v>
      </c>
      <c r="AH99" s="2041"/>
      <c r="AI99" s="2041"/>
      <c r="AJ99" s="2041"/>
      <c r="AK99" s="2041"/>
      <c r="AL99" s="2041"/>
      <c r="AM99" s="2041"/>
      <c r="AN99" s="2041"/>
      <c r="AO99" s="2118">
        <f>AL99+AM99-AN99</f>
        <v>0</v>
      </c>
      <c r="AP99" s="1713">
        <f>AI99+AK99</f>
        <v>0</v>
      </c>
      <c r="AQ99" s="121"/>
      <c r="AR99" s="5511">
        <f>AO99+AP99-AQ99</f>
        <v>0</v>
      </c>
      <c r="AS99" s="253"/>
      <c r="AT99" s="121"/>
      <c r="AU99" s="164"/>
    </row>
    <row r="100" spans="1:47">
      <c r="A100" s="164"/>
      <c r="B100" s="210"/>
      <c r="C100" s="5512" t="s">
        <v>2307</v>
      </c>
      <c r="D100" s="5513"/>
      <c r="E100" s="5514"/>
      <c r="F100" s="5515"/>
      <c r="G100" s="5516">
        <f>COUNTIF(G97:G99,TRUE)</f>
        <v>2</v>
      </c>
      <c r="H100" s="5516"/>
      <c r="I100" s="5516"/>
      <c r="J100" s="5516"/>
      <c r="K100" s="5517"/>
      <c r="L100" s="5517"/>
      <c r="M100" s="5517"/>
      <c r="N100" s="5517"/>
      <c r="O100" s="5517"/>
      <c r="P100" s="5517"/>
      <c r="Q100" s="5518"/>
      <c r="R100" s="5517"/>
      <c r="S100" s="5517"/>
      <c r="T100" s="5519">
        <f>SUMIF($G$97:$G$99,"TRUE",T97:T99)</f>
        <v>0</v>
      </c>
      <c r="U100" s="5517"/>
      <c r="V100" s="5517"/>
      <c r="W100" s="5517"/>
      <c r="X100" s="5517"/>
      <c r="Y100" s="5517"/>
      <c r="Z100" s="5517"/>
      <c r="AA100" s="5519">
        <f>SUMIF($G$97:$G$99,"TRUE",AA97:AA99)</f>
        <v>0</v>
      </c>
      <c r="AB100" s="5519">
        <f>SUMIF($G$97:$G$99,"TRUE",AB97:AB99)</f>
        <v>0</v>
      </c>
      <c r="AC100" s="5519">
        <f>SUMIF($G$97:$G$99,"TRUE",AC97:AC99)</f>
        <v>0</v>
      </c>
      <c r="AD100" s="5519">
        <f>SUMIF($G$97:$G$99,"TRUE",AD97:AD99)</f>
        <v>0</v>
      </c>
      <c r="AE100" s="5520">
        <f>SUMIF($G$97:$G$99,"TRUE",AE97:AE99)</f>
        <v>0</v>
      </c>
      <c r="AF100" s="121"/>
      <c r="AG100" s="5521">
        <f t="shared" ref="AG100:AP100" si="28">SUMIF($G$97:$G$99,"TRUE",AG97:AG99)</f>
        <v>0</v>
      </c>
      <c r="AH100" s="5519">
        <f>SUMIF($G$97:$G$99,"TRUE",AH97:AH99)</f>
        <v>0</v>
      </c>
      <c r="AI100" s="5519">
        <f t="shared" si="28"/>
        <v>0</v>
      </c>
      <c r="AJ100" s="5519">
        <f t="shared" si="28"/>
        <v>0</v>
      </c>
      <c r="AK100" s="5519">
        <f t="shared" si="28"/>
        <v>0</v>
      </c>
      <c r="AL100" s="5519">
        <f t="shared" si="28"/>
        <v>0</v>
      </c>
      <c r="AM100" s="5519">
        <f t="shared" si="28"/>
        <v>0</v>
      </c>
      <c r="AN100" s="5519">
        <f t="shared" si="28"/>
        <v>0</v>
      </c>
      <c r="AO100" s="5519">
        <f t="shared" si="28"/>
        <v>0</v>
      </c>
      <c r="AP100" s="5520">
        <f t="shared" si="28"/>
        <v>0</v>
      </c>
      <c r="AQ100" s="121"/>
      <c r="AR100" s="5112">
        <f>SUMIF($G$97:$G$99,"TRUE",AR97:AR99)</f>
        <v>0</v>
      </c>
      <c r="AS100" s="254"/>
      <c r="AT100" s="121"/>
      <c r="AU100" s="164"/>
    </row>
    <row r="101" spans="1:47" s="101" customFormat="1">
      <c r="A101" s="178"/>
      <c r="B101" s="216"/>
      <c r="C101" s="5522" t="s">
        <v>3212</v>
      </c>
      <c r="D101" s="5523"/>
      <c r="E101" s="5524"/>
      <c r="F101" s="5523"/>
      <c r="G101" s="5525"/>
      <c r="H101" s="5525"/>
      <c r="I101" s="5525"/>
      <c r="J101" s="5525"/>
      <c r="K101" s="5526"/>
      <c r="L101" s="5526"/>
      <c r="M101" s="5526"/>
      <c r="N101" s="5526"/>
      <c r="O101" s="5526"/>
      <c r="P101" s="5526"/>
      <c r="Q101" s="5526"/>
      <c r="R101" s="5526"/>
      <c r="S101" s="5526"/>
      <c r="T101" s="5519">
        <f>SUM(T97:T99)</f>
        <v>0</v>
      </c>
      <c r="U101" s="5526"/>
      <c r="V101" s="5526"/>
      <c r="W101" s="5526"/>
      <c r="X101" s="5526"/>
      <c r="Y101" s="5526"/>
      <c r="Z101" s="5526"/>
      <c r="AA101" s="5519">
        <f>SUM(AA97:AA99)</f>
        <v>0</v>
      </c>
      <c r="AB101" s="5519">
        <f>SUM(AB97:AB99)</f>
        <v>0</v>
      </c>
      <c r="AC101" s="5519">
        <f>SUM(AC97:AC99)</f>
        <v>0</v>
      </c>
      <c r="AD101" s="5519">
        <f>SUM(AD97:AD99)</f>
        <v>0</v>
      </c>
      <c r="AE101" s="5520">
        <f>SUM(AE97:AE99)</f>
        <v>0</v>
      </c>
      <c r="AF101" s="160"/>
      <c r="AG101" s="5521">
        <f t="shared" ref="AG101:AP101" si="29">SUM(AG97:AG99)</f>
        <v>0</v>
      </c>
      <c r="AH101" s="5519">
        <f t="shared" si="29"/>
        <v>0</v>
      </c>
      <c r="AI101" s="5519">
        <f t="shared" si="29"/>
        <v>0</v>
      </c>
      <c r="AJ101" s="5519">
        <f t="shared" si="29"/>
        <v>0</v>
      </c>
      <c r="AK101" s="5519">
        <f t="shared" si="29"/>
        <v>0</v>
      </c>
      <c r="AL101" s="5519">
        <f t="shared" si="29"/>
        <v>0</v>
      </c>
      <c r="AM101" s="5519">
        <f t="shared" si="29"/>
        <v>0</v>
      </c>
      <c r="AN101" s="5519">
        <f t="shared" si="29"/>
        <v>0</v>
      </c>
      <c r="AO101" s="5519">
        <f t="shared" si="29"/>
        <v>0</v>
      </c>
      <c r="AP101" s="5520">
        <f t="shared" si="29"/>
        <v>0</v>
      </c>
      <c r="AQ101" s="160"/>
      <c r="AR101" s="5112">
        <f>SUM(AR97:AR99)</f>
        <v>0</v>
      </c>
      <c r="AS101" s="254"/>
      <c r="AT101" s="160"/>
      <c r="AU101" s="178"/>
    </row>
    <row r="102" spans="1:47" s="101" customFormat="1">
      <c r="A102" s="178"/>
      <c r="B102" s="216"/>
      <c r="C102" s="5278" t="s">
        <v>3213</v>
      </c>
      <c r="D102" s="1681"/>
      <c r="E102" s="1711"/>
      <c r="F102" s="1682"/>
      <c r="G102" s="1682"/>
      <c r="H102" s="1682"/>
      <c r="I102" s="1682"/>
      <c r="J102" s="1682"/>
      <c r="K102" s="1683"/>
      <c r="L102" s="1683"/>
      <c r="M102" s="1683"/>
      <c r="N102" s="1683"/>
      <c r="O102" s="1683"/>
      <c r="P102" s="1683"/>
      <c r="Q102" s="1684"/>
      <c r="R102" s="1684"/>
      <c r="S102" s="1684"/>
      <c r="T102" s="1684"/>
      <c r="U102" s="1684"/>
      <c r="V102" s="1684"/>
      <c r="W102" s="1684"/>
      <c r="X102" s="1684"/>
      <c r="Y102" s="1684"/>
      <c r="Z102" s="1684"/>
      <c r="AA102" s="1684"/>
      <c r="AB102" s="1684"/>
      <c r="AC102" s="1684"/>
      <c r="AD102" s="1684"/>
      <c r="AE102" s="1685"/>
      <c r="AF102" s="160"/>
      <c r="AG102" s="5529"/>
      <c r="AH102" s="2070"/>
      <c r="AI102" s="2070"/>
      <c r="AJ102" s="2070"/>
      <c r="AK102" s="2070"/>
      <c r="AL102" s="2070"/>
      <c r="AM102" s="2070"/>
      <c r="AN102" s="2070"/>
      <c r="AO102" s="2120"/>
      <c r="AP102" s="1715"/>
      <c r="AQ102" s="160"/>
      <c r="AR102" s="5335"/>
      <c r="AS102" s="227"/>
      <c r="AT102" s="160"/>
      <c r="AU102" s="178"/>
    </row>
    <row r="103" spans="1:47" s="101" customFormat="1">
      <c r="A103" s="178"/>
      <c r="B103" s="216"/>
      <c r="C103" s="5283" t="s">
        <v>3214</v>
      </c>
      <c r="D103" s="1687"/>
      <c r="E103" s="1712"/>
      <c r="F103" s="1703"/>
      <c r="G103" s="1697" t="b">
        <v>0</v>
      </c>
      <c r="H103" s="1697"/>
      <c r="I103" s="1697"/>
      <c r="J103" s="1697"/>
      <c r="K103" s="1698"/>
      <c r="L103" s="1698"/>
      <c r="M103" s="1698"/>
      <c r="N103" s="1698"/>
      <c r="O103" s="1698"/>
      <c r="P103" s="1698"/>
      <c r="Q103" s="1684">
        <v>0</v>
      </c>
      <c r="R103" s="1698">
        <v>0</v>
      </c>
      <c r="S103" s="1698">
        <v>0</v>
      </c>
      <c r="T103" s="1699">
        <f>Q103*R103*S103</f>
        <v>0</v>
      </c>
      <c r="U103" s="1698">
        <v>0</v>
      </c>
      <c r="V103" s="1698">
        <v>0</v>
      </c>
      <c r="W103" s="1698">
        <v>0</v>
      </c>
      <c r="X103" s="1700">
        <f>U103+V103-W103</f>
        <v>0</v>
      </c>
      <c r="Y103" s="1698">
        <v>0</v>
      </c>
      <c r="Z103" s="1698">
        <v>0</v>
      </c>
      <c r="AA103" s="1699">
        <f>X103*Y103*Z103</f>
        <v>0</v>
      </c>
      <c r="AB103" s="1698">
        <v>0</v>
      </c>
      <c r="AC103" s="1698">
        <v>0</v>
      </c>
      <c r="AD103" s="1698">
        <v>0</v>
      </c>
      <c r="AE103" s="1700">
        <f>AB103+AC103-AD103</f>
        <v>0</v>
      </c>
      <c r="AF103" s="160"/>
      <c r="AG103" s="5510">
        <f>AH103+AI103</f>
        <v>0</v>
      </c>
      <c r="AH103" s="2041"/>
      <c r="AI103" s="2041"/>
      <c r="AJ103" s="2041"/>
      <c r="AK103" s="2041"/>
      <c r="AL103" s="2041"/>
      <c r="AM103" s="2041"/>
      <c r="AN103" s="2041"/>
      <c r="AO103" s="2118">
        <f>AL103+AM103-AN103</f>
        <v>0</v>
      </c>
      <c r="AP103" s="1713">
        <f>AI103+AK103</f>
        <v>0</v>
      </c>
      <c r="AQ103" s="160"/>
      <c r="AR103" s="5511">
        <f>AO103+AP103-AQ103</f>
        <v>0</v>
      </c>
      <c r="AS103" s="253"/>
      <c r="AT103" s="160"/>
      <c r="AU103" s="178"/>
    </row>
    <row r="104" spans="1:47" s="101" customFormat="1">
      <c r="A104" s="178"/>
      <c r="B104" s="216"/>
      <c r="C104" s="5283" t="s">
        <v>3215</v>
      </c>
      <c r="D104" s="1687"/>
      <c r="E104" s="1712"/>
      <c r="F104" s="1703"/>
      <c r="G104" s="1682" t="b">
        <v>1</v>
      </c>
      <c r="H104" s="1682"/>
      <c r="I104" s="1682"/>
      <c r="J104" s="1682"/>
      <c r="K104" s="1698"/>
      <c r="L104" s="1698"/>
      <c r="M104" s="1698"/>
      <c r="N104" s="1698"/>
      <c r="O104" s="1698"/>
      <c r="P104" s="1698"/>
      <c r="Q104" s="1684">
        <v>0</v>
      </c>
      <c r="R104" s="1698">
        <v>0</v>
      </c>
      <c r="S104" s="1698">
        <v>0</v>
      </c>
      <c r="T104" s="1699">
        <f>Q104*R104*S104</f>
        <v>0</v>
      </c>
      <c r="U104" s="1698">
        <v>0</v>
      </c>
      <c r="V104" s="1698">
        <v>0</v>
      </c>
      <c r="W104" s="1698">
        <v>0</v>
      </c>
      <c r="X104" s="1700">
        <f>U104+V104-W104</f>
        <v>0</v>
      </c>
      <c r="Y104" s="1698">
        <v>0</v>
      </c>
      <c r="Z104" s="1698">
        <v>0</v>
      </c>
      <c r="AA104" s="1699">
        <f>X104*Y104*Z104</f>
        <v>0</v>
      </c>
      <c r="AB104" s="1698">
        <v>0</v>
      </c>
      <c r="AC104" s="1698">
        <v>0</v>
      </c>
      <c r="AD104" s="1698">
        <v>0</v>
      </c>
      <c r="AE104" s="1700">
        <f>AB104+AC104-AD104</f>
        <v>0</v>
      </c>
      <c r="AF104" s="160"/>
      <c r="AG104" s="5510">
        <f>AH104+AI104</f>
        <v>0</v>
      </c>
      <c r="AH104" s="2041"/>
      <c r="AI104" s="2041"/>
      <c r="AJ104" s="2041"/>
      <c r="AK104" s="2041"/>
      <c r="AL104" s="2041"/>
      <c r="AM104" s="2041"/>
      <c r="AN104" s="2041"/>
      <c r="AO104" s="2118">
        <f>AL104+AM104-AN104</f>
        <v>0</v>
      </c>
      <c r="AP104" s="1713">
        <f>AI104+AK104</f>
        <v>0</v>
      </c>
      <c r="AQ104" s="160"/>
      <c r="AR104" s="5511">
        <f>AO104+AP104-AQ104</f>
        <v>0</v>
      </c>
      <c r="AS104" s="253"/>
      <c r="AT104" s="160"/>
      <c r="AU104" s="178"/>
    </row>
    <row r="105" spans="1:47" s="101" customFormat="1">
      <c r="A105" s="178"/>
      <c r="B105" s="216"/>
      <c r="C105" s="5283" t="s">
        <v>3216</v>
      </c>
      <c r="D105" s="1687"/>
      <c r="E105" s="1712"/>
      <c r="F105" s="1703"/>
      <c r="G105" s="1682" t="b">
        <v>1</v>
      </c>
      <c r="H105" s="1682"/>
      <c r="I105" s="1682"/>
      <c r="J105" s="1682"/>
      <c r="K105" s="1698"/>
      <c r="L105" s="1698"/>
      <c r="M105" s="1698"/>
      <c r="N105" s="1698"/>
      <c r="O105" s="1698"/>
      <c r="P105" s="1698"/>
      <c r="Q105" s="1684">
        <v>0</v>
      </c>
      <c r="R105" s="1698">
        <v>0</v>
      </c>
      <c r="S105" s="1698">
        <v>0</v>
      </c>
      <c r="T105" s="1699">
        <f>Q105*R105*S105</f>
        <v>0</v>
      </c>
      <c r="U105" s="1698">
        <v>0</v>
      </c>
      <c r="V105" s="1698">
        <v>0</v>
      </c>
      <c r="W105" s="1698">
        <v>0</v>
      </c>
      <c r="X105" s="1700">
        <f>U105+V105-W105</f>
        <v>0</v>
      </c>
      <c r="Y105" s="1698">
        <v>0</v>
      </c>
      <c r="Z105" s="1698">
        <v>0</v>
      </c>
      <c r="AA105" s="1699">
        <f>X105*Y105*Z105</f>
        <v>0</v>
      </c>
      <c r="AB105" s="1698">
        <v>0</v>
      </c>
      <c r="AC105" s="1698">
        <v>0</v>
      </c>
      <c r="AD105" s="1698">
        <v>0</v>
      </c>
      <c r="AE105" s="1700">
        <f>AB105+AC105-AD105</f>
        <v>0</v>
      </c>
      <c r="AF105" s="160"/>
      <c r="AG105" s="5510">
        <f>AH105+AI105</f>
        <v>0</v>
      </c>
      <c r="AH105" s="2041"/>
      <c r="AI105" s="2041"/>
      <c r="AJ105" s="2041"/>
      <c r="AK105" s="2041"/>
      <c r="AL105" s="2041"/>
      <c r="AM105" s="2041"/>
      <c r="AN105" s="2041"/>
      <c r="AO105" s="2118">
        <f>AL105+AM105-AN105</f>
        <v>0</v>
      </c>
      <c r="AP105" s="1713">
        <f>AI105+AK105</f>
        <v>0</v>
      </c>
      <c r="AQ105" s="160"/>
      <c r="AR105" s="5511">
        <f>AO105+AP105-AQ105</f>
        <v>0</v>
      </c>
      <c r="AS105" s="253"/>
      <c r="AT105" s="160"/>
      <c r="AU105" s="178"/>
    </row>
    <row r="106" spans="1:47" s="101" customFormat="1">
      <c r="A106" s="178"/>
      <c r="B106" s="216"/>
      <c r="C106" s="5512" t="s">
        <v>2307</v>
      </c>
      <c r="D106" s="5513"/>
      <c r="E106" s="5514"/>
      <c r="F106" s="5515"/>
      <c r="G106" s="5516">
        <f>COUNTIF(G103:G105,TRUE)</f>
        <v>2</v>
      </c>
      <c r="H106" s="5516"/>
      <c r="I106" s="5516"/>
      <c r="J106" s="5516"/>
      <c r="K106" s="5517"/>
      <c r="L106" s="5517"/>
      <c r="M106" s="5517"/>
      <c r="N106" s="5517"/>
      <c r="O106" s="5517"/>
      <c r="P106" s="5517"/>
      <c r="Q106" s="5518"/>
      <c r="R106" s="5517"/>
      <c r="S106" s="5517"/>
      <c r="T106" s="5519">
        <f>SUMIF($G$103:$G$105,"TRUE",T103:T105)</f>
        <v>0</v>
      </c>
      <c r="U106" s="5517"/>
      <c r="V106" s="5517"/>
      <c r="W106" s="5517"/>
      <c r="X106" s="5517"/>
      <c r="Y106" s="5517"/>
      <c r="Z106" s="5517"/>
      <c r="AA106" s="5519">
        <f>SUMIF($G$103:$G$105,"TRUE",AA103:AA105)</f>
        <v>0</v>
      </c>
      <c r="AB106" s="5519">
        <f>SUMIF($G$103:$G$105,"TRUE",AB103:AB105)</f>
        <v>0</v>
      </c>
      <c r="AC106" s="5519">
        <f>SUMIF($G$103:$G$105,"TRUE",AC103:AC105)</f>
        <v>0</v>
      </c>
      <c r="AD106" s="5519">
        <f>SUMIF($G$103:$G$105,"TRUE",AD103:AD105)</f>
        <v>0</v>
      </c>
      <c r="AE106" s="5520">
        <f>SUMIF($G$103:$G$105,"TRUE",AE103:AE105)</f>
        <v>0</v>
      </c>
      <c r="AF106" s="160"/>
      <c r="AG106" s="5521">
        <f t="shared" ref="AG106:AP106" si="30">SUMIF($G$103:$G$105,"TRUE",AG103:AG105)</f>
        <v>0</v>
      </c>
      <c r="AH106" s="5519">
        <f t="shared" si="30"/>
        <v>0</v>
      </c>
      <c r="AI106" s="5519">
        <f t="shared" si="30"/>
        <v>0</v>
      </c>
      <c r="AJ106" s="5519">
        <f t="shared" si="30"/>
        <v>0</v>
      </c>
      <c r="AK106" s="5519">
        <f t="shared" si="30"/>
        <v>0</v>
      </c>
      <c r="AL106" s="5519">
        <f t="shared" si="30"/>
        <v>0</v>
      </c>
      <c r="AM106" s="5519">
        <f t="shared" si="30"/>
        <v>0</v>
      </c>
      <c r="AN106" s="5519">
        <f t="shared" si="30"/>
        <v>0</v>
      </c>
      <c r="AO106" s="5519">
        <f t="shared" si="30"/>
        <v>0</v>
      </c>
      <c r="AP106" s="5520">
        <f t="shared" si="30"/>
        <v>0</v>
      </c>
      <c r="AQ106" s="160"/>
      <c r="AR106" s="5112">
        <f>SUMIF($G$103:$G$105,"TRUE",AR103:AR105)</f>
        <v>0</v>
      </c>
      <c r="AS106" s="254"/>
      <c r="AT106" s="160"/>
      <c r="AU106" s="178"/>
    </row>
    <row r="107" spans="1:47" s="101" customFormat="1">
      <c r="A107" s="178"/>
      <c r="B107" s="216"/>
      <c r="C107" s="5522" t="s">
        <v>3217</v>
      </c>
      <c r="D107" s="5523"/>
      <c r="E107" s="5524"/>
      <c r="F107" s="5523"/>
      <c r="G107" s="5525"/>
      <c r="H107" s="5525"/>
      <c r="I107" s="5525"/>
      <c r="J107" s="5525"/>
      <c r="K107" s="5526"/>
      <c r="L107" s="5526"/>
      <c r="M107" s="5526"/>
      <c r="N107" s="5526"/>
      <c r="O107" s="5526"/>
      <c r="P107" s="5526"/>
      <c r="Q107" s="5526"/>
      <c r="R107" s="5526"/>
      <c r="S107" s="5526"/>
      <c r="T107" s="5519">
        <f>SUM(T103:T105)</f>
        <v>0</v>
      </c>
      <c r="U107" s="5526"/>
      <c r="V107" s="5526"/>
      <c r="W107" s="5526"/>
      <c r="X107" s="5526"/>
      <c r="Y107" s="5526"/>
      <c r="Z107" s="5526"/>
      <c r="AA107" s="5519">
        <f>SUM(AA103:AA105)</f>
        <v>0</v>
      </c>
      <c r="AB107" s="5519">
        <f>SUM(AB103:AB105)</f>
        <v>0</v>
      </c>
      <c r="AC107" s="5519">
        <f>SUM(AC103:AC105)</f>
        <v>0</v>
      </c>
      <c r="AD107" s="5519">
        <f>SUM(AD103:AD105)</f>
        <v>0</v>
      </c>
      <c r="AE107" s="5520">
        <f>SUM(AE103:AE105)</f>
        <v>0</v>
      </c>
      <c r="AF107" s="160"/>
      <c r="AG107" s="5521">
        <f t="shared" ref="AG107:AP107" si="31">SUM(AG103:AG105)</f>
        <v>0</v>
      </c>
      <c r="AH107" s="5519">
        <f t="shared" si="31"/>
        <v>0</v>
      </c>
      <c r="AI107" s="5519">
        <f t="shared" si="31"/>
        <v>0</v>
      </c>
      <c r="AJ107" s="5519">
        <f t="shared" si="31"/>
        <v>0</v>
      </c>
      <c r="AK107" s="5519">
        <f t="shared" si="31"/>
        <v>0</v>
      </c>
      <c r="AL107" s="5519">
        <f t="shared" si="31"/>
        <v>0</v>
      </c>
      <c r="AM107" s="5519">
        <f t="shared" si="31"/>
        <v>0</v>
      </c>
      <c r="AN107" s="5519">
        <f t="shared" si="31"/>
        <v>0</v>
      </c>
      <c r="AO107" s="5519">
        <f t="shared" si="31"/>
        <v>0</v>
      </c>
      <c r="AP107" s="5520">
        <f t="shared" si="31"/>
        <v>0</v>
      </c>
      <c r="AQ107" s="160"/>
      <c r="AR107" s="5112">
        <f>SUM(AR103:AR105)</f>
        <v>0</v>
      </c>
      <c r="AS107" s="254"/>
      <c r="AT107" s="160"/>
      <c r="AU107" s="178"/>
    </row>
    <row r="108" spans="1:47" s="101" customFormat="1">
      <c r="A108" s="178"/>
      <c r="B108" s="216"/>
      <c r="C108" s="5283" t="s">
        <v>3218</v>
      </c>
      <c r="D108" s="1687"/>
      <c r="E108" s="1711"/>
      <c r="F108" s="1691"/>
      <c r="G108" s="1692"/>
      <c r="H108" s="1692"/>
      <c r="I108" s="1692"/>
      <c r="J108" s="1692"/>
      <c r="K108" s="1693"/>
      <c r="L108" s="1693"/>
      <c r="M108" s="1693"/>
      <c r="N108" s="1693"/>
      <c r="O108" s="1693"/>
      <c r="P108" s="1693"/>
      <c r="Q108" s="1693"/>
      <c r="R108" s="1693"/>
      <c r="S108" s="1693"/>
      <c r="T108" s="1693"/>
      <c r="U108" s="1693"/>
      <c r="V108" s="1693"/>
      <c r="W108" s="1693"/>
      <c r="X108" s="1693"/>
      <c r="Y108" s="1693"/>
      <c r="Z108" s="1693"/>
      <c r="AA108" s="1693"/>
      <c r="AB108" s="1693"/>
      <c r="AC108" s="1693"/>
      <c r="AD108" s="1693"/>
      <c r="AE108" s="1704"/>
      <c r="AF108" s="160"/>
      <c r="AG108" s="5530"/>
      <c r="AH108" s="2070"/>
      <c r="AI108" s="2070"/>
      <c r="AJ108" s="2070"/>
      <c r="AK108" s="2070"/>
      <c r="AL108" s="2070"/>
      <c r="AM108" s="2070"/>
      <c r="AN108" s="2070"/>
      <c r="AO108" s="2070"/>
      <c r="AP108" s="1716"/>
      <c r="AQ108" s="160"/>
      <c r="AR108" s="5528"/>
      <c r="AS108" s="223"/>
      <c r="AT108" s="160"/>
      <c r="AU108" s="178"/>
    </row>
    <row r="109" spans="1:47" s="101" customFormat="1">
      <c r="A109" s="178"/>
      <c r="B109" s="216"/>
      <c r="C109" s="5283" t="s">
        <v>3219</v>
      </c>
      <c r="D109" s="1687"/>
      <c r="E109" s="1711"/>
      <c r="F109" s="1691"/>
      <c r="G109" s="1692"/>
      <c r="H109" s="1692"/>
      <c r="I109" s="1692"/>
      <c r="J109" s="1692"/>
      <c r="K109" s="1693"/>
      <c r="L109" s="1693"/>
      <c r="M109" s="1693"/>
      <c r="N109" s="1693"/>
      <c r="O109" s="1693"/>
      <c r="P109" s="1693"/>
      <c r="Q109" s="1693"/>
      <c r="R109" s="1693"/>
      <c r="S109" s="1693"/>
      <c r="T109" s="1693"/>
      <c r="U109" s="1693"/>
      <c r="V109" s="1693"/>
      <c r="W109" s="1693"/>
      <c r="X109" s="1693"/>
      <c r="Y109" s="1693"/>
      <c r="Z109" s="1693"/>
      <c r="AA109" s="1693"/>
      <c r="AB109" s="1693"/>
      <c r="AC109" s="1693"/>
      <c r="AD109" s="1693"/>
      <c r="AE109" s="1704"/>
      <c r="AF109" s="160"/>
      <c r="AG109" s="5530"/>
      <c r="AH109" s="2070"/>
      <c r="AI109" s="2070"/>
      <c r="AJ109" s="2070"/>
      <c r="AK109" s="2070"/>
      <c r="AL109" s="2070"/>
      <c r="AM109" s="2070"/>
      <c r="AN109" s="2070"/>
      <c r="AO109" s="2070"/>
      <c r="AP109" s="1716"/>
      <c r="AQ109" s="160"/>
      <c r="AR109" s="5528"/>
      <c r="AS109" s="223"/>
      <c r="AT109" s="160"/>
      <c r="AU109" s="178"/>
    </row>
    <row r="110" spans="1:47" s="101" customFormat="1">
      <c r="A110" s="178"/>
      <c r="B110" s="216"/>
      <c r="C110" s="5283" t="s">
        <v>3220</v>
      </c>
      <c r="D110" s="1687"/>
      <c r="E110" s="1711"/>
      <c r="F110" s="1691"/>
      <c r="G110" s="1697" t="b">
        <v>0</v>
      </c>
      <c r="H110" s="1697"/>
      <c r="I110" s="1697"/>
      <c r="J110" s="1697"/>
      <c r="K110" s="1693"/>
      <c r="L110" s="1693"/>
      <c r="M110" s="1693"/>
      <c r="N110" s="1693"/>
      <c r="O110" s="1693"/>
      <c r="P110" s="1693"/>
      <c r="Q110" s="1693"/>
      <c r="R110" s="1622">
        <v>0</v>
      </c>
      <c r="S110" s="1622">
        <v>0</v>
      </c>
      <c r="T110" s="1699">
        <f>R110*S110</f>
        <v>0</v>
      </c>
      <c r="U110" s="1622">
        <v>0</v>
      </c>
      <c r="V110" s="1622">
        <v>0</v>
      </c>
      <c r="W110" s="1622">
        <v>0</v>
      </c>
      <c r="X110" s="1693"/>
      <c r="Y110" s="1622">
        <v>0</v>
      </c>
      <c r="Z110" s="1698">
        <v>0</v>
      </c>
      <c r="AA110" s="1699">
        <f>Y110*Z110</f>
        <v>0</v>
      </c>
      <c r="AB110" s="1698">
        <v>0</v>
      </c>
      <c r="AC110" s="1698">
        <v>0</v>
      </c>
      <c r="AD110" s="1698">
        <v>0</v>
      </c>
      <c r="AE110" s="1700">
        <f>AB110+AC110-AD110</f>
        <v>0</v>
      </c>
      <c r="AF110" s="160"/>
      <c r="AG110" s="5510">
        <f>AH110+AI110</f>
        <v>0</v>
      </c>
      <c r="AH110" s="2041"/>
      <c r="AI110" s="2041"/>
      <c r="AJ110" s="2041"/>
      <c r="AK110" s="2041"/>
      <c r="AL110" s="2041"/>
      <c r="AM110" s="2041"/>
      <c r="AN110" s="2041"/>
      <c r="AO110" s="2118">
        <f>AL110+AM110-AN110</f>
        <v>0</v>
      </c>
      <c r="AP110" s="1713">
        <f>AI110+AK110</f>
        <v>0</v>
      </c>
      <c r="AQ110" s="160"/>
      <c r="AR110" s="5511">
        <f>AO110+AP110-AQ110</f>
        <v>0</v>
      </c>
      <c r="AS110" s="253"/>
      <c r="AT110" s="160"/>
      <c r="AU110" s="178"/>
    </row>
    <row r="111" spans="1:47" s="101" customFormat="1">
      <c r="A111" s="178"/>
      <c r="B111" s="216"/>
      <c r="C111" s="5283" t="s">
        <v>3221</v>
      </c>
      <c r="D111" s="1687"/>
      <c r="E111" s="1711"/>
      <c r="F111" s="1691"/>
      <c r="G111" s="1682" t="b">
        <v>1</v>
      </c>
      <c r="H111" s="1682"/>
      <c r="I111" s="1682"/>
      <c r="J111" s="1682"/>
      <c r="K111" s="1693"/>
      <c r="L111" s="1693"/>
      <c r="M111" s="1693"/>
      <c r="N111" s="1693"/>
      <c r="O111" s="1693"/>
      <c r="P111" s="1693"/>
      <c r="Q111" s="1693"/>
      <c r="R111" s="1622">
        <v>0</v>
      </c>
      <c r="S111" s="1622">
        <v>0</v>
      </c>
      <c r="T111" s="1699">
        <f>R111*S111</f>
        <v>0</v>
      </c>
      <c r="U111" s="1622">
        <v>0</v>
      </c>
      <c r="V111" s="1622">
        <v>0</v>
      </c>
      <c r="W111" s="1622">
        <v>0</v>
      </c>
      <c r="X111" s="1693"/>
      <c r="Y111" s="1622">
        <v>0</v>
      </c>
      <c r="Z111" s="1698">
        <v>0</v>
      </c>
      <c r="AA111" s="1699">
        <f>Y111*Z111</f>
        <v>0</v>
      </c>
      <c r="AB111" s="1698">
        <v>0</v>
      </c>
      <c r="AC111" s="1698">
        <v>0</v>
      </c>
      <c r="AD111" s="1698">
        <v>0</v>
      </c>
      <c r="AE111" s="1700">
        <f>AB111+AC111-AD111</f>
        <v>0</v>
      </c>
      <c r="AF111" s="160"/>
      <c r="AG111" s="5510">
        <f>AH111+AI111</f>
        <v>0</v>
      </c>
      <c r="AH111" s="2041"/>
      <c r="AI111" s="2041"/>
      <c r="AJ111" s="2041"/>
      <c r="AK111" s="2041"/>
      <c r="AL111" s="2041"/>
      <c r="AM111" s="2041"/>
      <c r="AN111" s="2041"/>
      <c r="AO111" s="2118">
        <f>AL111+AM111-AN111</f>
        <v>0</v>
      </c>
      <c r="AP111" s="1713">
        <f>AI111+AK111</f>
        <v>0</v>
      </c>
      <c r="AQ111" s="160"/>
      <c r="AR111" s="5511">
        <f>AO111+AP111-AQ111</f>
        <v>0</v>
      </c>
      <c r="AS111" s="253"/>
      <c r="AT111" s="160"/>
      <c r="AU111" s="178"/>
    </row>
    <row r="112" spans="1:47" s="101" customFormat="1">
      <c r="A112" s="178"/>
      <c r="B112" s="216"/>
      <c r="C112" s="5283" t="s">
        <v>3222</v>
      </c>
      <c r="D112" s="1687"/>
      <c r="E112" s="1711"/>
      <c r="F112" s="1691"/>
      <c r="G112" s="1682" t="b">
        <v>1</v>
      </c>
      <c r="H112" s="1682"/>
      <c r="I112" s="1682"/>
      <c r="J112" s="1682"/>
      <c r="K112" s="1693"/>
      <c r="L112" s="1693"/>
      <c r="M112" s="1693"/>
      <c r="N112" s="1693"/>
      <c r="O112" s="1693"/>
      <c r="P112" s="1693"/>
      <c r="Q112" s="1693"/>
      <c r="R112" s="1622">
        <v>0</v>
      </c>
      <c r="S112" s="1622">
        <v>0</v>
      </c>
      <c r="T112" s="1699">
        <f>R112*S112</f>
        <v>0</v>
      </c>
      <c r="U112" s="1622">
        <v>0</v>
      </c>
      <c r="V112" s="1622">
        <v>0</v>
      </c>
      <c r="W112" s="1622">
        <v>0</v>
      </c>
      <c r="X112" s="1693"/>
      <c r="Y112" s="1622">
        <v>0</v>
      </c>
      <c r="Z112" s="1698">
        <v>0</v>
      </c>
      <c r="AA112" s="1699">
        <f>Y112*Z112</f>
        <v>0</v>
      </c>
      <c r="AB112" s="1698">
        <v>0</v>
      </c>
      <c r="AC112" s="1698">
        <v>0</v>
      </c>
      <c r="AD112" s="1698">
        <v>0</v>
      </c>
      <c r="AE112" s="1700">
        <f>AB112+AC112-AD112</f>
        <v>0</v>
      </c>
      <c r="AF112" s="160"/>
      <c r="AG112" s="5510">
        <f>AH112+AI112</f>
        <v>0</v>
      </c>
      <c r="AH112" s="2041"/>
      <c r="AI112" s="2041"/>
      <c r="AJ112" s="2041"/>
      <c r="AK112" s="2041"/>
      <c r="AL112" s="2041"/>
      <c r="AM112" s="2041"/>
      <c r="AN112" s="2041"/>
      <c r="AO112" s="2118">
        <f>AL112+AM112-AN112</f>
        <v>0</v>
      </c>
      <c r="AP112" s="1713">
        <f>AI112+AK112</f>
        <v>0</v>
      </c>
      <c r="AQ112" s="160"/>
      <c r="AR112" s="5511">
        <f>AO112+AP112-AQ112</f>
        <v>0</v>
      </c>
      <c r="AS112" s="253"/>
      <c r="AT112" s="160"/>
      <c r="AU112" s="178"/>
    </row>
    <row r="113" spans="1:47" s="101" customFormat="1">
      <c r="A113" s="178"/>
      <c r="B113" s="216"/>
      <c r="C113" s="5512" t="s">
        <v>2307</v>
      </c>
      <c r="D113" s="5513"/>
      <c r="E113" s="5524"/>
      <c r="F113" s="5531"/>
      <c r="G113" s="5516">
        <f>COUNTIF(G110:G112,TRUE)</f>
        <v>2</v>
      </c>
      <c r="H113" s="5516"/>
      <c r="I113" s="5516"/>
      <c r="J113" s="5516"/>
      <c r="K113" s="5532"/>
      <c r="L113" s="5532"/>
      <c r="M113" s="5532"/>
      <c r="N113" s="5532"/>
      <c r="O113" s="5532"/>
      <c r="P113" s="5532"/>
      <c r="Q113" s="5532"/>
      <c r="R113" s="5526">
        <f>SUMIF($G$110:$G$112,"TRUE",R110:R112)</f>
        <v>0</v>
      </c>
      <c r="S113" s="5532"/>
      <c r="T113" s="5519">
        <f>SUMIF($G$110:$G$112,"TRUE",T110:T112)</f>
        <v>0</v>
      </c>
      <c r="U113" s="5532"/>
      <c r="V113" s="5532"/>
      <c r="W113" s="5532"/>
      <c r="X113" s="5532"/>
      <c r="Y113" s="5532"/>
      <c r="Z113" s="5532"/>
      <c r="AA113" s="5519">
        <f>SUMIF($G$110:$G$112,"TRUE",AA110:AA112)</f>
        <v>0</v>
      </c>
      <c r="AB113" s="5519">
        <f>SUMIF($G$110:$G$112,"TRUE",AB110:AB112)</f>
        <v>0</v>
      </c>
      <c r="AC113" s="5519">
        <f>SUMIF($G$110:$G$112,"TRUE",AC110:AC112)</f>
        <v>0</v>
      </c>
      <c r="AD113" s="5519">
        <f>SUMIF($G$110:$G$112,"TRUE",AD110:AD112)</f>
        <v>0</v>
      </c>
      <c r="AE113" s="5520">
        <f>SUMIF($G$110:$G$112,"TRUE",AE110:AE112)</f>
        <v>0</v>
      </c>
      <c r="AF113" s="160"/>
      <c r="AG113" s="5521">
        <f t="shared" ref="AG113:AP113" si="32">SUMIF($G$110:$G$112,"TRUE",AG110:AG112)</f>
        <v>0</v>
      </c>
      <c r="AH113" s="5519">
        <f t="shared" si="32"/>
        <v>0</v>
      </c>
      <c r="AI113" s="5519">
        <f t="shared" si="32"/>
        <v>0</v>
      </c>
      <c r="AJ113" s="5519">
        <f t="shared" si="32"/>
        <v>0</v>
      </c>
      <c r="AK113" s="5519">
        <f t="shared" si="32"/>
        <v>0</v>
      </c>
      <c r="AL113" s="5519">
        <f t="shared" si="32"/>
        <v>0</v>
      </c>
      <c r="AM113" s="5519">
        <f t="shared" si="32"/>
        <v>0</v>
      </c>
      <c r="AN113" s="5519">
        <f t="shared" si="32"/>
        <v>0</v>
      </c>
      <c r="AO113" s="5519">
        <f t="shared" si="32"/>
        <v>0</v>
      </c>
      <c r="AP113" s="5520">
        <f t="shared" si="32"/>
        <v>0</v>
      </c>
      <c r="AQ113" s="160"/>
      <c r="AR113" s="5112">
        <f>SUMIF($G$110:$G$112,"TRUE",AR110:AR112)</f>
        <v>0</v>
      </c>
      <c r="AS113" s="254"/>
      <c r="AT113" s="160"/>
      <c r="AU113" s="178"/>
    </row>
    <row r="114" spans="1:47" s="101" customFormat="1">
      <c r="A114" s="178"/>
      <c r="B114" s="216"/>
      <c r="C114" s="5522" t="s">
        <v>3223</v>
      </c>
      <c r="D114" s="5513"/>
      <c r="E114" s="5524"/>
      <c r="F114" s="5531"/>
      <c r="G114" s="5533"/>
      <c r="H114" s="5533"/>
      <c r="I114" s="5533"/>
      <c r="J114" s="5533"/>
      <c r="K114" s="5532"/>
      <c r="L114" s="5532"/>
      <c r="M114" s="5532"/>
      <c r="N114" s="5532"/>
      <c r="O114" s="5532"/>
      <c r="P114" s="5532"/>
      <c r="Q114" s="5532"/>
      <c r="R114" s="5526">
        <f>SUM(R110:R112)</f>
        <v>0</v>
      </c>
      <c r="S114" s="5532"/>
      <c r="T114" s="5519">
        <f>SUM(T110:T112)</f>
        <v>0</v>
      </c>
      <c r="U114" s="5532"/>
      <c r="V114" s="5532"/>
      <c r="W114" s="5532"/>
      <c r="X114" s="5532"/>
      <c r="Y114" s="5532"/>
      <c r="Z114" s="5532"/>
      <c r="AA114" s="5519">
        <f>SUM(AA110:AA112)</f>
        <v>0</v>
      </c>
      <c r="AB114" s="5519">
        <f>SUM(AB110:AB112)</f>
        <v>0</v>
      </c>
      <c r="AC114" s="5519">
        <f>SUM(AC110:AC112)</f>
        <v>0</v>
      </c>
      <c r="AD114" s="5519">
        <f>SUM(AD110:AD112)</f>
        <v>0</v>
      </c>
      <c r="AE114" s="5520">
        <f>SUM(AE110:AE112)</f>
        <v>0</v>
      </c>
      <c r="AF114" s="160"/>
      <c r="AG114" s="5521">
        <f t="shared" ref="AG114:AP114" si="33">SUM(AG110:AG112)</f>
        <v>0</v>
      </c>
      <c r="AH114" s="5519">
        <f t="shared" si="33"/>
        <v>0</v>
      </c>
      <c r="AI114" s="5519">
        <f t="shared" si="33"/>
        <v>0</v>
      </c>
      <c r="AJ114" s="5519">
        <f t="shared" si="33"/>
        <v>0</v>
      </c>
      <c r="AK114" s="5519">
        <f t="shared" si="33"/>
        <v>0</v>
      </c>
      <c r="AL114" s="5519">
        <f t="shared" si="33"/>
        <v>0</v>
      </c>
      <c r="AM114" s="5519">
        <f t="shared" si="33"/>
        <v>0</v>
      </c>
      <c r="AN114" s="5519">
        <f t="shared" si="33"/>
        <v>0</v>
      </c>
      <c r="AO114" s="5519">
        <f t="shared" si="33"/>
        <v>0</v>
      </c>
      <c r="AP114" s="5520">
        <f t="shared" si="33"/>
        <v>0</v>
      </c>
      <c r="AQ114" s="160"/>
      <c r="AR114" s="5112">
        <f>SUM(AR110:AR112)</f>
        <v>0</v>
      </c>
      <c r="AS114" s="254"/>
      <c r="AT114" s="160"/>
      <c r="AU114" s="178"/>
    </row>
    <row r="115" spans="1:47" s="101" customFormat="1">
      <c r="A115" s="178"/>
      <c r="B115" s="216"/>
      <c r="C115" s="5283" t="s">
        <v>3224</v>
      </c>
      <c r="D115" s="1687"/>
      <c r="E115" s="1711"/>
      <c r="F115" s="1691"/>
      <c r="G115" s="1692"/>
      <c r="H115" s="1692"/>
      <c r="I115" s="1692"/>
      <c r="J115" s="1692"/>
      <c r="K115" s="1693"/>
      <c r="L115" s="1693"/>
      <c r="M115" s="1693"/>
      <c r="N115" s="1693"/>
      <c r="O115" s="1693"/>
      <c r="P115" s="1693"/>
      <c r="Q115" s="1693"/>
      <c r="R115" s="1693"/>
      <c r="S115" s="1693"/>
      <c r="T115" s="1693"/>
      <c r="U115" s="1693"/>
      <c r="V115" s="1693"/>
      <c r="W115" s="1693"/>
      <c r="X115" s="1693"/>
      <c r="Y115" s="1693"/>
      <c r="Z115" s="1693"/>
      <c r="AA115" s="1693"/>
      <c r="AB115" s="1693"/>
      <c r="AC115" s="1693"/>
      <c r="AD115" s="1693"/>
      <c r="AE115" s="1704"/>
      <c r="AF115" s="160"/>
      <c r="AG115" s="5529"/>
      <c r="AH115" s="2070"/>
      <c r="AI115" s="2070"/>
      <c r="AJ115" s="2070"/>
      <c r="AK115" s="2070"/>
      <c r="AL115" s="2070"/>
      <c r="AM115" s="2070"/>
      <c r="AN115" s="2070"/>
      <c r="AO115" s="2120"/>
      <c r="AP115" s="1715"/>
      <c r="AQ115" s="160"/>
      <c r="AR115" s="5528"/>
      <c r="AS115" s="223"/>
      <c r="AT115" s="160"/>
      <c r="AU115" s="178"/>
    </row>
    <row r="116" spans="1:47" s="101" customFormat="1">
      <c r="A116" s="178"/>
      <c r="B116" s="216"/>
      <c r="C116" s="5283" t="s">
        <v>3225</v>
      </c>
      <c r="D116" s="1687"/>
      <c r="E116" s="1712"/>
      <c r="F116" s="1703"/>
      <c r="G116" s="1697" t="b">
        <v>0</v>
      </c>
      <c r="H116" s="1697"/>
      <c r="I116" s="1697"/>
      <c r="J116" s="1697"/>
      <c r="K116" s="1698"/>
      <c r="L116" s="1698"/>
      <c r="M116" s="1698"/>
      <c r="N116" s="1698"/>
      <c r="O116" s="1698"/>
      <c r="P116" s="1698"/>
      <c r="Q116" s="1684"/>
      <c r="R116" s="1622">
        <v>0</v>
      </c>
      <c r="S116" s="1622">
        <v>0</v>
      </c>
      <c r="T116" s="1699">
        <f>R116*S116</f>
        <v>0</v>
      </c>
      <c r="U116" s="1622">
        <v>0</v>
      </c>
      <c r="V116" s="1622">
        <v>0</v>
      </c>
      <c r="W116" s="1622">
        <v>0</v>
      </c>
      <c r="X116" s="1693"/>
      <c r="Y116" s="1622">
        <v>0</v>
      </c>
      <c r="Z116" s="1698">
        <v>0</v>
      </c>
      <c r="AA116" s="1699">
        <f>Y116*Z116</f>
        <v>0</v>
      </c>
      <c r="AB116" s="1698">
        <v>0</v>
      </c>
      <c r="AC116" s="1698">
        <v>0</v>
      </c>
      <c r="AD116" s="1698">
        <v>0</v>
      </c>
      <c r="AE116" s="1700">
        <f>AB116+AC116-AD116</f>
        <v>0</v>
      </c>
      <c r="AF116" s="160"/>
      <c r="AG116" s="5510">
        <f>AH116+AI116</f>
        <v>0</v>
      </c>
      <c r="AH116" s="2041"/>
      <c r="AI116" s="2041"/>
      <c r="AJ116" s="2041"/>
      <c r="AK116" s="2041"/>
      <c r="AL116" s="2041"/>
      <c r="AM116" s="2041"/>
      <c r="AN116" s="2041"/>
      <c r="AO116" s="2118">
        <f>AL116+AM116-AN116</f>
        <v>0</v>
      </c>
      <c r="AP116" s="1713">
        <f>AI116+AK116</f>
        <v>0</v>
      </c>
      <c r="AQ116" s="160"/>
      <c r="AR116" s="5511">
        <f>AO116+AP116-AQ116</f>
        <v>0</v>
      </c>
      <c r="AS116" s="253"/>
      <c r="AT116" s="160"/>
      <c r="AU116" s="178"/>
    </row>
    <row r="117" spans="1:47" s="101" customFormat="1">
      <c r="A117" s="178"/>
      <c r="B117" s="216"/>
      <c r="C117" s="5283" t="s">
        <v>3226</v>
      </c>
      <c r="D117" s="1687"/>
      <c r="E117" s="1712"/>
      <c r="F117" s="1703"/>
      <c r="G117" s="1682" t="b">
        <v>1</v>
      </c>
      <c r="H117" s="1682"/>
      <c r="I117" s="1682"/>
      <c r="J117" s="1682"/>
      <c r="K117" s="1698"/>
      <c r="L117" s="1698"/>
      <c r="M117" s="1698"/>
      <c r="N117" s="1698"/>
      <c r="O117" s="1698"/>
      <c r="P117" s="1698"/>
      <c r="Q117" s="1684"/>
      <c r="R117" s="1622">
        <v>0</v>
      </c>
      <c r="S117" s="1622">
        <v>0</v>
      </c>
      <c r="T117" s="1699">
        <f>R117*S117</f>
        <v>0</v>
      </c>
      <c r="U117" s="1622">
        <v>0</v>
      </c>
      <c r="V117" s="1622">
        <v>0</v>
      </c>
      <c r="W117" s="1622">
        <v>0</v>
      </c>
      <c r="X117" s="1693"/>
      <c r="Y117" s="1622">
        <v>0</v>
      </c>
      <c r="Z117" s="1698">
        <v>0</v>
      </c>
      <c r="AA117" s="1699">
        <f>Y117*Z117</f>
        <v>0</v>
      </c>
      <c r="AB117" s="1698">
        <v>0</v>
      </c>
      <c r="AC117" s="1698">
        <v>0</v>
      </c>
      <c r="AD117" s="1698">
        <v>0</v>
      </c>
      <c r="AE117" s="1700">
        <f>AB117+AC117-AD117</f>
        <v>0</v>
      </c>
      <c r="AF117" s="160"/>
      <c r="AG117" s="5510">
        <f>AH117+AI117</f>
        <v>0</v>
      </c>
      <c r="AH117" s="2041"/>
      <c r="AI117" s="2041"/>
      <c r="AJ117" s="2041"/>
      <c r="AK117" s="2041"/>
      <c r="AL117" s="2041"/>
      <c r="AM117" s="2041"/>
      <c r="AN117" s="2041"/>
      <c r="AO117" s="2118">
        <f>AL117+AM117-AN117</f>
        <v>0</v>
      </c>
      <c r="AP117" s="1713">
        <f>AI117+AK117</f>
        <v>0</v>
      </c>
      <c r="AQ117" s="160"/>
      <c r="AR117" s="5511">
        <f>AO117+AP117-AQ117</f>
        <v>0</v>
      </c>
      <c r="AS117" s="253"/>
      <c r="AT117" s="160"/>
      <c r="AU117" s="178"/>
    </row>
    <row r="118" spans="1:47" s="101" customFormat="1">
      <c r="A118" s="178"/>
      <c r="B118" s="216"/>
      <c r="C118" s="5283" t="s">
        <v>3227</v>
      </c>
      <c r="D118" s="1687"/>
      <c r="E118" s="1712"/>
      <c r="F118" s="1703"/>
      <c r="G118" s="1682" t="b">
        <v>1</v>
      </c>
      <c r="H118" s="1682"/>
      <c r="I118" s="1682"/>
      <c r="J118" s="1682"/>
      <c r="K118" s="1698"/>
      <c r="L118" s="1698"/>
      <c r="M118" s="1698"/>
      <c r="N118" s="1698"/>
      <c r="O118" s="1698"/>
      <c r="P118" s="1698"/>
      <c r="Q118" s="1684"/>
      <c r="R118" s="1622">
        <v>0</v>
      </c>
      <c r="S118" s="1622">
        <v>0</v>
      </c>
      <c r="T118" s="1699">
        <f>R118*S118</f>
        <v>0</v>
      </c>
      <c r="U118" s="1622">
        <v>0</v>
      </c>
      <c r="V118" s="1622">
        <v>0</v>
      </c>
      <c r="W118" s="1622">
        <v>0</v>
      </c>
      <c r="X118" s="1693"/>
      <c r="Y118" s="1622">
        <v>0</v>
      </c>
      <c r="Z118" s="1698">
        <v>0</v>
      </c>
      <c r="AA118" s="1699">
        <f>Y118*Z118</f>
        <v>0</v>
      </c>
      <c r="AB118" s="1698">
        <v>0</v>
      </c>
      <c r="AC118" s="1698">
        <v>0</v>
      </c>
      <c r="AD118" s="1698">
        <v>0</v>
      </c>
      <c r="AE118" s="1700">
        <f>AB118+AC118-AD118</f>
        <v>0</v>
      </c>
      <c r="AF118" s="160"/>
      <c r="AG118" s="5510">
        <f>AH118+AI118</f>
        <v>0</v>
      </c>
      <c r="AH118" s="2041"/>
      <c r="AI118" s="2041"/>
      <c r="AJ118" s="2041"/>
      <c r="AK118" s="2041"/>
      <c r="AL118" s="2041"/>
      <c r="AM118" s="2041"/>
      <c r="AN118" s="2041"/>
      <c r="AO118" s="2118">
        <f>AL118+AM118-AN118</f>
        <v>0</v>
      </c>
      <c r="AP118" s="1713">
        <f>AI118+AK118</f>
        <v>0</v>
      </c>
      <c r="AQ118" s="160"/>
      <c r="AR118" s="5511">
        <f>AO118+AP118-AQ118</f>
        <v>0</v>
      </c>
      <c r="AS118" s="253"/>
      <c r="AT118" s="160"/>
      <c r="AU118" s="178"/>
    </row>
    <row r="119" spans="1:47" s="101" customFormat="1">
      <c r="A119" s="178"/>
      <c r="B119" s="216"/>
      <c r="C119" s="5512" t="s">
        <v>2307</v>
      </c>
      <c r="D119" s="5513"/>
      <c r="E119" s="5514"/>
      <c r="F119" s="5515"/>
      <c r="G119" s="5516">
        <f>COUNTIF(G116:G118,TRUE)</f>
        <v>2</v>
      </c>
      <c r="H119" s="5516"/>
      <c r="I119" s="5516"/>
      <c r="J119" s="5516"/>
      <c r="K119" s="5517"/>
      <c r="L119" s="5517"/>
      <c r="M119" s="5517"/>
      <c r="N119" s="5517"/>
      <c r="O119" s="5517"/>
      <c r="P119" s="5517"/>
      <c r="Q119" s="5518"/>
      <c r="R119" s="5517"/>
      <c r="S119" s="5517"/>
      <c r="T119" s="5519">
        <f>SUMIF($G$116:$G$118,"TRUE",T116:T118)</f>
        <v>0</v>
      </c>
      <c r="U119" s="5517"/>
      <c r="V119" s="5517"/>
      <c r="W119" s="5517"/>
      <c r="X119" s="5517"/>
      <c r="Y119" s="5517"/>
      <c r="Z119" s="5517"/>
      <c r="AA119" s="5519">
        <f>SUMIF($G$116:$G$118,"TRUE",AA116:AA118)</f>
        <v>0</v>
      </c>
      <c r="AB119" s="5519">
        <f>SUMIF($G$116:$G$118,"TRUE",AB116:AB118)</f>
        <v>0</v>
      </c>
      <c r="AC119" s="5519">
        <f>SUMIF($G$116:$G$118,"TRUE",AC116:AC118)</f>
        <v>0</v>
      </c>
      <c r="AD119" s="5519">
        <f>SUMIF($G$116:$G$118,"TRUE",AD116:AD118)</f>
        <v>0</v>
      </c>
      <c r="AE119" s="5520">
        <f>SUMIF($G$116:$G$118,"TRUE",AE116:AE118)</f>
        <v>0</v>
      </c>
      <c r="AF119" s="160"/>
      <c r="AG119" s="5521">
        <f t="shared" ref="AG119:AP119" si="34">SUMIF($G$116:$G$118,"TRUE",AG116:AG118)</f>
        <v>0</v>
      </c>
      <c r="AH119" s="5519">
        <f t="shared" si="34"/>
        <v>0</v>
      </c>
      <c r="AI119" s="5519">
        <f t="shared" si="34"/>
        <v>0</v>
      </c>
      <c r="AJ119" s="5519">
        <f t="shared" si="34"/>
        <v>0</v>
      </c>
      <c r="AK119" s="5519">
        <f t="shared" si="34"/>
        <v>0</v>
      </c>
      <c r="AL119" s="5519">
        <f t="shared" si="34"/>
        <v>0</v>
      </c>
      <c r="AM119" s="5519">
        <f t="shared" si="34"/>
        <v>0</v>
      </c>
      <c r="AN119" s="5519">
        <f t="shared" si="34"/>
        <v>0</v>
      </c>
      <c r="AO119" s="5519">
        <f t="shared" si="34"/>
        <v>0</v>
      </c>
      <c r="AP119" s="5520">
        <f t="shared" si="34"/>
        <v>0</v>
      </c>
      <c r="AQ119" s="160"/>
      <c r="AR119" s="5112">
        <f>SUMIF($G$116:$G$118,"TRUE",AR116:AR118)</f>
        <v>0</v>
      </c>
      <c r="AS119" s="254"/>
      <c r="AT119" s="160"/>
      <c r="AU119" s="178"/>
    </row>
    <row r="120" spans="1:47" s="101" customFormat="1">
      <c r="A120" s="178"/>
      <c r="B120" s="216"/>
      <c r="C120" s="5522" t="s">
        <v>3228</v>
      </c>
      <c r="D120" s="5523"/>
      <c r="E120" s="5524"/>
      <c r="F120" s="5523"/>
      <c r="G120" s="5525"/>
      <c r="H120" s="5525"/>
      <c r="I120" s="5525"/>
      <c r="J120" s="5525"/>
      <c r="K120" s="5526"/>
      <c r="L120" s="5526"/>
      <c r="M120" s="5526"/>
      <c r="N120" s="5526"/>
      <c r="O120" s="5526"/>
      <c r="P120" s="5526"/>
      <c r="Q120" s="5526"/>
      <c r="R120" s="5526"/>
      <c r="S120" s="5526"/>
      <c r="T120" s="5519">
        <f>SUM(T116:T118)</f>
        <v>0</v>
      </c>
      <c r="U120" s="5526"/>
      <c r="V120" s="5526"/>
      <c r="W120" s="5526"/>
      <c r="X120" s="5526"/>
      <c r="Y120" s="5526"/>
      <c r="Z120" s="5526"/>
      <c r="AA120" s="5519">
        <f>SUM(AA116:AA118)</f>
        <v>0</v>
      </c>
      <c r="AB120" s="5519">
        <f>SUM(AB116:AB118)</f>
        <v>0</v>
      </c>
      <c r="AC120" s="5519">
        <f>SUM(AC116:AC118)</f>
        <v>0</v>
      </c>
      <c r="AD120" s="5519">
        <f>SUM(AD116:AD118)</f>
        <v>0</v>
      </c>
      <c r="AE120" s="5520">
        <f>SUM(AE116:AE118)</f>
        <v>0</v>
      </c>
      <c r="AF120" s="160"/>
      <c r="AG120" s="5521">
        <f t="shared" ref="AG120:AP120" si="35">SUM(AG116:AG118)</f>
        <v>0</v>
      </c>
      <c r="AH120" s="5519">
        <f t="shared" si="35"/>
        <v>0</v>
      </c>
      <c r="AI120" s="5519">
        <f t="shared" si="35"/>
        <v>0</v>
      </c>
      <c r="AJ120" s="5519">
        <f t="shared" si="35"/>
        <v>0</v>
      </c>
      <c r="AK120" s="5519">
        <f t="shared" si="35"/>
        <v>0</v>
      </c>
      <c r="AL120" s="5519">
        <f t="shared" si="35"/>
        <v>0</v>
      </c>
      <c r="AM120" s="5519">
        <f t="shared" si="35"/>
        <v>0</v>
      </c>
      <c r="AN120" s="5519">
        <f t="shared" si="35"/>
        <v>0</v>
      </c>
      <c r="AO120" s="5519">
        <f t="shared" si="35"/>
        <v>0</v>
      </c>
      <c r="AP120" s="5520">
        <f t="shared" si="35"/>
        <v>0</v>
      </c>
      <c r="AQ120" s="160"/>
      <c r="AR120" s="5112">
        <f>SUM(AR116:AR118)</f>
        <v>0</v>
      </c>
      <c r="AS120" s="254"/>
      <c r="AT120" s="160"/>
      <c r="AU120" s="178"/>
    </row>
    <row r="121" spans="1:47" s="101" customFormat="1">
      <c r="A121" s="178"/>
      <c r="B121" s="216"/>
      <c r="C121" s="5512" t="s">
        <v>3234</v>
      </c>
      <c r="D121" s="5523"/>
      <c r="E121" s="5524"/>
      <c r="F121" s="5523"/>
      <c r="G121" s="5525"/>
      <c r="H121" s="5525"/>
      <c r="I121" s="5525"/>
      <c r="J121" s="5525"/>
      <c r="K121" s="5526"/>
      <c r="L121" s="5526"/>
      <c r="M121" s="5526"/>
      <c r="N121" s="5526"/>
      <c r="O121" s="5526"/>
      <c r="P121" s="5526"/>
      <c r="Q121" s="5526"/>
      <c r="R121" s="5526"/>
      <c r="S121" s="5526"/>
      <c r="T121" s="5519">
        <f>T94+T100+T106+T113+T119</f>
        <v>0</v>
      </c>
      <c r="U121" s="5526"/>
      <c r="V121" s="5526"/>
      <c r="W121" s="5526"/>
      <c r="X121" s="5526"/>
      <c r="Y121" s="5526"/>
      <c r="Z121" s="5526"/>
      <c r="AA121" s="5519">
        <f>SUM(AA94,AA100,AA106,AA119)</f>
        <v>0</v>
      </c>
      <c r="AB121" s="5519">
        <f>SUM(AB94,AB100,AB106,AB119)</f>
        <v>0</v>
      </c>
      <c r="AC121" s="5519">
        <f>SUM(AC94,AC100,AC106,AC119)</f>
        <v>0</v>
      </c>
      <c r="AD121" s="5519">
        <f>SUM(AD94,AD100,AD106,AD119)</f>
        <v>0</v>
      </c>
      <c r="AE121" s="5520">
        <f>SUM(AE94,AE100,AE106,AE119)</f>
        <v>0</v>
      </c>
      <c r="AF121" s="160"/>
      <c r="AG121" s="5521">
        <f t="shared" ref="AG121:AP121" si="36">SUM(AG94,AG100,AG106,AG119)</f>
        <v>0</v>
      </c>
      <c r="AH121" s="5519">
        <f t="shared" si="36"/>
        <v>0</v>
      </c>
      <c r="AI121" s="5519">
        <f t="shared" si="36"/>
        <v>0</v>
      </c>
      <c r="AJ121" s="5519">
        <f t="shared" si="36"/>
        <v>0</v>
      </c>
      <c r="AK121" s="5519">
        <f t="shared" si="36"/>
        <v>0</v>
      </c>
      <c r="AL121" s="5519">
        <f t="shared" si="36"/>
        <v>0</v>
      </c>
      <c r="AM121" s="5519">
        <f t="shared" si="36"/>
        <v>0</v>
      </c>
      <c r="AN121" s="5519">
        <f t="shared" si="36"/>
        <v>0</v>
      </c>
      <c r="AO121" s="5519">
        <f t="shared" si="36"/>
        <v>0</v>
      </c>
      <c r="AP121" s="5520">
        <f t="shared" si="36"/>
        <v>0</v>
      </c>
      <c r="AQ121" s="160"/>
      <c r="AR121" s="5112">
        <f>SUM(AR94,AR100,AR106,AR119)</f>
        <v>0</v>
      </c>
      <c r="AS121" s="254"/>
      <c r="AT121" s="160"/>
      <c r="AU121" s="178"/>
    </row>
    <row r="122" spans="1:47" s="101" customFormat="1">
      <c r="A122" s="178"/>
      <c r="B122" s="216"/>
      <c r="C122" s="5522" t="s">
        <v>3235</v>
      </c>
      <c r="D122" s="5523"/>
      <c r="E122" s="5524"/>
      <c r="F122" s="5523"/>
      <c r="G122" s="5525"/>
      <c r="H122" s="5525"/>
      <c r="I122" s="5525"/>
      <c r="J122" s="5525"/>
      <c r="K122" s="5526"/>
      <c r="L122" s="5526"/>
      <c r="M122" s="5526"/>
      <c r="N122" s="5526"/>
      <c r="O122" s="5526"/>
      <c r="P122" s="5526"/>
      <c r="Q122" s="5526"/>
      <c r="R122" s="5526"/>
      <c r="S122" s="5526"/>
      <c r="T122" s="5519">
        <f>T95+T101+T107+T114+T120</f>
        <v>0</v>
      </c>
      <c r="U122" s="5526"/>
      <c r="V122" s="5526"/>
      <c r="W122" s="5526"/>
      <c r="X122" s="5526"/>
      <c r="Y122" s="5526"/>
      <c r="Z122" s="5526"/>
      <c r="AA122" s="5519">
        <f>AA95+AA101+AA107+AA120</f>
        <v>0</v>
      </c>
      <c r="AB122" s="5519">
        <f>AB95+AB101+AB107+AB120</f>
        <v>0</v>
      </c>
      <c r="AC122" s="5519">
        <f>AC95+AC101+AC107+AC120</f>
        <v>0</v>
      </c>
      <c r="AD122" s="5519">
        <f>AD95+AD101+AD107+AD120</f>
        <v>0</v>
      </c>
      <c r="AE122" s="5520">
        <f>AE95+AE101+AE107+AE120</f>
        <v>0</v>
      </c>
      <c r="AF122" s="160"/>
      <c r="AG122" s="5521">
        <f t="shared" ref="AG122:AP122" si="37">AG95+AG101+AG107+AG120</f>
        <v>0</v>
      </c>
      <c r="AH122" s="5519">
        <f t="shared" si="37"/>
        <v>0</v>
      </c>
      <c r="AI122" s="5519">
        <f t="shared" si="37"/>
        <v>0</v>
      </c>
      <c r="AJ122" s="5519">
        <f t="shared" si="37"/>
        <v>0</v>
      </c>
      <c r="AK122" s="5519">
        <f t="shared" si="37"/>
        <v>0</v>
      </c>
      <c r="AL122" s="5519">
        <f t="shared" si="37"/>
        <v>0</v>
      </c>
      <c r="AM122" s="5519">
        <f t="shared" si="37"/>
        <v>0</v>
      </c>
      <c r="AN122" s="5519">
        <f t="shared" si="37"/>
        <v>0</v>
      </c>
      <c r="AO122" s="5519">
        <f t="shared" si="37"/>
        <v>0</v>
      </c>
      <c r="AP122" s="5520">
        <f t="shared" si="37"/>
        <v>0</v>
      </c>
      <c r="AQ122" s="160"/>
      <c r="AR122" s="5112">
        <f>AR95+AR101+AR107+AR120</f>
        <v>0</v>
      </c>
      <c r="AS122" s="254"/>
      <c r="AT122" s="160"/>
      <c r="AU122" s="178"/>
    </row>
    <row r="123" spans="1:47" s="101" customFormat="1">
      <c r="A123" s="178"/>
      <c r="B123" s="216"/>
      <c r="C123" s="5544"/>
      <c r="D123" s="5523"/>
      <c r="E123" s="5524"/>
      <c r="F123" s="5523"/>
      <c r="G123" s="5525"/>
      <c r="H123" s="5525"/>
      <c r="I123" s="5525"/>
      <c r="J123" s="5525"/>
      <c r="K123" s="5526"/>
      <c r="L123" s="5526"/>
      <c r="M123" s="5526"/>
      <c r="N123" s="5526"/>
      <c r="O123" s="5526"/>
      <c r="P123" s="5526"/>
      <c r="Q123" s="5526"/>
      <c r="R123" s="5526"/>
      <c r="S123" s="5526"/>
      <c r="T123" s="5526"/>
      <c r="U123" s="5526"/>
      <c r="V123" s="5526"/>
      <c r="W123" s="5526"/>
      <c r="X123" s="5526"/>
      <c r="Y123" s="5526"/>
      <c r="Z123" s="5526"/>
      <c r="AA123" s="5526"/>
      <c r="AB123" s="5526"/>
      <c r="AC123" s="5526"/>
      <c r="AD123" s="5526"/>
      <c r="AE123" s="5545"/>
      <c r="AF123" s="160"/>
      <c r="AG123" s="5546"/>
      <c r="AH123" s="5526"/>
      <c r="AI123" s="5526"/>
      <c r="AJ123" s="5526"/>
      <c r="AK123" s="5526"/>
      <c r="AL123" s="5526"/>
      <c r="AM123" s="5526"/>
      <c r="AN123" s="5526"/>
      <c r="AO123" s="5526"/>
      <c r="AP123" s="5545"/>
      <c r="AQ123" s="160"/>
      <c r="AR123" s="5547"/>
      <c r="AS123" s="254"/>
      <c r="AT123" s="160"/>
      <c r="AU123" s="178"/>
    </row>
    <row r="124" spans="1:47" s="101" customFormat="1">
      <c r="A124" s="178"/>
      <c r="B124" s="216"/>
      <c r="C124" s="5548" t="s">
        <v>3044</v>
      </c>
      <c r="D124" s="5549"/>
      <c r="E124" s="5550"/>
      <c r="F124" s="5549"/>
      <c r="G124" s="5551"/>
      <c r="H124" s="5551"/>
      <c r="I124" s="5551"/>
      <c r="J124" s="5551"/>
      <c r="K124" s="5552"/>
      <c r="L124" s="5552"/>
      <c r="M124" s="5552"/>
      <c r="N124" s="5552"/>
      <c r="O124" s="5552"/>
      <c r="P124" s="5552"/>
      <c r="Q124" s="5552"/>
      <c r="R124" s="5552"/>
      <c r="S124" s="5552"/>
      <c r="T124" s="5553">
        <f>SUM(T86,T121)</f>
        <v>0</v>
      </c>
      <c r="U124" s="5552"/>
      <c r="V124" s="5552"/>
      <c r="W124" s="5552"/>
      <c r="X124" s="5552"/>
      <c r="Y124" s="5552"/>
      <c r="Z124" s="5552"/>
      <c r="AA124" s="5553">
        <f>SUM(AA86,AA121)</f>
        <v>0</v>
      </c>
      <c r="AB124" s="5553">
        <f>SUM(AB86,AB121)</f>
        <v>0</v>
      </c>
      <c r="AC124" s="5553">
        <f>SUM(AC86,AC121)</f>
        <v>0</v>
      </c>
      <c r="AD124" s="5553">
        <f>SUM(AD86,AD121)</f>
        <v>0</v>
      </c>
      <c r="AE124" s="5554">
        <f>SUM(AE86,AE121)</f>
        <v>0</v>
      </c>
      <c r="AF124" s="160"/>
      <c r="AG124" s="5555">
        <f t="shared" ref="AG124:AP124" si="38">SUM(AG86,AG121)</f>
        <v>0</v>
      </c>
      <c r="AH124" s="5556">
        <f t="shared" si="38"/>
        <v>0</v>
      </c>
      <c r="AI124" s="5556">
        <f t="shared" si="38"/>
        <v>0</v>
      </c>
      <c r="AJ124" s="5556">
        <f t="shared" si="38"/>
        <v>0</v>
      </c>
      <c r="AK124" s="5556">
        <f t="shared" si="38"/>
        <v>0</v>
      </c>
      <c r="AL124" s="5556">
        <f t="shared" si="38"/>
        <v>0</v>
      </c>
      <c r="AM124" s="5556">
        <f t="shared" si="38"/>
        <v>0</v>
      </c>
      <c r="AN124" s="5556">
        <f t="shared" si="38"/>
        <v>0</v>
      </c>
      <c r="AO124" s="5556">
        <f t="shared" si="38"/>
        <v>0</v>
      </c>
      <c r="AP124" s="5557">
        <f t="shared" si="38"/>
        <v>0</v>
      </c>
      <c r="AQ124" s="160"/>
      <c r="AR124" s="5558">
        <f>SUM(AR86,AR121)</f>
        <v>0</v>
      </c>
      <c r="AS124" s="254"/>
      <c r="AT124" s="160"/>
      <c r="AU124" s="178"/>
    </row>
    <row r="125" spans="1:47" s="101" customFormat="1" ht="13.8" thickBot="1">
      <c r="A125" s="178"/>
      <c r="B125" s="216"/>
      <c r="C125" s="5559" t="s">
        <v>2804</v>
      </c>
      <c r="D125" s="5560"/>
      <c r="E125" s="5561"/>
      <c r="F125" s="5560"/>
      <c r="G125" s="5562"/>
      <c r="H125" s="5562"/>
      <c r="I125" s="5562"/>
      <c r="J125" s="5562"/>
      <c r="K125" s="5563"/>
      <c r="L125" s="5563"/>
      <c r="M125" s="5563"/>
      <c r="N125" s="5563"/>
      <c r="O125" s="5563"/>
      <c r="P125" s="5563"/>
      <c r="Q125" s="5563"/>
      <c r="R125" s="5563"/>
      <c r="S125" s="5563"/>
      <c r="T125" s="5564">
        <f>T87+T122</f>
        <v>0</v>
      </c>
      <c r="U125" s="5563"/>
      <c r="V125" s="5563"/>
      <c r="W125" s="5563"/>
      <c r="X125" s="5563"/>
      <c r="Y125" s="5563"/>
      <c r="Z125" s="5563"/>
      <c r="AA125" s="5564">
        <f>AA87+AA122</f>
        <v>0</v>
      </c>
      <c r="AB125" s="5564">
        <f>AB87+AB122</f>
        <v>0</v>
      </c>
      <c r="AC125" s="5564">
        <f>AC87+AC122</f>
        <v>0</v>
      </c>
      <c r="AD125" s="5564">
        <f>AD87+AD122</f>
        <v>0</v>
      </c>
      <c r="AE125" s="5565">
        <f>AE87+AE122</f>
        <v>0</v>
      </c>
      <c r="AF125" s="160"/>
      <c r="AG125" s="5566">
        <f t="shared" ref="AG125:AP125" si="39">AG87+AG122</f>
        <v>0</v>
      </c>
      <c r="AH125" s="5567">
        <f t="shared" si="39"/>
        <v>0</v>
      </c>
      <c r="AI125" s="5567">
        <f t="shared" si="39"/>
        <v>0</v>
      </c>
      <c r="AJ125" s="5567">
        <f t="shared" si="39"/>
        <v>0</v>
      </c>
      <c r="AK125" s="5567">
        <f t="shared" si="39"/>
        <v>0</v>
      </c>
      <c r="AL125" s="5567">
        <f t="shared" si="39"/>
        <v>0</v>
      </c>
      <c r="AM125" s="5567">
        <f t="shared" si="39"/>
        <v>0</v>
      </c>
      <c r="AN125" s="5567">
        <f t="shared" si="39"/>
        <v>0</v>
      </c>
      <c r="AO125" s="5567">
        <f t="shared" si="39"/>
        <v>0</v>
      </c>
      <c r="AP125" s="5568">
        <f t="shared" si="39"/>
        <v>0</v>
      </c>
      <c r="AQ125" s="160"/>
      <c r="AR125" s="5569">
        <f>AR87+AR122</f>
        <v>0</v>
      </c>
      <c r="AS125" s="254"/>
      <c r="AT125" s="160"/>
      <c r="AU125" s="178"/>
    </row>
    <row r="126" spans="1:47">
      <c r="A126" s="164"/>
      <c r="B126" s="210"/>
      <c r="C126" s="5570"/>
      <c r="D126" s="5570"/>
      <c r="E126" s="5571"/>
      <c r="F126" s="5570"/>
      <c r="G126" s="5570"/>
      <c r="H126" s="5570"/>
      <c r="I126" s="5570"/>
      <c r="J126" s="5570"/>
      <c r="K126" s="5570"/>
      <c r="L126" s="5570"/>
      <c r="M126" s="5570"/>
      <c r="N126" s="5570"/>
      <c r="O126" s="5570"/>
      <c r="P126" s="5570"/>
      <c r="Q126" s="5572"/>
      <c r="R126" s="5572"/>
      <c r="S126" s="5572"/>
      <c r="T126" s="5572"/>
      <c r="U126" s="5572"/>
      <c r="V126" s="5572"/>
      <c r="W126" s="5572"/>
      <c r="X126" s="5572"/>
      <c r="Y126" s="5572"/>
      <c r="Z126" s="5572"/>
      <c r="AA126" s="5572"/>
      <c r="AB126" s="5572"/>
      <c r="AC126" s="5572"/>
      <c r="AD126" s="5572"/>
      <c r="AE126" s="5572"/>
      <c r="AF126" s="121"/>
      <c r="AG126" s="121"/>
      <c r="AH126" s="121"/>
      <c r="AI126" s="121"/>
      <c r="AJ126" s="121"/>
      <c r="AK126" s="121"/>
      <c r="AL126" s="121"/>
      <c r="AM126" s="121"/>
      <c r="AN126" s="121"/>
      <c r="AO126" s="121"/>
      <c r="AP126" s="121"/>
      <c r="AQ126" s="121"/>
      <c r="AR126" s="5572"/>
      <c r="AS126" s="227"/>
      <c r="AT126" s="121"/>
      <c r="AU126" s="164"/>
    </row>
    <row r="127" spans="1:47">
      <c r="A127" s="164"/>
      <c r="B127" s="210"/>
      <c r="C127" s="217"/>
      <c r="D127" s="217"/>
      <c r="E127" s="218"/>
      <c r="F127" s="214"/>
      <c r="G127" s="214"/>
      <c r="H127" s="214"/>
      <c r="I127" s="214"/>
      <c r="J127" s="214"/>
      <c r="K127" s="214"/>
      <c r="L127" s="214"/>
      <c r="M127" s="214"/>
      <c r="N127" s="219"/>
      <c r="O127" s="219"/>
      <c r="P127" s="219"/>
      <c r="Q127" s="219"/>
      <c r="R127" s="219"/>
      <c r="S127" s="219"/>
      <c r="T127" s="219"/>
      <c r="U127" s="219"/>
      <c r="V127" s="219"/>
      <c r="W127" s="219"/>
      <c r="X127" s="219"/>
      <c r="Y127" s="219"/>
      <c r="Z127" s="219"/>
      <c r="AA127" s="219"/>
      <c r="AB127" s="121"/>
      <c r="AC127" s="121"/>
      <c r="AD127" s="121"/>
      <c r="AE127" s="121"/>
      <c r="AF127" s="121"/>
      <c r="AG127" s="121"/>
      <c r="AH127" s="121"/>
      <c r="AI127" s="121"/>
      <c r="AJ127" s="121"/>
      <c r="AK127" s="121"/>
      <c r="AL127" s="121"/>
      <c r="AM127" s="121"/>
      <c r="AN127" s="121"/>
      <c r="AO127" s="121"/>
      <c r="AP127" s="121"/>
      <c r="AQ127" s="121"/>
      <c r="AR127" s="121"/>
      <c r="AS127" s="121"/>
      <c r="AT127" s="121"/>
      <c r="AU127" s="164"/>
    </row>
    <row r="128" spans="1:47">
      <c r="A128" s="164"/>
      <c r="B128" s="210"/>
      <c r="C128" s="220" t="s">
        <v>2493</v>
      </c>
      <c r="D128" s="220"/>
      <c r="E128" s="221"/>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121"/>
      <c r="AC128" s="121"/>
      <c r="AD128" s="121"/>
      <c r="AE128" s="121"/>
      <c r="AF128" s="121"/>
      <c r="AG128" s="121"/>
      <c r="AH128" s="121"/>
      <c r="AI128" s="121"/>
      <c r="AJ128" s="121"/>
      <c r="AK128" s="121"/>
      <c r="AL128" s="121"/>
      <c r="AM128" s="121"/>
      <c r="AN128" s="121"/>
      <c r="AO128" s="121"/>
      <c r="AP128" s="121"/>
      <c r="AQ128" s="121"/>
      <c r="AR128" s="121"/>
      <c r="AS128" s="121"/>
      <c r="AT128" s="121"/>
      <c r="AU128" s="164"/>
    </row>
    <row r="129" spans="1:47" ht="13.8" thickBot="1">
      <c r="A129" s="164"/>
      <c r="B129" s="210"/>
      <c r="C129" s="220"/>
      <c r="D129" s="220"/>
      <c r="E129" s="221"/>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121"/>
      <c r="AC129" s="121"/>
      <c r="AD129" s="121"/>
      <c r="AE129" s="121"/>
      <c r="AF129" s="121"/>
      <c r="AG129" s="121"/>
      <c r="AH129" s="121"/>
      <c r="AI129" s="121"/>
      <c r="AJ129" s="121"/>
      <c r="AK129" s="121"/>
      <c r="AL129" s="121"/>
      <c r="AM129" s="121"/>
      <c r="AN129" s="121"/>
      <c r="AO129" s="121"/>
      <c r="AP129" s="121"/>
      <c r="AQ129" s="121"/>
      <c r="AR129" s="121"/>
      <c r="AS129" s="121"/>
      <c r="AT129" s="121"/>
      <c r="AU129" s="164"/>
    </row>
    <row r="130" spans="1:47">
      <c r="A130" s="164"/>
      <c r="B130" s="210"/>
      <c r="C130" s="5573" t="s">
        <v>795</v>
      </c>
      <c r="D130" s="2551"/>
      <c r="E130" s="2557"/>
      <c r="F130" s="2551"/>
      <c r="G130" s="2551"/>
      <c r="H130" s="2551"/>
      <c r="I130" s="2551"/>
      <c r="J130" s="2551"/>
      <c r="K130" s="2551"/>
      <c r="L130" s="2551"/>
      <c r="M130" s="2551"/>
      <c r="N130" s="2551"/>
      <c r="O130" s="2551"/>
      <c r="P130" s="2551"/>
      <c r="Q130" s="2551"/>
      <c r="R130" s="2551"/>
      <c r="S130" s="2551"/>
      <c r="T130" s="2551"/>
      <c r="U130" s="2551"/>
      <c r="V130" s="2551"/>
      <c r="W130" s="2551"/>
      <c r="X130" s="2551"/>
      <c r="Y130" s="2551"/>
      <c r="Z130" s="2551"/>
      <c r="AA130" s="2551"/>
      <c r="AB130" s="2553"/>
      <c r="AC130" s="2553"/>
      <c r="AD130" s="2553"/>
      <c r="AE130" s="5214"/>
      <c r="AF130" s="121"/>
      <c r="AG130" s="5213"/>
      <c r="AH130" s="2553"/>
      <c r="AI130" s="2553"/>
      <c r="AJ130" s="2553"/>
      <c r="AK130" s="2553"/>
      <c r="AL130" s="2553"/>
      <c r="AM130" s="2553"/>
      <c r="AN130" s="2553"/>
      <c r="AO130" s="2553"/>
      <c r="AP130" s="5214"/>
      <c r="AQ130" s="121"/>
      <c r="AR130" s="5215"/>
      <c r="AS130" s="121"/>
      <c r="AT130" s="121"/>
      <c r="AU130" s="164"/>
    </row>
    <row r="131" spans="1:47">
      <c r="A131" s="164"/>
      <c r="B131" s="210"/>
      <c r="C131" s="5574" t="s">
        <v>1251</v>
      </c>
      <c r="D131" s="5226"/>
      <c r="E131" s="5575"/>
      <c r="F131" s="5226"/>
      <c r="G131" s="5226"/>
      <c r="H131" s="5226"/>
      <c r="I131" s="5226"/>
      <c r="J131" s="5226"/>
      <c r="K131" s="5226"/>
      <c r="L131" s="5226"/>
      <c r="M131" s="5226"/>
      <c r="N131" s="5226"/>
      <c r="O131" s="5226"/>
      <c r="P131" s="5226"/>
      <c r="Q131" s="5226"/>
      <c r="R131" s="5226"/>
      <c r="S131" s="5226"/>
      <c r="T131" s="5576">
        <f>T22+T28+T57+T63+T94+T100</f>
        <v>0</v>
      </c>
      <c r="U131" s="5226"/>
      <c r="V131" s="5226"/>
      <c r="W131" s="5226"/>
      <c r="X131" s="5226"/>
      <c r="Y131" s="5226"/>
      <c r="Z131" s="5226"/>
      <c r="AA131" s="5576">
        <f t="shared" ref="AA131:AE132" si="40">AA22+AA28+AA57+AA63+AA94+AA100</f>
        <v>0</v>
      </c>
      <c r="AB131" s="5576">
        <f t="shared" si="40"/>
        <v>0</v>
      </c>
      <c r="AC131" s="5576">
        <f t="shared" si="40"/>
        <v>0</v>
      </c>
      <c r="AD131" s="5576">
        <f t="shared" si="40"/>
        <v>0</v>
      </c>
      <c r="AE131" s="5577">
        <f t="shared" si="40"/>
        <v>0</v>
      </c>
      <c r="AF131" s="121"/>
      <c r="AG131" s="5578">
        <f t="shared" ref="AG131:AP131" si="41">AG22+AG28+AG57+AG63+AG94+AG100</f>
        <v>0</v>
      </c>
      <c r="AH131" s="5576">
        <f t="shared" si="41"/>
        <v>0</v>
      </c>
      <c r="AI131" s="5576">
        <f t="shared" si="41"/>
        <v>0</v>
      </c>
      <c r="AJ131" s="5576">
        <f t="shared" si="41"/>
        <v>0</v>
      </c>
      <c r="AK131" s="5576">
        <f t="shared" si="41"/>
        <v>0</v>
      </c>
      <c r="AL131" s="5576">
        <f t="shared" si="41"/>
        <v>0</v>
      </c>
      <c r="AM131" s="5576">
        <f t="shared" si="41"/>
        <v>0</v>
      </c>
      <c r="AN131" s="5576">
        <f t="shared" si="41"/>
        <v>0</v>
      </c>
      <c r="AO131" s="5576">
        <f t="shared" si="41"/>
        <v>0</v>
      </c>
      <c r="AP131" s="5577">
        <f t="shared" si="41"/>
        <v>0</v>
      </c>
      <c r="AQ131" s="121"/>
      <c r="AR131" s="5579">
        <f>AR22+AR28+AR57+AR63+AR94+AR100</f>
        <v>0</v>
      </c>
      <c r="AS131" s="979"/>
      <c r="AT131" s="121"/>
      <c r="AU131" s="164"/>
    </row>
    <row r="132" spans="1:47" ht="13.8" thickBot="1">
      <c r="A132" s="164"/>
      <c r="B132" s="210"/>
      <c r="C132" s="1512" t="s">
        <v>544</v>
      </c>
      <c r="D132" s="5232"/>
      <c r="E132" s="5580"/>
      <c r="F132" s="5232"/>
      <c r="G132" s="5232"/>
      <c r="H132" s="5232"/>
      <c r="I132" s="5232"/>
      <c r="J132" s="5232"/>
      <c r="K132" s="5232"/>
      <c r="L132" s="5232"/>
      <c r="M132" s="5232"/>
      <c r="N132" s="5232"/>
      <c r="O132" s="5232"/>
      <c r="P132" s="5232"/>
      <c r="Q132" s="5232"/>
      <c r="R132" s="5232"/>
      <c r="S132" s="5232"/>
      <c r="T132" s="5581">
        <f>T23+T29+T58+T64+T95+T101</f>
        <v>0</v>
      </c>
      <c r="U132" s="5232"/>
      <c r="V132" s="5232"/>
      <c r="W132" s="5232"/>
      <c r="X132" s="5232"/>
      <c r="Y132" s="5232"/>
      <c r="Z132" s="5232"/>
      <c r="AA132" s="5581">
        <f t="shared" si="40"/>
        <v>0</v>
      </c>
      <c r="AB132" s="5581">
        <f t="shared" si="40"/>
        <v>0</v>
      </c>
      <c r="AC132" s="5581">
        <f t="shared" si="40"/>
        <v>0</v>
      </c>
      <c r="AD132" s="5581">
        <f t="shared" si="40"/>
        <v>0</v>
      </c>
      <c r="AE132" s="5582">
        <f t="shared" si="40"/>
        <v>0</v>
      </c>
      <c r="AF132" s="121"/>
      <c r="AG132" s="1513">
        <f t="shared" ref="AG132:AP132" si="42">AG23+AG29+AG58+AG64+AG95+AG101</f>
        <v>0</v>
      </c>
      <c r="AH132" s="5581">
        <f t="shared" si="42"/>
        <v>0</v>
      </c>
      <c r="AI132" s="5581">
        <f t="shared" si="42"/>
        <v>0</v>
      </c>
      <c r="AJ132" s="5581">
        <f t="shared" si="42"/>
        <v>0</v>
      </c>
      <c r="AK132" s="5581">
        <f t="shared" si="42"/>
        <v>0</v>
      </c>
      <c r="AL132" s="5581">
        <f t="shared" si="42"/>
        <v>0</v>
      </c>
      <c r="AM132" s="5581">
        <f t="shared" si="42"/>
        <v>0</v>
      </c>
      <c r="AN132" s="5581">
        <f t="shared" si="42"/>
        <v>0</v>
      </c>
      <c r="AO132" s="5581">
        <f t="shared" si="42"/>
        <v>0</v>
      </c>
      <c r="AP132" s="5582">
        <f t="shared" si="42"/>
        <v>0</v>
      </c>
      <c r="AQ132" s="121"/>
      <c r="AR132" s="1380">
        <f>AR23+AR29+AR58+AR64+AR95+AR101</f>
        <v>0</v>
      </c>
      <c r="AS132" s="979"/>
      <c r="AT132" s="121"/>
      <c r="AU132" s="164"/>
    </row>
    <row r="133" spans="1:47" ht="13.8" thickBot="1">
      <c r="A133" s="164"/>
      <c r="B133" s="210"/>
      <c r="C133" s="214"/>
      <c r="D133" s="214"/>
      <c r="E133" s="215"/>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121"/>
      <c r="AG133" s="5583"/>
      <c r="AH133" s="214"/>
      <c r="AI133" s="214"/>
      <c r="AJ133" s="214"/>
      <c r="AK133" s="214"/>
      <c r="AL133" s="214"/>
      <c r="AM133" s="214"/>
      <c r="AN133" s="214"/>
      <c r="AO133" s="214"/>
      <c r="AP133" s="1536"/>
      <c r="AQ133" s="121"/>
      <c r="AR133" s="5584"/>
      <c r="AS133" s="214"/>
      <c r="AT133" s="121"/>
      <c r="AU133" s="164"/>
    </row>
    <row r="134" spans="1:47">
      <c r="A134" s="164"/>
      <c r="B134" s="210"/>
      <c r="C134" s="5573" t="s">
        <v>797</v>
      </c>
      <c r="D134" s="2551"/>
      <c r="E134" s="2557"/>
      <c r="F134" s="2551"/>
      <c r="G134" s="2551"/>
      <c r="H134" s="2551"/>
      <c r="I134" s="2551"/>
      <c r="J134" s="2551"/>
      <c r="K134" s="2551"/>
      <c r="L134" s="2551"/>
      <c r="M134" s="2551"/>
      <c r="N134" s="2551"/>
      <c r="O134" s="2551"/>
      <c r="P134" s="2551"/>
      <c r="Q134" s="2551"/>
      <c r="R134" s="2551"/>
      <c r="S134" s="2551"/>
      <c r="T134" s="2551"/>
      <c r="U134" s="2551"/>
      <c r="V134" s="2551"/>
      <c r="W134" s="2551"/>
      <c r="X134" s="2551"/>
      <c r="Y134" s="2551"/>
      <c r="Z134" s="2551"/>
      <c r="AA134" s="2551"/>
      <c r="AB134" s="2551"/>
      <c r="AC134" s="2551"/>
      <c r="AD134" s="2551"/>
      <c r="AE134" s="5585"/>
      <c r="AF134" s="121"/>
      <c r="AG134" s="5586"/>
      <c r="AH134" s="2551"/>
      <c r="AI134" s="2551"/>
      <c r="AJ134" s="2551"/>
      <c r="AK134" s="2551"/>
      <c r="AL134" s="2551"/>
      <c r="AM134" s="2551"/>
      <c r="AN134" s="2551"/>
      <c r="AO134" s="2551"/>
      <c r="AP134" s="5585"/>
      <c r="AQ134" s="121"/>
      <c r="AR134" s="5587"/>
      <c r="AS134" s="214"/>
      <c r="AT134" s="121"/>
      <c r="AU134" s="164"/>
    </row>
    <row r="135" spans="1:47">
      <c r="A135" s="164"/>
      <c r="B135" s="210"/>
      <c r="C135" s="5574" t="s">
        <v>1251</v>
      </c>
      <c r="D135" s="5226"/>
      <c r="E135" s="5575"/>
      <c r="F135" s="5226"/>
      <c r="G135" s="5226"/>
      <c r="H135" s="5226"/>
      <c r="I135" s="5226"/>
      <c r="J135" s="5226"/>
      <c r="K135" s="5226"/>
      <c r="L135" s="5226"/>
      <c r="M135" s="5226"/>
      <c r="N135" s="5226"/>
      <c r="O135" s="5226"/>
      <c r="P135" s="5226"/>
      <c r="Q135" s="5226"/>
      <c r="R135" s="5226"/>
      <c r="S135" s="5226"/>
      <c r="T135" s="5576">
        <f>T34+T69+T106</f>
        <v>0</v>
      </c>
      <c r="U135" s="5226"/>
      <c r="V135" s="5226"/>
      <c r="W135" s="5226"/>
      <c r="X135" s="5226"/>
      <c r="Y135" s="5226"/>
      <c r="Z135" s="5226"/>
      <c r="AA135" s="5576">
        <f t="shared" ref="AA135:AE136" si="43">AA34+AA69+AA106</f>
        <v>0</v>
      </c>
      <c r="AB135" s="5576">
        <f t="shared" si="43"/>
        <v>0</v>
      </c>
      <c r="AC135" s="5576">
        <f t="shared" si="43"/>
        <v>0</v>
      </c>
      <c r="AD135" s="5576">
        <f t="shared" si="43"/>
        <v>0</v>
      </c>
      <c r="AE135" s="5577">
        <f t="shared" si="43"/>
        <v>0</v>
      </c>
      <c r="AF135" s="121"/>
      <c r="AG135" s="5578">
        <f t="shared" ref="AG135:AP135" si="44">AG34+AG69+AG106</f>
        <v>0</v>
      </c>
      <c r="AH135" s="5576">
        <f t="shared" si="44"/>
        <v>0</v>
      </c>
      <c r="AI135" s="5576">
        <f t="shared" si="44"/>
        <v>0</v>
      </c>
      <c r="AJ135" s="5576">
        <f t="shared" si="44"/>
        <v>0</v>
      </c>
      <c r="AK135" s="5576">
        <f t="shared" si="44"/>
        <v>0</v>
      </c>
      <c r="AL135" s="5576">
        <f t="shared" si="44"/>
        <v>0</v>
      </c>
      <c r="AM135" s="5576">
        <f t="shared" si="44"/>
        <v>0</v>
      </c>
      <c r="AN135" s="5576">
        <f t="shared" si="44"/>
        <v>0</v>
      </c>
      <c r="AO135" s="5576">
        <f t="shared" si="44"/>
        <v>0</v>
      </c>
      <c r="AP135" s="5577">
        <f t="shared" si="44"/>
        <v>0</v>
      </c>
      <c r="AQ135" s="121"/>
      <c r="AR135" s="5579">
        <f>AR34+AR69+AR106</f>
        <v>0</v>
      </c>
      <c r="AS135" s="979"/>
      <c r="AT135" s="121"/>
      <c r="AU135" s="164"/>
    </row>
    <row r="136" spans="1:47" ht="13.8" thickBot="1">
      <c r="A136" s="164"/>
      <c r="B136" s="210"/>
      <c r="C136" s="1512" t="s">
        <v>544</v>
      </c>
      <c r="D136" s="5232"/>
      <c r="E136" s="5580"/>
      <c r="F136" s="5232"/>
      <c r="G136" s="5232"/>
      <c r="H136" s="5232"/>
      <c r="I136" s="5232"/>
      <c r="J136" s="5232"/>
      <c r="K136" s="5232"/>
      <c r="L136" s="5232"/>
      <c r="M136" s="5232"/>
      <c r="N136" s="5232"/>
      <c r="O136" s="5232"/>
      <c r="P136" s="5232"/>
      <c r="Q136" s="5232"/>
      <c r="R136" s="5232"/>
      <c r="S136" s="5232"/>
      <c r="T136" s="5581">
        <f>T35+T70+T107</f>
        <v>0</v>
      </c>
      <c r="U136" s="5232"/>
      <c r="V136" s="5232"/>
      <c r="W136" s="5232"/>
      <c r="X136" s="5232"/>
      <c r="Y136" s="5232"/>
      <c r="Z136" s="5232"/>
      <c r="AA136" s="5581">
        <f t="shared" si="43"/>
        <v>0</v>
      </c>
      <c r="AB136" s="5581">
        <f t="shared" si="43"/>
        <v>0</v>
      </c>
      <c r="AC136" s="5581">
        <f t="shared" si="43"/>
        <v>0</v>
      </c>
      <c r="AD136" s="5581">
        <f t="shared" si="43"/>
        <v>0</v>
      </c>
      <c r="AE136" s="5582">
        <f t="shared" si="43"/>
        <v>0</v>
      </c>
      <c r="AF136" s="121"/>
      <c r="AG136" s="1513">
        <f t="shared" ref="AG136:AP136" si="45">AG35+AG70+AG107</f>
        <v>0</v>
      </c>
      <c r="AH136" s="5581">
        <f t="shared" si="45"/>
        <v>0</v>
      </c>
      <c r="AI136" s="5581">
        <f t="shared" si="45"/>
        <v>0</v>
      </c>
      <c r="AJ136" s="5581">
        <f t="shared" si="45"/>
        <v>0</v>
      </c>
      <c r="AK136" s="5581">
        <f t="shared" si="45"/>
        <v>0</v>
      </c>
      <c r="AL136" s="5581">
        <f t="shared" si="45"/>
        <v>0</v>
      </c>
      <c r="AM136" s="5581">
        <f t="shared" si="45"/>
        <v>0</v>
      </c>
      <c r="AN136" s="5581">
        <f t="shared" si="45"/>
        <v>0</v>
      </c>
      <c r="AO136" s="5581">
        <f t="shared" si="45"/>
        <v>0</v>
      </c>
      <c r="AP136" s="5582">
        <f t="shared" si="45"/>
        <v>0</v>
      </c>
      <c r="AQ136" s="121"/>
      <c r="AR136" s="1380">
        <f>AR35+AR70+AR107</f>
        <v>0</v>
      </c>
      <c r="AS136" s="979"/>
      <c r="AT136" s="121"/>
      <c r="AU136" s="164"/>
    </row>
    <row r="137" spans="1:47" ht="13.8" thickBot="1">
      <c r="A137" s="164"/>
      <c r="B137" s="210"/>
      <c r="C137" s="214"/>
      <c r="D137" s="214"/>
      <c r="E137" s="215"/>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121"/>
      <c r="AG137" s="5583"/>
      <c r="AH137" s="214"/>
      <c r="AI137" s="214"/>
      <c r="AJ137" s="214"/>
      <c r="AK137" s="214"/>
      <c r="AL137" s="214"/>
      <c r="AM137" s="214"/>
      <c r="AN137" s="214"/>
      <c r="AO137" s="214"/>
      <c r="AP137" s="1536"/>
      <c r="AQ137" s="121"/>
      <c r="AR137" s="5584"/>
      <c r="AS137" s="214"/>
      <c r="AT137" s="121"/>
      <c r="AU137" s="164"/>
    </row>
    <row r="138" spans="1:47">
      <c r="A138" s="164"/>
      <c r="B138" s="210"/>
      <c r="C138" s="5573" t="s">
        <v>748</v>
      </c>
      <c r="D138" s="2551"/>
      <c r="E138" s="2557"/>
      <c r="F138" s="2558"/>
      <c r="G138" s="2558"/>
      <c r="H138" s="2558"/>
      <c r="I138" s="2558"/>
      <c r="J138" s="2558"/>
      <c r="K138" s="2558"/>
      <c r="L138" s="2558"/>
      <c r="M138" s="2558"/>
      <c r="N138" s="2558"/>
      <c r="O138" s="2558"/>
      <c r="P138" s="2558"/>
      <c r="Q138" s="2559"/>
      <c r="R138" s="2559"/>
      <c r="S138" s="2559"/>
      <c r="T138" s="2559"/>
      <c r="U138" s="2559"/>
      <c r="V138" s="2559"/>
      <c r="W138" s="2559"/>
      <c r="X138" s="2559"/>
      <c r="Y138" s="2559"/>
      <c r="Z138" s="2559"/>
      <c r="AA138" s="2559"/>
      <c r="AB138" s="2559"/>
      <c r="AC138" s="2559"/>
      <c r="AD138" s="2559"/>
      <c r="AE138" s="5588"/>
      <c r="AF138" s="160"/>
      <c r="AG138" s="5589"/>
      <c r="AH138" s="2559"/>
      <c r="AI138" s="2559"/>
      <c r="AJ138" s="2559"/>
      <c r="AK138" s="2559"/>
      <c r="AL138" s="2559"/>
      <c r="AM138" s="2559"/>
      <c r="AN138" s="2559"/>
      <c r="AO138" s="2559"/>
      <c r="AP138" s="5588"/>
      <c r="AQ138" s="160"/>
      <c r="AR138" s="5590"/>
      <c r="AS138" s="224"/>
      <c r="AT138" s="160"/>
      <c r="AU138" s="164"/>
    </row>
    <row r="139" spans="1:47">
      <c r="A139" s="164"/>
      <c r="B139" s="210"/>
      <c r="C139" s="5574" t="s">
        <v>1251</v>
      </c>
      <c r="D139" s="5226"/>
      <c r="E139" s="5575"/>
      <c r="F139" s="5591"/>
      <c r="G139" s="5591"/>
      <c r="H139" s="5591"/>
      <c r="I139" s="5591"/>
      <c r="J139" s="5591"/>
      <c r="K139" s="5591"/>
      <c r="L139" s="5591"/>
      <c r="M139" s="5591"/>
      <c r="N139" s="5591"/>
      <c r="O139" s="5591"/>
      <c r="P139" s="5591"/>
      <c r="Q139" s="5592"/>
      <c r="R139" s="5592"/>
      <c r="S139" s="5592"/>
      <c r="T139" s="5576">
        <f>T41+T47+T76+T82+T113+T119</f>
        <v>0</v>
      </c>
      <c r="U139" s="5592"/>
      <c r="V139" s="5592"/>
      <c r="W139" s="5592"/>
      <c r="X139" s="5226"/>
      <c r="Y139" s="5226"/>
      <c r="Z139" s="5226"/>
      <c r="AA139" s="5576">
        <f t="shared" ref="AA139:AE140" si="46">AA41+AA47+AA76+AA82+AA113+AA119</f>
        <v>0</v>
      </c>
      <c r="AB139" s="5576">
        <f t="shared" si="46"/>
        <v>0</v>
      </c>
      <c r="AC139" s="5576">
        <f t="shared" si="46"/>
        <v>0</v>
      </c>
      <c r="AD139" s="5576">
        <f t="shared" si="46"/>
        <v>0</v>
      </c>
      <c r="AE139" s="5577">
        <f t="shared" si="46"/>
        <v>0</v>
      </c>
      <c r="AF139" s="160"/>
      <c r="AG139" s="5578">
        <f t="shared" ref="AG139:AP139" si="47">AG41+AG47+AG76+AG82+AG113+AG119</f>
        <v>0</v>
      </c>
      <c r="AH139" s="5576">
        <f t="shared" si="47"/>
        <v>0</v>
      </c>
      <c r="AI139" s="5576">
        <f t="shared" si="47"/>
        <v>0</v>
      </c>
      <c r="AJ139" s="5576">
        <f t="shared" si="47"/>
        <v>0</v>
      </c>
      <c r="AK139" s="5576">
        <f t="shared" si="47"/>
        <v>0</v>
      </c>
      <c r="AL139" s="5576">
        <f t="shared" si="47"/>
        <v>0</v>
      </c>
      <c r="AM139" s="5576">
        <f t="shared" si="47"/>
        <v>0</v>
      </c>
      <c r="AN139" s="5576">
        <f t="shared" si="47"/>
        <v>0</v>
      </c>
      <c r="AO139" s="5576">
        <f t="shared" si="47"/>
        <v>0</v>
      </c>
      <c r="AP139" s="5577">
        <f t="shared" si="47"/>
        <v>0</v>
      </c>
      <c r="AQ139" s="160"/>
      <c r="AR139" s="5579">
        <f>AR41+AR47+AR76+AR82+AR113+AR119</f>
        <v>0</v>
      </c>
      <c r="AS139" s="979"/>
      <c r="AT139" s="160"/>
      <c r="AU139" s="164"/>
    </row>
    <row r="140" spans="1:47" ht="13.8" thickBot="1">
      <c r="A140" s="164"/>
      <c r="B140" s="210"/>
      <c r="C140" s="1512" t="s">
        <v>544</v>
      </c>
      <c r="D140" s="5232"/>
      <c r="E140" s="5580"/>
      <c r="F140" s="5593"/>
      <c r="G140" s="5593"/>
      <c r="H140" s="5593"/>
      <c r="I140" s="5593"/>
      <c r="J140" s="5593"/>
      <c r="K140" s="5593"/>
      <c r="L140" s="5593"/>
      <c r="M140" s="5593"/>
      <c r="N140" s="5593"/>
      <c r="O140" s="5593"/>
      <c r="P140" s="5593"/>
      <c r="Q140" s="5434"/>
      <c r="R140" s="5434"/>
      <c r="S140" s="5434"/>
      <c r="T140" s="5581">
        <f>T42+T48+T77+T83+T114+T120</f>
        <v>0</v>
      </c>
      <c r="U140" s="5434"/>
      <c r="V140" s="5434"/>
      <c r="W140" s="5434"/>
      <c r="X140" s="5232"/>
      <c r="Y140" s="5232"/>
      <c r="Z140" s="5232"/>
      <c r="AA140" s="5581">
        <f t="shared" si="46"/>
        <v>0</v>
      </c>
      <c r="AB140" s="5581">
        <f t="shared" si="46"/>
        <v>0</v>
      </c>
      <c r="AC140" s="5581">
        <f t="shared" si="46"/>
        <v>0</v>
      </c>
      <c r="AD140" s="5581">
        <f t="shared" si="46"/>
        <v>0</v>
      </c>
      <c r="AE140" s="5582">
        <f t="shared" si="46"/>
        <v>0</v>
      </c>
      <c r="AF140" s="160"/>
      <c r="AG140" s="1513">
        <f t="shared" ref="AG140:AP140" si="48">AG42+AG48+AG77+AG83+AG114+AG120</f>
        <v>0</v>
      </c>
      <c r="AH140" s="5581">
        <f t="shared" si="48"/>
        <v>0</v>
      </c>
      <c r="AI140" s="5581">
        <f t="shared" si="48"/>
        <v>0</v>
      </c>
      <c r="AJ140" s="5581">
        <f t="shared" si="48"/>
        <v>0</v>
      </c>
      <c r="AK140" s="5581">
        <f t="shared" si="48"/>
        <v>0</v>
      </c>
      <c r="AL140" s="5581">
        <f t="shared" si="48"/>
        <v>0</v>
      </c>
      <c r="AM140" s="5581">
        <f t="shared" si="48"/>
        <v>0</v>
      </c>
      <c r="AN140" s="5581">
        <f t="shared" si="48"/>
        <v>0</v>
      </c>
      <c r="AO140" s="5581">
        <f t="shared" si="48"/>
        <v>0</v>
      </c>
      <c r="AP140" s="5582">
        <f t="shared" si="48"/>
        <v>0</v>
      </c>
      <c r="AQ140" s="160"/>
      <c r="AR140" s="1380">
        <f>AR42+AR48+AR77+AR83+AR114+AR120</f>
        <v>0</v>
      </c>
      <c r="AS140" s="979"/>
      <c r="AT140" s="160"/>
      <c r="AU140" s="164"/>
    </row>
    <row r="141" spans="1:47" ht="13.8" thickBot="1">
      <c r="A141" s="164"/>
      <c r="B141" s="210"/>
      <c r="C141" s="214"/>
      <c r="D141" s="220"/>
      <c r="E141" s="221"/>
      <c r="F141" s="224"/>
      <c r="G141" s="224"/>
      <c r="H141" s="224"/>
      <c r="I141" s="224"/>
      <c r="J141" s="224"/>
      <c r="K141" s="224"/>
      <c r="L141" s="223"/>
      <c r="M141" s="223"/>
      <c r="N141" s="223"/>
      <c r="O141" s="223"/>
      <c r="P141" s="223"/>
      <c r="Q141" s="224"/>
      <c r="R141" s="224"/>
      <c r="S141" s="224"/>
      <c r="T141" s="224"/>
      <c r="U141" s="224"/>
      <c r="V141" s="224"/>
      <c r="W141" s="224"/>
      <c r="X141" s="224"/>
      <c r="Y141" s="224"/>
      <c r="Z141" s="224"/>
      <c r="AA141" s="224"/>
      <c r="AB141" s="224"/>
      <c r="AC141" s="224"/>
      <c r="AD141" s="224"/>
      <c r="AE141" s="224"/>
      <c r="AF141" s="160"/>
      <c r="AG141" s="224"/>
      <c r="AH141" s="224"/>
      <c r="AI141" s="224"/>
      <c r="AJ141" s="224"/>
      <c r="AK141" s="224"/>
      <c r="AL141" s="224"/>
      <c r="AM141" s="224"/>
      <c r="AN141" s="224"/>
      <c r="AO141" s="224"/>
      <c r="AP141" s="224"/>
      <c r="AQ141" s="160"/>
      <c r="AR141" s="5594"/>
      <c r="AS141" s="224"/>
      <c r="AT141" s="160"/>
      <c r="AU141" s="164"/>
    </row>
    <row r="142" spans="1:47">
      <c r="A142" s="164"/>
      <c r="B142" s="210"/>
      <c r="C142" s="5573" t="s">
        <v>3053</v>
      </c>
      <c r="D142" s="2560"/>
      <c r="E142" s="2561"/>
      <c r="F142" s="2559"/>
      <c r="G142" s="2559"/>
      <c r="H142" s="2559"/>
      <c r="I142" s="2559"/>
      <c r="J142" s="2559"/>
      <c r="K142" s="2559"/>
      <c r="L142" s="2558"/>
      <c r="M142" s="2558"/>
      <c r="N142" s="2558"/>
      <c r="O142" s="2558"/>
      <c r="P142" s="2558"/>
      <c r="Q142" s="2559"/>
      <c r="R142" s="2559"/>
      <c r="S142" s="2559"/>
      <c r="T142" s="2559"/>
      <c r="U142" s="2559"/>
      <c r="V142" s="2559"/>
      <c r="W142" s="2559"/>
      <c r="X142" s="2559"/>
      <c r="Y142" s="2559"/>
      <c r="Z142" s="2559"/>
      <c r="AA142" s="2559"/>
      <c r="AB142" s="2559"/>
      <c r="AC142" s="2559"/>
      <c r="AD142" s="2559"/>
      <c r="AE142" s="5588"/>
      <c r="AF142" s="160"/>
      <c r="AG142" s="5589"/>
      <c r="AH142" s="2559"/>
      <c r="AI142" s="2559"/>
      <c r="AJ142" s="2559"/>
      <c r="AK142" s="2559"/>
      <c r="AL142" s="2559"/>
      <c r="AM142" s="2559"/>
      <c r="AN142" s="2559"/>
      <c r="AO142" s="2559"/>
      <c r="AP142" s="5588"/>
      <c r="AQ142" s="160"/>
      <c r="AR142" s="5590"/>
      <c r="AS142" s="224"/>
      <c r="AT142" s="160"/>
      <c r="AU142" s="164"/>
    </row>
    <row r="143" spans="1:47">
      <c r="A143" s="164"/>
      <c r="B143" s="210"/>
      <c r="C143" s="5595"/>
      <c r="D143" s="220"/>
      <c r="E143" s="221"/>
      <c r="F143" s="224"/>
      <c r="G143" s="224"/>
      <c r="H143" s="224"/>
      <c r="I143" s="224"/>
      <c r="J143" s="224"/>
      <c r="K143" s="224"/>
      <c r="L143" s="223"/>
      <c r="M143" s="223"/>
      <c r="N143" s="223"/>
      <c r="O143" s="223"/>
      <c r="P143" s="223"/>
      <c r="Q143" s="224"/>
      <c r="R143" s="224"/>
      <c r="S143" s="224"/>
      <c r="T143" s="224"/>
      <c r="U143" s="224"/>
      <c r="V143" s="224"/>
      <c r="W143" s="224"/>
      <c r="X143" s="224"/>
      <c r="Y143" s="224"/>
      <c r="Z143" s="224"/>
      <c r="AA143" s="224"/>
      <c r="AB143" s="224"/>
      <c r="AC143" s="224"/>
      <c r="AD143" s="224"/>
      <c r="AE143" s="1537"/>
      <c r="AF143" s="160"/>
      <c r="AG143" s="5596"/>
      <c r="AH143" s="224"/>
      <c r="AI143" s="224"/>
      <c r="AJ143" s="224"/>
      <c r="AK143" s="224"/>
      <c r="AL143" s="224"/>
      <c r="AM143" s="224"/>
      <c r="AN143" s="224"/>
      <c r="AO143" s="224"/>
      <c r="AP143" s="1537"/>
      <c r="AQ143" s="160"/>
      <c r="AR143" s="5594"/>
      <c r="AS143" s="224"/>
      <c r="AT143" s="160"/>
      <c r="AU143" s="164"/>
    </row>
    <row r="144" spans="1:47">
      <c r="A144" s="164"/>
      <c r="B144" s="210"/>
      <c r="C144" s="5597" t="s">
        <v>3236</v>
      </c>
      <c r="D144" s="2733"/>
      <c r="E144" s="2734"/>
      <c r="F144" s="2735"/>
      <c r="G144" s="2735"/>
      <c r="H144" s="2735"/>
      <c r="I144" s="2735"/>
      <c r="J144" s="2735"/>
      <c r="K144" s="2735"/>
      <c r="L144" s="2736"/>
      <c r="M144" s="2736"/>
      <c r="N144" s="2736"/>
      <c r="O144" s="2736"/>
      <c r="P144" s="2736"/>
      <c r="Q144" s="2735"/>
      <c r="R144" s="2735"/>
      <c r="S144" s="2735"/>
      <c r="T144" s="2735"/>
      <c r="U144" s="2735"/>
      <c r="V144" s="2735"/>
      <c r="W144" s="2735"/>
      <c r="X144" s="2735"/>
      <c r="Y144" s="2735"/>
      <c r="Z144" s="2735"/>
      <c r="AA144" s="2735"/>
      <c r="AB144" s="2735"/>
      <c r="AC144" s="2735"/>
      <c r="AD144" s="2735"/>
      <c r="AE144" s="5598"/>
      <c r="AF144" s="160"/>
      <c r="AG144" s="5599"/>
      <c r="AH144" s="2735"/>
      <c r="AI144" s="2735"/>
      <c r="AJ144" s="2735"/>
      <c r="AK144" s="2735"/>
      <c r="AL144" s="2735"/>
      <c r="AM144" s="2735"/>
      <c r="AN144" s="2735"/>
      <c r="AO144" s="2735"/>
      <c r="AP144" s="5598"/>
      <c r="AQ144" s="160"/>
      <c r="AR144" s="5600"/>
      <c r="AS144" s="224"/>
      <c r="AT144" s="160"/>
      <c r="AU144" s="164"/>
    </row>
    <row r="145" spans="1:47">
      <c r="A145" s="164"/>
      <c r="B145" s="210"/>
      <c r="C145" s="5595"/>
      <c r="D145" s="220"/>
      <c r="E145" s="221"/>
      <c r="F145" s="224"/>
      <c r="G145" s="224"/>
      <c r="H145" s="224"/>
      <c r="I145" s="224"/>
      <c r="J145" s="224"/>
      <c r="K145" s="224"/>
      <c r="L145" s="223"/>
      <c r="M145" s="223"/>
      <c r="N145" s="223"/>
      <c r="O145" s="223"/>
      <c r="P145" s="223"/>
      <c r="Q145" s="224"/>
      <c r="R145" s="224"/>
      <c r="S145" s="224"/>
      <c r="T145" s="224"/>
      <c r="U145" s="224"/>
      <c r="V145" s="224"/>
      <c r="W145" s="224"/>
      <c r="X145" s="224"/>
      <c r="Y145" s="224"/>
      <c r="Z145" s="224"/>
      <c r="AA145" s="224"/>
      <c r="AB145" s="224"/>
      <c r="AC145" s="224"/>
      <c r="AD145" s="224"/>
      <c r="AE145" s="1537"/>
      <c r="AF145" s="160"/>
      <c r="AG145" s="5596"/>
      <c r="AH145" s="224"/>
      <c r="AI145" s="224"/>
      <c r="AJ145" s="224"/>
      <c r="AK145" s="224"/>
      <c r="AL145" s="224"/>
      <c r="AM145" s="224"/>
      <c r="AN145" s="224"/>
      <c r="AO145" s="224"/>
      <c r="AP145" s="1537"/>
      <c r="AQ145" s="160"/>
      <c r="AR145" s="5594"/>
      <c r="AS145" s="224"/>
      <c r="AT145" s="160"/>
      <c r="AU145" s="164"/>
    </row>
    <row r="146" spans="1:47">
      <c r="A146" s="164"/>
      <c r="B146" s="210"/>
      <c r="C146" s="5595" t="s">
        <v>3237</v>
      </c>
      <c r="D146" s="220"/>
      <c r="E146" s="221"/>
      <c r="F146" s="224"/>
      <c r="G146" s="224"/>
      <c r="H146" s="224"/>
      <c r="I146" s="224"/>
      <c r="J146" s="224"/>
      <c r="K146" s="224"/>
      <c r="L146" s="223"/>
      <c r="M146" s="223"/>
      <c r="N146" s="223"/>
      <c r="O146" s="223"/>
      <c r="P146" s="223"/>
      <c r="Q146" s="224"/>
      <c r="R146" s="224"/>
      <c r="S146" s="224"/>
      <c r="T146" s="224"/>
      <c r="U146" s="224"/>
      <c r="V146" s="224"/>
      <c r="W146" s="224"/>
      <c r="X146" s="224"/>
      <c r="Y146" s="224"/>
      <c r="Z146" s="224"/>
      <c r="AA146" s="224"/>
      <c r="AB146" s="224"/>
      <c r="AC146" s="224"/>
      <c r="AD146" s="224"/>
      <c r="AE146" s="1537"/>
      <c r="AF146" s="160"/>
      <c r="AG146" s="5596"/>
      <c r="AH146" s="224"/>
      <c r="AI146" s="224"/>
      <c r="AJ146" s="224"/>
      <c r="AK146" s="224"/>
      <c r="AL146" s="224"/>
      <c r="AM146" s="224"/>
      <c r="AN146" s="224"/>
      <c r="AO146" s="224"/>
      <c r="AP146" s="1537"/>
      <c r="AQ146" s="160"/>
      <c r="AR146" s="5594"/>
      <c r="AS146" s="224"/>
      <c r="AT146" s="160"/>
      <c r="AU146" s="164"/>
    </row>
    <row r="147" spans="1:47">
      <c r="A147" s="164"/>
      <c r="B147" s="210"/>
      <c r="C147" s="5574" t="s">
        <v>1251</v>
      </c>
      <c r="D147" s="5601"/>
      <c r="E147" s="5602"/>
      <c r="F147" s="5592"/>
      <c r="G147" s="5592"/>
      <c r="H147" s="5592"/>
      <c r="I147" s="5592"/>
      <c r="J147" s="5592"/>
      <c r="K147" s="5592"/>
      <c r="L147" s="5591"/>
      <c r="M147" s="5591"/>
      <c r="N147" s="5591"/>
      <c r="O147" s="5591"/>
      <c r="P147" s="5591"/>
      <c r="Q147" s="5592"/>
      <c r="R147" s="5592"/>
      <c r="S147" s="5592"/>
      <c r="T147" s="5603">
        <f>T22+T28</f>
        <v>0</v>
      </c>
      <c r="U147" s="5592"/>
      <c r="V147" s="5592"/>
      <c r="W147" s="5592"/>
      <c r="X147" s="5592"/>
      <c r="Y147" s="5592"/>
      <c r="Z147" s="5592"/>
      <c r="AA147" s="5603">
        <f t="shared" ref="AA147:AE148" si="49">AA22+AA28</f>
        <v>0</v>
      </c>
      <c r="AB147" s="5603">
        <f t="shared" si="49"/>
        <v>0</v>
      </c>
      <c r="AC147" s="5603">
        <f t="shared" si="49"/>
        <v>0</v>
      </c>
      <c r="AD147" s="5603">
        <f t="shared" si="49"/>
        <v>0</v>
      </c>
      <c r="AE147" s="5604">
        <f t="shared" si="49"/>
        <v>0</v>
      </c>
      <c r="AF147" s="160"/>
      <c r="AG147" s="5605">
        <f t="shared" ref="AG147:AP147" si="50">AG22+AG28</f>
        <v>0</v>
      </c>
      <c r="AH147" s="5603">
        <f t="shared" si="50"/>
        <v>0</v>
      </c>
      <c r="AI147" s="5603">
        <f t="shared" si="50"/>
        <v>0</v>
      </c>
      <c r="AJ147" s="5603">
        <f t="shared" si="50"/>
        <v>0</v>
      </c>
      <c r="AK147" s="5603">
        <f t="shared" si="50"/>
        <v>0</v>
      </c>
      <c r="AL147" s="5603">
        <f t="shared" si="50"/>
        <v>0</v>
      </c>
      <c r="AM147" s="5603">
        <f t="shared" si="50"/>
        <v>0</v>
      </c>
      <c r="AN147" s="5603">
        <f t="shared" si="50"/>
        <v>0</v>
      </c>
      <c r="AO147" s="5603">
        <f t="shared" si="50"/>
        <v>0</v>
      </c>
      <c r="AP147" s="5604">
        <f t="shared" si="50"/>
        <v>0</v>
      </c>
      <c r="AQ147" s="160"/>
      <c r="AR147" s="5606">
        <f>AR22+AR28</f>
        <v>0</v>
      </c>
      <c r="AS147" s="975"/>
      <c r="AT147" s="160"/>
      <c r="AU147" s="164"/>
    </row>
    <row r="148" spans="1:47">
      <c r="A148" s="164"/>
      <c r="B148" s="210"/>
      <c r="C148" s="5574" t="s">
        <v>544</v>
      </c>
      <c r="D148" s="5601"/>
      <c r="E148" s="5602"/>
      <c r="F148" s="5592"/>
      <c r="G148" s="5592"/>
      <c r="H148" s="5592"/>
      <c r="I148" s="5592"/>
      <c r="J148" s="5592"/>
      <c r="K148" s="5592"/>
      <c r="L148" s="5591"/>
      <c r="M148" s="5591"/>
      <c r="N148" s="5591"/>
      <c r="O148" s="5591"/>
      <c r="P148" s="5591"/>
      <c r="Q148" s="5592"/>
      <c r="R148" s="5592"/>
      <c r="S148" s="5592"/>
      <c r="T148" s="5603">
        <f>T23+T29</f>
        <v>0</v>
      </c>
      <c r="U148" s="5592"/>
      <c r="V148" s="5592"/>
      <c r="W148" s="5592"/>
      <c r="X148" s="5592"/>
      <c r="Y148" s="5592"/>
      <c r="Z148" s="5592"/>
      <c r="AA148" s="5603">
        <f t="shared" si="49"/>
        <v>0</v>
      </c>
      <c r="AB148" s="5603">
        <f t="shared" si="49"/>
        <v>0</v>
      </c>
      <c r="AC148" s="5603">
        <f t="shared" si="49"/>
        <v>0</v>
      </c>
      <c r="AD148" s="5603">
        <f t="shared" si="49"/>
        <v>0</v>
      </c>
      <c r="AE148" s="5604">
        <f t="shared" si="49"/>
        <v>0</v>
      </c>
      <c r="AF148" s="160"/>
      <c r="AG148" s="5605">
        <f t="shared" ref="AG148:AP148" si="51">AG23+AG29</f>
        <v>0</v>
      </c>
      <c r="AH148" s="5603">
        <f t="shared" si="51"/>
        <v>0</v>
      </c>
      <c r="AI148" s="5603">
        <f t="shared" si="51"/>
        <v>0</v>
      </c>
      <c r="AJ148" s="5603">
        <f t="shared" si="51"/>
        <v>0</v>
      </c>
      <c r="AK148" s="5603">
        <f t="shared" si="51"/>
        <v>0</v>
      </c>
      <c r="AL148" s="5603">
        <f t="shared" si="51"/>
        <v>0</v>
      </c>
      <c r="AM148" s="5603">
        <f t="shared" si="51"/>
        <v>0</v>
      </c>
      <c r="AN148" s="5603">
        <f t="shared" si="51"/>
        <v>0</v>
      </c>
      <c r="AO148" s="5603">
        <f t="shared" si="51"/>
        <v>0</v>
      </c>
      <c r="AP148" s="5604">
        <f t="shared" si="51"/>
        <v>0</v>
      </c>
      <c r="AQ148" s="160"/>
      <c r="AR148" s="5606">
        <f>AR23+AR29</f>
        <v>0</v>
      </c>
      <c r="AS148" s="975"/>
      <c r="AT148" s="160"/>
      <c r="AU148" s="164"/>
    </row>
    <row r="149" spans="1:47">
      <c r="A149" s="164"/>
      <c r="B149" s="210"/>
      <c r="C149" s="5595"/>
      <c r="D149" s="220"/>
      <c r="E149" s="221"/>
      <c r="F149" s="224"/>
      <c r="G149" s="224"/>
      <c r="H149" s="224"/>
      <c r="I149" s="224"/>
      <c r="J149" s="224"/>
      <c r="K149" s="224"/>
      <c r="L149" s="223"/>
      <c r="M149" s="223"/>
      <c r="N149" s="223"/>
      <c r="O149" s="223"/>
      <c r="P149" s="223"/>
      <c r="Q149" s="224"/>
      <c r="R149" s="224"/>
      <c r="S149" s="224"/>
      <c r="T149" s="224"/>
      <c r="U149" s="224"/>
      <c r="V149" s="224"/>
      <c r="W149" s="224"/>
      <c r="X149" s="224"/>
      <c r="Y149" s="224"/>
      <c r="Z149" s="224"/>
      <c r="AA149" s="224"/>
      <c r="AB149" s="224"/>
      <c r="AC149" s="224"/>
      <c r="AD149" s="224"/>
      <c r="AE149" s="1537"/>
      <c r="AF149" s="160"/>
      <c r="AG149" s="5596"/>
      <c r="AH149" s="224"/>
      <c r="AI149" s="224"/>
      <c r="AJ149" s="224"/>
      <c r="AK149" s="224"/>
      <c r="AL149" s="224"/>
      <c r="AM149" s="224"/>
      <c r="AN149" s="224"/>
      <c r="AO149" s="224"/>
      <c r="AP149" s="1537"/>
      <c r="AQ149" s="160"/>
      <c r="AR149" s="5594"/>
      <c r="AS149" s="224"/>
      <c r="AT149" s="160"/>
      <c r="AU149" s="164"/>
    </row>
    <row r="150" spans="1:47">
      <c r="A150" s="164"/>
      <c r="B150" s="210"/>
      <c r="C150" s="5595" t="s">
        <v>3238</v>
      </c>
      <c r="D150" s="220"/>
      <c r="E150" s="221"/>
      <c r="F150" s="224"/>
      <c r="G150" s="224"/>
      <c r="H150" s="224"/>
      <c r="I150" s="224"/>
      <c r="J150" s="224"/>
      <c r="K150" s="224"/>
      <c r="L150" s="223"/>
      <c r="M150" s="223"/>
      <c r="N150" s="223"/>
      <c r="O150" s="223"/>
      <c r="P150" s="223"/>
      <c r="Q150" s="224"/>
      <c r="R150" s="224"/>
      <c r="S150" s="224"/>
      <c r="T150" s="224"/>
      <c r="U150" s="224"/>
      <c r="V150" s="224"/>
      <c r="W150" s="224"/>
      <c r="X150" s="224"/>
      <c r="Y150" s="224"/>
      <c r="Z150" s="224"/>
      <c r="AA150" s="224"/>
      <c r="AB150" s="224"/>
      <c r="AC150" s="224"/>
      <c r="AD150" s="224"/>
      <c r="AE150" s="1537"/>
      <c r="AF150" s="160"/>
      <c r="AG150" s="5596"/>
      <c r="AH150" s="224"/>
      <c r="AI150" s="224"/>
      <c r="AJ150" s="224"/>
      <c r="AK150" s="224"/>
      <c r="AL150" s="224"/>
      <c r="AM150" s="224"/>
      <c r="AN150" s="224"/>
      <c r="AO150" s="224"/>
      <c r="AP150" s="1537"/>
      <c r="AQ150" s="160"/>
      <c r="AR150" s="5594"/>
      <c r="AS150" s="224"/>
      <c r="AT150" s="160"/>
      <c r="AU150" s="164"/>
    </row>
    <row r="151" spans="1:47">
      <c r="A151" s="164"/>
      <c r="B151" s="210"/>
      <c r="C151" s="5574" t="s">
        <v>1251</v>
      </c>
      <c r="D151" s="5601"/>
      <c r="E151" s="5602"/>
      <c r="F151" s="5592"/>
      <c r="G151" s="5592"/>
      <c r="H151" s="5592"/>
      <c r="I151" s="5592"/>
      <c r="J151" s="5592"/>
      <c r="K151" s="5592"/>
      <c r="L151" s="5591"/>
      <c r="M151" s="5591"/>
      <c r="N151" s="5591"/>
      <c r="O151" s="5591"/>
      <c r="P151" s="5591"/>
      <c r="Q151" s="5592"/>
      <c r="R151" s="5592"/>
      <c r="S151" s="5592"/>
      <c r="T151" s="5607">
        <f>T34</f>
        <v>0</v>
      </c>
      <c r="U151" s="5592"/>
      <c r="V151" s="5592"/>
      <c r="W151" s="5592"/>
      <c r="X151" s="5592"/>
      <c r="Y151" s="5592"/>
      <c r="Z151" s="5592"/>
      <c r="AA151" s="5607">
        <f t="shared" ref="AA151:AE152" si="52">AA34</f>
        <v>0</v>
      </c>
      <c r="AB151" s="5607">
        <f t="shared" si="52"/>
        <v>0</v>
      </c>
      <c r="AC151" s="5607">
        <f t="shared" si="52"/>
        <v>0</v>
      </c>
      <c r="AD151" s="5607">
        <f t="shared" si="52"/>
        <v>0</v>
      </c>
      <c r="AE151" s="5608">
        <f t="shared" si="52"/>
        <v>0</v>
      </c>
      <c r="AF151" s="160"/>
      <c r="AG151" s="5609">
        <f t="shared" ref="AG151:AP151" si="53">AG34</f>
        <v>0</v>
      </c>
      <c r="AH151" s="5607">
        <f t="shared" si="53"/>
        <v>0</v>
      </c>
      <c r="AI151" s="5607">
        <f t="shared" si="53"/>
        <v>0</v>
      </c>
      <c r="AJ151" s="5607">
        <f t="shared" si="53"/>
        <v>0</v>
      </c>
      <c r="AK151" s="5607">
        <f t="shared" si="53"/>
        <v>0</v>
      </c>
      <c r="AL151" s="5607">
        <f t="shared" si="53"/>
        <v>0</v>
      </c>
      <c r="AM151" s="5607">
        <f t="shared" si="53"/>
        <v>0</v>
      </c>
      <c r="AN151" s="5607">
        <f t="shared" si="53"/>
        <v>0</v>
      </c>
      <c r="AO151" s="5607">
        <f t="shared" si="53"/>
        <v>0</v>
      </c>
      <c r="AP151" s="5608">
        <f t="shared" si="53"/>
        <v>0</v>
      </c>
      <c r="AQ151" s="160"/>
      <c r="AR151" s="5610">
        <f>AR34</f>
        <v>0</v>
      </c>
      <c r="AS151" s="976"/>
      <c r="AT151" s="160"/>
      <c r="AU151" s="164"/>
    </row>
    <row r="152" spans="1:47">
      <c r="A152" s="164"/>
      <c r="B152" s="210"/>
      <c r="C152" s="5574" t="s">
        <v>544</v>
      </c>
      <c r="D152" s="5601"/>
      <c r="E152" s="5602"/>
      <c r="F152" s="5592"/>
      <c r="G152" s="5592"/>
      <c r="H152" s="5592"/>
      <c r="I152" s="5592"/>
      <c r="J152" s="5592"/>
      <c r="K152" s="5592"/>
      <c r="L152" s="5591"/>
      <c r="M152" s="5591"/>
      <c r="N152" s="5591"/>
      <c r="O152" s="5591"/>
      <c r="P152" s="5591"/>
      <c r="Q152" s="5592"/>
      <c r="R152" s="5592"/>
      <c r="S152" s="5592"/>
      <c r="T152" s="5607">
        <f>T35</f>
        <v>0</v>
      </c>
      <c r="U152" s="5592"/>
      <c r="V152" s="5592"/>
      <c r="W152" s="5592"/>
      <c r="X152" s="5592"/>
      <c r="Y152" s="5592"/>
      <c r="Z152" s="5592"/>
      <c r="AA152" s="5607">
        <f t="shared" si="52"/>
        <v>0</v>
      </c>
      <c r="AB152" s="5607">
        <f t="shared" si="52"/>
        <v>0</v>
      </c>
      <c r="AC152" s="5607">
        <f t="shared" si="52"/>
        <v>0</v>
      </c>
      <c r="AD152" s="5607">
        <f t="shared" si="52"/>
        <v>0</v>
      </c>
      <c r="AE152" s="5608">
        <f t="shared" si="52"/>
        <v>0</v>
      </c>
      <c r="AF152" s="160"/>
      <c r="AG152" s="5609">
        <f t="shared" ref="AG152:AP152" si="54">AG35</f>
        <v>0</v>
      </c>
      <c r="AH152" s="5607">
        <f t="shared" si="54"/>
        <v>0</v>
      </c>
      <c r="AI152" s="5607">
        <f t="shared" si="54"/>
        <v>0</v>
      </c>
      <c r="AJ152" s="5607">
        <f t="shared" si="54"/>
        <v>0</v>
      </c>
      <c r="AK152" s="5607">
        <f t="shared" si="54"/>
        <v>0</v>
      </c>
      <c r="AL152" s="5607">
        <f t="shared" si="54"/>
        <v>0</v>
      </c>
      <c r="AM152" s="5607">
        <f t="shared" si="54"/>
        <v>0</v>
      </c>
      <c r="AN152" s="5607">
        <f t="shared" si="54"/>
        <v>0</v>
      </c>
      <c r="AO152" s="5607">
        <f t="shared" si="54"/>
        <v>0</v>
      </c>
      <c r="AP152" s="5608">
        <f t="shared" si="54"/>
        <v>0</v>
      </c>
      <c r="AQ152" s="160"/>
      <c r="AR152" s="5610">
        <f>AR35</f>
        <v>0</v>
      </c>
      <c r="AS152" s="976"/>
      <c r="AT152" s="160"/>
      <c r="AU152" s="164"/>
    </row>
    <row r="153" spans="1:47">
      <c r="A153" s="164"/>
      <c r="B153" s="210"/>
      <c r="C153" s="5595"/>
      <c r="D153" s="220"/>
      <c r="E153" s="221"/>
      <c r="F153" s="224"/>
      <c r="G153" s="224"/>
      <c r="H153" s="224"/>
      <c r="I153" s="224"/>
      <c r="J153" s="224"/>
      <c r="K153" s="224"/>
      <c r="L153" s="223"/>
      <c r="M153" s="223"/>
      <c r="N153" s="223"/>
      <c r="O153" s="223"/>
      <c r="P153" s="223"/>
      <c r="Q153" s="224"/>
      <c r="R153" s="224"/>
      <c r="S153" s="224"/>
      <c r="T153" s="224"/>
      <c r="U153" s="224"/>
      <c r="V153" s="224"/>
      <c r="W153" s="224"/>
      <c r="X153" s="224"/>
      <c r="Y153" s="224"/>
      <c r="Z153" s="224"/>
      <c r="AA153" s="224"/>
      <c r="AB153" s="224"/>
      <c r="AC153" s="224"/>
      <c r="AD153" s="224"/>
      <c r="AE153" s="1537"/>
      <c r="AF153" s="160"/>
      <c r="AG153" s="5596"/>
      <c r="AH153" s="224"/>
      <c r="AI153" s="224"/>
      <c r="AJ153" s="224"/>
      <c r="AK153" s="224"/>
      <c r="AL153" s="224"/>
      <c r="AM153" s="224"/>
      <c r="AN153" s="224"/>
      <c r="AO153" s="224"/>
      <c r="AP153" s="1537"/>
      <c r="AQ153" s="160"/>
      <c r="AR153" s="5594"/>
      <c r="AS153" s="224"/>
      <c r="AT153" s="160"/>
      <c r="AU153" s="164"/>
    </row>
    <row r="154" spans="1:47">
      <c r="A154" s="164"/>
      <c r="B154" s="210"/>
      <c r="C154" s="5595" t="s">
        <v>3239</v>
      </c>
      <c r="D154" s="220"/>
      <c r="E154" s="221"/>
      <c r="F154" s="224"/>
      <c r="G154" s="224"/>
      <c r="H154" s="224"/>
      <c r="I154" s="224"/>
      <c r="J154" s="224"/>
      <c r="K154" s="224"/>
      <c r="L154" s="223"/>
      <c r="M154" s="223"/>
      <c r="N154" s="223"/>
      <c r="O154" s="223"/>
      <c r="P154" s="223"/>
      <c r="Q154" s="224"/>
      <c r="R154" s="224"/>
      <c r="S154" s="224"/>
      <c r="T154" s="224"/>
      <c r="U154" s="224"/>
      <c r="V154" s="224"/>
      <c r="W154" s="224"/>
      <c r="X154" s="224"/>
      <c r="Y154" s="224"/>
      <c r="Z154" s="224"/>
      <c r="AA154" s="224"/>
      <c r="AB154" s="224"/>
      <c r="AC154" s="224"/>
      <c r="AD154" s="224"/>
      <c r="AE154" s="1537"/>
      <c r="AF154" s="160"/>
      <c r="AG154" s="5596"/>
      <c r="AH154" s="224"/>
      <c r="AI154" s="224"/>
      <c r="AJ154" s="224"/>
      <c r="AK154" s="224"/>
      <c r="AL154" s="224"/>
      <c r="AM154" s="224"/>
      <c r="AN154" s="224"/>
      <c r="AO154" s="224"/>
      <c r="AP154" s="1537"/>
      <c r="AQ154" s="160"/>
      <c r="AR154" s="5594"/>
      <c r="AS154" s="224"/>
      <c r="AT154" s="160"/>
      <c r="AU154" s="164"/>
    </row>
    <row r="155" spans="1:47">
      <c r="A155" s="164"/>
      <c r="B155" s="210"/>
      <c r="C155" s="5574" t="s">
        <v>1251</v>
      </c>
      <c r="D155" s="5601"/>
      <c r="E155" s="5602"/>
      <c r="F155" s="5592"/>
      <c r="G155" s="5592"/>
      <c r="H155" s="5592"/>
      <c r="I155" s="5592"/>
      <c r="J155" s="5592"/>
      <c r="K155" s="5592"/>
      <c r="L155" s="5591"/>
      <c r="M155" s="5591"/>
      <c r="N155" s="5591"/>
      <c r="O155" s="5591"/>
      <c r="P155" s="5591"/>
      <c r="Q155" s="5592"/>
      <c r="R155" s="5592"/>
      <c r="S155" s="5592"/>
      <c r="T155" s="5603">
        <f>T41+T47</f>
        <v>0</v>
      </c>
      <c r="U155" s="5592"/>
      <c r="V155" s="5592"/>
      <c r="W155" s="5592"/>
      <c r="X155" s="5592"/>
      <c r="Y155" s="5592"/>
      <c r="Z155" s="5592"/>
      <c r="AA155" s="5603">
        <f t="shared" ref="AA155:AE156" si="55">AA41+AA47</f>
        <v>0</v>
      </c>
      <c r="AB155" s="5603">
        <f t="shared" si="55"/>
        <v>0</v>
      </c>
      <c r="AC155" s="5603">
        <f t="shared" si="55"/>
        <v>0</v>
      </c>
      <c r="AD155" s="5603">
        <f t="shared" si="55"/>
        <v>0</v>
      </c>
      <c r="AE155" s="5604">
        <f t="shared" si="55"/>
        <v>0</v>
      </c>
      <c r="AF155" s="160"/>
      <c r="AG155" s="5605">
        <f t="shared" ref="AG155:AP155" si="56">AG41+AG47</f>
        <v>0</v>
      </c>
      <c r="AH155" s="5603">
        <f t="shared" si="56"/>
        <v>0</v>
      </c>
      <c r="AI155" s="5603">
        <f t="shared" si="56"/>
        <v>0</v>
      </c>
      <c r="AJ155" s="5603">
        <f t="shared" si="56"/>
        <v>0</v>
      </c>
      <c r="AK155" s="5603">
        <f t="shared" si="56"/>
        <v>0</v>
      </c>
      <c r="AL155" s="5603">
        <f t="shared" si="56"/>
        <v>0</v>
      </c>
      <c r="AM155" s="5603">
        <f t="shared" si="56"/>
        <v>0</v>
      </c>
      <c r="AN155" s="5603">
        <f t="shared" si="56"/>
        <v>0</v>
      </c>
      <c r="AO155" s="5603">
        <f t="shared" si="56"/>
        <v>0</v>
      </c>
      <c r="AP155" s="5604">
        <f t="shared" si="56"/>
        <v>0</v>
      </c>
      <c r="AQ155" s="160"/>
      <c r="AR155" s="5606">
        <f>AR41+AR47</f>
        <v>0</v>
      </c>
      <c r="AS155" s="975"/>
      <c r="AT155" s="160"/>
      <c r="AU155" s="164"/>
    </row>
    <row r="156" spans="1:47">
      <c r="A156" s="164"/>
      <c r="B156" s="210"/>
      <c r="C156" s="5574" t="s">
        <v>544</v>
      </c>
      <c r="D156" s="5601"/>
      <c r="E156" s="5602"/>
      <c r="F156" s="5592"/>
      <c r="G156" s="5592"/>
      <c r="H156" s="5592"/>
      <c r="I156" s="5592"/>
      <c r="J156" s="5592"/>
      <c r="K156" s="5592"/>
      <c r="L156" s="5591"/>
      <c r="M156" s="5591"/>
      <c r="N156" s="5591"/>
      <c r="O156" s="5591"/>
      <c r="P156" s="5591"/>
      <c r="Q156" s="5592"/>
      <c r="R156" s="5592"/>
      <c r="S156" s="5592"/>
      <c r="T156" s="5603">
        <f>T42+T48</f>
        <v>0</v>
      </c>
      <c r="U156" s="5592"/>
      <c r="V156" s="5592"/>
      <c r="W156" s="5592"/>
      <c r="X156" s="5592"/>
      <c r="Y156" s="5592"/>
      <c r="Z156" s="5592"/>
      <c r="AA156" s="5603">
        <f t="shared" si="55"/>
        <v>0</v>
      </c>
      <c r="AB156" s="5603">
        <f t="shared" si="55"/>
        <v>0</v>
      </c>
      <c r="AC156" s="5603">
        <f t="shared" si="55"/>
        <v>0</v>
      </c>
      <c r="AD156" s="5603">
        <f t="shared" si="55"/>
        <v>0</v>
      </c>
      <c r="AE156" s="5604">
        <f t="shared" si="55"/>
        <v>0</v>
      </c>
      <c r="AF156" s="160"/>
      <c r="AG156" s="5605">
        <f t="shared" ref="AG156:AP156" si="57">AG42+AG48</f>
        <v>0</v>
      </c>
      <c r="AH156" s="5603">
        <f t="shared" si="57"/>
        <v>0</v>
      </c>
      <c r="AI156" s="5603">
        <f t="shared" si="57"/>
        <v>0</v>
      </c>
      <c r="AJ156" s="5603">
        <f t="shared" si="57"/>
        <v>0</v>
      </c>
      <c r="AK156" s="5603">
        <f t="shared" si="57"/>
        <v>0</v>
      </c>
      <c r="AL156" s="5603">
        <f t="shared" si="57"/>
        <v>0</v>
      </c>
      <c r="AM156" s="5603">
        <f t="shared" si="57"/>
        <v>0</v>
      </c>
      <c r="AN156" s="5603">
        <f t="shared" si="57"/>
        <v>0</v>
      </c>
      <c r="AO156" s="5603">
        <f t="shared" si="57"/>
        <v>0</v>
      </c>
      <c r="AP156" s="5604">
        <f t="shared" si="57"/>
        <v>0</v>
      </c>
      <c r="AQ156" s="160"/>
      <c r="AR156" s="5606">
        <f>AR42+AR48</f>
        <v>0</v>
      </c>
      <c r="AS156" s="975"/>
      <c r="AT156" s="160"/>
      <c r="AU156" s="164"/>
    </row>
    <row r="157" spans="1:47">
      <c r="A157" s="164"/>
      <c r="B157" s="210"/>
      <c r="C157" s="5583"/>
      <c r="D157" s="220"/>
      <c r="E157" s="221"/>
      <c r="F157" s="224"/>
      <c r="G157" s="224"/>
      <c r="H157" s="224"/>
      <c r="I157" s="224"/>
      <c r="J157" s="224"/>
      <c r="K157" s="224"/>
      <c r="L157" s="223"/>
      <c r="M157" s="223"/>
      <c r="N157" s="223"/>
      <c r="O157" s="223"/>
      <c r="P157" s="223"/>
      <c r="Q157" s="224"/>
      <c r="R157" s="224"/>
      <c r="S157" s="224"/>
      <c r="T157" s="224"/>
      <c r="U157" s="224"/>
      <c r="V157" s="224"/>
      <c r="W157" s="224"/>
      <c r="X157" s="224"/>
      <c r="Y157" s="224"/>
      <c r="Z157" s="224"/>
      <c r="AA157" s="224"/>
      <c r="AB157" s="224"/>
      <c r="AC157" s="224"/>
      <c r="AD157" s="224"/>
      <c r="AE157" s="1537"/>
      <c r="AF157" s="160"/>
      <c r="AG157" s="5596"/>
      <c r="AH157" s="224"/>
      <c r="AI157" s="224"/>
      <c r="AJ157" s="224"/>
      <c r="AK157" s="224"/>
      <c r="AL157" s="224"/>
      <c r="AM157" s="224"/>
      <c r="AN157" s="224"/>
      <c r="AO157" s="224"/>
      <c r="AP157" s="1537"/>
      <c r="AQ157" s="160"/>
      <c r="AR157" s="5594"/>
      <c r="AS157" s="224"/>
      <c r="AT157" s="160"/>
      <c r="AU157" s="164"/>
    </row>
    <row r="158" spans="1:47">
      <c r="A158" s="164"/>
      <c r="B158" s="210"/>
      <c r="C158" s="5597" t="s">
        <v>3057</v>
      </c>
      <c r="D158" s="2733"/>
      <c r="E158" s="2734"/>
      <c r="F158" s="2735"/>
      <c r="G158" s="2735"/>
      <c r="H158" s="2735"/>
      <c r="I158" s="2735"/>
      <c r="J158" s="2735"/>
      <c r="K158" s="2735"/>
      <c r="L158" s="2736"/>
      <c r="M158" s="2736"/>
      <c r="N158" s="2736"/>
      <c r="O158" s="2736"/>
      <c r="P158" s="2736"/>
      <c r="Q158" s="2735"/>
      <c r="R158" s="2735"/>
      <c r="S158" s="2735"/>
      <c r="T158" s="2735"/>
      <c r="U158" s="2735"/>
      <c r="V158" s="2735"/>
      <c r="W158" s="2735"/>
      <c r="X158" s="2735"/>
      <c r="Y158" s="2735"/>
      <c r="Z158" s="2735"/>
      <c r="AA158" s="2735"/>
      <c r="AB158" s="2735"/>
      <c r="AC158" s="2735"/>
      <c r="AD158" s="2735"/>
      <c r="AE158" s="5598"/>
      <c r="AF158" s="160"/>
      <c r="AG158" s="5599"/>
      <c r="AH158" s="2735"/>
      <c r="AI158" s="2735"/>
      <c r="AJ158" s="2735"/>
      <c r="AK158" s="2735"/>
      <c r="AL158" s="2735"/>
      <c r="AM158" s="2735"/>
      <c r="AN158" s="2735"/>
      <c r="AO158" s="2735"/>
      <c r="AP158" s="5598"/>
      <c r="AQ158" s="160"/>
      <c r="AR158" s="5600"/>
      <c r="AS158" s="224"/>
      <c r="AT158" s="160"/>
      <c r="AU158" s="164"/>
    </row>
    <row r="159" spans="1:47">
      <c r="A159" s="164"/>
      <c r="B159" s="210"/>
      <c r="C159" s="5583"/>
      <c r="D159" s="220"/>
      <c r="E159" s="221"/>
      <c r="F159" s="224"/>
      <c r="G159" s="224"/>
      <c r="H159" s="224"/>
      <c r="I159" s="224"/>
      <c r="J159" s="224"/>
      <c r="K159" s="224"/>
      <c r="L159" s="223"/>
      <c r="M159" s="223"/>
      <c r="N159" s="223"/>
      <c r="O159" s="223"/>
      <c r="P159" s="223"/>
      <c r="Q159" s="224"/>
      <c r="R159" s="224"/>
      <c r="S159" s="224"/>
      <c r="T159" s="224"/>
      <c r="U159" s="224"/>
      <c r="V159" s="224"/>
      <c r="W159" s="224"/>
      <c r="X159" s="224"/>
      <c r="Y159" s="224"/>
      <c r="Z159" s="224"/>
      <c r="AA159" s="224"/>
      <c r="AB159" s="224"/>
      <c r="AC159" s="224"/>
      <c r="AD159" s="224"/>
      <c r="AE159" s="1537"/>
      <c r="AF159" s="160"/>
      <c r="AG159" s="5596"/>
      <c r="AH159" s="224"/>
      <c r="AI159" s="224"/>
      <c r="AJ159" s="224"/>
      <c r="AK159" s="224"/>
      <c r="AL159" s="224"/>
      <c r="AM159" s="224"/>
      <c r="AN159" s="224"/>
      <c r="AO159" s="224"/>
      <c r="AP159" s="1537"/>
      <c r="AQ159" s="160"/>
      <c r="AR159" s="5594"/>
      <c r="AS159" s="224"/>
      <c r="AT159" s="160"/>
      <c r="AU159" s="164"/>
    </row>
    <row r="160" spans="1:47">
      <c r="A160" s="164"/>
      <c r="B160" s="210"/>
      <c r="C160" s="5595" t="s">
        <v>3240</v>
      </c>
      <c r="D160" s="220"/>
      <c r="E160" s="221"/>
      <c r="F160" s="224"/>
      <c r="G160" s="224"/>
      <c r="H160" s="224"/>
      <c r="I160" s="224"/>
      <c r="J160" s="224"/>
      <c r="K160" s="224"/>
      <c r="L160" s="223"/>
      <c r="M160" s="223"/>
      <c r="N160" s="223"/>
      <c r="O160" s="223"/>
      <c r="P160" s="223"/>
      <c r="Q160" s="224"/>
      <c r="R160" s="224"/>
      <c r="S160" s="224"/>
      <c r="T160" s="224"/>
      <c r="U160" s="224"/>
      <c r="V160" s="224"/>
      <c r="W160" s="224"/>
      <c r="X160" s="224"/>
      <c r="Y160" s="224"/>
      <c r="Z160" s="224"/>
      <c r="AA160" s="224"/>
      <c r="AB160" s="224"/>
      <c r="AC160" s="224"/>
      <c r="AD160" s="224"/>
      <c r="AE160" s="1537"/>
      <c r="AF160" s="160"/>
      <c r="AG160" s="5596"/>
      <c r="AH160" s="224"/>
      <c r="AI160" s="224"/>
      <c r="AJ160" s="224"/>
      <c r="AK160" s="224"/>
      <c r="AL160" s="224"/>
      <c r="AM160" s="224"/>
      <c r="AN160" s="224"/>
      <c r="AO160" s="224"/>
      <c r="AP160" s="1537"/>
      <c r="AQ160" s="160"/>
      <c r="AR160" s="5594"/>
      <c r="AS160" s="224"/>
      <c r="AT160" s="160"/>
      <c r="AU160" s="164"/>
    </row>
    <row r="161" spans="1:47">
      <c r="A161" s="164"/>
      <c r="B161" s="210"/>
      <c r="C161" s="5574" t="s">
        <v>1251</v>
      </c>
      <c r="D161" s="5601"/>
      <c r="E161" s="5602"/>
      <c r="F161" s="5592"/>
      <c r="G161" s="5592"/>
      <c r="H161" s="5592"/>
      <c r="I161" s="5592"/>
      <c r="J161" s="5592"/>
      <c r="K161" s="5592"/>
      <c r="L161" s="5591"/>
      <c r="M161" s="5591"/>
      <c r="N161" s="5591"/>
      <c r="O161" s="5591"/>
      <c r="P161" s="5591"/>
      <c r="Q161" s="5592"/>
      <c r="R161" s="5592"/>
      <c r="S161" s="5592"/>
      <c r="T161" s="5603">
        <f>T57+T63</f>
        <v>0</v>
      </c>
      <c r="U161" s="5592"/>
      <c r="V161" s="5592"/>
      <c r="W161" s="5592"/>
      <c r="X161" s="5592"/>
      <c r="Y161" s="5592"/>
      <c r="Z161" s="5592"/>
      <c r="AA161" s="5603">
        <f t="shared" ref="AA161:AE162" si="58">AA57+AA63</f>
        <v>0</v>
      </c>
      <c r="AB161" s="5603">
        <f t="shared" si="58"/>
        <v>0</v>
      </c>
      <c r="AC161" s="5603">
        <f t="shared" si="58"/>
        <v>0</v>
      </c>
      <c r="AD161" s="5603">
        <f t="shared" si="58"/>
        <v>0</v>
      </c>
      <c r="AE161" s="5604">
        <f t="shared" si="58"/>
        <v>0</v>
      </c>
      <c r="AF161" s="160"/>
      <c r="AG161" s="5605">
        <f t="shared" ref="AG161:AP161" si="59">AG57+AG63</f>
        <v>0</v>
      </c>
      <c r="AH161" s="5603">
        <f t="shared" si="59"/>
        <v>0</v>
      </c>
      <c r="AI161" s="5603">
        <f t="shared" si="59"/>
        <v>0</v>
      </c>
      <c r="AJ161" s="5603">
        <f t="shared" si="59"/>
        <v>0</v>
      </c>
      <c r="AK161" s="5603">
        <f t="shared" si="59"/>
        <v>0</v>
      </c>
      <c r="AL161" s="5603">
        <f t="shared" si="59"/>
        <v>0</v>
      </c>
      <c r="AM161" s="5603">
        <f t="shared" si="59"/>
        <v>0</v>
      </c>
      <c r="AN161" s="5603">
        <f t="shared" si="59"/>
        <v>0</v>
      </c>
      <c r="AO161" s="5603">
        <f t="shared" si="59"/>
        <v>0</v>
      </c>
      <c r="AP161" s="5604">
        <f t="shared" si="59"/>
        <v>0</v>
      </c>
      <c r="AQ161" s="160"/>
      <c r="AR161" s="5606">
        <f>AR57+AR63</f>
        <v>0</v>
      </c>
      <c r="AS161" s="975"/>
      <c r="AT161" s="160"/>
      <c r="AU161" s="164"/>
    </row>
    <row r="162" spans="1:47">
      <c r="A162" s="164"/>
      <c r="B162" s="210"/>
      <c r="C162" s="5574" t="s">
        <v>544</v>
      </c>
      <c r="D162" s="5601"/>
      <c r="E162" s="5602"/>
      <c r="F162" s="5592"/>
      <c r="G162" s="5592"/>
      <c r="H162" s="5592"/>
      <c r="I162" s="5592"/>
      <c r="J162" s="5592"/>
      <c r="K162" s="5592"/>
      <c r="L162" s="5591"/>
      <c r="M162" s="5591"/>
      <c r="N162" s="5591"/>
      <c r="O162" s="5591"/>
      <c r="P162" s="5591"/>
      <c r="Q162" s="5592"/>
      <c r="R162" s="5592"/>
      <c r="S162" s="5592"/>
      <c r="T162" s="5603">
        <f>T58+T64</f>
        <v>0</v>
      </c>
      <c r="U162" s="5592"/>
      <c r="V162" s="5592"/>
      <c r="W162" s="5592"/>
      <c r="X162" s="5592"/>
      <c r="Y162" s="5592"/>
      <c r="Z162" s="5592"/>
      <c r="AA162" s="5603">
        <f t="shared" si="58"/>
        <v>0</v>
      </c>
      <c r="AB162" s="5603">
        <f t="shared" si="58"/>
        <v>0</v>
      </c>
      <c r="AC162" s="5603">
        <f t="shared" si="58"/>
        <v>0</v>
      </c>
      <c r="AD162" s="5603">
        <f t="shared" si="58"/>
        <v>0</v>
      </c>
      <c r="AE162" s="5604">
        <f t="shared" si="58"/>
        <v>0</v>
      </c>
      <c r="AF162" s="160"/>
      <c r="AG162" s="5605">
        <f t="shared" ref="AG162:AP162" si="60">AG58+AG64</f>
        <v>0</v>
      </c>
      <c r="AH162" s="5603">
        <f t="shared" si="60"/>
        <v>0</v>
      </c>
      <c r="AI162" s="5603">
        <f t="shared" si="60"/>
        <v>0</v>
      </c>
      <c r="AJ162" s="5603">
        <f t="shared" si="60"/>
        <v>0</v>
      </c>
      <c r="AK162" s="5603">
        <f t="shared" si="60"/>
        <v>0</v>
      </c>
      <c r="AL162" s="5603">
        <f t="shared" si="60"/>
        <v>0</v>
      </c>
      <c r="AM162" s="5603">
        <f t="shared" si="60"/>
        <v>0</v>
      </c>
      <c r="AN162" s="5603">
        <f t="shared" si="60"/>
        <v>0</v>
      </c>
      <c r="AO162" s="5603">
        <f t="shared" si="60"/>
        <v>0</v>
      </c>
      <c r="AP162" s="5604">
        <f t="shared" si="60"/>
        <v>0</v>
      </c>
      <c r="AQ162" s="160"/>
      <c r="AR162" s="5606">
        <f>AR58+AR64</f>
        <v>0</v>
      </c>
      <c r="AS162" s="975"/>
      <c r="AT162" s="160"/>
      <c r="AU162" s="164"/>
    </row>
    <row r="163" spans="1:47">
      <c r="A163" s="164"/>
      <c r="B163" s="210"/>
      <c r="C163" s="5595"/>
      <c r="D163" s="220"/>
      <c r="E163" s="221"/>
      <c r="F163" s="224"/>
      <c r="G163" s="224"/>
      <c r="H163" s="224"/>
      <c r="I163" s="224"/>
      <c r="J163" s="224"/>
      <c r="K163" s="224"/>
      <c r="L163" s="223"/>
      <c r="M163" s="223"/>
      <c r="N163" s="223"/>
      <c r="O163" s="223"/>
      <c r="P163" s="223"/>
      <c r="Q163" s="224"/>
      <c r="R163" s="224"/>
      <c r="S163" s="224"/>
      <c r="T163" s="224"/>
      <c r="U163" s="224"/>
      <c r="V163" s="224"/>
      <c r="W163" s="224"/>
      <c r="X163" s="224"/>
      <c r="Y163" s="224"/>
      <c r="Z163" s="224"/>
      <c r="AA163" s="224"/>
      <c r="AB163" s="224"/>
      <c r="AC163" s="224"/>
      <c r="AD163" s="224"/>
      <c r="AE163" s="1537"/>
      <c r="AF163" s="160"/>
      <c r="AG163" s="5596"/>
      <c r="AH163" s="224"/>
      <c r="AI163" s="224"/>
      <c r="AJ163" s="224"/>
      <c r="AK163" s="224"/>
      <c r="AL163" s="224"/>
      <c r="AM163" s="224"/>
      <c r="AN163" s="224"/>
      <c r="AO163" s="224"/>
      <c r="AP163" s="1537"/>
      <c r="AQ163" s="160"/>
      <c r="AR163" s="5594"/>
      <c r="AS163" s="224"/>
      <c r="AT163" s="160"/>
      <c r="AU163" s="164"/>
    </row>
    <row r="164" spans="1:47">
      <c r="A164" s="164"/>
      <c r="B164" s="210"/>
      <c r="C164" s="5595" t="s">
        <v>3241</v>
      </c>
      <c r="D164" s="220"/>
      <c r="E164" s="221"/>
      <c r="F164" s="224"/>
      <c r="G164" s="224"/>
      <c r="H164" s="224"/>
      <c r="I164" s="224"/>
      <c r="J164" s="224"/>
      <c r="K164" s="224"/>
      <c r="L164" s="223"/>
      <c r="M164" s="223"/>
      <c r="N164" s="223"/>
      <c r="O164" s="223"/>
      <c r="P164" s="223"/>
      <c r="Q164" s="224"/>
      <c r="R164" s="224"/>
      <c r="S164" s="224"/>
      <c r="T164" s="224"/>
      <c r="U164" s="224"/>
      <c r="V164" s="224"/>
      <c r="W164" s="224"/>
      <c r="X164" s="224"/>
      <c r="Y164" s="224"/>
      <c r="Z164" s="224"/>
      <c r="AA164" s="224"/>
      <c r="AB164" s="224"/>
      <c r="AC164" s="224"/>
      <c r="AD164" s="224"/>
      <c r="AE164" s="1537"/>
      <c r="AF164" s="160"/>
      <c r="AG164" s="5596"/>
      <c r="AH164" s="224"/>
      <c r="AI164" s="224"/>
      <c r="AJ164" s="224"/>
      <c r="AK164" s="224"/>
      <c r="AL164" s="224"/>
      <c r="AM164" s="224"/>
      <c r="AN164" s="224"/>
      <c r="AO164" s="224"/>
      <c r="AP164" s="1537"/>
      <c r="AQ164" s="160"/>
      <c r="AR164" s="5594"/>
      <c r="AS164" s="224"/>
      <c r="AT164" s="160"/>
      <c r="AU164" s="164"/>
    </row>
    <row r="165" spans="1:47">
      <c r="A165" s="164"/>
      <c r="B165" s="210"/>
      <c r="C165" s="5574" t="s">
        <v>1251</v>
      </c>
      <c r="D165" s="5601"/>
      <c r="E165" s="5602"/>
      <c r="F165" s="5592"/>
      <c r="G165" s="5592"/>
      <c r="H165" s="5592"/>
      <c r="I165" s="5592"/>
      <c r="J165" s="5592"/>
      <c r="K165" s="5592"/>
      <c r="L165" s="5591"/>
      <c r="M165" s="5591"/>
      <c r="N165" s="5591"/>
      <c r="O165" s="5591"/>
      <c r="P165" s="5591"/>
      <c r="Q165" s="5592"/>
      <c r="R165" s="5592"/>
      <c r="S165" s="5592"/>
      <c r="T165" s="5607">
        <f>T69</f>
        <v>0</v>
      </c>
      <c r="U165" s="5592"/>
      <c r="V165" s="5592"/>
      <c r="W165" s="5592"/>
      <c r="X165" s="5592"/>
      <c r="Y165" s="5592"/>
      <c r="Z165" s="5592"/>
      <c r="AA165" s="5607">
        <f t="shared" ref="AA165:AE166" si="61">AA69</f>
        <v>0</v>
      </c>
      <c r="AB165" s="5607">
        <f t="shared" si="61"/>
        <v>0</v>
      </c>
      <c r="AC165" s="5607">
        <f t="shared" si="61"/>
        <v>0</v>
      </c>
      <c r="AD165" s="5607">
        <f t="shared" si="61"/>
        <v>0</v>
      </c>
      <c r="AE165" s="5608">
        <f t="shared" si="61"/>
        <v>0</v>
      </c>
      <c r="AF165" s="160"/>
      <c r="AG165" s="5609">
        <f t="shared" ref="AG165:AP165" si="62">AG69</f>
        <v>0</v>
      </c>
      <c r="AH165" s="5607">
        <f t="shared" si="62"/>
        <v>0</v>
      </c>
      <c r="AI165" s="5607">
        <f t="shared" si="62"/>
        <v>0</v>
      </c>
      <c r="AJ165" s="5607">
        <f t="shared" si="62"/>
        <v>0</v>
      </c>
      <c r="AK165" s="5607">
        <f t="shared" si="62"/>
        <v>0</v>
      </c>
      <c r="AL165" s="5607">
        <f t="shared" si="62"/>
        <v>0</v>
      </c>
      <c r="AM165" s="5607">
        <f t="shared" si="62"/>
        <v>0</v>
      </c>
      <c r="AN165" s="5607">
        <f t="shared" si="62"/>
        <v>0</v>
      </c>
      <c r="AO165" s="5607">
        <f t="shared" si="62"/>
        <v>0</v>
      </c>
      <c r="AP165" s="5608">
        <f t="shared" si="62"/>
        <v>0</v>
      </c>
      <c r="AQ165" s="160"/>
      <c r="AR165" s="5610">
        <f>AR69</f>
        <v>0</v>
      </c>
      <c r="AS165" s="976"/>
      <c r="AT165" s="160"/>
      <c r="AU165" s="164"/>
    </row>
    <row r="166" spans="1:47">
      <c r="A166" s="164"/>
      <c r="B166" s="210"/>
      <c r="C166" s="5574" t="s">
        <v>544</v>
      </c>
      <c r="D166" s="5601"/>
      <c r="E166" s="5602"/>
      <c r="F166" s="5592"/>
      <c r="G166" s="5592"/>
      <c r="H166" s="5592"/>
      <c r="I166" s="5592"/>
      <c r="J166" s="5592"/>
      <c r="K166" s="5592"/>
      <c r="L166" s="5591"/>
      <c r="M166" s="5591"/>
      <c r="N166" s="5591"/>
      <c r="O166" s="5591"/>
      <c r="P166" s="5591"/>
      <c r="Q166" s="5592"/>
      <c r="R166" s="5592"/>
      <c r="S166" s="5592"/>
      <c r="T166" s="5607">
        <f>T70</f>
        <v>0</v>
      </c>
      <c r="U166" s="5592"/>
      <c r="V166" s="5592"/>
      <c r="W166" s="5592"/>
      <c r="X166" s="5592"/>
      <c r="Y166" s="5592"/>
      <c r="Z166" s="5592"/>
      <c r="AA166" s="5607">
        <f t="shared" si="61"/>
        <v>0</v>
      </c>
      <c r="AB166" s="5607">
        <f t="shared" si="61"/>
        <v>0</v>
      </c>
      <c r="AC166" s="5607">
        <f t="shared" si="61"/>
        <v>0</v>
      </c>
      <c r="AD166" s="5607">
        <f t="shared" si="61"/>
        <v>0</v>
      </c>
      <c r="AE166" s="5608">
        <f t="shared" si="61"/>
        <v>0</v>
      </c>
      <c r="AF166" s="160"/>
      <c r="AG166" s="5609">
        <f t="shared" ref="AG166:AP166" si="63">AG70</f>
        <v>0</v>
      </c>
      <c r="AH166" s="5607">
        <f t="shared" si="63"/>
        <v>0</v>
      </c>
      <c r="AI166" s="5607">
        <f t="shared" si="63"/>
        <v>0</v>
      </c>
      <c r="AJ166" s="5607">
        <f t="shared" si="63"/>
        <v>0</v>
      </c>
      <c r="AK166" s="5607">
        <f t="shared" si="63"/>
        <v>0</v>
      </c>
      <c r="AL166" s="5607">
        <f t="shared" si="63"/>
        <v>0</v>
      </c>
      <c r="AM166" s="5607">
        <f t="shared" si="63"/>
        <v>0</v>
      </c>
      <c r="AN166" s="5607">
        <f t="shared" si="63"/>
        <v>0</v>
      </c>
      <c r="AO166" s="5607">
        <f t="shared" si="63"/>
        <v>0</v>
      </c>
      <c r="AP166" s="5608">
        <f t="shared" si="63"/>
        <v>0</v>
      </c>
      <c r="AQ166" s="160"/>
      <c r="AR166" s="5610">
        <f>AR70</f>
        <v>0</v>
      </c>
      <c r="AS166" s="976"/>
      <c r="AT166" s="160"/>
      <c r="AU166" s="164"/>
    </row>
    <row r="167" spans="1:47">
      <c r="A167" s="164"/>
      <c r="B167" s="210"/>
      <c r="C167" s="5595"/>
      <c r="D167" s="220"/>
      <c r="E167" s="221"/>
      <c r="F167" s="224"/>
      <c r="G167" s="224"/>
      <c r="H167" s="224"/>
      <c r="I167" s="224"/>
      <c r="J167" s="224"/>
      <c r="K167" s="224"/>
      <c r="L167" s="223"/>
      <c r="M167" s="223"/>
      <c r="N167" s="223"/>
      <c r="O167" s="223"/>
      <c r="P167" s="223"/>
      <c r="Q167" s="224"/>
      <c r="R167" s="224"/>
      <c r="S167" s="224"/>
      <c r="T167" s="224"/>
      <c r="U167" s="224"/>
      <c r="V167" s="224"/>
      <c r="W167" s="224"/>
      <c r="X167" s="224"/>
      <c r="Y167" s="224"/>
      <c r="Z167" s="224"/>
      <c r="AA167" s="224"/>
      <c r="AB167" s="224"/>
      <c r="AC167" s="224"/>
      <c r="AD167" s="224"/>
      <c r="AE167" s="1537"/>
      <c r="AF167" s="160"/>
      <c r="AG167" s="5596"/>
      <c r="AH167" s="224"/>
      <c r="AI167" s="224"/>
      <c r="AJ167" s="224"/>
      <c r="AK167" s="224"/>
      <c r="AL167" s="224"/>
      <c r="AM167" s="224"/>
      <c r="AN167" s="224"/>
      <c r="AO167" s="224"/>
      <c r="AP167" s="1537"/>
      <c r="AQ167" s="160"/>
      <c r="AR167" s="5594"/>
      <c r="AS167" s="224"/>
      <c r="AT167" s="160"/>
      <c r="AU167" s="164"/>
    </row>
    <row r="168" spans="1:47">
      <c r="A168" s="164"/>
      <c r="B168" s="210"/>
      <c r="C168" s="5595" t="s">
        <v>3242</v>
      </c>
      <c r="D168" s="220"/>
      <c r="E168" s="221"/>
      <c r="F168" s="224"/>
      <c r="G168" s="224"/>
      <c r="H168" s="224"/>
      <c r="I168" s="224"/>
      <c r="J168" s="224"/>
      <c r="K168" s="224"/>
      <c r="L168" s="223"/>
      <c r="M168" s="223"/>
      <c r="N168" s="223"/>
      <c r="O168" s="223"/>
      <c r="P168" s="223"/>
      <c r="Q168" s="224"/>
      <c r="R168" s="224"/>
      <c r="S168" s="224"/>
      <c r="T168" s="224"/>
      <c r="U168" s="224"/>
      <c r="V168" s="224"/>
      <c r="W168" s="224"/>
      <c r="X168" s="224"/>
      <c r="Y168" s="224"/>
      <c r="Z168" s="224"/>
      <c r="AA168" s="224"/>
      <c r="AB168" s="224"/>
      <c r="AC168" s="224"/>
      <c r="AD168" s="224"/>
      <c r="AE168" s="1537"/>
      <c r="AF168" s="160"/>
      <c r="AG168" s="5596"/>
      <c r="AH168" s="224"/>
      <c r="AI168" s="224"/>
      <c r="AJ168" s="224"/>
      <c r="AK168" s="224"/>
      <c r="AL168" s="224"/>
      <c r="AM168" s="224"/>
      <c r="AN168" s="224"/>
      <c r="AO168" s="224"/>
      <c r="AP168" s="1537"/>
      <c r="AQ168" s="160"/>
      <c r="AR168" s="5594"/>
      <c r="AS168" s="224"/>
      <c r="AT168" s="160"/>
      <c r="AU168" s="164"/>
    </row>
    <row r="169" spans="1:47">
      <c r="A169" s="164"/>
      <c r="B169" s="210"/>
      <c r="C169" s="5574" t="s">
        <v>1251</v>
      </c>
      <c r="D169" s="5601"/>
      <c r="E169" s="5602"/>
      <c r="F169" s="5592"/>
      <c r="G169" s="5592"/>
      <c r="H169" s="5592"/>
      <c r="I169" s="5592"/>
      <c r="J169" s="5592"/>
      <c r="K169" s="5592"/>
      <c r="L169" s="5591"/>
      <c r="M169" s="5591"/>
      <c r="N169" s="5591"/>
      <c r="O169" s="5591"/>
      <c r="P169" s="5591"/>
      <c r="Q169" s="5592"/>
      <c r="R169" s="5592"/>
      <c r="S169" s="5592"/>
      <c r="T169" s="5603">
        <f>T76+T82</f>
        <v>0</v>
      </c>
      <c r="U169" s="5592"/>
      <c r="V169" s="5592"/>
      <c r="W169" s="5592"/>
      <c r="X169" s="5592"/>
      <c r="Y169" s="5592"/>
      <c r="Z169" s="5592"/>
      <c r="AA169" s="5603">
        <f t="shared" ref="AA169:AE170" si="64">AA76+AA82</f>
        <v>0</v>
      </c>
      <c r="AB169" s="5603">
        <f t="shared" si="64"/>
        <v>0</v>
      </c>
      <c r="AC169" s="5603">
        <f t="shared" si="64"/>
        <v>0</v>
      </c>
      <c r="AD169" s="5603">
        <f t="shared" si="64"/>
        <v>0</v>
      </c>
      <c r="AE169" s="5604">
        <f t="shared" si="64"/>
        <v>0</v>
      </c>
      <c r="AF169" s="160"/>
      <c r="AG169" s="5605">
        <f t="shared" ref="AG169:AP169" si="65">AG76+AG82</f>
        <v>0</v>
      </c>
      <c r="AH169" s="5603">
        <f t="shared" si="65"/>
        <v>0</v>
      </c>
      <c r="AI169" s="5603">
        <f t="shared" si="65"/>
        <v>0</v>
      </c>
      <c r="AJ169" s="5603">
        <f t="shared" si="65"/>
        <v>0</v>
      </c>
      <c r="AK169" s="5603">
        <f t="shared" si="65"/>
        <v>0</v>
      </c>
      <c r="AL169" s="5603">
        <f t="shared" si="65"/>
        <v>0</v>
      </c>
      <c r="AM169" s="5603">
        <f t="shared" si="65"/>
        <v>0</v>
      </c>
      <c r="AN169" s="5603">
        <f t="shared" si="65"/>
        <v>0</v>
      </c>
      <c r="AO169" s="5603">
        <f t="shared" si="65"/>
        <v>0</v>
      </c>
      <c r="AP169" s="5604">
        <f t="shared" si="65"/>
        <v>0</v>
      </c>
      <c r="AQ169" s="160"/>
      <c r="AR169" s="5606">
        <f>AR76+AR82</f>
        <v>0</v>
      </c>
      <c r="AS169" s="975"/>
      <c r="AT169" s="160"/>
      <c r="AU169" s="164"/>
    </row>
    <row r="170" spans="1:47" ht="13.8" thickBot="1">
      <c r="A170" s="164"/>
      <c r="B170" s="210"/>
      <c r="C170" s="1512" t="s">
        <v>544</v>
      </c>
      <c r="D170" s="5611"/>
      <c r="E170" s="5612"/>
      <c r="F170" s="5434"/>
      <c r="G170" s="5434"/>
      <c r="H170" s="5434"/>
      <c r="I170" s="5434"/>
      <c r="J170" s="5434"/>
      <c r="K170" s="5434"/>
      <c r="L170" s="5593"/>
      <c r="M170" s="5593"/>
      <c r="N170" s="5593"/>
      <c r="O170" s="5593"/>
      <c r="P170" s="5593"/>
      <c r="Q170" s="5434"/>
      <c r="R170" s="5434"/>
      <c r="S170" s="5434"/>
      <c r="T170" s="5613">
        <f>T77+T83</f>
        <v>0</v>
      </c>
      <c r="U170" s="5434"/>
      <c r="V170" s="5434"/>
      <c r="W170" s="5434"/>
      <c r="X170" s="5434"/>
      <c r="Y170" s="5434"/>
      <c r="Z170" s="5434"/>
      <c r="AA170" s="5613">
        <f t="shared" si="64"/>
        <v>0</v>
      </c>
      <c r="AB170" s="5613">
        <f t="shared" si="64"/>
        <v>0</v>
      </c>
      <c r="AC170" s="5613">
        <f t="shared" si="64"/>
        <v>0</v>
      </c>
      <c r="AD170" s="5613">
        <f t="shared" si="64"/>
        <v>0</v>
      </c>
      <c r="AE170" s="5614">
        <f t="shared" si="64"/>
        <v>0</v>
      </c>
      <c r="AF170" s="160"/>
      <c r="AG170" s="1514">
        <f t="shared" ref="AG170:AP170" si="66">AG77+AG83</f>
        <v>0</v>
      </c>
      <c r="AH170" s="5613">
        <f t="shared" si="66"/>
        <v>0</v>
      </c>
      <c r="AI170" s="5613">
        <f t="shared" si="66"/>
        <v>0</v>
      </c>
      <c r="AJ170" s="5613">
        <f t="shared" si="66"/>
        <v>0</v>
      </c>
      <c r="AK170" s="5613">
        <f t="shared" si="66"/>
        <v>0</v>
      </c>
      <c r="AL170" s="5613">
        <f t="shared" si="66"/>
        <v>0</v>
      </c>
      <c r="AM170" s="5613">
        <f t="shared" si="66"/>
        <v>0</v>
      </c>
      <c r="AN170" s="5613">
        <f t="shared" si="66"/>
        <v>0</v>
      </c>
      <c r="AO170" s="5613">
        <f t="shared" si="66"/>
        <v>0</v>
      </c>
      <c r="AP170" s="5614">
        <f t="shared" si="66"/>
        <v>0</v>
      </c>
      <c r="AQ170" s="160"/>
      <c r="AR170" s="1381">
        <f>AR77+AR83</f>
        <v>0</v>
      </c>
      <c r="AS170" s="975"/>
      <c r="AT170" s="160"/>
      <c r="AU170" s="164"/>
    </row>
    <row r="171" spans="1:47" ht="13.8" thickBot="1">
      <c r="A171" s="164"/>
      <c r="B171" s="210"/>
      <c r="C171" s="214"/>
      <c r="D171" s="220"/>
      <c r="E171" s="221"/>
      <c r="F171" s="224"/>
      <c r="G171" s="224"/>
      <c r="H171" s="224"/>
      <c r="I171" s="224"/>
      <c r="J171" s="224"/>
      <c r="K171" s="224"/>
      <c r="L171" s="223"/>
      <c r="M171" s="223"/>
      <c r="N171" s="223"/>
      <c r="O171" s="223"/>
      <c r="P171" s="223"/>
      <c r="Q171" s="224"/>
      <c r="R171" s="224"/>
      <c r="S171" s="224"/>
      <c r="T171" s="224"/>
      <c r="U171" s="224"/>
      <c r="V171" s="224"/>
      <c r="W171" s="224"/>
      <c r="X171" s="224"/>
      <c r="Y171" s="224"/>
      <c r="Z171" s="224"/>
      <c r="AA171" s="5615"/>
      <c r="AB171" s="5615"/>
      <c r="AC171" s="5615"/>
      <c r="AD171" s="5615"/>
      <c r="AE171" s="5615"/>
      <c r="AF171" s="160"/>
      <c r="AG171" s="5615"/>
      <c r="AH171" s="5615"/>
      <c r="AI171" s="5615"/>
      <c r="AJ171" s="5615"/>
      <c r="AK171" s="5615"/>
      <c r="AL171" s="5615"/>
      <c r="AM171" s="5615"/>
      <c r="AN171" s="5615"/>
      <c r="AO171" s="5615"/>
      <c r="AP171" s="5615"/>
      <c r="AQ171" s="160"/>
      <c r="AR171" s="5616"/>
      <c r="AS171" s="224"/>
      <c r="AT171" s="160"/>
      <c r="AU171" s="164"/>
    </row>
    <row r="172" spans="1:47">
      <c r="A172" s="164"/>
      <c r="B172" s="210"/>
      <c r="C172" s="5573" t="s">
        <v>3162</v>
      </c>
      <c r="D172" s="2560"/>
      <c r="E172" s="2561"/>
      <c r="F172" s="2559"/>
      <c r="G172" s="2559"/>
      <c r="H172" s="2559"/>
      <c r="I172" s="2559"/>
      <c r="J172" s="2559"/>
      <c r="K172" s="2559"/>
      <c r="L172" s="2558"/>
      <c r="M172" s="2558"/>
      <c r="N172" s="2558"/>
      <c r="O172" s="2558"/>
      <c r="P172" s="2558"/>
      <c r="Q172" s="2559"/>
      <c r="R172" s="2559"/>
      <c r="S172" s="2559"/>
      <c r="T172" s="2559"/>
      <c r="U172" s="2559"/>
      <c r="V172" s="2559"/>
      <c r="W172" s="2559"/>
      <c r="X172" s="2559"/>
      <c r="Y172" s="2559"/>
      <c r="Z172" s="2559"/>
      <c r="AA172" s="2559"/>
      <c r="AB172" s="2559"/>
      <c r="AC172" s="2559"/>
      <c r="AD172" s="2559"/>
      <c r="AE172" s="5588"/>
      <c r="AF172" s="160"/>
      <c r="AG172" s="5589"/>
      <c r="AH172" s="2559"/>
      <c r="AI172" s="2559"/>
      <c r="AJ172" s="2559"/>
      <c r="AK172" s="2559"/>
      <c r="AL172" s="2559"/>
      <c r="AM172" s="2559"/>
      <c r="AN172" s="2559"/>
      <c r="AO172" s="2559"/>
      <c r="AP172" s="5588"/>
      <c r="AQ172" s="160"/>
      <c r="AR172" s="5590"/>
      <c r="AS172" s="224"/>
      <c r="AT172" s="160"/>
      <c r="AU172" s="164"/>
    </row>
    <row r="173" spans="1:47">
      <c r="A173" s="164"/>
      <c r="B173" s="210"/>
      <c r="C173" s="5583"/>
      <c r="D173" s="220"/>
      <c r="E173" s="221"/>
      <c r="F173" s="224"/>
      <c r="G173" s="224"/>
      <c r="H173" s="224"/>
      <c r="I173" s="224"/>
      <c r="J173" s="224"/>
      <c r="K173" s="224"/>
      <c r="L173" s="223"/>
      <c r="M173" s="223"/>
      <c r="N173" s="223"/>
      <c r="O173" s="223"/>
      <c r="P173" s="223"/>
      <c r="Q173" s="224"/>
      <c r="R173" s="224"/>
      <c r="S173" s="224"/>
      <c r="T173" s="224"/>
      <c r="U173" s="224"/>
      <c r="V173" s="224"/>
      <c r="W173" s="224"/>
      <c r="X173" s="224"/>
      <c r="Y173" s="224"/>
      <c r="Z173" s="224"/>
      <c r="AA173" s="224"/>
      <c r="AB173" s="224"/>
      <c r="AC173" s="224"/>
      <c r="AD173" s="224"/>
      <c r="AE173" s="1537"/>
      <c r="AF173" s="160"/>
      <c r="AG173" s="5596"/>
      <c r="AH173" s="224"/>
      <c r="AI173" s="224"/>
      <c r="AJ173" s="224"/>
      <c r="AK173" s="224"/>
      <c r="AL173" s="224"/>
      <c r="AM173" s="224"/>
      <c r="AN173" s="224"/>
      <c r="AO173" s="224"/>
      <c r="AP173" s="1537"/>
      <c r="AQ173" s="160"/>
      <c r="AR173" s="5594"/>
      <c r="AS173" s="224"/>
      <c r="AT173" s="160"/>
      <c r="AU173" s="164"/>
    </row>
    <row r="174" spans="1:47">
      <c r="A174" s="164"/>
      <c r="B174" s="210"/>
      <c r="C174" s="5595" t="s">
        <v>3243</v>
      </c>
      <c r="D174" s="220"/>
      <c r="E174" s="221"/>
      <c r="F174" s="224"/>
      <c r="G174" s="224"/>
      <c r="H174" s="224"/>
      <c r="I174" s="224"/>
      <c r="J174" s="224"/>
      <c r="K174" s="224"/>
      <c r="L174" s="223"/>
      <c r="M174" s="223"/>
      <c r="N174" s="223"/>
      <c r="O174" s="223"/>
      <c r="P174" s="223"/>
      <c r="Q174" s="224"/>
      <c r="R174" s="224"/>
      <c r="S174" s="224"/>
      <c r="T174" s="224"/>
      <c r="U174" s="224"/>
      <c r="V174" s="224"/>
      <c r="W174" s="224"/>
      <c r="X174" s="224"/>
      <c r="Y174" s="224"/>
      <c r="Z174" s="224"/>
      <c r="AA174" s="224"/>
      <c r="AB174" s="224"/>
      <c r="AC174" s="224"/>
      <c r="AD174" s="224"/>
      <c r="AE174" s="1537"/>
      <c r="AF174" s="160"/>
      <c r="AG174" s="5596"/>
      <c r="AH174" s="224"/>
      <c r="AI174" s="224"/>
      <c r="AJ174" s="224"/>
      <c r="AK174" s="224"/>
      <c r="AL174" s="224"/>
      <c r="AM174" s="224"/>
      <c r="AN174" s="224"/>
      <c r="AO174" s="224"/>
      <c r="AP174" s="1537"/>
      <c r="AQ174" s="160"/>
      <c r="AR174" s="5594"/>
      <c r="AS174" s="224"/>
      <c r="AT174" s="160"/>
      <c r="AU174" s="164"/>
    </row>
    <row r="175" spans="1:47">
      <c r="A175" s="164"/>
      <c r="B175" s="210"/>
      <c r="C175" s="5574" t="s">
        <v>1251</v>
      </c>
      <c r="D175" s="5601"/>
      <c r="E175" s="5602"/>
      <c r="F175" s="5592"/>
      <c r="G175" s="5592"/>
      <c r="H175" s="5592"/>
      <c r="I175" s="5592"/>
      <c r="J175" s="5592"/>
      <c r="K175" s="5592"/>
      <c r="L175" s="5591"/>
      <c r="M175" s="5591"/>
      <c r="N175" s="5591"/>
      <c r="O175" s="5591"/>
      <c r="P175" s="5591"/>
      <c r="Q175" s="5592"/>
      <c r="R175" s="5592"/>
      <c r="S175" s="5592"/>
      <c r="T175" s="5603">
        <f>T94+T100</f>
        <v>0</v>
      </c>
      <c r="U175" s="5592"/>
      <c r="V175" s="5592"/>
      <c r="W175" s="5592"/>
      <c r="X175" s="5592"/>
      <c r="Y175" s="5592"/>
      <c r="Z175" s="5592"/>
      <c r="AA175" s="5603">
        <f t="shared" ref="AA175:AE176" si="67">AA94+AA100</f>
        <v>0</v>
      </c>
      <c r="AB175" s="5603">
        <f t="shared" si="67"/>
        <v>0</v>
      </c>
      <c r="AC175" s="5603">
        <f t="shared" si="67"/>
        <v>0</v>
      </c>
      <c r="AD175" s="5603">
        <f t="shared" si="67"/>
        <v>0</v>
      </c>
      <c r="AE175" s="5604">
        <f t="shared" si="67"/>
        <v>0</v>
      </c>
      <c r="AF175" s="160"/>
      <c r="AG175" s="5605">
        <f t="shared" ref="AG175:AP175" si="68">AG94+AG100</f>
        <v>0</v>
      </c>
      <c r="AH175" s="5603">
        <f t="shared" si="68"/>
        <v>0</v>
      </c>
      <c r="AI175" s="5603">
        <f t="shared" si="68"/>
        <v>0</v>
      </c>
      <c r="AJ175" s="5603">
        <f t="shared" si="68"/>
        <v>0</v>
      </c>
      <c r="AK175" s="5603">
        <f t="shared" si="68"/>
        <v>0</v>
      </c>
      <c r="AL175" s="5603">
        <f t="shared" si="68"/>
        <v>0</v>
      </c>
      <c r="AM175" s="5603">
        <f t="shared" si="68"/>
        <v>0</v>
      </c>
      <c r="AN175" s="5603">
        <f t="shared" si="68"/>
        <v>0</v>
      </c>
      <c r="AO175" s="5603">
        <f t="shared" si="68"/>
        <v>0</v>
      </c>
      <c r="AP175" s="5604">
        <f t="shared" si="68"/>
        <v>0</v>
      </c>
      <c r="AQ175" s="160"/>
      <c r="AR175" s="5606">
        <f>AR94+AR100</f>
        <v>0</v>
      </c>
      <c r="AS175" s="975"/>
      <c r="AT175" s="160"/>
      <c r="AU175" s="164"/>
    </row>
    <row r="176" spans="1:47">
      <c r="A176" s="164"/>
      <c r="B176" s="210"/>
      <c r="C176" s="5574" t="s">
        <v>544</v>
      </c>
      <c r="D176" s="5601"/>
      <c r="E176" s="5602"/>
      <c r="F176" s="5592"/>
      <c r="G176" s="5592"/>
      <c r="H176" s="5592"/>
      <c r="I176" s="5592"/>
      <c r="J176" s="5592"/>
      <c r="K176" s="5592"/>
      <c r="L176" s="5591"/>
      <c r="M176" s="5591"/>
      <c r="N176" s="5591"/>
      <c r="O176" s="5591"/>
      <c r="P176" s="5591"/>
      <c r="Q176" s="5592"/>
      <c r="R176" s="5592"/>
      <c r="S176" s="5592"/>
      <c r="T176" s="5603">
        <f>T95+T101</f>
        <v>0</v>
      </c>
      <c r="U176" s="5592"/>
      <c r="V176" s="5592"/>
      <c r="W176" s="5592"/>
      <c r="X176" s="5592"/>
      <c r="Y176" s="5592"/>
      <c r="Z176" s="5592"/>
      <c r="AA176" s="5603">
        <f t="shared" si="67"/>
        <v>0</v>
      </c>
      <c r="AB176" s="5603">
        <f t="shared" si="67"/>
        <v>0</v>
      </c>
      <c r="AC176" s="5603">
        <f t="shared" si="67"/>
        <v>0</v>
      </c>
      <c r="AD176" s="5603">
        <f t="shared" si="67"/>
        <v>0</v>
      </c>
      <c r="AE176" s="5604">
        <f t="shared" si="67"/>
        <v>0</v>
      </c>
      <c r="AF176" s="160"/>
      <c r="AG176" s="5605">
        <f t="shared" ref="AG176:AP176" si="69">AG95+AG101</f>
        <v>0</v>
      </c>
      <c r="AH176" s="5603">
        <f t="shared" si="69"/>
        <v>0</v>
      </c>
      <c r="AI176" s="5603">
        <f t="shared" si="69"/>
        <v>0</v>
      </c>
      <c r="AJ176" s="5603">
        <f t="shared" si="69"/>
        <v>0</v>
      </c>
      <c r="AK176" s="5603">
        <f t="shared" si="69"/>
        <v>0</v>
      </c>
      <c r="AL176" s="5603">
        <f t="shared" si="69"/>
        <v>0</v>
      </c>
      <c r="AM176" s="5603">
        <f t="shared" si="69"/>
        <v>0</v>
      </c>
      <c r="AN176" s="5603">
        <f t="shared" si="69"/>
        <v>0</v>
      </c>
      <c r="AO176" s="5603">
        <f t="shared" si="69"/>
        <v>0</v>
      </c>
      <c r="AP176" s="5604">
        <f t="shared" si="69"/>
        <v>0</v>
      </c>
      <c r="AQ176" s="160"/>
      <c r="AR176" s="5606">
        <f>AR95+AR101</f>
        <v>0</v>
      </c>
      <c r="AS176" s="975"/>
      <c r="AT176" s="160"/>
      <c r="AU176" s="164"/>
    </row>
    <row r="177" spans="1:47">
      <c r="A177" s="164"/>
      <c r="B177" s="210"/>
      <c r="C177" s="5595"/>
      <c r="D177" s="220"/>
      <c r="E177" s="221"/>
      <c r="F177" s="224"/>
      <c r="G177" s="224"/>
      <c r="H177" s="224"/>
      <c r="I177" s="224"/>
      <c r="J177" s="224"/>
      <c r="K177" s="224"/>
      <c r="L177" s="223"/>
      <c r="M177" s="223"/>
      <c r="N177" s="223"/>
      <c r="O177" s="223"/>
      <c r="P177" s="223"/>
      <c r="Q177" s="224"/>
      <c r="R177" s="224"/>
      <c r="S177" s="224"/>
      <c r="T177" s="224"/>
      <c r="U177" s="224"/>
      <c r="V177" s="224"/>
      <c r="W177" s="224"/>
      <c r="X177" s="224"/>
      <c r="Y177" s="224"/>
      <c r="Z177" s="224"/>
      <c r="AA177" s="224"/>
      <c r="AB177" s="224"/>
      <c r="AC177" s="224"/>
      <c r="AD177" s="224"/>
      <c r="AE177" s="1537"/>
      <c r="AF177" s="160"/>
      <c r="AG177" s="5596"/>
      <c r="AH177" s="224"/>
      <c r="AI177" s="224"/>
      <c r="AJ177" s="224"/>
      <c r="AK177" s="224"/>
      <c r="AL177" s="224"/>
      <c r="AM177" s="224"/>
      <c r="AN177" s="224"/>
      <c r="AO177" s="224"/>
      <c r="AP177" s="1537"/>
      <c r="AQ177" s="160"/>
      <c r="AR177" s="5594"/>
      <c r="AS177" s="224"/>
      <c r="AT177" s="160"/>
      <c r="AU177" s="164"/>
    </row>
    <row r="178" spans="1:47">
      <c r="A178" s="164"/>
      <c r="B178" s="210"/>
      <c r="C178" s="5595" t="s">
        <v>3244</v>
      </c>
      <c r="D178" s="220"/>
      <c r="E178" s="221"/>
      <c r="F178" s="224"/>
      <c r="G178" s="224"/>
      <c r="H178" s="224"/>
      <c r="I178" s="224"/>
      <c r="J178" s="224"/>
      <c r="K178" s="224"/>
      <c r="L178" s="223"/>
      <c r="M178" s="223"/>
      <c r="N178" s="223"/>
      <c r="O178" s="223"/>
      <c r="P178" s="223"/>
      <c r="Q178" s="224"/>
      <c r="R178" s="224"/>
      <c r="S178" s="224"/>
      <c r="T178" s="224"/>
      <c r="U178" s="224"/>
      <c r="V178" s="224"/>
      <c r="W178" s="224"/>
      <c r="X178" s="224"/>
      <c r="Y178" s="224"/>
      <c r="Z178" s="224"/>
      <c r="AA178" s="224"/>
      <c r="AB178" s="224"/>
      <c r="AC178" s="224"/>
      <c r="AD178" s="224"/>
      <c r="AE178" s="1537"/>
      <c r="AF178" s="160"/>
      <c r="AG178" s="5596"/>
      <c r="AH178" s="224"/>
      <c r="AI178" s="224"/>
      <c r="AJ178" s="224"/>
      <c r="AK178" s="224"/>
      <c r="AL178" s="224"/>
      <c r="AM178" s="224"/>
      <c r="AN178" s="224"/>
      <c r="AO178" s="224"/>
      <c r="AP178" s="1537"/>
      <c r="AQ178" s="160"/>
      <c r="AR178" s="5594"/>
      <c r="AS178" s="224"/>
      <c r="AT178" s="160"/>
      <c r="AU178" s="164"/>
    </row>
    <row r="179" spans="1:47">
      <c r="A179" s="164"/>
      <c r="B179" s="210"/>
      <c r="C179" s="5574" t="s">
        <v>1251</v>
      </c>
      <c r="D179" s="5601"/>
      <c r="E179" s="5602"/>
      <c r="F179" s="5592"/>
      <c r="G179" s="5592"/>
      <c r="H179" s="5592"/>
      <c r="I179" s="5592"/>
      <c r="J179" s="5592"/>
      <c r="K179" s="5592"/>
      <c r="L179" s="5591"/>
      <c r="M179" s="5591"/>
      <c r="N179" s="5591"/>
      <c r="O179" s="5591"/>
      <c r="P179" s="5591"/>
      <c r="Q179" s="5592"/>
      <c r="R179" s="5592"/>
      <c r="S179" s="5592"/>
      <c r="T179" s="5607">
        <f>T106</f>
        <v>0</v>
      </c>
      <c r="U179" s="5592"/>
      <c r="V179" s="5592"/>
      <c r="W179" s="5592"/>
      <c r="X179" s="5592"/>
      <c r="Y179" s="5592"/>
      <c r="Z179" s="5592"/>
      <c r="AA179" s="5607">
        <f t="shared" ref="AA179:AE180" si="70">AA106</f>
        <v>0</v>
      </c>
      <c r="AB179" s="5607">
        <f t="shared" si="70"/>
        <v>0</v>
      </c>
      <c r="AC179" s="5607">
        <f t="shared" si="70"/>
        <v>0</v>
      </c>
      <c r="AD179" s="5607">
        <f t="shared" si="70"/>
        <v>0</v>
      </c>
      <c r="AE179" s="5608">
        <f t="shared" si="70"/>
        <v>0</v>
      </c>
      <c r="AF179" s="160"/>
      <c r="AG179" s="5609">
        <f t="shared" ref="AG179:AP179" si="71">AG106</f>
        <v>0</v>
      </c>
      <c r="AH179" s="5607">
        <f t="shared" si="71"/>
        <v>0</v>
      </c>
      <c r="AI179" s="5607">
        <f t="shared" si="71"/>
        <v>0</v>
      </c>
      <c r="AJ179" s="5607">
        <f t="shared" si="71"/>
        <v>0</v>
      </c>
      <c r="AK179" s="5607">
        <f t="shared" si="71"/>
        <v>0</v>
      </c>
      <c r="AL179" s="5607">
        <f t="shared" si="71"/>
        <v>0</v>
      </c>
      <c r="AM179" s="5607">
        <f t="shared" si="71"/>
        <v>0</v>
      </c>
      <c r="AN179" s="5607">
        <f t="shared" si="71"/>
        <v>0</v>
      </c>
      <c r="AO179" s="5607">
        <f t="shared" si="71"/>
        <v>0</v>
      </c>
      <c r="AP179" s="5608">
        <f t="shared" si="71"/>
        <v>0</v>
      </c>
      <c r="AQ179" s="160"/>
      <c r="AR179" s="5610">
        <f>AR106</f>
        <v>0</v>
      </c>
      <c r="AS179" s="976"/>
      <c r="AT179" s="160"/>
      <c r="AU179" s="164"/>
    </row>
    <row r="180" spans="1:47">
      <c r="A180" s="164"/>
      <c r="B180" s="210"/>
      <c r="C180" s="5574" t="s">
        <v>544</v>
      </c>
      <c r="D180" s="5601"/>
      <c r="E180" s="5602"/>
      <c r="F180" s="5592"/>
      <c r="G180" s="5592"/>
      <c r="H180" s="5592"/>
      <c r="I180" s="5592"/>
      <c r="J180" s="5592"/>
      <c r="K180" s="5592"/>
      <c r="L180" s="5591"/>
      <c r="M180" s="5591"/>
      <c r="N180" s="5591"/>
      <c r="O180" s="5591"/>
      <c r="P180" s="5591"/>
      <c r="Q180" s="5592"/>
      <c r="R180" s="5592"/>
      <c r="S180" s="5592"/>
      <c r="T180" s="5607">
        <f>T107</f>
        <v>0</v>
      </c>
      <c r="U180" s="5592"/>
      <c r="V180" s="5592"/>
      <c r="W180" s="5592"/>
      <c r="X180" s="5592"/>
      <c r="Y180" s="5592"/>
      <c r="Z180" s="5592"/>
      <c r="AA180" s="5607">
        <f t="shared" si="70"/>
        <v>0</v>
      </c>
      <c r="AB180" s="5607">
        <f t="shared" si="70"/>
        <v>0</v>
      </c>
      <c r="AC180" s="5607">
        <f t="shared" si="70"/>
        <v>0</v>
      </c>
      <c r="AD180" s="5607">
        <f t="shared" si="70"/>
        <v>0</v>
      </c>
      <c r="AE180" s="5608">
        <f t="shared" si="70"/>
        <v>0</v>
      </c>
      <c r="AF180" s="160"/>
      <c r="AG180" s="5609">
        <f t="shared" ref="AG180:AP180" si="72">AG107</f>
        <v>0</v>
      </c>
      <c r="AH180" s="5607">
        <f t="shared" si="72"/>
        <v>0</v>
      </c>
      <c r="AI180" s="5607">
        <f t="shared" si="72"/>
        <v>0</v>
      </c>
      <c r="AJ180" s="5607">
        <f t="shared" si="72"/>
        <v>0</v>
      </c>
      <c r="AK180" s="5607">
        <f t="shared" si="72"/>
        <v>0</v>
      </c>
      <c r="AL180" s="5607">
        <f t="shared" si="72"/>
        <v>0</v>
      </c>
      <c r="AM180" s="5607">
        <f t="shared" si="72"/>
        <v>0</v>
      </c>
      <c r="AN180" s="5607">
        <f t="shared" si="72"/>
        <v>0</v>
      </c>
      <c r="AO180" s="5607">
        <f t="shared" si="72"/>
        <v>0</v>
      </c>
      <c r="AP180" s="5608">
        <f t="shared" si="72"/>
        <v>0</v>
      </c>
      <c r="AQ180" s="160"/>
      <c r="AR180" s="5610">
        <f>AR107</f>
        <v>0</v>
      </c>
      <c r="AS180" s="976"/>
      <c r="AT180" s="160"/>
      <c r="AU180" s="164"/>
    </row>
    <row r="181" spans="1:47">
      <c r="A181" s="164"/>
      <c r="B181" s="210"/>
      <c r="C181" s="5595"/>
      <c r="D181" s="220"/>
      <c r="E181" s="221"/>
      <c r="F181" s="224"/>
      <c r="G181" s="224"/>
      <c r="H181" s="224"/>
      <c r="I181" s="224"/>
      <c r="J181" s="224"/>
      <c r="K181" s="224"/>
      <c r="L181" s="223"/>
      <c r="M181" s="223"/>
      <c r="N181" s="223"/>
      <c r="O181" s="223"/>
      <c r="P181" s="223"/>
      <c r="Q181" s="224"/>
      <c r="R181" s="224"/>
      <c r="S181" s="224"/>
      <c r="T181" s="224"/>
      <c r="U181" s="224"/>
      <c r="V181" s="224"/>
      <c r="W181" s="224"/>
      <c r="X181" s="224"/>
      <c r="Y181" s="224"/>
      <c r="Z181" s="224"/>
      <c r="AA181" s="224"/>
      <c r="AB181" s="224"/>
      <c r="AC181" s="224"/>
      <c r="AD181" s="224"/>
      <c r="AE181" s="1537"/>
      <c r="AF181" s="160"/>
      <c r="AG181" s="5596"/>
      <c r="AH181" s="224"/>
      <c r="AI181" s="224"/>
      <c r="AJ181" s="224"/>
      <c r="AK181" s="224"/>
      <c r="AL181" s="224"/>
      <c r="AM181" s="224"/>
      <c r="AN181" s="224"/>
      <c r="AO181" s="224"/>
      <c r="AP181" s="1537"/>
      <c r="AQ181" s="160"/>
      <c r="AR181" s="5594"/>
      <c r="AS181" s="224"/>
      <c r="AT181" s="160"/>
      <c r="AU181" s="164"/>
    </row>
    <row r="182" spans="1:47">
      <c r="A182" s="164"/>
      <c r="B182" s="210"/>
      <c r="C182" s="5595" t="s">
        <v>3245</v>
      </c>
      <c r="D182" s="220"/>
      <c r="E182" s="221"/>
      <c r="F182" s="224"/>
      <c r="G182" s="224"/>
      <c r="H182" s="224"/>
      <c r="I182" s="224"/>
      <c r="J182" s="224"/>
      <c r="K182" s="224"/>
      <c r="L182" s="223"/>
      <c r="M182" s="223"/>
      <c r="N182" s="223"/>
      <c r="O182" s="223"/>
      <c r="P182" s="223"/>
      <c r="Q182" s="224"/>
      <c r="R182" s="224"/>
      <c r="S182" s="224"/>
      <c r="T182" s="224"/>
      <c r="U182" s="224"/>
      <c r="V182" s="224"/>
      <c r="W182" s="224"/>
      <c r="X182" s="224"/>
      <c r="Y182" s="224"/>
      <c r="Z182" s="224"/>
      <c r="AA182" s="224"/>
      <c r="AB182" s="224"/>
      <c r="AC182" s="224"/>
      <c r="AD182" s="224"/>
      <c r="AE182" s="1537"/>
      <c r="AF182" s="160"/>
      <c r="AG182" s="5596"/>
      <c r="AH182" s="224"/>
      <c r="AI182" s="224"/>
      <c r="AJ182" s="224"/>
      <c r="AK182" s="224"/>
      <c r="AL182" s="224"/>
      <c r="AM182" s="224"/>
      <c r="AN182" s="224"/>
      <c r="AO182" s="224"/>
      <c r="AP182" s="1537"/>
      <c r="AQ182" s="160"/>
      <c r="AR182" s="5594"/>
      <c r="AS182" s="224"/>
      <c r="AT182" s="160"/>
      <c r="AU182" s="164"/>
    </row>
    <row r="183" spans="1:47">
      <c r="A183" s="164"/>
      <c r="B183" s="210"/>
      <c r="C183" s="5574" t="s">
        <v>1251</v>
      </c>
      <c r="D183" s="5601"/>
      <c r="E183" s="5602"/>
      <c r="F183" s="5592"/>
      <c r="G183" s="5592"/>
      <c r="H183" s="5592"/>
      <c r="I183" s="5592"/>
      <c r="J183" s="5592"/>
      <c r="K183" s="5592"/>
      <c r="L183" s="5591"/>
      <c r="M183" s="5591"/>
      <c r="N183" s="5591"/>
      <c r="O183" s="5591"/>
      <c r="P183" s="5591"/>
      <c r="Q183" s="5592"/>
      <c r="R183" s="5592"/>
      <c r="S183" s="5592"/>
      <c r="T183" s="5603">
        <f>T113+T119</f>
        <v>0</v>
      </c>
      <c r="U183" s="5592"/>
      <c r="V183" s="5592"/>
      <c r="W183" s="5592"/>
      <c r="X183" s="5592"/>
      <c r="Y183" s="5592"/>
      <c r="Z183" s="5592"/>
      <c r="AA183" s="5603">
        <f t="shared" ref="AA183:AE184" si="73">AA113+AA119</f>
        <v>0</v>
      </c>
      <c r="AB183" s="5603">
        <f t="shared" si="73"/>
        <v>0</v>
      </c>
      <c r="AC183" s="5603">
        <f t="shared" si="73"/>
        <v>0</v>
      </c>
      <c r="AD183" s="5603">
        <f t="shared" si="73"/>
        <v>0</v>
      </c>
      <c r="AE183" s="5604">
        <f t="shared" si="73"/>
        <v>0</v>
      </c>
      <c r="AF183" s="160"/>
      <c r="AG183" s="5605">
        <f t="shared" ref="AG183:AP183" si="74">AG113+AG119</f>
        <v>0</v>
      </c>
      <c r="AH183" s="5603">
        <f t="shared" si="74"/>
        <v>0</v>
      </c>
      <c r="AI183" s="5603">
        <f t="shared" si="74"/>
        <v>0</v>
      </c>
      <c r="AJ183" s="5603">
        <f t="shared" si="74"/>
        <v>0</v>
      </c>
      <c r="AK183" s="5603">
        <f t="shared" si="74"/>
        <v>0</v>
      </c>
      <c r="AL183" s="5603">
        <f t="shared" si="74"/>
        <v>0</v>
      </c>
      <c r="AM183" s="5603">
        <f t="shared" si="74"/>
        <v>0</v>
      </c>
      <c r="AN183" s="5603">
        <f t="shared" si="74"/>
        <v>0</v>
      </c>
      <c r="AO183" s="5603">
        <f t="shared" si="74"/>
        <v>0</v>
      </c>
      <c r="AP183" s="5604">
        <f t="shared" si="74"/>
        <v>0</v>
      </c>
      <c r="AQ183" s="160"/>
      <c r="AR183" s="5606">
        <f>AR113+AR119</f>
        <v>0</v>
      </c>
      <c r="AS183" s="975"/>
      <c r="AT183" s="160"/>
      <c r="AU183" s="164"/>
    </row>
    <row r="184" spans="1:47" ht="13.8" thickBot="1">
      <c r="A184" s="164"/>
      <c r="B184" s="210"/>
      <c r="C184" s="1512" t="s">
        <v>544</v>
      </c>
      <c r="D184" s="5611"/>
      <c r="E184" s="5612"/>
      <c r="F184" s="5434"/>
      <c r="G184" s="5434"/>
      <c r="H184" s="5434"/>
      <c r="I184" s="5434"/>
      <c r="J184" s="5434"/>
      <c r="K184" s="5434"/>
      <c r="L184" s="5593"/>
      <c r="M184" s="5593"/>
      <c r="N184" s="5593"/>
      <c r="O184" s="5593"/>
      <c r="P184" s="5593"/>
      <c r="Q184" s="5434"/>
      <c r="R184" s="5434"/>
      <c r="S184" s="5434"/>
      <c r="T184" s="5613">
        <f>T114+T120</f>
        <v>0</v>
      </c>
      <c r="U184" s="5434"/>
      <c r="V184" s="5434"/>
      <c r="W184" s="5434"/>
      <c r="X184" s="5434"/>
      <c r="Y184" s="5434"/>
      <c r="Z184" s="5434"/>
      <c r="AA184" s="5613">
        <f t="shared" si="73"/>
        <v>0</v>
      </c>
      <c r="AB184" s="5613">
        <f t="shared" si="73"/>
        <v>0</v>
      </c>
      <c r="AC184" s="5613">
        <f t="shared" si="73"/>
        <v>0</v>
      </c>
      <c r="AD184" s="5613">
        <f t="shared" si="73"/>
        <v>0</v>
      </c>
      <c r="AE184" s="5614">
        <f t="shared" si="73"/>
        <v>0</v>
      </c>
      <c r="AF184" s="160"/>
      <c r="AG184" s="1514">
        <f t="shared" ref="AG184:AP184" si="75">AG114+AG120</f>
        <v>0</v>
      </c>
      <c r="AH184" s="5613">
        <f t="shared" si="75"/>
        <v>0</v>
      </c>
      <c r="AI184" s="5613">
        <f t="shared" si="75"/>
        <v>0</v>
      </c>
      <c r="AJ184" s="5613">
        <f t="shared" si="75"/>
        <v>0</v>
      </c>
      <c r="AK184" s="5613">
        <f t="shared" si="75"/>
        <v>0</v>
      </c>
      <c r="AL184" s="5613">
        <f t="shared" si="75"/>
        <v>0</v>
      </c>
      <c r="AM184" s="5613">
        <f t="shared" si="75"/>
        <v>0</v>
      </c>
      <c r="AN184" s="5613">
        <f t="shared" si="75"/>
        <v>0</v>
      </c>
      <c r="AO184" s="5613">
        <f t="shared" si="75"/>
        <v>0</v>
      </c>
      <c r="AP184" s="5614">
        <f t="shared" si="75"/>
        <v>0</v>
      </c>
      <c r="AQ184" s="160"/>
      <c r="AR184" s="1381">
        <f>AR114+AR120</f>
        <v>0</v>
      </c>
      <c r="AS184" s="975"/>
      <c r="AT184" s="160"/>
      <c r="AU184" s="164"/>
    </row>
    <row r="185" spans="1:47" ht="13.8" thickBot="1">
      <c r="A185" s="164"/>
      <c r="B185" s="210"/>
      <c r="C185" s="214"/>
      <c r="D185" s="220"/>
      <c r="E185" s="221"/>
      <c r="F185" s="224"/>
      <c r="G185" s="224"/>
      <c r="H185" s="224"/>
      <c r="I185" s="224"/>
      <c r="J185" s="224"/>
      <c r="K185" s="224"/>
      <c r="L185" s="223"/>
      <c r="M185" s="223"/>
      <c r="N185" s="223"/>
      <c r="O185" s="223"/>
      <c r="P185" s="223"/>
      <c r="Q185" s="224"/>
      <c r="R185" s="224"/>
      <c r="S185" s="224"/>
      <c r="T185" s="224"/>
      <c r="U185" s="224"/>
      <c r="V185" s="224"/>
      <c r="W185" s="224"/>
      <c r="X185" s="224"/>
      <c r="Y185" s="224"/>
      <c r="Z185" s="224"/>
      <c r="AA185" s="224"/>
      <c r="AB185" s="224"/>
      <c r="AC185" s="224"/>
      <c r="AD185" s="224"/>
      <c r="AE185" s="224"/>
      <c r="AF185" s="160"/>
      <c r="AG185" s="160"/>
      <c r="AH185" s="160"/>
      <c r="AI185" s="160"/>
      <c r="AJ185" s="160"/>
      <c r="AK185" s="160"/>
      <c r="AL185" s="160"/>
      <c r="AM185" s="160"/>
      <c r="AN185" s="160"/>
      <c r="AO185" s="160"/>
      <c r="AP185" s="160"/>
      <c r="AQ185" s="160"/>
      <c r="AR185" s="224"/>
      <c r="AS185" s="224"/>
      <c r="AT185" s="160"/>
      <c r="AU185" s="164"/>
    </row>
    <row r="186" spans="1:47" ht="15" customHeight="1">
      <c r="A186" s="164"/>
      <c r="B186" s="210"/>
      <c r="C186" s="214"/>
      <c r="D186" s="220"/>
      <c r="E186" s="221"/>
      <c r="F186" s="224"/>
      <c r="G186" s="224"/>
      <c r="H186" s="224"/>
      <c r="I186" s="224"/>
      <c r="J186" s="224"/>
      <c r="K186" s="224"/>
      <c r="L186" s="223"/>
      <c r="M186" s="223"/>
      <c r="N186" s="223"/>
      <c r="O186" s="223"/>
      <c r="P186" s="223"/>
      <c r="Q186" s="224"/>
      <c r="R186" s="224"/>
      <c r="S186" s="224"/>
      <c r="T186" s="224"/>
      <c r="U186" s="224"/>
      <c r="V186" s="224"/>
      <c r="W186" s="224"/>
      <c r="X186" s="224"/>
      <c r="Y186" s="224"/>
      <c r="Z186" s="224"/>
      <c r="AA186" s="224"/>
      <c r="AB186" s="224"/>
      <c r="AC186" s="224"/>
      <c r="AD186" s="224"/>
      <c r="AE186" s="224"/>
      <c r="AF186" s="160"/>
      <c r="AG186" s="160"/>
      <c r="AH186" s="160"/>
      <c r="AI186" s="160"/>
      <c r="AJ186" s="8317" t="s">
        <v>3163</v>
      </c>
      <c r="AK186" s="8525"/>
      <c r="AL186" s="8525" t="s">
        <v>2668</v>
      </c>
      <c r="AM186" s="8527" t="s">
        <v>2669</v>
      </c>
      <c r="AN186" s="8527"/>
      <c r="AO186" s="8527" t="s">
        <v>2670</v>
      </c>
      <c r="AP186" s="8528"/>
      <c r="AQ186" s="160"/>
      <c r="AR186" s="224"/>
      <c r="AS186" s="224"/>
      <c r="AT186" s="160"/>
      <c r="AU186" s="164"/>
    </row>
    <row r="187" spans="1:47" ht="13.8" thickBot="1">
      <c r="A187" s="164"/>
      <c r="B187" s="210"/>
      <c r="C187" s="214"/>
      <c r="D187" s="220"/>
      <c r="E187" s="221"/>
      <c r="F187" s="224"/>
      <c r="G187" s="224"/>
      <c r="H187" s="224"/>
      <c r="I187" s="224"/>
      <c r="J187" s="224"/>
      <c r="K187" s="224"/>
      <c r="L187" s="223"/>
      <c r="M187" s="223"/>
      <c r="N187" s="223"/>
      <c r="O187" s="223"/>
      <c r="P187" s="223"/>
      <c r="Q187" s="224"/>
      <c r="R187" s="224"/>
      <c r="S187" s="224"/>
      <c r="T187" s="224"/>
      <c r="U187" s="224"/>
      <c r="V187" s="224"/>
      <c r="W187" s="224"/>
      <c r="X187" s="224"/>
      <c r="Y187" s="224"/>
      <c r="Z187" s="224"/>
      <c r="AA187" s="224"/>
      <c r="AB187" s="224"/>
      <c r="AC187" s="224"/>
      <c r="AD187" s="224"/>
      <c r="AE187" s="224"/>
      <c r="AF187" s="160"/>
      <c r="AG187" s="160"/>
      <c r="AH187" s="160"/>
      <c r="AI187" s="160"/>
      <c r="AJ187" s="8318"/>
      <c r="AK187" s="8526"/>
      <c r="AL187" s="8526"/>
      <c r="AM187" s="5250" t="s">
        <v>1717</v>
      </c>
      <c r="AN187" s="5250" t="s">
        <v>2671</v>
      </c>
      <c r="AO187" s="5250" t="s">
        <v>1717</v>
      </c>
      <c r="AP187" s="5251" t="s">
        <v>2671</v>
      </c>
      <c r="AQ187" s="160"/>
      <c r="AR187" s="224"/>
      <c r="AS187" s="224"/>
      <c r="AT187" s="160"/>
      <c r="AU187" s="164"/>
    </row>
    <row r="188" spans="1:47" ht="15" customHeight="1">
      <c r="A188" s="164"/>
      <c r="B188" s="210"/>
      <c r="C188" s="214"/>
      <c r="D188" s="220"/>
      <c r="E188" s="126" t="s">
        <v>445</v>
      </c>
      <c r="F188" s="225" t="s">
        <v>3066</v>
      </c>
      <c r="G188" s="94"/>
      <c r="H188" s="94"/>
      <c r="I188" s="94"/>
      <c r="J188" s="94"/>
      <c r="K188" s="94"/>
      <c r="L188" s="41"/>
      <c r="M188" s="41"/>
      <c r="N188" s="82"/>
      <c r="O188" s="82"/>
      <c r="P188" s="82"/>
      <c r="Q188" s="229"/>
      <c r="R188" s="229"/>
      <c r="S188" s="229"/>
      <c r="T188" s="229"/>
      <c r="U188" s="229"/>
      <c r="V188" s="229"/>
      <c r="W188" s="229"/>
      <c r="X188" s="229"/>
      <c r="Y188" s="229"/>
      <c r="Z188" s="229"/>
      <c r="AA188" s="229"/>
      <c r="AB188" s="229"/>
      <c r="AC188" s="41"/>
      <c r="AD188" s="82"/>
      <c r="AE188" s="38"/>
      <c r="AF188" s="160"/>
      <c r="AG188" s="160"/>
      <c r="AH188" s="160"/>
      <c r="AI188" s="160"/>
      <c r="AJ188" s="8562" t="s">
        <v>3246</v>
      </c>
      <c r="AK188" s="8563"/>
      <c r="AL188" s="5617">
        <v>0</v>
      </c>
      <c r="AM188" s="5618"/>
      <c r="AN188" s="5618"/>
      <c r="AO188" s="5618"/>
      <c r="AP188" s="5619"/>
      <c r="AQ188" s="160"/>
      <c r="AR188" s="38"/>
      <c r="AS188" s="38"/>
      <c r="AT188" s="160"/>
      <c r="AU188" s="164"/>
    </row>
    <row r="189" spans="1:47" ht="13.8">
      <c r="A189" s="164"/>
      <c r="B189" s="210"/>
      <c r="C189" s="214"/>
      <c r="D189" s="220"/>
      <c r="E189" s="221"/>
      <c r="F189" s="64" t="s">
        <v>3067</v>
      </c>
      <c r="G189" s="94"/>
      <c r="H189" s="94"/>
      <c r="I189" s="94"/>
      <c r="J189" s="94"/>
      <c r="K189" s="94"/>
      <c r="L189" s="41"/>
      <c r="M189" s="41"/>
      <c r="N189" s="31"/>
      <c r="O189" s="31"/>
      <c r="P189" s="31"/>
      <c r="Q189" s="229"/>
      <c r="R189" s="229"/>
      <c r="S189" s="229"/>
      <c r="T189" s="229"/>
      <c r="U189" s="229"/>
      <c r="V189" s="229"/>
      <c r="W189" s="229"/>
      <c r="X189" s="229"/>
      <c r="Y189" s="229"/>
      <c r="Z189" s="229"/>
      <c r="AA189" s="229"/>
      <c r="AB189" s="229"/>
      <c r="AC189" s="41"/>
      <c r="AD189" s="82"/>
      <c r="AE189" s="41"/>
      <c r="AF189" s="160"/>
      <c r="AG189" s="160"/>
      <c r="AH189" s="160"/>
      <c r="AI189" s="160"/>
      <c r="AJ189" s="8564" t="s">
        <v>3247</v>
      </c>
      <c r="AK189" s="8565"/>
      <c r="AL189" s="5620">
        <v>0.06</v>
      </c>
      <c r="AM189" s="5621"/>
      <c r="AN189" s="5621"/>
      <c r="AO189" s="5621"/>
      <c r="AP189" s="5622"/>
      <c r="AQ189" s="160"/>
      <c r="AR189" s="41"/>
      <c r="AS189" s="41"/>
      <c r="AT189" s="160"/>
      <c r="AU189" s="164"/>
    </row>
    <row r="190" spans="1:47">
      <c r="A190" s="164"/>
      <c r="B190" s="210"/>
      <c r="C190" s="121"/>
      <c r="D190" s="160"/>
      <c r="E190" s="226"/>
      <c r="F190" s="64" t="s">
        <v>3069</v>
      </c>
      <c r="G190" s="94"/>
      <c r="H190" s="94"/>
      <c r="I190" s="94"/>
      <c r="J190" s="94"/>
      <c r="K190" s="94"/>
      <c r="L190" s="41"/>
      <c r="M190" s="38"/>
      <c r="N190" s="41"/>
      <c r="O190" s="41"/>
      <c r="P190" s="41"/>
      <c r="Q190" s="229"/>
      <c r="R190" s="229"/>
      <c r="S190" s="229"/>
      <c r="T190" s="229"/>
      <c r="U190" s="229"/>
      <c r="V190" s="229"/>
      <c r="W190" s="229"/>
      <c r="X190" s="229"/>
      <c r="Y190" s="229"/>
      <c r="Z190" s="229"/>
      <c r="AA190" s="229"/>
      <c r="AB190" s="230"/>
      <c r="AC190" s="230"/>
      <c r="AD190" s="230"/>
      <c r="AE190" s="230"/>
      <c r="AF190" s="160"/>
      <c r="AG190" s="160"/>
      <c r="AH190" s="160"/>
      <c r="AI190" s="160"/>
      <c r="AJ190" s="5623" t="s">
        <v>3248</v>
      </c>
      <c r="AK190" s="5624"/>
      <c r="AL190" s="5620">
        <v>0.06</v>
      </c>
      <c r="AM190" s="5621"/>
      <c r="AN190" s="5621"/>
      <c r="AO190" s="5621"/>
      <c r="AP190" s="5622"/>
      <c r="AQ190" s="160"/>
      <c r="AR190" s="230"/>
      <c r="AS190" s="230"/>
      <c r="AT190" s="160"/>
      <c r="AU190" s="164"/>
    </row>
    <row r="191" spans="1:47">
      <c r="A191" s="164"/>
      <c r="B191" s="210"/>
      <c r="C191" s="121"/>
      <c r="D191" s="160"/>
      <c r="E191" s="226"/>
      <c r="F191" s="225" t="s">
        <v>5337</v>
      </c>
      <c r="G191" s="94"/>
      <c r="H191" s="94"/>
      <c r="I191" s="94"/>
      <c r="J191" s="94"/>
      <c r="K191" s="94"/>
      <c r="L191" s="41"/>
      <c r="M191" s="38"/>
      <c r="N191" s="82"/>
      <c r="O191" s="82"/>
      <c r="P191" s="82"/>
      <c r="Q191" s="146"/>
      <c r="R191" s="146"/>
      <c r="S191" s="146"/>
      <c r="T191" s="146"/>
      <c r="U191" s="146"/>
      <c r="V191" s="146"/>
      <c r="W191" s="146"/>
      <c r="X191" s="146"/>
      <c r="Y191" s="146"/>
      <c r="Z191" s="146"/>
      <c r="AA191" s="146"/>
      <c r="AB191" s="146"/>
      <c r="AC191" s="82"/>
      <c r="AD191" s="231"/>
      <c r="AE191" s="37"/>
      <c r="AF191" s="160"/>
      <c r="AG191" s="160"/>
      <c r="AH191" s="160"/>
      <c r="AI191" s="160"/>
      <c r="AJ191" s="5623" t="s">
        <v>3249</v>
      </c>
      <c r="AK191" s="5624"/>
      <c r="AL191" s="5620">
        <v>0.12</v>
      </c>
      <c r="AM191" s="5621"/>
      <c r="AN191" s="5621"/>
      <c r="AO191" s="5621"/>
      <c r="AP191" s="5622"/>
      <c r="AQ191" s="160"/>
      <c r="AR191" s="37"/>
      <c r="AS191" s="37"/>
      <c r="AT191" s="160"/>
      <c r="AU191" s="164"/>
    </row>
    <row r="192" spans="1:47" ht="13.8">
      <c r="A192" s="164"/>
      <c r="B192" s="210"/>
      <c r="C192" s="121"/>
      <c r="D192" s="121"/>
      <c r="E192" s="211"/>
      <c r="F192" s="64" t="s">
        <v>3071</v>
      </c>
      <c r="G192" s="41"/>
      <c r="H192" s="41"/>
      <c r="I192" s="41"/>
      <c r="J192" s="41"/>
      <c r="K192" s="41"/>
      <c r="L192" s="41"/>
      <c r="M192" s="38"/>
      <c r="N192" s="82"/>
      <c r="O192" s="82"/>
      <c r="P192" s="82"/>
      <c r="Q192" s="57"/>
      <c r="R192" s="57"/>
      <c r="S192" s="57"/>
      <c r="T192" s="57"/>
      <c r="U192" s="57"/>
      <c r="V192" s="57"/>
      <c r="W192" s="57"/>
      <c r="X192" s="57"/>
      <c r="Y192" s="57"/>
      <c r="Z192" s="57"/>
      <c r="AA192" s="57"/>
      <c r="AB192" s="57"/>
      <c r="AC192" s="31"/>
      <c r="AD192" s="41"/>
      <c r="AE192" s="37"/>
      <c r="AF192" s="160"/>
      <c r="AG192" s="160"/>
      <c r="AH192" s="160"/>
      <c r="AI192" s="160"/>
      <c r="AJ192" s="5623" t="s">
        <v>3250</v>
      </c>
      <c r="AK192" s="5624"/>
      <c r="AL192" s="5625">
        <v>0.45</v>
      </c>
      <c r="AM192" s="5621"/>
      <c r="AN192" s="5621"/>
      <c r="AO192" s="5621"/>
      <c r="AP192" s="5622"/>
      <c r="AQ192" s="160"/>
      <c r="AR192" s="160"/>
      <c r="AS192" s="37"/>
      <c r="AT192" s="160"/>
      <c r="AU192" s="164"/>
    </row>
    <row r="193" spans="1:47" ht="13.8">
      <c r="A193" s="164"/>
      <c r="B193" s="210"/>
      <c r="C193" s="121"/>
      <c r="D193" s="121"/>
      <c r="E193" s="211"/>
      <c r="F193" s="64" t="s">
        <v>3072</v>
      </c>
      <c r="G193" s="41"/>
      <c r="H193" s="41"/>
      <c r="I193" s="41"/>
      <c r="J193" s="41"/>
      <c r="K193" s="41"/>
      <c r="L193" s="41"/>
      <c r="M193" s="41"/>
      <c r="N193" s="41"/>
      <c r="O193" s="41"/>
      <c r="P193" s="41"/>
      <c r="Q193" s="57"/>
      <c r="R193" s="57"/>
      <c r="S193" s="57"/>
      <c r="T193" s="57"/>
      <c r="U193" s="57"/>
      <c r="V193" s="57"/>
      <c r="W193" s="57"/>
      <c r="X193" s="57"/>
      <c r="Y193" s="57"/>
      <c r="Z193" s="57"/>
      <c r="AA193" s="57"/>
      <c r="AB193" s="57"/>
      <c r="AC193" s="31"/>
      <c r="AD193" s="31"/>
      <c r="AE193" s="63"/>
      <c r="AF193" s="160"/>
      <c r="AG193" s="160"/>
      <c r="AH193" s="160"/>
      <c r="AI193" s="160"/>
      <c r="AJ193" s="5623" t="s">
        <v>3251</v>
      </c>
      <c r="AK193" s="5624"/>
      <c r="AL193" s="5625">
        <v>0.25</v>
      </c>
      <c r="AM193" s="5621"/>
      <c r="AN193" s="5621"/>
      <c r="AO193" s="5621"/>
      <c r="AP193" s="5622"/>
      <c r="AQ193" s="160"/>
      <c r="AR193" s="160"/>
      <c r="AS193" s="160"/>
      <c r="AT193" s="160"/>
      <c r="AU193" s="164"/>
    </row>
    <row r="194" spans="1:47" ht="13.8">
      <c r="A194" s="164"/>
      <c r="B194" s="210"/>
      <c r="C194" s="121"/>
      <c r="D194" s="121"/>
      <c r="E194" s="211"/>
      <c r="F194" s="64"/>
      <c r="G194" s="41"/>
      <c r="H194" s="41"/>
      <c r="I194" s="41"/>
      <c r="J194" s="41"/>
      <c r="K194" s="41"/>
      <c r="L194" s="41"/>
      <c r="M194" s="41"/>
      <c r="N194" s="41"/>
      <c r="O194" s="41"/>
      <c r="P194" s="41"/>
      <c r="Q194" s="57"/>
      <c r="R194" s="57"/>
      <c r="S194" s="57"/>
      <c r="T194" s="57"/>
      <c r="U194" s="57"/>
      <c r="V194" s="57"/>
      <c r="W194" s="57"/>
      <c r="X194" s="57"/>
      <c r="Y194" s="57"/>
      <c r="Z194" s="57"/>
      <c r="AA194" s="57"/>
      <c r="AB194" s="57"/>
      <c r="AC194" s="31"/>
      <c r="AD194" s="31"/>
      <c r="AE194" s="63"/>
      <c r="AF194" s="160"/>
      <c r="AG194" s="160"/>
      <c r="AH194" s="160"/>
      <c r="AI194" s="160"/>
      <c r="AJ194" s="5623" t="s">
        <v>3252</v>
      </c>
      <c r="AK194" s="5624"/>
      <c r="AL194" s="5626" t="s">
        <v>3253</v>
      </c>
      <c r="AM194" s="5621"/>
      <c r="AN194" s="5621"/>
      <c r="AO194" s="5621"/>
      <c r="AP194" s="5622"/>
      <c r="AQ194" s="160"/>
      <c r="AR194" s="160"/>
      <c r="AS194" s="160"/>
      <c r="AT194" s="160"/>
      <c r="AU194" s="164"/>
    </row>
    <row r="195" spans="1:47" ht="13.8">
      <c r="A195" s="164"/>
      <c r="B195" s="210"/>
      <c r="C195" s="121"/>
      <c r="D195" s="121"/>
      <c r="E195" s="211"/>
      <c r="F195" s="64"/>
      <c r="G195" s="41"/>
      <c r="H195" s="41"/>
      <c r="I195" s="41"/>
      <c r="J195" s="41"/>
      <c r="K195" s="41"/>
      <c r="L195" s="41"/>
      <c r="M195" s="41"/>
      <c r="N195" s="41"/>
      <c r="O195" s="41"/>
      <c r="P195" s="41"/>
      <c r="Q195" s="57"/>
      <c r="R195" s="57"/>
      <c r="S195" s="57"/>
      <c r="T195" s="57"/>
      <c r="U195" s="57"/>
      <c r="V195" s="57"/>
      <c r="W195" s="57"/>
      <c r="X195" s="57"/>
      <c r="Y195" s="57"/>
      <c r="Z195" s="57"/>
      <c r="AA195" s="57"/>
      <c r="AB195" s="57"/>
      <c r="AC195" s="31"/>
      <c r="AD195" s="31"/>
      <c r="AE195" s="63"/>
      <c r="AF195" s="160"/>
      <c r="AG195" s="160"/>
      <c r="AH195" s="160"/>
      <c r="AI195" s="160"/>
      <c r="AJ195" s="5623" t="s">
        <v>3254</v>
      </c>
      <c r="AK195" s="5624"/>
      <c r="AL195" s="5625">
        <v>0.35</v>
      </c>
      <c r="AM195" s="5621"/>
      <c r="AN195" s="5621"/>
      <c r="AO195" s="5621"/>
      <c r="AP195" s="5622"/>
      <c r="AQ195" s="160"/>
      <c r="AR195" s="160"/>
      <c r="AS195" s="160"/>
      <c r="AT195" s="160"/>
      <c r="AU195" s="164"/>
    </row>
    <row r="196" spans="1:47" ht="14.4" thickBot="1">
      <c r="A196" s="164"/>
      <c r="B196" s="210"/>
      <c r="C196" s="121"/>
      <c r="D196" s="121"/>
      <c r="E196" s="211"/>
      <c r="F196" s="64"/>
      <c r="G196" s="41"/>
      <c r="H196" s="41"/>
      <c r="I196" s="41"/>
      <c r="J196" s="41"/>
      <c r="K196" s="41"/>
      <c r="L196" s="41"/>
      <c r="M196" s="41"/>
      <c r="N196" s="41"/>
      <c r="O196" s="41"/>
      <c r="P196" s="41"/>
      <c r="Q196" s="57"/>
      <c r="R196" s="57"/>
      <c r="S196" s="57"/>
      <c r="T196" s="57"/>
      <c r="U196" s="57"/>
      <c r="V196" s="57"/>
      <c r="W196" s="57"/>
      <c r="X196" s="57"/>
      <c r="Y196" s="57"/>
      <c r="Z196" s="57"/>
      <c r="AA196" s="57"/>
      <c r="AB196" s="57"/>
      <c r="AC196" s="31"/>
      <c r="AD196" s="31"/>
      <c r="AE196" s="63"/>
      <c r="AF196" s="160"/>
      <c r="AG196" s="160"/>
      <c r="AH196" s="160"/>
      <c r="AI196" s="160"/>
      <c r="AJ196" s="2562" t="s">
        <v>544</v>
      </c>
      <c r="AK196" s="5627"/>
      <c r="AL196" s="5628"/>
      <c r="AM196" s="5042">
        <f>SUM(AM188:AM195)</f>
        <v>0</v>
      </c>
      <c r="AN196" s="5042">
        <f>SUM(AN188:AN195)</f>
        <v>0</v>
      </c>
      <c r="AO196" s="5042">
        <f>SUM(AO188:AO195)</f>
        <v>0</v>
      </c>
      <c r="AP196" s="5164">
        <f>SUM(AP188:AP195)</f>
        <v>0</v>
      </c>
      <c r="AQ196" s="160"/>
      <c r="AR196" s="160"/>
      <c r="AS196" s="685"/>
      <c r="AT196" s="160"/>
      <c r="AU196" s="164"/>
    </row>
    <row r="197" spans="1:47">
      <c r="A197" s="164"/>
      <c r="B197" s="685"/>
      <c r="C197" s="685"/>
      <c r="D197" s="685"/>
      <c r="E197" s="685"/>
      <c r="F197" s="685"/>
      <c r="G197" s="685"/>
      <c r="H197" s="685"/>
      <c r="I197" s="685"/>
      <c r="J197" s="685"/>
      <c r="K197" s="685"/>
      <c r="L197" s="685"/>
      <c r="M197" s="685"/>
      <c r="N197" s="685"/>
      <c r="O197" s="685"/>
      <c r="P197" s="685"/>
      <c r="Q197" s="685"/>
      <c r="R197" s="685"/>
      <c r="S197" s="685"/>
      <c r="T197" s="685"/>
      <c r="U197" s="685"/>
      <c r="V197" s="685"/>
      <c r="W197" s="685"/>
      <c r="X197" s="685"/>
      <c r="Y197" s="685"/>
      <c r="Z197" s="685"/>
      <c r="AA197" s="685"/>
      <c r="AB197" s="685"/>
      <c r="AC197" s="685"/>
      <c r="AD197" s="685"/>
      <c r="AE197" s="685"/>
      <c r="AF197" s="685"/>
      <c r="AG197" s="685"/>
      <c r="AH197" s="685"/>
      <c r="AI197" s="685"/>
      <c r="AJ197" s="685"/>
      <c r="AK197" s="685"/>
      <c r="AL197" s="685"/>
      <c r="AM197" s="685"/>
      <c r="AN197" s="685"/>
      <c r="AO197" s="685"/>
      <c r="AP197" s="685"/>
      <c r="AQ197" s="685"/>
      <c r="AR197" s="685"/>
      <c r="AS197" s="685"/>
      <c r="AT197" s="160"/>
      <c r="AU197" s="164"/>
    </row>
    <row r="198" spans="1:47">
      <c r="A198" s="164"/>
      <c r="B198" s="179"/>
      <c r="C198" s="164"/>
      <c r="D198" s="164"/>
      <c r="E198" s="180"/>
      <c r="F198" s="164"/>
      <c r="G198" s="164"/>
      <c r="H198" s="164"/>
      <c r="I198" s="164"/>
      <c r="J198" s="164"/>
      <c r="K198" s="164"/>
      <c r="L198" s="164"/>
      <c r="M198" s="164"/>
      <c r="N198" s="164"/>
      <c r="O198" s="164"/>
      <c r="P198" s="164"/>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64"/>
    </row>
    <row r="199" spans="1:47" hidden="1">
      <c r="A199" s="164"/>
      <c r="B199" s="179"/>
      <c r="C199" s="164"/>
      <c r="D199" s="164"/>
      <c r="E199" s="180"/>
      <c r="F199" s="164"/>
      <c r="G199" s="164"/>
      <c r="H199" s="164"/>
      <c r="I199" s="164"/>
      <c r="J199" s="164"/>
      <c r="K199" s="164"/>
      <c r="L199" s="164"/>
      <c r="M199" s="164"/>
      <c r="N199" s="164"/>
      <c r="O199" s="164"/>
      <c r="P199" s="164"/>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64"/>
    </row>
  </sheetData>
  <customSheetViews>
    <customSheetView guid="{F416BD5B-C3AD-4F61-AAB2-55950A9B7E72}">
      <selection activeCell="V115" sqref="V115"/>
      <pageMargins left="0" right="0" top="0" bottom="0" header="0" footer="0"/>
      <pageSetup paperSize="9" orientation="portrait" r:id="rId1"/>
    </customSheetView>
    <customSheetView guid="{E14211BF-3959-45CF-A937-AD36AACCEFAC}" showGridLines="0">
      <pane xSplit="3" ySplit="14" topLeftCell="D102" activePane="bottomRight" state="frozen"/>
      <selection pane="bottomRight" activeCell="A15" sqref="A15"/>
      <pageMargins left="0" right="0" top="0" bottom="0" header="0" footer="0"/>
      <pageSetup paperSize="9" orientation="portrait" r:id="rId2"/>
    </customSheetView>
    <customSheetView guid="{DD364770-73A1-4C6D-9516-629A57F0EB18}" showGridLines="0">
      <pane xSplit="2" ySplit="12" topLeftCell="C104" activePane="bottomRight" state="frozen"/>
      <selection pane="bottomRight" activeCell="C104" sqref="C104"/>
      <pageMargins left="0" right="0" top="0" bottom="0" header="0" footer="0"/>
      <pageSetup paperSize="9" orientation="portrait" r:id="rId3"/>
    </customSheetView>
    <customSheetView guid="{41E394DC-1FDD-4D1F-8620-137B7012DC10}" showGridLines="0">
      <pane xSplit="3" ySplit="14" topLeftCell="D102" activePane="bottomRight" state="frozen"/>
      <selection pane="bottomRight" activeCell="A15" sqref="A15"/>
      <pageMargins left="0" right="0" top="0" bottom="0" header="0" footer="0"/>
      <pageSetup paperSize="9" orientation="portrait" r:id="rId4"/>
    </customSheetView>
    <customSheetView guid="{CC70D5D3-3A1F-46AA-BDCE-F692C2C36BEE}" scale="96">
      <pane xSplit="3" ySplit="14" topLeftCell="D103" activePane="bottomRight" state="frozen"/>
      <selection pane="bottomRight" activeCell="O110" sqref="O110"/>
      <pageMargins left="0" right="0" top="0" bottom="0" header="0" footer="0"/>
      <pageSetup paperSize="9" orientation="portrait" r:id="rId5"/>
    </customSheetView>
  </customSheetViews>
  <mergeCells count="14">
    <mergeCell ref="H8:H12"/>
    <mergeCell ref="I8:I12"/>
    <mergeCell ref="J8:J12"/>
    <mergeCell ref="AJ188:AK188"/>
    <mergeCell ref="AJ189:AK189"/>
    <mergeCell ref="AM186:AN186"/>
    <mergeCell ref="AO186:AP186"/>
    <mergeCell ref="AL186:AL187"/>
    <mergeCell ref="AJ186:AK187"/>
    <mergeCell ref="AS8:AS11"/>
    <mergeCell ref="AR8:AR11"/>
    <mergeCell ref="AG8:AP8"/>
    <mergeCell ref="AL9:AL11"/>
    <mergeCell ref="AM9:AM11"/>
  </mergeCells>
  <hyperlinks>
    <hyperlink ref="AT2" location="Index!A1" display="Index" xr:uid="{C103A94F-8659-4D68-A14B-D938FAEFD7BA}"/>
  </hyperlinks>
  <pageMargins left="0.7" right="0.7" top="0.75" bottom="0.75" header="0.3" footer="0.3"/>
  <pageSetup paperSize="9" orientation="portrait"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7030A0"/>
  </sheetPr>
  <dimension ref="A1:BK61"/>
  <sheetViews>
    <sheetView topLeftCell="A38" zoomScale="85" zoomScaleNormal="85" workbookViewId="0">
      <selection activeCell="F54" sqref="F54"/>
    </sheetView>
  </sheetViews>
  <sheetFormatPr defaultColWidth="0" defaultRowHeight="13.2" zeroHeight="1"/>
  <cols>
    <col min="1" max="1" width="2.6640625" style="99" customWidth="1"/>
    <col min="2" max="2" width="7" style="1093" customWidth="1"/>
    <col min="3" max="3" width="35.44140625" style="99" customWidth="1"/>
    <col min="4" max="4" width="17.44140625" style="99" customWidth="1"/>
    <col min="5" max="5" width="10.33203125" style="113" bestFit="1" customWidth="1"/>
    <col min="6" max="6" width="9" style="99" customWidth="1"/>
    <col min="7" max="7" width="10.44140625" style="99" bestFit="1" customWidth="1"/>
    <col min="8" max="10" width="10.44140625" style="99" customWidth="1"/>
    <col min="11" max="14" width="12.6640625" style="99" customWidth="1"/>
    <col min="15" max="15" width="13.44140625" style="99" bestFit="1" customWidth="1"/>
    <col min="16" max="16" width="12.88671875" style="99" customWidth="1"/>
    <col min="17" max="17" width="15.44140625" style="99" customWidth="1"/>
    <col min="18" max="19" width="13.109375" style="99" bestFit="1" customWidth="1"/>
    <col min="20" max="20" width="18.44140625" style="99" customWidth="1"/>
    <col min="21" max="21" width="4.6640625" style="99" customWidth="1"/>
    <col min="22" max="31" width="18.44140625" style="99" customWidth="1"/>
    <col min="32" max="32" width="9.109375" style="99" customWidth="1"/>
    <col min="33" max="33" width="3.88671875" style="99" customWidth="1"/>
    <col min="34" max="63" width="0" style="99" hidden="1" customWidth="1"/>
    <col min="64" max="16384" width="9.109375" style="99" hidden="1"/>
  </cols>
  <sheetData>
    <row r="1" spans="1:33">
      <c r="A1" s="164"/>
      <c r="B1" s="179"/>
      <c r="C1" s="164"/>
      <c r="D1" s="164"/>
      <c r="E1" s="180"/>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row>
    <row r="2" spans="1:33" ht="13.8" thickBot="1">
      <c r="A2" s="164"/>
      <c r="B2" s="144" t="s">
        <v>193</v>
      </c>
      <c r="C2" s="121"/>
      <c r="D2" s="121"/>
      <c r="E2" s="21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2204" t="s">
        <v>1</v>
      </c>
      <c r="AG2" s="164"/>
    </row>
    <row r="3" spans="1:33" ht="16.2" thickBot="1">
      <c r="A3" s="164"/>
      <c r="B3" s="206"/>
      <c r="C3" s="4961" t="s">
        <v>3255</v>
      </c>
      <c r="D3" s="4651"/>
      <c r="E3" s="4651"/>
      <c r="F3" s="4652"/>
      <c r="G3" s="121"/>
      <c r="H3" s="121"/>
      <c r="I3" s="121"/>
      <c r="J3" s="121"/>
      <c r="K3" s="121"/>
      <c r="L3" s="121"/>
      <c r="M3" s="121"/>
      <c r="N3" s="121"/>
      <c r="O3" s="121"/>
      <c r="P3" s="121"/>
      <c r="Q3" s="121"/>
      <c r="R3" s="121"/>
      <c r="S3" s="121"/>
      <c r="U3" s="121"/>
      <c r="V3" s="121"/>
      <c r="W3" s="121"/>
      <c r="X3" s="121"/>
      <c r="Y3" s="121"/>
      <c r="Z3" s="121"/>
      <c r="AA3" s="121"/>
      <c r="AB3" s="121"/>
      <c r="AC3" s="121"/>
      <c r="AD3" s="121"/>
      <c r="AE3" s="39"/>
      <c r="AF3" s="121"/>
      <c r="AG3" s="164"/>
    </row>
    <row r="4" spans="1:33" ht="15.6">
      <c r="A4" s="164"/>
      <c r="B4" s="206"/>
      <c r="C4" s="4439" t="s">
        <v>723</v>
      </c>
      <c r="D4" s="8341" t="str">
        <f>J!E4</f>
        <v>ABC Company</v>
      </c>
      <c r="E4" s="8342"/>
      <c r="F4" s="8343"/>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64"/>
    </row>
    <row r="5" spans="1:33" ht="16.2" thickBot="1">
      <c r="A5" s="164"/>
      <c r="B5" s="206"/>
      <c r="C5" s="4443" t="s">
        <v>724</v>
      </c>
      <c r="D5" s="8344" t="str">
        <f>J!E5</f>
        <v>31 December 202x</v>
      </c>
      <c r="E5" s="8345"/>
      <c r="F5" s="8346"/>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64"/>
    </row>
    <row r="6" spans="1:33" ht="13.8" thickBot="1">
      <c r="A6" s="164"/>
      <c r="B6" s="210"/>
      <c r="C6" s="214"/>
      <c r="D6" s="214"/>
      <c r="E6" s="215"/>
      <c r="F6" s="214"/>
      <c r="G6" s="214"/>
      <c r="H6" s="214"/>
      <c r="I6" s="214"/>
      <c r="J6" s="214"/>
      <c r="K6" s="214"/>
      <c r="L6" s="214"/>
      <c r="M6" s="214"/>
      <c r="N6" s="214"/>
      <c r="O6" s="214"/>
      <c r="P6" s="214"/>
      <c r="Q6" s="214"/>
      <c r="R6" s="214"/>
      <c r="S6" s="214"/>
      <c r="T6" s="214"/>
      <c r="U6" s="121"/>
      <c r="V6" s="121"/>
      <c r="W6" s="121"/>
      <c r="X6" s="121"/>
      <c r="Y6" s="121"/>
      <c r="Z6" s="121"/>
      <c r="AA6" s="121"/>
      <c r="AB6" s="121"/>
      <c r="AC6" s="121"/>
      <c r="AD6" s="121"/>
      <c r="AE6" s="121"/>
      <c r="AF6" s="121"/>
      <c r="AG6" s="164"/>
    </row>
    <row r="7" spans="1:33" ht="13.2" customHeight="1">
      <c r="A7" s="164"/>
      <c r="B7" s="210"/>
      <c r="C7" s="4962"/>
      <c r="D7" s="5299"/>
      <c r="E7" s="5478"/>
      <c r="F7" s="5299"/>
      <c r="G7" s="5300"/>
      <c r="H7" s="8544" t="s">
        <v>2506</v>
      </c>
      <c r="I7" s="8544" t="s">
        <v>2507</v>
      </c>
      <c r="J7" s="8545" t="s">
        <v>2508</v>
      </c>
      <c r="K7" s="5302"/>
      <c r="L7" s="4963"/>
      <c r="M7" s="5302"/>
      <c r="N7" s="5302"/>
      <c r="O7" s="5300"/>
      <c r="P7" s="5300"/>
      <c r="Q7" s="4963"/>
      <c r="R7" s="4963"/>
      <c r="S7" s="4963"/>
      <c r="T7" s="4964"/>
      <c r="U7" s="121"/>
      <c r="V7" s="8503" t="s">
        <v>2516</v>
      </c>
      <c r="W7" s="8504"/>
      <c r="X7" s="8504"/>
      <c r="Y7" s="8504"/>
      <c r="Z7" s="8504"/>
      <c r="AA7" s="8504"/>
      <c r="AB7" s="8504"/>
      <c r="AC7" s="8504"/>
      <c r="AD7" s="8504"/>
      <c r="AE7" s="8505"/>
      <c r="AF7" s="121"/>
      <c r="AG7" s="164"/>
    </row>
    <row r="8" spans="1:33">
      <c r="A8" s="164"/>
      <c r="B8" s="210"/>
      <c r="C8" s="4965"/>
      <c r="D8" s="1666"/>
      <c r="E8" s="1666" t="s">
        <v>2976</v>
      </c>
      <c r="F8" s="1666"/>
      <c r="G8" s="1666" t="s">
        <v>1928</v>
      </c>
      <c r="H8" s="8524"/>
      <c r="I8" s="8524"/>
      <c r="J8" s="8304"/>
      <c r="K8" s="1676"/>
      <c r="L8" s="1677"/>
      <c r="M8" s="1373"/>
      <c r="N8" s="1373"/>
      <c r="O8" s="152"/>
      <c r="P8" s="1666"/>
      <c r="Q8" s="1666"/>
      <c r="R8" s="1677"/>
      <c r="S8" s="1675"/>
      <c r="T8" s="1667"/>
      <c r="U8" s="121"/>
      <c r="V8" s="5629" t="s">
        <v>1713</v>
      </c>
      <c r="W8" s="5439" t="s">
        <v>2921</v>
      </c>
      <c r="X8" s="5439" t="s">
        <v>2922</v>
      </c>
      <c r="Y8" s="5439" t="s">
        <v>2921</v>
      </c>
      <c r="Z8" s="5481" t="s">
        <v>2923</v>
      </c>
      <c r="AA8" s="8555" t="s">
        <v>727</v>
      </c>
      <c r="AB8" s="8556" t="s">
        <v>728</v>
      </c>
      <c r="AC8" s="5481"/>
      <c r="AD8" s="5481"/>
      <c r="AE8" s="5630" t="s">
        <v>1710</v>
      </c>
      <c r="AF8" s="121"/>
      <c r="AG8" s="164"/>
    </row>
    <row r="9" spans="1:33">
      <c r="A9" s="164"/>
      <c r="B9" s="210"/>
      <c r="C9" s="4965" t="s">
        <v>1903</v>
      </c>
      <c r="D9" s="153" t="s">
        <v>3180</v>
      </c>
      <c r="E9" s="1587" t="s">
        <v>1</v>
      </c>
      <c r="F9" s="1666" t="s">
        <v>2977</v>
      </c>
      <c r="G9" s="1666" t="s">
        <v>1539</v>
      </c>
      <c r="H9" s="8524"/>
      <c r="I9" s="8524"/>
      <c r="J9" s="8304"/>
      <c r="K9" s="1676" t="s">
        <v>3117</v>
      </c>
      <c r="L9" s="1666" t="s">
        <v>2978</v>
      </c>
      <c r="M9" s="1666" t="s">
        <v>3118</v>
      </c>
      <c r="N9" s="1666" t="s">
        <v>3119</v>
      </c>
      <c r="O9" s="1666" t="s">
        <v>2980</v>
      </c>
      <c r="P9" s="1666" t="s">
        <v>3183</v>
      </c>
      <c r="Q9" s="1666" t="s">
        <v>2747</v>
      </c>
      <c r="R9" s="1666" t="s">
        <v>2808</v>
      </c>
      <c r="S9" s="1666" t="s">
        <v>3256</v>
      </c>
      <c r="T9" s="1667" t="s">
        <v>1717</v>
      </c>
      <c r="U9" s="121"/>
      <c r="V9" s="4163" t="s">
        <v>2925</v>
      </c>
      <c r="W9" s="2013" t="s">
        <v>1720</v>
      </c>
      <c r="X9" s="2013" t="s">
        <v>2926</v>
      </c>
      <c r="Y9" s="2013" t="s">
        <v>2927</v>
      </c>
      <c r="Z9" s="2014" t="s">
        <v>2928</v>
      </c>
      <c r="AA9" s="8507"/>
      <c r="AB9" s="8566"/>
      <c r="AC9" s="1666" t="s">
        <v>2951</v>
      </c>
      <c r="AD9" s="1666" t="s">
        <v>2930</v>
      </c>
      <c r="AE9" s="1668" t="s">
        <v>1718</v>
      </c>
      <c r="AF9" s="121"/>
      <c r="AG9" s="164"/>
    </row>
    <row r="10" spans="1:33">
      <c r="A10" s="164"/>
      <c r="B10" s="210"/>
      <c r="C10" s="4965"/>
      <c r="D10" s="137" t="s">
        <v>3184</v>
      </c>
      <c r="E10" s="1666" t="s">
        <v>4</v>
      </c>
      <c r="F10" s="1666" t="s">
        <v>2987</v>
      </c>
      <c r="G10" s="1666" t="s">
        <v>2771</v>
      </c>
      <c r="H10" s="8524"/>
      <c r="I10" s="8524"/>
      <c r="J10" s="8304"/>
      <c r="K10" s="1666" t="s">
        <v>4</v>
      </c>
      <c r="L10" s="1666" t="s">
        <v>2993</v>
      </c>
      <c r="M10" s="1666" t="s">
        <v>2989</v>
      </c>
      <c r="N10" s="1666" t="s">
        <v>2989</v>
      </c>
      <c r="O10" s="1666" t="s">
        <v>2995</v>
      </c>
      <c r="P10" s="1666" t="s">
        <v>3190</v>
      </c>
      <c r="Q10" s="1666" t="s">
        <v>1723</v>
      </c>
      <c r="R10" s="1666" t="s">
        <v>1723</v>
      </c>
      <c r="S10" s="1666" t="s">
        <v>1723</v>
      </c>
      <c r="T10" s="1667" t="s">
        <v>1723</v>
      </c>
      <c r="U10" s="121"/>
      <c r="V10" s="4163" t="s">
        <v>1724</v>
      </c>
      <c r="W10" s="2013" t="s">
        <v>1726</v>
      </c>
      <c r="X10" s="2013" t="s">
        <v>1726</v>
      </c>
      <c r="Y10" s="2014" t="s">
        <v>1729</v>
      </c>
      <c r="Z10" s="2014" t="s">
        <v>1729</v>
      </c>
      <c r="AA10" s="8507"/>
      <c r="AB10" s="8566"/>
      <c r="AC10" s="1666" t="s">
        <v>741</v>
      </c>
      <c r="AD10" s="1666" t="s">
        <v>741</v>
      </c>
      <c r="AE10" s="1668" t="s">
        <v>1724</v>
      </c>
      <c r="AF10" s="121"/>
      <c r="AG10" s="164"/>
    </row>
    <row r="11" spans="1:33">
      <c r="A11" s="164"/>
      <c r="B11" s="210"/>
      <c r="C11" s="5483"/>
      <c r="D11" s="1666" t="s">
        <v>3191</v>
      </c>
      <c r="E11" s="5486" t="s">
        <v>2148</v>
      </c>
      <c r="F11" s="5486" t="s">
        <v>1616</v>
      </c>
      <c r="G11" s="5486" t="s">
        <v>2528</v>
      </c>
      <c r="H11" s="5487" t="s">
        <v>2527</v>
      </c>
      <c r="I11" s="5487" t="s">
        <v>2527</v>
      </c>
      <c r="J11" s="5486" t="s">
        <v>2533</v>
      </c>
      <c r="K11" s="1595"/>
      <c r="L11" s="1677"/>
      <c r="M11" s="1595"/>
      <c r="N11" s="1677"/>
      <c r="O11" s="1666"/>
      <c r="P11" s="1719"/>
      <c r="Q11" s="1666"/>
      <c r="R11" s="1677"/>
      <c r="S11" s="1675"/>
      <c r="T11" s="1709" t="s">
        <v>2785</v>
      </c>
      <c r="U11" s="121"/>
      <c r="V11" s="1951" t="s">
        <v>3257</v>
      </c>
      <c r="W11" s="5438"/>
      <c r="X11" s="5438"/>
      <c r="Y11" s="5495"/>
      <c r="Z11" s="5438"/>
      <c r="AA11" s="5438"/>
      <c r="AB11" s="5438"/>
      <c r="AC11" s="5438"/>
      <c r="AD11" s="5438" t="s">
        <v>3258</v>
      </c>
      <c r="AE11" s="5496" t="s">
        <v>3259</v>
      </c>
      <c r="AF11" s="121"/>
      <c r="AG11" s="164"/>
    </row>
    <row r="12" spans="1:33">
      <c r="A12" s="164"/>
      <c r="B12" s="210"/>
      <c r="C12" s="5497" t="s">
        <v>734</v>
      </c>
      <c r="D12" s="5498" t="s">
        <v>735</v>
      </c>
      <c r="E12" s="5498" t="s">
        <v>736</v>
      </c>
      <c r="F12" s="5498" t="s">
        <v>1249</v>
      </c>
      <c r="G12" s="5498" t="s">
        <v>738</v>
      </c>
      <c r="H12" s="5498" t="s">
        <v>1546</v>
      </c>
      <c r="I12" s="5499" t="s">
        <v>1547</v>
      </c>
      <c r="J12" s="5498" t="s">
        <v>1548</v>
      </c>
      <c r="K12" s="5498" t="s">
        <v>1549</v>
      </c>
      <c r="L12" s="5499" t="s">
        <v>1550</v>
      </c>
      <c r="M12" s="5499" t="s">
        <v>1551</v>
      </c>
      <c r="N12" s="5499" t="s">
        <v>1552</v>
      </c>
      <c r="O12" s="5498" t="s">
        <v>1553</v>
      </c>
      <c r="P12" s="5498" t="s">
        <v>1554</v>
      </c>
      <c r="Q12" s="5631" t="s">
        <v>1555</v>
      </c>
      <c r="R12" s="5632" t="s">
        <v>2266</v>
      </c>
      <c r="S12" s="5633" t="s">
        <v>2267</v>
      </c>
      <c r="T12" s="5633" t="s">
        <v>2268</v>
      </c>
      <c r="U12" s="121"/>
      <c r="V12" s="5633" t="s">
        <v>2269</v>
      </c>
      <c r="W12" s="5633" t="s">
        <v>2270</v>
      </c>
      <c r="X12" s="5503" t="s">
        <v>2717</v>
      </c>
      <c r="Y12" s="5503" t="s">
        <v>2718</v>
      </c>
      <c r="Z12" s="5503" t="s">
        <v>2719</v>
      </c>
      <c r="AA12" s="5503" t="s">
        <v>3005</v>
      </c>
      <c r="AB12" s="5634" t="s">
        <v>3006</v>
      </c>
      <c r="AC12" s="5503" t="s">
        <v>3007</v>
      </c>
      <c r="AD12" s="5503" t="s">
        <v>3008</v>
      </c>
      <c r="AE12" s="5634" t="s">
        <v>3009</v>
      </c>
      <c r="AF12" s="121"/>
      <c r="AG12" s="164"/>
    </row>
    <row r="13" spans="1:33">
      <c r="A13" s="164"/>
      <c r="B13" s="210"/>
      <c r="C13" s="5278" t="s">
        <v>3260</v>
      </c>
      <c r="D13" s="1681"/>
      <c r="E13" s="1680"/>
      <c r="F13" s="5635"/>
      <c r="G13" s="5635"/>
      <c r="H13" s="5635"/>
      <c r="I13" s="5635"/>
      <c r="J13" s="5635"/>
      <c r="K13" s="5636"/>
      <c r="L13" s="5636"/>
      <c r="M13" s="5636"/>
      <c r="N13" s="5636"/>
      <c r="O13" s="5636"/>
      <c r="P13" s="5636"/>
      <c r="Q13" s="5636"/>
      <c r="R13" s="5635"/>
      <c r="S13" s="5637"/>
      <c r="T13" s="5638"/>
      <c r="U13" s="121"/>
      <c r="V13" s="5639"/>
      <c r="W13" s="5640"/>
      <c r="X13" s="5640"/>
      <c r="Y13" s="5640"/>
      <c r="Z13" s="5640"/>
      <c r="AA13" s="5640"/>
      <c r="AB13" s="5640"/>
      <c r="AC13" s="5640"/>
      <c r="AD13" s="5640"/>
      <c r="AE13" s="5641"/>
      <c r="AF13" s="121"/>
      <c r="AG13" s="164"/>
    </row>
    <row r="14" spans="1:33">
      <c r="A14" s="164"/>
      <c r="B14" s="210"/>
      <c r="C14" s="5283" t="s">
        <v>3261</v>
      </c>
      <c r="D14" s="1687"/>
      <c r="E14" s="1712"/>
      <c r="F14" s="1703"/>
      <c r="G14" s="1697" t="b">
        <v>0</v>
      </c>
      <c r="H14" s="1697"/>
      <c r="I14" s="1697"/>
      <c r="J14" s="1697"/>
      <c r="K14" s="1698"/>
      <c r="L14" s="1698"/>
      <c r="M14" s="1698"/>
      <c r="N14" s="1698"/>
      <c r="O14" s="1698">
        <v>0</v>
      </c>
      <c r="P14" s="1698">
        <v>0</v>
      </c>
      <c r="Q14" s="1698">
        <v>0</v>
      </c>
      <c r="R14" s="1698">
        <v>0</v>
      </c>
      <c r="S14" s="1698">
        <v>0</v>
      </c>
      <c r="T14" s="1700">
        <f>+Q14+R14-S14</f>
        <v>0</v>
      </c>
      <c r="U14" s="121"/>
      <c r="V14" s="5642">
        <f>W14+X14</f>
        <v>0</v>
      </c>
      <c r="W14" s="2117">
        <v>0</v>
      </c>
      <c r="X14" s="2117">
        <v>0</v>
      </c>
      <c r="Y14" s="2117">
        <v>0</v>
      </c>
      <c r="Z14" s="2117">
        <v>0</v>
      </c>
      <c r="AA14" s="2117">
        <v>0</v>
      </c>
      <c r="AB14" s="2117">
        <v>0</v>
      </c>
      <c r="AC14" s="2117">
        <v>0</v>
      </c>
      <c r="AD14" s="2113">
        <f>+AA14+AB14-AC14</f>
        <v>0</v>
      </c>
      <c r="AE14" s="1673">
        <f>X14+Z14</f>
        <v>0</v>
      </c>
      <c r="AF14" s="121"/>
      <c r="AG14" s="164"/>
    </row>
    <row r="15" spans="1:33">
      <c r="A15" s="164"/>
      <c r="B15" s="210"/>
      <c r="C15" s="5283" t="s">
        <v>3262</v>
      </c>
      <c r="D15" s="1687"/>
      <c r="E15" s="1712"/>
      <c r="F15" s="1703"/>
      <c r="G15" s="1682" t="b">
        <v>1</v>
      </c>
      <c r="H15" s="1682"/>
      <c r="I15" s="1682"/>
      <c r="J15" s="1682"/>
      <c r="K15" s="1698"/>
      <c r="L15" s="1698"/>
      <c r="M15" s="1698"/>
      <c r="N15" s="1698"/>
      <c r="O15" s="1698">
        <v>0</v>
      </c>
      <c r="P15" s="1698">
        <v>0</v>
      </c>
      <c r="Q15" s="1698">
        <v>0</v>
      </c>
      <c r="R15" s="1698">
        <v>0</v>
      </c>
      <c r="S15" s="1698">
        <v>0</v>
      </c>
      <c r="T15" s="1700">
        <f>+Q15+R15-S15</f>
        <v>0</v>
      </c>
      <c r="U15" s="121"/>
      <c r="V15" s="5642">
        <f>W15+X15</f>
        <v>0</v>
      </c>
      <c r="W15" s="2117">
        <v>0</v>
      </c>
      <c r="X15" s="2117">
        <v>0</v>
      </c>
      <c r="Y15" s="2117">
        <v>0</v>
      </c>
      <c r="Z15" s="2117">
        <v>0</v>
      </c>
      <c r="AA15" s="2117">
        <v>0</v>
      </c>
      <c r="AB15" s="2117">
        <v>0</v>
      </c>
      <c r="AC15" s="2117">
        <v>0</v>
      </c>
      <c r="AD15" s="2113">
        <f>+AA15+AB15-AC15</f>
        <v>0</v>
      </c>
      <c r="AE15" s="1673">
        <f>X15+Z15</f>
        <v>0</v>
      </c>
      <c r="AF15" s="121"/>
      <c r="AG15" s="164"/>
    </row>
    <row r="16" spans="1:33">
      <c r="A16" s="164"/>
      <c r="B16" s="210"/>
      <c r="C16" s="5283" t="s">
        <v>3263</v>
      </c>
      <c r="D16" s="1687"/>
      <c r="E16" s="1712"/>
      <c r="F16" s="1703"/>
      <c r="G16" s="1682" t="b">
        <v>1</v>
      </c>
      <c r="H16" s="1682"/>
      <c r="I16" s="1682"/>
      <c r="J16" s="1682"/>
      <c r="K16" s="1698"/>
      <c r="L16" s="1698"/>
      <c r="M16" s="1698"/>
      <c r="N16" s="1698"/>
      <c r="O16" s="1698">
        <v>0</v>
      </c>
      <c r="P16" s="1698">
        <v>0</v>
      </c>
      <c r="Q16" s="1698">
        <v>0</v>
      </c>
      <c r="R16" s="1698">
        <v>0</v>
      </c>
      <c r="S16" s="1698">
        <v>0</v>
      </c>
      <c r="T16" s="1700">
        <f>+Q16+R16-S16</f>
        <v>0</v>
      </c>
      <c r="U16" s="121"/>
      <c r="V16" s="5642">
        <f>W16+X16</f>
        <v>0</v>
      </c>
      <c r="W16" s="2117">
        <v>0</v>
      </c>
      <c r="X16" s="2117">
        <v>0</v>
      </c>
      <c r="Y16" s="2117">
        <v>0</v>
      </c>
      <c r="Z16" s="2117">
        <v>0</v>
      </c>
      <c r="AA16" s="2117">
        <v>0</v>
      </c>
      <c r="AB16" s="2117">
        <v>0</v>
      </c>
      <c r="AC16" s="2117">
        <v>0</v>
      </c>
      <c r="AD16" s="2113">
        <f>+AA16+AB16-AC16</f>
        <v>0</v>
      </c>
      <c r="AE16" s="1673">
        <f>X16+Z16</f>
        <v>0</v>
      </c>
      <c r="AF16" s="121"/>
      <c r="AG16" s="164"/>
    </row>
    <row r="17" spans="1:33">
      <c r="A17" s="164"/>
      <c r="B17" s="210"/>
      <c r="C17" s="5643" t="s">
        <v>2307</v>
      </c>
      <c r="D17" s="5513"/>
      <c r="E17" s="5514"/>
      <c r="F17" s="5515"/>
      <c r="G17" s="5516">
        <f>COUNTIF(G14:G16,TRUE)</f>
        <v>2</v>
      </c>
      <c r="H17" s="5516"/>
      <c r="I17" s="5516"/>
      <c r="J17" s="5516"/>
      <c r="K17" s="5517"/>
      <c r="L17" s="5517"/>
      <c r="M17" s="5517"/>
      <c r="N17" s="5517"/>
      <c r="O17" s="5519">
        <f t="shared" ref="O17:T17" si="0">SUMIF($G$14:$G$16,"TRUE",O14:O16)</f>
        <v>0</v>
      </c>
      <c r="P17" s="5519">
        <f t="shared" si="0"/>
        <v>0</v>
      </c>
      <c r="Q17" s="5519">
        <f t="shared" si="0"/>
        <v>0</v>
      </c>
      <c r="R17" s="5519">
        <f t="shared" si="0"/>
        <v>0</v>
      </c>
      <c r="S17" s="5519">
        <f t="shared" si="0"/>
        <v>0</v>
      </c>
      <c r="T17" s="5644">
        <f t="shared" si="0"/>
        <v>0</v>
      </c>
      <c r="U17" s="121"/>
      <c r="V17" s="5645">
        <f>SUMIF($G$14:$G$16,"TRUE",V14:V16)</f>
        <v>0</v>
      </c>
      <c r="W17" s="5519">
        <f>SUMIF($G$14:$G$16,"TRUE",W14:W16)</f>
        <v>0</v>
      </c>
      <c r="X17" s="5519">
        <f t="shared" ref="X17:AC17" si="1">SUMIF($G$14:$G$16,"TRUE",X14:X16)</f>
        <v>0</v>
      </c>
      <c r="Y17" s="5519">
        <f t="shared" si="1"/>
        <v>0</v>
      </c>
      <c r="Z17" s="5519">
        <f t="shared" si="1"/>
        <v>0</v>
      </c>
      <c r="AA17" s="5519">
        <f t="shared" si="1"/>
        <v>0</v>
      </c>
      <c r="AB17" s="5519">
        <f t="shared" si="1"/>
        <v>0</v>
      </c>
      <c r="AC17" s="5519">
        <f t="shared" si="1"/>
        <v>0</v>
      </c>
      <c r="AD17" s="5519">
        <f>SUMIF($G$14:$G$16,"TRUE",AD14:AD16)</f>
        <v>0</v>
      </c>
      <c r="AE17" s="5644">
        <f>SUMIF($G$14:$G$16,"TRUE",AE14:AE16)</f>
        <v>0</v>
      </c>
      <c r="AF17" s="121"/>
      <c r="AG17" s="164"/>
    </row>
    <row r="18" spans="1:33" s="101" customFormat="1">
      <c r="A18" s="178"/>
      <c r="B18" s="216"/>
      <c r="C18" s="5646" t="s">
        <v>3264</v>
      </c>
      <c r="D18" s="5523"/>
      <c r="E18" s="5524"/>
      <c r="F18" s="5523"/>
      <c r="G18" s="5525"/>
      <c r="H18" s="5525"/>
      <c r="I18" s="5525"/>
      <c r="J18" s="5525"/>
      <c r="K18" s="5526"/>
      <c r="L18" s="5526"/>
      <c r="M18" s="5526"/>
      <c r="N18" s="5526"/>
      <c r="O18" s="5519">
        <f t="shared" ref="O18:T18" si="2">SUM(O14:O16)</f>
        <v>0</v>
      </c>
      <c r="P18" s="5519">
        <f t="shared" si="2"/>
        <v>0</v>
      </c>
      <c r="Q18" s="5519">
        <f t="shared" si="2"/>
        <v>0</v>
      </c>
      <c r="R18" s="5519">
        <f t="shared" si="2"/>
        <v>0</v>
      </c>
      <c r="S18" s="5519">
        <f t="shared" si="2"/>
        <v>0</v>
      </c>
      <c r="T18" s="5644">
        <f t="shared" si="2"/>
        <v>0</v>
      </c>
      <c r="U18" s="160"/>
      <c r="V18" s="5645">
        <f t="shared" ref="V18:AC18" si="3">SUM(V14:V16)</f>
        <v>0</v>
      </c>
      <c r="W18" s="5519">
        <f t="shared" si="3"/>
        <v>0</v>
      </c>
      <c r="X18" s="5519">
        <f t="shared" si="3"/>
        <v>0</v>
      </c>
      <c r="Y18" s="5519">
        <f t="shared" si="3"/>
        <v>0</v>
      </c>
      <c r="Z18" s="5519">
        <f t="shared" si="3"/>
        <v>0</v>
      </c>
      <c r="AA18" s="5519">
        <f t="shared" si="3"/>
        <v>0</v>
      </c>
      <c r="AB18" s="5519">
        <f t="shared" si="3"/>
        <v>0</v>
      </c>
      <c r="AC18" s="5519">
        <f t="shared" si="3"/>
        <v>0</v>
      </c>
      <c r="AD18" s="5519">
        <f>SUM(AD14:AD16)</f>
        <v>0</v>
      </c>
      <c r="AE18" s="5644">
        <f>SUM(AE14:AE16)</f>
        <v>0</v>
      </c>
      <c r="AF18" s="160"/>
      <c r="AG18" s="178"/>
    </row>
    <row r="19" spans="1:33">
      <c r="A19" s="164"/>
      <c r="B19" s="210"/>
      <c r="C19" s="5283" t="s">
        <v>3265</v>
      </c>
      <c r="D19" s="1687"/>
      <c r="E19" s="1711"/>
      <c r="F19" s="1691"/>
      <c r="G19" s="1692"/>
      <c r="H19" s="1692"/>
      <c r="I19" s="1692"/>
      <c r="J19" s="1692"/>
      <c r="K19" s="1693"/>
      <c r="L19" s="1693"/>
      <c r="M19" s="1693"/>
      <c r="N19" s="1693"/>
      <c r="O19" s="1693"/>
      <c r="P19" s="1693"/>
      <c r="Q19" s="1693"/>
      <c r="R19" s="1693"/>
      <c r="S19" s="1693"/>
      <c r="T19" s="1704"/>
      <c r="U19" s="121"/>
      <c r="V19" s="5647"/>
      <c r="W19" s="2035"/>
      <c r="X19" s="2035"/>
      <c r="Y19" s="2035"/>
      <c r="Z19" s="2035"/>
      <c r="AA19" s="2035"/>
      <c r="AB19" s="2035"/>
      <c r="AC19" s="2035"/>
      <c r="AD19" s="2035"/>
      <c r="AE19" s="1720"/>
      <c r="AF19" s="121"/>
      <c r="AG19" s="164"/>
    </row>
    <row r="20" spans="1:33">
      <c r="A20" s="164"/>
      <c r="B20" s="210"/>
      <c r="C20" s="5283" t="s">
        <v>3266</v>
      </c>
      <c r="D20" s="1687"/>
      <c r="E20" s="1712"/>
      <c r="F20" s="1703"/>
      <c r="G20" s="1697" t="b">
        <v>0</v>
      </c>
      <c r="H20" s="1697"/>
      <c r="I20" s="1697"/>
      <c r="J20" s="1697"/>
      <c r="K20" s="1698"/>
      <c r="L20" s="1698"/>
      <c r="M20" s="1698"/>
      <c r="N20" s="1698"/>
      <c r="O20" s="1698">
        <v>0</v>
      </c>
      <c r="P20" s="1698">
        <v>0</v>
      </c>
      <c r="Q20" s="1698">
        <v>0</v>
      </c>
      <c r="R20" s="1698">
        <v>0</v>
      </c>
      <c r="S20" s="1698">
        <v>0</v>
      </c>
      <c r="T20" s="1700">
        <f>+Q20+R20-S20</f>
        <v>0</v>
      </c>
      <c r="U20" s="121"/>
      <c r="V20" s="5642">
        <f>W20+X20</f>
        <v>0</v>
      </c>
      <c r="W20" s="2117">
        <v>0</v>
      </c>
      <c r="X20" s="2117">
        <v>0</v>
      </c>
      <c r="Y20" s="2117">
        <v>0</v>
      </c>
      <c r="Z20" s="2117">
        <v>0</v>
      </c>
      <c r="AA20" s="2117">
        <v>0</v>
      </c>
      <c r="AB20" s="2117">
        <v>0</v>
      </c>
      <c r="AC20" s="2117">
        <v>0</v>
      </c>
      <c r="AD20" s="2113">
        <f>+AA20+AB20-AC20</f>
        <v>0</v>
      </c>
      <c r="AE20" s="1673">
        <f>X20+Z20</f>
        <v>0</v>
      </c>
      <c r="AF20" s="121"/>
      <c r="AG20" s="164"/>
    </row>
    <row r="21" spans="1:33">
      <c r="A21" s="164"/>
      <c r="B21" s="210"/>
      <c r="C21" s="5283" t="s">
        <v>3267</v>
      </c>
      <c r="D21" s="1687"/>
      <c r="E21" s="1712"/>
      <c r="F21" s="1703"/>
      <c r="G21" s="1682" t="b">
        <v>1</v>
      </c>
      <c r="H21" s="1682"/>
      <c r="I21" s="1682"/>
      <c r="J21" s="1682"/>
      <c r="K21" s="1698"/>
      <c r="L21" s="1698"/>
      <c r="M21" s="1698"/>
      <c r="N21" s="1698"/>
      <c r="O21" s="1698">
        <v>0</v>
      </c>
      <c r="P21" s="1698">
        <v>0</v>
      </c>
      <c r="Q21" s="1698">
        <v>0</v>
      </c>
      <c r="R21" s="1698">
        <v>0</v>
      </c>
      <c r="S21" s="1698">
        <v>0</v>
      </c>
      <c r="T21" s="1700">
        <f>+Q21+R21-S21</f>
        <v>0</v>
      </c>
      <c r="U21" s="121"/>
      <c r="V21" s="5642">
        <f>W21+X21</f>
        <v>0</v>
      </c>
      <c r="W21" s="2117">
        <v>0</v>
      </c>
      <c r="X21" s="2117">
        <v>0</v>
      </c>
      <c r="Y21" s="2117">
        <v>0</v>
      </c>
      <c r="Z21" s="2117">
        <v>0</v>
      </c>
      <c r="AA21" s="2117">
        <v>0</v>
      </c>
      <c r="AB21" s="2117">
        <v>0</v>
      </c>
      <c r="AC21" s="2117">
        <v>0</v>
      </c>
      <c r="AD21" s="2113">
        <f>+AA21+AB21-AC21</f>
        <v>0</v>
      </c>
      <c r="AE21" s="1673">
        <f>X21+Z21</f>
        <v>0</v>
      </c>
      <c r="AF21" s="121"/>
      <c r="AG21" s="164"/>
    </row>
    <row r="22" spans="1:33">
      <c r="A22" s="164"/>
      <c r="B22" s="210"/>
      <c r="C22" s="5283" t="s">
        <v>3268</v>
      </c>
      <c r="D22" s="1687"/>
      <c r="E22" s="1712"/>
      <c r="F22" s="1703"/>
      <c r="G22" s="1682" t="b">
        <v>1</v>
      </c>
      <c r="H22" s="1682"/>
      <c r="I22" s="1682"/>
      <c r="J22" s="1682"/>
      <c r="K22" s="1698"/>
      <c r="L22" s="1698"/>
      <c r="M22" s="1698"/>
      <c r="N22" s="1698"/>
      <c r="O22" s="1698">
        <v>0</v>
      </c>
      <c r="P22" s="1698">
        <v>0</v>
      </c>
      <c r="Q22" s="1698">
        <v>0</v>
      </c>
      <c r="R22" s="1698">
        <v>0</v>
      </c>
      <c r="S22" s="1698">
        <v>0</v>
      </c>
      <c r="T22" s="1700">
        <f>+Q22+R22-S22</f>
        <v>0</v>
      </c>
      <c r="U22" s="121"/>
      <c r="V22" s="5642">
        <f>W22+X22</f>
        <v>0</v>
      </c>
      <c r="W22" s="2117">
        <v>0</v>
      </c>
      <c r="X22" s="2117">
        <v>0</v>
      </c>
      <c r="Y22" s="2117">
        <v>0</v>
      </c>
      <c r="Z22" s="2117">
        <v>0</v>
      </c>
      <c r="AA22" s="2117">
        <v>0</v>
      </c>
      <c r="AB22" s="2117">
        <v>0</v>
      </c>
      <c r="AC22" s="2117">
        <v>0</v>
      </c>
      <c r="AD22" s="2113">
        <f>+AA22+AB22-AC22</f>
        <v>0</v>
      </c>
      <c r="AE22" s="1673">
        <f>X22+Z22</f>
        <v>0</v>
      </c>
      <c r="AF22" s="121"/>
      <c r="AG22" s="164"/>
    </row>
    <row r="23" spans="1:33">
      <c r="A23" s="164"/>
      <c r="B23" s="210"/>
      <c r="C23" s="5643" t="s">
        <v>2307</v>
      </c>
      <c r="D23" s="5513"/>
      <c r="E23" s="5514"/>
      <c r="F23" s="5515"/>
      <c r="G23" s="5516">
        <f>COUNTIF(G20:G22,TRUE)</f>
        <v>2</v>
      </c>
      <c r="H23" s="5516"/>
      <c r="I23" s="5516"/>
      <c r="J23" s="5516"/>
      <c r="K23" s="5517"/>
      <c r="L23" s="5517"/>
      <c r="M23" s="5517"/>
      <c r="N23" s="5517"/>
      <c r="O23" s="5519">
        <f t="shared" ref="O23:T23" si="4">SUMIF($G$20:$G$22,"TRUE",O20:O22)</f>
        <v>0</v>
      </c>
      <c r="P23" s="5519">
        <f t="shared" si="4"/>
        <v>0</v>
      </c>
      <c r="Q23" s="5519">
        <f t="shared" si="4"/>
        <v>0</v>
      </c>
      <c r="R23" s="5519">
        <f t="shared" si="4"/>
        <v>0</v>
      </c>
      <c r="S23" s="5519">
        <f t="shared" si="4"/>
        <v>0</v>
      </c>
      <c r="T23" s="5644">
        <f t="shared" si="4"/>
        <v>0</v>
      </c>
      <c r="U23" s="121"/>
      <c r="V23" s="5645">
        <f t="shared" ref="V23:AC23" si="5">SUMIF($G$20:$G$22,"TRUE",V20:V22)</f>
        <v>0</v>
      </c>
      <c r="W23" s="5519">
        <f>SUMIF($G$20:$G$22,"TRUE",W20:W22)</f>
        <v>0</v>
      </c>
      <c r="X23" s="5519">
        <f t="shared" si="5"/>
        <v>0</v>
      </c>
      <c r="Y23" s="5519">
        <f t="shared" si="5"/>
        <v>0</v>
      </c>
      <c r="Z23" s="5519">
        <f t="shared" si="5"/>
        <v>0</v>
      </c>
      <c r="AA23" s="5519">
        <f t="shared" si="5"/>
        <v>0</v>
      </c>
      <c r="AB23" s="5519">
        <f t="shared" si="5"/>
        <v>0</v>
      </c>
      <c r="AC23" s="5519">
        <f t="shared" si="5"/>
        <v>0</v>
      </c>
      <c r="AD23" s="5519">
        <f>SUMIF($G$20:$G$22,"TRUE",AD20:AD22)</f>
        <v>0</v>
      </c>
      <c r="AE23" s="5644">
        <f>SUMIF($G$20:$G$22,"TRUE",AE20:AE22)</f>
        <v>0</v>
      </c>
      <c r="AF23" s="121"/>
      <c r="AG23" s="164"/>
    </row>
    <row r="24" spans="1:33" s="101" customFormat="1">
      <c r="A24" s="178"/>
      <c r="B24" s="216"/>
      <c r="C24" s="5646" t="s">
        <v>3264</v>
      </c>
      <c r="D24" s="5523"/>
      <c r="E24" s="5524"/>
      <c r="F24" s="5523"/>
      <c r="G24" s="5525"/>
      <c r="H24" s="5525"/>
      <c r="I24" s="5525"/>
      <c r="J24" s="5525"/>
      <c r="K24" s="5526"/>
      <c r="L24" s="5526"/>
      <c r="M24" s="5526"/>
      <c r="N24" s="5526"/>
      <c r="O24" s="5519">
        <f t="shared" ref="O24:T24" si="6">SUM(O20:O22)</f>
        <v>0</v>
      </c>
      <c r="P24" s="5519">
        <f t="shared" si="6"/>
        <v>0</v>
      </c>
      <c r="Q24" s="5519">
        <f t="shared" si="6"/>
        <v>0</v>
      </c>
      <c r="R24" s="5519">
        <f t="shared" si="6"/>
        <v>0</v>
      </c>
      <c r="S24" s="5519">
        <f t="shared" si="6"/>
        <v>0</v>
      </c>
      <c r="T24" s="5644">
        <f t="shared" si="6"/>
        <v>0</v>
      </c>
      <c r="U24" s="160"/>
      <c r="V24" s="5645">
        <f t="shared" ref="V24:AC24" si="7">SUM(V20:V22)</f>
        <v>0</v>
      </c>
      <c r="W24" s="5519">
        <f t="shared" si="7"/>
        <v>0</v>
      </c>
      <c r="X24" s="5519">
        <f t="shared" si="7"/>
        <v>0</v>
      </c>
      <c r="Y24" s="5519">
        <f t="shared" si="7"/>
        <v>0</v>
      </c>
      <c r="Z24" s="5519">
        <f t="shared" si="7"/>
        <v>0</v>
      </c>
      <c r="AA24" s="5519">
        <f t="shared" si="7"/>
        <v>0</v>
      </c>
      <c r="AB24" s="5519">
        <f t="shared" si="7"/>
        <v>0</v>
      </c>
      <c r="AC24" s="5519">
        <f t="shared" si="7"/>
        <v>0</v>
      </c>
      <c r="AD24" s="5519">
        <f>SUM(AD20:AD22)</f>
        <v>0</v>
      </c>
      <c r="AE24" s="5644">
        <f>SUM(AE20:AE22)</f>
        <v>0</v>
      </c>
      <c r="AF24" s="160"/>
      <c r="AG24" s="178"/>
    </row>
    <row r="25" spans="1:33" s="101" customFormat="1">
      <c r="A25" s="178"/>
      <c r="B25" s="216"/>
      <c r="C25" s="5278" t="s">
        <v>3269</v>
      </c>
      <c r="D25" s="1681"/>
      <c r="E25" s="1711"/>
      <c r="F25" s="1682"/>
      <c r="G25" s="1682"/>
      <c r="H25" s="1682"/>
      <c r="I25" s="1682"/>
      <c r="J25" s="1682"/>
      <c r="K25" s="1683"/>
      <c r="L25" s="1683"/>
      <c r="M25" s="1683"/>
      <c r="N25" s="1683"/>
      <c r="O25" s="1684"/>
      <c r="P25" s="1684"/>
      <c r="Q25" s="1684"/>
      <c r="R25" s="1684"/>
      <c r="S25" s="1684"/>
      <c r="T25" s="1685"/>
      <c r="U25" s="160"/>
      <c r="V25" s="5648"/>
      <c r="W25" s="2055"/>
      <c r="X25" s="2055"/>
      <c r="Y25" s="2055"/>
      <c r="Z25" s="2055"/>
      <c r="AA25" s="2055"/>
      <c r="AB25" s="2055"/>
      <c r="AC25" s="2055"/>
      <c r="AD25" s="2055"/>
      <c r="AE25" s="1721"/>
      <c r="AF25" s="160"/>
      <c r="AG25" s="178"/>
    </row>
    <row r="26" spans="1:33" s="101" customFormat="1">
      <c r="A26" s="178"/>
      <c r="B26" s="216"/>
      <c r="C26" s="5283" t="s">
        <v>3270</v>
      </c>
      <c r="D26" s="1687"/>
      <c r="E26" s="1712"/>
      <c r="F26" s="1703"/>
      <c r="G26" s="1697" t="b">
        <v>0</v>
      </c>
      <c r="H26" s="1697"/>
      <c r="I26" s="1697"/>
      <c r="J26" s="1697"/>
      <c r="K26" s="1698"/>
      <c r="L26" s="1698"/>
      <c r="M26" s="1698"/>
      <c r="N26" s="1698"/>
      <c r="O26" s="1698">
        <v>0</v>
      </c>
      <c r="P26" s="1698">
        <v>0</v>
      </c>
      <c r="Q26" s="1698">
        <v>0</v>
      </c>
      <c r="R26" s="1698">
        <v>0</v>
      </c>
      <c r="S26" s="1698">
        <v>0</v>
      </c>
      <c r="T26" s="1700">
        <f>+Q26+R26-S26</f>
        <v>0</v>
      </c>
      <c r="U26" s="160"/>
      <c r="V26" s="5642">
        <f>W26+X26</f>
        <v>0</v>
      </c>
      <c r="W26" s="2117">
        <v>0</v>
      </c>
      <c r="X26" s="2117">
        <v>0</v>
      </c>
      <c r="Y26" s="2117">
        <v>0</v>
      </c>
      <c r="Z26" s="2117">
        <v>0</v>
      </c>
      <c r="AA26" s="2117">
        <v>0</v>
      </c>
      <c r="AB26" s="2117">
        <v>0</v>
      </c>
      <c r="AC26" s="2117">
        <v>0</v>
      </c>
      <c r="AD26" s="2113">
        <f>+AA26+AB26-AC26</f>
        <v>0</v>
      </c>
      <c r="AE26" s="1673">
        <f>X26+Z26</f>
        <v>0</v>
      </c>
      <c r="AF26" s="160"/>
      <c r="AG26" s="178"/>
    </row>
    <row r="27" spans="1:33" s="101" customFormat="1">
      <c r="A27" s="178"/>
      <c r="B27" s="216"/>
      <c r="C27" s="5283" t="s">
        <v>3271</v>
      </c>
      <c r="D27" s="1687"/>
      <c r="E27" s="1712"/>
      <c r="F27" s="1703"/>
      <c r="G27" s="1682" t="b">
        <v>1</v>
      </c>
      <c r="H27" s="1682"/>
      <c r="I27" s="1682"/>
      <c r="J27" s="1682"/>
      <c r="K27" s="1698"/>
      <c r="L27" s="1698"/>
      <c r="M27" s="1698"/>
      <c r="N27" s="1698"/>
      <c r="O27" s="1698">
        <v>0</v>
      </c>
      <c r="P27" s="1698">
        <v>0</v>
      </c>
      <c r="Q27" s="1698">
        <v>0</v>
      </c>
      <c r="R27" s="1698">
        <v>0</v>
      </c>
      <c r="S27" s="1698">
        <v>0</v>
      </c>
      <c r="T27" s="1700">
        <f>+Q27+R27-S27</f>
        <v>0</v>
      </c>
      <c r="U27" s="160"/>
      <c r="V27" s="5642">
        <f>W27+X27</f>
        <v>0</v>
      </c>
      <c r="W27" s="2117">
        <v>0</v>
      </c>
      <c r="X27" s="2117">
        <v>0</v>
      </c>
      <c r="Y27" s="2117">
        <v>0</v>
      </c>
      <c r="Z27" s="2117">
        <v>0</v>
      </c>
      <c r="AA27" s="2117">
        <v>0</v>
      </c>
      <c r="AB27" s="2117">
        <v>0</v>
      </c>
      <c r="AC27" s="2117">
        <v>0</v>
      </c>
      <c r="AD27" s="2113">
        <f>+AA27+AB27-AC27</f>
        <v>0</v>
      </c>
      <c r="AE27" s="1673">
        <f>X27+Z27</f>
        <v>0</v>
      </c>
      <c r="AF27" s="160"/>
      <c r="AG27" s="178"/>
    </row>
    <row r="28" spans="1:33" s="101" customFormat="1">
      <c r="A28" s="178"/>
      <c r="B28" s="216"/>
      <c r="C28" s="5283" t="s">
        <v>3272</v>
      </c>
      <c r="D28" s="1687"/>
      <c r="E28" s="1712"/>
      <c r="F28" s="1703"/>
      <c r="G28" s="1682" t="b">
        <v>1</v>
      </c>
      <c r="H28" s="1682"/>
      <c r="I28" s="1682"/>
      <c r="J28" s="1682"/>
      <c r="K28" s="1698"/>
      <c r="L28" s="1698"/>
      <c r="M28" s="1698"/>
      <c r="N28" s="1698"/>
      <c r="O28" s="1698">
        <v>0</v>
      </c>
      <c r="P28" s="1698">
        <v>0</v>
      </c>
      <c r="Q28" s="1698">
        <v>0</v>
      </c>
      <c r="R28" s="1698">
        <v>0</v>
      </c>
      <c r="S28" s="1698">
        <v>0</v>
      </c>
      <c r="T28" s="1700">
        <f>+Q28+R28-S28</f>
        <v>0</v>
      </c>
      <c r="U28" s="160"/>
      <c r="V28" s="5642">
        <f>W28+X28</f>
        <v>0</v>
      </c>
      <c r="W28" s="2117">
        <v>0</v>
      </c>
      <c r="X28" s="2117">
        <v>0</v>
      </c>
      <c r="Y28" s="2117">
        <v>0</v>
      </c>
      <c r="Z28" s="2117">
        <v>0</v>
      </c>
      <c r="AA28" s="2117">
        <v>0</v>
      </c>
      <c r="AB28" s="2117">
        <v>0</v>
      </c>
      <c r="AC28" s="2117">
        <v>0</v>
      </c>
      <c r="AD28" s="2113">
        <f>+AA28+AB28-AC28</f>
        <v>0</v>
      </c>
      <c r="AE28" s="1673">
        <f>X28+Z28</f>
        <v>0</v>
      </c>
      <c r="AF28" s="160"/>
      <c r="AG28" s="178"/>
    </row>
    <row r="29" spans="1:33" s="101" customFormat="1">
      <c r="A29" s="178"/>
      <c r="B29" s="216"/>
      <c r="C29" s="5643" t="s">
        <v>2307</v>
      </c>
      <c r="D29" s="5513"/>
      <c r="E29" s="5514"/>
      <c r="F29" s="5515"/>
      <c r="G29" s="5516">
        <f>COUNTIF(G26:G28,TRUE)</f>
        <v>2</v>
      </c>
      <c r="H29" s="5516"/>
      <c r="I29" s="5516"/>
      <c r="J29" s="5516"/>
      <c r="K29" s="5517"/>
      <c r="L29" s="5517"/>
      <c r="M29" s="5517"/>
      <c r="N29" s="5517"/>
      <c r="O29" s="5519">
        <f t="shared" ref="O29:T29" si="8">SUMIF($G$26:$G$28,"TRUE",O26:O28)</f>
        <v>0</v>
      </c>
      <c r="P29" s="5519">
        <f t="shared" si="8"/>
        <v>0</v>
      </c>
      <c r="Q29" s="5519">
        <f t="shared" si="8"/>
        <v>0</v>
      </c>
      <c r="R29" s="5519">
        <f t="shared" si="8"/>
        <v>0</v>
      </c>
      <c r="S29" s="5519">
        <f t="shared" si="8"/>
        <v>0</v>
      </c>
      <c r="T29" s="5644">
        <f t="shared" si="8"/>
        <v>0</v>
      </c>
      <c r="U29" s="160"/>
      <c r="V29" s="5645">
        <f t="shared" ref="V29:AC29" si="9">SUMIF($G$26:$G$28,"TRUE",V26:V28)</f>
        <v>0</v>
      </c>
      <c r="W29" s="5519">
        <f>SUMIF($G$26:$G$28,"TRUE",W26:W28)</f>
        <v>0</v>
      </c>
      <c r="X29" s="5519">
        <f t="shared" si="9"/>
        <v>0</v>
      </c>
      <c r="Y29" s="5519">
        <f t="shared" si="9"/>
        <v>0</v>
      </c>
      <c r="Z29" s="5519">
        <f t="shared" si="9"/>
        <v>0</v>
      </c>
      <c r="AA29" s="5519">
        <f t="shared" si="9"/>
        <v>0</v>
      </c>
      <c r="AB29" s="5519">
        <f t="shared" si="9"/>
        <v>0</v>
      </c>
      <c r="AC29" s="5519">
        <f t="shared" si="9"/>
        <v>0</v>
      </c>
      <c r="AD29" s="5519">
        <f>SUMIF($G$26:$G$28,"TRUE",AD26:AD28)</f>
        <v>0</v>
      </c>
      <c r="AE29" s="5644">
        <f>SUMIF($G$26:$G$28,"TRUE",AE26:AE28)</f>
        <v>0</v>
      </c>
      <c r="AF29" s="160"/>
      <c r="AG29" s="178"/>
    </row>
    <row r="30" spans="1:33" s="101" customFormat="1">
      <c r="A30" s="178"/>
      <c r="B30" s="216"/>
      <c r="C30" s="5646" t="s">
        <v>3264</v>
      </c>
      <c r="D30" s="5513"/>
      <c r="E30" s="5514"/>
      <c r="F30" s="5515"/>
      <c r="G30" s="5533"/>
      <c r="H30" s="5533"/>
      <c r="I30" s="5533"/>
      <c r="J30" s="5533"/>
      <c r="K30" s="5517"/>
      <c r="L30" s="5517"/>
      <c r="M30" s="5517"/>
      <c r="N30" s="5517"/>
      <c r="O30" s="5519">
        <f t="shared" ref="O30:T30" si="10">SUM(O26:O28)</f>
        <v>0</v>
      </c>
      <c r="P30" s="5519">
        <f t="shared" si="10"/>
        <v>0</v>
      </c>
      <c r="Q30" s="5519">
        <f t="shared" si="10"/>
        <v>0</v>
      </c>
      <c r="R30" s="5519">
        <f t="shared" si="10"/>
        <v>0</v>
      </c>
      <c r="S30" s="5519">
        <f t="shared" si="10"/>
        <v>0</v>
      </c>
      <c r="T30" s="5644">
        <f t="shared" si="10"/>
        <v>0</v>
      </c>
      <c r="U30" s="160"/>
      <c r="V30" s="5645">
        <f t="shared" ref="V30:AC30" si="11">SUM(V26:V28)</f>
        <v>0</v>
      </c>
      <c r="W30" s="5519">
        <f t="shared" si="11"/>
        <v>0</v>
      </c>
      <c r="X30" s="5519">
        <f t="shared" si="11"/>
        <v>0</v>
      </c>
      <c r="Y30" s="5519">
        <f t="shared" si="11"/>
        <v>0</v>
      </c>
      <c r="Z30" s="5519">
        <f t="shared" si="11"/>
        <v>0</v>
      </c>
      <c r="AA30" s="5519">
        <f t="shared" si="11"/>
        <v>0</v>
      </c>
      <c r="AB30" s="5519">
        <f t="shared" si="11"/>
        <v>0</v>
      </c>
      <c r="AC30" s="5519">
        <f t="shared" si="11"/>
        <v>0</v>
      </c>
      <c r="AD30" s="5519">
        <f>SUM(AD26:AD28)</f>
        <v>0</v>
      </c>
      <c r="AE30" s="5644">
        <f>SUM(AE26:AE28)</f>
        <v>0</v>
      </c>
      <c r="AF30" s="160"/>
      <c r="AG30" s="178"/>
    </row>
    <row r="31" spans="1:33" s="101" customFormat="1">
      <c r="A31" s="178"/>
      <c r="B31" s="216"/>
      <c r="C31" s="5649" t="s">
        <v>3044</v>
      </c>
      <c r="D31" s="5650"/>
      <c r="E31" s="5651"/>
      <c r="F31" s="5650"/>
      <c r="G31" s="5652"/>
      <c r="H31" s="5652"/>
      <c r="I31" s="5652"/>
      <c r="J31" s="5652"/>
      <c r="K31" s="5653"/>
      <c r="L31" s="5653"/>
      <c r="M31" s="5653"/>
      <c r="N31" s="5653"/>
      <c r="O31" s="5654">
        <f t="shared" ref="O31:T31" si="12">SUM(O17,O23,O29)</f>
        <v>0</v>
      </c>
      <c r="P31" s="5654">
        <f t="shared" si="12"/>
        <v>0</v>
      </c>
      <c r="Q31" s="5654">
        <f t="shared" si="12"/>
        <v>0</v>
      </c>
      <c r="R31" s="5654">
        <f t="shared" si="12"/>
        <v>0</v>
      </c>
      <c r="S31" s="5654">
        <f t="shared" si="12"/>
        <v>0</v>
      </c>
      <c r="T31" s="5655">
        <f t="shared" si="12"/>
        <v>0</v>
      </c>
      <c r="U31" s="160"/>
      <c r="V31" s="5656">
        <f t="shared" ref="V31:AC31" si="13">SUM(V17,V23,V29)</f>
        <v>0</v>
      </c>
      <c r="W31" s="5657">
        <f t="shared" si="13"/>
        <v>0</v>
      </c>
      <c r="X31" s="5657">
        <f t="shared" si="13"/>
        <v>0</v>
      </c>
      <c r="Y31" s="5657">
        <f t="shared" si="13"/>
        <v>0</v>
      </c>
      <c r="Z31" s="5657">
        <f t="shared" si="13"/>
        <v>0</v>
      </c>
      <c r="AA31" s="5657">
        <f t="shared" si="13"/>
        <v>0</v>
      </c>
      <c r="AB31" s="5657">
        <f t="shared" si="13"/>
        <v>0</v>
      </c>
      <c r="AC31" s="5657">
        <f t="shared" si="13"/>
        <v>0</v>
      </c>
      <c r="AD31" s="5657">
        <f>SUM(AD17,AD23,AD29)</f>
        <v>0</v>
      </c>
      <c r="AE31" s="5658">
        <f>SUM(AE17,AE23,AE29)</f>
        <v>0</v>
      </c>
      <c r="AF31" s="160"/>
      <c r="AG31" s="178"/>
    </row>
    <row r="32" spans="1:33" s="101" customFormat="1" ht="13.8" thickBot="1">
      <c r="A32" s="178"/>
      <c r="B32" s="216"/>
      <c r="C32" s="5659" t="s">
        <v>2804</v>
      </c>
      <c r="D32" s="5660"/>
      <c r="E32" s="5661"/>
      <c r="F32" s="5660"/>
      <c r="G32" s="5662"/>
      <c r="H32" s="5662"/>
      <c r="I32" s="5662"/>
      <c r="J32" s="5662"/>
      <c r="K32" s="5663"/>
      <c r="L32" s="5663"/>
      <c r="M32" s="5663"/>
      <c r="N32" s="5663"/>
      <c r="O32" s="5664">
        <f t="shared" ref="O32:T32" si="14">O30+O24+O18</f>
        <v>0</v>
      </c>
      <c r="P32" s="5664">
        <f t="shared" si="14"/>
        <v>0</v>
      </c>
      <c r="Q32" s="5664">
        <f t="shared" si="14"/>
        <v>0</v>
      </c>
      <c r="R32" s="5664">
        <f t="shared" si="14"/>
        <v>0</v>
      </c>
      <c r="S32" s="5664">
        <f t="shared" si="14"/>
        <v>0</v>
      </c>
      <c r="T32" s="5665">
        <f t="shared" si="14"/>
        <v>0</v>
      </c>
      <c r="U32" s="160"/>
      <c r="V32" s="5666">
        <f t="shared" ref="V32:AC32" si="15">V30+V24+V18</f>
        <v>0</v>
      </c>
      <c r="W32" s="5667">
        <f t="shared" si="15"/>
        <v>0</v>
      </c>
      <c r="X32" s="5667">
        <f t="shared" si="15"/>
        <v>0</v>
      </c>
      <c r="Y32" s="5667">
        <f t="shared" si="15"/>
        <v>0</v>
      </c>
      <c r="Z32" s="5667">
        <f t="shared" si="15"/>
        <v>0</v>
      </c>
      <c r="AA32" s="5667">
        <f t="shared" si="15"/>
        <v>0</v>
      </c>
      <c r="AB32" s="5667">
        <f t="shared" si="15"/>
        <v>0</v>
      </c>
      <c r="AC32" s="5667">
        <f t="shared" si="15"/>
        <v>0</v>
      </c>
      <c r="AD32" s="5667">
        <f>AD30+AD24+AD18</f>
        <v>0</v>
      </c>
      <c r="AE32" s="5668">
        <f>AE30+AE24+AE18</f>
        <v>0</v>
      </c>
      <c r="AF32" s="160"/>
      <c r="AG32" s="178"/>
    </row>
    <row r="33" spans="1:33">
      <c r="A33" s="164"/>
      <c r="B33" s="210"/>
      <c r="C33" s="217"/>
      <c r="D33" s="217"/>
      <c r="E33" s="218"/>
      <c r="F33" s="214"/>
      <c r="G33" s="214"/>
      <c r="H33" s="214"/>
      <c r="I33" s="214"/>
      <c r="J33" s="214"/>
      <c r="K33" s="214"/>
      <c r="L33" s="214"/>
      <c r="M33" s="214"/>
      <c r="N33" s="219"/>
      <c r="O33" s="219"/>
      <c r="P33" s="219"/>
      <c r="Q33" s="121"/>
      <c r="R33" s="121"/>
      <c r="S33" s="121"/>
      <c r="T33" s="121"/>
      <c r="U33" s="121"/>
      <c r="V33" s="121"/>
      <c r="W33" s="219"/>
      <c r="X33" s="219"/>
      <c r="Y33" s="219"/>
      <c r="Z33" s="219"/>
      <c r="AA33" s="219"/>
      <c r="AB33" s="219"/>
      <c r="AC33" s="219"/>
      <c r="AD33" s="121"/>
      <c r="AE33" s="121"/>
      <c r="AF33" s="121"/>
      <c r="AG33" s="164"/>
    </row>
    <row r="34" spans="1:33">
      <c r="A34" s="164"/>
      <c r="B34" s="210"/>
      <c r="C34" s="220" t="s">
        <v>2493</v>
      </c>
      <c r="D34" s="220"/>
      <c r="E34" s="221"/>
      <c r="F34" s="214"/>
      <c r="G34" s="214"/>
      <c r="H34" s="214"/>
      <c r="I34" s="214"/>
      <c r="J34" s="214"/>
      <c r="K34" s="214"/>
      <c r="L34" s="214"/>
      <c r="M34" s="214"/>
      <c r="N34" s="214"/>
      <c r="O34" s="214"/>
      <c r="P34" s="214"/>
      <c r="Q34" s="121"/>
      <c r="R34" s="121"/>
      <c r="S34" s="121"/>
      <c r="T34" s="121"/>
      <c r="U34" s="121"/>
      <c r="V34" s="121"/>
      <c r="W34" s="214"/>
      <c r="X34" s="214"/>
      <c r="Y34" s="214"/>
      <c r="Z34" s="214"/>
      <c r="AA34" s="214"/>
      <c r="AB34" s="214"/>
      <c r="AC34" s="214"/>
      <c r="AD34" s="121"/>
      <c r="AE34" s="121"/>
      <c r="AF34" s="121"/>
      <c r="AG34" s="164"/>
    </row>
    <row r="35" spans="1:33" ht="13.8" thickBot="1">
      <c r="A35" s="164"/>
      <c r="B35" s="210"/>
      <c r="C35" s="214"/>
      <c r="D35" s="214"/>
      <c r="E35" s="215"/>
      <c r="F35" s="214"/>
      <c r="G35" s="214"/>
      <c r="H35" s="214"/>
      <c r="I35" s="214"/>
      <c r="J35" s="214"/>
      <c r="K35" s="214"/>
      <c r="L35" s="214"/>
      <c r="M35" s="214"/>
      <c r="N35" s="214"/>
      <c r="O35" s="214"/>
      <c r="P35" s="214"/>
      <c r="Q35" s="121"/>
      <c r="R35" s="121"/>
      <c r="S35" s="121"/>
      <c r="T35" s="121"/>
      <c r="U35" s="121"/>
      <c r="V35" s="121"/>
      <c r="W35" s="214"/>
      <c r="X35" s="214"/>
      <c r="Y35" s="214"/>
      <c r="Z35" s="214"/>
      <c r="AA35" s="214"/>
      <c r="AB35" s="214"/>
      <c r="AC35" s="214"/>
      <c r="AD35" s="121"/>
      <c r="AE35" s="121"/>
      <c r="AF35" s="121"/>
      <c r="AG35" s="164"/>
    </row>
    <row r="36" spans="1:33" s="101" customFormat="1">
      <c r="A36" s="178"/>
      <c r="B36" s="216"/>
      <c r="C36" s="5165" t="s">
        <v>3273</v>
      </c>
      <c r="D36" s="5166"/>
      <c r="E36" s="5669"/>
      <c r="F36" s="5166"/>
      <c r="G36" s="5166"/>
      <c r="H36" s="5166"/>
      <c r="I36" s="5166"/>
      <c r="J36" s="5166"/>
      <c r="K36" s="5166"/>
      <c r="L36" s="5166"/>
      <c r="M36" s="5166"/>
      <c r="N36" s="5166"/>
      <c r="O36" s="5670"/>
      <c r="P36" s="5670"/>
      <c r="Q36" s="5670"/>
      <c r="R36" s="5670"/>
      <c r="S36" s="5670"/>
      <c r="T36" s="5671"/>
      <c r="V36" s="5672"/>
      <c r="W36" s="5670"/>
      <c r="X36" s="5670"/>
      <c r="Y36" s="5670"/>
      <c r="Z36" s="5670"/>
      <c r="AA36" s="5670"/>
      <c r="AB36" s="5670"/>
      <c r="AC36" s="5670"/>
      <c r="AD36" s="5670"/>
      <c r="AE36" s="5671"/>
      <c r="AF36" s="160"/>
      <c r="AG36" s="178"/>
    </row>
    <row r="37" spans="1:33" s="101" customFormat="1">
      <c r="A37" s="178"/>
      <c r="B37" s="216"/>
      <c r="C37" s="1952" t="s">
        <v>1251</v>
      </c>
      <c r="D37" s="5673"/>
      <c r="E37" s="5674"/>
      <c r="F37" s="5673"/>
      <c r="G37" s="5673"/>
      <c r="H37" s="5673"/>
      <c r="I37" s="5673"/>
      <c r="J37" s="5673"/>
      <c r="K37" s="5673"/>
      <c r="L37" s="5673"/>
      <c r="M37" s="5673"/>
      <c r="N37" s="5673"/>
      <c r="O37" s="5675">
        <f t="shared" ref="O37:T38" si="16">O17</f>
        <v>0</v>
      </c>
      <c r="P37" s="5675">
        <f t="shared" si="16"/>
        <v>0</v>
      </c>
      <c r="Q37" s="5675">
        <f t="shared" si="16"/>
        <v>0</v>
      </c>
      <c r="R37" s="5675">
        <f t="shared" si="16"/>
        <v>0</v>
      </c>
      <c r="S37" s="5675">
        <f t="shared" si="16"/>
        <v>0</v>
      </c>
      <c r="T37" s="5676">
        <f t="shared" si="16"/>
        <v>0</v>
      </c>
      <c r="U37" s="160"/>
      <c r="V37" s="5677">
        <f t="shared" ref="V37:AC38" si="17">V17</f>
        <v>0</v>
      </c>
      <c r="W37" s="5678">
        <f t="shared" si="17"/>
        <v>0</v>
      </c>
      <c r="X37" s="5678">
        <f t="shared" si="17"/>
        <v>0</v>
      </c>
      <c r="Y37" s="5678">
        <f t="shared" si="17"/>
        <v>0</v>
      </c>
      <c r="Z37" s="5678">
        <f t="shared" si="17"/>
        <v>0</v>
      </c>
      <c r="AA37" s="5678">
        <f t="shared" si="17"/>
        <v>0</v>
      </c>
      <c r="AB37" s="5678">
        <f t="shared" si="17"/>
        <v>0</v>
      </c>
      <c r="AC37" s="5678">
        <f t="shared" si="17"/>
        <v>0</v>
      </c>
      <c r="AD37" s="5678">
        <f>AD17</f>
        <v>0</v>
      </c>
      <c r="AE37" s="5676">
        <f>AE17</f>
        <v>0</v>
      </c>
      <c r="AF37" s="160"/>
      <c r="AG37" s="178"/>
    </row>
    <row r="38" spans="1:33" s="101" customFormat="1">
      <c r="A38" s="178"/>
      <c r="B38" s="216"/>
      <c r="C38" s="1952" t="s">
        <v>544</v>
      </c>
      <c r="D38" s="5673"/>
      <c r="E38" s="5674"/>
      <c r="F38" s="5673"/>
      <c r="G38" s="5673"/>
      <c r="H38" s="5673"/>
      <c r="I38" s="5673"/>
      <c r="J38" s="5673"/>
      <c r="K38" s="5673"/>
      <c r="L38" s="5673"/>
      <c r="M38" s="5673"/>
      <c r="N38" s="5673"/>
      <c r="O38" s="5675">
        <f t="shared" si="16"/>
        <v>0</v>
      </c>
      <c r="P38" s="5675">
        <f t="shared" si="16"/>
        <v>0</v>
      </c>
      <c r="Q38" s="5675">
        <f t="shared" si="16"/>
        <v>0</v>
      </c>
      <c r="R38" s="5675">
        <f t="shared" si="16"/>
        <v>0</v>
      </c>
      <c r="S38" s="5675">
        <f t="shared" si="16"/>
        <v>0</v>
      </c>
      <c r="T38" s="5679">
        <f t="shared" si="16"/>
        <v>0</v>
      </c>
      <c r="U38" s="160"/>
      <c r="V38" s="5677">
        <f t="shared" si="17"/>
        <v>0</v>
      </c>
      <c r="W38" s="5678">
        <f t="shared" si="17"/>
        <v>0</v>
      </c>
      <c r="X38" s="5678">
        <f t="shared" si="17"/>
        <v>0</v>
      </c>
      <c r="Y38" s="5678">
        <f t="shared" si="17"/>
        <v>0</v>
      </c>
      <c r="Z38" s="5678">
        <f t="shared" si="17"/>
        <v>0</v>
      </c>
      <c r="AA38" s="5678">
        <f t="shared" si="17"/>
        <v>0</v>
      </c>
      <c r="AB38" s="5678">
        <f t="shared" si="17"/>
        <v>0</v>
      </c>
      <c r="AC38" s="5678">
        <f t="shared" si="17"/>
        <v>0</v>
      </c>
      <c r="AD38" s="5678">
        <f>AD18</f>
        <v>0</v>
      </c>
      <c r="AE38" s="5676">
        <f>AE18</f>
        <v>0</v>
      </c>
      <c r="AF38" s="160"/>
      <c r="AG38" s="178"/>
    </row>
    <row r="39" spans="1:33" s="101" customFormat="1">
      <c r="A39" s="178"/>
      <c r="B39" s="216"/>
      <c r="C39" s="1952"/>
      <c r="D39" s="5673"/>
      <c r="E39" s="5674"/>
      <c r="F39" s="5673"/>
      <c r="G39" s="5673"/>
      <c r="H39" s="5673"/>
      <c r="I39" s="5673"/>
      <c r="J39" s="5673"/>
      <c r="K39" s="5673"/>
      <c r="L39" s="5673"/>
      <c r="M39" s="5673"/>
      <c r="N39" s="5673"/>
      <c r="O39" s="5680"/>
      <c r="P39" s="5680"/>
      <c r="Q39" s="5680"/>
      <c r="R39" s="5680"/>
      <c r="S39" s="5680"/>
      <c r="T39" s="5681"/>
      <c r="V39" s="5682"/>
      <c r="W39" s="5683"/>
      <c r="X39" s="5683"/>
      <c r="Y39" s="5683"/>
      <c r="Z39" s="5683"/>
      <c r="AA39" s="5683"/>
      <c r="AB39" s="5683"/>
      <c r="AC39" s="5683"/>
      <c r="AD39" s="5683"/>
      <c r="AE39" s="5684"/>
      <c r="AF39" s="160"/>
      <c r="AG39" s="178"/>
    </row>
    <row r="40" spans="1:33" s="101" customFormat="1">
      <c r="A40" s="178"/>
      <c r="B40" s="216"/>
      <c r="C40" s="5646" t="s">
        <v>3274</v>
      </c>
      <c r="D40" s="5685"/>
      <c r="E40" s="5524"/>
      <c r="F40" s="5685"/>
      <c r="G40" s="5685"/>
      <c r="H40" s="5685"/>
      <c r="I40" s="5685"/>
      <c r="J40" s="5685"/>
      <c r="K40" s="5685"/>
      <c r="L40" s="5685"/>
      <c r="M40" s="5685"/>
      <c r="N40" s="5686"/>
      <c r="O40" s="5683"/>
      <c r="P40" s="5683"/>
      <c r="Q40" s="5683"/>
      <c r="R40" s="5683"/>
      <c r="S40" s="5683"/>
      <c r="T40" s="5684"/>
      <c r="V40" s="5682"/>
      <c r="W40" s="5683"/>
      <c r="X40" s="5683"/>
      <c r="Y40" s="5683"/>
      <c r="Z40" s="5683"/>
      <c r="AA40" s="5683"/>
      <c r="AB40" s="5683"/>
      <c r="AC40" s="5683"/>
      <c r="AD40" s="5683"/>
      <c r="AE40" s="5684"/>
      <c r="AF40" s="160"/>
      <c r="AG40" s="178"/>
    </row>
    <row r="41" spans="1:33" s="101" customFormat="1">
      <c r="A41" s="178"/>
      <c r="B41" s="216"/>
      <c r="C41" s="1952" t="s">
        <v>1251</v>
      </c>
      <c r="D41" s="5687"/>
      <c r="E41" s="5534"/>
      <c r="F41" s="5687"/>
      <c r="G41" s="5687"/>
      <c r="H41" s="5687"/>
      <c r="I41" s="5687"/>
      <c r="J41" s="5687"/>
      <c r="K41" s="5687"/>
      <c r="L41" s="5687"/>
      <c r="M41" s="5687"/>
      <c r="N41" s="5688"/>
      <c r="O41" s="5689">
        <f t="shared" ref="O41:T42" si="18">O23</f>
        <v>0</v>
      </c>
      <c r="P41" s="5689">
        <f t="shared" si="18"/>
        <v>0</v>
      </c>
      <c r="Q41" s="5689">
        <f t="shared" si="18"/>
        <v>0</v>
      </c>
      <c r="R41" s="5689">
        <f t="shared" si="18"/>
        <v>0</v>
      </c>
      <c r="S41" s="5689">
        <f t="shared" si="18"/>
        <v>0</v>
      </c>
      <c r="T41" s="5690">
        <f t="shared" si="18"/>
        <v>0</v>
      </c>
      <c r="U41" s="160"/>
      <c r="V41" s="5677">
        <f t="shared" ref="V41:AC42" si="19">V23</f>
        <v>0</v>
      </c>
      <c r="W41" s="5678">
        <f t="shared" si="19"/>
        <v>0</v>
      </c>
      <c r="X41" s="5678">
        <f t="shared" si="19"/>
        <v>0</v>
      </c>
      <c r="Y41" s="5678">
        <f t="shared" si="19"/>
        <v>0</v>
      </c>
      <c r="Z41" s="5678">
        <f t="shared" si="19"/>
        <v>0</v>
      </c>
      <c r="AA41" s="5678">
        <f t="shared" si="19"/>
        <v>0</v>
      </c>
      <c r="AB41" s="5678">
        <f t="shared" si="19"/>
        <v>0</v>
      </c>
      <c r="AC41" s="5678">
        <f t="shared" si="19"/>
        <v>0</v>
      </c>
      <c r="AD41" s="5678">
        <f>AD23</f>
        <v>0</v>
      </c>
      <c r="AE41" s="5676">
        <f>AE23</f>
        <v>0</v>
      </c>
      <c r="AF41" s="160"/>
      <c r="AG41" s="178"/>
    </row>
    <row r="42" spans="1:33" s="101" customFormat="1">
      <c r="A42" s="178"/>
      <c r="B42" s="216"/>
      <c r="C42" s="1952" t="s">
        <v>544</v>
      </c>
      <c r="D42" s="5687"/>
      <c r="E42" s="5534"/>
      <c r="F42" s="5687"/>
      <c r="G42" s="5687"/>
      <c r="H42" s="5687"/>
      <c r="I42" s="5687"/>
      <c r="J42" s="5687"/>
      <c r="K42" s="5687"/>
      <c r="L42" s="5687"/>
      <c r="M42" s="5687"/>
      <c r="N42" s="5688"/>
      <c r="O42" s="5689">
        <f t="shared" si="18"/>
        <v>0</v>
      </c>
      <c r="P42" s="5689">
        <f t="shared" si="18"/>
        <v>0</v>
      </c>
      <c r="Q42" s="5689">
        <f t="shared" si="18"/>
        <v>0</v>
      </c>
      <c r="R42" s="5689">
        <f t="shared" si="18"/>
        <v>0</v>
      </c>
      <c r="S42" s="5689">
        <f t="shared" si="18"/>
        <v>0</v>
      </c>
      <c r="T42" s="5690">
        <f t="shared" si="18"/>
        <v>0</v>
      </c>
      <c r="U42" s="160"/>
      <c r="V42" s="5677">
        <f t="shared" si="19"/>
        <v>0</v>
      </c>
      <c r="W42" s="5678">
        <f t="shared" si="19"/>
        <v>0</v>
      </c>
      <c r="X42" s="5678">
        <f t="shared" si="19"/>
        <v>0</v>
      </c>
      <c r="Y42" s="5678">
        <f t="shared" si="19"/>
        <v>0</v>
      </c>
      <c r="Z42" s="5678">
        <f t="shared" si="19"/>
        <v>0</v>
      </c>
      <c r="AA42" s="5678">
        <f t="shared" si="19"/>
        <v>0</v>
      </c>
      <c r="AB42" s="5678">
        <f t="shared" si="19"/>
        <v>0</v>
      </c>
      <c r="AC42" s="5678">
        <f t="shared" si="19"/>
        <v>0</v>
      </c>
      <c r="AD42" s="5678">
        <f>AD24</f>
        <v>0</v>
      </c>
      <c r="AE42" s="5676">
        <f>AE24</f>
        <v>0</v>
      </c>
      <c r="AF42" s="160"/>
      <c r="AG42" s="178"/>
    </row>
    <row r="43" spans="1:33" s="101" customFormat="1">
      <c r="A43" s="178"/>
      <c r="B43" s="216"/>
      <c r="C43" s="5691"/>
      <c r="D43" s="5687"/>
      <c r="E43" s="5534"/>
      <c r="F43" s="5687"/>
      <c r="G43" s="5687"/>
      <c r="H43" s="5687"/>
      <c r="I43" s="5687"/>
      <c r="J43" s="5687"/>
      <c r="K43" s="5687"/>
      <c r="L43" s="5687"/>
      <c r="M43" s="5687"/>
      <c r="N43" s="5688"/>
      <c r="O43" s="5692"/>
      <c r="P43" s="5692"/>
      <c r="Q43" s="5692"/>
      <c r="R43" s="5692"/>
      <c r="S43" s="5692"/>
      <c r="T43" s="5693"/>
      <c r="V43" s="5682"/>
      <c r="W43" s="5683"/>
      <c r="X43" s="5683"/>
      <c r="Y43" s="5683"/>
      <c r="Z43" s="5683"/>
      <c r="AA43" s="5683"/>
      <c r="AB43" s="5683"/>
      <c r="AC43" s="5683"/>
      <c r="AD43" s="5683"/>
      <c r="AE43" s="5684"/>
      <c r="AF43" s="160"/>
      <c r="AG43" s="178"/>
    </row>
    <row r="44" spans="1:33" s="101" customFormat="1">
      <c r="A44" s="178"/>
      <c r="B44" s="216"/>
      <c r="C44" s="5646" t="s">
        <v>3275</v>
      </c>
      <c r="D44" s="5687"/>
      <c r="E44" s="5534"/>
      <c r="F44" s="5687"/>
      <c r="G44" s="5687"/>
      <c r="H44" s="5687"/>
      <c r="I44" s="5687"/>
      <c r="J44" s="5687"/>
      <c r="K44" s="5687"/>
      <c r="L44" s="5687"/>
      <c r="M44" s="5687"/>
      <c r="N44" s="5688"/>
      <c r="O44" s="5692"/>
      <c r="P44" s="5692"/>
      <c r="Q44" s="5692"/>
      <c r="R44" s="5692"/>
      <c r="S44" s="5692"/>
      <c r="T44" s="5693"/>
      <c r="V44" s="5682"/>
      <c r="W44" s="5683"/>
      <c r="X44" s="5683"/>
      <c r="Y44" s="5683"/>
      <c r="Z44" s="5683"/>
      <c r="AA44" s="5683"/>
      <c r="AB44" s="5683"/>
      <c r="AC44" s="5683"/>
      <c r="AD44" s="5683"/>
      <c r="AE44" s="5684"/>
      <c r="AF44" s="160"/>
      <c r="AG44" s="178"/>
    </row>
    <row r="45" spans="1:33" s="101" customFormat="1">
      <c r="A45" s="178"/>
      <c r="B45" s="216"/>
      <c r="C45" s="5646" t="s">
        <v>1251</v>
      </c>
      <c r="D45" s="5687"/>
      <c r="E45" s="5534"/>
      <c r="F45" s="5687"/>
      <c r="G45" s="5687"/>
      <c r="H45" s="5687"/>
      <c r="I45" s="5687"/>
      <c r="J45" s="5687"/>
      <c r="K45" s="5687"/>
      <c r="L45" s="5687"/>
      <c r="M45" s="5687"/>
      <c r="N45" s="5688"/>
      <c r="O45" s="5689">
        <f t="shared" ref="O45:T46" si="20">O29</f>
        <v>0</v>
      </c>
      <c r="P45" s="5689">
        <f t="shared" si="20"/>
        <v>0</v>
      </c>
      <c r="Q45" s="5689">
        <f t="shared" si="20"/>
        <v>0</v>
      </c>
      <c r="R45" s="5689">
        <f t="shared" si="20"/>
        <v>0</v>
      </c>
      <c r="S45" s="5689">
        <f t="shared" si="20"/>
        <v>0</v>
      </c>
      <c r="T45" s="5690">
        <f t="shared" si="20"/>
        <v>0</v>
      </c>
      <c r="U45" s="160"/>
      <c r="V45" s="5677">
        <f t="shared" ref="V45:AC46" si="21">V29</f>
        <v>0</v>
      </c>
      <c r="W45" s="5678">
        <f t="shared" si="21"/>
        <v>0</v>
      </c>
      <c r="X45" s="5678">
        <f t="shared" si="21"/>
        <v>0</v>
      </c>
      <c r="Y45" s="5678">
        <f t="shared" si="21"/>
        <v>0</v>
      </c>
      <c r="Z45" s="5678">
        <f t="shared" si="21"/>
        <v>0</v>
      </c>
      <c r="AA45" s="5678">
        <f t="shared" si="21"/>
        <v>0</v>
      </c>
      <c r="AB45" s="5678">
        <f t="shared" si="21"/>
        <v>0</v>
      </c>
      <c r="AC45" s="5678">
        <f t="shared" si="21"/>
        <v>0</v>
      </c>
      <c r="AD45" s="5678">
        <f>AD29</f>
        <v>0</v>
      </c>
      <c r="AE45" s="5676">
        <f>AE29</f>
        <v>0</v>
      </c>
      <c r="AF45" s="160"/>
      <c r="AG45" s="178"/>
    </row>
    <row r="46" spans="1:33" s="101" customFormat="1">
      <c r="A46" s="178"/>
      <c r="B46" s="216"/>
      <c r="C46" s="1952" t="s">
        <v>544</v>
      </c>
      <c r="D46" s="5687"/>
      <c r="E46" s="5534"/>
      <c r="F46" s="5687"/>
      <c r="G46" s="5687"/>
      <c r="H46" s="5687"/>
      <c r="I46" s="5687"/>
      <c r="J46" s="5687"/>
      <c r="K46" s="5687"/>
      <c r="L46" s="5687"/>
      <c r="M46" s="5687"/>
      <c r="N46" s="5688"/>
      <c r="O46" s="5689">
        <f t="shared" si="20"/>
        <v>0</v>
      </c>
      <c r="P46" s="5689">
        <f t="shared" si="20"/>
        <v>0</v>
      </c>
      <c r="Q46" s="5689">
        <f t="shared" si="20"/>
        <v>0</v>
      </c>
      <c r="R46" s="5689">
        <f t="shared" si="20"/>
        <v>0</v>
      </c>
      <c r="S46" s="5689">
        <f t="shared" si="20"/>
        <v>0</v>
      </c>
      <c r="T46" s="5676">
        <f t="shared" si="20"/>
        <v>0</v>
      </c>
      <c r="U46" s="160"/>
      <c r="V46" s="5677">
        <f t="shared" si="21"/>
        <v>0</v>
      </c>
      <c r="W46" s="5678">
        <f t="shared" si="21"/>
        <v>0</v>
      </c>
      <c r="X46" s="5678">
        <f t="shared" si="21"/>
        <v>0</v>
      </c>
      <c r="Y46" s="5678">
        <f t="shared" si="21"/>
        <v>0</v>
      </c>
      <c r="Z46" s="5678">
        <f t="shared" si="21"/>
        <v>0</v>
      </c>
      <c r="AA46" s="5678">
        <f t="shared" si="21"/>
        <v>0</v>
      </c>
      <c r="AB46" s="5678">
        <f t="shared" si="21"/>
        <v>0</v>
      </c>
      <c r="AC46" s="5678">
        <f t="shared" si="21"/>
        <v>0</v>
      </c>
      <c r="AD46" s="5678">
        <f>AD30</f>
        <v>0</v>
      </c>
      <c r="AE46" s="5676">
        <f>AE30</f>
        <v>0</v>
      </c>
      <c r="AF46" s="160"/>
      <c r="AG46" s="178"/>
    </row>
    <row r="47" spans="1:33" s="101" customFormat="1" ht="13.8" thickBot="1">
      <c r="A47" s="178"/>
      <c r="B47" s="216"/>
      <c r="C47" s="1501"/>
      <c r="D47" s="5187"/>
      <c r="E47" s="5694"/>
      <c r="F47" s="5187"/>
      <c r="G47" s="5187"/>
      <c r="H47" s="5187"/>
      <c r="I47" s="5187"/>
      <c r="J47" s="5187"/>
      <c r="K47" s="5187"/>
      <c r="L47" s="5187"/>
      <c r="M47" s="5187"/>
      <c r="N47" s="5188"/>
      <c r="O47" s="5695"/>
      <c r="P47" s="5695"/>
      <c r="Q47" s="5695"/>
      <c r="R47" s="5695"/>
      <c r="S47" s="5695"/>
      <c r="T47" s="5696"/>
      <c r="V47" s="1515"/>
      <c r="W47" s="5695"/>
      <c r="X47" s="5695"/>
      <c r="Y47" s="5695"/>
      <c r="Z47" s="5695"/>
      <c r="AA47" s="5695"/>
      <c r="AB47" s="5695"/>
      <c r="AC47" s="5695"/>
      <c r="AD47" s="5695"/>
      <c r="AE47" s="5696"/>
      <c r="AF47" s="160"/>
      <c r="AG47" s="178"/>
    </row>
    <row r="48" spans="1:33" s="101" customFormat="1">
      <c r="A48" s="178"/>
      <c r="B48" s="216"/>
      <c r="C48" s="220"/>
      <c r="D48" s="220"/>
      <c r="E48" s="221"/>
      <c r="F48" s="220"/>
      <c r="G48" s="220"/>
      <c r="H48" s="220"/>
      <c r="I48" s="220"/>
      <c r="J48" s="220"/>
      <c r="K48" s="220"/>
      <c r="L48" s="220"/>
      <c r="M48" s="220"/>
      <c r="N48" s="222"/>
      <c r="O48" s="228"/>
      <c r="P48" s="228"/>
      <c r="Q48" s="228"/>
      <c r="R48" s="228"/>
      <c r="S48" s="228"/>
      <c r="T48" s="228"/>
      <c r="U48" s="160"/>
      <c r="V48" s="160"/>
      <c r="W48" s="160"/>
      <c r="X48" s="160"/>
      <c r="Y48" s="160"/>
      <c r="Z48" s="160"/>
      <c r="AA48" s="160"/>
      <c r="AB48" s="160"/>
      <c r="AC48" s="160"/>
      <c r="AD48" s="160"/>
      <c r="AE48" s="160"/>
      <c r="AF48" s="160"/>
      <c r="AG48" s="178"/>
    </row>
    <row r="49" spans="1:63">
      <c r="A49" s="164"/>
      <c r="B49" s="210"/>
      <c r="C49" s="214"/>
      <c r="D49" s="214"/>
      <c r="E49" s="215"/>
      <c r="F49" s="223"/>
      <c r="G49" s="223"/>
      <c r="H49" s="223"/>
      <c r="I49" s="223"/>
      <c r="J49" s="223"/>
      <c r="K49" s="223"/>
      <c r="L49" s="223"/>
      <c r="M49" s="223"/>
      <c r="N49" s="223"/>
      <c r="O49" s="224"/>
      <c r="P49" s="224"/>
      <c r="Q49" s="224"/>
      <c r="R49" s="224"/>
      <c r="S49" s="224"/>
      <c r="T49" s="224"/>
      <c r="U49" s="160"/>
      <c r="V49" s="160"/>
      <c r="W49" s="160"/>
      <c r="X49" s="160"/>
      <c r="Y49" s="160"/>
      <c r="Z49" s="160"/>
      <c r="AA49" s="160"/>
      <c r="AB49" s="160"/>
      <c r="AC49" s="160"/>
      <c r="AD49" s="160"/>
      <c r="AE49" s="160"/>
      <c r="AF49" s="160"/>
      <c r="AG49" s="164"/>
    </row>
    <row r="50" spans="1:63">
      <c r="A50" s="164"/>
      <c r="B50" s="210"/>
      <c r="C50" s="214"/>
      <c r="D50" s="220"/>
      <c r="E50" s="221"/>
      <c r="F50" s="224"/>
      <c r="G50" s="224"/>
      <c r="H50" s="224"/>
      <c r="I50" s="224"/>
      <c r="J50" s="224"/>
      <c r="K50" s="224"/>
      <c r="L50" s="223"/>
      <c r="M50" s="223"/>
      <c r="N50" s="223"/>
      <c r="O50" s="224"/>
      <c r="P50" s="224"/>
      <c r="Q50" s="224"/>
      <c r="R50" s="224"/>
      <c r="S50" s="224"/>
      <c r="T50" s="224"/>
      <c r="U50" s="160"/>
      <c r="V50" s="160"/>
      <c r="W50" s="160"/>
      <c r="X50" s="160"/>
      <c r="Y50" s="160"/>
      <c r="Z50" s="160"/>
      <c r="AA50" s="160"/>
      <c r="AB50" s="160"/>
      <c r="AC50" s="160"/>
      <c r="AD50" s="160"/>
      <c r="AE50" s="160"/>
      <c r="AF50" s="160"/>
      <c r="AG50" s="164"/>
    </row>
    <row r="51" spans="1:63">
      <c r="A51" s="164"/>
      <c r="B51" s="210"/>
      <c r="C51" s="214"/>
      <c r="D51" s="214"/>
      <c r="E51" s="126" t="s">
        <v>445</v>
      </c>
      <c r="F51" s="225" t="s">
        <v>3066</v>
      </c>
      <c r="G51" s="94"/>
      <c r="H51" s="94"/>
      <c r="I51" s="94"/>
      <c r="J51" s="94"/>
      <c r="K51" s="94"/>
      <c r="L51" s="41"/>
      <c r="M51" s="41"/>
      <c r="N51" s="82"/>
      <c r="O51" s="229"/>
      <c r="P51" s="229"/>
      <c r="Q51" s="229"/>
      <c r="R51" s="41"/>
      <c r="S51" s="82"/>
      <c r="T51" s="38"/>
      <c r="U51" s="160"/>
      <c r="V51" s="160"/>
      <c r="W51" s="160"/>
      <c r="X51" s="160"/>
      <c r="Y51" s="160"/>
      <c r="Z51" s="160"/>
      <c r="AA51" s="160"/>
      <c r="AB51" s="160"/>
      <c r="AC51" s="160"/>
      <c r="AD51" s="160"/>
      <c r="AE51" s="160"/>
      <c r="AF51" s="160"/>
      <c r="AG51" s="164"/>
    </row>
    <row r="52" spans="1:63" ht="13.8">
      <c r="A52" s="164"/>
      <c r="B52" s="210"/>
      <c r="C52" s="214"/>
      <c r="D52" s="214"/>
      <c r="E52" s="221"/>
      <c r="F52" s="64" t="s">
        <v>3067</v>
      </c>
      <c r="G52" s="94"/>
      <c r="H52" s="94"/>
      <c r="I52" s="94"/>
      <c r="J52" s="94"/>
      <c r="K52" s="94"/>
      <c r="L52" s="41"/>
      <c r="M52" s="41"/>
      <c r="N52" s="31"/>
      <c r="O52" s="229"/>
      <c r="P52" s="229"/>
      <c r="Q52" s="229"/>
      <c r="R52" s="41"/>
      <c r="S52" s="82"/>
      <c r="T52" s="41"/>
      <c r="U52" s="160"/>
      <c r="V52" s="160"/>
      <c r="W52" s="160"/>
      <c r="X52" s="160"/>
      <c r="Y52" s="160"/>
      <c r="Z52" s="160"/>
      <c r="AA52" s="160"/>
      <c r="AB52" s="160"/>
      <c r="AC52" s="160"/>
      <c r="AD52" s="160"/>
      <c r="AE52" s="160"/>
      <c r="AF52" s="160"/>
      <c r="AG52" s="164"/>
    </row>
    <row r="53" spans="1:63">
      <c r="A53" s="164"/>
      <c r="B53" s="210"/>
      <c r="C53" s="121"/>
      <c r="D53" s="121"/>
      <c r="E53" s="226"/>
      <c r="F53" s="64" t="s">
        <v>3069</v>
      </c>
      <c r="G53" s="94"/>
      <c r="H53" s="94"/>
      <c r="I53" s="94"/>
      <c r="J53" s="94"/>
      <c r="K53" s="94"/>
      <c r="L53" s="41"/>
      <c r="M53" s="38"/>
      <c r="N53" s="41"/>
      <c r="O53" s="229"/>
      <c r="P53" s="229"/>
      <c r="Q53" s="230"/>
      <c r="R53" s="230"/>
      <c r="S53" s="230"/>
      <c r="T53" s="230"/>
      <c r="U53" s="160"/>
      <c r="V53" s="160"/>
      <c r="W53" s="160"/>
      <c r="X53" s="160"/>
      <c r="Y53" s="160"/>
      <c r="Z53" s="160"/>
      <c r="AA53" s="160"/>
      <c r="AB53" s="160"/>
      <c r="AC53" s="160"/>
      <c r="AD53" s="160"/>
      <c r="AE53" s="160"/>
      <c r="AF53" s="160"/>
      <c r="AG53" s="164"/>
    </row>
    <row r="54" spans="1:63">
      <c r="A54" s="164"/>
      <c r="B54" s="210"/>
      <c r="C54" s="121"/>
      <c r="D54" s="160"/>
      <c r="E54" s="226"/>
      <c r="F54" s="64" t="s">
        <v>5337</v>
      </c>
      <c r="G54" s="94"/>
      <c r="H54" s="94"/>
      <c r="I54" s="94"/>
      <c r="J54" s="94"/>
      <c r="K54" s="94"/>
      <c r="L54" s="41"/>
      <c r="M54" s="38"/>
      <c r="N54" s="82"/>
      <c r="O54" s="146"/>
      <c r="P54" s="146"/>
      <c r="Q54" s="146"/>
      <c r="R54" s="82"/>
      <c r="S54" s="231"/>
      <c r="T54" s="685"/>
      <c r="U54" s="160"/>
      <c r="V54" s="160"/>
      <c r="W54" s="160"/>
      <c r="X54" s="160"/>
      <c r="Y54" s="160"/>
      <c r="Z54" s="160"/>
      <c r="AA54" s="160"/>
      <c r="AB54" s="160"/>
      <c r="AC54" s="160"/>
      <c r="AD54" s="160"/>
      <c r="AE54" s="160"/>
      <c r="AF54" s="160"/>
      <c r="AG54" s="164"/>
    </row>
    <row r="55" spans="1:63" ht="13.8">
      <c r="A55" s="164"/>
      <c r="B55" s="210"/>
      <c r="C55" s="121"/>
      <c r="D55" s="121"/>
      <c r="E55" s="211"/>
      <c r="F55" s="38"/>
      <c r="G55" s="41"/>
      <c r="H55" s="41"/>
      <c r="I55" s="41"/>
      <c r="J55" s="41"/>
      <c r="K55" s="41"/>
      <c r="L55" s="41"/>
      <c r="M55" s="38"/>
      <c r="N55" s="82"/>
      <c r="O55" s="57"/>
      <c r="P55" s="57"/>
      <c r="Q55" s="57"/>
      <c r="R55" s="31"/>
      <c r="S55" s="41"/>
      <c r="T55" s="37"/>
      <c r="U55" s="160"/>
      <c r="V55" s="160"/>
      <c r="W55" s="160"/>
      <c r="X55" s="160"/>
      <c r="Y55" s="160"/>
      <c r="Z55" s="160"/>
      <c r="AA55" s="160"/>
      <c r="AB55" s="160"/>
      <c r="AC55" s="160"/>
      <c r="AD55" s="160"/>
      <c r="AE55" s="685"/>
      <c r="AF55" s="160"/>
      <c r="AG55" s="164"/>
    </row>
    <row r="56" spans="1:63" ht="13.8">
      <c r="A56" s="164"/>
      <c r="B56" s="179"/>
      <c r="C56" s="164"/>
      <c r="D56" s="164"/>
      <c r="E56" s="180"/>
      <c r="F56" s="170"/>
      <c r="G56" s="171"/>
      <c r="H56" s="171"/>
      <c r="I56" s="171"/>
      <c r="J56" s="171"/>
      <c r="K56" s="171"/>
      <c r="L56" s="171"/>
      <c r="M56" s="171"/>
      <c r="N56" s="171"/>
      <c r="O56" s="173"/>
      <c r="P56" s="173"/>
      <c r="Q56" s="173"/>
      <c r="R56" s="174"/>
      <c r="S56" s="174"/>
      <c r="T56" s="176"/>
      <c r="U56" s="178"/>
      <c r="V56" s="178"/>
      <c r="W56" s="178"/>
      <c r="X56" s="178"/>
      <c r="Y56" s="178"/>
      <c r="Z56" s="178"/>
      <c r="AA56" s="178"/>
      <c r="AB56" s="178"/>
      <c r="AC56" s="178"/>
      <c r="AD56" s="178"/>
      <c r="AE56" s="178"/>
      <c r="AF56" s="178"/>
      <c r="AG56" s="178"/>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row>
    <row r="57" spans="1:63" ht="13.8" hidden="1">
      <c r="F57" s="995"/>
      <c r="G57" s="599"/>
      <c r="H57" s="599"/>
      <c r="I57" s="599"/>
      <c r="J57" s="599"/>
      <c r="K57" s="599"/>
      <c r="L57" s="599"/>
      <c r="M57" s="599"/>
      <c r="N57" s="599"/>
      <c r="O57" s="1094"/>
      <c r="P57" s="1094"/>
      <c r="Q57" s="1094"/>
      <c r="R57" s="1095"/>
      <c r="S57" s="1095"/>
      <c r="T57" s="1083"/>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row>
    <row r="58" spans="1:63" ht="13.8" hidden="1">
      <c r="F58" s="995"/>
      <c r="G58" s="599"/>
      <c r="H58" s="599"/>
      <c r="I58" s="599"/>
      <c r="J58" s="599"/>
      <c r="K58" s="599"/>
      <c r="L58" s="599"/>
      <c r="M58" s="599"/>
      <c r="N58" s="599"/>
      <c r="O58" s="1094"/>
      <c r="P58" s="1094"/>
      <c r="Q58" s="1094"/>
      <c r="R58" s="1095"/>
      <c r="S58" s="1095"/>
      <c r="T58" s="1083"/>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row>
    <row r="59" spans="1:63" ht="13.8" hidden="1">
      <c r="F59" s="995"/>
      <c r="G59" s="599"/>
      <c r="H59" s="599"/>
      <c r="I59" s="599"/>
      <c r="J59" s="599"/>
      <c r="K59" s="599"/>
      <c r="L59" s="599"/>
      <c r="M59" s="599"/>
      <c r="N59" s="599"/>
      <c r="O59" s="1094"/>
      <c r="P59" s="1094"/>
      <c r="Q59" s="1094"/>
      <c r="R59" s="1095"/>
      <c r="S59" s="1095"/>
      <c r="T59" s="1095"/>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row>
    <row r="60" spans="1:63" hidden="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row>
    <row r="61" spans="1:63" hidden="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row>
  </sheetData>
  <customSheetViews>
    <customSheetView guid="{F416BD5B-C3AD-4F61-AAB2-55950A9B7E72}">
      <selection activeCell="Q43" sqref="Q43"/>
      <pageMargins left="0" right="0" top="0" bottom="0" header="0" footer="0"/>
      <pageSetup paperSize="9" orientation="portrait" r:id="rId1"/>
    </customSheetView>
    <customSheetView guid="{E14211BF-3959-45CF-A937-AD36AACCEFAC}" showGridLines="0">
      <pane xSplit="3" ySplit="12" topLeftCell="D13" activePane="bottomRight" state="frozen"/>
      <selection pane="bottomRight" activeCell="D13" sqref="D13"/>
      <pageMargins left="0" right="0" top="0" bottom="0" header="0" footer="0"/>
      <pageSetup paperSize="9" orientation="portrait" r:id="rId2"/>
    </customSheetView>
    <customSheetView guid="{DD364770-73A1-4C6D-9516-629A57F0EB18}" scale="91" showGridLines="0">
      <pane xSplit="2" ySplit="10" topLeftCell="H11" activePane="bottomRight" state="frozen"/>
      <selection pane="bottomRight" activeCell="Q5" sqref="Q5"/>
      <pageMargins left="0" right="0" top="0" bottom="0" header="0" footer="0"/>
      <pageSetup paperSize="9" orientation="portrait" r:id="rId3"/>
    </customSheetView>
    <customSheetView guid="{41E394DC-1FDD-4D1F-8620-137B7012DC10}" showGridLines="0">
      <pane xSplit="3" ySplit="12" topLeftCell="D13" activePane="bottomRight" state="frozen"/>
      <selection pane="bottomRight" activeCell="D13" sqref="D13"/>
      <pageMargins left="0" right="0" top="0" bottom="0" header="0" footer="0"/>
      <pageSetup paperSize="9" orientation="portrait" r:id="rId4"/>
    </customSheetView>
    <customSheetView guid="{CC70D5D3-3A1F-46AA-BDCE-F692C2C36BEE}">
      <pane xSplit="3" ySplit="12" topLeftCell="D26" activePane="bottomRight" state="frozen"/>
      <selection pane="bottomRight" activeCell="Q54" sqref="Q54"/>
      <pageMargins left="0" right="0" top="0" bottom="0" header="0" footer="0"/>
      <pageSetup paperSize="9" orientation="portrait" r:id="rId5"/>
    </customSheetView>
  </customSheetViews>
  <mergeCells count="8">
    <mergeCell ref="D4:F4"/>
    <mergeCell ref="D5:F5"/>
    <mergeCell ref="V7:AE7"/>
    <mergeCell ref="AA8:AA10"/>
    <mergeCell ref="AB8:AB10"/>
    <mergeCell ref="H7:H10"/>
    <mergeCell ref="I7:I10"/>
    <mergeCell ref="J7:J10"/>
  </mergeCells>
  <hyperlinks>
    <hyperlink ref="AF2" location="Index!A1" display="Index" xr:uid="{B548DC33-761D-4177-B97E-AB2D9AB01812}"/>
  </hyperlinks>
  <pageMargins left="0.7" right="0.7" top="0.75" bottom="0.75" header="0.3" footer="0.3"/>
  <pageSetup paperSize="9" orientation="portrait"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3">
    <tabColor rgb="FF7030A0"/>
  </sheetPr>
  <dimension ref="A1:M53"/>
  <sheetViews>
    <sheetView zoomScale="90" zoomScaleNormal="90" workbookViewId="0">
      <selection activeCell="C20" sqref="C20"/>
    </sheetView>
  </sheetViews>
  <sheetFormatPr defaultColWidth="0" defaultRowHeight="13.2" zeroHeight="1"/>
  <cols>
    <col min="1" max="1" width="2.6640625" style="99" customWidth="1"/>
    <col min="2" max="2" width="7.5546875" style="1093" customWidth="1"/>
    <col min="3" max="3" width="44.33203125" style="99" customWidth="1"/>
    <col min="4" max="4" width="13.109375" style="99" customWidth="1"/>
    <col min="5" max="5" width="23.44140625" style="113" customWidth="1"/>
    <col min="6" max="6" width="16.44140625" style="99" customWidth="1"/>
    <col min="7" max="7" width="13.6640625" style="99" customWidth="1"/>
    <col min="8" max="8" width="15.44140625" style="99" customWidth="1"/>
    <col min="9" max="10" width="13.109375" style="99" bestFit="1" customWidth="1"/>
    <col min="11" max="11" width="17" style="99" customWidth="1"/>
    <col min="12" max="13" width="9.109375" style="99" customWidth="1"/>
    <col min="14" max="16384" width="9.109375" style="99" hidden="1"/>
  </cols>
  <sheetData>
    <row r="1" spans="1:13">
      <c r="A1" s="164"/>
      <c r="B1" s="179"/>
      <c r="C1" s="164"/>
      <c r="D1" s="164"/>
      <c r="E1" s="180"/>
      <c r="F1" s="164"/>
      <c r="G1" s="164"/>
      <c r="H1" s="164"/>
      <c r="I1" s="164"/>
      <c r="J1" s="164"/>
      <c r="K1" s="164"/>
      <c r="L1" s="164"/>
      <c r="M1" s="164"/>
    </row>
    <row r="2" spans="1:13" ht="13.8" thickBot="1">
      <c r="A2" s="164"/>
      <c r="B2" s="144" t="s">
        <v>196</v>
      </c>
      <c r="C2" s="121"/>
      <c r="D2" s="121"/>
      <c r="E2" s="211"/>
      <c r="F2" s="121"/>
      <c r="G2" s="121"/>
      <c r="H2" s="121"/>
      <c r="I2" s="121"/>
      <c r="J2" s="121"/>
      <c r="K2" s="121"/>
      <c r="L2" s="2204" t="s">
        <v>1</v>
      </c>
      <c r="M2" s="164"/>
    </row>
    <row r="3" spans="1:13" ht="16.2" thickBot="1">
      <c r="A3" s="164"/>
      <c r="B3" s="206"/>
      <c r="C3" s="4961" t="s">
        <v>3276</v>
      </c>
      <c r="D3" s="4651"/>
      <c r="E3" s="4651"/>
      <c r="F3" s="4652"/>
      <c r="G3" s="119"/>
      <c r="H3" s="121"/>
      <c r="I3" s="121"/>
      <c r="J3" s="121"/>
      <c r="K3" s="39"/>
      <c r="L3" s="121"/>
      <c r="M3" s="164"/>
    </row>
    <row r="4" spans="1:13" ht="15.6">
      <c r="A4" s="164"/>
      <c r="B4" s="206"/>
      <c r="C4" s="4439" t="s">
        <v>723</v>
      </c>
      <c r="D4" s="8341" t="str">
        <f>J!E4</f>
        <v>ABC Company</v>
      </c>
      <c r="E4" s="8342"/>
      <c r="F4" s="8343"/>
      <c r="G4" s="119"/>
      <c r="H4" s="121"/>
      <c r="I4" s="121"/>
      <c r="J4" s="121"/>
      <c r="K4" s="121"/>
      <c r="L4" s="121"/>
      <c r="M4" s="164"/>
    </row>
    <row r="5" spans="1:13" ht="16.2" thickBot="1">
      <c r="A5" s="164"/>
      <c r="B5" s="206"/>
      <c r="C5" s="4443" t="s">
        <v>724</v>
      </c>
      <c r="D5" s="8344" t="str">
        <f>J!E5</f>
        <v>31 December 202x</v>
      </c>
      <c r="E5" s="8345"/>
      <c r="F5" s="8346"/>
      <c r="G5" s="119"/>
      <c r="H5" s="121"/>
      <c r="I5" s="121"/>
      <c r="J5" s="121"/>
      <c r="K5" s="121"/>
      <c r="L5" s="121"/>
      <c r="M5" s="164"/>
    </row>
    <row r="6" spans="1:13" ht="15.6">
      <c r="A6" s="164"/>
      <c r="B6" s="213"/>
      <c r="C6" s="121"/>
      <c r="D6" s="121"/>
      <c r="E6" s="211"/>
      <c r="F6" s="121"/>
      <c r="G6" s="119"/>
      <c r="H6" s="121"/>
      <c r="I6" s="121"/>
      <c r="J6" s="121"/>
      <c r="K6" s="121"/>
      <c r="L6" s="121"/>
      <c r="M6" s="164"/>
    </row>
    <row r="7" spans="1:13" ht="13.8" thickBot="1">
      <c r="A7" s="164"/>
      <c r="B7" s="210"/>
      <c r="C7" s="214"/>
      <c r="D7" s="214"/>
      <c r="E7" s="215"/>
      <c r="F7" s="214"/>
      <c r="G7" s="214"/>
      <c r="H7" s="214"/>
      <c r="I7" s="214"/>
      <c r="J7" s="214"/>
      <c r="K7" s="214"/>
      <c r="L7" s="121"/>
      <c r="M7" s="164"/>
    </row>
    <row r="8" spans="1:13" ht="12.75" customHeight="1">
      <c r="A8" s="164"/>
      <c r="B8" s="210"/>
      <c r="C8" s="8570" t="s">
        <v>3277</v>
      </c>
      <c r="D8" s="8568" t="s">
        <v>3278</v>
      </c>
      <c r="E8" s="5478"/>
      <c r="F8" s="5300"/>
      <c r="G8" s="8568" t="s">
        <v>3279</v>
      </c>
      <c r="H8" s="4963"/>
      <c r="I8" s="4963"/>
      <c r="J8" s="4963"/>
      <c r="K8" s="4964"/>
      <c r="M8" s="164"/>
    </row>
    <row r="9" spans="1:13">
      <c r="A9" s="164"/>
      <c r="B9" s="210"/>
      <c r="C9" s="8571"/>
      <c r="D9" s="8569"/>
      <c r="E9" s="1666" t="s">
        <v>2976</v>
      </c>
      <c r="F9" s="1666" t="s">
        <v>1928</v>
      </c>
      <c r="G9" s="8569"/>
      <c r="H9" s="1666"/>
      <c r="I9" s="1677"/>
      <c r="J9" s="1675"/>
      <c r="K9" s="1667"/>
      <c r="L9" s="121"/>
      <c r="M9" s="164"/>
    </row>
    <row r="10" spans="1:13">
      <c r="A10" s="164"/>
      <c r="B10" s="210"/>
      <c r="C10" s="8571"/>
      <c r="D10" s="8569"/>
      <c r="E10" s="1587" t="s">
        <v>1</v>
      </c>
      <c r="F10" s="1666" t="s">
        <v>1539</v>
      </c>
      <c r="G10" s="8569"/>
      <c r="H10" s="1666" t="s">
        <v>2747</v>
      </c>
      <c r="I10" s="1666" t="s">
        <v>2808</v>
      </c>
      <c r="J10" s="1666" t="s">
        <v>2671</v>
      </c>
      <c r="K10" s="1667" t="s">
        <v>1717</v>
      </c>
      <c r="L10" s="121"/>
      <c r="M10" s="164"/>
    </row>
    <row r="11" spans="1:13">
      <c r="A11" s="164"/>
      <c r="B11" s="210"/>
      <c r="C11" s="8571"/>
      <c r="D11" s="8569"/>
      <c r="E11" s="1666" t="s">
        <v>4</v>
      </c>
      <c r="F11" s="1666" t="s">
        <v>2771</v>
      </c>
      <c r="G11" s="8569"/>
      <c r="H11" s="1666" t="s">
        <v>1723</v>
      </c>
      <c r="I11" s="1666" t="s">
        <v>1723</v>
      </c>
      <c r="J11" s="1666" t="s">
        <v>1723</v>
      </c>
      <c r="K11" s="1667" t="s">
        <v>1723</v>
      </c>
      <c r="L11" s="121"/>
      <c r="M11" s="164"/>
    </row>
    <row r="12" spans="1:13">
      <c r="A12" s="164"/>
      <c r="B12" s="210"/>
      <c r="C12" s="8572"/>
      <c r="D12" s="5486" t="s">
        <v>2148</v>
      </c>
      <c r="E12" s="5486" t="s">
        <v>1616</v>
      </c>
      <c r="F12" s="5486" t="s">
        <v>2528</v>
      </c>
      <c r="G12" s="5486" t="s">
        <v>2533</v>
      </c>
      <c r="H12" s="5485"/>
      <c r="I12" s="5489"/>
      <c r="J12" s="5494"/>
      <c r="K12" s="5698" t="s">
        <v>3280</v>
      </c>
      <c r="L12" s="121"/>
      <c r="M12" s="164"/>
    </row>
    <row r="13" spans="1:13">
      <c r="A13" s="164"/>
      <c r="B13" s="210"/>
      <c r="C13" s="5497" t="s">
        <v>734</v>
      </c>
      <c r="D13" s="5498" t="s">
        <v>735</v>
      </c>
      <c r="E13" s="5498" t="s">
        <v>736</v>
      </c>
      <c r="F13" s="5498" t="s">
        <v>1249</v>
      </c>
      <c r="G13" s="5498"/>
      <c r="H13" s="5499" t="s">
        <v>738</v>
      </c>
      <c r="I13" s="5498" t="s">
        <v>1546</v>
      </c>
      <c r="J13" s="5498" t="s">
        <v>1547</v>
      </c>
      <c r="K13" s="5631" t="s">
        <v>1548</v>
      </c>
      <c r="L13" s="121"/>
      <c r="M13" s="164"/>
    </row>
    <row r="14" spans="1:13">
      <c r="A14" s="164"/>
      <c r="B14" s="210"/>
      <c r="C14" s="5699"/>
      <c r="D14" s="1722"/>
      <c r="E14" s="1680"/>
      <c r="F14" s="5700"/>
      <c r="G14" s="5700"/>
      <c r="H14" s="5701"/>
      <c r="I14" s="5700"/>
      <c r="J14" s="5702"/>
      <c r="K14" s="5703"/>
      <c r="L14" s="121"/>
      <c r="M14" s="164"/>
    </row>
    <row r="15" spans="1:13">
      <c r="A15" s="164"/>
      <c r="B15" s="210"/>
      <c r="C15" s="5699" t="s">
        <v>3281</v>
      </c>
      <c r="D15" s="1722"/>
      <c r="E15" s="1723"/>
      <c r="F15" s="1697"/>
      <c r="G15" s="1697"/>
      <c r="H15" s="1724"/>
      <c r="I15" s="1724"/>
      <c r="J15" s="1724"/>
      <c r="K15" s="1700">
        <f>H15+I15-J15</f>
        <v>0</v>
      </c>
      <c r="L15" s="121"/>
      <c r="M15" s="164"/>
    </row>
    <row r="16" spans="1:13">
      <c r="A16" s="164"/>
      <c r="B16" s="210"/>
      <c r="C16" s="5699" t="s">
        <v>3282</v>
      </c>
      <c r="D16" s="1722"/>
      <c r="E16" s="1723"/>
      <c r="F16" s="1725"/>
      <c r="G16" s="1725"/>
      <c r="H16" s="1724"/>
      <c r="I16" s="1724"/>
      <c r="J16" s="1724"/>
      <c r="K16" s="1700">
        <f>H16+I16-J16</f>
        <v>0</v>
      </c>
      <c r="L16" s="121"/>
      <c r="M16" s="164"/>
    </row>
    <row r="17" spans="1:13">
      <c r="A17" s="164"/>
      <c r="B17" s="210"/>
      <c r="C17" s="5699" t="s">
        <v>3283</v>
      </c>
      <c r="D17" s="1722"/>
      <c r="E17" s="1723"/>
      <c r="F17" s="1725"/>
      <c r="G17" s="1725"/>
      <c r="H17" s="1724"/>
      <c r="I17" s="1724"/>
      <c r="J17" s="1724"/>
      <c r="K17" s="1700">
        <f>H17+I17-J17</f>
        <v>0</v>
      </c>
      <c r="L17" s="121"/>
      <c r="M17" s="164"/>
    </row>
    <row r="18" spans="1:13">
      <c r="A18" s="164"/>
      <c r="B18" s="210"/>
      <c r="C18" s="5699" t="s">
        <v>3284</v>
      </c>
      <c r="D18" s="1722"/>
      <c r="E18" s="1694"/>
      <c r="F18" s="1725"/>
      <c r="G18" s="1725"/>
      <c r="H18" s="1724"/>
      <c r="I18" s="1724"/>
      <c r="J18" s="1724"/>
      <c r="K18" s="1700">
        <f t="shared" ref="K18:K34" si="0">H18+I18-J18</f>
        <v>0</v>
      </c>
      <c r="L18" s="121"/>
      <c r="M18" s="164"/>
    </row>
    <row r="19" spans="1:13">
      <c r="A19" s="164"/>
      <c r="B19" s="210"/>
      <c r="C19" s="5699" t="s">
        <v>3285</v>
      </c>
      <c r="D19" s="1722"/>
      <c r="E19" s="1694"/>
      <c r="F19" s="1725"/>
      <c r="G19" s="1725"/>
      <c r="H19" s="1724"/>
      <c r="I19" s="1724"/>
      <c r="J19" s="1724"/>
      <c r="K19" s="1700">
        <f t="shared" si="0"/>
        <v>0</v>
      </c>
      <c r="L19" s="121"/>
      <c r="M19" s="164"/>
    </row>
    <row r="20" spans="1:13">
      <c r="A20" s="164"/>
      <c r="B20" s="210"/>
      <c r="C20" s="5699" t="s">
        <v>3286</v>
      </c>
      <c r="D20" s="1722"/>
      <c r="E20" s="1694"/>
      <c r="F20" s="1725"/>
      <c r="G20" s="1725"/>
      <c r="H20" s="1724"/>
      <c r="I20" s="1724"/>
      <c r="J20" s="1724"/>
      <c r="K20" s="1700">
        <f t="shared" si="0"/>
        <v>0</v>
      </c>
      <c r="L20" s="121"/>
      <c r="M20" s="164"/>
    </row>
    <row r="21" spans="1:13">
      <c r="A21" s="164"/>
      <c r="B21" s="210"/>
      <c r="C21" s="5699" t="s">
        <v>3287</v>
      </c>
      <c r="D21" s="1722"/>
      <c r="E21" s="1694"/>
      <c r="F21" s="1725"/>
      <c r="G21" s="1725"/>
      <c r="H21" s="1724"/>
      <c r="I21" s="1724"/>
      <c r="J21" s="1724"/>
      <c r="K21" s="1700">
        <f t="shared" si="0"/>
        <v>0</v>
      </c>
      <c r="L21" s="121"/>
      <c r="M21" s="164"/>
    </row>
    <row r="22" spans="1:13">
      <c r="A22" s="164"/>
      <c r="B22" s="210"/>
      <c r="C22" s="5699" t="s">
        <v>3288</v>
      </c>
      <c r="D22" s="1722"/>
      <c r="E22" s="1694"/>
      <c r="F22" s="1725"/>
      <c r="G22" s="1725"/>
      <c r="H22" s="1724"/>
      <c r="I22" s="1724"/>
      <c r="J22" s="1724"/>
      <c r="K22" s="1700">
        <f t="shared" si="0"/>
        <v>0</v>
      </c>
      <c r="L22" s="121"/>
      <c r="M22" s="164"/>
    </row>
    <row r="23" spans="1:13">
      <c r="A23" s="164"/>
      <c r="B23" s="210"/>
      <c r="C23" s="5699" t="s">
        <v>3289</v>
      </c>
      <c r="D23" s="1722"/>
      <c r="E23" s="1694"/>
      <c r="F23" s="1725"/>
      <c r="G23" s="1725"/>
      <c r="H23" s="1724"/>
      <c r="I23" s="1724"/>
      <c r="J23" s="1724"/>
      <c r="K23" s="1700">
        <f t="shared" si="0"/>
        <v>0</v>
      </c>
      <c r="L23" s="121"/>
      <c r="M23" s="164"/>
    </row>
    <row r="24" spans="1:13">
      <c r="A24" s="164"/>
      <c r="B24" s="210"/>
      <c r="C24" s="5699" t="s">
        <v>3290</v>
      </c>
      <c r="D24" s="1722"/>
      <c r="E24" s="1694"/>
      <c r="F24" s="1725"/>
      <c r="G24" s="1725"/>
      <c r="H24" s="1724"/>
      <c r="I24" s="1724"/>
      <c r="J24" s="1724"/>
      <c r="K24" s="1700">
        <f t="shared" si="0"/>
        <v>0</v>
      </c>
      <c r="L24" s="121"/>
      <c r="M24" s="164"/>
    </row>
    <row r="25" spans="1:13">
      <c r="A25" s="164"/>
      <c r="B25" s="210"/>
      <c r="C25" s="5699" t="s">
        <v>3291</v>
      </c>
      <c r="D25" s="1722"/>
      <c r="E25" s="1694"/>
      <c r="F25" s="1725"/>
      <c r="G25" s="1725"/>
      <c r="H25" s="1724"/>
      <c r="I25" s="1724"/>
      <c r="J25" s="1724"/>
      <c r="K25" s="1700">
        <f t="shared" si="0"/>
        <v>0</v>
      </c>
      <c r="L25" s="121"/>
      <c r="M25" s="164"/>
    </row>
    <row r="26" spans="1:13">
      <c r="A26" s="164"/>
      <c r="B26" s="980"/>
      <c r="C26" s="5699" t="s">
        <v>3292</v>
      </c>
      <c r="D26" s="1722"/>
      <c r="E26" s="1694"/>
      <c r="F26" s="1725"/>
      <c r="G26" s="1725"/>
      <c r="H26" s="1724"/>
      <c r="I26" s="1724"/>
      <c r="J26" s="1724"/>
      <c r="K26" s="1700">
        <f t="shared" si="0"/>
        <v>0</v>
      </c>
      <c r="L26" s="121"/>
      <c r="M26" s="164"/>
    </row>
    <row r="27" spans="1:13">
      <c r="A27" s="164"/>
      <c r="B27" s="980"/>
      <c r="C27" s="5699" t="s">
        <v>3293</v>
      </c>
      <c r="D27" s="1722"/>
      <c r="E27" s="1694"/>
      <c r="F27" s="1725"/>
      <c r="G27" s="1725"/>
      <c r="H27" s="1724"/>
      <c r="I27" s="1724"/>
      <c r="J27" s="1724"/>
      <c r="K27" s="1700">
        <f t="shared" si="0"/>
        <v>0</v>
      </c>
      <c r="L27" s="121"/>
      <c r="M27" s="164"/>
    </row>
    <row r="28" spans="1:13">
      <c r="A28" s="164"/>
      <c r="B28" s="980"/>
      <c r="C28" s="5699" t="s">
        <v>3294</v>
      </c>
      <c r="D28" s="1722"/>
      <c r="E28" s="1694"/>
      <c r="F28" s="1725"/>
      <c r="G28" s="1725"/>
      <c r="H28" s="1724"/>
      <c r="I28" s="1724"/>
      <c r="J28" s="1724"/>
      <c r="K28" s="1700"/>
      <c r="L28" s="121"/>
      <c r="M28" s="164"/>
    </row>
    <row r="29" spans="1:13">
      <c r="A29" s="164"/>
      <c r="B29" s="980"/>
      <c r="C29" s="5699" t="s">
        <v>3295</v>
      </c>
      <c r="D29" s="1722"/>
      <c r="E29" s="1694"/>
      <c r="F29" s="1725"/>
      <c r="G29" s="1725"/>
      <c r="H29" s="1724"/>
      <c r="I29" s="1724"/>
      <c r="J29" s="1724"/>
      <c r="K29" s="1700"/>
      <c r="L29" s="121"/>
      <c r="M29" s="164"/>
    </row>
    <row r="30" spans="1:13">
      <c r="A30" s="164"/>
      <c r="B30" s="980"/>
      <c r="C30" s="5699" t="s">
        <v>3296</v>
      </c>
      <c r="D30" s="1726">
        <f t="shared" ref="D30:D35" si="1">IFERROR(H30/$H$37,0)</f>
        <v>0</v>
      </c>
      <c r="E30" s="1694"/>
      <c r="F30" s="1725"/>
      <c r="G30" s="1725"/>
      <c r="H30" s="1724"/>
      <c r="I30" s="1724"/>
      <c r="J30" s="1724"/>
      <c r="K30" s="1700">
        <f t="shared" si="0"/>
        <v>0</v>
      </c>
      <c r="L30" s="121"/>
      <c r="M30" s="164"/>
    </row>
    <row r="31" spans="1:13">
      <c r="A31" s="164"/>
      <c r="B31" s="210"/>
      <c r="C31" s="5699" t="s">
        <v>3297</v>
      </c>
      <c r="D31" s="1726">
        <f t="shared" si="1"/>
        <v>0</v>
      </c>
      <c r="E31" s="1694"/>
      <c r="F31" s="1725"/>
      <c r="G31" s="1725"/>
      <c r="H31" s="1724"/>
      <c r="I31" s="1724"/>
      <c r="J31" s="1724"/>
      <c r="K31" s="1700">
        <f t="shared" si="0"/>
        <v>0</v>
      </c>
      <c r="L31" s="121"/>
      <c r="M31" s="164"/>
    </row>
    <row r="32" spans="1:13">
      <c r="A32" s="164"/>
      <c r="B32" s="210"/>
      <c r="C32" s="5699" t="s">
        <v>3298</v>
      </c>
      <c r="D32" s="1726">
        <f t="shared" si="1"/>
        <v>0</v>
      </c>
      <c r="E32" s="1694"/>
      <c r="F32" s="1725"/>
      <c r="G32" s="1725"/>
      <c r="H32" s="1724"/>
      <c r="I32" s="1724"/>
      <c r="J32" s="1724"/>
      <c r="K32" s="1700">
        <f t="shared" si="0"/>
        <v>0</v>
      </c>
      <c r="L32" s="121"/>
      <c r="M32" s="164"/>
    </row>
    <row r="33" spans="1:13">
      <c r="A33" s="164"/>
      <c r="B33" s="210"/>
      <c r="C33" s="5699" t="s">
        <v>3299</v>
      </c>
      <c r="D33" s="1726">
        <f t="shared" si="1"/>
        <v>0</v>
      </c>
      <c r="E33" s="1694"/>
      <c r="F33" s="1725"/>
      <c r="G33" s="1725"/>
      <c r="H33" s="1724"/>
      <c r="I33" s="1724"/>
      <c r="J33" s="1724"/>
      <c r="K33" s="1700">
        <f t="shared" si="0"/>
        <v>0</v>
      </c>
      <c r="L33" s="121"/>
      <c r="M33" s="164"/>
    </row>
    <row r="34" spans="1:13">
      <c r="A34" s="164"/>
      <c r="B34" s="210"/>
      <c r="C34" s="5699" t="s">
        <v>3300</v>
      </c>
      <c r="D34" s="1726">
        <f t="shared" si="1"/>
        <v>0</v>
      </c>
      <c r="E34" s="1694"/>
      <c r="F34" s="1725"/>
      <c r="G34" s="1725"/>
      <c r="H34" s="1724"/>
      <c r="I34" s="1724"/>
      <c r="J34" s="1724"/>
      <c r="K34" s="1700">
        <f t="shared" si="0"/>
        <v>0</v>
      </c>
      <c r="L34" s="121"/>
      <c r="M34" s="164"/>
    </row>
    <row r="35" spans="1:13">
      <c r="A35" s="164"/>
      <c r="B35" s="210"/>
      <c r="C35" s="5278" t="s">
        <v>3301</v>
      </c>
      <c r="D35" s="1726">
        <f t="shared" si="1"/>
        <v>0</v>
      </c>
      <c r="E35" s="1727"/>
      <c r="F35" s="1725"/>
      <c r="G35" s="1725"/>
      <c r="H35" s="1724"/>
      <c r="I35" s="1724"/>
      <c r="J35" s="1724"/>
      <c r="K35" s="1700">
        <f>H35+I35-J35</f>
        <v>0</v>
      </c>
      <c r="L35" s="121"/>
      <c r="M35" s="164"/>
    </row>
    <row r="36" spans="1:13" s="101" customFormat="1">
      <c r="A36" s="178"/>
      <c r="B36" s="216"/>
      <c r="C36" s="5704" t="s">
        <v>3044</v>
      </c>
      <c r="D36" s="5705"/>
      <c r="E36" s="5706"/>
      <c r="F36" s="5707"/>
      <c r="G36" s="5707"/>
      <c r="H36" s="5708">
        <f>SUMIF($F$15:$F$35,"TRUE",H15:H35)</f>
        <v>0</v>
      </c>
      <c r="I36" s="5709">
        <f>SUMIF($F$15:$F$35,"TRUE",I15:I35)</f>
        <v>0</v>
      </c>
      <c r="J36" s="5709">
        <f>SUMIF($F$15:$F$35,"TRUE",J15:J35)</f>
        <v>0</v>
      </c>
      <c r="K36" s="5710">
        <f>SUMIF($F$15:$F$35,"TRUE",K15:K35)</f>
        <v>0</v>
      </c>
      <c r="L36" s="160"/>
      <c r="M36" s="178"/>
    </row>
    <row r="37" spans="1:13" s="101" customFormat="1" ht="13.8" thickBot="1">
      <c r="A37" s="178"/>
      <c r="B37" s="216"/>
      <c r="C37" s="5711" t="s">
        <v>2804</v>
      </c>
      <c r="D37" s="5712"/>
      <c r="E37" s="5713"/>
      <c r="F37" s="5714"/>
      <c r="G37" s="5714"/>
      <c r="H37" s="5715">
        <f>SUM(H15:H35)</f>
        <v>0</v>
      </c>
      <c r="I37" s="5715">
        <f>SUM(I15:I35)</f>
        <v>0</v>
      </c>
      <c r="J37" s="5715">
        <f>SUM(J15:J35)</f>
        <v>0</v>
      </c>
      <c r="K37" s="5716">
        <f>SUM(K15:K35)</f>
        <v>0</v>
      </c>
      <c r="L37" s="160"/>
      <c r="M37" s="178"/>
    </row>
    <row r="38" spans="1:13" s="101" customFormat="1" ht="13.8" thickBot="1">
      <c r="A38" s="178"/>
      <c r="B38" s="216"/>
      <c r="C38" s="1181"/>
      <c r="D38" s="1181"/>
      <c r="E38" s="1181"/>
      <c r="F38" s="1181"/>
      <c r="G38" s="1181"/>
      <c r="H38" s="1181"/>
      <c r="I38" s="1181"/>
      <c r="J38" s="1181"/>
      <c r="K38" s="1181"/>
      <c r="L38" s="981"/>
      <c r="M38" s="178"/>
    </row>
    <row r="39" spans="1:13" ht="13.8" thickBot="1">
      <c r="A39" s="164"/>
      <c r="B39" s="210"/>
      <c r="C39" s="220" t="s">
        <v>3302</v>
      </c>
      <c r="D39" s="214"/>
      <c r="E39" s="215"/>
      <c r="F39" s="214"/>
      <c r="G39" s="214"/>
      <c r="H39" s="5717">
        <f>SUMIF($G$15:$G$35,"YES",H15:H35)</f>
        <v>0</v>
      </c>
      <c r="I39" s="5718">
        <f>SUMIF($G$15:$G$35,"YES",I15:I35)</f>
        <v>0</v>
      </c>
      <c r="J39" s="5718">
        <f>SUMIF($G$15:$G$35,"YES",J15:J35)</f>
        <v>0</v>
      </c>
      <c r="K39" s="5719">
        <f>SUMIF($G$15:$G$35,"YES",K15:K35)</f>
        <v>0</v>
      </c>
      <c r="L39" s="121"/>
      <c r="M39" s="164"/>
    </row>
    <row r="40" spans="1:13">
      <c r="A40" s="164"/>
      <c r="B40" s="210"/>
      <c r="C40" s="220"/>
      <c r="D40" s="214"/>
      <c r="E40" s="215"/>
      <c r="F40" s="214"/>
      <c r="G40" s="214"/>
      <c r="H40" s="227"/>
      <c r="I40" s="227"/>
      <c r="J40" s="227"/>
      <c r="K40" s="227"/>
      <c r="L40" s="121"/>
      <c r="M40" s="164"/>
    </row>
    <row r="41" spans="1:13">
      <c r="A41" s="164"/>
      <c r="B41" s="210"/>
      <c r="C41" s="217"/>
      <c r="D41" s="126" t="s">
        <v>445</v>
      </c>
      <c r="E41" s="225" t="s">
        <v>3303</v>
      </c>
      <c r="F41" s="214"/>
      <c r="G41" s="214"/>
      <c r="H41" s="121"/>
      <c r="I41" s="121"/>
      <c r="J41" s="121"/>
      <c r="K41" s="121"/>
      <c r="L41" s="121"/>
      <c r="M41" s="164"/>
    </row>
    <row r="42" spans="1:13" s="101" customFormat="1" ht="13.8">
      <c r="A42" s="178"/>
      <c r="B42" s="216"/>
      <c r="C42" s="220"/>
      <c r="D42" s="289"/>
      <c r="E42" s="225" t="s">
        <v>3304</v>
      </c>
      <c r="F42" s="220"/>
      <c r="G42" s="220"/>
      <c r="H42" s="228"/>
      <c r="I42" s="228"/>
      <c r="J42" s="228"/>
      <c r="K42" s="228"/>
      <c r="L42" s="160"/>
      <c r="M42" s="178"/>
    </row>
    <row r="43" spans="1:13" ht="13.8">
      <c r="A43" s="164"/>
      <c r="B43" s="210"/>
      <c r="C43" s="214"/>
      <c r="D43" s="289"/>
      <c r="E43" s="64" t="s">
        <v>3069</v>
      </c>
      <c r="F43" s="223"/>
      <c r="G43" s="223"/>
      <c r="H43" s="224"/>
      <c r="I43" s="224"/>
      <c r="J43" s="224"/>
      <c r="K43" s="224"/>
      <c r="L43" s="160"/>
      <c r="M43" s="164"/>
    </row>
    <row r="44" spans="1:13">
      <c r="A44" s="164"/>
      <c r="B44" s="210"/>
      <c r="C44" s="214"/>
      <c r="D44" s="214"/>
      <c r="E44" s="8567" t="s">
        <v>3305</v>
      </c>
      <c r="F44" s="8567"/>
      <c r="G44" s="8567"/>
      <c r="H44" s="8567"/>
      <c r="I44" s="8567"/>
      <c r="J44" s="8567"/>
      <c r="K44" s="8567"/>
      <c r="L44" s="160"/>
      <c r="M44" s="164"/>
    </row>
    <row r="45" spans="1:13">
      <c r="A45" s="164"/>
      <c r="B45" s="210"/>
      <c r="C45" s="214"/>
      <c r="D45" s="214"/>
      <c r="E45" s="8567"/>
      <c r="F45" s="8567"/>
      <c r="G45" s="8567"/>
      <c r="H45" s="8567"/>
      <c r="I45" s="8567"/>
      <c r="J45" s="8567"/>
      <c r="K45" s="8567"/>
      <c r="L45" s="160"/>
      <c r="M45" s="164"/>
    </row>
    <row r="46" spans="1:13">
      <c r="A46" s="164"/>
      <c r="B46" s="210"/>
      <c r="C46" s="214"/>
      <c r="D46" s="214"/>
      <c r="E46" s="126"/>
      <c r="F46" s="94"/>
      <c r="G46" s="94"/>
      <c r="H46" s="229"/>
      <c r="I46" s="41"/>
      <c r="J46" s="82"/>
      <c r="K46" s="38"/>
      <c r="L46" s="160"/>
      <c r="M46" s="164"/>
    </row>
    <row r="47" spans="1:13">
      <c r="A47" s="164"/>
      <c r="B47" s="210"/>
      <c r="C47" s="214"/>
      <c r="D47" s="214"/>
      <c r="E47" s="126"/>
      <c r="F47" s="94"/>
      <c r="G47" s="94"/>
      <c r="H47" s="229"/>
      <c r="I47" s="41"/>
      <c r="J47" s="82"/>
      <c r="K47" s="38"/>
      <c r="L47" s="160"/>
      <c r="M47" s="164"/>
    </row>
    <row r="48" spans="1:13">
      <c r="A48" s="164"/>
      <c r="B48" s="210"/>
      <c r="C48" s="214"/>
      <c r="D48" s="214"/>
      <c r="E48" s="126"/>
      <c r="F48" s="94"/>
      <c r="G48" s="94"/>
      <c r="H48" s="229"/>
      <c r="I48" s="41"/>
      <c r="J48" s="82"/>
      <c r="K48" s="685" t="s">
        <v>1</v>
      </c>
      <c r="L48" s="160"/>
      <c r="M48" s="164"/>
    </row>
    <row r="49" spans="1:13">
      <c r="A49" s="164"/>
      <c r="B49" s="210"/>
      <c r="C49" s="214"/>
      <c r="D49" s="214"/>
      <c r="E49" s="126"/>
      <c r="F49" s="94"/>
      <c r="G49" s="94"/>
      <c r="H49" s="229"/>
      <c r="I49" s="41"/>
      <c r="J49" s="82"/>
      <c r="K49" s="38"/>
      <c r="L49" s="160"/>
      <c r="M49" s="164"/>
    </row>
    <row r="50" spans="1:13" ht="13.8">
      <c r="A50" s="164"/>
      <c r="B50" s="179"/>
      <c r="C50" s="164"/>
      <c r="D50" s="164"/>
      <c r="E50" s="180"/>
      <c r="F50" s="171"/>
      <c r="G50" s="171"/>
      <c r="H50" s="173"/>
      <c r="I50" s="174"/>
      <c r="J50" s="174"/>
      <c r="K50" s="175"/>
      <c r="L50" s="178"/>
      <c r="M50" s="164"/>
    </row>
    <row r="51" spans="1:13" ht="13.8" hidden="1">
      <c r="F51" s="599"/>
      <c r="G51" s="599"/>
      <c r="H51" s="1094"/>
      <c r="I51" s="1095"/>
      <c r="J51" s="1095"/>
      <c r="K51" s="1095"/>
      <c r="L51" s="101"/>
    </row>
    <row r="52" spans="1:13" hidden="1">
      <c r="H52" s="101"/>
      <c r="I52" s="101"/>
      <c r="J52" s="101"/>
      <c r="K52" s="101"/>
      <c r="L52" s="101"/>
    </row>
    <row r="53" spans="1:13" hidden="1">
      <c r="H53" s="101"/>
      <c r="I53" s="101"/>
      <c r="J53" s="101"/>
      <c r="K53" s="101"/>
      <c r="L53" s="101"/>
    </row>
  </sheetData>
  <sheetProtection formatCells="0" formatColumns="0" formatRows="0"/>
  <customSheetViews>
    <customSheetView guid="{F416BD5B-C3AD-4F61-AAB2-55950A9B7E72}">
      <selection activeCell="C19" sqref="C19"/>
      <pageMargins left="0" right="0" top="0" bottom="0" header="0" footer="0"/>
      <pageSetup paperSize="9" orientation="portrait" r:id="rId1"/>
    </customSheetView>
    <customSheetView guid="{E14211BF-3959-45CF-A937-AD36AACCEFAC}" showGridLines="0">
      <pane xSplit="4" ySplit="13" topLeftCell="E14" activePane="bottomRight" state="frozen"/>
      <selection pane="bottomRight" activeCell="E1" sqref="E1"/>
      <pageMargins left="0" right="0" top="0" bottom="0" header="0" footer="0"/>
      <pageSetup paperSize="9" orientation="portrait" r:id="rId2"/>
    </customSheetView>
    <customSheetView guid="{DD364770-73A1-4C6D-9516-629A57F0EB18}" showGridLines="0">
      <pane xSplit="2" ySplit="11" topLeftCell="C23" activePane="bottomRight" state="frozen"/>
      <selection pane="bottomRight" activeCell="J31" sqref="J31"/>
      <pageMargins left="0" right="0" top="0" bottom="0" header="0" footer="0"/>
      <pageSetup paperSize="9" orientation="portrait" r:id="rId3"/>
    </customSheetView>
    <customSheetView guid="{41E394DC-1FDD-4D1F-8620-137B7012DC10}" showGridLines="0">
      <pane xSplit="4" ySplit="13" topLeftCell="E14" activePane="bottomRight" state="frozen"/>
      <selection pane="bottomRight" activeCell="E1" sqref="E1"/>
      <pageMargins left="0" right="0" top="0" bottom="0" header="0" footer="0"/>
      <pageSetup paperSize="9" orientation="portrait" r:id="rId4"/>
    </customSheetView>
    <customSheetView guid="{CC70D5D3-3A1F-46AA-BDCE-F692C2C36BEE}">
      <selection activeCell="J25" sqref="J25"/>
      <pageMargins left="0" right="0" top="0" bottom="0" header="0" footer="0"/>
      <pageSetup paperSize="9" orientation="portrait" r:id="rId5"/>
    </customSheetView>
  </customSheetViews>
  <mergeCells count="6">
    <mergeCell ref="E44:K45"/>
    <mergeCell ref="D8:D11"/>
    <mergeCell ref="D4:F4"/>
    <mergeCell ref="D5:F5"/>
    <mergeCell ref="C8:C12"/>
    <mergeCell ref="G8:G11"/>
  </mergeCells>
  <conditionalFormatting sqref="D35">
    <cfRule type="cellIs" dxfId="3" priority="1" operator="greaterThan">
      <formula>0.1</formula>
    </cfRule>
  </conditionalFormatting>
  <hyperlinks>
    <hyperlink ref="K48" location="Index!A1" display="Index" xr:uid="{00000000-0004-0000-2800-000000000000}"/>
    <hyperlink ref="L2" location="Index!A1" display="Index" xr:uid="{254077A8-FB8D-4A8D-931B-929B7C71E264}"/>
  </hyperlinks>
  <pageMargins left="0.7" right="0.7" top="0.75" bottom="0.75" header="0.3" footer="0.3"/>
  <pageSetup paperSize="9" orientation="portrait"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2">
    <tabColor rgb="FF7030A0"/>
    <pageSetUpPr fitToPage="1"/>
  </sheetPr>
  <dimension ref="A1:AA52"/>
  <sheetViews>
    <sheetView zoomScale="85" zoomScaleNormal="85" workbookViewId="0">
      <pane xSplit="3" ySplit="12" topLeftCell="D30" activePane="bottomRight" state="frozen"/>
      <selection pane="topRight" activeCell="D1" sqref="D1"/>
      <selection pane="bottomLeft" activeCell="A13" sqref="A13"/>
      <selection pane="bottomRight" activeCell="D11" sqref="D11"/>
    </sheetView>
  </sheetViews>
  <sheetFormatPr defaultColWidth="0" defaultRowHeight="13.2" zeroHeight="1"/>
  <cols>
    <col min="1" max="1" width="2.88671875" style="99" customWidth="1"/>
    <col min="2" max="2" width="9.109375" style="99" customWidth="1"/>
    <col min="3" max="3" width="39" style="99" customWidth="1"/>
    <col min="4" max="4" width="22.109375" style="99" customWidth="1"/>
    <col min="5" max="5" width="18.6640625" style="99" customWidth="1"/>
    <col min="6" max="7" width="19.44140625" style="99" customWidth="1"/>
    <col min="8" max="8" width="2.109375" style="99" customWidth="1"/>
    <col min="9" max="9" width="11.5546875" style="99" bestFit="1" customWidth="1"/>
    <col min="10" max="10" width="2.109375" style="99" customWidth="1"/>
    <col min="11" max="11" width="12.44140625" style="99" customWidth="1"/>
    <col min="12" max="12" width="19.33203125" style="99" customWidth="1"/>
    <col min="13" max="14" width="18.88671875" style="99" customWidth="1"/>
    <col min="15" max="15" width="18.109375" style="99" bestFit="1" customWidth="1"/>
    <col min="16" max="17" width="18.109375" style="99" customWidth="1"/>
    <col min="18" max="18" width="13.44140625" style="99" customWidth="1"/>
    <col min="19" max="19" width="18.44140625" style="99" customWidth="1"/>
    <col min="20" max="20" width="13.6640625" style="99" customWidth="1"/>
    <col min="21" max="21" width="2.33203125" style="99" customWidth="1"/>
    <col min="22" max="22" width="11.6640625" style="99" customWidth="1"/>
    <col min="23" max="23" width="12.6640625" style="99" customWidth="1"/>
    <col min="24" max="24" width="3.5546875" style="99" customWidth="1"/>
    <col min="25" max="26" width="11.6640625" style="99" hidden="1" customWidth="1"/>
    <col min="27" max="27" width="0" style="99" hidden="1" customWidth="1"/>
    <col min="28" max="16384" width="9.109375" style="99" hidden="1"/>
  </cols>
  <sheetData>
    <row r="1" spans="1:24">
      <c r="A1" s="164"/>
      <c r="B1" s="164"/>
      <c r="C1" s="164"/>
      <c r="D1" s="164"/>
      <c r="E1" s="164"/>
      <c r="F1" s="164"/>
      <c r="G1" s="164"/>
      <c r="H1" s="164"/>
      <c r="I1" s="164"/>
      <c r="J1" s="164"/>
      <c r="K1" s="164"/>
      <c r="L1" s="164"/>
      <c r="M1" s="164"/>
      <c r="N1" s="164"/>
      <c r="O1" s="164"/>
      <c r="P1" s="164"/>
      <c r="Q1" s="164"/>
      <c r="R1" s="164"/>
      <c r="S1" s="164"/>
      <c r="T1" s="164"/>
      <c r="U1" s="164"/>
      <c r="V1" s="164"/>
      <c r="W1" s="164"/>
      <c r="X1" s="164"/>
    </row>
    <row r="2" spans="1:24" ht="13.8" thickBot="1">
      <c r="A2" s="164"/>
      <c r="B2" s="144" t="s">
        <v>199</v>
      </c>
      <c r="C2" s="121"/>
      <c r="D2" s="121"/>
      <c r="E2" s="121"/>
      <c r="F2" s="121"/>
      <c r="G2" s="121"/>
      <c r="H2" s="121"/>
      <c r="I2" s="121"/>
      <c r="J2" s="121"/>
      <c r="K2" s="121"/>
      <c r="L2" s="121"/>
      <c r="M2" s="121"/>
      <c r="N2" s="121"/>
      <c r="O2" s="121"/>
      <c r="P2" s="121"/>
      <c r="Q2" s="121"/>
      <c r="R2" s="121"/>
      <c r="S2" s="121"/>
      <c r="T2" s="121"/>
      <c r="U2" s="121"/>
      <c r="V2" s="121"/>
      <c r="W2" s="2204" t="s">
        <v>1</v>
      </c>
      <c r="X2" s="164"/>
    </row>
    <row r="3" spans="1:24" ht="16.2" thickBot="1">
      <c r="A3" s="164"/>
      <c r="B3" s="121"/>
      <c r="C3" s="4961" t="s">
        <v>3306</v>
      </c>
      <c r="D3" s="4652"/>
      <c r="E3" s="121"/>
      <c r="F3" s="121"/>
      <c r="G3" s="121"/>
      <c r="H3" s="121"/>
      <c r="I3" s="121"/>
      <c r="J3" s="121"/>
      <c r="K3" s="121"/>
      <c r="L3" s="121"/>
      <c r="M3" s="121"/>
      <c r="N3" s="121"/>
      <c r="O3" s="121"/>
      <c r="P3" s="121"/>
      <c r="Q3" s="121"/>
      <c r="R3" s="121"/>
      <c r="S3" s="121"/>
      <c r="T3" s="121"/>
      <c r="U3" s="121"/>
      <c r="V3" s="39"/>
      <c r="W3" s="121"/>
      <c r="X3" s="164"/>
    </row>
    <row r="4" spans="1:24" ht="15.6">
      <c r="A4" s="164"/>
      <c r="B4" s="121"/>
      <c r="C4" s="4439" t="s">
        <v>723</v>
      </c>
      <c r="D4" s="5720" t="str">
        <f>J!E4</f>
        <v>ABC Company</v>
      </c>
      <c r="E4" s="121"/>
      <c r="F4" s="121"/>
      <c r="G4" s="121"/>
      <c r="H4" s="121"/>
      <c r="I4" s="121"/>
      <c r="J4" s="121"/>
      <c r="K4" s="121"/>
      <c r="L4" s="121"/>
      <c r="M4" s="121"/>
      <c r="N4" s="121"/>
      <c r="O4" s="121"/>
      <c r="P4" s="121"/>
      <c r="Q4" s="121"/>
      <c r="R4" s="121"/>
      <c r="S4" s="121"/>
      <c r="T4" s="121"/>
      <c r="U4" s="121"/>
      <c r="V4" s="121"/>
      <c r="W4" s="121"/>
      <c r="X4" s="164"/>
    </row>
    <row r="5" spans="1:24" ht="16.2" thickBot="1">
      <c r="A5" s="164"/>
      <c r="B5" s="121"/>
      <c r="C5" s="4443" t="s">
        <v>724</v>
      </c>
      <c r="D5" s="2563" t="str">
        <f>J!E5</f>
        <v>31 December 202x</v>
      </c>
      <c r="E5" s="121"/>
      <c r="F5" s="121"/>
      <c r="G5" s="121"/>
      <c r="H5" s="121"/>
      <c r="I5" s="121"/>
      <c r="J5" s="121"/>
      <c r="K5" s="121"/>
      <c r="L5" s="121"/>
      <c r="M5" s="121"/>
      <c r="N5" s="121"/>
      <c r="O5" s="121"/>
      <c r="P5" s="121"/>
      <c r="Q5" s="121"/>
      <c r="R5" s="121"/>
      <c r="S5" s="121"/>
      <c r="T5" s="121"/>
      <c r="U5" s="121"/>
      <c r="V5" s="121"/>
      <c r="W5" s="121"/>
      <c r="X5" s="164"/>
    </row>
    <row r="6" spans="1:24" ht="13.8" thickBot="1">
      <c r="A6" s="164"/>
      <c r="B6" s="121"/>
      <c r="C6" s="214"/>
      <c r="D6" s="214"/>
      <c r="E6" s="214"/>
      <c r="F6" s="214"/>
      <c r="G6" s="214"/>
      <c r="H6" s="121"/>
      <c r="I6" s="214"/>
      <c r="J6" s="121"/>
      <c r="K6" s="214"/>
      <c r="L6" s="214"/>
      <c r="M6" s="214"/>
      <c r="N6" s="214"/>
      <c r="O6" s="214"/>
      <c r="P6" s="214"/>
      <c r="Q6" s="214"/>
      <c r="R6" s="214"/>
      <c r="S6" s="214"/>
      <c r="T6" s="214"/>
      <c r="U6" s="121"/>
      <c r="V6" s="121"/>
      <c r="W6" s="121"/>
      <c r="X6" s="164"/>
    </row>
    <row r="7" spans="1:24" ht="13.8" thickBot="1">
      <c r="A7" s="164"/>
      <c r="B7" s="121"/>
      <c r="C7" s="5054"/>
      <c r="D7" s="5721"/>
      <c r="E7" s="5721"/>
      <c r="F7" s="5721"/>
      <c r="G7" s="5721"/>
      <c r="H7" s="121"/>
      <c r="I7" s="5014" t="s">
        <v>2947</v>
      </c>
      <c r="J7" s="121"/>
      <c r="K7" s="8519" t="s">
        <v>2516</v>
      </c>
      <c r="L7" s="8573"/>
      <c r="M7" s="8573"/>
      <c r="N7" s="8573"/>
      <c r="O7" s="8573"/>
      <c r="P7" s="8573"/>
      <c r="Q7" s="8573"/>
      <c r="R7" s="8573"/>
      <c r="S7" s="8573"/>
      <c r="T7" s="8521"/>
      <c r="U7" s="220"/>
      <c r="V7" s="5014" t="s">
        <v>2947</v>
      </c>
      <c r="W7" s="220"/>
      <c r="X7" s="164"/>
    </row>
    <row r="8" spans="1:24">
      <c r="A8" s="164"/>
      <c r="B8" s="121"/>
      <c r="C8" s="5723"/>
      <c r="D8" s="2014"/>
      <c r="E8" s="2014"/>
      <c r="F8" s="2014"/>
      <c r="G8" s="2014"/>
      <c r="H8" s="121"/>
      <c r="I8" s="4773" t="s">
        <v>2948</v>
      </c>
      <c r="J8" s="121"/>
      <c r="K8" s="5270" t="s">
        <v>1713</v>
      </c>
      <c r="L8" s="5437" t="s">
        <v>2921</v>
      </c>
      <c r="M8" s="5437" t="s">
        <v>2922</v>
      </c>
      <c r="N8" s="5437" t="s">
        <v>2921</v>
      </c>
      <c r="O8" s="5724" t="s">
        <v>2923</v>
      </c>
      <c r="P8" s="5725"/>
      <c r="Q8" s="5726"/>
      <c r="R8" s="5724"/>
      <c r="S8" s="5724"/>
      <c r="T8" s="5437" t="s">
        <v>1710</v>
      </c>
      <c r="U8" s="220"/>
      <c r="V8" s="4773" t="s">
        <v>2948</v>
      </c>
      <c r="W8" s="220"/>
      <c r="X8" s="164"/>
    </row>
    <row r="9" spans="1:24">
      <c r="A9" s="164"/>
      <c r="B9" s="121"/>
      <c r="C9" s="5723" t="s">
        <v>2924</v>
      </c>
      <c r="D9" s="2014" t="s">
        <v>2747</v>
      </c>
      <c r="E9" s="2014" t="s">
        <v>2808</v>
      </c>
      <c r="F9" s="2014" t="s">
        <v>2671</v>
      </c>
      <c r="G9" s="2014" t="s">
        <v>1717</v>
      </c>
      <c r="H9" s="121"/>
      <c r="I9" s="4773" t="s">
        <v>2952</v>
      </c>
      <c r="J9" s="121"/>
      <c r="K9" s="4163" t="s">
        <v>2925</v>
      </c>
      <c r="L9" s="2013" t="s">
        <v>1720</v>
      </c>
      <c r="M9" s="2013" t="s">
        <v>2926</v>
      </c>
      <c r="N9" s="2013" t="s">
        <v>2927</v>
      </c>
      <c r="O9" s="2014" t="s">
        <v>2928</v>
      </c>
      <c r="P9" s="2009" t="s">
        <v>2747</v>
      </c>
      <c r="Q9" s="1728" t="s">
        <v>2808</v>
      </c>
      <c r="R9" s="2014" t="s">
        <v>2671</v>
      </c>
      <c r="S9" s="2014" t="s">
        <v>1717</v>
      </c>
      <c r="T9" s="2013" t="s">
        <v>1718</v>
      </c>
      <c r="U9" s="121"/>
      <c r="V9" s="4773" t="s">
        <v>2952</v>
      </c>
      <c r="W9" s="121"/>
      <c r="X9" s="164"/>
    </row>
    <row r="10" spans="1:24">
      <c r="A10" s="164"/>
      <c r="B10" s="121"/>
      <c r="C10" s="1953"/>
      <c r="D10" s="5727" t="s">
        <v>1723</v>
      </c>
      <c r="E10" s="5727" t="s">
        <v>1723</v>
      </c>
      <c r="F10" s="5727" t="s">
        <v>1723</v>
      </c>
      <c r="G10" s="5727" t="s">
        <v>1723</v>
      </c>
      <c r="H10" s="121"/>
      <c r="I10" s="5016">
        <v>43100</v>
      </c>
      <c r="J10" s="121"/>
      <c r="K10" s="1951" t="s">
        <v>1724</v>
      </c>
      <c r="L10" s="5438" t="s">
        <v>1726</v>
      </c>
      <c r="M10" s="5438" t="s">
        <v>1726</v>
      </c>
      <c r="N10" s="5727" t="s">
        <v>1729</v>
      </c>
      <c r="O10" s="5727" t="s">
        <v>1729</v>
      </c>
      <c r="P10" s="5728" t="s">
        <v>1723</v>
      </c>
      <c r="Q10" s="5729" t="s">
        <v>1723</v>
      </c>
      <c r="R10" s="5727" t="s">
        <v>1723</v>
      </c>
      <c r="S10" s="5727" t="s">
        <v>1723</v>
      </c>
      <c r="T10" s="5438" t="s">
        <v>1724</v>
      </c>
      <c r="U10" s="121"/>
      <c r="V10" s="5016">
        <v>43100</v>
      </c>
      <c r="W10" s="121"/>
      <c r="X10" s="164"/>
    </row>
    <row r="11" spans="1:24" ht="13.8" thickBot="1">
      <c r="A11" s="164"/>
      <c r="B11" s="121"/>
      <c r="C11" s="5730"/>
      <c r="D11" s="5731"/>
      <c r="E11" s="5731"/>
      <c r="F11" s="5731"/>
      <c r="G11" s="5732" t="s">
        <v>3307</v>
      </c>
      <c r="H11" s="121"/>
      <c r="I11" s="5019" t="s">
        <v>2959</v>
      </c>
      <c r="J11" s="121"/>
      <c r="K11" s="5733" t="s">
        <v>3308</v>
      </c>
      <c r="L11" s="5734"/>
      <c r="M11" s="5734"/>
      <c r="N11" s="5735"/>
      <c r="O11" s="5734"/>
      <c r="P11" s="5734"/>
      <c r="Q11" s="5734"/>
      <c r="R11" s="5734"/>
      <c r="S11" s="5734" t="s">
        <v>3309</v>
      </c>
      <c r="T11" s="5736" t="s">
        <v>3310</v>
      </c>
      <c r="U11" s="121"/>
      <c r="V11" s="5019" t="s">
        <v>2959</v>
      </c>
      <c r="W11" s="121"/>
      <c r="X11" s="164"/>
    </row>
    <row r="12" spans="1:24" ht="13.8" thickBot="1">
      <c r="A12" s="164"/>
      <c r="B12" s="121"/>
      <c r="C12" s="5737" t="s">
        <v>734</v>
      </c>
      <c r="D12" s="5738" t="s">
        <v>735</v>
      </c>
      <c r="E12" s="5738" t="s">
        <v>736</v>
      </c>
      <c r="F12" s="5738" t="s">
        <v>1249</v>
      </c>
      <c r="G12" s="5739" t="s">
        <v>738</v>
      </c>
      <c r="H12" s="121"/>
      <c r="I12" s="5740" t="s">
        <v>2266</v>
      </c>
      <c r="J12" s="121"/>
      <c r="K12" s="5737" t="s">
        <v>1546</v>
      </c>
      <c r="L12" s="5741" t="s">
        <v>1547</v>
      </c>
      <c r="M12" s="5741" t="s">
        <v>1548</v>
      </c>
      <c r="N12" s="5741" t="s">
        <v>1549</v>
      </c>
      <c r="O12" s="5741" t="s">
        <v>1550</v>
      </c>
      <c r="P12" s="5741" t="s">
        <v>1551</v>
      </c>
      <c r="Q12" s="5741" t="s">
        <v>1552</v>
      </c>
      <c r="R12" s="5742" t="s">
        <v>1553</v>
      </c>
      <c r="S12" s="5741" t="s">
        <v>1554</v>
      </c>
      <c r="T12" s="5742" t="s">
        <v>1555</v>
      </c>
      <c r="U12" s="121"/>
      <c r="V12" s="5740" t="s">
        <v>2266</v>
      </c>
      <c r="W12" s="121"/>
      <c r="X12" s="164"/>
    </row>
    <row r="13" spans="1:24" ht="13.8" thickBot="1">
      <c r="A13" s="164"/>
      <c r="B13" s="121"/>
      <c r="C13" s="5743" t="s">
        <v>3311</v>
      </c>
      <c r="D13" s="5744">
        <f>P.1!Z52</f>
        <v>0</v>
      </c>
      <c r="E13" s="5744">
        <f>P.1!AA52</f>
        <v>0</v>
      </c>
      <c r="F13" s="5744">
        <f>P.1!AB52</f>
        <v>0</v>
      </c>
      <c r="G13" s="5745">
        <f>D13+E13-F13</f>
        <v>0</v>
      </c>
      <c r="H13" s="121"/>
      <c r="I13" s="5746">
        <f>P.1!AP52</f>
        <v>0</v>
      </c>
      <c r="J13" s="121"/>
      <c r="K13" s="5747">
        <f>L13+M13</f>
        <v>0</v>
      </c>
      <c r="L13" s="5748">
        <f>P.1!AF52</f>
        <v>0</v>
      </c>
      <c r="M13" s="5749">
        <f>P.1!AG52</f>
        <v>0</v>
      </c>
      <c r="N13" s="5749">
        <f>P.1!AH52</f>
        <v>0</v>
      </c>
      <c r="O13" s="5749">
        <f>P.1!AI52</f>
        <v>0</v>
      </c>
      <c r="P13" s="5749">
        <f>P.1!AJ52</f>
        <v>0</v>
      </c>
      <c r="Q13" s="5749">
        <f>P.1!AK52</f>
        <v>0</v>
      </c>
      <c r="R13" s="5749">
        <f>P.1!AL52</f>
        <v>0</v>
      </c>
      <c r="S13" s="5750">
        <f>O13-R13</f>
        <v>0</v>
      </c>
      <c r="T13" s="5751">
        <f>M13+O13</f>
        <v>0</v>
      </c>
      <c r="U13" s="784"/>
      <c r="V13" s="5746">
        <f>P.1!AQ52</f>
        <v>0</v>
      </c>
      <c r="W13" s="121"/>
      <c r="X13" s="164"/>
    </row>
    <row r="14" spans="1:24">
      <c r="A14" s="164"/>
      <c r="B14" s="121"/>
      <c r="C14" s="5743" t="s">
        <v>807</v>
      </c>
      <c r="D14" s="5744">
        <f>P.1!Z53</f>
        <v>0</v>
      </c>
      <c r="E14" s="5744">
        <f>P.1!AA53</f>
        <v>0</v>
      </c>
      <c r="F14" s="5744">
        <f>P.1!AB53</f>
        <v>0</v>
      </c>
      <c r="G14" s="5745">
        <f>D14+E14-F14</f>
        <v>0</v>
      </c>
      <c r="H14" s="121"/>
      <c r="I14" s="5752">
        <f>P.1!AP53</f>
        <v>0</v>
      </c>
      <c r="J14" s="121"/>
      <c r="K14" s="5747">
        <f>L14+M14</f>
        <v>0</v>
      </c>
      <c r="L14" s="5748">
        <f>P.1!AF53</f>
        <v>0</v>
      </c>
      <c r="M14" s="5749">
        <f>P.1!AG53</f>
        <v>0</v>
      </c>
      <c r="N14" s="5749">
        <f>P.1!AH53</f>
        <v>0</v>
      </c>
      <c r="O14" s="5749">
        <f>P.1!AI53</f>
        <v>0</v>
      </c>
      <c r="P14" s="5749">
        <f>P.1!AJ53</f>
        <v>0</v>
      </c>
      <c r="Q14" s="5749">
        <f>P.1!AK53</f>
        <v>0</v>
      </c>
      <c r="R14" s="5749">
        <f>P.1!AL53</f>
        <v>0</v>
      </c>
      <c r="S14" s="5750">
        <f>O14-R14</f>
        <v>0</v>
      </c>
      <c r="T14" s="5751">
        <f>M14+O14</f>
        <v>0</v>
      </c>
      <c r="U14" s="784"/>
      <c r="V14" s="5746">
        <f>P.1!AQ53</f>
        <v>0</v>
      </c>
      <c r="W14" s="121"/>
      <c r="X14" s="164"/>
    </row>
    <row r="15" spans="1:24">
      <c r="A15" s="164"/>
      <c r="B15" s="121"/>
      <c r="C15" s="5743" t="s">
        <v>3312</v>
      </c>
      <c r="D15" s="5744">
        <f>P.2!S49</f>
        <v>0</v>
      </c>
      <c r="E15" s="5744">
        <f>P.2!T49</f>
        <v>0</v>
      </c>
      <c r="F15" s="5744">
        <f>P.2!U49</f>
        <v>0</v>
      </c>
      <c r="G15" s="5745">
        <f t="shared" ref="G15:G42" si="0">D15+E15-F15</f>
        <v>0</v>
      </c>
      <c r="H15" s="121"/>
      <c r="I15" s="5752">
        <f>P.2!AI49</f>
        <v>0</v>
      </c>
      <c r="J15" s="121"/>
      <c r="K15" s="5747">
        <f t="shared" ref="K15:K42" si="1">L15+M15</f>
        <v>0</v>
      </c>
      <c r="L15" s="5748">
        <f>P.2!Y49</f>
        <v>0</v>
      </c>
      <c r="M15" s="5749">
        <f>P.2!Z49</f>
        <v>0</v>
      </c>
      <c r="N15" s="5749">
        <f>P.2!AA49</f>
        <v>0</v>
      </c>
      <c r="O15" s="5749">
        <f>P.2!AB49</f>
        <v>0</v>
      </c>
      <c r="P15" s="5749">
        <f>P.2!AC49</f>
        <v>0</v>
      </c>
      <c r="Q15" s="5749">
        <f>P.2!AD49</f>
        <v>0</v>
      </c>
      <c r="R15" s="5749">
        <f>P.2!AE49</f>
        <v>0</v>
      </c>
      <c r="S15" s="5750">
        <f t="shared" ref="S15:S42" si="2">O15-R15</f>
        <v>0</v>
      </c>
      <c r="T15" s="5751">
        <f t="shared" ref="T15:T42" si="3">M15+O15</f>
        <v>0</v>
      </c>
      <c r="U15" s="784"/>
      <c r="V15" s="5752">
        <f>P.2!AJ49</f>
        <v>0</v>
      </c>
      <c r="W15" s="121"/>
      <c r="X15" s="164"/>
    </row>
    <row r="16" spans="1:24">
      <c r="A16" s="164"/>
      <c r="B16" s="121"/>
      <c r="C16" s="5743" t="s">
        <v>808</v>
      </c>
      <c r="D16" s="5744">
        <f>P.2!S50</f>
        <v>0</v>
      </c>
      <c r="E16" s="5744">
        <f>P.2!T50</f>
        <v>0</v>
      </c>
      <c r="F16" s="5744">
        <f>P.2!U50</f>
        <v>0</v>
      </c>
      <c r="G16" s="5745">
        <f t="shared" si="0"/>
        <v>0</v>
      </c>
      <c r="H16" s="121"/>
      <c r="I16" s="5752">
        <f>P.2!AI50</f>
        <v>0</v>
      </c>
      <c r="J16" s="121"/>
      <c r="K16" s="5747">
        <f t="shared" si="1"/>
        <v>0</v>
      </c>
      <c r="L16" s="5748">
        <f>P.2!Y50</f>
        <v>0</v>
      </c>
      <c r="M16" s="5749">
        <f>P.2!Z50</f>
        <v>0</v>
      </c>
      <c r="N16" s="5749">
        <f>P.2!AA50</f>
        <v>0</v>
      </c>
      <c r="O16" s="5749">
        <f>P.2!AB50</f>
        <v>0</v>
      </c>
      <c r="P16" s="5749">
        <f>P.2!AC50</f>
        <v>0</v>
      </c>
      <c r="Q16" s="5749">
        <f>P.2!AD50</f>
        <v>0</v>
      </c>
      <c r="R16" s="5749">
        <f>P.2!AE50</f>
        <v>0</v>
      </c>
      <c r="S16" s="5750">
        <f t="shared" si="2"/>
        <v>0</v>
      </c>
      <c r="T16" s="5751">
        <f t="shared" si="3"/>
        <v>0</v>
      </c>
      <c r="U16" s="784"/>
      <c r="V16" s="5752">
        <f>P.2!AJ50</f>
        <v>0</v>
      </c>
      <c r="W16" s="121"/>
      <c r="X16" s="164"/>
    </row>
    <row r="17" spans="1:24">
      <c r="A17" s="164"/>
      <c r="B17" s="121"/>
      <c r="C17" s="5743" t="s">
        <v>3313</v>
      </c>
      <c r="D17" s="5744">
        <f>P.3!V48</f>
        <v>0</v>
      </c>
      <c r="E17" s="5744">
        <f>P.3!W48</f>
        <v>0</v>
      </c>
      <c r="F17" s="5744">
        <f>P.3!X48</f>
        <v>0</v>
      </c>
      <c r="G17" s="5745">
        <f t="shared" si="0"/>
        <v>0</v>
      </c>
      <c r="H17" s="121"/>
      <c r="I17" s="5752">
        <f>P.3!AL48</f>
        <v>0</v>
      </c>
      <c r="J17" s="121"/>
      <c r="K17" s="5747">
        <f t="shared" si="1"/>
        <v>0</v>
      </c>
      <c r="L17" s="5748">
        <f>P.3!AB48</f>
        <v>0</v>
      </c>
      <c r="M17" s="5749">
        <f>P.3!AC48</f>
        <v>0</v>
      </c>
      <c r="N17" s="5749">
        <f>P.3!AD48</f>
        <v>0</v>
      </c>
      <c r="O17" s="5749">
        <f>P.3!AE48</f>
        <v>0</v>
      </c>
      <c r="P17" s="5749">
        <f>P.3!AF48</f>
        <v>0</v>
      </c>
      <c r="Q17" s="5749">
        <f>P.3!AG48</f>
        <v>0</v>
      </c>
      <c r="R17" s="5749">
        <f>P.3!AH48</f>
        <v>0</v>
      </c>
      <c r="S17" s="5750">
        <f t="shared" si="2"/>
        <v>0</v>
      </c>
      <c r="T17" s="5751">
        <f t="shared" si="3"/>
        <v>0</v>
      </c>
      <c r="U17" s="784"/>
      <c r="V17" s="5752">
        <f>P.3!AM48</f>
        <v>0</v>
      </c>
      <c r="W17" s="121"/>
      <c r="X17" s="164"/>
    </row>
    <row r="18" spans="1:24">
      <c r="A18" s="164"/>
      <c r="B18" s="121"/>
      <c r="C18" s="5743" t="s">
        <v>3314</v>
      </c>
      <c r="D18" s="5744">
        <f>P.3!V49</f>
        <v>0</v>
      </c>
      <c r="E18" s="5744">
        <f>P.3!W49</f>
        <v>0</v>
      </c>
      <c r="F18" s="5744">
        <f>P.3!X49</f>
        <v>0</v>
      </c>
      <c r="G18" s="5745">
        <f t="shared" si="0"/>
        <v>0</v>
      </c>
      <c r="H18" s="121"/>
      <c r="I18" s="5752">
        <f>P.3!AL49</f>
        <v>0</v>
      </c>
      <c r="J18" s="121"/>
      <c r="K18" s="5747">
        <f t="shared" si="1"/>
        <v>0</v>
      </c>
      <c r="L18" s="5748">
        <f>P.3!AB49</f>
        <v>0</v>
      </c>
      <c r="M18" s="5749">
        <f>P.3!AC49</f>
        <v>0</v>
      </c>
      <c r="N18" s="5749">
        <f>P.3!AD49</f>
        <v>0</v>
      </c>
      <c r="O18" s="5749">
        <f>P.3!AE49</f>
        <v>0</v>
      </c>
      <c r="P18" s="5749">
        <f>P.3!AF49</f>
        <v>0</v>
      </c>
      <c r="Q18" s="5749">
        <f>P.3!AG49</f>
        <v>0</v>
      </c>
      <c r="R18" s="5749">
        <f>P.3!AH49</f>
        <v>0</v>
      </c>
      <c r="S18" s="5750">
        <f t="shared" si="2"/>
        <v>0</v>
      </c>
      <c r="T18" s="5751">
        <f t="shared" si="3"/>
        <v>0</v>
      </c>
      <c r="U18" s="784"/>
      <c r="V18" s="5752">
        <f>P.3!AM49</f>
        <v>0</v>
      </c>
      <c r="W18" s="121"/>
      <c r="X18" s="164"/>
    </row>
    <row r="19" spans="1:24">
      <c r="A19" s="164"/>
      <c r="B19" s="121"/>
      <c r="C19" s="5743" t="s">
        <v>3315</v>
      </c>
      <c r="D19" s="5744">
        <f>P.4!S49</f>
        <v>0</v>
      </c>
      <c r="E19" s="5744">
        <f>P.4!T49</f>
        <v>0</v>
      </c>
      <c r="F19" s="5744">
        <f>P.4!U49</f>
        <v>0</v>
      </c>
      <c r="G19" s="5745">
        <f t="shared" si="0"/>
        <v>0</v>
      </c>
      <c r="H19" s="121"/>
      <c r="I19" s="5752">
        <f>P.4!AI49</f>
        <v>0</v>
      </c>
      <c r="J19" s="121"/>
      <c r="K19" s="5747">
        <f t="shared" si="1"/>
        <v>0</v>
      </c>
      <c r="L19" s="5748">
        <f>P.4!Y49</f>
        <v>0</v>
      </c>
      <c r="M19" s="5749">
        <f>P.4!Z49</f>
        <v>0</v>
      </c>
      <c r="N19" s="5749">
        <f>P.4!AA49</f>
        <v>0</v>
      </c>
      <c r="O19" s="5749">
        <f>P.4!AB49</f>
        <v>0</v>
      </c>
      <c r="P19" s="5749">
        <f>P.4!AC49</f>
        <v>0</v>
      </c>
      <c r="Q19" s="5749">
        <f>P.4!AD49</f>
        <v>0</v>
      </c>
      <c r="R19" s="5749">
        <f>P.4!AE49</f>
        <v>0</v>
      </c>
      <c r="S19" s="5750">
        <f t="shared" si="2"/>
        <v>0</v>
      </c>
      <c r="T19" s="5751">
        <f t="shared" si="3"/>
        <v>0</v>
      </c>
      <c r="U19" s="784"/>
      <c r="V19" s="5752">
        <f>P.4!AJ49</f>
        <v>0</v>
      </c>
      <c r="W19" s="121"/>
      <c r="X19" s="164"/>
    </row>
    <row r="20" spans="1:24">
      <c r="A20" s="164"/>
      <c r="B20" s="121"/>
      <c r="C20" s="5743" t="s">
        <v>810</v>
      </c>
      <c r="D20" s="5744">
        <f>P.4!S50</f>
        <v>0</v>
      </c>
      <c r="E20" s="5744">
        <f>P.4!T50</f>
        <v>0</v>
      </c>
      <c r="F20" s="5744">
        <f>P.4!U50</f>
        <v>0</v>
      </c>
      <c r="G20" s="5745">
        <f t="shared" si="0"/>
        <v>0</v>
      </c>
      <c r="H20" s="121"/>
      <c r="I20" s="5752">
        <f>P.4!AI50</f>
        <v>0</v>
      </c>
      <c r="J20" s="121"/>
      <c r="K20" s="5747">
        <f t="shared" si="1"/>
        <v>0</v>
      </c>
      <c r="L20" s="5748">
        <f>P.4!Y50</f>
        <v>0</v>
      </c>
      <c r="M20" s="5749">
        <f>P.4!Z50</f>
        <v>0</v>
      </c>
      <c r="N20" s="5749">
        <f>P.4!AA50</f>
        <v>0</v>
      </c>
      <c r="O20" s="5749">
        <f>P.4!AB50</f>
        <v>0</v>
      </c>
      <c r="P20" s="5749">
        <f>P.4!AC50</f>
        <v>0</v>
      </c>
      <c r="Q20" s="5749">
        <f>P.4!AD50</f>
        <v>0</v>
      </c>
      <c r="R20" s="5749">
        <f>P.4!AE50</f>
        <v>0</v>
      </c>
      <c r="S20" s="5750">
        <f t="shared" si="2"/>
        <v>0</v>
      </c>
      <c r="T20" s="5751">
        <f t="shared" si="3"/>
        <v>0</v>
      </c>
      <c r="U20" s="784"/>
      <c r="V20" s="5752">
        <f>P.4!AJ50</f>
        <v>0</v>
      </c>
      <c r="W20" s="121"/>
      <c r="X20" s="164"/>
    </row>
    <row r="21" spans="1:24">
      <c r="A21" s="164"/>
      <c r="B21" s="121"/>
      <c r="C21" s="5743" t="s">
        <v>3316</v>
      </c>
      <c r="D21" s="5744">
        <f>P.5!U49</f>
        <v>0</v>
      </c>
      <c r="E21" s="5744">
        <f>P.5!V49</f>
        <v>0</v>
      </c>
      <c r="F21" s="5744">
        <f>P.5!W49</f>
        <v>0</v>
      </c>
      <c r="G21" s="5745">
        <f t="shared" si="0"/>
        <v>0</v>
      </c>
      <c r="H21" s="121"/>
      <c r="I21" s="5752">
        <f>P.5!AK49</f>
        <v>0</v>
      </c>
      <c r="J21" s="121"/>
      <c r="K21" s="5747">
        <f t="shared" si="1"/>
        <v>0</v>
      </c>
      <c r="L21" s="5748">
        <f>P.5!AA49</f>
        <v>0</v>
      </c>
      <c r="M21" s="5749">
        <f>P.5!AB49</f>
        <v>0</v>
      </c>
      <c r="N21" s="5749">
        <f>P.5!AC49</f>
        <v>0</v>
      </c>
      <c r="O21" s="5749">
        <f>P.5!AD49</f>
        <v>0</v>
      </c>
      <c r="P21" s="5749">
        <f>P.5!AE49</f>
        <v>0</v>
      </c>
      <c r="Q21" s="5749">
        <f>P.5!AF49</f>
        <v>0</v>
      </c>
      <c r="R21" s="5749">
        <f>P.5!AG49</f>
        <v>0</v>
      </c>
      <c r="S21" s="5750">
        <f t="shared" si="2"/>
        <v>0</v>
      </c>
      <c r="T21" s="5751">
        <f t="shared" si="3"/>
        <v>0</v>
      </c>
      <c r="U21" s="784"/>
      <c r="V21" s="5752">
        <f>P.5!AL49</f>
        <v>0</v>
      </c>
      <c r="W21" s="121"/>
      <c r="X21" s="164"/>
    </row>
    <row r="22" spans="1:24">
      <c r="A22" s="164"/>
      <c r="B22" s="121"/>
      <c r="C22" s="5743" t="s">
        <v>3317</v>
      </c>
      <c r="D22" s="5744">
        <f>P.5!U50</f>
        <v>0</v>
      </c>
      <c r="E22" s="5744">
        <f>P.5!V50</f>
        <v>0</v>
      </c>
      <c r="F22" s="5744">
        <f>P.5!W50</f>
        <v>0</v>
      </c>
      <c r="G22" s="5745">
        <f t="shared" si="0"/>
        <v>0</v>
      </c>
      <c r="H22" s="121"/>
      <c r="I22" s="5752">
        <f>P.5!AK50</f>
        <v>0</v>
      </c>
      <c r="J22" s="121"/>
      <c r="K22" s="5747">
        <f t="shared" si="1"/>
        <v>0</v>
      </c>
      <c r="L22" s="5748">
        <f>P.5!AA50</f>
        <v>0</v>
      </c>
      <c r="M22" s="5749">
        <f>P.5!AB50</f>
        <v>0</v>
      </c>
      <c r="N22" s="5749">
        <f>P.5!AC50</f>
        <v>0</v>
      </c>
      <c r="O22" s="5749">
        <f>P.5!AD50</f>
        <v>0</v>
      </c>
      <c r="P22" s="5749">
        <f>P.5!AE50</f>
        <v>0</v>
      </c>
      <c r="Q22" s="5749">
        <f>P.5!AF50</f>
        <v>0</v>
      </c>
      <c r="R22" s="5749">
        <f>P.5!AG50</f>
        <v>0</v>
      </c>
      <c r="S22" s="5750">
        <f t="shared" si="2"/>
        <v>0</v>
      </c>
      <c r="T22" s="5751">
        <f t="shared" si="3"/>
        <v>0</v>
      </c>
      <c r="U22" s="784"/>
      <c r="V22" s="5752">
        <f>P.5!AL50</f>
        <v>0</v>
      </c>
      <c r="W22" s="121"/>
      <c r="X22" s="164"/>
    </row>
    <row r="23" spans="1:24">
      <c r="A23" s="164"/>
      <c r="B23" s="121"/>
      <c r="C23" s="5743" t="s">
        <v>3318</v>
      </c>
      <c r="D23" s="5744">
        <f>P.10!R49</f>
        <v>0</v>
      </c>
      <c r="E23" s="5744">
        <f>P.10!S49</f>
        <v>0</v>
      </c>
      <c r="F23" s="5744">
        <f>P.10!T49</f>
        <v>0</v>
      </c>
      <c r="G23" s="5745">
        <f t="shared" si="0"/>
        <v>0</v>
      </c>
      <c r="H23" s="121"/>
      <c r="I23" s="5752">
        <f>P.10!AH49</f>
        <v>0</v>
      </c>
      <c r="J23" s="121"/>
      <c r="K23" s="5747">
        <f t="shared" si="1"/>
        <v>0</v>
      </c>
      <c r="L23" s="5748">
        <f>P.10!X49</f>
        <v>0</v>
      </c>
      <c r="M23" s="5749">
        <f>P.10!Y49</f>
        <v>0</v>
      </c>
      <c r="N23" s="5749">
        <f>P.10!Z49</f>
        <v>0</v>
      </c>
      <c r="O23" s="5749">
        <f>P.10!AA49</f>
        <v>0</v>
      </c>
      <c r="P23" s="5749">
        <f>P.10!AB49</f>
        <v>0</v>
      </c>
      <c r="Q23" s="5749">
        <f>P.10!AC49</f>
        <v>0</v>
      </c>
      <c r="R23" s="5749">
        <f>P.10!AD49</f>
        <v>0</v>
      </c>
      <c r="S23" s="5750">
        <f t="shared" si="2"/>
        <v>0</v>
      </c>
      <c r="T23" s="5751">
        <f t="shared" si="3"/>
        <v>0</v>
      </c>
      <c r="U23" s="784"/>
      <c r="V23" s="5752">
        <f>P.10!AI49</f>
        <v>0</v>
      </c>
      <c r="W23" s="121"/>
      <c r="X23" s="164"/>
    </row>
    <row r="24" spans="1:24">
      <c r="A24" s="164"/>
      <c r="B24" s="121"/>
      <c r="C24" s="5743" t="s">
        <v>813</v>
      </c>
      <c r="D24" s="5744">
        <f>P.10!R50</f>
        <v>0</v>
      </c>
      <c r="E24" s="5744">
        <f>P.10!S50</f>
        <v>0</v>
      </c>
      <c r="F24" s="5744">
        <f>P.10!T50</f>
        <v>0</v>
      </c>
      <c r="G24" s="5745">
        <f t="shared" si="0"/>
        <v>0</v>
      </c>
      <c r="H24" s="121"/>
      <c r="I24" s="5752">
        <f>P.10!AH50</f>
        <v>0</v>
      </c>
      <c r="J24" s="121"/>
      <c r="K24" s="5747">
        <f t="shared" si="1"/>
        <v>0</v>
      </c>
      <c r="L24" s="5748">
        <f>P.10!X50</f>
        <v>0</v>
      </c>
      <c r="M24" s="5749">
        <f>P.10!Y50</f>
        <v>0</v>
      </c>
      <c r="N24" s="5749">
        <f>P.10!Z50</f>
        <v>0</v>
      </c>
      <c r="O24" s="5749">
        <f>P.10!AA50</f>
        <v>0</v>
      </c>
      <c r="P24" s="5749">
        <f>P.10!AB50</f>
        <v>0</v>
      </c>
      <c r="Q24" s="5749">
        <f>P.10!AC50</f>
        <v>0</v>
      </c>
      <c r="R24" s="5749">
        <f>P.10!AD50</f>
        <v>0</v>
      </c>
      <c r="S24" s="5750">
        <f t="shared" si="2"/>
        <v>0</v>
      </c>
      <c r="T24" s="5751">
        <f t="shared" si="3"/>
        <v>0</v>
      </c>
      <c r="U24" s="784"/>
      <c r="V24" s="5752">
        <f>P.10!AI50</f>
        <v>0</v>
      </c>
      <c r="W24" s="121"/>
      <c r="X24" s="164"/>
    </row>
    <row r="25" spans="1:24">
      <c r="A25" s="164"/>
      <c r="B25" s="121"/>
      <c r="C25" s="5743" t="s">
        <v>3319</v>
      </c>
      <c r="D25" s="5744">
        <f>P.6!S49</f>
        <v>0</v>
      </c>
      <c r="E25" s="5744">
        <f>P.6!T49</f>
        <v>0</v>
      </c>
      <c r="F25" s="5744">
        <f>P.6!U49</f>
        <v>0</v>
      </c>
      <c r="G25" s="5745">
        <f t="shared" si="0"/>
        <v>0</v>
      </c>
      <c r="H25" s="121"/>
      <c r="I25" s="5752">
        <f>P.6!AI49</f>
        <v>0</v>
      </c>
      <c r="J25" s="121"/>
      <c r="K25" s="5747">
        <f t="shared" si="1"/>
        <v>0</v>
      </c>
      <c r="L25" s="5748">
        <f>P.6!Y49</f>
        <v>0</v>
      </c>
      <c r="M25" s="5749">
        <f>P.6!Z49</f>
        <v>0</v>
      </c>
      <c r="N25" s="5749">
        <f>P.6!AA49</f>
        <v>0</v>
      </c>
      <c r="O25" s="5749">
        <f>P.6!AB49</f>
        <v>0</v>
      </c>
      <c r="P25" s="5749">
        <f>P.6!AC49</f>
        <v>0</v>
      </c>
      <c r="Q25" s="5749">
        <f>P.6!AD49</f>
        <v>0</v>
      </c>
      <c r="R25" s="5749">
        <f>P.6!AE49</f>
        <v>0</v>
      </c>
      <c r="S25" s="5750">
        <f t="shared" si="2"/>
        <v>0</v>
      </c>
      <c r="T25" s="5751">
        <f t="shared" si="3"/>
        <v>0</v>
      </c>
      <c r="U25" s="784"/>
      <c r="V25" s="5752">
        <f>P.6!AJ49</f>
        <v>0</v>
      </c>
      <c r="W25" s="121"/>
      <c r="X25" s="164"/>
    </row>
    <row r="26" spans="1:24">
      <c r="A26" s="164"/>
      <c r="B26" s="121"/>
      <c r="C26" s="5743" t="s">
        <v>814</v>
      </c>
      <c r="D26" s="5744">
        <f>P.6!S50</f>
        <v>0</v>
      </c>
      <c r="E26" s="5744">
        <f>P.6!T50</f>
        <v>0</v>
      </c>
      <c r="F26" s="5744">
        <f>P.6!U50</f>
        <v>0</v>
      </c>
      <c r="G26" s="5745">
        <f t="shared" si="0"/>
        <v>0</v>
      </c>
      <c r="H26" s="121"/>
      <c r="I26" s="5752">
        <f>P.6!AI50</f>
        <v>0</v>
      </c>
      <c r="J26" s="121"/>
      <c r="K26" s="5747">
        <f t="shared" si="1"/>
        <v>0</v>
      </c>
      <c r="L26" s="5748">
        <f>P.6!Y50</f>
        <v>0</v>
      </c>
      <c r="M26" s="5749">
        <f>P.6!Z50</f>
        <v>0</v>
      </c>
      <c r="N26" s="5749">
        <f>P.6!AA50</f>
        <v>0</v>
      </c>
      <c r="O26" s="5749">
        <f>P.6!AB50</f>
        <v>0</v>
      </c>
      <c r="P26" s="5749">
        <f>P.6!AC50</f>
        <v>0</v>
      </c>
      <c r="Q26" s="5749">
        <f>P.6!AD50</f>
        <v>0</v>
      </c>
      <c r="R26" s="5749">
        <f>P.6!AE50</f>
        <v>0</v>
      </c>
      <c r="S26" s="5750">
        <f t="shared" si="2"/>
        <v>0</v>
      </c>
      <c r="T26" s="5751">
        <f t="shared" si="3"/>
        <v>0</v>
      </c>
      <c r="U26" s="784"/>
      <c r="V26" s="5752">
        <f>P.6!AJ50</f>
        <v>0</v>
      </c>
      <c r="W26" s="121"/>
      <c r="X26" s="164"/>
    </row>
    <row r="27" spans="1:24">
      <c r="A27" s="164"/>
      <c r="B27" s="121"/>
      <c r="C27" s="5743" t="s">
        <v>3320</v>
      </c>
      <c r="D27" s="5744"/>
      <c r="E27" s="5744"/>
      <c r="F27" s="5744"/>
      <c r="G27" s="5745">
        <f t="shared" si="0"/>
        <v>0</v>
      </c>
      <c r="H27" s="121"/>
      <c r="I27" s="5752"/>
      <c r="J27" s="121"/>
      <c r="K27" s="5747">
        <f t="shared" si="1"/>
        <v>0</v>
      </c>
      <c r="L27" s="5748"/>
      <c r="M27" s="5749"/>
      <c r="N27" s="5749"/>
      <c r="O27" s="5749"/>
      <c r="P27" s="5749"/>
      <c r="Q27" s="5749"/>
      <c r="R27" s="5749"/>
      <c r="S27" s="5750">
        <f t="shared" ref="S27:S28" si="4">O27-R27</f>
        <v>0</v>
      </c>
      <c r="T27" s="5751">
        <f t="shared" ref="T27:T28" si="5">M27+O27</f>
        <v>0</v>
      </c>
      <c r="U27" s="784"/>
      <c r="V27" s="5752"/>
      <c r="W27" s="121"/>
      <c r="X27" s="164"/>
    </row>
    <row r="28" spans="1:24">
      <c r="A28" s="164"/>
      <c r="B28" s="121"/>
      <c r="C28" s="5743" t="s">
        <v>812</v>
      </c>
      <c r="D28" s="5744"/>
      <c r="E28" s="5744"/>
      <c r="F28" s="5744"/>
      <c r="G28" s="5745">
        <f t="shared" si="0"/>
        <v>0</v>
      </c>
      <c r="H28" s="121"/>
      <c r="I28" s="5752"/>
      <c r="J28" s="121"/>
      <c r="K28" s="5747">
        <f t="shared" si="1"/>
        <v>0</v>
      </c>
      <c r="L28" s="5748"/>
      <c r="M28" s="5749"/>
      <c r="N28" s="5749"/>
      <c r="O28" s="5749"/>
      <c r="P28" s="5749"/>
      <c r="Q28" s="5749"/>
      <c r="R28" s="5749"/>
      <c r="S28" s="5750">
        <f t="shared" si="4"/>
        <v>0</v>
      </c>
      <c r="T28" s="5751">
        <f t="shared" si="5"/>
        <v>0</v>
      </c>
      <c r="U28" s="784"/>
      <c r="V28" s="5752"/>
      <c r="W28" s="121"/>
      <c r="X28" s="164"/>
    </row>
    <row r="29" spans="1:24">
      <c r="A29" s="164"/>
      <c r="B29" s="121"/>
      <c r="C29" s="5743" t="s">
        <v>3321</v>
      </c>
      <c r="D29" s="5744">
        <f>P.7!V48</f>
        <v>0</v>
      </c>
      <c r="E29" s="5744">
        <f>P.7!W48</f>
        <v>0</v>
      </c>
      <c r="F29" s="5744">
        <f>P.7!X48</f>
        <v>0</v>
      </c>
      <c r="G29" s="5745">
        <f t="shared" si="0"/>
        <v>0</v>
      </c>
      <c r="H29" s="121"/>
      <c r="I29" s="5752">
        <f>P.7!AL48</f>
        <v>0</v>
      </c>
      <c r="J29" s="121"/>
      <c r="K29" s="5747">
        <f t="shared" si="1"/>
        <v>0</v>
      </c>
      <c r="L29" s="5748">
        <f>P.7!AB48</f>
        <v>0</v>
      </c>
      <c r="M29" s="5749">
        <f>P.7!AC48</f>
        <v>0</v>
      </c>
      <c r="N29" s="5749">
        <f>P.7!AD48</f>
        <v>0</v>
      </c>
      <c r="O29" s="5749">
        <f>P.7!AE48</f>
        <v>0</v>
      </c>
      <c r="P29" s="5749">
        <f>P.7!AF48</f>
        <v>0</v>
      </c>
      <c r="Q29" s="5749">
        <f>P.7!AG48</f>
        <v>0</v>
      </c>
      <c r="R29" s="5749">
        <f>P.7!AH48</f>
        <v>0</v>
      </c>
      <c r="S29" s="5750">
        <f t="shared" si="2"/>
        <v>0</v>
      </c>
      <c r="T29" s="5751">
        <f t="shared" si="3"/>
        <v>0</v>
      </c>
      <c r="U29" s="784"/>
      <c r="V29" s="5752">
        <f>P.7!AM48</f>
        <v>0</v>
      </c>
      <c r="W29" s="121"/>
      <c r="X29" s="164"/>
    </row>
    <row r="30" spans="1:24">
      <c r="A30" s="164"/>
      <c r="B30" s="121"/>
      <c r="C30" s="5743" t="s">
        <v>815</v>
      </c>
      <c r="D30" s="5744">
        <f>P.7!V49</f>
        <v>0</v>
      </c>
      <c r="E30" s="5744">
        <f>P.7!W49</f>
        <v>0</v>
      </c>
      <c r="F30" s="5744">
        <f>P.7!X49</f>
        <v>0</v>
      </c>
      <c r="G30" s="5745">
        <f t="shared" si="0"/>
        <v>0</v>
      </c>
      <c r="H30" s="121"/>
      <c r="I30" s="5752">
        <f>P.7!AL49</f>
        <v>0</v>
      </c>
      <c r="J30" s="121"/>
      <c r="K30" s="5747">
        <f t="shared" si="1"/>
        <v>0</v>
      </c>
      <c r="L30" s="5748">
        <f>P.7!AB49</f>
        <v>0</v>
      </c>
      <c r="M30" s="5749">
        <f>P.7!AC49</f>
        <v>0</v>
      </c>
      <c r="N30" s="5749">
        <f>P.7!AD49</f>
        <v>0</v>
      </c>
      <c r="O30" s="5749">
        <f>P.7!AE49</f>
        <v>0</v>
      </c>
      <c r="P30" s="5749">
        <f>P.7!AF49</f>
        <v>0</v>
      </c>
      <c r="Q30" s="5749">
        <f>P.7!AG49</f>
        <v>0</v>
      </c>
      <c r="R30" s="5749">
        <f>P.7!AH49</f>
        <v>0</v>
      </c>
      <c r="S30" s="5750">
        <f t="shared" si="2"/>
        <v>0</v>
      </c>
      <c r="T30" s="5751">
        <f t="shared" si="3"/>
        <v>0</v>
      </c>
      <c r="U30" s="784"/>
      <c r="V30" s="5752">
        <f>P.7!AM49</f>
        <v>0</v>
      </c>
      <c r="W30" s="121"/>
      <c r="X30" s="164"/>
    </row>
    <row r="31" spans="1:24">
      <c r="A31" s="164"/>
      <c r="B31" s="121"/>
      <c r="C31" s="5743" t="s">
        <v>3322</v>
      </c>
      <c r="D31" s="5744">
        <f>P.8!S49</f>
        <v>0</v>
      </c>
      <c r="E31" s="5744">
        <f>P.8!T49</f>
        <v>0</v>
      </c>
      <c r="F31" s="5744">
        <f>P.8!U49</f>
        <v>0</v>
      </c>
      <c r="G31" s="5745">
        <f t="shared" si="0"/>
        <v>0</v>
      </c>
      <c r="H31" s="121"/>
      <c r="I31" s="5752">
        <f>P.8!AI49</f>
        <v>0</v>
      </c>
      <c r="J31" s="121"/>
      <c r="K31" s="5747">
        <f t="shared" si="1"/>
        <v>0</v>
      </c>
      <c r="L31" s="5748">
        <f>P.8!Y49</f>
        <v>0</v>
      </c>
      <c r="M31" s="5749">
        <f>P.8!Z49</f>
        <v>0</v>
      </c>
      <c r="N31" s="5749">
        <f>P.8!AA49</f>
        <v>0</v>
      </c>
      <c r="O31" s="5749">
        <f>P.8!AB49</f>
        <v>0</v>
      </c>
      <c r="P31" s="5749">
        <f>P.8!AC49</f>
        <v>0</v>
      </c>
      <c r="Q31" s="5749">
        <f>P.8!AD49</f>
        <v>0</v>
      </c>
      <c r="R31" s="5749">
        <f>P.8!AE49</f>
        <v>0</v>
      </c>
      <c r="S31" s="5750">
        <f t="shared" si="2"/>
        <v>0</v>
      </c>
      <c r="T31" s="5751">
        <f t="shared" si="3"/>
        <v>0</v>
      </c>
      <c r="U31" s="784"/>
      <c r="V31" s="5752">
        <f>P.8!AJ49</f>
        <v>0</v>
      </c>
      <c r="W31" s="121"/>
      <c r="X31" s="164"/>
    </row>
    <row r="32" spans="1:24">
      <c r="A32" s="164"/>
      <c r="B32" s="121"/>
      <c r="C32" s="5743" t="s">
        <v>816</v>
      </c>
      <c r="D32" s="5744">
        <f>P.8!S50</f>
        <v>0</v>
      </c>
      <c r="E32" s="5744">
        <f>P.8!T50</f>
        <v>0</v>
      </c>
      <c r="F32" s="5744">
        <f>P.8!U50</f>
        <v>0</v>
      </c>
      <c r="G32" s="5745">
        <f t="shared" si="0"/>
        <v>0</v>
      </c>
      <c r="H32" s="121"/>
      <c r="I32" s="5752">
        <f>P.8!AI50</f>
        <v>0</v>
      </c>
      <c r="J32" s="121"/>
      <c r="K32" s="5747">
        <f t="shared" si="1"/>
        <v>0</v>
      </c>
      <c r="L32" s="5748">
        <f>P.8!Y50</f>
        <v>0</v>
      </c>
      <c r="M32" s="5749">
        <f>P.8!Z50</f>
        <v>0</v>
      </c>
      <c r="N32" s="5749">
        <f>P.8!AA50</f>
        <v>0</v>
      </c>
      <c r="O32" s="5749">
        <f>P.8!AB50</f>
        <v>0</v>
      </c>
      <c r="P32" s="5749">
        <f>P.8!AC50</f>
        <v>0</v>
      </c>
      <c r="Q32" s="5749">
        <f>P.8!AD50</f>
        <v>0</v>
      </c>
      <c r="R32" s="5749">
        <f>P.8!AE50</f>
        <v>0</v>
      </c>
      <c r="S32" s="5750">
        <f t="shared" si="2"/>
        <v>0</v>
      </c>
      <c r="T32" s="5751">
        <f t="shared" si="3"/>
        <v>0</v>
      </c>
      <c r="U32" s="784"/>
      <c r="V32" s="5752">
        <f>P.8!AJ50</f>
        <v>0</v>
      </c>
      <c r="W32" s="121"/>
      <c r="X32" s="164"/>
    </row>
    <row r="33" spans="1:27">
      <c r="A33" s="164"/>
      <c r="B33" s="121"/>
      <c r="C33" s="5743" t="s">
        <v>3323</v>
      </c>
      <c r="D33" s="5744">
        <f>P.9!AA48</f>
        <v>0</v>
      </c>
      <c r="E33" s="5744">
        <f>P.9!AB48</f>
        <v>0</v>
      </c>
      <c r="F33" s="5744">
        <f>P.9!AC48</f>
        <v>0</v>
      </c>
      <c r="G33" s="5745">
        <f t="shared" si="0"/>
        <v>0</v>
      </c>
      <c r="H33" s="121"/>
      <c r="I33" s="5752">
        <f>P.9!AQ48</f>
        <v>0</v>
      </c>
      <c r="J33" s="121"/>
      <c r="K33" s="5747">
        <f t="shared" si="1"/>
        <v>0</v>
      </c>
      <c r="L33" s="5748">
        <f>P.9!AG48</f>
        <v>0</v>
      </c>
      <c r="M33" s="5749">
        <f>P.9!AH48</f>
        <v>0</v>
      </c>
      <c r="N33" s="5749">
        <f>P.9!AI48</f>
        <v>0</v>
      </c>
      <c r="O33" s="5749">
        <f>P.9!AJ48</f>
        <v>0</v>
      </c>
      <c r="P33" s="5749">
        <f>P.9!AK48</f>
        <v>0</v>
      </c>
      <c r="Q33" s="5749">
        <f>P.9!AL48</f>
        <v>0</v>
      </c>
      <c r="R33" s="5749">
        <f>P.9!AM48</f>
        <v>0</v>
      </c>
      <c r="S33" s="5750">
        <f t="shared" si="2"/>
        <v>0</v>
      </c>
      <c r="T33" s="5751">
        <f t="shared" si="3"/>
        <v>0</v>
      </c>
      <c r="U33" s="784"/>
      <c r="V33" s="5752">
        <f>P.9!AR48</f>
        <v>0</v>
      </c>
      <c r="W33" s="121"/>
      <c r="X33" s="164"/>
    </row>
    <row r="34" spans="1:27">
      <c r="A34" s="164"/>
      <c r="B34" s="121"/>
      <c r="C34" s="5743" t="s">
        <v>817</v>
      </c>
      <c r="D34" s="5744">
        <f>P.9!AA49</f>
        <v>0</v>
      </c>
      <c r="E34" s="5744">
        <f>P.9!AB49</f>
        <v>0</v>
      </c>
      <c r="F34" s="5744">
        <f>P.9!AC49</f>
        <v>0</v>
      </c>
      <c r="G34" s="5745">
        <f t="shared" si="0"/>
        <v>0</v>
      </c>
      <c r="H34" s="121"/>
      <c r="I34" s="5752">
        <f>P.9!AQ49</f>
        <v>0</v>
      </c>
      <c r="J34" s="121"/>
      <c r="K34" s="5747">
        <f t="shared" si="1"/>
        <v>0</v>
      </c>
      <c r="L34" s="5748">
        <f>P.9!AG49</f>
        <v>0</v>
      </c>
      <c r="M34" s="5749">
        <f>P.9!AH49</f>
        <v>0</v>
      </c>
      <c r="N34" s="5749">
        <f>P.9!AI49</f>
        <v>0</v>
      </c>
      <c r="O34" s="5749">
        <f>P.9!AJ49</f>
        <v>0</v>
      </c>
      <c r="P34" s="5749">
        <f>P.9!AK49</f>
        <v>0</v>
      </c>
      <c r="Q34" s="5749">
        <f>P.9!AL49</f>
        <v>0</v>
      </c>
      <c r="R34" s="5749">
        <f>P.9!AM49</f>
        <v>0</v>
      </c>
      <c r="S34" s="5750">
        <f t="shared" si="2"/>
        <v>0</v>
      </c>
      <c r="T34" s="5751">
        <f t="shared" si="3"/>
        <v>0</v>
      </c>
      <c r="U34" s="784"/>
      <c r="V34" s="5752">
        <f>P.9!AR49</f>
        <v>0</v>
      </c>
      <c r="W34" s="121"/>
      <c r="X34" s="164"/>
    </row>
    <row r="35" spans="1:27">
      <c r="A35" s="164"/>
      <c r="B35" s="121"/>
      <c r="C35" s="5743" t="s">
        <v>3324</v>
      </c>
      <c r="D35" s="5744">
        <f>P.11!U49</f>
        <v>0</v>
      </c>
      <c r="E35" s="5744">
        <f>P.11!V49</f>
        <v>0</v>
      </c>
      <c r="F35" s="5744">
        <f>P.11!W49</f>
        <v>0</v>
      </c>
      <c r="G35" s="5745">
        <f t="shared" si="0"/>
        <v>0</v>
      </c>
      <c r="H35" s="121"/>
      <c r="I35" s="5752">
        <f>P.11!AK49</f>
        <v>0</v>
      </c>
      <c r="J35" s="121"/>
      <c r="K35" s="5747">
        <f t="shared" si="1"/>
        <v>0</v>
      </c>
      <c r="L35" s="5748">
        <f>P.11!AA49</f>
        <v>0</v>
      </c>
      <c r="M35" s="5749">
        <f>P.11!AB49</f>
        <v>0</v>
      </c>
      <c r="N35" s="5749">
        <f>P.11!AC49</f>
        <v>0</v>
      </c>
      <c r="O35" s="5749">
        <f>P.11!AD49</f>
        <v>0</v>
      </c>
      <c r="P35" s="5749">
        <f>P.11!AE49</f>
        <v>0</v>
      </c>
      <c r="Q35" s="5749">
        <f>P.11!AF49</f>
        <v>0</v>
      </c>
      <c r="R35" s="5749">
        <f>P.11!AG49</f>
        <v>0</v>
      </c>
      <c r="S35" s="5750">
        <f t="shared" si="2"/>
        <v>0</v>
      </c>
      <c r="T35" s="5751">
        <f t="shared" si="3"/>
        <v>0</v>
      </c>
      <c r="U35" s="784"/>
      <c r="V35" s="5752">
        <f>P.11!AL49</f>
        <v>0</v>
      </c>
      <c r="W35" s="121"/>
      <c r="X35" s="164"/>
    </row>
    <row r="36" spans="1:27">
      <c r="A36" s="164"/>
      <c r="B36" s="121"/>
      <c r="C36" s="5743" t="s">
        <v>818</v>
      </c>
      <c r="D36" s="5744">
        <f>P.11!U50</f>
        <v>0</v>
      </c>
      <c r="E36" s="5744">
        <f>P.11!V50</f>
        <v>0</v>
      </c>
      <c r="F36" s="5744">
        <f>P.11!W50</f>
        <v>0</v>
      </c>
      <c r="G36" s="5745">
        <f t="shared" si="0"/>
        <v>0</v>
      </c>
      <c r="H36" s="121"/>
      <c r="I36" s="5752">
        <f>P.11!AK50</f>
        <v>0</v>
      </c>
      <c r="J36" s="121"/>
      <c r="K36" s="5747">
        <f t="shared" si="1"/>
        <v>0</v>
      </c>
      <c r="L36" s="5748">
        <f>P.11!AA50</f>
        <v>0</v>
      </c>
      <c r="M36" s="5749">
        <f>P.11!AB50</f>
        <v>0</v>
      </c>
      <c r="N36" s="5749">
        <f>P.11!AC50</f>
        <v>0</v>
      </c>
      <c r="O36" s="5749">
        <f>P.11!AD50</f>
        <v>0</v>
      </c>
      <c r="P36" s="5749">
        <f>P.11!AE50</f>
        <v>0</v>
      </c>
      <c r="Q36" s="5749">
        <f>P.11!AF50</f>
        <v>0</v>
      </c>
      <c r="R36" s="5749">
        <f>P.11!AG50</f>
        <v>0</v>
      </c>
      <c r="S36" s="5750">
        <f t="shared" si="2"/>
        <v>0</v>
      </c>
      <c r="T36" s="5751">
        <f t="shared" si="3"/>
        <v>0</v>
      </c>
      <c r="U36" s="784"/>
      <c r="V36" s="5752">
        <f>P.11!AL50</f>
        <v>0</v>
      </c>
      <c r="W36" s="121"/>
      <c r="X36" s="164"/>
    </row>
    <row r="37" spans="1:27">
      <c r="A37" s="164"/>
      <c r="B37" s="121"/>
      <c r="C37" s="5743" t="s">
        <v>3325</v>
      </c>
      <c r="D37" s="5748">
        <f>P.12!T47</f>
        <v>0</v>
      </c>
      <c r="E37" s="5748">
        <f>P.12!U47</f>
        <v>0</v>
      </c>
      <c r="F37" s="5748">
        <f>P.12!V47</f>
        <v>0</v>
      </c>
      <c r="G37" s="5745">
        <f t="shared" si="0"/>
        <v>0</v>
      </c>
      <c r="H37" s="121"/>
      <c r="I37" s="5752">
        <f>P.12!AL47</f>
        <v>0</v>
      </c>
      <c r="J37" s="121"/>
      <c r="K37" s="5747">
        <f>L37+M37</f>
        <v>0</v>
      </c>
      <c r="L37" s="5748">
        <f>P.12!AB47</f>
        <v>0</v>
      </c>
      <c r="M37" s="5749">
        <f>P.12!AC47</f>
        <v>0</v>
      </c>
      <c r="N37" s="5749">
        <f>P.12!AD47</f>
        <v>0</v>
      </c>
      <c r="O37" s="5749">
        <f>P.12!AE47</f>
        <v>0</v>
      </c>
      <c r="P37" s="5749">
        <f>P.12!AF47</f>
        <v>0</v>
      </c>
      <c r="Q37" s="5749">
        <f>P.12!AG47</f>
        <v>0</v>
      </c>
      <c r="R37" s="5749">
        <f>P.12!AH47</f>
        <v>0</v>
      </c>
      <c r="S37" s="5750">
        <f>O37-R37</f>
        <v>0</v>
      </c>
      <c r="T37" s="5751">
        <f>M37+O37</f>
        <v>0</v>
      </c>
      <c r="U37" s="784"/>
      <c r="V37" s="5752">
        <f>P.12!AM47</f>
        <v>0</v>
      </c>
      <c r="W37" s="121"/>
      <c r="X37" s="164"/>
    </row>
    <row r="38" spans="1:27">
      <c r="A38" s="164"/>
      <c r="B38" s="121"/>
      <c r="C38" s="5743" t="s">
        <v>819</v>
      </c>
      <c r="D38" s="5748">
        <f>P.12!T48</f>
        <v>0</v>
      </c>
      <c r="E38" s="5748">
        <f>P.12!U48</f>
        <v>0</v>
      </c>
      <c r="F38" s="5748">
        <f>P.12!V48</f>
        <v>0</v>
      </c>
      <c r="G38" s="5745">
        <f t="shared" si="0"/>
        <v>0</v>
      </c>
      <c r="H38" s="121"/>
      <c r="I38" s="5752">
        <f>P.12!AL48</f>
        <v>0</v>
      </c>
      <c r="J38" s="121"/>
      <c r="K38" s="5747">
        <f>L38+M38</f>
        <v>0</v>
      </c>
      <c r="L38" s="5748">
        <f>P.12!AB48</f>
        <v>0</v>
      </c>
      <c r="M38" s="5749">
        <f>P.12!AC48</f>
        <v>0</v>
      </c>
      <c r="N38" s="5749">
        <f>P.12!AD48</f>
        <v>0</v>
      </c>
      <c r="O38" s="5749">
        <f>P.12!AE48</f>
        <v>0</v>
      </c>
      <c r="P38" s="5749">
        <f>P.12!AF48</f>
        <v>0</v>
      </c>
      <c r="Q38" s="5749">
        <f>P.12!AG48</f>
        <v>0</v>
      </c>
      <c r="R38" s="5749">
        <f>P.12!AH48</f>
        <v>0</v>
      </c>
      <c r="S38" s="5750">
        <f>O38-R38</f>
        <v>0</v>
      </c>
      <c r="T38" s="5751">
        <f>M38+O38</f>
        <v>0</v>
      </c>
      <c r="U38" s="784"/>
      <c r="V38" s="5752">
        <f>P.12!AM48</f>
        <v>0</v>
      </c>
      <c r="W38" s="121"/>
      <c r="X38" s="164"/>
    </row>
    <row r="39" spans="1:27">
      <c r="A39" s="164"/>
      <c r="B39" s="121"/>
      <c r="C39" s="5743" t="s">
        <v>3326</v>
      </c>
      <c r="D39" s="5744">
        <f>P.13!R48</f>
        <v>0</v>
      </c>
      <c r="E39" s="5744">
        <f>P.13!S48</f>
        <v>0</v>
      </c>
      <c r="F39" s="5744">
        <f>P.13!T48</f>
        <v>0</v>
      </c>
      <c r="G39" s="5745">
        <f t="shared" si="0"/>
        <v>0</v>
      </c>
      <c r="H39" s="121"/>
      <c r="I39" s="5752">
        <f>P.13!AH48</f>
        <v>0</v>
      </c>
      <c r="J39" s="121"/>
      <c r="K39" s="5747">
        <f t="shared" si="1"/>
        <v>0</v>
      </c>
      <c r="L39" s="5748">
        <f>P.13!X48</f>
        <v>0</v>
      </c>
      <c r="M39" s="5749">
        <f>P.13!Y48</f>
        <v>0</v>
      </c>
      <c r="N39" s="5749">
        <f>P.13!Z48</f>
        <v>0</v>
      </c>
      <c r="O39" s="5749">
        <f>P.13!AA48</f>
        <v>0</v>
      </c>
      <c r="P39" s="5749">
        <f>P.13!AB48</f>
        <v>0</v>
      </c>
      <c r="Q39" s="5749">
        <f>P.13!AC48</f>
        <v>0</v>
      </c>
      <c r="R39" s="5749">
        <f>P.13!AD48</f>
        <v>0</v>
      </c>
      <c r="S39" s="5750">
        <f t="shared" si="2"/>
        <v>0</v>
      </c>
      <c r="T39" s="5751">
        <f t="shared" si="3"/>
        <v>0</v>
      </c>
      <c r="U39" s="784"/>
      <c r="V39" s="5752">
        <f>P.13!AI48</f>
        <v>0</v>
      </c>
      <c r="W39" s="121"/>
      <c r="X39" s="164"/>
    </row>
    <row r="40" spans="1:27">
      <c r="A40" s="164"/>
      <c r="B40" s="121"/>
      <c r="C40" s="5743" t="s">
        <v>820</v>
      </c>
      <c r="D40" s="5744">
        <f>P.13!R49</f>
        <v>0</v>
      </c>
      <c r="E40" s="5744">
        <f>P.13!S49</f>
        <v>0</v>
      </c>
      <c r="F40" s="5744">
        <f>P.13!T49</f>
        <v>0</v>
      </c>
      <c r="G40" s="5745">
        <f t="shared" si="0"/>
        <v>0</v>
      </c>
      <c r="H40" s="121"/>
      <c r="I40" s="5752">
        <f>P.13!AH49</f>
        <v>0</v>
      </c>
      <c r="J40" s="121"/>
      <c r="K40" s="5747">
        <f t="shared" si="1"/>
        <v>0</v>
      </c>
      <c r="L40" s="5748">
        <f>P.13!X49</f>
        <v>0</v>
      </c>
      <c r="M40" s="5749">
        <f>P.13!Y49</f>
        <v>0</v>
      </c>
      <c r="N40" s="5749">
        <f>P.13!Z49</f>
        <v>0</v>
      </c>
      <c r="O40" s="5749">
        <f>P.13!AA49</f>
        <v>0</v>
      </c>
      <c r="P40" s="5749">
        <f>P.13!AB49</f>
        <v>0</v>
      </c>
      <c r="Q40" s="5749">
        <f>P.13!AC49</f>
        <v>0</v>
      </c>
      <c r="R40" s="5749">
        <f>P.13!AD49</f>
        <v>0</v>
      </c>
      <c r="S40" s="5750">
        <f t="shared" si="2"/>
        <v>0</v>
      </c>
      <c r="T40" s="5751">
        <f t="shared" si="3"/>
        <v>0</v>
      </c>
      <c r="U40" s="784"/>
      <c r="V40" s="5752">
        <f>P.13!AI49</f>
        <v>0</v>
      </c>
      <c r="W40" s="121"/>
      <c r="X40" s="164"/>
    </row>
    <row r="41" spans="1:27">
      <c r="A41" s="164"/>
      <c r="B41" s="121"/>
      <c r="C41" s="5743" t="s">
        <v>3327</v>
      </c>
      <c r="D41" s="5744">
        <f>P.14!R48</f>
        <v>0</v>
      </c>
      <c r="E41" s="5744">
        <f>P.14!S48</f>
        <v>0</v>
      </c>
      <c r="F41" s="5744">
        <f>P.14!T48</f>
        <v>0</v>
      </c>
      <c r="G41" s="5745">
        <f t="shared" si="0"/>
        <v>0</v>
      </c>
      <c r="H41" s="121"/>
      <c r="I41" s="5752">
        <f>P.14!AH48</f>
        <v>0</v>
      </c>
      <c r="J41" s="121"/>
      <c r="K41" s="5747">
        <f t="shared" si="1"/>
        <v>0</v>
      </c>
      <c r="L41" s="5748">
        <f>P.14!X48</f>
        <v>0</v>
      </c>
      <c r="M41" s="5749">
        <f>P.14!Y48</f>
        <v>0</v>
      </c>
      <c r="N41" s="5749">
        <f>P.14!Z48</f>
        <v>0</v>
      </c>
      <c r="O41" s="5749">
        <f>P.14!AA48</f>
        <v>0</v>
      </c>
      <c r="P41" s="5749">
        <f>P.14!AB48</f>
        <v>0</v>
      </c>
      <c r="Q41" s="5749">
        <f>P.14!AC48</f>
        <v>0</v>
      </c>
      <c r="R41" s="5749">
        <f>P.14!AD48</f>
        <v>0</v>
      </c>
      <c r="S41" s="5750">
        <f t="shared" si="2"/>
        <v>0</v>
      </c>
      <c r="T41" s="5751">
        <f t="shared" si="3"/>
        <v>0</v>
      </c>
      <c r="U41" s="784"/>
      <c r="V41" s="5752">
        <f>P.14!AI48</f>
        <v>0</v>
      </c>
      <c r="W41" s="121"/>
      <c r="X41" s="164"/>
    </row>
    <row r="42" spans="1:27" ht="13.8" thickBot="1">
      <c r="A42" s="164"/>
      <c r="B42" s="121"/>
      <c r="C42" s="1516" t="s">
        <v>821</v>
      </c>
      <c r="D42" s="5753">
        <f>P.14!R49</f>
        <v>0</v>
      </c>
      <c r="E42" s="5753">
        <f>P.14!S49</f>
        <v>0</v>
      </c>
      <c r="F42" s="5753">
        <f>P.14!T49</f>
        <v>0</v>
      </c>
      <c r="G42" s="5754">
        <f t="shared" si="0"/>
        <v>0</v>
      </c>
      <c r="H42" s="121"/>
      <c r="I42" s="1382">
        <f>P.14!AH49</f>
        <v>0</v>
      </c>
      <c r="J42" s="121"/>
      <c r="K42" s="1517">
        <f t="shared" si="1"/>
        <v>0</v>
      </c>
      <c r="L42" s="5755">
        <f>P.14!X49</f>
        <v>0</v>
      </c>
      <c r="M42" s="5756">
        <f>P.14!Y49</f>
        <v>0</v>
      </c>
      <c r="N42" s="5756">
        <f>P.14!Z49</f>
        <v>0</v>
      </c>
      <c r="O42" s="5756">
        <f>P.14!AA49</f>
        <v>0</v>
      </c>
      <c r="P42" s="5756">
        <f>P.14!AB49</f>
        <v>0</v>
      </c>
      <c r="Q42" s="5756">
        <f>P.14!AC49</f>
        <v>0</v>
      </c>
      <c r="R42" s="5756">
        <f>P.14!AD49</f>
        <v>0</v>
      </c>
      <c r="S42" s="5757">
        <f t="shared" si="2"/>
        <v>0</v>
      </c>
      <c r="T42" s="5758">
        <f t="shared" si="3"/>
        <v>0</v>
      </c>
      <c r="U42" s="784"/>
      <c r="V42" s="5752">
        <f>P.14!AI49</f>
        <v>0</v>
      </c>
      <c r="W42" s="121"/>
      <c r="X42" s="164"/>
    </row>
    <row r="43" spans="1:27" ht="13.8" thickBot="1">
      <c r="A43" s="164"/>
      <c r="B43" s="121"/>
      <c r="C43" s="217"/>
      <c r="D43" s="785"/>
      <c r="E43" s="785"/>
      <c r="F43" s="785"/>
      <c r="G43" s="785"/>
      <c r="H43" s="121"/>
      <c r="I43" s="784"/>
      <c r="J43" s="121"/>
      <c r="K43" s="785"/>
      <c r="L43" s="785"/>
      <c r="M43" s="785"/>
      <c r="N43" s="785"/>
      <c r="O43" s="785"/>
      <c r="P43" s="785"/>
      <c r="Q43" s="785"/>
      <c r="R43" s="785"/>
      <c r="S43" s="785"/>
      <c r="T43" s="785"/>
      <c r="U43" s="784"/>
      <c r="V43" s="784"/>
      <c r="W43" s="121"/>
      <c r="X43" s="164"/>
    </row>
    <row r="44" spans="1:27" s="101" customFormat="1">
      <c r="A44" s="178"/>
      <c r="B44" s="160"/>
      <c r="C44" s="5155" t="s">
        <v>3044</v>
      </c>
      <c r="D44" s="5759">
        <f t="shared" ref="D44:G44" si="6">D13+D15+D17+D19+D21+D23+D25+D29+D31+D33+D35+D37+D39+D41+D27</f>
        <v>0</v>
      </c>
      <c r="E44" s="5759">
        <f t="shared" si="6"/>
        <v>0</v>
      </c>
      <c r="F44" s="5759">
        <f t="shared" si="6"/>
        <v>0</v>
      </c>
      <c r="G44" s="5759">
        <f t="shared" si="6"/>
        <v>0</v>
      </c>
      <c r="H44" s="160"/>
      <c r="I44" s="5759">
        <f>I13+I15+I17+I19+I21+I23+I25+I29+I31+I33+I35+I37+I39+I41+I27</f>
        <v>0</v>
      </c>
      <c r="J44" s="160"/>
      <c r="K44" s="5759">
        <f t="shared" ref="K44:T44" si="7">K13+K15+K17+K19+K21+K23+K25+K29+K31+K33+K35+K37+K39+K41+K27</f>
        <v>0</v>
      </c>
      <c r="L44" s="5759">
        <f t="shared" si="7"/>
        <v>0</v>
      </c>
      <c r="M44" s="5759">
        <f t="shared" si="7"/>
        <v>0</v>
      </c>
      <c r="N44" s="5759">
        <f t="shared" si="7"/>
        <v>0</v>
      </c>
      <c r="O44" s="5759">
        <f t="shared" si="7"/>
        <v>0</v>
      </c>
      <c r="P44" s="5759">
        <f t="shared" si="7"/>
        <v>0</v>
      </c>
      <c r="Q44" s="5759">
        <f t="shared" si="7"/>
        <v>0</v>
      </c>
      <c r="R44" s="5759">
        <f t="shared" si="7"/>
        <v>0</v>
      </c>
      <c r="S44" s="5759">
        <f t="shared" si="7"/>
        <v>0</v>
      </c>
      <c r="T44" s="5759">
        <f t="shared" si="7"/>
        <v>0</v>
      </c>
      <c r="U44" s="762"/>
      <c r="V44" s="5759">
        <f>V13+V15+V17+V19+V21+V23+V25+V29+V31+V33+V35+V37+V39+V41+V27</f>
        <v>0</v>
      </c>
      <c r="W44" s="160"/>
      <c r="X44" s="164"/>
      <c r="Y44" s="99"/>
      <c r="Z44" s="99"/>
      <c r="AA44" s="99"/>
    </row>
    <row r="45" spans="1:27" s="101" customFormat="1" ht="13.8" thickBot="1">
      <c r="A45" s="178"/>
      <c r="B45" s="160"/>
      <c r="C45" s="1504" t="s">
        <v>2804</v>
      </c>
      <c r="D45" s="5760">
        <f t="shared" ref="D45:G45" si="8">D14+D16+D18+D20+D22++D24+D26+D30+D32+D34+D36+D38+D40+D42+D28</f>
        <v>0</v>
      </c>
      <c r="E45" s="5760">
        <f t="shared" si="8"/>
        <v>0</v>
      </c>
      <c r="F45" s="5760">
        <f t="shared" si="8"/>
        <v>0</v>
      </c>
      <c r="G45" s="5761">
        <f t="shared" si="8"/>
        <v>0</v>
      </c>
      <c r="H45" s="160"/>
      <c r="I45" s="2564">
        <f>I14+I16+I18+I20+I22++I24+I26+I30+I32+I34+I36+I38+I40+I42+I28</f>
        <v>0</v>
      </c>
      <c r="J45" s="160"/>
      <c r="K45" s="5762">
        <f t="shared" ref="K45:T45" si="9">K14+K16+K18+K20+K22++K24+K26+K30+K32+K34+K36+K38+K40+K42+K28</f>
        <v>0</v>
      </c>
      <c r="L45" s="5760">
        <f t="shared" si="9"/>
        <v>0</v>
      </c>
      <c r="M45" s="5760">
        <f t="shared" si="9"/>
        <v>0</v>
      </c>
      <c r="N45" s="5760">
        <f t="shared" si="9"/>
        <v>0</v>
      </c>
      <c r="O45" s="5760">
        <f t="shared" si="9"/>
        <v>0</v>
      </c>
      <c r="P45" s="5760">
        <f t="shared" si="9"/>
        <v>0</v>
      </c>
      <c r="Q45" s="5760">
        <f t="shared" si="9"/>
        <v>0</v>
      </c>
      <c r="R45" s="5760">
        <f t="shared" si="9"/>
        <v>0</v>
      </c>
      <c r="S45" s="5760">
        <f t="shared" si="9"/>
        <v>0</v>
      </c>
      <c r="T45" s="5761">
        <f t="shared" si="9"/>
        <v>0</v>
      </c>
      <c r="U45" s="762">
        <f t="shared" ref="U45" si="10">U14+U16+U18+U20+U22++U24+U26+U30+U32+U34+U36+U38+U40+U42</f>
        <v>0</v>
      </c>
      <c r="V45" s="2564">
        <f>V14+V16+V18+V20+V22++V24+V26+V30+V32+V34+V36+V38+V40+V42+V28</f>
        <v>0</v>
      </c>
      <c r="W45" s="160"/>
      <c r="X45" s="164"/>
      <c r="Y45" s="99"/>
      <c r="Z45" s="99"/>
      <c r="AA45" s="99"/>
    </row>
    <row r="46" spans="1:27">
      <c r="A46" s="164"/>
      <c r="B46" s="121"/>
      <c r="C46" s="217"/>
      <c r="D46" s="785"/>
      <c r="E46" s="785"/>
      <c r="F46" s="785"/>
      <c r="G46" s="785"/>
      <c r="H46" s="121"/>
      <c r="I46" s="785"/>
      <c r="J46" s="121"/>
      <c r="K46" s="121"/>
      <c r="L46" s="121"/>
      <c r="M46" s="121"/>
      <c r="N46" s="121"/>
      <c r="O46" s="121"/>
      <c r="P46" s="121"/>
      <c r="Q46" s="121"/>
      <c r="R46" s="121"/>
      <c r="S46" s="121"/>
      <c r="T46" s="121"/>
      <c r="U46" s="121"/>
      <c r="V46" s="121"/>
      <c r="W46" s="121"/>
      <c r="X46" s="164"/>
    </row>
    <row r="47" spans="1:27">
      <c r="A47" s="164"/>
      <c r="B47" s="121"/>
      <c r="C47" s="217"/>
      <c r="D47" s="121"/>
      <c r="E47" s="121"/>
      <c r="F47" s="121"/>
      <c r="G47" s="121"/>
      <c r="H47" s="121"/>
      <c r="I47" s="121"/>
      <c r="J47" s="121"/>
      <c r="K47" s="121"/>
      <c r="L47" s="121"/>
      <c r="M47" s="121"/>
      <c r="N47" s="121"/>
      <c r="O47" s="121"/>
      <c r="P47" s="121"/>
      <c r="Q47" s="121"/>
      <c r="R47" s="121"/>
      <c r="S47" s="121"/>
      <c r="T47" s="121"/>
      <c r="U47" s="121"/>
      <c r="V47" s="685"/>
      <c r="W47" s="121"/>
      <c r="X47" s="164"/>
    </row>
    <row r="48" spans="1:27">
      <c r="A48" s="164"/>
      <c r="B48" s="121"/>
      <c r="C48" s="121"/>
      <c r="D48" s="121"/>
      <c r="E48" s="37"/>
      <c r="F48" s="160"/>
      <c r="G48" s="160"/>
      <c r="H48" s="160"/>
      <c r="I48" s="160"/>
      <c r="J48" s="160"/>
      <c r="K48" s="160"/>
      <c r="L48" s="160"/>
      <c r="M48" s="160"/>
      <c r="N48" s="160"/>
      <c r="O48" s="160"/>
      <c r="P48" s="160"/>
      <c r="Q48" s="160"/>
      <c r="R48" s="160"/>
      <c r="S48" s="160"/>
      <c r="T48" s="160"/>
      <c r="U48" s="121"/>
      <c r="V48" s="121"/>
      <c r="W48" s="121"/>
      <c r="X48" s="164"/>
    </row>
    <row r="49" spans="1:24">
      <c r="A49" s="164"/>
      <c r="B49" s="164"/>
      <c r="C49" s="164"/>
      <c r="D49" s="164"/>
      <c r="E49" s="175"/>
      <c r="F49" s="178"/>
      <c r="G49" s="178"/>
      <c r="H49" s="178"/>
      <c r="I49" s="178"/>
      <c r="J49" s="178"/>
      <c r="K49" s="178"/>
      <c r="L49" s="178"/>
      <c r="M49" s="178"/>
      <c r="N49" s="178"/>
      <c r="O49" s="178"/>
      <c r="P49" s="178"/>
      <c r="Q49" s="178"/>
      <c r="R49" s="178"/>
      <c r="S49" s="178"/>
      <c r="T49" s="178"/>
      <c r="U49" s="164"/>
      <c r="V49" s="164"/>
      <c r="W49" s="164"/>
      <c r="X49" s="164"/>
    </row>
    <row r="50" spans="1:24" hidden="1">
      <c r="A50" s="164"/>
      <c r="B50" s="164"/>
      <c r="C50" s="164"/>
      <c r="D50" s="164"/>
      <c r="E50" s="175"/>
      <c r="F50" s="178"/>
      <c r="G50" s="178"/>
      <c r="H50" s="178"/>
      <c r="I50" s="178"/>
      <c r="J50" s="178"/>
      <c r="K50" s="178"/>
      <c r="L50" s="178"/>
      <c r="M50" s="178"/>
      <c r="N50" s="178"/>
      <c r="O50" s="178"/>
      <c r="P50" s="178"/>
      <c r="Q50" s="178"/>
      <c r="R50" s="178"/>
      <c r="S50" s="178"/>
      <c r="T50" s="178"/>
      <c r="U50" s="164"/>
      <c r="V50" s="164"/>
      <c r="W50" s="164"/>
      <c r="X50" s="164"/>
    </row>
    <row r="51" spans="1:24" hidden="1">
      <c r="E51" s="101"/>
      <c r="F51" s="101"/>
      <c r="G51" s="101"/>
      <c r="H51" s="101"/>
      <c r="I51" s="101"/>
      <c r="J51" s="101"/>
      <c r="K51" s="101"/>
      <c r="L51" s="101"/>
      <c r="M51" s="101"/>
      <c r="N51" s="101"/>
      <c r="O51" s="101"/>
      <c r="P51" s="101"/>
      <c r="Q51" s="101"/>
      <c r="R51" s="101"/>
      <c r="S51" s="101"/>
      <c r="T51" s="101"/>
    </row>
    <row r="52" spans="1:24" hidden="1">
      <c r="E52" s="101"/>
      <c r="F52" s="101"/>
      <c r="G52" s="101"/>
      <c r="H52" s="101"/>
      <c r="I52" s="101"/>
      <c r="J52" s="101"/>
      <c r="K52" s="101"/>
      <c r="L52" s="101"/>
      <c r="M52" s="101"/>
      <c r="N52" s="101"/>
      <c r="O52" s="101"/>
      <c r="P52" s="101"/>
      <c r="Q52" s="101"/>
      <c r="R52" s="101"/>
      <c r="S52" s="101"/>
      <c r="T52" s="101"/>
    </row>
  </sheetData>
  <sheetProtection formatCells="0" formatColumns="0" formatRows="0"/>
  <customSheetViews>
    <customSheetView guid="{CC70D5D3-3A1F-46AA-BDCE-F692C2C36BEE}" scale="96" fitToPage="1">
      <pane xSplit="3" ySplit="12" topLeftCell="F44" activePane="bottomRight" state="frozen"/>
      <selection pane="bottomRight" activeCell="R47" sqref="R47"/>
      <pageMargins left="0" right="0" top="0" bottom="0" header="0" footer="0"/>
      <pageSetup paperSize="5" scale="35" fitToHeight="0" orientation="landscape" r:id="rId1"/>
    </customSheetView>
  </customSheetViews>
  <mergeCells count="1">
    <mergeCell ref="K7:T7"/>
  </mergeCells>
  <hyperlinks>
    <hyperlink ref="W2" location="Index!A1" display="Index" xr:uid="{488255EC-6CDA-4C22-A140-9A735A3A70F2}"/>
  </hyperlinks>
  <pageMargins left="0.7" right="0.7" top="0.75" bottom="0.75" header="0.3" footer="0.3"/>
  <pageSetup paperSize="5" scale="35" fitToHeight="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tabColor rgb="FFFF0000"/>
    <pageSetUpPr fitToPage="1"/>
  </sheetPr>
  <dimension ref="A1:AT70"/>
  <sheetViews>
    <sheetView zoomScale="70" zoomScaleNormal="70" workbookViewId="0">
      <selection activeCell="A13" sqref="A13"/>
    </sheetView>
  </sheetViews>
  <sheetFormatPr defaultColWidth="0" defaultRowHeight="12.75" customHeight="1" zeroHeight="1"/>
  <cols>
    <col min="1" max="1" width="3" style="99" customWidth="1"/>
    <col min="2" max="2" width="7.6640625" style="1093" customWidth="1"/>
    <col min="3" max="3" width="40.44140625" style="99" customWidth="1"/>
    <col min="4" max="4" width="18.44140625" style="99" customWidth="1"/>
    <col min="5" max="5" width="31.33203125" style="99" customWidth="1"/>
    <col min="6" max="6" width="19.33203125" style="99" customWidth="1"/>
    <col min="7" max="7" width="18.109375" style="99" customWidth="1"/>
    <col min="8" max="9" width="21.88671875" style="99" customWidth="1"/>
    <col min="10" max="10" width="7.44140625" style="99" bestFit="1" customWidth="1"/>
    <col min="11" max="11" width="15" style="99" bestFit="1" customWidth="1"/>
    <col min="12" max="13" width="12.6640625" style="99" customWidth="1"/>
    <col min="14" max="14" width="12.6640625" style="1091" customWidth="1"/>
    <col min="15" max="15" width="14.6640625" style="99" customWidth="1"/>
    <col min="16" max="16" width="14.6640625" style="113" customWidth="1"/>
    <col min="17" max="29" width="18.6640625" style="99" customWidth="1"/>
    <col min="30" max="30" width="5.109375" style="99" customWidth="1"/>
    <col min="31" max="31" width="12.44140625" style="99" customWidth="1"/>
    <col min="32" max="32" width="19.33203125" style="99" customWidth="1"/>
    <col min="33" max="40" width="18.6640625" style="99" customWidth="1"/>
    <col min="41" max="41" width="4.5546875" style="99" customWidth="1"/>
    <col min="42" max="44" width="18.6640625" style="99" customWidth="1"/>
    <col min="45" max="45" width="9.109375" style="99" customWidth="1"/>
    <col min="46" max="46" width="5.5546875" style="99" customWidth="1"/>
    <col min="47" max="16384" width="9.109375" style="99" hidden="1"/>
  </cols>
  <sheetData>
    <row r="1" spans="1:46" ht="13.2">
      <c r="A1" s="164"/>
      <c r="B1" s="179"/>
      <c r="C1" s="164"/>
      <c r="D1" s="164"/>
      <c r="E1" s="164"/>
      <c r="F1" s="164"/>
      <c r="G1" s="164"/>
      <c r="H1" s="164"/>
      <c r="I1" s="164"/>
      <c r="J1" s="164"/>
      <c r="K1" s="164"/>
      <c r="L1" s="164"/>
      <c r="M1" s="164"/>
      <c r="N1" s="745"/>
      <c r="O1" s="164"/>
      <c r="P1" s="180"/>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row>
    <row r="2" spans="1:46" ht="13.2">
      <c r="A2" s="164"/>
      <c r="B2" s="144" t="s">
        <v>202</v>
      </c>
      <c r="C2" s="121"/>
      <c r="D2" s="121"/>
      <c r="E2" s="121"/>
      <c r="F2" s="121"/>
      <c r="G2" s="121"/>
      <c r="H2" s="121"/>
      <c r="I2" s="121"/>
      <c r="J2" s="121"/>
      <c r="K2" s="121"/>
      <c r="L2" s="121"/>
      <c r="M2" s="121"/>
      <c r="N2" s="742"/>
      <c r="O2" s="121"/>
      <c r="P2" s="21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2204" t="s">
        <v>1</v>
      </c>
      <c r="AT2" s="164"/>
    </row>
    <row r="3" spans="1:46" s="906" customFormat="1" ht="15.6">
      <c r="A3" s="163"/>
      <c r="B3" s="248"/>
      <c r="C3" s="4961" t="s">
        <v>3328</v>
      </c>
      <c r="D3" s="4651"/>
      <c r="E3" s="4651"/>
      <c r="F3" s="4652"/>
      <c r="G3" s="248"/>
      <c r="H3" s="248"/>
      <c r="I3" s="248"/>
      <c r="J3" s="248"/>
      <c r="K3" s="248"/>
      <c r="L3" s="248"/>
      <c r="M3" s="248"/>
      <c r="N3" s="743"/>
      <c r="O3" s="248"/>
      <c r="P3" s="783"/>
      <c r="Q3" s="248"/>
      <c r="R3" s="248"/>
      <c r="S3" s="248"/>
      <c r="T3" s="248"/>
      <c r="U3" s="248"/>
      <c r="V3" s="248"/>
      <c r="W3" s="248"/>
      <c r="X3" s="248"/>
      <c r="Y3" s="248"/>
      <c r="Z3" s="248"/>
      <c r="AA3" s="248"/>
      <c r="AB3" s="248"/>
      <c r="AC3" s="248"/>
      <c r="AD3" s="248"/>
      <c r="AE3" s="248"/>
      <c r="AF3" s="248"/>
      <c r="AG3" s="248"/>
      <c r="AH3" s="248"/>
      <c r="AI3" s="248"/>
      <c r="AJ3" s="248"/>
      <c r="AK3" s="248"/>
      <c r="AL3" s="248"/>
      <c r="AM3" s="248"/>
      <c r="AN3" s="119"/>
      <c r="AO3" s="119"/>
      <c r="AP3" s="39"/>
      <c r="AQ3" s="39"/>
      <c r="AR3" s="39"/>
      <c r="AS3" s="119"/>
      <c r="AT3" s="163"/>
    </row>
    <row r="4" spans="1:46" s="906" customFormat="1" ht="15.6">
      <c r="A4" s="163"/>
      <c r="B4" s="248"/>
      <c r="C4" s="4439" t="s">
        <v>723</v>
      </c>
      <c r="D4" s="8341" t="str">
        <f>J!E4</f>
        <v>ABC Company</v>
      </c>
      <c r="E4" s="8342"/>
      <c r="F4" s="8343"/>
      <c r="G4" s="248"/>
      <c r="H4" s="248"/>
      <c r="I4" s="248"/>
      <c r="J4" s="248"/>
      <c r="K4" s="248"/>
      <c r="L4" s="248"/>
      <c r="M4" s="248"/>
      <c r="N4" s="743"/>
      <c r="O4" s="248"/>
      <c r="P4" s="783"/>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119"/>
      <c r="AP4" s="119"/>
      <c r="AQ4" s="119"/>
      <c r="AR4" s="119"/>
      <c r="AS4" s="119"/>
      <c r="AT4" s="163"/>
    </row>
    <row r="5" spans="1:46" s="906" customFormat="1" ht="15.6">
      <c r="A5" s="163"/>
      <c r="B5" s="248"/>
      <c r="C5" s="4443" t="s">
        <v>724</v>
      </c>
      <c r="D5" s="8344" t="str">
        <f>J!E5</f>
        <v>31 December 202x</v>
      </c>
      <c r="E5" s="8345"/>
      <c r="F5" s="8346"/>
      <c r="G5" s="248"/>
      <c r="H5" s="248"/>
      <c r="I5" s="248"/>
      <c r="J5" s="248"/>
      <c r="K5" s="248"/>
      <c r="L5" s="248"/>
      <c r="M5" s="248"/>
      <c r="N5" s="743"/>
      <c r="O5" s="248"/>
      <c r="P5" s="783"/>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119"/>
      <c r="AP5" s="119"/>
      <c r="AQ5" s="119"/>
      <c r="AR5" s="119"/>
      <c r="AS5" s="119"/>
      <c r="AT5" s="163"/>
    </row>
    <row r="6" spans="1:46" s="906" customFormat="1" ht="15" customHeight="1">
      <c r="A6" s="163"/>
      <c r="B6" s="251"/>
      <c r="C6" s="119"/>
      <c r="D6" s="119"/>
      <c r="E6" s="119"/>
      <c r="F6" s="119"/>
      <c r="G6" s="119"/>
      <c r="H6" s="119"/>
      <c r="I6" s="248"/>
      <c r="J6" s="119"/>
      <c r="K6" s="119"/>
      <c r="L6" s="119"/>
      <c r="M6" s="119"/>
      <c r="N6" s="781"/>
      <c r="O6" s="119"/>
      <c r="P6" s="521"/>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63"/>
    </row>
    <row r="7" spans="1:46" ht="15" customHeight="1">
      <c r="A7" s="164"/>
      <c r="B7" s="210"/>
      <c r="C7" s="8585" t="s">
        <v>3329</v>
      </c>
      <c r="D7" s="8583" t="s">
        <v>3330</v>
      </c>
      <c r="E7" s="8583" t="s">
        <v>3331</v>
      </c>
      <c r="F7" s="8587" t="s">
        <v>3332</v>
      </c>
      <c r="G7" s="5478"/>
      <c r="H7" s="5478"/>
      <c r="I7" s="5299"/>
      <c r="J7" s="5299"/>
      <c r="K7" s="5300"/>
      <c r="L7" s="8590" t="s">
        <v>3333</v>
      </c>
      <c r="M7" s="8514"/>
      <c r="N7" s="8596" t="s">
        <v>3334</v>
      </c>
      <c r="O7" s="8514" t="s">
        <v>3335</v>
      </c>
      <c r="P7" s="8514" t="s">
        <v>3336</v>
      </c>
      <c r="Q7" s="8514" t="s">
        <v>3337</v>
      </c>
      <c r="R7" s="8514" t="s">
        <v>3338</v>
      </c>
      <c r="S7" s="8514" t="s">
        <v>3339</v>
      </c>
      <c r="T7" s="8514" t="s">
        <v>3340</v>
      </c>
      <c r="U7" s="8579" t="s">
        <v>3341</v>
      </c>
      <c r="V7" s="8579" t="s">
        <v>3342</v>
      </c>
      <c r="W7" s="8581" t="s">
        <v>3343</v>
      </c>
      <c r="X7" s="8583" t="s">
        <v>3344</v>
      </c>
      <c r="Y7" s="8583" t="s">
        <v>3345</v>
      </c>
      <c r="Z7" s="8574" t="s">
        <v>3346</v>
      </c>
      <c r="AA7" s="8574" t="s">
        <v>2748</v>
      </c>
      <c r="AB7" s="8574" t="s">
        <v>2749</v>
      </c>
      <c r="AC7" s="8576" t="s">
        <v>3347</v>
      </c>
      <c r="AE7" s="8503" t="s">
        <v>2516</v>
      </c>
      <c r="AF7" s="8504"/>
      <c r="AG7" s="8504"/>
      <c r="AH7" s="8504"/>
      <c r="AI7" s="8504"/>
      <c r="AJ7" s="8504"/>
      <c r="AK7" s="8504"/>
      <c r="AL7" s="8504"/>
      <c r="AM7" s="8504"/>
      <c r="AN7" s="8505"/>
      <c r="AO7" s="100"/>
      <c r="AP7" s="5763" t="s">
        <v>2947</v>
      </c>
      <c r="AQ7" s="5763" t="s">
        <v>2947</v>
      </c>
      <c r="AR7" s="8598" t="s">
        <v>2517</v>
      </c>
      <c r="AS7" s="121"/>
      <c r="AT7" s="164"/>
    </row>
    <row r="8" spans="1:46" ht="14.25" customHeight="1">
      <c r="A8" s="164"/>
      <c r="B8" s="210"/>
      <c r="C8" s="8586"/>
      <c r="D8" s="8584"/>
      <c r="E8" s="8584"/>
      <c r="F8" s="8588"/>
      <c r="G8" s="1666" t="s">
        <v>3332</v>
      </c>
      <c r="H8" s="1666" t="s">
        <v>3348</v>
      </c>
      <c r="I8" s="1666" t="s">
        <v>3349</v>
      </c>
      <c r="J8" s="1666"/>
      <c r="K8" s="1666"/>
      <c r="L8" s="8591"/>
      <c r="M8" s="8592"/>
      <c r="N8" s="8597"/>
      <c r="O8" s="8589"/>
      <c r="P8" s="8589"/>
      <c r="Q8" s="8589"/>
      <c r="R8" s="8589"/>
      <c r="S8" s="8589"/>
      <c r="T8" s="8589"/>
      <c r="U8" s="8580"/>
      <c r="V8" s="8580"/>
      <c r="W8" s="8582"/>
      <c r="X8" s="8584"/>
      <c r="Y8" s="8584"/>
      <c r="Z8" s="8575"/>
      <c r="AA8" s="8575"/>
      <c r="AB8" s="8575"/>
      <c r="AC8" s="8577"/>
      <c r="AD8" s="121"/>
      <c r="AE8" s="5733" t="s">
        <v>1713</v>
      </c>
      <c r="AF8" s="5764" t="s">
        <v>2921</v>
      </c>
      <c r="AG8" s="5764" t="s">
        <v>2922</v>
      </c>
      <c r="AH8" s="5764" t="s">
        <v>2921</v>
      </c>
      <c r="AI8" s="5765" t="s">
        <v>2923</v>
      </c>
      <c r="AJ8" s="1666"/>
      <c r="AK8" s="1677"/>
      <c r="AL8" s="5766"/>
      <c r="AM8" s="5765"/>
      <c r="AN8" s="5736" t="s">
        <v>1710</v>
      </c>
      <c r="AO8" s="220"/>
      <c r="AP8" s="4668" t="s">
        <v>2948</v>
      </c>
      <c r="AQ8" s="4668" t="s">
        <v>2948</v>
      </c>
      <c r="AR8" s="8599"/>
      <c r="AS8" s="121"/>
      <c r="AT8" s="164"/>
    </row>
    <row r="9" spans="1:46" ht="14.25" customHeight="1">
      <c r="A9" s="164"/>
      <c r="B9" s="210"/>
      <c r="C9" s="8586"/>
      <c r="D9" s="8584"/>
      <c r="E9" s="8584"/>
      <c r="F9" s="1729" t="s">
        <v>3350</v>
      </c>
      <c r="G9" s="1730" t="s">
        <v>3351</v>
      </c>
      <c r="H9" s="1731" t="s">
        <v>3352</v>
      </c>
      <c r="I9" s="1666" t="s">
        <v>1791</v>
      </c>
      <c r="J9" s="1666" t="s">
        <v>2977</v>
      </c>
      <c r="K9" s="1666" t="s">
        <v>1251</v>
      </c>
      <c r="L9" s="8593" t="s">
        <v>3353</v>
      </c>
      <c r="M9" s="8594" t="s">
        <v>3354</v>
      </c>
      <c r="N9" s="8597"/>
      <c r="O9" s="8589"/>
      <c r="P9" s="8589"/>
      <c r="Q9" s="8589"/>
      <c r="R9" s="8589"/>
      <c r="S9" s="8589"/>
      <c r="T9" s="8589"/>
      <c r="U9" s="8580"/>
      <c r="V9" s="8580"/>
      <c r="W9" s="8582"/>
      <c r="X9" s="8584"/>
      <c r="Y9" s="8584"/>
      <c r="Z9" s="8575"/>
      <c r="AA9" s="8575"/>
      <c r="AB9" s="8575"/>
      <c r="AC9" s="8577"/>
      <c r="AD9" s="121"/>
      <c r="AE9" s="4163" t="s">
        <v>2925</v>
      </c>
      <c r="AF9" s="2013" t="s">
        <v>1720</v>
      </c>
      <c r="AG9" s="2013" t="s">
        <v>2926</v>
      </c>
      <c r="AH9" s="2013" t="s">
        <v>2927</v>
      </c>
      <c r="AI9" s="2014" t="s">
        <v>2928</v>
      </c>
      <c r="AJ9" s="1666" t="s">
        <v>2747</v>
      </c>
      <c r="AK9" s="1666" t="s">
        <v>2808</v>
      </c>
      <c r="AL9" s="1374" t="s">
        <v>2671</v>
      </c>
      <c r="AM9" s="1666" t="s">
        <v>1717</v>
      </c>
      <c r="AN9" s="1668" t="s">
        <v>1718</v>
      </c>
      <c r="AO9" s="121"/>
      <c r="AP9" s="4668" t="s">
        <v>2952</v>
      </c>
      <c r="AQ9" s="4668" t="s">
        <v>2952</v>
      </c>
      <c r="AR9" s="8599"/>
      <c r="AS9" s="121"/>
      <c r="AT9" s="164"/>
    </row>
    <row r="10" spans="1:46" ht="14.25" customHeight="1">
      <c r="A10" s="164"/>
      <c r="B10" s="210"/>
      <c r="C10" s="8586"/>
      <c r="D10" s="8584"/>
      <c r="E10" s="8584"/>
      <c r="F10" s="1729" t="s">
        <v>3355</v>
      </c>
      <c r="G10" s="1730" t="s">
        <v>3356</v>
      </c>
      <c r="H10" s="1729"/>
      <c r="I10" s="1666" t="s">
        <v>3357</v>
      </c>
      <c r="J10" s="1666" t="s">
        <v>2987</v>
      </c>
      <c r="K10" s="1666" t="s">
        <v>2771</v>
      </c>
      <c r="L10" s="8588"/>
      <c r="M10" s="8595"/>
      <c r="N10" s="8597"/>
      <c r="O10" s="8589"/>
      <c r="P10" s="8589"/>
      <c r="Q10" s="8589"/>
      <c r="R10" s="8589"/>
      <c r="S10" s="8589"/>
      <c r="T10" s="8589"/>
      <c r="U10" s="8580"/>
      <c r="V10" s="8580"/>
      <c r="W10" s="8582"/>
      <c r="X10" s="8584"/>
      <c r="Y10" s="8584"/>
      <c r="Z10" s="8575"/>
      <c r="AA10" s="8575"/>
      <c r="AB10" s="8575"/>
      <c r="AC10" s="8577"/>
      <c r="AD10" s="121"/>
      <c r="AE10" s="4163" t="s">
        <v>1724</v>
      </c>
      <c r="AF10" s="2013" t="s">
        <v>1726</v>
      </c>
      <c r="AG10" s="2013" t="s">
        <v>1726</v>
      </c>
      <c r="AH10" s="2014" t="s">
        <v>1729</v>
      </c>
      <c r="AI10" s="2014" t="s">
        <v>1729</v>
      </c>
      <c r="AJ10" s="1666" t="s">
        <v>1723</v>
      </c>
      <c r="AK10" s="1666" t="s">
        <v>1723</v>
      </c>
      <c r="AL10" s="1374" t="s">
        <v>1723</v>
      </c>
      <c r="AM10" s="1666" t="s">
        <v>1723</v>
      </c>
      <c r="AN10" s="1668" t="s">
        <v>1724</v>
      </c>
      <c r="AO10" s="121"/>
      <c r="AP10" s="5767">
        <v>43100</v>
      </c>
      <c r="AQ10" s="5767">
        <v>43100</v>
      </c>
      <c r="AR10" s="8599"/>
      <c r="AS10" s="121"/>
      <c r="AT10" s="164"/>
    </row>
    <row r="11" spans="1:46" ht="11.25" customHeight="1">
      <c r="A11" s="164"/>
      <c r="B11" s="210"/>
      <c r="C11" s="8586"/>
      <c r="D11" s="8584"/>
      <c r="E11" s="8584"/>
      <c r="F11" s="8588"/>
      <c r="G11" s="5768"/>
      <c r="H11" s="5485"/>
      <c r="I11" s="5769"/>
      <c r="J11" s="5485"/>
      <c r="K11" s="5486" t="s">
        <v>1616</v>
      </c>
      <c r="L11" s="5488"/>
      <c r="M11" s="5488"/>
      <c r="N11" s="8597"/>
      <c r="O11" s="8589"/>
      <c r="P11" s="8589"/>
      <c r="Q11" s="8589"/>
      <c r="R11" s="8589"/>
      <c r="S11" s="8589"/>
      <c r="T11" s="8589"/>
      <c r="U11" s="8580"/>
      <c r="V11" s="8580"/>
      <c r="W11" s="8582"/>
      <c r="X11" s="8584"/>
      <c r="Y11" s="8584"/>
      <c r="Z11" s="8575"/>
      <c r="AA11" s="8575"/>
      <c r="AB11" s="8575"/>
      <c r="AC11" s="8578"/>
      <c r="AD11" s="121"/>
      <c r="AE11" s="1951" t="s">
        <v>3358</v>
      </c>
      <c r="AF11" s="5770"/>
      <c r="AG11" s="5770"/>
      <c r="AH11" s="5771"/>
      <c r="AI11" s="5770"/>
      <c r="AJ11" s="5770"/>
      <c r="AK11" s="5770"/>
      <c r="AL11" s="5770"/>
      <c r="AM11" s="5770" t="s">
        <v>3359</v>
      </c>
      <c r="AN11" s="5496" t="s">
        <v>3360</v>
      </c>
      <c r="AO11" s="121"/>
      <c r="AP11" s="5015" t="s">
        <v>2959</v>
      </c>
      <c r="AQ11" s="5015" t="s">
        <v>2959</v>
      </c>
      <c r="AR11" s="5486" t="s">
        <v>2528</v>
      </c>
      <c r="AS11" s="121"/>
      <c r="AT11" s="164"/>
    </row>
    <row r="12" spans="1:46" ht="14.25" customHeight="1">
      <c r="A12" s="164"/>
      <c r="B12" s="210"/>
      <c r="C12" s="8586"/>
      <c r="D12" s="5486" t="s">
        <v>2148</v>
      </c>
      <c r="E12" s="8584"/>
      <c r="F12" s="8588"/>
      <c r="G12" s="1732"/>
      <c r="H12" s="1666"/>
      <c r="I12" s="1733"/>
      <c r="J12" s="1666"/>
      <c r="K12" s="1710"/>
      <c r="L12" s="1595"/>
      <c r="M12" s="1595"/>
      <c r="N12" s="8597"/>
      <c r="O12" s="8589"/>
      <c r="P12" s="8589"/>
      <c r="Q12" s="8589"/>
      <c r="R12" s="8589"/>
      <c r="S12" s="8589"/>
      <c r="T12" s="8589"/>
      <c r="U12" s="8580"/>
      <c r="V12" s="8580"/>
      <c r="W12" s="8582"/>
      <c r="X12" s="8584"/>
      <c r="Y12" s="8584"/>
      <c r="Z12" s="8575"/>
      <c r="AA12" s="8575"/>
      <c r="AB12" s="8575"/>
      <c r="AC12" s="5772" t="s">
        <v>3361</v>
      </c>
      <c r="AD12" s="121"/>
      <c r="AE12" s="1951"/>
      <c r="AF12" s="5770"/>
      <c r="AG12" s="5770"/>
      <c r="AH12" s="5771"/>
      <c r="AI12" s="5770"/>
      <c r="AJ12" s="5773"/>
      <c r="AK12" s="5770"/>
      <c r="AL12" s="5773"/>
      <c r="AM12" s="5770"/>
      <c r="AN12" s="5496"/>
      <c r="AO12" s="121"/>
      <c r="AP12" s="5015" t="s">
        <v>3362</v>
      </c>
      <c r="AQ12" s="5015" t="s">
        <v>3363</v>
      </c>
      <c r="AR12" s="1182"/>
      <c r="AS12" s="121"/>
      <c r="AT12" s="164"/>
    </row>
    <row r="13" spans="1:46" ht="13.2">
      <c r="A13" s="164"/>
      <c r="B13" s="210"/>
      <c r="C13" s="5497" t="s">
        <v>734</v>
      </c>
      <c r="D13" s="5498" t="s">
        <v>735</v>
      </c>
      <c r="E13" s="5498" t="s">
        <v>736</v>
      </c>
      <c r="F13" s="5498" t="s">
        <v>1249</v>
      </c>
      <c r="G13" s="5498" t="s">
        <v>738</v>
      </c>
      <c r="H13" s="5498" t="s">
        <v>1546</v>
      </c>
      <c r="I13" s="5498" t="s">
        <v>1547</v>
      </c>
      <c r="J13" s="5498" t="s">
        <v>1548</v>
      </c>
      <c r="K13" s="5498" t="s">
        <v>1549</v>
      </c>
      <c r="L13" s="5498" t="s">
        <v>1550</v>
      </c>
      <c r="M13" s="5774" t="s">
        <v>1551</v>
      </c>
      <c r="N13" s="5498" t="s">
        <v>1552</v>
      </c>
      <c r="O13" s="5498" t="s">
        <v>1553</v>
      </c>
      <c r="P13" s="5498" t="s">
        <v>1554</v>
      </c>
      <c r="Q13" s="5498" t="s">
        <v>1555</v>
      </c>
      <c r="R13" s="5498" t="s">
        <v>2266</v>
      </c>
      <c r="S13" s="5498" t="s">
        <v>2267</v>
      </c>
      <c r="T13" s="5498" t="s">
        <v>2268</v>
      </c>
      <c r="U13" s="5498" t="s">
        <v>2269</v>
      </c>
      <c r="V13" s="5775" t="s">
        <v>2270</v>
      </c>
      <c r="W13" s="5775" t="s">
        <v>2717</v>
      </c>
      <c r="X13" s="5775" t="s">
        <v>2718</v>
      </c>
      <c r="Y13" s="5775" t="s">
        <v>2719</v>
      </c>
      <c r="Z13" s="5775" t="s">
        <v>3005</v>
      </c>
      <c r="AA13" s="5775" t="s">
        <v>3006</v>
      </c>
      <c r="AB13" s="5776" t="s">
        <v>3007</v>
      </c>
      <c r="AC13" s="5776" t="s">
        <v>3008</v>
      </c>
      <c r="AD13" s="121"/>
      <c r="AE13" s="2479" t="s">
        <v>3009</v>
      </c>
      <c r="AF13" s="5777" t="s">
        <v>3010</v>
      </c>
      <c r="AG13" s="5777" t="s">
        <v>3011</v>
      </c>
      <c r="AH13" s="5777" t="s">
        <v>3012</v>
      </c>
      <c r="AI13" s="5778" t="s">
        <v>3013</v>
      </c>
      <c r="AJ13" s="5777" t="s">
        <v>3014</v>
      </c>
      <c r="AK13" s="5778" t="s">
        <v>3015</v>
      </c>
      <c r="AL13" s="5777" t="s">
        <v>3016</v>
      </c>
      <c r="AM13" s="5778" t="s">
        <v>3017</v>
      </c>
      <c r="AN13" s="5778" t="s">
        <v>3018</v>
      </c>
      <c r="AO13" s="121"/>
      <c r="AP13" s="5779" t="s">
        <v>3019</v>
      </c>
      <c r="AQ13" s="5779" t="s">
        <v>3020</v>
      </c>
      <c r="AR13" s="5779" t="s">
        <v>3364</v>
      </c>
      <c r="AS13" s="121"/>
      <c r="AT13" s="164"/>
    </row>
    <row r="14" spans="1:46" ht="13.2">
      <c r="A14" s="164"/>
      <c r="B14" s="210"/>
      <c r="C14" s="5322"/>
      <c r="D14" s="1680"/>
      <c r="E14" s="1680"/>
      <c r="F14" s="5780"/>
      <c r="G14" s="5780"/>
      <c r="H14" s="5780"/>
      <c r="I14" s="5780"/>
      <c r="J14" s="5780"/>
      <c r="K14" s="5780"/>
      <c r="L14" s="5781"/>
      <c r="M14" s="5781"/>
      <c r="N14" s="5782"/>
      <c r="O14" s="5780"/>
      <c r="P14" s="5780"/>
      <c r="Q14" s="5780"/>
      <c r="R14" s="5780"/>
      <c r="S14" s="5781"/>
      <c r="T14" s="5781"/>
      <c r="U14" s="5781"/>
      <c r="V14" s="5781"/>
      <c r="W14" s="5780"/>
      <c r="X14" s="5783"/>
      <c r="Y14" s="5783"/>
      <c r="Z14" s="5784"/>
      <c r="AA14" s="5784"/>
      <c r="AB14" s="5784"/>
      <c r="AC14" s="5785">
        <v>0</v>
      </c>
      <c r="AD14" s="121"/>
      <c r="AE14" s="5786"/>
      <c r="AF14" s="5787"/>
      <c r="AG14" s="5787"/>
      <c r="AH14" s="5787"/>
      <c r="AI14" s="5787"/>
      <c r="AJ14" s="5787"/>
      <c r="AK14" s="5787"/>
      <c r="AL14" s="5787"/>
      <c r="AM14" s="5787"/>
      <c r="AN14" s="5788"/>
      <c r="AO14" s="121"/>
      <c r="AP14" s="5789"/>
      <c r="AQ14" s="5336"/>
      <c r="AR14" s="5337"/>
      <c r="AS14" s="121"/>
      <c r="AT14" s="164"/>
    </row>
    <row r="15" spans="1:46" ht="13.2">
      <c r="A15" s="164"/>
      <c r="B15" s="210"/>
      <c r="C15" s="5285"/>
      <c r="D15" s="1690"/>
      <c r="E15" s="1690"/>
      <c r="F15" s="1691"/>
      <c r="G15" s="1691"/>
      <c r="H15" s="1691"/>
      <c r="I15" s="1691"/>
      <c r="J15" s="1691"/>
      <c r="K15" s="1692"/>
      <c r="L15" s="1693"/>
      <c r="M15" s="1693"/>
      <c r="N15" s="1734"/>
      <c r="O15" s="1692"/>
      <c r="P15" s="1692"/>
      <c r="Q15" s="1692"/>
      <c r="R15" s="1692"/>
      <c r="S15" s="1693"/>
      <c r="T15" s="1693"/>
      <c r="U15" s="1693"/>
      <c r="V15" s="1693"/>
      <c r="W15" s="1692"/>
      <c r="X15" s="1694"/>
      <c r="Y15" s="1694"/>
      <c r="Z15" s="1735"/>
      <c r="AA15" s="1735"/>
      <c r="AB15" s="1735"/>
      <c r="AC15" s="1736"/>
      <c r="AD15" s="121"/>
      <c r="AE15" s="5790"/>
      <c r="AF15" s="2029"/>
      <c r="AG15" s="2029"/>
      <c r="AH15" s="2029"/>
      <c r="AI15" s="2029"/>
      <c r="AJ15" s="2029"/>
      <c r="AK15" s="2029"/>
      <c r="AL15" s="2029"/>
      <c r="AM15" s="2029"/>
      <c r="AN15" s="1737"/>
      <c r="AO15" s="121"/>
      <c r="AP15" s="5336"/>
      <c r="AQ15" s="5336"/>
      <c r="AR15" s="5337"/>
      <c r="AS15" s="121"/>
      <c r="AT15" s="164"/>
    </row>
    <row r="16" spans="1:46" ht="13.2">
      <c r="A16" s="164"/>
      <c r="B16" s="210"/>
      <c r="C16" s="5351" t="s">
        <v>3365</v>
      </c>
      <c r="D16" s="1738"/>
      <c r="E16" s="1739"/>
      <c r="F16" s="1740"/>
      <c r="G16" s="1741"/>
      <c r="H16" s="1742"/>
      <c r="I16" s="1742"/>
      <c r="J16" s="1693"/>
      <c r="K16" s="1725" t="b">
        <v>1</v>
      </c>
      <c r="L16" s="1743"/>
      <c r="M16" s="1743"/>
      <c r="N16" s="1744"/>
      <c r="O16" s="1745"/>
      <c r="P16" s="1746"/>
      <c r="Q16" s="1745"/>
      <c r="R16" s="1745"/>
      <c r="S16" s="1745"/>
      <c r="T16" s="1745"/>
      <c r="U16" s="1745"/>
      <c r="V16" s="1745"/>
      <c r="W16" s="1745"/>
      <c r="X16" s="1745"/>
      <c r="Y16" s="1745"/>
      <c r="Z16" s="1735"/>
      <c r="AA16" s="1735"/>
      <c r="AB16" s="1735"/>
      <c r="AC16" s="1747">
        <f>Z16+AA16-AB16</f>
        <v>0</v>
      </c>
      <c r="AD16" s="121"/>
      <c r="AE16" s="5791">
        <f>AF16+AG16</f>
        <v>0</v>
      </c>
      <c r="AF16" s="1745"/>
      <c r="AG16" s="1745"/>
      <c r="AH16" s="1745"/>
      <c r="AI16" s="1745"/>
      <c r="AJ16" s="1745"/>
      <c r="AK16" s="1745"/>
      <c r="AL16" s="1745"/>
      <c r="AM16" s="1748">
        <f>AJ16+AK16-AL16</f>
        <v>0</v>
      </c>
      <c r="AN16" s="1747">
        <f>AG16+AI16</f>
        <v>0</v>
      </c>
      <c r="AO16" s="121"/>
      <c r="AP16" s="5792"/>
      <c r="AQ16" s="5792"/>
      <c r="AR16" s="5793"/>
      <c r="AS16" s="121"/>
      <c r="AT16" s="164"/>
    </row>
    <row r="17" spans="1:46" ht="13.2">
      <c r="A17" s="164"/>
      <c r="B17" s="210"/>
      <c r="C17" s="5351" t="s">
        <v>3365</v>
      </c>
      <c r="D17" s="1738"/>
      <c r="E17" s="1739"/>
      <c r="F17" s="1740"/>
      <c r="G17" s="1741"/>
      <c r="H17" s="1742"/>
      <c r="I17" s="1742"/>
      <c r="J17" s="1693"/>
      <c r="K17" s="1725" t="b">
        <v>0</v>
      </c>
      <c r="L17" s="1743"/>
      <c r="M17" s="1743"/>
      <c r="N17" s="1744"/>
      <c r="O17" s="1745"/>
      <c r="P17" s="1746"/>
      <c r="Q17" s="1745"/>
      <c r="R17" s="1745"/>
      <c r="S17" s="1745"/>
      <c r="T17" s="1745"/>
      <c r="U17" s="1745"/>
      <c r="V17" s="1745"/>
      <c r="W17" s="1745"/>
      <c r="X17" s="1745"/>
      <c r="Y17" s="1745"/>
      <c r="Z17" s="1745"/>
      <c r="AA17" s="1745"/>
      <c r="AB17" s="1745"/>
      <c r="AC17" s="1747">
        <f>Z17+AA17-AB17</f>
        <v>0</v>
      </c>
      <c r="AD17" s="121"/>
      <c r="AE17" s="5791">
        <f>AF17+AG17</f>
        <v>0</v>
      </c>
      <c r="AF17" s="1745"/>
      <c r="AG17" s="1745"/>
      <c r="AH17" s="1745"/>
      <c r="AI17" s="1745"/>
      <c r="AJ17" s="1745"/>
      <c r="AK17" s="1745"/>
      <c r="AL17" s="1745"/>
      <c r="AM17" s="1748">
        <f t="shared" ref="AM17:AM51" si="0">AJ17+AK17-AL17</f>
        <v>0</v>
      </c>
      <c r="AN17" s="1747">
        <f t="shared" ref="AN17:AN51" si="1">AG17+AI17</f>
        <v>0</v>
      </c>
      <c r="AO17" s="121"/>
      <c r="AP17" s="5792"/>
      <c r="AQ17" s="5792"/>
      <c r="AR17" s="5793"/>
      <c r="AS17" s="121"/>
      <c r="AT17" s="164"/>
    </row>
    <row r="18" spans="1:46" ht="13.2">
      <c r="A18" s="164"/>
      <c r="B18" s="210"/>
      <c r="C18" s="5351" t="s">
        <v>3365</v>
      </c>
      <c r="D18" s="1738"/>
      <c r="E18" s="1739"/>
      <c r="F18" s="1740"/>
      <c r="G18" s="1741"/>
      <c r="H18" s="1742"/>
      <c r="I18" s="1742"/>
      <c r="J18" s="1693"/>
      <c r="K18" s="1725" t="b">
        <v>1</v>
      </c>
      <c r="L18" s="1743"/>
      <c r="M18" s="1743"/>
      <c r="N18" s="1744"/>
      <c r="O18" s="1745"/>
      <c r="P18" s="1746"/>
      <c r="Q18" s="1745"/>
      <c r="R18" s="1745"/>
      <c r="S18" s="1745"/>
      <c r="T18" s="1745"/>
      <c r="U18" s="1745"/>
      <c r="V18" s="1745"/>
      <c r="W18" s="1745"/>
      <c r="X18" s="1745"/>
      <c r="Y18" s="1745"/>
      <c r="Z18" s="1745"/>
      <c r="AA18" s="1745"/>
      <c r="AB18" s="1745"/>
      <c r="AC18" s="1747">
        <f>Z18+AA18-AB18</f>
        <v>0</v>
      </c>
      <c r="AD18" s="121"/>
      <c r="AE18" s="5791">
        <f>AF18+AG18</f>
        <v>0</v>
      </c>
      <c r="AF18" s="1745"/>
      <c r="AG18" s="1745"/>
      <c r="AH18" s="1745"/>
      <c r="AI18" s="1745"/>
      <c r="AJ18" s="1745"/>
      <c r="AK18" s="1745"/>
      <c r="AL18" s="1745"/>
      <c r="AM18" s="1748">
        <f t="shared" si="0"/>
        <v>0</v>
      </c>
      <c r="AN18" s="1747">
        <f t="shared" si="1"/>
        <v>0</v>
      </c>
      <c r="AO18" s="121"/>
      <c r="AP18" s="5792"/>
      <c r="AQ18" s="5792"/>
      <c r="AR18" s="5793"/>
      <c r="AS18" s="121"/>
      <c r="AT18" s="164"/>
    </row>
    <row r="19" spans="1:46" ht="13.2">
      <c r="A19" s="164"/>
      <c r="B19" s="210"/>
      <c r="C19" s="5351" t="s">
        <v>3365</v>
      </c>
      <c r="D19" s="1738"/>
      <c r="E19" s="1739"/>
      <c r="F19" s="1740"/>
      <c r="G19" s="1741"/>
      <c r="H19" s="1742"/>
      <c r="I19" s="1742"/>
      <c r="J19" s="1693"/>
      <c r="K19" s="1725" t="b">
        <v>1</v>
      </c>
      <c r="L19" s="1743"/>
      <c r="M19" s="1743"/>
      <c r="N19" s="1744"/>
      <c r="O19" s="1745"/>
      <c r="P19" s="1746"/>
      <c r="Q19" s="1745"/>
      <c r="R19" s="1745"/>
      <c r="S19" s="1745"/>
      <c r="T19" s="1745"/>
      <c r="U19" s="1745"/>
      <c r="V19" s="1745"/>
      <c r="W19" s="1745"/>
      <c r="X19" s="1745"/>
      <c r="Y19" s="1745"/>
      <c r="Z19" s="1745"/>
      <c r="AA19" s="1745"/>
      <c r="AB19" s="1745"/>
      <c r="AC19" s="1747">
        <f t="shared" ref="AC19:AC51" si="2">Z19+AA19-AB19</f>
        <v>0</v>
      </c>
      <c r="AD19" s="121"/>
      <c r="AE19" s="5791">
        <f t="shared" ref="AE19:AE51" si="3">AF19+AG19</f>
        <v>0</v>
      </c>
      <c r="AF19" s="1745"/>
      <c r="AG19" s="1745"/>
      <c r="AH19" s="1745"/>
      <c r="AI19" s="1745"/>
      <c r="AJ19" s="1745"/>
      <c r="AK19" s="1745"/>
      <c r="AL19" s="1745"/>
      <c r="AM19" s="1748">
        <f t="shared" si="0"/>
        <v>0</v>
      </c>
      <c r="AN19" s="1747">
        <f t="shared" si="1"/>
        <v>0</v>
      </c>
      <c r="AO19" s="121"/>
      <c r="AP19" s="5792"/>
      <c r="AQ19" s="5792"/>
      <c r="AR19" s="5793"/>
      <c r="AS19" s="121"/>
      <c r="AT19" s="164"/>
    </row>
    <row r="20" spans="1:46" ht="13.2">
      <c r="A20" s="164"/>
      <c r="B20" s="210"/>
      <c r="C20" s="5351" t="s">
        <v>3365</v>
      </c>
      <c r="D20" s="1738"/>
      <c r="E20" s="1739"/>
      <c r="F20" s="1740"/>
      <c r="G20" s="1741"/>
      <c r="H20" s="1742"/>
      <c r="I20" s="1742"/>
      <c r="J20" s="1693"/>
      <c r="K20" s="1725" t="b">
        <v>1</v>
      </c>
      <c r="L20" s="1743"/>
      <c r="M20" s="1743"/>
      <c r="N20" s="1744"/>
      <c r="O20" s="1745"/>
      <c r="P20" s="1746"/>
      <c r="Q20" s="1745"/>
      <c r="R20" s="1745"/>
      <c r="S20" s="1745"/>
      <c r="T20" s="1745"/>
      <c r="U20" s="1745"/>
      <c r="V20" s="1745"/>
      <c r="W20" s="1745"/>
      <c r="X20" s="1745"/>
      <c r="Y20" s="1745"/>
      <c r="Z20" s="1745"/>
      <c r="AA20" s="1745"/>
      <c r="AB20" s="1745"/>
      <c r="AC20" s="1747">
        <f t="shared" si="2"/>
        <v>0</v>
      </c>
      <c r="AD20" s="121"/>
      <c r="AE20" s="5791">
        <f t="shared" si="3"/>
        <v>0</v>
      </c>
      <c r="AF20" s="1745"/>
      <c r="AG20" s="1745"/>
      <c r="AH20" s="1745"/>
      <c r="AI20" s="1745"/>
      <c r="AJ20" s="1745"/>
      <c r="AK20" s="1745"/>
      <c r="AL20" s="1745"/>
      <c r="AM20" s="1748">
        <f t="shared" si="0"/>
        <v>0</v>
      </c>
      <c r="AN20" s="1747">
        <f t="shared" si="1"/>
        <v>0</v>
      </c>
      <c r="AO20" s="121"/>
      <c r="AP20" s="5792"/>
      <c r="AQ20" s="5792"/>
      <c r="AR20" s="5793"/>
      <c r="AS20" s="121"/>
      <c r="AT20" s="164"/>
    </row>
    <row r="21" spans="1:46" ht="13.2">
      <c r="A21" s="164"/>
      <c r="B21" s="210"/>
      <c r="C21" s="5351" t="s">
        <v>3365</v>
      </c>
      <c r="D21" s="1738"/>
      <c r="E21" s="1739"/>
      <c r="F21" s="1740"/>
      <c r="G21" s="1741"/>
      <c r="H21" s="1742"/>
      <c r="I21" s="1742"/>
      <c r="J21" s="1693"/>
      <c r="K21" s="1725" t="b">
        <v>1</v>
      </c>
      <c r="L21" s="1743"/>
      <c r="M21" s="1743"/>
      <c r="N21" s="1744"/>
      <c r="O21" s="1745"/>
      <c r="P21" s="1746"/>
      <c r="Q21" s="1745"/>
      <c r="R21" s="1745"/>
      <c r="S21" s="1745"/>
      <c r="T21" s="1745"/>
      <c r="U21" s="1745"/>
      <c r="V21" s="1745"/>
      <c r="W21" s="1745"/>
      <c r="X21" s="1745"/>
      <c r="Y21" s="1745"/>
      <c r="Z21" s="1745"/>
      <c r="AA21" s="1745"/>
      <c r="AB21" s="1745"/>
      <c r="AC21" s="1747">
        <f t="shared" si="2"/>
        <v>0</v>
      </c>
      <c r="AD21" s="121"/>
      <c r="AE21" s="5791">
        <f t="shared" si="3"/>
        <v>0</v>
      </c>
      <c r="AF21" s="1745"/>
      <c r="AG21" s="1745"/>
      <c r="AH21" s="1745"/>
      <c r="AI21" s="1745"/>
      <c r="AJ21" s="1745"/>
      <c r="AK21" s="1745"/>
      <c r="AL21" s="1745"/>
      <c r="AM21" s="1748">
        <f t="shared" si="0"/>
        <v>0</v>
      </c>
      <c r="AN21" s="1747">
        <f t="shared" si="1"/>
        <v>0</v>
      </c>
      <c r="AO21" s="121"/>
      <c r="AP21" s="5792"/>
      <c r="AQ21" s="5792"/>
      <c r="AR21" s="5793"/>
      <c r="AS21" s="121"/>
      <c r="AT21" s="164"/>
    </row>
    <row r="22" spans="1:46" ht="13.2">
      <c r="A22" s="164"/>
      <c r="B22" s="210"/>
      <c r="C22" s="5351" t="s">
        <v>3365</v>
      </c>
      <c r="D22" s="1738"/>
      <c r="E22" s="1739"/>
      <c r="F22" s="1740"/>
      <c r="G22" s="1741"/>
      <c r="H22" s="1742"/>
      <c r="I22" s="1742"/>
      <c r="J22" s="1693"/>
      <c r="K22" s="1725" t="b">
        <v>0</v>
      </c>
      <c r="L22" s="1743"/>
      <c r="M22" s="1743"/>
      <c r="N22" s="1744"/>
      <c r="O22" s="1745"/>
      <c r="P22" s="1746"/>
      <c r="Q22" s="1745"/>
      <c r="R22" s="1745"/>
      <c r="S22" s="1745"/>
      <c r="T22" s="1745"/>
      <c r="U22" s="1745"/>
      <c r="V22" s="1745"/>
      <c r="W22" s="1745"/>
      <c r="X22" s="1745"/>
      <c r="Y22" s="1745"/>
      <c r="Z22" s="1745"/>
      <c r="AA22" s="1745"/>
      <c r="AB22" s="1745"/>
      <c r="AC22" s="1747">
        <f t="shared" si="2"/>
        <v>0</v>
      </c>
      <c r="AD22" s="121"/>
      <c r="AE22" s="5791">
        <f t="shared" si="3"/>
        <v>0</v>
      </c>
      <c r="AF22" s="1745"/>
      <c r="AG22" s="1745"/>
      <c r="AH22" s="1745"/>
      <c r="AI22" s="1745"/>
      <c r="AJ22" s="1745"/>
      <c r="AK22" s="1745"/>
      <c r="AL22" s="1745"/>
      <c r="AM22" s="1748">
        <f t="shared" si="0"/>
        <v>0</v>
      </c>
      <c r="AN22" s="1747">
        <f t="shared" si="1"/>
        <v>0</v>
      </c>
      <c r="AO22" s="121"/>
      <c r="AP22" s="5792"/>
      <c r="AQ22" s="5792"/>
      <c r="AR22" s="5793"/>
      <c r="AS22" s="121"/>
      <c r="AT22" s="164"/>
    </row>
    <row r="23" spans="1:46" ht="13.2">
      <c r="A23" s="164"/>
      <c r="B23" s="210"/>
      <c r="C23" s="5351" t="s">
        <v>3365</v>
      </c>
      <c r="D23" s="1738"/>
      <c r="E23" s="1739"/>
      <c r="F23" s="1740"/>
      <c r="G23" s="1741"/>
      <c r="H23" s="1742"/>
      <c r="I23" s="1742"/>
      <c r="J23" s="1693"/>
      <c r="K23" s="1725" t="b">
        <v>1</v>
      </c>
      <c r="L23" s="1743"/>
      <c r="M23" s="1743"/>
      <c r="N23" s="1744"/>
      <c r="O23" s="1745"/>
      <c r="P23" s="1746"/>
      <c r="Q23" s="1745"/>
      <c r="R23" s="1745"/>
      <c r="S23" s="1745"/>
      <c r="T23" s="1745"/>
      <c r="U23" s="1745"/>
      <c r="V23" s="1745"/>
      <c r="W23" s="1745"/>
      <c r="X23" s="1745"/>
      <c r="Y23" s="1745"/>
      <c r="Z23" s="1745"/>
      <c r="AA23" s="1745"/>
      <c r="AB23" s="1745"/>
      <c r="AC23" s="1747">
        <f t="shared" si="2"/>
        <v>0</v>
      </c>
      <c r="AD23" s="121"/>
      <c r="AE23" s="5791">
        <f t="shared" si="3"/>
        <v>0</v>
      </c>
      <c r="AF23" s="1745"/>
      <c r="AG23" s="1745"/>
      <c r="AH23" s="1745"/>
      <c r="AI23" s="1745"/>
      <c r="AJ23" s="1745"/>
      <c r="AK23" s="1745"/>
      <c r="AL23" s="1745"/>
      <c r="AM23" s="1748">
        <f t="shared" si="0"/>
        <v>0</v>
      </c>
      <c r="AN23" s="1747">
        <f t="shared" si="1"/>
        <v>0</v>
      </c>
      <c r="AO23" s="121"/>
      <c r="AP23" s="5792"/>
      <c r="AQ23" s="5792"/>
      <c r="AR23" s="5793"/>
      <c r="AS23" s="121"/>
      <c r="AT23" s="164"/>
    </row>
    <row r="24" spans="1:46" ht="13.2">
      <c r="A24" s="164"/>
      <c r="B24" s="210"/>
      <c r="C24" s="5351" t="s">
        <v>3365</v>
      </c>
      <c r="D24" s="1738"/>
      <c r="E24" s="1739"/>
      <c r="F24" s="1740"/>
      <c r="G24" s="1741"/>
      <c r="H24" s="1742"/>
      <c r="I24" s="1742"/>
      <c r="J24" s="1693"/>
      <c r="K24" s="1725" t="b">
        <v>1</v>
      </c>
      <c r="L24" s="1743"/>
      <c r="M24" s="1743"/>
      <c r="N24" s="1744"/>
      <c r="O24" s="1745"/>
      <c r="P24" s="1746"/>
      <c r="Q24" s="1745"/>
      <c r="R24" s="1745"/>
      <c r="S24" s="1745"/>
      <c r="T24" s="1745"/>
      <c r="U24" s="1745"/>
      <c r="V24" s="1745"/>
      <c r="W24" s="1745"/>
      <c r="X24" s="1745"/>
      <c r="Y24" s="1745"/>
      <c r="Z24" s="1745"/>
      <c r="AA24" s="1745"/>
      <c r="AB24" s="1745"/>
      <c r="AC24" s="1747">
        <f t="shared" si="2"/>
        <v>0</v>
      </c>
      <c r="AD24" s="121"/>
      <c r="AE24" s="5791">
        <f t="shared" si="3"/>
        <v>0</v>
      </c>
      <c r="AF24" s="1745"/>
      <c r="AG24" s="1745"/>
      <c r="AH24" s="1745"/>
      <c r="AI24" s="1745"/>
      <c r="AJ24" s="1745"/>
      <c r="AK24" s="1745"/>
      <c r="AL24" s="1745"/>
      <c r="AM24" s="1748">
        <f t="shared" si="0"/>
        <v>0</v>
      </c>
      <c r="AN24" s="1747">
        <f t="shared" si="1"/>
        <v>0</v>
      </c>
      <c r="AO24" s="121"/>
      <c r="AP24" s="5792"/>
      <c r="AQ24" s="5792"/>
      <c r="AR24" s="5793"/>
      <c r="AS24" s="121"/>
      <c r="AT24" s="164"/>
    </row>
    <row r="25" spans="1:46" ht="13.2">
      <c r="A25" s="164"/>
      <c r="B25" s="210"/>
      <c r="C25" s="5351" t="s">
        <v>3365</v>
      </c>
      <c r="D25" s="1738"/>
      <c r="E25" s="1739"/>
      <c r="F25" s="1740"/>
      <c r="G25" s="1741"/>
      <c r="H25" s="1742"/>
      <c r="I25" s="1742"/>
      <c r="J25" s="1693"/>
      <c r="K25" s="1725" t="b">
        <v>1</v>
      </c>
      <c r="L25" s="1743"/>
      <c r="M25" s="1743"/>
      <c r="N25" s="1744"/>
      <c r="O25" s="1745"/>
      <c r="P25" s="1746"/>
      <c r="Q25" s="1745"/>
      <c r="R25" s="1745"/>
      <c r="S25" s="1745"/>
      <c r="T25" s="1745"/>
      <c r="U25" s="1745"/>
      <c r="V25" s="1745"/>
      <c r="W25" s="1745"/>
      <c r="X25" s="1745"/>
      <c r="Y25" s="1745"/>
      <c r="Z25" s="1745"/>
      <c r="AA25" s="1745"/>
      <c r="AB25" s="1745"/>
      <c r="AC25" s="1747">
        <f t="shared" si="2"/>
        <v>0</v>
      </c>
      <c r="AD25" s="121"/>
      <c r="AE25" s="5791">
        <f t="shared" si="3"/>
        <v>0</v>
      </c>
      <c r="AF25" s="1745"/>
      <c r="AG25" s="1745"/>
      <c r="AH25" s="1745"/>
      <c r="AI25" s="1745"/>
      <c r="AJ25" s="1745"/>
      <c r="AK25" s="1745"/>
      <c r="AL25" s="1745"/>
      <c r="AM25" s="1748">
        <f t="shared" si="0"/>
        <v>0</v>
      </c>
      <c r="AN25" s="1747">
        <f t="shared" si="1"/>
        <v>0</v>
      </c>
      <c r="AO25" s="121"/>
      <c r="AP25" s="5792"/>
      <c r="AQ25" s="5792"/>
      <c r="AR25" s="5793"/>
      <c r="AS25" s="121"/>
      <c r="AT25" s="164"/>
    </row>
    <row r="26" spans="1:46" ht="13.2">
      <c r="A26" s="164"/>
      <c r="B26" s="210"/>
      <c r="C26" s="5351" t="s">
        <v>3365</v>
      </c>
      <c r="D26" s="1738"/>
      <c r="E26" s="1739"/>
      <c r="F26" s="1740"/>
      <c r="G26" s="1741"/>
      <c r="H26" s="1742"/>
      <c r="I26" s="1742"/>
      <c r="J26" s="1693"/>
      <c r="K26" s="1725" t="b">
        <v>1</v>
      </c>
      <c r="L26" s="1743"/>
      <c r="M26" s="1743"/>
      <c r="N26" s="1744"/>
      <c r="O26" s="1745"/>
      <c r="P26" s="1746"/>
      <c r="Q26" s="1745"/>
      <c r="R26" s="1745"/>
      <c r="S26" s="1745"/>
      <c r="T26" s="1745"/>
      <c r="U26" s="1745"/>
      <c r="V26" s="1745"/>
      <c r="W26" s="1745"/>
      <c r="X26" s="1745"/>
      <c r="Y26" s="1745"/>
      <c r="Z26" s="1745"/>
      <c r="AA26" s="1745"/>
      <c r="AB26" s="1745"/>
      <c r="AC26" s="1747">
        <f t="shared" si="2"/>
        <v>0</v>
      </c>
      <c r="AD26" s="121"/>
      <c r="AE26" s="5791">
        <f t="shared" si="3"/>
        <v>0</v>
      </c>
      <c r="AF26" s="1745"/>
      <c r="AG26" s="1745"/>
      <c r="AH26" s="1745"/>
      <c r="AI26" s="1745"/>
      <c r="AJ26" s="1745"/>
      <c r="AK26" s="1745"/>
      <c r="AL26" s="1745"/>
      <c r="AM26" s="1748">
        <f t="shared" si="0"/>
        <v>0</v>
      </c>
      <c r="AN26" s="1747">
        <f t="shared" si="1"/>
        <v>0</v>
      </c>
      <c r="AO26" s="121"/>
      <c r="AP26" s="5792"/>
      <c r="AQ26" s="5792"/>
      <c r="AR26" s="5793"/>
      <c r="AS26" s="121"/>
      <c r="AT26" s="164"/>
    </row>
    <row r="27" spans="1:46" ht="13.2">
      <c r="A27" s="164"/>
      <c r="B27" s="210"/>
      <c r="C27" s="5351" t="s">
        <v>3365</v>
      </c>
      <c r="D27" s="1738"/>
      <c r="E27" s="1739"/>
      <c r="F27" s="1740"/>
      <c r="G27" s="1741"/>
      <c r="H27" s="1742"/>
      <c r="I27" s="1742"/>
      <c r="J27" s="1693"/>
      <c r="K27" s="1725" t="b">
        <v>1</v>
      </c>
      <c r="L27" s="1743"/>
      <c r="M27" s="1743"/>
      <c r="N27" s="1744"/>
      <c r="O27" s="1745"/>
      <c r="P27" s="1746"/>
      <c r="Q27" s="1745"/>
      <c r="R27" s="1745"/>
      <c r="S27" s="1745"/>
      <c r="T27" s="1745"/>
      <c r="U27" s="1745"/>
      <c r="V27" s="1745"/>
      <c r="W27" s="1745"/>
      <c r="X27" s="1745"/>
      <c r="Y27" s="1745"/>
      <c r="Z27" s="1745"/>
      <c r="AA27" s="1745"/>
      <c r="AB27" s="1745"/>
      <c r="AC27" s="1747">
        <f t="shared" si="2"/>
        <v>0</v>
      </c>
      <c r="AD27" s="121"/>
      <c r="AE27" s="5791">
        <f t="shared" si="3"/>
        <v>0</v>
      </c>
      <c r="AF27" s="1745"/>
      <c r="AG27" s="1745"/>
      <c r="AH27" s="1745"/>
      <c r="AI27" s="1745"/>
      <c r="AJ27" s="1745"/>
      <c r="AK27" s="1745"/>
      <c r="AL27" s="1745"/>
      <c r="AM27" s="1748">
        <f t="shared" si="0"/>
        <v>0</v>
      </c>
      <c r="AN27" s="1747">
        <f t="shared" si="1"/>
        <v>0</v>
      </c>
      <c r="AO27" s="121"/>
      <c r="AP27" s="5792"/>
      <c r="AQ27" s="5792"/>
      <c r="AR27" s="5793"/>
      <c r="AS27" s="121"/>
      <c r="AT27" s="164"/>
    </row>
    <row r="28" spans="1:46" ht="13.2">
      <c r="A28" s="164"/>
      <c r="B28" s="210"/>
      <c r="C28" s="5351" t="s">
        <v>3365</v>
      </c>
      <c r="D28" s="1738"/>
      <c r="E28" s="1739"/>
      <c r="F28" s="1740"/>
      <c r="G28" s="1741"/>
      <c r="H28" s="1742"/>
      <c r="I28" s="1742"/>
      <c r="J28" s="1693"/>
      <c r="K28" s="1725" t="b">
        <v>1</v>
      </c>
      <c r="L28" s="1743"/>
      <c r="M28" s="1743"/>
      <c r="N28" s="1744"/>
      <c r="O28" s="1745"/>
      <c r="P28" s="1746"/>
      <c r="Q28" s="1745"/>
      <c r="R28" s="1745"/>
      <c r="S28" s="1745"/>
      <c r="T28" s="1745"/>
      <c r="U28" s="1745"/>
      <c r="V28" s="1745"/>
      <c r="W28" s="1745"/>
      <c r="X28" s="1745"/>
      <c r="Y28" s="1745"/>
      <c r="Z28" s="1745"/>
      <c r="AA28" s="1745"/>
      <c r="AB28" s="1745"/>
      <c r="AC28" s="1747">
        <f t="shared" si="2"/>
        <v>0</v>
      </c>
      <c r="AD28" s="121"/>
      <c r="AE28" s="5791">
        <f t="shared" si="3"/>
        <v>0</v>
      </c>
      <c r="AF28" s="1745"/>
      <c r="AG28" s="1745"/>
      <c r="AH28" s="1745"/>
      <c r="AI28" s="1745"/>
      <c r="AJ28" s="1745"/>
      <c r="AK28" s="1745"/>
      <c r="AL28" s="1745"/>
      <c r="AM28" s="1748">
        <f t="shared" si="0"/>
        <v>0</v>
      </c>
      <c r="AN28" s="1747">
        <f t="shared" si="1"/>
        <v>0</v>
      </c>
      <c r="AO28" s="121"/>
      <c r="AP28" s="5792"/>
      <c r="AQ28" s="5792"/>
      <c r="AR28" s="5793"/>
      <c r="AS28" s="121"/>
      <c r="AT28" s="164"/>
    </row>
    <row r="29" spans="1:46" ht="13.2">
      <c r="A29" s="164"/>
      <c r="B29" s="210"/>
      <c r="C29" s="5351" t="s">
        <v>3365</v>
      </c>
      <c r="D29" s="1738"/>
      <c r="E29" s="1739"/>
      <c r="F29" s="1740"/>
      <c r="G29" s="1741"/>
      <c r="H29" s="1742"/>
      <c r="I29" s="1742"/>
      <c r="J29" s="1693"/>
      <c r="K29" s="1725" t="b">
        <v>1</v>
      </c>
      <c r="L29" s="1743"/>
      <c r="M29" s="1743"/>
      <c r="N29" s="1744"/>
      <c r="O29" s="1745"/>
      <c r="P29" s="1746"/>
      <c r="Q29" s="1745"/>
      <c r="R29" s="1745"/>
      <c r="S29" s="1745"/>
      <c r="T29" s="1745"/>
      <c r="U29" s="1745"/>
      <c r="V29" s="1745"/>
      <c r="W29" s="1745"/>
      <c r="X29" s="1745"/>
      <c r="Y29" s="1745"/>
      <c r="Z29" s="1745"/>
      <c r="AA29" s="1745"/>
      <c r="AB29" s="1745"/>
      <c r="AC29" s="1747">
        <f t="shared" si="2"/>
        <v>0</v>
      </c>
      <c r="AD29" s="121"/>
      <c r="AE29" s="5791">
        <f t="shared" si="3"/>
        <v>0</v>
      </c>
      <c r="AF29" s="1745"/>
      <c r="AG29" s="1745"/>
      <c r="AH29" s="1745"/>
      <c r="AI29" s="1745"/>
      <c r="AJ29" s="1745"/>
      <c r="AK29" s="1745"/>
      <c r="AL29" s="1745"/>
      <c r="AM29" s="1748">
        <f t="shared" si="0"/>
        <v>0</v>
      </c>
      <c r="AN29" s="1747">
        <f t="shared" si="1"/>
        <v>0</v>
      </c>
      <c r="AO29" s="121"/>
      <c r="AP29" s="5792"/>
      <c r="AQ29" s="5792"/>
      <c r="AR29" s="5793"/>
      <c r="AS29" s="121"/>
      <c r="AT29" s="164"/>
    </row>
    <row r="30" spans="1:46" ht="13.2">
      <c r="A30" s="164"/>
      <c r="B30" s="210"/>
      <c r="C30" s="5351" t="s">
        <v>3365</v>
      </c>
      <c r="D30" s="1738"/>
      <c r="E30" s="1739"/>
      <c r="F30" s="1740"/>
      <c r="G30" s="1741"/>
      <c r="H30" s="1742"/>
      <c r="I30" s="1742"/>
      <c r="J30" s="1693"/>
      <c r="K30" s="1725" t="b">
        <v>1</v>
      </c>
      <c r="L30" s="1743"/>
      <c r="M30" s="1743"/>
      <c r="N30" s="1744"/>
      <c r="O30" s="1745"/>
      <c r="P30" s="1746"/>
      <c r="Q30" s="1745"/>
      <c r="R30" s="1745"/>
      <c r="S30" s="1745"/>
      <c r="T30" s="1745"/>
      <c r="U30" s="1745"/>
      <c r="V30" s="1745"/>
      <c r="W30" s="1745"/>
      <c r="X30" s="1745"/>
      <c r="Y30" s="1745"/>
      <c r="Z30" s="1745"/>
      <c r="AA30" s="1745"/>
      <c r="AB30" s="1745"/>
      <c r="AC30" s="1747">
        <f t="shared" si="2"/>
        <v>0</v>
      </c>
      <c r="AD30" s="121"/>
      <c r="AE30" s="5791">
        <f t="shared" si="3"/>
        <v>0</v>
      </c>
      <c r="AF30" s="1745"/>
      <c r="AG30" s="1745"/>
      <c r="AH30" s="1745"/>
      <c r="AI30" s="1745"/>
      <c r="AJ30" s="1745"/>
      <c r="AK30" s="1745"/>
      <c r="AL30" s="1745"/>
      <c r="AM30" s="1748">
        <f t="shared" si="0"/>
        <v>0</v>
      </c>
      <c r="AN30" s="1747">
        <f t="shared" si="1"/>
        <v>0</v>
      </c>
      <c r="AO30" s="121"/>
      <c r="AP30" s="5792"/>
      <c r="AQ30" s="5792"/>
      <c r="AR30" s="5793"/>
      <c r="AS30" s="121"/>
      <c r="AT30" s="164"/>
    </row>
    <row r="31" spans="1:46" ht="13.2">
      <c r="A31" s="164"/>
      <c r="B31" s="210"/>
      <c r="C31" s="5351" t="s">
        <v>3365</v>
      </c>
      <c r="D31" s="1738"/>
      <c r="E31" s="1739"/>
      <c r="F31" s="1740"/>
      <c r="G31" s="1741"/>
      <c r="H31" s="1742"/>
      <c r="I31" s="1742"/>
      <c r="J31" s="1693"/>
      <c r="K31" s="1725" t="b">
        <v>1</v>
      </c>
      <c r="L31" s="1743"/>
      <c r="M31" s="1743"/>
      <c r="N31" s="1744"/>
      <c r="O31" s="1745"/>
      <c r="P31" s="1746"/>
      <c r="Q31" s="1745"/>
      <c r="R31" s="1745"/>
      <c r="S31" s="1745"/>
      <c r="T31" s="1745"/>
      <c r="U31" s="1745"/>
      <c r="V31" s="1745"/>
      <c r="W31" s="1745"/>
      <c r="X31" s="1745"/>
      <c r="Y31" s="1745"/>
      <c r="Z31" s="1745"/>
      <c r="AA31" s="1745"/>
      <c r="AB31" s="1745"/>
      <c r="AC31" s="1747">
        <f t="shared" si="2"/>
        <v>0</v>
      </c>
      <c r="AD31" s="121"/>
      <c r="AE31" s="5791">
        <f t="shared" si="3"/>
        <v>0</v>
      </c>
      <c r="AF31" s="1745"/>
      <c r="AG31" s="1745"/>
      <c r="AH31" s="1745"/>
      <c r="AI31" s="1745"/>
      <c r="AJ31" s="1745"/>
      <c r="AK31" s="1745"/>
      <c r="AL31" s="1745"/>
      <c r="AM31" s="1748">
        <f t="shared" si="0"/>
        <v>0</v>
      </c>
      <c r="AN31" s="1747">
        <f t="shared" si="1"/>
        <v>0</v>
      </c>
      <c r="AO31" s="121"/>
      <c r="AP31" s="5792"/>
      <c r="AQ31" s="5792"/>
      <c r="AR31" s="5793"/>
      <c r="AS31" s="121"/>
      <c r="AT31" s="164"/>
    </row>
    <row r="32" spans="1:46" ht="13.2">
      <c r="A32" s="164"/>
      <c r="B32" s="210"/>
      <c r="C32" s="5351" t="s">
        <v>3365</v>
      </c>
      <c r="D32" s="1738"/>
      <c r="E32" s="1739"/>
      <c r="F32" s="1740"/>
      <c r="G32" s="1741"/>
      <c r="H32" s="1742"/>
      <c r="I32" s="1742"/>
      <c r="J32" s="1693"/>
      <c r="K32" s="1725" t="b">
        <v>1</v>
      </c>
      <c r="L32" s="1743"/>
      <c r="M32" s="1743"/>
      <c r="N32" s="1744"/>
      <c r="O32" s="1745"/>
      <c r="P32" s="1746"/>
      <c r="Q32" s="1745"/>
      <c r="R32" s="1745"/>
      <c r="S32" s="1745"/>
      <c r="T32" s="1745"/>
      <c r="U32" s="1745"/>
      <c r="V32" s="1745"/>
      <c r="W32" s="1745"/>
      <c r="X32" s="1745"/>
      <c r="Y32" s="1745"/>
      <c r="Z32" s="1745"/>
      <c r="AA32" s="1745"/>
      <c r="AB32" s="1745"/>
      <c r="AC32" s="1747">
        <f t="shared" si="2"/>
        <v>0</v>
      </c>
      <c r="AD32" s="121"/>
      <c r="AE32" s="5791">
        <f t="shared" si="3"/>
        <v>0</v>
      </c>
      <c r="AF32" s="1745"/>
      <c r="AG32" s="1745"/>
      <c r="AH32" s="1745"/>
      <c r="AI32" s="1745"/>
      <c r="AJ32" s="1745"/>
      <c r="AK32" s="1745"/>
      <c r="AL32" s="1745"/>
      <c r="AM32" s="1748">
        <f t="shared" si="0"/>
        <v>0</v>
      </c>
      <c r="AN32" s="1747">
        <f t="shared" si="1"/>
        <v>0</v>
      </c>
      <c r="AO32" s="121"/>
      <c r="AP32" s="5792"/>
      <c r="AQ32" s="5792"/>
      <c r="AR32" s="5793"/>
      <c r="AS32" s="121"/>
      <c r="AT32" s="164"/>
    </row>
    <row r="33" spans="1:46" ht="13.2">
      <c r="A33" s="164"/>
      <c r="B33" s="210"/>
      <c r="C33" s="5351" t="s">
        <v>3365</v>
      </c>
      <c r="D33" s="1738"/>
      <c r="E33" s="1739"/>
      <c r="F33" s="1740"/>
      <c r="G33" s="1741"/>
      <c r="H33" s="1742"/>
      <c r="I33" s="1742"/>
      <c r="J33" s="1693"/>
      <c r="K33" s="1725" t="b">
        <v>1</v>
      </c>
      <c r="L33" s="1743"/>
      <c r="M33" s="1743"/>
      <c r="N33" s="1744"/>
      <c r="O33" s="1745"/>
      <c r="P33" s="1746"/>
      <c r="Q33" s="1745"/>
      <c r="R33" s="1745"/>
      <c r="S33" s="1745"/>
      <c r="T33" s="1745"/>
      <c r="U33" s="1745"/>
      <c r="V33" s="1745"/>
      <c r="W33" s="1745"/>
      <c r="X33" s="1745"/>
      <c r="Y33" s="1745"/>
      <c r="Z33" s="1745"/>
      <c r="AA33" s="1745"/>
      <c r="AB33" s="1745"/>
      <c r="AC33" s="1747">
        <f t="shared" si="2"/>
        <v>0</v>
      </c>
      <c r="AD33" s="121"/>
      <c r="AE33" s="5791">
        <f t="shared" si="3"/>
        <v>0</v>
      </c>
      <c r="AF33" s="1745"/>
      <c r="AG33" s="1745"/>
      <c r="AH33" s="1745"/>
      <c r="AI33" s="1745"/>
      <c r="AJ33" s="1745"/>
      <c r="AK33" s="1745"/>
      <c r="AL33" s="1745"/>
      <c r="AM33" s="1748">
        <f t="shared" si="0"/>
        <v>0</v>
      </c>
      <c r="AN33" s="1747">
        <f t="shared" si="1"/>
        <v>0</v>
      </c>
      <c r="AO33" s="121"/>
      <c r="AP33" s="5792"/>
      <c r="AQ33" s="5792"/>
      <c r="AR33" s="5793"/>
      <c r="AS33" s="121"/>
      <c r="AT33" s="164"/>
    </row>
    <row r="34" spans="1:46" ht="13.2">
      <c r="A34" s="164"/>
      <c r="B34" s="210"/>
      <c r="C34" s="5351" t="s">
        <v>3365</v>
      </c>
      <c r="D34" s="1738"/>
      <c r="E34" s="1739"/>
      <c r="F34" s="1740"/>
      <c r="G34" s="1741"/>
      <c r="H34" s="1742"/>
      <c r="I34" s="1742"/>
      <c r="J34" s="1693"/>
      <c r="K34" s="1725" t="b">
        <v>1</v>
      </c>
      <c r="L34" s="1743"/>
      <c r="M34" s="1743"/>
      <c r="N34" s="1744"/>
      <c r="O34" s="1745"/>
      <c r="P34" s="1746"/>
      <c r="Q34" s="1745"/>
      <c r="R34" s="1745"/>
      <c r="S34" s="1745"/>
      <c r="T34" s="1745"/>
      <c r="U34" s="1745"/>
      <c r="V34" s="1745"/>
      <c r="W34" s="1745"/>
      <c r="X34" s="1745"/>
      <c r="Y34" s="1745"/>
      <c r="Z34" s="1745"/>
      <c r="AA34" s="1745"/>
      <c r="AB34" s="1745"/>
      <c r="AC34" s="1747">
        <f t="shared" si="2"/>
        <v>0</v>
      </c>
      <c r="AD34" s="121"/>
      <c r="AE34" s="5791">
        <f t="shared" si="3"/>
        <v>0</v>
      </c>
      <c r="AF34" s="1745"/>
      <c r="AG34" s="1745"/>
      <c r="AH34" s="1745"/>
      <c r="AI34" s="1745"/>
      <c r="AJ34" s="1745"/>
      <c r="AK34" s="1745"/>
      <c r="AL34" s="1745"/>
      <c r="AM34" s="1748">
        <f t="shared" si="0"/>
        <v>0</v>
      </c>
      <c r="AN34" s="1747">
        <f t="shared" si="1"/>
        <v>0</v>
      </c>
      <c r="AO34" s="121"/>
      <c r="AP34" s="5792"/>
      <c r="AQ34" s="5792"/>
      <c r="AR34" s="5793"/>
      <c r="AS34" s="121"/>
      <c r="AT34" s="164"/>
    </row>
    <row r="35" spans="1:46" ht="13.2">
      <c r="A35" s="164"/>
      <c r="B35" s="210"/>
      <c r="C35" s="5351" t="s">
        <v>3365</v>
      </c>
      <c r="D35" s="1738"/>
      <c r="E35" s="1739"/>
      <c r="F35" s="1740"/>
      <c r="G35" s="1741"/>
      <c r="H35" s="1742"/>
      <c r="I35" s="1742"/>
      <c r="J35" s="1693"/>
      <c r="K35" s="1725" t="b">
        <v>1</v>
      </c>
      <c r="L35" s="1743"/>
      <c r="M35" s="1743"/>
      <c r="N35" s="1744"/>
      <c r="O35" s="1745"/>
      <c r="P35" s="1746"/>
      <c r="Q35" s="1745"/>
      <c r="R35" s="1745"/>
      <c r="S35" s="1745"/>
      <c r="T35" s="1745"/>
      <c r="U35" s="1745"/>
      <c r="V35" s="1745"/>
      <c r="W35" s="1745"/>
      <c r="X35" s="1745"/>
      <c r="Y35" s="1745"/>
      <c r="Z35" s="1745"/>
      <c r="AA35" s="1745"/>
      <c r="AB35" s="1745"/>
      <c r="AC35" s="1747">
        <f t="shared" si="2"/>
        <v>0</v>
      </c>
      <c r="AD35" s="121"/>
      <c r="AE35" s="5791">
        <f t="shared" si="3"/>
        <v>0</v>
      </c>
      <c r="AF35" s="1745"/>
      <c r="AG35" s="1745"/>
      <c r="AH35" s="1745"/>
      <c r="AI35" s="1745"/>
      <c r="AJ35" s="1745"/>
      <c r="AK35" s="1745"/>
      <c r="AL35" s="1745"/>
      <c r="AM35" s="1748">
        <f t="shared" si="0"/>
        <v>0</v>
      </c>
      <c r="AN35" s="1747">
        <f t="shared" si="1"/>
        <v>0</v>
      </c>
      <c r="AO35" s="121"/>
      <c r="AP35" s="5792"/>
      <c r="AQ35" s="5792"/>
      <c r="AR35" s="5793"/>
      <c r="AS35" s="121"/>
      <c r="AT35" s="164"/>
    </row>
    <row r="36" spans="1:46" ht="13.2">
      <c r="A36" s="164"/>
      <c r="B36" s="210"/>
      <c r="C36" s="5351" t="s">
        <v>3365</v>
      </c>
      <c r="D36" s="1738"/>
      <c r="E36" s="1739"/>
      <c r="F36" s="1740"/>
      <c r="G36" s="1741"/>
      <c r="H36" s="1742"/>
      <c r="I36" s="1742"/>
      <c r="J36" s="1693"/>
      <c r="K36" s="1725" t="b">
        <v>1</v>
      </c>
      <c r="L36" s="1743"/>
      <c r="M36" s="1743"/>
      <c r="N36" s="1744"/>
      <c r="O36" s="1745"/>
      <c r="P36" s="1746"/>
      <c r="Q36" s="1745"/>
      <c r="R36" s="1745"/>
      <c r="S36" s="1745"/>
      <c r="T36" s="1745"/>
      <c r="U36" s="1745"/>
      <c r="V36" s="1745"/>
      <c r="W36" s="1745"/>
      <c r="X36" s="1745"/>
      <c r="Y36" s="1745"/>
      <c r="Z36" s="1745"/>
      <c r="AA36" s="1745"/>
      <c r="AB36" s="1745"/>
      <c r="AC36" s="1747">
        <f t="shared" si="2"/>
        <v>0</v>
      </c>
      <c r="AD36" s="121"/>
      <c r="AE36" s="5791">
        <f t="shared" si="3"/>
        <v>0</v>
      </c>
      <c r="AF36" s="1745"/>
      <c r="AG36" s="1745"/>
      <c r="AH36" s="1745"/>
      <c r="AI36" s="1745"/>
      <c r="AJ36" s="1745"/>
      <c r="AK36" s="1745"/>
      <c r="AL36" s="1745"/>
      <c r="AM36" s="1748">
        <f t="shared" si="0"/>
        <v>0</v>
      </c>
      <c r="AN36" s="1747">
        <f t="shared" si="1"/>
        <v>0</v>
      </c>
      <c r="AO36" s="121"/>
      <c r="AP36" s="5792"/>
      <c r="AQ36" s="5792"/>
      <c r="AR36" s="5793"/>
      <c r="AS36" s="121"/>
      <c r="AT36" s="164"/>
    </row>
    <row r="37" spans="1:46" ht="13.2">
      <c r="A37" s="164"/>
      <c r="B37" s="210"/>
      <c r="C37" s="5351" t="s">
        <v>3365</v>
      </c>
      <c r="D37" s="1738"/>
      <c r="E37" s="1739"/>
      <c r="F37" s="1740"/>
      <c r="G37" s="1741"/>
      <c r="H37" s="1742"/>
      <c r="I37" s="1742"/>
      <c r="J37" s="1693"/>
      <c r="K37" s="1725" t="b">
        <v>1</v>
      </c>
      <c r="L37" s="1743"/>
      <c r="M37" s="1743"/>
      <c r="N37" s="1744"/>
      <c r="O37" s="1745"/>
      <c r="P37" s="1746"/>
      <c r="Q37" s="1745"/>
      <c r="R37" s="1745"/>
      <c r="S37" s="1745"/>
      <c r="T37" s="1745"/>
      <c r="U37" s="1745"/>
      <c r="V37" s="1745"/>
      <c r="W37" s="1745"/>
      <c r="X37" s="1745"/>
      <c r="Y37" s="1745"/>
      <c r="Z37" s="1745"/>
      <c r="AA37" s="1745"/>
      <c r="AB37" s="1745"/>
      <c r="AC37" s="1747">
        <f t="shared" si="2"/>
        <v>0</v>
      </c>
      <c r="AD37" s="121"/>
      <c r="AE37" s="5791">
        <f t="shared" si="3"/>
        <v>0</v>
      </c>
      <c r="AF37" s="1745"/>
      <c r="AG37" s="1745"/>
      <c r="AH37" s="1745"/>
      <c r="AI37" s="1745"/>
      <c r="AJ37" s="1745"/>
      <c r="AK37" s="1745"/>
      <c r="AL37" s="1745"/>
      <c r="AM37" s="1748">
        <f t="shared" si="0"/>
        <v>0</v>
      </c>
      <c r="AN37" s="1747">
        <f t="shared" si="1"/>
        <v>0</v>
      </c>
      <c r="AO37" s="121"/>
      <c r="AP37" s="5792"/>
      <c r="AQ37" s="5792"/>
      <c r="AR37" s="5793"/>
      <c r="AS37" s="121"/>
      <c r="AT37" s="164"/>
    </row>
    <row r="38" spans="1:46" ht="13.2">
      <c r="A38" s="164"/>
      <c r="B38" s="210"/>
      <c r="C38" s="5351" t="s">
        <v>3365</v>
      </c>
      <c r="D38" s="1738"/>
      <c r="E38" s="1739"/>
      <c r="F38" s="1740"/>
      <c r="G38" s="1741"/>
      <c r="H38" s="1742"/>
      <c r="I38" s="1742"/>
      <c r="J38" s="1693"/>
      <c r="K38" s="1725" t="b">
        <v>1</v>
      </c>
      <c r="L38" s="1743"/>
      <c r="M38" s="1743"/>
      <c r="N38" s="1744"/>
      <c r="O38" s="1745"/>
      <c r="P38" s="1746"/>
      <c r="Q38" s="1745"/>
      <c r="R38" s="1745"/>
      <c r="S38" s="1745"/>
      <c r="T38" s="1745"/>
      <c r="U38" s="1745"/>
      <c r="V38" s="1745"/>
      <c r="W38" s="1745"/>
      <c r="X38" s="1745"/>
      <c r="Y38" s="1745"/>
      <c r="Z38" s="1745"/>
      <c r="AA38" s="1745"/>
      <c r="AB38" s="1745"/>
      <c r="AC38" s="1747">
        <f t="shared" si="2"/>
        <v>0</v>
      </c>
      <c r="AD38" s="121"/>
      <c r="AE38" s="5791">
        <f t="shared" si="3"/>
        <v>0</v>
      </c>
      <c r="AF38" s="1745"/>
      <c r="AG38" s="1745"/>
      <c r="AH38" s="1745"/>
      <c r="AI38" s="1745"/>
      <c r="AJ38" s="1745"/>
      <c r="AK38" s="1745"/>
      <c r="AL38" s="1745"/>
      <c r="AM38" s="1748">
        <f t="shared" si="0"/>
        <v>0</v>
      </c>
      <c r="AN38" s="1747">
        <f t="shared" si="1"/>
        <v>0</v>
      </c>
      <c r="AO38" s="121"/>
      <c r="AP38" s="5792"/>
      <c r="AQ38" s="5792"/>
      <c r="AR38" s="5793"/>
      <c r="AS38" s="121"/>
      <c r="AT38" s="164"/>
    </row>
    <row r="39" spans="1:46" ht="13.2">
      <c r="A39" s="164"/>
      <c r="B39" s="210"/>
      <c r="C39" s="5351" t="s">
        <v>3365</v>
      </c>
      <c r="D39" s="1738"/>
      <c r="E39" s="1739"/>
      <c r="F39" s="1740"/>
      <c r="G39" s="1741"/>
      <c r="H39" s="1742"/>
      <c r="I39" s="1742"/>
      <c r="J39" s="1693"/>
      <c r="K39" s="1725" t="b">
        <v>1</v>
      </c>
      <c r="L39" s="1743"/>
      <c r="M39" s="1743"/>
      <c r="N39" s="1744"/>
      <c r="O39" s="1745"/>
      <c r="P39" s="1746"/>
      <c r="Q39" s="1745"/>
      <c r="R39" s="1745"/>
      <c r="S39" s="1745"/>
      <c r="T39" s="1745"/>
      <c r="U39" s="1745"/>
      <c r="V39" s="1745"/>
      <c r="W39" s="1745"/>
      <c r="X39" s="1745"/>
      <c r="Y39" s="1745"/>
      <c r="Z39" s="1745"/>
      <c r="AA39" s="1745"/>
      <c r="AB39" s="1745"/>
      <c r="AC39" s="1747">
        <f t="shared" si="2"/>
        <v>0</v>
      </c>
      <c r="AD39" s="121"/>
      <c r="AE39" s="5791">
        <f t="shared" si="3"/>
        <v>0</v>
      </c>
      <c r="AF39" s="1745"/>
      <c r="AG39" s="1745"/>
      <c r="AH39" s="1745"/>
      <c r="AI39" s="1745"/>
      <c r="AJ39" s="1745"/>
      <c r="AK39" s="1745"/>
      <c r="AL39" s="1745"/>
      <c r="AM39" s="1748">
        <f t="shared" si="0"/>
        <v>0</v>
      </c>
      <c r="AN39" s="1747">
        <f t="shared" si="1"/>
        <v>0</v>
      </c>
      <c r="AO39" s="121"/>
      <c r="AP39" s="5792"/>
      <c r="AQ39" s="5792"/>
      <c r="AR39" s="5793"/>
      <c r="AS39" s="121"/>
      <c r="AT39" s="164"/>
    </row>
    <row r="40" spans="1:46" ht="13.2">
      <c r="A40" s="164"/>
      <c r="B40" s="210"/>
      <c r="C40" s="5351" t="s">
        <v>3365</v>
      </c>
      <c r="D40" s="1738"/>
      <c r="E40" s="1739"/>
      <c r="F40" s="1740"/>
      <c r="G40" s="1741"/>
      <c r="H40" s="1742"/>
      <c r="I40" s="1742"/>
      <c r="J40" s="1693"/>
      <c r="K40" s="1725" t="b">
        <v>1</v>
      </c>
      <c r="L40" s="1743"/>
      <c r="M40" s="1743"/>
      <c r="N40" s="1744"/>
      <c r="O40" s="1745"/>
      <c r="P40" s="1746"/>
      <c r="Q40" s="1745"/>
      <c r="R40" s="1745"/>
      <c r="S40" s="1745"/>
      <c r="T40" s="1745"/>
      <c r="U40" s="1745"/>
      <c r="V40" s="1745"/>
      <c r="W40" s="1745"/>
      <c r="X40" s="1745"/>
      <c r="Y40" s="1745"/>
      <c r="Z40" s="1745"/>
      <c r="AA40" s="1745"/>
      <c r="AB40" s="1745"/>
      <c r="AC40" s="1747">
        <f t="shared" si="2"/>
        <v>0</v>
      </c>
      <c r="AD40" s="121"/>
      <c r="AE40" s="5791">
        <f t="shared" si="3"/>
        <v>0</v>
      </c>
      <c r="AF40" s="1745"/>
      <c r="AG40" s="1745"/>
      <c r="AH40" s="1745"/>
      <c r="AI40" s="1745"/>
      <c r="AJ40" s="1745"/>
      <c r="AK40" s="1745"/>
      <c r="AL40" s="1745"/>
      <c r="AM40" s="1748">
        <f t="shared" si="0"/>
        <v>0</v>
      </c>
      <c r="AN40" s="1747">
        <f t="shared" si="1"/>
        <v>0</v>
      </c>
      <c r="AO40" s="121"/>
      <c r="AP40" s="5792"/>
      <c r="AQ40" s="5792"/>
      <c r="AR40" s="5793"/>
      <c r="AS40" s="121"/>
      <c r="AT40" s="164"/>
    </row>
    <row r="41" spans="1:46" ht="13.2">
      <c r="A41" s="164"/>
      <c r="B41" s="210"/>
      <c r="C41" s="5351" t="s">
        <v>3365</v>
      </c>
      <c r="D41" s="1738"/>
      <c r="E41" s="1739"/>
      <c r="F41" s="1740"/>
      <c r="G41" s="1741"/>
      <c r="H41" s="1742"/>
      <c r="I41" s="1742"/>
      <c r="J41" s="1693"/>
      <c r="K41" s="1725" t="b">
        <v>1</v>
      </c>
      <c r="L41" s="1743"/>
      <c r="M41" s="1743"/>
      <c r="N41" s="1744"/>
      <c r="O41" s="1745"/>
      <c r="P41" s="1746"/>
      <c r="Q41" s="1745"/>
      <c r="R41" s="1745"/>
      <c r="S41" s="1745"/>
      <c r="T41" s="1745"/>
      <c r="U41" s="1745"/>
      <c r="V41" s="1745"/>
      <c r="W41" s="1745"/>
      <c r="X41" s="1745"/>
      <c r="Y41" s="1745"/>
      <c r="Z41" s="1745"/>
      <c r="AA41" s="1745"/>
      <c r="AB41" s="1745"/>
      <c r="AC41" s="1747">
        <f t="shared" si="2"/>
        <v>0</v>
      </c>
      <c r="AD41" s="121"/>
      <c r="AE41" s="5791">
        <f t="shared" si="3"/>
        <v>0</v>
      </c>
      <c r="AF41" s="1745"/>
      <c r="AG41" s="1745"/>
      <c r="AH41" s="1745"/>
      <c r="AI41" s="1745"/>
      <c r="AJ41" s="1745"/>
      <c r="AK41" s="1745"/>
      <c r="AL41" s="1745"/>
      <c r="AM41" s="1748">
        <f t="shared" si="0"/>
        <v>0</v>
      </c>
      <c r="AN41" s="1747">
        <f t="shared" si="1"/>
        <v>0</v>
      </c>
      <c r="AO41" s="121"/>
      <c r="AP41" s="5792"/>
      <c r="AQ41" s="5792"/>
      <c r="AR41" s="5793"/>
      <c r="AS41" s="121"/>
      <c r="AT41" s="164"/>
    </row>
    <row r="42" spans="1:46" ht="13.2">
      <c r="A42" s="164"/>
      <c r="B42" s="210"/>
      <c r="C42" s="5351" t="s">
        <v>3365</v>
      </c>
      <c r="D42" s="1738"/>
      <c r="E42" s="1739"/>
      <c r="F42" s="1740"/>
      <c r="G42" s="1741"/>
      <c r="H42" s="1742"/>
      <c r="I42" s="1742"/>
      <c r="J42" s="1693"/>
      <c r="K42" s="1725" t="b">
        <v>1</v>
      </c>
      <c r="L42" s="1743"/>
      <c r="M42" s="1743"/>
      <c r="N42" s="1744"/>
      <c r="O42" s="1745"/>
      <c r="P42" s="1746"/>
      <c r="Q42" s="1745"/>
      <c r="R42" s="1745"/>
      <c r="S42" s="1745"/>
      <c r="T42" s="1745"/>
      <c r="U42" s="1745"/>
      <c r="V42" s="1745"/>
      <c r="W42" s="1745"/>
      <c r="X42" s="1745"/>
      <c r="Y42" s="1745"/>
      <c r="Z42" s="1745"/>
      <c r="AA42" s="1745"/>
      <c r="AB42" s="1745"/>
      <c r="AC42" s="1747">
        <f t="shared" si="2"/>
        <v>0</v>
      </c>
      <c r="AD42" s="121"/>
      <c r="AE42" s="5791">
        <f t="shared" si="3"/>
        <v>0</v>
      </c>
      <c r="AF42" s="1745"/>
      <c r="AG42" s="1745"/>
      <c r="AH42" s="1745"/>
      <c r="AI42" s="1745"/>
      <c r="AJ42" s="1745"/>
      <c r="AK42" s="1745"/>
      <c r="AL42" s="1745"/>
      <c r="AM42" s="1748">
        <f t="shared" si="0"/>
        <v>0</v>
      </c>
      <c r="AN42" s="1747">
        <f t="shared" si="1"/>
        <v>0</v>
      </c>
      <c r="AO42" s="121"/>
      <c r="AP42" s="5792"/>
      <c r="AQ42" s="5792"/>
      <c r="AR42" s="5793"/>
      <c r="AS42" s="121"/>
      <c r="AT42" s="164"/>
    </row>
    <row r="43" spans="1:46" ht="13.2">
      <c r="A43" s="164"/>
      <c r="B43" s="210"/>
      <c r="C43" s="5351" t="s">
        <v>3365</v>
      </c>
      <c r="D43" s="1738"/>
      <c r="E43" s="1739"/>
      <c r="F43" s="1740"/>
      <c r="G43" s="1741"/>
      <c r="H43" s="1742"/>
      <c r="I43" s="1742"/>
      <c r="J43" s="1693"/>
      <c r="K43" s="1725" t="b">
        <v>1</v>
      </c>
      <c r="L43" s="1743"/>
      <c r="M43" s="1743"/>
      <c r="N43" s="1744"/>
      <c r="O43" s="1745"/>
      <c r="P43" s="1746"/>
      <c r="Q43" s="1745"/>
      <c r="R43" s="1745"/>
      <c r="S43" s="1745"/>
      <c r="T43" s="1745"/>
      <c r="U43" s="1745"/>
      <c r="V43" s="1745"/>
      <c r="W43" s="1745"/>
      <c r="X43" s="1745"/>
      <c r="Y43" s="1745"/>
      <c r="Z43" s="1745"/>
      <c r="AA43" s="1745"/>
      <c r="AB43" s="1745"/>
      <c r="AC43" s="1747">
        <f t="shared" si="2"/>
        <v>0</v>
      </c>
      <c r="AD43" s="121"/>
      <c r="AE43" s="5791">
        <f t="shared" si="3"/>
        <v>0</v>
      </c>
      <c r="AF43" s="1745"/>
      <c r="AG43" s="1745"/>
      <c r="AH43" s="1745"/>
      <c r="AI43" s="1745"/>
      <c r="AJ43" s="1745"/>
      <c r="AK43" s="1745"/>
      <c r="AL43" s="1745"/>
      <c r="AM43" s="1748">
        <f t="shared" si="0"/>
        <v>0</v>
      </c>
      <c r="AN43" s="1747">
        <f t="shared" si="1"/>
        <v>0</v>
      </c>
      <c r="AO43" s="121"/>
      <c r="AP43" s="5792"/>
      <c r="AQ43" s="5792"/>
      <c r="AR43" s="5793"/>
      <c r="AS43" s="121"/>
      <c r="AT43" s="164"/>
    </row>
    <row r="44" spans="1:46" ht="13.2">
      <c r="A44" s="164"/>
      <c r="B44" s="210"/>
      <c r="C44" s="5351" t="s">
        <v>3365</v>
      </c>
      <c r="D44" s="1738"/>
      <c r="E44" s="1739"/>
      <c r="F44" s="1740"/>
      <c r="G44" s="1741"/>
      <c r="H44" s="1742"/>
      <c r="I44" s="1742"/>
      <c r="J44" s="1693"/>
      <c r="K44" s="1725" t="b">
        <v>1</v>
      </c>
      <c r="L44" s="1743"/>
      <c r="M44" s="1743"/>
      <c r="N44" s="1744"/>
      <c r="O44" s="1745"/>
      <c r="P44" s="1746"/>
      <c r="Q44" s="1745"/>
      <c r="R44" s="1745"/>
      <c r="S44" s="1745"/>
      <c r="T44" s="1745"/>
      <c r="U44" s="1745"/>
      <c r="V44" s="1745"/>
      <c r="W44" s="1745"/>
      <c r="X44" s="1745"/>
      <c r="Y44" s="1745"/>
      <c r="Z44" s="1745"/>
      <c r="AA44" s="1745"/>
      <c r="AB44" s="1745"/>
      <c r="AC44" s="1747">
        <f t="shared" si="2"/>
        <v>0</v>
      </c>
      <c r="AD44" s="121"/>
      <c r="AE44" s="5791">
        <f t="shared" si="3"/>
        <v>0</v>
      </c>
      <c r="AF44" s="1745"/>
      <c r="AG44" s="1745"/>
      <c r="AH44" s="1745"/>
      <c r="AI44" s="1745"/>
      <c r="AJ44" s="1745"/>
      <c r="AK44" s="1745"/>
      <c r="AL44" s="1745"/>
      <c r="AM44" s="1748">
        <f t="shared" si="0"/>
        <v>0</v>
      </c>
      <c r="AN44" s="1747">
        <f t="shared" si="1"/>
        <v>0</v>
      </c>
      <c r="AO44" s="121"/>
      <c r="AP44" s="5792"/>
      <c r="AQ44" s="5792"/>
      <c r="AR44" s="5793"/>
      <c r="AS44" s="121"/>
      <c r="AT44" s="164"/>
    </row>
    <row r="45" spans="1:46" ht="13.2">
      <c r="A45" s="164"/>
      <c r="B45" s="210"/>
      <c r="C45" s="5351" t="s">
        <v>3365</v>
      </c>
      <c r="D45" s="1738"/>
      <c r="E45" s="1739"/>
      <c r="F45" s="1740"/>
      <c r="G45" s="1741"/>
      <c r="H45" s="1742"/>
      <c r="I45" s="1742"/>
      <c r="J45" s="1693"/>
      <c r="K45" s="1725" t="b">
        <v>1</v>
      </c>
      <c r="L45" s="1743"/>
      <c r="M45" s="1743"/>
      <c r="N45" s="1744"/>
      <c r="O45" s="1745"/>
      <c r="P45" s="1746"/>
      <c r="Q45" s="1745"/>
      <c r="R45" s="1745"/>
      <c r="S45" s="1745"/>
      <c r="T45" s="1745"/>
      <c r="U45" s="1745"/>
      <c r="V45" s="1745"/>
      <c r="W45" s="1745"/>
      <c r="X45" s="1745"/>
      <c r="Y45" s="1745"/>
      <c r="Z45" s="1745"/>
      <c r="AA45" s="1745"/>
      <c r="AB45" s="1745"/>
      <c r="AC45" s="1747">
        <f t="shared" si="2"/>
        <v>0</v>
      </c>
      <c r="AD45" s="121"/>
      <c r="AE45" s="5791">
        <f t="shared" si="3"/>
        <v>0</v>
      </c>
      <c r="AF45" s="1745"/>
      <c r="AG45" s="1745"/>
      <c r="AH45" s="1745"/>
      <c r="AI45" s="1745"/>
      <c r="AJ45" s="1745"/>
      <c r="AK45" s="1745"/>
      <c r="AL45" s="1745"/>
      <c r="AM45" s="1748">
        <f t="shared" si="0"/>
        <v>0</v>
      </c>
      <c r="AN45" s="1747">
        <f t="shared" si="1"/>
        <v>0</v>
      </c>
      <c r="AO45" s="121"/>
      <c r="AP45" s="5792"/>
      <c r="AQ45" s="5792"/>
      <c r="AR45" s="5793"/>
      <c r="AS45" s="121"/>
      <c r="AT45" s="164"/>
    </row>
    <row r="46" spans="1:46" ht="13.2">
      <c r="A46" s="164"/>
      <c r="B46" s="210"/>
      <c r="C46" s="5351" t="s">
        <v>3365</v>
      </c>
      <c r="D46" s="1738"/>
      <c r="E46" s="1739"/>
      <c r="F46" s="1740"/>
      <c r="G46" s="1741"/>
      <c r="H46" s="1742"/>
      <c r="I46" s="1742"/>
      <c r="J46" s="1693"/>
      <c r="K46" s="1725" t="b">
        <v>1</v>
      </c>
      <c r="L46" s="1743"/>
      <c r="M46" s="1743"/>
      <c r="N46" s="1744"/>
      <c r="O46" s="1745"/>
      <c r="P46" s="1746"/>
      <c r="Q46" s="1745"/>
      <c r="R46" s="1745"/>
      <c r="S46" s="1745"/>
      <c r="T46" s="1745"/>
      <c r="U46" s="1745"/>
      <c r="V46" s="1745"/>
      <c r="W46" s="1745"/>
      <c r="X46" s="1745"/>
      <c r="Y46" s="1745"/>
      <c r="Z46" s="1745"/>
      <c r="AA46" s="1745"/>
      <c r="AB46" s="1745"/>
      <c r="AC46" s="1747">
        <f t="shared" si="2"/>
        <v>0</v>
      </c>
      <c r="AD46" s="121"/>
      <c r="AE46" s="5791">
        <f t="shared" si="3"/>
        <v>0</v>
      </c>
      <c r="AF46" s="1745"/>
      <c r="AG46" s="1745"/>
      <c r="AH46" s="1745"/>
      <c r="AI46" s="1745"/>
      <c r="AJ46" s="1745"/>
      <c r="AK46" s="1745"/>
      <c r="AL46" s="1745"/>
      <c r="AM46" s="1748">
        <f t="shared" si="0"/>
        <v>0</v>
      </c>
      <c r="AN46" s="1747">
        <f t="shared" si="1"/>
        <v>0</v>
      </c>
      <c r="AO46" s="121"/>
      <c r="AP46" s="5792"/>
      <c r="AQ46" s="5792"/>
      <c r="AR46" s="5793"/>
      <c r="AS46" s="121"/>
      <c r="AT46" s="164"/>
    </row>
    <row r="47" spans="1:46" ht="13.2">
      <c r="A47" s="164"/>
      <c r="B47" s="210"/>
      <c r="C47" s="5351" t="s">
        <v>3365</v>
      </c>
      <c r="D47" s="1738"/>
      <c r="E47" s="1739"/>
      <c r="F47" s="1740"/>
      <c r="G47" s="1741"/>
      <c r="H47" s="1742"/>
      <c r="I47" s="1742"/>
      <c r="J47" s="1693"/>
      <c r="K47" s="1725" t="b">
        <v>1</v>
      </c>
      <c r="L47" s="1743"/>
      <c r="M47" s="1743"/>
      <c r="N47" s="1744"/>
      <c r="O47" s="1745"/>
      <c r="P47" s="1746"/>
      <c r="Q47" s="1745"/>
      <c r="R47" s="1745"/>
      <c r="S47" s="1745"/>
      <c r="T47" s="1745"/>
      <c r="U47" s="1745"/>
      <c r="V47" s="1745"/>
      <c r="W47" s="1745"/>
      <c r="X47" s="1745"/>
      <c r="Y47" s="1745"/>
      <c r="Z47" s="1745"/>
      <c r="AA47" s="1745"/>
      <c r="AB47" s="1745"/>
      <c r="AC47" s="1747">
        <f t="shared" si="2"/>
        <v>0</v>
      </c>
      <c r="AD47" s="121"/>
      <c r="AE47" s="5791">
        <f t="shared" si="3"/>
        <v>0</v>
      </c>
      <c r="AF47" s="1745"/>
      <c r="AG47" s="1745"/>
      <c r="AH47" s="1745"/>
      <c r="AI47" s="1745"/>
      <c r="AJ47" s="1745"/>
      <c r="AK47" s="1745"/>
      <c r="AL47" s="1745"/>
      <c r="AM47" s="1748">
        <f t="shared" si="0"/>
        <v>0</v>
      </c>
      <c r="AN47" s="1747">
        <f t="shared" si="1"/>
        <v>0</v>
      </c>
      <c r="AO47" s="121"/>
      <c r="AP47" s="5792"/>
      <c r="AQ47" s="5792"/>
      <c r="AR47" s="5793"/>
      <c r="AS47" s="121"/>
      <c r="AT47" s="164"/>
    </row>
    <row r="48" spans="1:46" ht="13.2">
      <c r="A48" s="164"/>
      <c r="B48" s="210"/>
      <c r="C48" s="5351" t="s">
        <v>3365</v>
      </c>
      <c r="D48" s="1738"/>
      <c r="E48" s="1739"/>
      <c r="F48" s="1740"/>
      <c r="G48" s="1741"/>
      <c r="H48" s="1742"/>
      <c r="I48" s="1742"/>
      <c r="J48" s="1693"/>
      <c r="K48" s="1725" t="b">
        <v>1</v>
      </c>
      <c r="L48" s="1743"/>
      <c r="M48" s="1743"/>
      <c r="N48" s="1744"/>
      <c r="O48" s="1745"/>
      <c r="P48" s="1746"/>
      <c r="Q48" s="1745"/>
      <c r="R48" s="1745"/>
      <c r="S48" s="1745"/>
      <c r="T48" s="1745"/>
      <c r="U48" s="1745"/>
      <c r="V48" s="1745"/>
      <c r="W48" s="1745"/>
      <c r="X48" s="1745"/>
      <c r="Y48" s="1745"/>
      <c r="Z48" s="1745"/>
      <c r="AA48" s="1745"/>
      <c r="AB48" s="1745"/>
      <c r="AC48" s="1747">
        <f t="shared" si="2"/>
        <v>0</v>
      </c>
      <c r="AD48" s="121"/>
      <c r="AE48" s="5791">
        <f t="shared" si="3"/>
        <v>0</v>
      </c>
      <c r="AF48" s="1745"/>
      <c r="AG48" s="1745"/>
      <c r="AH48" s="1745"/>
      <c r="AI48" s="1745"/>
      <c r="AJ48" s="1745"/>
      <c r="AK48" s="1745"/>
      <c r="AL48" s="1745"/>
      <c r="AM48" s="1748">
        <f t="shared" si="0"/>
        <v>0</v>
      </c>
      <c r="AN48" s="1747">
        <f t="shared" si="1"/>
        <v>0</v>
      </c>
      <c r="AO48" s="121"/>
      <c r="AP48" s="5792"/>
      <c r="AQ48" s="5792"/>
      <c r="AR48" s="5793"/>
      <c r="AS48" s="121"/>
      <c r="AT48" s="164"/>
    </row>
    <row r="49" spans="1:46" ht="13.2">
      <c r="A49" s="164"/>
      <c r="B49" s="210"/>
      <c r="C49" s="5351" t="s">
        <v>3365</v>
      </c>
      <c r="D49" s="1738"/>
      <c r="E49" s="1739"/>
      <c r="F49" s="1740"/>
      <c r="G49" s="1741"/>
      <c r="H49" s="1742"/>
      <c r="I49" s="1742"/>
      <c r="J49" s="1693"/>
      <c r="K49" s="1725" t="b">
        <v>1</v>
      </c>
      <c r="L49" s="1743"/>
      <c r="M49" s="1743"/>
      <c r="N49" s="1744"/>
      <c r="O49" s="1745"/>
      <c r="P49" s="1746"/>
      <c r="Q49" s="1745"/>
      <c r="R49" s="1745"/>
      <c r="S49" s="1745"/>
      <c r="T49" s="1745"/>
      <c r="U49" s="1745"/>
      <c r="V49" s="1745"/>
      <c r="W49" s="1745"/>
      <c r="X49" s="1745"/>
      <c r="Y49" s="1745"/>
      <c r="Z49" s="1745"/>
      <c r="AA49" s="1745"/>
      <c r="AB49" s="1745"/>
      <c r="AC49" s="1747">
        <f t="shared" si="2"/>
        <v>0</v>
      </c>
      <c r="AD49" s="121"/>
      <c r="AE49" s="5791">
        <f t="shared" si="3"/>
        <v>0</v>
      </c>
      <c r="AF49" s="1745"/>
      <c r="AG49" s="1745"/>
      <c r="AH49" s="1745"/>
      <c r="AI49" s="1745"/>
      <c r="AJ49" s="1745"/>
      <c r="AK49" s="1745"/>
      <c r="AL49" s="1745"/>
      <c r="AM49" s="1748">
        <f t="shared" si="0"/>
        <v>0</v>
      </c>
      <c r="AN49" s="1747">
        <f t="shared" si="1"/>
        <v>0</v>
      </c>
      <c r="AO49" s="121"/>
      <c r="AP49" s="5792"/>
      <c r="AQ49" s="5792"/>
      <c r="AR49" s="5793"/>
      <c r="AS49" s="121"/>
      <c r="AT49" s="164"/>
    </row>
    <row r="50" spans="1:46" ht="13.2">
      <c r="A50" s="164"/>
      <c r="B50" s="210"/>
      <c r="C50" s="5351" t="s">
        <v>3365</v>
      </c>
      <c r="D50" s="1738"/>
      <c r="E50" s="1739"/>
      <c r="F50" s="1740"/>
      <c r="G50" s="1741"/>
      <c r="H50" s="1742"/>
      <c r="I50" s="1742"/>
      <c r="J50" s="1693"/>
      <c r="K50" s="1725" t="b">
        <v>1</v>
      </c>
      <c r="L50" s="1743"/>
      <c r="M50" s="1743"/>
      <c r="N50" s="1744"/>
      <c r="O50" s="1745"/>
      <c r="P50" s="1746"/>
      <c r="Q50" s="1745"/>
      <c r="R50" s="1745"/>
      <c r="S50" s="1745"/>
      <c r="T50" s="1745"/>
      <c r="U50" s="1745"/>
      <c r="V50" s="1745"/>
      <c r="W50" s="1745"/>
      <c r="X50" s="1745"/>
      <c r="Y50" s="1745"/>
      <c r="Z50" s="1745"/>
      <c r="AA50" s="1745"/>
      <c r="AB50" s="1745"/>
      <c r="AC50" s="1747">
        <f t="shared" si="2"/>
        <v>0</v>
      </c>
      <c r="AD50" s="121"/>
      <c r="AE50" s="5791">
        <f t="shared" si="3"/>
        <v>0</v>
      </c>
      <c r="AF50" s="1745"/>
      <c r="AG50" s="1745"/>
      <c r="AH50" s="1745"/>
      <c r="AI50" s="1745"/>
      <c r="AJ50" s="1745"/>
      <c r="AK50" s="1745"/>
      <c r="AL50" s="1745"/>
      <c r="AM50" s="1748">
        <f>AJ50+AK50-AL50</f>
        <v>0</v>
      </c>
      <c r="AN50" s="1747">
        <f t="shared" si="1"/>
        <v>0</v>
      </c>
      <c r="AO50" s="121"/>
      <c r="AP50" s="5792"/>
      <c r="AQ50" s="5792"/>
      <c r="AR50" s="5793"/>
      <c r="AS50" s="121"/>
      <c r="AT50" s="164"/>
    </row>
    <row r="51" spans="1:46" ht="13.2">
      <c r="A51" s="164"/>
      <c r="B51" s="210"/>
      <c r="C51" s="5351" t="s">
        <v>3365</v>
      </c>
      <c r="D51" s="1738"/>
      <c r="E51" s="1739"/>
      <c r="F51" s="1740"/>
      <c r="G51" s="1741"/>
      <c r="H51" s="1742"/>
      <c r="I51" s="1742"/>
      <c r="J51" s="1693"/>
      <c r="K51" s="1725" t="b">
        <v>1</v>
      </c>
      <c r="L51" s="1743"/>
      <c r="M51" s="1743"/>
      <c r="N51" s="1744"/>
      <c r="O51" s="1745"/>
      <c r="P51" s="1746"/>
      <c r="Q51" s="1745"/>
      <c r="R51" s="1745"/>
      <c r="S51" s="1745"/>
      <c r="T51" s="1745"/>
      <c r="U51" s="1745"/>
      <c r="V51" s="1745"/>
      <c r="W51" s="1745"/>
      <c r="X51" s="1745"/>
      <c r="Y51" s="1745"/>
      <c r="Z51" s="1745"/>
      <c r="AA51" s="1745"/>
      <c r="AB51" s="1745"/>
      <c r="AC51" s="1747">
        <f t="shared" si="2"/>
        <v>0</v>
      </c>
      <c r="AD51" s="121"/>
      <c r="AE51" s="5791">
        <f t="shared" si="3"/>
        <v>0</v>
      </c>
      <c r="AF51" s="1745"/>
      <c r="AG51" s="1745"/>
      <c r="AH51" s="1745"/>
      <c r="AI51" s="1745"/>
      <c r="AJ51" s="1745"/>
      <c r="AK51" s="1745"/>
      <c r="AL51" s="1745"/>
      <c r="AM51" s="1748">
        <f t="shared" si="0"/>
        <v>0</v>
      </c>
      <c r="AN51" s="1747">
        <f t="shared" si="1"/>
        <v>0</v>
      </c>
      <c r="AO51" s="121"/>
      <c r="AP51" s="5792"/>
      <c r="AQ51" s="5792"/>
      <c r="AR51" s="5793"/>
      <c r="AS51" s="121"/>
      <c r="AT51" s="164"/>
    </row>
    <row r="52" spans="1:46" ht="13.2">
      <c r="A52" s="164"/>
      <c r="B52" s="210"/>
      <c r="C52" s="5794" t="s">
        <v>3366</v>
      </c>
      <c r="D52" s="5795"/>
      <c r="E52" s="5795"/>
      <c r="F52" s="5796"/>
      <c r="G52" s="5796"/>
      <c r="H52" s="5796"/>
      <c r="I52" s="5796"/>
      <c r="J52" s="5796"/>
      <c r="K52" s="5797"/>
      <c r="L52" s="5798"/>
      <c r="M52" s="5798"/>
      <c r="N52" s="5799"/>
      <c r="O52" s="5798"/>
      <c r="P52" s="5800"/>
      <c r="Q52" s="5798"/>
      <c r="R52" s="5798"/>
      <c r="S52" s="5801">
        <f>SUMIF($K$16:$K$51,"TRUE",S16:S51)</f>
        <v>0</v>
      </c>
      <c r="T52" s="5801">
        <f>SUMIF($K$16:$K$51,"TRUE",T16:T51)</f>
        <v>0</v>
      </c>
      <c r="U52" s="5801">
        <f>SUMIF($K$16:$K$51,"TRUE",U16:U51)</f>
        <v>0</v>
      </c>
      <c r="V52" s="5801">
        <f t="shared" ref="V52:AC52" si="4">SUMIF($K$16:$K$51,"TRUE",V16:V51)</f>
        <v>0</v>
      </c>
      <c r="W52" s="5801">
        <f t="shared" si="4"/>
        <v>0</v>
      </c>
      <c r="X52" s="5801">
        <f t="shared" si="4"/>
        <v>0</v>
      </c>
      <c r="Y52" s="5801">
        <f t="shared" ref="Y52" si="5">SUMIF($K$16:$K$51,"TRUE",Y16:Y51)</f>
        <v>0</v>
      </c>
      <c r="Z52" s="5801">
        <f t="shared" si="4"/>
        <v>0</v>
      </c>
      <c r="AA52" s="5801">
        <f t="shared" si="4"/>
        <v>0</v>
      </c>
      <c r="AB52" s="5801">
        <f t="shared" si="4"/>
        <v>0</v>
      </c>
      <c r="AC52" s="5802">
        <f t="shared" si="4"/>
        <v>0</v>
      </c>
      <c r="AD52" s="121"/>
      <c r="AE52" s="5803">
        <f t="shared" ref="AE52:AN52" si="6">SUMIF($K$16:$K$51,"TRUE",AE16:AE51)</f>
        <v>0</v>
      </c>
      <c r="AF52" s="5801">
        <f t="shared" si="6"/>
        <v>0</v>
      </c>
      <c r="AG52" s="5801">
        <f t="shared" si="6"/>
        <v>0</v>
      </c>
      <c r="AH52" s="5801">
        <f t="shared" si="6"/>
        <v>0</v>
      </c>
      <c r="AI52" s="5801">
        <f t="shared" si="6"/>
        <v>0</v>
      </c>
      <c r="AJ52" s="5801">
        <f>SUMIF($K$16:$K$51,"TRUE",AJ16:AJ51)</f>
        <v>0</v>
      </c>
      <c r="AK52" s="5801">
        <f>SUMIF($K$16:$K$51,"TRUE",AK16:AK51)</f>
        <v>0</v>
      </c>
      <c r="AL52" s="5801">
        <f>SUMIF($K$16:$K$51,"TRUE",AL16:AL51)</f>
        <v>0</v>
      </c>
      <c r="AM52" s="5801">
        <f>SUMIF($K$16:$K$51,"TRUE",AM16:AM51)</f>
        <v>0</v>
      </c>
      <c r="AN52" s="5802">
        <f t="shared" si="6"/>
        <v>0</v>
      </c>
      <c r="AO52" s="121"/>
      <c r="AP52" s="5803">
        <f>SUMIF($K$16:$K$51,"TRUE",AP16:AP51)</f>
        <v>0</v>
      </c>
      <c r="AQ52" s="5803">
        <f>SUMIF($K$16:$K$51,"TRUE",AQ16:AQ51)</f>
        <v>0</v>
      </c>
      <c r="AR52" s="5804"/>
      <c r="AS52" s="121"/>
      <c r="AT52" s="164"/>
    </row>
    <row r="53" spans="1:46" s="101" customFormat="1" ht="13.2">
      <c r="A53" s="178"/>
      <c r="B53" s="216"/>
      <c r="C53" s="2565" t="s">
        <v>3367</v>
      </c>
      <c r="D53" s="5805"/>
      <c r="E53" s="5805"/>
      <c r="F53" s="5806"/>
      <c r="G53" s="5806"/>
      <c r="H53" s="5806"/>
      <c r="I53" s="5806"/>
      <c r="J53" s="5806"/>
      <c r="K53" s="5807"/>
      <c r="L53" s="5808"/>
      <c r="M53" s="5808"/>
      <c r="N53" s="5809"/>
      <c r="O53" s="5808"/>
      <c r="P53" s="5810"/>
      <c r="Q53" s="5808"/>
      <c r="R53" s="5808"/>
      <c r="S53" s="5811">
        <f>SUM(S16:S51)</f>
        <v>0</v>
      </c>
      <c r="T53" s="5811">
        <f>SUM(T16:T51)</f>
        <v>0</v>
      </c>
      <c r="U53" s="5811">
        <f>SUM(U16:U51)</f>
        <v>0</v>
      </c>
      <c r="V53" s="5811">
        <f t="shared" ref="V53:AC53" si="7">SUM(V16:V51)</f>
        <v>0</v>
      </c>
      <c r="W53" s="5811">
        <f t="shared" si="7"/>
        <v>0</v>
      </c>
      <c r="X53" s="5811">
        <f t="shared" si="7"/>
        <v>0</v>
      </c>
      <c r="Y53" s="5811">
        <f t="shared" ref="Y53" si="8">SUM(Y16:Y51)</f>
        <v>0</v>
      </c>
      <c r="Z53" s="5811">
        <f t="shared" si="7"/>
        <v>0</v>
      </c>
      <c r="AA53" s="5811">
        <f t="shared" si="7"/>
        <v>0</v>
      </c>
      <c r="AB53" s="5811">
        <f t="shared" si="7"/>
        <v>0</v>
      </c>
      <c r="AC53" s="5812">
        <f t="shared" si="7"/>
        <v>0</v>
      </c>
      <c r="AD53" s="160"/>
      <c r="AE53" s="2566">
        <f t="shared" ref="AE53:AN53" si="9">SUM(AE16:AE51)</f>
        <v>0</v>
      </c>
      <c r="AF53" s="5811">
        <f t="shared" si="9"/>
        <v>0</v>
      </c>
      <c r="AG53" s="5811">
        <f t="shared" si="9"/>
        <v>0</v>
      </c>
      <c r="AH53" s="5811">
        <f t="shared" si="9"/>
        <v>0</v>
      </c>
      <c r="AI53" s="5811">
        <f t="shared" si="9"/>
        <v>0</v>
      </c>
      <c r="AJ53" s="5811">
        <f>SUM(AJ16:AJ51)</f>
        <v>0</v>
      </c>
      <c r="AK53" s="5811">
        <f>SUM(AK16:AK51)</f>
        <v>0</v>
      </c>
      <c r="AL53" s="5811">
        <f>SUM(AL16:AL51)</f>
        <v>0</v>
      </c>
      <c r="AM53" s="5811">
        <f>SUM(AM16:AM51)</f>
        <v>0</v>
      </c>
      <c r="AN53" s="5812">
        <f t="shared" si="9"/>
        <v>0</v>
      </c>
      <c r="AO53" s="160"/>
      <c r="AP53" s="2566">
        <f>SUM(AP16:AP51)</f>
        <v>0</v>
      </c>
      <c r="AQ53" s="2566">
        <f>SUM(AQ16:AQ51)</f>
        <v>0</v>
      </c>
      <c r="AR53" s="2567"/>
      <c r="AS53" s="160"/>
      <c r="AT53" s="178"/>
    </row>
    <row r="54" spans="1:46" ht="13.2">
      <c r="A54" s="164"/>
      <c r="B54" s="210"/>
      <c r="C54" s="214"/>
      <c r="D54" s="214"/>
      <c r="E54" s="214"/>
      <c r="F54" s="223"/>
      <c r="G54" s="223"/>
      <c r="H54" s="223"/>
      <c r="I54" s="223"/>
      <c r="J54" s="223"/>
      <c r="K54" s="223"/>
      <c r="L54" s="223"/>
      <c r="M54" s="223"/>
      <c r="N54" s="782"/>
      <c r="O54" s="223"/>
      <c r="P54" s="256"/>
      <c r="Q54" s="223"/>
      <c r="R54" s="223"/>
      <c r="S54" s="224"/>
      <c r="T54" s="224"/>
      <c r="U54" s="224"/>
      <c r="V54" s="224"/>
      <c r="W54" s="224"/>
      <c r="X54" s="224"/>
      <c r="Y54" s="224"/>
      <c r="Z54" s="224"/>
      <c r="AA54" s="224"/>
      <c r="AB54" s="224"/>
      <c r="AC54" s="224"/>
      <c r="AD54" s="160"/>
      <c r="AE54" s="224"/>
      <c r="AF54" s="224"/>
      <c r="AG54" s="224"/>
      <c r="AH54" s="224"/>
      <c r="AI54" s="224"/>
      <c r="AJ54" s="224"/>
      <c r="AK54" s="224"/>
      <c r="AL54" s="224"/>
      <c r="AM54" s="224"/>
      <c r="AN54" s="224"/>
      <c r="AO54" s="121"/>
      <c r="AP54" s="121"/>
      <c r="AQ54" s="121"/>
      <c r="AR54" s="121"/>
      <c r="AS54" s="121"/>
      <c r="AT54" s="164"/>
    </row>
    <row r="55" spans="1:46" ht="13.2">
      <c r="A55" s="164"/>
      <c r="B55" s="210"/>
      <c r="C55" s="220"/>
      <c r="D55" s="126" t="s">
        <v>445</v>
      </c>
      <c r="E55" s="225" t="s">
        <v>2500</v>
      </c>
      <c r="F55" s="41"/>
      <c r="G55" s="41"/>
      <c r="H55" s="41"/>
      <c r="I55" s="41"/>
      <c r="J55" s="41"/>
      <c r="K55" s="121"/>
      <c r="L55" s="121"/>
      <c r="M55" s="121"/>
      <c r="N55" s="742"/>
      <c r="O55" s="121"/>
      <c r="P55" s="211"/>
      <c r="Q55" s="82"/>
      <c r="R55" s="82"/>
      <c r="S55" s="82"/>
      <c r="T55" s="41"/>
      <c r="U55" s="229"/>
      <c r="V55" s="229"/>
      <c r="W55" s="41"/>
      <c r="X55" s="82"/>
      <c r="Y55" s="82"/>
      <c r="Z55" s="41"/>
      <c r="AA55" s="224"/>
      <c r="AB55" s="224"/>
      <c r="AC55" s="224"/>
      <c r="AD55" s="160"/>
      <c r="AE55" s="224"/>
      <c r="AF55" s="224"/>
      <c r="AG55" s="224"/>
      <c r="AH55" s="224"/>
      <c r="AI55" s="224"/>
      <c r="AJ55" s="224"/>
      <c r="AK55" s="224"/>
      <c r="AL55" s="224"/>
      <c r="AM55" s="224"/>
      <c r="AN55" s="224"/>
      <c r="AO55" s="121"/>
      <c r="AP55" s="121"/>
      <c r="AQ55" s="121"/>
      <c r="AR55" s="121"/>
      <c r="AS55" s="121"/>
      <c r="AT55" s="164"/>
    </row>
    <row r="56" spans="1:46" ht="13.2">
      <c r="A56" s="164"/>
      <c r="B56" s="210"/>
      <c r="C56" s="214"/>
      <c r="D56" s="94"/>
      <c r="E56" s="64" t="s">
        <v>3368</v>
      </c>
      <c r="F56" s="41"/>
      <c r="G56" s="41"/>
      <c r="H56" s="41"/>
      <c r="I56" s="41"/>
      <c r="J56" s="41"/>
      <c r="K56" s="121"/>
      <c r="L56" s="121"/>
      <c r="M56" s="121"/>
      <c r="N56" s="742"/>
      <c r="O56" s="121"/>
      <c r="P56" s="211"/>
      <c r="Q56" s="39"/>
      <c r="R56" s="39"/>
      <c r="S56" s="157"/>
      <c r="T56" s="41"/>
      <c r="U56" s="229"/>
      <c r="V56" s="229"/>
      <c r="W56" s="41"/>
      <c r="X56" s="82"/>
      <c r="Y56" s="82"/>
      <c r="Z56" s="41"/>
      <c r="AA56" s="224"/>
      <c r="AB56" s="224"/>
      <c r="AC56" s="224"/>
      <c r="AD56" s="160"/>
      <c r="AE56" s="224"/>
      <c r="AF56" s="224"/>
      <c r="AG56" s="224"/>
      <c r="AH56" s="8317" t="s">
        <v>2517</v>
      </c>
      <c r="AI56" s="8525" t="s">
        <v>2668</v>
      </c>
      <c r="AJ56" s="8527" t="s">
        <v>2669</v>
      </c>
      <c r="AK56" s="8527"/>
      <c r="AL56" s="8527" t="s">
        <v>2670</v>
      </c>
      <c r="AM56" s="8528"/>
      <c r="AN56" s="224"/>
      <c r="AO56" s="121"/>
      <c r="AP56" s="121"/>
      <c r="AQ56" s="121"/>
      <c r="AR56" s="121"/>
      <c r="AS56" s="121"/>
      <c r="AT56" s="164"/>
    </row>
    <row r="57" spans="1:46" ht="13.2">
      <c r="A57" s="164"/>
      <c r="B57" s="210"/>
      <c r="C57" s="121"/>
      <c r="D57" s="94"/>
      <c r="E57" s="64" t="s">
        <v>3369</v>
      </c>
      <c r="F57" s="41"/>
      <c r="G57" s="41"/>
      <c r="H57" s="38"/>
      <c r="I57" s="38"/>
      <c r="J57" s="38"/>
      <c r="K57" s="121"/>
      <c r="L57" s="121"/>
      <c r="M57" s="121"/>
      <c r="N57" s="742"/>
      <c r="O57" s="121"/>
      <c r="P57" s="211"/>
      <c r="Q57" s="41"/>
      <c r="R57" s="41"/>
      <c r="S57" s="157"/>
      <c r="T57" s="41"/>
      <c r="U57" s="229"/>
      <c r="V57" s="230"/>
      <c r="W57" s="230"/>
      <c r="X57" s="230"/>
      <c r="Y57" s="230"/>
      <c r="Z57" s="230"/>
      <c r="AA57" s="230"/>
      <c r="AB57" s="230"/>
      <c r="AC57" s="230"/>
      <c r="AD57" s="160"/>
      <c r="AE57" s="230"/>
      <c r="AF57" s="230"/>
      <c r="AG57" s="230"/>
      <c r="AH57" s="8318"/>
      <c r="AI57" s="8600"/>
      <c r="AJ57" s="5813" t="s">
        <v>1717</v>
      </c>
      <c r="AK57" s="5813" t="s">
        <v>2671</v>
      </c>
      <c r="AL57" s="5813" t="s">
        <v>1717</v>
      </c>
      <c r="AM57" s="5251" t="s">
        <v>2671</v>
      </c>
      <c r="AN57" s="230"/>
      <c r="AO57" s="121"/>
      <c r="AP57" s="121"/>
      <c r="AQ57" s="121"/>
      <c r="AR57" s="121"/>
      <c r="AS57" s="121"/>
      <c r="AT57" s="164"/>
    </row>
    <row r="58" spans="1:46" ht="13.2">
      <c r="A58" s="164"/>
      <c r="B58" s="210"/>
      <c r="C58" s="121"/>
      <c r="D58" s="121"/>
      <c r="E58" s="121"/>
      <c r="F58" s="41"/>
      <c r="G58" s="41"/>
      <c r="H58" s="41"/>
      <c r="I58" s="41"/>
      <c r="J58" s="38"/>
      <c r="K58" s="41"/>
      <c r="L58" s="41"/>
      <c r="M58" s="38"/>
      <c r="N58" s="744"/>
      <c r="O58" s="41"/>
      <c r="P58" s="157"/>
      <c r="Q58" s="41"/>
      <c r="R58" s="41"/>
      <c r="S58" s="157"/>
      <c r="T58" s="41"/>
      <c r="U58" s="229"/>
      <c r="V58" s="230"/>
      <c r="W58" s="230"/>
      <c r="X58" s="230"/>
      <c r="Y58" s="230"/>
      <c r="Z58" s="230"/>
      <c r="AA58" s="230"/>
      <c r="AB58" s="230"/>
      <c r="AC58" s="230"/>
      <c r="AD58" s="160"/>
      <c r="AE58" s="230"/>
      <c r="AF58" s="230"/>
      <c r="AG58" s="230"/>
      <c r="AH58" s="1954" t="s">
        <v>2672</v>
      </c>
      <c r="AI58" s="5814">
        <v>1.4999999999999999E-2</v>
      </c>
      <c r="AJ58" s="5815"/>
      <c r="AK58" s="5815"/>
      <c r="AL58" s="5815"/>
      <c r="AM58" s="5816"/>
      <c r="AN58" s="230"/>
      <c r="AO58" s="121"/>
      <c r="AP58" s="121"/>
      <c r="AQ58" s="121"/>
      <c r="AR58" s="121"/>
      <c r="AS58" s="121"/>
      <c r="AT58" s="164"/>
    </row>
    <row r="59" spans="1:46" ht="13.2">
      <c r="A59" s="164"/>
      <c r="B59" s="210"/>
      <c r="C59" s="121"/>
      <c r="D59" s="121"/>
      <c r="E59" s="121"/>
      <c r="F59" s="41"/>
      <c r="G59" s="41"/>
      <c r="H59" s="41"/>
      <c r="I59" s="41"/>
      <c r="J59" s="38"/>
      <c r="K59" s="41"/>
      <c r="L59" s="41"/>
      <c r="M59" s="38"/>
      <c r="N59" s="744"/>
      <c r="O59" s="41"/>
      <c r="P59" s="157"/>
      <c r="Q59" s="41"/>
      <c r="R59" s="41"/>
      <c r="S59" s="157"/>
      <c r="T59" s="41"/>
      <c r="U59" s="229"/>
      <c r="V59" s="230"/>
      <c r="W59" s="230"/>
      <c r="X59" s="230"/>
      <c r="Y59" s="230"/>
      <c r="Z59" s="230"/>
      <c r="AA59" s="230"/>
      <c r="AB59" s="230"/>
      <c r="AC59" s="230"/>
      <c r="AD59" s="160"/>
      <c r="AE59" s="230"/>
      <c r="AF59" s="230"/>
      <c r="AG59" s="230"/>
      <c r="AH59" s="5817" t="s">
        <v>2673</v>
      </c>
      <c r="AI59" s="5818">
        <v>0.04</v>
      </c>
      <c r="AJ59" s="5819"/>
      <c r="AK59" s="5819"/>
      <c r="AL59" s="5819"/>
      <c r="AM59" s="5820"/>
      <c r="AN59" s="230"/>
      <c r="AO59" s="121"/>
      <c r="AP59" s="121"/>
      <c r="AQ59" s="121"/>
      <c r="AR59" s="121"/>
      <c r="AS59" s="121"/>
      <c r="AT59" s="164"/>
    </row>
    <row r="60" spans="1:46" ht="13.2">
      <c r="A60" s="164"/>
      <c r="B60" s="210"/>
      <c r="C60" s="121"/>
      <c r="D60" s="121"/>
      <c r="E60" s="121"/>
      <c r="F60" s="41"/>
      <c r="G60" s="41"/>
      <c r="H60" s="41"/>
      <c r="I60" s="41"/>
      <c r="J60" s="38"/>
      <c r="K60" s="41"/>
      <c r="L60" s="41"/>
      <c r="M60" s="38"/>
      <c r="N60" s="744"/>
      <c r="O60" s="41"/>
      <c r="P60" s="157"/>
      <c r="Q60" s="41"/>
      <c r="R60" s="41"/>
      <c r="S60" s="157"/>
      <c r="T60" s="41"/>
      <c r="U60" s="229"/>
      <c r="V60" s="230"/>
      <c r="W60" s="230"/>
      <c r="X60" s="230"/>
      <c r="Y60" s="230"/>
      <c r="Z60" s="230"/>
      <c r="AA60" s="230"/>
      <c r="AB60" s="230"/>
      <c r="AC60" s="230"/>
      <c r="AD60" s="160"/>
      <c r="AE60" s="230"/>
      <c r="AF60" s="230"/>
      <c r="AG60" s="230"/>
      <c r="AH60" s="5817" t="s">
        <v>2674</v>
      </c>
      <c r="AI60" s="5818">
        <v>0.06</v>
      </c>
      <c r="AJ60" s="5819"/>
      <c r="AK60" s="5819"/>
      <c r="AL60" s="5819"/>
      <c r="AM60" s="5820"/>
      <c r="AN60" s="230"/>
      <c r="AO60" s="121"/>
      <c r="AP60" s="121"/>
      <c r="AQ60" s="121"/>
      <c r="AR60" s="121"/>
      <c r="AS60" s="121"/>
      <c r="AT60" s="164"/>
    </row>
    <row r="61" spans="1:46" ht="13.2">
      <c r="A61" s="164"/>
      <c r="B61" s="210"/>
      <c r="C61" s="121"/>
      <c r="D61" s="121"/>
      <c r="E61" s="121"/>
      <c r="F61" s="41"/>
      <c r="G61" s="41"/>
      <c r="H61" s="41"/>
      <c r="I61" s="41"/>
      <c r="J61" s="38"/>
      <c r="K61" s="41"/>
      <c r="L61" s="41"/>
      <c r="M61" s="38"/>
      <c r="N61" s="744"/>
      <c r="O61" s="41"/>
      <c r="P61" s="157"/>
      <c r="Q61" s="41"/>
      <c r="R61" s="41"/>
      <c r="S61" s="157"/>
      <c r="T61" s="41"/>
      <c r="U61" s="229"/>
      <c r="V61" s="230"/>
      <c r="W61" s="230"/>
      <c r="X61" s="230"/>
      <c r="Y61" s="230"/>
      <c r="Z61" s="230"/>
      <c r="AA61" s="230"/>
      <c r="AB61" s="230"/>
      <c r="AC61" s="230"/>
      <c r="AD61" s="160"/>
      <c r="AE61" s="230"/>
      <c r="AF61" s="230"/>
      <c r="AG61" s="230"/>
      <c r="AH61" s="5817" t="s">
        <v>2675</v>
      </c>
      <c r="AI61" s="5818">
        <v>0.12</v>
      </c>
      <c r="AJ61" s="5819"/>
      <c r="AK61" s="5819"/>
      <c r="AL61" s="5819"/>
      <c r="AM61" s="5820"/>
      <c r="AN61" s="230"/>
      <c r="AO61" s="121"/>
      <c r="AP61" s="121"/>
      <c r="AQ61" s="121"/>
      <c r="AR61" s="121"/>
      <c r="AS61" s="121"/>
      <c r="AT61" s="164"/>
    </row>
    <row r="62" spans="1:46" ht="13.2">
      <c r="A62" s="164"/>
      <c r="B62" s="210"/>
      <c r="C62" s="121"/>
      <c r="D62" s="121"/>
      <c r="E62" s="121"/>
      <c r="F62" s="41"/>
      <c r="G62" s="41"/>
      <c r="H62" s="41"/>
      <c r="I62" s="41"/>
      <c r="J62" s="38"/>
      <c r="K62" s="41"/>
      <c r="L62" s="41"/>
      <c r="M62" s="38"/>
      <c r="N62" s="744"/>
      <c r="O62" s="41"/>
      <c r="P62" s="157"/>
      <c r="Q62" s="41"/>
      <c r="R62" s="41"/>
      <c r="S62" s="157"/>
      <c r="T62" s="41"/>
      <c r="U62" s="229"/>
      <c r="V62" s="230"/>
      <c r="W62" s="230"/>
      <c r="X62" s="230"/>
      <c r="Y62" s="230"/>
      <c r="Z62" s="230"/>
      <c r="AA62" s="230"/>
      <c r="AB62" s="230"/>
      <c r="AC62" s="230"/>
      <c r="AD62" s="160"/>
      <c r="AE62" s="230"/>
      <c r="AF62" s="230"/>
      <c r="AG62" s="230"/>
      <c r="AH62" s="5817" t="s">
        <v>2676</v>
      </c>
      <c r="AI62" s="5818">
        <v>0.25</v>
      </c>
      <c r="AJ62" s="5819"/>
      <c r="AK62" s="5819"/>
      <c r="AL62" s="5819"/>
      <c r="AM62" s="5820"/>
      <c r="AN62" s="230"/>
      <c r="AO62" s="121"/>
      <c r="AP62" s="121"/>
      <c r="AQ62" s="121"/>
      <c r="AR62" s="121"/>
      <c r="AS62" s="121"/>
      <c r="AT62" s="164"/>
    </row>
    <row r="63" spans="1:46" ht="13.2">
      <c r="A63" s="164"/>
      <c r="B63" s="210"/>
      <c r="C63" s="121"/>
      <c r="D63" s="121"/>
      <c r="E63" s="121"/>
      <c r="F63" s="41"/>
      <c r="G63" s="41"/>
      <c r="H63" s="41"/>
      <c r="I63" s="41"/>
      <c r="J63" s="38"/>
      <c r="K63" s="41"/>
      <c r="L63" s="41"/>
      <c r="M63" s="38"/>
      <c r="N63" s="744"/>
      <c r="O63" s="41"/>
      <c r="P63" s="157"/>
      <c r="Q63" s="41"/>
      <c r="R63" s="41"/>
      <c r="S63" s="157"/>
      <c r="T63" s="41"/>
      <c r="U63" s="229"/>
      <c r="V63" s="230"/>
      <c r="W63" s="230"/>
      <c r="X63" s="230"/>
      <c r="Y63" s="230"/>
      <c r="Z63" s="230"/>
      <c r="AA63" s="230"/>
      <c r="AB63" s="230"/>
      <c r="AC63" s="230"/>
      <c r="AD63" s="160"/>
      <c r="AE63" s="230"/>
      <c r="AF63" s="230"/>
      <c r="AG63" s="230"/>
      <c r="AH63" s="5821" t="s">
        <v>2678</v>
      </c>
      <c r="AI63" s="5818"/>
      <c r="AJ63" s="1509"/>
      <c r="AK63" s="1509"/>
      <c r="AL63" s="1509"/>
      <c r="AM63" s="5822"/>
      <c r="AN63" s="230"/>
      <c r="AO63" s="121"/>
      <c r="AP63" s="121"/>
      <c r="AQ63" s="121"/>
      <c r="AR63" s="121"/>
      <c r="AS63" s="121"/>
      <c r="AT63" s="164"/>
    </row>
    <row r="64" spans="1:46" ht="13.2">
      <c r="A64" s="164"/>
      <c r="B64" s="210"/>
      <c r="C64" s="121"/>
      <c r="D64" s="121"/>
      <c r="E64" s="121"/>
      <c r="F64" s="41"/>
      <c r="G64" s="41"/>
      <c r="H64" s="41"/>
      <c r="I64" s="41"/>
      <c r="J64" s="38"/>
      <c r="K64" s="41"/>
      <c r="L64" s="41"/>
      <c r="M64" s="38"/>
      <c r="N64" s="744"/>
      <c r="O64" s="41"/>
      <c r="P64" s="157"/>
      <c r="Q64" s="41"/>
      <c r="R64" s="41"/>
      <c r="S64" s="157"/>
      <c r="T64" s="41"/>
      <c r="U64" s="229"/>
      <c r="V64" s="230"/>
      <c r="W64" s="230"/>
      <c r="X64" s="230"/>
      <c r="Y64" s="230"/>
      <c r="Z64" s="230"/>
      <c r="AA64" s="230"/>
      <c r="AB64" s="230"/>
      <c r="AC64" s="230"/>
      <c r="AD64" s="160"/>
      <c r="AE64" s="230"/>
      <c r="AF64" s="230"/>
      <c r="AG64" s="230"/>
      <c r="AH64" s="5817" t="s">
        <v>2680</v>
      </c>
      <c r="AI64" s="5818">
        <v>0.15</v>
      </c>
      <c r="AJ64" s="5819"/>
      <c r="AK64" s="5819"/>
      <c r="AL64" s="5819"/>
      <c r="AM64" s="5820"/>
      <c r="AN64" s="230"/>
      <c r="AO64" s="121"/>
      <c r="AP64" s="121"/>
      <c r="AQ64" s="121"/>
      <c r="AR64" s="121"/>
      <c r="AS64" s="121"/>
      <c r="AT64" s="164"/>
    </row>
    <row r="65" spans="1:46" ht="13.2">
      <c r="A65" s="164"/>
      <c r="B65" s="210"/>
      <c r="C65" s="121"/>
      <c r="D65" s="121"/>
      <c r="E65" s="121"/>
      <c r="F65" s="41"/>
      <c r="G65" s="41"/>
      <c r="H65" s="41"/>
      <c r="I65" s="41"/>
      <c r="J65" s="38"/>
      <c r="K65" s="41"/>
      <c r="L65" s="41"/>
      <c r="M65" s="38"/>
      <c r="N65" s="744"/>
      <c r="O65" s="41"/>
      <c r="P65" s="157"/>
      <c r="Q65" s="41"/>
      <c r="R65" s="41"/>
      <c r="S65" s="157"/>
      <c r="T65" s="41"/>
      <c r="U65" s="229"/>
      <c r="V65" s="230"/>
      <c r="W65" s="230"/>
      <c r="X65" s="230"/>
      <c r="Y65" s="230"/>
      <c r="Z65" s="230"/>
      <c r="AA65" s="230"/>
      <c r="AB65" s="230"/>
      <c r="AC65" s="230"/>
      <c r="AD65" s="160"/>
      <c r="AE65" s="230"/>
      <c r="AF65" s="230"/>
      <c r="AG65" s="230"/>
      <c r="AH65" s="5817" t="s">
        <v>2736</v>
      </c>
      <c r="AI65" s="5818">
        <v>0.25</v>
      </c>
      <c r="AJ65" s="5819"/>
      <c r="AK65" s="5819"/>
      <c r="AL65" s="5819"/>
      <c r="AM65" s="5820"/>
      <c r="AN65" s="230"/>
      <c r="AO65" s="121"/>
      <c r="AP65" s="121"/>
      <c r="AQ65" s="121"/>
      <c r="AR65" s="121"/>
      <c r="AS65" s="121"/>
      <c r="AT65" s="164"/>
    </row>
    <row r="66" spans="1:46" ht="13.2">
      <c r="A66" s="164"/>
      <c r="B66" s="210"/>
      <c r="C66" s="121"/>
      <c r="D66" s="121"/>
      <c r="E66" s="121"/>
      <c r="F66" s="41"/>
      <c r="G66" s="41"/>
      <c r="H66" s="41"/>
      <c r="I66" s="41"/>
      <c r="J66" s="38"/>
      <c r="K66" s="41"/>
      <c r="L66" s="41"/>
      <c r="M66" s="38"/>
      <c r="N66" s="744"/>
      <c r="O66" s="41"/>
      <c r="P66" s="157"/>
      <c r="Q66" s="41"/>
      <c r="R66" s="41"/>
      <c r="S66" s="157"/>
      <c r="T66" s="41"/>
      <c r="U66" s="229"/>
      <c r="V66" s="230"/>
      <c r="W66" s="230"/>
      <c r="X66" s="230"/>
      <c r="Y66" s="230"/>
      <c r="Z66" s="230"/>
      <c r="AA66" s="230"/>
      <c r="AB66" s="230"/>
      <c r="AC66" s="230"/>
      <c r="AD66" s="160"/>
      <c r="AE66" s="230"/>
      <c r="AF66" s="230"/>
      <c r="AG66" s="230"/>
      <c r="AH66" s="2534" t="s">
        <v>544</v>
      </c>
      <c r="AI66" s="5823"/>
      <c r="AJ66" s="5824">
        <f>SUM(AJ58:AJ65)</f>
        <v>0</v>
      </c>
      <c r="AK66" s="5824">
        <f>SUM(AK58:AK65)</f>
        <v>0</v>
      </c>
      <c r="AL66" s="5824">
        <f>SUM(AL58:AL65)</f>
        <v>0</v>
      </c>
      <c r="AM66" s="5825">
        <f>SUM(AM58:AM65)</f>
        <v>0</v>
      </c>
      <c r="AN66" s="230"/>
      <c r="AO66" s="121"/>
      <c r="AP66" s="121"/>
      <c r="AQ66" s="121"/>
      <c r="AR66" s="121"/>
      <c r="AS66" s="121"/>
      <c r="AT66" s="164"/>
    </row>
    <row r="67" spans="1:46" ht="13.2">
      <c r="A67" s="164"/>
      <c r="B67" s="210"/>
      <c r="C67" s="121"/>
      <c r="D67" s="121"/>
      <c r="E67" s="121"/>
      <c r="F67" s="41"/>
      <c r="G67" s="41"/>
      <c r="H67" s="41"/>
      <c r="I67" s="41"/>
      <c r="J67" s="38"/>
      <c r="K67" s="41"/>
      <c r="L67" s="41"/>
      <c r="M67" s="38"/>
      <c r="N67" s="744"/>
      <c r="O67" s="41"/>
      <c r="P67" s="157"/>
      <c r="Q67" s="41"/>
      <c r="R67" s="41"/>
      <c r="S67" s="157"/>
      <c r="T67" s="41"/>
      <c r="U67" s="229"/>
      <c r="V67" s="230"/>
      <c r="W67" s="230"/>
      <c r="X67" s="230"/>
      <c r="Y67" s="230"/>
      <c r="Z67" s="230"/>
      <c r="AA67" s="230"/>
      <c r="AB67" s="230"/>
      <c r="AC67" s="230"/>
      <c r="AD67" s="160"/>
      <c r="AE67" s="230"/>
      <c r="AF67" s="230"/>
      <c r="AG67" s="230"/>
      <c r="AH67" s="230"/>
      <c r="AI67" s="230"/>
      <c r="AJ67" s="230"/>
      <c r="AK67" s="230"/>
      <c r="AL67" s="230"/>
      <c r="AM67" s="230"/>
      <c r="AN67" s="230"/>
      <c r="AO67" s="121"/>
      <c r="AP67" s="121"/>
      <c r="AQ67" s="121"/>
      <c r="AR67" s="685"/>
      <c r="AS67" s="121"/>
      <c r="AT67" s="164"/>
    </row>
    <row r="68" spans="1:46" ht="13.2">
      <c r="A68" s="164"/>
      <c r="B68" s="179"/>
      <c r="C68" s="164"/>
      <c r="D68" s="164"/>
      <c r="E68" s="164"/>
      <c r="F68" s="164"/>
      <c r="G68" s="164"/>
      <c r="H68" s="164"/>
      <c r="I68" s="164"/>
      <c r="J68" s="164"/>
      <c r="K68" s="164"/>
      <c r="L68" s="164"/>
      <c r="M68" s="164"/>
      <c r="N68" s="745"/>
      <c r="O68" s="164"/>
      <c r="P68" s="180"/>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row>
    <row r="69" spans="1:46" ht="13.2" hidden="1">
      <c r="A69" s="164"/>
      <c r="B69" s="179"/>
      <c r="C69" s="164"/>
      <c r="D69" s="164"/>
      <c r="E69" s="164"/>
      <c r="F69" s="164"/>
      <c r="G69" s="164"/>
      <c r="H69" s="164"/>
      <c r="I69" s="164"/>
      <c r="J69" s="164"/>
      <c r="K69" s="164"/>
      <c r="L69" s="164"/>
      <c r="M69" s="164"/>
      <c r="N69" s="745"/>
      <c r="O69" s="164"/>
      <c r="P69" s="180"/>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row>
    <row r="70" spans="1:46" ht="13.2" hidden="1">
      <c r="A70" s="164"/>
      <c r="B70" s="179"/>
      <c r="C70" s="164"/>
      <c r="D70" s="164"/>
      <c r="E70" s="164"/>
      <c r="F70" s="164"/>
      <c r="G70" s="164"/>
      <c r="H70" s="164"/>
      <c r="I70" s="164"/>
      <c r="J70" s="164"/>
      <c r="K70" s="164"/>
      <c r="L70" s="164"/>
      <c r="M70" s="164"/>
      <c r="N70" s="745"/>
      <c r="O70" s="164"/>
      <c r="P70" s="180"/>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row>
  </sheetData>
  <sheetProtection formatCells="0" formatColumns="0" formatRows="0"/>
  <customSheetViews>
    <customSheetView guid="{F416BD5B-C3AD-4F61-AAB2-55950A9B7E72}" fitToPage="1">
      <selection activeCell="C4" sqref="C4"/>
      <pageMargins left="0" right="0" top="0" bottom="0" header="0" footer="0"/>
      <pageSetup paperSize="5" scale="35" fitToHeight="0" orientation="landscape" r:id="rId1"/>
    </customSheetView>
    <customSheetView guid="{E14211BF-3959-45CF-A937-AD36AACCEFAC}" showGridLines="0" fitToPage="1">
      <pane xSplit="3" ySplit="12" topLeftCell="D13" activePane="bottomRight" state="frozen"/>
      <selection pane="bottomRight" activeCell="D13" sqref="D13"/>
      <pageMargins left="0" right="0" top="0" bottom="0" header="0" footer="0"/>
      <pageSetup paperSize="5" scale="35" fitToHeight="0" orientation="landscape" r:id="rId2"/>
    </customSheetView>
    <customSheetView guid="{DD364770-73A1-4C6D-9516-629A57F0EB18}" showGridLines="0" fitToPage="1">
      <pane xSplit="2" ySplit="10" topLeftCell="C11" activePane="bottomRight" state="frozen"/>
      <selection pane="bottomRight" activeCell="C4" sqref="C4"/>
      <pageMargins left="0" right="0" top="0" bottom="0" header="0" footer="0"/>
      <pageSetup paperSize="5" scale="35" fitToHeight="0" orientation="landscape" r:id="rId3"/>
    </customSheetView>
    <customSheetView guid="{41E394DC-1FDD-4D1F-8620-137B7012DC10}" showGridLines="0" fitToPage="1">
      <pane xSplit="3" ySplit="12" topLeftCell="D13" activePane="bottomRight" state="frozen"/>
      <selection pane="bottomRight" activeCell="D13" sqref="D13"/>
      <pageMargins left="0" right="0" top="0" bottom="0" header="0" footer="0"/>
      <pageSetup paperSize="5" scale="35" fitToHeight="0" orientation="landscape" r:id="rId4"/>
    </customSheetView>
    <customSheetView guid="{CC70D5D3-3A1F-46AA-BDCE-F692C2C36BEE}" fitToPage="1">
      <pane xSplit="3" ySplit="12" topLeftCell="X16" activePane="bottomRight" state="frozen"/>
      <selection pane="bottomRight" activeCell="AK24" sqref="AK24"/>
      <pageMargins left="0" right="0" top="0" bottom="0" header="0" footer="0"/>
      <pageSetup paperSize="5" scale="35" fitToHeight="0" orientation="landscape" r:id="rId5"/>
    </customSheetView>
  </customSheetViews>
  <mergeCells count="32">
    <mergeCell ref="AR7:AR10"/>
    <mergeCell ref="AH56:AH57"/>
    <mergeCell ref="AI56:AI57"/>
    <mergeCell ref="AJ56:AK56"/>
    <mergeCell ref="AL56:AM56"/>
    <mergeCell ref="AE7:AN7"/>
    <mergeCell ref="S7:S12"/>
    <mergeCell ref="T7:T12"/>
    <mergeCell ref="U7:U12"/>
    <mergeCell ref="D4:F4"/>
    <mergeCell ref="D5:F5"/>
    <mergeCell ref="L7:M8"/>
    <mergeCell ref="L9:L10"/>
    <mergeCell ref="M9:M10"/>
    <mergeCell ref="N7:N12"/>
    <mergeCell ref="O7:O12"/>
    <mergeCell ref="P7:P12"/>
    <mergeCell ref="Q7:Q12"/>
    <mergeCell ref="R7:R12"/>
    <mergeCell ref="C7:C12"/>
    <mergeCell ref="D7:D11"/>
    <mergeCell ref="E7:E12"/>
    <mergeCell ref="F7:F8"/>
    <mergeCell ref="F11:F12"/>
    <mergeCell ref="AA7:AA12"/>
    <mergeCell ref="AB7:AB12"/>
    <mergeCell ref="AC7:AC11"/>
    <mergeCell ref="V7:V12"/>
    <mergeCell ref="W7:W12"/>
    <mergeCell ref="X7:X12"/>
    <mergeCell ref="Y7:Y12"/>
    <mergeCell ref="Z7:Z12"/>
  </mergeCells>
  <hyperlinks>
    <hyperlink ref="AS2" location="Index!A1" display="Index" xr:uid="{6256D9FE-B0DB-40D8-B9DE-6BB2FD2D1BA7}"/>
  </hyperlinks>
  <pageMargins left="0.7" right="0.7" top="0.75" bottom="0.75" header="0.3" footer="0.3"/>
  <pageSetup paperSize="5" scale="35" fitToHeight="0" orientation="landscape"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tabColor rgb="FFFF0000"/>
  </sheetPr>
  <dimension ref="A1:AM68"/>
  <sheetViews>
    <sheetView zoomScale="55" zoomScaleNormal="55" workbookViewId="0">
      <selection activeCell="M41" sqref="M41"/>
    </sheetView>
  </sheetViews>
  <sheetFormatPr defaultColWidth="0" defaultRowHeight="15" customHeight="1" zeroHeight="1"/>
  <cols>
    <col min="1" max="1" width="2.88671875" style="102" customWidth="1"/>
    <col min="2" max="2" width="9.6640625" style="102" customWidth="1"/>
    <col min="3" max="3" width="37.6640625" style="102" customWidth="1"/>
    <col min="4" max="4" width="12.88671875" style="102" customWidth="1"/>
    <col min="5" max="5" width="11.5546875" style="102" customWidth="1"/>
    <col min="6" max="6" width="11.6640625" style="102" customWidth="1"/>
    <col min="7" max="7" width="13.33203125" style="102" bestFit="1" customWidth="1"/>
    <col min="8" max="9" width="9.109375" style="102" customWidth="1"/>
    <col min="10" max="10" width="9.109375" style="1098" customWidth="1"/>
    <col min="11" max="12" width="11.44140625" style="102" customWidth="1"/>
    <col min="13" max="13" width="18.44140625" style="102" customWidth="1"/>
    <col min="14" max="14" width="11" style="102" bestFit="1" customWidth="1"/>
    <col min="15" max="15" width="11.88671875" style="102" customWidth="1"/>
    <col min="16" max="16" width="12.6640625" style="102" customWidth="1"/>
    <col min="17" max="18" width="12.109375" style="102" customWidth="1"/>
    <col min="19" max="19" width="12.6640625" style="102" customWidth="1"/>
    <col min="20" max="20" width="12.44140625" style="102" customWidth="1"/>
    <col min="21" max="21" width="13.44140625" style="102" customWidth="1"/>
    <col min="22" max="22" width="16.33203125" style="102" bestFit="1" customWidth="1"/>
    <col min="23" max="23" width="9.109375" style="102" customWidth="1"/>
    <col min="24" max="33" width="18.6640625" style="102" customWidth="1"/>
    <col min="34" max="34" width="9.109375" style="102" customWidth="1"/>
    <col min="35" max="35" width="14.6640625" style="102" customWidth="1"/>
    <col min="36" max="36" width="17.44140625" style="102" customWidth="1"/>
    <col min="37" max="37" width="12.88671875" style="102" customWidth="1"/>
    <col min="38" max="38" width="6.6640625" style="102" customWidth="1"/>
    <col min="39" max="39" width="3.44140625" style="102" customWidth="1"/>
    <col min="40" max="16384" width="9.109375" style="102" hidden="1"/>
  </cols>
  <sheetData>
    <row r="1" spans="1:39" ht="13.8">
      <c r="A1" s="184"/>
      <c r="B1" s="184"/>
      <c r="C1" s="184"/>
      <c r="D1" s="184"/>
      <c r="E1" s="184"/>
      <c r="F1" s="184"/>
      <c r="G1" s="184"/>
      <c r="H1" s="184"/>
      <c r="I1" s="184"/>
      <c r="J1" s="795"/>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row>
    <row r="2" spans="1:39" ht="13.8">
      <c r="A2" s="184"/>
      <c r="B2" s="144" t="s">
        <v>205</v>
      </c>
      <c r="C2" s="203"/>
      <c r="D2" s="203"/>
      <c r="E2" s="203"/>
      <c r="F2" s="203"/>
      <c r="G2" s="203"/>
      <c r="H2" s="203"/>
      <c r="I2" s="203"/>
      <c r="J2" s="786"/>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204" t="s">
        <v>1</v>
      </c>
      <c r="AM2" s="184"/>
    </row>
    <row r="3" spans="1:39" ht="15.6">
      <c r="A3" s="184"/>
      <c r="B3" s="203"/>
      <c r="C3" s="4961" t="s">
        <v>3370</v>
      </c>
      <c r="D3" s="4651"/>
      <c r="E3" s="4651"/>
      <c r="F3" s="4652"/>
      <c r="G3" s="248"/>
      <c r="H3" s="248"/>
      <c r="I3" s="248"/>
      <c r="J3" s="743"/>
      <c r="K3" s="248"/>
      <c r="L3" s="248"/>
      <c r="M3" s="248"/>
      <c r="N3" s="248"/>
      <c r="O3" s="248"/>
      <c r="P3" s="248"/>
      <c r="Q3" s="248"/>
      <c r="R3" s="248"/>
      <c r="S3" s="248"/>
      <c r="T3" s="248"/>
      <c r="U3" s="248"/>
      <c r="V3" s="248"/>
      <c r="W3" s="248"/>
      <c r="X3" s="248"/>
      <c r="Y3" s="248"/>
      <c r="Z3" s="248"/>
      <c r="AA3" s="248"/>
      <c r="AB3" s="248"/>
      <c r="AC3" s="248"/>
      <c r="AD3" s="248"/>
      <c r="AE3" s="248"/>
      <c r="AF3" s="248"/>
      <c r="AG3" s="203"/>
      <c r="AH3" s="203"/>
      <c r="AI3" s="39"/>
      <c r="AJ3" s="39"/>
      <c r="AK3" s="39"/>
      <c r="AL3" s="203"/>
      <c r="AM3" s="184"/>
    </row>
    <row r="4" spans="1:39" ht="15.6">
      <c r="A4" s="184"/>
      <c r="B4" s="203"/>
      <c r="C4" s="4439" t="s">
        <v>723</v>
      </c>
      <c r="D4" s="8341" t="str">
        <f>J!E4</f>
        <v>ABC Company</v>
      </c>
      <c r="E4" s="8342"/>
      <c r="F4" s="8343"/>
      <c r="G4" s="248"/>
      <c r="H4" s="248"/>
      <c r="I4" s="248"/>
      <c r="J4" s="743"/>
      <c r="K4" s="248"/>
      <c r="L4" s="248"/>
      <c r="M4" s="248"/>
      <c r="N4" s="248"/>
      <c r="O4" s="248"/>
      <c r="P4" s="248"/>
      <c r="Q4" s="248"/>
      <c r="R4" s="248"/>
      <c r="S4" s="248"/>
      <c r="T4" s="248"/>
      <c r="U4" s="248"/>
      <c r="V4" s="248"/>
      <c r="W4" s="248"/>
      <c r="X4" s="248"/>
      <c r="Y4" s="248"/>
      <c r="Z4" s="248"/>
      <c r="AA4" s="248"/>
      <c r="AB4" s="248"/>
      <c r="AC4" s="248"/>
      <c r="AD4" s="248"/>
      <c r="AE4" s="248"/>
      <c r="AF4" s="248"/>
      <c r="AG4" s="248"/>
      <c r="AH4" s="203"/>
      <c r="AI4" s="203"/>
      <c r="AJ4" s="203"/>
      <c r="AK4" s="203"/>
      <c r="AL4" s="203"/>
      <c r="AM4" s="184"/>
    </row>
    <row r="5" spans="1:39" ht="15.6">
      <c r="A5" s="184"/>
      <c r="B5" s="203"/>
      <c r="C5" s="4443" t="s">
        <v>724</v>
      </c>
      <c r="D5" s="8344" t="str">
        <f>J!E5</f>
        <v>31 December 202x</v>
      </c>
      <c r="E5" s="8345"/>
      <c r="F5" s="8346"/>
      <c r="G5" s="248"/>
      <c r="H5" s="248"/>
      <c r="I5" s="248"/>
      <c r="J5" s="743"/>
      <c r="K5" s="248"/>
      <c r="L5" s="248"/>
      <c r="M5" s="248"/>
      <c r="N5" s="248"/>
      <c r="O5" s="248"/>
      <c r="P5" s="248"/>
      <c r="Q5" s="248"/>
      <c r="R5" s="248"/>
      <c r="S5" s="248"/>
      <c r="T5" s="248"/>
      <c r="U5" s="248"/>
      <c r="V5" s="248"/>
      <c r="W5" s="248"/>
      <c r="X5" s="248"/>
      <c r="Y5" s="248"/>
      <c r="Z5" s="248"/>
      <c r="AA5" s="248"/>
      <c r="AB5" s="248"/>
      <c r="AC5" s="248"/>
      <c r="AD5" s="248"/>
      <c r="AE5" s="248"/>
      <c r="AF5" s="248"/>
      <c r="AG5" s="248"/>
      <c r="AH5" s="203"/>
      <c r="AI5" s="203"/>
      <c r="AJ5" s="203"/>
      <c r="AK5" s="203"/>
      <c r="AL5" s="203"/>
      <c r="AM5" s="184"/>
    </row>
    <row r="6" spans="1:39" ht="17.399999999999999">
      <c r="A6" s="184"/>
      <c r="B6" s="203"/>
      <c r="C6" s="287"/>
      <c r="D6" s="287"/>
      <c r="E6" s="287"/>
      <c r="F6" s="203"/>
      <c r="G6" s="203"/>
      <c r="H6" s="203"/>
      <c r="I6" s="288"/>
      <c r="J6" s="787"/>
      <c r="K6" s="203"/>
      <c r="L6" s="203"/>
      <c r="M6" s="203"/>
      <c r="N6" s="288"/>
      <c r="O6" s="288"/>
      <c r="P6" s="288"/>
      <c r="Q6" s="288"/>
      <c r="R6" s="288"/>
      <c r="S6" s="287"/>
      <c r="T6" s="287"/>
      <c r="U6" s="288"/>
      <c r="V6" s="288"/>
      <c r="W6" s="203"/>
      <c r="X6" s="203"/>
      <c r="Y6" s="203"/>
      <c r="Z6" s="203"/>
      <c r="AA6" s="203"/>
      <c r="AB6" s="203"/>
      <c r="AC6" s="203"/>
      <c r="AD6" s="203"/>
      <c r="AE6" s="203"/>
      <c r="AF6" s="203"/>
      <c r="AG6" s="203"/>
      <c r="AH6" s="203"/>
      <c r="AI6" s="203"/>
      <c r="AJ6" s="203"/>
      <c r="AK6" s="203"/>
      <c r="AL6" s="203"/>
      <c r="AM6" s="184"/>
    </row>
    <row r="7" spans="1:39" ht="13.8">
      <c r="A7" s="184"/>
      <c r="B7" s="203"/>
      <c r="C7" s="121"/>
      <c r="D7" s="121"/>
      <c r="E7" s="211"/>
      <c r="F7" s="121"/>
      <c r="G7" s="121"/>
      <c r="H7" s="279"/>
      <c r="I7" s="121"/>
      <c r="J7" s="788"/>
      <c r="K7" s="121"/>
      <c r="L7" s="121"/>
      <c r="M7" s="121"/>
      <c r="N7" s="121"/>
      <c r="O7" s="121"/>
      <c r="P7" s="121"/>
      <c r="Q7" s="121"/>
      <c r="R7" s="121"/>
      <c r="S7" s="121"/>
      <c r="T7" s="121"/>
      <c r="U7" s="121"/>
      <c r="V7" s="121"/>
      <c r="W7" s="203"/>
      <c r="X7" s="203"/>
      <c r="Y7" s="203"/>
      <c r="Z7" s="203"/>
      <c r="AA7" s="203"/>
      <c r="AB7" s="203"/>
      <c r="AC7" s="203"/>
      <c r="AD7" s="203"/>
      <c r="AE7" s="203"/>
      <c r="AF7" s="203"/>
      <c r="AG7" s="203"/>
      <c r="AH7" s="203"/>
      <c r="AI7" s="203"/>
      <c r="AJ7" s="203"/>
      <c r="AK7" s="203"/>
      <c r="AL7" s="203"/>
      <c r="AM7" s="184"/>
    </row>
    <row r="8" spans="1:39" ht="17.399999999999999">
      <c r="A8" s="184"/>
      <c r="B8" s="203"/>
      <c r="C8" s="8613" t="s">
        <v>3329</v>
      </c>
      <c r="D8" s="5826"/>
      <c r="E8" s="4656"/>
      <c r="F8" s="4924"/>
      <c r="G8" s="4863"/>
      <c r="H8" s="8607" t="s">
        <v>3371</v>
      </c>
      <c r="I8" s="8608"/>
      <c r="J8" s="5827"/>
      <c r="K8" s="5828"/>
      <c r="L8" s="8610" t="s">
        <v>3372</v>
      </c>
      <c r="M8" s="5829"/>
      <c r="N8" s="5830"/>
      <c r="O8" s="5830"/>
      <c r="P8" s="5830"/>
      <c r="Q8" s="5830"/>
      <c r="R8" s="8583" t="s">
        <v>3345</v>
      </c>
      <c r="S8" s="4924"/>
      <c r="T8" s="4924"/>
      <c r="U8" s="4924"/>
      <c r="V8" s="4762"/>
      <c r="X8" s="8503" t="s">
        <v>2516</v>
      </c>
      <c r="Y8" s="8504"/>
      <c r="Z8" s="8504"/>
      <c r="AA8" s="8504"/>
      <c r="AB8" s="8504"/>
      <c r="AC8" s="8504"/>
      <c r="AD8" s="8504"/>
      <c r="AE8" s="8504"/>
      <c r="AF8" s="8504"/>
      <c r="AG8" s="8609"/>
      <c r="AI8" s="5014" t="s">
        <v>2947</v>
      </c>
      <c r="AJ8" s="5014" t="s">
        <v>2947</v>
      </c>
      <c r="AK8" s="8603" t="s">
        <v>2517</v>
      </c>
      <c r="AL8" s="203"/>
      <c r="AM8" s="184"/>
    </row>
    <row r="9" spans="1:39" ht="15" customHeight="1">
      <c r="A9" s="184"/>
      <c r="B9" s="203"/>
      <c r="C9" s="8614"/>
      <c r="D9" s="1367" t="s">
        <v>2976</v>
      </c>
      <c r="E9" s="1350"/>
      <c r="F9" s="1592" t="s">
        <v>1928</v>
      </c>
      <c r="G9" s="1552" t="s">
        <v>3373</v>
      </c>
      <c r="H9" s="2010"/>
      <c r="I9" s="1552"/>
      <c r="J9" s="2011"/>
      <c r="K9" s="2010" t="s">
        <v>451</v>
      </c>
      <c r="L9" s="8611"/>
      <c r="M9" s="1592" t="s">
        <v>3374</v>
      </c>
      <c r="N9" s="1592" t="s">
        <v>451</v>
      </c>
      <c r="O9" s="1592" t="s">
        <v>451</v>
      </c>
      <c r="P9" s="1592" t="s">
        <v>451</v>
      </c>
      <c r="Q9" s="1592" t="s">
        <v>451</v>
      </c>
      <c r="R9" s="8584"/>
      <c r="S9" s="1587"/>
      <c r="T9" s="1587"/>
      <c r="U9" s="1587"/>
      <c r="V9" s="1608"/>
      <c r="W9" s="203"/>
      <c r="X9" s="5733" t="s">
        <v>1713</v>
      </c>
      <c r="Y9" s="5734" t="s">
        <v>3375</v>
      </c>
      <c r="Z9" s="5734" t="s">
        <v>1715</v>
      </c>
      <c r="AA9" s="5734" t="s">
        <v>3375</v>
      </c>
      <c r="AB9" s="5831" t="s">
        <v>3376</v>
      </c>
      <c r="AC9" s="1666"/>
      <c r="AD9" s="1677"/>
      <c r="AE9" s="5831"/>
      <c r="AF9" s="5831"/>
      <c r="AG9" s="5736" t="s">
        <v>1710</v>
      </c>
      <c r="AH9" s="203"/>
      <c r="AI9" s="4773" t="s">
        <v>2948</v>
      </c>
      <c r="AJ9" s="4773" t="s">
        <v>2948</v>
      </c>
      <c r="AK9" s="8604"/>
      <c r="AL9" s="203"/>
      <c r="AM9" s="184"/>
    </row>
    <row r="10" spans="1:39" ht="13.8">
      <c r="A10" s="184"/>
      <c r="B10" s="203"/>
      <c r="C10" s="8614"/>
      <c r="D10" s="1356" t="s">
        <v>1</v>
      </c>
      <c r="E10" s="1356"/>
      <c r="F10" s="1592" t="s">
        <v>1539</v>
      </c>
      <c r="G10" s="1552" t="s">
        <v>3377</v>
      </c>
      <c r="H10" s="2010" t="s">
        <v>3118</v>
      </c>
      <c r="I10" s="1552" t="s">
        <v>3118</v>
      </c>
      <c r="J10" s="2012" t="s">
        <v>1453</v>
      </c>
      <c r="K10" s="2010" t="s">
        <v>3378</v>
      </c>
      <c r="L10" s="8611"/>
      <c r="M10" s="1592" t="s">
        <v>3379</v>
      </c>
      <c r="N10" s="1592" t="s">
        <v>3380</v>
      </c>
      <c r="O10" s="1592" t="s">
        <v>3381</v>
      </c>
      <c r="P10" s="1592" t="s">
        <v>3382</v>
      </c>
      <c r="Q10" s="1592" t="s">
        <v>3380</v>
      </c>
      <c r="R10" s="8584"/>
      <c r="S10" s="1587" t="s">
        <v>2747</v>
      </c>
      <c r="T10" s="1587" t="s">
        <v>2808</v>
      </c>
      <c r="U10" s="1587" t="s">
        <v>2671</v>
      </c>
      <c r="V10" s="1608" t="s">
        <v>1717</v>
      </c>
      <c r="W10" s="203"/>
      <c r="X10" s="4970" t="s">
        <v>2925</v>
      </c>
      <c r="Y10" s="2013" t="s">
        <v>3383</v>
      </c>
      <c r="Z10" s="2013" t="s">
        <v>3384</v>
      </c>
      <c r="AA10" s="2013" t="s">
        <v>3385</v>
      </c>
      <c r="AB10" s="2014" t="s">
        <v>3386</v>
      </c>
      <c r="AC10" s="1666" t="s">
        <v>2747</v>
      </c>
      <c r="AD10" s="1666" t="s">
        <v>2808</v>
      </c>
      <c r="AE10" s="1666" t="s">
        <v>2671</v>
      </c>
      <c r="AF10" s="1666" t="s">
        <v>1717</v>
      </c>
      <c r="AG10" s="1668" t="s">
        <v>1718</v>
      </c>
      <c r="AH10" s="203"/>
      <c r="AI10" s="4773" t="s">
        <v>2952</v>
      </c>
      <c r="AJ10" s="4773" t="s">
        <v>2952</v>
      </c>
      <c r="AK10" s="8604"/>
      <c r="AL10" s="203"/>
      <c r="AM10" s="184"/>
    </row>
    <row r="11" spans="1:39" ht="13.8">
      <c r="A11" s="184"/>
      <c r="B11" s="203"/>
      <c r="C11" s="8614"/>
      <c r="D11" s="1356" t="s">
        <v>4</v>
      </c>
      <c r="E11" s="1350" t="s">
        <v>2977</v>
      </c>
      <c r="F11" s="1592" t="s">
        <v>2771</v>
      </c>
      <c r="G11" s="1552" t="s">
        <v>3387</v>
      </c>
      <c r="H11" s="2010" t="s">
        <v>3378</v>
      </c>
      <c r="I11" s="1552" t="s">
        <v>3378</v>
      </c>
      <c r="J11" s="2012" t="s">
        <v>2997</v>
      </c>
      <c r="K11" s="2010" t="s">
        <v>3388</v>
      </c>
      <c r="L11" s="8611"/>
      <c r="M11" s="1592" t="s">
        <v>3389</v>
      </c>
      <c r="N11" s="1749" t="s">
        <v>3390</v>
      </c>
      <c r="O11" s="1592" t="s">
        <v>3391</v>
      </c>
      <c r="P11" s="1592" t="s">
        <v>2912</v>
      </c>
      <c r="Q11" s="1749" t="s">
        <v>3390</v>
      </c>
      <c r="R11" s="8584"/>
      <c r="S11" s="1590" t="s">
        <v>1723</v>
      </c>
      <c r="T11" s="1590" t="s">
        <v>1723</v>
      </c>
      <c r="U11" s="1590" t="s">
        <v>1723</v>
      </c>
      <c r="V11" s="1608" t="s">
        <v>1723</v>
      </c>
      <c r="W11" s="203"/>
      <c r="X11" s="4970" t="s">
        <v>1724</v>
      </c>
      <c r="Y11" s="2013" t="s">
        <v>3392</v>
      </c>
      <c r="Z11" s="2013" t="s">
        <v>3392</v>
      </c>
      <c r="AA11" s="2014" t="s">
        <v>3393</v>
      </c>
      <c r="AB11" s="2014" t="s">
        <v>3394</v>
      </c>
      <c r="AC11" s="1666" t="s">
        <v>1723</v>
      </c>
      <c r="AD11" s="1666" t="s">
        <v>1723</v>
      </c>
      <c r="AE11" s="1666" t="s">
        <v>1723</v>
      </c>
      <c r="AF11" s="2014" t="s">
        <v>1723</v>
      </c>
      <c r="AG11" s="1668" t="s">
        <v>1724</v>
      </c>
      <c r="AH11" s="203"/>
      <c r="AI11" s="5016">
        <v>43100</v>
      </c>
      <c r="AJ11" s="5016">
        <v>43100</v>
      </c>
      <c r="AK11" s="8604"/>
      <c r="AL11" s="203"/>
      <c r="AM11" s="184"/>
    </row>
    <row r="12" spans="1:39" ht="13.8">
      <c r="A12" s="184"/>
      <c r="B12" s="203"/>
      <c r="C12" s="8614"/>
      <c r="D12" s="1592"/>
      <c r="E12" s="1356" t="s">
        <v>2987</v>
      </c>
      <c r="F12" s="1592"/>
      <c r="G12" s="1552" t="s">
        <v>3395</v>
      </c>
      <c r="H12" s="2010" t="s">
        <v>3396</v>
      </c>
      <c r="I12" s="1552" t="s">
        <v>1477</v>
      </c>
      <c r="J12" s="2011"/>
      <c r="K12" s="2010" t="s">
        <v>3396</v>
      </c>
      <c r="L12" s="8611"/>
      <c r="M12" s="1592" t="s">
        <v>3397</v>
      </c>
      <c r="N12" s="1592" t="s">
        <v>3398</v>
      </c>
      <c r="O12" s="1592" t="s">
        <v>1725</v>
      </c>
      <c r="P12" s="1592" t="s">
        <v>2779</v>
      </c>
      <c r="Q12" s="1592" t="s">
        <v>3399</v>
      </c>
      <c r="R12" s="8584"/>
      <c r="S12" s="1590"/>
      <c r="T12" s="1590"/>
      <c r="U12" s="1590"/>
      <c r="V12" s="1591"/>
      <c r="W12" s="203"/>
      <c r="X12" s="5832"/>
      <c r="Y12" s="2013" t="s">
        <v>1724</v>
      </c>
      <c r="Z12" s="2013" t="s">
        <v>1724</v>
      </c>
      <c r="AA12" s="2014"/>
      <c r="AB12" s="2014" t="s">
        <v>1728</v>
      </c>
      <c r="AC12" s="2014"/>
      <c r="AD12" s="2014"/>
      <c r="AE12" s="2015"/>
      <c r="AF12" s="2015"/>
      <c r="AG12" s="1750"/>
      <c r="AH12" s="203"/>
      <c r="AI12" s="8605" t="s">
        <v>3400</v>
      </c>
      <c r="AJ12" s="8605" t="s">
        <v>3401</v>
      </c>
      <c r="AK12" s="8604"/>
      <c r="AL12" s="203"/>
      <c r="AM12" s="184"/>
    </row>
    <row r="13" spans="1:39" ht="13.8">
      <c r="A13" s="184"/>
      <c r="B13" s="203"/>
      <c r="C13" s="5834" t="s">
        <v>2148</v>
      </c>
      <c r="D13" s="5834" t="s">
        <v>1616</v>
      </c>
      <c r="E13" s="5835"/>
      <c r="F13" s="5834" t="s">
        <v>2528</v>
      </c>
      <c r="G13" s="5836" t="s">
        <v>2959</v>
      </c>
      <c r="H13" s="5837" t="s">
        <v>464</v>
      </c>
      <c r="I13" s="5836"/>
      <c r="J13" s="5838"/>
      <c r="K13" s="5837"/>
      <c r="L13" s="8612"/>
      <c r="M13" s="5839" t="s">
        <v>3402</v>
      </c>
      <c r="N13" s="5839" t="s">
        <v>1725</v>
      </c>
      <c r="O13" s="5839"/>
      <c r="P13" s="5839"/>
      <c r="Q13" s="5839" t="s">
        <v>1725</v>
      </c>
      <c r="R13" s="8584"/>
      <c r="S13" s="5840"/>
      <c r="T13" s="5840"/>
      <c r="U13" s="5840"/>
      <c r="V13" s="1591" t="s">
        <v>2265</v>
      </c>
      <c r="W13" s="203"/>
      <c r="X13" s="1951" t="s">
        <v>3403</v>
      </c>
      <c r="Y13" s="5770"/>
      <c r="Z13" s="5770"/>
      <c r="AA13" s="5771"/>
      <c r="AB13" s="5770"/>
      <c r="AC13" s="5770"/>
      <c r="AD13" s="5770"/>
      <c r="AE13" s="5770"/>
      <c r="AF13" s="5770" t="s">
        <v>3197</v>
      </c>
      <c r="AG13" s="5496" t="s">
        <v>3404</v>
      </c>
      <c r="AH13" s="203"/>
      <c r="AI13" s="8606"/>
      <c r="AJ13" s="8606"/>
      <c r="AK13" s="5834" t="s">
        <v>2533</v>
      </c>
      <c r="AL13" s="203"/>
      <c r="AM13" s="184"/>
    </row>
    <row r="14" spans="1:39" ht="13.8">
      <c r="A14" s="184"/>
      <c r="B14" s="203"/>
      <c r="C14" s="2480" t="s">
        <v>734</v>
      </c>
      <c r="D14" s="5841" t="s">
        <v>735</v>
      </c>
      <c r="E14" s="5842" t="s">
        <v>736</v>
      </c>
      <c r="F14" s="5843" t="s">
        <v>1249</v>
      </c>
      <c r="G14" s="5844" t="s">
        <v>738</v>
      </c>
      <c r="H14" s="2737" t="s">
        <v>1546</v>
      </c>
      <c r="I14" s="5845" t="s">
        <v>1547</v>
      </c>
      <c r="J14" s="5846" t="s">
        <v>1548</v>
      </c>
      <c r="K14" s="5841" t="s">
        <v>1549</v>
      </c>
      <c r="L14" s="5841" t="s">
        <v>1550</v>
      </c>
      <c r="M14" s="5847" t="s">
        <v>1551</v>
      </c>
      <c r="N14" s="5842" t="s">
        <v>1552</v>
      </c>
      <c r="O14" s="5845" t="s">
        <v>1553</v>
      </c>
      <c r="P14" s="5847" t="s">
        <v>1554</v>
      </c>
      <c r="Q14" s="5847" t="s">
        <v>1555</v>
      </c>
      <c r="R14" s="5844" t="s">
        <v>2266</v>
      </c>
      <c r="S14" s="5844" t="s">
        <v>2267</v>
      </c>
      <c r="T14" s="5844" t="s">
        <v>2268</v>
      </c>
      <c r="U14" s="5848" t="s">
        <v>2269</v>
      </c>
      <c r="V14" s="2481" t="s">
        <v>2270</v>
      </c>
      <c r="W14" s="203"/>
      <c r="X14" s="5849" t="s">
        <v>2717</v>
      </c>
      <c r="Y14" s="5849" t="s">
        <v>2718</v>
      </c>
      <c r="Z14" s="5849" t="s">
        <v>2719</v>
      </c>
      <c r="AA14" s="5849" t="s">
        <v>3005</v>
      </c>
      <c r="AB14" s="5849" t="s">
        <v>3006</v>
      </c>
      <c r="AC14" s="5850" t="s">
        <v>3007</v>
      </c>
      <c r="AD14" s="5849" t="s">
        <v>3008</v>
      </c>
      <c r="AE14" s="5850" t="s">
        <v>3009</v>
      </c>
      <c r="AF14" s="5849" t="s">
        <v>3010</v>
      </c>
      <c r="AG14" s="5850" t="s">
        <v>3011</v>
      </c>
      <c r="AH14" s="203"/>
      <c r="AI14" s="5851" t="s">
        <v>3012</v>
      </c>
      <c r="AJ14" s="5851" t="s">
        <v>3013</v>
      </c>
      <c r="AK14" s="5852" t="s">
        <v>3014</v>
      </c>
      <c r="AL14" s="203"/>
      <c r="AM14" s="184"/>
    </row>
    <row r="15" spans="1:39" ht="13.8">
      <c r="A15" s="184"/>
      <c r="B15" s="203"/>
      <c r="C15" s="5853"/>
      <c r="D15" s="5854"/>
      <c r="E15" s="5854"/>
      <c r="F15" s="5855"/>
      <c r="G15" s="5856"/>
      <c r="H15" s="5856"/>
      <c r="I15" s="5856"/>
      <c r="J15" s="5857"/>
      <c r="K15" s="5856"/>
      <c r="L15" s="5856"/>
      <c r="M15" s="5856"/>
      <c r="N15" s="5858"/>
      <c r="O15" s="1751"/>
      <c r="P15" s="1751"/>
      <c r="Q15" s="1751"/>
      <c r="R15" s="1926"/>
      <c r="S15" s="103"/>
      <c r="T15" s="5856"/>
      <c r="U15" s="1383"/>
      <c r="V15" s="1752"/>
      <c r="W15" s="203"/>
      <c r="X15" s="5859"/>
      <c r="Y15" s="5860"/>
      <c r="Z15" s="5860"/>
      <c r="AA15" s="5860"/>
      <c r="AB15" s="5860"/>
      <c r="AC15" s="5860"/>
      <c r="AD15" s="5860"/>
      <c r="AE15" s="5860"/>
      <c r="AF15" s="5860"/>
      <c r="AG15" s="5861"/>
      <c r="AH15" s="203"/>
      <c r="AI15" s="5862"/>
      <c r="AJ15" s="5863"/>
      <c r="AK15" s="5864"/>
      <c r="AL15" s="203"/>
      <c r="AM15" s="184"/>
    </row>
    <row r="16" spans="1:39" ht="13.8">
      <c r="A16" s="184"/>
      <c r="B16" s="203"/>
      <c r="C16" s="5853" t="s">
        <v>3405</v>
      </c>
      <c r="D16" s="2016"/>
      <c r="E16" s="2016"/>
      <c r="F16" s="2017" t="b">
        <v>1</v>
      </c>
      <c r="G16" s="2016"/>
      <c r="H16" s="2018"/>
      <c r="I16" s="2018"/>
      <c r="J16" s="2019"/>
      <c r="K16" s="2020"/>
      <c r="L16" s="2020"/>
      <c r="M16" s="2021"/>
      <c r="N16" s="2020"/>
      <c r="O16" s="2020"/>
      <c r="P16" s="2020"/>
      <c r="Q16" s="2020"/>
      <c r="R16" s="2020"/>
      <c r="S16" s="2020"/>
      <c r="T16" s="2020"/>
      <c r="U16" s="2020"/>
      <c r="V16" s="1538">
        <f>S16+T16-U16</f>
        <v>0</v>
      </c>
      <c r="W16" s="203"/>
      <c r="X16" s="5865">
        <f>Y16+Z16</f>
        <v>0</v>
      </c>
      <c r="Y16" s="2022"/>
      <c r="Z16" s="2022"/>
      <c r="AA16" s="2022"/>
      <c r="AB16" s="2022"/>
      <c r="AC16" s="2022"/>
      <c r="AD16" s="2022"/>
      <c r="AE16" s="2022"/>
      <c r="AF16" s="2023">
        <f t="shared" ref="AF16:AF21" si="0">AC16+AD16-AE16</f>
        <v>0</v>
      </c>
      <c r="AG16" s="1578">
        <f>Z16+AB16</f>
        <v>0</v>
      </c>
      <c r="AH16" s="315"/>
      <c r="AI16" s="5866"/>
      <c r="AJ16" s="5866"/>
      <c r="AK16" s="5866"/>
      <c r="AL16" s="203"/>
      <c r="AM16" s="184"/>
    </row>
    <row r="17" spans="1:39" ht="13.8">
      <c r="A17" s="184"/>
      <c r="B17" s="203"/>
      <c r="C17" s="5853" t="s">
        <v>3405</v>
      </c>
      <c r="D17" s="2016"/>
      <c r="E17" s="2016"/>
      <c r="F17" s="2017" t="b">
        <v>0</v>
      </c>
      <c r="G17" s="2016"/>
      <c r="H17" s="2018"/>
      <c r="I17" s="2018"/>
      <c r="J17" s="2019"/>
      <c r="K17" s="2020"/>
      <c r="L17" s="2020"/>
      <c r="M17" s="2021"/>
      <c r="N17" s="2020"/>
      <c r="O17" s="2020"/>
      <c r="P17" s="2020"/>
      <c r="Q17" s="2020"/>
      <c r="R17" s="2020"/>
      <c r="S17" s="2020"/>
      <c r="T17" s="2020"/>
      <c r="U17" s="2020"/>
      <c r="V17" s="1538">
        <f>S17+T17-U17</f>
        <v>0</v>
      </c>
      <c r="W17" s="203"/>
      <c r="X17" s="5865">
        <f>Y17+Z17</f>
        <v>0</v>
      </c>
      <c r="Y17" s="2022"/>
      <c r="Z17" s="2022"/>
      <c r="AA17" s="2022"/>
      <c r="AB17" s="2022"/>
      <c r="AC17" s="2022"/>
      <c r="AD17" s="2022"/>
      <c r="AE17" s="2022"/>
      <c r="AF17" s="2023">
        <f t="shared" si="0"/>
        <v>0</v>
      </c>
      <c r="AG17" s="1578">
        <f>Z17+AB17</f>
        <v>0</v>
      </c>
      <c r="AH17" s="315"/>
      <c r="AI17" s="5866"/>
      <c r="AJ17" s="5866"/>
      <c r="AK17" s="5866"/>
      <c r="AL17" s="203"/>
      <c r="AM17" s="184"/>
    </row>
    <row r="18" spans="1:39" ht="13.8">
      <c r="A18" s="184"/>
      <c r="B18" s="203"/>
      <c r="C18" s="5853" t="s">
        <v>3405</v>
      </c>
      <c r="D18" s="2016"/>
      <c r="E18" s="2016"/>
      <c r="F18" s="2017" t="b">
        <v>1</v>
      </c>
      <c r="G18" s="2016"/>
      <c r="H18" s="2018"/>
      <c r="I18" s="2018"/>
      <c r="J18" s="2019"/>
      <c r="K18" s="2020"/>
      <c r="L18" s="2020"/>
      <c r="M18" s="2021"/>
      <c r="N18" s="2020"/>
      <c r="O18" s="2020"/>
      <c r="P18" s="2020"/>
      <c r="Q18" s="2020"/>
      <c r="R18" s="2020"/>
      <c r="S18" s="2020"/>
      <c r="T18" s="2020"/>
      <c r="U18" s="2020"/>
      <c r="V18" s="1538">
        <f>S18+T18-U18</f>
        <v>0</v>
      </c>
      <c r="W18" s="203"/>
      <c r="X18" s="5865">
        <f>Y18+Z18</f>
        <v>0</v>
      </c>
      <c r="Y18" s="2022"/>
      <c r="Z18" s="2022"/>
      <c r="AA18" s="2022"/>
      <c r="AB18" s="2022"/>
      <c r="AC18" s="2022"/>
      <c r="AD18" s="2022"/>
      <c r="AE18" s="2022"/>
      <c r="AF18" s="2023">
        <f t="shared" si="0"/>
        <v>0</v>
      </c>
      <c r="AG18" s="1578">
        <f>Z18+AB18</f>
        <v>0</v>
      </c>
      <c r="AH18" s="315"/>
      <c r="AI18" s="5866"/>
      <c r="AJ18" s="5866"/>
      <c r="AK18" s="5866"/>
      <c r="AL18" s="203"/>
      <c r="AM18" s="184"/>
    </row>
    <row r="19" spans="1:39" ht="13.8">
      <c r="A19" s="184"/>
      <c r="B19" s="203"/>
      <c r="C19" s="5853" t="s">
        <v>3405</v>
      </c>
      <c r="D19" s="2016"/>
      <c r="E19" s="2016"/>
      <c r="F19" s="2017" t="b">
        <v>1</v>
      </c>
      <c r="G19" s="2016"/>
      <c r="H19" s="2018"/>
      <c r="I19" s="2018"/>
      <c r="J19" s="2019"/>
      <c r="K19" s="2020"/>
      <c r="L19" s="2020"/>
      <c r="M19" s="2021"/>
      <c r="N19" s="2020"/>
      <c r="O19" s="2020"/>
      <c r="P19" s="2020"/>
      <c r="Q19" s="2020"/>
      <c r="R19" s="2020"/>
      <c r="S19" s="2020"/>
      <c r="T19" s="2020"/>
      <c r="U19" s="2020"/>
      <c r="V19" s="1538">
        <f t="shared" ref="V19:V48" si="1">S19+T19-U19</f>
        <v>0</v>
      </c>
      <c r="W19" s="203"/>
      <c r="X19" s="5865">
        <f t="shared" ref="X19:X48" si="2">Y19+Z19</f>
        <v>0</v>
      </c>
      <c r="Y19" s="2022"/>
      <c r="Z19" s="2022"/>
      <c r="AA19" s="2022"/>
      <c r="AB19" s="2022"/>
      <c r="AC19" s="2022"/>
      <c r="AD19" s="2022"/>
      <c r="AE19" s="2022"/>
      <c r="AF19" s="2023">
        <f t="shared" si="0"/>
        <v>0</v>
      </c>
      <c r="AG19" s="1578">
        <f t="shared" ref="AG19:AG48" si="3">Z19+AB19</f>
        <v>0</v>
      </c>
      <c r="AH19" s="315"/>
      <c r="AI19" s="5866"/>
      <c r="AJ19" s="5866"/>
      <c r="AK19" s="5866"/>
      <c r="AL19" s="203"/>
      <c r="AM19" s="184"/>
    </row>
    <row r="20" spans="1:39" ht="13.8">
      <c r="A20" s="184"/>
      <c r="B20" s="203"/>
      <c r="C20" s="5853" t="s">
        <v>3405</v>
      </c>
      <c r="D20" s="2016"/>
      <c r="E20" s="2016"/>
      <c r="F20" s="2017" t="b">
        <v>1</v>
      </c>
      <c r="G20" s="2016"/>
      <c r="H20" s="2018"/>
      <c r="I20" s="2018"/>
      <c r="J20" s="2019"/>
      <c r="K20" s="2020"/>
      <c r="L20" s="2020"/>
      <c r="M20" s="2021"/>
      <c r="N20" s="2020"/>
      <c r="O20" s="2020"/>
      <c r="P20" s="2020"/>
      <c r="Q20" s="2020"/>
      <c r="R20" s="2020"/>
      <c r="S20" s="2020"/>
      <c r="T20" s="2020"/>
      <c r="U20" s="2020"/>
      <c r="V20" s="1538">
        <f t="shared" si="1"/>
        <v>0</v>
      </c>
      <c r="W20" s="203"/>
      <c r="X20" s="5865">
        <f t="shared" si="2"/>
        <v>0</v>
      </c>
      <c r="Y20" s="2022"/>
      <c r="Z20" s="2022"/>
      <c r="AA20" s="2022"/>
      <c r="AB20" s="2022"/>
      <c r="AC20" s="2022"/>
      <c r="AD20" s="2022"/>
      <c r="AE20" s="2022"/>
      <c r="AF20" s="2023">
        <f t="shared" si="0"/>
        <v>0</v>
      </c>
      <c r="AG20" s="1578">
        <f t="shared" si="3"/>
        <v>0</v>
      </c>
      <c r="AH20" s="315"/>
      <c r="AI20" s="5866"/>
      <c r="AJ20" s="5866"/>
      <c r="AK20" s="5866"/>
      <c r="AL20" s="203"/>
      <c r="AM20" s="184"/>
    </row>
    <row r="21" spans="1:39" ht="13.8">
      <c r="A21" s="184"/>
      <c r="B21" s="203"/>
      <c r="C21" s="5853" t="s">
        <v>3405</v>
      </c>
      <c r="D21" s="2016"/>
      <c r="E21" s="2016"/>
      <c r="F21" s="2017" t="b">
        <v>1</v>
      </c>
      <c r="G21" s="2016"/>
      <c r="H21" s="2018"/>
      <c r="I21" s="2018"/>
      <c r="J21" s="2019"/>
      <c r="K21" s="2020"/>
      <c r="L21" s="2020"/>
      <c r="M21" s="2021"/>
      <c r="N21" s="2020"/>
      <c r="O21" s="2020"/>
      <c r="P21" s="2020"/>
      <c r="Q21" s="2020"/>
      <c r="R21" s="2020"/>
      <c r="S21" s="2020"/>
      <c r="T21" s="2020"/>
      <c r="U21" s="2020"/>
      <c r="V21" s="1538">
        <f t="shared" si="1"/>
        <v>0</v>
      </c>
      <c r="W21" s="203"/>
      <c r="X21" s="5865">
        <f t="shared" si="2"/>
        <v>0</v>
      </c>
      <c r="Y21" s="2022"/>
      <c r="Z21" s="2022"/>
      <c r="AA21" s="2022"/>
      <c r="AB21" s="2022"/>
      <c r="AC21" s="2022"/>
      <c r="AD21" s="2022"/>
      <c r="AE21" s="2022"/>
      <c r="AF21" s="2023">
        <f t="shared" si="0"/>
        <v>0</v>
      </c>
      <c r="AG21" s="1578">
        <f t="shared" si="3"/>
        <v>0</v>
      </c>
      <c r="AH21" s="315"/>
      <c r="AI21" s="5866"/>
      <c r="AJ21" s="5866"/>
      <c r="AK21" s="5866"/>
      <c r="AL21" s="203"/>
      <c r="AM21" s="184"/>
    </row>
    <row r="22" spans="1:39" ht="13.8">
      <c r="A22" s="184"/>
      <c r="B22" s="203"/>
      <c r="C22" s="5853" t="s">
        <v>3405</v>
      </c>
      <c r="D22" s="2016"/>
      <c r="E22" s="2016"/>
      <c r="F22" s="2017" t="b">
        <v>1</v>
      </c>
      <c r="G22" s="2016"/>
      <c r="H22" s="2018"/>
      <c r="I22" s="2018"/>
      <c r="J22" s="2019"/>
      <c r="K22" s="2020"/>
      <c r="L22" s="2020"/>
      <c r="M22" s="2021"/>
      <c r="N22" s="2020"/>
      <c r="O22" s="2020"/>
      <c r="P22" s="2020"/>
      <c r="Q22" s="2020"/>
      <c r="R22" s="2020"/>
      <c r="S22" s="2020"/>
      <c r="T22" s="2020"/>
      <c r="U22" s="2020"/>
      <c r="V22" s="1538">
        <f t="shared" si="1"/>
        <v>0</v>
      </c>
      <c r="W22" s="203"/>
      <c r="X22" s="5865">
        <f t="shared" si="2"/>
        <v>0</v>
      </c>
      <c r="Y22" s="2022"/>
      <c r="Z22" s="2022"/>
      <c r="AA22" s="2022"/>
      <c r="AB22" s="2022"/>
      <c r="AC22" s="2022"/>
      <c r="AD22" s="2022"/>
      <c r="AE22" s="2022"/>
      <c r="AF22" s="2023">
        <f t="shared" ref="AF22:AF47" si="4">AC22+AD22-AE22</f>
        <v>0</v>
      </c>
      <c r="AG22" s="1578">
        <f t="shared" si="3"/>
        <v>0</v>
      </c>
      <c r="AH22" s="315"/>
      <c r="AI22" s="5866"/>
      <c r="AJ22" s="5866"/>
      <c r="AK22" s="5866"/>
      <c r="AL22" s="203"/>
      <c r="AM22" s="184"/>
    </row>
    <row r="23" spans="1:39" ht="13.8">
      <c r="A23" s="184"/>
      <c r="B23" s="203"/>
      <c r="C23" s="5853" t="s">
        <v>3405</v>
      </c>
      <c r="D23" s="2016"/>
      <c r="E23" s="2016"/>
      <c r="F23" s="2017" t="b">
        <v>1</v>
      </c>
      <c r="G23" s="2016"/>
      <c r="H23" s="2018"/>
      <c r="I23" s="2018"/>
      <c r="J23" s="2019"/>
      <c r="K23" s="2020"/>
      <c r="L23" s="2020"/>
      <c r="M23" s="2021"/>
      <c r="N23" s="2020"/>
      <c r="O23" s="2020"/>
      <c r="P23" s="2020"/>
      <c r="Q23" s="2020"/>
      <c r="R23" s="2020"/>
      <c r="S23" s="2020"/>
      <c r="T23" s="2020"/>
      <c r="U23" s="2020"/>
      <c r="V23" s="1538">
        <f t="shared" si="1"/>
        <v>0</v>
      </c>
      <c r="W23" s="203"/>
      <c r="X23" s="5865">
        <f t="shared" si="2"/>
        <v>0</v>
      </c>
      <c r="Y23" s="2022"/>
      <c r="Z23" s="2022"/>
      <c r="AA23" s="2022"/>
      <c r="AB23" s="2022"/>
      <c r="AC23" s="2022"/>
      <c r="AD23" s="2022"/>
      <c r="AE23" s="2022"/>
      <c r="AF23" s="2023">
        <f t="shared" si="4"/>
        <v>0</v>
      </c>
      <c r="AG23" s="1578">
        <f t="shared" si="3"/>
        <v>0</v>
      </c>
      <c r="AH23" s="315"/>
      <c r="AI23" s="5866"/>
      <c r="AJ23" s="5866"/>
      <c r="AK23" s="5866"/>
      <c r="AL23" s="203"/>
      <c r="AM23" s="184"/>
    </row>
    <row r="24" spans="1:39" ht="13.8">
      <c r="A24" s="184"/>
      <c r="B24" s="203"/>
      <c r="C24" s="5853" t="s">
        <v>3405</v>
      </c>
      <c r="D24" s="2016"/>
      <c r="E24" s="2016"/>
      <c r="F24" s="2017" t="b">
        <v>1</v>
      </c>
      <c r="G24" s="2016"/>
      <c r="H24" s="2018"/>
      <c r="I24" s="2018"/>
      <c r="J24" s="2019"/>
      <c r="K24" s="2020"/>
      <c r="L24" s="2020"/>
      <c r="M24" s="2021"/>
      <c r="N24" s="2020"/>
      <c r="O24" s="2020"/>
      <c r="P24" s="2020"/>
      <c r="Q24" s="2020"/>
      <c r="R24" s="2020"/>
      <c r="S24" s="2020"/>
      <c r="T24" s="2020"/>
      <c r="U24" s="2020"/>
      <c r="V24" s="1538">
        <f t="shared" si="1"/>
        <v>0</v>
      </c>
      <c r="W24" s="203"/>
      <c r="X24" s="5865">
        <f t="shared" si="2"/>
        <v>0</v>
      </c>
      <c r="Y24" s="2022"/>
      <c r="Z24" s="2022"/>
      <c r="AA24" s="2022"/>
      <c r="AB24" s="2022"/>
      <c r="AC24" s="2022"/>
      <c r="AD24" s="2022"/>
      <c r="AE24" s="2022"/>
      <c r="AF24" s="2023">
        <f t="shared" si="4"/>
        <v>0</v>
      </c>
      <c r="AG24" s="1578">
        <f t="shared" si="3"/>
        <v>0</v>
      </c>
      <c r="AH24" s="315"/>
      <c r="AI24" s="5866"/>
      <c r="AJ24" s="5866"/>
      <c r="AK24" s="5866"/>
      <c r="AL24" s="203"/>
      <c r="AM24" s="184"/>
    </row>
    <row r="25" spans="1:39" ht="13.8">
      <c r="A25" s="184"/>
      <c r="B25" s="203"/>
      <c r="C25" s="5853" t="s">
        <v>3405</v>
      </c>
      <c r="D25" s="2016"/>
      <c r="E25" s="2016"/>
      <c r="F25" s="2017" t="b">
        <v>1</v>
      </c>
      <c r="G25" s="2016"/>
      <c r="H25" s="2018"/>
      <c r="I25" s="2018"/>
      <c r="J25" s="2019"/>
      <c r="K25" s="2020"/>
      <c r="L25" s="2020"/>
      <c r="M25" s="2021"/>
      <c r="N25" s="2020"/>
      <c r="O25" s="2020"/>
      <c r="P25" s="2020"/>
      <c r="Q25" s="2020"/>
      <c r="R25" s="2020"/>
      <c r="S25" s="2020"/>
      <c r="T25" s="2020"/>
      <c r="U25" s="2020"/>
      <c r="V25" s="1538">
        <f t="shared" si="1"/>
        <v>0</v>
      </c>
      <c r="W25" s="203"/>
      <c r="X25" s="5865">
        <f t="shared" si="2"/>
        <v>0</v>
      </c>
      <c r="Y25" s="2022"/>
      <c r="Z25" s="2022"/>
      <c r="AA25" s="2022"/>
      <c r="AB25" s="2022"/>
      <c r="AC25" s="2022"/>
      <c r="AD25" s="2022"/>
      <c r="AE25" s="2022"/>
      <c r="AF25" s="2023">
        <f t="shared" si="4"/>
        <v>0</v>
      </c>
      <c r="AG25" s="1578">
        <f t="shared" si="3"/>
        <v>0</v>
      </c>
      <c r="AH25" s="315"/>
      <c r="AI25" s="5866"/>
      <c r="AJ25" s="5866"/>
      <c r="AK25" s="5866"/>
      <c r="AL25" s="203"/>
      <c r="AM25" s="184"/>
    </row>
    <row r="26" spans="1:39" ht="13.8">
      <c r="A26" s="184"/>
      <c r="B26" s="203"/>
      <c r="C26" s="5853" t="s">
        <v>3405</v>
      </c>
      <c r="D26" s="2016"/>
      <c r="E26" s="2016"/>
      <c r="F26" s="2017" t="b">
        <v>1</v>
      </c>
      <c r="G26" s="2016"/>
      <c r="H26" s="2018"/>
      <c r="I26" s="2018"/>
      <c r="J26" s="2019"/>
      <c r="K26" s="2020"/>
      <c r="L26" s="2020"/>
      <c r="M26" s="2021"/>
      <c r="N26" s="2020"/>
      <c r="O26" s="2020"/>
      <c r="P26" s="2020"/>
      <c r="Q26" s="2020"/>
      <c r="R26" s="2020"/>
      <c r="S26" s="2020"/>
      <c r="T26" s="2020"/>
      <c r="U26" s="2020"/>
      <c r="V26" s="1538">
        <f t="shared" si="1"/>
        <v>0</v>
      </c>
      <c r="W26" s="203"/>
      <c r="X26" s="5865">
        <f t="shared" si="2"/>
        <v>0</v>
      </c>
      <c r="Y26" s="2022"/>
      <c r="Z26" s="2022"/>
      <c r="AA26" s="2022"/>
      <c r="AB26" s="2022"/>
      <c r="AC26" s="2022"/>
      <c r="AD26" s="2022"/>
      <c r="AE26" s="2022"/>
      <c r="AF26" s="2023">
        <f t="shared" si="4"/>
        <v>0</v>
      </c>
      <c r="AG26" s="1578">
        <f t="shared" si="3"/>
        <v>0</v>
      </c>
      <c r="AH26" s="315"/>
      <c r="AI26" s="5866"/>
      <c r="AJ26" s="5866"/>
      <c r="AK26" s="5866"/>
      <c r="AL26" s="203"/>
      <c r="AM26" s="184"/>
    </row>
    <row r="27" spans="1:39" ht="13.8">
      <c r="A27" s="184"/>
      <c r="B27" s="203"/>
      <c r="C27" s="5853" t="s">
        <v>3405</v>
      </c>
      <c r="D27" s="2016"/>
      <c r="E27" s="2016"/>
      <c r="F27" s="2017" t="b">
        <v>1</v>
      </c>
      <c r="G27" s="2016"/>
      <c r="H27" s="2018"/>
      <c r="I27" s="2018"/>
      <c r="J27" s="2019"/>
      <c r="K27" s="2020"/>
      <c r="L27" s="2020"/>
      <c r="M27" s="2021"/>
      <c r="N27" s="2020"/>
      <c r="O27" s="2020"/>
      <c r="P27" s="2020"/>
      <c r="Q27" s="2020"/>
      <c r="R27" s="2020"/>
      <c r="S27" s="2020"/>
      <c r="T27" s="2020"/>
      <c r="U27" s="2020"/>
      <c r="V27" s="1538">
        <f t="shared" si="1"/>
        <v>0</v>
      </c>
      <c r="W27" s="203"/>
      <c r="X27" s="5865">
        <f t="shared" si="2"/>
        <v>0</v>
      </c>
      <c r="Y27" s="2022"/>
      <c r="Z27" s="2022"/>
      <c r="AA27" s="2022"/>
      <c r="AB27" s="2022"/>
      <c r="AC27" s="2022"/>
      <c r="AD27" s="2022"/>
      <c r="AE27" s="2022"/>
      <c r="AF27" s="2023">
        <f t="shared" si="4"/>
        <v>0</v>
      </c>
      <c r="AG27" s="1578">
        <f t="shared" si="3"/>
        <v>0</v>
      </c>
      <c r="AH27" s="315"/>
      <c r="AI27" s="5866"/>
      <c r="AJ27" s="5866"/>
      <c r="AK27" s="5866"/>
      <c r="AL27" s="203"/>
      <c r="AM27" s="184"/>
    </row>
    <row r="28" spans="1:39" ht="13.8">
      <c r="A28" s="184"/>
      <c r="B28" s="203"/>
      <c r="C28" s="5853" t="s">
        <v>3405</v>
      </c>
      <c r="D28" s="2016"/>
      <c r="E28" s="2016"/>
      <c r="F28" s="2017" t="b">
        <v>1</v>
      </c>
      <c r="G28" s="2016"/>
      <c r="H28" s="2018"/>
      <c r="I28" s="2018"/>
      <c r="J28" s="2019"/>
      <c r="K28" s="2020"/>
      <c r="L28" s="2020"/>
      <c r="M28" s="2021"/>
      <c r="N28" s="2020"/>
      <c r="O28" s="2020"/>
      <c r="P28" s="2020"/>
      <c r="Q28" s="2020"/>
      <c r="R28" s="2020"/>
      <c r="S28" s="2020"/>
      <c r="T28" s="2020"/>
      <c r="U28" s="2020"/>
      <c r="V28" s="1538">
        <f t="shared" si="1"/>
        <v>0</v>
      </c>
      <c r="W28" s="203"/>
      <c r="X28" s="5865">
        <f t="shared" si="2"/>
        <v>0</v>
      </c>
      <c r="Y28" s="2022"/>
      <c r="Z28" s="2022"/>
      <c r="AA28" s="2022"/>
      <c r="AB28" s="2022"/>
      <c r="AC28" s="2022"/>
      <c r="AD28" s="2022"/>
      <c r="AE28" s="2022"/>
      <c r="AF28" s="2023">
        <f t="shared" si="4"/>
        <v>0</v>
      </c>
      <c r="AG28" s="1578">
        <f t="shared" si="3"/>
        <v>0</v>
      </c>
      <c r="AH28" s="315"/>
      <c r="AI28" s="5866"/>
      <c r="AJ28" s="5866"/>
      <c r="AK28" s="5866"/>
      <c r="AL28" s="203"/>
      <c r="AM28" s="184"/>
    </row>
    <row r="29" spans="1:39" ht="13.8">
      <c r="A29" s="184"/>
      <c r="B29" s="203"/>
      <c r="C29" s="5853" t="s">
        <v>3405</v>
      </c>
      <c r="D29" s="2016"/>
      <c r="E29" s="2016"/>
      <c r="F29" s="2017" t="b">
        <v>0</v>
      </c>
      <c r="G29" s="2016"/>
      <c r="H29" s="2018"/>
      <c r="I29" s="2018"/>
      <c r="J29" s="2019"/>
      <c r="K29" s="2020"/>
      <c r="L29" s="2020"/>
      <c r="M29" s="2021"/>
      <c r="N29" s="2020"/>
      <c r="O29" s="2020"/>
      <c r="P29" s="2020"/>
      <c r="Q29" s="2020"/>
      <c r="R29" s="2020"/>
      <c r="S29" s="2020"/>
      <c r="T29" s="2020"/>
      <c r="U29" s="2020"/>
      <c r="V29" s="1538">
        <f t="shared" si="1"/>
        <v>0</v>
      </c>
      <c r="W29" s="203"/>
      <c r="X29" s="5865">
        <f t="shared" si="2"/>
        <v>0</v>
      </c>
      <c r="Y29" s="2022"/>
      <c r="Z29" s="2022"/>
      <c r="AA29" s="2022"/>
      <c r="AB29" s="2022"/>
      <c r="AC29" s="2022"/>
      <c r="AD29" s="2022"/>
      <c r="AE29" s="2022"/>
      <c r="AF29" s="2023">
        <f t="shared" si="4"/>
        <v>0</v>
      </c>
      <c r="AG29" s="1578">
        <f t="shared" si="3"/>
        <v>0</v>
      </c>
      <c r="AH29" s="315"/>
      <c r="AI29" s="5866"/>
      <c r="AJ29" s="5866"/>
      <c r="AK29" s="5866"/>
      <c r="AL29" s="203"/>
      <c r="AM29" s="184"/>
    </row>
    <row r="30" spans="1:39" ht="13.8">
      <c r="A30" s="184"/>
      <c r="B30" s="203"/>
      <c r="C30" s="5853" t="s">
        <v>3405</v>
      </c>
      <c r="D30" s="2016"/>
      <c r="E30" s="2016"/>
      <c r="F30" s="2017" t="b">
        <v>1</v>
      </c>
      <c r="G30" s="2016"/>
      <c r="H30" s="2018"/>
      <c r="I30" s="2018"/>
      <c r="J30" s="2019"/>
      <c r="K30" s="2020"/>
      <c r="L30" s="2020"/>
      <c r="M30" s="2021"/>
      <c r="N30" s="2020"/>
      <c r="O30" s="2020"/>
      <c r="P30" s="2020"/>
      <c r="Q30" s="2020"/>
      <c r="R30" s="2020"/>
      <c r="S30" s="2020"/>
      <c r="T30" s="2020"/>
      <c r="U30" s="2020"/>
      <c r="V30" s="1538">
        <f t="shared" si="1"/>
        <v>0</v>
      </c>
      <c r="W30" s="203"/>
      <c r="X30" s="5865">
        <f t="shared" si="2"/>
        <v>0</v>
      </c>
      <c r="Y30" s="2022"/>
      <c r="Z30" s="2022"/>
      <c r="AA30" s="2022"/>
      <c r="AB30" s="2022"/>
      <c r="AC30" s="2022"/>
      <c r="AD30" s="2022"/>
      <c r="AE30" s="2022"/>
      <c r="AF30" s="2023">
        <f t="shared" si="4"/>
        <v>0</v>
      </c>
      <c r="AG30" s="1578">
        <f t="shared" si="3"/>
        <v>0</v>
      </c>
      <c r="AH30" s="315"/>
      <c r="AI30" s="5866"/>
      <c r="AJ30" s="5866"/>
      <c r="AK30" s="5866"/>
      <c r="AL30" s="203"/>
      <c r="AM30" s="184"/>
    </row>
    <row r="31" spans="1:39" ht="13.8">
      <c r="A31" s="184"/>
      <c r="B31" s="203"/>
      <c r="C31" s="5853" t="s">
        <v>3405</v>
      </c>
      <c r="D31" s="2016"/>
      <c r="E31" s="2016"/>
      <c r="F31" s="2017" t="b">
        <v>1</v>
      </c>
      <c r="G31" s="2016"/>
      <c r="H31" s="2018"/>
      <c r="I31" s="2018"/>
      <c r="J31" s="2019"/>
      <c r="K31" s="2020"/>
      <c r="L31" s="2020"/>
      <c r="M31" s="2021"/>
      <c r="N31" s="2020"/>
      <c r="O31" s="2020"/>
      <c r="P31" s="2020"/>
      <c r="Q31" s="2020"/>
      <c r="R31" s="2020"/>
      <c r="S31" s="2020"/>
      <c r="T31" s="2020"/>
      <c r="U31" s="2020"/>
      <c r="V31" s="1538">
        <f t="shared" si="1"/>
        <v>0</v>
      </c>
      <c r="W31" s="203"/>
      <c r="X31" s="5865">
        <f t="shared" si="2"/>
        <v>0</v>
      </c>
      <c r="Y31" s="2022"/>
      <c r="Z31" s="2022"/>
      <c r="AA31" s="2022"/>
      <c r="AB31" s="2022"/>
      <c r="AC31" s="2022"/>
      <c r="AD31" s="2022"/>
      <c r="AE31" s="2022"/>
      <c r="AF31" s="2023">
        <f t="shared" si="4"/>
        <v>0</v>
      </c>
      <c r="AG31" s="1578">
        <f t="shared" si="3"/>
        <v>0</v>
      </c>
      <c r="AH31" s="315"/>
      <c r="AI31" s="5866"/>
      <c r="AJ31" s="5866"/>
      <c r="AK31" s="5866"/>
      <c r="AL31" s="203"/>
      <c r="AM31" s="184"/>
    </row>
    <row r="32" spans="1:39" ht="13.8">
      <c r="A32" s="184"/>
      <c r="B32" s="203"/>
      <c r="C32" s="5853" t="s">
        <v>3405</v>
      </c>
      <c r="D32" s="2016"/>
      <c r="E32" s="2016"/>
      <c r="F32" s="2017" t="b">
        <v>1</v>
      </c>
      <c r="G32" s="2016"/>
      <c r="H32" s="2018"/>
      <c r="I32" s="2018"/>
      <c r="J32" s="2019"/>
      <c r="K32" s="2020"/>
      <c r="L32" s="2020"/>
      <c r="M32" s="2021"/>
      <c r="N32" s="2020"/>
      <c r="O32" s="2020"/>
      <c r="P32" s="2020"/>
      <c r="Q32" s="2020"/>
      <c r="R32" s="2020"/>
      <c r="S32" s="2020"/>
      <c r="T32" s="2020"/>
      <c r="U32" s="2020"/>
      <c r="V32" s="1538">
        <f t="shared" si="1"/>
        <v>0</v>
      </c>
      <c r="W32" s="203"/>
      <c r="X32" s="5865">
        <f t="shared" si="2"/>
        <v>0</v>
      </c>
      <c r="Y32" s="2022"/>
      <c r="Z32" s="2022"/>
      <c r="AA32" s="2022"/>
      <c r="AB32" s="2022"/>
      <c r="AC32" s="2022"/>
      <c r="AD32" s="2022"/>
      <c r="AE32" s="2022"/>
      <c r="AF32" s="2023">
        <f t="shared" si="4"/>
        <v>0</v>
      </c>
      <c r="AG32" s="1578">
        <f t="shared" si="3"/>
        <v>0</v>
      </c>
      <c r="AH32" s="315"/>
      <c r="AI32" s="5866"/>
      <c r="AJ32" s="5866"/>
      <c r="AK32" s="5866"/>
      <c r="AL32" s="203"/>
      <c r="AM32" s="184"/>
    </row>
    <row r="33" spans="1:39" ht="13.8">
      <c r="A33" s="184"/>
      <c r="B33" s="203"/>
      <c r="C33" s="5853" t="s">
        <v>3405</v>
      </c>
      <c r="D33" s="2016"/>
      <c r="E33" s="2016"/>
      <c r="F33" s="2017" t="b">
        <v>1</v>
      </c>
      <c r="G33" s="2016"/>
      <c r="H33" s="2018"/>
      <c r="I33" s="2018"/>
      <c r="J33" s="2019"/>
      <c r="K33" s="2020"/>
      <c r="L33" s="2020"/>
      <c r="M33" s="2021"/>
      <c r="N33" s="2020"/>
      <c r="O33" s="2020"/>
      <c r="P33" s="2020"/>
      <c r="Q33" s="2020"/>
      <c r="R33" s="2020"/>
      <c r="S33" s="2020"/>
      <c r="T33" s="2020"/>
      <c r="U33" s="2020"/>
      <c r="V33" s="1538">
        <f t="shared" si="1"/>
        <v>0</v>
      </c>
      <c r="W33" s="203"/>
      <c r="X33" s="5865">
        <f t="shared" si="2"/>
        <v>0</v>
      </c>
      <c r="Y33" s="2022"/>
      <c r="Z33" s="2022"/>
      <c r="AA33" s="2022"/>
      <c r="AB33" s="2022"/>
      <c r="AC33" s="2022"/>
      <c r="AD33" s="2022"/>
      <c r="AE33" s="2022"/>
      <c r="AF33" s="2023">
        <f t="shared" si="4"/>
        <v>0</v>
      </c>
      <c r="AG33" s="1578">
        <f t="shared" si="3"/>
        <v>0</v>
      </c>
      <c r="AH33" s="315"/>
      <c r="AI33" s="5866"/>
      <c r="AJ33" s="5866"/>
      <c r="AK33" s="5866"/>
      <c r="AL33" s="203"/>
      <c r="AM33" s="184"/>
    </row>
    <row r="34" spans="1:39" ht="13.8">
      <c r="A34" s="184"/>
      <c r="B34" s="203"/>
      <c r="C34" s="5853" t="s">
        <v>3405</v>
      </c>
      <c r="D34" s="2016"/>
      <c r="E34" s="2016"/>
      <c r="F34" s="2017" t="b">
        <v>1</v>
      </c>
      <c r="G34" s="2016"/>
      <c r="H34" s="2018"/>
      <c r="I34" s="2018"/>
      <c r="J34" s="2019"/>
      <c r="K34" s="2020"/>
      <c r="L34" s="2020"/>
      <c r="M34" s="2021"/>
      <c r="N34" s="2020"/>
      <c r="O34" s="2020"/>
      <c r="P34" s="2020"/>
      <c r="Q34" s="2020"/>
      <c r="R34" s="2020"/>
      <c r="S34" s="2020"/>
      <c r="T34" s="2020"/>
      <c r="U34" s="2020"/>
      <c r="V34" s="1538">
        <f t="shared" si="1"/>
        <v>0</v>
      </c>
      <c r="W34" s="203"/>
      <c r="X34" s="5865">
        <f t="shared" si="2"/>
        <v>0</v>
      </c>
      <c r="Y34" s="2022"/>
      <c r="Z34" s="2022"/>
      <c r="AA34" s="2022"/>
      <c r="AB34" s="2022"/>
      <c r="AC34" s="2022"/>
      <c r="AD34" s="2022"/>
      <c r="AE34" s="2022"/>
      <c r="AF34" s="2023">
        <f t="shared" si="4"/>
        <v>0</v>
      </c>
      <c r="AG34" s="1578">
        <f t="shared" si="3"/>
        <v>0</v>
      </c>
      <c r="AH34" s="315"/>
      <c r="AI34" s="5866"/>
      <c r="AJ34" s="5866"/>
      <c r="AK34" s="5866"/>
      <c r="AL34" s="203"/>
      <c r="AM34" s="184"/>
    </row>
    <row r="35" spans="1:39" ht="13.8">
      <c r="A35" s="184"/>
      <c r="B35" s="203"/>
      <c r="C35" s="5853" t="s">
        <v>3405</v>
      </c>
      <c r="D35" s="2016"/>
      <c r="E35" s="2016"/>
      <c r="F35" s="2017" t="b">
        <v>1</v>
      </c>
      <c r="G35" s="2016"/>
      <c r="H35" s="2018"/>
      <c r="I35" s="2018"/>
      <c r="J35" s="2019"/>
      <c r="K35" s="2020"/>
      <c r="L35" s="2020"/>
      <c r="M35" s="2021"/>
      <c r="N35" s="2020"/>
      <c r="O35" s="2020"/>
      <c r="P35" s="2020"/>
      <c r="Q35" s="2020"/>
      <c r="R35" s="2020"/>
      <c r="S35" s="2020"/>
      <c r="T35" s="2020"/>
      <c r="U35" s="2020"/>
      <c r="V35" s="1538">
        <f t="shared" si="1"/>
        <v>0</v>
      </c>
      <c r="W35" s="203"/>
      <c r="X35" s="5865">
        <f t="shared" si="2"/>
        <v>0</v>
      </c>
      <c r="Y35" s="2022"/>
      <c r="Z35" s="2022"/>
      <c r="AA35" s="2022"/>
      <c r="AB35" s="2022"/>
      <c r="AC35" s="2022"/>
      <c r="AD35" s="2022"/>
      <c r="AE35" s="2022"/>
      <c r="AF35" s="2023">
        <f t="shared" si="4"/>
        <v>0</v>
      </c>
      <c r="AG35" s="1578">
        <f t="shared" si="3"/>
        <v>0</v>
      </c>
      <c r="AH35" s="315"/>
      <c r="AI35" s="5866"/>
      <c r="AJ35" s="5866"/>
      <c r="AK35" s="5866"/>
      <c r="AL35" s="203"/>
      <c r="AM35" s="184"/>
    </row>
    <row r="36" spans="1:39" ht="13.8">
      <c r="A36" s="184"/>
      <c r="B36" s="203"/>
      <c r="C36" s="5853" t="s">
        <v>3405</v>
      </c>
      <c r="D36" s="2016"/>
      <c r="E36" s="2016"/>
      <c r="F36" s="2017" t="b">
        <v>1</v>
      </c>
      <c r="G36" s="2016"/>
      <c r="H36" s="2018"/>
      <c r="I36" s="2018"/>
      <c r="J36" s="2019"/>
      <c r="K36" s="2020"/>
      <c r="L36" s="2020"/>
      <c r="M36" s="2021"/>
      <c r="N36" s="2020"/>
      <c r="O36" s="2020"/>
      <c r="P36" s="2020"/>
      <c r="Q36" s="2020"/>
      <c r="R36" s="2020"/>
      <c r="S36" s="2020"/>
      <c r="T36" s="2020"/>
      <c r="U36" s="2020"/>
      <c r="V36" s="1538">
        <f t="shared" si="1"/>
        <v>0</v>
      </c>
      <c r="W36" s="203"/>
      <c r="X36" s="5865">
        <f t="shared" si="2"/>
        <v>0</v>
      </c>
      <c r="Y36" s="2022"/>
      <c r="Z36" s="2022"/>
      <c r="AA36" s="2022"/>
      <c r="AB36" s="2022"/>
      <c r="AC36" s="2022"/>
      <c r="AD36" s="2022"/>
      <c r="AE36" s="2022"/>
      <c r="AF36" s="2023">
        <f t="shared" si="4"/>
        <v>0</v>
      </c>
      <c r="AG36" s="1578">
        <f t="shared" si="3"/>
        <v>0</v>
      </c>
      <c r="AH36" s="315"/>
      <c r="AI36" s="5866"/>
      <c r="AJ36" s="5866"/>
      <c r="AK36" s="5866"/>
      <c r="AL36" s="203"/>
      <c r="AM36" s="184"/>
    </row>
    <row r="37" spans="1:39" ht="13.8">
      <c r="A37" s="184"/>
      <c r="B37" s="203"/>
      <c r="C37" s="5853" t="s">
        <v>3405</v>
      </c>
      <c r="D37" s="2016"/>
      <c r="E37" s="2016"/>
      <c r="F37" s="2017" t="b">
        <v>1</v>
      </c>
      <c r="G37" s="2016"/>
      <c r="H37" s="2018"/>
      <c r="I37" s="2018"/>
      <c r="J37" s="2019"/>
      <c r="K37" s="2020"/>
      <c r="L37" s="2020"/>
      <c r="M37" s="2021"/>
      <c r="N37" s="2020"/>
      <c r="O37" s="2020"/>
      <c r="P37" s="2020"/>
      <c r="Q37" s="2020"/>
      <c r="R37" s="2020"/>
      <c r="S37" s="2020"/>
      <c r="T37" s="2020"/>
      <c r="U37" s="2020"/>
      <c r="V37" s="1538">
        <f t="shared" si="1"/>
        <v>0</v>
      </c>
      <c r="W37" s="203"/>
      <c r="X37" s="5865">
        <f t="shared" si="2"/>
        <v>0</v>
      </c>
      <c r="Y37" s="2022"/>
      <c r="Z37" s="2022"/>
      <c r="AA37" s="2022"/>
      <c r="AB37" s="2022"/>
      <c r="AC37" s="2022"/>
      <c r="AD37" s="2022"/>
      <c r="AE37" s="2022"/>
      <c r="AF37" s="2023">
        <f t="shared" si="4"/>
        <v>0</v>
      </c>
      <c r="AG37" s="1578">
        <f t="shared" si="3"/>
        <v>0</v>
      </c>
      <c r="AH37" s="315"/>
      <c r="AI37" s="5866"/>
      <c r="AJ37" s="5866"/>
      <c r="AK37" s="5866"/>
      <c r="AL37" s="203"/>
      <c r="AM37" s="184"/>
    </row>
    <row r="38" spans="1:39" ht="13.8">
      <c r="A38" s="184"/>
      <c r="B38" s="203"/>
      <c r="C38" s="5853" t="s">
        <v>3405</v>
      </c>
      <c r="D38" s="2016"/>
      <c r="E38" s="2016"/>
      <c r="F38" s="2017" t="b">
        <v>1</v>
      </c>
      <c r="G38" s="2016"/>
      <c r="H38" s="2018"/>
      <c r="I38" s="2018"/>
      <c r="J38" s="2019"/>
      <c r="K38" s="2020"/>
      <c r="L38" s="2020"/>
      <c r="M38" s="2021"/>
      <c r="N38" s="2020"/>
      <c r="O38" s="2020"/>
      <c r="P38" s="2020"/>
      <c r="Q38" s="2020"/>
      <c r="R38" s="2020"/>
      <c r="S38" s="2020"/>
      <c r="T38" s="2020"/>
      <c r="U38" s="2020"/>
      <c r="V38" s="1538">
        <f t="shared" si="1"/>
        <v>0</v>
      </c>
      <c r="W38" s="203"/>
      <c r="X38" s="5865">
        <f t="shared" si="2"/>
        <v>0</v>
      </c>
      <c r="Y38" s="2022"/>
      <c r="Z38" s="2022"/>
      <c r="AA38" s="2022"/>
      <c r="AB38" s="2022"/>
      <c r="AC38" s="2022"/>
      <c r="AD38" s="2022"/>
      <c r="AE38" s="2022"/>
      <c r="AF38" s="2023">
        <f t="shared" si="4"/>
        <v>0</v>
      </c>
      <c r="AG38" s="1578">
        <f t="shared" si="3"/>
        <v>0</v>
      </c>
      <c r="AH38" s="315"/>
      <c r="AI38" s="5866"/>
      <c r="AJ38" s="5866"/>
      <c r="AK38" s="5866"/>
      <c r="AL38" s="203"/>
      <c r="AM38" s="184"/>
    </row>
    <row r="39" spans="1:39" ht="13.8">
      <c r="A39" s="184"/>
      <c r="B39" s="203"/>
      <c r="C39" s="5853" t="s">
        <v>3405</v>
      </c>
      <c r="D39" s="2016"/>
      <c r="E39" s="2016"/>
      <c r="F39" s="2017" t="b">
        <v>1</v>
      </c>
      <c r="G39" s="2016"/>
      <c r="H39" s="2018"/>
      <c r="I39" s="2018"/>
      <c r="J39" s="2019"/>
      <c r="K39" s="2020"/>
      <c r="L39" s="2020"/>
      <c r="M39" s="2021"/>
      <c r="N39" s="2020"/>
      <c r="O39" s="2020"/>
      <c r="P39" s="2020"/>
      <c r="Q39" s="2020"/>
      <c r="R39" s="2020"/>
      <c r="S39" s="2020"/>
      <c r="T39" s="2020"/>
      <c r="U39" s="2020"/>
      <c r="V39" s="1538">
        <f t="shared" si="1"/>
        <v>0</v>
      </c>
      <c r="W39" s="203"/>
      <c r="X39" s="5865">
        <f t="shared" si="2"/>
        <v>0</v>
      </c>
      <c r="Y39" s="2022"/>
      <c r="Z39" s="2022"/>
      <c r="AA39" s="2022"/>
      <c r="AB39" s="2022"/>
      <c r="AC39" s="2022"/>
      <c r="AD39" s="2022"/>
      <c r="AE39" s="2022"/>
      <c r="AF39" s="2023">
        <f t="shared" si="4"/>
        <v>0</v>
      </c>
      <c r="AG39" s="1578">
        <f t="shared" si="3"/>
        <v>0</v>
      </c>
      <c r="AH39" s="315"/>
      <c r="AI39" s="5866"/>
      <c r="AJ39" s="5866"/>
      <c r="AK39" s="5866"/>
      <c r="AL39" s="203"/>
      <c r="AM39" s="184"/>
    </row>
    <row r="40" spans="1:39" ht="13.8">
      <c r="A40" s="184"/>
      <c r="B40" s="203"/>
      <c r="C40" s="5853" t="s">
        <v>3405</v>
      </c>
      <c r="D40" s="2016"/>
      <c r="E40" s="2016"/>
      <c r="F40" s="2017" t="b">
        <v>1</v>
      </c>
      <c r="G40" s="2016"/>
      <c r="H40" s="2018"/>
      <c r="I40" s="2018"/>
      <c r="J40" s="2019"/>
      <c r="K40" s="2020"/>
      <c r="L40" s="2020"/>
      <c r="M40" s="2021"/>
      <c r="N40" s="2020"/>
      <c r="O40" s="2020"/>
      <c r="P40" s="2020"/>
      <c r="Q40" s="2020"/>
      <c r="R40" s="2020"/>
      <c r="S40" s="2020"/>
      <c r="T40" s="2020"/>
      <c r="U40" s="2020"/>
      <c r="V40" s="1538">
        <f t="shared" si="1"/>
        <v>0</v>
      </c>
      <c r="W40" s="203"/>
      <c r="X40" s="5865">
        <f t="shared" si="2"/>
        <v>0</v>
      </c>
      <c r="Y40" s="2022"/>
      <c r="Z40" s="2022"/>
      <c r="AA40" s="2022"/>
      <c r="AB40" s="2022"/>
      <c r="AC40" s="2022"/>
      <c r="AD40" s="2022"/>
      <c r="AE40" s="2022"/>
      <c r="AF40" s="2023">
        <f t="shared" si="4"/>
        <v>0</v>
      </c>
      <c r="AG40" s="1578">
        <f t="shared" si="3"/>
        <v>0</v>
      </c>
      <c r="AH40" s="315"/>
      <c r="AI40" s="5866"/>
      <c r="AJ40" s="5866"/>
      <c r="AK40" s="5866"/>
      <c r="AL40" s="203"/>
      <c r="AM40" s="184"/>
    </row>
    <row r="41" spans="1:39" ht="13.8">
      <c r="A41" s="184"/>
      <c r="B41" s="203"/>
      <c r="C41" s="5853" t="s">
        <v>3405</v>
      </c>
      <c r="D41" s="2016"/>
      <c r="E41" s="2016"/>
      <c r="F41" s="2017" t="b">
        <v>1</v>
      </c>
      <c r="G41" s="2016"/>
      <c r="H41" s="2018"/>
      <c r="I41" s="2018"/>
      <c r="J41" s="2019"/>
      <c r="K41" s="2020"/>
      <c r="L41" s="2020"/>
      <c r="M41" s="2021"/>
      <c r="N41" s="2020"/>
      <c r="O41" s="2020"/>
      <c r="P41" s="2020"/>
      <c r="Q41" s="2020"/>
      <c r="R41" s="2020"/>
      <c r="S41" s="2020"/>
      <c r="T41" s="2020"/>
      <c r="U41" s="2020"/>
      <c r="V41" s="1538">
        <f t="shared" si="1"/>
        <v>0</v>
      </c>
      <c r="W41" s="203"/>
      <c r="X41" s="5865">
        <f t="shared" si="2"/>
        <v>0</v>
      </c>
      <c r="Y41" s="2022"/>
      <c r="Z41" s="2022"/>
      <c r="AA41" s="2022"/>
      <c r="AB41" s="2022"/>
      <c r="AC41" s="2022"/>
      <c r="AD41" s="2022"/>
      <c r="AE41" s="2022"/>
      <c r="AF41" s="2023">
        <f t="shared" si="4"/>
        <v>0</v>
      </c>
      <c r="AG41" s="1578">
        <f t="shared" si="3"/>
        <v>0</v>
      </c>
      <c r="AH41" s="315"/>
      <c r="AI41" s="5866"/>
      <c r="AJ41" s="5866"/>
      <c r="AK41" s="5866"/>
      <c r="AL41" s="203"/>
      <c r="AM41" s="184"/>
    </row>
    <row r="42" spans="1:39" ht="13.8">
      <c r="A42" s="184"/>
      <c r="B42" s="203"/>
      <c r="C42" s="5853" t="s">
        <v>3405</v>
      </c>
      <c r="D42" s="2016"/>
      <c r="E42" s="2016"/>
      <c r="F42" s="2017" t="b">
        <v>1</v>
      </c>
      <c r="G42" s="2016"/>
      <c r="H42" s="2018"/>
      <c r="I42" s="2018"/>
      <c r="J42" s="2019"/>
      <c r="K42" s="2020"/>
      <c r="L42" s="2020"/>
      <c r="M42" s="2021"/>
      <c r="N42" s="2020"/>
      <c r="O42" s="2020"/>
      <c r="P42" s="2020"/>
      <c r="Q42" s="2020"/>
      <c r="R42" s="2020"/>
      <c r="S42" s="2020"/>
      <c r="T42" s="2020"/>
      <c r="U42" s="2020"/>
      <c r="V42" s="1538">
        <f t="shared" si="1"/>
        <v>0</v>
      </c>
      <c r="W42" s="203"/>
      <c r="X42" s="5865">
        <f t="shared" si="2"/>
        <v>0</v>
      </c>
      <c r="Y42" s="2022"/>
      <c r="Z42" s="2022"/>
      <c r="AA42" s="2022"/>
      <c r="AB42" s="2022"/>
      <c r="AC42" s="2022"/>
      <c r="AD42" s="2022"/>
      <c r="AE42" s="2022"/>
      <c r="AF42" s="2023">
        <f t="shared" si="4"/>
        <v>0</v>
      </c>
      <c r="AG42" s="1578">
        <f t="shared" si="3"/>
        <v>0</v>
      </c>
      <c r="AH42" s="315"/>
      <c r="AI42" s="5866"/>
      <c r="AJ42" s="5866"/>
      <c r="AK42" s="5866"/>
      <c r="AL42" s="203"/>
      <c r="AM42" s="184"/>
    </row>
    <row r="43" spans="1:39" ht="13.8">
      <c r="A43" s="184"/>
      <c r="B43" s="203"/>
      <c r="C43" s="5853" t="s">
        <v>3405</v>
      </c>
      <c r="D43" s="2016"/>
      <c r="E43" s="2016"/>
      <c r="F43" s="2017" t="b">
        <v>1</v>
      </c>
      <c r="G43" s="2016"/>
      <c r="H43" s="2018"/>
      <c r="I43" s="2018"/>
      <c r="J43" s="2019"/>
      <c r="K43" s="2020"/>
      <c r="L43" s="2020"/>
      <c r="M43" s="2021"/>
      <c r="N43" s="2020"/>
      <c r="O43" s="2020"/>
      <c r="P43" s="2020"/>
      <c r="Q43" s="2020"/>
      <c r="R43" s="2020"/>
      <c r="S43" s="2020"/>
      <c r="T43" s="2020"/>
      <c r="U43" s="2020"/>
      <c r="V43" s="1538">
        <f t="shared" si="1"/>
        <v>0</v>
      </c>
      <c r="W43" s="203"/>
      <c r="X43" s="5865">
        <f t="shared" si="2"/>
        <v>0</v>
      </c>
      <c r="Y43" s="2022"/>
      <c r="Z43" s="2022"/>
      <c r="AA43" s="2022"/>
      <c r="AB43" s="2022"/>
      <c r="AC43" s="2022"/>
      <c r="AD43" s="2022"/>
      <c r="AE43" s="2022"/>
      <c r="AF43" s="2023">
        <f t="shared" si="4"/>
        <v>0</v>
      </c>
      <c r="AG43" s="1578">
        <f t="shared" si="3"/>
        <v>0</v>
      </c>
      <c r="AH43" s="315"/>
      <c r="AI43" s="5866"/>
      <c r="AJ43" s="5866"/>
      <c r="AK43" s="5866"/>
      <c r="AL43" s="203"/>
      <c r="AM43" s="184"/>
    </row>
    <row r="44" spans="1:39" ht="13.8">
      <c r="A44" s="184"/>
      <c r="B44" s="203"/>
      <c r="C44" s="5853" t="s">
        <v>3405</v>
      </c>
      <c r="D44" s="2016"/>
      <c r="E44" s="2016"/>
      <c r="F44" s="2017" t="b">
        <v>1</v>
      </c>
      <c r="G44" s="2016"/>
      <c r="H44" s="2018"/>
      <c r="I44" s="2018"/>
      <c r="J44" s="2019"/>
      <c r="K44" s="2020"/>
      <c r="L44" s="2020"/>
      <c r="M44" s="2021"/>
      <c r="N44" s="2020"/>
      <c r="O44" s="2020"/>
      <c r="P44" s="2020"/>
      <c r="Q44" s="2020"/>
      <c r="R44" s="2020"/>
      <c r="S44" s="2020"/>
      <c r="T44" s="2020"/>
      <c r="U44" s="2020"/>
      <c r="V44" s="1538">
        <f t="shared" si="1"/>
        <v>0</v>
      </c>
      <c r="W44" s="203"/>
      <c r="X44" s="5865">
        <f t="shared" si="2"/>
        <v>0</v>
      </c>
      <c r="Y44" s="2022"/>
      <c r="Z44" s="2022"/>
      <c r="AA44" s="2022"/>
      <c r="AB44" s="2022"/>
      <c r="AC44" s="2022"/>
      <c r="AD44" s="2022"/>
      <c r="AE44" s="2022"/>
      <c r="AF44" s="2023">
        <f t="shared" si="4"/>
        <v>0</v>
      </c>
      <c r="AG44" s="1578">
        <f t="shared" si="3"/>
        <v>0</v>
      </c>
      <c r="AH44" s="315"/>
      <c r="AI44" s="5866"/>
      <c r="AJ44" s="5866"/>
      <c r="AK44" s="5866"/>
      <c r="AL44" s="203"/>
      <c r="AM44" s="184"/>
    </row>
    <row r="45" spans="1:39" ht="13.8">
      <c r="A45" s="184"/>
      <c r="B45" s="203"/>
      <c r="C45" s="5853" t="s">
        <v>3405</v>
      </c>
      <c r="D45" s="2016"/>
      <c r="E45" s="2016"/>
      <c r="F45" s="2017" t="b">
        <v>1</v>
      </c>
      <c r="G45" s="2016"/>
      <c r="H45" s="2018"/>
      <c r="I45" s="2018"/>
      <c r="J45" s="2019"/>
      <c r="K45" s="2020"/>
      <c r="L45" s="2020"/>
      <c r="M45" s="2021"/>
      <c r="N45" s="2020"/>
      <c r="O45" s="2020"/>
      <c r="P45" s="2020"/>
      <c r="Q45" s="2020"/>
      <c r="R45" s="2020"/>
      <c r="S45" s="2020"/>
      <c r="T45" s="2020"/>
      <c r="U45" s="2020"/>
      <c r="V45" s="1538">
        <f t="shared" si="1"/>
        <v>0</v>
      </c>
      <c r="W45" s="203"/>
      <c r="X45" s="5865">
        <f t="shared" si="2"/>
        <v>0</v>
      </c>
      <c r="Y45" s="2022"/>
      <c r="Z45" s="2022"/>
      <c r="AA45" s="2022"/>
      <c r="AB45" s="2022"/>
      <c r="AC45" s="2022"/>
      <c r="AD45" s="2022"/>
      <c r="AE45" s="2022"/>
      <c r="AF45" s="2023">
        <f t="shared" si="4"/>
        <v>0</v>
      </c>
      <c r="AG45" s="1578">
        <f t="shared" si="3"/>
        <v>0</v>
      </c>
      <c r="AH45" s="315"/>
      <c r="AI45" s="5866"/>
      <c r="AJ45" s="5866"/>
      <c r="AK45" s="5866"/>
      <c r="AL45" s="203"/>
      <c r="AM45" s="184"/>
    </row>
    <row r="46" spans="1:39" ht="13.8">
      <c r="A46" s="184"/>
      <c r="B46" s="203"/>
      <c r="C46" s="5853" t="s">
        <v>3405</v>
      </c>
      <c r="D46" s="2016"/>
      <c r="E46" s="2016"/>
      <c r="F46" s="2017" t="b">
        <v>1</v>
      </c>
      <c r="G46" s="2016"/>
      <c r="H46" s="2018"/>
      <c r="I46" s="2018"/>
      <c r="J46" s="2019"/>
      <c r="K46" s="2020"/>
      <c r="L46" s="2020"/>
      <c r="M46" s="2021"/>
      <c r="N46" s="2020"/>
      <c r="O46" s="2020"/>
      <c r="P46" s="2020"/>
      <c r="Q46" s="2020"/>
      <c r="R46" s="2020"/>
      <c r="S46" s="2020"/>
      <c r="T46" s="2020"/>
      <c r="U46" s="2020"/>
      <c r="V46" s="1538">
        <f t="shared" si="1"/>
        <v>0</v>
      </c>
      <c r="W46" s="203"/>
      <c r="X46" s="5865">
        <f t="shared" si="2"/>
        <v>0</v>
      </c>
      <c r="Y46" s="2022"/>
      <c r="Z46" s="2022"/>
      <c r="AA46" s="2022"/>
      <c r="AB46" s="2022"/>
      <c r="AC46" s="2022"/>
      <c r="AD46" s="2022"/>
      <c r="AE46" s="2022"/>
      <c r="AF46" s="2023">
        <f t="shared" si="4"/>
        <v>0</v>
      </c>
      <c r="AG46" s="1578">
        <f t="shared" si="3"/>
        <v>0</v>
      </c>
      <c r="AH46" s="315"/>
      <c r="AI46" s="5866"/>
      <c r="AJ46" s="5866"/>
      <c r="AK46" s="5866"/>
      <c r="AL46" s="203"/>
      <c r="AM46" s="184"/>
    </row>
    <row r="47" spans="1:39" ht="13.8">
      <c r="A47" s="184"/>
      <c r="B47" s="203"/>
      <c r="C47" s="5853" t="s">
        <v>3405</v>
      </c>
      <c r="D47" s="2016"/>
      <c r="E47" s="2016"/>
      <c r="F47" s="2017" t="b">
        <v>1</v>
      </c>
      <c r="G47" s="2016"/>
      <c r="H47" s="2018"/>
      <c r="I47" s="2018"/>
      <c r="J47" s="2019"/>
      <c r="K47" s="2020"/>
      <c r="L47" s="2020"/>
      <c r="M47" s="2021"/>
      <c r="N47" s="2020"/>
      <c r="O47" s="2020"/>
      <c r="P47" s="2020"/>
      <c r="Q47" s="2020"/>
      <c r="R47" s="2020"/>
      <c r="S47" s="2020"/>
      <c r="T47" s="2020"/>
      <c r="U47" s="2020"/>
      <c r="V47" s="1538">
        <f t="shared" si="1"/>
        <v>0</v>
      </c>
      <c r="W47" s="203"/>
      <c r="X47" s="5865">
        <f t="shared" si="2"/>
        <v>0</v>
      </c>
      <c r="Y47" s="2022"/>
      <c r="Z47" s="2022"/>
      <c r="AA47" s="2022"/>
      <c r="AB47" s="2022"/>
      <c r="AC47" s="2022"/>
      <c r="AD47" s="2022"/>
      <c r="AE47" s="2022"/>
      <c r="AF47" s="2023">
        <f t="shared" si="4"/>
        <v>0</v>
      </c>
      <c r="AG47" s="1578">
        <f t="shared" si="3"/>
        <v>0</v>
      </c>
      <c r="AH47" s="315"/>
      <c r="AI47" s="5866"/>
      <c r="AJ47" s="5866"/>
      <c r="AK47" s="5866"/>
      <c r="AL47" s="203"/>
      <c r="AM47" s="184"/>
    </row>
    <row r="48" spans="1:39" ht="13.8">
      <c r="A48" s="184"/>
      <c r="B48" s="203"/>
      <c r="C48" s="5853" t="s">
        <v>3405</v>
      </c>
      <c r="D48" s="2016"/>
      <c r="E48" s="2016"/>
      <c r="F48" s="2017" t="b">
        <v>1</v>
      </c>
      <c r="G48" s="2016"/>
      <c r="H48" s="2018"/>
      <c r="I48" s="2018"/>
      <c r="J48" s="2019"/>
      <c r="K48" s="2020"/>
      <c r="L48" s="2020"/>
      <c r="M48" s="2021"/>
      <c r="N48" s="2020"/>
      <c r="O48" s="2020"/>
      <c r="P48" s="2020"/>
      <c r="Q48" s="2020"/>
      <c r="R48" s="2020"/>
      <c r="S48" s="2020"/>
      <c r="T48" s="2020"/>
      <c r="U48" s="2020"/>
      <c r="V48" s="1538">
        <f t="shared" si="1"/>
        <v>0</v>
      </c>
      <c r="W48" s="203"/>
      <c r="X48" s="5865">
        <f t="shared" si="2"/>
        <v>0</v>
      </c>
      <c r="Y48" s="2022"/>
      <c r="Z48" s="2022"/>
      <c r="AA48" s="2022"/>
      <c r="AB48" s="2022"/>
      <c r="AC48" s="2022"/>
      <c r="AD48" s="2022"/>
      <c r="AE48" s="2022"/>
      <c r="AF48" s="2023">
        <f>AC48+AD48-AE48</f>
        <v>0</v>
      </c>
      <c r="AG48" s="1578">
        <f t="shared" si="3"/>
        <v>0</v>
      </c>
      <c r="AH48" s="315"/>
      <c r="AI48" s="5866"/>
      <c r="AJ48" s="5866"/>
      <c r="AK48" s="5866"/>
      <c r="AL48" s="203"/>
      <c r="AM48" s="184"/>
    </row>
    <row r="49" spans="1:39" s="1096" customFormat="1" ht="13.8">
      <c r="A49" s="260"/>
      <c r="B49" s="289"/>
      <c r="C49" s="5867" t="s">
        <v>2803</v>
      </c>
      <c r="D49" s="5868"/>
      <c r="E49" s="5868"/>
      <c r="F49" s="5869"/>
      <c r="G49" s="5870"/>
      <c r="H49" s="5870"/>
      <c r="I49" s="5870"/>
      <c r="J49" s="5871"/>
      <c r="K49" s="5872">
        <f>SUMIF($F$16:$F$48,"TRUE",K16:K48)</f>
        <v>0</v>
      </c>
      <c r="L49" s="5872"/>
      <c r="M49" s="5873"/>
      <c r="N49" s="5872">
        <f t="shared" ref="N49:V49" si="5">SUMIF($F$16:$F$48,"TRUE",N16:N48)</f>
        <v>0</v>
      </c>
      <c r="O49" s="5872">
        <f t="shared" si="5"/>
        <v>0</v>
      </c>
      <c r="P49" s="5872">
        <f t="shared" si="5"/>
        <v>0</v>
      </c>
      <c r="Q49" s="5872">
        <f t="shared" si="5"/>
        <v>0</v>
      </c>
      <c r="R49" s="5872">
        <f t="shared" ref="R49" si="6">SUMIF($F$16:$F$48,"TRUE",R16:R48)</f>
        <v>0</v>
      </c>
      <c r="S49" s="5872">
        <f t="shared" si="5"/>
        <v>0</v>
      </c>
      <c r="T49" s="5872">
        <f t="shared" si="5"/>
        <v>0</v>
      </c>
      <c r="U49" s="5872">
        <f t="shared" si="5"/>
        <v>0</v>
      </c>
      <c r="V49" s="5874">
        <f t="shared" si="5"/>
        <v>0</v>
      </c>
      <c r="W49" s="289"/>
      <c r="X49" s="5875">
        <f t="shared" ref="X49:AG49" si="7">SUMIF($F$16:$F$48,"TRUE",X16:X48)</f>
        <v>0</v>
      </c>
      <c r="Y49" s="5872">
        <f t="shared" si="7"/>
        <v>0</v>
      </c>
      <c r="Z49" s="5872">
        <f t="shared" si="7"/>
        <v>0</v>
      </c>
      <c r="AA49" s="5872">
        <f t="shared" si="7"/>
        <v>0</v>
      </c>
      <c r="AB49" s="5872">
        <f t="shared" si="7"/>
        <v>0</v>
      </c>
      <c r="AC49" s="5872">
        <f>SUMIF($F$16:$F$48,"TRUE",AC16:AC48)</f>
        <v>0</v>
      </c>
      <c r="AD49" s="5872">
        <f>SUMIF($F$16:$F$48,"TRUE",AD16:AD48)</f>
        <v>0</v>
      </c>
      <c r="AE49" s="5872">
        <f t="shared" si="7"/>
        <v>0</v>
      </c>
      <c r="AF49" s="5872">
        <f t="shared" si="7"/>
        <v>0</v>
      </c>
      <c r="AG49" s="5874">
        <f t="shared" si="7"/>
        <v>0</v>
      </c>
      <c r="AH49" s="289"/>
      <c r="AI49" s="5876">
        <f>SUMIF($F$16:$F$48,"TRUE",AI16:AI48)</f>
        <v>0</v>
      </c>
      <c r="AJ49" s="5876">
        <f>SUMIF($F$16:$F$48,"TRUE",AJ16:AJ48)</f>
        <v>0</v>
      </c>
      <c r="AK49" s="5877"/>
      <c r="AL49" s="289"/>
      <c r="AM49" s="260"/>
    </row>
    <row r="50" spans="1:39" s="1096" customFormat="1" ht="13.8">
      <c r="A50" s="260"/>
      <c r="B50" s="289"/>
      <c r="C50" s="1518" t="s">
        <v>2804</v>
      </c>
      <c r="D50" s="5878"/>
      <c r="E50" s="5878"/>
      <c r="F50" s="5879"/>
      <c r="G50" s="5879"/>
      <c r="H50" s="5879"/>
      <c r="I50" s="5879"/>
      <c r="J50" s="5880"/>
      <c r="K50" s="5881">
        <f>SUM(K16:K48)</f>
        <v>0</v>
      </c>
      <c r="L50" s="5881"/>
      <c r="M50" s="5882"/>
      <c r="N50" s="5881">
        <f t="shared" ref="N50:V50" si="8">SUM(N16:N48)</f>
        <v>0</v>
      </c>
      <c r="O50" s="5881">
        <f t="shared" si="8"/>
        <v>0</v>
      </c>
      <c r="P50" s="5881">
        <f t="shared" si="8"/>
        <v>0</v>
      </c>
      <c r="Q50" s="5881">
        <f t="shared" si="8"/>
        <v>0</v>
      </c>
      <c r="R50" s="5881">
        <f t="shared" ref="R50" si="9">SUM(R16:R48)</f>
        <v>0</v>
      </c>
      <c r="S50" s="5881">
        <f t="shared" si="8"/>
        <v>0</v>
      </c>
      <c r="T50" s="5881">
        <f t="shared" si="8"/>
        <v>0</v>
      </c>
      <c r="U50" s="5881">
        <f t="shared" si="8"/>
        <v>0</v>
      </c>
      <c r="V50" s="5883">
        <f t="shared" si="8"/>
        <v>0</v>
      </c>
      <c r="W50" s="289"/>
      <c r="X50" s="1519">
        <f t="shared" ref="X50:AG50" si="10">SUM(X16:X48)</f>
        <v>0</v>
      </c>
      <c r="Y50" s="5884">
        <f t="shared" si="10"/>
        <v>0</v>
      </c>
      <c r="Z50" s="5884">
        <f t="shared" si="10"/>
        <v>0</v>
      </c>
      <c r="AA50" s="5884">
        <f t="shared" si="10"/>
        <v>0</v>
      </c>
      <c r="AB50" s="5884">
        <f t="shared" si="10"/>
        <v>0</v>
      </c>
      <c r="AC50" s="5884">
        <f>SUM(AC16:AC48)</f>
        <v>0</v>
      </c>
      <c r="AD50" s="5884">
        <f>SUM(AD16:AD48)</f>
        <v>0</v>
      </c>
      <c r="AE50" s="5884">
        <f t="shared" si="10"/>
        <v>0</v>
      </c>
      <c r="AF50" s="5884">
        <f t="shared" si="10"/>
        <v>0</v>
      </c>
      <c r="AG50" s="5885">
        <f t="shared" si="10"/>
        <v>0</v>
      </c>
      <c r="AH50" s="289"/>
      <c r="AI50" s="1384">
        <f>SUM(AI16:AI48)</f>
        <v>0</v>
      </c>
      <c r="AJ50" s="1384">
        <f>SUM(AJ16:AJ48)</f>
        <v>0</v>
      </c>
      <c r="AK50" s="2568"/>
      <c r="AL50" s="289"/>
      <c r="AM50" s="260"/>
    </row>
    <row r="51" spans="1:39" ht="13.8">
      <c r="A51" s="184"/>
      <c r="B51" s="203"/>
      <c r="C51" s="121"/>
      <c r="D51" s="121"/>
      <c r="E51" s="121"/>
      <c r="F51" s="280"/>
      <c r="G51" s="280"/>
      <c r="H51" s="38"/>
      <c r="I51" s="211"/>
      <c r="J51" s="789"/>
      <c r="K51" s="211"/>
      <c r="L51" s="211"/>
      <c r="M51" s="211"/>
      <c r="N51" s="121"/>
      <c r="O51" s="121"/>
      <c r="P51" s="121"/>
      <c r="Q51" s="121"/>
      <c r="R51" s="121"/>
      <c r="S51" s="203"/>
      <c r="T51" s="203"/>
      <c r="U51" s="203"/>
      <c r="V51" s="203"/>
      <c r="W51" s="203"/>
      <c r="X51" s="203"/>
      <c r="Y51" s="203"/>
      <c r="Z51" s="203"/>
      <c r="AA51" s="203"/>
      <c r="AB51" s="203"/>
      <c r="AC51" s="203"/>
      <c r="AD51" s="203"/>
      <c r="AE51" s="203"/>
      <c r="AF51" s="203"/>
      <c r="AG51" s="203"/>
      <c r="AH51" s="203"/>
      <c r="AI51" s="203"/>
      <c r="AJ51" s="203"/>
      <c r="AK51" s="203"/>
      <c r="AL51" s="203"/>
      <c r="AM51" s="184"/>
    </row>
    <row r="52" spans="1:39" ht="13.8">
      <c r="A52" s="184"/>
      <c r="B52" s="203"/>
      <c r="C52" s="203"/>
      <c r="D52" s="203"/>
      <c r="E52" s="203"/>
      <c r="F52" s="291"/>
      <c r="G52" s="293" t="s">
        <v>445</v>
      </c>
      <c r="H52" s="64" t="s">
        <v>3406</v>
      </c>
      <c r="I52" s="203"/>
      <c r="J52" s="790"/>
      <c r="K52" s="203"/>
      <c r="L52" s="203"/>
      <c r="M52" s="203"/>
      <c r="N52" s="203"/>
      <c r="O52" s="203"/>
      <c r="P52" s="203"/>
      <c r="Q52" s="203"/>
      <c r="R52" s="203"/>
      <c r="S52" s="121"/>
      <c r="T52" s="121"/>
      <c r="U52" s="203"/>
      <c r="V52" s="203"/>
      <c r="W52" s="203"/>
      <c r="X52" s="203"/>
      <c r="Y52" s="203"/>
      <c r="Z52" s="203"/>
      <c r="AA52" s="203"/>
      <c r="AB52" s="203"/>
      <c r="AC52" s="203"/>
      <c r="AD52" s="203"/>
      <c r="AE52" s="203"/>
      <c r="AF52" s="203"/>
      <c r="AG52" s="203"/>
      <c r="AH52" s="203"/>
      <c r="AI52" s="203"/>
      <c r="AJ52" s="203"/>
      <c r="AK52" s="203"/>
      <c r="AL52" s="203"/>
      <c r="AM52" s="184"/>
    </row>
    <row r="53" spans="1:39" ht="15.6">
      <c r="A53" s="184"/>
      <c r="B53" s="203"/>
      <c r="C53" s="121"/>
      <c r="D53" s="121"/>
      <c r="E53" s="121"/>
      <c r="F53" s="121"/>
      <c r="G53" s="160"/>
      <c r="H53" s="225" t="s">
        <v>3304</v>
      </c>
      <c r="I53" s="119"/>
      <c r="J53" s="791"/>
      <c r="K53" s="119"/>
      <c r="L53" s="119"/>
      <c r="M53" s="119"/>
      <c r="N53" s="121"/>
      <c r="O53" s="121"/>
      <c r="P53" s="121"/>
      <c r="Q53" s="121"/>
      <c r="R53" s="121"/>
      <c r="S53" s="121"/>
      <c r="T53" s="277"/>
      <c r="U53" s="203"/>
      <c r="V53" s="203"/>
      <c r="W53" s="203"/>
      <c r="X53" s="203"/>
      <c r="Y53" s="203"/>
      <c r="Z53" s="203"/>
      <c r="AA53" s="8615" t="s">
        <v>2517</v>
      </c>
      <c r="AB53" s="8617" t="s">
        <v>2668</v>
      </c>
      <c r="AC53" s="8601" t="s">
        <v>2669</v>
      </c>
      <c r="AD53" s="8601"/>
      <c r="AE53" s="8601" t="s">
        <v>2670</v>
      </c>
      <c r="AF53" s="8602"/>
      <c r="AG53" s="203"/>
      <c r="AH53" s="203"/>
      <c r="AI53" s="203"/>
      <c r="AJ53" s="203"/>
      <c r="AK53" s="203"/>
      <c r="AL53" s="203"/>
      <c r="AM53" s="184"/>
    </row>
    <row r="54" spans="1:39" ht="13.8">
      <c r="A54" s="184"/>
      <c r="B54" s="203"/>
      <c r="C54" s="121"/>
      <c r="D54" s="121"/>
      <c r="E54" s="121"/>
      <c r="F54" s="121"/>
      <c r="G54" s="160"/>
      <c r="H54" s="64" t="s">
        <v>3407</v>
      </c>
      <c r="I54" s="203"/>
      <c r="J54" s="790"/>
      <c r="K54" s="203"/>
      <c r="L54" s="203"/>
      <c r="M54" s="203"/>
      <c r="N54" s="121"/>
      <c r="O54" s="121"/>
      <c r="P54" s="121"/>
      <c r="Q54" s="121"/>
      <c r="R54" s="121"/>
      <c r="S54" s="121"/>
      <c r="T54" s="277"/>
      <c r="U54" s="121"/>
      <c r="V54" s="121"/>
      <c r="W54" s="203"/>
      <c r="X54" s="203"/>
      <c r="Y54" s="203"/>
      <c r="Z54" s="203"/>
      <c r="AA54" s="8616"/>
      <c r="AB54" s="8618"/>
      <c r="AC54" s="5886" t="s">
        <v>1717</v>
      </c>
      <c r="AD54" s="5886" t="s">
        <v>2671</v>
      </c>
      <c r="AE54" s="5886" t="s">
        <v>1717</v>
      </c>
      <c r="AF54" s="5887" t="s">
        <v>2671</v>
      </c>
      <c r="AG54" s="203"/>
      <c r="AH54" s="203"/>
      <c r="AI54" s="203"/>
      <c r="AJ54" s="203"/>
      <c r="AK54" s="203"/>
      <c r="AL54" s="203"/>
      <c r="AM54" s="184"/>
    </row>
    <row r="55" spans="1:39" ht="13.8">
      <c r="A55" s="184"/>
      <c r="B55" s="203"/>
      <c r="C55" s="121"/>
      <c r="D55" s="121"/>
      <c r="E55" s="121"/>
      <c r="F55" s="121"/>
      <c r="G55" s="160"/>
      <c r="H55" s="64" t="s">
        <v>2681</v>
      </c>
      <c r="I55" s="203"/>
      <c r="J55" s="792"/>
      <c r="K55" s="203"/>
      <c r="L55" s="203"/>
      <c r="M55" s="203"/>
      <c r="N55" s="203"/>
      <c r="O55" s="203"/>
      <c r="P55" s="278"/>
      <c r="Q55" s="278"/>
      <c r="R55" s="278"/>
      <c r="S55" s="203"/>
      <c r="T55" s="277"/>
      <c r="U55" s="203"/>
      <c r="V55" s="203"/>
      <c r="W55" s="203"/>
      <c r="X55" s="203"/>
      <c r="Y55" s="203"/>
      <c r="Z55" s="203"/>
      <c r="AA55" s="4426" t="s">
        <v>2672</v>
      </c>
      <c r="AB55" s="5814">
        <v>1.4999999999999999E-2</v>
      </c>
      <c r="AC55" s="5888"/>
      <c r="AD55" s="5888"/>
      <c r="AE55" s="5888"/>
      <c r="AF55" s="5889"/>
      <c r="AG55" s="203"/>
      <c r="AH55" s="203"/>
      <c r="AI55" s="203"/>
      <c r="AJ55" s="203"/>
      <c r="AK55" s="685"/>
      <c r="AL55" s="203"/>
      <c r="AM55" s="184"/>
    </row>
    <row r="56" spans="1:39" ht="13.8">
      <c r="A56" s="184"/>
      <c r="B56" s="203"/>
      <c r="C56" s="203"/>
      <c r="D56" s="203"/>
      <c r="E56" s="203"/>
      <c r="F56" s="203"/>
      <c r="G56" s="203"/>
      <c r="H56" s="121"/>
      <c r="I56" s="276"/>
      <c r="J56" s="793"/>
      <c r="K56" s="276"/>
      <c r="L56" s="276"/>
      <c r="M56" s="276"/>
      <c r="N56" s="203"/>
      <c r="O56" s="203"/>
      <c r="P56" s="203"/>
      <c r="Q56" s="203"/>
      <c r="R56" s="203"/>
      <c r="S56" s="203"/>
      <c r="T56" s="203"/>
      <c r="U56" s="203"/>
      <c r="V56" s="203"/>
      <c r="W56" s="203"/>
      <c r="X56" s="203"/>
      <c r="Y56" s="203"/>
      <c r="Z56" s="203"/>
      <c r="AA56" s="5817" t="s">
        <v>2673</v>
      </c>
      <c r="AB56" s="5625">
        <v>0.04</v>
      </c>
      <c r="AC56" s="5890"/>
      <c r="AD56" s="5890"/>
      <c r="AE56" s="5890"/>
      <c r="AF56" s="5820"/>
      <c r="AG56" s="203"/>
      <c r="AH56" s="203"/>
      <c r="AI56" s="203"/>
      <c r="AJ56" s="203"/>
      <c r="AK56" s="203"/>
      <c r="AL56" s="203"/>
      <c r="AM56" s="184"/>
    </row>
    <row r="57" spans="1:39" ht="13.8">
      <c r="A57" s="184"/>
      <c r="B57" s="203"/>
      <c r="C57" s="203"/>
      <c r="D57" s="203"/>
      <c r="E57" s="203"/>
      <c r="F57" s="203"/>
      <c r="G57" s="203"/>
      <c r="H57" s="121"/>
      <c r="I57" s="276"/>
      <c r="J57" s="793"/>
      <c r="K57" s="276"/>
      <c r="L57" s="276"/>
      <c r="M57" s="276"/>
      <c r="N57" s="203"/>
      <c r="O57" s="203"/>
      <c r="P57" s="203"/>
      <c r="Q57" s="203"/>
      <c r="R57" s="203"/>
      <c r="S57" s="203"/>
      <c r="T57" s="203"/>
      <c r="U57" s="203"/>
      <c r="V57" s="203"/>
      <c r="W57" s="203"/>
      <c r="X57" s="203"/>
      <c r="Y57" s="203"/>
      <c r="Z57" s="203"/>
      <c r="AA57" s="5817" t="s">
        <v>2674</v>
      </c>
      <c r="AB57" s="5625">
        <v>0.06</v>
      </c>
      <c r="AC57" s="5890"/>
      <c r="AD57" s="5890"/>
      <c r="AE57" s="5890"/>
      <c r="AF57" s="5820"/>
      <c r="AG57" s="203"/>
      <c r="AH57" s="203"/>
      <c r="AI57" s="203"/>
      <c r="AJ57" s="203"/>
      <c r="AK57" s="203"/>
      <c r="AL57" s="203"/>
      <c r="AM57" s="184"/>
    </row>
    <row r="58" spans="1:39" ht="13.8">
      <c r="A58" s="184"/>
      <c r="B58" s="203"/>
      <c r="C58" s="203"/>
      <c r="D58" s="203"/>
      <c r="E58" s="203"/>
      <c r="F58" s="203"/>
      <c r="G58" s="203"/>
      <c r="H58" s="121"/>
      <c r="I58" s="276"/>
      <c r="J58" s="793"/>
      <c r="K58" s="276"/>
      <c r="L58" s="276"/>
      <c r="M58" s="276"/>
      <c r="N58" s="203"/>
      <c r="O58" s="203"/>
      <c r="P58" s="203"/>
      <c r="Q58" s="203"/>
      <c r="R58" s="203"/>
      <c r="S58" s="203"/>
      <c r="T58" s="203"/>
      <c r="U58" s="203"/>
      <c r="V58" s="203"/>
      <c r="W58" s="203"/>
      <c r="X58" s="203"/>
      <c r="Y58" s="203"/>
      <c r="Z58" s="203"/>
      <c r="AA58" s="5817" t="s">
        <v>2675</v>
      </c>
      <c r="AB58" s="5625">
        <v>0.12</v>
      </c>
      <c r="AC58" s="5890"/>
      <c r="AD58" s="5890"/>
      <c r="AE58" s="5890"/>
      <c r="AF58" s="5820"/>
      <c r="AG58" s="203"/>
      <c r="AH58" s="203"/>
      <c r="AI58" s="203"/>
      <c r="AJ58" s="203"/>
      <c r="AK58" s="203"/>
      <c r="AL58" s="203"/>
      <c r="AM58" s="184"/>
    </row>
    <row r="59" spans="1:39" ht="13.8">
      <c r="A59" s="184"/>
      <c r="B59" s="203"/>
      <c r="C59" s="203"/>
      <c r="D59" s="203"/>
      <c r="E59" s="203"/>
      <c r="F59" s="203"/>
      <c r="G59" s="203"/>
      <c r="H59" s="121"/>
      <c r="I59" s="276"/>
      <c r="J59" s="793"/>
      <c r="K59" s="276"/>
      <c r="L59" s="276"/>
      <c r="M59" s="276"/>
      <c r="N59" s="203"/>
      <c r="O59" s="203"/>
      <c r="P59" s="203"/>
      <c r="Q59" s="203"/>
      <c r="R59" s="203"/>
      <c r="S59" s="203"/>
      <c r="T59" s="203"/>
      <c r="U59" s="203"/>
      <c r="V59" s="203"/>
      <c r="W59" s="203"/>
      <c r="X59" s="203"/>
      <c r="Y59" s="203"/>
      <c r="Z59" s="203"/>
      <c r="AA59" s="5817" t="s">
        <v>2676</v>
      </c>
      <c r="AB59" s="5625">
        <v>0.25</v>
      </c>
      <c r="AC59" s="5890"/>
      <c r="AD59" s="5890"/>
      <c r="AE59" s="5890"/>
      <c r="AF59" s="5820"/>
      <c r="AG59" s="203"/>
      <c r="AH59" s="203"/>
      <c r="AI59" s="203"/>
      <c r="AJ59" s="203"/>
      <c r="AK59" s="203"/>
      <c r="AL59" s="203"/>
      <c r="AM59" s="184"/>
    </row>
    <row r="60" spans="1:39" ht="13.8">
      <c r="A60" s="184"/>
      <c r="B60" s="203"/>
      <c r="C60" s="203"/>
      <c r="D60" s="203"/>
      <c r="E60" s="203"/>
      <c r="F60" s="203"/>
      <c r="G60" s="203"/>
      <c r="H60" s="121"/>
      <c r="I60" s="276"/>
      <c r="J60" s="793"/>
      <c r="K60" s="276"/>
      <c r="L60" s="276"/>
      <c r="M60" s="276"/>
      <c r="N60" s="203"/>
      <c r="O60" s="203"/>
      <c r="P60" s="203"/>
      <c r="Q60" s="203"/>
      <c r="R60" s="203"/>
      <c r="S60" s="203"/>
      <c r="T60" s="203"/>
      <c r="U60" s="203"/>
      <c r="V60" s="203"/>
      <c r="W60" s="203"/>
      <c r="X60" s="203"/>
      <c r="Y60" s="203"/>
      <c r="Z60" s="203"/>
      <c r="AA60" s="5821" t="s">
        <v>2678</v>
      </c>
      <c r="AB60" s="5625"/>
      <c r="AC60" s="1509"/>
      <c r="AD60" s="1509"/>
      <c r="AE60" s="1509"/>
      <c r="AF60" s="5822"/>
      <c r="AG60" s="203"/>
      <c r="AH60" s="203"/>
      <c r="AI60" s="203"/>
      <c r="AJ60" s="203"/>
      <c r="AK60" s="203"/>
      <c r="AL60" s="203"/>
      <c r="AM60" s="184"/>
    </row>
    <row r="61" spans="1:39" ht="13.8">
      <c r="A61" s="184"/>
      <c r="B61" s="203"/>
      <c r="C61" s="203"/>
      <c r="D61" s="203"/>
      <c r="E61" s="203"/>
      <c r="F61" s="203"/>
      <c r="G61" s="203"/>
      <c r="H61" s="121"/>
      <c r="I61" s="276"/>
      <c r="J61" s="793"/>
      <c r="K61" s="276"/>
      <c r="L61" s="276"/>
      <c r="M61" s="276"/>
      <c r="N61" s="203"/>
      <c r="O61" s="203"/>
      <c r="P61" s="203"/>
      <c r="Q61" s="203"/>
      <c r="R61" s="203"/>
      <c r="S61" s="203"/>
      <c r="T61" s="203"/>
      <c r="U61" s="203"/>
      <c r="V61" s="203"/>
      <c r="W61" s="203"/>
      <c r="X61" s="203"/>
      <c r="Y61" s="203"/>
      <c r="Z61" s="203"/>
      <c r="AA61" s="5817" t="s">
        <v>2680</v>
      </c>
      <c r="AB61" s="5625">
        <v>0.15</v>
      </c>
      <c r="AC61" s="5890"/>
      <c r="AD61" s="5890"/>
      <c r="AE61" s="5890"/>
      <c r="AF61" s="5820"/>
      <c r="AG61" s="203"/>
      <c r="AH61" s="203"/>
      <c r="AI61" s="203"/>
      <c r="AJ61" s="203"/>
      <c r="AK61" s="203"/>
      <c r="AL61" s="203"/>
      <c r="AM61" s="184"/>
    </row>
    <row r="62" spans="1:39" ht="13.8">
      <c r="A62" s="184"/>
      <c r="B62" s="203"/>
      <c r="C62" s="203"/>
      <c r="D62" s="203"/>
      <c r="E62" s="203"/>
      <c r="F62" s="203"/>
      <c r="G62" s="203"/>
      <c r="H62" s="121"/>
      <c r="I62" s="276"/>
      <c r="J62" s="793"/>
      <c r="K62" s="276"/>
      <c r="L62" s="276"/>
      <c r="M62" s="276"/>
      <c r="N62" s="203"/>
      <c r="O62" s="203"/>
      <c r="P62" s="203"/>
      <c r="Q62" s="203"/>
      <c r="R62" s="203"/>
      <c r="S62" s="203"/>
      <c r="T62" s="203"/>
      <c r="U62" s="203"/>
      <c r="V62" s="203"/>
      <c r="W62" s="203"/>
      <c r="X62" s="203"/>
      <c r="Y62" s="203"/>
      <c r="Z62" s="203"/>
      <c r="AA62" s="5817" t="s">
        <v>2736</v>
      </c>
      <c r="AB62" s="5625">
        <v>0.25</v>
      </c>
      <c r="AC62" s="5890"/>
      <c r="AD62" s="5890"/>
      <c r="AE62" s="5890"/>
      <c r="AF62" s="5820"/>
      <c r="AG62" s="203"/>
      <c r="AH62" s="203"/>
      <c r="AI62" s="203"/>
      <c r="AJ62" s="203"/>
      <c r="AK62" s="685"/>
      <c r="AL62" s="203"/>
      <c r="AM62" s="184"/>
    </row>
    <row r="63" spans="1:39" ht="13.8">
      <c r="A63" s="184"/>
      <c r="B63" s="203"/>
      <c r="C63" s="203"/>
      <c r="D63" s="203"/>
      <c r="E63" s="203"/>
      <c r="F63" s="203"/>
      <c r="G63" s="203"/>
      <c r="H63" s="121"/>
      <c r="I63" s="276"/>
      <c r="J63" s="793"/>
      <c r="K63" s="276"/>
      <c r="L63" s="276"/>
      <c r="M63" s="276"/>
      <c r="N63" s="203"/>
      <c r="O63" s="203"/>
      <c r="P63" s="203"/>
      <c r="Q63" s="203"/>
      <c r="R63" s="203"/>
      <c r="S63" s="203"/>
      <c r="T63" s="203"/>
      <c r="U63" s="203"/>
      <c r="V63" s="203"/>
      <c r="W63" s="203"/>
      <c r="X63" s="203"/>
      <c r="Y63" s="203"/>
      <c r="Z63" s="203"/>
      <c r="AA63" s="2534" t="s">
        <v>544</v>
      </c>
      <c r="AB63" s="5823"/>
      <c r="AC63" s="5891">
        <f>SUM(AC55:AC62)</f>
        <v>0</v>
      </c>
      <c r="AD63" s="5824">
        <f>SUM(AD55:AD62)</f>
        <v>0</v>
      </c>
      <c r="AE63" s="5891">
        <f>SUM(AE55:AE62)</f>
        <v>0</v>
      </c>
      <c r="AF63" s="5825">
        <f>SUM(AF55:AF62)</f>
        <v>0</v>
      </c>
      <c r="AG63" s="203"/>
      <c r="AH63" s="203"/>
      <c r="AI63" s="203"/>
      <c r="AJ63" s="203"/>
      <c r="AK63" s="203"/>
      <c r="AL63" s="203"/>
      <c r="AM63" s="184"/>
    </row>
    <row r="64" spans="1:39" ht="13.8">
      <c r="A64" s="184"/>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row>
    <row r="65" spans="1:39" ht="13.8">
      <c r="A65" s="184"/>
      <c r="B65" s="184"/>
      <c r="C65" s="184"/>
      <c r="D65" s="184"/>
      <c r="E65" s="184"/>
      <c r="F65" s="184"/>
      <c r="G65" s="184"/>
      <c r="H65" s="184"/>
      <c r="I65" s="184"/>
      <c r="J65" s="79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row>
    <row r="66" spans="1:39" ht="13.8" hidden="1">
      <c r="A66" s="184"/>
      <c r="B66" s="184"/>
      <c r="C66" s="184"/>
      <c r="D66" s="184"/>
      <c r="E66" s="184"/>
      <c r="F66" s="184"/>
      <c r="G66" s="184"/>
      <c r="H66" s="184"/>
      <c r="I66" s="184"/>
      <c r="J66" s="79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row>
    <row r="67" spans="1:39" ht="13.8" hidden="1">
      <c r="J67" s="1097"/>
    </row>
    <row r="68" spans="1:39" ht="13.8" hidden="1">
      <c r="J68" s="1097"/>
    </row>
  </sheetData>
  <sheetProtection formatCells="0" formatColumns="0" formatRows="0"/>
  <customSheetViews>
    <customSheetView guid="{F416BD5B-C3AD-4F61-AAB2-55950A9B7E72}">
      <pageMargins left="0" right="0" top="0" bottom="0" header="0" footer="0"/>
      <pageSetup paperSize="9" orientation="portrait" r:id="rId1"/>
    </customSheetView>
    <customSheetView guid="{E14211BF-3959-45CF-A937-AD36AACCEFAC}" showGridLines="0">
      <pane xSplit="3" ySplit="14" topLeftCell="D15" activePane="bottomRight" state="frozen"/>
      <selection pane="bottomRight" activeCell="D15" sqref="D15"/>
      <pageMargins left="0" right="0" top="0" bottom="0" header="0" footer="0"/>
      <pageSetup paperSize="9" orientation="portrait" r:id="rId2"/>
    </customSheetView>
    <customSheetView guid="{DD364770-73A1-4C6D-9516-629A57F0EB18}" showGridLines="0">
      <selection activeCell="Q30" sqref="Q30"/>
      <pageMargins left="0" right="0" top="0" bottom="0" header="0" footer="0"/>
      <pageSetup paperSize="9" orientation="portrait" r:id="rId3"/>
    </customSheetView>
    <customSheetView guid="{41E394DC-1FDD-4D1F-8620-137B7012DC10}" showGridLines="0">
      <pane xSplit="3" ySplit="14" topLeftCell="D15" activePane="bottomRight" state="frozen"/>
      <selection pane="bottomRight" activeCell="D15" sqref="D15"/>
      <pageMargins left="0" right="0" top="0" bottom="0" header="0" footer="0"/>
      <pageSetup paperSize="9" orientation="portrait" r:id="rId4"/>
    </customSheetView>
    <customSheetView guid="{CC70D5D3-3A1F-46AA-BDCE-F692C2C36BEE}">
      <pane xSplit="3" ySplit="14" topLeftCell="R15" activePane="bottomRight" state="frozen"/>
      <selection pane="bottomRight" activeCell="R20" sqref="R20"/>
      <pageMargins left="0" right="0" top="0" bottom="0" header="0" footer="0"/>
      <pageSetup paperSize="9" orientation="portrait" r:id="rId5"/>
    </customSheetView>
  </customSheetViews>
  <mergeCells count="14">
    <mergeCell ref="C8:C12"/>
    <mergeCell ref="D4:F4"/>
    <mergeCell ref="AA53:AA54"/>
    <mergeCell ref="AB53:AB54"/>
    <mergeCell ref="AC53:AD53"/>
    <mergeCell ref="D5:F5"/>
    <mergeCell ref="AE53:AF53"/>
    <mergeCell ref="AK8:AK12"/>
    <mergeCell ref="AI12:AI13"/>
    <mergeCell ref="H8:I8"/>
    <mergeCell ref="X8:AG8"/>
    <mergeCell ref="L8:L13"/>
    <mergeCell ref="AJ12:AJ13"/>
    <mergeCell ref="R8:R13"/>
  </mergeCells>
  <hyperlinks>
    <hyperlink ref="AL2" location="Index!A1" display="Index" xr:uid="{707905DE-0B40-4551-8010-60540BDF9FA1}"/>
  </hyperlinks>
  <pageMargins left="0.7" right="0.7" top="0.75" bottom="0.75" header="0.3" footer="0.3"/>
  <pageSetup paperSize="9" orientation="portrait"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0">
    <tabColor rgb="FFFF0000"/>
  </sheetPr>
  <dimension ref="A1:AP66"/>
  <sheetViews>
    <sheetView zoomScale="70" zoomScaleNormal="70" workbookViewId="0">
      <selection activeCell="O29" sqref="O29"/>
    </sheetView>
  </sheetViews>
  <sheetFormatPr defaultColWidth="0" defaultRowHeight="15" customHeight="1" zeroHeight="1"/>
  <cols>
    <col min="1" max="1" width="3" customWidth="1"/>
    <col min="2" max="2" width="9.109375" customWidth="1"/>
    <col min="3" max="3" width="37.6640625" customWidth="1"/>
    <col min="4" max="4" width="11.6640625" customWidth="1"/>
    <col min="5" max="5" width="6.88671875" bestFit="1" customWidth="1"/>
    <col min="6" max="6" width="11.88671875" customWidth="1"/>
    <col min="7" max="7" width="13.33203125" bestFit="1" customWidth="1"/>
    <col min="8" max="11" width="9.109375" customWidth="1"/>
    <col min="12" max="12" width="9.109375" style="1101" customWidth="1"/>
    <col min="13" max="13" width="9.109375" customWidth="1"/>
    <col min="14" max="15" width="11.109375" customWidth="1"/>
    <col min="16" max="16" width="18.6640625" bestFit="1" customWidth="1"/>
    <col min="17" max="20" width="9.109375" customWidth="1"/>
    <col min="21" max="21" width="13.44140625" customWidth="1"/>
    <col min="22" max="22" width="9.109375" customWidth="1"/>
    <col min="23" max="23" width="12.109375" customWidth="1"/>
    <col min="24" max="24" width="11" customWidth="1"/>
    <col min="25" max="25" width="16.33203125" bestFit="1" customWidth="1"/>
    <col min="26" max="26" width="4.88671875" customWidth="1"/>
    <col min="27" max="36" width="18.44140625" customWidth="1"/>
    <col min="37" max="37" width="6.109375" customWidth="1"/>
    <col min="38" max="40" width="18.44140625" customWidth="1"/>
    <col min="41" max="41" width="9.109375" customWidth="1"/>
    <col min="42" max="42" width="5.109375" customWidth="1"/>
    <col min="43" max="16384" width="9.109375" hidden="1"/>
  </cols>
  <sheetData>
    <row r="1" spans="1:42" ht="14.4">
      <c r="A1" s="261"/>
      <c r="B1" s="261"/>
      <c r="C1" s="261"/>
      <c r="D1" s="261"/>
      <c r="E1" s="261"/>
      <c r="F1" s="261"/>
      <c r="G1" s="261"/>
      <c r="H1" s="261"/>
      <c r="I1" s="261"/>
      <c r="J1" s="261"/>
      <c r="K1" s="261"/>
      <c r="L1" s="799"/>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row>
    <row r="2" spans="1:42" thickBot="1">
      <c r="A2" s="261"/>
      <c r="B2" s="144" t="s">
        <v>208</v>
      </c>
      <c r="C2" s="2"/>
      <c r="D2" s="2"/>
      <c r="E2" s="2"/>
      <c r="F2" s="2"/>
      <c r="G2" s="2"/>
      <c r="H2" s="2"/>
      <c r="I2" s="2"/>
      <c r="J2" s="2"/>
      <c r="K2" s="2"/>
      <c r="L2" s="796"/>
      <c r="M2" s="2"/>
      <c r="N2" s="2"/>
      <c r="O2" s="2"/>
      <c r="P2" s="2"/>
      <c r="Q2" s="2"/>
      <c r="R2" s="2"/>
      <c r="S2" s="2"/>
      <c r="T2" s="2"/>
      <c r="U2" s="2"/>
      <c r="V2" s="2"/>
      <c r="W2" s="2"/>
      <c r="X2" s="2"/>
      <c r="Y2" s="2"/>
      <c r="Z2" s="2"/>
      <c r="AA2" s="2"/>
      <c r="AB2" s="2"/>
      <c r="AC2" s="2"/>
      <c r="AD2" s="2"/>
      <c r="AE2" s="2"/>
      <c r="AF2" s="2"/>
      <c r="AG2" s="2"/>
      <c r="AH2" s="2"/>
      <c r="AI2" s="2"/>
      <c r="AJ2" s="2"/>
      <c r="AK2" s="2"/>
      <c r="AL2" s="2"/>
      <c r="AM2" s="2"/>
      <c r="AN2" s="2"/>
      <c r="AO2" s="2204" t="s">
        <v>1</v>
      </c>
      <c r="AP2" s="261"/>
    </row>
    <row r="3" spans="1:42" ht="15.6">
      <c r="A3" s="261"/>
      <c r="B3" s="2"/>
      <c r="C3" s="4961" t="s">
        <v>3408</v>
      </c>
      <c r="D3" s="4651"/>
      <c r="E3" s="4651"/>
      <c r="F3" s="4652"/>
      <c r="G3" s="248"/>
      <c r="H3" s="248"/>
      <c r="I3" s="248"/>
      <c r="J3" s="248"/>
      <c r="K3" s="248"/>
      <c r="L3" s="743"/>
      <c r="M3" s="248"/>
      <c r="N3" s="248"/>
      <c r="O3" s="248"/>
      <c r="P3" s="248"/>
      <c r="Q3" s="248"/>
      <c r="R3" s="248"/>
      <c r="S3" s="248"/>
      <c r="T3" s="248"/>
      <c r="U3" s="248"/>
      <c r="V3" s="248"/>
      <c r="W3" s="248"/>
      <c r="X3" s="248"/>
      <c r="Y3" s="248"/>
      <c r="Z3" s="248"/>
      <c r="AA3" s="248"/>
      <c r="AB3" s="248"/>
      <c r="AC3" s="248"/>
      <c r="AD3" s="248"/>
      <c r="AE3" s="248"/>
      <c r="AF3" s="248"/>
      <c r="AG3" s="248"/>
      <c r="AH3" s="248"/>
      <c r="AI3" s="248"/>
      <c r="AJ3" s="39"/>
      <c r="AK3" s="2"/>
      <c r="AL3" s="2"/>
      <c r="AM3" s="2"/>
      <c r="AN3" s="39"/>
      <c r="AO3" s="2"/>
      <c r="AP3" s="261"/>
    </row>
    <row r="4" spans="1:42" ht="15.6">
      <c r="A4" s="261"/>
      <c r="B4" s="2"/>
      <c r="C4" s="4439" t="s">
        <v>723</v>
      </c>
      <c r="D4" s="8341" t="str">
        <f>J!E4</f>
        <v>ABC Company</v>
      </c>
      <c r="E4" s="8342"/>
      <c r="F4" s="8343"/>
      <c r="G4" s="248"/>
      <c r="H4" s="248"/>
      <c r="I4" s="248"/>
      <c r="J4" s="248"/>
      <c r="K4" s="248"/>
      <c r="L4" s="743"/>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
      <c r="AL4" s="2"/>
      <c r="AM4" s="2"/>
      <c r="AN4" s="2"/>
      <c r="AO4" s="2"/>
      <c r="AP4" s="261"/>
    </row>
    <row r="5" spans="1:42" ht="16.2" thickBot="1">
      <c r="A5" s="261"/>
      <c r="B5" s="2"/>
      <c r="C5" s="4443" t="s">
        <v>724</v>
      </c>
      <c r="D5" s="8344" t="str">
        <f>J!E5</f>
        <v>31 December 202x</v>
      </c>
      <c r="E5" s="8345"/>
      <c r="F5" s="8346"/>
      <c r="G5" s="248"/>
      <c r="H5" s="248"/>
      <c r="I5" s="248"/>
      <c r="J5" s="248"/>
      <c r="K5" s="248"/>
      <c r="L5" s="743"/>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
      <c r="AL5" s="2"/>
      <c r="AM5" s="2"/>
      <c r="AN5" s="2"/>
      <c r="AO5" s="2"/>
      <c r="AP5" s="261"/>
    </row>
    <row r="6" spans="1:42" ht="16.2" thickBot="1">
      <c r="A6" s="261"/>
      <c r="B6" s="2"/>
      <c r="C6" s="248"/>
      <c r="D6" s="121"/>
      <c r="E6" s="121"/>
      <c r="F6" s="121"/>
      <c r="G6" s="121"/>
      <c r="H6" s="279"/>
      <c r="I6" s="121"/>
      <c r="J6" s="5892"/>
      <c r="K6" s="5892"/>
      <c r="L6" s="788"/>
      <c r="M6" s="121"/>
      <c r="N6" s="121"/>
      <c r="O6" s="121"/>
      <c r="P6" s="121"/>
      <c r="Q6" s="121"/>
      <c r="R6" s="121"/>
      <c r="S6" s="121"/>
      <c r="T6" s="121"/>
      <c r="U6" s="121"/>
      <c r="V6" s="121"/>
      <c r="W6" s="121"/>
      <c r="X6" s="121"/>
      <c r="Y6" s="121"/>
      <c r="Z6" s="2"/>
      <c r="AA6" s="2"/>
      <c r="AB6" s="2"/>
      <c r="AC6" s="2"/>
      <c r="AD6" s="2"/>
      <c r="AE6" s="2"/>
      <c r="AF6" s="2"/>
      <c r="AG6" s="2"/>
      <c r="AH6" s="2"/>
      <c r="AI6" s="2"/>
      <c r="AJ6" s="2"/>
      <c r="AK6" s="2"/>
      <c r="AL6" s="2"/>
      <c r="AM6" s="2"/>
      <c r="AN6" s="2"/>
      <c r="AO6" s="2"/>
      <c r="AP6" s="261"/>
    </row>
    <row r="7" spans="1:42" ht="17.399999999999999">
      <c r="A7" s="261"/>
      <c r="B7" s="2"/>
      <c r="C7" s="8626" t="s">
        <v>3329</v>
      </c>
      <c r="D7" s="5826"/>
      <c r="E7" s="4656"/>
      <c r="F7" s="4924"/>
      <c r="G7" s="5829"/>
      <c r="H7" s="8619" t="s">
        <v>3371</v>
      </c>
      <c r="I7" s="8620"/>
      <c r="J7" s="8360" t="s">
        <v>3409</v>
      </c>
      <c r="K7" s="8441"/>
      <c r="L7" s="5893"/>
      <c r="M7" s="5829"/>
      <c r="N7" s="5829"/>
      <c r="O7" s="5829"/>
      <c r="P7" s="5829"/>
      <c r="Q7" s="5894"/>
      <c r="R7" s="5894"/>
      <c r="S7" s="5894"/>
      <c r="T7" s="5894"/>
      <c r="U7" s="8583" t="s">
        <v>3345</v>
      </c>
      <c r="V7" s="4924"/>
      <c r="W7" s="4924"/>
      <c r="X7" s="4924"/>
      <c r="Y7" s="4762"/>
      <c r="AA7" s="8503" t="s">
        <v>2516</v>
      </c>
      <c r="AB7" s="8504"/>
      <c r="AC7" s="8504"/>
      <c r="AD7" s="8504"/>
      <c r="AE7" s="8504"/>
      <c r="AF7" s="8504"/>
      <c r="AG7" s="8504"/>
      <c r="AH7" s="8504"/>
      <c r="AI7" s="8504"/>
      <c r="AJ7" s="8609"/>
      <c r="AL7" s="5014" t="s">
        <v>2947</v>
      </c>
      <c r="AM7" s="5014" t="s">
        <v>2947</v>
      </c>
      <c r="AN7" s="8603" t="s">
        <v>2517</v>
      </c>
      <c r="AO7" s="2"/>
      <c r="AP7" s="261"/>
    </row>
    <row r="8" spans="1:42" ht="15" customHeight="1">
      <c r="A8" s="261"/>
      <c r="B8" s="2"/>
      <c r="C8" s="8627"/>
      <c r="D8" s="1367" t="s">
        <v>2976</v>
      </c>
      <c r="E8" s="1350"/>
      <c r="F8" s="1592" t="s">
        <v>1928</v>
      </c>
      <c r="G8" s="1592"/>
      <c r="H8" s="1592"/>
      <c r="I8" s="1552"/>
      <c r="J8" s="8360" t="s">
        <v>3088</v>
      </c>
      <c r="K8" s="8441"/>
      <c r="L8" s="2620"/>
      <c r="M8" s="1592" t="s">
        <v>451</v>
      </c>
      <c r="N8" s="1592" t="s">
        <v>3410</v>
      </c>
      <c r="O8" s="1592"/>
      <c r="P8" s="1592" t="s">
        <v>3374</v>
      </c>
      <c r="Q8" s="1592" t="s">
        <v>451</v>
      </c>
      <c r="R8" s="1592" t="s">
        <v>451</v>
      </c>
      <c r="S8" s="1592" t="s">
        <v>451</v>
      </c>
      <c r="T8" s="1592" t="s">
        <v>451</v>
      </c>
      <c r="U8" s="8584"/>
      <c r="V8" s="1587"/>
      <c r="W8" s="1587"/>
      <c r="X8" s="1587"/>
      <c r="Y8" s="1608"/>
      <c r="Z8" s="2"/>
      <c r="AA8" s="5733" t="s">
        <v>1713</v>
      </c>
      <c r="AB8" s="5895" t="s">
        <v>3375</v>
      </c>
      <c r="AC8" s="5895" t="s">
        <v>1715</v>
      </c>
      <c r="AD8" s="5895" t="s">
        <v>3375</v>
      </c>
      <c r="AE8" s="5896" t="s">
        <v>3376</v>
      </c>
      <c r="AF8" s="1666"/>
      <c r="AG8" s="1677"/>
      <c r="AH8" s="5896"/>
      <c r="AI8" s="5896"/>
      <c r="AJ8" s="5736" t="s">
        <v>1710</v>
      </c>
      <c r="AK8" s="2"/>
      <c r="AL8" s="4773" t="s">
        <v>2948</v>
      </c>
      <c r="AM8" s="4773" t="s">
        <v>2948</v>
      </c>
      <c r="AN8" s="8604"/>
      <c r="AO8" s="2"/>
      <c r="AP8" s="261"/>
    </row>
    <row r="9" spans="1:42" ht="14.4">
      <c r="A9" s="261"/>
      <c r="B9" s="2"/>
      <c r="C9" s="8627"/>
      <c r="D9" s="1356" t="s">
        <v>1</v>
      </c>
      <c r="E9" s="1356"/>
      <c r="F9" s="1592" t="s">
        <v>1539</v>
      </c>
      <c r="G9" s="1592" t="s">
        <v>3411</v>
      </c>
      <c r="H9" s="1592" t="s">
        <v>3118</v>
      </c>
      <c r="I9" s="1552" t="s">
        <v>3412</v>
      </c>
      <c r="J9" s="8360" t="s">
        <v>3413</v>
      </c>
      <c r="K9" s="8441"/>
      <c r="L9" s="2621" t="s">
        <v>1453</v>
      </c>
      <c r="M9" s="1592" t="s">
        <v>3378</v>
      </c>
      <c r="N9" s="1592" t="s">
        <v>3414</v>
      </c>
      <c r="O9" s="1592" t="s">
        <v>3118</v>
      </c>
      <c r="P9" s="1592" t="s">
        <v>3379</v>
      </c>
      <c r="Q9" s="1592" t="s">
        <v>3380</v>
      </c>
      <c r="R9" s="1592" t="s">
        <v>3381</v>
      </c>
      <c r="S9" s="1592" t="s">
        <v>3382</v>
      </c>
      <c r="T9" s="1592" t="s">
        <v>3380</v>
      </c>
      <c r="U9" s="8584"/>
      <c r="V9" s="1587" t="s">
        <v>2747</v>
      </c>
      <c r="W9" s="1587" t="s">
        <v>2808</v>
      </c>
      <c r="X9" s="1587" t="s">
        <v>2671</v>
      </c>
      <c r="Y9" s="1608" t="s">
        <v>1717</v>
      </c>
      <c r="Z9" s="2"/>
      <c r="AA9" s="4970" t="s">
        <v>2925</v>
      </c>
      <c r="AB9" s="2013" t="s">
        <v>3383</v>
      </c>
      <c r="AC9" s="2013" t="s">
        <v>3384</v>
      </c>
      <c r="AD9" s="2013" t="s">
        <v>3385</v>
      </c>
      <c r="AE9" s="2014" t="s">
        <v>3386</v>
      </c>
      <c r="AF9" s="1666" t="s">
        <v>2747</v>
      </c>
      <c r="AG9" s="1666" t="s">
        <v>2808</v>
      </c>
      <c r="AH9" s="1587" t="s">
        <v>2671</v>
      </c>
      <c r="AI9" s="1608" t="s">
        <v>1717</v>
      </c>
      <c r="AJ9" s="1668" t="s">
        <v>1718</v>
      </c>
      <c r="AK9" s="2"/>
      <c r="AL9" s="4773" t="s">
        <v>2952</v>
      </c>
      <c r="AM9" s="4773" t="s">
        <v>2952</v>
      </c>
      <c r="AN9" s="8604"/>
      <c r="AO9" s="2"/>
      <c r="AP9" s="261"/>
    </row>
    <row r="10" spans="1:42" ht="14.4">
      <c r="A10" s="261"/>
      <c r="B10" s="2"/>
      <c r="C10" s="8627"/>
      <c r="D10" s="1356" t="s">
        <v>4</v>
      </c>
      <c r="E10" s="1350" t="s">
        <v>2977</v>
      </c>
      <c r="F10" s="1592" t="s">
        <v>2771</v>
      </c>
      <c r="G10" s="1592" t="s">
        <v>3415</v>
      </c>
      <c r="H10" s="1592" t="s">
        <v>3088</v>
      </c>
      <c r="I10" s="1552" t="s">
        <v>3088</v>
      </c>
      <c r="J10" s="8621" t="s">
        <v>3416</v>
      </c>
      <c r="K10" s="8623" t="s">
        <v>3417</v>
      </c>
      <c r="L10" s="2621" t="s">
        <v>2997</v>
      </c>
      <c r="M10" s="1592" t="s">
        <v>3388</v>
      </c>
      <c r="N10" s="1592" t="s">
        <v>3418</v>
      </c>
      <c r="O10" s="1592" t="s">
        <v>3419</v>
      </c>
      <c r="P10" s="1592" t="s">
        <v>3389</v>
      </c>
      <c r="Q10" s="1749" t="s">
        <v>3390</v>
      </c>
      <c r="R10" s="1592" t="s">
        <v>3391</v>
      </c>
      <c r="S10" s="1592" t="s">
        <v>2912</v>
      </c>
      <c r="T10" s="1749" t="s">
        <v>3390</v>
      </c>
      <c r="U10" s="8584"/>
      <c r="V10" s="1590" t="s">
        <v>1723</v>
      </c>
      <c r="W10" s="1590" t="s">
        <v>1723</v>
      </c>
      <c r="X10" s="1590" t="s">
        <v>1723</v>
      </c>
      <c r="Y10" s="1608" t="s">
        <v>1723</v>
      </c>
      <c r="Z10" s="2"/>
      <c r="AA10" s="4970" t="s">
        <v>1724</v>
      </c>
      <c r="AB10" s="2013" t="s">
        <v>3392</v>
      </c>
      <c r="AC10" s="2013" t="s">
        <v>3392</v>
      </c>
      <c r="AD10" s="2014" t="s">
        <v>3393</v>
      </c>
      <c r="AE10" s="2014" t="s">
        <v>3394</v>
      </c>
      <c r="AF10" s="1666" t="s">
        <v>1723</v>
      </c>
      <c r="AG10" s="1666" t="s">
        <v>1723</v>
      </c>
      <c r="AH10" s="1590" t="s">
        <v>1723</v>
      </c>
      <c r="AI10" s="1608" t="s">
        <v>1723</v>
      </c>
      <c r="AJ10" s="1668" t="s">
        <v>1724</v>
      </c>
      <c r="AK10" s="2"/>
      <c r="AL10" s="5016">
        <v>43100</v>
      </c>
      <c r="AM10" s="5016">
        <v>43100</v>
      </c>
      <c r="AN10" s="8604"/>
      <c r="AO10" s="2"/>
      <c r="AP10" s="261"/>
    </row>
    <row r="11" spans="1:42" ht="14.4">
      <c r="A11" s="261"/>
      <c r="B11" s="2"/>
      <c r="C11" s="8627"/>
      <c r="D11" s="2024"/>
      <c r="E11" s="1356" t="s">
        <v>2987</v>
      </c>
      <c r="F11" s="1592"/>
      <c r="G11" s="1592"/>
      <c r="H11" s="1592" t="s">
        <v>3396</v>
      </c>
      <c r="I11" s="1552" t="s">
        <v>1477</v>
      </c>
      <c r="J11" s="8360"/>
      <c r="K11" s="8624"/>
      <c r="L11" s="2620"/>
      <c r="M11" s="1592" t="s">
        <v>3396</v>
      </c>
      <c r="N11" s="1592" t="s">
        <v>3420</v>
      </c>
      <c r="O11" s="1592"/>
      <c r="P11" s="1592" t="s">
        <v>3397</v>
      </c>
      <c r="Q11" s="1592" t="s">
        <v>3398</v>
      </c>
      <c r="R11" s="1592" t="s">
        <v>1725</v>
      </c>
      <c r="S11" s="1592" t="s">
        <v>2779</v>
      </c>
      <c r="T11" s="1592" t="s">
        <v>3399</v>
      </c>
      <c r="U11" s="8584"/>
      <c r="V11" s="1590"/>
      <c r="W11" s="1590"/>
      <c r="X11" s="1590"/>
      <c r="Y11" s="1591"/>
      <c r="Z11" s="2"/>
      <c r="AA11" s="5832"/>
      <c r="AB11" s="2013" t="s">
        <v>1724</v>
      </c>
      <c r="AC11" s="2013" t="s">
        <v>1724</v>
      </c>
      <c r="AD11" s="2014"/>
      <c r="AE11" s="2014" t="s">
        <v>1728</v>
      </c>
      <c r="AF11" s="2014"/>
      <c r="AG11" s="2014"/>
      <c r="AH11" s="2015"/>
      <c r="AI11" s="2015"/>
      <c r="AJ11" s="1750"/>
      <c r="AK11" s="2"/>
      <c r="AL11" s="8605" t="s">
        <v>3400</v>
      </c>
      <c r="AM11" s="8605" t="s">
        <v>3421</v>
      </c>
      <c r="AN11" s="8604"/>
      <c r="AO11" s="2"/>
      <c r="AP11" s="261"/>
    </row>
    <row r="12" spans="1:42" ht="14.4">
      <c r="A12" s="261"/>
      <c r="B12" s="2"/>
      <c r="C12" s="5834" t="s">
        <v>2148</v>
      </c>
      <c r="D12" s="5834" t="s">
        <v>1616</v>
      </c>
      <c r="E12" s="5897"/>
      <c r="F12" s="5834" t="s">
        <v>2528</v>
      </c>
      <c r="G12" s="5839"/>
      <c r="H12" s="5839" t="s">
        <v>464</v>
      </c>
      <c r="I12" s="5836"/>
      <c r="J12" s="8622"/>
      <c r="K12" s="8625"/>
      <c r="L12" s="5898"/>
      <c r="M12" s="5839"/>
      <c r="N12" s="5839"/>
      <c r="O12" s="5839"/>
      <c r="P12" s="5839" t="s">
        <v>3402</v>
      </c>
      <c r="Q12" s="5839" t="s">
        <v>1725</v>
      </c>
      <c r="R12" s="5839"/>
      <c r="S12" s="5839"/>
      <c r="T12" s="5839" t="s">
        <v>1725</v>
      </c>
      <c r="U12" s="8584"/>
      <c r="V12" s="5840"/>
      <c r="W12" s="5840"/>
      <c r="X12" s="5840"/>
      <c r="Y12" s="5899" t="s">
        <v>2877</v>
      </c>
      <c r="Z12" s="2"/>
      <c r="AA12" s="1951" t="s">
        <v>3422</v>
      </c>
      <c r="AB12" s="5770"/>
      <c r="AC12" s="5770"/>
      <c r="AD12" s="5771"/>
      <c r="AE12" s="5770"/>
      <c r="AF12" s="5770"/>
      <c r="AG12" s="5770"/>
      <c r="AH12" s="5770"/>
      <c r="AI12" s="5770" t="s">
        <v>3423</v>
      </c>
      <c r="AJ12" s="5496" t="s">
        <v>3424</v>
      </c>
      <c r="AK12" s="2"/>
      <c r="AL12" s="8606"/>
      <c r="AM12" s="8606"/>
      <c r="AN12" s="5834" t="s">
        <v>2533</v>
      </c>
      <c r="AO12" s="2"/>
      <c r="AP12" s="261"/>
    </row>
    <row r="13" spans="1:42" ht="14.4">
      <c r="A13" s="261"/>
      <c r="B13" s="2"/>
      <c r="C13" s="2480" t="s">
        <v>734</v>
      </c>
      <c r="D13" s="5841" t="s">
        <v>735</v>
      </c>
      <c r="E13" s="5842" t="s">
        <v>736</v>
      </c>
      <c r="F13" s="5841" t="s">
        <v>1249</v>
      </c>
      <c r="G13" s="5847" t="s">
        <v>738</v>
      </c>
      <c r="H13" s="5847" t="s">
        <v>1546</v>
      </c>
      <c r="I13" s="5841" t="s">
        <v>1547</v>
      </c>
      <c r="J13" s="5900" t="s">
        <v>1548</v>
      </c>
      <c r="K13" s="5841" t="s">
        <v>1549</v>
      </c>
      <c r="L13" s="5841" t="s">
        <v>1550</v>
      </c>
      <c r="M13" s="5847" t="s">
        <v>1551</v>
      </c>
      <c r="N13" s="5847" t="s">
        <v>1552</v>
      </c>
      <c r="O13" s="5847" t="s">
        <v>1553</v>
      </c>
      <c r="P13" s="5847" t="s">
        <v>1554</v>
      </c>
      <c r="Q13" s="5844" t="s">
        <v>1555</v>
      </c>
      <c r="R13" s="5847" t="s">
        <v>2266</v>
      </c>
      <c r="S13" s="5844" t="s">
        <v>2267</v>
      </c>
      <c r="T13" s="5901" t="s">
        <v>2268</v>
      </c>
      <c r="U13" s="5901" t="s">
        <v>2269</v>
      </c>
      <c r="V13" s="5902" t="s">
        <v>2270</v>
      </c>
      <c r="W13" s="5775" t="s">
        <v>2717</v>
      </c>
      <c r="X13" s="5775" t="s">
        <v>2718</v>
      </c>
      <c r="Y13" s="5775" t="s">
        <v>2719</v>
      </c>
      <c r="Z13" s="2"/>
      <c r="AA13" s="5775" t="s">
        <v>3005</v>
      </c>
      <c r="AB13" s="5903" t="s">
        <v>3006</v>
      </c>
      <c r="AC13" s="5904" t="s">
        <v>3007</v>
      </c>
      <c r="AD13" s="5903" t="s">
        <v>3008</v>
      </c>
      <c r="AE13" s="5904" t="s">
        <v>3009</v>
      </c>
      <c r="AF13" s="5904" t="s">
        <v>3010</v>
      </c>
      <c r="AG13" s="5904" t="s">
        <v>3011</v>
      </c>
      <c r="AH13" s="5904" t="s">
        <v>3012</v>
      </c>
      <c r="AI13" s="5904" t="s">
        <v>3013</v>
      </c>
      <c r="AJ13" s="5904" t="s">
        <v>3014</v>
      </c>
      <c r="AK13" s="2"/>
      <c r="AL13" s="5905" t="s">
        <v>3015</v>
      </c>
      <c r="AM13" s="5905" t="s">
        <v>3016</v>
      </c>
      <c r="AN13" s="5905" t="s">
        <v>3017</v>
      </c>
      <c r="AO13" s="2"/>
      <c r="AP13" s="261"/>
    </row>
    <row r="14" spans="1:42" ht="14.4">
      <c r="A14" s="261"/>
      <c r="B14" s="2"/>
      <c r="C14" s="5906"/>
      <c r="D14" s="5854"/>
      <c r="E14" s="5854"/>
      <c r="F14" s="5855"/>
      <c r="G14" s="5856"/>
      <c r="H14" s="5856"/>
      <c r="I14" s="5907" t="s">
        <v>464</v>
      </c>
      <c r="J14" s="5907"/>
      <c r="K14" s="5907"/>
      <c r="L14" s="5908"/>
      <c r="M14" s="5856"/>
      <c r="N14" s="5856"/>
      <c r="O14" s="5856"/>
      <c r="P14" s="5856"/>
      <c r="Q14" s="5856"/>
      <c r="R14" s="5856"/>
      <c r="S14" s="5856"/>
      <c r="T14" s="5856"/>
      <c r="U14" s="5856"/>
      <c r="V14" s="5909"/>
      <c r="W14" s="5856"/>
      <c r="X14" s="5909"/>
      <c r="Y14" s="5910"/>
      <c r="Z14" s="2"/>
      <c r="AA14" s="5911"/>
      <c r="AB14" s="5912"/>
      <c r="AC14" s="5912"/>
      <c r="AD14" s="5912"/>
      <c r="AE14" s="5912"/>
      <c r="AF14" s="5912"/>
      <c r="AG14" s="5912"/>
      <c r="AH14" s="5912"/>
      <c r="AI14" s="5913"/>
      <c r="AJ14" s="5914"/>
      <c r="AK14" s="2"/>
      <c r="AL14" s="5915"/>
      <c r="AM14" s="5915"/>
      <c r="AN14" s="5916"/>
      <c r="AO14" s="2"/>
      <c r="AP14" s="261"/>
    </row>
    <row r="15" spans="1:42" ht="14.4">
      <c r="A15" s="261"/>
      <c r="B15" s="2"/>
      <c r="C15" s="5917" t="s">
        <v>3405</v>
      </c>
      <c r="D15" s="2016"/>
      <c r="E15" s="2016"/>
      <c r="F15" s="2017" t="b">
        <v>1</v>
      </c>
      <c r="G15" s="2016"/>
      <c r="H15" s="2018"/>
      <c r="I15" s="2018"/>
      <c r="J15" s="2018"/>
      <c r="K15" s="2018"/>
      <c r="L15" s="2019"/>
      <c r="M15" s="2020"/>
      <c r="N15" s="2020"/>
      <c r="O15" s="2020"/>
      <c r="P15" s="2025"/>
      <c r="Q15" s="2020"/>
      <c r="R15" s="2020"/>
      <c r="S15" s="2020"/>
      <c r="T15" s="2020"/>
      <c r="U15" s="2020"/>
      <c r="V15" s="2020"/>
      <c r="W15" s="2020"/>
      <c r="X15" s="2020"/>
      <c r="Y15" s="1753">
        <f>+V15+W15-X15</f>
        <v>0</v>
      </c>
      <c r="Z15" s="2"/>
      <c r="AA15" s="5918">
        <f>AB15+AC15</f>
        <v>0</v>
      </c>
      <c r="AB15" s="1754"/>
      <c r="AC15" s="1754"/>
      <c r="AD15" s="1754"/>
      <c r="AE15" s="1754"/>
      <c r="AF15" s="1754"/>
      <c r="AG15" s="1754"/>
      <c r="AH15" s="1754"/>
      <c r="AI15" s="2023">
        <f>AF15+AG15-AH15</f>
        <v>0</v>
      </c>
      <c r="AJ15" s="1755">
        <f>AC15+AE15</f>
        <v>0</v>
      </c>
      <c r="AK15" s="2"/>
      <c r="AL15" s="5919"/>
      <c r="AM15" s="5919"/>
      <c r="AN15" s="5919"/>
      <c r="AO15" s="2"/>
      <c r="AP15" s="261"/>
    </row>
    <row r="16" spans="1:42" ht="14.4">
      <c r="A16" s="261"/>
      <c r="B16" s="2"/>
      <c r="C16" s="5917" t="s">
        <v>3405</v>
      </c>
      <c r="D16" s="2016"/>
      <c r="E16" s="2016"/>
      <c r="F16" s="2017" t="b">
        <v>0</v>
      </c>
      <c r="G16" s="2016"/>
      <c r="H16" s="2018"/>
      <c r="I16" s="2018"/>
      <c r="J16" s="2018"/>
      <c r="K16" s="2018"/>
      <c r="L16" s="2019"/>
      <c r="M16" s="2020"/>
      <c r="N16" s="2020"/>
      <c r="O16" s="2020"/>
      <c r="P16" s="2025"/>
      <c r="Q16" s="2020"/>
      <c r="R16" s="2020"/>
      <c r="S16" s="2020"/>
      <c r="T16" s="2020"/>
      <c r="U16" s="2020"/>
      <c r="V16" s="2020"/>
      <c r="W16" s="2020"/>
      <c r="X16" s="2020"/>
      <c r="Y16" s="1753">
        <f>+V16+W16-X16</f>
        <v>0</v>
      </c>
      <c r="Z16" s="2"/>
      <c r="AA16" s="5918">
        <f>AB16+AC16</f>
        <v>0</v>
      </c>
      <c r="AB16" s="1754"/>
      <c r="AC16" s="1754"/>
      <c r="AD16" s="1754"/>
      <c r="AE16" s="1754"/>
      <c r="AF16" s="1754"/>
      <c r="AG16" s="1754"/>
      <c r="AH16" s="1754"/>
      <c r="AI16" s="2023">
        <f t="shared" ref="AI16:AI46" si="0">AF16+AG16-AH16</f>
        <v>0</v>
      </c>
      <c r="AJ16" s="1755">
        <f>AC16+AE16</f>
        <v>0</v>
      </c>
      <c r="AK16" s="2"/>
      <c r="AL16" s="5919"/>
      <c r="AM16" s="5919"/>
      <c r="AN16" s="5919"/>
      <c r="AO16" s="2"/>
      <c r="AP16" s="261"/>
    </row>
    <row r="17" spans="1:42" ht="14.4">
      <c r="A17" s="261"/>
      <c r="B17" s="2"/>
      <c r="C17" s="5917" t="s">
        <v>3405</v>
      </c>
      <c r="D17" s="2016"/>
      <c r="E17" s="2016"/>
      <c r="F17" s="2017" t="b">
        <v>1</v>
      </c>
      <c r="G17" s="2016"/>
      <c r="H17" s="2018"/>
      <c r="I17" s="2018"/>
      <c r="J17" s="2018"/>
      <c r="K17" s="2018"/>
      <c r="L17" s="2019"/>
      <c r="M17" s="2020"/>
      <c r="N17" s="2020"/>
      <c r="O17" s="2020"/>
      <c r="P17" s="2025"/>
      <c r="Q17" s="2020"/>
      <c r="R17" s="2020"/>
      <c r="S17" s="2020"/>
      <c r="T17" s="2020"/>
      <c r="U17" s="2020"/>
      <c r="V17" s="2020"/>
      <c r="W17" s="2020"/>
      <c r="X17" s="2020"/>
      <c r="Y17" s="1753">
        <f>+V17+W17-X17</f>
        <v>0</v>
      </c>
      <c r="Z17" s="2"/>
      <c r="AA17" s="5918">
        <f>AB17+AC17</f>
        <v>0</v>
      </c>
      <c r="AB17" s="1754"/>
      <c r="AC17" s="1754"/>
      <c r="AD17" s="1754"/>
      <c r="AE17" s="1754"/>
      <c r="AF17" s="1754"/>
      <c r="AG17" s="1754"/>
      <c r="AH17" s="1754"/>
      <c r="AI17" s="2023">
        <f t="shared" si="0"/>
        <v>0</v>
      </c>
      <c r="AJ17" s="1755">
        <f>AC17+AE17</f>
        <v>0</v>
      </c>
      <c r="AK17" s="2"/>
      <c r="AL17" s="5919"/>
      <c r="AM17" s="5919"/>
      <c r="AN17" s="5919"/>
      <c r="AO17" s="2"/>
      <c r="AP17" s="261"/>
    </row>
    <row r="18" spans="1:42" ht="14.4">
      <c r="A18" s="261"/>
      <c r="B18" s="2"/>
      <c r="C18" s="5917" t="s">
        <v>3405</v>
      </c>
      <c r="D18" s="2016"/>
      <c r="E18" s="2016"/>
      <c r="F18" s="2017" t="b">
        <v>1</v>
      </c>
      <c r="G18" s="2016"/>
      <c r="H18" s="2018"/>
      <c r="I18" s="2018"/>
      <c r="J18" s="2018"/>
      <c r="K18" s="2018"/>
      <c r="L18" s="2019"/>
      <c r="M18" s="2020"/>
      <c r="N18" s="2020"/>
      <c r="O18" s="2020"/>
      <c r="P18" s="2025"/>
      <c r="Q18" s="2020"/>
      <c r="R18" s="2020"/>
      <c r="S18" s="2020"/>
      <c r="T18" s="2020"/>
      <c r="U18" s="2020"/>
      <c r="V18" s="2020"/>
      <c r="W18" s="2020"/>
      <c r="X18" s="2020"/>
      <c r="Y18" s="1753">
        <f t="shared" ref="Y18:Y47" si="1">+V18+W18-X18</f>
        <v>0</v>
      </c>
      <c r="Z18" s="2"/>
      <c r="AA18" s="5918">
        <f t="shared" ref="AA18:AA47" si="2">AB18+AC18</f>
        <v>0</v>
      </c>
      <c r="AB18" s="1754"/>
      <c r="AC18" s="1754"/>
      <c r="AD18" s="1754"/>
      <c r="AE18" s="1754"/>
      <c r="AF18" s="1754"/>
      <c r="AG18" s="1754"/>
      <c r="AH18" s="1754"/>
      <c r="AI18" s="2023">
        <f t="shared" si="0"/>
        <v>0</v>
      </c>
      <c r="AJ18" s="1755">
        <f t="shared" ref="AJ18:AJ47" si="3">AC18+AE18</f>
        <v>0</v>
      </c>
      <c r="AK18" s="2"/>
      <c r="AL18" s="5919"/>
      <c r="AM18" s="5919"/>
      <c r="AN18" s="5919"/>
      <c r="AO18" s="2"/>
      <c r="AP18" s="261"/>
    </row>
    <row r="19" spans="1:42" ht="14.4">
      <c r="A19" s="261"/>
      <c r="B19" s="2"/>
      <c r="C19" s="5917" t="s">
        <v>3405</v>
      </c>
      <c r="D19" s="2016"/>
      <c r="E19" s="2016"/>
      <c r="F19" s="2017" t="b">
        <v>1</v>
      </c>
      <c r="G19" s="2016"/>
      <c r="H19" s="2018"/>
      <c r="I19" s="2018"/>
      <c r="J19" s="2018"/>
      <c r="K19" s="2018"/>
      <c r="L19" s="2019"/>
      <c r="M19" s="2020"/>
      <c r="N19" s="2020"/>
      <c r="O19" s="2020"/>
      <c r="P19" s="2025"/>
      <c r="Q19" s="2020"/>
      <c r="R19" s="2020"/>
      <c r="S19" s="2020"/>
      <c r="T19" s="2020"/>
      <c r="U19" s="2020"/>
      <c r="V19" s="2020"/>
      <c r="W19" s="2020"/>
      <c r="X19" s="2020"/>
      <c r="Y19" s="1753">
        <f t="shared" si="1"/>
        <v>0</v>
      </c>
      <c r="Z19" s="2"/>
      <c r="AA19" s="5918">
        <f t="shared" si="2"/>
        <v>0</v>
      </c>
      <c r="AB19" s="1754"/>
      <c r="AC19" s="1754"/>
      <c r="AD19" s="1754"/>
      <c r="AE19" s="1754"/>
      <c r="AF19" s="1754"/>
      <c r="AG19" s="1754"/>
      <c r="AH19" s="1754"/>
      <c r="AI19" s="2023">
        <f t="shared" si="0"/>
        <v>0</v>
      </c>
      <c r="AJ19" s="1755">
        <f t="shared" si="3"/>
        <v>0</v>
      </c>
      <c r="AK19" s="2"/>
      <c r="AL19" s="5919"/>
      <c r="AM19" s="5919"/>
      <c r="AN19" s="5919"/>
      <c r="AO19" s="2"/>
      <c r="AP19" s="261"/>
    </row>
    <row r="20" spans="1:42" ht="14.4">
      <c r="A20" s="261"/>
      <c r="B20" s="2"/>
      <c r="C20" s="5917" t="s">
        <v>3405</v>
      </c>
      <c r="D20" s="2016"/>
      <c r="E20" s="2016"/>
      <c r="F20" s="2017" t="b">
        <v>1</v>
      </c>
      <c r="G20" s="2016"/>
      <c r="H20" s="2018"/>
      <c r="I20" s="2018"/>
      <c r="J20" s="2018"/>
      <c r="K20" s="2018"/>
      <c r="L20" s="2019"/>
      <c r="M20" s="2020"/>
      <c r="N20" s="2020"/>
      <c r="O20" s="2020"/>
      <c r="P20" s="2025"/>
      <c r="Q20" s="2020"/>
      <c r="R20" s="2020"/>
      <c r="S20" s="2020"/>
      <c r="T20" s="2020"/>
      <c r="U20" s="2020"/>
      <c r="V20" s="2020"/>
      <c r="W20" s="2020"/>
      <c r="X20" s="2020"/>
      <c r="Y20" s="1753">
        <f t="shared" si="1"/>
        <v>0</v>
      </c>
      <c r="Z20" s="2"/>
      <c r="AA20" s="5918">
        <f t="shared" si="2"/>
        <v>0</v>
      </c>
      <c r="AB20" s="1754"/>
      <c r="AC20" s="1754"/>
      <c r="AD20" s="1754"/>
      <c r="AE20" s="1754"/>
      <c r="AF20" s="1754"/>
      <c r="AG20" s="1754"/>
      <c r="AH20" s="1754"/>
      <c r="AI20" s="2023">
        <f t="shared" si="0"/>
        <v>0</v>
      </c>
      <c r="AJ20" s="1755">
        <f t="shared" si="3"/>
        <v>0</v>
      </c>
      <c r="AK20" s="2"/>
      <c r="AL20" s="5919"/>
      <c r="AM20" s="5919"/>
      <c r="AN20" s="5919"/>
      <c r="AO20" s="2"/>
      <c r="AP20" s="261"/>
    </row>
    <row r="21" spans="1:42" ht="14.4">
      <c r="A21" s="261"/>
      <c r="B21" s="2"/>
      <c r="C21" s="5917" t="s">
        <v>3405</v>
      </c>
      <c r="D21" s="2016"/>
      <c r="E21" s="2016"/>
      <c r="F21" s="2017" t="b">
        <v>1</v>
      </c>
      <c r="G21" s="2016"/>
      <c r="H21" s="2018"/>
      <c r="I21" s="2018"/>
      <c r="J21" s="2018"/>
      <c r="K21" s="2018"/>
      <c r="L21" s="2019"/>
      <c r="M21" s="2020"/>
      <c r="N21" s="2020"/>
      <c r="O21" s="2020"/>
      <c r="P21" s="2025"/>
      <c r="Q21" s="2020"/>
      <c r="R21" s="2020"/>
      <c r="S21" s="2020"/>
      <c r="T21" s="2020"/>
      <c r="U21" s="2020"/>
      <c r="V21" s="2020"/>
      <c r="W21" s="2020"/>
      <c r="X21" s="2020"/>
      <c r="Y21" s="1753">
        <f t="shared" si="1"/>
        <v>0</v>
      </c>
      <c r="Z21" s="2"/>
      <c r="AA21" s="5918">
        <f t="shared" si="2"/>
        <v>0</v>
      </c>
      <c r="AB21" s="1754"/>
      <c r="AC21" s="1754"/>
      <c r="AD21" s="1754"/>
      <c r="AE21" s="1754"/>
      <c r="AF21" s="1754"/>
      <c r="AG21" s="1754"/>
      <c r="AH21" s="1754"/>
      <c r="AI21" s="2023">
        <f t="shared" si="0"/>
        <v>0</v>
      </c>
      <c r="AJ21" s="1755">
        <f t="shared" si="3"/>
        <v>0</v>
      </c>
      <c r="AK21" s="2"/>
      <c r="AL21" s="5919"/>
      <c r="AM21" s="5919"/>
      <c r="AN21" s="5919"/>
      <c r="AO21" s="2"/>
      <c r="AP21" s="261"/>
    </row>
    <row r="22" spans="1:42" ht="14.4">
      <c r="A22" s="261"/>
      <c r="B22" s="2"/>
      <c r="C22" s="5917" t="s">
        <v>3405</v>
      </c>
      <c r="D22" s="2016"/>
      <c r="E22" s="2016"/>
      <c r="F22" s="2017" t="b">
        <v>1</v>
      </c>
      <c r="G22" s="2016"/>
      <c r="H22" s="2018"/>
      <c r="I22" s="2018"/>
      <c r="J22" s="2018"/>
      <c r="K22" s="2018"/>
      <c r="L22" s="2019"/>
      <c r="M22" s="2020"/>
      <c r="N22" s="2020"/>
      <c r="O22" s="2020"/>
      <c r="P22" s="2025"/>
      <c r="Q22" s="2020"/>
      <c r="R22" s="2020"/>
      <c r="S22" s="2020"/>
      <c r="T22" s="2020"/>
      <c r="U22" s="2020"/>
      <c r="V22" s="2020"/>
      <c r="W22" s="2020"/>
      <c r="X22" s="2020"/>
      <c r="Y22" s="1753">
        <f t="shared" si="1"/>
        <v>0</v>
      </c>
      <c r="Z22" s="2"/>
      <c r="AA22" s="5918">
        <f t="shared" si="2"/>
        <v>0</v>
      </c>
      <c r="AB22" s="1754"/>
      <c r="AC22" s="1754"/>
      <c r="AD22" s="1754"/>
      <c r="AE22" s="1754"/>
      <c r="AF22" s="1754"/>
      <c r="AG22" s="1754"/>
      <c r="AH22" s="1754"/>
      <c r="AI22" s="2023">
        <f t="shared" si="0"/>
        <v>0</v>
      </c>
      <c r="AJ22" s="1755">
        <f t="shared" si="3"/>
        <v>0</v>
      </c>
      <c r="AK22" s="2"/>
      <c r="AL22" s="5919"/>
      <c r="AM22" s="5919"/>
      <c r="AN22" s="5919"/>
      <c r="AO22" s="2"/>
      <c r="AP22" s="261"/>
    </row>
    <row r="23" spans="1:42" ht="14.4">
      <c r="A23" s="261"/>
      <c r="B23" s="2"/>
      <c r="C23" s="5917" t="s">
        <v>3405</v>
      </c>
      <c r="D23" s="2016"/>
      <c r="E23" s="2016"/>
      <c r="F23" s="2017" t="b">
        <v>1</v>
      </c>
      <c r="G23" s="2016"/>
      <c r="H23" s="2018"/>
      <c r="I23" s="2018"/>
      <c r="J23" s="2018"/>
      <c r="K23" s="2018"/>
      <c r="L23" s="2019"/>
      <c r="M23" s="2020"/>
      <c r="N23" s="2020"/>
      <c r="O23" s="2020"/>
      <c r="P23" s="2025"/>
      <c r="Q23" s="2020"/>
      <c r="R23" s="2020"/>
      <c r="S23" s="2020"/>
      <c r="T23" s="2020"/>
      <c r="U23" s="2020"/>
      <c r="V23" s="2020"/>
      <c r="W23" s="2020"/>
      <c r="X23" s="2020"/>
      <c r="Y23" s="1753">
        <f t="shared" si="1"/>
        <v>0</v>
      </c>
      <c r="Z23" s="2"/>
      <c r="AA23" s="5918">
        <f t="shared" si="2"/>
        <v>0</v>
      </c>
      <c r="AB23" s="1754"/>
      <c r="AC23" s="1754"/>
      <c r="AD23" s="1754"/>
      <c r="AE23" s="1754"/>
      <c r="AF23" s="1754"/>
      <c r="AG23" s="1754"/>
      <c r="AH23" s="1754"/>
      <c r="AI23" s="2023">
        <f t="shared" si="0"/>
        <v>0</v>
      </c>
      <c r="AJ23" s="1755">
        <f t="shared" si="3"/>
        <v>0</v>
      </c>
      <c r="AK23" s="2"/>
      <c r="AL23" s="5919"/>
      <c r="AM23" s="5919"/>
      <c r="AN23" s="5919"/>
      <c r="AO23" s="2"/>
      <c r="AP23" s="261"/>
    </row>
    <row r="24" spans="1:42" ht="14.4">
      <c r="A24" s="261"/>
      <c r="B24" s="2"/>
      <c r="C24" s="5917" t="s">
        <v>3405</v>
      </c>
      <c r="D24" s="2016"/>
      <c r="E24" s="2016"/>
      <c r="F24" s="2017" t="b">
        <v>1</v>
      </c>
      <c r="G24" s="2016"/>
      <c r="H24" s="2018"/>
      <c r="I24" s="2018"/>
      <c r="J24" s="2018"/>
      <c r="K24" s="2018"/>
      <c r="L24" s="2019"/>
      <c r="M24" s="2020"/>
      <c r="N24" s="2020"/>
      <c r="O24" s="2020"/>
      <c r="P24" s="2025"/>
      <c r="Q24" s="2020"/>
      <c r="R24" s="2020"/>
      <c r="S24" s="2020"/>
      <c r="T24" s="2020"/>
      <c r="U24" s="2020"/>
      <c r="V24" s="2020"/>
      <c r="W24" s="2020"/>
      <c r="X24" s="2020"/>
      <c r="Y24" s="1753">
        <f t="shared" si="1"/>
        <v>0</v>
      </c>
      <c r="Z24" s="2"/>
      <c r="AA24" s="5918">
        <f t="shared" si="2"/>
        <v>0</v>
      </c>
      <c r="AB24" s="1754"/>
      <c r="AC24" s="1754"/>
      <c r="AD24" s="1754"/>
      <c r="AE24" s="1754"/>
      <c r="AF24" s="1754"/>
      <c r="AG24" s="1754"/>
      <c r="AH24" s="1754"/>
      <c r="AI24" s="2023">
        <f t="shared" si="0"/>
        <v>0</v>
      </c>
      <c r="AJ24" s="1755">
        <f t="shared" si="3"/>
        <v>0</v>
      </c>
      <c r="AK24" s="2"/>
      <c r="AL24" s="5919"/>
      <c r="AM24" s="5919"/>
      <c r="AN24" s="5919"/>
      <c r="AO24" s="2"/>
      <c r="AP24" s="261"/>
    </row>
    <row r="25" spans="1:42" ht="14.4">
      <c r="A25" s="261"/>
      <c r="B25" s="2"/>
      <c r="C25" s="5917" t="s">
        <v>3405</v>
      </c>
      <c r="D25" s="2016"/>
      <c r="E25" s="2016"/>
      <c r="F25" s="2017" t="b">
        <v>1</v>
      </c>
      <c r="G25" s="2016"/>
      <c r="H25" s="2018"/>
      <c r="I25" s="2018"/>
      <c r="J25" s="2018"/>
      <c r="K25" s="2018"/>
      <c r="L25" s="2019"/>
      <c r="M25" s="2020"/>
      <c r="N25" s="2020"/>
      <c r="O25" s="2020"/>
      <c r="P25" s="2025"/>
      <c r="Q25" s="2020"/>
      <c r="R25" s="2020"/>
      <c r="S25" s="2020"/>
      <c r="T25" s="2020"/>
      <c r="U25" s="2020"/>
      <c r="V25" s="2020"/>
      <c r="W25" s="2020"/>
      <c r="X25" s="2020"/>
      <c r="Y25" s="1753">
        <f t="shared" si="1"/>
        <v>0</v>
      </c>
      <c r="Z25" s="2"/>
      <c r="AA25" s="5918">
        <f t="shared" si="2"/>
        <v>0</v>
      </c>
      <c r="AB25" s="1754"/>
      <c r="AC25" s="1754"/>
      <c r="AD25" s="1754"/>
      <c r="AE25" s="1754"/>
      <c r="AF25" s="1754"/>
      <c r="AG25" s="1754"/>
      <c r="AH25" s="1754"/>
      <c r="AI25" s="2023">
        <f t="shared" si="0"/>
        <v>0</v>
      </c>
      <c r="AJ25" s="1755">
        <f t="shared" si="3"/>
        <v>0</v>
      </c>
      <c r="AK25" s="2"/>
      <c r="AL25" s="5919"/>
      <c r="AM25" s="5919"/>
      <c r="AN25" s="5919"/>
      <c r="AO25" s="2"/>
      <c r="AP25" s="261"/>
    </row>
    <row r="26" spans="1:42" ht="14.4">
      <c r="A26" s="261"/>
      <c r="B26" s="2"/>
      <c r="C26" s="5917" t="s">
        <v>3405</v>
      </c>
      <c r="D26" s="2016"/>
      <c r="E26" s="2016"/>
      <c r="F26" s="2017" t="b">
        <v>1</v>
      </c>
      <c r="G26" s="2016"/>
      <c r="H26" s="2018"/>
      <c r="I26" s="2018"/>
      <c r="J26" s="2018"/>
      <c r="K26" s="2018"/>
      <c r="L26" s="2019"/>
      <c r="M26" s="2020"/>
      <c r="N26" s="2020"/>
      <c r="O26" s="2020"/>
      <c r="P26" s="2025"/>
      <c r="Q26" s="2020"/>
      <c r="R26" s="2020"/>
      <c r="S26" s="2020"/>
      <c r="T26" s="2020"/>
      <c r="U26" s="2020"/>
      <c r="V26" s="2020"/>
      <c r="W26" s="2020"/>
      <c r="X26" s="2020"/>
      <c r="Y26" s="1753">
        <f t="shared" si="1"/>
        <v>0</v>
      </c>
      <c r="Z26" s="2"/>
      <c r="AA26" s="5918">
        <f t="shared" si="2"/>
        <v>0</v>
      </c>
      <c r="AB26" s="1754"/>
      <c r="AC26" s="1754"/>
      <c r="AD26" s="1754"/>
      <c r="AE26" s="1754"/>
      <c r="AF26" s="1754"/>
      <c r="AG26" s="1754"/>
      <c r="AH26" s="1754"/>
      <c r="AI26" s="2023">
        <f t="shared" si="0"/>
        <v>0</v>
      </c>
      <c r="AJ26" s="1755">
        <f t="shared" si="3"/>
        <v>0</v>
      </c>
      <c r="AK26" s="2"/>
      <c r="AL26" s="5919"/>
      <c r="AM26" s="5919"/>
      <c r="AN26" s="5919"/>
      <c r="AO26" s="2"/>
      <c r="AP26" s="261"/>
    </row>
    <row r="27" spans="1:42" ht="14.4">
      <c r="A27" s="261"/>
      <c r="B27" s="2"/>
      <c r="C27" s="5917" t="s">
        <v>3405</v>
      </c>
      <c r="D27" s="2016"/>
      <c r="E27" s="2016"/>
      <c r="F27" s="2017" t="b">
        <v>1</v>
      </c>
      <c r="G27" s="2016"/>
      <c r="H27" s="2018"/>
      <c r="I27" s="2018"/>
      <c r="J27" s="2018"/>
      <c r="K27" s="2018"/>
      <c r="L27" s="2019"/>
      <c r="M27" s="2020"/>
      <c r="N27" s="2020"/>
      <c r="O27" s="2020"/>
      <c r="P27" s="2025"/>
      <c r="Q27" s="2020"/>
      <c r="R27" s="2020"/>
      <c r="S27" s="2020"/>
      <c r="T27" s="2020"/>
      <c r="U27" s="2020"/>
      <c r="V27" s="2020"/>
      <c r="W27" s="2020"/>
      <c r="X27" s="2020"/>
      <c r="Y27" s="1753">
        <f t="shared" si="1"/>
        <v>0</v>
      </c>
      <c r="Z27" s="2"/>
      <c r="AA27" s="5918">
        <f t="shared" si="2"/>
        <v>0</v>
      </c>
      <c r="AB27" s="1754"/>
      <c r="AC27" s="1754"/>
      <c r="AD27" s="1754"/>
      <c r="AE27" s="1754"/>
      <c r="AF27" s="1754"/>
      <c r="AG27" s="1754"/>
      <c r="AH27" s="1754"/>
      <c r="AI27" s="2023">
        <f t="shared" si="0"/>
        <v>0</v>
      </c>
      <c r="AJ27" s="1755">
        <f t="shared" si="3"/>
        <v>0</v>
      </c>
      <c r="AK27" s="2"/>
      <c r="AL27" s="5919"/>
      <c r="AM27" s="5919"/>
      <c r="AN27" s="5919"/>
      <c r="AO27" s="2"/>
      <c r="AP27" s="261"/>
    </row>
    <row r="28" spans="1:42" ht="14.4">
      <c r="A28" s="261"/>
      <c r="B28" s="2"/>
      <c r="C28" s="5917" t="s">
        <v>3405</v>
      </c>
      <c r="D28" s="2016"/>
      <c r="E28" s="2016"/>
      <c r="F28" s="2017" t="b">
        <v>1</v>
      </c>
      <c r="G28" s="2016"/>
      <c r="H28" s="2018"/>
      <c r="I28" s="2018"/>
      <c r="J28" s="2018"/>
      <c r="K28" s="2018"/>
      <c r="L28" s="2019"/>
      <c r="M28" s="2020"/>
      <c r="N28" s="2020"/>
      <c r="O28" s="2020"/>
      <c r="P28" s="2025"/>
      <c r="Q28" s="2020"/>
      <c r="R28" s="2020"/>
      <c r="S28" s="2020"/>
      <c r="T28" s="2020"/>
      <c r="U28" s="2020"/>
      <c r="V28" s="2020"/>
      <c r="W28" s="2020"/>
      <c r="X28" s="2020"/>
      <c r="Y28" s="1753">
        <f t="shared" si="1"/>
        <v>0</v>
      </c>
      <c r="Z28" s="2"/>
      <c r="AA28" s="5918">
        <f t="shared" si="2"/>
        <v>0</v>
      </c>
      <c r="AB28" s="1754"/>
      <c r="AC28" s="1754"/>
      <c r="AD28" s="1754"/>
      <c r="AE28" s="1754"/>
      <c r="AF28" s="1754"/>
      <c r="AG28" s="1754"/>
      <c r="AH28" s="1754"/>
      <c r="AI28" s="2023">
        <f t="shared" si="0"/>
        <v>0</v>
      </c>
      <c r="AJ28" s="1755">
        <f t="shared" si="3"/>
        <v>0</v>
      </c>
      <c r="AK28" s="2"/>
      <c r="AL28" s="5919"/>
      <c r="AM28" s="5919"/>
      <c r="AN28" s="5919"/>
      <c r="AO28" s="2"/>
      <c r="AP28" s="261"/>
    </row>
    <row r="29" spans="1:42" ht="14.4">
      <c r="A29" s="261"/>
      <c r="B29" s="2"/>
      <c r="C29" s="5917" t="s">
        <v>3405</v>
      </c>
      <c r="D29" s="2016"/>
      <c r="E29" s="2016"/>
      <c r="F29" s="2017" t="b">
        <v>1</v>
      </c>
      <c r="G29" s="2016"/>
      <c r="H29" s="2018"/>
      <c r="I29" s="2018"/>
      <c r="J29" s="2018"/>
      <c r="K29" s="2018"/>
      <c r="L29" s="2019"/>
      <c r="M29" s="2020"/>
      <c r="N29" s="2020"/>
      <c r="O29" s="2020"/>
      <c r="P29" s="2025"/>
      <c r="Q29" s="2020"/>
      <c r="R29" s="2020"/>
      <c r="S29" s="2020"/>
      <c r="T29" s="2020"/>
      <c r="U29" s="2020"/>
      <c r="V29" s="2020"/>
      <c r="W29" s="2020"/>
      <c r="X29" s="2020"/>
      <c r="Y29" s="1753">
        <f t="shared" si="1"/>
        <v>0</v>
      </c>
      <c r="Z29" s="2"/>
      <c r="AA29" s="5918">
        <f t="shared" si="2"/>
        <v>0</v>
      </c>
      <c r="AB29" s="1754"/>
      <c r="AC29" s="1754"/>
      <c r="AD29" s="1754"/>
      <c r="AE29" s="1754"/>
      <c r="AF29" s="1754"/>
      <c r="AG29" s="1754"/>
      <c r="AH29" s="1754"/>
      <c r="AI29" s="2023">
        <f t="shared" si="0"/>
        <v>0</v>
      </c>
      <c r="AJ29" s="1755">
        <f t="shared" si="3"/>
        <v>0</v>
      </c>
      <c r="AK29" s="2"/>
      <c r="AL29" s="5919"/>
      <c r="AM29" s="5919"/>
      <c r="AN29" s="5919"/>
      <c r="AO29" s="2"/>
      <c r="AP29" s="261"/>
    </row>
    <row r="30" spans="1:42" ht="14.4">
      <c r="A30" s="261"/>
      <c r="B30" s="2"/>
      <c r="C30" s="5917" t="s">
        <v>3405</v>
      </c>
      <c r="D30" s="2016"/>
      <c r="E30" s="2016"/>
      <c r="F30" s="2017" t="b">
        <v>1</v>
      </c>
      <c r="G30" s="2016"/>
      <c r="H30" s="2018"/>
      <c r="I30" s="2018"/>
      <c r="J30" s="2018"/>
      <c r="K30" s="2018"/>
      <c r="L30" s="2019"/>
      <c r="M30" s="2020"/>
      <c r="N30" s="2020"/>
      <c r="O30" s="2020"/>
      <c r="P30" s="2025"/>
      <c r="Q30" s="2020"/>
      <c r="R30" s="2020"/>
      <c r="S30" s="2020"/>
      <c r="T30" s="2020"/>
      <c r="U30" s="2020"/>
      <c r="V30" s="2020"/>
      <c r="W30" s="2020"/>
      <c r="X30" s="2020"/>
      <c r="Y30" s="1753">
        <f t="shared" si="1"/>
        <v>0</v>
      </c>
      <c r="Z30" s="2"/>
      <c r="AA30" s="5918">
        <f t="shared" si="2"/>
        <v>0</v>
      </c>
      <c r="AB30" s="1754"/>
      <c r="AC30" s="1754"/>
      <c r="AD30" s="1754"/>
      <c r="AE30" s="1754"/>
      <c r="AF30" s="1754"/>
      <c r="AG30" s="1754"/>
      <c r="AH30" s="1754"/>
      <c r="AI30" s="2023">
        <f t="shared" si="0"/>
        <v>0</v>
      </c>
      <c r="AJ30" s="1755">
        <f t="shared" si="3"/>
        <v>0</v>
      </c>
      <c r="AK30" s="2"/>
      <c r="AL30" s="5919"/>
      <c r="AM30" s="5919"/>
      <c r="AN30" s="5919"/>
      <c r="AO30" s="2"/>
      <c r="AP30" s="261"/>
    </row>
    <row r="31" spans="1:42" ht="14.4">
      <c r="A31" s="261"/>
      <c r="B31" s="2"/>
      <c r="C31" s="5917" t="s">
        <v>3405</v>
      </c>
      <c r="D31" s="2016"/>
      <c r="E31" s="2016"/>
      <c r="F31" s="2017" t="b">
        <v>1</v>
      </c>
      <c r="G31" s="2016"/>
      <c r="H31" s="2018"/>
      <c r="I31" s="2018"/>
      <c r="J31" s="2018"/>
      <c r="K31" s="2018"/>
      <c r="L31" s="2019"/>
      <c r="M31" s="2020"/>
      <c r="N31" s="2020"/>
      <c r="O31" s="2020"/>
      <c r="P31" s="2025"/>
      <c r="Q31" s="2020"/>
      <c r="R31" s="2020"/>
      <c r="S31" s="2020"/>
      <c r="T31" s="2020"/>
      <c r="U31" s="2020"/>
      <c r="V31" s="2020"/>
      <c r="W31" s="2020"/>
      <c r="X31" s="2020"/>
      <c r="Y31" s="1753">
        <f t="shared" si="1"/>
        <v>0</v>
      </c>
      <c r="Z31" s="2"/>
      <c r="AA31" s="5918">
        <f t="shared" si="2"/>
        <v>0</v>
      </c>
      <c r="AB31" s="1754"/>
      <c r="AC31" s="1754"/>
      <c r="AD31" s="1754"/>
      <c r="AE31" s="1754"/>
      <c r="AF31" s="1754"/>
      <c r="AG31" s="1754"/>
      <c r="AH31" s="1754"/>
      <c r="AI31" s="2023">
        <f t="shared" si="0"/>
        <v>0</v>
      </c>
      <c r="AJ31" s="1755">
        <f t="shared" si="3"/>
        <v>0</v>
      </c>
      <c r="AK31" s="2"/>
      <c r="AL31" s="5919"/>
      <c r="AM31" s="5919"/>
      <c r="AN31" s="5919"/>
      <c r="AO31" s="2"/>
      <c r="AP31" s="261"/>
    </row>
    <row r="32" spans="1:42" ht="14.4">
      <c r="A32" s="261"/>
      <c r="B32" s="2"/>
      <c r="C32" s="5917" t="s">
        <v>3405</v>
      </c>
      <c r="D32" s="2016"/>
      <c r="E32" s="2016"/>
      <c r="F32" s="2017" t="b">
        <v>1</v>
      </c>
      <c r="G32" s="2016"/>
      <c r="H32" s="2018"/>
      <c r="I32" s="2018"/>
      <c r="J32" s="2018"/>
      <c r="K32" s="2018"/>
      <c r="L32" s="2019"/>
      <c r="M32" s="2020"/>
      <c r="N32" s="2020"/>
      <c r="O32" s="2020"/>
      <c r="P32" s="2025"/>
      <c r="Q32" s="2020"/>
      <c r="R32" s="2020"/>
      <c r="S32" s="2020"/>
      <c r="T32" s="2020"/>
      <c r="U32" s="2020"/>
      <c r="V32" s="2020"/>
      <c r="W32" s="2020"/>
      <c r="X32" s="2020"/>
      <c r="Y32" s="1753">
        <f t="shared" si="1"/>
        <v>0</v>
      </c>
      <c r="Z32" s="2"/>
      <c r="AA32" s="5918">
        <f t="shared" si="2"/>
        <v>0</v>
      </c>
      <c r="AB32" s="1754"/>
      <c r="AC32" s="1754"/>
      <c r="AD32" s="1754"/>
      <c r="AE32" s="1754"/>
      <c r="AF32" s="1754"/>
      <c r="AG32" s="1754"/>
      <c r="AH32" s="1754"/>
      <c r="AI32" s="2023">
        <f t="shared" si="0"/>
        <v>0</v>
      </c>
      <c r="AJ32" s="1755">
        <f t="shared" si="3"/>
        <v>0</v>
      </c>
      <c r="AK32" s="2"/>
      <c r="AL32" s="5919"/>
      <c r="AM32" s="5919"/>
      <c r="AN32" s="5919"/>
      <c r="AO32" s="2"/>
      <c r="AP32" s="261"/>
    </row>
    <row r="33" spans="1:42" ht="14.4">
      <c r="A33" s="261"/>
      <c r="B33" s="2"/>
      <c r="C33" s="5917" t="s">
        <v>3405</v>
      </c>
      <c r="D33" s="2016"/>
      <c r="E33" s="2016"/>
      <c r="F33" s="2017" t="b">
        <v>1</v>
      </c>
      <c r="G33" s="2016"/>
      <c r="H33" s="2018"/>
      <c r="I33" s="2018"/>
      <c r="J33" s="2018"/>
      <c r="K33" s="2018"/>
      <c r="L33" s="2019"/>
      <c r="M33" s="2020"/>
      <c r="N33" s="2020"/>
      <c r="O33" s="2020"/>
      <c r="P33" s="2025"/>
      <c r="Q33" s="2020"/>
      <c r="R33" s="2020"/>
      <c r="S33" s="2020"/>
      <c r="T33" s="2020"/>
      <c r="U33" s="2020"/>
      <c r="V33" s="2020"/>
      <c r="W33" s="2020"/>
      <c r="X33" s="2020"/>
      <c r="Y33" s="1753">
        <f t="shared" si="1"/>
        <v>0</v>
      </c>
      <c r="Z33" s="2"/>
      <c r="AA33" s="5918">
        <f t="shared" si="2"/>
        <v>0</v>
      </c>
      <c r="AB33" s="1754"/>
      <c r="AC33" s="1754"/>
      <c r="AD33" s="1754"/>
      <c r="AE33" s="1754"/>
      <c r="AF33" s="1754"/>
      <c r="AG33" s="1754"/>
      <c r="AH33" s="1754"/>
      <c r="AI33" s="2023">
        <f t="shared" si="0"/>
        <v>0</v>
      </c>
      <c r="AJ33" s="1755">
        <f t="shared" si="3"/>
        <v>0</v>
      </c>
      <c r="AK33" s="2"/>
      <c r="AL33" s="5919"/>
      <c r="AM33" s="5919"/>
      <c r="AN33" s="5919"/>
      <c r="AO33" s="2"/>
      <c r="AP33" s="261"/>
    </row>
    <row r="34" spans="1:42" ht="14.4">
      <c r="A34" s="261"/>
      <c r="B34" s="2"/>
      <c r="C34" s="5917" t="s">
        <v>3405</v>
      </c>
      <c r="D34" s="2016"/>
      <c r="E34" s="2016"/>
      <c r="F34" s="2017" t="b">
        <v>1</v>
      </c>
      <c r="G34" s="2016"/>
      <c r="H34" s="2018"/>
      <c r="I34" s="2018"/>
      <c r="J34" s="2018"/>
      <c r="K34" s="2018"/>
      <c r="L34" s="2019"/>
      <c r="M34" s="2020"/>
      <c r="N34" s="2020"/>
      <c r="O34" s="2020"/>
      <c r="P34" s="2025"/>
      <c r="Q34" s="2020"/>
      <c r="R34" s="2020"/>
      <c r="S34" s="2020"/>
      <c r="T34" s="2020"/>
      <c r="U34" s="2020"/>
      <c r="V34" s="2020"/>
      <c r="W34" s="2020"/>
      <c r="X34" s="2020"/>
      <c r="Y34" s="1753">
        <f t="shared" si="1"/>
        <v>0</v>
      </c>
      <c r="Z34" s="2"/>
      <c r="AA34" s="5918">
        <f t="shared" si="2"/>
        <v>0</v>
      </c>
      <c r="AB34" s="1754"/>
      <c r="AC34" s="1754"/>
      <c r="AD34" s="1754"/>
      <c r="AE34" s="1754"/>
      <c r="AF34" s="1754"/>
      <c r="AG34" s="1754"/>
      <c r="AH34" s="1754"/>
      <c r="AI34" s="2023">
        <f t="shared" si="0"/>
        <v>0</v>
      </c>
      <c r="AJ34" s="1755">
        <f t="shared" si="3"/>
        <v>0</v>
      </c>
      <c r="AK34" s="2"/>
      <c r="AL34" s="5919"/>
      <c r="AM34" s="5919"/>
      <c r="AN34" s="5919"/>
      <c r="AO34" s="2"/>
      <c r="AP34" s="261"/>
    </row>
    <row r="35" spans="1:42" ht="14.4">
      <c r="A35" s="261"/>
      <c r="B35" s="2"/>
      <c r="C35" s="5917" t="s">
        <v>3405</v>
      </c>
      <c r="D35" s="2016"/>
      <c r="E35" s="2016"/>
      <c r="F35" s="2017" t="b">
        <v>1</v>
      </c>
      <c r="G35" s="2016"/>
      <c r="H35" s="2018"/>
      <c r="I35" s="2018"/>
      <c r="J35" s="2018"/>
      <c r="K35" s="2018"/>
      <c r="L35" s="2019"/>
      <c r="M35" s="2020"/>
      <c r="N35" s="2020"/>
      <c r="O35" s="2020"/>
      <c r="P35" s="2025"/>
      <c r="Q35" s="2020"/>
      <c r="R35" s="2020"/>
      <c r="S35" s="2020"/>
      <c r="T35" s="2020"/>
      <c r="U35" s="2020"/>
      <c r="V35" s="2020"/>
      <c r="W35" s="2020"/>
      <c r="X35" s="2020"/>
      <c r="Y35" s="1753">
        <f t="shared" si="1"/>
        <v>0</v>
      </c>
      <c r="Z35" s="2"/>
      <c r="AA35" s="5918">
        <f t="shared" si="2"/>
        <v>0</v>
      </c>
      <c r="AB35" s="1754"/>
      <c r="AC35" s="1754"/>
      <c r="AD35" s="1754"/>
      <c r="AE35" s="1754"/>
      <c r="AF35" s="1754"/>
      <c r="AG35" s="1754"/>
      <c r="AH35" s="1754"/>
      <c r="AI35" s="2023">
        <f t="shared" si="0"/>
        <v>0</v>
      </c>
      <c r="AJ35" s="1755">
        <f t="shared" si="3"/>
        <v>0</v>
      </c>
      <c r="AK35" s="2"/>
      <c r="AL35" s="5919"/>
      <c r="AM35" s="5919"/>
      <c r="AN35" s="5919"/>
      <c r="AO35" s="2"/>
      <c r="AP35" s="261"/>
    </row>
    <row r="36" spans="1:42" ht="14.4">
      <c r="A36" s="261"/>
      <c r="B36" s="2"/>
      <c r="C36" s="5917" t="s">
        <v>3405</v>
      </c>
      <c r="D36" s="2016"/>
      <c r="E36" s="2016"/>
      <c r="F36" s="2017" t="b">
        <v>1</v>
      </c>
      <c r="G36" s="2016"/>
      <c r="H36" s="2018"/>
      <c r="I36" s="2018"/>
      <c r="J36" s="2018"/>
      <c r="K36" s="2018"/>
      <c r="L36" s="2019"/>
      <c r="M36" s="2020"/>
      <c r="N36" s="2020"/>
      <c r="O36" s="2020"/>
      <c r="P36" s="2025"/>
      <c r="Q36" s="2020"/>
      <c r="R36" s="2020"/>
      <c r="S36" s="2020"/>
      <c r="T36" s="2020"/>
      <c r="U36" s="2020"/>
      <c r="V36" s="2020"/>
      <c r="W36" s="2020"/>
      <c r="X36" s="2020"/>
      <c r="Y36" s="1753">
        <f t="shared" si="1"/>
        <v>0</v>
      </c>
      <c r="Z36" s="2"/>
      <c r="AA36" s="5918">
        <f t="shared" si="2"/>
        <v>0</v>
      </c>
      <c r="AB36" s="1754"/>
      <c r="AC36" s="1754"/>
      <c r="AD36" s="1754"/>
      <c r="AE36" s="1754"/>
      <c r="AF36" s="1754"/>
      <c r="AG36" s="1754"/>
      <c r="AH36" s="1754"/>
      <c r="AI36" s="2023">
        <f t="shared" si="0"/>
        <v>0</v>
      </c>
      <c r="AJ36" s="1755">
        <f t="shared" si="3"/>
        <v>0</v>
      </c>
      <c r="AK36" s="2"/>
      <c r="AL36" s="5919"/>
      <c r="AM36" s="5919"/>
      <c r="AN36" s="5919"/>
      <c r="AO36" s="2"/>
      <c r="AP36" s="261"/>
    </row>
    <row r="37" spans="1:42" ht="14.4">
      <c r="A37" s="261"/>
      <c r="B37" s="2"/>
      <c r="C37" s="5917" t="s">
        <v>3405</v>
      </c>
      <c r="D37" s="2016"/>
      <c r="E37" s="2016"/>
      <c r="F37" s="2017" t="b">
        <v>1</v>
      </c>
      <c r="G37" s="2016"/>
      <c r="H37" s="2018"/>
      <c r="I37" s="2018"/>
      <c r="J37" s="2018"/>
      <c r="K37" s="2018"/>
      <c r="L37" s="2019"/>
      <c r="M37" s="2020"/>
      <c r="N37" s="2020"/>
      <c r="O37" s="2020"/>
      <c r="P37" s="2025"/>
      <c r="Q37" s="2020"/>
      <c r="R37" s="2020"/>
      <c r="S37" s="2020"/>
      <c r="T37" s="2020"/>
      <c r="U37" s="2020"/>
      <c r="V37" s="2020"/>
      <c r="W37" s="2020"/>
      <c r="X37" s="2020"/>
      <c r="Y37" s="1753">
        <f t="shared" si="1"/>
        <v>0</v>
      </c>
      <c r="Z37" s="2"/>
      <c r="AA37" s="5918">
        <f t="shared" si="2"/>
        <v>0</v>
      </c>
      <c r="AB37" s="1754"/>
      <c r="AC37" s="1754"/>
      <c r="AD37" s="1754"/>
      <c r="AE37" s="1754"/>
      <c r="AF37" s="1754"/>
      <c r="AG37" s="1754"/>
      <c r="AH37" s="1754"/>
      <c r="AI37" s="2023">
        <f t="shared" si="0"/>
        <v>0</v>
      </c>
      <c r="AJ37" s="1755">
        <f t="shared" si="3"/>
        <v>0</v>
      </c>
      <c r="AK37" s="2"/>
      <c r="AL37" s="5919"/>
      <c r="AM37" s="5919"/>
      <c r="AN37" s="5919"/>
      <c r="AO37" s="2"/>
      <c r="AP37" s="261"/>
    </row>
    <row r="38" spans="1:42" ht="14.4">
      <c r="A38" s="261"/>
      <c r="B38" s="2"/>
      <c r="C38" s="5917" t="s">
        <v>3405</v>
      </c>
      <c r="D38" s="2016"/>
      <c r="E38" s="2016"/>
      <c r="F38" s="2017" t="b">
        <v>1</v>
      </c>
      <c r="G38" s="2016"/>
      <c r="H38" s="2018"/>
      <c r="I38" s="2018"/>
      <c r="J38" s="2018"/>
      <c r="K38" s="2018"/>
      <c r="L38" s="2019"/>
      <c r="M38" s="2020"/>
      <c r="N38" s="2020"/>
      <c r="O38" s="2020"/>
      <c r="P38" s="2025"/>
      <c r="Q38" s="2020"/>
      <c r="R38" s="2020"/>
      <c r="S38" s="2020"/>
      <c r="T38" s="2020"/>
      <c r="U38" s="2020"/>
      <c r="V38" s="2020"/>
      <c r="W38" s="2020"/>
      <c r="X38" s="2020"/>
      <c r="Y38" s="1753">
        <f t="shared" si="1"/>
        <v>0</v>
      </c>
      <c r="Z38" s="2"/>
      <c r="AA38" s="5918">
        <f t="shared" si="2"/>
        <v>0</v>
      </c>
      <c r="AB38" s="1754"/>
      <c r="AC38" s="1754"/>
      <c r="AD38" s="1754"/>
      <c r="AE38" s="1754"/>
      <c r="AF38" s="1754"/>
      <c r="AG38" s="1754"/>
      <c r="AH38" s="1754"/>
      <c r="AI38" s="2023">
        <f t="shared" si="0"/>
        <v>0</v>
      </c>
      <c r="AJ38" s="1755">
        <f t="shared" si="3"/>
        <v>0</v>
      </c>
      <c r="AK38" s="2"/>
      <c r="AL38" s="5919"/>
      <c r="AM38" s="5919"/>
      <c r="AN38" s="5919"/>
      <c r="AO38" s="2"/>
      <c r="AP38" s="261"/>
    </row>
    <row r="39" spans="1:42" ht="14.4">
      <c r="A39" s="261"/>
      <c r="B39" s="2"/>
      <c r="C39" s="5917" t="s">
        <v>3405</v>
      </c>
      <c r="D39" s="2016"/>
      <c r="E39" s="2016"/>
      <c r="F39" s="2017" t="b">
        <v>1</v>
      </c>
      <c r="G39" s="2016"/>
      <c r="H39" s="2018"/>
      <c r="I39" s="2018"/>
      <c r="J39" s="2018"/>
      <c r="K39" s="2018"/>
      <c r="L39" s="2019"/>
      <c r="M39" s="2020"/>
      <c r="N39" s="2020"/>
      <c r="O39" s="2020"/>
      <c r="P39" s="2025"/>
      <c r="Q39" s="2020"/>
      <c r="R39" s="2020"/>
      <c r="S39" s="2020"/>
      <c r="T39" s="2020"/>
      <c r="U39" s="2020"/>
      <c r="V39" s="2020"/>
      <c r="W39" s="2020"/>
      <c r="X39" s="2020"/>
      <c r="Y39" s="1753">
        <f t="shared" si="1"/>
        <v>0</v>
      </c>
      <c r="Z39" s="2"/>
      <c r="AA39" s="5918">
        <f t="shared" si="2"/>
        <v>0</v>
      </c>
      <c r="AB39" s="1754"/>
      <c r="AC39" s="1754"/>
      <c r="AD39" s="1754"/>
      <c r="AE39" s="1754"/>
      <c r="AF39" s="1754"/>
      <c r="AG39" s="1754"/>
      <c r="AH39" s="1754"/>
      <c r="AI39" s="2023">
        <f t="shared" si="0"/>
        <v>0</v>
      </c>
      <c r="AJ39" s="1755">
        <f t="shared" si="3"/>
        <v>0</v>
      </c>
      <c r="AK39" s="2"/>
      <c r="AL39" s="5919"/>
      <c r="AM39" s="5919"/>
      <c r="AN39" s="5919"/>
      <c r="AO39" s="2"/>
      <c r="AP39" s="261"/>
    </row>
    <row r="40" spans="1:42" ht="14.4">
      <c r="A40" s="261"/>
      <c r="B40" s="2"/>
      <c r="C40" s="5917" t="s">
        <v>3405</v>
      </c>
      <c r="D40" s="2016"/>
      <c r="E40" s="2016"/>
      <c r="F40" s="2017" t="b">
        <v>1</v>
      </c>
      <c r="G40" s="2016"/>
      <c r="H40" s="2018"/>
      <c r="I40" s="2018"/>
      <c r="J40" s="2018"/>
      <c r="K40" s="2018"/>
      <c r="L40" s="2019"/>
      <c r="M40" s="2020"/>
      <c r="N40" s="2020"/>
      <c r="O40" s="2020"/>
      <c r="P40" s="2025"/>
      <c r="Q40" s="2020"/>
      <c r="R40" s="2020"/>
      <c r="S40" s="2020"/>
      <c r="T40" s="2020"/>
      <c r="U40" s="2020"/>
      <c r="V40" s="2020"/>
      <c r="W40" s="2020"/>
      <c r="X40" s="2020"/>
      <c r="Y40" s="1753">
        <f t="shared" si="1"/>
        <v>0</v>
      </c>
      <c r="Z40" s="2"/>
      <c r="AA40" s="5918">
        <f t="shared" si="2"/>
        <v>0</v>
      </c>
      <c r="AB40" s="1754"/>
      <c r="AC40" s="1754"/>
      <c r="AD40" s="1754"/>
      <c r="AE40" s="1754"/>
      <c r="AF40" s="1754"/>
      <c r="AG40" s="1754"/>
      <c r="AH40" s="1754"/>
      <c r="AI40" s="2023">
        <f t="shared" si="0"/>
        <v>0</v>
      </c>
      <c r="AJ40" s="1755">
        <f t="shared" si="3"/>
        <v>0</v>
      </c>
      <c r="AK40" s="2"/>
      <c r="AL40" s="5919"/>
      <c r="AM40" s="5919"/>
      <c r="AN40" s="5919"/>
      <c r="AO40" s="2"/>
      <c r="AP40" s="261"/>
    </row>
    <row r="41" spans="1:42" ht="14.4">
      <c r="A41" s="261"/>
      <c r="B41" s="2"/>
      <c r="C41" s="5917" t="s">
        <v>3405</v>
      </c>
      <c r="D41" s="2016"/>
      <c r="E41" s="2016"/>
      <c r="F41" s="2017" t="b">
        <v>1</v>
      </c>
      <c r="G41" s="2016"/>
      <c r="H41" s="2018"/>
      <c r="I41" s="2018"/>
      <c r="J41" s="2018"/>
      <c r="K41" s="2018"/>
      <c r="L41" s="2019"/>
      <c r="M41" s="2020"/>
      <c r="N41" s="2020"/>
      <c r="O41" s="2020"/>
      <c r="P41" s="2025"/>
      <c r="Q41" s="2020"/>
      <c r="R41" s="2020"/>
      <c r="S41" s="2020"/>
      <c r="T41" s="2020"/>
      <c r="U41" s="2020"/>
      <c r="V41" s="2020"/>
      <c r="W41" s="2020"/>
      <c r="X41" s="2020"/>
      <c r="Y41" s="1753">
        <f t="shared" si="1"/>
        <v>0</v>
      </c>
      <c r="Z41" s="2"/>
      <c r="AA41" s="5918">
        <f t="shared" si="2"/>
        <v>0</v>
      </c>
      <c r="AB41" s="1754"/>
      <c r="AC41" s="1754"/>
      <c r="AD41" s="1754"/>
      <c r="AE41" s="1754"/>
      <c r="AF41" s="1754"/>
      <c r="AG41" s="1754"/>
      <c r="AH41" s="1754"/>
      <c r="AI41" s="2023">
        <f t="shared" si="0"/>
        <v>0</v>
      </c>
      <c r="AJ41" s="1755">
        <f t="shared" si="3"/>
        <v>0</v>
      </c>
      <c r="AK41" s="2"/>
      <c r="AL41" s="5919"/>
      <c r="AM41" s="5919"/>
      <c r="AN41" s="5919"/>
      <c r="AO41" s="2"/>
      <c r="AP41" s="261"/>
    </row>
    <row r="42" spans="1:42" ht="14.4">
      <c r="A42" s="261"/>
      <c r="B42" s="2"/>
      <c r="C42" s="5917" t="s">
        <v>3405</v>
      </c>
      <c r="D42" s="2016"/>
      <c r="E42" s="2016"/>
      <c r="F42" s="2017" t="b">
        <v>1</v>
      </c>
      <c r="G42" s="2016"/>
      <c r="H42" s="2018"/>
      <c r="I42" s="2018"/>
      <c r="J42" s="2018"/>
      <c r="K42" s="2018"/>
      <c r="L42" s="2019"/>
      <c r="M42" s="2020"/>
      <c r="N42" s="2020"/>
      <c r="O42" s="2020"/>
      <c r="P42" s="2025"/>
      <c r="Q42" s="2020"/>
      <c r="R42" s="2020"/>
      <c r="S42" s="2020"/>
      <c r="T42" s="2020"/>
      <c r="U42" s="2020"/>
      <c r="V42" s="2020"/>
      <c r="W42" s="2020"/>
      <c r="X42" s="2020"/>
      <c r="Y42" s="1753">
        <f t="shared" si="1"/>
        <v>0</v>
      </c>
      <c r="Z42" s="2"/>
      <c r="AA42" s="5918">
        <f t="shared" si="2"/>
        <v>0</v>
      </c>
      <c r="AB42" s="1754"/>
      <c r="AC42" s="1754"/>
      <c r="AD42" s="1754"/>
      <c r="AE42" s="1754"/>
      <c r="AF42" s="1754"/>
      <c r="AG42" s="1754"/>
      <c r="AH42" s="1754"/>
      <c r="AI42" s="2023">
        <f t="shared" si="0"/>
        <v>0</v>
      </c>
      <c r="AJ42" s="1755">
        <f t="shared" si="3"/>
        <v>0</v>
      </c>
      <c r="AK42" s="2"/>
      <c r="AL42" s="5919"/>
      <c r="AM42" s="5919"/>
      <c r="AN42" s="5919"/>
      <c r="AO42" s="2"/>
      <c r="AP42" s="261"/>
    </row>
    <row r="43" spans="1:42" ht="14.4">
      <c r="A43" s="261"/>
      <c r="B43" s="2"/>
      <c r="C43" s="5917" t="s">
        <v>3405</v>
      </c>
      <c r="D43" s="2016"/>
      <c r="E43" s="2016"/>
      <c r="F43" s="2017" t="b">
        <v>1</v>
      </c>
      <c r="G43" s="2016"/>
      <c r="H43" s="2018"/>
      <c r="I43" s="2018"/>
      <c r="J43" s="2018"/>
      <c r="K43" s="2018"/>
      <c r="L43" s="2019"/>
      <c r="M43" s="2020"/>
      <c r="N43" s="2020"/>
      <c r="O43" s="2020"/>
      <c r="P43" s="2025"/>
      <c r="Q43" s="2020"/>
      <c r="R43" s="2020"/>
      <c r="S43" s="2020"/>
      <c r="T43" s="2020"/>
      <c r="U43" s="2020"/>
      <c r="V43" s="2020"/>
      <c r="W43" s="2020"/>
      <c r="X43" s="2020"/>
      <c r="Y43" s="1753">
        <f t="shared" si="1"/>
        <v>0</v>
      </c>
      <c r="Z43" s="2"/>
      <c r="AA43" s="5918">
        <f t="shared" si="2"/>
        <v>0</v>
      </c>
      <c r="AB43" s="1754"/>
      <c r="AC43" s="1754"/>
      <c r="AD43" s="1754"/>
      <c r="AE43" s="1754"/>
      <c r="AF43" s="1754"/>
      <c r="AG43" s="1754"/>
      <c r="AH43" s="1754"/>
      <c r="AI43" s="2023">
        <f t="shared" si="0"/>
        <v>0</v>
      </c>
      <c r="AJ43" s="1755">
        <f t="shared" si="3"/>
        <v>0</v>
      </c>
      <c r="AK43" s="2"/>
      <c r="AL43" s="5919"/>
      <c r="AM43" s="5919"/>
      <c r="AN43" s="5919"/>
      <c r="AO43" s="2"/>
      <c r="AP43" s="261"/>
    </row>
    <row r="44" spans="1:42" ht="14.4">
      <c r="A44" s="261"/>
      <c r="B44" s="2"/>
      <c r="C44" s="5917" t="s">
        <v>3405</v>
      </c>
      <c r="D44" s="2016"/>
      <c r="E44" s="2016"/>
      <c r="F44" s="2017" t="b">
        <v>1</v>
      </c>
      <c r="G44" s="2016"/>
      <c r="H44" s="2018"/>
      <c r="I44" s="2018"/>
      <c r="J44" s="2018"/>
      <c r="K44" s="2018"/>
      <c r="L44" s="2019"/>
      <c r="M44" s="2020"/>
      <c r="N44" s="2020"/>
      <c r="O44" s="2020"/>
      <c r="P44" s="2025"/>
      <c r="Q44" s="2020"/>
      <c r="R44" s="2020"/>
      <c r="S44" s="2020"/>
      <c r="T44" s="2020"/>
      <c r="U44" s="2020"/>
      <c r="V44" s="2020"/>
      <c r="W44" s="2020"/>
      <c r="X44" s="2020"/>
      <c r="Y44" s="1753">
        <f t="shared" si="1"/>
        <v>0</v>
      </c>
      <c r="Z44" s="2"/>
      <c r="AA44" s="5918">
        <f t="shared" si="2"/>
        <v>0</v>
      </c>
      <c r="AB44" s="1754"/>
      <c r="AC44" s="1754"/>
      <c r="AD44" s="1754"/>
      <c r="AE44" s="1754"/>
      <c r="AF44" s="1754"/>
      <c r="AG44" s="1754"/>
      <c r="AH44" s="1754"/>
      <c r="AI44" s="2023">
        <f t="shared" si="0"/>
        <v>0</v>
      </c>
      <c r="AJ44" s="1755">
        <f t="shared" si="3"/>
        <v>0</v>
      </c>
      <c r="AK44" s="2"/>
      <c r="AL44" s="5919"/>
      <c r="AM44" s="5919"/>
      <c r="AN44" s="5919"/>
      <c r="AO44" s="2"/>
      <c r="AP44" s="261"/>
    </row>
    <row r="45" spans="1:42" ht="14.4">
      <c r="A45" s="261"/>
      <c r="B45" s="2"/>
      <c r="C45" s="5917" t="s">
        <v>3405</v>
      </c>
      <c r="D45" s="2016"/>
      <c r="E45" s="2016"/>
      <c r="F45" s="2017" t="b">
        <v>1</v>
      </c>
      <c r="G45" s="2016"/>
      <c r="H45" s="2018"/>
      <c r="I45" s="2018"/>
      <c r="J45" s="2018"/>
      <c r="K45" s="2018"/>
      <c r="L45" s="2019"/>
      <c r="M45" s="2020"/>
      <c r="N45" s="2020"/>
      <c r="O45" s="2020"/>
      <c r="P45" s="2025"/>
      <c r="Q45" s="2020"/>
      <c r="R45" s="2020"/>
      <c r="S45" s="2020"/>
      <c r="T45" s="2020"/>
      <c r="U45" s="2020"/>
      <c r="V45" s="2020"/>
      <c r="W45" s="2020"/>
      <c r="X45" s="2020"/>
      <c r="Y45" s="1753">
        <f t="shared" si="1"/>
        <v>0</v>
      </c>
      <c r="Z45" s="2"/>
      <c r="AA45" s="5918">
        <f t="shared" si="2"/>
        <v>0</v>
      </c>
      <c r="AB45" s="1754"/>
      <c r="AC45" s="1754"/>
      <c r="AD45" s="1754"/>
      <c r="AE45" s="1754"/>
      <c r="AF45" s="1754"/>
      <c r="AG45" s="1754"/>
      <c r="AH45" s="1754"/>
      <c r="AI45" s="2023">
        <f t="shared" si="0"/>
        <v>0</v>
      </c>
      <c r="AJ45" s="1755">
        <f t="shared" si="3"/>
        <v>0</v>
      </c>
      <c r="AK45" s="2"/>
      <c r="AL45" s="5919"/>
      <c r="AM45" s="5919"/>
      <c r="AN45" s="5919"/>
      <c r="AO45" s="2"/>
      <c r="AP45" s="261"/>
    </row>
    <row r="46" spans="1:42" ht="14.4">
      <c r="A46" s="261"/>
      <c r="B46" s="2"/>
      <c r="C46" s="5917" t="s">
        <v>3405</v>
      </c>
      <c r="D46" s="2016"/>
      <c r="E46" s="2016"/>
      <c r="F46" s="2017" t="b">
        <v>1</v>
      </c>
      <c r="G46" s="2016"/>
      <c r="H46" s="2018"/>
      <c r="I46" s="2018"/>
      <c r="J46" s="2018"/>
      <c r="K46" s="2018"/>
      <c r="L46" s="2019"/>
      <c r="M46" s="2020"/>
      <c r="N46" s="2020"/>
      <c r="O46" s="2020"/>
      <c r="P46" s="2025"/>
      <c r="Q46" s="2020"/>
      <c r="R46" s="2020"/>
      <c r="S46" s="2020"/>
      <c r="T46" s="2020"/>
      <c r="U46" s="2020"/>
      <c r="V46" s="2020"/>
      <c r="W46" s="2020"/>
      <c r="X46" s="2020"/>
      <c r="Y46" s="1753">
        <f t="shared" si="1"/>
        <v>0</v>
      </c>
      <c r="Z46" s="2"/>
      <c r="AA46" s="5918">
        <f t="shared" si="2"/>
        <v>0</v>
      </c>
      <c r="AB46" s="1754"/>
      <c r="AC46" s="1754"/>
      <c r="AD46" s="1754"/>
      <c r="AE46" s="1754"/>
      <c r="AF46" s="1754"/>
      <c r="AG46" s="1754"/>
      <c r="AH46" s="1754"/>
      <c r="AI46" s="2023">
        <f t="shared" si="0"/>
        <v>0</v>
      </c>
      <c r="AJ46" s="1755">
        <f t="shared" si="3"/>
        <v>0</v>
      </c>
      <c r="AK46" s="2"/>
      <c r="AL46" s="5919"/>
      <c r="AM46" s="5919"/>
      <c r="AN46" s="5919"/>
      <c r="AO46" s="2"/>
      <c r="AP46" s="261"/>
    </row>
    <row r="47" spans="1:42" ht="14.4">
      <c r="A47" s="261"/>
      <c r="B47" s="2"/>
      <c r="C47" s="5917" t="s">
        <v>3405</v>
      </c>
      <c r="D47" s="2016"/>
      <c r="E47" s="2016"/>
      <c r="F47" s="2017" t="b">
        <v>1</v>
      </c>
      <c r="G47" s="2016"/>
      <c r="H47" s="2018"/>
      <c r="I47" s="2018"/>
      <c r="J47" s="2018"/>
      <c r="K47" s="2018"/>
      <c r="L47" s="2019"/>
      <c r="M47" s="2020"/>
      <c r="N47" s="2020"/>
      <c r="O47" s="2020"/>
      <c r="P47" s="2025"/>
      <c r="Q47" s="2020"/>
      <c r="R47" s="2020"/>
      <c r="S47" s="2020"/>
      <c r="T47" s="2020"/>
      <c r="U47" s="2020"/>
      <c r="V47" s="2020"/>
      <c r="W47" s="2020"/>
      <c r="X47" s="2020"/>
      <c r="Y47" s="1753">
        <f t="shared" si="1"/>
        <v>0</v>
      </c>
      <c r="Z47" s="2"/>
      <c r="AA47" s="5918">
        <f t="shared" si="2"/>
        <v>0</v>
      </c>
      <c r="AB47" s="1754"/>
      <c r="AC47" s="1754"/>
      <c r="AD47" s="1754"/>
      <c r="AE47" s="1754"/>
      <c r="AF47" s="1754"/>
      <c r="AG47" s="1754"/>
      <c r="AH47" s="1754"/>
      <c r="AI47" s="2023">
        <f>AF47+AG47-AH47</f>
        <v>0</v>
      </c>
      <c r="AJ47" s="1755">
        <f t="shared" si="3"/>
        <v>0</v>
      </c>
      <c r="AK47" s="2"/>
      <c r="AL47" s="5919"/>
      <c r="AM47" s="5919"/>
      <c r="AN47" s="5919"/>
      <c r="AO47" s="2"/>
      <c r="AP47" s="261"/>
    </row>
    <row r="48" spans="1:42" s="1099" customFormat="1" ht="14.4">
      <c r="A48" s="262"/>
      <c r="B48" s="314"/>
      <c r="C48" s="5867" t="s">
        <v>2803</v>
      </c>
      <c r="D48" s="5868"/>
      <c r="E48" s="5868"/>
      <c r="F48" s="5869"/>
      <c r="G48" s="5870"/>
      <c r="H48" s="5870"/>
      <c r="I48" s="5870"/>
      <c r="J48" s="5870"/>
      <c r="K48" s="5870"/>
      <c r="L48" s="5871"/>
      <c r="M48" s="5920">
        <f>SUMIF($F$15:$F$47,TRUE,M15:M47)</f>
        <v>0</v>
      </c>
      <c r="N48" s="5920"/>
      <c r="O48" s="5920"/>
      <c r="P48" s="5873"/>
      <c r="Q48" s="5920">
        <f t="shared" ref="Q48:Y48" si="4">SUMIF($F$15:$F$47,TRUE,Q15:Q47)</f>
        <v>0</v>
      </c>
      <c r="R48" s="5920">
        <f t="shared" si="4"/>
        <v>0</v>
      </c>
      <c r="S48" s="5920">
        <f t="shared" si="4"/>
        <v>0</v>
      </c>
      <c r="T48" s="5920">
        <f t="shared" si="4"/>
        <v>0</v>
      </c>
      <c r="U48" s="5920">
        <f t="shared" ref="U48" si="5">SUMIF($F$15:$F$47,TRUE,U15:U47)</f>
        <v>0</v>
      </c>
      <c r="V48" s="5920">
        <f t="shared" si="4"/>
        <v>0</v>
      </c>
      <c r="W48" s="5920">
        <f t="shared" si="4"/>
        <v>0</v>
      </c>
      <c r="X48" s="5920">
        <f t="shared" si="4"/>
        <v>0</v>
      </c>
      <c r="Y48" s="5921">
        <f t="shared" si="4"/>
        <v>0</v>
      </c>
      <c r="Z48" s="314"/>
      <c r="AA48" s="5922">
        <f t="shared" ref="AA48:AJ48" si="6">SUMIF($F$15:$F$47,TRUE,AA15:AA47)</f>
        <v>0</v>
      </c>
      <c r="AB48" s="5920">
        <f t="shared" si="6"/>
        <v>0</v>
      </c>
      <c r="AC48" s="5920">
        <f t="shared" si="6"/>
        <v>0</v>
      </c>
      <c r="AD48" s="5920">
        <f t="shared" si="6"/>
        <v>0</v>
      </c>
      <c r="AE48" s="5920">
        <f t="shared" si="6"/>
        <v>0</v>
      </c>
      <c r="AF48" s="5920">
        <f>SUMIF($F$15:$F$47,TRUE,AF15:AF47)</f>
        <v>0</v>
      </c>
      <c r="AG48" s="5920">
        <f>SUMIF($F$15:$F$47,TRUE,AG15:AG47)</f>
        <v>0</v>
      </c>
      <c r="AH48" s="5920">
        <f t="shared" si="6"/>
        <v>0</v>
      </c>
      <c r="AI48" s="5920">
        <f>SUMIF($F$15:$F$47,TRUE,AI15:AI47)</f>
        <v>0</v>
      </c>
      <c r="AJ48" s="5921">
        <f t="shared" si="6"/>
        <v>0</v>
      </c>
      <c r="AK48" s="314"/>
      <c r="AL48" s="5923">
        <f>SUMIF($F$15:$F$47,TRUE,AL15:AL47)</f>
        <v>0</v>
      </c>
      <c r="AM48" s="5923">
        <f>SUMIF($F$15:$F$47,TRUE,AM15:AM47)</f>
        <v>0</v>
      </c>
      <c r="AN48" s="5924"/>
      <c r="AO48" s="314"/>
      <c r="AP48" s="262"/>
    </row>
    <row r="49" spans="1:42" s="1099" customFormat="1" thickBot="1">
      <c r="A49" s="262"/>
      <c r="B49" s="314"/>
      <c r="C49" s="1518" t="s">
        <v>2804</v>
      </c>
      <c r="D49" s="5878"/>
      <c r="E49" s="5878"/>
      <c r="F49" s="5879"/>
      <c r="G49" s="5879"/>
      <c r="H49" s="5879"/>
      <c r="I49" s="5879"/>
      <c r="J49" s="5879"/>
      <c r="K49" s="5879"/>
      <c r="L49" s="5880"/>
      <c r="M49" s="5884">
        <f>SUM(M15:M47)</f>
        <v>0</v>
      </c>
      <c r="N49" s="5884"/>
      <c r="O49" s="5884"/>
      <c r="P49" s="5882"/>
      <c r="Q49" s="5884">
        <f t="shared" ref="Q49:Y49" si="7">SUM(Q15:Q47)</f>
        <v>0</v>
      </c>
      <c r="R49" s="5884">
        <f t="shared" si="7"/>
        <v>0</v>
      </c>
      <c r="S49" s="5884">
        <f t="shared" si="7"/>
        <v>0</v>
      </c>
      <c r="T49" s="5884">
        <f t="shared" si="7"/>
        <v>0</v>
      </c>
      <c r="U49" s="5884">
        <f t="shared" ref="U49" si="8">SUM(U15:U47)</f>
        <v>0</v>
      </c>
      <c r="V49" s="5884">
        <f t="shared" si="7"/>
        <v>0</v>
      </c>
      <c r="W49" s="5884">
        <f t="shared" si="7"/>
        <v>0</v>
      </c>
      <c r="X49" s="5884">
        <f t="shared" si="7"/>
        <v>0</v>
      </c>
      <c r="Y49" s="5885">
        <f t="shared" si="7"/>
        <v>0</v>
      </c>
      <c r="Z49" s="314"/>
      <c r="AA49" s="1519">
        <f t="shared" ref="AA49:AJ49" si="9">SUM(AA15:AA47)</f>
        <v>0</v>
      </c>
      <c r="AB49" s="5884">
        <f t="shared" si="9"/>
        <v>0</v>
      </c>
      <c r="AC49" s="5884">
        <f t="shared" si="9"/>
        <v>0</v>
      </c>
      <c r="AD49" s="5884">
        <f t="shared" si="9"/>
        <v>0</v>
      </c>
      <c r="AE49" s="5884">
        <f t="shared" si="9"/>
        <v>0</v>
      </c>
      <c r="AF49" s="5884">
        <f>SUM(AF15:AF47)</f>
        <v>0</v>
      </c>
      <c r="AG49" s="5884">
        <f>SUM(AG15:AG47)</f>
        <v>0</v>
      </c>
      <c r="AH49" s="5884">
        <f t="shared" si="9"/>
        <v>0</v>
      </c>
      <c r="AI49" s="5884">
        <f>SUM(AI15:AI47)</f>
        <v>0</v>
      </c>
      <c r="AJ49" s="5885">
        <f t="shared" si="9"/>
        <v>0</v>
      </c>
      <c r="AK49" s="314"/>
      <c r="AL49" s="1385">
        <f>SUM(AL15:AL47)</f>
        <v>0</v>
      </c>
      <c r="AM49" s="1385">
        <f>SUM(AM15:AM47)</f>
        <v>0</v>
      </c>
      <c r="AN49" s="2569"/>
      <c r="AO49" s="314"/>
      <c r="AP49" s="262"/>
    </row>
    <row r="50" spans="1:42" thickBot="1">
      <c r="A50" s="261"/>
      <c r="B50" s="2"/>
      <c r="C50" s="121"/>
      <c r="D50" s="121"/>
      <c r="E50" s="121"/>
      <c r="F50" s="280"/>
      <c r="G50" s="280"/>
      <c r="H50" s="2"/>
      <c r="I50" s="211"/>
      <c r="J50" s="211"/>
      <c r="K50" s="211"/>
      <c r="L50" s="789"/>
      <c r="M50" s="211"/>
      <c r="N50" s="211"/>
      <c r="O50" s="211"/>
      <c r="P50" s="211"/>
      <c r="Q50" s="294"/>
      <c r="R50" s="294"/>
      <c r="S50" s="294"/>
      <c r="T50" s="294"/>
      <c r="U50" s="294"/>
      <c r="V50" s="2"/>
      <c r="W50" s="2"/>
      <c r="X50" s="2"/>
      <c r="Y50" s="2"/>
      <c r="Z50" s="2"/>
      <c r="AA50" s="2"/>
      <c r="AB50" s="2"/>
      <c r="AC50" s="2"/>
      <c r="AD50" s="2"/>
      <c r="AE50" s="2"/>
      <c r="AF50" s="2"/>
      <c r="AG50" s="2"/>
      <c r="AH50" s="2"/>
      <c r="AI50" s="2"/>
      <c r="AJ50" s="2"/>
      <c r="AK50" s="2"/>
      <c r="AL50" s="2"/>
      <c r="AM50" s="2"/>
      <c r="AN50" s="2"/>
      <c r="AO50" s="2"/>
      <c r="AP50" s="261"/>
    </row>
    <row r="51" spans="1:42" ht="14.4">
      <c r="A51" s="261"/>
      <c r="B51" s="2"/>
      <c r="C51" s="2"/>
      <c r="D51" s="2"/>
      <c r="E51" s="2"/>
      <c r="F51" s="291"/>
      <c r="G51" s="291"/>
      <c r="H51" s="2"/>
      <c r="I51" s="203"/>
      <c r="J51" s="203"/>
      <c r="K51" s="203"/>
      <c r="L51" s="790"/>
      <c r="M51" s="203"/>
      <c r="N51" s="203"/>
      <c r="O51" s="203"/>
      <c r="P51" s="203"/>
      <c r="Q51" s="2"/>
      <c r="R51" s="292"/>
      <c r="S51" s="2"/>
      <c r="T51" s="2"/>
      <c r="U51" s="2"/>
      <c r="V51" s="121"/>
      <c r="W51" s="121"/>
      <c r="X51" s="2"/>
      <c r="Y51" s="2"/>
      <c r="Z51" s="2"/>
      <c r="AA51" s="2"/>
      <c r="AB51" s="2"/>
      <c r="AC51" s="8615" t="s">
        <v>2517</v>
      </c>
      <c r="AD51" s="8617" t="s">
        <v>2668</v>
      </c>
      <c r="AE51" s="8601" t="s">
        <v>2669</v>
      </c>
      <c r="AF51" s="8601"/>
      <c r="AG51" s="8601" t="s">
        <v>2670</v>
      </c>
      <c r="AH51" s="8602"/>
      <c r="AI51" s="2"/>
      <c r="AJ51" s="2"/>
      <c r="AK51" s="2"/>
      <c r="AL51" s="2"/>
      <c r="AM51" s="2"/>
      <c r="AN51" s="2"/>
      <c r="AO51" s="2"/>
      <c r="AP51" s="261"/>
    </row>
    <row r="52" spans="1:42" ht="15.6">
      <c r="A52" s="261"/>
      <c r="B52" s="2"/>
      <c r="C52" s="294"/>
      <c r="D52" s="294"/>
      <c r="E52" s="294"/>
      <c r="F52" s="121"/>
      <c r="G52" s="293" t="s">
        <v>445</v>
      </c>
      <c r="H52" s="64" t="s">
        <v>3406</v>
      </c>
      <c r="I52" s="119"/>
      <c r="J52" s="119"/>
      <c r="K52" s="119"/>
      <c r="L52" s="791"/>
      <c r="M52" s="119"/>
      <c r="N52" s="119"/>
      <c r="O52" s="119"/>
      <c r="P52" s="119"/>
      <c r="Q52" s="294"/>
      <c r="R52" s="294"/>
      <c r="S52" s="294"/>
      <c r="T52" s="294"/>
      <c r="U52" s="294"/>
      <c r="V52" s="121"/>
      <c r="W52" s="277"/>
      <c r="X52" s="2"/>
      <c r="Y52" s="2"/>
      <c r="Z52" s="2"/>
      <c r="AA52" s="2"/>
      <c r="AB52" s="2"/>
      <c r="AC52" s="8616"/>
      <c r="AD52" s="8618"/>
      <c r="AE52" s="5886" t="s">
        <v>1717</v>
      </c>
      <c r="AF52" s="5886" t="s">
        <v>2671</v>
      </c>
      <c r="AG52" s="5886" t="s">
        <v>1717</v>
      </c>
      <c r="AH52" s="5887" t="s">
        <v>2671</v>
      </c>
      <c r="AI52" s="2"/>
      <c r="AJ52" s="2"/>
      <c r="AK52" s="2"/>
      <c r="AL52" s="2"/>
      <c r="AM52" s="2"/>
      <c r="AN52" s="2"/>
      <c r="AO52" s="2"/>
      <c r="AP52" s="261"/>
    </row>
    <row r="53" spans="1:42" ht="14.4">
      <c r="A53" s="261"/>
      <c r="B53" s="2"/>
      <c r="C53" s="294"/>
      <c r="D53" s="294"/>
      <c r="E53" s="294"/>
      <c r="F53" s="121"/>
      <c r="G53" s="160"/>
      <c r="H53" s="225" t="s">
        <v>3304</v>
      </c>
      <c r="I53" s="203"/>
      <c r="J53" s="203"/>
      <c r="K53" s="203"/>
      <c r="L53" s="790"/>
      <c r="M53" s="203"/>
      <c r="N53" s="203"/>
      <c r="O53" s="203"/>
      <c r="P53" s="203"/>
      <c r="Q53" s="294"/>
      <c r="R53" s="294"/>
      <c r="S53" s="294"/>
      <c r="T53" s="294"/>
      <c r="U53" s="294"/>
      <c r="V53" s="121"/>
      <c r="W53" s="277"/>
      <c r="X53" s="294"/>
      <c r="Y53" s="294"/>
      <c r="Z53" s="2"/>
      <c r="AA53" s="2"/>
      <c r="AB53" s="2"/>
      <c r="AC53" s="4426" t="s">
        <v>2672</v>
      </c>
      <c r="AD53" s="5814">
        <v>1.4999999999999999E-2</v>
      </c>
      <c r="AE53" s="5888"/>
      <c r="AF53" s="5888"/>
      <c r="AG53" s="5888"/>
      <c r="AH53" s="5889"/>
      <c r="AI53" s="2"/>
      <c r="AJ53" s="2"/>
      <c r="AK53" s="2"/>
      <c r="AL53" s="2"/>
      <c r="AM53" s="2"/>
      <c r="AN53" s="2"/>
      <c r="AO53" s="2"/>
      <c r="AP53" s="261"/>
    </row>
    <row r="54" spans="1:42" ht="14.4">
      <c r="A54" s="261"/>
      <c r="B54" s="2"/>
      <c r="C54" s="294"/>
      <c r="D54" s="294"/>
      <c r="E54" s="294"/>
      <c r="F54" s="121"/>
      <c r="G54" s="160"/>
      <c r="H54" s="64" t="s">
        <v>3407</v>
      </c>
      <c r="I54" s="203"/>
      <c r="J54" s="203"/>
      <c r="K54" s="203"/>
      <c r="L54" s="792"/>
      <c r="M54" s="203"/>
      <c r="N54" s="203"/>
      <c r="O54" s="203"/>
      <c r="P54" s="203"/>
      <c r="Q54" s="203"/>
      <c r="R54" s="203"/>
      <c r="S54" s="278"/>
      <c r="T54" s="278"/>
      <c r="U54" s="278"/>
      <c r="V54" s="2"/>
      <c r="W54" s="277"/>
      <c r="X54" s="2"/>
      <c r="Y54" s="2"/>
      <c r="Z54" s="2"/>
      <c r="AA54" s="2"/>
      <c r="AB54" s="2"/>
      <c r="AC54" s="5817" t="s">
        <v>2673</v>
      </c>
      <c r="AD54" s="5625">
        <v>0.04</v>
      </c>
      <c r="AE54" s="5890"/>
      <c r="AF54" s="5890"/>
      <c r="AG54" s="5890"/>
      <c r="AH54" s="5820"/>
      <c r="AI54" s="2"/>
      <c r="AJ54" s="2"/>
      <c r="AK54" s="2"/>
      <c r="AL54" s="2"/>
      <c r="AM54" s="2"/>
      <c r="AN54" s="2"/>
      <c r="AO54" s="2"/>
      <c r="AP54" s="261"/>
    </row>
    <row r="55" spans="1:42" ht="14.4">
      <c r="A55" s="261"/>
      <c r="B55" s="2"/>
      <c r="C55" s="2"/>
      <c r="D55" s="2"/>
      <c r="E55" s="2"/>
      <c r="F55" s="203"/>
      <c r="G55" s="160"/>
      <c r="H55" s="64" t="s">
        <v>2681</v>
      </c>
      <c r="I55" s="276"/>
      <c r="J55" s="276"/>
      <c r="K55" s="276"/>
      <c r="L55" s="793"/>
      <c r="M55" s="276"/>
      <c r="N55" s="276"/>
      <c r="O55" s="276"/>
      <c r="P55" s="276"/>
      <c r="Q55" s="203"/>
      <c r="R55" s="203"/>
      <c r="S55" s="203"/>
      <c r="T55" s="203"/>
      <c r="U55" s="203"/>
      <c r="V55" s="2"/>
      <c r="W55" s="2"/>
      <c r="X55" s="2"/>
      <c r="Y55" s="2"/>
      <c r="Z55" s="2"/>
      <c r="AA55" s="2"/>
      <c r="AB55" s="2"/>
      <c r="AC55" s="5817" t="s">
        <v>2674</v>
      </c>
      <c r="AD55" s="5625">
        <v>0.06</v>
      </c>
      <c r="AE55" s="5890"/>
      <c r="AF55" s="5890"/>
      <c r="AG55" s="5890"/>
      <c r="AH55" s="5820"/>
      <c r="AI55" s="2"/>
      <c r="AJ55" s="2"/>
      <c r="AK55" s="2"/>
      <c r="AL55" s="2"/>
      <c r="AM55" s="2"/>
      <c r="AN55" s="685"/>
      <c r="AO55" s="2"/>
      <c r="AP55" s="261"/>
    </row>
    <row r="56" spans="1:42" ht="14.4">
      <c r="A56" s="261"/>
      <c r="B56" s="2"/>
      <c r="C56" s="203"/>
      <c r="D56" s="203"/>
      <c r="E56" s="203"/>
      <c r="F56" s="203"/>
      <c r="G56" s="203"/>
      <c r="H56" s="121"/>
      <c r="I56" s="276"/>
      <c r="J56" s="276"/>
      <c r="K56" s="276"/>
      <c r="L56" s="797"/>
      <c r="M56" s="276"/>
      <c r="N56" s="276"/>
      <c r="O56" s="276"/>
      <c r="P56" s="276"/>
      <c r="Q56" s="203"/>
      <c r="R56" s="203"/>
      <c r="S56" s="203"/>
      <c r="T56" s="203"/>
      <c r="U56" s="203"/>
      <c r="V56" s="2"/>
      <c r="W56" s="2"/>
      <c r="X56" s="2"/>
      <c r="Y56" s="2"/>
      <c r="Z56" s="2"/>
      <c r="AA56" s="2"/>
      <c r="AB56" s="2"/>
      <c r="AC56" s="5817" t="s">
        <v>2675</v>
      </c>
      <c r="AD56" s="5625">
        <v>0.12</v>
      </c>
      <c r="AE56" s="5890"/>
      <c r="AF56" s="5890"/>
      <c r="AG56" s="5890"/>
      <c r="AH56" s="5820"/>
      <c r="AI56" s="2"/>
      <c r="AJ56" s="2"/>
      <c r="AK56" s="2"/>
      <c r="AL56" s="2"/>
      <c r="AM56" s="2"/>
      <c r="AN56" s="2"/>
      <c r="AO56" s="2"/>
      <c r="AP56" s="261"/>
    </row>
    <row r="57" spans="1:42" ht="14.4">
      <c r="A57" s="261"/>
      <c r="B57" s="2"/>
      <c r="C57" s="203"/>
      <c r="D57" s="203"/>
      <c r="E57" s="203"/>
      <c r="F57" s="203"/>
      <c r="G57" s="203"/>
      <c r="H57" s="121"/>
      <c r="I57" s="276"/>
      <c r="J57" s="276"/>
      <c r="K57" s="276"/>
      <c r="L57" s="797"/>
      <c r="M57" s="276"/>
      <c r="N57" s="276"/>
      <c r="O57" s="276"/>
      <c r="P57" s="276"/>
      <c r="Q57" s="203"/>
      <c r="R57" s="203"/>
      <c r="S57" s="203"/>
      <c r="T57" s="203"/>
      <c r="U57" s="203"/>
      <c r="V57" s="2"/>
      <c r="W57" s="2"/>
      <c r="X57" s="2"/>
      <c r="Y57" s="2"/>
      <c r="Z57" s="2"/>
      <c r="AA57" s="2"/>
      <c r="AB57" s="2"/>
      <c r="AC57" s="5817" t="s">
        <v>2676</v>
      </c>
      <c r="AD57" s="5625">
        <v>0.25</v>
      </c>
      <c r="AE57" s="5890"/>
      <c r="AF57" s="5890"/>
      <c r="AG57" s="5890"/>
      <c r="AH57" s="5820"/>
      <c r="AI57" s="2"/>
      <c r="AJ57" s="2"/>
      <c r="AK57" s="2"/>
      <c r="AL57" s="2"/>
      <c r="AM57" s="2"/>
      <c r="AN57" s="2"/>
      <c r="AO57" s="2"/>
      <c r="AP57" s="261"/>
    </row>
    <row r="58" spans="1:42" ht="14.4">
      <c r="A58" s="261"/>
      <c r="B58" s="2"/>
      <c r="C58" s="203"/>
      <c r="D58" s="203"/>
      <c r="E58" s="203"/>
      <c r="F58" s="203"/>
      <c r="G58" s="203"/>
      <c r="H58" s="121"/>
      <c r="I58" s="276"/>
      <c r="J58" s="276"/>
      <c r="K58" s="276"/>
      <c r="L58" s="797"/>
      <c r="M58" s="276"/>
      <c r="N58" s="276"/>
      <c r="O58" s="276"/>
      <c r="P58" s="276"/>
      <c r="Q58" s="203"/>
      <c r="R58" s="203"/>
      <c r="S58" s="203"/>
      <c r="T58" s="203"/>
      <c r="U58" s="203"/>
      <c r="V58" s="2"/>
      <c r="W58" s="2"/>
      <c r="X58" s="2"/>
      <c r="Y58" s="2"/>
      <c r="Z58" s="2"/>
      <c r="AA58" s="2"/>
      <c r="AB58" s="2"/>
      <c r="AC58" s="5821" t="s">
        <v>2678</v>
      </c>
      <c r="AD58" s="5625"/>
      <c r="AE58" s="1509"/>
      <c r="AF58" s="1509"/>
      <c r="AG58" s="1509"/>
      <c r="AH58" s="5925"/>
      <c r="AI58" s="2"/>
      <c r="AJ58" s="2"/>
      <c r="AK58" s="2"/>
      <c r="AL58" s="2"/>
      <c r="AM58" s="2"/>
      <c r="AN58" s="2"/>
      <c r="AO58" s="2"/>
      <c r="AP58" s="261"/>
    </row>
    <row r="59" spans="1:42" ht="14.4">
      <c r="A59" s="261"/>
      <c r="B59" s="2"/>
      <c r="C59" s="203"/>
      <c r="D59" s="203"/>
      <c r="E59" s="203"/>
      <c r="F59" s="203"/>
      <c r="G59" s="203"/>
      <c r="H59" s="121"/>
      <c r="I59" s="276"/>
      <c r="J59" s="276"/>
      <c r="K59" s="276"/>
      <c r="L59" s="797"/>
      <c r="M59" s="276"/>
      <c r="N59" s="276"/>
      <c r="O59" s="276"/>
      <c r="P59" s="276"/>
      <c r="Q59" s="203"/>
      <c r="R59" s="203"/>
      <c r="S59" s="203"/>
      <c r="T59" s="203"/>
      <c r="U59" s="203"/>
      <c r="V59" s="2"/>
      <c r="W59" s="2"/>
      <c r="X59" s="2"/>
      <c r="Y59" s="2"/>
      <c r="Z59" s="2"/>
      <c r="AA59" s="2"/>
      <c r="AB59" s="2"/>
      <c r="AC59" s="5817" t="s">
        <v>2680</v>
      </c>
      <c r="AD59" s="5625">
        <v>0.15</v>
      </c>
      <c r="AE59" s="5890"/>
      <c r="AF59" s="5890"/>
      <c r="AG59" s="5890"/>
      <c r="AH59" s="5820"/>
      <c r="AI59" s="2"/>
      <c r="AJ59" s="2"/>
      <c r="AK59" s="2"/>
      <c r="AL59" s="2"/>
      <c r="AM59" s="2"/>
      <c r="AN59" s="2"/>
      <c r="AO59" s="2"/>
      <c r="AP59" s="261"/>
    </row>
    <row r="60" spans="1:42" ht="14.4">
      <c r="A60" s="261"/>
      <c r="B60" s="2"/>
      <c r="C60" s="203"/>
      <c r="D60" s="203"/>
      <c r="E60" s="203"/>
      <c r="F60" s="203"/>
      <c r="G60" s="203"/>
      <c r="H60" s="121"/>
      <c r="I60" s="276"/>
      <c r="J60" s="276"/>
      <c r="K60" s="276"/>
      <c r="L60" s="797"/>
      <c r="M60" s="276"/>
      <c r="N60" s="276"/>
      <c r="O60" s="276"/>
      <c r="P60" s="276"/>
      <c r="Q60" s="203"/>
      <c r="R60" s="203"/>
      <c r="S60" s="203"/>
      <c r="T60" s="203"/>
      <c r="U60" s="203"/>
      <c r="V60" s="2"/>
      <c r="W60" s="2"/>
      <c r="X60" s="2"/>
      <c r="Y60" s="2"/>
      <c r="Z60" s="2"/>
      <c r="AA60" s="2"/>
      <c r="AB60" s="2"/>
      <c r="AC60" s="5817" t="s">
        <v>2736</v>
      </c>
      <c r="AD60" s="5625">
        <v>0.25</v>
      </c>
      <c r="AE60" s="5890"/>
      <c r="AF60" s="5890"/>
      <c r="AG60" s="5890"/>
      <c r="AH60" s="5820"/>
      <c r="AI60" s="2"/>
      <c r="AJ60" s="2"/>
      <c r="AK60" s="2"/>
      <c r="AL60" s="2"/>
      <c r="AM60" s="2"/>
      <c r="AN60" s="2"/>
      <c r="AO60" s="2"/>
      <c r="AP60" s="261"/>
    </row>
    <row r="61" spans="1:42" thickBot="1">
      <c r="A61" s="261"/>
      <c r="B61" s="2"/>
      <c r="C61" s="203"/>
      <c r="D61" s="203"/>
      <c r="E61" s="203"/>
      <c r="F61" s="203"/>
      <c r="G61" s="203"/>
      <c r="H61" s="121"/>
      <c r="I61" s="276"/>
      <c r="J61" s="276"/>
      <c r="K61" s="276"/>
      <c r="L61" s="797"/>
      <c r="M61" s="276"/>
      <c r="N61" s="276"/>
      <c r="O61" s="276"/>
      <c r="P61" s="276"/>
      <c r="Q61" s="203"/>
      <c r="R61" s="203"/>
      <c r="S61" s="203"/>
      <c r="T61" s="203"/>
      <c r="U61" s="203"/>
      <c r="V61" s="2"/>
      <c r="W61" s="2"/>
      <c r="X61" s="2"/>
      <c r="Y61" s="2"/>
      <c r="Z61" s="2"/>
      <c r="AA61" s="2"/>
      <c r="AB61" s="2"/>
      <c r="AC61" s="2534" t="s">
        <v>544</v>
      </c>
      <c r="AD61" s="5823"/>
      <c r="AE61" s="5824">
        <f>SUM(AE53:AE60)</f>
        <v>0</v>
      </c>
      <c r="AF61" s="5824">
        <f>SUM(AF53:AF60)</f>
        <v>0</v>
      </c>
      <c r="AG61" s="5824">
        <f>SUM(AG53:AG60)</f>
        <v>0</v>
      </c>
      <c r="AH61" s="5825">
        <f>SUM(AH53:AH60)</f>
        <v>0</v>
      </c>
      <c r="AI61" s="2"/>
      <c r="AJ61" s="2"/>
      <c r="AK61" s="2"/>
      <c r="AL61" s="2"/>
      <c r="AM61" s="2"/>
      <c r="AN61" s="2"/>
      <c r="AO61" s="2"/>
      <c r="AP61" s="261"/>
    </row>
    <row r="62" spans="1:42" ht="14.4">
      <c r="A62" s="261"/>
      <c r="B62" s="2"/>
      <c r="C62" s="203"/>
      <c r="D62" s="203"/>
      <c r="E62" s="203"/>
      <c r="F62" s="203"/>
      <c r="G62" s="203"/>
      <c r="H62" s="121"/>
      <c r="I62" s="276"/>
      <c r="J62" s="276"/>
      <c r="K62" s="276"/>
      <c r="L62" s="797"/>
      <c r="M62" s="276"/>
      <c r="N62" s="276"/>
      <c r="O62" s="276"/>
      <c r="P62" s="276"/>
      <c r="Q62" s="203"/>
      <c r="R62" s="203"/>
      <c r="S62" s="203"/>
      <c r="T62" s="203"/>
      <c r="U62" s="203"/>
      <c r="V62" s="2"/>
      <c r="W62" s="2"/>
      <c r="X62" s="2"/>
      <c r="Y62" s="2"/>
      <c r="Z62" s="2"/>
      <c r="AA62" s="2"/>
      <c r="AB62" s="2"/>
      <c r="AC62" s="2"/>
      <c r="AD62" s="2"/>
      <c r="AE62" s="2"/>
      <c r="AF62" s="2"/>
      <c r="AG62" s="2"/>
      <c r="AH62" s="2"/>
      <c r="AI62" s="2"/>
      <c r="AJ62" s="2"/>
      <c r="AK62" s="2"/>
      <c r="AL62" s="2"/>
      <c r="AM62" s="2"/>
      <c r="AN62" s="685"/>
      <c r="AO62" s="2"/>
      <c r="AP62" s="261"/>
    </row>
    <row r="63" spans="1:42" ht="14.4">
      <c r="A63" s="261"/>
      <c r="B63" s="2"/>
      <c r="C63" s="203"/>
      <c r="D63" s="203"/>
      <c r="E63" s="203"/>
      <c r="F63" s="203"/>
      <c r="G63" s="203"/>
      <c r="H63" s="121"/>
      <c r="I63" s="276"/>
      <c r="J63" s="276"/>
      <c r="K63" s="276"/>
      <c r="L63" s="797"/>
      <c r="M63" s="276"/>
      <c r="N63" s="276"/>
      <c r="O63" s="276"/>
      <c r="P63" s="276"/>
      <c r="Q63" s="203"/>
      <c r="R63" s="203"/>
      <c r="S63" s="203"/>
      <c r="T63" s="203"/>
      <c r="U63" s="203"/>
      <c r="V63" s="2"/>
      <c r="W63" s="2"/>
      <c r="X63" s="2"/>
      <c r="Y63" s="2"/>
      <c r="Z63" s="2"/>
      <c r="AA63" s="2"/>
      <c r="AB63" s="2"/>
      <c r="AC63" s="2"/>
      <c r="AD63" s="2"/>
      <c r="AE63" s="2"/>
      <c r="AF63" s="2"/>
      <c r="AG63" s="2"/>
      <c r="AH63" s="2"/>
      <c r="AI63" s="2"/>
      <c r="AJ63" s="2"/>
      <c r="AK63" s="2"/>
      <c r="AL63" s="2"/>
      <c r="AM63" s="2"/>
      <c r="AN63" s="2"/>
      <c r="AO63" s="2"/>
      <c r="AP63" s="261"/>
    </row>
    <row r="64" spans="1:42" ht="14.4">
      <c r="A64" s="261"/>
      <c r="B64" s="261"/>
      <c r="C64" s="261"/>
      <c r="D64" s="261"/>
      <c r="E64" s="261"/>
      <c r="F64" s="261"/>
      <c r="G64" s="261"/>
      <c r="H64" s="261"/>
      <c r="I64" s="261"/>
      <c r="J64" s="261"/>
      <c r="K64" s="261"/>
      <c r="L64" s="798"/>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row>
    <row r="65" spans="12:12" ht="14.4" hidden="1">
      <c r="L65" s="1100"/>
    </row>
    <row r="66" spans="12:12" ht="14.4" hidden="1">
      <c r="L66" s="1100"/>
    </row>
  </sheetData>
  <sheetProtection formatCells="0" formatColumns="0" formatRows="0"/>
  <customSheetViews>
    <customSheetView guid="{F416BD5B-C3AD-4F61-AAB2-55950A9B7E72}">
      <selection activeCell="A22" sqref="A22"/>
      <pageMargins left="0" right="0" top="0" bottom="0" header="0" footer="0"/>
    </customSheetView>
    <customSheetView guid="{E14211BF-3959-45CF-A937-AD36AACCEFAC}" showGridLines="0">
      <pane xSplit="3" ySplit="13" topLeftCell="D14" activePane="bottomRight" state="frozen"/>
      <selection pane="bottomRight" activeCell="D14" sqref="D14"/>
      <pageMargins left="0" right="0" top="0" bottom="0" header="0" footer="0"/>
    </customSheetView>
    <customSheetView guid="{DD364770-73A1-4C6D-9516-629A57F0EB18}" showGridLines="0">
      <selection activeCell="E8" sqref="E8"/>
      <pageMargins left="0" right="0" top="0" bottom="0" header="0" footer="0"/>
    </customSheetView>
    <customSheetView guid="{41E394DC-1FDD-4D1F-8620-137B7012DC10}" showGridLines="0">
      <pane xSplit="3" ySplit="13" topLeftCell="D14" activePane="bottomRight" state="frozen"/>
      <selection pane="bottomRight" activeCell="D14" sqref="D14"/>
      <pageMargins left="0" right="0" top="0" bottom="0" header="0" footer="0"/>
    </customSheetView>
    <customSheetView guid="{CC70D5D3-3A1F-46AA-BDCE-F692C2C36BEE}">
      <pane xSplit="3" ySplit="13" topLeftCell="O14" activePane="bottomRight" state="frozen"/>
      <selection pane="bottomRight" activeCell="AE27" sqref="AE27"/>
      <pageMargins left="0" right="0" top="0" bottom="0" header="0" footer="0"/>
    </customSheetView>
  </customSheetViews>
  <mergeCells count="18">
    <mergeCell ref="C7:C11"/>
    <mergeCell ref="AC51:AC52"/>
    <mergeCell ref="AD51:AD52"/>
    <mergeCell ref="AE51:AF51"/>
    <mergeCell ref="AG51:AH51"/>
    <mergeCell ref="AN7:AN11"/>
    <mergeCell ref="H7:I7"/>
    <mergeCell ref="AA7:AJ7"/>
    <mergeCell ref="D4:F4"/>
    <mergeCell ref="D5:F5"/>
    <mergeCell ref="AL11:AL12"/>
    <mergeCell ref="AM11:AM12"/>
    <mergeCell ref="U7:U12"/>
    <mergeCell ref="J7:K7"/>
    <mergeCell ref="J8:K8"/>
    <mergeCell ref="J9:K9"/>
    <mergeCell ref="J10:J12"/>
    <mergeCell ref="K10:K12"/>
  </mergeCells>
  <hyperlinks>
    <hyperlink ref="AO2" location="Index!A1" display="Index" xr:uid="{47283949-EC9A-431F-8FEC-E58F9C7DDDAA}"/>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tabColor rgb="FFFF0000"/>
  </sheetPr>
  <dimension ref="A1:AM68"/>
  <sheetViews>
    <sheetView zoomScale="55" zoomScaleNormal="55" workbookViewId="0">
      <selection activeCell="G7" sqref="G7"/>
    </sheetView>
  </sheetViews>
  <sheetFormatPr defaultColWidth="0" defaultRowHeight="15" customHeight="1" zeroHeight="1"/>
  <cols>
    <col min="1" max="1" width="3" customWidth="1"/>
    <col min="2" max="2" width="11.33203125" customWidth="1"/>
    <col min="3" max="3" width="37.6640625" customWidth="1"/>
    <col min="4" max="4" width="11.109375" customWidth="1"/>
    <col min="5" max="5" width="10.33203125" customWidth="1"/>
    <col min="6" max="6" width="12.109375" customWidth="1"/>
    <col min="7" max="7" width="13.33203125" bestFit="1" customWidth="1"/>
    <col min="8" max="9" width="9.109375" customWidth="1"/>
    <col min="10" max="10" width="9.109375" style="1101" customWidth="1"/>
    <col min="11" max="11" width="10.5546875" customWidth="1"/>
    <col min="12" max="12" width="20.6640625" customWidth="1"/>
    <col min="13" max="13" width="13.33203125" customWidth="1"/>
    <col min="14" max="15" width="11.109375" customWidth="1"/>
    <col min="16" max="16" width="11" customWidth="1"/>
    <col min="17" max="17" width="10.5546875" customWidth="1"/>
    <col min="18" max="18" width="11.33203125" customWidth="1"/>
    <col min="19" max="19" width="10" customWidth="1"/>
    <col min="20" max="20" width="13" customWidth="1"/>
    <col min="21" max="21" width="13.44140625" customWidth="1"/>
    <col min="22" max="22" width="16.33203125" bestFit="1" customWidth="1"/>
    <col min="23" max="23" width="9.109375" customWidth="1"/>
    <col min="24" max="33" width="18.6640625" customWidth="1"/>
    <col min="34" max="34" width="6" customWidth="1"/>
    <col min="35" max="37" width="15.44140625" customWidth="1"/>
    <col min="38" max="39" width="9.109375" customWidth="1"/>
    <col min="40" max="16384" width="9.109375" hidden="1"/>
  </cols>
  <sheetData>
    <row r="1" spans="1:39" ht="14.4">
      <c r="A1" s="261"/>
      <c r="B1" s="261"/>
      <c r="C1" s="261"/>
      <c r="D1" s="261"/>
      <c r="E1" s="261"/>
      <c r="F1" s="261"/>
      <c r="G1" s="261"/>
      <c r="H1" s="261"/>
      <c r="I1" s="261"/>
      <c r="J1" s="799"/>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row>
    <row r="2" spans="1:39" thickBot="1">
      <c r="A2" s="261"/>
      <c r="B2" s="144" t="s">
        <v>211</v>
      </c>
      <c r="C2" s="2"/>
      <c r="D2" s="2"/>
      <c r="E2" s="2"/>
      <c r="F2" s="2"/>
      <c r="G2" s="2"/>
      <c r="H2" s="2"/>
      <c r="I2" s="2"/>
      <c r="J2" s="796"/>
      <c r="K2" s="2"/>
      <c r="L2" s="2"/>
      <c r="M2" s="2"/>
      <c r="N2" s="2"/>
      <c r="O2" s="2"/>
      <c r="P2" s="2"/>
      <c r="Q2" s="2"/>
      <c r="R2" s="2"/>
      <c r="S2" s="2"/>
      <c r="T2" s="2"/>
      <c r="U2" s="2"/>
      <c r="V2" s="2"/>
      <c r="W2" s="2"/>
      <c r="X2" s="2"/>
      <c r="Y2" s="2"/>
      <c r="Z2" s="2"/>
      <c r="AA2" s="2"/>
      <c r="AB2" s="2"/>
      <c r="AC2" s="2"/>
      <c r="AD2" s="2"/>
      <c r="AE2" s="2"/>
      <c r="AF2" s="2"/>
      <c r="AG2" s="2"/>
      <c r="AH2" s="2"/>
      <c r="AI2" s="2"/>
      <c r="AJ2" s="2"/>
      <c r="AK2" s="2"/>
      <c r="AL2" s="2204" t="s">
        <v>1</v>
      </c>
      <c r="AM2" s="261"/>
    </row>
    <row r="3" spans="1:39" ht="15.6">
      <c r="A3" s="261"/>
      <c r="B3" s="2"/>
      <c r="C3" s="4961" t="s">
        <v>3425</v>
      </c>
      <c r="D3" s="4651"/>
      <c r="E3" s="4651"/>
      <c r="F3" s="4652"/>
      <c r="G3" s="248"/>
      <c r="H3" s="248"/>
      <c r="I3" s="248"/>
      <c r="J3" s="743"/>
      <c r="K3" s="248"/>
      <c r="L3" s="248"/>
      <c r="M3" s="248"/>
      <c r="N3" s="248"/>
      <c r="O3" s="248"/>
      <c r="P3" s="248"/>
      <c r="Q3" s="248"/>
      <c r="R3" s="248"/>
      <c r="S3" s="248"/>
      <c r="T3" s="248"/>
      <c r="U3" s="248"/>
      <c r="V3" s="248"/>
      <c r="W3" s="248"/>
      <c r="X3" s="248"/>
      <c r="Y3" s="248"/>
      <c r="Z3" s="248"/>
      <c r="AA3" s="248"/>
      <c r="AB3" s="248"/>
      <c r="AC3" s="248"/>
      <c r="AD3" s="248"/>
      <c r="AE3" s="248"/>
      <c r="AF3" s="248"/>
      <c r="AG3" s="39"/>
      <c r="AH3" s="2"/>
      <c r="AI3" s="39"/>
      <c r="AJ3" s="39"/>
      <c r="AK3" s="39"/>
      <c r="AL3" s="2"/>
      <c r="AM3" s="261"/>
    </row>
    <row r="4" spans="1:39" ht="15.6">
      <c r="A4" s="261"/>
      <c r="B4" s="2"/>
      <c r="C4" s="4439" t="s">
        <v>723</v>
      </c>
      <c r="D4" s="8341" t="str">
        <f>J!E4</f>
        <v>ABC Company</v>
      </c>
      <c r="E4" s="8342"/>
      <c r="F4" s="8343"/>
      <c r="G4" s="248"/>
      <c r="H4" s="248"/>
      <c r="I4" s="248"/>
      <c r="J4" s="743"/>
      <c r="K4" s="248"/>
      <c r="L4" s="248"/>
      <c r="M4" s="248"/>
      <c r="N4" s="248"/>
      <c r="O4" s="248"/>
      <c r="P4" s="248"/>
      <c r="Q4" s="248"/>
      <c r="R4" s="248"/>
      <c r="S4" s="248"/>
      <c r="T4" s="248"/>
      <c r="U4" s="248"/>
      <c r="V4" s="248"/>
      <c r="W4" s="248"/>
      <c r="X4" s="248"/>
      <c r="Y4" s="248"/>
      <c r="Z4" s="248"/>
      <c r="AA4" s="248"/>
      <c r="AB4" s="248"/>
      <c r="AC4" s="248"/>
      <c r="AD4" s="248"/>
      <c r="AE4" s="248"/>
      <c r="AF4" s="248"/>
      <c r="AG4" s="248"/>
      <c r="AH4" s="2"/>
      <c r="AI4" s="2"/>
      <c r="AJ4" s="2"/>
      <c r="AK4" s="2"/>
      <c r="AL4" s="2"/>
      <c r="AM4" s="261"/>
    </row>
    <row r="5" spans="1:39" ht="15.6">
      <c r="A5" s="261"/>
      <c r="B5" s="2"/>
      <c r="C5" s="4443" t="s">
        <v>724</v>
      </c>
      <c r="D5" s="8344" t="str">
        <f>J!E5</f>
        <v>31 December 202x</v>
      </c>
      <c r="E5" s="8345"/>
      <c r="F5" s="8346"/>
      <c r="G5" s="248"/>
      <c r="H5" s="248"/>
      <c r="I5" s="248"/>
      <c r="J5" s="743"/>
      <c r="K5" s="248"/>
      <c r="L5" s="248"/>
      <c r="M5" s="248"/>
      <c r="N5" s="248"/>
      <c r="O5" s="248"/>
      <c r="P5" s="248"/>
      <c r="Q5" s="248"/>
      <c r="R5" s="248"/>
      <c r="S5" s="248"/>
      <c r="T5" s="248"/>
      <c r="U5" s="248"/>
      <c r="V5" s="248"/>
      <c r="W5" s="248"/>
      <c r="X5" s="248"/>
      <c r="Y5" s="248"/>
      <c r="Z5" s="248"/>
      <c r="AA5" s="248"/>
      <c r="AB5" s="248"/>
      <c r="AC5" s="248"/>
      <c r="AD5" s="248"/>
      <c r="AE5" s="248"/>
      <c r="AF5" s="248"/>
      <c r="AG5" s="248"/>
      <c r="AH5" s="2"/>
      <c r="AI5" s="2"/>
      <c r="AJ5" s="2"/>
      <c r="AK5" s="2"/>
      <c r="AL5" s="2"/>
      <c r="AM5" s="261"/>
    </row>
    <row r="6" spans="1:39" ht="17.399999999999999">
      <c r="A6" s="261"/>
      <c r="B6" s="2"/>
      <c r="C6" s="287"/>
      <c r="D6" s="287"/>
      <c r="E6" s="287"/>
      <c r="F6" s="2"/>
      <c r="G6" s="2"/>
      <c r="H6" s="2"/>
      <c r="I6" s="288"/>
      <c r="J6" s="787"/>
      <c r="K6" s="2"/>
      <c r="L6" s="2"/>
      <c r="M6" s="2"/>
      <c r="N6" s="288"/>
      <c r="O6" s="288"/>
      <c r="P6" s="288"/>
      <c r="Q6" s="288"/>
      <c r="R6" s="288"/>
      <c r="S6" s="287"/>
      <c r="T6" s="287"/>
      <c r="U6" s="288"/>
      <c r="V6" s="288"/>
      <c r="W6" s="2"/>
      <c r="X6" s="2"/>
      <c r="Y6" s="2"/>
      <c r="Z6" s="2"/>
      <c r="AA6" s="2"/>
      <c r="AB6" s="2"/>
      <c r="AC6" s="2"/>
      <c r="AD6" s="2"/>
      <c r="AE6" s="2"/>
      <c r="AF6" s="2"/>
      <c r="AG6" s="2"/>
      <c r="AH6" s="2"/>
      <c r="AI6" s="2"/>
      <c r="AJ6" s="2"/>
      <c r="AK6" s="2"/>
      <c r="AL6" s="2"/>
      <c r="AM6" s="261"/>
    </row>
    <row r="7" spans="1:39" thickBot="1">
      <c r="A7" s="261"/>
      <c r="B7" s="2"/>
      <c r="C7" s="121"/>
      <c r="D7" s="121"/>
      <c r="E7" s="121"/>
      <c r="F7" s="121"/>
      <c r="G7" s="121"/>
      <c r="H7" s="279"/>
      <c r="I7" s="121"/>
      <c r="J7" s="788"/>
      <c r="K7" s="121"/>
      <c r="L7" s="121"/>
      <c r="M7" s="121"/>
      <c r="N7" s="121"/>
      <c r="O7" s="121"/>
      <c r="P7" s="121"/>
      <c r="Q7" s="121"/>
      <c r="R7" s="121"/>
      <c r="S7" s="121"/>
      <c r="T7" s="121"/>
      <c r="U7" s="121"/>
      <c r="V7" s="121"/>
      <c r="W7" s="2"/>
      <c r="X7" s="2"/>
      <c r="Y7" s="2"/>
      <c r="Z7" s="2"/>
      <c r="AA7" s="2"/>
      <c r="AB7" s="2"/>
      <c r="AC7" s="2"/>
      <c r="AD7" s="2"/>
      <c r="AE7" s="2"/>
      <c r="AF7" s="2"/>
      <c r="AG7" s="2"/>
      <c r="AH7" s="2"/>
      <c r="AI7" s="2"/>
      <c r="AJ7" s="2"/>
      <c r="AK7" s="2"/>
      <c r="AL7" s="2"/>
      <c r="AM7" s="261"/>
    </row>
    <row r="8" spans="1:39" s="102" customFormat="1" ht="17.399999999999999">
      <c r="A8" s="184"/>
      <c r="B8" s="203"/>
      <c r="C8" s="8626" t="s">
        <v>3329</v>
      </c>
      <c r="D8" s="5826"/>
      <c r="E8" s="4656"/>
      <c r="F8" s="4924"/>
      <c r="G8" s="5829"/>
      <c r="H8" s="8628" t="s">
        <v>3371</v>
      </c>
      <c r="I8" s="8628"/>
      <c r="J8" s="5827"/>
      <c r="K8" s="5829"/>
      <c r="L8" s="5829"/>
      <c r="M8" s="8610" t="s">
        <v>3426</v>
      </c>
      <c r="N8" s="5830"/>
      <c r="O8" s="5830"/>
      <c r="P8" s="5830"/>
      <c r="Q8" s="5830"/>
      <c r="R8" s="8583" t="s">
        <v>3345</v>
      </c>
      <c r="S8" s="4924"/>
      <c r="T8" s="4924"/>
      <c r="U8" s="4924"/>
      <c r="V8" s="4762"/>
      <c r="W8" s="203"/>
      <c r="X8" s="8503" t="s">
        <v>2516</v>
      </c>
      <c r="Y8" s="8629"/>
      <c r="Z8" s="8629"/>
      <c r="AA8" s="8629"/>
      <c r="AB8" s="8629"/>
      <c r="AC8" s="8629"/>
      <c r="AD8" s="8629"/>
      <c r="AE8" s="8629"/>
      <c r="AF8" s="8629"/>
      <c r="AG8" s="8505"/>
      <c r="AI8" s="5014" t="s">
        <v>2947</v>
      </c>
      <c r="AJ8" s="5014" t="s">
        <v>2947</v>
      </c>
      <c r="AK8" s="8603" t="s">
        <v>2517</v>
      </c>
      <c r="AL8" s="203"/>
      <c r="AM8" s="184"/>
    </row>
    <row r="9" spans="1:39" s="102" customFormat="1" ht="13.8">
      <c r="A9" s="184"/>
      <c r="B9" s="203"/>
      <c r="C9" s="8627"/>
      <c r="D9" s="1367" t="s">
        <v>2976</v>
      </c>
      <c r="E9" s="1350"/>
      <c r="F9" s="1592" t="s">
        <v>1928</v>
      </c>
      <c r="G9" s="1592"/>
      <c r="H9" s="1592"/>
      <c r="I9" s="1592"/>
      <c r="J9" s="2011"/>
      <c r="K9" s="1592" t="s">
        <v>451</v>
      </c>
      <c r="L9" s="1592" t="s">
        <v>3374</v>
      </c>
      <c r="M9" s="8611"/>
      <c r="N9" s="1592" t="s">
        <v>451</v>
      </c>
      <c r="O9" s="1592" t="s">
        <v>451</v>
      </c>
      <c r="P9" s="1592" t="s">
        <v>451</v>
      </c>
      <c r="Q9" s="1592" t="s">
        <v>451</v>
      </c>
      <c r="R9" s="8584"/>
      <c r="S9" s="1587"/>
      <c r="T9" s="1587"/>
      <c r="U9" s="1587"/>
      <c r="V9" s="1608"/>
      <c r="W9" s="203"/>
      <c r="X9" s="5733" t="s">
        <v>1713</v>
      </c>
      <c r="Y9" s="5926" t="s">
        <v>3375</v>
      </c>
      <c r="Z9" s="5926" t="s">
        <v>1715</v>
      </c>
      <c r="AA9" s="5926" t="s">
        <v>3375</v>
      </c>
      <c r="AB9" s="5927" t="s">
        <v>3376</v>
      </c>
      <c r="AC9" s="5927"/>
      <c r="AD9" s="5927"/>
      <c r="AE9" s="5927"/>
      <c r="AF9" s="5927"/>
      <c r="AG9" s="5736" t="s">
        <v>1710</v>
      </c>
      <c r="AH9" s="203"/>
      <c r="AI9" s="4773" t="s">
        <v>2948</v>
      </c>
      <c r="AJ9" s="4773" t="s">
        <v>2948</v>
      </c>
      <c r="AK9" s="8604"/>
      <c r="AL9" s="203"/>
      <c r="AM9" s="184"/>
    </row>
    <row r="10" spans="1:39" s="102" customFormat="1" ht="13.8">
      <c r="A10" s="184"/>
      <c r="B10" s="203"/>
      <c r="C10" s="8627"/>
      <c r="D10" s="1356" t="s">
        <v>1</v>
      </c>
      <c r="E10" s="1356"/>
      <c r="F10" s="1592" t="s">
        <v>1539</v>
      </c>
      <c r="G10" s="1592" t="s">
        <v>2049</v>
      </c>
      <c r="H10" s="1592" t="s">
        <v>3118</v>
      </c>
      <c r="I10" s="1592" t="s">
        <v>3412</v>
      </c>
      <c r="J10" s="2012" t="s">
        <v>1453</v>
      </c>
      <c r="K10" s="1592" t="s">
        <v>3378</v>
      </c>
      <c r="L10" s="1592" t="s">
        <v>3379</v>
      </c>
      <c r="M10" s="8611"/>
      <c r="N10" s="1592" t="s">
        <v>3380</v>
      </c>
      <c r="O10" s="1592" t="s">
        <v>3381</v>
      </c>
      <c r="P10" s="1592" t="s">
        <v>3382</v>
      </c>
      <c r="Q10" s="1592" t="s">
        <v>3380</v>
      </c>
      <c r="R10" s="8584"/>
      <c r="S10" s="1587" t="s">
        <v>2747</v>
      </c>
      <c r="T10" s="1587" t="s">
        <v>2808</v>
      </c>
      <c r="U10" s="1587" t="s">
        <v>2671</v>
      </c>
      <c r="V10" s="1608" t="s">
        <v>1717</v>
      </c>
      <c r="W10" s="203"/>
      <c r="X10" s="4970" t="s">
        <v>2925</v>
      </c>
      <c r="Y10" s="2013" t="s">
        <v>3383</v>
      </c>
      <c r="Z10" s="2013" t="s">
        <v>3384</v>
      </c>
      <c r="AA10" s="2013" t="s">
        <v>3385</v>
      </c>
      <c r="AB10" s="2014" t="s">
        <v>3386</v>
      </c>
      <c r="AC10" s="1587" t="s">
        <v>2747</v>
      </c>
      <c r="AD10" s="1587" t="s">
        <v>2808</v>
      </c>
      <c r="AE10" s="1587" t="s">
        <v>2671</v>
      </c>
      <c r="AF10" s="1608" t="s">
        <v>1717</v>
      </c>
      <c r="AG10" s="1668" t="s">
        <v>1718</v>
      </c>
      <c r="AH10" s="203"/>
      <c r="AI10" s="4773" t="s">
        <v>2952</v>
      </c>
      <c r="AJ10" s="4773" t="s">
        <v>2952</v>
      </c>
      <c r="AK10" s="8604"/>
      <c r="AL10" s="203"/>
      <c r="AM10" s="184"/>
    </row>
    <row r="11" spans="1:39" s="102" customFormat="1" ht="13.8">
      <c r="A11" s="184"/>
      <c r="B11" s="203"/>
      <c r="C11" s="8627"/>
      <c r="D11" s="1356" t="s">
        <v>4</v>
      </c>
      <c r="E11" s="1350" t="s">
        <v>2977</v>
      </c>
      <c r="F11" s="1592" t="s">
        <v>2771</v>
      </c>
      <c r="G11" s="1592" t="s">
        <v>3378</v>
      </c>
      <c r="H11" s="1592" t="s">
        <v>3088</v>
      </c>
      <c r="I11" s="1592" t="s">
        <v>3088</v>
      </c>
      <c r="J11" s="2012" t="s">
        <v>2997</v>
      </c>
      <c r="K11" s="1592" t="s">
        <v>3388</v>
      </c>
      <c r="L11" s="1592" t="s">
        <v>3389</v>
      </c>
      <c r="M11" s="8611"/>
      <c r="N11" s="1749" t="s">
        <v>3390</v>
      </c>
      <c r="O11" s="1592" t="s">
        <v>3391</v>
      </c>
      <c r="P11" s="1592" t="s">
        <v>2912</v>
      </c>
      <c r="Q11" s="1749" t="s">
        <v>3390</v>
      </c>
      <c r="R11" s="8584"/>
      <c r="S11" s="1590" t="s">
        <v>1723</v>
      </c>
      <c r="T11" s="1590" t="s">
        <v>1723</v>
      </c>
      <c r="U11" s="1590" t="s">
        <v>1723</v>
      </c>
      <c r="V11" s="1608" t="s">
        <v>1723</v>
      </c>
      <c r="W11" s="203"/>
      <c r="X11" s="4970" t="s">
        <v>1724</v>
      </c>
      <c r="Y11" s="2013" t="s">
        <v>3392</v>
      </c>
      <c r="Z11" s="2013" t="s">
        <v>3392</v>
      </c>
      <c r="AA11" s="2014" t="s">
        <v>3393</v>
      </c>
      <c r="AB11" s="2014" t="s">
        <v>3394</v>
      </c>
      <c r="AC11" s="1590" t="s">
        <v>1723</v>
      </c>
      <c r="AD11" s="1590" t="s">
        <v>1723</v>
      </c>
      <c r="AE11" s="1590" t="s">
        <v>1723</v>
      </c>
      <c r="AF11" s="1608" t="s">
        <v>1723</v>
      </c>
      <c r="AG11" s="1668" t="s">
        <v>1724</v>
      </c>
      <c r="AH11" s="203"/>
      <c r="AI11" s="5016">
        <v>43100</v>
      </c>
      <c r="AJ11" s="5016">
        <v>43100</v>
      </c>
      <c r="AK11" s="8604"/>
      <c r="AL11" s="203"/>
      <c r="AM11" s="184"/>
    </row>
    <row r="12" spans="1:39" s="102" customFormat="1" ht="14.4">
      <c r="A12" s="184"/>
      <c r="B12" s="203"/>
      <c r="C12" s="8627"/>
      <c r="D12" s="2024"/>
      <c r="E12" s="1356" t="s">
        <v>2987</v>
      </c>
      <c r="F12" s="1592"/>
      <c r="G12" s="1592" t="s">
        <v>3427</v>
      </c>
      <c r="H12" s="1592" t="s">
        <v>3396</v>
      </c>
      <c r="I12" s="1592" t="s">
        <v>1477</v>
      </c>
      <c r="J12" s="2011"/>
      <c r="K12" s="1592" t="s">
        <v>3396</v>
      </c>
      <c r="L12" s="1592" t="s">
        <v>3397</v>
      </c>
      <c r="M12" s="8611"/>
      <c r="N12" s="1592" t="s">
        <v>3398</v>
      </c>
      <c r="O12" s="1592" t="s">
        <v>1725</v>
      </c>
      <c r="P12" s="1592" t="s">
        <v>2779</v>
      </c>
      <c r="Q12" s="1592" t="s">
        <v>3399</v>
      </c>
      <c r="R12" s="8584"/>
      <c r="S12" s="1590"/>
      <c r="T12" s="1590"/>
      <c r="U12" s="1590"/>
      <c r="V12" s="1591"/>
      <c r="W12" s="203"/>
      <c r="X12" s="5832"/>
      <c r="Y12" s="2013" t="s">
        <v>1724</v>
      </c>
      <c r="Z12" s="2013" t="s">
        <v>1724</v>
      </c>
      <c r="AA12" s="2014"/>
      <c r="AB12" s="2014" t="s">
        <v>1728</v>
      </c>
      <c r="AC12" s="2014"/>
      <c r="AD12" s="2014"/>
      <c r="AE12" s="2015"/>
      <c r="AF12" s="2015"/>
      <c r="AG12" s="1750"/>
      <c r="AH12" s="203"/>
      <c r="AI12" s="5928" t="s">
        <v>2959</v>
      </c>
      <c r="AJ12" s="5928" t="s">
        <v>2959</v>
      </c>
      <c r="AK12" s="8604"/>
      <c r="AL12" s="203"/>
      <c r="AM12" s="184"/>
    </row>
    <row r="13" spans="1:39" s="102" customFormat="1" ht="13.8">
      <c r="A13" s="184"/>
      <c r="B13" s="203"/>
      <c r="C13" s="5834" t="s">
        <v>2148</v>
      </c>
      <c r="D13" s="5834" t="s">
        <v>1616</v>
      </c>
      <c r="E13" s="5897"/>
      <c r="F13" s="5834" t="s">
        <v>2528</v>
      </c>
      <c r="G13" s="5839"/>
      <c r="H13" s="5839" t="s">
        <v>464</v>
      </c>
      <c r="I13" s="5839"/>
      <c r="J13" s="5838"/>
      <c r="K13" s="5839"/>
      <c r="L13" s="5839" t="s">
        <v>3402</v>
      </c>
      <c r="M13" s="8612"/>
      <c r="N13" s="5839" t="s">
        <v>1725</v>
      </c>
      <c r="O13" s="5839"/>
      <c r="P13" s="5839"/>
      <c r="Q13" s="5839" t="s">
        <v>1725</v>
      </c>
      <c r="R13" s="8584"/>
      <c r="S13" s="5840"/>
      <c r="T13" s="5840"/>
      <c r="U13" s="5840"/>
      <c r="V13" s="5899" t="s">
        <v>2265</v>
      </c>
      <c r="W13" s="203"/>
      <c r="X13" s="1951" t="s">
        <v>3403</v>
      </c>
      <c r="Y13" s="5770"/>
      <c r="Z13" s="5770"/>
      <c r="AA13" s="5771"/>
      <c r="AB13" s="5770"/>
      <c r="AC13" s="5770"/>
      <c r="AD13" s="5770"/>
      <c r="AE13" s="5770"/>
      <c r="AF13" s="5770" t="s">
        <v>3197</v>
      </c>
      <c r="AG13" s="5496" t="s">
        <v>3428</v>
      </c>
      <c r="AH13" s="203"/>
      <c r="AI13" s="1306" t="s">
        <v>3362</v>
      </c>
      <c r="AJ13" s="1306" t="s">
        <v>3429</v>
      </c>
      <c r="AK13" s="5834" t="s">
        <v>2533</v>
      </c>
      <c r="AL13" s="203"/>
      <c r="AM13" s="184"/>
    </row>
    <row r="14" spans="1:39" s="102" customFormat="1" ht="13.8">
      <c r="A14" s="184"/>
      <c r="B14" s="203"/>
      <c r="C14" s="2480" t="s">
        <v>734</v>
      </c>
      <c r="D14" s="5841" t="s">
        <v>735</v>
      </c>
      <c r="E14" s="5842" t="s">
        <v>736</v>
      </c>
      <c r="F14" s="5841" t="s">
        <v>1249</v>
      </c>
      <c r="G14" s="5847" t="s">
        <v>738</v>
      </c>
      <c r="H14" s="5847" t="s">
        <v>1546</v>
      </c>
      <c r="I14" s="5841" t="s">
        <v>1547</v>
      </c>
      <c r="J14" s="5900" t="s">
        <v>1548</v>
      </c>
      <c r="K14" s="5841" t="s">
        <v>1549</v>
      </c>
      <c r="L14" s="5841" t="s">
        <v>1550</v>
      </c>
      <c r="M14" s="5847" t="s">
        <v>1551</v>
      </c>
      <c r="N14" s="5847" t="s">
        <v>1552</v>
      </c>
      <c r="O14" s="5847" t="s">
        <v>1553</v>
      </c>
      <c r="P14" s="5847" t="s">
        <v>1554</v>
      </c>
      <c r="Q14" s="5844" t="s">
        <v>1555</v>
      </c>
      <c r="R14" s="5847" t="s">
        <v>2266</v>
      </c>
      <c r="S14" s="5844" t="s">
        <v>2267</v>
      </c>
      <c r="T14" s="5901" t="s">
        <v>2268</v>
      </c>
      <c r="U14" s="5901" t="s">
        <v>2269</v>
      </c>
      <c r="V14" s="5901" t="s">
        <v>2270</v>
      </c>
      <c r="W14" s="295"/>
      <c r="X14" s="5775" t="s">
        <v>2717</v>
      </c>
      <c r="Y14" s="5775" t="s">
        <v>2718</v>
      </c>
      <c r="Z14" s="5775" t="s">
        <v>2719</v>
      </c>
      <c r="AA14" s="5775" t="s">
        <v>3005</v>
      </c>
      <c r="AB14" s="5903" t="s">
        <v>3006</v>
      </c>
      <c r="AC14" s="5904" t="s">
        <v>3007</v>
      </c>
      <c r="AD14" s="5904" t="s">
        <v>3008</v>
      </c>
      <c r="AE14" s="5904" t="s">
        <v>3009</v>
      </c>
      <c r="AF14" s="5904" t="s">
        <v>3010</v>
      </c>
      <c r="AG14" s="5904" t="s">
        <v>3011</v>
      </c>
      <c r="AH14" s="203"/>
      <c r="AI14" s="5905" t="s">
        <v>3012</v>
      </c>
      <c r="AJ14" s="5905" t="s">
        <v>3013</v>
      </c>
      <c r="AK14" s="5905" t="s">
        <v>3014</v>
      </c>
      <c r="AL14" s="203"/>
      <c r="AM14" s="184"/>
    </row>
    <row r="15" spans="1:39" s="102" customFormat="1" ht="14.4">
      <c r="A15" s="184"/>
      <c r="B15" s="203"/>
      <c r="C15" s="5853"/>
      <c r="D15" s="5929"/>
      <c r="E15" s="5929"/>
      <c r="F15" s="5930"/>
      <c r="G15" s="5931"/>
      <c r="H15" s="5931"/>
      <c r="I15" s="5932" t="s">
        <v>464</v>
      </c>
      <c r="J15" s="5933"/>
      <c r="K15" s="5931"/>
      <c r="L15" s="5931"/>
      <c r="M15" s="5931"/>
      <c r="N15" s="5931"/>
      <c r="O15" s="5931"/>
      <c r="P15" s="5931"/>
      <c r="Q15" s="5931"/>
      <c r="R15" s="5931"/>
      <c r="S15" s="5934"/>
      <c r="T15" s="5931"/>
      <c r="U15" s="5934"/>
      <c r="V15" s="5910"/>
      <c r="W15" s="203"/>
      <c r="X15" s="5935"/>
      <c r="Y15" s="5936"/>
      <c r="Z15" s="5936"/>
      <c r="AA15" s="5936"/>
      <c r="AB15" s="5936"/>
      <c r="AC15" s="5936"/>
      <c r="AD15" s="5936"/>
      <c r="AE15" s="5936"/>
      <c r="AF15" s="5937"/>
      <c r="AG15" s="5938"/>
      <c r="AH15" s="203"/>
      <c r="AI15" s="5915"/>
      <c r="AJ15" s="5916"/>
      <c r="AK15" s="5916"/>
      <c r="AL15" s="203"/>
      <c r="AM15" s="184"/>
    </row>
    <row r="16" spans="1:39" s="102" customFormat="1" ht="13.8">
      <c r="A16" s="184"/>
      <c r="B16" s="203"/>
      <c r="C16" s="5853" t="s">
        <v>3405</v>
      </c>
      <c r="D16" s="2016"/>
      <c r="E16" s="2016"/>
      <c r="F16" s="2017" t="b">
        <v>1</v>
      </c>
      <c r="G16" s="2016"/>
      <c r="H16" s="2018"/>
      <c r="I16" s="2018"/>
      <c r="J16" s="2019"/>
      <c r="K16" s="2020"/>
      <c r="L16" s="2021"/>
      <c r="M16" s="2021"/>
      <c r="N16" s="2020"/>
      <c r="O16" s="2020"/>
      <c r="P16" s="2020"/>
      <c r="Q16" s="2020"/>
      <c r="R16" s="2020"/>
      <c r="S16" s="2020"/>
      <c r="T16" s="2020"/>
      <c r="U16" s="2020"/>
      <c r="V16" s="1753">
        <f>+S16+T16-U16</f>
        <v>0</v>
      </c>
      <c r="W16" s="203"/>
      <c r="X16" s="5918">
        <f>Y16+Z16</f>
        <v>0</v>
      </c>
      <c r="Y16" s="1754"/>
      <c r="Z16" s="1754"/>
      <c r="AA16" s="1754"/>
      <c r="AB16" s="1754"/>
      <c r="AC16" s="1754"/>
      <c r="AD16" s="1754"/>
      <c r="AE16" s="1754"/>
      <c r="AF16" s="2023">
        <f>AC16+AD16-AE16</f>
        <v>0</v>
      </c>
      <c r="AG16" s="1755">
        <f>Z16+AB16</f>
        <v>0</v>
      </c>
      <c r="AH16" s="203"/>
      <c r="AI16" s="5919"/>
      <c r="AJ16" s="5919"/>
      <c r="AK16" s="5919"/>
      <c r="AL16" s="203"/>
      <c r="AM16" s="184"/>
    </row>
    <row r="17" spans="1:39" s="102" customFormat="1" ht="13.8">
      <c r="A17" s="184"/>
      <c r="B17" s="203"/>
      <c r="C17" s="5853" t="s">
        <v>3405</v>
      </c>
      <c r="D17" s="2016"/>
      <c r="E17" s="2016"/>
      <c r="F17" s="2017" t="b">
        <v>0</v>
      </c>
      <c r="G17" s="2016"/>
      <c r="H17" s="2018"/>
      <c r="I17" s="2018"/>
      <c r="J17" s="2019"/>
      <c r="K17" s="2020"/>
      <c r="L17" s="2021"/>
      <c r="M17" s="2021"/>
      <c r="N17" s="2020"/>
      <c r="O17" s="2020"/>
      <c r="P17" s="2020"/>
      <c r="Q17" s="2020"/>
      <c r="R17" s="2020"/>
      <c r="S17" s="2020"/>
      <c r="T17" s="2020"/>
      <c r="U17" s="2020"/>
      <c r="V17" s="1753">
        <f>+S17+T17-U17</f>
        <v>0</v>
      </c>
      <c r="W17" s="203"/>
      <c r="X17" s="5918">
        <f>Y17+Z17</f>
        <v>0</v>
      </c>
      <c r="Y17" s="1754"/>
      <c r="Z17" s="1754"/>
      <c r="AA17" s="1754"/>
      <c r="AB17" s="1754"/>
      <c r="AC17" s="1754"/>
      <c r="AD17" s="1754"/>
      <c r="AE17" s="1754"/>
      <c r="AF17" s="2023">
        <f t="shared" ref="AF17:AF47" si="0">AC17+AD17-AE17</f>
        <v>0</v>
      </c>
      <c r="AG17" s="1755">
        <f>Z17+AB17</f>
        <v>0</v>
      </c>
      <c r="AH17" s="203"/>
      <c r="AI17" s="5919"/>
      <c r="AJ17" s="5919"/>
      <c r="AK17" s="5919"/>
      <c r="AL17" s="203"/>
      <c r="AM17" s="184"/>
    </row>
    <row r="18" spans="1:39" s="102" customFormat="1" ht="13.8">
      <c r="A18" s="184"/>
      <c r="B18" s="203"/>
      <c r="C18" s="5853" t="s">
        <v>3405</v>
      </c>
      <c r="D18" s="2016"/>
      <c r="E18" s="2016"/>
      <c r="F18" s="2017" t="b">
        <v>1</v>
      </c>
      <c r="G18" s="2016"/>
      <c r="H18" s="2018"/>
      <c r="I18" s="2018"/>
      <c r="J18" s="2019"/>
      <c r="K18" s="2020"/>
      <c r="L18" s="2021"/>
      <c r="M18" s="2021"/>
      <c r="N18" s="2020"/>
      <c r="O18" s="2020"/>
      <c r="P18" s="2020"/>
      <c r="Q18" s="2020"/>
      <c r="R18" s="2020"/>
      <c r="S18" s="2020"/>
      <c r="T18" s="2020"/>
      <c r="U18" s="2020"/>
      <c r="V18" s="1753">
        <f>+S18+T18-U18</f>
        <v>0</v>
      </c>
      <c r="W18" s="203"/>
      <c r="X18" s="5918">
        <f>Y18+Z18</f>
        <v>0</v>
      </c>
      <c r="Y18" s="1754"/>
      <c r="Z18" s="1754"/>
      <c r="AA18" s="1754"/>
      <c r="AB18" s="1754"/>
      <c r="AC18" s="1754"/>
      <c r="AD18" s="1754"/>
      <c r="AE18" s="1754"/>
      <c r="AF18" s="2023">
        <f t="shared" si="0"/>
        <v>0</v>
      </c>
      <c r="AG18" s="1755">
        <f>Z18+AB18</f>
        <v>0</v>
      </c>
      <c r="AH18" s="203"/>
      <c r="AI18" s="5919"/>
      <c r="AJ18" s="5919"/>
      <c r="AK18" s="5919"/>
      <c r="AL18" s="203"/>
      <c r="AM18" s="184"/>
    </row>
    <row r="19" spans="1:39" s="102" customFormat="1" ht="13.8">
      <c r="A19" s="184"/>
      <c r="B19" s="203"/>
      <c r="C19" s="5853" t="s">
        <v>3405</v>
      </c>
      <c r="D19" s="2016"/>
      <c r="E19" s="2016"/>
      <c r="F19" s="2017" t="b">
        <v>1</v>
      </c>
      <c r="G19" s="2016"/>
      <c r="H19" s="2018"/>
      <c r="I19" s="2018"/>
      <c r="J19" s="2019"/>
      <c r="K19" s="2020"/>
      <c r="L19" s="2021"/>
      <c r="M19" s="2021"/>
      <c r="N19" s="2020"/>
      <c r="O19" s="2020"/>
      <c r="P19" s="2020"/>
      <c r="Q19" s="2020"/>
      <c r="R19" s="2020"/>
      <c r="S19" s="2020"/>
      <c r="T19" s="2020"/>
      <c r="U19" s="2020"/>
      <c r="V19" s="1753">
        <f t="shared" ref="V19:V48" si="1">+S19+T19-U19</f>
        <v>0</v>
      </c>
      <c r="W19" s="203"/>
      <c r="X19" s="5918">
        <f t="shared" ref="X19:X48" si="2">Y19+Z19</f>
        <v>0</v>
      </c>
      <c r="Y19" s="1754"/>
      <c r="Z19" s="1754"/>
      <c r="AA19" s="1754"/>
      <c r="AB19" s="1754"/>
      <c r="AC19" s="1754"/>
      <c r="AD19" s="1754"/>
      <c r="AE19" s="1754"/>
      <c r="AF19" s="2023">
        <f t="shared" si="0"/>
        <v>0</v>
      </c>
      <c r="AG19" s="1755">
        <f t="shared" ref="AG19:AG48" si="3">Z19+AB19</f>
        <v>0</v>
      </c>
      <c r="AH19" s="203"/>
      <c r="AI19" s="5919"/>
      <c r="AJ19" s="5919"/>
      <c r="AK19" s="5919"/>
      <c r="AL19" s="203"/>
      <c r="AM19" s="184"/>
    </row>
    <row r="20" spans="1:39" s="102" customFormat="1" ht="13.8">
      <c r="A20" s="184"/>
      <c r="B20" s="203"/>
      <c r="C20" s="5853" t="s">
        <v>3405</v>
      </c>
      <c r="D20" s="2016"/>
      <c r="E20" s="2016"/>
      <c r="F20" s="2017" t="b">
        <v>1</v>
      </c>
      <c r="G20" s="2016"/>
      <c r="H20" s="2018"/>
      <c r="I20" s="2018"/>
      <c r="J20" s="2019"/>
      <c r="K20" s="2020"/>
      <c r="L20" s="2021"/>
      <c r="M20" s="2021"/>
      <c r="N20" s="2020"/>
      <c r="O20" s="2020"/>
      <c r="P20" s="2020"/>
      <c r="Q20" s="2020"/>
      <c r="R20" s="2020"/>
      <c r="S20" s="2020"/>
      <c r="T20" s="2020"/>
      <c r="U20" s="2020"/>
      <c r="V20" s="1753">
        <f t="shared" si="1"/>
        <v>0</v>
      </c>
      <c r="W20" s="203"/>
      <c r="X20" s="5918">
        <f t="shared" si="2"/>
        <v>0</v>
      </c>
      <c r="Y20" s="1754"/>
      <c r="Z20" s="1754"/>
      <c r="AA20" s="1754"/>
      <c r="AB20" s="1754"/>
      <c r="AC20" s="1754"/>
      <c r="AD20" s="1754"/>
      <c r="AE20" s="1754"/>
      <c r="AF20" s="2023">
        <f t="shared" si="0"/>
        <v>0</v>
      </c>
      <c r="AG20" s="1755">
        <f t="shared" si="3"/>
        <v>0</v>
      </c>
      <c r="AH20" s="203"/>
      <c r="AI20" s="5919"/>
      <c r="AJ20" s="5919"/>
      <c r="AK20" s="5919"/>
      <c r="AL20" s="203"/>
      <c r="AM20" s="184"/>
    </row>
    <row r="21" spans="1:39" s="102" customFormat="1" ht="13.8">
      <c r="A21" s="184"/>
      <c r="B21" s="203"/>
      <c r="C21" s="5853" t="s">
        <v>3405</v>
      </c>
      <c r="D21" s="2016"/>
      <c r="E21" s="2016"/>
      <c r="F21" s="2017" t="b">
        <v>1</v>
      </c>
      <c r="G21" s="2016"/>
      <c r="H21" s="2018"/>
      <c r="I21" s="2018"/>
      <c r="J21" s="2019"/>
      <c r="K21" s="2020"/>
      <c r="L21" s="2021"/>
      <c r="M21" s="2021"/>
      <c r="N21" s="2020"/>
      <c r="O21" s="2020"/>
      <c r="P21" s="2020"/>
      <c r="Q21" s="2020"/>
      <c r="R21" s="2020"/>
      <c r="S21" s="2020"/>
      <c r="T21" s="2020"/>
      <c r="U21" s="2020"/>
      <c r="V21" s="1753">
        <f t="shared" si="1"/>
        <v>0</v>
      </c>
      <c r="W21" s="203"/>
      <c r="X21" s="5918">
        <f t="shared" si="2"/>
        <v>0</v>
      </c>
      <c r="Y21" s="1754"/>
      <c r="Z21" s="1754"/>
      <c r="AA21" s="1754"/>
      <c r="AB21" s="1754"/>
      <c r="AC21" s="1754"/>
      <c r="AD21" s="1754"/>
      <c r="AE21" s="1754"/>
      <c r="AF21" s="2023">
        <f t="shared" si="0"/>
        <v>0</v>
      </c>
      <c r="AG21" s="1755">
        <f t="shared" si="3"/>
        <v>0</v>
      </c>
      <c r="AH21" s="203"/>
      <c r="AI21" s="5919"/>
      <c r="AJ21" s="5919"/>
      <c r="AK21" s="5919"/>
      <c r="AL21" s="203"/>
      <c r="AM21" s="184"/>
    </row>
    <row r="22" spans="1:39" s="102" customFormat="1" ht="13.8">
      <c r="A22" s="184"/>
      <c r="B22" s="203"/>
      <c r="C22" s="5853" t="s">
        <v>3405</v>
      </c>
      <c r="D22" s="2016"/>
      <c r="E22" s="2016"/>
      <c r="F22" s="2017" t="b">
        <v>0</v>
      </c>
      <c r="G22" s="2016"/>
      <c r="H22" s="2018"/>
      <c r="I22" s="2018"/>
      <c r="J22" s="2019"/>
      <c r="K22" s="2020"/>
      <c r="L22" s="2021"/>
      <c r="M22" s="2021"/>
      <c r="N22" s="2020"/>
      <c r="O22" s="2020"/>
      <c r="P22" s="2020"/>
      <c r="Q22" s="2020"/>
      <c r="R22" s="2020"/>
      <c r="S22" s="2020"/>
      <c r="T22" s="2020"/>
      <c r="U22" s="2020"/>
      <c r="V22" s="1753">
        <f t="shared" si="1"/>
        <v>0</v>
      </c>
      <c r="W22" s="203"/>
      <c r="X22" s="5918">
        <f t="shared" si="2"/>
        <v>0</v>
      </c>
      <c r="Y22" s="1754"/>
      <c r="Z22" s="1754"/>
      <c r="AA22" s="1754"/>
      <c r="AB22" s="1754"/>
      <c r="AC22" s="1754"/>
      <c r="AD22" s="1754"/>
      <c r="AE22" s="1754"/>
      <c r="AF22" s="2023">
        <f t="shared" si="0"/>
        <v>0</v>
      </c>
      <c r="AG22" s="1755">
        <f t="shared" si="3"/>
        <v>0</v>
      </c>
      <c r="AH22" s="203"/>
      <c r="AI22" s="5919"/>
      <c r="AJ22" s="5919"/>
      <c r="AK22" s="5919"/>
      <c r="AL22" s="203"/>
      <c r="AM22" s="184"/>
    </row>
    <row r="23" spans="1:39" s="102" customFormat="1" ht="13.8">
      <c r="A23" s="184"/>
      <c r="B23" s="203"/>
      <c r="C23" s="5853" t="s">
        <v>3405</v>
      </c>
      <c r="D23" s="2016"/>
      <c r="E23" s="2016"/>
      <c r="F23" s="2017" t="b">
        <v>1</v>
      </c>
      <c r="G23" s="2016"/>
      <c r="H23" s="2018"/>
      <c r="I23" s="2018"/>
      <c r="J23" s="2019"/>
      <c r="K23" s="2020"/>
      <c r="L23" s="2021"/>
      <c r="M23" s="2021"/>
      <c r="N23" s="2020"/>
      <c r="O23" s="2020"/>
      <c r="P23" s="2020"/>
      <c r="Q23" s="2020"/>
      <c r="R23" s="2020"/>
      <c r="S23" s="2020"/>
      <c r="T23" s="2020"/>
      <c r="U23" s="2020"/>
      <c r="V23" s="1753">
        <f t="shared" si="1"/>
        <v>0</v>
      </c>
      <c r="W23" s="203"/>
      <c r="X23" s="5918">
        <f t="shared" si="2"/>
        <v>0</v>
      </c>
      <c r="Y23" s="1754"/>
      <c r="Z23" s="1754"/>
      <c r="AA23" s="1754"/>
      <c r="AB23" s="1754"/>
      <c r="AC23" s="1754"/>
      <c r="AD23" s="1754"/>
      <c r="AE23" s="1754"/>
      <c r="AF23" s="2023">
        <f t="shared" si="0"/>
        <v>0</v>
      </c>
      <c r="AG23" s="1755">
        <f t="shared" si="3"/>
        <v>0</v>
      </c>
      <c r="AH23" s="203"/>
      <c r="AI23" s="5919"/>
      <c r="AJ23" s="5919"/>
      <c r="AK23" s="5919"/>
      <c r="AL23" s="203"/>
      <c r="AM23" s="184"/>
    </row>
    <row r="24" spans="1:39" s="102" customFormat="1" ht="13.8">
      <c r="A24" s="184"/>
      <c r="B24" s="203"/>
      <c r="C24" s="5853" t="s">
        <v>3405</v>
      </c>
      <c r="D24" s="2016"/>
      <c r="E24" s="2016"/>
      <c r="F24" s="2017" t="b">
        <v>1</v>
      </c>
      <c r="G24" s="2016"/>
      <c r="H24" s="2018"/>
      <c r="I24" s="2018"/>
      <c r="J24" s="2019"/>
      <c r="K24" s="2020"/>
      <c r="L24" s="2021"/>
      <c r="M24" s="2021"/>
      <c r="N24" s="2020"/>
      <c r="O24" s="2020"/>
      <c r="P24" s="2020"/>
      <c r="Q24" s="2020"/>
      <c r="R24" s="2020"/>
      <c r="S24" s="2020"/>
      <c r="T24" s="2020"/>
      <c r="U24" s="2020"/>
      <c r="V24" s="1753">
        <f t="shared" si="1"/>
        <v>0</v>
      </c>
      <c r="W24" s="203"/>
      <c r="X24" s="5918">
        <f t="shared" si="2"/>
        <v>0</v>
      </c>
      <c r="Y24" s="1754"/>
      <c r="Z24" s="1754"/>
      <c r="AA24" s="1754"/>
      <c r="AB24" s="1754"/>
      <c r="AC24" s="1754"/>
      <c r="AD24" s="1754"/>
      <c r="AE24" s="1754"/>
      <c r="AF24" s="2023">
        <f t="shared" si="0"/>
        <v>0</v>
      </c>
      <c r="AG24" s="1755">
        <f t="shared" si="3"/>
        <v>0</v>
      </c>
      <c r="AH24" s="203"/>
      <c r="AI24" s="5919"/>
      <c r="AJ24" s="5919"/>
      <c r="AK24" s="5919"/>
      <c r="AL24" s="203"/>
      <c r="AM24" s="184"/>
    </row>
    <row r="25" spans="1:39" s="102" customFormat="1" ht="13.8">
      <c r="A25" s="184"/>
      <c r="B25" s="203"/>
      <c r="C25" s="5853" t="s">
        <v>3405</v>
      </c>
      <c r="D25" s="2016"/>
      <c r="E25" s="2016"/>
      <c r="F25" s="2017" t="b">
        <v>1</v>
      </c>
      <c r="G25" s="2016"/>
      <c r="H25" s="2018"/>
      <c r="I25" s="2018"/>
      <c r="J25" s="2019"/>
      <c r="K25" s="2020"/>
      <c r="L25" s="2021"/>
      <c r="M25" s="2021"/>
      <c r="N25" s="2020"/>
      <c r="O25" s="2020"/>
      <c r="P25" s="2020"/>
      <c r="Q25" s="2020"/>
      <c r="R25" s="2020"/>
      <c r="S25" s="2020"/>
      <c r="T25" s="2020"/>
      <c r="U25" s="2020"/>
      <c r="V25" s="1753">
        <f t="shared" si="1"/>
        <v>0</v>
      </c>
      <c r="W25" s="203"/>
      <c r="X25" s="5918">
        <f t="shared" si="2"/>
        <v>0</v>
      </c>
      <c r="Y25" s="1754"/>
      <c r="Z25" s="1754"/>
      <c r="AA25" s="1754"/>
      <c r="AB25" s="1754"/>
      <c r="AC25" s="1754"/>
      <c r="AD25" s="1754"/>
      <c r="AE25" s="1754"/>
      <c r="AF25" s="2023">
        <f t="shared" si="0"/>
        <v>0</v>
      </c>
      <c r="AG25" s="1755">
        <f t="shared" si="3"/>
        <v>0</v>
      </c>
      <c r="AH25" s="203"/>
      <c r="AI25" s="5919"/>
      <c r="AJ25" s="5919"/>
      <c r="AK25" s="5919"/>
      <c r="AL25" s="203"/>
      <c r="AM25" s="184"/>
    </row>
    <row r="26" spans="1:39" s="102" customFormat="1" ht="13.8">
      <c r="A26" s="184"/>
      <c r="B26" s="203"/>
      <c r="C26" s="5853" t="s">
        <v>3405</v>
      </c>
      <c r="D26" s="2016"/>
      <c r="E26" s="2016"/>
      <c r="F26" s="2017" t="b">
        <v>1</v>
      </c>
      <c r="G26" s="2016"/>
      <c r="H26" s="2018"/>
      <c r="I26" s="2018"/>
      <c r="J26" s="2019"/>
      <c r="K26" s="2020"/>
      <c r="L26" s="2021"/>
      <c r="M26" s="2021"/>
      <c r="N26" s="2020"/>
      <c r="O26" s="2020"/>
      <c r="P26" s="2020"/>
      <c r="Q26" s="2020"/>
      <c r="R26" s="2020"/>
      <c r="S26" s="2020"/>
      <c r="T26" s="2020"/>
      <c r="U26" s="2020"/>
      <c r="V26" s="1753">
        <f t="shared" si="1"/>
        <v>0</v>
      </c>
      <c r="W26" s="203"/>
      <c r="X26" s="5918">
        <f t="shared" si="2"/>
        <v>0</v>
      </c>
      <c r="Y26" s="1754"/>
      <c r="Z26" s="1754"/>
      <c r="AA26" s="1754"/>
      <c r="AB26" s="1754"/>
      <c r="AC26" s="1754"/>
      <c r="AD26" s="1754"/>
      <c r="AE26" s="1754"/>
      <c r="AF26" s="2023">
        <f t="shared" si="0"/>
        <v>0</v>
      </c>
      <c r="AG26" s="1755">
        <f t="shared" si="3"/>
        <v>0</v>
      </c>
      <c r="AH26" s="203"/>
      <c r="AI26" s="5919"/>
      <c r="AJ26" s="5919"/>
      <c r="AK26" s="5919"/>
      <c r="AL26" s="203"/>
      <c r="AM26" s="184"/>
    </row>
    <row r="27" spans="1:39" s="102" customFormat="1" ht="13.8">
      <c r="A27" s="184"/>
      <c r="B27" s="203"/>
      <c r="C27" s="5853" t="s">
        <v>3405</v>
      </c>
      <c r="D27" s="2016"/>
      <c r="E27" s="2016"/>
      <c r="F27" s="2017" t="b">
        <v>1</v>
      </c>
      <c r="G27" s="2016"/>
      <c r="H27" s="2018"/>
      <c r="I27" s="2018"/>
      <c r="J27" s="2019"/>
      <c r="K27" s="2020"/>
      <c r="L27" s="2021"/>
      <c r="M27" s="2021"/>
      <c r="N27" s="2020"/>
      <c r="O27" s="2020"/>
      <c r="P27" s="2020"/>
      <c r="Q27" s="2020"/>
      <c r="R27" s="2020"/>
      <c r="S27" s="2020"/>
      <c r="T27" s="2020"/>
      <c r="U27" s="2020"/>
      <c r="V27" s="1753">
        <f t="shared" si="1"/>
        <v>0</v>
      </c>
      <c r="W27" s="203"/>
      <c r="X27" s="5918">
        <f t="shared" si="2"/>
        <v>0</v>
      </c>
      <c r="Y27" s="1754"/>
      <c r="Z27" s="1754"/>
      <c r="AA27" s="1754"/>
      <c r="AB27" s="1754"/>
      <c r="AC27" s="1754"/>
      <c r="AD27" s="1754"/>
      <c r="AE27" s="1754"/>
      <c r="AF27" s="2023">
        <f t="shared" si="0"/>
        <v>0</v>
      </c>
      <c r="AG27" s="1755">
        <f t="shared" si="3"/>
        <v>0</v>
      </c>
      <c r="AH27" s="203"/>
      <c r="AI27" s="5919"/>
      <c r="AJ27" s="5919"/>
      <c r="AK27" s="5919"/>
      <c r="AL27" s="203"/>
      <c r="AM27" s="184"/>
    </row>
    <row r="28" spans="1:39" s="102" customFormat="1" ht="13.8">
      <c r="A28" s="184"/>
      <c r="B28" s="203"/>
      <c r="C28" s="5853" t="s">
        <v>3405</v>
      </c>
      <c r="D28" s="2016"/>
      <c r="E28" s="2016"/>
      <c r="F28" s="2017" t="b">
        <v>1</v>
      </c>
      <c r="G28" s="2016"/>
      <c r="H28" s="2018"/>
      <c r="I28" s="2018"/>
      <c r="J28" s="2019"/>
      <c r="K28" s="2020"/>
      <c r="L28" s="2021"/>
      <c r="M28" s="2021"/>
      <c r="N28" s="2020"/>
      <c r="O28" s="2020"/>
      <c r="P28" s="2020"/>
      <c r="Q28" s="2020"/>
      <c r="R28" s="2020"/>
      <c r="S28" s="2020"/>
      <c r="T28" s="2020"/>
      <c r="U28" s="2020"/>
      <c r="V28" s="1753">
        <f t="shared" si="1"/>
        <v>0</v>
      </c>
      <c r="W28" s="203"/>
      <c r="X28" s="5918">
        <f t="shared" si="2"/>
        <v>0</v>
      </c>
      <c r="Y28" s="1754"/>
      <c r="Z28" s="1754"/>
      <c r="AA28" s="1754"/>
      <c r="AB28" s="1754"/>
      <c r="AC28" s="1754"/>
      <c r="AD28" s="1754"/>
      <c r="AE28" s="1754"/>
      <c r="AF28" s="2023">
        <f t="shared" si="0"/>
        <v>0</v>
      </c>
      <c r="AG28" s="1755">
        <f t="shared" si="3"/>
        <v>0</v>
      </c>
      <c r="AH28" s="203"/>
      <c r="AI28" s="5919"/>
      <c r="AJ28" s="5919"/>
      <c r="AK28" s="5919"/>
      <c r="AL28" s="203"/>
      <c r="AM28" s="184"/>
    </row>
    <row r="29" spans="1:39" s="102" customFormat="1" ht="13.8">
      <c r="A29" s="184"/>
      <c r="B29" s="203"/>
      <c r="C29" s="5853" t="s">
        <v>3405</v>
      </c>
      <c r="D29" s="2016"/>
      <c r="E29" s="2016"/>
      <c r="F29" s="2017" t="b">
        <v>1</v>
      </c>
      <c r="G29" s="2016"/>
      <c r="H29" s="2018"/>
      <c r="I29" s="2018"/>
      <c r="J29" s="2019"/>
      <c r="K29" s="2020"/>
      <c r="L29" s="2021"/>
      <c r="M29" s="2021"/>
      <c r="N29" s="2020"/>
      <c r="O29" s="2020"/>
      <c r="P29" s="2020"/>
      <c r="Q29" s="2020"/>
      <c r="R29" s="2020"/>
      <c r="S29" s="2020"/>
      <c r="T29" s="2020"/>
      <c r="U29" s="2020"/>
      <c r="V29" s="1753">
        <f t="shared" si="1"/>
        <v>0</v>
      </c>
      <c r="W29" s="203"/>
      <c r="X29" s="5918">
        <f t="shared" si="2"/>
        <v>0</v>
      </c>
      <c r="Y29" s="1754"/>
      <c r="Z29" s="1754"/>
      <c r="AA29" s="1754"/>
      <c r="AB29" s="1754"/>
      <c r="AC29" s="1754"/>
      <c r="AD29" s="1754"/>
      <c r="AE29" s="1754"/>
      <c r="AF29" s="2023">
        <f t="shared" si="0"/>
        <v>0</v>
      </c>
      <c r="AG29" s="1755">
        <f t="shared" si="3"/>
        <v>0</v>
      </c>
      <c r="AH29" s="203"/>
      <c r="AI29" s="5919"/>
      <c r="AJ29" s="5919"/>
      <c r="AK29" s="5919"/>
      <c r="AL29" s="203"/>
      <c r="AM29" s="184"/>
    </row>
    <row r="30" spans="1:39" s="102" customFormat="1" ht="13.8">
      <c r="A30" s="184"/>
      <c r="B30" s="203"/>
      <c r="C30" s="5853" t="s">
        <v>3405</v>
      </c>
      <c r="D30" s="2016"/>
      <c r="E30" s="2016"/>
      <c r="F30" s="2017" t="b">
        <v>1</v>
      </c>
      <c r="G30" s="2016"/>
      <c r="H30" s="2018"/>
      <c r="I30" s="2018"/>
      <c r="J30" s="2019"/>
      <c r="K30" s="2020"/>
      <c r="L30" s="2021"/>
      <c r="M30" s="2021"/>
      <c r="N30" s="2020"/>
      <c r="O30" s="2020"/>
      <c r="P30" s="2020"/>
      <c r="Q30" s="2020"/>
      <c r="R30" s="2020"/>
      <c r="S30" s="2020"/>
      <c r="T30" s="2020"/>
      <c r="U30" s="2020"/>
      <c r="V30" s="1753">
        <f t="shared" si="1"/>
        <v>0</v>
      </c>
      <c r="W30" s="203"/>
      <c r="X30" s="5918">
        <f t="shared" si="2"/>
        <v>0</v>
      </c>
      <c r="Y30" s="1754"/>
      <c r="Z30" s="1754"/>
      <c r="AA30" s="1754"/>
      <c r="AB30" s="1754"/>
      <c r="AC30" s="1754"/>
      <c r="AD30" s="1754"/>
      <c r="AE30" s="1754"/>
      <c r="AF30" s="2023">
        <f t="shared" si="0"/>
        <v>0</v>
      </c>
      <c r="AG30" s="1755">
        <f t="shared" si="3"/>
        <v>0</v>
      </c>
      <c r="AH30" s="203"/>
      <c r="AI30" s="5919"/>
      <c r="AJ30" s="5919"/>
      <c r="AK30" s="5919"/>
      <c r="AL30" s="203"/>
      <c r="AM30" s="184"/>
    </row>
    <row r="31" spans="1:39" s="102" customFormat="1" ht="13.8">
      <c r="A31" s="184"/>
      <c r="B31" s="203"/>
      <c r="C31" s="5853" t="s">
        <v>3405</v>
      </c>
      <c r="D31" s="2016"/>
      <c r="E31" s="2016"/>
      <c r="F31" s="2017" t="b">
        <v>1</v>
      </c>
      <c r="G31" s="2016"/>
      <c r="H31" s="2018"/>
      <c r="I31" s="2018"/>
      <c r="J31" s="2019"/>
      <c r="K31" s="2020"/>
      <c r="L31" s="2021"/>
      <c r="M31" s="2021"/>
      <c r="N31" s="2020"/>
      <c r="O31" s="2020"/>
      <c r="P31" s="2020"/>
      <c r="Q31" s="2020"/>
      <c r="R31" s="2020"/>
      <c r="S31" s="2020"/>
      <c r="T31" s="2020"/>
      <c r="U31" s="2020"/>
      <c r="V31" s="1753">
        <f t="shared" si="1"/>
        <v>0</v>
      </c>
      <c r="W31" s="203"/>
      <c r="X31" s="5918">
        <f t="shared" si="2"/>
        <v>0</v>
      </c>
      <c r="Y31" s="1754"/>
      <c r="Z31" s="1754"/>
      <c r="AA31" s="1754"/>
      <c r="AB31" s="1754"/>
      <c r="AC31" s="1754"/>
      <c r="AD31" s="1754"/>
      <c r="AE31" s="1754"/>
      <c r="AF31" s="2023">
        <f t="shared" si="0"/>
        <v>0</v>
      </c>
      <c r="AG31" s="1755">
        <f t="shared" si="3"/>
        <v>0</v>
      </c>
      <c r="AH31" s="203"/>
      <c r="AI31" s="5919"/>
      <c r="AJ31" s="5919"/>
      <c r="AK31" s="5919"/>
      <c r="AL31" s="203"/>
      <c r="AM31" s="184"/>
    </row>
    <row r="32" spans="1:39" s="102" customFormat="1" ht="13.8">
      <c r="A32" s="184"/>
      <c r="B32" s="203"/>
      <c r="C32" s="5853" t="s">
        <v>3405</v>
      </c>
      <c r="D32" s="2016"/>
      <c r="E32" s="2016"/>
      <c r="F32" s="2017" t="b">
        <v>1</v>
      </c>
      <c r="G32" s="2016"/>
      <c r="H32" s="2018"/>
      <c r="I32" s="2018"/>
      <c r="J32" s="2019"/>
      <c r="K32" s="2020"/>
      <c r="L32" s="2021"/>
      <c r="M32" s="2021"/>
      <c r="N32" s="2020"/>
      <c r="O32" s="2020"/>
      <c r="P32" s="2020"/>
      <c r="Q32" s="2020"/>
      <c r="R32" s="2020"/>
      <c r="S32" s="2020"/>
      <c r="T32" s="2020"/>
      <c r="U32" s="2020"/>
      <c r="V32" s="1753">
        <f t="shared" si="1"/>
        <v>0</v>
      </c>
      <c r="W32" s="203"/>
      <c r="X32" s="5918">
        <f t="shared" si="2"/>
        <v>0</v>
      </c>
      <c r="Y32" s="1754"/>
      <c r="Z32" s="1754"/>
      <c r="AA32" s="1754"/>
      <c r="AB32" s="1754"/>
      <c r="AC32" s="1754"/>
      <c r="AD32" s="1754"/>
      <c r="AE32" s="1754"/>
      <c r="AF32" s="2023">
        <f t="shared" si="0"/>
        <v>0</v>
      </c>
      <c r="AG32" s="1755">
        <f t="shared" si="3"/>
        <v>0</v>
      </c>
      <c r="AH32" s="203"/>
      <c r="AI32" s="5919"/>
      <c r="AJ32" s="5919"/>
      <c r="AK32" s="5919"/>
      <c r="AL32" s="203"/>
      <c r="AM32" s="184"/>
    </row>
    <row r="33" spans="1:39" s="102" customFormat="1" ht="13.8">
      <c r="A33" s="184"/>
      <c r="B33" s="203"/>
      <c r="C33" s="5853" t="s">
        <v>3405</v>
      </c>
      <c r="D33" s="2016"/>
      <c r="E33" s="2016"/>
      <c r="F33" s="2017" t="b">
        <v>1</v>
      </c>
      <c r="G33" s="2016"/>
      <c r="H33" s="2018"/>
      <c r="I33" s="2018"/>
      <c r="J33" s="2019"/>
      <c r="K33" s="2020"/>
      <c r="L33" s="2021"/>
      <c r="M33" s="2021"/>
      <c r="N33" s="2020"/>
      <c r="O33" s="2020"/>
      <c r="P33" s="2020"/>
      <c r="Q33" s="2020"/>
      <c r="R33" s="2020"/>
      <c r="S33" s="2020"/>
      <c r="T33" s="2020"/>
      <c r="U33" s="2020"/>
      <c r="V33" s="1753">
        <f t="shared" si="1"/>
        <v>0</v>
      </c>
      <c r="W33" s="203"/>
      <c r="X33" s="5918">
        <f t="shared" si="2"/>
        <v>0</v>
      </c>
      <c r="Y33" s="1754"/>
      <c r="Z33" s="1754"/>
      <c r="AA33" s="1754"/>
      <c r="AB33" s="1754"/>
      <c r="AC33" s="1754"/>
      <c r="AD33" s="1754"/>
      <c r="AE33" s="1754"/>
      <c r="AF33" s="2023">
        <f t="shared" si="0"/>
        <v>0</v>
      </c>
      <c r="AG33" s="1755">
        <f t="shared" si="3"/>
        <v>0</v>
      </c>
      <c r="AH33" s="203"/>
      <c r="AI33" s="5919"/>
      <c r="AJ33" s="5919"/>
      <c r="AK33" s="5919"/>
      <c r="AL33" s="203"/>
      <c r="AM33" s="184"/>
    </row>
    <row r="34" spans="1:39" s="102" customFormat="1" ht="13.8">
      <c r="A34" s="184"/>
      <c r="B34" s="203"/>
      <c r="C34" s="5853" t="s">
        <v>3405</v>
      </c>
      <c r="D34" s="2016"/>
      <c r="E34" s="2016"/>
      <c r="F34" s="2017" t="b">
        <v>1</v>
      </c>
      <c r="G34" s="2016"/>
      <c r="H34" s="2018"/>
      <c r="I34" s="2018"/>
      <c r="J34" s="2019"/>
      <c r="K34" s="2020"/>
      <c r="L34" s="2021"/>
      <c r="M34" s="2021"/>
      <c r="N34" s="2020"/>
      <c r="O34" s="2020"/>
      <c r="P34" s="2020"/>
      <c r="Q34" s="2020"/>
      <c r="R34" s="2020"/>
      <c r="S34" s="2020"/>
      <c r="T34" s="2020"/>
      <c r="U34" s="2020"/>
      <c r="V34" s="1753">
        <f t="shared" si="1"/>
        <v>0</v>
      </c>
      <c r="W34" s="203"/>
      <c r="X34" s="5918">
        <f t="shared" si="2"/>
        <v>0</v>
      </c>
      <c r="Y34" s="1754"/>
      <c r="Z34" s="1754"/>
      <c r="AA34" s="1754"/>
      <c r="AB34" s="1754"/>
      <c r="AC34" s="1754"/>
      <c r="AD34" s="1754"/>
      <c r="AE34" s="1754"/>
      <c r="AF34" s="2023">
        <f t="shared" si="0"/>
        <v>0</v>
      </c>
      <c r="AG34" s="1755">
        <f t="shared" si="3"/>
        <v>0</v>
      </c>
      <c r="AH34" s="203"/>
      <c r="AI34" s="5919"/>
      <c r="AJ34" s="5919"/>
      <c r="AK34" s="5919"/>
      <c r="AL34" s="203"/>
      <c r="AM34" s="184"/>
    </row>
    <row r="35" spans="1:39" s="102" customFormat="1" ht="13.8">
      <c r="A35" s="184"/>
      <c r="B35" s="203"/>
      <c r="C35" s="5853" t="s">
        <v>3405</v>
      </c>
      <c r="D35" s="2016"/>
      <c r="E35" s="2016"/>
      <c r="F35" s="2017" t="b">
        <v>1</v>
      </c>
      <c r="G35" s="2016"/>
      <c r="H35" s="2018"/>
      <c r="I35" s="2018"/>
      <c r="J35" s="2019"/>
      <c r="K35" s="2020"/>
      <c r="L35" s="2021"/>
      <c r="M35" s="2021"/>
      <c r="N35" s="2020"/>
      <c r="O35" s="2020"/>
      <c r="P35" s="2020"/>
      <c r="Q35" s="2020"/>
      <c r="R35" s="2020"/>
      <c r="S35" s="2020"/>
      <c r="T35" s="2020"/>
      <c r="U35" s="2020"/>
      <c r="V35" s="1753">
        <f t="shared" si="1"/>
        <v>0</v>
      </c>
      <c r="W35" s="203"/>
      <c r="X35" s="5918">
        <f t="shared" si="2"/>
        <v>0</v>
      </c>
      <c r="Y35" s="1754"/>
      <c r="Z35" s="1754"/>
      <c r="AA35" s="1754"/>
      <c r="AB35" s="1754"/>
      <c r="AC35" s="1754"/>
      <c r="AD35" s="1754"/>
      <c r="AE35" s="1754"/>
      <c r="AF35" s="2023">
        <f t="shared" si="0"/>
        <v>0</v>
      </c>
      <c r="AG35" s="1755">
        <f t="shared" si="3"/>
        <v>0</v>
      </c>
      <c r="AH35" s="203"/>
      <c r="AI35" s="5919"/>
      <c r="AJ35" s="5919"/>
      <c r="AK35" s="5919"/>
      <c r="AL35" s="203"/>
      <c r="AM35" s="184"/>
    </row>
    <row r="36" spans="1:39" s="102" customFormat="1" ht="13.8">
      <c r="A36" s="184"/>
      <c r="B36" s="203"/>
      <c r="C36" s="5853" t="s">
        <v>3405</v>
      </c>
      <c r="D36" s="2016"/>
      <c r="E36" s="2016"/>
      <c r="F36" s="2017" t="b">
        <v>1</v>
      </c>
      <c r="G36" s="2016"/>
      <c r="H36" s="2018"/>
      <c r="I36" s="2018"/>
      <c r="J36" s="2019"/>
      <c r="K36" s="2020"/>
      <c r="L36" s="2021"/>
      <c r="M36" s="2021"/>
      <c r="N36" s="2020"/>
      <c r="O36" s="2020"/>
      <c r="P36" s="2020"/>
      <c r="Q36" s="2020"/>
      <c r="R36" s="2020"/>
      <c r="S36" s="2020"/>
      <c r="T36" s="2020"/>
      <c r="U36" s="2020"/>
      <c r="V36" s="1753">
        <f t="shared" si="1"/>
        <v>0</v>
      </c>
      <c r="W36" s="203"/>
      <c r="X36" s="5918">
        <f t="shared" si="2"/>
        <v>0</v>
      </c>
      <c r="Y36" s="1754"/>
      <c r="Z36" s="1754"/>
      <c r="AA36" s="1754"/>
      <c r="AB36" s="1754"/>
      <c r="AC36" s="1754"/>
      <c r="AD36" s="1754"/>
      <c r="AE36" s="1754"/>
      <c r="AF36" s="2023">
        <f t="shared" si="0"/>
        <v>0</v>
      </c>
      <c r="AG36" s="1755">
        <f t="shared" si="3"/>
        <v>0</v>
      </c>
      <c r="AH36" s="203"/>
      <c r="AI36" s="5919"/>
      <c r="AJ36" s="5919"/>
      <c r="AK36" s="5919"/>
      <c r="AL36" s="203"/>
      <c r="AM36" s="184"/>
    </row>
    <row r="37" spans="1:39" s="102" customFormat="1" ht="13.8">
      <c r="A37" s="184"/>
      <c r="B37" s="203"/>
      <c r="C37" s="5853" t="s">
        <v>3405</v>
      </c>
      <c r="D37" s="2016"/>
      <c r="E37" s="2016"/>
      <c r="F37" s="2017" t="b">
        <v>1</v>
      </c>
      <c r="G37" s="2016"/>
      <c r="H37" s="2018"/>
      <c r="I37" s="2018"/>
      <c r="J37" s="2019"/>
      <c r="K37" s="2020"/>
      <c r="L37" s="2021"/>
      <c r="M37" s="2021"/>
      <c r="N37" s="2020"/>
      <c r="O37" s="2020"/>
      <c r="P37" s="2020"/>
      <c r="Q37" s="2020"/>
      <c r="R37" s="2020"/>
      <c r="S37" s="2020"/>
      <c r="T37" s="2020"/>
      <c r="U37" s="2020"/>
      <c r="V37" s="1753">
        <f t="shared" si="1"/>
        <v>0</v>
      </c>
      <c r="W37" s="203"/>
      <c r="X37" s="5918">
        <f t="shared" si="2"/>
        <v>0</v>
      </c>
      <c r="Y37" s="1754"/>
      <c r="Z37" s="1754"/>
      <c r="AA37" s="1754"/>
      <c r="AB37" s="1754"/>
      <c r="AC37" s="1754"/>
      <c r="AD37" s="1754"/>
      <c r="AE37" s="1754"/>
      <c r="AF37" s="2023">
        <f t="shared" si="0"/>
        <v>0</v>
      </c>
      <c r="AG37" s="1755">
        <f t="shared" si="3"/>
        <v>0</v>
      </c>
      <c r="AH37" s="203"/>
      <c r="AI37" s="5919"/>
      <c r="AJ37" s="5919"/>
      <c r="AK37" s="5919"/>
      <c r="AL37" s="203"/>
      <c r="AM37" s="184"/>
    </row>
    <row r="38" spans="1:39" s="102" customFormat="1" ht="13.8">
      <c r="A38" s="184"/>
      <c r="B38" s="203"/>
      <c r="C38" s="5853" t="s">
        <v>3405</v>
      </c>
      <c r="D38" s="2016"/>
      <c r="E38" s="2016"/>
      <c r="F38" s="2017" t="b">
        <v>1</v>
      </c>
      <c r="G38" s="2016"/>
      <c r="H38" s="2018"/>
      <c r="I38" s="2018"/>
      <c r="J38" s="2019"/>
      <c r="K38" s="2020"/>
      <c r="L38" s="2021"/>
      <c r="M38" s="2021"/>
      <c r="N38" s="2020"/>
      <c r="O38" s="2020"/>
      <c r="P38" s="2020"/>
      <c r="Q38" s="2020"/>
      <c r="R38" s="2020"/>
      <c r="S38" s="2020"/>
      <c r="T38" s="2020"/>
      <c r="U38" s="2020"/>
      <c r="V38" s="1753">
        <f t="shared" si="1"/>
        <v>0</v>
      </c>
      <c r="W38" s="203"/>
      <c r="X38" s="5918">
        <f t="shared" si="2"/>
        <v>0</v>
      </c>
      <c r="Y38" s="1754"/>
      <c r="Z38" s="1754"/>
      <c r="AA38" s="1754"/>
      <c r="AB38" s="1754"/>
      <c r="AC38" s="1754"/>
      <c r="AD38" s="1754"/>
      <c r="AE38" s="1754"/>
      <c r="AF38" s="2023">
        <f t="shared" si="0"/>
        <v>0</v>
      </c>
      <c r="AG38" s="1755">
        <f t="shared" si="3"/>
        <v>0</v>
      </c>
      <c r="AH38" s="203"/>
      <c r="AI38" s="5919"/>
      <c r="AJ38" s="5919"/>
      <c r="AK38" s="5919"/>
      <c r="AL38" s="203"/>
      <c r="AM38" s="184"/>
    </row>
    <row r="39" spans="1:39" s="102" customFormat="1" ht="13.8">
      <c r="A39" s="184"/>
      <c r="B39" s="203"/>
      <c r="C39" s="5853" t="s">
        <v>3405</v>
      </c>
      <c r="D39" s="2016"/>
      <c r="E39" s="2016"/>
      <c r="F39" s="2017" t="b">
        <v>1</v>
      </c>
      <c r="G39" s="2016"/>
      <c r="H39" s="2018"/>
      <c r="I39" s="2018"/>
      <c r="J39" s="2019"/>
      <c r="K39" s="2020"/>
      <c r="L39" s="2021"/>
      <c r="M39" s="2021"/>
      <c r="N39" s="2020"/>
      <c r="O39" s="2020"/>
      <c r="P39" s="2020"/>
      <c r="Q39" s="2020"/>
      <c r="R39" s="2020"/>
      <c r="S39" s="2020"/>
      <c r="T39" s="2020"/>
      <c r="U39" s="2020"/>
      <c r="V39" s="1753">
        <f t="shared" si="1"/>
        <v>0</v>
      </c>
      <c r="W39" s="203"/>
      <c r="X39" s="5918">
        <f t="shared" si="2"/>
        <v>0</v>
      </c>
      <c r="Y39" s="1754"/>
      <c r="Z39" s="1754"/>
      <c r="AA39" s="1754"/>
      <c r="AB39" s="1754"/>
      <c r="AC39" s="1754"/>
      <c r="AD39" s="1754"/>
      <c r="AE39" s="1754"/>
      <c r="AF39" s="2023">
        <f t="shared" si="0"/>
        <v>0</v>
      </c>
      <c r="AG39" s="1755">
        <f t="shared" si="3"/>
        <v>0</v>
      </c>
      <c r="AH39" s="203"/>
      <c r="AI39" s="5919"/>
      <c r="AJ39" s="5919"/>
      <c r="AK39" s="5919"/>
      <c r="AL39" s="203"/>
      <c r="AM39" s="184"/>
    </row>
    <row r="40" spans="1:39" s="102" customFormat="1" ht="13.8">
      <c r="A40" s="184"/>
      <c r="B40" s="203"/>
      <c r="C40" s="5853" t="s">
        <v>3405</v>
      </c>
      <c r="D40" s="2016"/>
      <c r="E40" s="2016"/>
      <c r="F40" s="2017" t="b">
        <v>1</v>
      </c>
      <c r="G40" s="2016"/>
      <c r="H40" s="2018"/>
      <c r="I40" s="2018"/>
      <c r="J40" s="2019"/>
      <c r="K40" s="2020"/>
      <c r="L40" s="2021"/>
      <c r="M40" s="2021"/>
      <c r="N40" s="2020"/>
      <c r="O40" s="2020"/>
      <c r="P40" s="2020"/>
      <c r="Q40" s="2020"/>
      <c r="R40" s="2020"/>
      <c r="S40" s="2020"/>
      <c r="T40" s="2020"/>
      <c r="U40" s="2020"/>
      <c r="V40" s="1753">
        <f t="shared" si="1"/>
        <v>0</v>
      </c>
      <c r="W40" s="203"/>
      <c r="X40" s="5918">
        <f t="shared" si="2"/>
        <v>0</v>
      </c>
      <c r="Y40" s="1754"/>
      <c r="Z40" s="1754"/>
      <c r="AA40" s="1754"/>
      <c r="AB40" s="1754"/>
      <c r="AC40" s="1754"/>
      <c r="AD40" s="1754"/>
      <c r="AE40" s="1754"/>
      <c r="AF40" s="2023">
        <f t="shared" si="0"/>
        <v>0</v>
      </c>
      <c r="AG40" s="1755">
        <f t="shared" si="3"/>
        <v>0</v>
      </c>
      <c r="AH40" s="203"/>
      <c r="AI40" s="5919"/>
      <c r="AJ40" s="5919"/>
      <c r="AK40" s="5919"/>
      <c r="AL40" s="203"/>
      <c r="AM40" s="184"/>
    </row>
    <row r="41" spans="1:39" s="102" customFormat="1" ht="13.8">
      <c r="A41" s="184"/>
      <c r="B41" s="203"/>
      <c r="C41" s="5853" t="s">
        <v>3405</v>
      </c>
      <c r="D41" s="2016"/>
      <c r="E41" s="2016"/>
      <c r="F41" s="2017" t="b">
        <v>1</v>
      </c>
      <c r="G41" s="2016"/>
      <c r="H41" s="2018"/>
      <c r="I41" s="2018"/>
      <c r="J41" s="2019"/>
      <c r="K41" s="2020"/>
      <c r="L41" s="2021"/>
      <c r="M41" s="2021"/>
      <c r="N41" s="2020"/>
      <c r="O41" s="2020"/>
      <c r="P41" s="2020"/>
      <c r="Q41" s="2020"/>
      <c r="R41" s="2020"/>
      <c r="S41" s="2020"/>
      <c r="T41" s="2020"/>
      <c r="U41" s="2020"/>
      <c r="V41" s="1753">
        <f t="shared" si="1"/>
        <v>0</v>
      </c>
      <c r="W41" s="203"/>
      <c r="X41" s="5918">
        <f t="shared" si="2"/>
        <v>0</v>
      </c>
      <c r="Y41" s="1754"/>
      <c r="Z41" s="1754"/>
      <c r="AA41" s="1754"/>
      <c r="AB41" s="1754"/>
      <c r="AC41" s="1754"/>
      <c r="AD41" s="1754"/>
      <c r="AE41" s="1754"/>
      <c r="AF41" s="2023">
        <f t="shared" si="0"/>
        <v>0</v>
      </c>
      <c r="AG41" s="1755">
        <f t="shared" si="3"/>
        <v>0</v>
      </c>
      <c r="AH41" s="203"/>
      <c r="AI41" s="5919"/>
      <c r="AJ41" s="5919"/>
      <c r="AK41" s="5919"/>
      <c r="AL41" s="203"/>
      <c r="AM41" s="184"/>
    </row>
    <row r="42" spans="1:39" s="102" customFormat="1" ht="13.8">
      <c r="A42" s="184"/>
      <c r="B42" s="203"/>
      <c r="C42" s="5853" t="s">
        <v>3405</v>
      </c>
      <c r="D42" s="2016"/>
      <c r="E42" s="2016"/>
      <c r="F42" s="2017" t="b">
        <v>1</v>
      </c>
      <c r="G42" s="2016"/>
      <c r="H42" s="2018"/>
      <c r="I42" s="2018"/>
      <c r="J42" s="2019"/>
      <c r="K42" s="2020"/>
      <c r="L42" s="2021"/>
      <c r="M42" s="2021"/>
      <c r="N42" s="2020"/>
      <c r="O42" s="2020"/>
      <c r="P42" s="2020"/>
      <c r="Q42" s="2020"/>
      <c r="R42" s="2020"/>
      <c r="S42" s="2020"/>
      <c r="T42" s="2020"/>
      <c r="U42" s="2020"/>
      <c r="V42" s="1753">
        <f t="shared" si="1"/>
        <v>0</v>
      </c>
      <c r="W42" s="203"/>
      <c r="X42" s="5918">
        <f t="shared" si="2"/>
        <v>0</v>
      </c>
      <c r="Y42" s="1754"/>
      <c r="Z42" s="1754"/>
      <c r="AA42" s="1754"/>
      <c r="AB42" s="1754"/>
      <c r="AC42" s="1754"/>
      <c r="AD42" s="1754"/>
      <c r="AE42" s="1754"/>
      <c r="AF42" s="2023">
        <f t="shared" si="0"/>
        <v>0</v>
      </c>
      <c r="AG42" s="1755">
        <f t="shared" si="3"/>
        <v>0</v>
      </c>
      <c r="AH42" s="203"/>
      <c r="AI42" s="5919"/>
      <c r="AJ42" s="5919"/>
      <c r="AK42" s="5919"/>
      <c r="AL42" s="203"/>
      <c r="AM42" s="184"/>
    </row>
    <row r="43" spans="1:39" s="102" customFormat="1" ht="13.8">
      <c r="A43" s="184"/>
      <c r="B43" s="203"/>
      <c r="C43" s="5853" t="s">
        <v>3405</v>
      </c>
      <c r="D43" s="2016"/>
      <c r="E43" s="2016"/>
      <c r="F43" s="2017" t="b">
        <v>1</v>
      </c>
      <c r="G43" s="2016"/>
      <c r="H43" s="2018"/>
      <c r="I43" s="2018"/>
      <c r="J43" s="2019"/>
      <c r="K43" s="2020"/>
      <c r="L43" s="2021"/>
      <c r="M43" s="2021"/>
      <c r="N43" s="2020"/>
      <c r="O43" s="2020"/>
      <c r="P43" s="2020"/>
      <c r="Q43" s="2020"/>
      <c r="R43" s="2020"/>
      <c r="S43" s="2020"/>
      <c r="T43" s="2020"/>
      <c r="U43" s="2020"/>
      <c r="V43" s="1753">
        <f t="shared" si="1"/>
        <v>0</v>
      </c>
      <c r="W43" s="203"/>
      <c r="X43" s="5918">
        <f t="shared" si="2"/>
        <v>0</v>
      </c>
      <c r="Y43" s="1754"/>
      <c r="Z43" s="1754"/>
      <c r="AA43" s="1754"/>
      <c r="AB43" s="1754"/>
      <c r="AC43" s="1754"/>
      <c r="AD43" s="1754"/>
      <c r="AE43" s="1754"/>
      <c r="AF43" s="2023">
        <f t="shared" si="0"/>
        <v>0</v>
      </c>
      <c r="AG43" s="1755">
        <f t="shared" si="3"/>
        <v>0</v>
      </c>
      <c r="AH43" s="203"/>
      <c r="AI43" s="5919"/>
      <c r="AJ43" s="5919"/>
      <c r="AK43" s="5919"/>
      <c r="AL43" s="203"/>
      <c r="AM43" s="184"/>
    </row>
    <row r="44" spans="1:39" s="102" customFormat="1" ht="13.8">
      <c r="A44" s="184"/>
      <c r="B44" s="203"/>
      <c r="C44" s="5853" t="s">
        <v>3405</v>
      </c>
      <c r="D44" s="2016"/>
      <c r="E44" s="2016"/>
      <c r="F44" s="2017" t="b">
        <v>1</v>
      </c>
      <c r="G44" s="2016"/>
      <c r="H44" s="2018"/>
      <c r="I44" s="2018"/>
      <c r="J44" s="2019"/>
      <c r="K44" s="2020"/>
      <c r="L44" s="2021"/>
      <c r="M44" s="2021"/>
      <c r="N44" s="2020"/>
      <c r="O44" s="2020"/>
      <c r="P44" s="2020"/>
      <c r="Q44" s="2020"/>
      <c r="R44" s="2020"/>
      <c r="S44" s="2020"/>
      <c r="T44" s="2020"/>
      <c r="U44" s="2020"/>
      <c r="V44" s="1753">
        <f t="shared" si="1"/>
        <v>0</v>
      </c>
      <c r="W44" s="203"/>
      <c r="X44" s="5918">
        <f t="shared" si="2"/>
        <v>0</v>
      </c>
      <c r="Y44" s="1754"/>
      <c r="Z44" s="1754"/>
      <c r="AA44" s="1754"/>
      <c r="AB44" s="1754"/>
      <c r="AC44" s="1754"/>
      <c r="AD44" s="1754"/>
      <c r="AE44" s="1754"/>
      <c r="AF44" s="2023">
        <f t="shared" si="0"/>
        <v>0</v>
      </c>
      <c r="AG44" s="1755">
        <f t="shared" si="3"/>
        <v>0</v>
      </c>
      <c r="AH44" s="203"/>
      <c r="AI44" s="5919"/>
      <c r="AJ44" s="5919"/>
      <c r="AK44" s="5919"/>
      <c r="AL44" s="203"/>
      <c r="AM44" s="184"/>
    </row>
    <row r="45" spans="1:39" s="102" customFormat="1" ht="13.8">
      <c r="A45" s="184"/>
      <c r="B45" s="203"/>
      <c r="C45" s="5853" t="s">
        <v>3405</v>
      </c>
      <c r="D45" s="2016"/>
      <c r="E45" s="2016"/>
      <c r="F45" s="2017" t="b">
        <v>1</v>
      </c>
      <c r="G45" s="2016"/>
      <c r="H45" s="2018"/>
      <c r="I45" s="2018"/>
      <c r="J45" s="2019"/>
      <c r="K45" s="2020"/>
      <c r="L45" s="2021"/>
      <c r="M45" s="2021"/>
      <c r="N45" s="2020"/>
      <c r="O45" s="2020"/>
      <c r="P45" s="2020"/>
      <c r="Q45" s="2020"/>
      <c r="R45" s="2020"/>
      <c r="S45" s="2020"/>
      <c r="T45" s="2020"/>
      <c r="U45" s="2020"/>
      <c r="V45" s="1753">
        <f t="shared" si="1"/>
        <v>0</v>
      </c>
      <c r="W45" s="203"/>
      <c r="X45" s="5918">
        <f t="shared" si="2"/>
        <v>0</v>
      </c>
      <c r="Y45" s="1754"/>
      <c r="Z45" s="1754"/>
      <c r="AA45" s="1754"/>
      <c r="AB45" s="1754"/>
      <c r="AC45" s="1754"/>
      <c r="AD45" s="1754"/>
      <c r="AE45" s="1754"/>
      <c r="AF45" s="2023">
        <f t="shared" si="0"/>
        <v>0</v>
      </c>
      <c r="AG45" s="1755">
        <f t="shared" si="3"/>
        <v>0</v>
      </c>
      <c r="AH45" s="203"/>
      <c r="AI45" s="5919"/>
      <c r="AJ45" s="5919"/>
      <c r="AK45" s="5919"/>
      <c r="AL45" s="203"/>
      <c r="AM45" s="184"/>
    </row>
    <row r="46" spans="1:39" s="102" customFormat="1" ht="13.8">
      <c r="A46" s="184"/>
      <c r="B46" s="203"/>
      <c r="C46" s="5853" t="s">
        <v>3405</v>
      </c>
      <c r="D46" s="2016"/>
      <c r="E46" s="2016"/>
      <c r="F46" s="2017" t="b">
        <v>1</v>
      </c>
      <c r="G46" s="2016"/>
      <c r="H46" s="2018"/>
      <c r="I46" s="2018"/>
      <c r="J46" s="2019"/>
      <c r="K46" s="2020"/>
      <c r="L46" s="2021"/>
      <c r="M46" s="2021"/>
      <c r="N46" s="2020"/>
      <c r="O46" s="2020"/>
      <c r="P46" s="2020"/>
      <c r="Q46" s="2020"/>
      <c r="R46" s="2020"/>
      <c r="S46" s="2020"/>
      <c r="T46" s="2020"/>
      <c r="U46" s="2020"/>
      <c r="V46" s="1753">
        <f t="shared" si="1"/>
        <v>0</v>
      </c>
      <c r="W46" s="203"/>
      <c r="X46" s="5918">
        <f t="shared" si="2"/>
        <v>0</v>
      </c>
      <c r="Y46" s="1754"/>
      <c r="Z46" s="1754"/>
      <c r="AA46" s="1754"/>
      <c r="AB46" s="1754"/>
      <c r="AC46" s="1754"/>
      <c r="AD46" s="1754"/>
      <c r="AE46" s="1754"/>
      <c r="AF46" s="2023">
        <f t="shared" si="0"/>
        <v>0</v>
      </c>
      <c r="AG46" s="1755">
        <f t="shared" si="3"/>
        <v>0</v>
      </c>
      <c r="AH46" s="203"/>
      <c r="AI46" s="5919"/>
      <c r="AJ46" s="5919"/>
      <c r="AK46" s="5919"/>
      <c r="AL46" s="203"/>
      <c r="AM46" s="184"/>
    </row>
    <row r="47" spans="1:39" s="102" customFormat="1" ht="13.8">
      <c r="A47" s="184"/>
      <c r="B47" s="203"/>
      <c r="C47" s="5853" t="s">
        <v>3405</v>
      </c>
      <c r="D47" s="2016"/>
      <c r="E47" s="2016"/>
      <c r="F47" s="2017" t="b">
        <v>1</v>
      </c>
      <c r="G47" s="2016"/>
      <c r="H47" s="2018"/>
      <c r="I47" s="2018"/>
      <c r="J47" s="2019"/>
      <c r="K47" s="2020"/>
      <c r="L47" s="2021"/>
      <c r="M47" s="2021"/>
      <c r="N47" s="2020"/>
      <c r="O47" s="2020"/>
      <c r="P47" s="2020"/>
      <c r="Q47" s="2020"/>
      <c r="R47" s="2020"/>
      <c r="S47" s="2020"/>
      <c r="T47" s="2020"/>
      <c r="U47" s="2020"/>
      <c r="V47" s="1753">
        <f t="shared" si="1"/>
        <v>0</v>
      </c>
      <c r="W47" s="203"/>
      <c r="X47" s="5918">
        <f t="shared" si="2"/>
        <v>0</v>
      </c>
      <c r="Y47" s="1754"/>
      <c r="Z47" s="1754"/>
      <c r="AA47" s="1754"/>
      <c r="AB47" s="1754"/>
      <c r="AC47" s="1754"/>
      <c r="AD47" s="1754"/>
      <c r="AE47" s="1754"/>
      <c r="AF47" s="2023">
        <f t="shared" si="0"/>
        <v>0</v>
      </c>
      <c r="AG47" s="1755">
        <f t="shared" si="3"/>
        <v>0</v>
      </c>
      <c r="AH47" s="203"/>
      <c r="AI47" s="5919"/>
      <c r="AJ47" s="5919"/>
      <c r="AK47" s="5919"/>
      <c r="AL47" s="203"/>
      <c r="AM47" s="184"/>
    </row>
    <row r="48" spans="1:39" s="102" customFormat="1" ht="13.8">
      <c r="A48" s="184"/>
      <c r="B48" s="203"/>
      <c r="C48" s="5853" t="s">
        <v>3405</v>
      </c>
      <c r="D48" s="2016"/>
      <c r="E48" s="2016"/>
      <c r="F48" s="2017" t="b">
        <v>1</v>
      </c>
      <c r="G48" s="2016"/>
      <c r="H48" s="2018"/>
      <c r="I48" s="2018"/>
      <c r="J48" s="2019"/>
      <c r="K48" s="2020"/>
      <c r="L48" s="2021"/>
      <c r="M48" s="2021"/>
      <c r="N48" s="2020"/>
      <c r="O48" s="2020"/>
      <c r="P48" s="2020"/>
      <c r="Q48" s="2020"/>
      <c r="R48" s="2020"/>
      <c r="S48" s="2020"/>
      <c r="T48" s="2020"/>
      <c r="U48" s="2020"/>
      <c r="V48" s="1753">
        <f t="shared" si="1"/>
        <v>0</v>
      </c>
      <c r="W48" s="203"/>
      <c r="X48" s="5918">
        <f t="shared" si="2"/>
        <v>0</v>
      </c>
      <c r="Y48" s="1754"/>
      <c r="Z48" s="1754"/>
      <c r="AA48" s="1754"/>
      <c r="AB48" s="1754"/>
      <c r="AC48" s="1754"/>
      <c r="AD48" s="1754"/>
      <c r="AE48" s="1754"/>
      <c r="AF48" s="2023">
        <f>AC48+AD48-AE48</f>
        <v>0</v>
      </c>
      <c r="AG48" s="1755">
        <f t="shared" si="3"/>
        <v>0</v>
      </c>
      <c r="AH48" s="203"/>
      <c r="AI48" s="5919"/>
      <c r="AJ48" s="5919"/>
      <c r="AK48" s="5919"/>
      <c r="AL48" s="203"/>
      <c r="AM48" s="184"/>
    </row>
    <row r="49" spans="1:39" s="1096" customFormat="1" ht="13.8">
      <c r="A49" s="260"/>
      <c r="B49" s="289"/>
      <c r="C49" s="5939" t="s">
        <v>2803</v>
      </c>
      <c r="D49" s="5940"/>
      <c r="E49" s="5940"/>
      <c r="F49" s="5941"/>
      <c r="G49" s="5942"/>
      <c r="H49" s="5942"/>
      <c r="I49" s="5942"/>
      <c r="J49" s="5943"/>
      <c r="K49" s="5944">
        <f>SUMIF($F$16:$F$48,TRUE,K16:K48)</f>
        <v>0</v>
      </c>
      <c r="L49" s="5945"/>
      <c r="M49" s="5944">
        <f>SUMIF($F$16:$F$48,TRUE,M16:M48)</f>
        <v>0</v>
      </c>
      <c r="N49" s="5944">
        <f t="shared" ref="N49:V49" si="4">SUMIF($F$16:$F$48,TRUE,N16:N48)</f>
        <v>0</v>
      </c>
      <c r="O49" s="5944">
        <f t="shared" si="4"/>
        <v>0</v>
      </c>
      <c r="P49" s="5944">
        <f t="shared" si="4"/>
        <v>0</v>
      </c>
      <c r="Q49" s="5944">
        <f t="shared" si="4"/>
        <v>0</v>
      </c>
      <c r="R49" s="5944">
        <f t="shared" ref="R49" si="5">SUMIF($F$16:$F$48,TRUE,R16:R48)</f>
        <v>0</v>
      </c>
      <c r="S49" s="5944">
        <f t="shared" si="4"/>
        <v>0</v>
      </c>
      <c r="T49" s="5944">
        <f t="shared" si="4"/>
        <v>0</v>
      </c>
      <c r="U49" s="5944">
        <f t="shared" si="4"/>
        <v>0</v>
      </c>
      <c r="V49" s="5946">
        <f t="shared" si="4"/>
        <v>0</v>
      </c>
      <c r="W49" s="289"/>
      <c r="X49" s="5947">
        <f t="shared" ref="X49:AG49" si="6">SUMIF($F$16:$F$48,TRUE,X16:X48)</f>
        <v>0</v>
      </c>
      <c r="Y49" s="5944">
        <f t="shared" si="6"/>
        <v>0</v>
      </c>
      <c r="Z49" s="5944">
        <f t="shared" si="6"/>
        <v>0</v>
      </c>
      <c r="AA49" s="5944">
        <f t="shared" si="6"/>
        <v>0</v>
      </c>
      <c r="AB49" s="5944">
        <f t="shared" si="6"/>
        <v>0</v>
      </c>
      <c r="AC49" s="5944">
        <f>SUMIF($F$16:$F$48,TRUE,AC16:AC48)</f>
        <v>0</v>
      </c>
      <c r="AD49" s="5944">
        <f>SUMIF($F$16:$F$48,TRUE,AD16:AD48)</f>
        <v>0</v>
      </c>
      <c r="AE49" s="5944">
        <f t="shared" si="6"/>
        <v>0</v>
      </c>
      <c r="AF49" s="5948">
        <f>SUMIF($F$16:$F$48,TRUE,AF16:AF48)</f>
        <v>0</v>
      </c>
      <c r="AG49" s="5946">
        <f t="shared" si="6"/>
        <v>0</v>
      </c>
      <c r="AH49" s="289"/>
      <c r="AI49" s="5949">
        <f>SUMIF($F$16:$F$48,TRUE,AI16:AI48)</f>
        <v>0</v>
      </c>
      <c r="AJ49" s="5949">
        <f>SUMIF($F$16:$F$48,TRUE,AJ16:AJ48)</f>
        <v>0</v>
      </c>
      <c r="AK49" s="5950"/>
      <c r="AL49" s="289"/>
      <c r="AM49" s="260"/>
    </row>
    <row r="50" spans="1:39" s="1096" customFormat="1" ht="13.8">
      <c r="A50" s="260"/>
      <c r="B50" s="289"/>
      <c r="C50" s="1518" t="s">
        <v>2804</v>
      </c>
      <c r="D50" s="5878"/>
      <c r="E50" s="5878"/>
      <c r="F50" s="5879"/>
      <c r="G50" s="5879"/>
      <c r="H50" s="5879"/>
      <c r="I50" s="5879"/>
      <c r="J50" s="5880"/>
      <c r="K50" s="5881">
        <f>SUM(K16:K48)</f>
        <v>0</v>
      </c>
      <c r="L50" s="5882"/>
      <c r="M50" s="5881">
        <f>SUM(M16:M48)</f>
        <v>0</v>
      </c>
      <c r="N50" s="5881">
        <f t="shared" ref="N50:V50" si="7">SUM(N16:N48)</f>
        <v>0</v>
      </c>
      <c r="O50" s="5881">
        <f t="shared" si="7"/>
        <v>0</v>
      </c>
      <c r="P50" s="5881">
        <f t="shared" si="7"/>
        <v>0</v>
      </c>
      <c r="Q50" s="5881">
        <f t="shared" si="7"/>
        <v>0</v>
      </c>
      <c r="R50" s="5881">
        <f t="shared" ref="R50" si="8">SUM(R16:R48)</f>
        <v>0</v>
      </c>
      <c r="S50" s="5881">
        <f t="shared" si="7"/>
        <v>0</v>
      </c>
      <c r="T50" s="5881">
        <f t="shared" si="7"/>
        <v>0</v>
      </c>
      <c r="U50" s="5881">
        <f t="shared" si="7"/>
        <v>0</v>
      </c>
      <c r="V50" s="5885">
        <f t="shared" si="7"/>
        <v>0</v>
      </c>
      <c r="W50" s="289"/>
      <c r="X50" s="1519">
        <f t="shared" ref="X50:AG50" si="9">SUM(X16:X48)</f>
        <v>0</v>
      </c>
      <c r="Y50" s="5881">
        <f t="shared" si="9"/>
        <v>0</v>
      </c>
      <c r="Z50" s="5881">
        <f t="shared" si="9"/>
        <v>0</v>
      </c>
      <c r="AA50" s="5881">
        <f t="shared" si="9"/>
        <v>0</v>
      </c>
      <c r="AB50" s="5881">
        <f t="shared" si="9"/>
        <v>0</v>
      </c>
      <c r="AC50" s="5881">
        <f>SUM(AC16:AC48)</f>
        <v>0</v>
      </c>
      <c r="AD50" s="5881">
        <f>SUM(AD16:AD48)</f>
        <v>0</v>
      </c>
      <c r="AE50" s="5881">
        <f t="shared" si="9"/>
        <v>0</v>
      </c>
      <c r="AF50" s="5884">
        <f>SUM(AF16:AF48)</f>
        <v>0</v>
      </c>
      <c r="AG50" s="5885">
        <f t="shared" si="9"/>
        <v>0</v>
      </c>
      <c r="AH50" s="289"/>
      <c r="AI50" s="1384">
        <f>SUM(AI16:AI48)</f>
        <v>0</v>
      </c>
      <c r="AJ50" s="1384">
        <f>SUM(AJ16:AJ48)</f>
        <v>0</v>
      </c>
      <c r="AK50" s="2568"/>
      <c r="AL50" s="289"/>
      <c r="AM50" s="260"/>
    </row>
    <row r="51" spans="1:39" s="102" customFormat="1" ht="13.8">
      <c r="A51" s="184"/>
      <c r="B51" s="203"/>
      <c r="C51" s="121"/>
      <c r="D51" s="121"/>
      <c r="E51" s="121"/>
      <c r="F51" s="280"/>
      <c r="G51" s="280"/>
      <c r="H51" s="290"/>
      <c r="I51" s="211"/>
      <c r="J51" s="789"/>
      <c r="K51" s="211"/>
      <c r="L51" s="211"/>
      <c r="M51" s="211"/>
      <c r="N51" s="121"/>
      <c r="O51" s="121"/>
      <c r="P51" s="121"/>
      <c r="Q51" s="121"/>
      <c r="R51" s="121"/>
      <c r="S51" s="203"/>
      <c r="T51" s="203"/>
      <c r="U51" s="203"/>
      <c r="V51" s="203"/>
      <c r="W51" s="203"/>
      <c r="X51" s="203"/>
      <c r="Y51" s="203"/>
      <c r="Z51" s="203"/>
      <c r="AA51" s="203"/>
      <c r="AB51" s="203"/>
      <c r="AC51" s="203"/>
      <c r="AD51" s="203"/>
      <c r="AE51" s="203"/>
      <c r="AF51" s="203"/>
      <c r="AG51" s="203"/>
      <c r="AH51" s="203"/>
      <c r="AI51" s="203"/>
      <c r="AJ51" s="203"/>
      <c r="AK51" s="203"/>
      <c r="AL51" s="203"/>
      <c r="AM51" s="184"/>
    </row>
    <row r="52" spans="1:39" s="102" customFormat="1" ht="14.4">
      <c r="A52" s="184"/>
      <c r="B52" s="203"/>
      <c r="C52" s="203"/>
      <c r="D52" s="203"/>
      <c r="E52" s="203"/>
      <c r="F52" s="291"/>
      <c r="G52" s="291"/>
      <c r="H52" s="2"/>
      <c r="I52" s="203"/>
      <c r="J52" s="790"/>
      <c r="K52" s="203"/>
      <c r="L52" s="203"/>
      <c r="M52" s="203"/>
      <c r="N52" s="2"/>
      <c r="O52" s="292"/>
      <c r="P52" s="203"/>
      <c r="Q52" s="203"/>
      <c r="R52" s="203"/>
      <c r="S52" s="121"/>
      <c r="T52" s="121"/>
      <c r="U52" s="203"/>
      <c r="V52" s="203"/>
      <c r="W52" s="203"/>
      <c r="X52" s="203"/>
      <c r="Y52" s="8317" t="s">
        <v>2517</v>
      </c>
      <c r="Z52" s="8630" t="s">
        <v>2668</v>
      </c>
      <c r="AA52" s="8631" t="s">
        <v>2669</v>
      </c>
      <c r="AB52" s="8631"/>
      <c r="AC52" s="8631" t="s">
        <v>2670</v>
      </c>
      <c r="AD52" s="8528"/>
      <c r="AE52" s="203"/>
      <c r="AF52" s="203"/>
      <c r="AG52" s="203"/>
      <c r="AH52" s="203"/>
      <c r="AI52" s="203"/>
      <c r="AJ52" s="203"/>
      <c r="AK52" s="203"/>
      <c r="AL52" s="203"/>
      <c r="AM52" s="184"/>
    </row>
    <row r="53" spans="1:39" s="102" customFormat="1" ht="15.6">
      <c r="A53" s="184"/>
      <c r="B53" s="203"/>
      <c r="C53" s="121"/>
      <c r="D53" s="121"/>
      <c r="E53" s="121"/>
      <c r="F53" s="121"/>
      <c r="G53" s="293" t="s">
        <v>445</v>
      </c>
      <c r="H53" s="64" t="s">
        <v>3406</v>
      </c>
      <c r="I53" s="119"/>
      <c r="J53" s="791"/>
      <c r="K53" s="119"/>
      <c r="L53" s="119"/>
      <c r="M53" s="119"/>
      <c r="N53" s="294"/>
      <c r="O53" s="294"/>
      <c r="P53" s="121"/>
      <c r="Q53" s="121"/>
      <c r="R53" s="121"/>
      <c r="S53" s="121"/>
      <c r="T53" s="277"/>
      <c r="U53" s="203"/>
      <c r="V53" s="203"/>
      <c r="W53" s="203"/>
      <c r="X53" s="203"/>
      <c r="Y53" s="8318"/>
      <c r="Z53" s="8600"/>
      <c r="AA53" s="5813" t="s">
        <v>1717</v>
      </c>
      <c r="AB53" s="5813" t="s">
        <v>2671</v>
      </c>
      <c r="AC53" s="5813" t="s">
        <v>1717</v>
      </c>
      <c r="AD53" s="5251" t="s">
        <v>2671</v>
      </c>
      <c r="AE53" s="203"/>
      <c r="AF53" s="203"/>
      <c r="AG53" s="203"/>
      <c r="AH53" s="203"/>
      <c r="AI53" s="203"/>
      <c r="AJ53" s="203"/>
      <c r="AK53" s="203"/>
      <c r="AL53" s="203"/>
      <c r="AM53" s="184"/>
    </row>
    <row r="54" spans="1:39" s="102" customFormat="1" ht="14.4">
      <c r="A54" s="184"/>
      <c r="B54" s="203"/>
      <c r="C54" s="121"/>
      <c r="D54" s="121"/>
      <c r="E54" s="121"/>
      <c r="F54" s="121"/>
      <c r="G54" s="160"/>
      <c r="H54" s="225" t="s">
        <v>3304</v>
      </c>
      <c r="I54" s="203"/>
      <c r="J54" s="790"/>
      <c r="K54" s="203"/>
      <c r="L54" s="203"/>
      <c r="M54" s="203"/>
      <c r="N54" s="294"/>
      <c r="O54" s="294"/>
      <c r="P54" s="121"/>
      <c r="Q54" s="121"/>
      <c r="R54" s="121"/>
      <c r="S54" s="121"/>
      <c r="T54" s="277"/>
      <c r="U54" s="121"/>
      <c r="V54" s="121"/>
      <c r="W54" s="203"/>
      <c r="X54" s="203"/>
      <c r="Y54" s="1954" t="s">
        <v>2672</v>
      </c>
      <c r="Z54" s="5814">
        <v>1.4999999999999999E-2</v>
      </c>
      <c r="AA54" s="5815"/>
      <c r="AB54" s="5815"/>
      <c r="AC54" s="5815"/>
      <c r="AD54" s="5816"/>
      <c r="AE54" s="203"/>
      <c r="AF54" s="203"/>
      <c r="AG54" s="203"/>
      <c r="AH54" s="203"/>
      <c r="AI54" s="203"/>
      <c r="AJ54" s="203"/>
      <c r="AK54" s="203"/>
      <c r="AL54" s="203"/>
      <c r="AM54" s="184"/>
    </row>
    <row r="55" spans="1:39" ht="14.4">
      <c r="A55" s="261"/>
      <c r="B55" s="2"/>
      <c r="C55" s="294"/>
      <c r="D55" s="294"/>
      <c r="E55" s="294"/>
      <c r="F55" s="121"/>
      <c r="G55" s="160"/>
      <c r="H55" s="64" t="s">
        <v>3407</v>
      </c>
      <c r="I55" s="203"/>
      <c r="J55" s="792"/>
      <c r="K55" s="203"/>
      <c r="L55" s="203"/>
      <c r="M55" s="203"/>
      <c r="N55" s="203"/>
      <c r="O55" s="203"/>
      <c r="P55" s="278"/>
      <c r="Q55" s="278"/>
      <c r="R55" s="278"/>
      <c r="S55" s="2"/>
      <c r="T55" s="277"/>
      <c r="U55" s="2"/>
      <c r="V55" s="2"/>
      <c r="W55" s="2"/>
      <c r="X55" s="2"/>
      <c r="Y55" s="5951" t="s">
        <v>2673</v>
      </c>
      <c r="Z55" s="5952">
        <v>0.04</v>
      </c>
      <c r="AA55" s="5953"/>
      <c r="AB55" s="5953"/>
      <c r="AC55" s="5953"/>
      <c r="AD55" s="5954"/>
      <c r="AE55" s="2"/>
      <c r="AF55" s="2"/>
      <c r="AG55" s="2"/>
      <c r="AH55" s="2"/>
      <c r="AI55" s="2"/>
      <c r="AJ55" s="2"/>
      <c r="AK55" s="2"/>
      <c r="AL55" s="2"/>
      <c r="AM55" s="261"/>
    </row>
    <row r="56" spans="1:39" ht="14.4">
      <c r="A56" s="261"/>
      <c r="B56" s="2"/>
      <c r="C56" s="2"/>
      <c r="D56" s="2"/>
      <c r="E56" s="2"/>
      <c r="F56" s="203"/>
      <c r="G56" s="160"/>
      <c r="H56" s="64" t="s">
        <v>2681</v>
      </c>
      <c r="I56" s="276"/>
      <c r="J56" s="793"/>
      <c r="K56" s="276"/>
      <c r="L56" s="276"/>
      <c r="M56" s="276"/>
      <c r="N56" s="203"/>
      <c r="O56" s="203"/>
      <c r="P56" s="203"/>
      <c r="Q56" s="203"/>
      <c r="R56" s="203"/>
      <c r="S56" s="2"/>
      <c r="T56" s="2"/>
      <c r="U56" s="2"/>
      <c r="V56" s="2"/>
      <c r="W56" s="2"/>
      <c r="X56" s="2"/>
      <c r="Y56" s="5951" t="s">
        <v>2674</v>
      </c>
      <c r="Z56" s="5952">
        <v>0.06</v>
      </c>
      <c r="AA56" s="5953"/>
      <c r="AB56" s="5953"/>
      <c r="AC56" s="5953"/>
      <c r="AD56" s="5954"/>
      <c r="AE56" s="2"/>
      <c r="AF56" s="2"/>
      <c r="AG56" s="2"/>
      <c r="AH56" s="2"/>
      <c r="AI56" s="203"/>
      <c r="AJ56" s="203"/>
      <c r="AK56" s="685"/>
      <c r="AL56" s="2"/>
      <c r="AM56" s="261"/>
    </row>
    <row r="57" spans="1:39" ht="14.4">
      <c r="A57" s="261"/>
      <c r="B57" s="2"/>
      <c r="C57" s="203"/>
      <c r="D57" s="203"/>
      <c r="E57" s="203"/>
      <c r="F57" s="203"/>
      <c r="G57" s="203"/>
      <c r="H57" s="121"/>
      <c r="I57" s="276"/>
      <c r="J57" s="797"/>
      <c r="K57" s="276"/>
      <c r="L57" s="276"/>
      <c r="M57" s="276"/>
      <c r="N57" s="203"/>
      <c r="O57" s="203"/>
      <c r="P57" s="203"/>
      <c r="Q57" s="203"/>
      <c r="R57" s="203"/>
      <c r="S57" s="2"/>
      <c r="T57" s="2"/>
      <c r="U57" s="2"/>
      <c r="V57" s="2"/>
      <c r="W57" s="2"/>
      <c r="X57" s="2"/>
      <c r="Y57" s="5951" t="s">
        <v>2675</v>
      </c>
      <c r="Z57" s="5952">
        <v>0.12</v>
      </c>
      <c r="AA57" s="5953"/>
      <c r="AB57" s="5953"/>
      <c r="AC57" s="5953"/>
      <c r="AD57" s="5954"/>
      <c r="AE57" s="2"/>
      <c r="AF57" s="2"/>
      <c r="AG57" s="2"/>
      <c r="AH57" s="2"/>
      <c r="AI57" s="2"/>
      <c r="AJ57" s="2"/>
      <c r="AK57" s="2"/>
      <c r="AL57" s="2"/>
      <c r="AM57" s="261"/>
    </row>
    <row r="58" spans="1:39" ht="14.4">
      <c r="A58" s="261"/>
      <c r="B58" s="2"/>
      <c r="C58" s="203"/>
      <c r="D58" s="203"/>
      <c r="E58" s="203"/>
      <c r="F58" s="203"/>
      <c r="G58" s="203"/>
      <c r="H58" s="121"/>
      <c r="I58" s="276"/>
      <c r="J58" s="797"/>
      <c r="K58" s="276"/>
      <c r="L58" s="276"/>
      <c r="M58" s="276"/>
      <c r="N58" s="203"/>
      <c r="O58" s="203"/>
      <c r="P58" s="203"/>
      <c r="Q58" s="203"/>
      <c r="R58" s="203"/>
      <c r="S58" s="2"/>
      <c r="T58" s="2"/>
      <c r="U58" s="2"/>
      <c r="V58" s="2"/>
      <c r="W58" s="2"/>
      <c r="X58" s="2"/>
      <c r="Y58" s="5951" t="s">
        <v>2676</v>
      </c>
      <c r="Z58" s="5952">
        <v>0.25</v>
      </c>
      <c r="AA58" s="5953"/>
      <c r="AB58" s="5953"/>
      <c r="AC58" s="5953"/>
      <c r="AD58" s="5954"/>
      <c r="AE58" s="2"/>
      <c r="AF58" s="2"/>
      <c r="AG58" s="2"/>
      <c r="AH58" s="2"/>
      <c r="AI58" s="2"/>
      <c r="AJ58" s="2"/>
      <c r="AK58" s="2"/>
      <c r="AL58" s="2"/>
      <c r="AM58" s="261"/>
    </row>
    <row r="59" spans="1:39" ht="14.4">
      <c r="A59" s="261"/>
      <c r="B59" s="2"/>
      <c r="C59" s="203"/>
      <c r="D59" s="203"/>
      <c r="E59" s="203"/>
      <c r="F59" s="203"/>
      <c r="G59" s="203"/>
      <c r="H59" s="121"/>
      <c r="I59" s="276"/>
      <c r="J59" s="797"/>
      <c r="K59" s="276"/>
      <c r="L59" s="276"/>
      <c r="M59" s="276"/>
      <c r="N59" s="203"/>
      <c r="O59" s="203"/>
      <c r="P59" s="203"/>
      <c r="Q59" s="203"/>
      <c r="R59" s="203"/>
      <c r="S59" s="2"/>
      <c r="T59" s="2"/>
      <c r="U59" s="2"/>
      <c r="V59" s="2"/>
      <c r="W59" s="2"/>
      <c r="X59" s="2"/>
      <c r="Y59" s="5955" t="s">
        <v>2678</v>
      </c>
      <c r="Z59" s="5952"/>
      <c r="AA59" s="1509"/>
      <c r="AB59" s="1509"/>
      <c r="AC59" s="1509"/>
      <c r="AD59" s="5925"/>
      <c r="AE59" s="2"/>
      <c r="AF59" s="2"/>
      <c r="AG59" s="2"/>
      <c r="AH59" s="2"/>
      <c r="AI59" s="2"/>
      <c r="AJ59" s="2"/>
      <c r="AK59" s="2"/>
      <c r="AL59" s="2"/>
      <c r="AM59" s="261"/>
    </row>
    <row r="60" spans="1:39" ht="14.4">
      <c r="A60" s="261"/>
      <c r="B60" s="2"/>
      <c r="C60" s="203"/>
      <c r="D60" s="203"/>
      <c r="E60" s="203"/>
      <c r="F60" s="203"/>
      <c r="G60" s="203"/>
      <c r="H60" s="121"/>
      <c r="I60" s="276"/>
      <c r="J60" s="797"/>
      <c r="K60" s="276"/>
      <c r="L60" s="276"/>
      <c r="M60" s="276"/>
      <c r="N60" s="203"/>
      <c r="O60" s="203"/>
      <c r="P60" s="203"/>
      <c r="Q60" s="203"/>
      <c r="R60" s="203"/>
      <c r="S60" s="2"/>
      <c r="T60" s="2"/>
      <c r="U60" s="2"/>
      <c r="V60" s="2"/>
      <c r="W60" s="2"/>
      <c r="X60" s="2"/>
      <c r="Y60" s="5951" t="s">
        <v>2680</v>
      </c>
      <c r="Z60" s="5952">
        <v>0.15</v>
      </c>
      <c r="AA60" s="5953"/>
      <c r="AB60" s="5953"/>
      <c r="AC60" s="5953"/>
      <c r="AD60" s="5954"/>
      <c r="AE60" s="2"/>
      <c r="AF60" s="2"/>
      <c r="AG60" s="2"/>
      <c r="AH60" s="2"/>
      <c r="AI60" s="2"/>
      <c r="AJ60" s="2"/>
      <c r="AK60" s="2"/>
      <c r="AL60" s="2"/>
      <c r="AM60" s="261"/>
    </row>
    <row r="61" spans="1:39" ht="14.4">
      <c r="A61" s="261"/>
      <c r="B61" s="2"/>
      <c r="C61" s="203"/>
      <c r="D61" s="203"/>
      <c r="E61" s="203"/>
      <c r="F61" s="203"/>
      <c r="G61" s="203"/>
      <c r="H61" s="121"/>
      <c r="I61" s="276"/>
      <c r="J61" s="797"/>
      <c r="K61" s="276"/>
      <c r="L61" s="276"/>
      <c r="M61" s="276"/>
      <c r="N61" s="203"/>
      <c r="O61" s="203"/>
      <c r="P61" s="203"/>
      <c r="Q61" s="203"/>
      <c r="R61" s="203"/>
      <c r="S61" s="2"/>
      <c r="T61" s="2"/>
      <c r="U61" s="2"/>
      <c r="V61" s="2"/>
      <c r="W61" s="2"/>
      <c r="X61" s="2"/>
      <c r="Y61" s="5951" t="s">
        <v>2736</v>
      </c>
      <c r="Z61" s="5952">
        <v>0.25</v>
      </c>
      <c r="AA61" s="5953"/>
      <c r="AB61" s="5953"/>
      <c r="AC61" s="5953"/>
      <c r="AD61" s="5954"/>
      <c r="AE61" s="2"/>
      <c r="AF61" s="2"/>
      <c r="AG61" s="2"/>
      <c r="AH61" s="2"/>
      <c r="AI61" s="2"/>
      <c r="AJ61" s="2"/>
      <c r="AK61" s="2"/>
      <c r="AL61" s="2"/>
      <c r="AM61" s="261"/>
    </row>
    <row r="62" spans="1:39" thickBot="1">
      <c r="A62" s="261"/>
      <c r="B62" s="2"/>
      <c r="C62" s="203"/>
      <c r="D62" s="203"/>
      <c r="E62" s="203"/>
      <c r="F62" s="203"/>
      <c r="G62" s="203"/>
      <c r="H62" s="121"/>
      <c r="I62" s="276"/>
      <c r="J62" s="797"/>
      <c r="K62" s="276"/>
      <c r="L62" s="276"/>
      <c r="M62" s="276"/>
      <c r="N62" s="203"/>
      <c r="O62" s="203"/>
      <c r="P62" s="203"/>
      <c r="Q62" s="203"/>
      <c r="R62" s="203"/>
      <c r="S62" s="2"/>
      <c r="T62" s="2"/>
      <c r="U62" s="2"/>
      <c r="V62" s="2"/>
      <c r="W62" s="2"/>
      <c r="X62" s="2"/>
      <c r="Y62" s="2534" t="s">
        <v>544</v>
      </c>
      <c r="Z62" s="5823"/>
      <c r="AA62" s="5824">
        <f>SUM(AA54:AA61)</f>
        <v>0</v>
      </c>
      <c r="AB62" s="5824">
        <f>SUM(AB54:AB61)</f>
        <v>0</v>
      </c>
      <c r="AC62" s="5824">
        <f>SUM(AC54:AC61)</f>
        <v>0</v>
      </c>
      <c r="AD62" s="5825">
        <f>SUM(AD54:AD61)</f>
        <v>0</v>
      </c>
      <c r="AE62" s="2"/>
      <c r="AF62" s="2"/>
      <c r="AG62" s="2"/>
      <c r="AH62" s="2"/>
      <c r="AI62" s="2"/>
      <c r="AJ62" s="2"/>
      <c r="AK62" s="685"/>
      <c r="AL62" s="2"/>
      <c r="AM62" s="261"/>
    </row>
    <row r="63" spans="1:39" ht="14.4">
      <c r="A63" s="261"/>
      <c r="B63" s="685"/>
      <c r="C63" s="685"/>
      <c r="D63" s="685"/>
      <c r="E63" s="685"/>
      <c r="F63" s="685"/>
      <c r="G63" s="685"/>
      <c r="H63" s="685"/>
      <c r="I63" s="685"/>
      <c r="J63" s="685"/>
      <c r="K63" s="685"/>
      <c r="L63" s="685"/>
      <c r="M63" s="685"/>
      <c r="N63" s="685"/>
      <c r="O63" s="685"/>
      <c r="P63" s="685"/>
      <c r="Q63" s="685"/>
      <c r="R63" s="685"/>
      <c r="S63" s="685"/>
      <c r="T63" s="685"/>
      <c r="U63" s="685"/>
      <c r="V63" s="685"/>
      <c r="W63" s="685"/>
      <c r="X63" s="685"/>
      <c r="Y63" s="685"/>
      <c r="Z63" s="685"/>
      <c r="AA63" s="685"/>
      <c r="AB63" s="685"/>
      <c r="AC63" s="685"/>
      <c r="AD63" s="685"/>
      <c r="AE63" s="685"/>
      <c r="AF63" s="685"/>
      <c r="AG63" s="685"/>
      <c r="AH63" s="685"/>
      <c r="AI63" s="685"/>
      <c r="AJ63" s="685"/>
      <c r="AK63" s="685"/>
      <c r="AL63" s="2"/>
      <c r="AM63" s="261"/>
    </row>
    <row r="64" spans="1:39" ht="14.4">
      <c r="A64" s="261"/>
      <c r="B64" s="261"/>
      <c r="C64" s="261"/>
      <c r="D64" s="261"/>
      <c r="E64" s="261"/>
      <c r="F64" s="261"/>
      <c r="G64" s="261"/>
      <c r="H64" s="261"/>
      <c r="I64" s="261"/>
      <c r="J64" s="798"/>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row>
    <row r="65" spans="10:10" ht="14.4" hidden="1">
      <c r="J65" s="1100"/>
    </row>
    <row r="66" spans="10:10" ht="14.4" hidden="1">
      <c r="J66" s="1100"/>
    </row>
    <row r="67" spans="10:10" ht="14.4" hidden="1">
      <c r="J67" s="1100"/>
    </row>
    <row r="68" spans="10:10" ht="14.4" hidden="1">
      <c r="J68" s="1100"/>
    </row>
  </sheetData>
  <sheetProtection formatCells="0" formatColumns="0" formatRows="0"/>
  <customSheetViews>
    <customSheetView guid="{F416BD5B-C3AD-4F61-AAB2-55950A9B7E72}">
      <selection activeCell="V20" sqref="V20"/>
      <pageMargins left="0" right="0" top="0" bottom="0" header="0" footer="0"/>
    </customSheetView>
    <customSheetView guid="{E14211BF-3959-45CF-A937-AD36AACCEFAC}" showGridLines="0">
      <pane xSplit="3" ySplit="14" topLeftCell="D15" activePane="bottomRight" state="frozen"/>
      <selection pane="bottomRight" activeCell="D15" sqref="D15"/>
      <pageMargins left="0" right="0" top="0" bottom="0" header="0" footer="0"/>
    </customSheetView>
    <customSheetView guid="{DD364770-73A1-4C6D-9516-629A57F0EB18}" showGridLines="0">
      <selection activeCell="J21" sqref="J21"/>
      <pageMargins left="0" right="0" top="0" bottom="0" header="0" footer="0"/>
    </customSheetView>
    <customSheetView guid="{41E394DC-1FDD-4D1F-8620-137B7012DC10}" showGridLines="0">
      <pane xSplit="3" ySplit="14" topLeftCell="D15" activePane="bottomRight" state="frozen"/>
      <selection pane="bottomRight" activeCell="D15" sqref="D15"/>
      <pageMargins left="0" right="0" top="0" bottom="0" header="0" footer="0"/>
    </customSheetView>
    <customSheetView guid="{CC70D5D3-3A1F-46AA-BDCE-F692C2C36BEE}">
      <pane xSplit="3" ySplit="14" topLeftCell="O21" activePane="bottomRight" state="frozen"/>
      <selection pane="bottomRight" activeCell="AE27" sqref="AE27"/>
      <pageMargins left="0" right="0" top="0" bottom="0" header="0" footer="0"/>
    </customSheetView>
  </customSheetViews>
  <mergeCells count="12">
    <mergeCell ref="C8:C12"/>
    <mergeCell ref="Y52:Y53"/>
    <mergeCell ref="Z52:Z53"/>
    <mergeCell ref="AA52:AB52"/>
    <mergeCell ref="AC52:AD52"/>
    <mergeCell ref="AK8:AK12"/>
    <mergeCell ref="H8:I8"/>
    <mergeCell ref="X8:AG8"/>
    <mergeCell ref="D4:F4"/>
    <mergeCell ref="D5:F5"/>
    <mergeCell ref="M8:M13"/>
    <mergeCell ref="R8:R13"/>
  </mergeCells>
  <hyperlinks>
    <hyperlink ref="AL2" location="Index!A1" display="Index" xr:uid="{19973460-7BBB-4269-8707-0CB980FAF97F}"/>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C00000"/>
    <pageSetUpPr fitToPage="1"/>
  </sheetPr>
  <dimension ref="A1:V318"/>
  <sheetViews>
    <sheetView topLeftCell="A7" zoomScale="70" zoomScaleNormal="70" workbookViewId="0">
      <selection activeCell="F28" sqref="F28"/>
    </sheetView>
  </sheetViews>
  <sheetFormatPr defaultColWidth="0" defaultRowHeight="0" customHeight="1" zeroHeight="1"/>
  <cols>
    <col min="1" max="1" width="4" style="11" customWidth="1"/>
    <col min="2" max="2" width="6" style="1923" customWidth="1"/>
    <col min="3" max="3" width="6.109375" style="25" customWidth="1"/>
    <col min="4" max="4" width="5.88671875" style="1904" customWidth="1"/>
    <col min="5" max="5" width="4" style="1904" customWidth="1"/>
    <col min="6" max="6" width="6" style="1904" customWidth="1"/>
    <col min="7" max="7" width="69.88671875" style="11" customWidth="1"/>
    <col min="8" max="8" width="15.33203125" style="11" customWidth="1"/>
    <col min="9" max="9" width="17.5546875" style="11" customWidth="1"/>
    <col min="10" max="12" width="22.6640625" style="11" customWidth="1"/>
    <col min="13" max="13" width="23.6640625" style="11" customWidth="1"/>
    <col min="14" max="14" width="22.88671875" style="26" customWidth="1"/>
    <col min="15" max="15" width="2" style="26" customWidth="1"/>
    <col min="16" max="16" width="25" style="11" customWidth="1"/>
    <col min="17" max="17" width="21" style="11" customWidth="1"/>
    <col min="18" max="18" width="4.44140625" style="11" customWidth="1"/>
    <col min="19" max="19" width="2.6640625" style="11" customWidth="1"/>
    <col min="20" max="22" width="0" style="11" hidden="1" customWidth="1"/>
    <col min="23" max="16384" width="9.109375" style="11" hidden="1"/>
  </cols>
  <sheetData>
    <row r="1" spans="2:18" s="558" customFormat="1" ht="13.2">
      <c r="B1" s="1920"/>
      <c r="C1" s="559"/>
      <c r="D1" s="1897"/>
      <c r="E1" s="1897"/>
      <c r="F1" s="1897"/>
      <c r="N1" s="560"/>
      <c r="O1" s="560"/>
    </row>
    <row r="2" spans="2:18" s="558" customFormat="1" ht="13.8" thickBot="1">
      <c r="B2" s="144" t="s">
        <v>14</v>
      </c>
      <c r="C2" s="551"/>
      <c r="D2" s="1898"/>
      <c r="E2" s="1898"/>
      <c r="F2" s="1898"/>
      <c r="G2" s="545"/>
      <c r="H2" s="545"/>
      <c r="I2" s="546"/>
      <c r="J2" s="546"/>
      <c r="K2" s="546"/>
      <c r="L2" s="546"/>
      <c r="M2" s="546"/>
      <c r="N2" s="547"/>
      <c r="O2" s="547"/>
      <c r="P2" s="545"/>
      <c r="Q2" s="545"/>
      <c r="R2" s="2204" t="s">
        <v>1</v>
      </c>
    </row>
    <row r="3" spans="2:18" s="558" customFormat="1" ht="16.2" thickBot="1">
      <c r="B3" s="1921"/>
      <c r="C3" s="2763" t="s">
        <v>722</v>
      </c>
      <c r="D3" s="2626"/>
      <c r="E3" s="2626"/>
      <c r="F3" s="2626"/>
      <c r="G3" s="2524"/>
      <c r="H3" s="2524"/>
      <c r="I3" s="2929"/>
      <c r="J3" s="578"/>
      <c r="K3" s="578"/>
      <c r="L3" s="578"/>
      <c r="M3" s="546"/>
      <c r="N3" s="547"/>
      <c r="O3" s="547"/>
      <c r="P3" s="545"/>
      <c r="Q3" s="684"/>
      <c r="R3" s="545"/>
    </row>
    <row r="4" spans="2:18" s="558" customFormat="1" ht="15.6">
      <c r="B4" s="1921"/>
      <c r="C4" s="7996" t="s">
        <v>723</v>
      </c>
      <c r="D4" s="7997"/>
      <c r="E4" s="7998"/>
      <c r="F4" s="7999" t="str">
        <f>'Page 1'!F9:J9</f>
        <v>ABC Company</v>
      </c>
      <c r="G4" s="8000"/>
      <c r="H4" s="8000"/>
      <c r="I4" s="8001"/>
      <c r="J4" s="578"/>
      <c r="K4" s="578"/>
      <c r="L4" s="578"/>
      <c r="M4" s="545"/>
      <c r="N4" s="547"/>
      <c r="O4" s="547"/>
      <c r="P4" s="545"/>
      <c r="Q4" s="545"/>
      <c r="R4" s="545"/>
    </row>
    <row r="5" spans="2:18" s="558" customFormat="1" ht="16.2" thickBot="1">
      <c r="B5" s="1921"/>
      <c r="C5" s="8002" t="s">
        <v>724</v>
      </c>
      <c r="D5" s="8003"/>
      <c r="E5" s="8004"/>
      <c r="F5" s="8005" t="str">
        <f>'Page 1'!F8:J8</f>
        <v>31 December 202x</v>
      </c>
      <c r="G5" s="8006"/>
      <c r="H5" s="8006"/>
      <c r="I5" s="8007"/>
      <c r="J5" s="578"/>
      <c r="K5" s="578"/>
      <c r="L5" s="578"/>
      <c r="M5" s="545"/>
      <c r="N5" s="547"/>
      <c r="O5" s="547"/>
      <c r="P5" s="545"/>
      <c r="Q5" s="545"/>
      <c r="R5" s="545"/>
    </row>
    <row r="6" spans="2:18" s="558" customFormat="1" ht="12.75" customHeight="1" thickBot="1">
      <c r="B6" s="1921"/>
      <c r="C6" s="561"/>
      <c r="D6" s="1899"/>
      <c r="E6" s="1899"/>
      <c r="F6" s="1899"/>
      <c r="G6" s="549"/>
      <c r="H6" s="549"/>
      <c r="I6" s="550"/>
      <c r="J6" s="8014" t="s">
        <v>725</v>
      </c>
      <c r="K6" s="8015"/>
      <c r="L6" s="8015"/>
      <c r="M6" s="8016"/>
      <c r="N6" s="552"/>
      <c r="O6" s="547"/>
      <c r="P6" s="7994" t="s">
        <v>726</v>
      </c>
      <c r="Q6" s="7995"/>
      <c r="R6" s="545"/>
    </row>
    <row r="7" spans="2:18" s="558" customFormat="1" ht="45" customHeight="1">
      <c r="B7" s="1921"/>
      <c r="C7" s="8008" t="s">
        <v>6</v>
      </c>
      <c r="D7" s="8009"/>
      <c r="E7" s="8009"/>
      <c r="F7" s="8009"/>
      <c r="G7" s="8009"/>
      <c r="H7" s="8009"/>
      <c r="I7" s="8010"/>
      <c r="J7" s="2930" t="s">
        <v>727</v>
      </c>
      <c r="K7" s="2930" t="s">
        <v>728</v>
      </c>
      <c r="L7" s="2931" t="s">
        <v>729</v>
      </c>
      <c r="M7" s="2932" t="s">
        <v>730</v>
      </c>
      <c r="N7" s="2933" t="s">
        <v>731</v>
      </c>
      <c r="O7" s="553"/>
      <c r="P7" s="2932" t="s">
        <v>732</v>
      </c>
      <c r="Q7" s="2932" t="s">
        <v>733</v>
      </c>
      <c r="R7" s="545"/>
    </row>
    <row r="8" spans="2:18" s="558" customFormat="1" ht="15.75" customHeight="1" thickBot="1">
      <c r="B8" s="1921"/>
      <c r="C8" s="8011"/>
      <c r="D8" s="8012"/>
      <c r="E8" s="8012"/>
      <c r="F8" s="8012"/>
      <c r="G8" s="8012"/>
      <c r="H8" s="8012"/>
      <c r="I8" s="8013"/>
      <c r="J8" s="2653" t="s">
        <v>734</v>
      </c>
      <c r="K8" s="2653" t="s">
        <v>735</v>
      </c>
      <c r="L8" s="2653" t="s">
        <v>736</v>
      </c>
      <c r="M8" s="1934" t="s">
        <v>737</v>
      </c>
      <c r="N8" s="1905" t="s">
        <v>738</v>
      </c>
      <c r="O8" s="554"/>
      <c r="P8" s="2653" t="s">
        <v>739</v>
      </c>
      <c r="Q8" s="2654" t="s">
        <v>740</v>
      </c>
      <c r="R8" s="545"/>
    </row>
    <row r="9" spans="2:18" s="558" customFormat="1" ht="15.6">
      <c r="B9" s="1921"/>
      <c r="C9" s="2934"/>
      <c r="D9" s="2627"/>
      <c r="E9" s="2628" t="s">
        <v>741</v>
      </c>
      <c r="F9" s="2629"/>
      <c r="G9" s="2618"/>
      <c r="H9" s="2618"/>
      <c r="I9" s="2630"/>
      <c r="J9" s="2655"/>
      <c r="K9" s="2656"/>
      <c r="L9" s="2630"/>
      <c r="M9" s="2657"/>
      <c r="N9" s="2630"/>
      <c r="O9" s="2658"/>
      <c r="P9" s="2935"/>
      <c r="Q9" s="2936"/>
      <c r="R9" s="545"/>
    </row>
    <row r="10" spans="2:18" s="558" customFormat="1" ht="13.2">
      <c r="B10" s="1921"/>
      <c r="C10" s="2498">
        <v>1</v>
      </c>
      <c r="D10" s="1900"/>
      <c r="E10" s="1900" t="s">
        <v>742</v>
      </c>
      <c r="F10" s="1896"/>
      <c r="G10" s="12"/>
      <c r="H10" s="12"/>
      <c r="I10" s="16"/>
      <c r="J10" s="1906">
        <f t="shared" ref="J10:M10" si="0">SUM(J11:J16)</f>
        <v>0</v>
      </c>
      <c r="K10" s="1911">
        <f t="shared" si="0"/>
        <v>0</v>
      </c>
      <c r="L10" s="2937">
        <f t="shared" si="0"/>
        <v>0</v>
      </c>
      <c r="M10" s="1919">
        <f t="shared" si="0"/>
        <v>0</v>
      </c>
      <c r="N10" s="2938">
        <f>SUM(N11:N16)</f>
        <v>0</v>
      </c>
      <c r="O10" s="555"/>
      <c r="P10" s="721">
        <f t="shared" ref="P10:P35" si="1">M10-N10</f>
        <v>0</v>
      </c>
      <c r="Q10" s="1313">
        <f>IFERROR(IF(P10=0,0,P10/N10),100%)</f>
        <v>0</v>
      </c>
      <c r="R10" s="545"/>
    </row>
    <row r="11" spans="2:18" s="558" customFormat="1" ht="13.2">
      <c r="B11" s="1921"/>
      <c r="C11" s="2498"/>
      <c r="D11" s="1901">
        <v>1.1000000000000001</v>
      </c>
      <c r="E11" s="1896"/>
      <c r="F11" s="1901" t="s">
        <v>743</v>
      </c>
      <c r="G11" s="23"/>
      <c r="H11" s="23"/>
      <c r="I11" s="19"/>
      <c r="J11" s="2939">
        <f>A!$V$144</f>
        <v>0</v>
      </c>
      <c r="K11" s="2940">
        <f>A!$W$144</f>
        <v>0</v>
      </c>
      <c r="L11" s="2499">
        <f>A!$X$144</f>
        <v>0</v>
      </c>
      <c r="M11" s="2941">
        <f t="shared" ref="M11:M77" si="2">J11+K11-L11</f>
        <v>0</v>
      </c>
      <c r="N11" s="2942"/>
      <c r="O11" s="556"/>
      <c r="P11" s="722">
        <f>M11-N11</f>
        <v>0</v>
      </c>
      <c r="Q11" s="1312">
        <f>IFERROR(IF(P11=0,0,P11/N11),100%)</f>
        <v>0</v>
      </c>
      <c r="R11" s="545"/>
    </row>
    <row r="12" spans="2:18" s="558" customFormat="1" ht="13.2">
      <c r="B12" s="1921"/>
      <c r="C12" s="2498"/>
      <c r="D12" s="1901">
        <v>1.2</v>
      </c>
      <c r="E12" s="1896"/>
      <c r="F12" s="1901" t="s">
        <v>744</v>
      </c>
      <c r="G12" s="23"/>
      <c r="H12" s="23"/>
      <c r="I12" s="19"/>
      <c r="J12" s="2939">
        <f>A!T150</f>
        <v>0</v>
      </c>
      <c r="K12" s="2940">
        <f>A!$W$146</f>
        <v>0</v>
      </c>
      <c r="L12" s="2943">
        <f>A!$X$146</f>
        <v>0</v>
      </c>
      <c r="M12" s="2941">
        <f t="shared" si="2"/>
        <v>0</v>
      </c>
      <c r="N12" s="2942"/>
      <c r="O12" s="556"/>
      <c r="P12" s="722">
        <f>M12-N12</f>
        <v>0</v>
      </c>
      <c r="Q12" s="1312">
        <f>IFERROR(IF(P12=0,0,P12/N12),100%)</f>
        <v>0</v>
      </c>
      <c r="R12" s="545"/>
    </row>
    <row r="13" spans="2:18" s="558" customFormat="1" ht="13.2">
      <c r="B13" s="1921"/>
      <c r="C13" s="2498"/>
      <c r="D13" s="1901">
        <v>1.3</v>
      </c>
      <c r="E13" s="1896"/>
      <c r="F13" s="1901" t="s">
        <v>745</v>
      </c>
      <c r="G13" s="23"/>
      <c r="H13" s="23"/>
      <c r="I13" s="19"/>
      <c r="J13" s="2939">
        <f>A!$V$148</f>
        <v>0</v>
      </c>
      <c r="K13" s="2940">
        <f>A!$W$148</f>
        <v>0</v>
      </c>
      <c r="L13" s="2943">
        <f>A!$X$148</f>
        <v>0</v>
      </c>
      <c r="M13" s="2941">
        <f t="shared" si="2"/>
        <v>0</v>
      </c>
      <c r="N13" s="2942"/>
      <c r="O13" s="556"/>
      <c r="P13" s="722">
        <f t="shared" si="1"/>
        <v>0</v>
      </c>
      <c r="Q13" s="1312">
        <f t="shared" ref="Q13:Q82" si="3">IFERROR(IF(P13=0,0,P13/N13),100%)</f>
        <v>0</v>
      </c>
      <c r="R13" s="545"/>
    </row>
    <row r="14" spans="2:18" s="558" customFormat="1" ht="13.2">
      <c r="B14" s="1921"/>
      <c r="C14" s="2498"/>
      <c r="D14" s="1901">
        <v>1.4</v>
      </c>
      <c r="E14" s="1896"/>
      <c r="F14" s="1901" t="s">
        <v>746</v>
      </c>
      <c r="G14" s="23"/>
      <c r="H14" s="23"/>
      <c r="I14" s="19"/>
      <c r="J14" s="2939">
        <f>A!$V$150</f>
        <v>0</v>
      </c>
      <c r="K14" s="2940">
        <f>A!$W$150</f>
        <v>0</v>
      </c>
      <c r="L14" s="2943">
        <f>A!$X$150</f>
        <v>0</v>
      </c>
      <c r="M14" s="2941">
        <f t="shared" si="2"/>
        <v>0</v>
      </c>
      <c r="N14" s="2942"/>
      <c r="O14" s="556"/>
      <c r="P14" s="722">
        <f t="shared" si="1"/>
        <v>0</v>
      </c>
      <c r="Q14" s="1312">
        <f t="shared" si="3"/>
        <v>0</v>
      </c>
      <c r="R14" s="545"/>
    </row>
    <row r="15" spans="2:18" s="558" customFormat="1" ht="13.2">
      <c r="B15" s="1921"/>
      <c r="C15" s="2498"/>
      <c r="D15" s="1901">
        <v>1.5</v>
      </c>
      <c r="E15" s="1896"/>
      <c r="F15" s="1901" t="s">
        <v>747</v>
      </c>
      <c r="G15" s="23"/>
      <c r="H15" s="23"/>
      <c r="I15" s="19"/>
      <c r="J15" s="2939">
        <f>A!$V$152</f>
        <v>0</v>
      </c>
      <c r="K15" s="2940">
        <f>A!$W$152</f>
        <v>0</v>
      </c>
      <c r="L15" s="2943">
        <f>A!$X$152</f>
        <v>0</v>
      </c>
      <c r="M15" s="2941">
        <f t="shared" si="2"/>
        <v>0</v>
      </c>
      <c r="N15" s="2942"/>
      <c r="O15" s="556"/>
      <c r="P15" s="722">
        <f t="shared" si="1"/>
        <v>0</v>
      </c>
      <c r="Q15" s="1312">
        <f t="shared" si="3"/>
        <v>0</v>
      </c>
      <c r="R15" s="545"/>
    </row>
    <row r="16" spans="2:18" s="558" customFormat="1" ht="13.2">
      <c r="B16" s="1921"/>
      <c r="C16" s="2498"/>
      <c r="D16" s="1901">
        <v>1.6</v>
      </c>
      <c r="E16" s="1896"/>
      <c r="F16" s="1901" t="s">
        <v>748</v>
      </c>
      <c r="G16" s="23"/>
      <c r="H16" s="23"/>
      <c r="I16" s="19"/>
      <c r="J16" s="2939">
        <f>A!$V$154</f>
        <v>0</v>
      </c>
      <c r="K16" s="2940">
        <f>A!$W$154</f>
        <v>0</v>
      </c>
      <c r="L16" s="2943">
        <f>A!$X$154</f>
        <v>0</v>
      </c>
      <c r="M16" s="2941">
        <f t="shared" si="2"/>
        <v>0</v>
      </c>
      <c r="N16" s="2942"/>
      <c r="O16" s="556"/>
      <c r="P16" s="722">
        <f t="shared" si="1"/>
        <v>0</v>
      </c>
      <c r="Q16" s="1312">
        <f t="shared" si="3"/>
        <v>0</v>
      </c>
      <c r="R16" s="545"/>
    </row>
    <row r="17" spans="2:18" s="558" customFormat="1" ht="13.2">
      <c r="B17" s="1921"/>
      <c r="C17" s="2498">
        <v>2</v>
      </c>
      <c r="D17" s="1901"/>
      <c r="E17" s="1900" t="s">
        <v>749</v>
      </c>
      <c r="F17" s="1901"/>
      <c r="G17" s="23"/>
      <c r="H17" s="23"/>
      <c r="I17" s="16"/>
      <c r="J17" s="1907">
        <f t="shared" ref="J17:L17" si="4">SUM(J18:J21)</f>
        <v>0</v>
      </c>
      <c r="K17" s="1912">
        <f t="shared" si="4"/>
        <v>0</v>
      </c>
      <c r="L17" s="2944">
        <f t="shared" si="4"/>
        <v>0</v>
      </c>
      <c r="M17" s="2945">
        <f t="shared" si="2"/>
        <v>0</v>
      </c>
      <c r="N17" s="2662">
        <f>SUM(N18:N21)</f>
        <v>0</v>
      </c>
      <c r="O17" s="555"/>
      <c r="P17" s="721">
        <f t="shared" si="1"/>
        <v>0</v>
      </c>
      <c r="Q17" s="1313">
        <f>IFERROR(IF(P17=0,0,P17/N17),100%)</f>
        <v>0</v>
      </c>
      <c r="R17" s="545"/>
    </row>
    <row r="18" spans="2:18" s="558" customFormat="1" ht="13.2">
      <c r="B18" s="1921"/>
      <c r="C18" s="2498"/>
      <c r="D18" s="1901">
        <v>2.1</v>
      </c>
      <c r="E18" s="1900"/>
      <c r="F18" s="1901" t="s">
        <v>750</v>
      </c>
      <c r="G18" s="23"/>
      <c r="H18" s="23"/>
      <c r="I18" s="19"/>
      <c r="J18" s="2939">
        <f>+B!$AF$151</f>
        <v>0</v>
      </c>
      <c r="K18" s="2940">
        <f>+B!$AG$151</f>
        <v>0</v>
      </c>
      <c r="L18" s="2943">
        <f>+B!$AH$151</f>
        <v>0</v>
      </c>
      <c r="M18" s="2941">
        <f t="shared" si="2"/>
        <v>0</v>
      </c>
      <c r="N18" s="2942"/>
      <c r="O18" s="556"/>
      <c r="P18" s="722">
        <f t="shared" si="1"/>
        <v>0</v>
      </c>
      <c r="Q18" s="1312">
        <f t="shared" si="3"/>
        <v>0</v>
      </c>
      <c r="R18" s="545"/>
    </row>
    <row r="19" spans="2:18" s="558" customFormat="1" ht="13.2">
      <c r="B19" s="1921"/>
      <c r="C19" s="2498"/>
      <c r="D19" s="1901">
        <v>2.2000000000000002</v>
      </c>
      <c r="E19" s="1900"/>
      <c r="F19" s="1901" t="s">
        <v>751</v>
      </c>
      <c r="G19" s="23"/>
      <c r="H19" s="23"/>
      <c r="I19" s="19"/>
      <c r="J19" s="2939">
        <f>+B!$AF$153</f>
        <v>0</v>
      </c>
      <c r="K19" s="2940">
        <f>+B!$AG$153</f>
        <v>0</v>
      </c>
      <c r="L19" s="2943">
        <f>+B!$AH$153</f>
        <v>0</v>
      </c>
      <c r="M19" s="2941">
        <f t="shared" si="2"/>
        <v>0</v>
      </c>
      <c r="N19" s="2942"/>
      <c r="O19" s="556"/>
      <c r="P19" s="722">
        <f t="shared" si="1"/>
        <v>0</v>
      </c>
      <c r="Q19" s="1312">
        <f t="shared" si="3"/>
        <v>0</v>
      </c>
      <c r="R19" s="545"/>
    </row>
    <row r="20" spans="2:18" s="558" customFormat="1" ht="13.2">
      <c r="B20" s="1921"/>
      <c r="C20" s="2498"/>
      <c r="D20" s="1901">
        <v>2.2999999999999998</v>
      </c>
      <c r="E20" s="1900"/>
      <c r="F20" s="1901" t="s">
        <v>752</v>
      </c>
      <c r="G20" s="23"/>
      <c r="H20" s="23"/>
      <c r="I20" s="19"/>
      <c r="J20" s="2939">
        <f>+B!$AF$155</f>
        <v>0</v>
      </c>
      <c r="K20" s="2940">
        <f>+B!$AG$155</f>
        <v>0</v>
      </c>
      <c r="L20" s="2943">
        <f>+B!$AH$155</f>
        <v>0</v>
      </c>
      <c r="M20" s="2941">
        <f t="shared" si="2"/>
        <v>0</v>
      </c>
      <c r="N20" s="2942"/>
      <c r="O20" s="556"/>
      <c r="P20" s="722">
        <f t="shared" si="1"/>
        <v>0</v>
      </c>
      <c r="Q20" s="1312">
        <f t="shared" si="3"/>
        <v>0</v>
      </c>
      <c r="R20" s="545"/>
    </row>
    <row r="21" spans="2:18" s="558" customFormat="1" ht="13.2">
      <c r="B21" s="1921"/>
      <c r="C21" s="2498"/>
      <c r="D21" s="1901">
        <v>2.4</v>
      </c>
      <c r="E21" s="1900"/>
      <c r="F21" s="1901" t="s">
        <v>753</v>
      </c>
      <c r="G21" s="23"/>
      <c r="H21" s="23"/>
      <c r="I21" s="19"/>
      <c r="J21" s="2939">
        <f>+B!$AF$157</f>
        <v>0</v>
      </c>
      <c r="K21" s="2940">
        <f>+B!$AG$157</f>
        <v>0</v>
      </c>
      <c r="L21" s="2943">
        <f>+B!$AH$157</f>
        <v>0</v>
      </c>
      <c r="M21" s="2941">
        <f t="shared" si="2"/>
        <v>0</v>
      </c>
      <c r="N21" s="2942"/>
      <c r="O21" s="556"/>
      <c r="P21" s="722">
        <f t="shared" si="1"/>
        <v>0</v>
      </c>
      <c r="Q21" s="1312">
        <f t="shared" si="3"/>
        <v>0</v>
      </c>
      <c r="R21" s="545"/>
    </row>
    <row r="22" spans="2:18" s="558" customFormat="1" ht="13.2">
      <c r="B22" s="1921"/>
      <c r="C22" s="2498">
        <v>3</v>
      </c>
      <c r="D22" s="1901"/>
      <c r="E22" s="1900" t="s">
        <v>155</v>
      </c>
      <c r="F22" s="1901"/>
      <c r="G22" s="23"/>
      <c r="H22" s="23"/>
      <c r="I22" s="16"/>
      <c r="J22" s="1907">
        <f t="shared" ref="J22:L22" si="5">SUM(J23:J24)</f>
        <v>0</v>
      </c>
      <c r="K22" s="1912">
        <f t="shared" si="5"/>
        <v>0</v>
      </c>
      <c r="L22" s="2944">
        <f t="shared" si="5"/>
        <v>0</v>
      </c>
      <c r="M22" s="2945">
        <f t="shared" si="2"/>
        <v>0</v>
      </c>
      <c r="N22" s="2662">
        <f>SUM(N23:N24)</f>
        <v>0</v>
      </c>
      <c r="O22" s="555"/>
      <c r="P22" s="721">
        <f t="shared" si="1"/>
        <v>0</v>
      </c>
      <c r="Q22" s="1313">
        <f t="shared" si="3"/>
        <v>0</v>
      </c>
      <c r="R22" s="545"/>
    </row>
    <row r="23" spans="2:18" s="558" customFormat="1" ht="13.2">
      <c r="B23" s="1921"/>
      <c r="C23" s="2498"/>
      <c r="D23" s="1901">
        <v>3.1</v>
      </c>
      <c r="E23" s="1900"/>
      <c r="F23" s="1901" t="s">
        <v>754</v>
      </c>
      <c r="G23" s="23"/>
      <c r="H23" s="23"/>
      <c r="I23" s="19"/>
      <c r="J23" s="2939">
        <f>'C'!$AJ$83</f>
        <v>0</v>
      </c>
      <c r="K23" s="2940">
        <f>'C'!$AK$83</f>
        <v>0</v>
      </c>
      <c r="L23" s="2943">
        <f>'C'!$AL$83</f>
        <v>0</v>
      </c>
      <c r="M23" s="2941">
        <f t="shared" si="2"/>
        <v>0</v>
      </c>
      <c r="N23" s="2942"/>
      <c r="O23" s="556"/>
      <c r="P23" s="722">
        <f t="shared" si="1"/>
        <v>0</v>
      </c>
      <c r="Q23" s="1312">
        <f t="shared" si="3"/>
        <v>0</v>
      </c>
      <c r="R23" s="545"/>
    </row>
    <row r="24" spans="2:18" s="558" customFormat="1" ht="13.2">
      <c r="B24" s="1921"/>
      <c r="C24" s="2498"/>
      <c r="D24" s="1901">
        <v>3.2</v>
      </c>
      <c r="E24" s="1900"/>
      <c r="F24" s="1901" t="s">
        <v>755</v>
      </c>
      <c r="G24" s="23"/>
      <c r="H24" s="23"/>
      <c r="I24" s="19"/>
      <c r="J24" s="2939">
        <f>'C'!$AJ$84</f>
        <v>0</v>
      </c>
      <c r="K24" s="2940">
        <f>'C'!$AK$84</f>
        <v>0</v>
      </c>
      <c r="L24" s="2946">
        <f>'C'!$AL$84</f>
        <v>0</v>
      </c>
      <c r="M24" s="2941">
        <f t="shared" si="2"/>
        <v>0</v>
      </c>
      <c r="N24" s="2942"/>
      <c r="O24" s="556"/>
      <c r="P24" s="722">
        <f t="shared" si="1"/>
        <v>0</v>
      </c>
      <c r="Q24" s="1312">
        <f t="shared" si="3"/>
        <v>0</v>
      </c>
      <c r="R24" s="545"/>
    </row>
    <row r="25" spans="2:18" s="558" customFormat="1" ht="13.2">
      <c r="B25" s="1921"/>
      <c r="C25" s="2500">
        <v>4</v>
      </c>
      <c r="D25" s="1896"/>
      <c r="E25" s="1903" t="s">
        <v>756</v>
      </c>
      <c r="F25" s="1896"/>
      <c r="G25" s="12"/>
      <c r="H25" s="1153" t="s">
        <v>757</v>
      </c>
      <c r="I25" s="2619" t="s">
        <v>758</v>
      </c>
      <c r="J25" s="1907">
        <f>SUM(J26:J34)</f>
        <v>0</v>
      </c>
      <c r="K25" s="1912">
        <f t="shared" ref="K25:N25" si="6">SUM(K26:K34)</f>
        <v>0</v>
      </c>
      <c r="L25" s="2944">
        <f t="shared" si="6"/>
        <v>0</v>
      </c>
      <c r="M25" s="2941">
        <f>J25+K25-L25</f>
        <v>0</v>
      </c>
      <c r="N25" s="2944">
        <f t="shared" si="6"/>
        <v>0</v>
      </c>
      <c r="O25" s="556"/>
      <c r="P25" s="721">
        <f t="shared" si="1"/>
        <v>0</v>
      </c>
      <c r="Q25" s="1313">
        <f t="shared" si="3"/>
        <v>0</v>
      </c>
      <c r="R25" s="545"/>
    </row>
    <row r="26" spans="2:18" s="558" customFormat="1" ht="13.2">
      <c r="B26" s="1921"/>
      <c r="C26" s="2500"/>
      <c r="D26" s="1896">
        <v>4.0999999999999996</v>
      </c>
      <c r="E26" s="1903"/>
      <c r="F26" s="1896" t="s">
        <v>759</v>
      </c>
      <c r="G26" s="12"/>
      <c r="H26" s="12"/>
      <c r="I26" s="16"/>
      <c r="J26" s="1908"/>
      <c r="K26" s="1913"/>
      <c r="L26" s="2947"/>
      <c r="M26" s="2941">
        <f t="shared" si="2"/>
        <v>0</v>
      </c>
      <c r="N26" s="2948"/>
      <c r="O26" s="556"/>
      <c r="P26" s="722">
        <f t="shared" ref="P26:P34" si="7">M26-N26</f>
        <v>0</v>
      </c>
      <c r="Q26" s="1312">
        <f t="shared" ref="Q26:Q34" si="8">IFERROR(IF(P26=0,0,P26/N26),100%)</f>
        <v>0</v>
      </c>
      <c r="R26" s="545"/>
    </row>
    <row r="27" spans="2:18" s="558" customFormat="1" ht="13.2">
      <c r="B27" s="1921"/>
      <c r="C27" s="2500"/>
      <c r="D27" s="1896">
        <v>4.2</v>
      </c>
      <c r="E27" s="1903"/>
      <c r="F27" s="1896" t="s">
        <v>760</v>
      </c>
      <c r="G27" s="12"/>
      <c r="H27" s="12"/>
      <c r="I27" s="2792">
        <f>SUM(X1A!G12:K12)</f>
        <v>0</v>
      </c>
      <c r="J27" s="1908"/>
      <c r="K27" s="1913"/>
      <c r="L27" s="2947"/>
      <c r="M27" s="2941">
        <f t="shared" si="2"/>
        <v>0</v>
      </c>
      <c r="N27" s="2948"/>
      <c r="O27" s="556"/>
      <c r="P27" s="722">
        <f t="shared" si="7"/>
        <v>0</v>
      </c>
      <c r="Q27" s="1312">
        <f t="shared" si="8"/>
        <v>0</v>
      </c>
      <c r="R27" s="545"/>
    </row>
    <row r="28" spans="2:18" s="558" customFormat="1" ht="13.2">
      <c r="B28" s="1921"/>
      <c r="C28" s="2500"/>
      <c r="D28" s="1896">
        <v>4.3</v>
      </c>
      <c r="E28" s="1903"/>
      <c r="F28" s="1896" t="s">
        <v>761</v>
      </c>
      <c r="G28" s="12"/>
      <c r="H28" s="12"/>
      <c r="I28" s="2792">
        <f>SUM(X1A!G28:K28)</f>
        <v>0</v>
      </c>
      <c r="J28" s="1908"/>
      <c r="K28" s="1913"/>
      <c r="L28" s="2947"/>
      <c r="M28" s="2941">
        <f t="shared" si="2"/>
        <v>0</v>
      </c>
      <c r="N28" s="2948"/>
      <c r="O28" s="556"/>
      <c r="P28" s="722">
        <f t="shared" si="7"/>
        <v>0</v>
      </c>
      <c r="Q28" s="1312">
        <f t="shared" si="8"/>
        <v>0</v>
      </c>
      <c r="R28" s="545"/>
    </row>
    <row r="29" spans="2:18" s="558" customFormat="1" ht="13.2">
      <c r="B29" s="1921"/>
      <c r="C29" s="2500"/>
      <c r="D29" s="1896">
        <v>4.4000000000000004</v>
      </c>
      <c r="E29" s="1903"/>
      <c r="F29" s="1896" t="s">
        <v>762</v>
      </c>
      <c r="G29" s="12"/>
      <c r="H29" s="12"/>
      <c r="I29" s="2792">
        <f>X1A!L12+X1A!L28</f>
        <v>0</v>
      </c>
      <c r="J29" s="1908"/>
      <c r="K29" s="1913"/>
      <c r="L29" s="2947"/>
      <c r="M29" s="2941">
        <f t="shared" si="2"/>
        <v>0</v>
      </c>
      <c r="N29" s="2948"/>
      <c r="O29" s="556"/>
      <c r="P29" s="722">
        <f t="shared" si="7"/>
        <v>0</v>
      </c>
      <c r="Q29" s="1312">
        <f t="shared" si="8"/>
        <v>0</v>
      </c>
      <c r="R29" s="545"/>
    </row>
    <row r="30" spans="2:18" s="558" customFormat="1" ht="13.2">
      <c r="B30" s="1921"/>
      <c r="C30" s="2500"/>
      <c r="D30" s="1896">
        <v>4.5</v>
      </c>
      <c r="E30" s="1903"/>
      <c r="F30" s="1896" t="s">
        <v>763</v>
      </c>
      <c r="G30" s="12"/>
      <c r="H30" s="12"/>
      <c r="I30" s="2792">
        <f>X1A!M12+X1A!M28</f>
        <v>0</v>
      </c>
      <c r="J30" s="1908"/>
      <c r="K30" s="1913"/>
      <c r="L30" s="2947"/>
      <c r="M30" s="2941">
        <f t="shared" si="2"/>
        <v>0</v>
      </c>
      <c r="N30" s="2948"/>
      <c r="O30" s="556"/>
      <c r="P30" s="722">
        <f t="shared" si="7"/>
        <v>0</v>
      </c>
      <c r="Q30" s="1312">
        <f t="shared" si="8"/>
        <v>0</v>
      </c>
      <c r="R30" s="545"/>
    </row>
    <row r="31" spans="2:18" s="558" customFormat="1" ht="13.2">
      <c r="B31" s="1921"/>
      <c r="C31" s="2500"/>
      <c r="D31" s="1896">
        <v>4.5999999999999996</v>
      </c>
      <c r="E31" s="1903"/>
      <c r="F31" s="1896" t="s">
        <v>764</v>
      </c>
      <c r="G31" s="12"/>
      <c r="H31" s="12"/>
      <c r="I31" s="14"/>
      <c r="J31" s="1908"/>
      <c r="K31" s="1913"/>
      <c r="L31" s="2947"/>
      <c r="M31" s="2941">
        <f t="shared" si="2"/>
        <v>0</v>
      </c>
      <c r="N31" s="2948"/>
      <c r="O31" s="556"/>
      <c r="P31" s="722">
        <f t="shared" si="7"/>
        <v>0</v>
      </c>
      <c r="Q31" s="1312">
        <f t="shared" si="8"/>
        <v>0</v>
      </c>
      <c r="R31" s="545"/>
    </row>
    <row r="32" spans="2:18" s="558" customFormat="1" ht="13.2">
      <c r="B32" s="1921"/>
      <c r="C32" s="2500"/>
      <c r="D32" s="1896">
        <v>4.7</v>
      </c>
      <c r="E32" s="1903"/>
      <c r="F32" s="1896" t="s">
        <v>765</v>
      </c>
      <c r="G32" s="12"/>
      <c r="H32" s="12"/>
      <c r="I32" s="2792">
        <f>+X1A!F12</f>
        <v>0</v>
      </c>
      <c r="J32" s="1908"/>
      <c r="K32" s="1913"/>
      <c r="L32" s="2947"/>
      <c r="M32" s="2941">
        <f t="shared" si="2"/>
        <v>0</v>
      </c>
      <c r="N32" s="2948"/>
      <c r="O32" s="556"/>
      <c r="P32" s="722">
        <f t="shared" si="7"/>
        <v>0</v>
      </c>
      <c r="Q32" s="1312">
        <f t="shared" si="8"/>
        <v>0</v>
      </c>
      <c r="R32" s="545"/>
    </row>
    <row r="33" spans="2:18" s="558" customFormat="1" ht="13.2">
      <c r="B33" s="1921"/>
      <c r="C33" s="2500"/>
      <c r="D33" s="1896">
        <v>4.8</v>
      </c>
      <c r="E33" s="1903"/>
      <c r="F33" s="1896" t="s">
        <v>766</v>
      </c>
      <c r="G33" s="12"/>
      <c r="H33" s="12"/>
      <c r="I33" s="2792">
        <f>X1A!F28</f>
        <v>0</v>
      </c>
      <c r="J33" s="1908"/>
      <c r="K33" s="2949"/>
      <c r="L33" s="2947"/>
      <c r="M33" s="2941">
        <f t="shared" si="2"/>
        <v>0</v>
      </c>
      <c r="N33" s="2948"/>
      <c r="O33" s="556"/>
      <c r="P33" s="722">
        <f t="shared" si="7"/>
        <v>0</v>
      </c>
      <c r="Q33" s="1312">
        <f t="shared" si="8"/>
        <v>0</v>
      </c>
      <c r="R33" s="545"/>
    </row>
    <row r="34" spans="2:18" s="558" customFormat="1" ht="13.2">
      <c r="B34" s="1921"/>
      <c r="C34" s="2500"/>
      <c r="D34" s="1896">
        <v>4.9000000000000004</v>
      </c>
      <c r="E34" s="1903"/>
      <c r="F34" s="1896" t="s">
        <v>767</v>
      </c>
      <c r="G34" s="12"/>
      <c r="H34" s="12"/>
      <c r="I34" s="2792">
        <f>SUM(X1A!N12:Q12,X1A!N28:Q28)</f>
        <v>0</v>
      </c>
      <c r="J34" s="1908"/>
      <c r="K34" s="1913"/>
      <c r="L34" s="2947"/>
      <c r="M34" s="2941"/>
      <c r="N34" s="2948"/>
      <c r="O34" s="556"/>
      <c r="P34" s="722">
        <f t="shared" si="7"/>
        <v>0</v>
      </c>
      <c r="Q34" s="1312">
        <f t="shared" si="8"/>
        <v>0</v>
      </c>
      <c r="R34" s="545"/>
    </row>
    <row r="35" spans="2:18" s="558" customFormat="1" ht="13.2">
      <c r="B35" s="1921"/>
      <c r="C35" s="2498">
        <v>5</v>
      </c>
      <c r="D35" s="1901"/>
      <c r="E35" s="1900" t="s">
        <v>768</v>
      </c>
      <c r="F35" s="1901"/>
      <c r="G35" s="23"/>
      <c r="H35" s="23"/>
      <c r="I35" s="16"/>
      <c r="J35" s="1907">
        <f t="shared" ref="J35:L35" si="9">SUM(J36:J38)</f>
        <v>0</v>
      </c>
      <c r="K35" s="1912">
        <f t="shared" si="9"/>
        <v>0</v>
      </c>
      <c r="L35" s="2944">
        <f t="shared" si="9"/>
        <v>0</v>
      </c>
      <c r="M35" s="2945">
        <f t="shared" si="2"/>
        <v>0</v>
      </c>
      <c r="N35" s="2662">
        <f>SUM(N36:N38)</f>
        <v>0</v>
      </c>
      <c r="O35" s="555"/>
      <c r="P35" s="721">
        <f t="shared" si="1"/>
        <v>0</v>
      </c>
      <c r="Q35" s="1313">
        <f t="shared" si="3"/>
        <v>0</v>
      </c>
      <c r="R35" s="545"/>
    </row>
    <row r="36" spans="2:18" s="558" customFormat="1" ht="13.2">
      <c r="B36" s="1921"/>
      <c r="C36" s="2498"/>
      <c r="D36" s="1901">
        <v>5.0999999999999996</v>
      </c>
      <c r="E36" s="1900"/>
      <c r="F36" s="1901" t="s">
        <v>769</v>
      </c>
      <c r="G36" s="23"/>
      <c r="H36" s="23"/>
      <c r="I36" s="19"/>
      <c r="J36" s="2939">
        <f>+D!$S$59+E!$T$124</f>
        <v>0</v>
      </c>
      <c r="K36" s="2940">
        <f>+D!$T$59+E!$U$124</f>
        <v>0</v>
      </c>
      <c r="L36" s="2943">
        <f>+D!$U$59+E!$V$124</f>
        <v>0</v>
      </c>
      <c r="M36" s="2941">
        <f t="shared" si="2"/>
        <v>0</v>
      </c>
      <c r="N36" s="2942"/>
      <c r="O36" s="556"/>
      <c r="P36" s="722">
        <f t="shared" ref="P36:P84" si="10">M36-N36</f>
        <v>0</v>
      </c>
      <c r="Q36" s="1312">
        <f t="shared" si="3"/>
        <v>0</v>
      </c>
      <c r="R36" s="545"/>
    </row>
    <row r="37" spans="2:18" s="558" customFormat="1" ht="13.2">
      <c r="B37" s="1921"/>
      <c r="C37" s="2498"/>
      <c r="D37" s="1901">
        <v>5.2</v>
      </c>
      <c r="E37" s="1900"/>
      <c r="F37" s="1901" t="s">
        <v>770</v>
      </c>
      <c r="G37" s="23"/>
      <c r="H37" s="23"/>
      <c r="I37" s="19"/>
      <c r="J37" s="2939">
        <f>+D!$S$58+E!$T$123</f>
        <v>0</v>
      </c>
      <c r="K37" s="2940">
        <f>+D!$T$58+E!$U$123</f>
        <v>0</v>
      </c>
      <c r="L37" s="2943">
        <f>+D!$U$58+E!$V$123</f>
        <v>0</v>
      </c>
      <c r="M37" s="2941">
        <f t="shared" si="2"/>
        <v>0</v>
      </c>
      <c r="N37" s="2942"/>
      <c r="O37" s="556"/>
      <c r="P37" s="722">
        <f t="shared" si="10"/>
        <v>0</v>
      </c>
      <c r="Q37" s="1312">
        <f t="shared" si="3"/>
        <v>0</v>
      </c>
      <c r="R37" s="545"/>
    </row>
    <row r="38" spans="2:18" s="558" customFormat="1" ht="13.2">
      <c r="B38" s="1921"/>
      <c r="C38" s="2498"/>
      <c r="D38" s="1901">
        <v>5.3</v>
      </c>
      <c r="E38" s="1900"/>
      <c r="F38" s="1901" t="s">
        <v>771</v>
      </c>
      <c r="G38" s="23"/>
      <c r="H38" s="23"/>
      <c r="I38" s="19"/>
      <c r="J38" s="1909"/>
      <c r="K38" s="2659"/>
      <c r="L38" s="19"/>
      <c r="M38" s="2941">
        <f t="shared" si="2"/>
        <v>0</v>
      </c>
      <c r="N38" s="2942"/>
      <c r="O38" s="556"/>
      <c r="P38" s="722">
        <f t="shared" si="10"/>
        <v>0</v>
      </c>
      <c r="Q38" s="1312">
        <f t="shared" si="3"/>
        <v>0</v>
      </c>
      <c r="R38" s="545"/>
    </row>
    <row r="39" spans="2:18" s="558" customFormat="1" ht="13.2">
      <c r="B39" s="1921"/>
      <c r="C39" s="2498">
        <v>6</v>
      </c>
      <c r="D39" s="1901"/>
      <c r="E39" s="1900" t="s">
        <v>772</v>
      </c>
      <c r="F39" s="1901"/>
      <c r="G39" s="23"/>
      <c r="H39" s="23"/>
      <c r="I39" s="16"/>
      <c r="J39" s="1907">
        <f t="shared" ref="J39:L39" si="11">SUM(J40:J41)</f>
        <v>0</v>
      </c>
      <c r="K39" s="1912">
        <f t="shared" si="11"/>
        <v>0</v>
      </c>
      <c r="L39" s="2944">
        <f t="shared" si="11"/>
        <v>0</v>
      </c>
      <c r="M39" s="2945">
        <f t="shared" si="2"/>
        <v>0</v>
      </c>
      <c r="N39" s="2662">
        <f>SUM(N40:N41)</f>
        <v>0</v>
      </c>
      <c r="O39" s="555"/>
      <c r="P39" s="721">
        <f t="shared" si="10"/>
        <v>0</v>
      </c>
      <c r="Q39" s="1313">
        <f t="shared" si="3"/>
        <v>0</v>
      </c>
      <c r="R39" s="545"/>
    </row>
    <row r="40" spans="2:18" s="558" customFormat="1" ht="13.2">
      <c r="B40" s="1921"/>
      <c r="C40" s="2498"/>
      <c r="D40" s="1901">
        <v>6.1</v>
      </c>
      <c r="E40" s="1900"/>
      <c r="F40" s="1901" t="s">
        <v>773</v>
      </c>
      <c r="G40" s="23"/>
      <c r="H40" s="23"/>
      <c r="I40" s="16"/>
      <c r="J40" s="2939">
        <f>+D!$S$60+E!$T$125</f>
        <v>0</v>
      </c>
      <c r="K40" s="2940">
        <f>+D!$T$60+E!$U$125</f>
        <v>0</v>
      </c>
      <c r="L40" s="2943">
        <f>+D!$U$60+E!$V$125</f>
        <v>0</v>
      </c>
      <c r="M40" s="2941">
        <f t="shared" si="2"/>
        <v>0</v>
      </c>
      <c r="N40" s="2942"/>
      <c r="O40" s="556"/>
      <c r="P40" s="722">
        <f t="shared" si="10"/>
        <v>0</v>
      </c>
      <c r="Q40" s="1312">
        <f t="shared" si="3"/>
        <v>0</v>
      </c>
      <c r="R40" s="545"/>
    </row>
    <row r="41" spans="2:18" s="558" customFormat="1" ht="13.2">
      <c r="B41" s="1921"/>
      <c r="C41" s="2498"/>
      <c r="D41" s="1901">
        <v>6.2</v>
      </c>
      <c r="E41" s="1900"/>
      <c r="F41" s="1901" t="s">
        <v>771</v>
      </c>
      <c r="G41" s="23"/>
      <c r="H41" s="23"/>
      <c r="I41" s="16"/>
      <c r="J41" s="1910"/>
      <c r="K41" s="2660"/>
      <c r="L41" s="16"/>
      <c r="M41" s="2941">
        <f t="shared" si="2"/>
        <v>0</v>
      </c>
      <c r="N41" s="2942"/>
      <c r="O41" s="556"/>
      <c r="P41" s="722">
        <f t="shared" si="10"/>
        <v>0</v>
      </c>
      <c r="Q41" s="1312">
        <f t="shared" si="3"/>
        <v>0</v>
      </c>
      <c r="R41" s="545"/>
    </row>
    <row r="42" spans="2:18" s="558" customFormat="1" ht="13.2">
      <c r="B42" s="1921"/>
      <c r="C42" s="2498">
        <v>7</v>
      </c>
      <c r="D42" s="1900"/>
      <c r="E42" s="1900" t="s">
        <v>774</v>
      </c>
      <c r="F42" s="1896"/>
      <c r="G42" s="12"/>
      <c r="H42" s="12"/>
      <c r="I42" s="16"/>
      <c r="J42" s="1907">
        <f t="shared" ref="J42:L42" si="12">SUM(J43:J47)</f>
        <v>0</v>
      </c>
      <c r="K42" s="1912">
        <f t="shared" si="12"/>
        <v>0</v>
      </c>
      <c r="L42" s="2944">
        <f t="shared" si="12"/>
        <v>0</v>
      </c>
      <c r="M42" s="2945">
        <f t="shared" si="2"/>
        <v>0</v>
      </c>
      <c r="N42" s="2662">
        <f>SUM(N43:N47)</f>
        <v>0</v>
      </c>
      <c r="O42" s="555"/>
      <c r="P42" s="721">
        <f t="shared" si="10"/>
        <v>0</v>
      </c>
      <c r="Q42" s="1313">
        <f t="shared" si="3"/>
        <v>0</v>
      </c>
      <c r="R42" s="545"/>
    </row>
    <row r="43" spans="2:18" s="558" customFormat="1" ht="13.2">
      <c r="B43" s="1921"/>
      <c r="C43" s="2501"/>
      <c r="D43" s="1901">
        <v>7.1</v>
      </c>
      <c r="E43" s="1896"/>
      <c r="F43" s="1901" t="s">
        <v>775</v>
      </c>
      <c r="G43" s="23"/>
      <c r="H43" s="23"/>
      <c r="I43" s="19"/>
      <c r="J43" s="2939">
        <f>F!$W$53+G!$U$53</f>
        <v>0</v>
      </c>
      <c r="K43" s="2940">
        <f>F!$X$53+G!$V$53</f>
        <v>0</v>
      </c>
      <c r="L43" s="2943">
        <f>F!$Y$53+G!$W$53</f>
        <v>0</v>
      </c>
      <c r="M43" s="2941">
        <f t="shared" si="2"/>
        <v>0</v>
      </c>
      <c r="N43" s="2942"/>
      <c r="O43" s="556"/>
      <c r="P43" s="722">
        <f t="shared" si="10"/>
        <v>0</v>
      </c>
      <c r="Q43" s="1312">
        <f>IFERROR(IF(P43=0,0,P43/N43),100%)</f>
        <v>0</v>
      </c>
      <c r="R43" s="545"/>
    </row>
    <row r="44" spans="2:18" s="558" customFormat="1" ht="13.2">
      <c r="B44" s="1921"/>
      <c r="C44" s="2501"/>
      <c r="D44" s="1901">
        <v>7.2</v>
      </c>
      <c r="E44" s="1896"/>
      <c r="F44" s="1901" t="s">
        <v>776</v>
      </c>
      <c r="G44" s="23"/>
      <c r="H44" s="23"/>
      <c r="I44" s="19"/>
      <c r="J44" s="2939">
        <f>F!$W$54+G!$U$54</f>
        <v>0</v>
      </c>
      <c r="K44" s="2940">
        <f>F!$X$54+G!$V$54</f>
        <v>0</v>
      </c>
      <c r="L44" s="2943">
        <f>F!$Y$54+G!$W$54</f>
        <v>0</v>
      </c>
      <c r="M44" s="2941">
        <f t="shared" si="2"/>
        <v>0</v>
      </c>
      <c r="N44" s="2942"/>
      <c r="O44" s="556"/>
      <c r="P44" s="722">
        <f t="shared" si="10"/>
        <v>0</v>
      </c>
      <c r="Q44" s="1312">
        <f t="shared" si="3"/>
        <v>0</v>
      </c>
      <c r="R44" s="545"/>
    </row>
    <row r="45" spans="2:18" s="558" customFormat="1" ht="13.2">
      <c r="B45" s="1921"/>
      <c r="C45" s="2501"/>
      <c r="D45" s="1901">
        <v>7.3</v>
      </c>
      <c r="E45" s="1896"/>
      <c r="F45" s="1901" t="s">
        <v>777</v>
      </c>
      <c r="G45" s="23"/>
      <c r="H45" s="23"/>
      <c r="I45" s="19"/>
      <c r="J45" s="2939">
        <f>F!$W$55+G!$U$55</f>
        <v>0</v>
      </c>
      <c r="K45" s="2940">
        <f>F!$X$55+G!$V$55</f>
        <v>0</v>
      </c>
      <c r="L45" s="2943">
        <f>F!$Y$55+G!$W$55</f>
        <v>0</v>
      </c>
      <c r="M45" s="2941">
        <f t="shared" si="2"/>
        <v>0</v>
      </c>
      <c r="N45" s="2942"/>
      <c r="O45" s="556"/>
      <c r="P45" s="722">
        <f t="shared" si="10"/>
        <v>0</v>
      </c>
      <c r="Q45" s="1312">
        <f t="shared" si="3"/>
        <v>0</v>
      </c>
      <c r="R45" s="545"/>
    </row>
    <row r="46" spans="2:18" s="558" customFormat="1" ht="13.2">
      <c r="B46" s="1921"/>
      <c r="C46" s="2501"/>
      <c r="D46" s="1901">
        <v>7.4</v>
      </c>
      <c r="E46" s="1896"/>
      <c r="F46" s="1901" t="s">
        <v>778</v>
      </c>
      <c r="G46" s="23"/>
      <c r="H46" s="23"/>
      <c r="I46" s="19"/>
      <c r="J46" s="2939">
        <f>F!$W$56+G!$U$56</f>
        <v>0</v>
      </c>
      <c r="K46" s="2940">
        <f>F!$X$56+G!$V$56</f>
        <v>0</v>
      </c>
      <c r="L46" s="2943">
        <f>F!$Y$56+G!$W$56</f>
        <v>0</v>
      </c>
      <c r="M46" s="2941">
        <f t="shared" si="2"/>
        <v>0</v>
      </c>
      <c r="N46" s="2942"/>
      <c r="O46" s="556"/>
      <c r="P46" s="722">
        <f t="shared" si="10"/>
        <v>0</v>
      </c>
      <c r="Q46" s="1312">
        <f t="shared" si="3"/>
        <v>0</v>
      </c>
      <c r="R46" s="545"/>
    </row>
    <row r="47" spans="2:18" s="558" customFormat="1" ht="13.2">
      <c r="B47" s="1921"/>
      <c r="C47" s="2501"/>
      <c r="D47" s="1901">
        <v>7.5</v>
      </c>
      <c r="E47" s="1896"/>
      <c r="F47" s="1901" t="s">
        <v>771</v>
      </c>
      <c r="G47" s="23"/>
      <c r="H47" s="23"/>
      <c r="I47" s="19"/>
      <c r="J47" s="2939">
        <f>-(F!$W$57+G!$U$57)</f>
        <v>0</v>
      </c>
      <c r="K47" s="2940">
        <f>-(F!$X$57+G!$V$57)</f>
        <v>0</v>
      </c>
      <c r="L47" s="2943">
        <f>-(F!$Y$57+G!$W$57)</f>
        <v>0</v>
      </c>
      <c r="M47" s="2941">
        <f t="shared" si="2"/>
        <v>0</v>
      </c>
      <c r="N47" s="2942"/>
      <c r="O47" s="556"/>
      <c r="P47" s="722">
        <f t="shared" si="10"/>
        <v>0</v>
      </c>
      <c r="Q47" s="1312">
        <f t="shared" si="3"/>
        <v>0</v>
      </c>
      <c r="R47" s="545"/>
    </row>
    <row r="48" spans="2:18" s="558" customFormat="1" ht="13.2">
      <c r="B48" s="1921"/>
      <c r="C48" s="2500">
        <v>8</v>
      </c>
      <c r="D48" s="1900"/>
      <c r="E48" s="1900" t="s">
        <v>170</v>
      </c>
      <c r="F48" s="1901"/>
      <c r="G48" s="23"/>
      <c r="H48" s="23"/>
      <c r="I48" s="16"/>
      <c r="J48" s="1915">
        <f t="shared" ref="J48:L48" si="13">SUM(J49,J54,J61)</f>
        <v>0</v>
      </c>
      <c r="K48" s="2950">
        <f t="shared" si="13"/>
        <v>0</v>
      </c>
      <c r="L48" s="2944">
        <f t="shared" si="13"/>
        <v>0</v>
      </c>
      <c r="M48" s="2941">
        <f t="shared" si="2"/>
        <v>0</v>
      </c>
      <c r="N48" s="2662">
        <f>SUM(N49,N54,N61)</f>
        <v>0</v>
      </c>
      <c r="O48" s="555"/>
      <c r="P48" s="721">
        <f t="shared" si="10"/>
        <v>0</v>
      </c>
      <c r="Q48" s="1313">
        <f t="shared" si="3"/>
        <v>0</v>
      </c>
      <c r="R48" s="545"/>
    </row>
    <row r="49" spans="2:18" s="558" customFormat="1" ht="13.2">
      <c r="B49" s="1921"/>
      <c r="C49" s="2501"/>
      <c r="D49" s="1896">
        <v>8.1</v>
      </c>
      <c r="E49" s="1900"/>
      <c r="F49" s="1901" t="s">
        <v>779</v>
      </c>
      <c r="G49" s="23"/>
      <c r="H49" s="23"/>
      <c r="I49" s="27"/>
      <c r="J49" s="1916">
        <f t="shared" ref="J49:L49" si="14">SUM(J50:J53)</f>
        <v>0</v>
      </c>
      <c r="K49" s="2951">
        <f t="shared" si="14"/>
        <v>0</v>
      </c>
      <c r="L49" s="2952">
        <f t="shared" si="14"/>
        <v>0</v>
      </c>
      <c r="M49" s="2941">
        <f t="shared" si="2"/>
        <v>0</v>
      </c>
      <c r="N49" s="2953">
        <f>SUM(N50:N53)</f>
        <v>0</v>
      </c>
      <c r="O49" s="556"/>
      <c r="P49" s="722">
        <f t="shared" si="10"/>
        <v>0</v>
      </c>
      <c r="Q49" s="1312">
        <f t="shared" si="3"/>
        <v>0</v>
      </c>
      <c r="R49" s="545"/>
    </row>
    <row r="50" spans="2:18" s="558" customFormat="1" ht="13.2">
      <c r="B50" s="1921"/>
      <c r="C50" s="2501"/>
      <c r="D50" s="1896"/>
      <c r="E50" s="1896" t="s">
        <v>780</v>
      </c>
      <c r="F50" s="1901"/>
      <c r="G50" s="23" t="s">
        <v>781</v>
      </c>
      <c r="H50" s="23"/>
      <c r="I50" s="28"/>
      <c r="J50" s="2954">
        <f>H!$E$16</f>
        <v>0</v>
      </c>
      <c r="K50" s="2955">
        <f>H!$F$16</f>
        <v>0</v>
      </c>
      <c r="L50" s="2943">
        <f>H!$G$16</f>
        <v>0</v>
      </c>
      <c r="M50" s="2941">
        <f t="shared" si="2"/>
        <v>0</v>
      </c>
      <c r="N50" s="2942"/>
      <c r="O50" s="556"/>
      <c r="P50" s="722">
        <f t="shared" si="10"/>
        <v>0</v>
      </c>
      <c r="Q50" s="1312">
        <f t="shared" si="3"/>
        <v>0</v>
      </c>
      <c r="R50" s="545"/>
    </row>
    <row r="51" spans="2:18" s="558" customFormat="1" ht="13.2">
      <c r="B51" s="1921"/>
      <c r="C51" s="2501"/>
      <c r="D51" s="1896"/>
      <c r="E51" s="1896" t="s">
        <v>782</v>
      </c>
      <c r="F51" s="1901"/>
      <c r="G51" s="23" t="s">
        <v>783</v>
      </c>
      <c r="H51" s="23"/>
      <c r="I51" s="28"/>
      <c r="J51" s="2954">
        <f>H!$E$19</f>
        <v>0</v>
      </c>
      <c r="K51" s="2955">
        <f>H!$F$19</f>
        <v>0</v>
      </c>
      <c r="L51" s="2943">
        <f>H!$G$19</f>
        <v>0</v>
      </c>
      <c r="M51" s="2941">
        <f t="shared" si="2"/>
        <v>0</v>
      </c>
      <c r="N51" s="2942"/>
      <c r="O51" s="556"/>
      <c r="P51" s="722">
        <f t="shared" si="10"/>
        <v>0</v>
      </c>
      <c r="Q51" s="1312">
        <f t="shared" si="3"/>
        <v>0</v>
      </c>
      <c r="R51" s="545"/>
    </row>
    <row r="52" spans="2:18" s="558" customFormat="1" ht="13.2">
      <c r="B52" s="1921"/>
      <c r="C52" s="2501"/>
      <c r="D52" s="1896"/>
      <c r="E52" s="1896" t="s">
        <v>784</v>
      </c>
      <c r="F52" s="1901"/>
      <c r="G52" s="23" t="s">
        <v>785</v>
      </c>
      <c r="H52" s="23"/>
      <c r="I52" s="28"/>
      <c r="J52" s="2954">
        <f>H!$E$22</f>
        <v>0</v>
      </c>
      <c r="K52" s="2955">
        <f>H!$F$22</f>
        <v>0</v>
      </c>
      <c r="L52" s="2943">
        <f>H!$G$22</f>
        <v>0</v>
      </c>
      <c r="M52" s="2941">
        <f t="shared" si="2"/>
        <v>0</v>
      </c>
      <c r="N52" s="2942"/>
      <c r="O52" s="556"/>
      <c r="P52" s="722">
        <f t="shared" si="10"/>
        <v>0</v>
      </c>
      <c r="Q52" s="1312">
        <f t="shared" si="3"/>
        <v>0</v>
      </c>
      <c r="R52" s="545"/>
    </row>
    <row r="53" spans="2:18" s="558" customFormat="1" ht="13.2">
      <c r="B53" s="1921"/>
      <c r="C53" s="2501"/>
      <c r="D53" s="1896"/>
      <c r="E53" s="1896" t="s">
        <v>786</v>
      </c>
      <c r="F53" s="1901"/>
      <c r="G53" s="23" t="s">
        <v>787</v>
      </c>
      <c r="H53" s="23"/>
      <c r="I53" s="28"/>
      <c r="J53" s="2954">
        <f>H!$E$25+H!$E$28+H!$E$31+H!$E$34</f>
        <v>0</v>
      </c>
      <c r="K53" s="2955">
        <f>H!$F$25+H!$F$28+H!$F$31+H!$F$34</f>
        <v>0</v>
      </c>
      <c r="L53" s="2943">
        <f>H!$G$25+H!$G$28+H!$G$31+H!$G$34</f>
        <v>0</v>
      </c>
      <c r="M53" s="2941">
        <f t="shared" si="2"/>
        <v>0</v>
      </c>
      <c r="N53" s="2942"/>
      <c r="O53" s="556"/>
      <c r="P53" s="722">
        <f t="shared" si="10"/>
        <v>0</v>
      </c>
      <c r="Q53" s="1312">
        <f t="shared" si="3"/>
        <v>0</v>
      </c>
      <c r="R53" s="545"/>
    </row>
    <row r="54" spans="2:18" s="558" customFormat="1" ht="13.2">
      <c r="B54" s="1921"/>
      <c r="C54" s="2501"/>
      <c r="D54" s="1896">
        <v>8.1999999999999993</v>
      </c>
      <c r="E54" s="1896"/>
      <c r="F54" s="1901" t="s">
        <v>788</v>
      </c>
      <c r="G54" s="23"/>
      <c r="H54" s="23"/>
      <c r="I54" s="27"/>
      <c r="J54" s="1916">
        <f t="shared" ref="J54:L54" si="15">SUM(J55:J60)</f>
        <v>0</v>
      </c>
      <c r="K54" s="2951">
        <f t="shared" si="15"/>
        <v>0</v>
      </c>
      <c r="L54" s="2952">
        <f t="shared" si="15"/>
        <v>0</v>
      </c>
      <c r="M54" s="2941">
        <f t="shared" si="2"/>
        <v>0</v>
      </c>
      <c r="N54" s="2953">
        <f>SUM(N55:N60)</f>
        <v>0</v>
      </c>
      <c r="O54" s="556"/>
      <c r="P54" s="722">
        <f t="shared" si="10"/>
        <v>0</v>
      </c>
      <c r="Q54" s="1312">
        <f t="shared" si="3"/>
        <v>0</v>
      </c>
      <c r="R54" s="545"/>
    </row>
    <row r="55" spans="2:18" s="558" customFormat="1" ht="13.2">
      <c r="B55" s="1921"/>
      <c r="C55" s="2501"/>
      <c r="D55" s="1896"/>
      <c r="E55" s="1896" t="s">
        <v>789</v>
      </c>
      <c r="F55" s="1901"/>
      <c r="G55" s="23" t="s">
        <v>790</v>
      </c>
      <c r="H55" s="23"/>
      <c r="I55" s="28"/>
      <c r="J55" s="2954">
        <f>H!$E$40</f>
        <v>0</v>
      </c>
      <c r="K55" s="2955">
        <f>H!$F$40</f>
        <v>0</v>
      </c>
      <c r="L55" s="2943">
        <f>H!$G$40</f>
        <v>0</v>
      </c>
      <c r="M55" s="2941">
        <f t="shared" si="2"/>
        <v>0</v>
      </c>
      <c r="N55" s="2942"/>
      <c r="O55" s="556"/>
      <c r="P55" s="722">
        <f t="shared" si="10"/>
        <v>0</v>
      </c>
      <c r="Q55" s="1312">
        <f t="shared" si="3"/>
        <v>0</v>
      </c>
      <c r="R55" s="545"/>
    </row>
    <row r="56" spans="2:18" s="558" customFormat="1" ht="13.2">
      <c r="B56" s="1921"/>
      <c r="C56" s="2501"/>
      <c r="D56" s="1896"/>
      <c r="E56" s="1896" t="s">
        <v>791</v>
      </c>
      <c r="F56" s="1901"/>
      <c r="G56" s="23" t="s">
        <v>792</v>
      </c>
      <c r="H56" s="23"/>
      <c r="I56" s="28"/>
      <c r="J56" s="2954">
        <f>H!$E$43</f>
        <v>0</v>
      </c>
      <c r="K56" s="2955">
        <f>H!$F$43</f>
        <v>0</v>
      </c>
      <c r="L56" s="2943">
        <f>H!E47</f>
        <v>0</v>
      </c>
      <c r="M56" s="2941">
        <f t="shared" si="2"/>
        <v>0</v>
      </c>
      <c r="N56" s="2942"/>
      <c r="O56" s="556"/>
      <c r="P56" s="722">
        <f t="shared" si="10"/>
        <v>0</v>
      </c>
      <c r="Q56" s="1312">
        <f t="shared" si="3"/>
        <v>0</v>
      </c>
      <c r="R56" s="545"/>
    </row>
    <row r="57" spans="2:18" s="558" customFormat="1" ht="13.2">
      <c r="B57" s="1921"/>
      <c r="C57" s="2501"/>
      <c r="D57" s="1896"/>
      <c r="E57" s="1896" t="s">
        <v>793</v>
      </c>
      <c r="F57" s="1901"/>
      <c r="G57" s="23" t="s">
        <v>185</v>
      </c>
      <c r="H57" s="23"/>
      <c r="I57" s="28"/>
      <c r="J57" s="2954">
        <f>H!$E$46</f>
        <v>0</v>
      </c>
      <c r="K57" s="2955">
        <f>H!$F$46</f>
        <v>0</v>
      </c>
      <c r="L57" s="2943">
        <f>H!$G$46</f>
        <v>0</v>
      </c>
      <c r="M57" s="2941">
        <f t="shared" si="2"/>
        <v>0</v>
      </c>
      <c r="N57" s="2942"/>
      <c r="O57" s="556"/>
      <c r="P57" s="722">
        <f t="shared" si="10"/>
        <v>0</v>
      </c>
      <c r="Q57" s="1312">
        <f t="shared" si="3"/>
        <v>0</v>
      </c>
      <c r="R57" s="545"/>
    </row>
    <row r="58" spans="2:18" s="558" customFormat="1" ht="13.2">
      <c r="B58" s="1921"/>
      <c r="C58" s="2501"/>
      <c r="D58" s="1896"/>
      <c r="E58" s="1896" t="s">
        <v>794</v>
      </c>
      <c r="F58" s="1901"/>
      <c r="G58" s="23" t="s">
        <v>795</v>
      </c>
      <c r="H58" s="23"/>
      <c r="I58" s="28"/>
      <c r="J58" s="2954">
        <f>H!$E$49+H!$E$52</f>
        <v>0</v>
      </c>
      <c r="K58" s="2955">
        <f>H!$F$49+H!$F$52</f>
        <v>0</v>
      </c>
      <c r="L58" s="2943">
        <f>H!$G$49+H!$G$52</f>
        <v>0</v>
      </c>
      <c r="M58" s="2941">
        <f t="shared" si="2"/>
        <v>0</v>
      </c>
      <c r="N58" s="2942"/>
      <c r="O58" s="556"/>
      <c r="P58" s="722">
        <f t="shared" si="10"/>
        <v>0</v>
      </c>
      <c r="Q58" s="1312">
        <f t="shared" si="3"/>
        <v>0</v>
      </c>
      <c r="R58" s="545"/>
    </row>
    <row r="59" spans="2:18" s="558" customFormat="1" ht="13.2">
      <c r="B59" s="1921"/>
      <c r="C59" s="2501"/>
      <c r="D59" s="1896"/>
      <c r="E59" s="1896" t="s">
        <v>796</v>
      </c>
      <c r="F59" s="1901"/>
      <c r="G59" s="23" t="s">
        <v>797</v>
      </c>
      <c r="H59" s="23"/>
      <c r="I59" s="28"/>
      <c r="J59" s="2954">
        <f>H!$E$55</f>
        <v>0</v>
      </c>
      <c r="K59" s="2955">
        <f>H!$F$55</f>
        <v>0</v>
      </c>
      <c r="L59" s="2943">
        <f>H!$G$55</f>
        <v>0</v>
      </c>
      <c r="M59" s="2941">
        <f t="shared" si="2"/>
        <v>0</v>
      </c>
      <c r="N59" s="2942"/>
      <c r="O59" s="556"/>
      <c r="P59" s="722">
        <f t="shared" si="10"/>
        <v>0</v>
      </c>
      <c r="Q59" s="1312">
        <f t="shared" si="3"/>
        <v>0</v>
      </c>
      <c r="R59" s="545"/>
    </row>
    <row r="60" spans="2:18" s="558" customFormat="1" ht="13.2">
      <c r="B60" s="1921"/>
      <c r="C60" s="2501"/>
      <c r="D60" s="1896"/>
      <c r="E60" s="1896" t="s">
        <v>798</v>
      </c>
      <c r="F60" s="1901"/>
      <c r="G60" s="23" t="s">
        <v>748</v>
      </c>
      <c r="H60" s="23"/>
      <c r="I60" s="28"/>
      <c r="J60" s="2954">
        <f>H!$E$58</f>
        <v>0</v>
      </c>
      <c r="K60" s="2955">
        <f>H!$F$58</f>
        <v>0</v>
      </c>
      <c r="L60" s="2943">
        <f>H!$G$58</f>
        <v>0</v>
      </c>
      <c r="M60" s="2941">
        <f t="shared" si="2"/>
        <v>0</v>
      </c>
      <c r="N60" s="2942"/>
      <c r="O60" s="556"/>
      <c r="P60" s="722">
        <f t="shared" si="10"/>
        <v>0</v>
      </c>
      <c r="Q60" s="1312">
        <f t="shared" si="3"/>
        <v>0</v>
      </c>
      <c r="R60" s="545"/>
    </row>
    <row r="61" spans="2:18" s="558" customFormat="1" ht="13.2">
      <c r="B61" s="1921"/>
      <c r="C61" s="2501"/>
      <c r="D61" s="1896">
        <v>8.3000000000000007</v>
      </c>
      <c r="E61" s="1896"/>
      <c r="F61" s="1901" t="s">
        <v>799</v>
      </c>
      <c r="G61" s="23"/>
      <c r="H61" s="23"/>
      <c r="I61" s="27"/>
      <c r="J61" s="2954">
        <f>H!$E$64</f>
        <v>0</v>
      </c>
      <c r="K61" s="2955">
        <f>H!$F$64</f>
        <v>0</v>
      </c>
      <c r="L61" s="2943">
        <f>H!$G$64</f>
        <v>0</v>
      </c>
      <c r="M61" s="2941">
        <f t="shared" si="2"/>
        <v>0</v>
      </c>
      <c r="N61" s="2942"/>
      <c r="O61" s="556"/>
      <c r="P61" s="722">
        <f t="shared" si="10"/>
        <v>0</v>
      </c>
      <c r="Q61" s="1312">
        <f t="shared" si="3"/>
        <v>0</v>
      </c>
      <c r="R61" s="545"/>
    </row>
    <row r="62" spans="2:18" s="558" customFormat="1" ht="13.2">
      <c r="B62" s="1921"/>
      <c r="C62" s="2500">
        <v>9</v>
      </c>
      <c r="D62" s="1896"/>
      <c r="E62" s="1900" t="s">
        <v>800</v>
      </c>
      <c r="F62" s="1896"/>
      <c r="G62" s="12"/>
      <c r="H62" s="12"/>
      <c r="I62" s="16"/>
      <c r="J62" s="1915">
        <f t="shared" ref="J62:L62" si="16">SUM(J63:J67)</f>
        <v>0</v>
      </c>
      <c r="K62" s="2950">
        <f t="shared" si="16"/>
        <v>0</v>
      </c>
      <c r="L62" s="2944">
        <f t="shared" si="16"/>
        <v>0</v>
      </c>
      <c r="M62" s="2941">
        <f t="shared" si="2"/>
        <v>0</v>
      </c>
      <c r="N62" s="2662">
        <f>SUM(N63:N67)</f>
        <v>0</v>
      </c>
      <c r="O62" s="555"/>
      <c r="P62" s="721">
        <f t="shared" si="10"/>
        <v>0</v>
      </c>
      <c r="Q62" s="1313">
        <f t="shared" si="3"/>
        <v>0</v>
      </c>
      <c r="R62" s="545"/>
    </row>
    <row r="63" spans="2:18" s="558" customFormat="1" ht="13.2">
      <c r="B63" s="1921"/>
      <c r="C63" s="2501"/>
      <c r="D63" s="1896">
        <v>9.1</v>
      </c>
      <c r="E63" s="1896"/>
      <c r="F63" s="1901" t="s">
        <v>801</v>
      </c>
      <c r="G63" s="12"/>
      <c r="H63" s="12"/>
      <c r="I63" s="27"/>
      <c r="J63" s="2956">
        <f>I!$G$16</f>
        <v>0</v>
      </c>
      <c r="K63" s="2957">
        <f>I!$H$16</f>
        <v>0</v>
      </c>
      <c r="L63" s="2946">
        <f>I!$I$16</f>
        <v>0</v>
      </c>
      <c r="M63" s="2941">
        <f>J63+K63-L63</f>
        <v>0</v>
      </c>
      <c r="N63" s="2942"/>
      <c r="O63" s="556"/>
      <c r="P63" s="722">
        <f t="shared" si="10"/>
        <v>0</v>
      </c>
      <c r="Q63" s="1312">
        <f t="shared" si="3"/>
        <v>0</v>
      </c>
      <c r="R63" s="545"/>
    </row>
    <row r="64" spans="2:18" s="558" customFormat="1" ht="13.2">
      <c r="B64" s="1921"/>
      <c r="C64" s="2501"/>
      <c r="D64" s="1896"/>
      <c r="E64" s="1896" t="s">
        <v>802</v>
      </c>
      <c r="F64" s="1901"/>
      <c r="G64" s="23" t="s">
        <v>803</v>
      </c>
      <c r="H64" s="23"/>
      <c r="I64" s="28"/>
      <c r="J64" s="2956">
        <f>I!$F$16</f>
        <v>0</v>
      </c>
      <c r="K64" s="2958"/>
      <c r="L64" s="2959"/>
      <c r="M64" s="2941">
        <f>J64</f>
        <v>0</v>
      </c>
      <c r="N64" s="2942"/>
      <c r="O64" s="556"/>
      <c r="P64" s="722">
        <f t="shared" si="10"/>
        <v>0</v>
      </c>
      <c r="Q64" s="1312">
        <f t="shared" si="3"/>
        <v>0</v>
      </c>
      <c r="R64" s="545"/>
    </row>
    <row r="65" spans="2:18" s="558" customFormat="1" ht="13.2">
      <c r="B65" s="1921"/>
      <c r="C65" s="2501"/>
      <c r="D65" s="1896">
        <v>9.1999999999999993</v>
      </c>
      <c r="E65" s="1896"/>
      <c r="F65" s="1901" t="s">
        <v>804</v>
      </c>
      <c r="G65" s="12"/>
      <c r="H65" s="12"/>
      <c r="I65" s="27"/>
      <c r="J65" s="2956">
        <f>I!$G$20</f>
        <v>0</v>
      </c>
      <c r="K65" s="2957">
        <f>I!$H$20</f>
        <v>0</v>
      </c>
      <c r="L65" s="2946">
        <f>I!$I$20</f>
        <v>0</v>
      </c>
      <c r="M65" s="2941">
        <f t="shared" si="2"/>
        <v>0</v>
      </c>
      <c r="N65" s="2942"/>
      <c r="O65" s="556"/>
      <c r="P65" s="722">
        <f t="shared" si="10"/>
        <v>0</v>
      </c>
      <c r="Q65" s="1312">
        <f t="shared" si="3"/>
        <v>0</v>
      </c>
      <c r="R65" s="545"/>
    </row>
    <row r="66" spans="2:18" s="558" customFormat="1" ht="13.2">
      <c r="B66" s="1921"/>
      <c r="C66" s="2501"/>
      <c r="D66" s="1896"/>
      <c r="E66" s="1896" t="s">
        <v>805</v>
      </c>
      <c r="F66" s="1901"/>
      <c r="G66" s="23" t="s">
        <v>803</v>
      </c>
      <c r="H66" s="23"/>
      <c r="I66" s="28"/>
      <c r="J66" s="2956">
        <f>I!$F$20</f>
        <v>0</v>
      </c>
      <c r="K66" s="2958"/>
      <c r="L66" s="2959"/>
      <c r="M66" s="2941">
        <f>J66</f>
        <v>0</v>
      </c>
      <c r="N66" s="2942"/>
      <c r="O66" s="556"/>
      <c r="P66" s="722">
        <f t="shared" si="10"/>
        <v>0</v>
      </c>
      <c r="Q66" s="1312">
        <f t="shared" si="3"/>
        <v>0</v>
      </c>
      <c r="R66" s="545"/>
    </row>
    <row r="67" spans="2:18" s="558" customFormat="1" ht="13.2">
      <c r="B67" s="1921"/>
      <c r="C67" s="2501"/>
      <c r="D67" s="1896">
        <v>9.3000000000000007</v>
      </c>
      <c r="E67" s="1896"/>
      <c r="F67" s="1901" t="s">
        <v>771</v>
      </c>
      <c r="G67" s="12"/>
      <c r="H67" s="12"/>
      <c r="I67" s="27"/>
      <c r="J67" s="2956">
        <f>-I!$W$23</f>
        <v>0</v>
      </c>
      <c r="K67" s="2958"/>
      <c r="L67" s="2959"/>
      <c r="M67" s="2941">
        <f>J67</f>
        <v>0</v>
      </c>
      <c r="N67" s="2942"/>
      <c r="O67" s="556"/>
      <c r="P67" s="722">
        <f t="shared" si="10"/>
        <v>0</v>
      </c>
      <c r="Q67" s="1312">
        <f t="shared" si="3"/>
        <v>0</v>
      </c>
      <c r="R67" s="545"/>
    </row>
    <row r="68" spans="2:18" s="558" customFormat="1" ht="13.2">
      <c r="B68" s="1921"/>
      <c r="C68" s="2500">
        <v>10</v>
      </c>
      <c r="D68" s="1896"/>
      <c r="E68" s="1900" t="s">
        <v>806</v>
      </c>
      <c r="F68" s="1896"/>
      <c r="G68" s="12"/>
      <c r="H68" s="12"/>
      <c r="I68" s="16"/>
      <c r="J68" s="1915">
        <f t="shared" ref="J68:L68" si="17">SUM(J69:J84)</f>
        <v>0</v>
      </c>
      <c r="K68" s="2950">
        <f t="shared" si="17"/>
        <v>0</v>
      </c>
      <c r="L68" s="2944">
        <f t="shared" si="17"/>
        <v>0</v>
      </c>
      <c r="M68" s="2945">
        <f t="shared" si="2"/>
        <v>0</v>
      </c>
      <c r="N68" s="2662">
        <f>SUM(N69:N84)</f>
        <v>0</v>
      </c>
      <c r="O68" s="555"/>
      <c r="P68" s="721">
        <f t="shared" si="10"/>
        <v>0</v>
      </c>
      <c r="Q68" s="1313">
        <f t="shared" si="3"/>
        <v>0</v>
      </c>
      <c r="R68" s="545"/>
    </row>
    <row r="69" spans="2:18" s="558" customFormat="1" ht="13.2">
      <c r="B69" s="1921"/>
      <c r="C69" s="2501"/>
      <c r="D69" s="1896">
        <v>10.1</v>
      </c>
      <c r="E69" s="1896"/>
      <c r="F69" s="1901" t="s">
        <v>807</v>
      </c>
      <c r="G69" s="12"/>
      <c r="H69" s="12"/>
      <c r="I69" s="27"/>
      <c r="J69" s="2956">
        <f>P!$D$14</f>
        <v>0</v>
      </c>
      <c r="K69" s="2957">
        <f>P!$E$14</f>
        <v>0</v>
      </c>
      <c r="L69" s="2946">
        <f>P!$F$14</f>
        <v>0</v>
      </c>
      <c r="M69" s="2941">
        <f t="shared" si="2"/>
        <v>0</v>
      </c>
      <c r="N69" s="2942"/>
      <c r="O69" s="556"/>
      <c r="P69" s="722">
        <f t="shared" si="10"/>
        <v>0</v>
      </c>
      <c r="Q69" s="1312">
        <f t="shared" si="3"/>
        <v>0</v>
      </c>
      <c r="R69" s="545"/>
    </row>
    <row r="70" spans="2:18" s="558" customFormat="1" ht="13.2">
      <c r="B70" s="1921"/>
      <c r="C70" s="2501"/>
      <c r="D70" s="1896">
        <v>10.199999999999999</v>
      </c>
      <c r="E70" s="1896"/>
      <c r="F70" s="1901" t="s">
        <v>808</v>
      </c>
      <c r="G70" s="12"/>
      <c r="H70" s="12"/>
      <c r="I70" s="27"/>
      <c r="J70" s="2956">
        <f>P!$D$16</f>
        <v>0</v>
      </c>
      <c r="K70" s="2957">
        <f>P!$E$16</f>
        <v>0</v>
      </c>
      <c r="L70" s="2946">
        <f>P!$F$16</f>
        <v>0</v>
      </c>
      <c r="M70" s="2941">
        <f t="shared" si="2"/>
        <v>0</v>
      </c>
      <c r="N70" s="2942"/>
      <c r="O70" s="556"/>
      <c r="P70" s="722">
        <f t="shared" si="10"/>
        <v>0</v>
      </c>
      <c r="Q70" s="1312">
        <f t="shared" si="3"/>
        <v>0</v>
      </c>
      <c r="R70" s="545"/>
    </row>
    <row r="71" spans="2:18" s="558" customFormat="1" ht="13.2">
      <c r="B71" s="1921"/>
      <c r="C71" s="2501"/>
      <c r="D71" s="1896">
        <v>10.3</v>
      </c>
      <c r="E71" s="1896"/>
      <c r="F71" s="1901" t="s">
        <v>809</v>
      </c>
      <c r="G71" s="12"/>
      <c r="H71" s="12"/>
      <c r="I71" s="27"/>
      <c r="J71" s="2956">
        <f>P!$D$18</f>
        <v>0</v>
      </c>
      <c r="K71" s="2957">
        <f>P!$E$18</f>
        <v>0</v>
      </c>
      <c r="L71" s="2946">
        <f>P!$F$18</f>
        <v>0</v>
      </c>
      <c r="M71" s="2941">
        <f t="shared" si="2"/>
        <v>0</v>
      </c>
      <c r="N71" s="2942"/>
      <c r="O71" s="556"/>
      <c r="P71" s="722">
        <f t="shared" si="10"/>
        <v>0</v>
      </c>
      <c r="Q71" s="1312">
        <f t="shared" si="3"/>
        <v>0</v>
      </c>
      <c r="R71" s="545"/>
    </row>
    <row r="72" spans="2:18" s="558" customFormat="1" ht="13.2">
      <c r="B72" s="1921"/>
      <c r="C72" s="2501"/>
      <c r="D72" s="1896">
        <v>10.4</v>
      </c>
      <c r="E72" s="1896"/>
      <c r="F72" s="1901" t="s">
        <v>810</v>
      </c>
      <c r="G72" s="12"/>
      <c r="H72" s="12"/>
      <c r="I72" s="27"/>
      <c r="J72" s="2956">
        <f>P!$D$20</f>
        <v>0</v>
      </c>
      <c r="K72" s="2957">
        <f>P!$E$20</f>
        <v>0</v>
      </c>
      <c r="L72" s="2946">
        <f>P!$F$20</f>
        <v>0</v>
      </c>
      <c r="M72" s="2941">
        <f t="shared" si="2"/>
        <v>0</v>
      </c>
      <c r="N72" s="2942"/>
      <c r="O72" s="556"/>
      <c r="P72" s="722">
        <f t="shared" si="10"/>
        <v>0</v>
      </c>
      <c r="Q72" s="1312">
        <f t="shared" si="3"/>
        <v>0</v>
      </c>
      <c r="R72" s="545"/>
    </row>
    <row r="73" spans="2:18" s="558" customFormat="1" ht="13.2">
      <c r="B73" s="1921"/>
      <c r="C73" s="2501"/>
      <c r="D73" s="1896">
        <v>10.5</v>
      </c>
      <c r="E73" s="1896"/>
      <c r="F73" s="1901" t="s">
        <v>811</v>
      </c>
      <c r="G73" s="12"/>
      <c r="H73" s="12"/>
      <c r="I73" s="27"/>
      <c r="J73" s="2956">
        <f>P!$D$22</f>
        <v>0</v>
      </c>
      <c r="K73" s="2957">
        <f>P!$E$22</f>
        <v>0</v>
      </c>
      <c r="L73" s="2946">
        <f>P!$F$22</f>
        <v>0</v>
      </c>
      <c r="M73" s="2941">
        <f t="shared" si="2"/>
        <v>0</v>
      </c>
      <c r="N73" s="2942"/>
      <c r="O73" s="556"/>
      <c r="P73" s="722">
        <f t="shared" si="10"/>
        <v>0</v>
      </c>
      <c r="Q73" s="1312">
        <f t="shared" si="3"/>
        <v>0</v>
      </c>
      <c r="R73" s="545"/>
    </row>
    <row r="74" spans="2:18" s="558" customFormat="1" ht="13.2">
      <c r="B74" s="1921"/>
      <c r="C74" s="2501"/>
      <c r="D74" s="1896">
        <v>10.6</v>
      </c>
      <c r="E74" s="1896"/>
      <c r="F74" s="1901" t="s">
        <v>812</v>
      </c>
      <c r="G74" s="12"/>
      <c r="H74" s="12"/>
      <c r="I74" s="27"/>
      <c r="J74" s="2956">
        <f>P!$D$28</f>
        <v>0</v>
      </c>
      <c r="K74" s="2957">
        <f>P!$E$28</f>
        <v>0</v>
      </c>
      <c r="L74" s="2946">
        <f>P!$F$28</f>
        <v>0</v>
      </c>
      <c r="M74" s="2941">
        <f t="shared" si="2"/>
        <v>0</v>
      </c>
      <c r="N74" s="2942"/>
      <c r="O74" s="556"/>
      <c r="P74" s="722">
        <f t="shared" si="10"/>
        <v>0</v>
      </c>
      <c r="Q74" s="1312">
        <f t="shared" si="3"/>
        <v>0</v>
      </c>
      <c r="R74" s="545"/>
    </row>
    <row r="75" spans="2:18" s="558" customFormat="1" ht="13.2">
      <c r="B75" s="1921"/>
      <c r="C75" s="2501"/>
      <c r="D75" s="1896">
        <v>10.7</v>
      </c>
      <c r="E75" s="1896"/>
      <c r="F75" s="1901" t="s">
        <v>813</v>
      </c>
      <c r="G75" s="12"/>
      <c r="H75" s="12"/>
      <c r="I75" s="27"/>
      <c r="J75" s="2956">
        <f>P!$D$24</f>
        <v>0</v>
      </c>
      <c r="K75" s="2957">
        <f>P!$E$24</f>
        <v>0</v>
      </c>
      <c r="L75" s="2946">
        <f>P!$F$24</f>
        <v>0</v>
      </c>
      <c r="M75" s="2941">
        <f t="shared" si="2"/>
        <v>0</v>
      </c>
      <c r="N75" s="2942"/>
      <c r="O75" s="556"/>
      <c r="P75" s="722">
        <f t="shared" si="10"/>
        <v>0</v>
      </c>
      <c r="Q75" s="1312">
        <f t="shared" si="3"/>
        <v>0</v>
      </c>
      <c r="R75" s="545"/>
    </row>
    <row r="76" spans="2:18" s="558" customFormat="1" ht="13.2">
      <c r="B76" s="1921"/>
      <c r="C76" s="2501"/>
      <c r="D76" s="1896">
        <v>10.8</v>
      </c>
      <c r="E76" s="1896"/>
      <c r="F76" s="1901" t="s">
        <v>814</v>
      </c>
      <c r="G76" s="12"/>
      <c r="H76" s="12"/>
      <c r="I76" s="27"/>
      <c r="J76" s="2956">
        <f>P!$D$26</f>
        <v>0</v>
      </c>
      <c r="K76" s="2957">
        <f>P!$E$26</f>
        <v>0</v>
      </c>
      <c r="L76" s="2946">
        <f>P!$F$26</f>
        <v>0</v>
      </c>
      <c r="M76" s="2941">
        <f t="shared" si="2"/>
        <v>0</v>
      </c>
      <c r="N76" s="2942"/>
      <c r="O76" s="556"/>
      <c r="P76" s="722">
        <f t="shared" si="10"/>
        <v>0</v>
      </c>
      <c r="Q76" s="1312">
        <f t="shared" si="3"/>
        <v>0</v>
      </c>
      <c r="R76" s="545"/>
    </row>
    <row r="77" spans="2:18" s="558" customFormat="1" ht="13.2">
      <c r="B77" s="1921"/>
      <c r="C77" s="2501"/>
      <c r="D77" s="1896">
        <v>10.9</v>
      </c>
      <c r="E77" s="1896"/>
      <c r="F77" s="1901" t="s">
        <v>815</v>
      </c>
      <c r="G77" s="12"/>
      <c r="H77" s="12"/>
      <c r="I77" s="27"/>
      <c r="J77" s="2956">
        <f>P!$D$30</f>
        <v>0</v>
      </c>
      <c r="K77" s="2957">
        <f>P!$E$30</f>
        <v>0</v>
      </c>
      <c r="L77" s="2946">
        <f>P!$F$30</f>
        <v>0</v>
      </c>
      <c r="M77" s="2941">
        <f t="shared" si="2"/>
        <v>0</v>
      </c>
      <c r="N77" s="2942"/>
      <c r="O77" s="556"/>
      <c r="P77" s="722">
        <f t="shared" si="10"/>
        <v>0</v>
      </c>
      <c r="Q77" s="1312">
        <f t="shared" si="3"/>
        <v>0</v>
      </c>
      <c r="R77" s="545"/>
    </row>
    <row r="78" spans="2:18" s="558" customFormat="1" ht="13.2">
      <c r="B78" s="1921"/>
      <c r="C78" s="2501"/>
      <c r="D78" s="1902">
        <v>10.1</v>
      </c>
      <c r="E78" s="1896"/>
      <c r="F78" s="1901" t="s">
        <v>816</v>
      </c>
      <c r="G78" s="12"/>
      <c r="H78" s="12"/>
      <c r="I78" s="27"/>
      <c r="J78" s="2956">
        <f>P!$D$32</f>
        <v>0</v>
      </c>
      <c r="K78" s="2957">
        <f>P!$E$32</f>
        <v>0</v>
      </c>
      <c r="L78" s="2946">
        <f>P!$F$32</f>
        <v>0</v>
      </c>
      <c r="M78" s="2941">
        <f>J78+K78-L78</f>
        <v>0</v>
      </c>
      <c r="N78" s="2942"/>
      <c r="O78" s="556"/>
      <c r="P78" s="722">
        <f t="shared" si="10"/>
        <v>0</v>
      </c>
      <c r="Q78" s="1312">
        <f t="shared" si="3"/>
        <v>0</v>
      </c>
      <c r="R78" s="545"/>
    </row>
    <row r="79" spans="2:18" s="558" customFormat="1" ht="13.2">
      <c r="B79" s="1921"/>
      <c r="C79" s="2501"/>
      <c r="D79" s="1902">
        <v>10.11</v>
      </c>
      <c r="E79" s="1896"/>
      <c r="F79" s="1901" t="s">
        <v>817</v>
      </c>
      <c r="G79" s="12"/>
      <c r="H79" s="12"/>
      <c r="I79" s="27"/>
      <c r="J79" s="2956">
        <f>P!$D$34</f>
        <v>0</v>
      </c>
      <c r="K79" s="2957">
        <f>P!$E$34</f>
        <v>0</v>
      </c>
      <c r="L79" s="2946">
        <f>P!$F$34</f>
        <v>0</v>
      </c>
      <c r="M79" s="2941">
        <f t="shared" ref="M79:M149" si="18">J79+K79-L79</f>
        <v>0</v>
      </c>
      <c r="N79" s="2942"/>
      <c r="O79" s="556"/>
      <c r="P79" s="722">
        <f t="shared" si="10"/>
        <v>0</v>
      </c>
      <c r="Q79" s="1312">
        <f t="shared" si="3"/>
        <v>0</v>
      </c>
      <c r="R79" s="545"/>
    </row>
    <row r="80" spans="2:18" s="558" customFormat="1" ht="13.2">
      <c r="B80" s="1921"/>
      <c r="C80" s="2501"/>
      <c r="D80" s="1902">
        <v>10.119999999999999</v>
      </c>
      <c r="E80" s="1896"/>
      <c r="F80" s="1901" t="s">
        <v>818</v>
      </c>
      <c r="G80" s="12"/>
      <c r="H80" s="12"/>
      <c r="I80" s="27"/>
      <c r="J80" s="2956">
        <f>P!$D$36</f>
        <v>0</v>
      </c>
      <c r="K80" s="2957">
        <f>P!$E$36</f>
        <v>0</v>
      </c>
      <c r="L80" s="2946">
        <f>P!$F$36</f>
        <v>0</v>
      </c>
      <c r="M80" s="2941">
        <f t="shared" si="18"/>
        <v>0</v>
      </c>
      <c r="N80" s="2942"/>
      <c r="O80" s="556"/>
      <c r="P80" s="722">
        <f t="shared" si="10"/>
        <v>0</v>
      </c>
      <c r="Q80" s="1312">
        <f t="shared" si="3"/>
        <v>0</v>
      </c>
      <c r="R80" s="545"/>
    </row>
    <row r="81" spans="2:18" s="558" customFormat="1" ht="13.2">
      <c r="B81" s="1921"/>
      <c r="C81" s="2501"/>
      <c r="D81" s="1902">
        <v>10.130000000000001</v>
      </c>
      <c r="E81" s="1896"/>
      <c r="F81" s="1901" t="s">
        <v>819</v>
      </c>
      <c r="G81" s="12"/>
      <c r="H81" s="12"/>
      <c r="I81" s="27"/>
      <c r="J81" s="2956">
        <f>P!$D$38</f>
        <v>0</v>
      </c>
      <c r="K81" s="2957">
        <f>P!$E$38</f>
        <v>0</v>
      </c>
      <c r="L81" s="2946">
        <f>P!$F$38</f>
        <v>0</v>
      </c>
      <c r="M81" s="2941">
        <f t="shared" si="18"/>
        <v>0</v>
      </c>
      <c r="N81" s="2942"/>
      <c r="O81" s="556"/>
      <c r="P81" s="722">
        <f t="shared" si="10"/>
        <v>0</v>
      </c>
      <c r="Q81" s="1312">
        <f t="shared" si="3"/>
        <v>0</v>
      </c>
      <c r="R81" s="545"/>
    </row>
    <row r="82" spans="2:18" s="558" customFormat="1" ht="13.2">
      <c r="B82" s="1921"/>
      <c r="C82" s="2501"/>
      <c r="D82" s="1902">
        <v>10.14</v>
      </c>
      <c r="E82" s="1896"/>
      <c r="F82" s="1901" t="s">
        <v>820</v>
      </c>
      <c r="G82" s="12"/>
      <c r="H82" s="12"/>
      <c r="I82" s="27"/>
      <c r="J82" s="2956">
        <f>P!$D$40</f>
        <v>0</v>
      </c>
      <c r="K82" s="2957">
        <f>P!$E$40</f>
        <v>0</v>
      </c>
      <c r="L82" s="2946">
        <f>P!$F$40</f>
        <v>0</v>
      </c>
      <c r="M82" s="2941">
        <f t="shared" si="18"/>
        <v>0</v>
      </c>
      <c r="N82" s="2942"/>
      <c r="O82" s="556"/>
      <c r="P82" s="722">
        <f t="shared" si="10"/>
        <v>0</v>
      </c>
      <c r="Q82" s="1312">
        <f t="shared" si="3"/>
        <v>0</v>
      </c>
      <c r="R82" s="545"/>
    </row>
    <row r="83" spans="2:18" s="558" customFormat="1" ht="13.2">
      <c r="B83" s="1921"/>
      <c r="C83" s="2501"/>
      <c r="D83" s="1902">
        <v>10.15</v>
      </c>
      <c r="E83" s="1896"/>
      <c r="F83" s="1901" t="s">
        <v>821</v>
      </c>
      <c r="G83" s="12"/>
      <c r="H83" s="12"/>
      <c r="I83" s="27"/>
      <c r="J83" s="2956">
        <f>P!$D$42</f>
        <v>0</v>
      </c>
      <c r="K83" s="2957">
        <f>P!$E$42</f>
        <v>0</v>
      </c>
      <c r="L83" s="2946">
        <f>P!$F$42</f>
        <v>0</v>
      </c>
      <c r="M83" s="2941">
        <f t="shared" si="18"/>
        <v>0</v>
      </c>
      <c r="N83" s="2942"/>
      <c r="O83" s="556"/>
      <c r="P83" s="722">
        <f t="shared" si="10"/>
        <v>0</v>
      </c>
      <c r="Q83" s="1312">
        <f t="shared" ref="Q83:Q153" si="19">IFERROR(IF(P83=0,0,P83/N83),100%)</f>
        <v>0</v>
      </c>
      <c r="R83" s="545"/>
    </row>
    <row r="84" spans="2:18" s="558" customFormat="1" ht="13.2">
      <c r="B84" s="1921"/>
      <c r="C84" s="2501"/>
      <c r="D84" s="1902">
        <v>10.16</v>
      </c>
      <c r="E84" s="1896"/>
      <c r="F84" s="1901" t="s">
        <v>771</v>
      </c>
      <c r="G84" s="12"/>
      <c r="H84" s="12"/>
      <c r="I84" s="27"/>
      <c r="J84" s="2956">
        <f>-P!$I$45</f>
        <v>0</v>
      </c>
      <c r="K84" s="2958"/>
      <c r="L84" s="2959"/>
      <c r="M84" s="2941">
        <f>J84+K84-L84</f>
        <v>0</v>
      </c>
      <c r="N84" s="2942"/>
      <c r="O84" s="556"/>
      <c r="P84" s="722">
        <f t="shared" si="10"/>
        <v>0</v>
      </c>
      <c r="Q84" s="1312">
        <f t="shared" si="19"/>
        <v>0</v>
      </c>
      <c r="R84" s="545"/>
    </row>
    <row r="85" spans="2:18" s="558" customFormat="1" ht="13.2">
      <c r="B85" s="1921"/>
      <c r="C85" s="2500">
        <v>11</v>
      </c>
      <c r="D85" s="1896"/>
      <c r="E85" s="1900" t="s">
        <v>822</v>
      </c>
      <c r="F85" s="1901"/>
      <c r="G85" s="12"/>
      <c r="H85" s="12"/>
      <c r="I85" s="27"/>
      <c r="J85" s="1915">
        <f t="shared" ref="J85:L85" si="20">SUM(J86:J92)</f>
        <v>0</v>
      </c>
      <c r="K85" s="2950">
        <f t="shared" si="20"/>
        <v>0</v>
      </c>
      <c r="L85" s="2944">
        <f t="shared" si="20"/>
        <v>0</v>
      </c>
      <c r="M85" s="2941">
        <f t="shared" si="18"/>
        <v>0</v>
      </c>
      <c r="N85" s="2662">
        <f>SUM(N86:N92)</f>
        <v>0</v>
      </c>
      <c r="O85" s="555"/>
      <c r="P85" s="721">
        <f t="shared" ref="P85:P155" si="21">M85-N85</f>
        <v>0</v>
      </c>
      <c r="Q85" s="1313">
        <f t="shared" si="19"/>
        <v>0</v>
      </c>
      <c r="R85" s="545"/>
    </row>
    <row r="86" spans="2:18" s="558" customFormat="1" ht="13.2">
      <c r="B86" s="1921"/>
      <c r="C86" s="2501"/>
      <c r="D86" s="1896">
        <v>11.1</v>
      </c>
      <c r="E86" s="1900"/>
      <c r="F86" s="1901" t="s">
        <v>823</v>
      </c>
      <c r="G86" s="12"/>
      <c r="H86" s="12"/>
      <c r="I86" s="27"/>
      <c r="J86" s="2956">
        <f>J!$E$16</f>
        <v>0</v>
      </c>
      <c r="K86" s="2957">
        <f>J!$F$16</f>
        <v>0</v>
      </c>
      <c r="L86" s="2946">
        <f>J!$G$16</f>
        <v>0</v>
      </c>
      <c r="M86" s="2941">
        <f t="shared" si="18"/>
        <v>0</v>
      </c>
      <c r="N86" s="2942"/>
      <c r="O86" s="556"/>
      <c r="P86" s="722">
        <f t="shared" si="21"/>
        <v>0</v>
      </c>
      <c r="Q86" s="1312">
        <f t="shared" si="19"/>
        <v>0</v>
      </c>
      <c r="R86" s="545"/>
    </row>
    <row r="87" spans="2:18" s="558" customFormat="1" ht="13.2">
      <c r="B87" s="1921"/>
      <c r="C87" s="2501"/>
      <c r="D87" s="1896">
        <v>11.2</v>
      </c>
      <c r="E87" s="1900"/>
      <c r="F87" s="1901" t="s">
        <v>824</v>
      </c>
      <c r="G87" s="12"/>
      <c r="H87" s="12"/>
      <c r="I87" s="27"/>
      <c r="J87" s="2956">
        <f>J!$E$19</f>
        <v>0</v>
      </c>
      <c r="K87" s="2957">
        <f>J!$F$19</f>
        <v>0</v>
      </c>
      <c r="L87" s="2946">
        <f>J!$G$19</f>
        <v>0</v>
      </c>
      <c r="M87" s="2941">
        <f t="shared" si="18"/>
        <v>0</v>
      </c>
      <c r="N87" s="2942"/>
      <c r="O87" s="556"/>
      <c r="P87" s="722">
        <f t="shared" si="21"/>
        <v>0</v>
      </c>
      <c r="Q87" s="1312">
        <f t="shared" si="19"/>
        <v>0</v>
      </c>
      <c r="R87" s="545"/>
    </row>
    <row r="88" spans="2:18" s="558" customFormat="1" ht="13.2">
      <c r="B88" s="1921"/>
      <c r="C88" s="2501"/>
      <c r="D88" s="1896">
        <v>11.3</v>
      </c>
      <c r="E88" s="1900"/>
      <c r="F88" s="1901" t="s">
        <v>825</v>
      </c>
      <c r="G88" s="12"/>
      <c r="H88" s="12"/>
      <c r="I88" s="27"/>
      <c r="J88" s="2956">
        <f>J!$E$22</f>
        <v>0</v>
      </c>
      <c r="K88" s="2957">
        <f>J!$F$22</f>
        <v>0</v>
      </c>
      <c r="L88" s="2946">
        <f>J!$G$22</f>
        <v>0</v>
      </c>
      <c r="M88" s="2941">
        <f t="shared" si="18"/>
        <v>0</v>
      </c>
      <c r="N88" s="2942"/>
      <c r="O88" s="556"/>
      <c r="P88" s="722">
        <f t="shared" si="21"/>
        <v>0</v>
      </c>
      <c r="Q88" s="1312">
        <f t="shared" si="19"/>
        <v>0</v>
      </c>
      <c r="R88" s="545"/>
    </row>
    <row r="89" spans="2:18" s="558" customFormat="1" ht="13.2">
      <c r="B89" s="1921"/>
      <c r="C89" s="2501"/>
      <c r="D89" s="1896">
        <v>11.4</v>
      </c>
      <c r="E89" s="1900"/>
      <c r="F89" s="1901" t="s">
        <v>771</v>
      </c>
      <c r="G89" s="12"/>
      <c r="H89" s="12"/>
      <c r="I89" s="27"/>
      <c r="J89" s="2956">
        <f>J!$U$37</f>
        <v>0</v>
      </c>
      <c r="K89" s="2960"/>
      <c r="L89" s="2961"/>
      <c r="M89" s="2941">
        <f>J89</f>
        <v>0</v>
      </c>
      <c r="N89" s="2942"/>
      <c r="O89" s="556"/>
      <c r="P89" s="722">
        <f t="shared" si="21"/>
        <v>0</v>
      </c>
      <c r="Q89" s="1312">
        <f t="shared" si="19"/>
        <v>0</v>
      </c>
      <c r="R89" s="545"/>
    </row>
    <row r="90" spans="2:18" s="558" customFormat="1" ht="13.2">
      <c r="B90" s="1921"/>
      <c r="C90" s="2501"/>
      <c r="D90" s="1896">
        <v>11.5</v>
      </c>
      <c r="E90" s="1900"/>
      <c r="F90" s="1901" t="s">
        <v>795</v>
      </c>
      <c r="G90" s="12"/>
      <c r="H90" s="12"/>
      <c r="I90" s="27"/>
      <c r="J90" s="2956">
        <f>J!$E$25+J!$E$28</f>
        <v>0</v>
      </c>
      <c r="K90" s="2957">
        <f>J!$F$25+J!$F$28</f>
        <v>0</v>
      </c>
      <c r="L90" s="2946">
        <f>J!$G$25+J!$G$28</f>
        <v>0</v>
      </c>
      <c r="M90" s="2941">
        <f t="shared" si="18"/>
        <v>0</v>
      </c>
      <c r="N90" s="2942"/>
      <c r="O90" s="556"/>
      <c r="P90" s="722">
        <f t="shared" si="21"/>
        <v>0</v>
      </c>
      <c r="Q90" s="1312">
        <f t="shared" si="19"/>
        <v>0</v>
      </c>
      <c r="R90" s="545"/>
    </row>
    <row r="91" spans="2:18" s="558" customFormat="1" ht="13.2">
      <c r="B91" s="1921"/>
      <c r="C91" s="2501"/>
      <c r="D91" s="1896">
        <v>11.6</v>
      </c>
      <c r="E91" s="1900"/>
      <c r="F91" s="1901" t="s">
        <v>797</v>
      </c>
      <c r="G91" s="12"/>
      <c r="H91" s="12"/>
      <c r="I91" s="27"/>
      <c r="J91" s="2956">
        <f>J!$E$31</f>
        <v>0</v>
      </c>
      <c r="K91" s="2957">
        <f>J!$F$31</f>
        <v>0</v>
      </c>
      <c r="L91" s="2946">
        <f>J!$G$31</f>
        <v>0</v>
      </c>
      <c r="M91" s="2941">
        <f t="shared" si="18"/>
        <v>0</v>
      </c>
      <c r="N91" s="2942"/>
      <c r="O91" s="556"/>
      <c r="P91" s="722">
        <f t="shared" si="21"/>
        <v>0</v>
      </c>
      <c r="Q91" s="1312">
        <f t="shared" si="19"/>
        <v>0</v>
      </c>
      <c r="R91" s="545"/>
    </row>
    <row r="92" spans="2:18" s="558" customFormat="1" ht="13.2">
      <c r="B92" s="1921"/>
      <c r="C92" s="2501"/>
      <c r="D92" s="1896">
        <v>11.7</v>
      </c>
      <c r="E92" s="1900"/>
      <c r="F92" s="1901" t="s">
        <v>748</v>
      </c>
      <c r="G92" s="12"/>
      <c r="H92" s="12"/>
      <c r="I92" s="27"/>
      <c r="J92" s="2956">
        <f>J!$E$34</f>
        <v>0</v>
      </c>
      <c r="K92" s="2957">
        <f>J!$F$34</f>
        <v>0</v>
      </c>
      <c r="L92" s="2946">
        <f>J!$G$34</f>
        <v>0</v>
      </c>
      <c r="M92" s="2941">
        <f>J92+K92-L92</f>
        <v>0</v>
      </c>
      <c r="N92" s="2942"/>
      <c r="O92" s="556"/>
      <c r="P92" s="722">
        <f t="shared" si="21"/>
        <v>0</v>
      </c>
      <c r="Q92" s="1312">
        <f t="shared" si="19"/>
        <v>0</v>
      </c>
      <c r="R92" s="545"/>
    </row>
    <row r="93" spans="2:18" s="558" customFormat="1" ht="13.2">
      <c r="B93" s="1921"/>
      <c r="C93" s="2500">
        <v>12</v>
      </c>
      <c r="D93" s="1896"/>
      <c r="E93" s="1900" t="s">
        <v>826</v>
      </c>
      <c r="F93" s="1901"/>
      <c r="G93" s="12"/>
      <c r="H93" s="12"/>
      <c r="I93" s="16"/>
      <c r="J93" s="1917">
        <f t="shared" ref="J93:L93" si="22">SUM(J94:J96,J103,J106,J109,J124,J128,J129,J130)</f>
        <v>0</v>
      </c>
      <c r="K93" s="2962">
        <f t="shared" si="22"/>
        <v>0</v>
      </c>
      <c r="L93" s="2963">
        <f t="shared" si="22"/>
        <v>0</v>
      </c>
      <c r="M93" s="2941">
        <f>J93+K93-L93</f>
        <v>0</v>
      </c>
      <c r="N93" s="2662">
        <f>SUM(N94:N96,N103,N106,N109,N124,N128,N129,N130)</f>
        <v>0</v>
      </c>
      <c r="O93" s="555"/>
      <c r="P93" s="721">
        <f>M93-N93</f>
        <v>0</v>
      </c>
      <c r="Q93" s="1313">
        <f>IFERROR(IF(P93=0,0,P93/N93),100%)</f>
        <v>0</v>
      </c>
      <c r="R93" s="545"/>
    </row>
    <row r="94" spans="2:18" s="558" customFormat="1" ht="13.2">
      <c r="B94" s="1921"/>
      <c r="C94" s="2501"/>
      <c r="D94" s="1896">
        <v>12.1</v>
      </c>
      <c r="E94" s="1900"/>
      <c r="F94" s="1901" t="s">
        <v>827</v>
      </c>
      <c r="G94" s="12"/>
      <c r="H94" s="12"/>
      <c r="I94" s="27"/>
      <c r="J94" s="2956">
        <f>Q!$K$17</f>
        <v>0</v>
      </c>
      <c r="K94" s="2964">
        <v>0</v>
      </c>
      <c r="L94" s="2946">
        <f>Q!$N$17</f>
        <v>0</v>
      </c>
      <c r="M94" s="2941">
        <f>J94+K94-L94</f>
        <v>0</v>
      </c>
      <c r="N94" s="2942"/>
      <c r="O94" s="556"/>
      <c r="P94" s="722">
        <f t="shared" si="21"/>
        <v>0</v>
      </c>
      <c r="Q94" s="1312">
        <f t="shared" si="19"/>
        <v>0</v>
      </c>
      <c r="R94" s="545"/>
    </row>
    <row r="95" spans="2:18" s="558" customFormat="1" ht="13.2">
      <c r="B95" s="1921"/>
      <c r="C95" s="2501"/>
      <c r="D95" s="1896">
        <v>12.2</v>
      </c>
      <c r="E95" s="1896"/>
      <c r="F95" s="1896" t="s">
        <v>828</v>
      </c>
      <c r="G95" s="12"/>
      <c r="H95" s="12"/>
      <c r="I95" s="27"/>
      <c r="J95" s="2956">
        <f>Q!$K$20</f>
        <v>0</v>
      </c>
      <c r="K95" s="2964">
        <v>0</v>
      </c>
      <c r="L95" s="2946">
        <f>Q!$N$20</f>
        <v>0</v>
      </c>
      <c r="M95" s="2941">
        <f>J95+K95-L95</f>
        <v>0</v>
      </c>
      <c r="N95" s="2942"/>
      <c r="O95" s="556"/>
      <c r="P95" s="722">
        <f t="shared" si="21"/>
        <v>0</v>
      </c>
      <c r="Q95" s="1312">
        <f t="shared" si="19"/>
        <v>0</v>
      </c>
      <c r="R95" s="545"/>
    </row>
    <row r="96" spans="2:18" s="558" customFormat="1" ht="13.2">
      <c r="B96" s="1921"/>
      <c r="C96" s="2501"/>
      <c r="D96" s="1896">
        <v>12.3</v>
      </c>
      <c r="E96" s="1900"/>
      <c r="F96" s="1901" t="s">
        <v>829</v>
      </c>
      <c r="G96" s="12"/>
      <c r="H96" s="12"/>
      <c r="I96" s="27"/>
      <c r="J96" s="1916">
        <f t="shared" ref="J96:L96" si="23">SUM(J97,J100)</f>
        <v>0</v>
      </c>
      <c r="K96" s="2951">
        <f t="shared" si="23"/>
        <v>0</v>
      </c>
      <c r="L96" s="2952">
        <f t="shared" si="23"/>
        <v>0</v>
      </c>
      <c r="M96" s="2941">
        <f t="shared" si="18"/>
        <v>0</v>
      </c>
      <c r="N96" s="2953">
        <f>SUM(N97,N100)</f>
        <v>0</v>
      </c>
      <c r="O96" s="556"/>
      <c r="P96" s="722">
        <f t="shared" si="21"/>
        <v>0</v>
      </c>
      <c r="Q96" s="1312">
        <f t="shared" si="19"/>
        <v>0</v>
      </c>
      <c r="R96" s="545"/>
    </row>
    <row r="97" spans="2:18" s="558" customFormat="1" ht="13.2">
      <c r="B97" s="1921"/>
      <c r="C97" s="2501"/>
      <c r="D97" s="1896"/>
      <c r="E97" s="1896" t="s">
        <v>830</v>
      </c>
      <c r="F97" s="1901"/>
      <c r="G97" s="23" t="s">
        <v>779</v>
      </c>
      <c r="H97" s="23"/>
      <c r="I97" s="23"/>
      <c r="J97" s="1916">
        <f t="shared" ref="J97:L97" si="24">SUM(J98:J99)</f>
        <v>0</v>
      </c>
      <c r="K97" s="2951">
        <f t="shared" si="24"/>
        <v>0</v>
      </c>
      <c r="L97" s="2952">
        <f t="shared" si="24"/>
        <v>0</v>
      </c>
      <c r="M97" s="2941">
        <f t="shared" si="18"/>
        <v>0</v>
      </c>
      <c r="N97" s="2953">
        <f>SUM(N98:N99)</f>
        <v>0</v>
      </c>
      <c r="O97" s="556"/>
      <c r="P97" s="722">
        <f t="shared" si="21"/>
        <v>0</v>
      </c>
      <c r="Q97" s="1312">
        <f t="shared" si="19"/>
        <v>0</v>
      </c>
      <c r="R97" s="545"/>
    </row>
    <row r="98" spans="2:18" s="558" customFormat="1" ht="13.2">
      <c r="B98" s="1921"/>
      <c r="C98" s="2501"/>
      <c r="D98" s="1896"/>
      <c r="E98" s="1896"/>
      <c r="F98" s="1896" t="s">
        <v>831</v>
      </c>
      <c r="G98" s="23" t="s">
        <v>790</v>
      </c>
      <c r="H98" s="23"/>
      <c r="I98" s="12"/>
      <c r="J98" s="2956">
        <f>Q!$K$24</f>
        <v>0</v>
      </c>
      <c r="K98" s="2964">
        <v>0</v>
      </c>
      <c r="L98" s="2946">
        <f>Q!$N$24</f>
        <v>0</v>
      </c>
      <c r="M98" s="2941">
        <f t="shared" si="18"/>
        <v>0</v>
      </c>
      <c r="N98" s="2942"/>
      <c r="O98" s="556"/>
      <c r="P98" s="722">
        <f>M98-N98</f>
        <v>0</v>
      </c>
      <c r="Q98" s="1312">
        <f t="shared" si="19"/>
        <v>0</v>
      </c>
      <c r="R98" s="545"/>
    </row>
    <row r="99" spans="2:18" s="558" customFormat="1" ht="13.2">
      <c r="B99" s="1921"/>
      <c r="C99" s="2501"/>
      <c r="D99" s="1896"/>
      <c r="E99" s="1896"/>
      <c r="F99" s="1896" t="s">
        <v>832</v>
      </c>
      <c r="G99" s="23" t="s">
        <v>792</v>
      </c>
      <c r="H99" s="23"/>
      <c r="I99" s="12"/>
      <c r="J99" s="2956">
        <f>Q!$K$26</f>
        <v>0</v>
      </c>
      <c r="K99" s="2964">
        <v>0</v>
      </c>
      <c r="L99" s="2946">
        <f>Q!$N$26</f>
        <v>0</v>
      </c>
      <c r="M99" s="2941">
        <f t="shared" si="18"/>
        <v>0</v>
      </c>
      <c r="N99" s="2942"/>
      <c r="O99" s="556"/>
      <c r="P99" s="722">
        <f>M99-N99</f>
        <v>0</v>
      </c>
      <c r="Q99" s="1312">
        <f t="shared" si="19"/>
        <v>0</v>
      </c>
      <c r="R99" s="545"/>
    </row>
    <row r="100" spans="2:18" s="558" customFormat="1" ht="13.2">
      <c r="B100" s="1921"/>
      <c r="C100" s="2501"/>
      <c r="D100" s="1896"/>
      <c r="E100" s="1896" t="s">
        <v>833</v>
      </c>
      <c r="F100" s="1901"/>
      <c r="G100" s="23" t="s">
        <v>834</v>
      </c>
      <c r="H100" s="23"/>
      <c r="I100" s="23"/>
      <c r="J100" s="1916">
        <f t="shared" ref="J100:L100" si="25">SUM(J101:J102)</f>
        <v>0</v>
      </c>
      <c r="K100" s="2951">
        <f t="shared" si="25"/>
        <v>0</v>
      </c>
      <c r="L100" s="2952">
        <f t="shared" si="25"/>
        <v>0</v>
      </c>
      <c r="M100" s="2941">
        <f t="shared" si="18"/>
        <v>0</v>
      </c>
      <c r="N100" s="2953">
        <f>SUM(N101:N102)</f>
        <v>0</v>
      </c>
      <c r="O100" s="556"/>
      <c r="P100" s="722">
        <f t="shared" si="21"/>
        <v>0</v>
      </c>
      <c r="Q100" s="1312">
        <f t="shared" si="19"/>
        <v>0</v>
      </c>
      <c r="R100" s="545"/>
    </row>
    <row r="101" spans="2:18" s="558" customFormat="1" ht="13.2">
      <c r="B101" s="1921"/>
      <c r="C101" s="2501"/>
      <c r="D101" s="1896"/>
      <c r="E101" s="1896"/>
      <c r="F101" s="1896" t="s">
        <v>835</v>
      </c>
      <c r="G101" s="23" t="s">
        <v>790</v>
      </c>
      <c r="H101" s="23"/>
      <c r="I101" s="12"/>
      <c r="J101" s="2956">
        <f>Q!$K$28</f>
        <v>0</v>
      </c>
      <c r="K101" s="2964">
        <v>0</v>
      </c>
      <c r="L101" s="2946">
        <f>Q!$N$28</f>
        <v>0</v>
      </c>
      <c r="M101" s="2941">
        <f t="shared" si="18"/>
        <v>0</v>
      </c>
      <c r="N101" s="2942"/>
      <c r="O101" s="556"/>
      <c r="P101" s="722">
        <f t="shared" si="21"/>
        <v>0</v>
      </c>
      <c r="Q101" s="1312">
        <f t="shared" si="19"/>
        <v>0</v>
      </c>
      <c r="R101" s="545"/>
    </row>
    <row r="102" spans="2:18" s="558" customFormat="1" ht="13.2">
      <c r="B102" s="1921"/>
      <c r="C102" s="2501"/>
      <c r="D102" s="1896"/>
      <c r="E102" s="1896"/>
      <c r="F102" s="1896" t="s">
        <v>836</v>
      </c>
      <c r="G102" s="23" t="s">
        <v>792</v>
      </c>
      <c r="H102" s="23"/>
      <c r="I102" s="12"/>
      <c r="J102" s="2956">
        <f>Q!$K$30</f>
        <v>0</v>
      </c>
      <c r="K102" s="2964">
        <v>0</v>
      </c>
      <c r="L102" s="2946">
        <f>Q!$N$30</f>
        <v>0</v>
      </c>
      <c r="M102" s="2941">
        <f t="shared" si="18"/>
        <v>0</v>
      </c>
      <c r="N102" s="2942"/>
      <c r="O102" s="556"/>
      <c r="P102" s="722">
        <f t="shared" si="21"/>
        <v>0</v>
      </c>
      <c r="Q102" s="1312">
        <f t="shared" si="19"/>
        <v>0</v>
      </c>
      <c r="R102" s="545"/>
    </row>
    <row r="103" spans="2:18" s="558" customFormat="1" ht="13.2">
      <c r="B103" s="1921"/>
      <c r="C103" s="2501"/>
      <c r="D103" s="1896">
        <v>12.4</v>
      </c>
      <c r="E103" s="1896"/>
      <c r="F103" s="1901" t="s">
        <v>837</v>
      </c>
      <c r="G103" s="23"/>
      <c r="H103" s="23"/>
      <c r="I103" s="27"/>
      <c r="J103" s="1916">
        <f t="shared" ref="J103:L103" si="26">SUM(J104:J105)</f>
        <v>0</v>
      </c>
      <c r="K103" s="2951">
        <f t="shared" si="26"/>
        <v>0</v>
      </c>
      <c r="L103" s="2952">
        <f t="shared" si="26"/>
        <v>0</v>
      </c>
      <c r="M103" s="2941">
        <f t="shared" si="18"/>
        <v>0</v>
      </c>
      <c r="N103" s="2953">
        <f>SUM(N104:N105)</f>
        <v>0</v>
      </c>
      <c r="O103" s="556"/>
      <c r="P103" s="722">
        <f t="shared" si="21"/>
        <v>0</v>
      </c>
      <c r="Q103" s="1312">
        <f t="shared" si="19"/>
        <v>0</v>
      </c>
      <c r="R103" s="545"/>
    </row>
    <row r="104" spans="2:18" s="558" customFormat="1" ht="13.2">
      <c r="B104" s="1921"/>
      <c r="C104" s="2501"/>
      <c r="D104" s="1896"/>
      <c r="E104" s="1896" t="s">
        <v>838</v>
      </c>
      <c r="F104" s="1901"/>
      <c r="G104" s="23" t="s">
        <v>823</v>
      </c>
      <c r="H104" s="23"/>
      <c r="I104" s="28"/>
      <c r="J104" s="2956">
        <f>Q!$K$34</f>
        <v>0</v>
      </c>
      <c r="K104" s="2964">
        <v>0</v>
      </c>
      <c r="L104" s="2946">
        <f>Q!$N$34</f>
        <v>0</v>
      </c>
      <c r="M104" s="2941">
        <f t="shared" si="18"/>
        <v>0</v>
      </c>
      <c r="N104" s="2942"/>
      <c r="O104" s="556"/>
      <c r="P104" s="722">
        <f t="shared" si="21"/>
        <v>0</v>
      </c>
      <c r="Q104" s="1312">
        <f t="shared" si="19"/>
        <v>0</v>
      </c>
      <c r="R104" s="545"/>
    </row>
    <row r="105" spans="2:18" s="558" customFormat="1" ht="13.2">
      <c r="B105" s="1921"/>
      <c r="C105" s="2501"/>
      <c r="D105" s="1896"/>
      <c r="E105" s="1896" t="s">
        <v>839</v>
      </c>
      <c r="F105" s="1901"/>
      <c r="G105" s="23" t="s">
        <v>824</v>
      </c>
      <c r="H105" s="23"/>
      <c r="I105" s="28"/>
      <c r="J105" s="2956">
        <f>Q!$K$36</f>
        <v>0</v>
      </c>
      <c r="K105" s="2964">
        <v>0</v>
      </c>
      <c r="L105" s="2946">
        <f>Q!$N$36</f>
        <v>0</v>
      </c>
      <c r="M105" s="2941">
        <f t="shared" si="18"/>
        <v>0</v>
      </c>
      <c r="N105" s="2942"/>
      <c r="O105" s="556"/>
      <c r="P105" s="722">
        <f t="shared" si="21"/>
        <v>0</v>
      </c>
      <c r="Q105" s="1312">
        <f t="shared" si="19"/>
        <v>0</v>
      </c>
      <c r="R105" s="545"/>
    </row>
    <row r="106" spans="2:18" s="558" customFormat="1" ht="13.2">
      <c r="B106" s="1921"/>
      <c r="C106" s="2501"/>
      <c r="D106" s="1896">
        <v>12.5</v>
      </c>
      <c r="E106" s="1896"/>
      <c r="F106" s="1901" t="s">
        <v>840</v>
      </c>
      <c r="G106" s="23"/>
      <c r="H106" s="23"/>
      <c r="I106" s="27"/>
      <c r="J106" s="1916">
        <f t="shared" ref="J106:L106" si="27">SUM(J107:J108)</f>
        <v>0</v>
      </c>
      <c r="K106" s="2951">
        <f t="shared" si="27"/>
        <v>0</v>
      </c>
      <c r="L106" s="2952">
        <f t="shared" si="27"/>
        <v>0</v>
      </c>
      <c r="M106" s="2941">
        <f t="shared" si="18"/>
        <v>0</v>
      </c>
      <c r="N106" s="2953">
        <f>SUM(N107:N108)</f>
        <v>0</v>
      </c>
      <c r="O106" s="556"/>
      <c r="P106" s="722">
        <f t="shared" si="21"/>
        <v>0</v>
      </c>
      <c r="Q106" s="1312">
        <f t="shared" si="19"/>
        <v>0</v>
      </c>
      <c r="R106" s="545"/>
    </row>
    <row r="107" spans="2:18" s="558" customFormat="1" ht="13.2">
      <c r="B107" s="1921"/>
      <c r="C107" s="2501"/>
      <c r="D107" s="1896"/>
      <c r="E107" s="1896" t="s">
        <v>841</v>
      </c>
      <c r="F107" s="1901"/>
      <c r="G107" s="23" t="s">
        <v>801</v>
      </c>
      <c r="H107" s="23"/>
      <c r="I107" s="28"/>
      <c r="J107" s="2956">
        <f>Q!$K$40</f>
        <v>0</v>
      </c>
      <c r="K107" s="2964">
        <v>0</v>
      </c>
      <c r="L107" s="2946">
        <f>Q!$N$40</f>
        <v>0</v>
      </c>
      <c r="M107" s="2941">
        <f t="shared" si="18"/>
        <v>0</v>
      </c>
      <c r="N107" s="2942"/>
      <c r="O107" s="556"/>
      <c r="P107" s="722">
        <f t="shared" si="21"/>
        <v>0</v>
      </c>
      <c r="Q107" s="1312">
        <f t="shared" si="19"/>
        <v>0</v>
      </c>
      <c r="R107" s="545"/>
    </row>
    <row r="108" spans="2:18" s="558" customFormat="1" ht="13.2">
      <c r="B108" s="1921"/>
      <c r="C108" s="2501"/>
      <c r="D108" s="1896"/>
      <c r="E108" s="1896" t="s">
        <v>842</v>
      </c>
      <c r="F108" s="1901"/>
      <c r="G108" s="23" t="s">
        <v>804</v>
      </c>
      <c r="H108" s="23"/>
      <c r="I108" s="28"/>
      <c r="J108" s="2956">
        <f>Q!$K$42</f>
        <v>0</v>
      </c>
      <c r="K108" s="2964">
        <v>0</v>
      </c>
      <c r="L108" s="2946">
        <f>Q!$N$42</f>
        <v>0</v>
      </c>
      <c r="M108" s="2941">
        <f t="shared" si="18"/>
        <v>0</v>
      </c>
      <c r="N108" s="2942"/>
      <c r="O108" s="556"/>
      <c r="P108" s="722">
        <f t="shared" si="21"/>
        <v>0</v>
      </c>
      <c r="Q108" s="1312">
        <f t="shared" si="19"/>
        <v>0</v>
      </c>
      <c r="R108" s="545"/>
    </row>
    <row r="109" spans="2:18" s="558" customFormat="1" ht="13.2">
      <c r="B109" s="1921"/>
      <c r="C109" s="2501"/>
      <c r="D109" s="1896">
        <v>12.6</v>
      </c>
      <c r="E109" s="1896"/>
      <c r="F109" s="1901" t="s">
        <v>843</v>
      </c>
      <c r="G109" s="23"/>
      <c r="H109" s="23"/>
      <c r="I109" s="27"/>
      <c r="J109" s="1918">
        <f t="shared" ref="J109:L109" si="28">SUM(J110:J123)</f>
        <v>0</v>
      </c>
      <c r="K109" s="2965">
        <f t="shared" si="28"/>
        <v>0</v>
      </c>
      <c r="L109" s="2966">
        <f t="shared" si="28"/>
        <v>0</v>
      </c>
      <c r="M109" s="2941">
        <f t="shared" si="18"/>
        <v>0</v>
      </c>
      <c r="N109" s="2953">
        <f>SUM(N110:N123)</f>
        <v>0</v>
      </c>
      <c r="O109" s="556"/>
      <c r="P109" s="722">
        <f>M109-N109</f>
        <v>0</v>
      </c>
      <c r="Q109" s="1312">
        <f>IFERROR(IF(P109=0,0,P109/N109),100%)</f>
        <v>0</v>
      </c>
      <c r="R109" s="545"/>
    </row>
    <row r="110" spans="2:18" s="558" customFormat="1" ht="13.2">
      <c r="B110" s="1921"/>
      <c r="C110" s="2501"/>
      <c r="D110" s="1896"/>
      <c r="E110" s="1896" t="s">
        <v>844</v>
      </c>
      <c r="F110" s="1901"/>
      <c r="G110" s="23" t="s">
        <v>807</v>
      </c>
      <c r="H110" s="23"/>
      <c r="I110" s="28"/>
      <c r="J110" s="2956">
        <f>Q!$L$46</f>
        <v>0</v>
      </c>
      <c r="K110" s="2964">
        <v>0</v>
      </c>
      <c r="L110" s="2946">
        <f>Q!$N$46</f>
        <v>0</v>
      </c>
      <c r="M110" s="2941">
        <f t="shared" si="18"/>
        <v>0</v>
      </c>
      <c r="N110" s="2942"/>
      <c r="O110" s="556"/>
      <c r="P110" s="722">
        <f t="shared" si="21"/>
        <v>0</v>
      </c>
      <c r="Q110" s="1312">
        <f t="shared" si="19"/>
        <v>0</v>
      </c>
      <c r="R110" s="545"/>
    </row>
    <row r="111" spans="2:18" s="558" customFormat="1" ht="13.2">
      <c r="B111" s="1921"/>
      <c r="C111" s="2501"/>
      <c r="D111" s="1896"/>
      <c r="E111" s="1896" t="s">
        <v>845</v>
      </c>
      <c r="F111" s="1901"/>
      <c r="G111" s="23" t="s">
        <v>808</v>
      </c>
      <c r="H111" s="23"/>
      <c r="I111" s="28"/>
      <c r="J111" s="2956">
        <f>Q!$L$48</f>
        <v>0</v>
      </c>
      <c r="K111" s="2964">
        <v>0</v>
      </c>
      <c r="L111" s="2946">
        <f>Q!$N$48</f>
        <v>0</v>
      </c>
      <c r="M111" s="2941">
        <f t="shared" si="18"/>
        <v>0</v>
      </c>
      <c r="N111" s="2942"/>
      <c r="O111" s="556"/>
      <c r="P111" s="722">
        <f t="shared" si="21"/>
        <v>0</v>
      </c>
      <c r="Q111" s="1312">
        <f t="shared" si="19"/>
        <v>0</v>
      </c>
      <c r="R111" s="545"/>
    </row>
    <row r="112" spans="2:18" s="558" customFormat="1" ht="13.2">
      <c r="B112" s="1921"/>
      <c r="C112" s="2501"/>
      <c r="D112" s="1896"/>
      <c r="E112" s="1896" t="s">
        <v>846</v>
      </c>
      <c r="F112" s="1901"/>
      <c r="G112" s="23" t="s">
        <v>809</v>
      </c>
      <c r="H112" s="23"/>
      <c r="I112" s="28"/>
      <c r="J112" s="2956">
        <f>Q!$L$50</f>
        <v>0</v>
      </c>
      <c r="K112" s="2964">
        <v>0</v>
      </c>
      <c r="L112" s="2946">
        <f>Q!$N$50</f>
        <v>0</v>
      </c>
      <c r="M112" s="2941">
        <f t="shared" si="18"/>
        <v>0</v>
      </c>
      <c r="N112" s="2942"/>
      <c r="O112" s="556"/>
      <c r="P112" s="722">
        <f t="shared" si="21"/>
        <v>0</v>
      </c>
      <c r="Q112" s="1312">
        <f t="shared" si="19"/>
        <v>0</v>
      </c>
      <c r="R112" s="545"/>
    </row>
    <row r="113" spans="2:18" s="558" customFormat="1" ht="13.2">
      <c r="B113" s="1921"/>
      <c r="C113" s="2501"/>
      <c r="D113" s="1896"/>
      <c r="E113" s="1896" t="s">
        <v>847</v>
      </c>
      <c r="F113" s="1901"/>
      <c r="G113" s="23" t="s">
        <v>810</v>
      </c>
      <c r="H113" s="23"/>
      <c r="I113" s="28"/>
      <c r="J113" s="2956">
        <f>Q!$L$52</f>
        <v>0</v>
      </c>
      <c r="K113" s="2964">
        <v>0</v>
      </c>
      <c r="L113" s="2946">
        <f>Q!$N$52</f>
        <v>0</v>
      </c>
      <c r="M113" s="2941">
        <f t="shared" si="18"/>
        <v>0</v>
      </c>
      <c r="N113" s="2942"/>
      <c r="O113" s="556"/>
      <c r="P113" s="722">
        <f t="shared" si="21"/>
        <v>0</v>
      </c>
      <c r="Q113" s="1312">
        <f t="shared" si="19"/>
        <v>0</v>
      </c>
      <c r="R113" s="545"/>
    </row>
    <row r="114" spans="2:18" s="558" customFormat="1" ht="13.2">
      <c r="B114" s="1921"/>
      <c r="C114" s="2501"/>
      <c r="D114" s="1896"/>
      <c r="E114" s="1896" t="s">
        <v>848</v>
      </c>
      <c r="F114" s="1896"/>
      <c r="G114" s="12" t="s">
        <v>811</v>
      </c>
      <c r="H114" s="12"/>
      <c r="I114" s="28"/>
      <c r="J114" s="2956">
        <f>Q!$L$54</f>
        <v>0</v>
      </c>
      <c r="K114" s="2964">
        <v>0</v>
      </c>
      <c r="L114" s="2946">
        <f>Q!$N$54</f>
        <v>0</v>
      </c>
      <c r="M114" s="2941">
        <f t="shared" si="18"/>
        <v>0</v>
      </c>
      <c r="N114" s="2942"/>
      <c r="O114" s="556"/>
      <c r="P114" s="722">
        <f t="shared" si="21"/>
        <v>0</v>
      </c>
      <c r="Q114" s="1312">
        <f t="shared" si="19"/>
        <v>0</v>
      </c>
      <c r="R114" s="545"/>
    </row>
    <row r="115" spans="2:18" s="558" customFormat="1" ht="13.2">
      <c r="B115" s="1921"/>
      <c r="C115" s="2501"/>
      <c r="D115" s="1896"/>
      <c r="E115" s="1896" t="s">
        <v>849</v>
      </c>
      <c r="F115" s="1901"/>
      <c r="G115" s="23" t="s">
        <v>813</v>
      </c>
      <c r="H115" s="23"/>
      <c r="I115" s="28"/>
      <c r="J115" s="2956">
        <f>Q!$L$56</f>
        <v>0</v>
      </c>
      <c r="K115" s="2964">
        <v>0</v>
      </c>
      <c r="L115" s="2946">
        <f>Q!$N$56</f>
        <v>0</v>
      </c>
      <c r="M115" s="2941">
        <f t="shared" si="18"/>
        <v>0</v>
      </c>
      <c r="N115" s="2942"/>
      <c r="O115" s="556"/>
      <c r="P115" s="722">
        <f t="shared" si="21"/>
        <v>0</v>
      </c>
      <c r="Q115" s="1312">
        <f t="shared" si="19"/>
        <v>0</v>
      </c>
      <c r="R115" s="545"/>
    </row>
    <row r="116" spans="2:18" s="558" customFormat="1" ht="13.2">
      <c r="B116" s="1921"/>
      <c r="C116" s="2501"/>
      <c r="D116" s="1896"/>
      <c r="E116" s="1896" t="s">
        <v>850</v>
      </c>
      <c r="F116" s="1901"/>
      <c r="G116" s="23" t="s">
        <v>814</v>
      </c>
      <c r="H116" s="23"/>
      <c r="I116" s="28"/>
      <c r="J116" s="2956">
        <f>Q!$L$58</f>
        <v>0</v>
      </c>
      <c r="K116" s="2964">
        <v>0</v>
      </c>
      <c r="L116" s="2946">
        <f>Q!$N$58</f>
        <v>0</v>
      </c>
      <c r="M116" s="2941">
        <f t="shared" si="18"/>
        <v>0</v>
      </c>
      <c r="N116" s="2942"/>
      <c r="O116" s="556"/>
      <c r="P116" s="722">
        <f t="shared" si="21"/>
        <v>0</v>
      </c>
      <c r="Q116" s="1312">
        <f t="shared" si="19"/>
        <v>0</v>
      </c>
      <c r="R116" s="545"/>
    </row>
    <row r="117" spans="2:18" s="558" customFormat="1" ht="13.2">
      <c r="B117" s="1921"/>
      <c r="C117" s="2501"/>
      <c r="D117" s="1896"/>
      <c r="E117" s="1896" t="s">
        <v>851</v>
      </c>
      <c r="F117" s="1901"/>
      <c r="G117" s="23" t="s">
        <v>815</v>
      </c>
      <c r="H117" s="23"/>
      <c r="I117" s="28"/>
      <c r="J117" s="2956">
        <f>Q!$L$60</f>
        <v>0</v>
      </c>
      <c r="K117" s="2964">
        <v>0</v>
      </c>
      <c r="L117" s="2946">
        <f>Q!$N$60</f>
        <v>0</v>
      </c>
      <c r="M117" s="2941">
        <f t="shared" si="18"/>
        <v>0</v>
      </c>
      <c r="N117" s="2942"/>
      <c r="O117" s="556"/>
      <c r="P117" s="722">
        <f t="shared" si="21"/>
        <v>0</v>
      </c>
      <c r="Q117" s="1312">
        <f t="shared" si="19"/>
        <v>0</v>
      </c>
      <c r="R117" s="545"/>
    </row>
    <row r="118" spans="2:18" s="558" customFormat="1" ht="13.2">
      <c r="B118" s="1921"/>
      <c r="C118" s="2501"/>
      <c r="D118" s="1896"/>
      <c r="E118" s="1896" t="s">
        <v>852</v>
      </c>
      <c r="F118" s="1901"/>
      <c r="G118" s="23" t="s">
        <v>853</v>
      </c>
      <c r="H118" s="23"/>
      <c r="I118" s="28"/>
      <c r="J118" s="2956">
        <f>Q!$L$62</f>
        <v>0</v>
      </c>
      <c r="K118" s="2964">
        <v>0</v>
      </c>
      <c r="L118" s="2946">
        <f>Q!$N$62</f>
        <v>0</v>
      </c>
      <c r="M118" s="2941">
        <f t="shared" si="18"/>
        <v>0</v>
      </c>
      <c r="N118" s="2942"/>
      <c r="O118" s="556"/>
      <c r="P118" s="722">
        <f t="shared" si="21"/>
        <v>0</v>
      </c>
      <c r="Q118" s="1312">
        <f t="shared" si="19"/>
        <v>0</v>
      </c>
      <c r="R118" s="545"/>
    </row>
    <row r="119" spans="2:18" s="558" customFormat="1" ht="13.2">
      <c r="B119" s="1921"/>
      <c r="C119" s="2501"/>
      <c r="D119" s="1896"/>
      <c r="E119" s="1896" t="s">
        <v>854</v>
      </c>
      <c r="F119" s="1901"/>
      <c r="G119" s="23" t="s">
        <v>817</v>
      </c>
      <c r="H119" s="23"/>
      <c r="I119" s="28"/>
      <c r="J119" s="2956">
        <f>Q!$L$64</f>
        <v>0</v>
      </c>
      <c r="K119" s="2964">
        <v>0</v>
      </c>
      <c r="L119" s="2946">
        <f>Q!$N$64</f>
        <v>0</v>
      </c>
      <c r="M119" s="2941">
        <f t="shared" si="18"/>
        <v>0</v>
      </c>
      <c r="N119" s="2942"/>
      <c r="O119" s="556"/>
      <c r="P119" s="722">
        <f>M119-N119</f>
        <v>0</v>
      </c>
      <c r="Q119" s="1312">
        <f>IFERROR(IF(P119=0,0,P119/N119),100%)</f>
        <v>0</v>
      </c>
      <c r="R119" s="545"/>
    </row>
    <row r="120" spans="2:18" s="558" customFormat="1" ht="13.2">
      <c r="B120" s="1921"/>
      <c r="C120" s="2501"/>
      <c r="D120" s="1896"/>
      <c r="E120" s="1896" t="s">
        <v>855</v>
      </c>
      <c r="F120" s="1901"/>
      <c r="G120" s="23" t="s">
        <v>856</v>
      </c>
      <c r="H120" s="23"/>
      <c r="I120" s="28"/>
      <c r="J120" s="2956">
        <f>Q!$L$66</f>
        <v>0</v>
      </c>
      <c r="K120" s="2964">
        <v>0</v>
      </c>
      <c r="L120" s="2946">
        <f>Q!$N$66</f>
        <v>0</v>
      </c>
      <c r="M120" s="2941">
        <f t="shared" si="18"/>
        <v>0</v>
      </c>
      <c r="N120" s="2942"/>
      <c r="O120" s="556"/>
      <c r="P120" s="722">
        <f t="shared" si="21"/>
        <v>0</v>
      </c>
      <c r="Q120" s="1312">
        <f t="shared" si="19"/>
        <v>0</v>
      </c>
      <c r="R120" s="545"/>
    </row>
    <row r="121" spans="2:18" s="558" customFormat="1" ht="13.2">
      <c r="B121" s="1921"/>
      <c r="C121" s="2501"/>
      <c r="D121" s="1896"/>
      <c r="E121" s="1896" t="s">
        <v>857</v>
      </c>
      <c r="F121" s="1901"/>
      <c r="G121" s="23" t="s">
        <v>819</v>
      </c>
      <c r="H121" s="23"/>
      <c r="I121" s="28"/>
      <c r="J121" s="2956">
        <f>Q!$L$68</f>
        <v>0</v>
      </c>
      <c r="K121" s="2964">
        <v>0</v>
      </c>
      <c r="L121" s="2946">
        <f>Q!$N$68</f>
        <v>0</v>
      </c>
      <c r="M121" s="2941">
        <f t="shared" si="18"/>
        <v>0</v>
      </c>
      <c r="N121" s="2942"/>
      <c r="O121" s="556"/>
      <c r="P121" s="722">
        <f t="shared" si="21"/>
        <v>0</v>
      </c>
      <c r="Q121" s="1312">
        <f t="shared" si="19"/>
        <v>0</v>
      </c>
      <c r="R121" s="545"/>
    </row>
    <row r="122" spans="2:18" s="558" customFormat="1" ht="13.2">
      <c r="B122" s="1921"/>
      <c r="C122" s="2501"/>
      <c r="D122" s="1896"/>
      <c r="E122" s="1896" t="s">
        <v>858</v>
      </c>
      <c r="F122" s="1901"/>
      <c r="G122" s="23" t="s">
        <v>820</v>
      </c>
      <c r="H122" s="23"/>
      <c r="I122" s="28"/>
      <c r="J122" s="2956">
        <f>Q!$L$70</f>
        <v>0</v>
      </c>
      <c r="K122" s="2964">
        <v>0</v>
      </c>
      <c r="L122" s="2946">
        <f>Q!$N$70</f>
        <v>0</v>
      </c>
      <c r="M122" s="2941">
        <f t="shared" si="18"/>
        <v>0</v>
      </c>
      <c r="N122" s="2942"/>
      <c r="O122" s="556"/>
      <c r="P122" s="722">
        <f t="shared" si="21"/>
        <v>0</v>
      </c>
      <c r="Q122" s="1312">
        <f t="shared" si="19"/>
        <v>0</v>
      </c>
      <c r="R122" s="545"/>
    </row>
    <row r="123" spans="2:18" s="558" customFormat="1" ht="13.2">
      <c r="B123" s="1921"/>
      <c r="C123" s="2501"/>
      <c r="D123" s="1896"/>
      <c r="E123" s="1896" t="s">
        <v>859</v>
      </c>
      <c r="F123" s="1901"/>
      <c r="G123" s="23" t="s">
        <v>860</v>
      </c>
      <c r="H123" s="23"/>
      <c r="I123" s="28"/>
      <c r="J123" s="2956">
        <f>Q!$L$72</f>
        <v>0</v>
      </c>
      <c r="K123" s="2964">
        <v>0</v>
      </c>
      <c r="L123" s="2946">
        <f>Q!$N$72</f>
        <v>0</v>
      </c>
      <c r="M123" s="2941">
        <f t="shared" si="18"/>
        <v>0</v>
      </c>
      <c r="N123" s="2942"/>
      <c r="O123" s="556"/>
      <c r="P123" s="722">
        <f t="shared" si="21"/>
        <v>0</v>
      </c>
      <c r="Q123" s="1312">
        <f t="shared" si="19"/>
        <v>0</v>
      </c>
      <c r="R123" s="545"/>
    </row>
    <row r="124" spans="2:18" s="558" customFormat="1" ht="13.2">
      <c r="B124" s="1921"/>
      <c r="C124" s="2501"/>
      <c r="D124" s="1896">
        <v>12.7</v>
      </c>
      <c r="E124" s="1896"/>
      <c r="F124" s="1901" t="s">
        <v>861</v>
      </c>
      <c r="G124" s="23"/>
      <c r="H124" s="23"/>
      <c r="I124" s="23"/>
      <c r="J124" s="1918">
        <f t="shared" ref="J124:L124" si="29">SUM(J125:J127)</f>
        <v>0</v>
      </c>
      <c r="K124" s="2965">
        <f t="shared" si="29"/>
        <v>0</v>
      </c>
      <c r="L124" s="2966">
        <f t="shared" si="29"/>
        <v>0</v>
      </c>
      <c r="M124" s="2941">
        <f>J124+K124-L124</f>
        <v>0</v>
      </c>
      <c r="N124" s="2953">
        <f>SUM(N125:N127)</f>
        <v>0</v>
      </c>
      <c r="O124" s="556"/>
      <c r="P124" s="722">
        <f>M124-N124</f>
        <v>0</v>
      </c>
      <c r="Q124" s="1312">
        <f>IFERROR(IF(P124=0,0,P124/N124),100%)</f>
        <v>0</v>
      </c>
      <c r="R124" s="545"/>
    </row>
    <row r="125" spans="2:18" s="558" customFormat="1" ht="13.2">
      <c r="B125" s="1921"/>
      <c r="C125" s="2501"/>
      <c r="D125" s="1896"/>
      <c r="E125" s="1896" t="s">
        <v>862</v>
      </c>
      <c r="F125" s="1896"/>
      <c r="G125" s="23" t="s">
        <v>863</v>
      </c>
      <c r="H125" s="23"/>
      <c r="I125" s="23"/>
      <c r="J125" s="2956">
        <f>Q!$K$76</f>
        <v>0</v>
      </c>
      <c r="K125" s="2964">
        <v>0</v>
      </c>
      <c r="L125" s="2946">
        <f>Q!$N$76</f>
        <v>0</v>
      </c>
      <c r="M125" s="2941">
        <f>J125+K125-L125</f>
        <v>0</v>
      </c>
      <c r="N125" s="2942"/>
      <c r="O125" s="556"/>
      <c r="P125" s="722">
        <f t="shared" si="21"/>
        <v>0</v>
      </c>
      <c r="Q125" s="1312">
        <f t="shared" si="19"/>
        <v>0</v>
      </c>
      <c r="R125" s="545"/>
    </row>
    <row r="126" spans="2:18" s="558" customFormat="1" ht="13.2">
      <c r="B126" s="1921"/>
      <c r="C126" s="2501"/>
      <c r="D126" s="1896"/>
      <c r="E126" s="1896" t="s">
        <v>864</v>
      </c>
      <c r="F126" s="1896"/>
      <c r="G126" s="23" t="s">
        <v>865</v>
      </c>
      <c r="H126" s="23"/>
      <c r="I126" s="23"/>
      <c r="J126" s="2956">
        <f>Q!$K$78</f>
        <v>0</v>
      </c>
      <c r="K126" s="2964">
        <v>0</v>
      </c>
      <c r="L126" s="2946">
        <f>Q!$N$78</f>
        <v>0</v>
      </c>
      <c r="M126" s="2941">
        <f t="shared" si="18"/>
        <v>0</v>
      </c>
      <c r="N126" s="2942"/>
      <c r="O126" s="556"/>
      <c r="P126" s="722">
        <f t="shared" si="21"/>
        <v>0</v>
      </c>
      <c r="Q126" s="1312">
        <f t="shared" si="19"/>
        <v>0</v>
      </c>
      <c r="R126" s="545"/>
    </row>
    <row r="127" spans="2:18" s="558" customFormat="1" ht="13.2">
      <c r="B127" s="1921"/>
      <c r="C127" s="2501"/>
      <c r="D127" s="1896"/>
      <c r="E127" s="1896" t="s">
        <v>866</v>
      </c>
      <c r="F127" s="1896"/>
      <c r="G127" s="23" t="s">
        <v>825</v>
      </c>
      <c r="H127" s="23"/>
      <c r="I127" s="23"/>
      <c r="J127" s="2956">
        <f>Q!$K$80</f>
        <v>0</v>
      </c>
      <c r="K127" s="2964">
        <v>0</v>
      </c>
      <c r="L127" s="2946">
        <f>Q!$N$80</f>
        <v>0</v>
      </c>
      <c r="M127" s="2941">
        <f t="shared" si="18"/>
        <v>0</v>
      </c>
      <c r="N127" s="2942"/>
      <c r="O127" s="556"/>
      <c r="P127" s="722">
        <f>M127-N127</f>
        <v>0</v>
      </c>
      <c r="Q127" s="1312">
        <f t="shared" ref="Q127:Q132" si="30">IFERROR(IF(P127=0,0,P127/N127),100%)</f>
        <v>0</v>
      </c>
      <c r="R127" s="545"/>
    </row>
    <row r="128" spans="2:18" s="558" customFormat="1" ht="13.2">
      <c r="B128" s="1921"/>
      <c r="C128" s="2501"/>
      <c r="D128" s="1896">
        <v>12.8</v>
      </c>
      <c r="E128" s="1896"/>
      <c r="F128" s="1896" t="s">
        <v>867</v>
      </c>
      <c r="G128" s="23"/>
      <c r="H128" s="23"/>
      <c r="I128" s="23"/>
      <c r="J128" s="2956">
        <f>Q!$K$83</f>
        <v>0</v>
      </c>
      <c r="K128" s="2964">
        <v>0</v>
      </c>
      <c r="L128" s="2946">
        <f>Q!$N$83</f>
        <v>0</v>
      </c>
      <c r="M128" s="2941">
        <f t="shared" si="18"/>
        <v>0</v>
      </c>
      <c r="N128" s="2942"/>
      <c r="O128" s="556"/>
      <c r="P128" s="722">
        <f>M128-N128</f>
        <v>0</v>
      </c>
      <c r="Q128" s="1312">
        <f t="shared" si="30"/>
        <v>0</v>
      </c>
      <c r="R128" s="545"/>
    </row>
    <row r="129" spans="2:18" s="558" customFormat="1" ht="13.2">
      <c r="B129" s="1921"/>
      <c r="C129" s="2501"/>
      <c r="D129" s="1896">
        <v>12.9</v>
      </c>
      <c r="E129" s="1896"/>
      <c r="F129" s="1896" t="s">
        <v>868</v>
      </c>
      <c r="G129" s="23"/>
      <c r="H129" s="23"/>
      <c r="I129" s="23"/>
      <c r="J129" s="2956">
        <f>Q!$K$86</f>
        <v>0</v>
      </c>
      <c r="K129" s="2964">
        <f>Q!L90</f>
        <v>0</v>
      </c>
      <c r="L129" s="2946">
        <f>Q!$N$86</f>
        <v>0</v>
      </c>
      <c r="M129" s="2941">
        <f t="shared" si="18"/>
        <v>0</v>
      </c>
      <c r="N129" s="2942"/>
      <c r="O129" s="556"/>
      <c r="P129" s="722">
        <f>M129-N129</f>
        <v>0</v>
      </c>
      <c r="Q129" s="1312">
        <f t="shared" si="30"/>
        <v>0</v>
      </c>
      <c r="R129" s="545"/>
    </row>
    <row r="130" spans="2:18" s="558" customFormat="1" ht="13.2">
      <c r="B130" s="1921"/>
      <c r="C130" s="2501"/>
      <c r="D130" s="1896">
        <v>12.1</v>
      </c>
      <c r="E130" s="1896"/>
      <c r="F130" s="1896" t="s">
        <v>869</v>
      </c>
      <c r="G130" s="23"/>
      <c r="H130" s="23"/>
      <c r="I130" s="23"/>
      <c r="J130" s="2956">
        <f>Q!$K$89</f>
        <v>0</v>
      </c>
      <c r="K130" s="2964">
        <v>0</v>
      </c>
      <c r="L130" s="2946">
        <f>Q!$N$89</f>
        <v>0</v>
      </c>
      <c r="M130" s="2941">
        <f t="shared" si="18"/>
        <v>0</v>
      </c>
      <c r="N130" s="2942"/>
      <c r="O130" s="556"/>
      <c r="P130" s="722">
        <f>M130-N130</f>
        <v>0</v>
      </c>
      <c r="Q130" s="1312">
        <f t="shared" si="30"/>
        <v>0</v>
      </c>
      <c r="R130" s="545"/>
    </row>
    <row r="131" spans="2:18" s="558" customFormat="1" ht="13.2">
      <c r="B131" s="1921"/>
      <c r="C131" s="2501"/>
      <c r="D131" s="1896">
        <v>12.11</v>
      </c>
      <c r="E131" s="1896"/>
      <c r="F131" s="1896" t="s">
        <v>771</v>
      </c>
      <c r="G131" s="23"/>
      <c r="H131" s="23"/>
      <c r="I131" s="23"/>
      <c r="J131" s="2956">
        <f>Q!$R$91</f>
        <v>0</v>
      </c>
      <c r="K131" s="1914"/>
      <c r="L131" s="2946"/>
      <c r="M131" s="2941">
        <f>J131</f>
        <v>0</v>
      </c>
      <c r="N131" s="2942"/>
      <c r="O131" s="556"/>
      <c r="P131" s="722">
        <f>M131-N131</f>
        <v>0</v>
      </c>
      <c r="Q131" s="1312">
        <f t="shared" si="30"/>
        <v>0</v>
      </c>
      <c r="R131" s="545"/>
    </row>
    <row r="132" spans="2:18" s="558" customFormat="1" ht="13.2">
      <c r="B132" s="1921"/>
      <c r="C132" s="2500">
        <v>13</v>
      </c>
      <c r="D132" s="1896"/>
      <c r="E132" s="1900" t="s">
        <v>248</v>
      </c>
      <c r="F132" s="1901"/>
      <c r="G132" s="12"/>
      <c r="H132" s="12"/>
      <c r="I132" s="16"/>
      <c r="J132" s="1915">
        <f t="shared" ref="J132:L132" si="31">SUM(J133:J136)</f>
        <v>0</v>
      </c>
      <c r="K132" s="2950">
        <f t="shared" si="31"/>
        <v>0</v>
      </c>
      <c r="L132" s="2944">
        <f t="shared" si="31"/>
        <v>0</v>
      </c>
      <c r="M132" s="2945">
        <f>J132+K132-L132</f>
        <v>0</v>
      </c>
      <c r="N132" s="2662">
        <f>SUM(N133:N136)</f>
        <v>0</v>
      </c>
      <c r="O132" s="555"/>
      <c r="P132" s="721">
        <f t="shared" si="21"/>
        <v>0</v>
      </c>
      <c r="Q132" s="1313">
        <f t="shared" si="30"/>
        <v>0</v>
      </c>
      <c r="R132" s="545"/>
    </row>
    <row r="133" spans="2:18" s="558" customFormat="1" ht="13.2">
      <c r="B133" s="1921"/>
      <c r="C133" s="2501"/>
      <c r="D133" s="1901">
        <v>13.1</v>
      </c>
      <c r="E133" s="1896"/>
      <c r="F133" s="1901" t="s">
        <v>870</v>
      </c>
      <c r="G133" s="12"/>
      <c r="H133" s="12"/>
      <c r="I133" s="27"/>
      <c r="J133" s="2956">
        <f>+'R'!$K$16</f>
        <v>0</v>
      </c>
      <c r="K133" s="2957">
        <f>+'R'!$L$16</f>
        <v>0</v>
      </c>
      <c r="L133" s="2946">
        <f>+'R'!$M$16</f>
        <v>0</v>
      </c>
      <c r="M133" s="2941">
        <f>J133+K133-L133</f>
        <v>0</v>
      </c>
      <c r="N133" s="2942"/>
      <c r="O133" s="556"/>
      <c r="P133" s="722">
        <f t="shared" si="21"/>
        <v>0</v>
      </c>
      <c r="Q133" s="1312">
        <f t="shared" si="19"/>
        <v>0</v>
      </c>
      <c r="R133" s="545"/>
    </row>
    <row r="134" spans="2:18" s="558" customFormat="1" ht="13.2">
      <c r="B134" s="1921"/>
      <c r="C134" s="2501"/>
      <c r="D134" s="1901">
        <v>13.2</v>
      </c>
      <c r="E134" s="1896"/>
      <c r="F134" s="1901" t="s">
        <v>871</v>
      </c>
      <c r="G134" s="12"/>
      <c r="H134" s="12"/>
      <c r="I134" s="27"/>
      <c r="J134" s="2956">
        <f>+'R'!$K$20</f>
        <v>0</v>
      </c>
      <c r="K134" s="2957">
        <f>+'R'!$L$20</f>
        <v>0</v>
      </c>
      <c r="L134" s="2946">
        <f>+'R'!$M$20</f>
        <v>0</v>
      </c>
      <c r="M134" s="2941">
        <f>J134+K134-L134</f>
        <v>0</v>
      </c>
      <c r="N134" s="2942"/>
      <c r="O134" s="556"/>
      <c r="P134" s="722">
        <f t="shared" si="21"/>
        <v>0</v>
      </c>
      <c r="Q134" s="1312">
        <f t="shared" si="19"/>
        <v>0</v>
      </c>
      <c r="R134" s="545"/>
    </row>
    <row r="135" spans="2:18" s="558" customFormat="1" ht="13.2">
      <c r="B135" s="1921"/>
      <c r="C135" s="2501"/>
      <c r="D135" s="1901" t="s">
        <v>872</v>
      </c>
      <c r="E135" s="1896"/>
      <c r="F135" s="1901" t="s">
        <v>873</v>
      </c>
      <c r="G135" s="12"/>
      <c r="H135" s="12"/>
      <c r="I135" s="27"/>
      <c r="J135" s="2956">
        <f>'R'!$K$24</f>
        <v>0</v>
      </c>
      <c r="K135" s="2957">
        <f>'R'!$L$24</f>
        <v>0</v>
      </c>
      <c r="L135" s="2946">
        <f>'R'!$M$24</f>
        <v>0</v>
      </c>
      <c r="M135" s="2941">
        <f>J135+K135-L135</f>
        <v>0</v>
      </c>
      <c r="N135" s="2942"/>
      <c r="O135" s="556"/>
      <c r="P135" s="722">
        <f>M135-N135</f>
        <v>0</v>
      </c>
      <c r="Q135" s="1312">
        <f>IFERROR(IF(P135=0,0,P135/N135),100%)</f>
        <v>0</v>
      </c>
      <c r="R135" s="545"/>
    </row>
    <row r="136" spans="2:18" s="558" customFormat="1" ht="13.2">
      <c r="B136" s="1921"/>
      <c r="C136" s="2501"/>
      <c r="D136" s="1901">
        <v>13.3</v>
      </c>
      <c r="E136" s="1896"/>
      <c r="F136" s="1901" t="s">
        <v>771</v>
      </c>
      <c r="G136" s="12"/>
      <c r="H136" s="12"/>
      <c r="I136" s="27"/>
      <c r="J136" s="2956">
        <f>-'R'!$P$27</f>
        <v>0</v>
      </c>
      <c r="K136" s="2960"/>
      <c r="L136" s="2961"/>
      <c r="M136" s="2941">
        <f>J136+K136-L136</f>
        <v>0</v>
      </c>
      <c r="N136" s="2942"/>
      <c r="O136" s="556"/>
      <c r="P136" s="722">
        <f t="shared" si="21"/>
        <v>0</v>
      </c>
      <c r="Q136" s="1312">
        <f t="shared" si="19"/>
        <v>0</v>
      </c>
      <c r="R136" s="545"/>
    </row>
    <row r="137" spans="2:18" s="558" customFormat="1" ht="13.2">
      <c r="B137" s="1921"/>
      <c r="C137" s="2500">
        <v>14</v>
      </c>
      <c r="D137" s="1896"/>
      <c r="E137" s="1900" t="s">
        <v>874</v>
      </c>
      <c r="F137" s="1901"/>
      <c r="G137" s="12"/>
      <c r="H137" s="12"/>
      <c r="I137" s="16"/>
      <c r="J137" s="1915">
        <f t="shared" ref="J137:L137" si="32">SUM(J138:J140)</f>
        <v>0</v>
      </c>
      <c r="K137" s="2950">
        <f t="shared" si="32"/>
        <v>0</v>
      </c>
      <c r="L137" s="2944">
        <f t="shared" si="32"/>
        <v>0</v>
      </c>
      <c r="M137" s="2945">
        <f t="shared" si="18"/>
        <v>0</v>
      </c>
      <c r="N137" s="2662">
        <f>SUM(N138:N140)</f>
        <v>0</v>
      </c>
      <c r="O137" s="555"/>
      <c r="P137" s="721">
        <f t="shared" si="21"/>
        <v>0</v>
      </c>
      <c r="Q137" s="1313">
        <f t="shared" si="19"/>
        <v>0</v>
      </c>
      <c r="R137" s="545"/>
    </row>
    <row r="138" spans="2:18" s="558" customFormat="1" ht="13.2">
      <c r="B138" s="1921"/>
      <c r="C138" s="2501"/>
      <c r="D138" s="1901">
        <v>14.1</v>
      </c>
      <c r="E138" s="1896"/>
      <c r="F138" s="1901" t="s">
        <v>875</v>
      </c>
      <c r="G138" s="12"/>
      <c r="H138" s="12"/>
      <c r="I138" s="27"/>
      <c r="J138" s="2956">
        <f>+S!$AD$27</f>
        <v>0</v>
      </c>
      <c r="K138" s="2957">
        <f>+S!$AE$27</f>
        <v>0</v>
      </c>
      <c r="L138" s="2946">
        <f>+S!$AF$27</f>
        <v>0</v>
      </c>
      <c r="M138" s="2941">
        <f t="shared" si="18"/>
        <v>0</v>
      </c>
      <c r="N138" s="2942"/>
      <c r="O138" s="556"/>
      <c r="P138" s="722">
        <f t="shared" si="21"/>
        <v>0</v>
      </c>
      <c r="Q138" s="1312">
        <f t="shared" si="19"/>
        <v>0</v>
      </c>
      <c r="R138" s="545"/>
    </row>
    <row r="139" spans="2:18" s="558" customFormat="1" ht="13.2">
      <c r="B139" s="1921"/>
      <c r="C139" s="2501"/>
      <c r="D139" s="1901">
        <v>14.2</v>
      </c>
      <c r="E139" s="1896"/>
      <c r="F139" s="1901" t="s">
        <v>876</v>
      </c>
      <c r="G139" s="12"/>
      <c r="H139" s="12"/>
      <c r="I139" s="27"/>
      <c r="J139" s="2956">
        <f>+S!$AD$42</f>
        <v>0</v>
      </c>
      <c r="K139" s="2957">
        <f>+S!$AE$42</f>
        <v>0</v>
      </c>
      <c r="L139" s="2946">
        <f>+S!$AF$42</f>
        <v>0</v>
      </c>
      <c r="M139" s="2941">
        <f t="shared" si="18"/>
        <v>0</v>
      </c>
      <c r="N139" s="2942"/>
      <c r="O139" s="556"/>
      <c r="P139" s="722">
        <f t="shared" si="21"/>
        <v>0</v>
      </c>
      <c r="Q139" s="1312">
        <f t="shared" si="19"/>
        <v>0</v>
      </c>
      <c r="R139" s="545"/>
    </row>
    <row r="140" spans="2:18" s="558" customFormat="1" ht="13.2">
      <c r="B140" s="1921"/>
      <c r="C140" s="2501"/>
      <c r="D140" s="1901">
        <v>14.3</v>
      </c>
      <c r="E140" s="1896"/>
      <c r="F140" s="1901" t="s">
        <v>257</v>
      </c>
      <c r="G140" s="12"/>
      <c r="H140" s="12"/>
      <c r="I140" s="27"/>
      <c r="J140" s="2956">
        <f>+T!$N$26</f>
        <v>0</v>
      </c>
      <c r="K140" s="2957">
        <f>+T!$O$26</f>
        <v>0</v>
      </c>
      <c r="L140" s="2946">
        <f>+T!$P$26</f>
        <v>0</v>
      </c>
      <c r="M140" s="2941">
        <f t="shared" si="18"/>
        <v>0</v>
      </c>
      <c r="N140" s="2942"/>
      <c r="O140" s="556"/>
      <c r="P140" s="722">
        <f t="shared" si="21"/>
        <v>0</v>
      </c>
      <c r="Q140" s="1312">
        <f t="shared" si="19"/>
        <v>0</v>
      </c>
      <c r="R140" s="545"/>
    </row>
    <row r="141" spans="2:18" s="558" customFormat="1" ht="13.2">
      <c r="B141" s="1921"/>
      <c r="C141" s="2501"/>
      <c r="D141" s="1901">
        <v>14.4</v>
      </c>
      <c r="E141" s="1896"/>
      <c r="F141" s="1901" t="s">
        <v>771</v>
      </c>
      <c r="G141" s="12"/>
      <c r="H141" s="12"/>
      <c r="I141" s="27"/>
      <c r="J141" s="2956">
        <f>S!$AJ$45+T!$S$26</f>
        <v>0</v>
      </c>
      <c r="K141" s="2964">
        <v>0</v>
      </c>
      <c r="L141" s="2967">
        <v>0</v>
      </c>
      <c r="M141" s="2941">
        <f>J141</f>
        <v>0</v>
      </c>
      <c r="N141" s="2942"/>
      <c r="O141" s="556"/>
      <c r="P141" s="722">
        <f>M141-N141</f>
        <v>0</v>
      </c>
      <c r="Q141" s="1312">
        <f>IFERROR(IF(P141=0,0,P141/N141),100%)</f>
        <v>0</v>
      </c>
      <c r="R141" s="545"/>
    </row>
    <row r="142" spans="2:18" s="558" customFormat="1" ht="13.2">
      <c r="B142" s="1921"/>
      <c r="C142" s="2500">
        <v>15</v>
      </c>
      <c r="D142" s="1896"/>
      <c r="E142" s="1903" t="s">
        <v>877</v>
      </c>
      <c r="F142" s="1901"/>
      <c r="G142" s="12"/>
      <c r="H142" s="12"/>
      <c r="I142" s="29"/>
      <c r="J142" s="2968">
        <f>CH!$AW$250</f>
        <v>0</v>
      </c>
      <c r="K142" s="2964">
        <v>0</v>
      </c>
      <c r="L142" s="2967">
        <v>0</v>
      </c>
      <c r="M142" s="2945">
        <f>J142+K142-L142</f>
        <v>0</v>
      </c>
      <c r="N142" s="2948"/>
      <c r="O142" s="555"/>
      <c r="P142" s="721">
        <f t="shared" si="21"/>
        <v>0</v>
      </c>
      <c r="Q142" s="1313">
        <f t="shared" si="19"/>
        <v>0</v>
      </c>
      <c r="R142" s="545"/>
    </row>
    <row r="143" spans="2:18" s="558" customFormat="1" ht="13.2">
      <c r="B143" s="1921"/>
      <c r="C143" s="2500">
        <v>16</v>
      </c>
      <c r="D143" s="1896"/>
      <c r="E143" s="1903" t="s">
        <v>878</v>
      </c>
      <c r="F143" s="1901"/>
      <c r="G143" s="12"/>
      <c r="H143" s="12"/>
      <c r="I143" s="16"/>
      <c r="J143" s="1915">
        <f t="shared" ref="J143:L143" si="33">SUM(J144:J159)</f>
        <v>0</v>
      </c>
      <c r="K143" s="2969">
        <f t="shared" si="33"/>
        <v>0</v>
      </c>
      <c r="L143" s="2944">
        <f t="shared" si="33"/>
        <v>0</v>
      </c>
      <c r="M143" s="2941">
        <f t="shared" si="18"/>
        <v>0</v>
      </c>
      <c r="N143" s="2662">
        <f>SUM(N144:N159)</f>
        <v>0</v>
      </c>
      <c r="O143" s="555"/>
      <c r="P143" s="721">
        <f t="shared" si="21"/>
        <v>0</v>
      </c>
      <c r="Q143" s="1313">
        <f t="shared" si="19"/>
        <v>0</v>
      </c>
      <c r="R143" s="545"/>
    </row>
    <row r="144" spans="2:18" s="558" customFormat="1" ht="14.25" customHeight="1">
      <c r="B144" s="1921"/>
      <c r="C144" s="2501"/>
      <c r="D144" s="1896">
        <v>16.100000000000001</v>
      </c>
      <c r="E144" s="1896"/>
      <c r="F144" s="1901" t="s">
        <v>879</v>
      </c>
      <c r="G144" s="23"/>
      <c r="H144" s="23"/>
      <c r="I144" s="27"/>
      <c r="J144" s="2970"/>
      <c r="K144" s="2960"/>
      <c r="L144" s="2961"/>
      <c r="M144" s="2941">
        <f t="shared" si="18"/>
        <v>0</v>
      </c>
      <c r="N144" s="2942"/>
      <c r="O144" s="556"/>
      <c r="P144" s="722">
        <f t="shared" si="21"/>
        <v>0</v>
      </c>
      <c r="Q144" s="1312">
        <f t="shared" si="19"/>
        <v>0</v>
      </c>
      <c r="R144" s="545"/>
    </row>
    <row r="145" spans="2:18" s="558" customFormat="1" ht="14.25" customHeight="1">
      <c r="B145" s="1921"/>
      <c r="C145" s="2501"/>
      <c r="D145" s="1896">
        <v>16.2</v>
      </c>
      <c r="E145" s="1896"/>
      <c r="F145" s="1901" t="s">
        <v>880</v>
      </c>
      <c r="G145" s="23"/>
      <c r="H145" s="23"/>
      <c r="I145" s="27"/>
      <c r="J145" s="2970"/>
      <c r="K145" s="2960"/>
      <c r="L145" s="2961"/>
      <c r="M145" s="2941">
        <f t="shared" si="18"/>
        <v>0</v>
      </c>
      <c r="N145" s="2942"/>
      <c r="O145" s="556"/>
      <c r="P145" s="722">
        <f t="shared" si="21"/>
        <v>0</v>
      </c>
      <c r="Q145" s="1312">
        <f t="shared" si="19"/>
        <v>0</v>
      </c>
      <c r="R145" s="545"/>
    </row>
    <row r="146" spans="2:18" s="558" customFormat="1" ht="13.2">
      <c r="B146" s="1921"/>
      <c r="C146" s="2501"/>
      <c r="D146" s="1896"/>
      <c r="E146" s="1896" t="s">
        <v>881</v>
      </c>
      <c r="F146" s="1901"/>
      <c r="G146" s="23" t="s">
        <v>882</v>
      </c>
      <c r="H146" s="23"/>
      <c r="I146" s="28"/>
      <c r="J146" s="2970"/>
      <c r="K146" s="2960"/>
      <c r="L146" s="2961"/>
      <c r="M146" s="2941">
        <f t="shared" si="18"/>
        <v>0</v>
      </c>
      <c r="N146" s="2942"/>
      <c r="O146" s="556"/>
      <c r="P146" s="722">
        <f t="shared" si="21"/>
        <v>0</v>
      </c>
      <c r="Q146" s="1312">
        <f t="shared" si="19"/>
        <v>0</v>
      </c>
      <c r="R146" s="545"/>
    </row>
    <row r="147" spans="2:18" s="558" customFormat="1" ht="13.2">
      <c r="B147" s="1921"/>
      <c r="C147" s="2501"/>
      <c r="D147" s="1896">
        <v>16.3</v>
      </c>
      <c r="E147" s="1896"/>
      <c r="F147" s="1901" t="s">
        <v>883</v>
      </c>
      <c r="G147" s="23"/>
      <c r="H147" s="23"/>
      <c r="I147" s="27"/>
      <c r="J147" s="2970"/>
      <c r="K147" s="2960"/>
      <c r="L147" s="2961"/>
      <c r="M147" s="2941">
        <f t="shared" si="18"/>
        <v>0</v>
      </c>
      <c r="N147" s="2942"/>
      <c r="O147" s="556"/>
      <c r="P147" s="722">
        <f t="shared" si="21"/>
        <v>0</v>
      </c>
      <c r="Q147" s="1312">
        <f t="shared" si="19"/>
        <v>0</v>
      </c>
      <c r="R147" s="545"/>
    </row>
    <row r="148" spans="2:18" s="558" customFormat="1" ht="13.2">
      <c r="B148" s="1921"/>
      <c r="C148" s="2501"/>
      <c r="D148" s="1896"/>
      <c r="E148" s="1896" t="s">
        <v>884</v>
      </c>
      <c r="F148" s="1901"/>
      <c r="G148" s="23" t="s">
        <v>885</v>
      </c>
      <c r="H148" s="23"/>
      <c r="I148" s="28"/>
      <c r="J148" s="2970"/>
      <c r="K148" s="2960"/>
      <c r="L148" s="2961"/>
      <c r="M148" s="2941">
        <f t="shared" si="18"/>
        <v>0</v>
      </c>
      <c r="N148" s="2942"/>
      <c r="O148" s="556"/>
      <c r="P148" s="722">
        <f t="shared" si="21"/>
        <v>0</v>
      </c>
      <c r="Q148" s="1312">
        <f t="shared" si="19"/>
        <v>0</v>
      </c>
      <c r="R148" s="545"/>
    </row>
    <row r="149" spans="2:18" s="558" customFormat="1" ht="13.2">
      <c r="B149" s="1921"/>
      <c r="C149" s="2501"/>
      <c r="D149" s="1896">
        <v>16.399999999999999</v>
      </c>
      <c r="E149" s="1896"/>
      <c r="F149" s="1901" t="s">
        <v>886</v>
      </c>
      <c r="G149" s="23"/>
      <c r="H149" s="23"/>
      <c r="I149" s="27"/>
      <c r="J149" s="2970"/>
      <c r="K149" s="2960"/>
      <c r="L149" s="2961"/>
      <c r="M149" s="2941">
        <f t="shared" si="18"/>
        <v>0</v>
      </c>
      <c r="N149" s="2942"/>
      <c r="O149" s="556"/>
      <c r="P149" s="722">
        <f t="shared" si="21"/>
        <v>0</v>
      </c>
      <c r="Q149" s="1312">
        <f t="shared" si="19"/>
        <v>0</v>
      </c>
      <c r="R149" s="545"/>
    </row>
    <row r="150" spans="2:18" s="558" customFormat="1" ht="13.2">
      <c r="B150" s="1921"/>
      <c r="C150" s="2501"/>
      <c r="D150" s="1896"/>
      <c r="E150" s="1896" t="s">
        <v>887</v>
      </c>
      <c r="F150" s="1901"/>
      <c r="G150" s="23" t="s">
        <v>888</v>
      </c>
      <c r="H150" s="23"/>
      <c r="I150" s="28"/>
      <c r="J150" s="2970"/>
      <c r="K150" s="2960"/>
      <c r="L150" s="2961"/>
      <c r="M150" s="2941">
        <f t="shared" ref="M150:M178" si="34">J150+K150-L150</f>
        <v>0</v>
      </c>
      <c r="N150" s="2942"/>
      <c r="O150" s="556"/>
      <c r="P150" s="722">
        <f t="shared" si="21"/>
        <v>0</v>
      </c>
      <c r="Q150" s="1312">
        <f t="shared" si="19"/>
        <v>0</v>
      </c>
      <c r="R150" s="545"/>
    </row>
    <row r="151" spans="2:18" s="558" customFormat="1" ht="14.25" customHeight="1">
      <c r="B151" s="1921"/>
      <c r="C151" s="2501"/>
      <c r="D151" s="1896">
        <v>16.5</v>
      </c>
      <c r="E151" s="1896"/>
      <c r="F151" s="1901" t="s">
        <v>889</v>
      </c>
      <c r="G151" s="23"/>
      <c r="H151" s="23"/>
      <c r="I151" s="27"/>
      <c r="J151" s="2970"/>
      <c r="K151" s="2960"/>
      <c r="L151" s="2961"/>
      <c r="M151" s="2941">
        <f t="shared" si="34"/>
        <v>0</v>
      </c>
      <c r="N151" s="2942"/>
      <c r="O151" s="556"/>
      <c r="P151" s="722">
        <f t="shared" si="21"/>
        <v>0</v>
      </c>
      <c r="Q151" s="1312">
        <f t="shared" si="19"/>
        <v>0</v>
      </c>
      <c r="R151" s="545"/>
    </row>
    <row r="152" spans="2:18" s="558" customFormat="1" ht="13.2">
      <c r="B152" s="1921"/>
      <c r="C152" s="2501"/>
      <c r="D152" s="1896"/>
      <c r="E152" s="1896" t="s">
        <v>890</v>
      </c>
      <c r="F152" s="1901"/>
      <c r="G152" s="23" t="s">
        <v>891</v>
      </c>
      <c r="H152" s="23"/>
      <c r="I152" s="28"/>
      <c r="J152" s="2970"/>
      <c r="K152" s="2960"/>
      <c r="L152" s="2961"/>
      <c r="M152" s="2941">
        <f t="shared" si="34"/>
        <v>0</v>
      </c>
      <c r="N152" s="2942"/>
      <c r="O152" s="556"/>
      <c r="P152" s="722">
        <f t="shared" si="21"/>
        <v>0</v>
      </c>
      <c r="Q152" s="1312">
        <f t="shared" si="19"/>
        <v>0</v>
      </c>
      <c r="R152" s="545"/>
    </row>
    <row r="153" spans="2:18" s="558" customFormat="1" ht="13.2">
      <c r="B153" s="1921"/>
      <c r="C153" s="2501"/>
      <c r="D153" s="1896">
        <v>16.600000000000001</v>
      </c>
      <c r="E153" s="1896"/>
      <c r="F153" s="1901" t="s">
        <v>892</v>
      </c>
      <c r="G153" s="23"/>
      <c r="H153" s="23"/>
      <c r="I153" s="27"/>
      <c r="J153" s="2970"/>
      <c r="K153" s="2960"/>
      <c r="L153" s="2961"/>
      <c r="M153" s="2941">
        <f t="shared" si="34"/>
        <v>0</v>
      </c>
      <c r="N153" s="2942"/>
      <c r="O153" s="556"/>
      <c r="P153" s="722">
        <f t="shared" si="21"/>
        <v>0</v>
      </c>
      <c r="Q153" s="1312">
        <f t="shared" si="19"/>
        <v>0</v>
      </c>
      <c r="R153" s="545"/>
    </row>
    <row r="154" spans="2:18" s="558" customFormat="1" ht="13.2">
      <c r="B154" s="1921"/>
      <c r="C154" s="2501"/>
      <c r="D154" s="1896"/>
      <c r="E154" s="1896" t="s">
        <v>893</v>
      </c>
      <c r="F154" s="1901"/>
      <c r="G154" s="23" t="s">
        <v>894</v>
      </c>
      <c r="H154" s="23"/>
      <c r="I154" s="28"/>
      <c r="J154" s="2970"/>
      <c r="K154" s="2960"/>
      <c r="L154" s="2961"/>
      <c r="M154" s="2941">
        <f t="shared" si="34"/>
        <v>0</v>
      </c>
      <c r="N154" s="2942"/>
      <c r="O154" s="556"/>
      <c r="P154" s="722">
        <f t="shared" si="21"/>
        <v>0</v>
      </c>
      <c r="Q154" s="1312">
        <f t="shared" ref="Q154:Q179" si="35">IFERROR(IF(P154=0,0,P154/N154),100%)</f>
        <v>0</v>
      </c>
      <c r="R154" s="545"/>
    </row>
    <row r="155" spans="2:18" s="558" customFormat="1" ht="13.2">
      <c r="B155" s="1921"/>
      <c r="C155" s="2501"/>
      <c r="D155" s="1896">
        <v>16.7</v>
      </c>
      <c r="E155" s="1896"/>
      <c r="F155" s="1901" t="s">
        <v>895</v>
      </c>
      <c r="G155" s="23"/>
      <c r="H155" s="23"/>
      <c r="I155" s="27"/>
      <c r="J155" s="2970"/>
      <c r="K155" s="2960"/>
      <c r="L155" s="2961"/>
      <c r="M155" s="2941">
        <f t="shared" si="34"/>
        <v>0</v>
      </c>
      <c r="N155" s="2942"/>
      <c r="O155" s="556"/>
      <c r="P155" s="722">
        <f t="shared" si="21"/>
        <v>0</v>
      </c>
      <c r="Q155" s="1312">
        <f t="shared" si="35"/>
        <v>0</v>
      </c>
      <c r="R155" s="545"/>
    </row>
    <row r="156" spans="2:18" s="558" customFormat="1" ht="13.2">
      <c r="B156" s="1921"/>
      <c r="C156" s="2501"/>
      <c r="D156" s="1896"/>
      <c r="E156" s="1896" t="s">
        <v>896</v>
      </c>
      <c r="F156" s="1901"/>
      <c r="G156" s="23" t="s">
        <v>897</v>
      </c>
      <c r="H156" s="23"/>
      <c r="I156" s="28"/>
      <c r="J156" s="2970"/>
      <c r="K156" s="2960"/>
      <c r="L156" s="2961"/>
      <c r="M156" s="2941">
        <f t="shared" si="34"/>
        <v>0</v>
      </c>
      <c r="N156" s="2942"/>
      <c r="O156" s="556"/>
      <c r="P156" s="722">
        <f t="shared" ref="P156:P178" si="36">M156-N156</f>
        <v>0</v>
      </c>
      <c r="Q156" s="1312">
        <f t="shared" si="35"/>
        <v>0</v>
      </c>
      <c r="R156" s="545"/>
    </row>
    <row r="157" spans="2:18" s="558" customFormat="1" ht="13.2">
      <c r="B157" s="1921"/>
      <c r="C157" s="2501"/>
      <c r="D157" s="1896">
        <v>16.8</v>
      </c>
      <c r="E157" s="1896"/>
      <c r="F157" s="1901" t="s">
        <v>898</v>
      </c>
      <c r="G157" s="23"/>
      <c r="H157" s="23"/>
      <c r="I157" s="27"/>
      <c r="J157" s="2970"/>
      <c r="K157" s="2960"/>
      <c r="L157" s="2961"/>
      <c r="M157" s="2941">
        <f t="shared" si="34"/>
        <v>0</v>
      </c>
      <c r="N157" s="2942"/>
      <c r="O157" s="556"/>
      <c r="P157" s="722">
        <f t="shared" si="36"/>
        <v>0</v>
      </c>
      <c r="Q157" s="1312">
        <f t="shared" si="35"/>
        <v>0</v>
      </c>
      <c r="R157" s="545"/>
    </row>
    <row r="158" spans="2:18" s="558" customFormat="1" ht="13.2">
      <c r="B158" s="1921"/>
      <c r="C158" s="2501"/>
      <c r="D158" s="1896"/>
      <c r="E158" s="1896" t="s">
        <v>899</v>
      </c>
      <c r="F158" s="1901"/>
      <c r="G158" s="23" t="s">
        <v>900</v>
      </c>
      <c r="H158" s="23"/>
      <c r="I158" s="28"/>
      <c r="J158" s="2970"/>
      <c r="K158" s="2960"/>
      <c r="L158" s="2961"/>
      <c r="M158" s="2941">
        <f t="shared" si="34"/>
        <v>0</v>
      </c>
      <c r="N158" s="2942"/>
      <c r="O158" s="556"/>
      <c r="P158" s="722">
        <f t="shared" si="36"/>
        <v>0</v>
      </c>
      <c r="Q158" s="1312">
        <f t="shared" si="35"/>
        <v>0</v>
      </c>
      <c r="R158" s="545"/>
    </row>
    <row r="159" spans="2:18" s="558" customFormat="1" ht="13.2">
      <c r="B159" s="1921"/>
      <c r="C159" s="2501"/>
      <c r="D159" s="1896">
        <v>16.899999999999999</v>
      </c>
      <c r="E159" s="1896"/>
      <c r="F159" s="1901" t="s">
        <v>901</v>
      </c>
      <c r="G159" s="23"/>
      <c r="H159" s="23"/>
      <c r="I159" s="27"/>
      <c r="J159" s="2970"/>
      <c r="K159" s="2960"/>
      <c r="L159" s="2961"/>
      <c r="M159" s="2941">
        <f t="shared" si="34"/>
        <v>0</v>
      </c>
      <c r="N159" s="2942"/>
      <c r="O159" s="556"/>
      <c r="P159" s="722">
        <f t="shared" si="36"/>
        <v>0</v>
      </c>
      <c r="Q159" s="1312">
        <f t="shared" si="35"/>
        <v>0</v>
      </c>
      <c r="R159" s="545"/>
    </row>
    <row r="160" spans="2:18" s="558" customFormat="1" ht="13.2">
      <c r="B160" s="1921"/>
      <c r="C160" s="2500">
        <v>17</v>
      </c>
      <c r="D160" s="1896"/>
      <c r="E160" s="1900" t="s">
        <v>902</v>
      </c>
      <c r="F160" s="1901"/>
      <c r="G160" s="12"/>
      <c r="H160" s="12"/>
      <c r="I160" s="29"/>
      <c r="J160" s="1915">
        <f t="shared" ref="J160:L160" si="37">SUM(J161:J167)</f>
        <v>0</v>
      </c>
      <c r="K160" s="2950">
        <f t="shared" si="37"/>
        <v>0</v>
      </c>
      <c r="L160" s="2944">
        <f t="shared" si="37"/>
        <v>0</v>
      </c>
      <c r="M160" s="2941">
        <f t="shared" si="34"/>
        <v>0</v>
      </c>
      <c r="N160" s="2662">
        <f>SUM(N161:N167)</f>
        <v>0</v>
      </c>
      <c r="O160" s="555"/>
      <c r="P160" s="721">
        <f t="shared" si="36"/>
        <v>0</v>
      </c>
      <c r="Q160" s="1313">
        <f t="shared" si="35"/>
        <v>0</v>
      </c>
      <c r="R160" s="545"/>
    </row>
    <row r="161" spans="2:21" s="558" customFormat="1" ht="13.2">
      <c r="B161" s="1921"/>
      <c r="C161" s="2501"/>
      <c r="D161" s="1896">
        <v>17.100000000000001</v>
      </c>
      <c r="E161" s="1896"/>
      <c r="F161" s="1901" t="s">
        <v>879</v>
      </c>
      <c r="G161" s="12"/>
      <c r="H161" s="12"/>
      <c r="I161" s="27"/>
      <c r="J161" s="2956">
        <f>V!$D$14</f>
        <v>0</v>
      </c>
      <c r="K161" s="2957">
        <f>V!$E$14</f>
        <v>0</v>
      </c>
      <c r="L161" s="2946">
        <f>V!$F$14</f>
        <v>0</v>
      </c>
      <c r="M161" s="2941">
        <f t="shared" si="34"/>
        <v>0</v>
      </c>
      <c r="N161" s="2942"/>
      <c r="O161" s="556"/>
      <c r="P161" s="722">
        <f t="shared" si="36"/>
        <v>0</v>
      </c>
      <c r="Q161" s="1312">
        <f t="shared" si="35"/>
        <v>0</v>
      </c>
      <c r="R161" s="545"/>
    </row>
    <row r="162" spans="2:21" s="558" customFormat="1" ht="14.25" customHeight="1">
      <c r="B162" s="1921"/>
      <c r="C162" s="2501"/>
      <c r="D162" s="1896">
        <v>17.2</v>
      </c>
      <c r="E162" s="1896"/>
      <c r="F162" s="1901" t="s">
        <v>880</v>
      </c>
      <c r="G162" s="12"/>
      <c r="H162" s="12"/>
      <c r="I162" s="27"/>
      <c r="J162" s="2956">
        <f>V!$D$16</f>
        <v>0</v>
      </c>
      <c r="K162" s="2957">
        <f>V!$E$16</f>
        <v>0</v>
      </c>
      <c r="L162" s="2946">
        <f>V!$F$16</f>
        <v>0</v>
      </c>
      <c r="M162" s="2941">
        <f t="shared" si="34"/>
        <v>0</v>
      </c>
      <c r="N162" s="2942"/>
      <c r="O162" s="556"/>
      <c r="P162" s="722">
        <f t="shared" si="36"/>
        <v>0</v>
      </c>
      <c r="Q162" s="1312">
        <f t="shared" si="35"/>
        <v>0</v>
      </c>
      <c r="R162" s="545"/>
    </row>
    <row r="163" spans="2:21" s="558" customFormat="1" ht="13.2">
      <c r="B163" s="1921"/>
      <c r="C163" s="2501"/>
      <c r="D163" s="1896"/>
      <c r="E163" s="1896" t="s">
        <v>903</v>
      </c>
      <c r="F163" s="1901"/>
      <c r="G163" s="23" t="s">
        <v>882</v>
      </c>
      <c r="H163" s="23"/>
      <c r="I163" s="28"/>
      <c r="J163" s="2956">
        <f>V!$I$16</f>
        <v>0</v>
      </c>
      <c r="K163" s="2960"/>
      <c r="L163" s="2961"/>
      <c r="M163" s="2941">
        <f>J163+K163-L163</f>
        <v>0</v>
      </c>
      <c r="N163" s="2942"/>
      <c r="O163" s="556"/>
      <c r="P163" s="722">
        <f t="shared" si="36"/>
        <v>0</v>
      </c>
      <c r="Q163" s="1312">
        <f t="shared" si="35"/>
        <v>0</v>
      </c>
      <c r="R163" s="545"/>
    </row>
    <row r="164" spans="2:21" s="558" customFormat="1" ht="13.2">
      <c r="B164" s="1921"/>
      <c r="C164" s="2501"/>
      <c r="D164" s="1896">
        <v>17.3</v>
      </c>
      <c r="E164" s="1896"/>
      <c r="F164" s="1896" t="s">
        <v>901</v>
      </c>
      <c r="G164" s="12"/>
      <c r="H164" s="12"/>
      <c r="I164" s="27"/>
      <c r="J164" s="2970"/>
      <c r="K164" s="2960"/>
      <c r="L164" s="2961"/>
      <c r="M164" s="2941">
        <f t="shared" si="34"/>
        <v>0</v>
      </c>
      <c r="N164" s="2942"/>
      <c r="O164" s="556"/>
      <c r="P164" s="722">
        <f t="shared" si="36"/>
        <v>0</v>
      </c>
      <c r="Q164" s="1312">
        <f t="shared" si="35"/>
        <v>0</v>
      </c>
      <c r="R164" s="545"/>
    </row>
    <row r="165" spans="2:21" s="558" customFormat="1" ht="13.2">
      <c r="B165" s="1921"/>
      <c r="C165" s="2501"/>
      <c r="D165" s="1896">
        <v>17.399999999999999</v>
      </c>
      <c r="E165" s="1896"/>
      <c r="F165" s="1901" t="s">
        <v>904</v>
      </c>
      <c r="G165" s="12"/>
      <c r="H165" s="12"/>
      <c r="I165" s="27"/>
      <c r="J165" s="2956">
        <f>V!$D$18</f>
        <v>0</v>
      </c>
      <c r="K165" s="2957">
        <f>V!$E$18</f>
        <v>0</v>
      </c>
      <c r="L165" s="2946">
        <f>V!$F$18</f>
        <v>0</v>
      </c>
      <c r="M165" s="2941">
        <f t="shared" si="34"/>
        <v>0</v>
      </c>
      <c r="N165" s="2942"/>
      <c r="O165" s="556"/>
      <c r="P165" s="722">
        <f t="shared" si="36"/>
        <v>0</v>
      </c>
      <c r="Q165" s="1312">
        <f t="shared" si="35"/>
        <v>0</v>
      </c>
      <c r="R165" s="545"/>
    </row>
    <row r="166" spans="2:21" s="558" customFormat="1" ht="13.2">
      <c r="B166" s="1921"/>
      <c r="C166" s="2501"/>
      <c r="D166" s="1896">
        <v>17.5</v>
      </c>
      <c r="E166" s="1896"/>
      <c r="F166" s="1901" t="s">
        <v>905</v>
      </c>
      <c r="G166" s="12"/>
      <c r="H166" s="12"/>
      <c r="I166" s="27"/>
      <c r="J166" s="2956">
        <f>V!$D$20</f>
        <v>0</v>
      </c>
      <c r="K166" s="2957">
        <f>V!$E$20</f>
        <v>0</v>
      </c>
      <c r="L166" s="2946">
        <f>V!$F$20</f>
        <v>0</v>
      </c>
      <c r="M166" s="2941">
        <f t="shared" si="34"/>
        <v>0</v>
      </c>
      <c r="N166" s="2942"/>
      <c r="O166" s="556"/>
      <c r="P166" s="722">
        <f t="shared" si="36"/>
        <v>0</v>
      </c>
      <c r="Q166" s="1312">
        <f t="shared" si="35"/>
        <v>0</v>
      </c>
      <c r="R166" s="545"/>
    </row>
    <row r="167" spans="2:21" s="558" customFormat="1" ht="13.2">
      <c r="B167" s="1921"/>
      <c r="C167" s="2501"/>
      <c r="D167" s="1896">
        <v>17.600000000000001</v>
      </c>
      <c r="E167" s="1896"/>
      <c r="F167" s="1901" t="s">
        <v>290</v>
      </c>
      <c r="G167" s="12"/>
      <c r="H167" s="12"/>
      <c r="I167" s="27"/>
      <c r="J167" s="2956">
        <f>V!$D$22</f>
        <v>0</v>
      </c>
      <c r="K167" s="2957">
        <f>V!$E$22</f>
        <v>0</v>
      </c>
      <c r="L167" s="2946">
        <f>V!$F$22</f>
        <v>0</v>
      </c>
      <c r="M167" s="2941">
        <f t="shared" si="34"/>
        <v>0</v>
      </c>
      <c r="N167" s="2942"/>
      <c r="O167" s="556"/>
      <c r="P167" s="722">
        <f t="shared" si="36"/>
        <v>0</v>
      </c>
      <c r="Q167" s="1312">
        <f t="shared" si="35"/>
        <v>0</v>
      </c>
      <c r="R167" s="545"/>
    </row>
    <row r="168" spans="2:21" s="558" customFormat="1" ht="13.2">
      <c r="B168" s="1921"/>
      <c r="C168" s="2500" t="s">
        <v>906</v>
      </c>
      <c r="D168" s="1903"/>
      <c r="E168" s="1903" t="s">
        <v>907</v>
      </c>
      <c r="F168" s="1900"/>
      <c r="G168" s="24"/>
      <c r="H168" s="24"/>
      <c r="I168" s="1175"/>
      <c r="J168" s="2956">
        <f>X!F30</f>
        <v>0</v>
      </c>
      <c r="K168" s="2957">
        <f>X!G30</f>
        <v>0</v>
      </c>
      <c r="L168" s="2946">
        <f>X!H30</f>
        <v>0</v>
      </c>
      <c r="M168" s="2941">
        <f>J168+K168-L168</f>
        <v>0</v>
      </c>
      <c r="N168" s="2948"/>
      <c r="O168" s="555"/>
      <c r="P168" s="721">
        <f>M168-N168</f>
        <v>0</v>
      </c>
      <c r="Q168" s="1313">
        <f>IFERROR(IF(P168=0,0,P168/N168),100%)</f>
        <v>0</v>
      </c>
      <c r="R168" s="545"/>
      <c r="S168" s="583"/>
      <c r="T168" s="583"/>
      <c r="U168" s="583"/>
    </row>
    <row r="169" spans="2:21" s="558" customFormat="1" ht="13.2">
      <c r="B169" s="1921"/>
      <c r="C169" s="2500">
        <v>18</v>
      </c>
      <c r="D169" s="1896"/>
      <c r="E169" s="1903" t="s">
        <v>908</v>
      </c>
      <c r="F169" s="1901"/>
      <c r="G169" s="12"/>
      <c r="H169" s="12"/>
      <c r="I169" s="16"/>
      <c r="J169" s="2970"/>
      <c r="K169" s="2960"/>
      <c r="L169" s="2961"/>
      <c r="M169" s="2941">
        <f t="shared" si="34"/>
        <v>0</v>
      </c>
      <c r="N169" s="2948"/>
      <c r="O169" s="555"/>
      <c r="P169" s="721">
        <f t="shared" si="36"/>
        <v>0</v>
      </c>
      <c r="Q169" s="1313">
        <f t="shared" si="35"/>
        <v>0</v>
      </c>
      <c r="R169" s="545"/>
    </row>
    <row r="170" spans="2:21" s="558" customFormat="1" ht="13.2">
      <c r="B170" s="1921"/>
      <c r="C170" s="2500">
        <v>19</v>
      </c>
      <c r="D170" s="1896"/>
      <c r="E170" s="1903" t="s">
        <v>299</v>
      </c>
      <c r="F170" s="1901"/>
      <c r="G170" s="12"/>
      <c r="H170" s="12"/>
      <c r="I170" s="16"/>
      <c r="J170" s="2970"/>
      <c r="K170" s="2960"/>
      <c r="L170" s="2961"/>
      <c r="M170" s="2941">
        <f t="shared" si="34"/>
        <v>0</v>
      </c>
      <c r="N170" s="2948"/>
      <c r="O170" s="555"/>
      <c r="P170" s="721">
        <f t="shared" si="36"/>
        <v>0</v>
      </c>
      <c r="Q170" s="1313">
        <f t="shared" si="35"/>
        <v>0</v>
      </c>
      <c r="R170" s="545"/>
    </row>
    <row r="171" spans="2:21" s="558" customFormat="1" ht="13.2">
      <c r="B171" s="1921"/>
      <c r="C171" s="2500">
        <v>20</v>
      </c>
      <c r="D171" s="1896"/>
      <c r="E171" s="1903" t="s">
        <v>302</v>
      </c>
      <c r="F171" s="1901"/>
      <c r="G171" s="12"/>
      <c r="H171" s="12"/>
      <c r="I171" s="16"/>
      <c r="J171" s="2970"/>
      <c r="K171" s="2960"/>
      <c r="L171" s="2961"/>
      <c r="M171" s="2941">
        <f t="shared" si="34"/>
        <v>0</v>
      </c>
      <c r="N171" s="2948"/>
      <c r="O171" s="555"/>
      <c r="P171" s="721">
        <f t="shared" si="36"/>
        <v>0</v>
      </c>
      <c r="Q171" s="1313">
        <f t="shared" si="35"/>
        <v>0</v>
      </c>
      <c r="R171" s="545"/>
    </row>
    <row r="172" spans="2:21" s="558" customFormat="1" ht="13.2">
      <c r="B172" s="1921"/>
      <c r="C172" s="2500">
        <v>21</v>
      </c>
      <c r="D172" s="1896"/>
      <c r="E172" s="1903" t="s">
        <v>909</v>
      </c>
      <c r="F172" s="1901"/>
      <c r="G172" s="12"/>
      <c r="H172" s="12"/>
      <c r="I172" s="16"/>
      <c r="J172" s="2970"/>
      <c r="K172" s="2960"/>
      <c r="L172" s="2961"/>
      <c r="M172" s="2941">
        <f t="shared" si="34"/>
        <v>0</v>
      </c>
      <c r="N172" s="2948"/>
      <c r="O172" s="555"/>
      <c r="P172" s="721">
        <f t="shared" si="36"/>
        <v>0</v>
      </c>
      <c r="Q172" s="1313">
        <f t="shared" si="35"/>
        <v>0</v>
      </c>
      <c r="R172" s="545"/>
    </row>
    <row r="173" spans="2:21" s="558" customFormat="1" ht="13.2">
      <c r="B173" s="1921"/>
      <c r="C173" s="2500">
        <v>22</v>
      </c>
      <c r="D173" s="1896"/>
      <c r="E173" s="1903" t="s">
        <v>910</v>
      </c>
      <c r="F173" s="1901"/>
      <c r="G173" s="12"/>
      <c r="H173" s="12"/>
      <c r="I173" s="16"/>
      <c r="J173" s="2970"/>
      <c r="K173" s="2960"/>
      <c r="L173" s="2961"/>
      <c r="M173" s="2941">
        <f t="shared" si="34"/>
        <v>0</v>
      </c>
      <c r="N173" s="2948"/>
      <c r="O173" s="555"/>
      <c r="P173" s="721">
        <f t="shared" si="36"/>
        <v>0</v>
      </c>
      <c r="Q173" s="1313">
        <f t="shared" si="35"/>
        <v>0</v>
      </c>
      <c r="R173" s="545"/>
    </row>
    <row r="174" spans="2:21" s="558" customFormat="1" ht="13.2">
      <c r="B174" s="1921"/>
      <c r="C174" s="2500">
        <v>23</v>
      </c>
      <c r="D174" s="1896"/>
      <c r="E174" s="1903" t="s">
        <v>308</v>
      </c>
      <c r="F174" s="1901"/>
      <c r="G174" s="12"/>
      <c r="H174" s="12"/>
      <c r="I174" s="16"/>
      <c r="J174" s="1919">
        <f t="shared" ref="J174:L174" si="38">SUM(J175:J177)</f>
        <v>0</v>
      </c>
      <c r="K174" s="2971">
        <f t="shared" si="38"/>
        <v>0</v>
      </c>
      <c r="L174" s="2937">
        <f t="shared" si="38"/>
        <v>0</v>
      </c>
      <c r="M174" s="2941">
        <f>J174+K174-L174</f>
        <v>0</v>
      </c>
      <c r="N174" s="2662">
        <f>SUM(N175:N177)</f>
        <v>0</v>
      </c>
      <c r="O174" s="555"/>
      <c r="P174" s="721">
        <f t="shared" si="36"/>
        <v>0</v>
      </c>
      <c r="Q174" s="1313">
        <f t="shared" si="35"/>
        <v>0</v>
      </c>
      <c r="R174" s="545"/>
    </row>
    <row r="175" spans="2:21" s="558" customFormat="1" ht="13.2">
      <c r="B175" s="1921"/>
      <c r="C175" s="2501"/>
      <c r="D175" s="1896">
        <v>23.1</v>
      </c>
      <c r="E175" s="1896"/>
      <c r="F175" s="20" t="s">
        <v>911</v>
      </c>
      <c r="G175" s="12"/>
      <c r="H175" s="12"/>
      <c r="I175" s="19"/>
      <c r="J175" s="2970"/>
      <c r="K175" s="2960"/>
      <c r="L175" s="2961"/>
      <c r="M175" s="2941">
        <f t="shared" si="34"/>
        <v>0</v>
      </c>
      <c r="N175" s="2942"/>
      <c r="O175" s="547"/>
      <c r="P175" s="722">
        <f t="shared" si="36"/>
        <v>0</v>
      </c>
      <c r="Q175" s="1312">
        <f t="shared" si="35"/>
        <v>0</v>
      </c>
      <c r="R175" s="545"/>
    </row>
    <row r="176" spans="2:21" s="558" customFormat="1" ht="13.2">
      <c r="B176" s="1921"/>
      <c r="C176" s="2501"/>
      <c r="D176" s="1896">
        <v>23.2</v>
      </c>
      <c r="E176" s="1896"/>
      <c r="F176" s="20" t="s">
        <v>912</v>
      </c>
      <c r="G176" s="12"/>
      <c r="H176" s="12"/>
      <c r="I176" s="19"/>
      <c r="J176" s="2970"/>
      <c r="K176" s="2960"/>
      <c r="L176" s="2961"/>
      <c r="M176" s="2941">
        <f t="shared" si="34"/>
        <v>0</v>
      </c>
      <c r="N176" s="2942"/>
      <c r="O176" s="547"/>
      <c r="P176" s="722">
        <f t="shared" si="36"/>
        <v>0</v>
      </c>
      <c r="Q176" s="1312">
        <f t="shared" si="35"/>
        <v>0</v>
      </c>
      <c r="R176" s="545"/>
    </row>
    <row r="177" spans="2:18" s="558" customFormat="1" ht="13.2">
      <c r="B177" s="1921"/>
      <c r="C177" s="2501"/>
      <c r="D177" s="1896">
        <v>23.3</v>
      </c>
      <c r="E177" s="1896"/>
      <c r="F177" s="20" t="s">
        <v>913</v>
      </c>
      <c r="G177" s="12"/>
      <c r="H177" s="12"/>
      <c r="I177" s="19"/>
      <c r="J177" s="2970"/>
      <c r="K177" s="2960"/>
      <c r="L177" s="2961"/>
      <c r="M177" s="2941">
        <f t="shared" si="34"/>
        <v>0</v>
      </c>
      <c r="N177" s="2942"/>
      <c r="O177" s="547"/>
      <c r="P177" s="2972">
        <f t="shared" si="36"/>
        <v>0</v>
      </c>
      <c r="Q177" s="2973">
        <f t="shared" si="35"/>
        <v>0</v>
      </c>
      <c r="R177" s="545"/>
    </row>
    <row r="178" spans="2:18" s="558" customFormat="1" ht="13.8" thickBot="1">
      <c r="B178" s="1921"/>
      <c r="C178" s="2500">
        <v>24</v>
      </c>
      <c r="D178" s="1896"/>
      <c r="E178" s="1903" t="s">
        <v>914</v>
      </c>
      <c r="F178" s="1901"/>
      <c r="G178" s="12"/>
      <c r="H178" s="12"/>
      <c r="I178" s="29"/>
      <c r="J178" s="2970"/>
      <c r="K178" s="2960"/>
      <c r="L178" s="2961"/>
      <c r="M178" s="2974">
        <f t="shared" si="34"/>
        <v>0</v>
      </c>
      <c r="N178" s="2948"/>
      <c r="O178" s="555"/>
      <c r="P178" s="721">
        <f t="shared" si="36"/>
        <v>0</v>
      </c>
      <c r="Q178" s="2975">
        <f t="shared" si="35"/>
        <v>0</v>
      </c>
      <c r="R178" s="545"/>
    </row>
    <row r="179" spans="2:18" s="558" customFormat="1" ht="16.2" thickBot="1">
      <c r="B179" s="1922"/>
      <c r="C179" s="2976"/>
      <c r="D179" s="7993" t="s">
        <v>915</v>
      </c>
      <c r="E179" s="7993"/>
      <c r="F179" s="7993"/>
      <c r="G179" s="7993"/>
      <c r="H179" s="7993"/>
      <c r="I179" s="7993"/>
      <c r="J179" s="2661">
        <f>J178+J174+J173+J172+J171+J170+J169+J168+J160+J143+J142+J137+J132+J93+J85+J68+J62+J48+J42+J39+J35+J25+J22+J17+J10</f>
        <v>0</v>
      </c>
      <c r="K179" s="2661">
        <f t="shared" ref="K179:N179" si="39">K178+K174+K173+K172+K171+K170+K169+K168+K160+K143+K142+K137+K132+K93+K85+K68+K62+K48+K42+K39+K35+K25+K22+K17+K10</f>
        <v>0</v>
      </c>
      <c r="L179" s="2661">
        <f t="shared" si="39"/>
        <v>0</v>
      </c>
      <c r="M179" s="2661">
        <f t="shared" si="39"/>
        <v>0</v>
      </c>
      <c r="N179" s="2661">
        <f t="shared" si="39"/>
        <v>0</v>
      </c>
      <c r="O179" s="557"/>
      <c r="P179" s="2977">
        <f>M179-N179</f>
        <v>0</v>
      </c>
      <c r="Q179" s="2978">
        <f t="shared" si="35"/>
        <v>0</v>
      </c>
      <c r="R179" s="545"/>
    </row>
    <row r="180" spans="2:18" s="558" customFormat="1" ht="15.6">
      <c r="B180" s="1922"/>
      <c r="C180" s="2188"/>
      <c r="D180" s="609"/>
      <c r="E180" s="609"/>
      <c r="F180" s="609"/>
      <c r="G180" s="609"/>
      <c r="H180" s="609"/>
      <c r="I180" s="609"/>
      <c r="J180" s="2189"/>
      <c r="K180" s="2189"/>
      <c r="L180" s="2189"/>
      <c r="M180" s="2189"/>
      <c r="N180" s="2189"/>
      <c r="O180" s="557"/>
      <c r="P180" s="2189"/>
      <c r="Q180" s="2190"/>
      <c r="R180" s="545"/>
    </row>
    <row r="181" spans="2:18" s="558" customFormat="1" ht="13.2">
      <c r="B181" s="1921"/>
      <c r="C181" s="551"/>
      <c r="D181" s="62" t="s">
        <v>445</v>
      </c>
      <c r="E181" s="1898"/>
      <c r="F181" s="1898"/>
      <c r="G181" s="545"/>
      <c r="H181" s="545"/>
      <c r="I181" s="545"/>
      <c r="J181" s="545"/>
      <c r="K181" s="545"/>
      <c r="L181" s="545"/>
      <c r="M181" s="545"/>
      <c r="N181" s="547"/>
      <c r="O181" s="547"/>
      <c r="P181" s="545"/>
      <c r="Q181" s="545"/>
      <c r="R181" s="545"/>
    </row>
    <row r="182" spans="2:18" s="558" customFormat="1" ht="13.2">
      <c r="B182" s="1921"/>
      <c r="C182" s="551"/>
      <c r="D182" s="38" t="s">
        <v>916</v>
      </c>
      <c r="E182" s="1898"/>
      <c r="F182" s="1898"/>
      <c r="G182" s="545"/>
      <c r="H182" s="545"/>
      <c r="I182" s="545"/>
      <c r="J182" s="545"/>
      <c r="K182" s="545"/>
      <c r="L182" s="545"/>
      <c r="M182" s="545"/>
      <c r="N182" s="545"/>
      <c r="O182" s="547"/>
      <c r="P182" s="545"/>
      <c r="Q182" s="545"/>
      <c r="R182" s="545"/>
    </row>
    <row r="183" spans="2:18" s="558" customFormat="1" ht="13.8">
      <c r="B183" s="1921"/>
      <c r="C183" s="551"/>
      <c r="D183" s="38"/>
      <c r="E183" s="1898"/>
      <c r="F183" s="1898"/>
      <c r="G183" s="545"/>
      <c r="H183" s="545"/>
      <c r="I183" s="545"/>
      <c r="J183" s="545"/>
      <c r="K183" s="545"/>
      <c r="L183" s="545"/>
      <c r="M183" s="545"/>
      <c r="N183" s="684"/>
      <c r="O183" s="547"/>
      <c r="P183" s="545"/>
      <c r="Q183" s="545"/>
      <c r="R183" s="545"/>
    </row>
    <row r="184" spans="2:18" s="558" customFormat="1" ht="13.2">
      <c r="B184" s="1920"/>
      <c r="C184" s="559"/>
      <c r="D184" s="1897"/>
      <c r="E184" s="1897"/>
      <c r="F184" s="1897"/>
      <c r="N184" s="560"/>
      <c r="O184" s="560"/>
    </row>
    <row r="185" spans="2:18" s="558" customFormat="1" ht="13.2" hidden="1">
      <c r="B185" s="1920"/>
      <c r="C185" s="559"/>
      <c r="D185" s="1897"/>
      <c r="E185" s="1897"/>
      <c r="F185" s="1897"/>
      <c r="N185" s="560"/>
      <c r="O185" s="560"/>
    </row>
    <row r="186" spans="2:18" s="558" customFormat="1" ht="13.2" hidden="1">
      <c r="B186" s="1920"/>
      <c r="C186" s="559"/>
      <c r="D186" s="1897"/>
      <c r="E186" s="1897"/>
      <c r="F186" s="1897"/>
      <c r="N186" s="560"/>
      <c r="O186" s="560"/>
    </row>
    <row r="187" spans="2:18" s="558" customFormat="1" ht="13.2" hidden="1">
      <c r="B187" s="1920"/>
      <c r="C187" s="559"/>
      <c r="D187" s="1897"/>
      <c r="E187" s="1897"/>
      <c r="F187" s="1897"/>
      <c r="N187" s="560"/>
      <c r="O187" s="560"/>
    </row>
    <row r="188" spans="2:18" s="558" customFormat="1" ht="13.2" hidden="1">
      <c r="B188" s="1920"/>
      <c r="C188" s="559"/>
      <c r="D188" s="1897"/>
      <c r="E188" s="1897"/>
      <c r="F188" s="1897"/>
      <c r="N188" s="560"/>
      <c r="O188" s="560"/>
    </row>
    <row r="189" spans="2:18" s="558" customFormat="1" ht="13.2" hidden="1">
      <c r="B189" s="1920"/>
      <c r="C189" s="559"/>
      <c r="D189" s="1897"/>
      <c r="E189" s="1897"/>
      <c r="F189" s="1897"/>
      <c r="N189" s="560"/>
      <c r="O189" s="560"/>
    </row>
    <row r="190" spans="2:18" s="558" customFormat="1" ht="13.2" hidden="1">
      <c r="B190" s="1920"/>
      <c r="C190" s="559"/>
      <c r="D190" s="1897"/>
      <c r="E190" s="1897"/>
      <c r="F190" s="1897"/>
      <c r="N190" s="560"/>
      <c r="O190" s="560"/>
    </row>
    <row r="191" spans="2:18" s="558" customFormat="1" ht="13.2" hidden="1">
      <c r="B191" s="1920"/>
      <c r="C191" s="559"/>
      <c r="D191" s="1897"/>
      <c r="E191" s="1897"/>
      <c r="F191" s="1897"/>
      <c r="N191" s="560"/>
      <c r="O191" s="560"/>
    </row>
    <row r="192" spans="2:18" s="558" customFormat="1" ht="13.2" hidden="1">
      <c r="B192" s="1920"/>
      <c r="C192" s="559"/>
      <c r="D192" s="1897"/>
      <c r="E192" s="1897"/>
      <c r="F192" s="1897"/>
      <c r="N192" s="560"/>
      <c r="O192" s="560"/>
    </row>
    <row r="193" spans="2:15" s="558" customFormat="1" ht="13.2" hidden="1">
      <c r="B193" s="1920"/>
      <c r="C193" s="559"/>
      <c r="D193" s="1897"/>
      <c r="E193" s="1897"/>
      <c r="F193" s="1897"/>
      <c r="N193" s="560"/>
      <c r="O193" s="560"/>
    </row>
    <row r="194" spans="2:15" s="558" customFormat="1" ht="13.2" hidden="1">
      <c r="B194" s="1920"/>
      <c r="C194" s="559"/>
      <c r="D194" s="1897"/>
      <c r="E194" s="1897"/>
      <c r="F194" s="1897"/>
      <c r="N194" s="560"/>
      <c r="O194" s="560"/>
    </row>
    <row r="195" spans="2:15" s="558" customFormat="1" ht="13.2" hidden="1">
      <c r="B195" s="1920"/>
      <c r="C195" s="559"/>
      <c r="D195" s="1897"/>
      <c r="E195" s="1897"/>
      <c r="F195" s="1897"/>
      <c r="N195" s="560"/>
      <c r="O195" s="560"/>
    </row>
    <row r="196" spans="2:15" s="558" customFormat="1" ht="13.2" hidden="1">
      <c r="B196" s="1920"/>
      <c r="C196" s="559"/>
      <c r="D196" s="1897"/>
      <c r="E196" s="1897"/>
      <c r="F196" s="1897"/>
      <c r="N196" s="560"/>
      <c r="O196" s="560"/>
    </row>
    <row r="197" spans="2:15" s="558" customFormat="1" ht="13.2" hidden="1">
      <c r="B197" s="1920"/>
      <c r="C197" s="559"/>
      <c r="D197" s="1897"/>
      <c r="E197" s="1897"/>
      <c r="F197" s="1897"/>
      <c r="N197" s="560"/>
      <c r="O197" s="560"/>
    </row>
    <row r="198" spans="2:15" s="558" customFormat="1" ht="13.2" hidden="1">
      <c r="B198" s="1920"/>
      <c r="C198" s="559"/>
      <c r="D198" s="1897"/>
      <c r="E198" s="1897"/>
      <c r="F198" s="1897"/>
      <c r="N198" s="560"/>
      <c r="O198" s="560"/>
    </row>
    <row r="199" spans="2:15" s="558" customFormat="1" ht="13.2" hidden="1">
      <c r="B199" s="1920"/>
      <c r="C199" s="559"/>
      <c r="D199" s="1897"/>
      <c r="E199" s="1897"/>
      <c r="F199" s="1897"/>
      <c r="N199" s="560"/>
      <c r="O199" s="560"/>
    </row>
    <row r="200" spans="2:15" s="558" customFormat="1" ht="13.2" hidden="1">
      <c r="B200" s="1920"/>
      <c r="C200" s="559"/>
      <c r="D200" s="1897"/>
      <c r="E200" s="1897"/>
      <c r="F200" s="1897"/>
      <c r="N200" s="560"/>
      <c r="O200" s="560"/>
    </row>
    <row r="201" spans="2:15" s="558" customFormat="1" ht="13.2" hidden="1">
      <c r="B201" s="1920"/>
      <c r="C201" s="559"/>
      <c r="D201" s="1897"/>
      <c r="E201" s="1897"/>
      <c r="F201" s="1897"/>
      <c r="N201" s="560"/>
      <c r="O201" s="560"/>
    </row>
    <row r="202" spans="2:15" s="558" customFormat="1" ht="13.2" hidden="1">
      <c r="B202" s="1920"/>
      <c r="C202" s="559"/>
      <c r="D202" s="1897"/>
      <c r="E202" s="1897"/>
      <c r="F202" s="1897"/>
      <c r="N202" s="560"/>
      <c r="O202" s="560"/>
    </row>
    <row r="203" spans="2:15" s="558" customFormat="1" ht="13.2" hidden="1">
      <c r="B203" s="1920"/>
      <c r="C203" s="559"/>
      <c r="D203" s="1897"/>
      <c r="E203" s="1897"/>
      <c r="F203" s="1897"/>
      <c r="N203" s="560"/>
      <c r="O203" s="560"/>
    </row>
    <row r="204" spans="2:15" s="558" customFormat="1" ht="13.2" hidden="1">
      <c r="B204" s="1920"/>
      <c r="C204" s="559"/>
      <c r="D204" s="1897"/>
      <c r="E204" s="1897"/>
      <c r="F204" s="1897"/>
      <c r="N204" s="560"/>
      <c r="O204" s="560"/>
    </row>
    <row r="205" spans="2:15" s="558" customFormat="1" ht="13.2" hidden="1">
      <c r="B205" s="1920"/>
      <c r="C205" s="559"/>
      <c r="D205" s="1897"/>
      <c r="E205" s="1897"/>
      <c r="F205" s="1897"/>
      <c r="N205" s="560"/>
      <c r="O205" s="560"/>
    </row>
    <row r="206" spans="2:15" s="558" customFormat="1" ht="13.2" hidden="1">
      <c r="B206" s="1920"/>
      <c r="C206" s="559"/>
      <c r="D206" s="1897"/>
      <c r="E206" s="1897"/>
      <c r="F206" s="1897"/>
      <c r="N206" s="560"/>
      <c r="O206" s="560"/>
    </row>
    <row r="207" spans="2:15" s="558" customFormat="1" ht="13.2" hidden="1">
      <c r="B207" s="1920"/>
      <c r="C207" s="559"/>
      <c r="D207" s="1897"/>
      <c r="E207" s="1897"/>
      <c r="F207" s="1897"/>
      <c r="N207" s="560"/>
      <c r="O207" s="560"/>
    </row>
    <row r="208" spans="2:15" s="558" customFormat="1" ht="13.2" hidden="1">
      <c r="B208" s="1920"/>
      <c r="C208" s="559"/>
      <c r="D208" s="1897"/>
      <c r="E208" s="1897"/>
      <c r="F208" s="1897"/>
      <c r="N208" s="560"/>
      <c r="O208" s="560"/>
    </row>
    <row r="209" spans="2:15" s="558" customFormat="1" ht="13.2" hidden="1">
      <c r="B209" s="1920"/>
      <c r="C209" s="559"/>
      <c r="D209" s="1897"/>
      <c r="E209" s="1897"/>
      <c r="F209" s="1897"/>
      <c r="N209" s="560"/>
      <c r="O209" s="560"/>
    </row>
    <row r="210" spans="2:15" s="558" customFormat="1" ht="13.2" hidden="1">
      <c r="B210" s="1920"/>
      <c r="C210" s="559"/>
      <c r="D210" s="1897"/>
      <c r="E210" s="1897"/>
      <c r="F210" s="1897"/>
      <c r="N210" s="560"/>
      <c r="O210" s="560"/>
    </row>
    <row r="211" spans="2:15" s="558" customFormat="1" ht="13.2" hidden="1">
      <c r="B211" s="1920"/>
      <c r="C211" s="559"/>
      <c r="D211" s="1897"/>
      <c r="E211" s="1897"/>
      <c r="F211" s="1897"/>
      <c r="N211" s="560"/>
      <c r="O211" s="560"/>
    </row>
    <row r="212" spans="2:15" s="558" customFormat="1" ht="13.2" hidden="1">
      <c r="B212" s="1920"/>
      <c r="C212" s="559"/>
      <c r="D212" s="1897"/>
      <c r="E212" s="1897"/>
      <c r="F212" s="1897"/>
      <c r="N212" s="560"/>
      <c r="O212" s="560"/>
    </row>
    <row r="213" spans="2:15" s="558" customFormat="1" ht="13.2" hidden="1">
      <c r="B213" s="1920"/>
      <c r="C213" s="559"/>
      <c r="D213" s="1897"/>
      <c r="E213" s="1897"/>
      <c r="F213" s="1897"/>
      <c r="N213" s="560"/>
      <c r="O213" s="560"/>
    </row>
    <row r="214" spans="2:15" s="558" customFormat="1" ht="13.2" hidden="1">
      <c r="B214" s="1920"/>
      <c r="C214" s="559"/>
      <c r="D214" s="1897"/>
      <c r="E214" s="1897"/>
      <c r="F214" s="1897"/>
      <c r="N214" s="560"/>
      <c r="O214" s="560"/>
    </row>
    <row r="215" spans="2:15" s="558" customFormat="1" ht="13.2" hidden="1">
      <c r="B215" s="1920"/>
      <c r="C215" s="559"/>
      <c r="D215" s="1897"/>
      <c r="E215" s="1897"/>
      <c r="F215" s="1897"/>
      <c r="N215" s="560"/>
      <c r="O215" s="560"/>
    </row>
    <row r="216" spans="2:15" s="558" customFormat="1" ht="13.2" hidden="1">
      <c r="B216" s="1920"/>
      <c r="C216" s="559"/>
      <c r="D216" s="1897"/>
      <c r="E216" s="1897"/>
      <c r="F216" s="1897"/>
      <c r="N216" s="560"/>
      <c r="O216" s="560"/>
    </row>
    <row r="217" spans="2:15" s="558" customFormat="1" ht="13.2" hidden="1">
      <c r="B217" s="1920"/>
      <c r="C217" s="559"/>
      <c r="D217" s="1897"/>
      <c r="E217" s="1897"/>
      <c r="F217" s="1897"/>
      <c r="N217" s="560"/>
      <c r="O217" s="560"/>
    </row>
    <row r="218" spans="2:15" s="558" customFormat="1" ht="13.2" hidden="1">
      <c r="B218" s="1920"/>
      <c r="C218" s="559"/>
      <c r="D218" s="1897"/>
      <c r="E218" s="1897"/>
      <c r="F218" s="1897"/>
      <c r="N218" s="560"/>
      <c r="O218" s="560"/>
    </row>
    <row r="219" spans="2:15" s="558" customFormat="1" ht="13.2" hidden="1">
      <c r="B219" s="1920"/>
      <c r="C219" s="559"/>
      <c r="D219" s="1897"/>
      <c r="E219" s="1897"/>
      <c r="F219" s="1897"/>
      <c r="N219" s="560"/>
      <c r="O219" s="560"/>
    </row>
    <row r="220" spans="2:15" s="558" customFormat="1" ht="13.2" hidden="1">
      <c r="B220" s="1920"/>
      <c r="C220" s="559"/>
      <c r="D220" s="1897"/>
      <c r="E220" s="1897"/>
      <c r="F220" s="1897"/>
      <c r="N220" s="560"/>
      <c r="O220" s="560"/>
    </row>
    <row r="221" spans="2:15" s="558" customFormat="1" ht="13.2" hidden="1">
      <c r="B221" s="1920"/>
      <c r="C221" s="559"/>
      <c r="D221" s="1897"/>
      <c r="E221" s="1897"/>
      <c r="F221" s="1897"/>
      <c r="N221" s="560"/>
      <c r="O221" s="560"/>
    </row>
    <row r="222" spans="2:15" s="558" customFormat="1" ht="13.2" hidden="1">
      <c r="B222" s="1920"/>
      <c r="C222" s="559"/>
      <c r="D222" s="1897"/>
      <c r="E222" s="1897"/>
      <c r="F222" s="1897"/>
      <c r="N222" s="560"/>
      <c r="O222" s="560"/>
    </row>
    <row r="223" spans="2:15" s="558" customFormat="1" ht="13.2" hidden="1">
      <c r="B223" s="1920"/>
      <c r="C223" s="559"/>
      <c r="D223" s="1897"/>
      <c r="E223" s="1897"/>
      <c r="F223" s="1897"/>
      <c r="N223" s="560"/>
      <c r="O223" s="560"/>
    </row>
    <row r="224" spans="2:15" s="558" customFormat="1" ht="13.2" hidden="1">
      <c r="B224" s="1920"/>
      <c r="C224" s="559"/>
      <c r="D224" s="1897"/>
      <c r="E224" s="1897"/>
      <c r="F224" s="1897"/>
      <c r="N224" s="560"/>
      <c r="O224" s="560"/>
    </row>
    <row r="225" spans="2:15" s="558" customFormat="1" ht="13.2" hidden="1">
      <c r="B225" s="1920"/>
      <c r="C225" s="559"/>
      <c r="D225" s="1897"/>
      <c r="E225" s="1897"/>
      <c r="F225" s="1897"/>
      <c r="N225" s="560"/>
      <c r="O225" s="560"/>
    </row>
    <row r="226" spans="2:15" s="558" customFormat="1" ht="13.2" hidden="1">
      <c r="B226" s="1920"/>
      <c r="C226" s="559"/>
      <c r="D226" s="1897"/>
      <c r="E226" s="1897"/>
      <c r="F226" s="1897"/>
      <c r="N226" s="560"/>
      <c r="O226" s="560"/>
    </row>
    <row r="227" spans="2:15" s="558" customFormat="1" ht="13.2" hidden="1">
      <c r="B227" s="1920"/>
      <c r="C227" s="559"/>
      <c r="D227" s="1897"/>
      <c r="E227" s="1897"/>
      <c r="F227" s="1897"/>
      <c r="N227" s="560"/>
      <c r="O227" s="560"/>
    </row>
    <row r="228" spans="2:15" s="558" customFormat="1" ht="13.2" hidden="1">
      <c r="B228" s="1920"/>
      <c r="C228" s="559"/>
      <c r="D228" s="1897"/>
      <c r="E228" s="1897"/>
      <c r="F228" s="1897"/>
      <c r="N228" s="560"/>
      <c r="O228" s="560"/>
    </row>
    <row r="229" spans="2:15" s="558" customFormat="1" ht="13.2" hidden="1">
      <c r="B229" s="1920"/>
      <c r="C229" s="559"/>
      <c r="D229" s="1897"/>
      <c r="E229" s="1897"/>
      <c r="F229" s="1897"/>
      <c r="N229" s="560"/>
      <c r="O229" s="560"/>
    </row>
    <row r="230" spans="2:15" s="558" customFormat="1" ht="13.2" hidden="1">
      <c r="B230" s="1920"/>
      <c r="C230" s="559"/>
      <c r="D230" s="1897"/>
      <c r="E230" s="1897"/>
      <c r="F230" s="1897"/>
      <c r="N230" s="560"/>
      <c r="O230" s="560"/>
    </row>
    <row r="231" spans="2:15" s="558" customFormat="1" ht="13.2" hidden="1">
      <c r="B231" s="1920"/>
      <c r="C231" s="559"/>
      <c r="D231" s="1897"/>
      <c r="E231" s="1897"/>
      <c r="F231" s="1897"/>
      <c r="N231" s="560"/>
      <c r="O231" s="560"/>
    </row>
    <row r="232" spans="2:15" s="558" customFormat="1" ht="13.2" hidden="1">
      <c r="B232" s="1920"/>
      <c r="C232" s="559"/>
      <c r="D232" s="1897"/>
      <c r="E232" s="1897"/>
      <c r="F232" s="1897"/>
      <c r="N232" s="560"/>
      <c r="O232" s="560"/>
    </row>
    <row r="233" spans="2:15" s="558" customFormat="1" ht="13.2" hidden="1">
      <c r="B233" s="1920"/>
      <c r="C233" s="559"/>
      <c r="D233" s="1897"/>
      <c r="E233" s="1897"/>
      <c r="F233" s="1897"/>
      <c r="N233" s="560"/>
      <c r="O233" s="560"/>
    </row>
    <row r="234" spans="2:15" s="558" customFormat="1" ht="13.2" hidden="1">
      <c r="B234" s="1920"/>
      <c r="C234" s="559"/>
      <c r="D234" s="1897"/>
      <c r="E234" s="1897"/>
      <c r="F234" s="1897"/>
      <c r="N234" s="560"/>
      <c r="O234" s="560"/>
    </row>
    <row r="235" spans="2:15" s="558" customFormat="1" ht="13.2" hidden="1">
      <c r="B235" s="1920"/>
      <c r="C235" s="559"/>
      <c r="D235" s="1897"/>
      <c r="E235" s="1897"/>
      <c r="F235" s="1897"/>
      <c r="N235" s="560"/>
      <c r="O235" s="560"/>
    </row>
    <row r="236" spans="2:15" s="558" customFormat="1" ht="13.2" hidden="1">
      <c r="B236" s="1920"/>
      <c r="C236" s="559"/>
      <c r="D236" s="1897"/>
      <c r="E236" s="1897"/>
      <c r="F236" s="1897"/>
      <c r="N236" s="560"/>
      <c r="O236" s="560"/>
    </row>
    <row r="237" spans="2:15" s="558" customFormat="1" ht="13.2" hidden="1">
      <c r="B237" s="1920"/>
      <c r="C237" s="559"/>
      <c r="D237" s="1897"/>
      <c r="E237" s="1897"/>
      <c r="F237" s="1897"/>
      <c r="N237" s="560"/>
      <c r="O237" s="560"/>
    </row>
    <row r="238" spans="2:15" s="558" customFormat="1" ht="13.2" hidden="1">
      <c r="B238" s="1920"/>
      <c r="C238" s="559"/>
      <c r="D238" s="1897"/>
      <c r="E238" s="1897"/>
      <c r="F238" s="1897"/>
      <c r="N238" s="560"/>
      <c r="O238" s="560"/>
    </row>
    <row r="239" spans="2:15" s="558" customFormat="1" ht="13.2" hidden="1">
      <c r="B239" s="1920"/>
      <c r="C239" s="559"/>
      <c r="D239" s="1897"/>
      <c r="E239" s="1897"/>
      <c r="F239" s="1897"/>
      <c r="N239" s="560"/>
      <c r="O239" s="560"/>
    </row>
    <row r="240" spans="2:15" s="558" customFormat="1" ht="13.2" hidden="1">
      <c r="B240" s="1920"/>
      <c r="C240" s="559"/>
      <c r="D240" s="1897"/>
      <c r="E240" s="1897"/>
      <c r="F240" s="1897"/>
      <c r="N240" s="560"/>
      <c r="O240" s="560"/>
    </row>
    <row r="241" spans="2:15" s="558" customFormat="1" ht="13.2" hidden="1">
      <c r="B241" s="1920"/>
      <c r="C241" s="559"/>
      <c r="D241" s="1897"/>
      <c r="E241" s="1897"/>
      <c r="F241" s="1897"/>
      <c r="N241" s="560"/>
      <c r="O241" s="560"/>
    </row>
    <row r="242" spans="2:15" s="558" customFormat="1" ht="13.2" hidden="1">
      <c r="B242" s="1920"/>
      <c r="C242" s="559"/>
      <c r="D242" s="1897"/>
      <c r="E242" s="1897"/>
      <c r="F242" s="1897"/>
      <c r="N242" s="560"/>
      <c r="O242" s="560"/>
    </row>
    <row r="243" spans="2:15" s="558" customFormat="1" ht="13.2" hidden="1">
      <c r="B243" s="1920"/>
      <c r="C243" s="559"/>
      <c r="D243" s="1897"/>
      <c r="E243" s="1897"/>
      <c r="F243" s="1897"/>
      <c r="N243" s="560"/>
      <c r="O243" s="560"/>
    </row>
    <row r="244" spans="2:15" s="558" customFormat="1" ht="13.2" hidden="1">
      <c r="B244" s="1920"/>
      <c r="C244" s="559"/>
      <c r="D244" s="1897"/>
      <c r="E244" s="1897"/>
      <c r="F244" s="1897"/>
      <c r="N244" s="560"/>
      <c r="O244" s="560"/>
    </row>
    <row r="245" spans="2:15" s="558" customFormat="1" ht="13.2" hidden="1">
      <c r="B245" s="1920"/>
      <c r="C245" s="559"/>
      <c r="D245" s="1897"/>
      <c r="E245" s="1897"/>
      <c r="F245" s="1897"/>
      <c r="N245" s="560"/>
      <c r="O245" s="560"/>
    </row>
    <row r="246" spans="2:15" s="558" customFormat="1" ht="13.2" hidden="1">
      <c r="B246" s="1920"/>
      <c r="C246" s="559"/>
      <c r="D246" s="1897"/>
      <c r="E246" s="1897"/>
      <c r="F246" s="1897"/>
      <c r="N246" s="560"/>
      <c r="O246" s="560"/>
    </row>
    <row r="247" spans="2:15" s="558" customFormat="1" ht="13.2" hidden="1">
      <c r="B247" s="1920"/>
      <c r="C247" s="559"/>
      <c r="D247" s="1897"/>
      <c r="E247" s="1897"/>
      <c r="F247" s="1897"/>
      <c r="N247" s="560"/>
      <c r="O247" s="560"/>
    </row>
    <row r="248" spans="2:15" s="558" customFormat="1" ht="13.2" hidden="1">
      <c r="B248" s="1920"/>
      <c r="C248" s="559"/>
      <c r="D248" s="1897"/>
      <c r="E248" s="1897"/>
      <c r="F248" s="1897"/>
      <c r="N248" s="560"/>
      <c r="O248" s="560"/>
    </row>
    <row r="249" spans="2:15" s="558" customFormat="1" ht="13.2" hidden="1">
      <c r="B249" s="1920"/>
      <c r="C249" s="559"/>
      <c r="D249" s="1897"/>
      <c r="E249" s="1897"/>
      <c r="F249" s="1897"/>
      <c r="N249" s="560"/>
      <c r="O249" s="560"/>
    </row>
    <row r="250" spans="2:15" s="558" customFormat="1" ht="13.2" hidden="1">
      <c r="B250" s="1920"/>
      <c r="C250" s="559"/>
      <c r="D250" s="1897"/>
      <c r="E250" s="1897"/>
      <c r="F250" s="1897"/>
      <c r="N250" s="560"/>
      <c r="O250" s="560"/>
    </row>
    <row r="251" spans="2:15" s="558" customFormat="1" ht="13.2" hidden="1">
      <c r="B251" s="1920"/>
      <c r="C251" s="559"/>
      <c r="D251" s="1897"/>
      <c r="E251" s="1897"/>
      <c r="F251" s="1897"/>
      <c r="N251" s="560"/>
      <c r="O251" s="560"/>
    </row>
    <row r="252" spans="2:15" s="558" customFormat="1" ht="13.2" hidden="1">
      <c r="B252" s="1920"/>
      <c r="C252" s="559"/>
      <c r="D252" s="1897"/>
      <c r="E252" s="1897"/>
      <c r="F252" s="1897"/>
      <c r="N252" s="560"/>
      <c r="O252" s="560"/>
    </row>
    <row r="253" spans="2:15" s="558" customFormat="1" ht="13.2" hidden="1">
      <c r="B253" s="1920"/>
      <c r="C253" s="559"/>
      <c r="D253" s="1897"/>
      <c r="E253" s="1897"/>
      <c r="F253" s="1897"/>
      <c r="N253" s="560"/>
      <c r="O253" s="560"/>
    </row>
    <row r="254" spans="2:15" s="558" customFormat="1" ht="13.2" hidden="1">
      <c r="B254" s="1920"/>
      <c r="C254" s="559"/>
      <c r="D254" s="1897"/>
      <c r="E254" s="1897"/>
      <c r="F254" s="1897"/>
      <c r="N254" s="560"/>
      <c r="O254" s="560"/>
    </row>
    <row r="255" spans="2:15" s="558" customFormat="1" ht="13.2" hidden="1">
      <c r="B255" s="1920"/>
      <c r="C255" s="559"/>
      <c r="D255" s="1897"/>
      <c r="E255" s="1897"/>
      <c r="F255" s="1897"/>
      <c r="N255" s="560"/>
      <c r="O255" s="560"/>
    </row>
    <row r="256" spans="2:15" s="558" customFormat="1" ht="13.2" hidden="1">
      <c r="B256" s="1920"/>
      <c r="C256" s="559"/>
      <c r="D256" s="1897"/>
      <c r="E256" s="1897"/>
      <c r="F256" s="1897"/>
      <c r="N256" s="560"/>
      <c r="O256" s="560"/>
    </row>
    <row r="257" spans="2:15" s="558" customFormat="1" ht="13.2" hidden="1">
      <c r="B257" s="1920"/>
      <c r="C257" s="559"/>
      <c r="D257" s="1897"/>
      <c r="E257" s="1897"/>
      <c r="F257" s="1897"/>
      <c r="N257" s="560"/>
      <c r="O257" s="560"/>
    </row>
    <row r="258" spans="2:15" s="558" customFormat="1" ht="13.2" hidden="1">
      <c r="B258" s="1920"/>
      <c r="C258" s="559"/>
      <c r="D258" s="1897"/>
      <c r="E258" s="1897"/>
      <c r="F258" s="1897"/>
      <c r="N258" s="560"/>
      <c r="O258" s="560"/>
    </row>
    <row r="259" spans="2:15" s="558" customFormat="1" ht="13.2" hidden="1">
      <c r="B259" s="1920"/>
      <c r="C259" s="559"/>
      <c r="D259" s="1897"/>
      <c r="E259" s="1897"/>
      <c r="F259" s="1897"/>
      <c r="N259" s="560"/>
      <c r="O259" s="560"/>
    </row>
    <row r="260" spans="2:15" s="558" customFormat="1" ht="13.2" hidden="1">
      <c r="B260" s="1920"/>
      <c r="C260" s="559"/>
      <c r="D260" s="1897"/>
      <c r="E260" s="1897"/>
      <c r="F260" s="1897"/>
      <c r="N260" s="560"/>
      <c r="O260" s="560"/>
    </row>
    <row r="261" spans="2:15" s="558" customFormat="1" ht="13.2" hidden="1">
      <c r="B261" s="1920"/>
      <c r="C261" s="559"/>
      <c r="D261" s="1897"/>
      <c r="E261" s="1897"/>
      <c r="F261" s="1897"/>
      <c r="N261" s="560"/>
      <c r="O261" s="560"/>
    </row>
    <row r="262" spans="2:15" s="558" customFormat="1" ht="13.2" hidden="1">
      <c r="B262" s="1920"/>
      <c r="C262" s="559"/>
      <c r="D262" s="1897"/>
      <c r="E262" s="1897"/>
      <c r="F262" s="1897"/>
      <c r="N262" s="560"/>
      <c r="O262" s="560"/>
    </row>
    <row r="263" spans="2:15" s="558" customFormat="1" ht="13.2" hidden="1">
      <c r="B263" s="1920"/>
      <c r="C263" s="559"/>
      <c r="D263" s="1897"/>
      <c r="E263" s="1897"/>
      <c r="F263" s="1897"/>
      <c r="N263" s="560"/>
      <c r="O263" s="560"/>
    </row>
    <row r="264" spans="2:15" s="558" customFormat="1" ht="13.2" hidden="1">
      <c r="B264" s="1920"/>
      <c r="C264" s="559"/>
      <c r="D264" s="1897"/>
      <c r="E264" s="1897"/>
      <c r="F264" s="1897"/>
      <c r="N264" s="560"/>
      <c r="O264" s="560"/>
    </row>
    <row r="265" spans="2:15" s="558" customFormat="1" ht="13.2" hidden="1">
      <c r="B265" s="1920"/>
      <c r="C265" s="559"/>
      <c r="D265" s="1897"/>
      <c r="E265" s="1897"/>
      <c r="F265" s="1897"/>
      <c r="N265" s="560"/>
      <c r="O265" s="560"/>
    </row>
    <row r="266" spans="2:15" s="558" customFormat="1" ht="13.2" hidden="1">
      <c r="B266" s="1920"/>
      <c r="C266" s="559"/>
      <c r="D266" s="1897"/>
      <c r="E266" s="1897"/>
      <c r="F266" s="1897"/>
      <c r="N266" s="560"/>
      <c r="O266" s="560"/>
    </row>
    <row r="267" spans="2:15" s="558" customFormat="1" ht="13.2" hidden="1">
      <c r="B267" s="1920"/>
      <c r="C267" s="559"/>
      <c r="D267" s="1897"/>
      <c r="E267" s="1897"/>
      <c r="F267" s="1897"/>
      <c r="N267" s="560"/>
      <c r="O267" s="560"/>
    </row>
    <row r="268" spans="2:15" s="558" customFormat="1" ht="13.2" hidden="1">
      <c r="B268" s="1920"/>
      <c r="C268" s="559"/>
      <c r="D268" s="1897"/>
      <c r="E268" s="1897"/>
      <c r="F268" s="1897"/>
      <c r="N268" s="560"/>
      <c r="O268" s="560"/>
    </row>
    <row r="269" spans="2:15" s="558" customFormat="1" ht="13.2" hidden="1">
      <c r="B269" s="1920"/>
      <c r="C269" s="559"/>
      <c r="D269" s="1897"/>
      <c r="E269" s="1897"/>
      <c r="F269" s="1897"/>
      <c r="N269" s="560"/>
      <c r="O269" s="560"/>
    </row>
    <row r="270" spans="2:15" s="558" customFormat="1" ht="13.2" hidden="1">
      <c r="B270" s="1920"/>
      <c r="C270" s="559"/>
      <c r="D270" s="1897"/>
      <c r="E270" s="1897"/>
      <c r="F270" s="1897"/>
      <c r="N270" s="560"/>
      <c r="O270" s="560"/>
    </row>
    <row r="271" spans="2:15" s="558" customFormat="1" ht="13.2" hidden="1">
      <c r="B271" s="1920"/>
      <c r="C271" s="559"/>
      <c r="D271" s="1897"/>
      <c r="E271" s="1897"/>
      <c r="F271" s="1897"/>
      <c r="N271" s="560"/>
      <c r="O271" s="560"/>
    </row>
    <row r="272" spans="2:15" s="558" customFormat="1" ht="13.2" hidden="1">
      <c r="B272" s="1920"/>
      <c r="C272" s="559"/>
      <c r="D272" s="1897"/>
      <c r="E272" s="1897"/>
      <c r="F272" s="1897"/>
      <c r="N272" s="560"/>
      <c r="O272" s="560"/>
    </row>
    <row r="273" spans="2:15" s="558" customFormat="1" ht="13.2" hidden="1">
      <c r="B273" s="1920"/>
      <c r="C273" s="559"/>
      <c r="D273" s="1897"/>
      <c r="E273" s="1897"/>
      <c r="F273" s="1897"/>
      <c r="N273" s="560"/>
      <c r="O273" s="560"/>
    </row>
    <row r="274" spans="2:15" s="558" customFormat="1" ht="13.2" hidden="1">
      <c r="B274" s="1920"/>
      <c r="C274" s="559"/>
      <c r="D274" s="1897"/>
      <c r="E274" s="1897"/>
      <c r="F274" s="1897"/>
      <c r="N274" s="560"/>
      <c r="O274" s="560"/>
    </row>
    <row r="275" spans="2:15" s="558" customFormat="1" ht="13.2" hidden="1">
      <c r="B275" s="1920"/>
      <c r="C275" s="559"/>
      <c r="D275" s="1897"/>
      <c r="E275" s="1897"/>
      <c r="F275" s="1897"/>
      <c r="N275" s="560"/>
      <c r="O275" s="560"/>
    </row>
    <row r="276" spans="2:15" s="558" customFormat="1" ht="13.2" hidden="1">
      <c r="B276" s="1920"/>
      <c r="C276" s="559"/>
      <c r="D276" s="1897"/>
      <c r="E276" s="1897"/>
      <c r="F276" s="1897"/>
      <c r="N276" s="560"/>
      <c r="O276" s="560"/>
    </row>
    <row r="277" spans="2:15" s="558" customFormat="1" ht="13.2" hidden="1">
      <c r="B277" s="1920"/>
      <c r="C277" s="559"/>
      <c r="D277" s="1897"/>
      <c r="E277" s="1897"/>
      <c r="F277" s="1897"/>
      <c r="N277" s="560"/>
      <c r="O277" s="560"/>
    </row>
    <row r="278" spans="2:15" s="558" customFormat="1" ht="13.2" hidden="1">
      <c r="B278" s="1920"/>
      <c r="C278" s="559"/>
      <c r="D278" s="1897"/>
      <c r="E278" s="1897"/>
      <c r="F278" s="1897"/>
      <c r="N278" s="560"/>
      <c r="O278" s="560"/>
    </row>
    <row r="279" spans="2:15" s="558" customFormat="1" ht="13.2" hidden="1">
      <c r="B279" s="1920"/>
      <c r="C279" s="559"/>
      <c r="D279" s="1897"/>
      <c r="E279" s="1897"/>
      <c r="F279" s="1897"/>
      <c r="N279" s="560"/>
      <c r="O279" s="560"/>
    </row>
    <row r="280" spans="2:15" s="558" customFormat="1" ht="13.2" hidden="1">
      <c r="B280" s="1920"/>
      <c r="C280" s="559"/>
      <c r="D280" s="1897"/>
      <c r="E280" s="1897"/>
      <c r="F280" s="1897"/>
      <c r="N280" s="560"/>
      <c r="O280" s="560"/>
    </row>
    <row r="281" spans="2:15" s="558" customFormat="1" ht="13.2" hidden="1">
      <c r="B281" s="1920"/>
      <c r="C281" s="559"/>
      <c r="D281" s="1897"/>
      <c r="E281" s="1897"/>
      <c r="F281" s="1897"/>
      <c r="N281" s="560"/>
      <c r="O281" s="560"/>
    </row>
    <row r="282" spans="2:15" s="558" customFormat="1" ht="13.2" hidden="1">
      <c r="B282" s="1920"/>
      <c r="C282" s="559"/>
      <c r="D282" s="1897"/>
      <c r="E282" s="1897"/>
      <c r="F282" s="1897"/>
      <c r="N282" s="560"/>
      <c r="O282" s="560"/>
    </row>
    <row r="283" spans="2:15" s="558" customFormat="1" ht="13.2" hidden="1">
      <c r="B283" s="1920"/>
      <c r="C283" s="559"/>
      <c r="D283" s="1897"/>
      <c r="E283" s="1897"/>
      <c r="F283" s="1897"/>
      <c r="N283" s="560"/>
      <c r="O283" s="560"/>
    </row>
    <row r="284" spans="2:15" s="558" customFormat="1" ht="13.2" hidden="1">
      <c r="B284" s="1920"/>
      <c r="C284" s="559"/>
      <c r="D284" s="1897"/>
      <c r="E284" s="1897"/>
      <c r="F284" s="1897"/>
      <c r="N284" s="560"/>
      <c r="O284" s="560"/>
    </row>
    <row r="285" spans="2:15" s="558" customFormat="1" ht="13.2" hidden="1">
      <c r="B285" s="1920"/>
      <c r="C285" s="559"/>
      <c r="D285" s="1897"/>
      <c r="E285" s="1897"/>
      <c r="F285" s="1897"/>
      <c r="N285" s="560"/>
      <c r="O285" s="560"/>
    </row>
    <row r="286" spans="2:15" s="558" customFormat="1" ht="13.2" hidden="1">
      <c r="B286" s="1920"/>
      <c r="C286" s="559"/>
      <c r="D286" s="1897"/>
      <c r="E286" s="1897"/>
      <c r="F286" s="1897"/>
      <c r="N286" s="560"/>
      <c r="O286" s="560"/>
    </row>
    <row r="287" spans="2:15" s="558" customFormat="1" ht="13.2" hidden="1">
      <c r="B287" s="1920"/>
      <c r="C287" s="559"/>
      <c r="D287" s="1897"/>
      <c r="E287" s="1897"/>
      <c r="F287" s="1897"/>
      <c r="N287" s="560"/>
      <c r="O287" s="560"/>
    </row>
    <row r="288" spans="2:15" s="558" customFormat="1" ht="13.2" hidden="1">
      <c r="B288" s="1920"/>
      <c r="C288" s="559"/>
      <c r="D288" s="1897"/>
      <c r="E288" s="1897"/>
      <c r="F288" s="1897"/>
      <c r="N288" s="560"/>
      <c r="O288" s="560"/>
    </row>
    <row r="289" spans="2:15" s="558" customFormat="1" ht="13.2" hidden="1">
      <c r="B289" s="1920"/>
      <c r="C289" s="559"/>
      <c r="D289" s="1897"/>
      <c r="E289" s="1897"/>
      <c r="F289" s="1897"/>
      <c r="N289" s="560"/>
      <c r="O289" s="560"/>
    </row>
    <row r="290" spans="2:15" s="558" customFormat="1" ht="13.2" hidden="1">
      <c r="B290" s="1920"/>
      <c r="C290" s="559"/>
      <c r="D290" s="1897"/>
      <c r="E290" s="1897"/>
      <c r="F290" s="1897"/>
      <c r="N290" s="560"/>
      <c r="O290" s="560"/>
    </row>
    <row r="291" spans="2:15" s="558" customFormat="1" ht="13.2" hidden="1">
      <c r="B291" s="1920"/>
      <c r="C291" s="559"/>
      <c r="D291" s="1897"/>
      <c r="E291" s="1897"/>
      <c r="F291" s="1897"/>
      <c r="N291" s="560"/>
      <c r="O291" s="560"/>
    </row>
    <row r="292" spans="2:15" s="558" customFormat="1" ht="13.2" hidden="1">
      <c r="B292" s="1920"/>
      <c r="C292" s="559"/>
      <c r="D292" s="1897"/>
      <c r="E292" s="1897"/>
      <c r="F292" s="1897"/>
      <c r="N292" s="560"/>
      <c r="O292" s="560"/>
    </row>
    <row r="293" spans="2:15" s="558" customFormat="1" ht="13.2" hidden="1">
      <c r="B293" s="1920"/>
      <c r="C293" s="559"/>
      <c r="D293" s="1897"/>
      <c r="E293" s="1897"/>
      <c r="F293" s="1897"/>
      <c r="N293" s="560"/>
      <c r="O293" s="560"/>
    </row>
    <row r="294" spans="2:15" s="558" customFormat="1" ht="13.2" hidden="1">
      <c r="B294" s="1920"/>
      <c r="C294" s="559"/>
      <c r="D294" s="1897"/>
      <c r="E294" s="1897"/>
      <c r="F294" s="1897"/>
      <c r="N294" s="560"/>
      <c r="O294" s="560"/>
    </row>
    <row r="295" spans="2:15" s="558" customFormat="1" ht="13.2" hidden="1">
      <c r="B295" s="1920"/>
      <c r="C295" s="559"/>
      <c r="D295" s="1897"/>
      <c r="E295" s="1897"/>
      <c r="F295" s="1897"/>
      <c r="N295" s="560"/>
      <c r="O295" s="560"/>
    </row>
    <row r="296" spans="2:15" s="558" customFormat="1" ht="13.2" hidden="1">
      <c r="B296" s="1920"/>
      <c r="C296" s="559"/>
      <c r="D296" s="1897"/>
      <c r="E296" s="1897"/>
      <c r="F296" s="1897"/>
      <c r="N296" s="560"/>
      <c r="O296" s="560"/>
    </row>
    <row r="297" spans="2:15" s="558" customFormat="1" ht="13.2" hidden="1">
      <c r="B297" s="1920"/>
      <c r="C297" s="559"/>
      <c r="D297" s="1897"/>
      <c r="E297" s="1897"/>
      <c r="F297" s="1897"/>
      <c r="N297" s="560"/>
      <c r="O297" s="560"/>
    </row>
    <row r="298" spans="2:15" s="558" customFormat="1" ht="13.2" hidden="1">
      <c r="B298" s="1920"/>
      <c r="C298" s="559"/>
      <c r="D298" s="1897"/>
      <c r="E298" s="1897"/>
      <c r="F298" s="1897"/>
      <c r="N298" s="560"/>
      <c r="O298" s="560"/>
    </row>
    <row r="299" spans="2:15" s="558" customFormat="1" ht="13.2" hidden="1">
      <c r="B299" s="1920"/>
      <c r="C299" s="559"/>
      <c r="D299" s="1897"/>
      <c r="E299" s="1897"/>
      <c r="F299" s="1897"/>
      <c r="N299" s="560"/>
      <c r="O299" s="560"/>
    </row>
    <row r="300" spans="2:15" s="558" customFormat="1" ht="13.2" hidden="1">
      <c r="B300" s="1920"/>
      <c r="C300" s="559"/>
      <c r="D300" s="1897"/>
      <c r="E300" s="1897"/>
      <c r="F300" s="1897"/>
      <c r="N300" s="560"/>
      <c r="O300" s="560"/>
    </row>
    <row r="301" spans="2:15" s="558" customFormat="1" ht="13.2" hidden="1">
      <c r="B301" s="1920"/>
      <c r="C301" s="559"/>
      <c r="D301" s="1897"/>
      <c r="E301" s="1897"/>
      <c r="F301" s="1897"/>
      <c r="N301" s="560"/>
      <c r="O301" s="560"/>
    </row>
    <row r="302" spans="2:15" s="558" customFormat="1" ht="13.2" hidden="1">
      <c r="B302" s="1920"/>
      <c r="C302" s="559"/>
      <c r="D302" s="1897"/>
      <c r="E302" s="1897"/>
      <c r="F302" s="1897"/>
      <c r="N302" s="560"/>
      <c r="O302" s="560"/>
    </row>
    <row r="303" spans="2:15" s="558" customFormat="1" ht="13.2" hidden="1">
      <c r="B303" s="1920"/>
      <c r="C303" s="559"/>
      <c r="D303" s="1897"/>
      <c r="E303" s="1897"/>
      <c r="F303" s="1897"/>
      <c r="N303" s="560"/>
      <c r="O303" s="560"/>
    </row>
    <row r="304" spans="2:15" s="558" customFormat="1" ht="13.2" hidden="1">
      <c r="B304" s="1920"/>
      <c r="C304" s="559"/>
      <c r="D304" s="1897"/>
      <c r="E304" s="1897"/>
      <c r="F304" s="1897"/>
      <c r="N304" s="560"/>
      <c r="O304" s="560"/>
    </row>
    <row r="305" spans="2:15" s="558" customFormat="1" ht="13.2" hidden="1">
      <c r="B305" s="1920"/>
      <c r="C305" s="559"/>
      <c r="D305" s="1897"/>
      <c r="E305" s="1897"/>
      <c r="F305" s="1897"/>
      <c r="N305" s="560"/>
      <c r="O305" s="560"/>
    </row>
    <row r="306" spans="2:15" s="558" customFormat="1" ht="13.2" hidden="1">
      <c r="B306" s="1920"/>
      <c r="C306" s="559"/>
      <c r="D306" s="1897"/>
      <c r="E306" s="1897"/>
      <c r="F306" s="1897"/>
      <c r="N306" s="560"/>
      <c r="O306" s="560"/>
    </row>
    <row r="307" spans="2:15" s="558" customFormat="1" ht="13.2" hidden="1">
      <c r="B307" s="1920"/>
      <c r="C307" s="559"/>
      <c r="D307" s="1897"/>
      <c r="E307" s="1897"/>
      <c r="F307" s="1897"/>
      <c r="N307" s="560"/>
      <c r="O307" s="560"/>
    </row>
    <row r="308" spans="2:15" s="558" customFormat="1" ht="13.2" hidden="1">
      <c r="B308" s="1920"/>
      <c r="C308" s="559"/>
      <c r="D308" s="1897"/>
      <c r="E308" s="1897"/>
      <c r="F308" s="1897"/>
      <c r="N308" s="560"/>
      <c r="O308" s="560"/>
    </row>
    <row r="309" spans="2:15" s="558" customFormat="1" ht="13.2" hidden="1">
      <c r="B309" s="1920"/>
      <c r="C309" s="559"/>
      <c r="D309" s="1897"/>
      <c r="E309" s="1897"/>
      <c r="F309" s="1897"/>
      <c r="N309" s="560"/>
      <c r="O309" s="560"/>
    </row>
    <row r="310" spans="2:15" ht="13.2" hidden="1"/>
    <row r="311" spans="2:15" ht="13.2" hidden="1"/>
    <row r="312" spans="2:15" ht="13.2" hidden="1"/>
    <row r="313" spans="2:15" ht="13.2" hidden="1"/>
    <row r="314" spans="2:15" ht="13.2" hidden="1"/>
    <row r="315" spans="2:15" ht="13.2" hidden="1"/>
    <row r="316" spans="2:15" ht="13.2" hidden="1"/>
    <row r="317" spans="2:15" ht="13.2" hidden="1"/>
    <row r="318" spans="2:15" ht="13.2" hidden="1"/>
  </sheetData>
  <customSheetViews>
    <customSheetView guid="{F416BD5B-C3AD-4F61-AAB2-55950A9B7E72}" fitToPage="1" hiddenRows="1">
      <selection activeCell="J159" sqref="J159"/>
      <pageMargins left="0" right="0" top="0" bottom="0" header="0" footer="0"/>
      <pageSetup paperSize="9" scale="49" fitToHeight="0" orientation="portrait" r:id="rId1"/>
    </customSheetView>
    <customSheetView guid="{E14211BF-3959-45CF-A937-AD36AACCEFAC}" showPageBreaks="1" showGridLines="0" fitToPage="1" hiddenRows="1">
      <pane xSplit="8" ySplit="9" topLeftCell="I45" activePane="bottomRight" state="frozen"/>
      <selection pane="bottomRight" activeCell="I62" sqref="I62"/>
      <pageMargins left="0" right="0" top="0" bottom="0" header="0" footer="0"/>
      <pageSetup paperSize="9" scale="61" fitToHeight="0" orientation="landscape" r:id="rId2"/>
    </customSheetView>
    <customSheetView guid="{DD364770-73A1-4C6D-9516-629A57F0EB18}" showPageBreaks="1" showGridLines="0" fitToPage="1" hiddenRows="1">
      <pane xSplit="6" ySplit="7" topLeftCell="G44" activePane="bottomRight" state="frozen"/>
      <selection pane="bottomRight" activeCell="F25" sqref="F25"/>
      <pageMargins left="0" right="0" top="0" bottom="0" header="0" footer="0"/>
      <pageSetup paperSize="9" scale="48" fitToHeight="0" orientation="landscape" r:id="rId3"/>
    </customSheetView>
    <customSheetView guid="{41E394DC-1FDD-4D1F-8620-137B7012DC10}" showGridLines="0" fitToPage="1" hiddenRows="1">
      <pane xSplit="6" ySplit="7" topLeftCell="G111" activePane="bottomRight" state="frozen"/>
      <selection pane="bottomRight" activeCell="G116" sqref="G116"/>
      <pageMargins left="0" right="0" top="0" bottom="0" header="0" footer="0"/>
      <pageSetup paperSize="9" scale="61" fitToHeight="0" orientation="landscape" r:id="rId4"/>
    </customSheetView>
    <customSheetView guid="{CC70D5D3-3A1F-46AA-BDCE-F692C2C36BEE}" showPageBreaks="1" fitToPage="1" printArea="1" hiddenRows="1" topLeftCell="A121">
      <selection activeCell="F156" sqref="F156"/>
      <pageMargins left="0" right="0" top="0" bottom="0" header="0" footer="0"/>
      <pageSetup paperSize="9" scale="49" fitToHeight="0" orientation="portrait" r:id="rId5"/>
    </customSheetView>
  </customSheetViews>
  <mergeCells count="8">
    <mergeCell ref="D179:I179"/>
    <mergeCell ref="P6:Q6"/>
    <mergeCell ref="C4:E4"/>
    <mergeCell ref="F4:I4"/>
    <mergeCell ref="C5:E5"/>
    <mergeCell ref="F5:I5"/>
    <mergeCell ref="C7:I8"/>
    <mergeCell ref="J6:M6"/>
  </mergeCells>
  <hyperlinks>
    <hyperlink ref="R2" location="Index!A1" display="Index" xr:uid="{BDA91C97-24D9-47F2-A57E-469EA0B6D1FE}"/>
  </hyperlinks>
  <pageMargins left="0.25" right="0.25" top="0.75" bottom="0.75" header="0.3" footer="0.3"/>
  <pageSetup paperSize="9" scale="49" fitToHeight="0" orientation="portrait"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2">
    <tabColor rgb="FFFF0000"/>
  </sheetPr>
  <dimension ref="A1:AN57"/>
  <sheetViews>
    <sheetView zoomScale="70" zoomScaleNormal="70" workbookViewId="0">
      <selection activeCell="A6" sqref="A6"/>
    </sheetView>
  </sheetViews>
  <sheetFormatPr defaultColWidth="0" defaultRowHeight="15" customHeight="1" zeroHeight="1"/>
  <cols>
    <col min="1" max="1" width="3.33203125" customWidth="1"/>
    <col min="2" max="2" width="7" customWidth="1"/>
    <col min="3" max="3" width="30.6640625" customWidth="1"/>
    <col min="4" max="4" width="13.44140625" customWidth="1"/>
    <col min="5" max="5" width="10.44140625" style="1102" customWidth="1"/>
    <col min="6" max="7" width="10.88671875" customWidth="1"/>
    <col min="8" max="8" width="11" style="1102" customWidth="1"/>
    <col min="9" max="10" width="11.88671875" customWidth="1"/>
    <col min="11" max="11" width="16" customWidth="1"/>
    <col min="12" max="12" width="15" customWidth="1"/>
    <col min="13" max="13" width="17.33203125" customWidth="1"/>
    <col min="14" max="14" width="14.6640625" customWidth="1"/>
    <col min="15" max="15" width="14.33203125" customWidth="1"/>
    <col min="16" max="18" width="15.44140625" customWidth="1"/>
    <col min="19" max="19" width="14.109375" customWidth="1"/>
    <col min="20" max="20" width="20.109375" customWidth="1"/>
    <col min="21" max="23" width="15.44140625" customWidth="1"/>
    <col min="24" max="24" width="17.5546875" customWidth="1"/>
    <col min="25" max="25" width="3.88671875" customWidth="1"/>
    <col min="26" max="26" width="14.88671875" customWidth="1"/>
    <col min="27" max="27" width="20" customWidth="1"/>
    <col min="28" max="28" width="21.33203125" customWidth="1"/>
    <col min="29" max="29" width="18.44140625" customWidth="1"/>
    <col min="30" max="30" width="20" customWidth="1"/>
    <col min="31" max="32" width="19.109375" customWidth="1"/>
    <col min="33" max="33" width="17.33203125" customWidth="1"/>
    <col min="34" max="34" width="21.88671875" customWidth="1"/>
    <col min="35" max="35" width="19" customWidth="1"/>
    <col min="36" max="36" width="5.88671875" customWidth="1"/>
    <col min="37" max="38" width="18" customWidth="1"/>
    <col min="39" max="40" width="9.109375" customWidth="1"/>
    <col min="41" max="16384" width="9.109375" hidden="1"/>
  </cols>
  <sheetData>
    <row r="1" spans="1:40" ht="14.4">
      <c r="A1" s="261"/>
      <c r="B1" s="261"/>
      <c r="C1" s="261"/>
      <c r="D1" s="261"/>
      <c r="E1" s="806"/>
      <c r="F1" s="261"/>
      <c r="G1" s="261"/>
      <c r="H1" s="806"/>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row>
    <row r="2" spans="1:40" thickBot="1">
      <c r="A2" s="261"/>
      <c r="B2" s="144" t="s">
        <v>214</v>
      </c>
      <c r="C2" s="2"/>
      <c r="D2" s="2"/>
      <c r="E2" s="800"/>
      <c r="F2" s="2"/>
      <c r="G2" s="2"/>
      <c r="H2" s="800"/>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204" t="s">
        <v>1</v>
      </c>
      <c r="AN2" s="261"/>
    </row>
    <row r="3" spans="1:40" s="698" customFormat="1" ht="15.6">
      <c r="A3" s="265"/>
      <c r="B3" s="4"/>
      <c r="C3" s="4961" t="s">
        <v>3430</v>
      </c>
      <c r="D3" s="4651"/>
      <c r="E3" s="5956"/>
      <c r="F3" s="4652"/>
      <c r="G3" s="2"/>
      <c r="H3" s="807"/>
      <c r="I3" s="41"/>
      <c r="J3" s="4"/>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39"/>
      <c r="AJ3" s="248"/>
      <c r="AK3" s="39"/>
      <c r="AL3" s="39"/>
      <c r="AM3" s="248"/>
      <c r="AN3" s="188"/>
    </row>
    <row r="4" spans="1:40" s="698" customFormat="1" ht="15.6">
      <c r="A4" s="265"/>
      <c r="B4" s="4"/>
      <c r="C4" s="4439" t="s">
        <v>723</v>
      </c>
      <c r="D4" s="8341" t="str">
        <f>J!E4</f>
        <v>ABC Company</v>
      </c>
      <c r="E4" s="8342"/>
      <c r="F4" s="8343"/>
      <c r="G4" s="2"/>
      <c r="H4" s="807"/>
      <c r="I4" s="41"/>
      <c r="J4" s="4"/>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188"/>
    </row>
    <row r="5" spans="1:40" ht="17.399999999999999">
      <c r="A5" s="261"/>
      <c r="B5" s="2"/>
      <c r="C5" s="4443" t="s">
        <v>724</v>
      </c>
      <c r="D5" s="8344" t="str">
        <f>J!E5</f>
        <v>31 December 202x</v>
      </c>
      <c r="E5" s="8345"/>
      <c r="F5" s="8346"/>
      <c r="G5" s="2"/>
      <c r="H5" s="808"/>
      <c r="I5" s="143"/>
      <c r="J5" s="2"/>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188"/>
    </row>
    <row r="6" spans="1:40" s="698" customFormat="1" ht="15.6">
      <c r="A6" s="265"/>
      <c r="B6" s="4"/>
      <c r="C6" s="248"/>
      <c r="D6" s="41"/>
      <c r="E6" s="801"/>
      <c r="F6" s="41"/>
      <c r="G6" s="41"/>
      <c r="H6" s="807"/>
      <c r="I6" s="41"/>
      <c r="J6" s="41"/>
      <c r="K6" s="41"/>
      <c r="L6" s="41"/>
      <c r="M6" s="41"/>
      <c r="N6" s="41"/>
      <c r="O6" s="41"/>
      <c r="P6" s="41"/>
      <c r="Q6" s="41"/>
      <c r="R6" s="41"/>
      <c r="S6" s="41"/>
      <c r="T6" s="41"/>
      <c r="U6" s="41"/>
      <c r="V6" s="41"/>
      <c r="W6" s="41"/>
      <c r="X6" s="41"/>
      <c r="Y6" s="41"/>
      <c r="Z6" s="4"/>
      <c r="AA6" s="4"/>
      <c r="AB6" s="4"/>
      <c r="AC6" s="4"/>
      <c r="AD6" s="4"/>
      <c r="AE6" s="4"/>
      <c r="AF6" s="4"/>
      <c r="AG6" s="4"/>
      <c r="AH6" s="4"/>
      <c r="AI6" s="4"/>
      <c r="AJ6" s="4"/>
      <c r="AK6" s="4"/>
      <c r="AL6" s="4"/>
      <c r="AM6" s="4"/>
      <c r="AN6" s="265"/>
    </row>
    <row r="7" spans="1:40" s="698" customFormat="1" ht="14.4" thickBot="1">
      <c r="A7" s="265"/>
      <c r="B7" s="4"/>
      <c r="C7" s="41"/>
      <c r="D7" s="41"/>
      <c r="E7" s="801"/>
      <c r="F7" s="41"/>
      <c r="G7" s="41"/>
      <c r="H7" s="807"/>
      <c r="I7" s="41"/>
      <c r="J7" s="41"/>
      <c r="K7" s="41"/>
      <c r="L7" s="41"/>
      <c r="M7" s="41"/>
      <c r="N7" s="41"/>
      <c r="O7" s="41"/>
      <c r="P7" s="41"/>
      <c r="Q7" s="41"/>
      <c r="R7" s="41"/>
      <c r="S7" s="41"/>
      <c r="T7" s="41"/>
      <c r="U7" s="41"/>
      <c r="V7" s="41"/>
      <c r="W7" s="41"/>
      <c r="X7" s="41"/>
      <c r="Y7" s="41"/>
      <c r="Z7" s="4"/>
      <c r="AA7" s="4"/>
      <c r="AB7" s="4"/>
      <c r="AC7" s="4"/>
      <c r="AD7" s="4"/>
      <c r="AE7" s="4"/>
      <c r="AF7" s="4"/>
      <c r="AG7" s="4"/>
      <c r="AH7" s="4"/>
      <c r="AI7" s="4"/>
      <c r="AJ7" s="4"/>
      <c r="AK7" s="4"/>
      <c r="AL7" s="4"/>
      <c r="AM7" s="4"/>
      <c r="AN7" s="265"/>
    </row>
    <row r="8" spans="1:40" s="698" customFormat="1" ht="15" customHeight="1">
      <c r="A8" s="265"/>
      <c r="B8" s="4"/>
      <c r="C8" s="8632" t="s">
        <v>3431</v>
      </c>
      <c r="D8" s="5829"/>
      <c r="E8" s="5957"/>
      <c r="F8" s="8610" t="s">
        <v>3432</v>
      </c>
      <c r="G8" s="8610" t="s">
        <v>3433</v>
      </c>
      <c r="H8" s="8635" t="s">
        <v>3434</v>
      </c>
      <c r="I8" s="4738"/>
      <c r="J8" s="4738"/>
      <c r="K8" s="4738"/>
      <c r="L8" s="4738"/>
      <c r="M8" s="4738" t="s">
        <v>3435</v>
      </c>
      <c r="N8" s="4738"/>
      <c r="O8" s="4738"/>
      <c r="P8" s="4738"/>
      <c r="Q8" s="8583" t="s">
        <v>3345</v>
      </c>
      <c r="R8" s="8583" t="s">
        <v>3436</v>
      </c>
      <c r="S8" s="8583" t="s">
        <v>3437</v>
      </c>
      <c r="T8" s="8583" t="s">
        <v>3438</v>
      </c>
      <c r="U8" s="4924"/>
      <c r="V8" s="4924"/>
      <c r="W8" s="4924"/>
      <c r="X8" s="4762"/>
      <c r="Y8" s="41"/>
      <c r="Z8" s="4653"/>
      <c r="AA8" s="4655"/>
      <c r="AB8" s="4655"/>
      <c r="AC8" s="4836" t="s">
        <v>2516</v>
      </c>
      <c r="AD8" s="4655"/>
      <c r="AE8" s="4655"/>
      <c r="AF8" s="4655"/>
      <c r="AG8" s="4655"/>
      <c r="AH8" s="4655"/>
      <c r="AI8" s="4925"/>
      <c r="AJ8" s="4"/>
      <c r="AK8" s="5014" t="s">
        <v>2947</v>
      </c>
      <c r="AL8" s="5014" t="s">
        <v>2947</v>
      </c>
      <c r="AM8" s="4"/>
      <c r="AN8" s="265"/>
    </row>
    <row r="9" spans="1:40" s="698" customFormat="1" ht="14.4" customHeight="1">
      <c r="A9" s="265"/>
      <c r="B9" s="4"/>
      <c r="C9" s="8633"/>
      <c r="D9" s="1592" t="s">
        <v>1928</v>
      </c>
      <c r="E9" s="1756" t="s">
        <v>3118</v>
      </c>
      <c r="F9" s="8611"/>
      <c r="G9" s="8611"/>
      <c r="H9" s="8636"/>
      <c r="I9" s="1587" t="s">
        <v>451</v>
      </c>
      <c r="J9" s="1587" t="s">
        <v>1453</v>
      </c>
      <c r="K9" s="1587" t="s">
        <v>3439</v>
      </c>
      <c r="L9" s="1587" t="s">
        <v>3388</v>
      </c>
      <c r="M9" s="1587" t="s">
        <v>3440</v>
      </c>
      <c r="N9" s="1587" t="s">
        <v>3441</v>
      </c>
      <c r="O9" s="1587" t="s">
        <v>2760</v>
      </c>
      <c r="P9" s="1587" t="s">
        <v>3440</v>
      </c>
      <c r="Q9" s="8584"/>
      <c r="R9" s="8584"/>
      <c r="S9" s="8584"/>
      <c r="T9" s="8584"/>
      <c r="U9" s="1587"/>
      <c r="V9" s="1587"/>
      <c r="W9" s="1587"/>
      <c r="X9" s="1608"/>
      <c r="Y9" s="41"/>
      <c r="Z9" s="5958" t="s">
        <v>1713</v>
      </c>
      <c r="AA9" s="8638" t="s">
        <v>2522</v>
      </c>
      <c r="AB9" s="8641" t="s">
        <v>2523</v>
      </c>
      <c r="AC9" s="1757"/>
      <c r="AD9" s="1757"/>
      <c r="AE9" s="1357"/>
      <c r="AF9" s="1357"/>
      <c r="AG9" s="2013"/>
      <c r="AH9" s="2026"/>
      <c r="AI9" s="8644" t="s">
        <v>2526</v>
      </c>
      <c r="AJ9" s="4"/>
      <c r="AK9" s="4773" t="s">
        <v>2948</v>
      </c>
      <c r="AL9" s="4773" t="s">
        <v>2948</v>
      </c>
      <c r="AM9" s="4"/>
      <c r="AN9" s="265"/>
    </row>
    <row r="10" spans="1:40" s="698" customFormat="1" ht="13.8">
      <c r="A10" s="265"/>
      <c r="B10" s="4"/>
      <c r="C10" s="8633"/>
      <c r="D10" s="1592" t="s">
        <v>1539</v>
      </c>
      <c r="E10" s="1756" t="s">
        <v>3442</v>
      </c>
      <c r="F10" s="8611"/>
      <c r="G10" s="8611"/>
      <c r="H10" s="8636"/>
      <c r="I10" s="1587" t="s">
        <v>3378</v>
      </c>
      <c r="J10" s="1587" t="s">
        <v>2994</v>
      </c>
      <c r="K10" s="1587" t="s">
        <v>3443</v>
      </c>
      <c r="L10" s="1587" t="s">
        <v>451</v>
      </c>
      <c r="M10" s="1587" t="s">
        <v>3444</v>
      </c>
      <c r="N10" s="1587" t="s">
        <v>3396</v>
      </c>
      <c r="O10" s="1587" t="s">
        <v>2912</v>
      </c>
      <c r="P10" s="1587" t="s">
        <v>3396</v>
      </c>
      <c r="Q10" s="8584"/>
      <c r="R10" s="8584"/>
      <c r="S10" s="8584"/>
      <c r="T10" s="8584"/>
      <c r="U10" s="1587" t="s">
        <v>2747</v>
      </c>
      <c r="V10" s="1587" t="s">
        <v>2808</v>
      </c>
      <c r="W10" s="1587" t="s">
        <v>2671</v>
      </c>
      <c r="X10" s="1608" t="s">
        <v>1717</v>
      </c>
      <c r="Y10" s="41"/>
      <c r="Z10" s="5958" t="s">
        <v>1719</v>
      </c>
      <c r="AA10" s="8639"/>
      <c r="AB10" s="8642"/>
      <c r="AC10" s="1757" t="s">
        <v>2921</v>
      </c>
      <c r="AD10" s="1757" t="s">
        <v>2526</v>
      </c>
      <c r="AE10" s="1587" t="s">
        <v>2747</v>
      </c>
      <c r="AF10" s="1587" t="s">
        <v>2808</v>
      </c>
      <c r="AG10" s="1587" t="s">
        <v>2671</v>
      </c>
      <c r="AH10" s="1608" t="s">
        <v>1717</v>
      </c>
      <c r="AI10" s="8645"/>
      <c r="AJ10" s="4"/>
      <c r="AK10" s="4773" t="s">
        <v>2952</v>
      </c>
      <c r="AL10" s="4773" t="s">
        <v>2952</v>
      </c>
      <c r="AM10" s="4"/>
      <c r="AN10" s="265"/>
    </row>
    <row r="11" spans="1:40" s="698" customFormat="1" ht="13.8">
      <c r="A11" s="265"/>
      <c r="B11" s="4"/>
      <c r="C11" s="8633"/>
      <c r="D11" s="1592" t="s">
        <v>2771</v>
      </c>
      <c r="E11" s="1756"/>
      <c r="F11" s="8611"/>
      <c r="G11" s="8611"/>
      <c r="H11" s="8636"/>
      <c r="I11" s="1587" t="s">
        <v>1931</v>
      </c>
      <c r="J11" s="1587"/>
      <c r="K11" s="1587"/>
      <c r="L11" s="1587" t="s">
        <v>3444</v>
      </c>
      <c r="M11" s="1587" t="s">
        <v>3445</v>
      </c>
      <c r="N11" s="1587" t="s">
        <v>3446</v>
      </c>
      <c r="O11" s="1587" t="s">
        <v>2779</v>
      </c>
      <c r="P11" s="1587" t="s">
        <v>2959</v>
      </c>
      <c r="Q11" s="8584"/>
      <c r="R11" s="8584"/>
      <c r="S11" s="8584"/>
      <c r="T11" s="8584"/>
      <c r="U11" s="1590" t="s">
        <v>1723</v>
      </c>
      <c r="V11" s="1590" t="s">
        <v>1723</v>
      </c>
      <c r="W11" s="1590" t="s">
        <v>1723</v>
      </c>
      <c r="X11" s="1608" t="s">
        <v>1723</v>
      </c>
      <c r="Y11" s="41"/>
      <c r="Z11" s="3818" t="s">
        <v>1725</v>
      </c>
      <c r="AA11" s="8639"/>
      <c r="AB11" s="8642"/>
      <c r="AC11" s="1757" t="s">
        <v>3447</v>
      </c>
      <c r="AD11" s="1757" t="s">
        <v>3447</v>
      </c>
      <c r="AE11" s="1590" t="s">
        <v>1723</v>
      </c>
      <c r="AF11" s="1590" t="s">
        <v>1723</v>
      </c>
      <c r="AG11" s="1590" t="s">
        <v>1723</v>
      </c>
      <c r="AH11" s="1608" t="s">
        <v>1723</v>
      </c>
      <c r="AI11" s="8645"/>
      <c r="AJ11" s="4"/>
      <c r="AK11" s="5016" t="s">
        <v>2964</v>
      </c>
      <c r="AL11" s="5016" t="s">
        <v>2964</v>
      </c>
      <c r="AM11" s="4"/>
      <c r="AN11" s="265"/>
    </row>
    <row r="12" spans="1:40" s="1060" customFormat="1" ht="27">
      <c r="A12" s="266"/>
      <c r="B12" s="310"/>
      <c r="C12" s="8634"/>
      <c r="D12" s="5834" t="s">
        <v>2148</v>
      </c>
      <c r="E12" s="5959"/>
      <c r="F12" s="8612"/>
      <c r="G12" s="8612"/>
      <c r="H12" s="8637"/>
      <c r="I12" s="5960"/>
      <c r="J12" s="5960"/>
      <c r="K12" s="5960"/>
      <c r="L12" s="5960"/>
      <c r="M12" s="5960"/>
      <c r="N12" s="5960"/>
      <c r="O12" s="5960"/>
      <c r="P12" s="5960"/>
      <c r="Q12" s="8584"/>
      <c r="R12" s="8584"/>
      <c r="S12" s="5834" t="s">
        <v>3448</v>
      </c>
      <c r="T12" s="8584"/>
      <c r="U12" s="5840"/>
      <c r="V12" s="5840"/>
      <c r="W12" s="5840"/>
      <c r="X12" s="5899" t="s">
        <v>3129</v>
      </c>
      <c r="Y12" s="1320"/>
      <c r="Z12" s="1955" t="s">
        <v>3449</v>
      </c>
      <c r="AA12" s="8640"/>
      <c r="AB12" s="8643"/>
      <c r="AC12" s="5771"/>
      <c r="AD12" s="5961"/>
      <c r="AE12" s="2014"/>
      <c r="AF12" s="2014"/>
      <c r="AG12" s="5962"/>
      <c r="AH12" s="5963" t="s">
        <v>3450</v>
      </c>
      <c r="AI12" s="5964" t="s">
        <v>3451</v>
      </c>
      <c r="AJ12" s="310"/>
      <c r="AK12" s="5965" t="s">
        <v>3400</v>
      </c>
      <c r="AL12" s="5965" t="s">
        <v>3421</v>
      </c>
      <c r="AM12" s="310"/>
      <c r="AN12" s="266"/>
    </row>
    <row r="13" spans="1:40" s="698" customFormat="1" ht="13.8">
      <c r="A13" s="265"/>
      <c r="B13" s="4"/>
      <c r="C13" s="5966" t="s">
        <v>734</v>
      </c>
      <c r="D13" s="5967" t="s">
        <v>735</v>
      </c>
      <c r="E13" s="5968" t="s">
        <v>736</v>
      </c>
      <c r="F13" s="5967" t="s">
        <v>1249</v>
      </c>
      <c r="G13" s="5498" t="s">
        <v>738</v>
      </c>
      <c r="H13" s="5969">
        <f>G13-1</f>
        <v>-6</v>
      </c>
      <c r="I13" s="5969">
        <f t="shared" ref="I13:AL13" si="0">H13-1</f>
        <v>-7</v>
      </c>
      <c r="J13" s="5969">
        <f t="shared" si="0"/>
        <v>-8</v>
      </c>
      <c r="K13" s="5969">
        <f t="shared" si="0"/>
        <v>-9</v>
      </c>
      <c r="L13" s="5969">
        <f t="shared" si="0"/>
        <v>-10</v>
      </c>
      <c r="M13" s="5969">
        <f t="shared" si="0"/>
        <v>-11</v>
      </c>
      <c r="N13" s="5969">
        <f t="shared" si="0"/>
        <v>-12</v>
      </c>
      <c r="O13" s="5969">
        <f t="shared" si="0"/>
        <v>-13</v>
      </c>
      <c r="P13" s="5969">
        <f t="shared" si="0"/>
        <v>-14</v>
      </c>
      <c r="Q13" s="5969">
        <f t="shared" si="0"/>
        <v>-15</v>
      </c>
      <c r="R13" s="5969">
        <f t="shared" si="0"/>
        <v>-16</v>
      </c>
      <c r="S13" s="5969">
        <f t="shared" si="0"/>
        <v>-17</v>
      </c>
      <c r="T13" s="5969">
        <f t="shared" si="0"/>
        <v>-18</v>
      </c>
      <c r="U13" s="5969">
        <f t="shared" si="0"/>
        <v>-19</v>
      </c>
      <c r="V13" s="5969">
        <f t="shared" si="0"/>
        <v>-20</v>
      </c>
      <c r="W13" s="5969">
        <f t="shared" si="0"/>
        <v>-21</v>
      </c>
      <c r="X13" s="5969">
        <f t="shared" si="0"/>
        <v>-22</v>
      </c>
      <c r="Y13" s="1320"/>
      <c r="Z13" s="5969">
        <f>X13-1</f>
        <v>-23</v>
      </c>
      <c r="AA13" s="5969">
        <f t="shared" si="0"/>
        <v>-24</v>
      </c>
      <c r="AB13" s="5969">
        <f t="shared" si="0"/>
        <v>-25</v>
      </c>
      <c r="AC13" s="5969">
        <f t="shared" si="0"/>
        <v>-26</v>
      </c>
      <c r="AD13" s="5969">
        <f t="shared" si="0"/>
        <v>-27</v>
      </c>
      <c r="AE13" s="5969">
        <f t="shared" si="0"/>
        <v>-28</v>
      </c>
      <c r="AF13" s="5969">
        <f t="shared" si="0"/>
        <v>-29</v>
      </c>
      <c r="AG13" s="5969">
        <f t="shared" si="0"/>
        <v>-30</v>
      </c>
      <c r="AH13" s="5969">
        <f t="shared" si="0"/>
        <v>-31</v>
      </c>
      <c r="AI13" s="5969">
        <f t="shared" si="0"/>
        <v>-32</v>
      </c>
      <c r="AJ13" s="4"/>
      <c r="AK13" s="5969">
        <f>AI13-1</f>
        <v>-33</v>
      </c>
      <c r="AL13" s="5969">
        <f t="shared" si="0"/>
        <v>-34</v>
      </c>
      <c r="AM13" s="4"/>
      <c r="AN13" s="265"/>
    </row>
    <row r="14" spans="1:40" s="698" customFormat="1" ht="13.8">
      <c r="A14" s="265"/>
      <c r="B14" s="4"/>
      <c r="C14" s="5970"/>
      <c r="D14" s="1758"/>
      <c r="E14" s="1759"/>
      <c r="F14" s="1760"/>
      <c r="G14" s="1760"/>
      <c r="H14" s="1759"/>
      <c r="I14" s="1760"/>
      <c r="J14" s="1760"/>
      <c r="K14" s="1760"/>
      <c r="L14" s="1760"/>
      <c r="M14" s="1760"/>
      <c r="N14" s="1760"/>
      <c r="O14" s="1760"/>
      <c r="P14" s="1760"/>
      <c r="Q14" s="1760"/>
      <c r="R14" s="1760"/>
      <c r="S14" s="1760"/>
      <c r="T14" s="1760"/>
      <c r="U14" s="1761"/>
      <c r="V14" s="1761"/>
      <c r="W14" s="1761"/>
      <c r="X14" s="1762"/>
      <c r="Y14" s="41"/>
      <c r="Z14" s="5971"/>
      <c r="AA14" s="1760"/>
      <c r="AB14" s="1760"/>
      <c r="AC14" s="1760"/>
      <c r="AD14" s="1760"/>
      <c r="AE14" s="1760"/>
      <c r="AF14" s="1760"/>
      <c r="AG14" s="1760"/>
      <c r="AH14" s="1760"/>
      <c r="AI14" s="1762"/>
      <c r="AJ14" s="4"/>
      <c r="AK14" s="5972"/>
      <c r="AL14" s="5972"/>
      <c r="AM14" s="4"/>
      <c r="AN14" s="265"/>
    </row>
    <row r="15" spans="1:40" s="5" customFormat="1" ht="13.8">
      <c r="A15" s="267"/>
      <c r="B15" s="71"/>
      <c r="C15" s="5970">
        <v>1</v>
      </c>
      <c r="D15" s="1763"/>
      <c r="E15" s="1759"/>
      <c r="F15" s="1764"/>
      <c r="G15" s="1764"/>
      <c r="H15" s="1759"/>
      <c r="I15" s="1760"/>
      <c r="J15" s="1760"/>
      <c r="K15" s="1760"/>
      <c r="L15" s="1760"/>
      <c r="M15" s="1760"/>
      <c r="N15" s="1760"/>
      <c r="O15" s="1760"/>
      <c r="P15" s="1760"/>
      <c r="Q15" s="1760"/>
      <c r="R15" s="1760"/>
      <c r="S15" s="1760"/>
      <c r="T15" s="1760"/>
      <c r="U15" s="1760"/>
      <c r="V15" s="1760"/>
      <c r="W15" s="1760"/>
      <c r="X15" s="1765">
        <f>U15+V15-W15</f>
        <v>0</v>
      </c>
      <c r="Y15" s="41"/>
      <c r="Z15" s="5973">
        <f>+AA15+AB15</f>
        <v>0</v>
      </c>
      <c r="AA15" s="1760"/>
      <c r="AB15" s="1760"/>
      <c r="AC15" s="1760"/>
      <c r="AD15" s="1760"/>
      <c r="AE15" s="1760"/>
      <c r="AF15" s="1760"/>
      <c r="AG15" s="1760"/>
      <c r="AH15" s="2023">
        <f>AE15+AF15-AG15</f>
        <v>0</v>
      </c>
      <c r="AI15" s="1766">
        <f>+AB15+AD15</f>
        <v>0</v>
      </c>
      <c r="AJ15" s="4"/>
      <c r="AK15" s="5972"/>
      <c r="AL15" s="5972"/>
      <c r="AM15" s="71"/>
      <c r="AN15" s="267"/>
    </row>
    <row r="16" spans="1:40" s="5" customFormat="1" ht="13.8">
      <c r="A16" s="267"/>
      <c r="B16" s="71"/>
      <c r="C16" s="5970">
        <v>2</v>
      </c>
      <c r="D16" s="1763"/>
      <c r="E16" s="1759"/>
      <c r="F16" s="1764"/>
      <c r="G16" s="1764"/>
      <c r="H16" s="1759"/>
      <c r="I16" s="1760"/>
      <c r="J16" s="1760"/>
      <c r="K16" s="1760"/>
      <c r="L16" s="1760"/>
      <c r="M16" s="1760"/>
      <c r="N16" s="1760"/>
      <c r="O16" s="1760"/>
      <c r="P16" s="1760"/>
      <c r="Q16" s="1760"/>
      <c r="R16" s="1760"/>
      <c r="S16" s="1760"/>
      <c r="T16" s="1760"/>
      <c r="U16" s="1760"/>
      <c r="V16" s="1760"/>
      <c r="W16" s="1760"/>
      <c r="X16" s="1765">
        <f>U16+V16-W16</f>
        <v>0</v>
      </c>
      <c r="Y16" s="41"/>
      <c r="Z16" s="5973">
        <f>+AA16+AB16</f>
        <v>0</v>
      </c>
      <c r="AA16" s="1760"/>
      <c r="AB16" s="1760"/>
      <c r="AC16" s="1760"/>
      <c r="AD16" s="1760"/>
      <c r="AE16" s="1760"/>
      <c r="AF16" s="1760"/>
      <c r="AG16" s="1760"/>
      <c r="AH16" s="2023">
        <f t="shared" ref="AH16:AH48" si="1">AE16+AF16-AG16</f>
        <v>0</v>
      </c>
      <c r="AI16" s="1766">
        <f>+AB16+AD16</f>
        <v>0</v>
      </c>
      <c r="AJ16" s="4"/>
      <c r="AK16" s="5972"/>
      <c r="AL16" s="5972"/>
      <c r="AM16" s="71"/>
      <c r="AN16" s="267"/>
    </row>
    <row r="17" spans="1:40" s="5" customFormat="1" ht="13.8">
      <c r="A17" s="267"/>
      <c r="B17" s="71"/>
      <c r="C17" s="5970">
        <v>3</v>
      </c>
      <c r="D17" s="1763"/>
      <c r="E17" s="1759"/>
      <c r="F17" s="1764"/>
      <c r="G17" s="1764"/>
      <c r="H17" s="1759"/>
      <c r="I17" s="1760"/>
      <c r="J17" s="1760"/>
      <c r="K17" s="1760"/>
      <c r="L17" s="1760"/>
      <c r="M17" s="1760"/>
      <c r="N17" s="1760"/>
      <c r="O17" s="1760"/>
      <c r="P17" s="1760"/>
      <c r="Q17" s="1760"/>
      <c r="R17" s="1760"/>
      <c r="S17" s="1760"/>
      <c r="T17" s="1760"/>
      <c r="U17" s="1760"/>
      <c r="V17" s="1760"/>
      <c r="W17" s="1760"/>
      <c r="X17" s="1765">
        <f>U17+V17-W17</f>
        <v>0</v>
      </c>
      <c r="Y17" s="41"/>
      <c r="Z17" s="5973">
        <f>+AA17+AB17</f>
        <v>0</v>
      </c>
      <c r="AA17" s="1760"/>
      <c r="AB17" s="1760"/>
      <c r="AC17" s="1760"/>
      <c r="AD17" s="1760"/>
      <c r="AE17" s="1760"/>
      <c r="AF17" s="1760"/>
      <c r="AG17" s="1760"/>
      <c r="AH17" s="2023">
        <f t="shared" si="1"/>
        <v>0</v>
      </c>
      <c r="AI17" s="1766">
        <f>+AB17+AD17</f>
        <v>0</v>
      </c>
      <c r="AJ17" s="4"/>
      <c r="AK17" s="5972"/>
      <c r="AL17" s="5972"/>
      <c r="AM17" s="71"/>
      <c r="AN17" s="267"/>
    </row>
    <row r="18" spans="1:40" s="5" customFormat="1" ht="13.8">
      <c r="A18" s="267"/>
      <c r="B18" s="71"/>
      <c r="C18" s="5970">
        <v>4</v>
      </c>
      <c r="D18" s="1763"/>
      <c r="E18" s="1759"/>
      <c r="F18" s="1764"/>
      <c r="G18" s="1764"/>
      <c r="H18" s="1759"/>
      <c r="I18" s="1760"/>
      <c r="J18" s="1760"/>
      <c r="K18" s="1760"/>
      <c r="L18" s="1760"/>
      <c r="M18" s="1760"/>
      <c r="N18" s="1760"/>
      <c r="O18" s="1760"/>
      <c r="P18" s="1760"/>
      <c r="Q18" s="1760"/>
      <c r="R18" s="1760"/>
      <c r="S18" s="1760"/>
      <c r="T18" s="1760"/>
      <c r="U18" s="1760"/>
      <c r="V18" s="1760"/>
      <c r="W18" s="1760"/>
      <c r="X18" s="1765">
        <f>U18+V18-W18</f>
        <v>0</v>
      </c>
      <c r="Y18" s="41"/>
      <c r="Z18" s="5973">
        <f>+AA18+AB18</f>
        <v>0</v>
      </c>
      <c r="AA18" s="1760"/>
      <c r="AB18" s="1760"/>
      <c r="AC18" s="1760"/>
      <c r="AD18" s="1760"/>
      <c r="AE18" s="1760"/>
      <c r="AF18" s="1760"/>
      <c r="AG18" s="1760"/>
      <c r="AH18" s="2023">
        <f t="shared" si="1"/>
        <v>0</v>
      </c>
      <c r="AI18" s="1766">
        <f>+AB18+AD18</f>
        <v>0</v>
      </c>
      <c r="AJ18" s="4"/>
      <c r="AK18" s="5972"/>
      <c r="AL18" s="5972"/>
      <c r="AM18" s="71"/>
      <c r="AN18" s="267"/>
    </row>
    <row r="19" spans="1:40" s="5" customFormat="1" ht="13.8">
      <c r="A19" s="267"/>
      <c r="B19" s="71"/>
      <c r="C19" s="5970">
        <v>5</v>
      </c>
      <c r="D19" s="1763"/>
      <c r="E19" s="1759"/>
      <c r="F19" s="1764"/>
      <c r="G19" s="1764"/>
      <c r="H19" s="1759"/>
      <c r="I19" s="1760"/>
      <c r="J19" s="1760"/>
      <c r="K19" s="1760"/>
      <c r="L19" s="1760"/>
      <c r="M19" s="1760"/>
      <c r="N19" s="1760"/>
      <c r="O19" s="1760"/>
      <c r="P19" s="1760"/>
      <c r="Q19" s="1760"/>
      <c r="R19" s="1760"/>
      <c r="S19" s="1760"/>
      <c r="T19" s="1760"/>
      <c r="U19" s="1760"/>
      <c r="V19" s="1760"/>
      <c r="W19" s="1760"/>
      <c r="X19" s="1765">
        <f t="shared" ref="X19:X48" si="2">U19+V19-W19</f>
        <v>0</v>
      </c>
      <c r="Y19" s="41"/>
      <c r="Z19" s="5973">
        <f t="shared" ref="Z19:Z48" si="3">+AA19+AB19</f>
        <v>0</v>
      </c>
      <c r="AA19" s="1760"/>
      <c r="AB19" s="1760"/>
      <c r="AC19" s="1760"/>
      <c r="AD19" s="1760"/>
      <c r="AE19" s="1760"/>
      <c r="AF19" s="1760"/>
      <c r="AG19" s="1760"/>
      <c r="AH19" s="2023">
        <f t="shared" si="1"/>
        <v>0</v>
      </c>
      <c r="AI19" s="1766">
        <f t="shared" ref="AI19:AI48" si="4">+AB19+AD19</f>
        <v>0</v>
      </c>
      <c r="AJ19" s="4"/>
      <c r="AK19" s="5972"/>
      <c r="AL19" s="5972"/>
      <c r="AM19" s="71"/>
      <c r="AN19" s="267"/>
    </row>
    <row r="20" spans="1:40" s="5" customFormat="1" ht="13.8">
      <c r="A20" s="267"/>
      <c r="B20" s="71"/>
      <c r="C20" s="5970">
        <v>6</v>
      </c>
      <c r="D20" s="1763"/>
      <c r="E20" s="1759"/>
      <c r="F20" s="1764"/>
      <c r="G20" s="1764"/>
      <c r="H20" s="1759"/>
      <c r="I20" s="1760"/>
      <c r="J20" s="1760"/>
      <c r="K20" s="1760"/>
      <c r="L20" s="1760"/>
      <c r="M20" s="1760"/>
      <c r="N20" s="1760"/>
      <c r="O20" s="1760"/>
      <c r="P20" s="1760"/>
      <c r="Q20" s="1760"/>
      <c r="R20" s="1760"/>
      <c r="S20" s="1760"/>
      <c r="T20" s="1760"/>
      <c r="U20" s="1760"/>
      <c r="V20" s="1760"/>
      <c r="W20" s="1760"/>
      <c r="X20" s="1765">
        <f t="shared" si="2"/>
        <v>0</v>
      </c>
      <c r="Y20" s="41"/>
      <c r="Z20" s="5973">
        <f t="shared" si="3"/>
        <v>0</v>
      </c>
      <c r="AA20" s="1760"/>
      <c r="AB20" s="1760"/>
      <c r="AC20" s="1760"/>
      <c r="AD20" s="1760"/>
      <c r="AE20" s="1760"/>
      <c r="AF20" s="1760"/>
      <c r="AG20" s="1760"/>
      <c r="AH20" s="2023">
        <f t="shared" si="1"/>
        <v>0</v>
      </c>
      <c r="AI20" s="1766">
        <f t="shared" si="4"/>
        <v>0</v>
      </c>
      <c r="AJ20" s="4"/>
      <c r="AK20" s="5972"/>
      <c r="AL20" s="5972"/>
      <c r="AM20" s="71"/>
      <c r="AN20" s="267"/>
    </row>
    <row r="21" spans="1:40" s="5" customFormat="1" ht="13.8">
      <c r="A21" s="267"/>
      <c r="B21" s="71"/>
      <c r="C21" s="5970">
        <v>7</v>
      </c>
      <c r="D21" s="1763"/>
      <c r="E21" s="1759"/>
      <c r="F21" s="1764"/>
      <c r="G21" s="1764"/>
      <c r="H21" s="1759"/>
      <c r="I21" s="1760"/>
      <c r="J21" s="1760"/>
      <c r="K21" s="1760"/>
      <c r="L21" s="1760"/>
      <c r="M21" s="1760"/>
      <c r="N21" s="1760"/>
      <c r="O21" s="1760"/>
      <c r="P21" s="1760"/>
      <c r="Q21" s="1760"/>
      <c r="R21" s="1760"/>
      <c r="S21" s="1760"/>
      <c r="T21" s="1760"/>
      <c r="U21" s="1760"/>
      <c r="V21" s="1760"/>
      <c r="W21" s="1760"/>
      <c r="X21" s="1765">
        <f t="shared" si="2"/>
        <v>0</v>
      </c>
      <c r="Y21" s="41"/>
      <c r="Z21" s="5973">
        <f t="shared" si="3"/>
        <v>0</v>
      </c>
      <c r="AA21" s="1760"/>
      <c r="AB21" s="1760"/>
      <c r="AC21" s="1760"/>
      <c r="AD21" s="1760"/>
      <c r="AE21" s="1760"/>
      <c r="AF21" s="1760"/>
      <c r="AG21" s="1760"/>
      <c r="AH21" s="2023">
        <f t="shared" si="1"/>
        <v>0</v>
      </c>
      <c r="AI21" s="1766">
        <f t="shared" si="4"/>
        <v>0</v>
      </c>
      <c r="AJ21" s="4"/>
      <c r="AK21" s="5972"/>
      <c r="AL21" s="5972"/>
      <c r="AM21" s="71"/>
      <c r="AN21" s="267"/>
    </row>
    <row r="22" spans="1:40" s="5" customFormat="1" ht="13.8">
      <c r="A22" s="267"/>
      <c r="B22" s="71"/>
      <c r="C22" s="5970">
        <v>8</v>
      </c>
      <c r="D22" s="1763"/>
      <c r="E22" s="1759"/>
      <c r="F22" s="1764"/>
      <c r="G22" s="1764"/>
      <c r="H22" s="1759"/>
      <c r="I22" s="1760"/>
      <c r="J22" s="1760"/>
      <c r="K22" s="1760"/>
      <c r="L22" s="1760"/>
      <c r="M22" s="1760"/>
      <c r="N22" s="1760"/>
      <c r="O22" s="1760"/>
      <c r="P22" s="1760"/>
      <c r="Q22" s="1760"/>
      <c r="R22" s="1760"/>
      <c r="S22" s="1760"/>
      <c r="T22" s="1760"/>
      <c r="U22" s="1760"/>
      <c r="V22" s="1760"/>
      <c r="W22" s="1760"/>
      <c r="X22" s="1765">
        <f t="shared" si="2"/>
        <v>0</v>
      </c>
      <c r="Y22" s="41"/>
      <c r="Z22" s="5973">
        <f t="shared" si="3"/>
        <v>0</v>
      </c>
      <c r="AA22" s="1760"/>
      <c r="AB22" s="1760"/>
      <c r="AC22" s="1760"/>
      <c r="AD22" s="1760"/>
      <c r="AE22" s="1760"/>
      <c r="AF22" s="1760"/>
      <c r="AG22" s="1760"/>
      <c r="AH22" s="2023">
        <f t="shared" si="1"/>
        <v>0</v>
      </c>
      <c r="AI22" s="1766">
        <f t="shared" si="4"/>
        <v>0</v>
      </c>
      <c r="AJ22" s="4"/>
      <c r="AK22" s="5972"/>
      <c r="AL22" s="5972"/>
      <c r="AM22" s="71"/>
      <c r="AN22" s="267"/>
    </row>
    <row r="23" spans="1:40" s="5" customFormat="1" ht="13.8">
      <c r="A23" s="267"/>
      <c r="B23" s="71"/>
      <c r="C23" s="5970">
        <v>9</v>
      </c>
      <c r="D23" s="1763"/>
      <c r="E23" s="1759"/>
      <c r="F23" s="1764"/>
      <c r="G23" s="1764"/>
      <c r="H23" s="1759"/>
      <c r="I23" s="1760"/>
      <c r="J23" s="1760"/>
      <c r="K23" s="1760"/>
      <c r="L23" s="1760"/>
      <c r="M23" s="1760"/>
      <c r="N23" s="1760"/>
      <c r="O23" s="1760"/>
      <c r="P23" s="1760"/>
      <c r="Q23" s="1760"/>
      <c r="R23" s="1760"/>
      <c r="S23" s="1760"/>
      <c r="T23" s="1760"/>
      <c r="U23" s="1760"/>
      <c r="V23" s="1760"/>
      <c r="W23" s="1760"/>
      <c r="X23" s="1765">
        <f t="shared" si="2"/>
        <v>0</v>
      </c>
      <c r="Y23" s="41"/>
      <c r="Z23" s="5973">
        <f t="shared" si="3"/>
        <v>0</v>
      </c>
      <c r="AA23" s="1760"/>
      <c r="AB23" s="1760"/>
      <c r="AC23" s="1760"/>
      <c r="AD23" s="1760"/>
      <c r="AE23" s="1760"/>
      <c r="AF23" s="1760"/>
      <c r="AG23" s="1760"/>
      <c r="AH23" s="2023">
        <f t="shared" si="1"/>
        <v>0</v>
      </c>
      <c r="AI23" s="1766">
        <f t="shared" si="4"/>
        <v>0</v>
      </c>
      <c r="AJ23" s="4"/>
      <c r="AK23" s="5972"/>
      <c r="AL23" s="5972"/>
      <c r="AM23" s="71"/>
      <c r="AN23" s="267"/>
    </row>
    <row r="24" spans="1:40" s="5" customFormat="1" ht="13.8">
      <c r="A24" s="267"/>
      <c r="B24" s="71"/>
      <c r="C24" s="5970">
        <v>10</v>
      </c>
      <c r="D24" s="1763"/>
      <c r="E24" s="1759"/>
      <c r="F24" s="1764"/>
      <c r="G24" s="1764"/>
      <c r="H24" s="1759"/>
      <c r="I24" s="1760"/>
      <c r="J24" s="1760"/>
      <c r="K24" s="1760"/>
      <c r="L24" s="1760"/>
      <c r="M24" s="1760"/>
      <c r="N24" s="1760"/>
      <c r="O24" s="1760"/>
      <c r="P24" s="1760"/>
      <c r="Q24" s="1760"/>
      <c r="R24" s="1760"/>
      <c r="S24" s="1760"/>
      <c r="T24" s="1760"/>
      <c r="U24" s="1760"/>
      <c r="V24" s="1760"/>
      <c r="W24" s="1760"/>
      <c r="X24" s="1765">
        <f t="shared" si="2"/>
        <v>0</v>
      </c>
      <c r="Y24" s="41"/>
      <c r="Z24" s="5973">
        <f t="shared" si="3"/>
        <v>0</v>
      </c>
      <c r="AA24" s="1760"/>
      <c r="AB24" s="1760"/>
      <c r="AC24" s="1760"/>
      <c r="AD24" s="1760"/>
      <c r="AE24" s="1760"/>
      <c r="AF24" s="1760"/>
      <c r="AG24" s="1760"/>
      <c r="AH24" s="2023">
        <f t="shared" si="1"/>
        <v>0</v>
      </c>
      <c r="AI24" s="1766">
        <f t="shared" si="4"/>
        <v>0</v>
      </c>
      <c r="AJ24" s="4"/>
      <c r="AK24" s="5972"/>
      <c r="AL24" s="5972"/>
      <c r="AM24" s="71"/>
      <c r="AN24" s="267"/>
    </row>
    <row r="25" spans="1:40" s="5" customFormat="1" ht="13.8">
      <c r="A25" s="267"/>
      <c r="B25" s="71"/>
      <c r="C25" s="5970">
        <v>11</v>
      </c>
      <c r="D25" s="1763"/>
      <c r="E25" s="1759"/>
      <c r="F25" s="1764"/>
      <c r="G25" s="1764"/>
      <c r="H25" s="1759"/>
      <c r="I25" s="1760"/>
      <c r="J25" s="1760"/>
      <c r="K25" s="1760"/>
      <c r="L25" s="1760"/>
      <c r="M25" s="1760"/>
      <c r="N25" s="1760"/>
      <c r="O25" s="1760"/>
      <c r="P25" s="1760"/>
      <c r="Q25" s="1760"/>
      <c r="R25" s="1760"/>
      <c r="S25" s="1760"/>
      <c r="T25" s="1760"/>
      <c r="U25" s="1760"/>
      <c r="V25" s="1760"/>
      <c r="W25" s="1760"/>
      <c r="X25" s="1765">
        <f t="shared" si="2"/>
        <v>0</v>
      </c>
      <c r="Y25" s="41"/>
      <c r="Z25" s="5973">
        <f t="shared" si="3"/>
        <v>0</v>
      </c>
      <c r="AA25" s="1760"/>
      <c r="AB25" s="1760"/>
      <c r="AC25" s="1760"/>
      <c r="AD25" s="1760"/>
      <c r="AE25" s="1760"/>
      <c r="AF25" s="1760"/>
      <c r="AG25" s="1760"/>
      <c r="AH25" s="2023">
        <f t="shared" si="1"/>
        <v>0</v>
      </c>
      <c r="AI25" s="1766">
        <f t="shared" si="4"/>
        <v>0</v>
      </c>
      <c r="AJ25" s="4"/>
      <c r="AK25" s="5972"/>
      <c r="AL25" s="5972"/>
      <c r="AM25" s="71"/>
      <c r="AN25" s="267"/>
    </row>
    <row r="26" spans="1:40" s="5" customFormat="1" ht="13.8">
      <c r="A26" s="267"/>
      <c r="B26" s="71"/>
      <c r="C26" s="5970">
        <v>12</v>
      </c>
      <c r="D26" s="1763"/>
      <c r="E26" s="1759"/>
      <c r="F26" s="1764"/>
      <c r="G26" s="1764"/>
      <c r="H26" s="1759"/>
      <c r="I26" s="1760"/>
      <c r="J26" s="1760"/>
      <c r="K26" s="1760"/>
      <c r="L26" s="1760"/>
      <c r="M26" s="1760"/>
      <c r="N26" s="1760"/>
      <c r="O26" s="1760"/>
      <c r="P26" s="1760"/>
      <c r="Q26" s="1760"/>
      <c r="R26" s="1760"/>
      <c r="S26" s="1760"/>
      <c r="T26" s="1760"/>
      <c r="U26" s="1760"/>
      <c r="V26" s="1760"/>
      <c r="W26" s="1760"/>
      <c r="X26" s="1765">
        <f t="shared" si="2"/>
        <v>0</v>
      </c>
      <c r="Y26" s="41"/>
      <c r="Z26" s="5973">
        <f t="shared" si="3"/>
        <v>0</v>
      </c>
      <c r="AA26" s="1760"/>
      <c r="AB26" s="1760"/>
      <c r="AC26" s="1760"/>
      <c r="AD26" s="1760"/>
      <c r="AE26" s="1760"/>
      <c r="AF26" s="1760"/>
      <c r="AG26" s="1760"/>
      <c r="AH26" s="2023">
        <f t="shared" si="1"/>
        <v>0</v>
      </c>
      <c r="AI26" s="1766">
        <f t="shared" si="4"/>
        <v>0</v>
      </c>
      <c r="AJ26" s="4"/>
      <c r="AK26" s="5972"/>
      <c r="AL26" s="5972"/>
      <c r="AM26" s="71"/>
      <c r="AN26" s="267"/>
    </row>
    <row r="27" spans="1:40" s="5" customFormat="1" ht="13.8">
      <c r="A27" s="267"/>
      <c r="B27" s="71"/>
      <c r="C27" s="5970">
        <v>13</v>
      </c>
      <c r="D27" s="1763"/>
      <c r="E27" s="1759"/>
      <c r="F27" s="1764"/>
      <c r="G27" s="1764"/>
      <c r="H27" s="1759"/>
      <c r="I27" s="1760"/>
      <c r="J27" s="1760"/>
      <c r="K27" s="1760"/>
      <c r="L27" s="1760"/>
      <c r="M27" s="1760"/>
      <c r="N27" s="1760"/>
      <c r="O27" s="1760"/>
      <c r="P27" s="1760"/>
      <c r="Q27" s="1760"/>
      <c r="R27" s="1760"/>
      <c r="S27" s="1760"/>
      <c r="T27" s="1760"/>
      <c r="U27" s="1760"/>
      <c r="V27" s="1760"/>
      <c r="W27" s="1760"/>
      <c r="X27" s="1765">
        <f t="shared" si="2"/>
        <v>0</v>
      </c>
      <c r="Y27" s="41"/>
      <c r="Z27" s="5973">
        <f t="shared" si="3"/>
        <v>0</v>
      </c>
      <c r="AA27" s="1760"/>
      <c r="AB27" s="1760"/>
      <c r="AC27" s="1760"/>
      <c r="AD27" s="1760"/>
      <c r="AE27" s="1760"/>
      <c r="AF27" s="1760"/>
      <c r="AG27" s="1760"/>
      <c r="AH27" s="2023">
        <f t="shared" si="1"/>
        <v>0</v>
      </c>
      <c r="AI27" s="1766">
        <f t="shared" si="4"/>
        <v>0</v>
      </c>
      <c r="AJ27" s="4"/>
      <c r="AK27" s="5972"/>
      <c r="AL27" s="5972"/>
      <c r="AM27" s="71"/>
      <c r="AN27" s="267"/>
    </row>
    <row r="28" spans="1:40" s="5" customFormat="1" ht="13.8">
      <c r="A28" s="267"/>
      <c r="B28" s="71"/>
      <c r="C28" s="5970">
        <v>14</v>
      </c>
      <c r="D28" s="1763"/>
      <c r="E28" s="1759"/>
      <c r="F28" s="1764"/>
      <c r="G28" s="1764"/>
      <c r="H28" s="1759"/>
      <c r="I28" s="1760"/>
      <c r="J28" s="1760"/>
      <c r="K28" s="1760"/>
      <c r="L28" s="1760"/>
      <c r="M28" s="1760"/>
      <c r="N28" s="1760"/>
      <c r="O28" s="1760"/>
      <c r="P28" s="1760"/>
      <c r="Q28" s="1760"/>
      <c r="R28" s="1760"/>
      <c r="S28" s="1760"/>
      <c r="T28" s="1760"/>
      <c r="U28" s="1760"/>
      <c r="V28" s="1760"/>
      <c r="W28" s="1760"/>
      <c r="X28" s="1765">
        <f t="shared" si="2"/>
        <v>0</v>
      </c>
      <c r="Y28" s="41"/>
      <c r="Z28" s="5973">
        <f t="shared" si="3"/>
        <v>0</v>
      </c>
      <c r="AA28" s="1760"/>
      <c r="AB28" s="1760"/>
      <c r="AC28" s="1760"/>
      <c r="AD28" s="1760"/>
      <c r="AE28" s="1760"/>
      <c r="AF28" s="1760"/>
      <c r="AG28" s="1760"/>
      <c r="AH28" s="2023">
        <f t="shared" si="1"/>
        <v>0</v>
      </c>
      <c r="AI28" s="1766">
        <f t="shared" si="4"/>
        <v>0</v>
      </c>
      <c r="AJ28" s="4"/>
      <c r="AK28" s="5972"/>
      <c r="AL28" s="5972"/>
      <c r="AM28" s="71"/>
      <c r="AN28" s="267"/>
    </row>
    <row r="29" spans="1:40" s="5" customFormat="1" ht="13.8">
      <c r="A29" s="267"/>
      <c r="B29" s="71"/>
      <c r="C29" s="5970">
        <v>15</v>
      </c>
      <c r="D29" s="1763"/>
      <c r="E29" s="1759"/>
      <c r="F29" s="1764"/>
      <c r="G29" s="1764"/>
      <c r="H29" s="1759"/>
      <c r="I29" s="1760"/>
      <c r="J29" s="1760"/>
      <c r="K29" s="1760"/>
      <c r="L29" s="1760"/>
      <c r="M29" s="1760"/>
      <c r="N29" s="1760"/>
      <c r="O29" s="1760"/>
      <c r="P29" s="1760"/>
      <c r="Q29" s="1760"/>
      <c r="R29" s="1760"/>
      <c r="S29" s="1760"/>
      <c r="T29" s="1760"/>
      <c r="U29" s="1760"/>
      <c r="V29" s="1760"/>
      <c r="W29" s="1760"/>
      <c r="X29" s="1765">
        <f t="shared" si="2"/>
        <v>0</v>
      </c>
      <c r="Y29" s="41"/>
      <c r="Z29" s="5973">
        <f t="shared" si="3"/>
        <v>0</v>
      </c>
      <c r="AA29" s="1760"/>
      <c r="AB29" s="1760"/>
      <c r="AC29" s="1760"/>
      <c r="AD29" s="1760"/>
      <c r="AE29" s="1760"/>
      <c r="AF29" s="1760"/>
      <c r="AG29" s="1760"/>
      <c r="AH29" s="2023">
        <f t="shared" si="1"/>
        <v>0</v>
      </c>
      <c r="AI29" s="1766">
        <f t="shared" si="4"/>
        <v>0</v>
      </c>
      <c r="AJ29" s="4"/>
      <c r="AK29" s="5972"/>
      <c r="AL29" s="5972"/>
      <c r="AM29" s="71"/>
      <c r="AN29" s="267"/>
    </row>
    <row r="30" spans="1:40" s="5" customFormat="1" ht="13.8">
      <c r="A30" s="267"/>
      <c r="B30" s="71"/>
      <c r="C30" s="5970">
        <v>16</v>
      </c>
      <c r="D30" s="1763"/>
      <c r="E30" s="1759"/>
      <c r="F30" s="1764"/>
      <c r="G30" s="1764"/>
      <c r="H30" s="1759"/>
      <c r="I30" s="1760"/>
      <c r="J30" s="1760"/>
      <c r="K30" s="1760"/>
      <c r="L30" s="1760"/>
      <c r="M30" s="1760"/>
      <c r="N30" s="1760"/>
      <c r="O30" s="1760"/>
      <c r="P30" s="1760"/>
      <c r="Q30" s="1760"/>
      <c r="R30" s="1760"/>
      <c r="S30" s="1760"/>
      <c r="T30" s="1760"/>
      <c r="U30" s="1760"/>
      <c r="V30" s="1760"/>
      <c r="W30" s="1760"/>
      <c r="X30" s="1765">
        <f t="shared" si="2"/>
        <v>0</v>
      </c>
      <c r="Y30" s="41"/>
      <c r="Z30" s="5973">
        <f t="shared" si="3"/>
        <v>0</v>
      </c>
      <c r="AA30" s="1760"/>
      <c r="AB30" s="1760"/>
      <c r="AC30" s="1760"/>
      <c r="AD30" s="1760"/>
      <c r="AE30" s="1760"/>
      <c r="AF30" s="1760"/>
      <c r="AG30" s="1760"/>
      <c r="AH30" s="2023">
        <f t="shared" si="1"/>
        <v>0</v>
      </c>
      <c r="AI30" s="1766">
        <f t="shared" si="4"/>
        <v>0</v>
      </c>
      <c r="AJ30" s="4"/>
      <c r="AK30" s="5972"/>
      <c r="AL30" s="5972"/>
      <c r="AM30" s="71"/>
      <c r="AN30" s="267"/>
    </row>
    <row r="31" spans="1:40" s="5" customFormat="1" ht="13.8">
      <c r="A31" s="267"/>
      <c r="B31" s="71"/>
      <c r="C31" s="5970">
        <v>17</v>
      </c>
      <c r="D31" s="1763"/>
      <c r="E31" s="1759"/>
      <c r="F31" s="1764"/>
      <c r="G31" s="1764"/>
      <c r="H31" s="1759"/>
      <c r="I31" s="1760"/>
      <c r="J31" s="1760"/>
      <c r="K31" s="1760"/>
      <c r="L31" s="1760"/>
      <c r="M31" s="1760"/>
      <c r="N31" s="1760"/>
      <c r="O31" s="1760"/>
      <c r="P31" s="1760"/>
      <c r="Q31" s="1760"/>
      <c r="R31" s="1760"/>
      <c r="S31" s="1760"/>
      <c r="T31" s="1760"/>
      <c r="U31" s="1760"/>
      <c r="V31" s="1760"/>
      <c r="W31" s="1760"/>
      <c r="X31" s="1765">
        <f t="shared" si="2"/>
        <v>0</v>
      </c>
      <c r="Y31" s="41"/>
      <c r="Z31" s="5973">
        <f t="shared" si="3"/>
        <v>0</v>
      </c>
      <c r="AA31" s="1760"/>
      <c r="AB31" s="1760"/>
      <c r="AC31" s="1760"/>
      <c r="AD31" s="1760"/>
      <c r="AE31" s="1760"/>
      <c r="AF31" s="1760"/>
      <c r="AG31" s="1760"/>
      <c r="AH31" s="2023">
        <f t="shared" si="1"/>
        <v>0</v>
      </c>
      <c r="AI31" s="1766">
        <f t="shared" si="4"/>
        <v>0</v>
      </c>
      <c r="AJ31" s="4"/>
      <c r="AK31" s="5972"/>
      <c r="AL31" s="5972"/>
      <c r="AM31" s="71"/>
      <c r="AN31" s="267"/>
    </row>
    <row r="32" spans="1:40" s="5" customFormat="1" ht="13.8">
      <c r="A32" s="267"/>
      <c r="B32" s="71"/>
      <c r="C32" s="5970">
        <v>18</v>
      </c>
      <c r="D32" s="1763"/>
      <c r="E32" s="1759"/>
      <c r="F32" s="1764"/>
      <c r="G32" s="1764"/>
      <c r="H32" s="1759"/>
      <c r="I32" s="1760"/>
      <c r="J32" s="1760"/>
      <c r="K32" s="1760"/>
      <c r="L32" s="1760"/>
      <c r="M32" s="1760"/>
      <c r="N32" s="1760"/>
      <c r="O32" s="1760"/>
      <c r="P32" s="1760"/>
      <c r="Q32" s="1760"/>
      <c r="R32" s="1760"/>
      <c r="S32" s="1760"/>
      <c r="T32" s="1760"/>
      <c r="U32" s="1760"/>
      <c r="V32" s="1760"/>
      <c r="W32" s="1760"/>
      <c r="X32" s="1765">
        <f t="shared" si="2"/>
        <v>0</v>
      </c>
      <c r="Y32" s="41"/>
      <c r="Z32" s="5973">
        <f t="shared" si="3"/>
        <v>0</v>
      </c>
      <c r="AA32" s="1760"/>
      <c r="AB32" s="1760"/>
      <c r="AC32" s="1760"/>
      <c r="AD32" s="1760"/>
      <c r="AE32" s="1760"/>
      <c r="AF32" s="1760"/>
      <c r="AG32" s="1760"/>
      <c r="AH32" s="2023">
        <f t="shared" si="1"/>
        <v>0</v>
      </c>
      <c r="AI32" s="1766">
        <f t="shared" si="4"/>
        <v>0</v>
      </c>
      <c r="AJ32" s="4"/>
      <c r="AK32" s="5972"/>
      <c r="AL32" s="5972"/>
      <c r="AM32" s="71"/>
      <c r="AN32" s="267"/>
    </row>
    <row r="33" spans="1:40" s="5" customFormat="1" ht="13.8">
      <c r="A33" s="267"/>
      <c r="B33" s="71"/>
      <c r="C33" s="5970">
        <v>19</v>
      </c>
      <c r="D33" s="1763"/>
      <c r="E33" s="1759"/>
      <c r="F33" s="1764"/>
      <c r="G33" s="1764"/>
      <c r="H33" s="1759"/>
      <c r="I33" s="1760"/>
      <c r="J33" s="1760"/>
      <c r="K33" s="1760"/>
      <c r="L33" s="1760"/>
      <c r="M33" s="1760"/>
      <c r="N33" s="1760"/>
      <c r="O33" s="1760"/>
      <c r="P33" s="1760"/>
      <c r="Q33" s="1760"/>
      <c r="R33" s="1760"/>
      <c r="S33" s="1760"/>
      <c r="T33" s="1760"/>
      <c r="U33" s="1760"/>
      <c r="V33" s="1760"/>
      <c r="W33" s="1760"/>
      <c r="X33" s="1765">
        <f t="shared" si="2"/>
        <v>0</v>
      </c>
      <c r="Y33" s="41"/>
      <c r="Z33" s="5973">
        <f t="shared" si="3"/>
        <v>0</v>
      </c>
      <c r="AA33" s="1760"/>
      <c r="AB33" s="1760"/>
      <c r="AC33" s="1760"/>
      <c r="AD33" s="1760"/>
      <c r="AE33" s="1760"/>
      <c r="AF33" s="1760"/>
      <c r="AG33" s="1760"/>
      <c r="AH33" s="2023">
        <f t="shared" si="1"/>
        <v>0</v>
      </c>
      <c r="AI33" s="1766">
        <f t="shared" si="4"/>
        <v>0</v>
      </c>
      <c r="AJ33" s="4"/>
      <c r="AK33" s="5972"/>
      <c r="AL33" s="5972"/>
      <c r="AM33" s="71"/>
      <c r="AN33" s="267"/>
    </row>
    <row r="34" spans="1:40" s="5" customFormat="1" ht="13.8">
      <c r="A34" s="267"/>
      <c r="B34" s="71"/>
      <c r="C34" s="5970">
        <v>20</v>
      </c>
      <c r="D34" s="1763"/>
      <c r="E34" s="1759"/>
      <c r="F34" s="1764"/>
      <c r="G34" s="1764"/>
      <c r="H34" s="1759"/>
      <c r="I34" s="1760"/>
      <c r="J34" s="1760"/>
      <c r="K34" s="1760"/>
      <c r="L34" s="1760"/>
      <c r="M34" s="1760"/>
      <c r="N34" s="1760"/>
      <c r="O34" s="1760"/>
      <c r="P34" s="1760"/>
      <c r="Q34" s="1760"/>
      <c r="R34" s="1760"/>
      <c r="S34" s="1760"/>
      <c r="T34" s="1760"/>
      <c r="U34" s="1760"/>
      <c r="V34" s="1760"/>
      <c r="W34" s="1760"/>
      <c r="X34" s="1765">
        <f t="shared" si="2"/>
        <v>0</v>
      </c>
      <c r="Y34" s="41"/>
      <c r="Z34" s="5973">
        <f t="shared" si="3"/>
        <v>0</v>
      </c>
      <c r="AA34" s="1760"/>
      <c r="AB34" s="1760"/>
      <c r="AC34" s="1760"/>
      <c r="AD34" s="1760"/>
      <c r="AE34" s="1760"/>
      <c r="AF34" s="1760"/>
      <c r="AG34" s="1760"/>
      <c r="AH34" s="2023">
        <f t="shared" si="1"/>
        <v>0</v>
      </c>
      <c r="AI34" s="1766">
        <f t="shared" si="4"/>
        <v>0</v>
      </c>
      <c r="AJ34" s="4"/>
      <c r="AK34" s="5972"/>
      <c r="AL34" s="5972"/>
      <c r="AM34" s="71"/>
      <c r="AN34" s="267"/>
    </row>
    <row r="35" spans="1:40" s="5" customFormat="1" ht="13.8">
      <c r="A35" s="267"/>
      <c r="B35" s="71"/>
      <c r="C35" s="5970">
        <v>21</v>
      </c>
      <c r="D35" s="1763"/>
      <c r="E35" s="1759"/>
      <c r="F35" s="1764"/>
      <c r="G35" s="1764"/>
      <c r="H35" s="1759"/>
      <c r="I35" s="1760"/>
      <c r="J35" s="1760"/>
      <c r="K35" s="1760"/>
      <c r="L35" s="1760"/>
      <c r="M35" s="1760"/>
      <c r="N35" s="1760"/>
      <c r="O35" s="1760"/>
      <c r="P35" s="1760"/>
      <c r="Q35" s="1760"/>
      <c r="R35" s="1760"/>
      <c r="S35" s="1760"/>
      <c r="T35" s="1760"/>
      <c r="U35" s="1760"/>
      <c r="V35" s="1760"/>
      <c r="W35" s="1760"/>
      <c r="X35" s="1765">
        <f t="shared" si="2"/>
        <v>0</v>
      </c>
      <c r="Y35" s="41"/>
      <c r="Z35" s="5973">
        <f t="shared" si="3"/>
        <v>0</v>
      </c>
      <c r="AA35" s="1760"/>
      <c r="AB35" s="1760"/>
      <c r="AC35" s="1760"/>
      <c r="AD35" s="1760"/>
      <c r="AE35" s="1760"/>
      <c r="AF35" s="1760"/>
      <c r="AG35" s="1760"/>
      <c r="AH35" s="2023">
        <f t="shared" si="1"/>
        <v>0</v>
      </c>
      <c r="AI35" s="1766">
        <f t="shared" si="4"/>
        <v>0</v>
      </c>
      <c r="AJ35" s="4"/>
      <c r="AK35" s="5972"/>
      <c r="AL35" s="5972"/>
      <c r="AM35" s="71"/>
      <c r="AN35" s="267"/>
    </row>
    <row r="36" spans="1:40" s="5" customFormat="1" ht="13.8">
      <c r="A36" s="267"/>
      <c r="B36" s="71"/>
      <c r="C36" s="5970">
        <v>22</v>
      </c>
      <c r="D36" s="1763"/>
      <c r="E36" s="1759"/>
      <c r="F36" s="1764"/>
      <c r="G36" s="1764"/>
      <c r="H36" s="1759"/>
      <c r="I36" s="1760"/>
      <c r="J36" s="1760"/>
      <c r="K36" s="1760"/>
      <c r="L36" s="1760"/>
      <c r="M36" s="1760"/>
      <c r="N36" s="1760"/>
      <c r="O36" s="1760"/>
      <c r="P36" s="1760"/>
      <c r="Q36" s="1760"/>
      <c r="R36" s="1760"/>
      <c r="S36" s="1760"/>
      <c r="T36" s="1760"/>
      <c r="U36" s="1760"/>
      <c r="V36" s="1760"/>
      <c r="W36" s="1760"/>
      <c r="X36" s="1765">
        <f t="shared" si="2"/>
        <v>0</v>
      </c>
      <c r="Y36" s="41"/>
      <c r="Z36" s="5973">
        <f t="shared" si="3"/>
        <v>0</v>
      </c>
      <c r="AA36" s="1760"/>
      <c r="AB36" s="1760"/>
      <c r="AC36" s="1760"/>
      <c r="AD36" s="1760"/>
      <c r="AE36" s="1760"/>
      <c r="AF36" s="1760"/>
      <c r="AG36" s="1760"/>
      <c r="AH36" s="2023">
        <f t="shared" si="1"/>
        <v>0</v>
      </c>
      <c r="AI36" s="1766">
        <f t="shared" si="4"/>
        <v>0</v>
      </c>
      <c r="AJ36" s="4"/>
      <c r="AK36" s="5972"/>
      <c r="AL36" s="5972"/>
      <c r="AM36" s="71"/>
      <c r="AN36" s="267"/>
    </row>
    <row r="37" spans="1:40" s="5" customFormat="1" ht="13.8">
      <c r="A37" s="267"/>
      <c r="B37" s="71"/>
      <c r="C37" s="5970">
        <v>23</v>
      </c>
      <c r="D37" s="1763"/>
      <c r="E37" s="1759"/>
      <c r="F37" s="1764"/>
      <c r="G37" s="1764"/>
      <c r="H37" s="1759"/>
      <c r="I37" s="1760"/>
      <c r="J37" s="1760"/>
      <c r="K37" s="1760"/>
      <c r="L37" s="1760"/>
      <c r="M37" s="1760"/>
      <c r="N37" s="1760"/>
      <c r="O37" s="1760"/>
      <c r="P37" s="1760"/>
      <c r="Q37" s="1760"/>
      <c r="R37" s="1760"/>
      <c r="S37" s="1760"/>
      <c r="T37" s="1760"/>
      <c r="U37" s="1760"/>
      <c r="V37" s="1760"/>
      <c r="W37" s="1760"/>
      <c r="X37" s="1765">
        <f t="shared" si="2"/>
        <v>0</v>
      </c>
      <c r="Y37" s="41"/>
      <c r="Z37" s="5973">
        <f t="shared" si="3"/>
        <v>0</v>
      </c>
      <c r="AA37" s="1760"/>
      <c r="AB37" s="1760"/>
      <c r="AC37" s="1760"/>
      <c r="AD37" s="1760"/>
      <c r="AE37" s="1760"/>
      <c r="AF37" s="1760"/>
      <c r="AG37" s="1760"/>
      <c r="AH37" s="2023">
        <f t="shared" si="1"/>
        <v>0</v>
      </c>
      <c r="AI37" s="1766">
        <f t="shared" si="4"/>
        <v>0</v>
      </c>
      <c r="AJ37" s="4"/>
      <c r="AK37" s="5972"/>
      <c r="AL37" s="5972"/>
      <c r="AM37" s="71"/>
      <c r="AN37" s="267"/>
    </row>
    <row r="38" spans="1:40" s="5" customFormat="1" ht="13.8">
      <c r="A38" s="267"/>
      <c r="B38" s="71"/>
      <c r="C38" s="5970">
        <v>24</v>
      </c>
      <c r="D38" s="1763"/>
      <c r="E38" s="1759"/>
      <c r="F38" s="1764"/>
      <c r="G38" s="1764"/>
      <c r="H38" s="1759"/>
      <c r="I38" s="1760"/>
      <c r="J38" s="1760"/>
      <c r="K38" s="1760"/>
      <c r="L38" s="1760"/>
      <c r="M38" s="1760"/>
      <c r="N38" s="1760"/>
      <c r="O38" s="1760"/>
      <c r="P38" s="1760"/>
      <c r="Q38" s="1760"/>
      <c r="R38" s="1760"/>
      <c r="S38" s="1760"/>
      <c r="T38" s="1760"/>
      <c r="U38" s="1760"/>
      <c r="V38" s="1760"/>
      <c r="W38" s="1760"/>
      <c r="X38" s="1765">
        <f t="shared" si="2"/>
        <v>0</v>
      </c>
      <c r="Y38" s="41"/>
      <c r="Z38" s="5973">
        <f t="shared" si="3"/>
        <v>0</v>
      </c>
      <c r="AA38" s="1760"/>
      <c r="AB38" s="1760"/>
      <c r="AC38" s="1760"/>
      <c r="AD38" s="1760"/>
      <c r="AE38" s="1760"/>
      <c r="AF38" s="1760"/>
      <c r="AG38" s="1760"/>
      <c r="AH38" s="2023">
        <f t="shared" si="1"/>
        <v>0</v>
      </c>
      <c r="AI38" s="1766">
        <f t="shared" si="4"/>
        <v>0</v>
      </c>
      <c r="AJ38" s="4"/>
      <c r="AK38" s="5972"/>
      <c r="AL38" s="5972"/>
      <c r="AM38" s="71"/>
      <c r="AN38" s="267"/>
    </row>
    <row r="39" spans="1:40" s="5" customFormat="1" ht="13.8">
      <c r="A39" s="267"/>
      <c r="B39" s="71"/>
      <c r="C39" s="5970">
        <v>25</v>
      </c>
      <c r="D39" s="1763"/>
      <c r="E39" s="1759"/>
      <c r="F39" s="1764"/>
      <c r="G39" s="1764"/>
      <c r="H39" s="1759"/>
      <c r="I39" s="1760"/>
      <c r="J39" s="1760"/>
      <c r="K39" s="1760"/>
      <c r="L39" s="1760"/>
      <c r="M39" s="1760"/>
      <c r="N39" s="1760"/>
      <c r="O39" s="1760"/>
      <c r="P39" s="1760"/>
      <c r="Q39" s="1760"/>
      <c r="R39" s="1760"/>
      <c r="S39" s="1760"/>
      <c r="T39" s="1760"/>
      <c r="U39" s="1760"/>
      <c r="V39" s="1760"/>
      <c r="W39" s="1760"/>
      <c r="X39" s="1765">
        <f t="shared" si="2"/>
        <v>0</v>
      </c>
      <c r="Y39" s="41"/>
      <c r="Z39" s="5973">
        <f t="shared" si="3"/>
        <v>0</v>
      </c>
      <c r="AA39" s="1760"/>
      <c r="AB39" s="1760"/>
      <c r="AC39" s="1760"/>
      <c r="AD39" s="1760"/>
      <c r="AE39" s="1760"/>
      <c r="AF39" s="1760"/>
      <c r="AG39" s="1760"/>
      <c r="AH39" s="2023">
        <f t="shared" si="1"/>
        <v>0</v>
      </c>
      <c r="AI39" s="1766">
        <f t="shared" si="4"/>
        <v>0</v>
      </c>
      <c r="AJ39" s="4"/>
      <c r="AK39" s="5972"/>
      <c r="AL39" s="5972"/>
      <c r="AM39" s="71"/>
      <c r="AN39" s="267"/>
    </row>
    <row r="40" spans="1:40" s="5" customFormat="1" ht="13.8">
      <c r="A40" s="267"/>
      <c r="B40" s="71"/>
      <c r="C40" s="5970">
        <v>26</v>
      </c>
      <c r="D40" s="1763"/>
      <c r="E40" s="1759"/>
      <c r="F40" s="1764"/>
      <c r="G40" s="1764"/>
      <c r="H40" s="1759"/>
      <c r="I40" s="1760"/>
      <c r="J40" s="1760"/>
      <c r="K40" s="1760"/>
      <c r="L40" s="1760"/>
      <c r="M40" s="1760"/>
      <c r="N40" s="1760"/>
      <c r="O40" s="1760"/>
      <c r="P40" s="1760"/>
      <c r="Q40" s="1760"/>
      <c r="R40" s="1760"/>
      <c r="S40" s="1760"/>
      <c r="T40" s="1760"/>
      <c r="U40" s="1760"/>
      <c r="V40" s="1760"/>
      <c r="W40" s="1760"/>
      <c r="X40" s="1765">
        <f t="shared" si="2"/>
        <v>0</v>
      </c>
      <c r="Y40" s="41"/>
      <c r="Z40" s="5973">
        <f t="shared" si="3"/>
        <v>0</v>
      </c>
      <c r="AA40" s="1760"/>
      <c r="AB40" s="1760"/>
      <c r="AC40" s="1760"/>
      <c r="AD40" s="1760"/>
      <c r="AE40" s="1760"/>
      <c r="AF40" s="1760"/>
      <c r="AG40" s="1760"/>
      <c r="AH40" s="2023">
        <f t="shared" si="1"/>
        <v>0</v>
      </c>
      <c r="AI40" s="1766">
        <f t="shared" si="4"/>
        <v>0</v>
      </c>
      <c r="AJ40" s="4"/>
      <c r="AK40" s="5972"/>
      <c r="AL40" s="5972"/>
      <c r="AM40" s="71"/>
      <c r="AN40" s="267"/>
    </row>
    <row r="41" spans="1:40" s="5" customFormat="1" ht="13.8">
      <c r="A41" s="267"/>
      <c r="B41" s="71"/>
      <c r="C41" s="5970">
        <v>27</v>
      </c>
      <c r="D41" s="1763"/>
      <c r="E41" s="1759"/>
      <c r="F41" s="1764"/>
      <c r="G41" s="1764"/>
      <c r="H41" s="1759"/>
      <c r="I41" s="1760"/>
      <c r="J41" s="1760"/>
      <c r="K41" s="1760"/>
      <c r="L41" s="1760"/>
      <c r="M41" s="1760"/>
      <c r="N41" s="1760"/>
      <c r="O41" s="1760"/>
      <c r="P41" s="1760"/>
      <c r="Q41" s="1760"/>
      <c r="R41" s="1760"/>
      <c r="S41" s="1760"/>
      <c r="T41" s="1760"/>
      <c r="U41" s="1760"/>
      <c r="V41" s="1760"/>
      <c r="W41" s="1760"/>
      <c r="X41" s="1765">
        <f t="shared" si="2"/>
        <v>0</v>
      </c>
      <c r="Y41" s="41"/>
      <c r="Z41" s="5973">
        <f t="shared" si="3"/>
        <v>0</v>
      </c>
      <c r="AA41" s="1760"/>
      <c r="AB41" s="1760"/>
      <c r="AC41" s="1760"/>
      <c r="AD41" s="1760"/>
      <c r="AE41" s="1760"/>
      <c r="AF41" s="1760"/>
      <c r="AG41" s="1760"/>
      <c r="AH41" s="2023">
        <f t="shared" si="1"/>
        <v>0</v>
      </c>
      <c r="AI41" s="1766">
        <f t="shared" si="4"/>
        <v>0</v>
      </c>
      <c r="AJ41" s="4"/>
      <c r="AK41" s="5972"/>
      <c r="AL41" s="5972"/>
      <c r="AM41" s="71"/>
      <c r="AN41" s="267"/>
    </row>
    <row r="42" spans="1:40" s="5" customFormat="1" ht="13.8">
      <c r="A42" s="267"/>
      <c r="B42" s="71"/>
      <c r="C42" s="5970">
        <v>28</v>
      </c>
      <c r="D42" s="1763"/>
      <c r="E42" s="1759"/>
      <c r="F42" s="1764"/>
      <c r="G42" s="1764"/>
      <c r="H42" s="1759"/>
      <c r="I42" s="1760"/>
      <c r="J42" s="1760"/>
      <c r="K42" s="1760"/>
      <c r="L42" s="1760"/>
      <c r="M42" s="1760"/>
      <c r="N42" s="1760"/>
      <c r="O42" s="1760"/>
      <c r="P42" s="1760"/>
      <c r="Q42" s="1760"/>
      <c r="R42" s="1760"/>
      <c r="S42" s="1760"/>
      <c r="T42" s="1760"/>
      <c r="U42" s="1760"/>
      <c r="V42" s="1760"/>
      <c r="W42" s="1760"/>
      <c r="X42" s="1765">
        <f t="shared" si="2"/>
        <v>0</v>
      </c>
      <c r="Y42" s="41"/>
      <c r="Z42" s="5973">
        <f t="shared" si="3"/>
        <v>0</v>
      </c>
      <c r="AA42" s="1760"/>
      <c r="AB42" s="1760"/>
      <c r="AC42" s="1760"/>
      <c r="AD42" s="1760"/>
      <c r="AE42" s="1760"/>
      <c r="AF42" s="1760"/>
      <c r="AG42" s="1760"/>
      <c r="AH42" s="2023">
        <f t="shared" si="1"/>
        <v>0</v>
      </c>
      <c r="AI42" s="1766">
        <f t="shared" si="4"/>
        <v>0</v>
      </c>
      <c r="AJ42" s="4"/>
      <c r="AK42" s="5972"/>
      <c r="AL42" s="5972"/>
      <c r="AM42" s="71"/>
      <c r="AN42" s="267"/>
    </row>
    <row r="43" spans="1:40" s="5" customFormat="1" ht="13.8">
      <c r="A43" s="267"/>
      <c r="B43" s="71"/>
      <c r="C43" s="5970">
        <v>29</v>
      </c>
      <c r="D43" s="1763"/>
      <c r="E43" s="1759"/>
      <c r="F43" s="1764"/>
      <c r="G43" s="1764"/>
      <c r="H43" s="1759"/>
      <c r="I43" s="1760"/>
      <c r="J43" s="1760"/>
      <c r="K43" s="1760"/>
      <c r="L43" s="1760"/>
      <c r="M43" s="1760"/>
      <c r="N43" s="1760"/>
      <c r="O43" s="1760"/>
      <c r="P43" s="1760"/>
      <c r="Q43" s="1760"/>
      <c r="R43" s="1760"/>
      <c r="S43" s="1760"/>
      <c r="T43" s="1760"/>
      <c r="U43" s="1760"/>
      <c r="V43" s="1760"/>
      <c r="W43" s="1760"/>
      <c r="X43" s="1765">
        <f t="shared" si="2"/>
        <v>0</v>
      </c>
      <c r="Y43" s="41"/>
      <c r="Z43" s="5973">
        <f t="shared" si="3"/>
        <v>0</v>
      </c>
      <c r="AA43" s="1760"/>
      <c r="AB43" s="1760"/>
      <c r="AC43" s="1760"/>
      <c r="AD43" s="1760"/>
      <c r="AE43" s="1760"/>
      <c r="AF43" s="1760"/>
      <c r="AG43" s="1760"/>
      <c r="AH43" s="2023">
        <f t="shared" si="1"/>
        <v>0</v>
      </c>
      <c r="AI43" s="1766">
        <f t="shared" si="4"/>
        <v>0</v>
      </c>
      <c r="AJ43" s="4"/>
      <c r="AK43" s="5972"/>
      <c r="AL43" s="5972"/>
      <c r="AM43" s="71"/>
      <c r="AN43" s="267"/>
    </row>
    <row r="44" spans="1:40" s="5" customFormat="1" ht="13.8">
      <c r="A44" s="267"/>
      <c r="B44" s="71"/>
      <c r="C44" s="5970">
        <v>30</v>
      </c>
      <c r="D44" s="1763"/>
      <c r="E44" s="1759"/>
      <c r="F44" s="1764"/>
      <c r="G44" s="1764"/>
      <c r="H44" s="1759"/>
      <c r="I44" s="1760"/>
      <c r="J44" s="1760"/>
      <c r="K44" s="1760"/>
      <c r="L44" s="1760"/>
      <c r="M44" s="1760"/>
      <c r="N44" s="1760"/>
      <c r="O44" s="1760"/>
      <c r="P44" s="1760"/>
      <c r="Q44" s="1760"/>
      <c r="R44" s="1760"/>
      <c r="S44" s="1760"/>
      <c r="T44" s="1760"/>
      <c r="U44" s="1760"/>
      <c r="V44" s="1760"/>
      <c r="W44" s="1760"/>
      <c r="X44" s="1765">
        <f t="shared" si="2"/>
        <v>0</v>
      </c>
      <c r="Y44" s="41"/>
      <c r="Z44" s="5973">
        <f t="shared" si="3"/>
        <v>0</v>
      </c>
      <c r="AA44" s="1760"/>
      <c r="AB44" s="1760"/>
      <c r="AC44" s="1760"/>
      <c r="AD44" s="1760"/>
      <c r="AE44" s="1760"/>
      <c r="AF44" s="1760"/>
      <c r="AG44" s="1760"/>
      <c r="AH44" s="2023">
        <f t="shared" si="1"/>
        <v>0</v>
      </c>
      <c r="AI44" s="1766">
        <f t="shared" si="4"/>
        <v>0</v>
      </c>
      <c r="AJ44" s="4"/>
      <c r="AK44" s="5972"/>
      <c r="AL44" s="5972"/>
      <c r="AM44" s="71"/>
      <c r="AN44" s="267"/>
    </row>
    <row r="45" spans="1:40" s="5" customFormat="1" ht="13.8">
      <c r="A45" s="267"/>
      <c r="B45" s="71"/>
      <c r="C45" s="5970">
        <v>31</v>
      </c>
      <c r="D45" s="1763"/>
      <c r="E45" s="1759"/>
      <c r="F45" s="1764"/>
      <c r="G45" s="1764"/>
      <c r="H45" s="1759"/>
      <c r="I45" s="1760"/>
      <c r="J45" s="1760"/>
      <c r="K45" s="1760"/>
      <c r="L45" s="1760"/>
      <c r="M45" s="1760"/>
      <c r="N45" s="1760"/>
      <c r="O45" s="1760"/>
      <c r="P45" s="1760"/>
      <c r="Q45" s="1760"/>
      <c r="R45" s="1760"/>
      <c r="S45" s="1760"/>
      <c r="T45" s="1760"/>
      <c r="U45" s="1760"/>
      <c r="V45" s="1760"/>
      <c r="W45" s="1760"/>
      <c r="X45" s="1765">
        <f t="shared" si="2"/>
        <v>0</v>
      </c>
      <c r="Y45" s="41"/>
      <c r="Z45" s="5973">
        <f t="shared" si="3"/>
        <v>0</v>
      </c>
      <c r="AA45" s="1760"/>
      <c r="AB45" s="1760"/>
      <c r="AC45" s="1760"/>
      <c r="AD45" s="1760"/>
      <c r="AE45" s="1760"/>
      <c r="AF45" s="1760"/>
      <c r="AG45" s="1760"/>
      <c r="AH45" s="2023">
        <f t="shared" si="1"/>
        <v>0</v>
      </c>
      <c r="AI45" s="1766">
        <f t="shared" si="4"/>
        <v>0</v>
      </c>
      <c r="AJ45" s="4"/>
      <c r="AK45" s="5972"/>
      <c r="AL45" s="5972"/>
      <c r="AM45" s="71"/>
      <c r="AN45" s="267"/>
    </row>
    <row r="46" spans="1:40" s="5" customFormat="1" ht="13.8">
      <c r="A46" s="267"/>
      <c r="B46" s="71"/>
      <c r="C46" s="5970">
        <v>32</v>
      </c>
      <c r="D46" s="1763" t="b">
        <v>1</v>
      </c>
      <c r="E46" s="1759"/>
      <c r="F46" s="1764"/>
      <c r="G46" s="1764"/>
      <c r="H46" s="1759"/>
      <c r="I46" s="1760"/>
      <c r="J46" s="1760"/>
      <c r="K46" s="1760"/>
      <c r="L46" s="1760"/>
      <c r="M46" s="1760"/>
      <c r="N46" s="1760"/>
      <c r="O46" s="1760"/>
      <c r="P46" s="1760"/>
      <c r="Q46" s="1760"/>
      <c r="R46" s="1760"/>
      <c r="S46" s="1760"/>
      <c r="T46" s="1760"/>
      <c r="U46" s="1760"/>
      <c r="V46" s="1760"/>
      <c r="W46" s="1760"/>
      <c r="X46" s="1765">
        <f t="shared" si="2"/>
        <v>0</v>
      </c>
      <c r="Y46" s="41"/>
      <c r="Z46" s="5973">
        <f t="shared" si="3"/>
        <v>0</v>
      </c>
      <c r="AA46" s="1760"/>
      <c r="AB46" s="1760"/>
      <c r="AC46" s="1760"/>
      <c r="AD46" s="1760"/>
      <c r="AE46" s="1760"/>
      <c r="AF46" s="1760"/>
      <c r="AG46" s="1760"/>
      <c r="AH46" s="2023">
        <f t="shared" si="1"/>
        <v>0</v>
      </c>
      <c r="AI46" s="1766">
        <f t="shared" si="4"/>
        <v>0</v>
      </c>
      <c r="AJ46" s="4"/>
      <c r="AK46" s="5972"/>
      <c r="AL46" s="5972"/>
      <c r="AM46" s="71"/>
      <c r="AN46" s="267"/>
    </row>
    <row r="47" spans="1:40" s="5" customFormat="1" ht="13.8">
      <c r="A47" s="267"/>
      <c r="B47" s="71"/>
      <c r="C47" s="5970">
        <v>33</v>
      </c>
      <c r="D47" s="1763" t="b">
        <v>1</v>
      </c>
      <c r="E47" s="1759"/>
      <c r="F47" s="1764"/>
      <c r="G47" s="1764"/>
      <c r="H47" s="1759"/>
      <c r="I47" s="1760"/>
      <c r="J47" s="1760"/>
      <c r="K47" s="1760"/>
      <c r="L47" s="1760"/>
      <c r="M47" s="1760"/>
      <c r="N47" s="1760"/>
      <c r="O47" s="1760"/>
      <c r="P47" s="1760"/>
      <c r="Q47" s="1760"/>
      <c r="R47" s="1760"/>
      <c r="S47" s="1760"/>
      <c r="T47" s="1760"/>
      <c r="U47" s="1760"/>
      <c r="V47" s="1760"/>
      <c r="W47" s="1760"/>
      <c r="X47" s="1765">
        <f t="shared" si="2"/>
        <v>0</v>
      </c>
      <c r="Y47" s="41"/>
      <c r="Z47" s="5973">
        <f t="shared" si="3"/>
        <v>0</v>
      </c>
      <c r="AA47" s="1760"/>
      <c r="AB47" s="1760"/>
      <c r="AC47" s="1760"/>
      <c r="AD47" s="1760"/>
      <c r="AE47" s="1760"/>
      <c r="AF47" s="1760"/>
      <c r="AG47" s="1760"/>
      <c r="AH47" s="2023">
        <f>AE47+AF47-AG47</f>
        <v>0</v>
      </c>
      <c r="AI47" s="1766">
        <f t="shared" si="4"/>
        <v>0</v>
      </c>
      <c r="AJ47" s="4"/>
      <c r="AK47" s="5972"/>
      <c r="AL47" s="5972"/>
      <c r="AM47" s="71"/>
      <c r="AN47" s="267"/>
    </row>
    <row r="48" spans="1:40" s="5" customFormat="1" ht="13.8">
      <c r="A48" s="267"/>
      <c r="B48" s="71"/>
      <c r="C48" s="5970">
        <v>34</v>
      </c>
      <c r="D48" s="1763"/>
      <c r="E48" s="1759"/>
      <c r="F48" s="1764"/>
      <c r="G48" s="1764"/>
      <c r="H48" s="1759"/>
      <c r="I48" s="1760"/>
      <c r="J48" s="1760"/>
      <c r="K48" s="1760"/>
      <c r="L48" s="1760"/>
      <c r="M48" s="1760"/>
      <c r="N48" s="1760"/>
      <c r="O48" s="1760"/>
      <c r="P48" s="1760"/>
      <c r="Q48" s="1760"/>
      <c r="R48" s="1760"/>
      <c r="S48" s="1760"/>
      <c r="T48" s="1760"/>
      <c r="U48" s="1760"/>
      <c r="V48" s="1760"/>
      <c r="W48" s="1760"/>
      <c r="X48" s="1765">
        <f t="shared" si="2"/>
        <v>0</v>
      </c>
      <c r="Y48" s="41"/>
      <c r="Z48" s="5973">
        <f t="shared" si="3"/>
        <v>0</v>
      </c>
      <c r="AA48" s="1760"/>
      <c r="AB48" s="1760"/>
      <c r="AC48" s="1760"/>
      <c r="AD48" s="1760"/>
      <c r="AE48" s="1760"/>
      <c r="AF48" s="1760"/>
      <c r="AG48" s="1760"/>
      <c r="AH48" s="2023">
        <f t="shared" si="1"/>
        <v>0</v>
      </c>
      <c r="AI48" s="1766">
        <f t="shared" si="4"/>
        <v>0</v>
      </c>
      <c r="AJ48" s="4"/>
      <c r="AK48" s="5972"/>
      <c r="AL48" s="5972"/>
      <c r="AM48" s="71"/>
      <c r="AN48" s="267"/>
    </row>
    <row r="49" spans="1:40" s="698" customFormat="1" ht="13.8">
      <c r="A49" s="265"/>
      <c r="B49" s="4"/>
      <c r="C49" s="5974" t="s">
        <v>2803</v>
      </c>
      <c r="D49" s="5975"/>
      <c r="E49" s="5976"/>
      <c r="F49" s="5977"/>
      <c r="G49" s="5977"/>
      <c r="H49" s="5976"/>
      <c r="I49" s="5977"/>
      <c r="J49" s="5978">
        <f>SUMIF($D$15:$D$48,TRUE,J15:J48)</f>
        <v>0</v>
      </c>
      <c r="K49" s="5979"/>
      <c r="L49" s="5978">
        <f>SUMIF($D$15:$D$48,TRUE,L15:L48)</f>
        <v>0</v>
      </c>
      <c r="M49" s="5978">
        <f t="shared" ref="M49:W49" si="5">SUMIF($D$15:$D$48,TRUE,M15:M48)</f>
        <v>0</v>
      </c>
      <c r="N49" s="5978">
        <f t="shared" si="5"/>
        <v>0</v>
      </c>
      <c r="O49" s="5978">
        <f t="shared" si="5"/>
        <v>0</v>
      </c>
      <c r="P49" s="5978">
        <f t="shared" si="5"/>
        <v>0</v>
      </c>
      <c r="Q49" s="5978">
        <f t="shared" ref="Q49" si="6">SUMIF($D$15:$D$48,TRUE,Q15:Q48)</f>
        <v>0</v>
      </c>
      <c r="R49" s="5978"/>
      <c r="S49" s="5978"/>
      <c r="T49" s="5978"/>
      <c r="U49" s="5978">
        <f t="shared" si="5"/>
        <v>0</v>
      </c>
      <c r="V49" s="5978">
        <f t="shared" si="5"/>
        <v>0</v>
      </c>
      <c r="W49" s="5978">
        <f t="shared" si="5"/>
        <v>0</v>
      </c>
      <c r="X49" s="5980">
        <f>SUMIF($D$15:$D$48,TRUE,X15:X48)</f>
        <v>0</v>
      </c>
      <c r="Y49" s="41"/>
      <c r="Z49" s="5981">
        <f t="shared" ref="Z49:AH49" si="7">SUMIF($D$15:$D$48,TRUE,Z15:Z48)</f>
        <v>0</v>
      </c>
      <c r="AA49" s="5978">
        <f>SUMIF($D$15:$D$48,TRUE,AA15:AA48)</f>
        <v>0</v>
      </c>
      <c r="AB49" s="5978">
        <f t="shared" si="7"/>
        <v>0</v>
      </c>
      <c r="AC49" s="5978">
        <f t="shared" si="7"/>
        <v>0</v>
      </c>
      <c r="AD49" s="5978">
        <f t="shared" si="7"/>
        <v>0</v>
      </c>
      <c r="AE49" s="5978">
        <f>SUMIF($D$15:$D$48,TRUE,AE15:AE48)</f>
        <v>0</v>
      </c>
      <c r="AF49" s="5978">
        <f>SUMIF($D$15:$D$48,TRUE,AF15:AF48)</f>
        <v>0</v>
      </c>
      <c r="AG49" s="5978">
        <f t="shared" si="7"/>
        <v>0</v>
      </c>
      <c r="AH49" s="5978">
        <f t="shared" si="7"/>
        <v>0</v>
      </c>
      <c r="AI49" s="5980">
        <f>SUMIF($D$15:$D$48,TRUE,AI15:AI48)</f>
        <v>0</v>
      </c>
      <c r="AJ49" s="814"/>
      <c r="AK49" s="5982">
        <f>SUMIF($D$15:$D$48,TRUE,AK15:AK48)</f>
        <v>0</v>
      </c>
      <c r="AL49" s="5982">
        <f>SUMIF($D$15:$D$48,TRUE,AL15:AL48)</f>
        <v>0</v>
      </c>
      <c r="AM49" s="810"/>
      <c r="AN49" s="811"/>
    </row>
    <row r="50" spans="1:40" thickBot="1">
      <c r="A50" s="261"/>
      <c r="B50" s="2"/>
      <c r="C50" s="5983" t="s">
        <v>2804</v>
      </c>
      <c r="D50" s="5984"/>
      <c r="E50" s="5985"/>
      <c r="F50" s="5984"/>
      <c r="G50" s="5984"/>
      <c r="H50" s="5985"/>
      <c r="I50" s="5984"/>
      <c r="J50" s="5986">
        <f>SUM(J15:J48)</f>
        <v>0</v>
      </c>
      <c r="K50" s="5987"/>
      <c r="L50" s="5986">
        <f>SUM(L15:L48)</f>
        <v>0</v>
      </c>
      <c r="M50" s="5986">
        <f t="shared" ref="M50:W50" si="8">SUM(M15:M48)</f>
        <v>0</v>
      </c>
      <c r="N50" s="5986">
        <f t="shared" si="8"/>
        <v>0</v>
      </c>
      <c r="O50" s="5986">
        <f t="shared" si="8"/>
        <v>0</v>
      </c>
      <c r="P50" s="5986">
        <f t="shared" si="8"/>
        <v>0</v>
      </c>
      <c r="Q50" s="5986">
        <f t="shared" ref="Q50" si="9">SUM(Q15:Q48)</f>
        <v>0</v>
      </c>
      <c r="R50" s="5986"/>
      <c r="S50" s="5986"/>
      <c r="T50" s="5986"/>
      <c r="U50" s="5986">
        <f t="shared" si="8"/>
        <v>0</v>
      </c>
      <c r="V50" s="5986">
        <f t="shared" si="8"/>
        <v>0</v>
      </c>
      <c r="W50" s="5986">
        <f t="shared" si="8"/>
        <v>0</v>
      </c>
      <c r="X50" s="5988">
        <f>SUM(X15:X48)</f>
        <v>0</v>
      </c>
      <c r="Y50" s="41"/>
      <c r="Z50" s="5989">
        <f t="shared" ref="Z50:AH50" si="10">SUM(Z15:Z48)</f>
        <v>0</v>
      </c>
      <c r="AA50" s="5986">
        <f>SUM(AA15:AA48)</f>
        <v>0</v>
      </c>
      <c r="AB50" s="5986">
        <f t="shared" si="10"/>
        <v>0</v>
      </c>
      <c r="AC50" s="5986">
        <f t="shared" si="10"/>
        <v>0</v>
      </c>
      <c r="AD50" s="5986">
        <f t="shared" si="10"/>
        <v>0</v>
      </c>
      <c r="AE50" s="5986">
        <f>SUM(AE15:AE48)</f>
        <v>0</v>
      </c>
      <c r="AF50" s="5986">
        <f>SUM(AF15:AF48)</f>
        <v>0</v>
      </c>
      <c r="AG50" s="5986">
        <f t="shared" si="10"/>
        <v>0</v>
      </c>
      <c r="AH50" s="5986">
        <f t="shared" si="10"/>
        <v>0</v>
      </c>
      <c r="AI50" s="5988">
        <f>SUM(AI15:AI48)</f>
        <v>0</v>
      </c>
      <c r="AJ50" s="815"/>
      <c r="AK50" s="2570">
        <f>SUM(AK15:AK48)</f>
        <v>0</v>
      </c>
      <c r="AL50" s="2570">
        <f>SUM(AL15:AL48)</f>
        <v>0</v>
      </c>
      <c r="AM50" s="812"/>
      <c r="AN50" s="813"/>
    </row>
    <row r="51" spans="1:40" s="698" customFormat="1" ht="14.4">
      <c r="A51" s="265"/>
      <c r="B51" s="4"/>
      <c r="C51" s="31"/>
      <c r="D51" s="31"/>
      <c r="E51" s="802"/>
      <c r="F51" s="109"/>
      <c r="G51" s="109"/>
      <c r="H51" s="801"/>
      <c r="I51" s="109"/>
      <c r="J51" s="109"/>
      <c r="K51" s="4"/>
      <c r="L51" s="4"/>
      <c r="M51" s="4"/>
      <c r="N51" s="4"/>
      <c r="O51" s="4"/>
      <c r="P51" s="4"/>
      <c r="Q51" s="4"/>
      <c r="R51" s="4"/>
      <c r="S51" s="4"/>
      <c r="T51" s="4"/>
      <c r="U51" s="4"/>
      <c r="V51" s="4"/>
      <c r="W51" s="4"/>
      <c r="X51" s="4"/>
      <c r="Y51" s="41"/>
      <c r="Z51" s="108"/>
      <c r="AA51" s="37"/>
      <c r="AB51" s="31"/>
      <c r="AC51" s="31"/>
      <c r="AD51" s="31"/>
      <c r="AE51" s="31"/>
      <c r="AF51" s="31"/>
      <c r="AG51" s="31"/>
      <c r="AH51" s="31"/>
      <c r="AI51" s="38"/>
      <c r="AJ51" s="4"/>
      <c r="AK51" s="4"/>
      <c r="AL51" s="4"/>
      <c r="AM51" s="4"/>
      <c r="AN51" s="265"/>
    </row>
    <row r="52" spans="1:40" s="698" customFormat="1" ht="13.8">
      <c r="A52" s="265"/>
      <c r="B52" s="4"/>
      <c r="C52" s="4"/>
      <c r="D52" s="36"/>
      <c r="E52" s="803" t="s">
        <v>445</v>
      </c>
      <c r="F52" s="4"/>
      <c r="G52" s="4"/>
      <c r="H52" s="809"/>
      <c r="I52" s="4"/>
      <c r="J52" s="4"/>
      <c r="K52" s="4"/>
      <c r="L52" s="4"/>
      <c r="M52" s="4"/>
      <c r="N52" s="4"/>
      <c r="O52" s="4"/>
      <c r="P52" s="4"/>
      <c r="Q52" s="4"/>
      <c r="R52" s="4"/>
      <c r="S52" s="4"/>
      <c r="T52" s="4"/>
      <c r="U52" s="4"/>
      <c r="V52" s="4"/>
      <c r="W52" s="4"/>
      <c r="X52" s="4"/>
      <c r="Y52" s="41"/>
      <c r="Z52" s="107"/>
      <c r="AA52" s="37"/>
      <c r="AB52" s="41"/>
      <c r="AC52" s="311"/>
      <c r="AD52" s="311"/>
      <c r="AE52" s="311"/>
      <c r="AF52" s="311"/>
      <c r="AG52" s="312"/>
      <c r="AH52" s="311"/>
      <c r="AI52" s="38"/>
      <c r="AJ52" s="4"/>
      <c r="AK52" s="4"/>
      <c r="AL52" s="4"/>
      <c r="AM52" s="4"/>
      <c r="AN52" s="265"/>
    </row>
    <row r="53" spans="1:40" s="698" customFormat="1" ht="13.8">
      <c r="A53" s="265"/>
      <c r="B53" s="4"/>
      <c r="C53" s="4"/>
      <c r="D53" s="38"/>
      <c r="E53" s="804" t="s">
        <v>3452</v>
      </c>
      <c r="F53" s="4"/>
      <c r="G53" s="4"/>
      <c r="H53" s="809"/>
      <c r="I53" s="4"/>
      <c r="J53" s="4"/>
      <c r="K53" s="4"/>
      <c r="L53" s="4"/>
      <c r="M53" s="4"/>
      <c r="N53" s="4"/>
      <c r="O53" s="4"/>
      <c r="P53" s="4"/>
      <c r="Q53" s="4"/>
      <c r="R53" s="4"/>
      <c r="S53" s="4"/>
      <c r="T53" s="4"/>
      <c r="U53" s="4"/>
      <c r="V53" s="4"/>
      <c r="W53" s="4"/>
      <c r="X53" s="4"/>
      <c r="Y53" s="41"/>
      <c r="Z53" s="107"/>
      <c r="AA53" s="106"/>
      <c r="AB53" s="106"/>
      <c r="AC53" s="311"/>
      <c r="AD53" s="311"/>
      <c r="AE53" s="311"/>
      <c r="AF53" s="311"/>
      <c r="AG53" s="311"/>
      <c r="AH53" s="311"/>
      <c r="AI53" s="38"/>
      <c r="AJ53" s="4"/>
      <c r="AK53" s="4"/>
      <c r="AL53" s="4"/>
      <c r="AM53" s="4"/>
      <c r="AN53" s="265"/>
    </row>
    <row r="54" spans="1:40" ht="14.4">
      <c r="A54" s="261"/>
      <c r="B54" s="2"/>
      <c r="C54" s="2"/>
      <c r="D54" s="2"/>
      <c r="E54" s="804" t="s">
        <v>3453</v>
      </c>
      <c r="F54" s="2"/>
      <c r="G54" s="2"/>
      <c r="H54" s="800"/>
      <c r="I54" s="2"/>
      <c r="J54" s="2"/>
      <c r="K54" s="2"/>
      <c r="L54" s="2"/>
      <c r="M54" s="2"/>
      <c r="N54" s="2"/>
      <c r="O54" s="2"/>
      <c r="P54" s="2"/>
      <c r="Q54" s="2"/>
      <c r="R54" s="2"/>
      <c r="S54" s="2"/>
      <c r="T54" s="2"/>
      <c r="U54" s="2"/>
      <c r="V54" s="2"/>
      <c r="W54" s="2"/>
      <c r="X54" s="2"/>
      <c r="Y54" s="41"/>
      <c r="Z54" s="104"/>
      <c r="AA54" s="37"/>
      <c r="AB54" s="2"/>
      <c r="AC54" s="2"/>
      <c r="AD54" s="2"/>
      <c r="AE54" s="2"/>
      <c r="AF54" s="2"/>
      <c r="AG54" s="2"/>
      <c r="AH54" s="2"/>
      <c r="AI54" s="2"/>
      <c r="AJ54" s="2"/>
      <c r="AK54" s="685"/>
      <c r="AL54" s="685"/>
      <c r="AM54" s="2"/>
      <c r="AN54" s="261"/>
    </row>
    <row r="55" spans="1:40" ht="14.4">
      <c r="A55" s="261"/>
      <c r="B55" s="2"/>
      <c r="C55" s="313"/>
      <c r="D55" s="313"/>
      <c r="E55" s="805"/>
      <c r="F55" s="313"/>
      <c r="G55" s="313"/>
      <c r="H55" s="805"/>
      <c r="I55" s="313"/>
      <c r="J55" s="313"/>
      <c r="K55" s="313"/>
      <c r="L55" s="313"/>
      <c r="M55" s="313"/>
      <c r="N55" s="313"/>
      <c r="O55" s="313"/>
      <c r="P55" s="313"/>
      <c r="Q55" s="313"/>
      <c r="R55" s="313"/>
      <c r="S55" s="313"/>
      <c r="T55" s="313"/>
      <c r="U55" s="313"/>
      <c r="V55" s="313"/>
      <c r="W55" s="313"/>
      <c r="X55" s="313"/>
      <c r="Y55" s="41"/>
      <c r="Z55" s="313"/>
      <c r="AA55" s="313"/>
      <c r="AB55" s="313"/>
      <c r="AC55" s="313"/>
      <c r="AD55" s="313"/>
      <c r="AE55" s="313"/>
      <c r="AF55" s="313"/>
      <c r="AG55" s="313"/>
      <c r="AH55" s="313"/>
      <c r="AI55" s="313"/>
      <c r="AJ55" s="313"/>
      <c r="AK55" s="2"/>
      <c r="AL55" s="2"/>
      <c r="AM55" s="2"/>
      <c r="AN55" s="261"/>
    </row>
    <row r="56" spans="1:40" ht="14.4">
      <c r="A56" s="261"/>
      <c r="B56" s="261"/>
      <c r="C56" s="261"/>
      <c r="D56" s="261"/>
      <c r="E56" s="806"/>
      <c r="F56" s="261"/>
      <c r="G56" s="261"/>
      <c r="H56" s="806"/>
      <c r="I56" s="261"/>
      <c r="J56" s="261"/>
      <c r="K56" s="261"/>
      <c r="L56" s="261"/>
      <c r="M56" s="261"/>
      <c r="N56" s="261"/>
      <c r="O56" s="261"/>
      <c r="P56" s="261"/>
      <c r="Q56" s="261"/>
      <c r="R56" s="261"/>
      <c r="S56" s="261"/>
      <c r="T56" s="261"/>
      <c r="U56" s="261"/>
      <c r="V56" s="261"/>
      <c r="W56" s="261"/>
      <c r="X56" s="261"/>
      <c r="Y56" s="1321"/>
      <c r="Z56" s="261"/>
      <c r="AA56" s="261"/>
      <c r="AB56" s="261"/>
      <c r="AC56" s="261"/>
      <c r="AD56" s="261"/>
      <c r="AE56" s="261"/>
      <c r="AF56" s="261"/>
      <c r="AG56" s="261"/>
      <c r="AH56" s="261"/>
      <c r="AI56" s="261"/>
      <c r="AJ56" s="261"/>
      <c r="AK56" s="261"/>
      <c r="AL56" s="261"/>
      <c r="AM56" s="261"/>
      <c r="AN56" s="261"/>
    </row>
    <row r="57" spans="1:40" ht="14.4" hidden="1">
      <c r="A57" s="261"/>
      <c r="B57" s="261"/>
      <c r="C57" s="261"/>
      <c r="D57" s="261"/>
      <c r="E57" s="806"/>
      <c r="F57" s="261"/>
      <c r="G57" s="261"/>
      <c r="H57" s="806"/>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1"/>
      <c r="AL57" s="261"/>
      <c r="AM57" s="261"/>
      <c r="AN57" s="261"/>
    </row>
  </sheetData>
  <sheetProtection formatCells="0" formatColumns="0" formatRows="0"/>
  <customSheetViews>
    <customSheetView guid="{F416BD5B-C3AD-4F61-AAB2-55950A9B7E72}">
      <selection activeCell="B17" sqref="B17"/>
      <pageMargins left="0" right="0" top="0" bottom="0" header="0" footer="0"/>
      <pageSetup paperSize="9" orientation="portrait" r:id="rId1"/>
    </customSheetView>
    <customSheetView guid="{E14211BF-3959-45CF-A937-AD36AACCEFAC}" showGridLines="0">
      <pane xSplit="3" ySplit="13" topLeftCell="D14" activePane="bottomRight" state="frozen"/>
      <selection pane="bottomRight" activeCell="D14" sqref="D14"/>
      <pageMargins left="0" right="0" top="0" bottom="0" header="0" footer="0"/>
    </customSheetView>
    <customSheetView guid="{DD364770-73A1-4C6D-9516-629A57F0EB18}" showGridLines="0">
      <selection activeCell="B10" sqref="B10"/>
      <pageMargins left="0" right="0" top="0" bottom="0" header="0" footer="0"/>
    </customSheetView>
    <customSheetView guid="{41E394DC-1FDD-4D1F-8620-137B7012DC10}" showGridLines="0">
      <pane xSplit="3" ySplit="13" topLeftCell="D14" activePane="bottomRight" state="frozen"/>
      <selection pane="bottomRight" activeCell="D14" sqref="D14"/>
      <pageMargins left="0" right="0" top="0" bottom="0" header="0" footer="0"/>
    </customSheetView>
    <customSheetView guid="{CC70D5D3-3A1F-46AA-BDCE-F692C2C36BEE}">
      <pane xSplit="3" ySplit="13" topLeftCell="U15" activePane="bottomRight" state="frozen"/>
      <selection pane="bottomRight" activeCell="AD24" sqref="AD24"/>
      <pageMargins left="0" right="0" top="0" bottom="0" header="0" footer="0"/>
      <pageSetup paperSize="9" orientation="portrait" r:id="rId2"/>
    </customSheetView>
  </customSheetViews>
  <mergeCells count="13">
    <mergeCell ref="AA9:AA12"/>
    <mergeCell ref="AB9:AB12"/>
    <mergeCell ref="AI9:AI11"/>
    <mergeCell ref="S8:S11"/>
    <mergeCell ref="T8:T12"/>
    <mergeCell ref="D4:F4"/>
    <mergeCell ref="D5:F5"/>
    <mergeCell ref="C8:C12"/>
    <mergeCell ref="Q8:Q12"/>
    <mergeCell ref="R8:R12"/>
    <mergeCell ref="G8:G12"/>
    <mergeCell ref="F8:F12"/>
    <mergeCell ref="H8:H12"/>
  </mergeCells>
  <hyperlinks>
    <hyperlink ref="AM2" location="Index!A1" display="Index" xr:uid="{8C5FC54B-9AD4-426A-8E07-7CBE541052B3}"/>
  </hyperlinks>
  <pageMargins left="0.7" right="0.7" top="0.75" bottom="0.75" header="0.3" footer="0.3"/>
  <pageSetup paperSize="9" orientation="portrait"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tabColor rgb="FFFF0000"/>
    <pageSetUpPr fitToPage="1"/>
  </sheetPr>
  <dimension ref="A1:AM67"/>
  <sheetViews>
    <sheetView zoomScale="70" zoomScaleNormal="70" workbookViewId="0">
      <selection activeCell="J16" sqref="J16"/>
    </sheetView>
  </sheetViews>
  <sheetFormatPr defaultColWidth="0" defaultRowHeight="12.75" customHeight="1" zeroHeight="1"/>
  <cols>
    <col min="1" max="1" width="3.109375" style="99" customWidth="1"/>
    <col min="2" max="2" width="7.88671875" style="1093" customWidth="1"/>
    <col min="3" max="3" width="36.6640625" style="99" customWidth="1"/>
    <col min="4" max="4" width="19.88671875" style="99" customWidth="1"/>
    <col min="5" max="5" width="17.44140625" style="99" customWidth="1"/>
    <col min="6" max="6" width="24" style="99" customWidth="1"/>
    <col min="7" max="7" width="14.88671875" style="99" customWidth="1"/>
    <col min="8" max="8" width="13.6640625" style="99" bestFit="1" customWidth="1"/>
    <col min="9" max="9" width="12.6640625" style="99" customWidth="1"/>
    <col min="10" max="10" width="14.109375" style="99" customWidth="1"/>
    <col min="11" max="11" width="12.6640625" style="1091" customWidth="1"/>
    <col min="12" max="13" width="14.6640625" style="99" customWidth="1"/>
    <col min="14" max="22" width="18.6640625" style="99" customWidth="1"/>
    <col min="23" max="23" width="4.109375" style="99" customWidth="1"/>
    <col min="24" max="33" width="18.6640625" style="99" customWidth="1"/>
    <col min="34" max="34" width="3.88671875" style="99" customWidth="1"/>
    <col min="35" max="37" width="18.6640625" style="99" customWidth="1"/>
    <col min="38" max="39" width="9.109375" style="99" customWidth="1"/>
    <col min="40" max="16384" width="9.109375" style="99" hidden="1"/>
  </cols>
  <sheetData>
    <row r="1" spans="1:39" ht="13.2">
      <c r="A1" s="164"/>
      <c r="B1" s="179"/>
      <c r="C1" s="164"/>
      <c r="D1" s="164"/>
      <c r="E1" s="164"/>
      <c r="F1" s="164"/>
      <c r="G1" s="164"/>
      <c r="H1" s="164"/>
      <c r="I1" s="164"/>
      <c r="J1" s="164"/>
      <c r="K1" s="745"/>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row>
    <row r="2" spans="1:39" ht="13.2">
      <c r="A2" s="164"/>
      <c r="B2" s="144" t="s">
        <v>217</v>
      </c>
      <c r="C2" s="121"/>
      <c r="D2" s="121"/>
      <c r="E2" s="121"/>
      <c r="F2" s="121"/>
      <c r="G2" s="121"/>
      <c r="H2" s="121"/>
      <c r="I2" s="121"/>
      <c r="J2" s="121"/>
      <c r="K2" s="742"/>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2204" t="s">
        <v>1</v>
      </c>
      <c r="AM2" s="164"/>
    </row>
    <row r="3" spans="1:39" s="906" customFormat="1" ht="15.6">
      <c r="A3" s="163"/>
      <c r="B3" s="248"/>
      <c r="C3" s="4961" t="s">
        <v>3454</v>
      </c>
      <c r="D3" s="4651"/>
      <c r="E3" s="4651"/>
      <c r="F3" s="4652"/>
      <c r="G3" s="248"/>
      <c r="H3" s="248"/>
      <c r="I3" s="248"/>
      <c r="J3" s="248"/>
      <c r="K3" s="743"/>
      <c r="L3" s="248"/>
      <c r="M3" s="248"/>
      <c r="N3" s="248"/>
      <c r="O3" s="248"/>
      <c r="P3" s="248"/>
      <c r="Q3" s="248"/>
      <c r="R3" s="248"/>
      <c r="S3" s="248"/>
      <c r="T3" s="248"/>
      <c r="U3" s="248"/>
      <c r="V3" s="248"/>
      <c r="W3" s="248"/>
      <c r="X3" s="248"/>
      <c r="Y3" s="248"/>
      <c r="Z3" s="248"/>
      <c r="AA3" s="248"/>
      <c r="AB3" s="248"/>
      <c r="AC3" s="248"/>
      <c r="AD3" s="248"/>
      <c r="AE3" s="248"/>
      <c r="AF3" s="248"/>
      <c r="AG3" s="39"/>
      <c r="AH3" s="119"/>
      <c r="AI3" s="39"/>
      <c r="AJ3" s="39"/>
      <c r="AK3" s="39"/>
      <c r="AL3" s="119"/>
      <c r="AM3" s="163"/>
    </row>
    <row r="4" spans="1:39" s="906" customFormat="1" ht="15.6">
      <c r="A4" s="163"/>
      <c r="B4" s="248"/>
      <c r="C4" s="4439" t="s">
        <v>723</v>
      </c>
      <c r="D4" s="8341" t="str">
        <f>J!E4</f>
        <v>ABC Company</v>
      </c>
      <c r="E4" s="8342"/>
      <c r="F4" s="8343"/>
      <c r="G4" s="248"/>
      <c r="H4" s="248"/>
      <c r="I4" s="248"/>
      <c r="J4" s="248"/>
      <c r="K4" s="743"/>
      <c r="L4" s="248"/>
      <c r="M4" s="248"/>
      <c r="N4" s="248"/>
      <c r="O4" s="248"/>
      <c r="P4" s="248"/>
      <c r="Q4" s="248"/>
      <c r="R4" s="248"/>
      <c r="S4" s="248"/>
      <c r="T4" s="248"/>
      <c r="U4" s="248"/>
      <c r="V4" s="248"/>
      <c r="W4" s="248"/>
      <c r="X4" s="248"/>
      <c r="Y4" s="248"/>
      <c r="Z4" s="248"/>
      <c r="AA4" s="248"/>
      <c r="AB4" s="248"/>
      <c r="AC4" s="248"/>
      <c r="AD4" s="248"/>
      <c r="AE4" s="248"/>
      <c r="AF4" s="248"/>
      <c r="AG4" s="248"/>
      <c r="AH4" s="119"/>
      <c r="AI4" s="119"/>
      <c r="AJ4" s="119"/>
      <c r="AK4" s="119"/>
      <c r="AL4" s="119"/>
      <c r="AM4" s="163"/>
    </row>
    <row r="5" spans="1:39" s="906" customFormat="1" ht="15.6">
      <c r="A5" s="163"/>
      <c r="B5" s="248"/>
      <c r="C5" s="4443" t="s">
        <v>724</v>
      </c>
      <c r="D5" s="8344" t="str">
        <f>J!E5</f>
        <v>31 December 202x</v>
      </c>
      <c r="E5" s="8345"/>
      <c r="F5" s="8346"/>
      <c r="G5" s="248"/>
      <c r="H5" s="248"/>
      <c r="I5" s="248"/>
      <c r="J5" s="248"/>
      <c r="K5" s="743"/>
      <c r="L5" s="248"/>
      <c r="M5" s="248"/>
      <c r="N5" s="248"/>
      <c r="O5" s="248"/>
      <c r="P5" s="248"/>
      <c r="Q5" s="248"/>
      <c r="R5" s="248"/>
      <c r="S5" s="248"/>
      <c r="T5" s="248"/>
      <c r="U5" s="248"/>
      <c r="V5" s="248"/>
      <c r="W5" s="248"/>
      <c r="X5" s="248"/>
      <c r="Y5" s="248"/>
      <c r="Z5" s="248"/>
      <c r="AA5" s="248"/>
      <c r="AB5" s="248"/>
      <c r="AC5" s="248"/>
      <c r="AD5" s="248"/>
      <c r="AE5" s="248"/>
      <c r="AF5" s="248"/>
      <c r="AG5" s="248"/>
      <c r="AH5" s="119"/>
      <c r="AI5" s="119"/>
      <c r="AJ5" s="119"/>
      <c r="AK5" s="119"/>
      <c r="AL5" s="119"/>
      <c r="AM5" s="163"/>
    </row>
    <row r="6" spans="1:39" s="906" customFormat="1" ht="15.6">
      <c r="A6" s="163"/>
      <c r="B6" s="249"/>
      <c r="C6" s="250"/>
      <c r="D6" s="250"/>
      <c r="E6" s="250"/>
      <c r="F6" s="250"/>
      <c r="G6" s="250"/>
      <c r="H6" s="250"/>
      <c r="I6" s="250"/>
      <c r="J6" s="250"/>
      <c r="K6" s="816"/>
      <c r="L6" s="250"/>
      <c r="M6" s="250"/>
      <c r="N6" s="250"/>
      <c r="O6" s="250"/>
      <c r="P6" s="250"/>
      <c r="Q6" s="250"/>
      <c r="R6" s="250"/>
      <c r="S6" s="250"/>
      <c r="T6" s="250"/>
      <c r="U6" s="250"/>
      <c r="V6" s="250"/>
      <c r="W6" s="119"/>
      <c r="X6" s="250"/>
      <c r="Y6" s="250"/>
      <c r="Z6" s="250"/>
      <c r="AA6" s="250"/>
      <c r="AB6" s="250"/>
      <c r="AC6" s="250"/>
      <c r="AD6" s="250"/>
      <c r="AE6" s="250"/>
      <c r="AF6" s="250"/>
      <c r="AG6" s="250"/>
      <c r="AH6" s="119"/>
      <c r="AI6" s="119"/>
      <c r="AJ6" s="119"/>
      <c r="AK6" s="119"/>
      <c r="AL6" s="119"/>
      <c r="AM6" s="163"/>
    </row>
    <row r="7" spans="1:39" ht="15" customHeight="1">
      <c r="A7" s="164"/>
      <c r="B7" s="210"/>
      <c r="C7" s="8667" t="s">
        <v>3455</v>
      </c>
      <c r="D7" s="8670" t="s">
        <v>3330</v>
      </c>
      <c r="E7" s="5990"/>
      <c r="F7" s="8673" t="s">
        <v>3331</v>
      </c>
      <c r="G7" s="5991"/>
      <c r="H7" s="5722"/>
      <c r="I7" s="8675" t="s">
        <v>3333</v>
      </c>
      <c r="J7" s="8675"/>
      <c r="K7" s="8677" t="s">
        <v>3334</v>
      </c>
      <c r="L7" s="8648" t="s">
        <v>3335</v>
      </c>
      <c r="M7" s="8652" t="s">
        <v>3336</v>
      </c>
      <c r="N7" s="8655" t="s">
        <v>2683</v>
      </c>
      <c r="O7" s="8655"/>
      <c r="P7" s="8655"/>
      <c r="Q7" s="8656"/>
      <c r="R7" s="8680" t="s">
        <v>3345</v>
      </c>
      <c r="S7" s="5721"/>
      <c r="T7" s="2548"/>
      <c r="U7" s="5721"/>
      <c r="V7" s="5992"/>
      <c r="X7" s="8503" t="s">
        <v>2516</v>
      </c>
      <c r="Y7" s="8657"/>
      <c r="Z7" s="8657"/>
      <c r="AA7" s="8657"/>
      <c r="AB7" s="8657"/>
      <c r="AC7" s="8657"/>
      <c r="AD7" s="8657"/>
      <c r="AE7" s="8657"/>
      <c r="AF7" s="8657"/>
      <c r="AG7" s="8658"/>
      <c r="AH7" s="100"/>
      <c r="AI7" s="5014" t="s">
        <v>2947</v>
      </c>
      <c r="AJ7" s="5014" t="s">
        <v>2947</v>
      </c>
      <c r="AK7" s="8598" t="s">
        <v>2517</v>
      </c>
      <c r="AL7" s="121"/>
      <c r="AM7" s="164"/>
    </row>
    <row r="8" spans="1:39" ht="15" customHeight="1">
      <c r="A8" s="164"/>
      <c r="B8" s="210"/>
      <c r="C8" s="8668"/>
      <c r="D8" s="8671"/>
      <c r="E8" s="2028" t="s">
        <v>3456</v>
      </c>
      <c r="F8" s="8674"/>
      <c r="G8" s="2014"/>
      <c r="H8" s="2014"/>
      <c r="I8" s="8676"/>
      <c r="J8" s="8676"/>
      <c r="K8" s="8678"/>
      <c r="L8" s="8649"/>
      <c r="M8" s="8653"/>
      <c r="N8" s="8659" t="s">
        <v>3341</v>
      </c>
      <c r="O8" s="8660" t="s">
        <v>3342</v>
      </c>
      <c r="P8" s="8659" t="s">
        <v>3343</v>
      </c>
      <c r="Q8" s="8660" t="s">
        <v>3344</v>
      </c>
      <c r="R8" s="8681"/>
      <c r="S8" s="2014"/>
      <c r="T8" s="155"/>
      <c r="U8" s="2014"/>
      <c r="V8" s="1539"/>
      <c r="W8" s="121"/>
      <c r="X8" s="5993" t="s">
        <v>1713</v>
      </c>
      <c r="Y8" s="5926" t="s">
        <v>2921</v>
      </c>
      <c r="Z8" s="5926" t="s">
        <v>2922</v>
      </c>
      <c r="AA8" s="5926" t="s">
        <v>2921</v>
      </c>
      <c r="AB8" s="5927" t="s">
        <v>2923</v>
      </c>
      <c r="AC8" s="5927"/>
      <c r="AD8" s="5927"/>
      <c r="AE8" s="5927"/>
      <c r="AF8" s="5927"/>
      <c r="AG8" s="5994" t="s">
        <v>1710</v>
      </c>
      <c r="AH8" s="220"/>
      <c r="AI8" s="4773" t="s">
        <v>2948</v>
      </c>
      <c r="AJ8" s="4773" t="s">
        <v>2948</v>
      </c>
      <c r="AK8" s="8599"/>
      <c r="AL8" s="121"/>
      <c r="AM8" s="164"/>
    </row>
    <row r="9" spans="1:39" ht="13.2">
      <c r="A9" s="164"/>
      <c r="B9" s="210"/>
      <c r="C9" s="8668"/>
      <c r="D9" s="8671"/>
      <c r="E9" s="2028" t="s">
        <v>3457</v>
      </c>
      <c r="F9" s="8674"/>
      <c r="G9" s="2014" t="s">
        <v>2977</v>
      </c>
      <c r="H9" s="2014" t="s">
        <v>1251</v>
      </c>
      <c r="I9" s="8650" t="s">
        <v>3458</v>
      </c>
      <c r="J9" s="8650" t="s">
        <v>3459</v>
      </c>
      <c r="K9" s="8678"/>
      <c r="L9" s="8649"/>
      <c r="M9" s="8653"/>
      <c r="N9" s="8509"/>
      <c r="O9" s="8660"/>
      <c r="P9" s="8509"/>
      <c r="Q9" s="8660"/>
      <c r="R9" s="8681"/>
      <c r="S9" s="2014" t="s">
        <v>2747</v>
      </c>
      <c r="T9" s="155" t="s">
        <v>2808</v>
      </c>
      <c r="U9" s="1587" t="s">
        <v>2671</v>
      </c>
      <c r="V9" s="1608" t="s">
        <v>1717</v>
      </c>
      <c r="W9" s="121"/>
      <c r="X9" s="4163" t="s">
        <v>2925</v>
      </c>
      <c r="Y9" s="2013" t="s">
        <v>1720</v>
      </c>
      <c r="Z9" s="2013" t="s">
        <v>2926</v>
      </c>
      <c r="AA9" s="2013" t="s">
        <v>2927</v>
      </c>
      <c r="AB9" s="2014" t="s">
        <v>2928</v>
      </c>
      <c r="AC9" s="1587" t="s">
        <v>2747</v>
      </c>
      <c r="AD9" s="1587" t="s">
        <v>2808</v>
      </c>
      <c r="AE9" s="1587" t="s">
        <v>2671</v>
      </c>
      <c r="AF9" s="1608" t="s">
        <v>1717</v>
      </c>
      <c r="AG9" s="1668" t="s">
        <v>1718</v>
      </c>
      <c r="AH9" s="121"/>
      <c r="AI9" s="4773" t="s">
        <v>2952</v>
      </c>
      <c r="AJ9" s="4773" t="s">
        <v>2952</v>
      </c>
      <c r="AK9" s="8599"/>
      <c r="AL9" s="121"/>
      <c r="AM9" s="164"/>
    </row>
    <row r="10" spans="1:39" ht="23.25" customHeight="1">
      <c r="A10" s="164"/>
      <c r="B10" s="210"/>
      <c r="C10" s="8668"/>
      <c r="D10" s="8671"/>
      <c r="E10" s="2028" t="s">
        <v>3460</v>
      </c>
      <c r="F10" s="8674"/>
      <c r="G10" s="2014" t="s">
        <v>2987</v>
      </c>
      <c r="H10" s="2014" t="s">
        <v>2771</v>
      </c>
      <c r="I10" s="8650"/>
      <c r="J10" s="8650"/>
      <c r="K10" s="8678"/>
      <c r="L10" s="8649"/>
      <c r="M10" s="8653"/>
      <c r="N10" s="8509"/>
      <c r="O10" s="8660"/>
      <c r="P10" s="8509"/>
      <c r="Q10" s="8660"/>
      <c r="R10" s="8681"/>
      <c r="S10" s="2014" t="s">
        <v>1723</v>
      </c>
      <c r="T10" s="155" t="s">
        <v>1723</v>
      </c>
      <c r="U10" s="1590" t="s">
        <v>1723</v>
      </c>
      <c r="V10" s="1608" t="s">
        <v>1723</v>
      </c>
      <c r="W10" s="121"/>
      <c r="X10" s="4163" t="s">
        <v>1724</v>
      </c>
      <c r="Y10" s="2013" t="s">
        <v>1726</v>
      </c>
      <c r="Z10" s="2013" t="s">
        <v>1726</v>
      </c>
      <c r="AA10" s="2014" t="s">
        <v>3393</v>
      </c>
      <c r="AB10" s="2014" t="s">
        <v>1729</v>
      </c>
      <c r="AC10" s="1590" t="s">
        <v>1723</v>
      </c>
      <c r="AD10" s="1590" t="s">
        <v>1723</v>
      </c>
      <c r="AE10" s="1590" t="s">
        <v>1723</v>
      </c>
      <c r="AF10" s="1608" t="s">
        <v>1723</v>
      </c>
      <c r="AG10" s="1668" t="s">
        <v>1724</v>
      </c>
      <c r="AH10" s="121"/>
      <c r="AI10" s="5016">
        <v>43100</v>
      </c>
      <c r="AJ10" s="5016">
        <v>43100</v>
      </c>
      <c r="AK10" s="8599"/>
      <c r="AL10" s="121"/>
      <c r="AM10" s="164"/>
    </row>
    <row r="11" spans="1:39" ht="13.2">
      <c r="A11" s="164"/>
      <c r="B11" s="210"/>
      <c r="C11" s="8669"/>
      <c r="D11" s="8672"/>
      <c r="E11" s="2028"/>
      <c r="F11" s="8674"/>
      <c r="G11" s="2014"/>
      <c r="H11" s="2014"/>
      <c r="I11" s="8651"/>
      <c r="J11" s="8651"/>
      <c r="K11" s="8679"/>
      <c r="L11" s="8649"/>
      <c r="M11" s="8654"/>
      <c r="N11" s="8509"/>
      <c r="O11" s="8661"/>
      <c r="P11" s="8509"/>
      <c r="Q11" s="8661"/>
      <c r="R11" s="8681"/>
      <c r="S11" s="2014"/>
      <c r="T11" s="155"/>
      <c r="U11" s="2014"/>
      <c r="V11" s="1539"/>
      <c r="W11" s="121"/>
      <c r="X11" s="4163"/>
      <c r="Y11" s="2013"/>
      <c r="Z11" s="2013"/>
      <c r="AA11" s="2014"/>
      <c r="AB11" s="2014"/>
      <c r="AC11" s="155"/>
      <c r="AD11" s="2014"/>
      <c r="AE11" s="2014"/>
      <c r="AF11" s="155"/>
      <c r="AG11" s="1668"/>
      <c r="AH11" s="121"/>
      <c r="AI11" s="8646" t="s">
        <v>3400</v>
      </c>
      <c r="AJ11" s="8646" t="s">
        <v>3421</v>
      </c>
      <c r="AK11" s="8599"/>
      <c r="AL11" s="121"/>
      <c r="AM11" s="164"/>
    </row>
    <row r="12" spans="1:39" ht="12.75" customHeight="1">
      <c r="A12" s="164"/>
      <c r="B12" s="210"/>
      <c r="C12" s="5995"/>
      <c r="D12" s="5834" t="s">
        <v>2148</v>
      </c>
      <c r="E12" s="642"/>
      <c r="F12" s="154"/>
      <c r="G12" s="155"/>
      <c r="H12" s="5834" t="s">
        <v>1616</v>
      </c>
      <c r="I12" s="152"/>
      <c r="J12" s="152"/>
      <c r="K12" s="817"/>
      <c r="L12" s="5996"/>
      <c r="M12" s="154"/>
      <c r="N12" s="5996"/>
      <c r="O12" s="155"/>
      <c r="P12" s="5996"/>
      <c r="Q12" s="153"/>
      <c r="R12" s="8681"/>
      <c r="S12" s="5997"/>
      <c r="T12" s="155"/>
      <c r="U12" s="5997"/>
      <c r="V12" s="5899" t="s">
        <v>2265</v>
      </c>
      <c r="W12" s="121"/>
      <c r="X12" s="1951" t="s">
        <v>3403</v>
      </c>
      <c r="Y12" s="5770"/>
      <c r="Z12" s="5770"/>
      <c r="AA12" s="5771"/>
      <c r="AB12" s="5770"/>
      <c r="AC12" s="5770"/>
      <c r="AD12" s="5770"/>
      <c r="AE12" s="5770"/>
      <c r="AF12" s="5770" t="s">
        <v>3197</v>
      </c>
      <c r="AG12" s="5496" t="s">
        <v>3404</v>
      </c>
      <c r="AH12" s="121"/>
      <c r="AI12" s="8647"/>
      <c r="AJ12" s="8647"/>
      <c r="AK12" s="5834" t="s">
        <v>2528</v>
      </c>
      <c r="AL12" s="121"/>
      <c r="AM12" s="164"/>
    </row>
    <row r="13" spans="1:39" ht="13.2">
      <c r="A13" s="164"/>
      <c r="B13" s="210"/>
      <c r="C13" s="2480" t="s">
        <v>734</v>
      </c>
      <c r="D13" s="5841" t="s">
        <v>735</v>
      </c>
      <c r="E13" s="5842" t="s">
        <v>736</v>
      </c>
      <c r="F13" s="5841" t="s">
        <v>1249</v>
      </c>
      <c r="G13" s="5847" t="s">
        <v>738</v>
      </c>
      <c r="H13" s="5847" t="s">
        <v>1546</v>
      </c>
      <c r="I13" s="5841" t="s">
        <v>1547</v>
      </c>
      <c r="J13" s="5900" t="s">
        <v>1548</v>
      </c>
      <c r="K13" s="5841" t="s">
        <v>1549</v>
      </c>
      <c r="L13" s="5841" t="s">
        <v>1550</v>
      </c>
      <c r="M13" s="5847" t="s">
        <v>1551</v>
      </c>
      <c r="N13" s="5847" t="s">
        <v>1552</v>
      </c>
      <c r="O13" s="5847" t="s">
        <v>1553</v>
      </c>
      <c r="P13" s="5847" t="s">
        <v>1554</v>
      </c>
      <c r="Q13" s="5844" t="s">
        <v>1555</v>
      </c>
      <c r="R13" s="5847" t="s">
        <v>2266</v>
      </c>
      <c r="S13" s="5844" t="s">
        <v>2267</v>
      </c>
      <c r="T13" s="5901" t="s">
        <v>2268</v>
      </c>
      <c r="U13" s="5901" t="s">
        <v>2269</v>
      </c>
      <c r="V13" s="5901" t="s">
        <v>2270</v>
      </c>
      <c r="W13" s="121"/>
      <c r="X13" s="5775" t="s">
        <v>2717</v>
      </c>
      <c r="Y13" s="5775" t="s">
        <v>2718</v>
      </c>
      <c r="Z13" s="5775" t="s">
        <v>2719</v>
      </c>
      <c r="AA13" s="5775" t="s">
        <v>3005</v>
      </c>
      <c r="AB13" s="5903" t="s">
        <v>3006</v>
      </c>
      <c r="AC13" s="5904" t="s">
        <v>3007</v>
      </c>
      <c r="AD13" s="5904" t="s">
        <v>3008</v>
      </c>
      <c r="AE13" s="5904" t="s">
        <v>3009</v>
      </c>
      <c r="AF13" s="5904" t="s">
        <v>3010</v>
      </c>
      <c r="AG13" s="5904" t="s">
        <v>3011</v>
      </c>
      <c r="AH13" s="121"/>
      <c r="AI13" s="5904" t="s">
        <v>3012</v>
      </c>
      <c r="AJ13" s="5904" t="s">
        <v>3013</v>
      </c>
      <c r="AK13" s="5904" t="s">
        <v>3014</v>
      </c>
      <c r="AL13" s="121"/>
      <c r="AM13" s="164"/>
    </row>
    <row r="14" spans="1:39" ht="13.2">
      <c r="A14" s="164"/>
      <c r="B14" s="210"/>
      <c r="C14" s="5322"/>
      <c r="D14" s="1680"/>
      <c r="E14" s="1680"/>
      <c r="F14" s="1680"/>
      <c r="G14" s="5998"/>
      <c r="H14" s="5998"/>
      <c r="I14" s="5999"/>
      <c r="J14" s="5999"/>
      <c r="K14" s="6000"/>
      <c r="L14" s="5998"/>
      <c r="M14" s="5998"/>
      <c r="N14" s="5999"/>
      <c r="O14" s="5999"/>
      <c r="P14" s="5998"/>
      <c r="Q14" s="6001"/>
      <c r="R14" s="6001"/>
      <c r="S14" s="6002"/>
      <c r="T14" s="6002"/>
      <c r="U14" s="6002"/>
      <c r="V14" s="6003"/>
      <c r="W14" s="121"/>
      <c r="X14" s="6004"/>
      <c r="Y14" s="6005"/>
      <c r="Z14" s="6005"/>
      <c r="AA14" s="6005"/>
      <c r="AB14" s="6005"/>
      <c r="AC14" s="6005"/>
      <c r="AD14" s="6005"/>
      <c r="AE14" s="6005"/>
      <c r="AF14" s="6005"/>
      <c r="AG14" s="6006"/>
      <c r="AH14" s="121"/>
      <c r="AI14" s="6007"/>
      <c r="AJ14" s="5337"/>
      <c r="AK14" s="6008"/>
      <c r="AL14" s="121"/>
      <c r="AM14" s="164"/>
    </row>
    <row r="15" spans="1:39" ht="13.2">
      <c r="A15" s="164"/>
      <c r="B15" s="210"/>
      <c r="C15" s="5285"/>
      <c r="D15" s="1690"/>
      <c r="E15" s="1690"/>
      <c r="F15" s="1690"/>
      <c r="G15" s="1691"/>
      <c r="H15" s="1692"/>
      <c r="I15" s="1693"/>
      <c r="J15" s="1693"/>
      <c r="K15" s="1734"/>
      <c r="L15" s="1692"/>
      <c r="M15" s="1692"/>
      <c r="N15" s="1693"/>
      <c r="O15" s="1693"/>
      <c r="P15" s="1692"/>
      <c r="Q15" s="1694"/>
      <c r="R15" s="1694"/>
      <c r="S15" s="1735"/>
      <c r="T15" s="1735"/>
      <c r="U15" s="1735"/>
      <c r="V15" s="1736"/>
      <c r="W15" s="121"/>
      <c r="X15" s="5790"/>
      <c r="Y15" s="2029"/>
      <c r="Z15" s="2029"/>
      <c r="AA15" s="2029"/>
      <c r="AB15" s="2029"/>
      <c r="AC15" s="2029"/>
      <c r="AD15" s="2029"/>
      <c r="AE15" s="2029"/>
      <c r="AF15" s="2029"/>
      <c r="AG15" s="1737"/>
      <c r="AH15" s="121"/>
      <c r="AI15" s="5337"/>
      <c r="AJ15" s="5337"/>
      <c r="AK15" s="5337"/>
      <c r="AL15" s="121"/>
      <c r="AM15" s="164"/>
    </row>
    <row r="16" spans="1:39" ht="13.2">
      <c r="A16" s="164"/>
      <c r="B16" s="210"/>
      <c r="C16" s="5351" t="s">
        <v>3461</v>
      </c>
      <c r="D16" s="1767">
        <v>12345</v>
      </c>
      <c r="E16" s="1725" t="b">
        <v>1</v>
      </c>
      <c r="F16" s="1739" t="s">
        <v>3462</v>
      </c>
      <c r="G16" s="1693" t="s">
        <v>3463</v>
      </c>
      <c r="H16" s="1725" t="b">
        <v>1</v>
      </c>
      <c r="I16" s="2793" t="s">
        <v>3464</v>
      </c>
      <c r="J16" s="2793" t="s">
        <v>3464</v>
      </c>
      <c r="K16" s="1744">
        <v>0.1</v>
      </c>
      <c r="L16" s="1745"/>
      <c r="M16" s="1724"/>
      <c r="N16" s="1745"/>
      <c r="O16" s="1745"/>
      <c r="P16" s="1745"/>
      <c r="Q16" s="1745"/>
      <c r="R16" s="1745"/>
      <c r="S16" s="1745"/>
      <c r="T16" s="1745"/>
      <c r="U16" s="1745"/>
      <c r="V16" s="1747">
        <f>S16+T16-U16</f>
        <v>0</v>
      </c>
      <c r="W16" s="121"/>
      <c r="X16" s="5791">
        <f>Y16+Z16</f>
        <v>0</v>
      </c>
      <c r="Y16" s="1745"/>
      <c r="Z16" s="1745"/>
      <c r="AA16" s="1745"/>
      <c r="AB16" s="1745"/>
      <c r="AC16" s="1745"/>
      <c r="AD16" s="1745"/>
      <c r="AE16" s="1745"/>
      <c r="AF16" s="2023">
        <f>AC16+AD16-AE16</f>
        <v>0</v>
      </c>
      <c r="AG16" s="1747">
        <f>Z16+AB16</f>
        <v>0</v>
      </c>
      <c r="AH16" s="784"/>
      <c r="AI16" s="5793"/>
      <c r="AJ16" s="5793"/>
      <c r="AK16" s="5793"/>
      <c r="AL16" s="121"/>
      <c r="AM16" s="164"/>
    </row>
    <row r="17" spans="1:39" ht="13.2">
      <c r="A17" s="164"/>
      <c r="B17" s="210"/>
      <c r="C17" s="5351" t="s">
        <v>3461</v>
      </c>
      <c r="D17" s="1767">
        <v>12345</v>
      </c>
      <c r="E17" s="1725" t="b">
        <v>0</v>
      </c>
      <c r="F17" s="1739" t="s">
        <v>3462</v>
      </c>
      <c r="G17" s="1693" t="s">
        <v>3463</v>
      </c>
      <c r="H17" s="1725" t="b">
        <v>0</v>
      </c>
      <c r="I17" s="2793" t="s">
        <v>3464</v>
      </c>
      <c r="J17" s="2793" t="s">
        <v>3464</v>
      </c>
      <c r="K17" s="1744">
        <v>0.1</v>
      </c>
      <c r="L17" s="1745"/>
      <c r="M17" s="1724"/>
      <c r="N17" s="1745"/>
      <c r="O17" s="1745"/>
      <c r="P17" s="1745"/>
      <c r="Q17" s="1745"/>
      <c r="R17" s="1745"/>
      <c r="S17" s="1745"/>
      <c r="T17" s="1745"/>
      <c r="U17" s="1745"/>
      <c r="V17" s="1747">
        <f>S17+T17-U17</f>
        <v>0</v>
      </c>
      <c r="W17" s="121"/>
      <c r="X17" s="5791">
        <f>Y17+Z17</f>
        <v>0</v>
      </c>
      <c r="Y17" s="1745"/>
      <c r="Z17" s="1745"/>
      <c r="AA17" s="1745"/>
      <c r="AB17" s="1745"/>
      <c r="AC17" s="1745"/>
      <c r="AD17" s="1745"/>
      <c r="AE17" s="1745"/>
      <c r="AF17" s="2023">
        <f t="shared" ref="AF17:AF46" si="0">AC17+AD17-AE17</f>
        <v>0</v>
      </c>
      <c r="AG17" s="1747">
        <f>Z17+AB17</f>
        <v>0</v>
      </c>
      <c r="AH17" s="784"/>
      <c r="AI17" s="5793"/>
      <c r="AJ17" s="5793"/>
      <c r="AK17" s="5793"/>
      <c r="AL17" s="121"/>
      <c r="AM17" s="164"/>
    </row>
    <row r="18" spans="1:39" ht="13.2">
      <c r="A18" s="164"/>
      <c r="B18" s="210"/>
      <c r="C18" s="5351" t="s">
        <v>3461</v>
      </c>
      <c r="D18" s="1767">
        <v>12345</v>
      </c>
      <c r="E18" s="1725" t="b">
        <v>1</v>
      </c>
      <c r="F18" s="1739" t="s">
        <v>3462</v>
      </c>
      <c r="G18" s="1693" t="s">
        <v>3463</v>
      </c>
      <c r="H18" s="1725" t="b">
        <v>0</v>
      </c>
      <c r="I18" s="2793" t="s">
        <v>3464</v>
      </c>
      <c r="J18" s="2793" t="s">
        <v>3464</v>
      </c>
      <c r="K18" s="1744">
        <v>0.1</v>
      </c>
      <c r="L18" s="1745"/>
      <c r="M18" s="1724"/>
      <c r="N18" s="1745"/>
      <c r="O18" s="1745"/>
      <c r="P18" s="1745"/>
      <c r="Q18" s="1745"/>
      <c r="R18" s="1745"/>
      <c r="S18" s="1745"/>
      <c r="T18" s="1745"/>
      <c r="U18" s="1745"/>
      <c r="V18" s="1747">
        <f>S18+T18-U18</f>
        <v>0</v>
      </c>
      <c r="W18" s="121"/>
      <c r="X18" s="5791">
        <f>Y18+Z18</f>
        <v>0</v>
      </c>
      <c r="Y18" s="1745"/>
      <c r="Z18" s="1745"/>
      <c r="AA18" s="1745"/>
      <c r="AB18" s="1745"/>
      <c r="AC18" s="1745"/>
      <c r="AD18" s="1745"/>
      <c r="AE18" s="1745"/>
      <c r="AF18" s="2023">
        <f t="shared" si="0"/>
        <v>0</v>
      </c>
      <c r="AG18" s="1747">
        <f>Z18+AB18</f>
        <v>0</v>
      </c>
      <c r="AH18" s="784"/>
      <c r="AI18" s="5793"/>
      <c r="AJ18" s="5793"/>
      <c r="AK18" s="5793"/>
      <c r="AL18" s="121"/>
      <c r="AM18" s="164"/>
    </row>
    <row r="19" spans="1:39" ht="13.2">
      <c r="A19" s="164"/>
      <c r="B19" s="210"/>
      <c r="C19" s="5351"/>
      <c r="D19" s="1767"/>
      <c r="E19" s="1725"/>
      <c r="F19" s="1739"/>
      <c r="G19" s="1693"/>
      <c r="H19" s="1725"/>
      <c r="I19" s="1743"/>
      <c r="J19" s="1743"/>
      <c r="K19" s="1744"/>
      <c r="L19" s="1745"/>
      <c r="M19" s="1724"/>
      <c r="N19" s="1745"/>
      <c r="O19" s="1745"/>
      <c r="P19" s="1745"/>
      <c r="Q19" s="1745"/>
      <c r="R19" s="1745"/>
      <c r="S19" s="1745"/>
      <c r="T19" s="1745"/>
      <c r="U19" s="1745"/>
      <c r="V19" s="1747">
        <f t="shared" ref="V19:V48" si="1">S19+T19-U19</f>
        <v>0</v>
      </c>
      <c r="W19" s="121"/>
      <c r="X19" s="5791">
        <f t="shared" ref="X19:X48" si="2">Y19+Z19</f>
        <v>0</v>
      </c>
      <c r="Y19" s="1745"/>
      <c r="Z19" s="1745"/>
      <c r="AA19" s="1745"/>
      <c r="AB19" s="1745"/>
      <c r="AC19" s="1745"/>
      <c r="AD19" s="1745"/>
      <c r="AE19" s="1745"/>
      <c r="AF19" s="2023">
        <f t="shared" si="0"/>
        <v>0</v>
      </c>
      <c r="AG19" s="1747">
        <f t="shared" ref="AG19:AG48" si="3">Z19+AB19</f>
        <v>0</v>
      </c>
      <c r="AH19" s="784"/>
      <c r="AI19" s="5793"/>
      <c r="AJ19" s="5793"/>
      <c r="AK19" s="5793"/>
      <c r="AL19" s="121"/>
      <c r="AM19" s="164"/>
    </row>
    <row r="20" spans="1:39" ht="13.2">
      <c r="A20" s="164"/>
      <c r="B20" s="210"/>
      <c r="C20" s="5351"/>
      <c r="D20" s="1767"/>
      <c r="E20" s="1725"/>
      <c r="F20" s="1739"/>
      <c r="G20" s="1693"/>
      <c r="H20" s="1725"/>
      <c r="I20" s="1743"/>
      <c r="J20" s="1743"/>
      <c r="K20" s="1744"/>
      <c r="L20" s="1745"/>
      <c r="M20" s="1724"/>
      <c r="N20" s="1745"/>
      <c r="O20" s="1745"/>
      <c r="P20" s="1745"/>
      <c r="Q20" s="1745"/>
      <c r="R20" s="1745"/>
      <c r="S20" s="1745"/>
      <c r="T20" s="1745"/>
      <c r="U20" s="1745"/>
      <c r="V20" s="1747">
        <f t="shared" si="1"/>
        <v>0</v>
      </c>
      <c r="W20" s="121"/>
      <c r="X20" s="5791">
        <f t="shared" si="2"/>
        <v>0</v>
      </c>
      <c r="Y20" s="1745"/>
      <c r="Z20" s="1745"/>
      <c r="AA20" s="1745"/>
      <c r="AB20" s="1745"/>
      <c r="AC20" s="1745"/>
      <c r="AD20" s="1745"/>
      <c r="AE20" s="1745"/>
      <c r="AF20" s="2023">
        <f t="shared" si="0"/>
        <v>0</v>
      </c>
      <c r="AG20" s="1747">
        <f t="shared" si="3"/>
        <v>0</v>
      </c>
      <c r="AH20" s="784"/>
      <c r="AI20" s="5793"/>
      <c r="AJ20" s="5793"/>
      <c r="AK20" s="5793"/>
      <c r="AL20" s="121"/>
      <c r="AM20" s="164"/>
    </row>
    <row r="21" spans="1:39" ht="13.2">
      <c r="A21" s="164"/>
      <c r="B21" s="210"/>
      <c r="C21" s="5351"/>
      <c r="D21" s="1767"/>
      <c r="E21" s="1725"/>
      <c r="F21" s="1739"/>
      <c r="G21" s="1693"/>
      <c r="H21" s="1725"/>
      <c r="I21" s="1743"/>
      <c r="J21" s="1743"/>
      <c r="K21" s="1744"/>
      <c r="L21" s="1745"/>
      <c r="M21" s="1724"/>
      <c r="N21" s="1745"/>
      <c r="O21" s="1745"/>
      <c r="P21" s="1745"/>
      <c r="Q21" s="1745"/>
      <c r="R21" s="1745"/>
      <c r="S21" s="1745"/>
      <c r="T21" s="1745"/>
      <c r="U21" s="1745"/>
      <c r="V21" s="1747">
        <f t="shared" si="1"/>
        <v>0</v>
      </c>
      <c r="W21" s="121"/>
      <c r="X21" s="5791">
        <f t="shared" si="2"/>
        <v>0</v>
      </c>
      <c r="Y21" s="1745"/>
      <c r="Z21" s="1745"/>
      <c r="AA21" s="1745"/>
      <c r="AB21" s="1745"/>
      <c r="AC21" s="1745"/>
      <c r="AD21" s="1745"/>
      <c r="AE21" s="1745"/>
      <c r="AF21" s="2023">
        <f t="shared" si="0"/>
        <v>0</v>
      </c>
      <c r="AG21" s="1747">
        <f t="shared" si="3"/>
        <v>0</v>
      </c>
      <c r="AH21" s="784"/>
      <c r="AI21" s="5793"/>
      <c r="AJ21" s="5793"/>
      <c r="AK21" s="5793"/>
      <c r="AL21" s="121"/>
      <c r="AM21" s="164"/>
    </row>
    <row r="22" spans="1:39" ht="13.2">
      <c r="A22" s="164"/>
      <c r="B22" s="210"/>
      <c r="C22" s="5351"/>
      <c r="D22" s="1767"/>
      <c r="E22" s="1725"/>
      <c r="F22" s="1739"/>
      <c r="G22" s="1693"/>
      <c r="H22" s="1725"/>
      <c r="I22" s="1743"/>
      <c r="J22" s="1743"/>
      <c r="K22" s="1744"/>
      <c r="L22" s="1745"/>
      <c r="M22" s="1724"/>
      <c r="N22" s="1745"/>
      <c r="O22" s="1745"/>
      <c r="P22" s="1745"/>
      <c r="Q22" s="1745"/>
      <c r="R22" s="1745"/>
      <c r="S22" s="1745"/>
      <c r="T22" s="1745"/>
      <c r="U22" s="1745"/>
      <c r="V22" s="1747">
        <f t="shared" si="1"/>
        <v>0</v>
      </c>
      <c r="W22" s="121"/>
      <c r="X22" s="5791">
        <f t="shared" si="2"/>
        <v>0</v>
      </c>
      <c r="Y22" s="1745"/>
      <c r="Z22" s="1745"/>
      <c r="AA22" s="1745"/>
      <c r="AB22" s="1745"/>
      <c r="AC22" s="1745"/>
      <c r="AD22" s="1745"/>
      <c r="AE22" s="1745"/>
      <c r="AF22" s="2023">
        <f t="shared" si="0"/>
        <v>0</v>
      </c>
      <c r="AG22" s="1747">
        <f t="shared" si="3"/>
        <v>0</v>
      </c>
      <c r="AH22" s="784"/>
      <c r="AI22" s="5793"/>
      <c r="AJ22" s="5793"/>
      <c r="AK22" s="5793"/>
      <c r="AL22" s="121"/>
      <c r="AM22" s="164"/>
    </row>
    <row r="23" spans="1:39" ht="13.2">
      <c r="A23" s="164"/>
      <c r="B23" s="210"/>
      <c r="C23" s="5351"/>
      <c r="D23" s="1767"/>
      <c r="E23" s="1725"/>
      <c r="F23" s="1739"/>
      <c r="G23" s="1693"/>
      <c r="H23" s="1725"/>
      <c r="I23" s="1743"/>
      <c r="J23" s="1743"/>
      <c r="K23" s="1744"/>
      <c r="L23" s="1745"/>
      <c r="M23" s="1724"/>
      <c r="N23" s="1745"/>
      <c r="O23" s="1745"/>
      <c r="P23" s="1745"/>
      <c r="Q23" s="1745"/>
      <c r="R23" s="1745"/>
      <c r="S23" s="1745"/>
      <c r="T23" s="1745"/>
      <c r="U23" s="1745"/>
      <c r="V23" s="1747">
        <f t="shared" si="1"/>
        <v>0</v>
      </c>
      <c r="W23" s="121"/>
      <c r="X23" s="5791">
        <f t="shared" si="2"/>
        <v>0</v>
      </c>
      <c r="Y23" s="1745"/>
      <c r="Z23" s="1745"/>
      <c r="AA23" s="1745"/>
      <c r="AB23" s="1745"/>
      <c r="AC23" s="1745"/>
      <c r="AD23" s="1745"/>
      <c r="AE23" s="1745"/>
      <c r="AF23" s="2023">
        <f t="shared" si="0"/>
        <v>0</v>
      </c>
      <c r="AG23" s="1747">
        <f t="shared" si="3"/>
        <v>0</v>
      </c>
      <c r="AH23" s="784"/>
      <c r="AI23" s="5793"/>
      <c r="AJ23" s="5793"/>
      <c r="AK23" s="5793"/>
      <c r="AL23" s="121"/>
      <c r="AM23" s="164"/>
    </row>
    <row r="24" spans="1:39" ht="13.2">
      <c r="A24" s="164"/>
      <c r="B24" s="210"/>
      <c r="C24" s="5351"/>
      <c r="D24" s="1767"/>
      <c r="E24" s="1725"/>
      <c r="F24" s="1739"/>
      <c r="G24" s="1693"/>
      <c r="H24" s="1725"/>
      <c r="I24" s="1743"/>
      <c r="J24" s="1743"/>
      <c r="K24" s="1744"/>
      <c r="L24" s="1745"/>
      <c r="M24" s="1724"/>
      <c r="N24" s="1745"/>
      <c r="O24" s="1745"/>
      <c r="P24" s="1745"/>
      <c r="Q24" s="1745"/>
      <c r="R24" s="1745"/>
      <c r="S24" s="1745"/>
      <c r="T24" s="1745"/>
      <c r="U24" s="1745"/>
      <c r="V24" s="1747">
        <f t="shared" si="1"/>
        <v>0</v>
      </c>
      <c r="W24" s="121"/>
      <c r="X24" s="5791">
        <f t="shared" si="2"/>
        <v>0</v>
      </c>
      <c r="Y24" s="1745"/>
      <c r="Z24" s="1745"/>
      <c r="AA24" s="1745"/>
      <c r="AB24" s="1745"/>
      <c r="AC24" s="1745"/>
      <c r="AD24" s="1745"/>
      <c r="AE24" s="1745"/>
      <c r="AF24" s="2023">
        <f t="shared" si="0"/>
        <v>0</v>
      </c>
      <c r="AG24" s="1747">
        <f t="shared" si="3"/>
        <v>0</v>
      </c>
      <c r="AH24" s="784"/>
      <c r="AI24" s="5793"/>
      <c r="AJ24" s="5793"/>
      <c r="AK24" s="5793"/>
      <c r="AL24" s="121"/>
      <c r="AM24" s="164"/>
    </row>
    <row r="25" spans="1:39" ht="13.2">
      <c r="A25" s="164"/>
      <c r="B25" s="210"/>
      <c r="C25" s="5351"/>
      <c r="D25" s="1767"/>
      <c r="E25" s="1725"/>
      <c r="F25" s="1739"/>
      <c r="G25" s="1693"/>
      <c r="H25" s="1725"/>
      <c r="I25" s="1743"/>
      <c r="J25" s="1743"/>
      <c r="K25" s="1744"/>
      <c r="L25" s="1745"/>
      <c r="M25" s="1724"/>
      <c r="N25" s="1745"/>
      <c r="O25" s="1745"/>
      <c r="P25" s="1745"/>
      <c r="Q25" s="1745"/>
      <c r="R25" s="1745"/>
      <c r="S25" s="1745"/>
      <c r="T25" s="1745"/>
      <c r="U25" s="1745"/>
      <c r="V25" s="1747">
        <f t="shared" si="1"/>
        <v>0</v>
      </c>
      <c r="W25" s="121"/>
      <c r="X25" s="5791">
        <f t="shared" si="2"/>
        <v>0</v>
      </c>
      <c r="Y25" s="1745"/>
      <c r="Z25" s="1745"/>
      <c r="AA25" s="1745"/>
      <c r="AB25" s="1745"/>
      <c r="AC25" s="1745"/>
      <c r="AD25" s="1745"/>
      <c r="AE25" s="1745"/>
      <c r="AF25" s="2023">
        <f t="shared" si="0"/>
        <v>0</v>
      </c>
      <c r="AG25" s="1747">
        <f t="shared" si="3"/>
        <v>0</v>
      </c>
      <c r="AH25" s="784"/>
      <c r="AI25" s="5793"/>
      <c r="AJ25" s="5793"/>
      <c r="AK25" s="5793"/>
      <c r="AL25" s="121"/>
      <c r="AM25" s="164"/>
    </row>
    <row r="26" spans="1:39" ht="13.2">
      <c r="A26" s="164"/>
      <c r="B26" s="210"/>
      <c r="C26" s="5351"/>
      <c r="D26" s="1767"/>
      <c r="E26" s="1725"/>
      <c r="F26" s="1739"/>
      <c r="G26" s="1693"/>
      <c r="H26" s="1725"/>
      <c r="I26" s="1743"/>
      <c r="J26" s="1743"/>
      <c r="K26" s="1744"/>
      <c r="L26" s="1745"/>
      <c r="M26" s="1724"/>
      <c r="N26" s="1745"/>
      <c r="O26" s="1745"/>
      <c r="P26" s="1745"/>
      <c r="Q26" s="1745"/>
      <c r="R26" s="1745"/>
      <c r="S26" s="1745"/>
      <c r="T26" s="1745"/>
      <c r="U26" s="1745"/>
      <c r="V26" s="1747">
        <f t="shared" si="1"/>
        <v>0</v>
      </c>
      <c r="W26" s="121"/>
      <c r="X26" s="5791">
        <f t="shared" si="2"/>
        <v>0</v>
      </c>
      <c r="Y26" s="1745"/>
      <c r="Z26" s="1745"/>
      <c r="AA26" s="1745"/>
      <c r="AB26" s="1745"/>
      <c r="AC26" s="1745"/>
      <c r="AD26" s="1745"/>
      <c r="AE26" s="1745"/>
      <c r="AF26" s="2023">
        <f t="shared" si="0"/>
        <v>0</v>
      </c>
      <c r="AG26" s="1747">
        <f t="shared" si="3"/>
        <v>0</v>
      </c>
      <c r="AH26" s="784"/>
      <c r="AI26" s="5793"/>
      <c r="AJ26" s="5793"/>
      <c r="AK26" s="5793"/>
      <c r="AL26" s="121"/>
      <c r="AM26" s="164"/>
    </row>
    <row r="27" spans="1:39" ht="13.2">
      <c r="A27" s="164"/>
      <c r="B27" s="210"/>
      <c r="C27" s="5351"/>
      <c r="D27" s="1767"/>
      <c r="E27" s="1725"/>
      <c r="F27" s="1739"/>
      <c r="G27" s="1693"/>
      <c r="H27" s="1725"/>
      <c r="I27" s="1743"/>
      <c r="J27" s="1743"/>
      <c r="K27" s="1744"/>
      <c r="L27" s="1745"/>
      <c r="M27" s="1724"/>
      <c r="N27" s="1745"/>
      <c r="O27" s="1745"/>
      <c r="P27" s="1745"/>
      <c r="Q27" s="1745"/>
      <c r="R27" s="1745"/>
      <c r="S27" s="1745"/>
      <c r="T27" s="1745"/>
      <c r="U27" s="1745"/>
      <c r="V27" s="1747">
        <f t="shared" si="1"/>
        <v>0</v>
      </c>
      <c r="W27" s="121"/>
      <c r="X27" s="5791">
        <f t="shared" si="2"/>
        <v>0</v>
      </c>
      <c r="Y27" s="1745"/>
      <c r="Z27" s="1745"/>
      <c r="AA27" s="1745"/>
      <c r="AB27" s="1745"/>
      <c r="AC27" s="1745"/>
      <c r="AD27" s="1745"/>
      <c r="AE27" s="1745"/>
      <c r="AF27" s="2023">
        <f t="shared" si="0"/>
        <v>0</v>
      </c>
      <c r="AG27" s="1747">
        <f t="shared" si="3"/>
        <v>0</v>
      </c>
      <c r="AH27" s="784"/>
      <c r="AI27" s="5793"/>
      <c r="AJ27" s="5793"/>
      <c r="AK27" s="5793"/>
      <c r="AL27" s="121"/>
      <c r="AM27" s="164"/>
    </row>
    <row r="28" spans="1:39" ht="13.2">
      <c r="A28" s="164"/>
      <c r="B28" s="210"/>
      <c r="C28" s="5351"/>
      <c r="D28" s="1767"/>
      <c r="E28" s="1725"/>
      <c r="F28" s="1739"/>
      <c r="G28" s="1693"/>
      <c r="H28" s="1725"/>
      <c r="I28" s="1743"/>
      <c r="J28" s="1743"/>
      <c r="K28" s="1744"/>
      <c r="L28" s="1745"/>
      <c r="M28" s="1724"/>
      <c r="N28" s="1745"/>
      <c r="O28" s="1745"/>
      <c r="P28" s="1745"/>
      <c r="Q28" s="1745"/>
      <c r="R28" s="1745"/>
      <c r="S28" s="1745"/>
      <c r="T28" s="1745"/>
      <c r="U28" s="1745"/>
      <c r="V28" s="1747">
        <f t="shared" si="1"/>
        <v>0</v>
      </c>
      <c r="W28" s="121"/>
      <c r="X28" s="5791">
        <f t="shared" si="2"/>
        <v>0</v>
      </c>
      <c r="Y28" s="1745"/>
      <c r="Z28" s="1745"/>
      <c r="AA28" s="1745"/>
      <c r="AB28" s="1745"/>
      <c r="AC28" s="1745"/>
      <c r="AD28" s="1745"/>
      <c r="AE28" s="1745"/>
      <c r="AF28" s="2023">
        <f t="shared" si="0"/>
        <v>0</v>
      </c>
      <c r="AG28" s="1747">
        <f t="shared" si="3"/>
        <v>0</v>
      </c>
      <c r="AH28" s="784"/>
      <c r="AI28" s="5793"/>
      <c r="AJ28" s="5793"/>
      <c r="AK28" s="5793"/>
      <c r="AL28" s="121"/>
      <c r="AM28" s="164"/>
    </row>
    <row r="29" spans="1:39" ht="13.2">
      <c r="A29" s="164"/>
      <c r="B29" s="210"/>
      <c r="C29" s="5351"/>
      <c r="D29" s="1767"/>
      <c r="E29" s="1725"/>
      <c r="F29" s="1739"/>
      <c r="G29" s="1693"/>
      <c r="H29" s="1725"/>
      <c r="I29" s="1743"/>
      <c r="J29" s="1743"/>
      <c r="K29" s="1744"/>
      <c r="L29" s="1745"/>
      <c r="M29" s="1724"/>
      <c r="N29" s="1745"/>
      <c r="O29" s="1745"/>
      <c r="P29" s="1745"/>
      <c r="Q29" s="1745"/>
      <c r="R29" s="1745"/>
      <c r="S29" s="1745"/>
      <c r="T29" s="1745"/>
      <c r="U29" s="1745"/>
      <c r="V29" s="1747">
        <f t="shared" si="1"/>
        <v>0</v>
      </c>
      <c r="W29" s="121"/>
      <c r="X29" s="5791">
        <f t="shared" si="2"/>
        <v>0</v>
      </c>
      <c r="Y29" s="1745"/>
      <c r="Z29" s="1745"/>
      <c r="AA29" s="1745"/>
      <c r="AB29" s="1745"/>
      <c r="AC29" s="1745"/>
      <c r="AD29" s="1745"/>
      <c r="AE29" s="1745"/>
      <c r="AF29" s="2023">
        <f t="shared" si="0"/>
        <v>0</v>
      </c>
      <c r="AG29" s="1747">
        <f t="shared" si="3"/>
        <v>0</v>
      </c>
      <c r="AH29" s="784"/>
      <c r="AI29" s="5793"/>
      <c r="AJ29" s="5793"/>
      <c r="AK29" s="5793"/>
      <c r="AL29" s="121"/>
      <c r="AM29" s="164"/>
    </row>
    <row r="30" spans="1:39" ht="13.2">
      <c r="A30" s="164"/>
      <c r="B30" s="210"/>
      <c r="C30" s="5351"/>
      <c r="D30" s="1767"/>
      <c r="E30" s="1725"/>
      <c r="F30" s="1739"/>
      <c r="G30" s="1693"/>
      <c r="H30" s="1725"/>
      <c r="I30" s="1743"/>
      <c r="J30" s="1743"/>
      <c r="K30" s="1744"/>
      <c r="L30" s="1745"/>
      <c r="M30" s="1724"/>
      <c r="N30" s="1745"/>
      <c r="O30" s="1745"/>
      <c r="P30" s="1745"/>
      <c r="Q30" s="1745"/>
      <c r="R30" s="1745"/>
      <c r="S30" s="1745"/>
      <c r="T30" s="1745"/>
      <c r="U30" s="1745"/>
      <c r="V30" s="1747">
        <f t="shared" si="1"/>
        <v>0</v>
      </c>
      <c r="W30" s="121"/>
      <c r="X30" s="5791">
        <f t="shared" si="2"/>
        <v>0</v>
      </c>
      <c r="Y30" s="1745"/>
      <c r="Z30" s="1745"/>
      <c r="AA30" s="1745"/>
      <c r="AB30" s="1745"/>
      <c r="AC30" s="1745"/>
      <c r="AD30" s="1745"/>
      <c r="AE30" s="1745"/>
      <c r="AF30" s="2023">
        <f t="shared" si="0"/>
        <v>0</v>
      </c>
      <c r="AG30" s="1747">
        <f t="shared" si="3"/>
        <v>0</v>
      </c>
      <c r="AH30" s="784"/>
      <c r="AI30" s="5793"/>
      <c r="AJ30" s="5793"/>
      <c r="AK30" s="5793"/>
      <c r="AL30" s="121"/>
      <c r="AM30" s="164"/>
    </row>
    <row r="31" spans="1:39" ht="13.2">
      <c r="A31" s="164"/>
      <c r="B31" s="210"/>
      <c r="C31" s="5351"/>
      <c r="D31" s="1767"/>
      <c r="E31" s="1725"/>
      <c r="F31" s="1739"/>
      <c r="G31" s="1693"/>
      <c r="H31" s="1725"/>
      <c r="I31" s="1743"/>
      <c r="J31" s="1743"/>
      <c r="K31" s="1744"/>
      <c r="L31" s="1745"/>
      <c r="M31" s="1724"/>
      <c r="N31" s="1745"/>
      <c r="O31" s="1745"/>
      <c r="P31" s="1745"/>
      <c r="Q31" s="1745"/>
      <c r="R31" s="1745"/>
      <c r="S31" s="1745"/>
      <c r="T31" s="1745"/>
      <c r="U31" s="1745"/>
      <c r="V31" s="1747">
        <f t="shared" si="1"/>
        <v>0</v>
      </c>
      <c r="W31" s="121"/>
      <c r="X31" s="5791">
        <f t="shared" si="2"/>
        <v>0</v>
      </c>
      <c r="Y31" s="1745"/>
      <c r="Z31" s="1745"/>
      <c r="AA31" s="1745"/>
      <c r="AB31" s="1745"/>
      <c r="AC31" s="1745"/>
      <c r="AD31" s="1745"/>
      <c r="AE31" s="1745"/>
      <c r="AF31" s="2023">
        <f t="shared" si="0"/>
        <v>0</v>
      </c>
      <c r="AG31" s="1747">
        <f t="shared" si="3"/>
        <v>0</v>
      </c>
      <c r="AH31" s="784"/>
      <c r="AI31" s="5793"/>
      <c r="AJ31" s="5793"/>
      <c r="AK31" s="5793"/>
      <c r="AL31" s="121"/>
      <c r="AM31" s="164"/>
    </row>
    <row r="32" spans="1:39" ht="13.2">
      <c r="A32" s="164"/>
      <c r="B32" s="210"/>
      <c r="C32" s="5351"/>
      <c r="D32" s="1767"/>
      <c r="E32" s="1725"/>
      <c r="F32" s="1739"/>
      <c r="G32" s="1693"/>
      <c r="H32" s="1725"/>
      <c r="I32" s="1743"/>
      <c r="J32" s="1743"/>
      <c r="K32" s="1744"/>
      <c r="L32" s="1745"/>
      <c r="M32" s="1724"/>
      <c r="N32" s="1745"/>
      <c r="O32" s="1745"/>
      <c r="P32" s="1745"/>
      <c r="Q32" s="1745"/>
      <c r="R32" s="1745"/>
      <c r="S32" s="1745"/>
      <c r="T32" s="1745"/>
      <c r="U32" s="1745"/>
      <c r="V32" s="1747">
        <f t="shared" si="1"/>
        <v>0</v>
      </c>
      <c r="W32" s="121"/>
      <c r="X32" s="5791">
        <f t="shared" si="2"/>
        <v>0</v>
      </c>
      <c r="Y32" s="1745"/>
      <c r="Z32" s="1745"/>
      <c r="AA32" s="1745"/>
      <c r="AB32" s="1745"/>
      <c r="AC32" s="1745"/>
      <c r="AD32" s="1745"/>
      <c r="AE32" s="1745"/>
      <c r="AF32" s="2023">
        <f t="shared" si="0"/>
        <v>0</v>
      </c>
      <c r="AG32" s="1747">
        <f t="shared" si="3"/>
        <v>0</v>
      </c>
      <c r="AH32" s="784"/>
      <c r="AI32" s="5793"/>
      <c r="AJ32" s="5793"/>
      <c r="AK32" s="5793"/>
      <c r="AL32" s="121"/>
      <c r="AM32" s="164"/>
    </row>
    <row r="33" spans="1:39" ht="13.2">
      <c r="A33" s="164"/>
      <c r="B33" s="210"/>
      <c r="C33" s="5351"/>
      <c r="D33" s="1767"/>
      <c r="E33" s="1725"/>
      <c r="F33" s="1739"/>
      <c r="G33" s="1693"/>
      <c r="H33" s="1725"/>
      <c r="I33" s="1743"/>
      <c r="J33" s="1743"/>
      <c r="K33" s="1744"/>
      <c r="L33" s="1745"/>
      <c r="M33" s="1724"/>
      <c r="N33" s="1745"/>
      <c r="O33" s="1745"/>
      <c r="P33" s="1745"/>
      <c r="Q33" s="1745"/>
      <c r="R33" s="1745"/>
      <c r="S33" s="1745"/>
      <c r="T33" s="1745"/>
      <c r="U33" s="1745"/>
      <c r="V33" s="1747">
        <f t="shared" si="1"/>
        <v>0</v>
      </c>
      <c r="W33" s="121"/>
      <c r="X33" s="5791">
        <f t="shared" si="2"/>
        <v>0</v>
      </c>
      <c r="Y33" s="1745"/>
      <c r="Z33" s="1745"/>
      <c r="AA33" s="1745"/>
      <c r="AB33" s="1745"/>
      <c r="AC33" s="1745"/>
      <c r="AD33" s="1745"/>
      <c r="AE33" s="1745"/>
      <c r="AF33" s="2023">
        <f t="shared" si="0"/>
        <v>0</v>
      </c>
      <c r="AG33" s="1747">
        <f t="shared" si="3"/>
        <v>0</v>
      </c>
      <c r="AH33" s="784"/>
      <c r="AI33" s="5793"/>
      <c r="AJ33" s="5793"/>
      <c r="AK33" s="5793"/>
      <c r="AL33" s="121"/>
      <c r="AM33" s="164"/>
    </row>
    <row r="34" spans="1:39" ht="13.2">
      <c r="A34" s="164"/>
      <c r="B34" s="210"/>
      <c r="C34" s="5351"/>
      <c r="D34" s="1767"/>
      <c r="E34" s="1725"/>
      <c r="F34" s="1739"/>
      <c r="G34" s="1693"/>
      <c r="H34" s="1725"/>
      <c r="I34" s="1743"/>
      <c r="J34" s="1743"/>
      <c r="K34" s="1744"/>
      <c r="L34" s="1745"/>
      <c r="M34" s="1724"/>
      <c r="N34" s="1745"/>
      <c r="O34" s="1745"/>
      <c r="P34" s="1745"/>
      <c r="Q34" s="1745"/>
      <c r="R34" s="1745"/>
      <c r="S34" s="1745"/>
      <c r="T34" s="1745"/>
      <c r="U34" s="1745"/>
      <c r="V34" s="1747">
        <f t="shared" si="1"/>
        <v>0</v>
      </c>
      <c r="W34" s="121"/>
      <c r="X34" s="5791">
        <f t="shared" si="2"/>
        <v>0</v>
      </c>
      <c r="Y34" s="1745"/>
      <c r="Z34" s="1745"/>
      <c r="AA34" s="1745"/>
      <c r="AB34" s="1745"/>
      <c r="AC34" s="1745"/>
      <c r="AD34" s="1745"/>
      <c r="AE34" s="1745"/>
      <c r="AF34" s="2023">
        <f t="shared" si="0"/>
        <v>0</v>
      </c>
      <c r="AG34" s="1747">
        <f t="shared" si="3"/>
        <v>0</v>
      </c>
      <c r="AH34" s="784"/>
      <c r="AI34" s="5793"/>
      <c r="AJ34" s="5793"/>
      <c r="AK34" s="5793"/>
      <c r="AL34" s="121"/>
      <c r="AM34" s="164"/>
    </row>
    <row r="35" spans="1:39" ht="13.2">
      <c r="A35" s="164"/>
      <c r="B35" s="210"/>
      <c r="C35" s="5351"/>
      <c r="D35" s="1767"/>
      <c r="E35" s="1725"/>
      <c r="F35" s="1739"/>
      <c r="G35" s="1693"/>
      <c r="H35" s="1725"/>
      <c r="I35" s="1743"/>
      <c r="J35" s="1743"/>
      <c r="K35" s="1744"/>
      <c r="L35" s="1745"/>
      <c r="M35" s="1724"/>
      <c r="N35" s="1745"/>
      <c r="O35" s="1745"/>
      <c r="P35" s="1745"/>
      <c r="Q35" s="1745"/>
      <c r="R35" s="1745"/>
      <c r="S35" s="1745"/>
      <c r="T35" s="1745"/>
      <c r="U35" s="1745"/>
      <c r="V35" s="1747">
        <f t="shared" si="1"/>
        <v>0</v>
      </c>
      <c r="W35" s="121"/>
      <c r="X35" s="5791">
        <f t="shared" si="2"/>
        <v>0</v>
      </c>
      <c r="Y35" s="1745"/>
      <c r="Z35" s="1745"/>
      <c r="AA35" s="1745"/>
      <c r="AB35" s="1745"/>
      <c r="AC35" s="1745"/>
      <c r="AD35" s="1745"/>
      <c r="AE35" s="1745"/>
      <c r="AF35" s="2023">
        <f t="shared" si="0"/>
        <v>0</v>
      </c>
      <c r="AG35" s="1747">
        <f t="shared" si="3"/>
        <v>0</v>
      </c>
      <c r="AH35" s="784"/>
      <c r="AI35" s="5793"/>
      <c r="AJ35" s="5793"/>
      <c r="AK35" s="5793"/>
      <c r="AL35" s="121"/>
      <c r="AM35" s="164"/>
    </row>
    <row r="36" spans="1:39" ht="13.2">
      <c r="A36" s="164"/>
      <c r="B36" s="210"/>
      <c r="C36" s="5351"/>
      <c r="D36" s="1767"/>
      <c r="E36" s="1725"/>
      <c r="F36" s="1739"/>
      <c r="G36" s="1693"/>
      <c r="H36" s="1725"/>
      <c r="I36" s="1743"/>
      <c r="J36" s="1743"/>
      <c r="K36" s="1744"/>
      <c r="L36" s="1745"/>
      <c r="M36" s="1724"/>
      <c r="N36" s="1745"/>
      <c r="O36" s="1745"/>
      <c r="P36" s="1745"/>
      <c r="Q36" s="1745"/>
      <c r="R36" s="1745"/>
      <c r="S36" s="1745"/>
      <c r="T36" s="1745"/>
      <c r="U36" s="1745"/>
      <c r="V36" s="1747">
        <f t="shared" si="1"/>
        <v>0</v>
      </c>
      <c r="W36" s="121"/>
      <c r="X36" s="5791">
        <f t="shared" si="2"/>
        <v>0</v>
      </c>
      <c r="Y36" s="1745"/>
      <c r="Z36" s="1745"/>
      <c r="AA36" s="1745"/>
      <c r="AB36" s="1745"/>
      <c r="AC36" s="1745"/>
      <c r="AD36" s="1745"/>
      <c r="AE36" s="1745"/>
      <c r="AF36" s="2023">
        <f t="shared" si="0"/>
        <v>0</v>
      </c>
      <c r="AG36" s="1747">
        <f t="shared" si="3"/>
        <v>0</v>
      </c>
      <c r="AH36" s="784"/>
      <c r="AI36" s="5793"/>
      <c r="AJ36" s="5793"/>
      <c r="AK36" s="5793"/>
      <c r="AL36" s="121"/>
      <c r="AM36" s="164"/>
    </row>
    <row r="37" spans="1:39" ht="13.2">
      <c r="A37" s="164"/>
      <c r="B37" s="210"/>
      <c r="C37" s="5351"/>
      <c r="D37" s="1767"/>
      <c r="E37" s="1725"/>
      <c r="F37" s="1739"/>
      <c r="G37" s="1693"/>
      <c r="H37" s="1725"/>
      <c r="I37" s="1743"/>
      <c r="J37" s="1743"/>
      <c r="K37" s="1744"/>
      <c r="L37" s="1745"/>
      <c r="M37" s="1724"/>
      <c r="N37" s="1745"/>
      <c r="O37" s="1745"/>
      <c r="P37" s="1745"/>
      <c r="Q37" s="1745"/>
      <c r="R37" s="1745"/>
      <c r="S37" s="1745"/>
      <c r="T37" s="1745"/>
      <c r="U37" s="1745"/>
      <c r="V37" s="1747">
        <f t="shared" si="1"/>
        <v>0</v>
      </c>
      <c r="W37" s="121"/>
      <c r="X37" s="5791">
        <f t="shared" si="2"/>
        <v>0</v>
      </c>
      <c r="Y37" s="1745"/>
      <c r="Z37" s="1745"/>
      <c r="AA37" s="1745"/>
      <c r="AB37" s="1745"/>
      <c r="AC37" s="1745"/>
      <c r="AD37" s="1745"/>
      <c r="AE37" s="1745"/>
      <c r="AF37" s="2023">
        <f t="shared" si="0"/>
        <v>0</v>
      </c>
      <c r="AG37" s="1747">
        <f t="shared" si="3"/>
        <v>0</v>
      </c>
      <c r="AH37" s="784"/>
      <c r="AI37" s="5793"/>
      <c r="AJ37" s="5793"/>
      <c r="AK37" s="5793"/>
      <c r="AL37" s="121"/>
      <c r="AM37" s="164"/>
    </row>
    <row r="38" spans="1:39" ht="13.2">
      <c r="A38" s="164"/>
      <c r="B38" s="210"/>
      <c r="C38" s="5351"/>
      <c r="D38" s="1767"/>
      <c r="E38" s="1725"/>
      <c r="F38" s="1739"/>
      <c r="G38" s="1693"/>
      <c r="H38" s="1725"/>
      <c r="I38" s="1743"/>
      <c r="J38" s="1743"/>
      <c r="K38" s="1744"/>
      <c r="L38" s="1745"/>
      <c r="M38" s="1724"/>
      <c r="N38" s="1745"/>
      <c r="O38" s="1745"/>
      <c r="P38" s="1745"/>
      <c r="Q38" s="1745"/>
      <c r="R38" s="1745"/>
      <c r="S38" s="1745"/>
      <c r="T38" s="1745"/>
      <c r="U38" s="1745"/>
      <c r="V38" s="1747">
        <f t="shared" si="1"/>
        <v>0</v>
      </c>
      <c r="W38" s="121"/>
      <c r="X38" s="5791">
        <f t="shared" si="2"/>
        <v>0</v>
      </c>
      <c r="Y38" s="1745"/>
      <c r="Z38" s="1745"/>
      <c r="AA38" s="1745"/>
      <c r="AB38" s="1745"/>
      <c r="AC38" s="1745"/>
      <c r="AD38" s="1745"/>
      <c r="AE38" s="1745"/>
      <c r="AF38" s="2023">
        <f t="shared" si="0"/>
        <v>0</v>
      </c>
      <c r="AG38" s="1747">
        <f t="shared" si="3"/>
        <v>0</v>
      </c>
      <c r="AH38" s="784"/>
      <c r="AI38" s="5793"/>
      <c r="AJ38" s="5793"/>
      <c r="AK38" s="5793"/>
      <c r="AL38" s="121"/>
      <c r="AM38" s="164"/>
    </row>
    <row r="39" spans="1:39" ht="13.2">
      <c r="A39" s="164"/>
      <c r="B39" s="210"/>
      <c r="C39" s="5351"/>
      <c r="D39" s="1767"/>
      <c r="E39" s="1725"/>
      <c r="F39" s="1739"/>
      <c r="G39" s="1693"/>
      <c r="H39" s="1725"/>
      <c r="I39" s="1743"/>
      <c r="J39" s="1743"/>
      <c r="K39" s="1744"/>
      <c r="L39" s="1745"/>
      <c r="M39" s="1724"/>
      <c r="N39" s="1745"/>
      <c r="O39" s="1745"/>
      <c r="P39" s="1745"/>
      <c r="Q39" s="1745"/>
      <c r="R39" s="1745"/>
      <c r="S39" s="1745"/>
      <c r="T39" s="1745"/>
      <c r="U39" s="1745"/>
      <c r="V39" s="1747">
        <f t="shared" si="1"/>
        <v>0</v>
      </c>
      <c r="W39" s="121"/>
      <c r="X39" s="5791">
        <f t="shared" si="2"/>
        <v>0</v>
      </c>
      <c r="Y39" s="1745"/>
      <c r="Z39" s="1745"/>
      <c r="AA39" s="1745"/>
      <c r="AB39" s="1745"/>
      <c r="AC39" s="1745"/>
      <c r="AD39" s="1745"/>
      <c r="AE39" s="1745"/>
      <c r="AF39" s="2023">
        <f t="shared" si="0"/>
        <v>0</v>
      </c>
      <c r="AG39" s="1747">
        <f t="shared" si="3"/>
        <v>0</v>
      </c>
      <c r="AH39" s="784"/>
      <c r="AI39" s="5793"/>
      <c r="AJ39" s="5793"/>
      <c r="AK39" s="5793"/>
      <c r="AL39" s="121"/>
      <c r="AM39" s="164"/>
    </row>
    <row r="40" spans="1:39" ht="13.2">
      <c r="A40" s="164"/>
      <c r="B40" s="210"/>
      <c r="C40" s="5351"/>
      <c r="D40" s="1767"/>
      <c r="E40" s="1725"/>
      <c r="F40" s="1739"/>
      <c r="G40" s="1693"/>
      <c r="H40" s="1725"/>
      <c r="I40" s="1743"/>
      <c r="J40" s="1743"/>
      <c r="K40" s="1744"/>
      <c r="L40" s="1745"/>
      <c r="M40" s="1724"/>
      <c r="N40" s="1745"/>
      <c r="O40" s="1745"/>
      <c r="P40" s="1745"/>
      <c r="Q40" s="1745"/>
      <c r="R40" s="1745"/>
      <c r="S40" s="1745"/>
      <c r="T40" s="1745"/>
      <c r="U40" s="1745"/>
      <c r="V40" s="1747">
        <f t="shared" si="1"/>
        <v>0</v>
      </c>
      <c r="W40" s="121"/>
      <c r="X40" s="5791">
        <f t="shared" si="2"/>
        <v>0</v>
      </c>
      <c r="Y40" s="1745"/>
      <c r="Z40" s="1745"/>
      <c r="AA40" s="1745"/>
      <c r="AB40" s="1745"/>
      <c r="AC40" s="1745"/>
      <c r="AD40" s="1745"/>
      <c r="AE40" s="1745"/>
      <c r="AF40" s="2023">
        <f t="shared" si="0"/>
        <v>0</v>
      </c>
      <c r="AG40" s="1747">
        <f t="shared" si="3"/>
        <v>0</v>
      </c>
      <c r="AH40" s="784"/>
      <c r="AI40" s="5793"/>
      <c r="AJ40" s="5793"/>
      <c r="AK40" s="5793"/>
      <c r="AL40" s="121"/>
      <c r="AM40" s="164"/>
    </row>
    <row r="41" spans="1:39" ht="13.2">
      <c r="A41" s="164"/>
      <c r="B41" s="210"/>
      <c r="C41" s="5351"/>
      <c r="D41" s="1767"/>
      <c r="E41" s="1725"/>
      <c r="F41" s="1739"/>
      <c r="G41" s="1693"/>
      <c r="H41" s="1725"/>
      <c r="I41" s="1743"/>
      <c r="J41" s="1743"/>
      <c r="K41" s="1744"/>
      <c r="L41" s="1745"/>
      <c r="M41" s="1724"/>
      <c r="N41" s="1745"/>
      <c r="O41" s="1745"/>
      <c r="P41" s="1745"/>
      <c r="Q41" s="1745"/>
      <c r="R41" s="1745"/>
      <c r="S41" s="1745"/>
      <c r="T41" s="1745"/>
      <c r="U41" s="1745"/>
      <c r="V41" s="1747">
        <f t="shared" si="1"/>
        <v>0</v>
      </c>
      <c r="W41" s="121"/>
      <c r="X41" s="5791">
        <f t="shared" si="2"/>
        <v>0</v>
      </c>
      <c r="Y41" s="1745"/>
      <c r="Z41" s="1745"/>
      <c r="AA41" s="1745"/>
      <c r="AB41" s="1745"/>
      <c r="AC41" s="1745"/>
      <c r="AD41" s="1745"/>
      <c r="AE41" s="1745"/>
      <c r="AF41" s="2023">
        <f t="shared" si="0"/>
        <v>0</v>
      </c>
      <c r="AG41" s="1747">
        <f t="shared" si="3"/>
        <v>0</v>
      </c>
      <c r="AH41" s="784"/>
      <c r="AI41" s="5793"/>
      <c r="AJ41" s="5793"/>
      <c r="AK41" s="5793"/>
      <c r="AL41" s="121"/>
      <c r="AM41" s="164"/>
    </row>
    <row r="42" spans="1:39" ht="13.2">
      <c r="A42" s="164"/>
      <c r="B42" s="210"/>
      <c r="C42" s="5351"/>
      <c r="D42" s="1767"/>
      <c r="E42" s="1725"/>
      <c r="F42" s="1739"/>
      <c r="G42" s="1693"/>
      <c r="H42" s="1725"/>
      <c r="I42" s="1743"/>
      <c r="J42" s="1743"/>
      <c r="K42" s="1744"/>
      <c r="L42" s="1745"/>
      <c r="M42" s="1724"/>
      <c r="N42" s="1745"/>
      <c r="O42" s="1745"/>
      <c r="P42" s="1745"/>
      <c r="Q42" s="1745"/>
      <c r="R42" s="1745"/>
      <c r="S42" s="1745"/>
      <c r="T42" s="1745"/>
      <c r="U42" s="1745"/>
      <c r="V42" s="1747">
        <f t="shared" si="1"/>
        <v>0</v>
      </c>
      <c r="W42" s="121"/>
      <c r="X42" s="5791">
        <f t="shared" si="2"/>
        <v>0</v>
      </c>
      <c r="Y42" s="1745"/>
      <c r="Z42" s="1745"/>
      <c r="AA42" s="1745"/>
      <c r="AB42" s="1745"/>
      <c r="AC42" s="1745"/>
      <c r="AD42" s="1745"/>
      <c r="AE42" s="1745"/>
      <c r="AF42" s="2023">
        <f t="shared" si="0"/>
        <v>0</v>
      </c>
      <c r="AG42" s="1747">
        <f t="shared" si="3"/>
        <v>0</v>
      </c>
      <c r="AH42" s="784"/>
      <c r="AI42" s="5793"/>
      <c r="AJ42" s="5793"/>
      <c r="AK42" s="5793"/>
      <c r="AL42" s="121"/>
      <c r="AM42" s="164"/>
    </row>
    <row r="43" spans="1:39" ht="13.2">
      <c r="A43" s="164"/>
      <c r="B43" s="210"/>
      <c r="C43" s="5351"/>
      <c r="D43" s="1767"/>
      <c r="E43" s="1725"/>
      <c r="F43" s="1739"/>
      <c r="G43" s="1693"/>
      <c r="H43" s="1725"/>
      <c r="I43" s="1743"/>
      <c r="J43" s="1743"/>
      <c r="K43" s="1744"/>
      <c r="L43" s="1745"/>
      <c r="M43" s="1724"/>
      <c r="N43" s="1745"/>
      <c r="O43" s="1745"/>
      <c r="P43" s="1745"/>
      <c r="Q43" s="1745"/>
      <c r="R43" s="1745"/>
      <c r="S43" s="1745"/>
      <c r="T43" s="1745"/>
      <c r="U43" s="1745"/>
      <c r="V43" s="1747">
        <f t="shared" si="1"/>
        <v>0</v>
      </c>
      <c r="W43" s="121"/>
      <c r="X43" s="5791">
        <f t="shared" si="2"/>
        <v>0</v>
      </c>
      <c r="Y43" s="1745"/>
      <c r="Z43" s="1745"/>
      <c r="AA43" s="1745"/>
      <c r="AB43" s="1745"/>
      <c r="AC43" s="1745"/>
      <c r="AD43" s="1745"/>
      <c r="AE43" s="1745"/>
      <c r="AF43" s="2023">
        <f t="shared" si="0"/>
        <v>0</v>
      </c>
      <c r="AG43" s="1747">
        <f t="shared" si="3"/>
        <v>0</v>
      </c>
      <c r="AH43" s="784"/>
      <c r="AI43" s="5793"/>
      <c r="AJ43" s="5793"/>
      <c r="AK43" s="5793"/>
      <c r="AL43" s="121"/>
      <c r="AM43" s="164"/>
    </row>
    <row r="44" spans="1:39" ht="13.2">
      <c r="A44" s="164"/>
      <c r="B44" s="210"/>
      <c r="C44" s="5351"/>
      <c r="D44" s="1767"/>
      <c r="E44" s="1725"/>
      <c r="F44" s="1739"/>
      <c r="G44" s="1693"/>
      <c r="H44" s="1725"/>
      <c r="I44" s="1743"/>
      <c r="J44" s="1743"/>
      <c r="K44" s="1744"/>
      <c r="L44" s="1745"/>
      <c r="M44" s="1724"/>
      <c r="N44" s="1745"/>
      <c r="O44" s="1745"/>
      <c r="P44" s="1745"/>
      <c r="Q44" s="1745"/>
      <c r="R44" s="1745"/>
      <c r="S44" s="1745"/>
      <c r="T44" s="1745"/>
      <c r="U44" s="1745"/>
      <c r="V44" s="1747">
        <f t="shared" si="1"/>
        <v>0</v>
      </c>
      <c r="W44" s="121"/>
      <c r="X44" s="5791">
        <f t="shared" si="2"/>
        <v>0</v>
      </c>
      <c r="Y44" s="1745"/>
      <c r="Z44" s="1745"/>
      <c r="AA44" s="1745"/>
      <c r="AB44" s="1745"/>
      <c r="AC44" s="1745"/>
      <c r="AD44" s="1745"/>
      <c r="AE44" s="1745"/>
      <c r="AF44" s="2023">
        <f t="shared" si="0"/>
        <v>0</v>
      </c>
      <c r="AG44" s="1747">
        <f t="shared" si="3"/>
        <v>0</v>
      </c>
      <c r="AH44" s="784"/>
      <c r="AI44" s="5793"/>
      <c r="AJ44" s="5793"/>
      <c r="AK44" s="5793"/>
      <c r="AL44" s="121"/>
      <c r="AM44" s="164"/>
    </row>
    <row r="45" spans="1:39" ht="13.2">
      <c r="A45" s="164"/>
      <c r="B45" s="210"/>
      <c r="C45" s="5351"/>
      <c r="D45" s="1767"/>
      <c r="E45" s="1725"/>
      <c r="F45" s="1739"/>
      <c r="G45" s="1693"/>
      <c r="H45" s="1725"/>
      <c r="I45" s="1743"/>
      <c r="J45" s="1743"/>
      <c r="K45" s="1744"/>
      <c r="L45" s="1745"/>
      <c r="M45" s="1724"/>
      <c r="N45" s="1745"/>
      <c r="O45" s="1745"/>
      <c r="P45" s="1745"/>
      <c r="Q45" s="1745"/>
      <c r="R45" s="1745"/>
      <c r="S45" s="1745"/>
      <c r="T45" s="1745"/>
      <c r="U45" s="1745"/>
      <c r="V45" s="1747">
        <f t="shared" si="1"/>
        <v>0</v>
      </c>
      <c r="W45" s="121"/>
      <c r="X45" s="5791">
        <f t="shared" si="2"/>
        <v>0</v>
      </c>
      <c r="Y45" s="1745"/>
      <c r="Z45" s="1745"/>
      <c r="AA45" s="1745"/>
      <c r="AB45" s="1745"/>
      <c r="AC45" s="1745"/>
      <c r="AD45" s="1745"/>
      <c r="AE45" s="1745"/>
      <c r="AF45" s="2023">
        <f t="shared" si="0"/>
        <v>0</v>
      </c>
      <c r="AG45" s="1747">
        <f t="shared" si="3"/>
        <v>0</v>
      </c>
      <c r="AH45" s="784"/>
      <c r="AI45" s="5793"/>
      <c r="AJ45" s="5793"/>
      <c r="AK45" s="5793"/>
      <c r="AL45" s="121"/>
      <c r="AM45" s="164"/>
    </row>
    <row r="46" spans="1:39" ht="13.2">
      <c r="A46" s="164"/>
      <c r="B46" s="210"/>
      <c r="C46" s="5351"/>
      <c r="D46" s="1767"/>
      <c r="E46" s="1725"/>
      <c r="F46" s="1739"/>
      <c r="G46" s="1693"/>
      <c r="H46" s="1725"/>
      <c r="I46" s="1743"/>
      <c r="J46" s="1743"/>
      <c r="K46" s="1744"/>
      <c r="L46" s="1745"/>
      <c r="M46" s="1724"/>
      <c r="N46" s="1745"/>
      <c r="O46" s="1745"/>
      <c r="P46" s="1745"/>
      <c r="Q46" s="1745"/>
      <c r="R46" s="1745"/>
      <c r="S46" s="1745"/>
      <c r="T46" s="1745"/>
      <c r="U46" s="1745"/>
      <c r="V46" s="1747">
        <f t="shared" si="1"/>
        <v>0</v>
      </c>
      <c r="W46" s="121"/>
      <c r="X46" s="5791">
        <f t="shared" si="2"/>
        <v>0</v>
      </c>
      <c r="Y46" s="1745"/>
      <c r="Z46" s="1745"/>
      <c r="AA46" s="1745"/>
      <c r="AB46" s="1745"/>
      <c r="AC46" s="1745"/>
      <c r="AD46" s="1745"/>
      <c r="AE46" s="1745"/>
      <c r="AF46" s="2023">
        <f t="shared" si="0"/>
        <v>0</v>
      </c>
      <c r="AG46" s="1747">
        <f t="shared" si="3"/>
        <v>0</v>
      </c>
      <c r="AH46" s="784"/>
      <c r="AI46" s="5793"/>
      <c r="AJ46" s="5793"/>
      <c r="AK46" s="5793"/>
      <c r="AL46" s="121"/>
      <c r="AM46" s="164"/>
    </row>
    <row r="47" spans="1:39" ht="13.2">
      <c r="A47" s="164"/>
      <c r="B47" s="210"/>
      <c r="C47" s="5351"/>
      <c r="D47" s="1767"/>
      <c r="E47" s="1725"/>
      <c r="F47" s="1739"/>
      <c r="G47" s="1693"/>
      <c r="H47" s="1725"/>
      <c r="I47" s="1743"/>
      <c r="J47" s="1743"/>
      <c r="K47" s="1744"/>
      <c r="L47" s="1745"/>
      <c r="M47" s="1724"/>
      <c r="N47" s="1745"/>
      <c r="O47" s="1745"/>
      <c r="P47" s="1745"/>
      <c r="Q47" s="1745"/>
      <c r="R47" s="1745"/>
      <c r="S47" s="1745"/>
      <c r="T47" s="1745"/>
      <c r="U47" s="1745"/>
      <c r="V47" s="1747">
        <f t="shared" si="1"/>
        <v>0</v>
      </c>
      <c r="W47" s="121"/>
      <c r="X47" s="5791">
        <f t="shared" si="2"/>
        <v>0</v>
      </c>
      <c r="Y47" s="1745"/>
      <c r="Z47" s="1745"/>
      <c r="AA47" s="1745"/>
      <c r="AB47" s="1745"/>
      <c r="AC47" s="1745"/>
      <c r="AD47" s="1745"/>
      <c r="AE47" s="1745"/>
      <c r="AF47" s="2023">
        <f>AC47+AD47-AE47</f>
        <v>0</v>
      </c>
      <c r="AG47" s="1747">
        <f t="shared" si="3"/>
        <v>0</v>
      </c>
      <c r="AH47" s="784"/>
      <c r="AI47" s="5793"/>
      <c r="AJ47" s="5793"/>
      <c r="AK47" s="5793"/>
      <c r="AL47" s="121"/>
      <c r="AM47" s="164"/>
    </row>
    <row r="48" spans="1:39" ht="13.2">
      <c r="A48" s="164"/>
      <c r="B48" s="210"/>
      <c r="C48" s="5351"/>
      <c r="D48" s="1767"/>
      <c r="E48" s="1725"/>
      <c r="F48" s="1739"/>
      <c r="G48" s="1693"/>
      <c r="H48" s="1725"/>
      <c r="I48" s="1743"/>
      <c r="J48" s="1743"/>
      <c r="K48" s="1744"/>
      <c r="L48" s="1745"/>
      <c r="M48" s="1724"/>
      <c r="N48" s="1745"/>
      <c r="O48" s="1745"/>
      <c r="P48" s="1745"/>
      <c r="Q48" s="1745"/>
      <c r="R48" s="1745"/>
      <c r="S48" s="1745"/>
      <c r="T48" s="1745"/>
      <c r="U48" s="1745"/>
      <c r="V48" s="1747">
        <f t="shared" si="1"/>
        <v>0</v>
      </c>
      <c r="W48" s="121"/>
      <c r="X48" s="5791">
        <f t="shared" si="2"/>
        <v>0</v>
      </c>
      <c r="Y48" s="1745"/>
      <c r="Z48" s="1745"/>
      <c r="AA48" s="1745"/>
      <c r="AB48" s="1745"/>
      <c r="AC48" s="1745"/>
      <c r="AD48" s="1745"/>
      <c r="AE48" s="1745"/>
      <c r="AF48" s="2023">
        <f>AC48+AD48-AE48</f>
        <v>0</v>
      </c>
      <c r="AG48" s="1747">
        <f t="shared" si="3"/>
        <v>0</v>
      </c>
      <c r="AH48" s="784"/>
      <c r="AI48" s="5793"/>
      <c r="AJ48" s="5793"/>
      <c r="AK48" s="5793"/>
      <c r="AL48" s="121"/>
      <c r="AM48" s="164"/>
    </row>
    <row r="49" spans="1:39" ht="13.2">
      <c r="A49" s="164"/>
      <c r="B49" s="210"/>
      <c r="C49" s="6009"/>
      <c r="D49" s="6010"/>
      <c r="E49" s="6010"/>
      <c r="F49" s="6010"/>
      <c r="G49" s="6011"/>
      <c r="H49" s="6012"/>
      <c r="I49" s="6013"/>
      <c r="J49" s="6013"/>
      <c r="K49" s="6014"/>
      <c r="L49" s="6013"/>
      <c r="M49" s="6013"/>
      <c r="N49" s="6013"/>
      <c r="O49" s="6015">
        <f t="shared" ref="O49:V49" si="4">SUMIF($H$16:$H$48,"TRUE",O16:O48)</f>
        <v>0</v>
      </c>
      <c r="P49" s="6015">
        <f t="shared" si="4"/>
        <v>0</v>
      </c>
      <c r="Q49" s="6015">
        <f t="shared" si="4"/>
        <v>0</v>
      </c>
      <c r="R49" s="6015"/>
      <c r="S49" s="6015">
        <f t="shared" si="4"/>
        <v>0</v>
      </c>
      <c r="T49" s="6015">
        <f t="shared" si="4"/>
        <v>0</v>
      </c>
      <c r="U49" s="6015">
        <f t="shared" si="4"/>
        <v>0</v>
      </c>
      <c r="V49" s="6016">
        <f t="shared" si="4"/>
        <v>0</v>
      </c>
      <c r="W49" s="121"/>
      <c r="X49" s="6017">
        <f t="shared" ref="X49:AG49" si="5">SUMIF($H$16:$H$48,"TRUE",X16:X48)</f>
        <v>0</v>
      </c>
      <c r="Y49" s="6015">
        <f t="shared" si="5"/>
        <v>0</v>
      </c>
      <c r="Z49" s="6015">
        <f t="shared" si="5"/>
        <v>0</v>
      </c>
      <c r="AA49" s="6015">
        <f t="shared" si="5"/>
        <v>0</v>
      </c>
      <c r="AB49" s="6015">
        <f t="shared" si="5"/>
        <v>0</v>
      </c>
      <c r="AC49" s="6015">
        <f t="shared" si="5"/>
        <v>0</v>
      </c>
      <c r="AD49" s="6015">
        <f t="shared" si="5"/>
        <v>0</v>
      </c>
      <c r="AE49" s="6015">
        <f t="shared" si="5"/>
        <v>0</v>
      </c>
      <c r="AF49" s="6015">
        <f t="shared" si="5"/>
        <v>0</v>
      </c>
      <c r="AG49" s="6016">
        <f t="shared" si="5"/>
        <v>0</v>
      </c>
      <c r="AH49" s="784"/>
      <c r="AI49" s="6018">
        <f>SUMIF($H$16:$H$48,"TRUE",AI16:AI48)</f>
        <v>0</v>
      </c>
      <c r="AJ49" s="6018">
        <f>SUMIF($H$16:$H$48,"TRUE",AJ16:AJ48)</f>
        <v>0</v>
      </c>
      <c r="AK49" s="5804"/>
      <c r="AL49" s="121"/>
      <c r="AM49" s="164"/>
    </row>
    <row r="50" spans="1:39" s="101" customFormat="1" ht="13.2">
      <c r="A50" s="178"/>
      <c r="B50" s="216"/>
      <c r="C50" s="6019"/>
      <c r="D50" s="6020"/>
      <c r="E50" s="6020"/>
      <c r="F50" s="6020"/>
      <c r="G50" s="6021"/>
      <c r="H50" s="6022"/>
      <c r="I50" s="6023"/>
      <c r="J50" s="6023"/>
      <c r="K50" s="6024"/>
      <c r="L50" s="6023"/>
      <c r="M50" s="6023"/>
      <c r="N50" s="6023"/>
      <c r="O50" s="6025">
        <f t="shared" ref="O50:V50" si="6">SUM(O16:O48)</f>
        <v>0</v>
      </c>
      <c r="P50" s="6025">
        <f t="shared" si="6"/>
        <v>0</v>
      </c>
      <c r="Q50" s="6025">
        <f t="shared" si="6"/>
        <v>0</v>
      </c>
      <c r="R50" s="6025"/>
      <c r="S50" s="6025">
        <f t="shared" si="6"/>
        <v>0</v>
      </c>
      <c r="T50" s="6025">
        <f t="shared" si="6"/>
        <v>0</v>
      </c>
      <c r="U50" s="6025">
        <f t="shared" si="6"/>
        <v>0</v>
      </c>
      <c r="V50" s="6026">
        <f t="shared" si="6"/>
        <v>0</v>
      </c>
      <c r="W50" s="160"/>
      <c r="X50" s="6027">
        <f t="shared" ref="X50:AG50" si="7">SUM(X16:X48)</f>
        <v>0</v>
      </c>
      <c r="Y50" s="6028">
        <f t="shared" si="7"/>
        <v>0</v>
      </c>
      <c r="Z50" s="6028">
        <f t="shared" si="7"/>
        <v>0</v>
      </c>
      <c r="AA50" s="6028">
        <f t="shared" si="7"/>
        <v>0</v>
      </c>
      <c r="AB50" s="6028">
        <f t="shared" si="7"/>
        <v>0</v>
      </c>
      <c r="AC50" s="6028">
        <f t="shared" si="7"/>
        <v>0</v>
      </c>
      <c r="AD50" s="6028">
        <f t="shared" si="7"/>
        <v>0</v>
      </c>
      <c r="AE50" s="6028">
        <f t="shared" si="7"/>
        <v>0</v>
      </c>
      <c r="AF50" s="6028">
        <f t="shared" si="7"/>
        <v>0</v>
      </c>
      <c r="AG50" s="6029">
        <f t="shared" si="7"/>
        <v>0</v>
      </c>
      <c r="AH50" s="160"/>
      <c r="AI50" s="6030">
        <f>SUM(AI16:AI48)</f>
        <v>0</v>
      </c>
      <c r="AJ50" s="6030">
        <f>SUM(AJ16:AJ48)</f>
        <v>0</v>
      </c>
      <c r="AK50" s="2571"/>
      <c r="AL50" s="160"/>
      <c r="AM50" s="178"/>
    </row>
    <row r="51" spans="1:39" ht="13.2">
      <c r="A51" s="164"/>
      <c r="B51" s="210"/>
      <c r="C51" s="214"/>
      <c r="D51" s="214"/>
      <c r="E51" s="214"/>
      <c r="F51" s="214"/>
      <c r="G51" s="223"/>
      <c r="H51" s="223"/>
      <c r="I51" s="223"/>
      <c r="J51" s="223"/>
      <c r="K51" s="782"/>
      <c r="L51" s="223"/>
      <c r="M51" s="223"/>
      <c r="N51" s="224"/>
      <c r="O51" s="224"/>
      <c r="P51" s="224"/>
      <c r="Q51" s="224"/>
      <c r="R51" s="224"/>
      <c r="S51" s="224"/>
      <c r="T51" s="224"/>
      <c r="U51" s="224"/>
      <c r="V51" s="224"/>
      <c r="W51" s="160"/>
      <c r="X51" s="224"/>
      <c r="Y51" s="224"/>
      <c r="Z51" s="224"/>
      <c r="AA51" s="224"/>
      <c r="AB51" s="224"/>
      <c r="AC51" s="224"/>
      <c r="AD51" s="224"/>
      <c r="AE51" s="224"/>
      <c r="AF51" s="224"/>
      <c r="AG51" s="224"/>
      <c r="AH51" s="121"/>
      <c r="AI51" s="121"/>
      <c r="AJ51" s="121"/>
      <c r="AK51" s="121"/>
      <c r="AL51" s="121"/>
      <c r="AM51" s="164"/>
    </row>
    <row r="52" spans="1:39" ht="13.2">
      <c r="A52" s="164"/>
      <c r="B52" s="210"/>
      <c r="C52" s="126" t="s">
        <v>445</v>
      </c>
      <c r="D52" s="225" t="s">
        <v>2500</v>
      </c>
      <c r="E52" s="207"/>
      <c r="F52" s="41"/>
      <c r="G52" s="41"/>
      <c r="H52" s="121"/>
      <c r="I52" s="121"/>
      <c r="J52" s="121"/>
      <c r="K52" s="742"/>
      <c r="L52" s="121"/>
      <c r="M52" s="121"/>
      <c r="N52" s="229"/>
      <c r="O52" s="229"/>
      <c r="P52" s="41"/>
      <c r="Q52" s="82"/>
      <c r="R52" s="82"/>
      <c r="S52" s="41"/>
      <c r="T52" s="224"/>
      <c r="U52" s="224"/>
      <c r="V52" s="224"/>
      <c r="W52" s="160"/>
      <c r="X52" s="224"/>
      <c r="Y52" s="224"/>
      <c r="Z52" s="224"/>
      <c r="AA52" s="224"/>
      <c r="AB52" s="224"/>
      <c r="AC52" s="224"/>
      <c r="AD52" s="224"/>
      <c r="AE52" s="224"/>
      <c r="AF52" s="224"/>
      <c r="AG52" s="224"/>
      <c r="AH52" s="121"/>
      <c r="AI52" s="121"/>
      <c r="AJ52" s="121"/>
      <c r="AK52" s="121"/>
      <c r="AL52" s="121"/>
      <c r="AM52" s="164"/>
    </row>
    <row r="53" spans="1:39" ht="13.2">
      <c r="A53" s="164"/>
      <c r="B53" s="210"/>
      <c r="C53" s="94"/>
      <c r="D53" s="64" t="s">
        <v>3368</v>
      </c>
      <c r="E53" s="38"/>
      <c r="F53" s="41"/>
      <c r="G53" s="41"/>
      <c r="H53" s="121"/>
      <c r="I53" s="121"/>
      <c r="J53" s="121"/>
      <c r="K53" s="742"/>
      <c r="L53" s="121"/>
      <c r="M53" s="121"/>
      <c r="N53" s="229"/>
      <c r="O53" s="229"/>
      <c r="P53" s="41"/>
      <c r="Q53" s="82"/>
      <c r="R53" s="82"/>
      <c r="S53" s="41"/>
      <c r="T53" s="224"/>
      <c r="U53" s="224"/>
      <c r="V53" s="224"/>
      <c r="W53" s="160"/>
      <c r="X53" s="224"/>
      <c r="Y53" s="224"/>
      <c r="Z53" s="8615" t="s">
        <v>2517</v>
      </c>
      <c r="AA53" s="8663" t="s">
        <v>2668</v>
      </c>
      <c r="AB53" s="8665" t="s">
        <v>2669</v>
      </c>
      <c r="AC53" s="8665"/>
      <c r="AD53" s="8665" t="s">
        <v>2670</v>
      </c>
      <c r="AE53" s="8666"/>
      <c r="AF53" s="224"/>
      <c r="AG53" s="224"/>
      <c r="AH53" s="121"/>
      <c r="AI53" s="121"/>
      <c r="AJ53" s="121"/>
      <c r="AK53" s="121"/>
      <c r="AL53" s="121"/>
      <c r="AM53" s="164"/>
    </row>
    <row r="54" spans="1:39" ht="13.2">
      <c r="A54" s="164"/>
      <c r="B54" s="210"/>
      <c r="C54" s="94"/>
      <c r="D54" s="64" t="s">
        <v>3369</v>
      </c>
      <c r="E54" s="38"/>
      <c r="F54" s="41"/>
      <c r="G54" s="38"/>
      <c r="H54" s="121"/>
      <c r="I54" s="121"/>
      <c r="J54" s="121"/>
      <c r="K54" s="742"/>
      <c r="L54" s="121"/>
      <c r="M54" s="121"/>
      <c r="N54" s="229"/>
      <c r="O54" s="230"/>
      <c r="P54" s="230"/>
      <c r="Q54" s="230"/>
      <c r="R54" s="230"/>
      <c r="S54" s="230"/>
      <c r="T54" s="230"/>
      <c r="U54" s="230"/>
      <c r="V54" s="230"/>
      <c r="W54" s="160"/>
      <c r="X54" s="230"/>
      <c r="Y54" s="230"/>
      <c r="Z54" s="8662"/>
      <c r="AA54" s="8664"/>
      <c r="AB54" s="6031" t="s">
        <v>1717</v>
      </c>
      <c r="AC54" s="6031" t="s">
        <v>2671</v>
      </c>
      <c r="AD54" s="6031" t="s">
        <v>1717</v>
      </c>
      <c r="AE54" s="6032" t="s">
        <v>2671</v>
      </c>
      <c r="AF54" s="230"/>
      <c r="AG54" s="230"/>
      <c r="AH54" s="121"/>
      <c r="AI54" s="121"/>
      <c r="AJ54" s="121"/>
      <c r="AK54" s="685"/>
      <c r="AL54" s="121"/>
      <c r="AM54" s="164"/>
    </row>
    <row r="55" spans="1:39" ht="13.2">
      <c r="A55" s="164"/>
      <c r="B55" s="210"/>
      <c r="C55" s="121"/>
      <c r="D55" s="121"/>
      <c r="E55" s="121"/>
      <c r="F55" s="121"/>
      <c r="G55" s="38"/>
      <c r="H55" s="41"/>
      <c r="I55" s="41"/>
      <c r="J55" s="38"/>
      <c r="K55" s="744"/>
      <c r="L55" s="41"/>
      <c r="M55" s="41"/>
      <c r="N55" s="229"/>
      <c r="O55" s="230"/>
      <c r="P55" s="230"/>
      <c r="Q55" s="230"/>
      <c r="R55" s="230"/>
      <c r="S55" s="230"/>
      <c r="T55" s="230"/>
      <c r="U55" s="230"/>
      <c r="V55" s="230"/>
      <c r="W55" s="160"/>
      <c r="X55" s="230"/>
      <c r="Y55" s="230"/>
      <c r="Z55" s="1954" t="s">
        <v>2672</v>
      </c>
      <c r="AA55" s="5814">
        <v>1.4999999999999999E-2</v>
      </c>
      <c r="AB55" s="5815"/>
      <c r="AC55" s="5815"/>
      <c r="AD55" s="5815"/>
      <c r="AE55" s="5816"/>
      <c r="AF55" s="230"/>
      <c r="AG55" s="230"/>
      <c r="AH55" s="121"/>
      <c r="AI55" s="121"/>
      <c r="AJ55" s="121"/>
      <c r="AK55" s="121"/>
      <c r="AL55" s="121"/>
      <c r="AM55" s="164"/>
    </row>
    <row r="56" spans="1:39" ht="13.2">
      <c r="A56" s="164"/>
      <c r="B56" s="210"/>
      <c r="C56" s="121"/>
      <c r="D56" s="121"/>
      <c r="E56" s="121"/>
      <c r="F56" s="121"/>
      <c r="G56" s="38"/>
      <c r="H56" s="41"/>
      <c r="I56" s="41"/>
      <c r="J56" s="38"/>
      <c r="K56" s="744"/>
      <c r="L56" s="41"/>
      <c r="M56" s="41"/>
      <c r="N56" s="229"/>
      <c r="O56" s="230"/>
      <c r="P56" s="230"/>
      <c r="Q56" s="230"/>
      <c r="R56" s="230"/>
      <c r="S56" s="230"/>
      <c r="T56" s="230"/>
      <c r="U56" s="230"/>
      <c r="V56" s="230"/>
      <c r="W56" s="160"/>
      <c r="X56" s="230"/>
      <c r="Y56" s="230"/>
      <c r="Z56" s="6033" t="s">
        <v>2673</v>
      </c>
      <c r="AA56" s="6034">
        <v>0.04</v>
      </c>
      <c r="AB56" s="6035"/>
      <c r="AC56" s="6035"/>
      <c r="AD56" s="6035"/>
      <c r="AE56" s="6036"/>
      <c r="AF56" s="230"/>
      <c r="AG56" s="230"/>
      <c r="AH56" s="121"/>
      <c r="AI56" s="121"/>
      <c r="AJ56" s="121"/>
      <c r="AK56" s="121"/>
      <c r="AL56" s="121"/>
      <c r="AM56" s="164"/>
    </row>
    <row r="57" spans="1:39" ht="13.2">
      <c r="A57" s="164"/>
      <c r="B57" s="210"/>
      <c r="C57" s="121"/>
      <c r="D57" s="121"/>
      <c r="E57" s="121"/>
      <c r="F57" s="121"/>
      <c r="G57" s="38"/>
      <c r="H57" s="41"/>
      <c r="I57" s="41"/>
      <c r="J57" s="38"/>
      <c r="K57" s="744"/>
      <c r="L57" s="41"/>
      <c r="M57" s="41"/>
      <c r="N57" s="229"/>
      <c r="O57" s="230"/>
      <c r="P57" s="230"/>
      <c r="Q57" s="230"/>
      <c r="R57" s="230"/>
      <c r="S57" s="230"/>
      <c r="T57" s="230"/>
      <c r="U57" s="230"/>
      <c r="V57" s="230"/>
      <c r="W57" s="160"/>
      <c r="X57" s="230"/>
      <c r="Y57" s="230"/>
      <c r="Z57" s="6033" t="s">
        <v>2674</v>
      </c>
      <c r="AA57" s="6034">
        <v>0.06</v>
      </c>
      <c r="AB57" s="6035"/>
      <c r="AC57" s="6035"/>
      <c r="AD57" s="6035"/>
      <c r="AE57" s="6036"/>
      <c r="AF57" s="230"/>
      <c r="AG57" s="230"/>
      <c r="AH57" s="121"/>
      <c r="AI57" s="121"/>
      <c r="AJ57" s="121"/>
      <c r="AK57" s="121"/>
      <c r="AL57" s="121"/>
      <c r="AM57" s="164"/>
    </row>
    <row r="58" spans="1:39" ht="13.2">
      <c r="A58" s="164"/>
      <c r="B58" s="210"/>
      <c r="C58" s="121"/>
      <c r="D58" s="121"/>
      <c r="E58" s="121"/>
      <c r="F58" s="121"/>
      <c r="G58" s="38"/>
      <c r="H58" s="41"/>
      <c r="I58" s="41"/>
      <c r="J58" s="38"/>
      <c r="K58" s="744"/>
      <c r="L58" s="41"/>
      <c r="M58" s="41"/>
      <c r="N58" s="229"/>
      <c r="O58" s="230"/>
      <c r="P58" s="230"/>
      <c r="Q58" s="230"/>
      <c r="R58" s="230"/>
      <c r="S58" s="230"/>
      <c r="T58" s="230"/>
      <c r="U58" s="230"/>
      <c r="V58" s="230"/>
      <c r="W58" s="160"/>
      <c r="X58" s="230"/>
      <c r="Y58" s="230"/>
      <c r="Z58" s="6033" t="s">
        <v>2675</v>
      </c>
      <c r="AA58" s="6034">
        <v>0.12</v>
      </c>
      <c r="AB58" s="6035"/>
      <c r="AC58" s="6035"/>
      <c r="AD58" s="6035"/>
      <c r="AE58" s="6036"/>
      <c r="AF58" s="230"/>
      <c r="AG58" s="230"/>
      <c r="AH58" s="121"/>
      <c r="AI58" s="121"/>
      <c r="AJ58" s="121"/>
      <c r="AK58" s="121"/>
      <c r="AL58" s="121"/>
      <c r="AM58" s="164"/>
    </row>
    <row r="59" spans="1:39" ht="13.2">
      <c r="A59" s="164"/>
      <c r="B59" s="210"/>
      <c r="C59" s="121"/>
      <c r="D59" s="121"/>
      <c r="E59" s="121"/>
      <c r="F59" s="121"/>
      <c r="G59" s="38"/>
      <c r="H59" s="41"/>
      <c r="I59" s="41"/>
      <c r="J59" s="38"/>
      <c r="K59" s="744"/>
      <c r="L59" s="41"/>
      <c r="M59" s="41"/>
      <c r="N59" s="229"/>
      <c r="O59" s="230"/>
      <c r="P59" s="230"/>
      <c r="Q59" s="230"/>
      <c r="R59" s="230"/>
      <c r="S59" s="230"/>
      <c r="T59" s="230"/>
      <c r="U59" s="230"/>
      <c r="V59" s="230"/>
      <c r="W59" s="160"/>
      <c r="X59" s="230"/>
      <c r="Y59" s="230"/>
      <c r="Z59" s="6033" t="s">
        <v>2676</v>
      </c>
      <c r="AA59" s="6034">
        <v>0.25</v>
      </c>
      <c r="AB59" s="6035"/>
      <c r="AC59" s="6035"/>
      <c r="AD59" s="6035"/>
      <c r="AE59" s="6036"/>
      <c r="AF59" s="230"/>
      <c r="AG59" s="230"/>
      <c r="AH59" s="121"/>
      <c r="AI59" s="121"/>
      <c r="AJ59" s="121"/>
      <c r="AK59" s="121"/>
      <c r="AL59" s="121"/>
      <c r="AM59" s="164"/>
    </row>
    <row r="60" spans="1:39" ht="13.2">
      <c r="A60" s="164"/>
      <c r="B60" s="210"/>
      <c r="C60" s="121"/>
      <c r="D60" s="121"/>
      <c r="E60" s="121"/>
      <c r="F60" s="121"/>
      <c r="G60" s="38"/>
      <c r="H60" s="41"/>
      <c r="I60" s="41"/>
      <c r="J60" s="38"/>
      <c r="K60" s="744"/>
      <c r="L60" s="41"/>
      <c r="M60" s="41"/>
      <c r="N60" s="229"/>
      <c r="O60" s="230"/>
      <c r="P60" s="230"/>
      <c r="Q60" s="230"/>
      <c r="R60" s="230"/>
      <c r="S60" s="230"/>
      <c r="T60" s="230"/>
      <c r="U60" s="230"/>
      <c r="V60" s="230"/>
      <c r="W60" s="160"/>
      <c r="X60" s="230"/>
      <c r="Y60" s="230"/>
      <c r="Z60" s="6037" t="s">
        <v>2678</v>
      </c>
      <c r="AA60" s="6034"/>
      <c r="AB60" s="1509"/>
      <c r="AC60" s="1509"/>
      <c r="AD60" s="1509"/>
      <c r="AE60" s="5822"/>
      <c r="AF60" s="230"/>
      <c r="AG60" s="230"/>
      <c r="AH60" s="121"/>
      <c r="AI60" s="121"/>
      <c r="AJ60" s="121"/>
      <c r="AK60" s="121"/>
      <c r="AL60" s="121"/>
      <c r="AM60" s="164"/>
    </row>
    <row r="61" spans="1:39" ht="13.2">
      <c r="A61" s="164"/>
      <c r="B61" s="210"/>
      <c r="C61" s="121"/>
      <c r="D61" s="121"/>
      <c r="E61" s="121"/>
      <c r="F61" s="121"/>
      <c r="G61" s="38"/>
      <c r="H61" s="41"/>
      <c r="I61" s="41"/>
      <c r="J61" s="38"/>
      <c r="K61" s="744"/>
      <c r="L61" s="41"/>
      <c r="M61" s="41"/>
      <c r="N61" s="229"/>
      <c r="O61" s="230"/>
      <c r="P61" s="230"/>
      <c r="Q61" s="230"/>
      <c r="R61" s="230"/>
      <c r="S61" s="230"/>
      <c r="T61" s="230"/>
      <c r="U61" s="230"/>
      <c r="V61" s="230"/>
      <c r="W61" s="160"/>
      <c r="X61" s="230"/>
      <c r="Y61" s="230"/>
      <c r="Z61" s="6033" t="s">
        <v>2680</v>
      </c>
      <c r="AA61" s="6034">
        <v>0.15</v>
      </c>
      <c r="AB61" s="6035"/>
      <c r="AC61" s="6035"/>
      <c r="AD61" s="6035"/>
      <c r="AE61" s="6036"/>
      <c r="AF61" s="230"/>
      <c r="AG61" s="230"/>
      <c r="AH61" s="121"/>
      <c r="AI61" s="121"/>
      <c r="AJ61" s="121"/>
      <c r="AK61" s="121"/>
      <c r="AL61" s="121"/>
      <c r="AM61" s="164"/>
    </row>
    <row r="62" spans="1:39" ht="13.2">
      <c r="A62" s="164"/>
      <c r="B62" s="210"/>
      <c r="C62" s="121"/>
      <c r="D62" s="121"/>
      <c r="E62" s="121"/>
      <c r="F62" s="121"/>
      <c r="G62" s="38"/>
      <c r="H62" s="41"/>
      <c r="I62" s="41"/>
      <c r="J62" s="38"/>
      <c r="K62" s="744"/>
      <c r="L62" s="41"/>
      <c r="M62" s="41"/>
      <c r="N62" s="229"/>
      <c r="O62" s="230"/>
      <c r="P62" s="230"/>
      <c r="Q62" s="230"/>
      <c r="R62" s="230"/>
      <c r="S62" s="230"/>
      <c r="T62" s="230"/>
      <c r="U62" s="230"/>
      <c r="V62" s="230"/>
      <c r="W62" s="160"/>
      <c r="X62" s="230"/>
      <c r="Y62" s="230"/>
      <c r="Z62" s="6033" t="s">
        <v>2736</v>
      </c>
      <c r="AA62" s="6034">
        <v>0.25</v>
      </c>
      <c r="AB62" s="6035"/>
      <c r="AC62" s="6035"/>
      <c r="AD62" s="6035"/>
      <c r="AE62" s="6036"/>
      <c r="AF62" s="230"/>
      <c r="AG62" s="230"/>
      <c r="AH62" s="121"/>
      <c r="AI62" s="121"/>
      <c r="AJ62" s="121"/>
      <c r="AK62" s="121"/>
      <c r="AL62" s="121"/>
      <c r="AM62" s="164"/>
    </row>
    <row r="63" spans="1:39" ht="13.2">
      <c r="A63" s="164"/>
      <c r="B63" s="210"/>
      <c r="C63" s="121"/>
      <c r="D63" s="121"/>
      <c r="E63" s="121"/>
      <c r="F63" s="121"/>
      <c r="G63" s="38"/>
      <c r="H63" s="41"/>
      <c r="I63" s="41"/>
      <c r="J63" s="38"/>
      <c r="K63" s="744"/>
      <c r="L63" s="41"/>
      <c r="M63" s="41"/>
      <c r="N63" s="229"/>
      <c r="O63" s="230"/>
      <c r="P63" s="230"/>
      <c r="Q63" s="230"/>
      <c r="R63" s="230"/>
      <c r="S63" s="230"/>
      <c r="T63" s="230"/>
      <c r="U63" s="230"/>
      <c r="V63" s="230"/>
      <c r="W63" s="160"/>
      <c r="X63" s="230"/>
      <c r="Y63" s="230"/>
      <c r="Z63" s="6038" t="s">
        <v>544</v>
      </c>
      <c r="AA63" s="6039"/>
      <c r="AB63" s="6040">
        <f>SUM(AB55:AB62)</f>
        <v>0</v>
      </c>
      <c r="AC63" s="6040">
        <f>SUM(AC55:AC62)</f>
        <v>0</v>
      </c>
      <c r="AD63" s="6040">
        <f>SUM(AD55:AD62)</f>
        <v>0</v>
      </c>
      <c r="AE63" s="6041">
        <f>SUM(AE55:AE62)</f>
        <v>0</v>
      </c>
      <c r="AF63" s="230"/>
      <c r="AG63" s="230"/>
      <c r="AH63" s="121"/>
      <c r="AI63" s="121"/>
      <c r="AJ63" s="121"/>
      <c r="AK63" s="121"/>
      <c r="AL63" s="121"/>
      <c r="AM63" s="164"/>
    </row>
    <row r="64" spans="1:39" ht="13.2">
      <c r="A64" s="164"/>
      <c r="B64" s="210"/>
      <c r="C64" s="121"/>
      <c r="D64" s="121"/>
      <c r="E64" s="121"/>
      <c r="F64" s="121"/>
      <c r="G64" s="38"/>
      <c r="H64" s="41"/>
      <c r="I64" s="41"/>
      <c r="J64" s="38"/>
      <c r="K64" s="744"/>
      <c r="L64" s="41"/>
      <c r="M64" s="41"/>
      <c r="N64" s="229"/>
      <c r="O64" s="230"/>
      <c r="P64" s="230"/>
      <c r="Q64" s="230"/>
      <c r="R64" s="230"/>
      <c r="S64" s="230"/>
      <c r="T64" s="230"/>
      <c r="U64" s="230"/>
      <c r="V64" s="230"/>
      <c r="W64" s="160"/>
      <c r="X64" s="230"/>
      <c r="Y64" s="230"/>
      <c r="Z64" s="230"/>
      <c r="AA64" s="230"/>
      <c r="AB64" s="230"/>
      <c r="AC64" s="230"/>
      <c r="AD64" s="230"/>
      <c r="AE64" s="230"/>
      <c r="AF64" s="230"/>
      <c r="AG64" s="230"/>
      <c r="AH64" s="121"/>
      <c r="AI64" s="121"/>
      <c r="AJ64" s="121"/>
      <c r="AK64" s="685"/>
      <c r="AL64" s="121"/>
      <c r="AM64" s="164"/>
    </row>
    <row r="65" spans="1:39" ht="13.2">
      <c r="A65" s="164"/>
      <c r="B65" s="210"/>
      <c r="C65" s="121"/>
      <c r="D65" s="121"/>
      <c r="E65" s="121"/>
      <c r="F65" s="121"/>
      <c r="G65" s="38"/>
      <c r="H65" s="41"/>
      <c r="I65" s="41"/>
      <c r="J65" s="38"/>
      <c r="K65" s="744"/>
      <c r="L65" s="41"/>
      <c r="M65" s="41"/>
      <c r="N65" s="229"/>
      <c r="O65" s="230"/>
      <c r="P65" s="230"/>
      <c r="Q65" s="230"/>
      <c r="R65" s="230"/>
      <c r="S65" s="230"/>
      <c r="T65" s="230"/>
      <c r="U65" s="230"/>
      <c r="V65" s="230"/>
      <c r="W65" s="160"/>
      <c r="X65" s="230"/>
      <c r="Y65" s="230"/>
      <c r="Z65" s="230"/>
      <c r="AA65" s="230"/>
      <c r="AB65" s="230"/>
      <c r="AC65" s="230"/>
      <c r="AD65" s="230"/>
      <c r="AE65" s="230"/>
      <c r="AF65" s="230"/>
      <c r="AG65" s="230"/>
      <c r="AH65" s="121"/>
      <c r="AI65" s="121"/>
      <c r="AJ65" s="121"/>
      <c r="AK65" s="121"/>
      <c r="AL65" s="121"/>
      <c r="AM65" s="164"/>
    </row>
    <row r="66" spans="1:39" ht="13.2">
      <c r="A66" s="164"/>
      <c r="B66" s="179"/>
      <c r="C66" s="164"/>
      <c r="D66" s="164"/>
      <c r="E66" s="164"/>
      <c r="F66" s="164"/>
      <c r="G66" s="164"/>
      <c r="H66" s="164"/>
      <c r="I66" s="164"/>
      <c r="J66" s="164"/>
      <c r="K66" s="745"/>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row>
    <row r="67" spans="1:39" ht="13.2" hidden="1">
      <c r="A67" s="164"/>
      <c r="B67" s="179"/>
      <c r="C67" s="164"/>
      <c r="D67" s="164"/>
      <c r="E67" s="164"/>
      <c r="F67" s="164"/>
      <c r="G67" s="164"/>
      <c r="H67" s="164"/>
      <c r="I67" s="164"/>
      <c r="J67" s="164"/>
      <c r="K67" s="745"/>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row>
  </sheetData>
  <sheetProtection formatCells="0" formatColumns="0" formatRows="0"/>
  <customSheetViews>
    <customSheetView guid="{F416BD5B-C3AD-4F61-AAB2-55950A9B7E72}" fitToPage="1">
      <selection activeCell="Z17" sqref="Z17"/>
      <pageMargins left="0" right="0" top="0" bottom="0" header="0" footer="0"/>
      <pageSetup paperSize="5" scale="35" fitToHeight="0" orientation="landscape" r:id="rId1"/>
    </customSheetView>
    <customSheetView guid="{E14211BF-3959-45CF-A937-AD36AACCEFAC}" showGridLines="0" fitToPage="1">
      <pane xSplit="3" ySplit="13" topLeftCell="D14" activePane="bottomRight" state="frozen"/>
      <selection pane="bottomRight" activeCell="D14" sqref="D1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B11" sqref="B11"/>
      <pageMargins left="0" right="0" top="0" bottom="0" header="0" footer="0"/>
      <pageSetup paperSize="5" scale="35" fitToHeight="0" orientation="landscape" r:id="rId3"/>
    </customSheetView>
    <customSheetView guid="{41E394DC-1FDD-4D1F-8620-137B7012DC10}" showGridLines="0" fitToPage="1">
      <pane xSplit="3" ySplit="13" topLeftCell="D14" activePane="bottomRight" state="frozen"/>
      <selection pane="bottomRight" activeCell="D14" sqref="D14"/>
      <pageMargins left="0" right="0" top="0" bottom="0" header="0" footer="0"/>
      <pageSetup paperSize="5" scale="35" fitToHeight="0" orientation="landscape" r:id="rId4"/>
    </customSheetView>
    <customSheetView guid="{CC70D5D3-3A1F-46AA-BDCE-F692C2C36BEE}" fitToPage="1">
      <pane xSplit="3" ySplit="13" topLeftCell="D14" activePane="bottomRight" state="frozen"/>
      <selection pane="bottomRight" activeCell="E18" sqref="E18"/>
      <pageMargins left="0" right="0" top="0" bottom="0" header="0" footer="0"/>
      <pageSetup paperSize="5" scale="35" fitToHeight="0" orientation="landscape" r:id="rId5"/>
    </customSheetView>
  </customSheetViews>
  <mergeCells count="25">
    <mergeCell ref="Z53:Z54"/>
    <mergeCell ref="AA53:AA54"/>
    <mergeCell ref="AB53:AC53"/>
    <mergeCell ref="AD53:AE53"/>
    <mergeCell ref="C7:C11"/>
    <mergeCell ref="D7:D11"/>
    <mergeCell ref="F7:F11"/>
    <mergeCell ref="I7:J8"/>
    <mergeCell ref="K7:K11"/>
    <mergeCell ref="R7:R12"/>
    <mergeCell ref="AK7:AK11"/>
    <mergeCell ref="D4:F4"/>
    <mergeCell ref="D5:F5"/>
    <mergeCell ref="AI11:AI12"/>
    <mergeCell ref="L7:L11"/>
    <mergeCell ref="I9:I11"/>
    <mergeCell ref="J9:J11"/>
    <mergeCell ref="M7:M11"/>
    <mergeCell ref="N7:Q7"/>
    <mergeCell ref="X7:AG7"/>
    <mergeCell ref="N8:N11"/>
    <mergeCell ref="O8:O11"/>
    <mergeCell ref="P8:P11"/>
    <mergeCell ref="Q8:Q11"/>
    <mergeCell ref="AJ11:AJ12"/>
  </mergeCells>
  <hyperlinks>
    <hyperlink ref="AL2" location="Index!A1" display="Index" xr:uid="{BBE3EDEB-CD9F-4D79-B0E0-14F7D17A65C1}"/>
  </hyperlinks>
  <pageMargins left="0.7" right="0.7" top="0.75" bottom="0.75" header="0.3" footer="0.3"/>
  <pageSetup paperSize="5" scale="35" fitToHeight="0" orientation="landscape"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5">
    <tabColor rgb="FFFF0000"/>
  </sheetPr>
  <dimension ref="A1:AP66"/>
  <sheetViews>
    <sheetView zoomScale="70" zoomScaleNormal="70" workbookViewId="0">
      <selection activeCell="C30" sqref="C30"/>
    </sheetView>
  </sheetViews>
  <sheetFormatPr defaultColWidth="0" defaultRowHeight="12.75" customHeight="1" zeroHeight="1"/>
  <cols>
    <col min="1" max="1" width="3.44140625" style="99" customWidth="1"/>
    <col min="2" max="2" width="9.109375" style="99" customWidth="1"/>
    <col min="3" max="3" width="37.6640625" style="99" customWidth="1"/>
    <col min="4" max="4" width="8.88671875" style="99" bestFit="1" customWidth="1"/>
    <col min="5" max="5" width="17.6640625" style="99" customWidth="1"/>
    <col min="6" max="6" width="6.88671875" style="99" bestFit="1" customWidth="1"/>
    <col min="7" max="7" width="9.109375" style="99" customWidth="1"/>
    <col min="8" max="8" width="7.33203125" style="99" customWidth="1"/>
    <col min="9" max="9" width="11.44140625" style="99" customWidth="1"/>
    <col min="10" max="10" width="9.44140625" style="99" customWidth="1"/>
    <col min="11" max="11" width="10.6640625" style="99" customWidth="1"/>
    <col min="12" max="13" width="9.109375" style="99" customWidth="1"/>
    <col min="14" max="14" width="9.109375" style="1091" customWidth="1"/>
    <col min="15" max="15" width="12.44140625" style="99" customWidth="1"/>
    <col min="16" max="16" width="14" style="99" customWidth="1"/>
    <col min="17" max="20" width="11" style="99" bestFit="1" customWidth="1"/>
    <col min="21" max="21" width="12.5546875" style="99" customWidth="1"/>
    <col min="22" max="24" width="11" style="99" bestFit="1" customWidth="1"/>
    <col min="25" max="25" width="16.33203125" style="99" bestFit="1" customWidth="1"/>
    <col min="26" max="26" width="9.109375" style="99" customWidth="1"/>
    <col min="27" max="36" width="18.6640625" style="99" customWidth="1"/>
    <col min="37" max="37" width="7.6640625" style="99" customWidth="1"/>
    <col min="38" max="39" width="18.6640625" style="99" customWidth="1"/>
    <col min="40" max="40" width="12.44140625" style="99" customWidth="1"/>
    <col min="41" max="41" width="9.109375" style="99" customWidth="1"/>
    <col min="42" max="42" width="4.6640625" style="99" customWidth="1"/>
    <col min="43" max="16384" width="9.109375" style="99" hidden="1"/>
  </cols>
  <sheetData>
    <row r="1" spans="1:42" ht="13.2">
      <c r="A1" s="164"/>
      <c r="B1" s="164"/>
      <c r="C1" s="164"/>
      <c r="D1" s="164"/>
      <c r="E1" s="164"/>
      <c r="F1" s="164"/>
      <c r="G1" s="164"/>
      <c r="H1" s="164"/>
      <c r="I1" s="164"/>
      <c r="J1" s="164"/>
      <c r="K1" s="164"/>
      <c r="L1" s="164"/>
      <c r="M1" s="164"/>
      <c r="N1" s="745"/>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row>
    <row r="2" spans="1:42" ht="13.2">
      <c r="A2" s="164"/>
      <c r="B2" s="144" t="s">
        <v>220</v>
      </c>
      <c r="C2" s="121"/>
      <c r="D2" s="121"/>
      <c r="E2" s="121"/>
      <c r="F2" s="121"/>
      <c r="G2" s="121"/>
      <c r="H2" s="121"/>
      <c r="I2" s="121"/>
      <c r="J2" s="121"/>
      <c r="K2" s="121"/>
      <c r="L2" s="121"/>
      <c r="M2" s="121"/>
      <c r="N2" s="742"/>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2204" t="s">
        <v>1</v>
      </c>
      <c r="AP2" s="164"/>
    </row>
    <row r="3" spans="1:42" ht="15.6">
      <c r="A3" s="164"/>
      <c r="B3" s="121"/>
      <c r="C3" s="4961" t="s">
        <v>3465</v>
      </c>
      <c r="D3" s="4651"/>
      <c r="E3" s="4651"/>
      <c r="F3" s="4652"/>
      <c r="G3" s="248"/>
      <c r="H3" s="248"/>
      <c r="I3" s="248"/>
      <c r="J3" s="248"/>
      <c r="K3" s="248"/>
      <c r="L3" s="248"/>
      <c r="M3" s="248"/>
      <c r="N3" s="743"/>
      <c r="O3" s="248"/>
      <c r="P3" s="248"/>
      <c r="Q3" s="248"/>
      <c r="R3" s="248"/>
      <c r="S3" s="248"/>
      <c r="T3" s="248"/>
      <c r="U3" s="248"/>
      <c r="V3" s="248"/>
      <c r="W3" s="248"/>
      <c r="X3" s="248"/>
      <c r="Y3" s="248"/>
      <c r="Z3" s="121"/>
      <c r="AA3" s="121"/>
      <c r="AB3" s="121"/>
      <c r="AC3" s="121"/>
      <c r="AD3" s="121"/>
      <c r="AE3" s="121"/>
      <c r="AF3" s="121"/>
      <c r="AG3" s="121"/>
      <c r="AH3" s="121"/>
      <c r="AI3" s="121"/>
      <c r="AJ3" s="39"/>
      <c r="AK3" s="121"/>
      <c r="AL3" s="39"/>
      <c r="AM3" s="39"/>
      <c r="AN3" s="39"/>
      <c r="AO3" s="121"/>
      <c r="AP3" s="164"/>
    </row>
    <row r="4" spans="1:42" ht="15.6">
      <c r="A4" s="164"/>
      <c r="B4" s="121"/>
      <c r="C4" s="4439" t="s">
        <v>723</v>
      </c>
      <c r="D4" s="8341" t="str">
        <f>J!E4</f>
        <v>ABC Company</v>
      </c>
      <c r="E4" s="8342"/>
      <c r="F4" s="8343"/>
      <c r="G4" s="248"/>
      <c r="H4" s="248"/>
      <c r="I4" s="248"/>
      <c r="J4" s="248"/>
      <c r="K4" s="248"/>
      <c r="L4" s="248"/>
      <c r="M4" s="248"/>
      <c r="N4" s="743"/>
      <c r="O4" s="248"/>
      <c r="P4" s="248"/>
      <c r="Q4" s="248"/>
      <c r="R4" s="248"/>
      <c r="S4" s="248"/>
      <c r="T4" s="248"/>
      <c r="U4" s="248"/>
      <c r="V4" s="248"/>
      <c r="W4" s="248"/>
      <c r="X4" s="248"/>
      <c r="Y4" s="248"/>
      <c r="Z4" s="121"/>
      <c r="AA4" s="121"/>
      <c r="AB4" s="121"/>
      <c r="AC4" s="121"/>
      <c r="AD4" s="121"/>
      <c r="AE4" s="121"/>
      <c r="AF4" s="121"/>
      <c r="AG4" s="121"/>
      <c r="AH4" s="121"/>
      <c r="AI4" s="121"/>
      <c r="AJ4" s="121"/>
      <c r="AK4" s="121"/>
      <c r="AL4" s="121"/>
      <c r="AM4" s="121"/>
      <c r="AN4" s="121"/>
      <c r="AO4" s="121"/>
      <c r="AP4" s="164"/>
    </row>
    <row r="5" spans="1:42" ht="15.6">
      <c r="A5" s="164"/>
      <c r="B5" s="121"/>
      <c r="C5" s="4443" t="s">
        <v>724</v>
      </c>
      <c r="D5" s="8344" t="str">
        <f>J!E5</f>
        <v>31 December 202x</v>
      </c>
      <c r="E5" s="8345"/>
      <c r="F5" s="8346"/>
      <c r="G5" s="248"/>
      <c r="H5" s="248"/>
      <c r="I5" s="248"/>
      <c r="J5" s="248"/>
      <c r="K5" s="248"/>
      <c r="L5" s="248"/>
      <c r="M5" s="248"/>
      <c r="N5" s="743"/>
      <c r="O5" s="248"/>
      <c r="P5" s="248"/>
      <c r="Q5" s="248"/>
      <c r="R5" s="248"/>
      <c r="S5" s="248"/>
      <c r="T5" s="248"/>
      <c r="U5" s="248"/>
      <c r="V5" s="248"/>
      <c r="W5" s="248"/>
      <c r="X5" s="248"/>
      <c r="Y5" s="248"/>
      <c r="Z5" s="121"/>
      <c r="AA5" s="121"/>
      <c r="AB5" s="121"/>
      <c r="AC5" s="121"/>
      <c r="AD5" s="121"/>
      <c r="AE5" s="121"/>
      <c r="AF5" s="121"/>
      <c r="AG5" s="121"/>
      <c r="AH5" s="121"/>
      <c r="AI5" s="121"/>
      <c r="AJ5" s="121"/>
      <c r="AK5" s="121"/>
      <c r="AL5" s="121"/>
      <c r="AM5" s="121"/>
      <c r="AN5" s="121"/>
      <c r="AO5" s="121"/>
      <c r="AP5" s="164"/>
    </row>
    <row r="6" spans="1:42" ht="12.75" customHeight="1" thickBot="1">
      <c r="A6" s="164"/>
      <c r="B6" s="121"/>
      <c r="C6" s="121"/>
      <c r="D6" s="121"/>
      <c r="E6" s="121"/>
      <c r="F6" s="121"/>
      <c r="G6" s="121"/>
      <c r="H6" s="121"/>
      <c r="I6" s="121"/>
      <c r="J6" s="121"/>
      <c r="K6" s="121"/>
      <c r="L6" s="121"/>
      <c r="M6" s="121"/>
      <c r="N6" s="742"/>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64"/>
    </row>
    <row r="7" spans="1:42" ht="12.75" customHeight="1">
      <c r="A7" s="164"/>
      <c r="B7" s="121"/>
      <c r="C7" s="8626" t="s">
        <v>3466</v>
      </c>
      <c r="D7" s="5826"/>
      <c r="E7" s="5697"/>
      <c r="F7" s="5299"/>
      <c r="G7" s="4658"/>
      <c r="H7" s="8682" t="s">
        <v>3467</v>
      </c>
      <c r="I7" s="8682"/>
      <c r="J7" s="8682"/>
      <c r="K7" s="8682"/>
      <c r="L7" s="8683" t="s">
        <v>3371</v>
      </c>
      <c r="M7" s="8682"/>
      <c r="N7" s="8684" t="s">
        <v>3334</v>
      </c>
      <c r="O7" s="5829"/>
      <c r="P7" s="8689" t="s">
        <v>3336</v>
      </c>
      <c r="Q7" s="5894"/>
      <c r="R7" s="5894"/>
      <c r="S7" s="5894"/>
      <c r="T7" s="5894"/>
      <c r="U7" s="8680" t="s">
        <v>3345</v>
      </c>
      <c r="V7" s="4924"/>
      <c r="W7" s="4924"/>
      <c r="X7" s="4924"/>
      <c r="Y7" s="4762"/>
      <c r="Z7" s="121"/>
      <c r="AA7" s="8503" t="s">
        <v>2516</v>
      </c>
      <c r="AB7" s="8657"/>
      <c r="AC7" s="8657"/>
      <c r="AD7" s="8657"/>
      <c r="AE7" s="8657"/>
      <c r="AF7" s="8657"/>
      <c r="AG7" s="8657"/>
      <c r="AH7" s="8657"/>
      <c r="AI7" s="8657"/>
      <c r="AJ7" s="8658"/>
      <c r="AK7" s="121"/>
      <c r="AL7" s="5014" t="s">
        <v>2947</v>
      </c>
      <c r="AM7" s="5014" t="s">
        <v>2947</v>
      </c>
      <c r="AN7" s="8603" t="s">
        <v>2517</v>
      </c>
      <c r="AO7" s="121"/>
      <c r="AP7" s="164"/>
    </row>
    <row r="8" spans="1:42" ht="13.2" customHeight="1">
      <c r="A8" s="164"/>
      <c r="B8" s="121"/>
      <c r="C8" s="8627"/>
      <c r="D8" s="1367" t="s">
        <v>2976</v>
      </c>
      <c r="E8" s="1768" t="s">
        <v>3456</v>
      </c>
      <c r="F8" s="1666"/>
      <c r="G8" s="1592" t="s">
        <v>1928</v>
      </c>
      <c r="H8" s="1592"/>
      <c r="I8" s="1592"/>
      <c r="J8" s="1592"/>
      <c r="K8" s="1592"/>
      <c r="L8" s="1592"/>
      <c r="M8" s="1592"/>
      <c r="N8" s="8685"/>
      <c r="O8" s="1592" t="s">
        <v>451</v>
      </c>
      <c r="P8" s="8690"/>
      <c r="Q8" s="1592" t="s">
        <v>451</v>
      </c>
      <c r="R8" s="1592" t="s">
        <v>451</v>
      </c>
      <c r="S8" s="1592" t="s">
        <v>451</v>
      </c>
      <c r="T8" s="1592" t="s">
        <v>451</v>
      </c>
      <c r="U8" s="8681"/>
      <c r="V8" s="1587"/>
      <c r="W8" s="1587"/>
      <c r="X8" s="1587"/>
      <c r="Y8" s="1608"/>
      <c r="Z8" s="121"/>
      <c r="AA8" s="6042" t="s">
        <v>1713</v>
      </c>
      <c r="AB8" s="5895" t="s">
        <v>2921</v>
      </c>
      <c r="AC8" s="5895" t="s">
        <v>2922</v>
      </c>
      <c r="AD8" s="5895" t="s">
        <v>2921</v>
      </c>
      <c r="AE8" s="5896" t="s">
        <v>2923</v>
      </c>
      <c r="AF8" s="5896"/>
      <c r="AG8" s="5896"/>
      <c r="AH8" s="5896"/>
      <c r="AI8" s="5896"/>
      <c r="AJ8" s="6043" t="s">
        <v>1710</v>
      </c>
      <c r="AK8" s="121"/>
      <c r="AL8" s="4773" t="s">
        <v>2948</v>
      </c>
      <c r="AM8" s="4773" t="s">
        <v>2948</v>
      </c>
      <c r="AN8" s="8604"/>
      <c r="AO8" s="121"/>
      <c r="AP8" s="164"/>
    </row>
    <row r="9" spans="1:42" ht="13.2">
      <c r="A9" s="164"/>
      <c r="B9" s="121"/>
      <c r="C9" s="8627"/>
      <c r="D9" s="1356" t="s">
        <v>1</v>
      </c>
      <c r="E9" s="1768" t="s">
        <v>3457</v>
      </c>
      <c r="F9" s="1666" t="s">
        <v>2977</v>
      </c>
      <c r="G9" s="1592" t="s">
        <v>1539</v>
      </c>
      <c r="H9" s="1592" t="s">
        <v>3468</v>
      </c>
      <c r="I9" s="1592" t="s">
        <v>3468</v>
      </c>
      <c r="J9" s="1592" t="s">
        <v>3469</v>
      </c>
      <c r="K9" s="1592" t="s">
        <v>3469</v>
      </c>
      <c r="L9" s="1592" t="s">
        <v>3118</v>
      </c>
      <c r="M9" s="1592" t="s">
        <v>3412</v>
      </c>
      <c r="N9" s="8685"/>
      <c r="O9" s="1592" t="s">
        <v>3378</v>
      </c>
      <c r="P9" s="8690"/>
      <c r="Q9" s="1592" t="s">
        <v>3380</v>
      </c>
      <c r="R9" s="1592" t="s">
        <v>3381</v>
      </c>
      <c r="S9" s="1592" t="s">
        <v>3382</v>
      </c>
      <c r="T9" s="1592" t="s">
        <v>3380</v>
      </c>
      <c r="U9" s="8681"/>
      <c r="V9" s="1587" t="s">
        <v>2747</v>
      </c>
      <c r="W9" s="1587" t="s">
        <v>2808</v>
      </c>
      <c r="X9" s="1587" t="s">
        <v>2671</v>
      </c>
      <c r="Y9" s="1608" t="s">
        <v>1717</v>
      </c>
      <c r="Z9" s="121"/>
      <c r="AA9" s="4970" t="s">
        <v>2925</v>
      </c>
      <c r="AB9" s="2013" t="s">
        <v>1720</v>
      </c>
      <c r="AC9" s="2013" t="s">
        <v>2926</v>
      </c>
      <c r="AD9" s="2013" t="s">
        <v>2927</v>
      </c>
      <c r="AE9" s="2014" t="s">
        <v>2928</v>
      </c>
      <c r="AF9" s="1587" t="s">
        <v>2747</v>
      </c>
      <c r="AG9" s="1587" t="s">
        <v>2808</v>
      </c>
      <c r="AH9" s="1587" t="s">
        <v>2671</v>
      </c>
      <c r="AI9" s="1608" t="s">
        <v>1717</v>
      </c>
      <c r="AJ9" s="1668" t="s">
        <v>1718</v>
      </c>
      <c r="AK9" s="121"/>
      <c r="AL9" s="4773" t="s">
        <v>2952</v>
      </c>
      <c r="AM9" s="4773" t="s">
        <v>2952</v>
      </c>
      <c r="AN9" s="8604"/>
      <c r="AO9" s="121"/>
      <c r="AP9" s="164"/>
    </row>
    <row r="10" spans="1:42" ht="13.2">
      <c r="A10" s="164"/>
      <c r="B10" s="121"/>
      <c r="C10" s="8627"/>
      <c r="D10" s="1356" t="s">
        <v>4</v>
      </c>
      <c r="E10" s="1768" t="s">
        <v>3460</v>
      </c>
      <c r="F10" s="1666" t="s">
        <v>2987</v>
      </c>
      <c r="G10" s="1592" t="s">
        <v>2771</v>
      </c>
      <c r="H10" s="1592" t="s">
        <v>4</v>
      </c>
      <c r="I10" s="1592" t="s">
        <v>3118</v>
      </c>
      <c r="J10" s="1592" t="s">
        <v>4</v>
      </c>
      <c r="K10" s="1592" t="s">
        <v>3118</v>
      </c>
      <c r="L10" s="1592" t="s">
        <v>3088</v>
      </c>
      <c r="M10" s="1592" t="s">
        <v>3088</v>
      </c>
      <c r="N10" s="8685"/>
      <c r="O10" s="1592" t="s">
        <v>3388</v>
      </c>
      <c r="P10" s="8690"/>
      <c r="Q10" s="1749" t="s">
        <v>3390</v>
      </c>
      <c r="R10" s="1592" t="s">
        <v>3391</v>
      </c>
      <c r="S10" s="1592" t="s">
        <v>2912</v>
      </c>
      <c r="T10" s="1749" t="s">
        <v>3390</v>
      </c>
      <c r="U10" s="8681"/>
      <c r="V10" s="1590" t="s">
        <v>1723</v>
      </c>
      <c r="W10" s="1590" t="s">
        <v>1723</v>
      </c>
      <c r="X10" s="1590" t="s">
        <v>1723</v>
      </c>
      <c r="Y10" s="1608" t="s">
        <v>1723</v>
      </c>
      <c r="Z10" s="121"/>
      <c r="AA10" s="4970" t="s">
        <v>1724</v>
      </c>
      <c r="AB10" s="2013" t="s">
        <v>1726</v>
      </c>
      <c r="AC10" s="2013" t="s">
        <v>1726</v>
      </c>
      <c r="AD10" s="2014" t="s">
        <v>1729</v>
      </c>
      <c r="AE10" s="2014" t="s">
        <v>1729</v>
      </c>
      <c r="AF10" s="1590" t="s">
        <v>1723</v>
      </c>
      <c r="AG10" s="1590" t="s">
        <v>1723</v>
      </c>
      <c r="AH10" s="1590" t="s">
        <v>1723</v>
      </c>
      <c r="AI10" s="1608" t="s">
        <v>1723</v>
      </c>
      <c r="AJ10" s="1668" t="s">
        <v>1724</v>
      </c>
      <c r="AK10" s="121"/>
      <c r="AL10" s="5016">
        <v>43100</v>
      </c>
      <c r="AM10" s="5016">
        <v>43100</v>
      </c>
      <c r="AN10" s="8604"/>
      <c r="AO10" s="121"/>
      <c r="AP10" s="164"/>
    </row>
    <row r="11" spans="1:42" ht="13.2">
      <c r="A11" s="164"/>
      <c r="B11" s="121"/>
      <c r="C11" s="8627"/>
      <c r="D11" s="2030"/>
      <c r="E11" s="152"/>
      <c r="F11" s="1666"/>
      <c r="G11" s="1592"/>
      <c r="H11" s="1592"/>
      <c r="I11" s="1592"/>
      <c r="J11" s="1592"/>
      <c r="K11" s="1592"/>
      <c r="L11" s="1592" t="s">
        <v>3396</v>
      </c>
      <c r="M11" s="1592" t="s">
        <v>1477</v>
      </c>
      <c r="N11" s="8685"/>
      <c r="O11" s="1592" t="s">
        <v>3396</v>
      </c>
      <c r="P11" s="8690"/>
      <c r="Q11" s="1592" t="s">
        <v>3398</v>
      </c>
      <c r="R11" s="1592" t="s">
        <v>1725</v>
      </c>
      <c r="S11" s="1592" t="s">
        <v>2779</v>
      </c>
      <c r="T11" s="1592" t="s">
        <v>3399</v>
      </c>
      <c r="U11" s="8681"/>
      <c r="V11" s="1590"/>
      <c r="W11" s="1590"/>
      <c r="X11" s="1590"/>
      <c r="Y11" s="1591"/>
      <c r="Z11" s="121"/>
      <c r="AA11" s="6044"/>
      <c r="AB11" s="2030"/>
      <c r="AC11" s="2030"/>
      <c r="AD11" s="2030"/>
      <c r="AE11" s="2030"/>
      <c r="AF11" s="155"/>
      <c r="AG11" s="2014"/>
      <c r="AH11" s="2030"/>
      <c r="AI11" s="2030"/>
      <c r="AJ11" s="1769"/>
      <c r="AK11" s="121"/>
      <c r="AL11" s="8646" t="s">
        <v>3400</v>
      </c>
      <c r="AM11" s="8646" t="s">
        <v>3401</v>
      </c>
      <c r="AN11" s="8604"/>
      <c r="AO11" s="121"/>
      <c r="AP11" s="164"/>
    </row>
    <row r="12" spans="1:42" ht="13.2">
      <c r="A12" s="164"/>
      <c r="B12" s="121"/>
      <c r="C12" s="8686"/>
      <c r="D12" s="5834" t="s">
        <v>2148</v>
      </c>
      <c r="E12" s="5485" t="s">
        <v>3470</v>
      </c>
      <c r="F12" s="6045"/>
      <c r="G12" s="5834" t="s">
        <v>1616</v>
      </c>
      <c r="H12" s="5839"/>
      <c r="I12" s="5839"/>
      <c r="J12" s="5839"/>
      <c r="K12" s="5839"/>
      <c r="L12" s="5839" t="s">
        <v>464</v>
      </c>
      <c r="M12" s="5839"/>
      <c r="N12" s="6046"/>
      <c r="O12" s="5839"/>
      <c r="P12" s="8691"/>
      <c r="Q12" s="5839" t="s">
        <v>1725</v>
      </c>
      <c r="R12" s="5839"/>
      <c r="S12" s="5839"/>
      <c r="T12" s="5839" t="s">
        <v>1725</v>
      </c>
      <c r="U12" s="8681"/>
      <c r="V12" s="5840"/>
      <c r="W12" s="5840"/>
      <c r="X12" s="5840"/>
      <c r="Y12" s="5899" t="s">
        <v>2713</v>
      </c>
      <c r="Z12" s="121"/>
      <c r="AA12" s="1951" t="s">
        <v>2714</v>
      </c>
      <c r="AB12" s="5770"/>
      <c r="AC12" s="5770"/>
      <c r="AD12" s="5771"/>
      <c r="AE12" s="5770"/>
      <c r="AF12" s="5770"/>
      <c r="AG12" s="5770"/>
      <c r="AH12" s="5770"/>
      <c r="AI12" s="5770" t="s">
        <v>2715</v>
      </c>
      <c r="AJ12" s="5496" t="s">
        <v>2716</v>
      </c>
      <c r="AK12" s="121"/>
      <c r="AL12" s="8647"/>
      <c r="AM12" s="8647"/>
      <c r="AN12" s="5834" t="s">
        <v>2528</v>
      </c>
      <c r="AO12" s="121"/>
      <c r="AP12" s="164"/>
    </row>
    <row r="13" spans="1:42" ht="13.2">
      <c r="A13" s="164"/>
      <c r="B13" s="121"/>
      <c r="C13" s="2480" t="s">
        <v>734</v>
      </c>
      <c r="D13" s="5841" t="s">
        <v>735</v>
      </c>
      <c r="E13" s="5498" t="s">
        <v>736</v>
      </c>
      <c r="F13" s="5841" t="s">
        <v>1249</v>
      </c>
      <c r="G13" s="5847" t="s">
        <v>738</v>
      </c>
      <c r="H13" s="5847" t="s">
        <v>1546</v>
      </c>
      <c r="I13" s="5841" t="s">
        <v>1547</v>
      </c>
      <c r="J13" s="5841" t="s">
        <v>1548</v>
      </c>
      <c r="K13" s="5841" t="s">
        <v>1549</v>
      </c>
      <c r="L13" s="5841" t="s">
        <v>1550</v>
      </c>
      <c r="M13" s="5847" t="s">
        <v>1551</v>
      </c>
      <c r="N13" s="6047" t="s">
        <v>1552</v>
      </c>
      <c r="O13" s="5847" t="s">
        <v>1553</v>
      </c>
      <c r="P13" s="5847" t="s">
        <v>1554</v>
      </c>
      <c r="Q13" s="5847" t="s">
        <v>1555</v>
      </c>
      <c r="R13" s="5847" t="s">
        <v>2266</v>
      </c>
      <c r="S13" s="5847" t="s">
        <v>2267</v>
      </c>
      <c r="T13" s="5847" t="s">
        <v>2268</v>
      </c>
      <c r="U13" s="5847" t="s">
        <v>2269</v>
      </c>
      <c r="V13" s="5847" t="s">
        <v>2270</v>
      </c>
      <c r="W13" s="5844" t="s">
        <v>2717</v>
      </c>
      <c r="X13" s="5844" t="s">
        <v>2718</v>
      </c>
      <c r="Y13" s="5901" t="s">
        <v>2719</v>
      </c>
      <c r="Z13" s="121"/>
      <c r="AA13" s="5777" t="s">
        <v>3005</v>
      </c>
      <c r="AB13" s="5777" t="s">
        <v>3006</v>
      </c>
      <c r="AC13" s="5777" t="s">
        <v>3007</v>
      </c>
      <c r="AD13" s="5777" t="s">
        <v>3008</v>
      </c>
      <c r="AE13" s="5777" t="s">
        <v>3009</v>
      </c>
      <c r="AF13" s="5777" t="s">
        <v>3010</v>
      </c>
      <c r="AG13" s="5778" t="s">
        <v>3011</v>
      </c>
      <c r="AH13" s="5777" t="s">
        <v>3012</v>
      </c>
      <c r="AI13" s="5778" t="s">
        <v>3013</v>
      </c>
      <c r="AJ13" s="5778" t="s">
        <v>3014</v>
      </c>
      <c r="AK13" s="121"/>
      <c r="AL13" s="6048" t="s">
        <v>3015</v>
      </c>
      <c r="AM13" s="6048" t="s">
        <v>3016</v>
      </c>
      <c r="AN13" s="6048" t="s">
        <v>3017</v>
      </c>
      <c r="AO13" s="121"/>
      <c r="AP13" s="164"/>
    </row>
    <row r="14" spans="1:42" ht="13.2">
      <c r="A14" s="164"/>
      <c r="B14" s="121"/>
      <c r="C14" s="5853"/>
      <c r="D14" s="5854"/>
      <c r="E14" s="1386"/>
      <c r="F14" s="1386"/>
      <c r="G14" s="1770"/>
      <c r="H14" s="1771"/>
      <c r="I14" s="5856"/>
      <c r="J14" s="5856"/>
      <c r="K14" s="5856"/>
      <c r="L14" s="1387"/>
      <c r="M14" s="2031" t="s">
        <v>464</v>
      </c>
      <c r="N14" s="818"/>
      <c r="O14" s="5856"/>
      <c r="P14" s="1387"/>
      <c r="Q14" s="1751"/>
      <c r="R14" s="1751"/>
      <c r="S14" s="1751"/>
      <c r="T14" s="1751"/>
      <c r="U14" s="1938"/>
      <c r="V14" s="103"/>
      <c r="W14" s="5856"/>
      <c r="X14" s="1383"/>
      <c r="Y14" s="1752"/>
      <c r="Z14" s="121"/>
      <c r="AA14" s="6049"/>
      <c r="AB14" s="6050"/>
      <c r="AC14" s="6050"/>
      <c r="AD14" s="6050"/>
      <c r="AE14" s="6050"/>
      <c r="AF14" s="6050"/>
      <c r="AG14" s="6050"/>
      <c r="AH14" s="6050"/>
      <c r="AI14" s="6050"/>
      <c r="AJ14" s="6051"/>
      <c r="AK14" s="121"/>
      <c r="AL14" s="6052"/>
      <c r="AM14" s="6053"/>
      <c r="AN14" s="6053"/>
      <c r="AO14" s="121"/>
      <c r="AP14" s="164"/>
    </row>
    <row r="15" spans="1:42" ht="13.2">
      <c r="A15" s="164"/>
      <c r="B15" s="121"/>
      <c r="C15" s="5351" t="s">
        <v>3365</v>
      </c>
      <c r="D15" s="2016"/>
      <c r="E15" s="1388"/>
      <c r="F15" s="1388"/>
      <c r="G15" s="1772" t="b">
        <v>1</v>
      </c>
      <c r="H15" s="1773"/>
      <c r="I15" s="2018"/>
      <c r="J15" s="2016"/>
      <c r="K15" s="2018"/>
      <c r="L15" s="2018"/>
      <c r="M15" s="2018"/>
      <c r="N15" s="822">
        <v>0</v>
      </c>
      <c r="O15" s="1774"/>
      <c r="P15" s="1389"/>
      <c r="Q15" s="1774"/>
      <c r="R15" s="1774"/>
      <c r="S15" s="1774"/>
      <c r="T15" s="1774"/>
      <c r="U15" s="1774"/>
      <c r="V15" s="1774"/>
      <c r="W15" s="1774"/>
      <c r="X15" s="1774"/>
      <c r="Y15" s="1775">
        <f>+V15+W15-X15</f>
        <v>0</v>
      </c>
      <c r="Z15" s="121"/>
      <c r="AA15" s="6054">
        <f>AB15+AC15</f>
        <v>0</v>
      </c>
      <c r="AB15" s="2022"/>
      <c r="AC15" s="2022"/>
      <c r="AD15" s="2022"/>
      <c r="AE15" s="2022"/>
      <c r="AF15" s="2022"/>
      <c r="AG15" s="2022"/>
      <c r="AH15" s="2022"/>
      <c r="AI15" s="2023">
        <f>AF15+AG15-AH15</f>
        <v>0</v>
      </c>
      <c r="AJ15" s="1580">
        <f>AC15+AE15</f>
        <v>0</v>
      </c>
      <c r="AK15" s="121"/>
      <c r="AL15" s="5866"/>
      <c r="AM15" s="5866"/>
      <c r="AN15" s="5866"/>
      <c r="AO15" s="121"/>
      <c r="AP15" s="164"/>
    </row>
    <row r="16" spans="1:42" ht="13.2">
      <c r="A16" s="164"/>
      <c r="B16" s="121"/>
      <c r="C16" s="5351" t="s">
        <v>3365</v>
      </c>
      <c r="D16" s="2016"/>
      <c r="E16" s="1388"/>
      <c r="F16" s="1388"/>
      <c r="G16" s="1772" t="b">
        <v>0</v>
      </c>
      <c r="H16" s="1773"/>
      <c r="I16" s="2018"/>
      <c r="J16" s="2016"/>
      <c r="K16" s="2018"/>
      <c r="L16" s="2018"/>
      <c r="M16" s="2018"/>
      <c r="N16" s="822">
        <v>0</v>
      </c>
      <c r="O16" s="1774"/>
      <c r="P16" s="1389"/>
      <c r="Q16" s="1774"/>
      <c r="R16" s="1774"/>
      <c r="S16" s="1774"/>
      <c r="T16" s="1774"/>
      <c r="U16" s="1774"/>
      <c r="V16" s="1774"/>
      <c r="W16" s="1774"/>
      <c r="X16" s="1774"/>
      <c r="Y16" s="1775">
        <f>+V16+W16-X16</f>
        <v>0</v>
      </c>
      <c r="Z16" s="121"/>
      <c r="AA16" s="6054">
        <f>AB16+AC16</f>
        <v>0</v>
      </c>
      <c r="AB16" s="2022"/>
      <c r="AC16" s="2022"/>
      <c r="AD16" s="2022"/>
      <c r="AE16" s="2022"/>
      <c r="AF16" s="2022"/>
      <c r="AG16" s="2022"/>
      <c r="AH16" s="2022"/>
      <c r="AI16" s="2023">
        <f t="shared" ref="AI16:AI46" si="0">AF16+AG16-AH16</f>
        <v>0</v>
      </c>
      <c r="AJ16" s="1580">
        <f>AC16+AE16</f>
        <v>0</v>
      </c>
      <c r="AK16" s="121"/>
      <c r="AL16" s="5866"/>
      <c r="AM16" s="5866"/>
      <c r="AN16" s="5866"/>
      <c r="AO16" s="121"/>
      <c r="AP16" s="164"/>
    </row>
    <row r="17" spans="1:42" ht="13.2">
      <c r="A17" s="164"/>
      <c r="B17" s="121"/>
      <c r="C17" s="5351" t="s">
        <v>3365</v>
      </c>
      <c r="D17" s="2016"/>
      <c r="E17" s="1388"/>
      <c r="F17" s="1388"/>
      <c r="G17" s="1772" t="b">
        <v>1</v>
      </c>
      <c r="H17" s="1773"/>
      <c r="I17" s="2018"/>
      <c r="J17" s="2016"/>
      <c r="K17" s="2018"/>
      <c r="L17" s="2018"/>
      <c r="M17" s="2018"/>
      <c r="N17" s="822">
        <v>0</v>
      </c>
      <c r="O17" s="1774"/>
      <c r="P17" s="1389"/>
      <c r="Q17" s="1774"/>
      <c r="R17" s="1774"/>
      <c r="S17" s="1774"/>
      <c r="T17" s="1774"/>
      <c r="U17" s="1774"/>
      <c r="V17" s="1774"/>
      <c r="W17" s="1774"/>
      <c r="X17" s="1774"/>
      <c r="Y17" s="1775">
        <f>+V17+W17-X17</f>
        <v>0</v>
      </c>
      <c r="Z17" s="121"/>
      <c r="AA17" s="6054">
        <f>AB17+AC17</f>
        <v>0</v>
      </c>
      <c r="AB17" s="2022"/>
      <c r="AC17" s="2022"/>
      <c r="AD17" s="2022"/>
      <c r="AE17" s="2022"/>
      <c r="AF17" s="2022"/>
      <c r="AG17" s="2022"/>
      <c r="AH17" s="2022"/>
      <c r="AI17" s="2023">
        <f t="shared" si="0"/>
        <v>0</v>
      </c>
      <c r="AJ17" s="1580">
        <f>AC17+AE17</f>
        <v>0</v>
      </c>
      <c r="AK17" s="121"/>
      <c r="AL17" s="5866"/>
      <c r="AM17" s="5866"/>
      <c r="AN17" s="5866"/>
      <c r="AO17" s="121"/>
      <c r="AP17" s="164"/>
    </row>
    <row r="18" spans="1:42" ht="13.2">
      <c r="A18" s="164"/>
      <c r="B18" s="121"/>
      <c r="C18" s="5351" t="s">
        <v>3365</v>
      </c>
      <c r="D18" s="2016"/>
      <c r="E18" s="1388"/>
      <c r="F18" s="1388"/>
      <c r="G18" s="1772" t="b">
        <v>1</v>
      </c>
      <c r="H18" s="1773"/>
      <c r="I18" s="2018"/>
      <c r="J18" s="2016"/>
      <c r="K18" s="2018"/>
      <c r="L18" s="2018"/>
      <c r="M18" s="2018"/>
      <c r="N18" s="822">
        <v>0</v>
      </c>
      <c r="O18" s="1774"/>
      <c r="P18" s="1389"/>
      <c r="Q18" s="1774"/>
      <c r="R18" s="1774"/>
      <c r="S18" s="1774"/>
      <c r="T18" s="1774"/>
      <c r="U18" s="1774"/>
      <c r="V18" s="1774"/>
      <c r="W18" s="1774"/>
      <c r="X18" s="1774"/>
      <c r="Y18" s="1775">
        <f t="shared" ref="Y18:Y47" si="1">+V18+W18-X18</f>
        <v>0</v>
      </c>
      <c r="Z18" s="121"/>
      <c r="AA18" s="6054">
        <f t="shared" ref="AA18:AA47" si="2">AB18+AC18</f>
        <v>0</v>
      </c>
      <c r="AB18" s="2022"/>
      <c r="AC18" s="2022"/>
      <c r="AD18" s="2022"/>
      <c r="AE18" s="2022"/>
      <c r="AF18" s="2022"/>
      <c r="AG18" s="2022"/>
      <c r="AH18" s="2022"/>
      <c r="AI18" s="2023">
        <f t="shared" si="0"/>
        <v>0</v>
      </c>
      <c r="AJ18" s="1580">
        <f t="shared" ref="AJ18:AJ47" si="3">AC18+AE18</f>
        <v>0</v>
      </c>
      <c r="AK18" s="121"/>
      <c r="AL18" s="5866"/>
      <c r="AM18" s="5866"/>
      <c r="AN18" s="5866"/>
      <c r="AO18" s="121"/>
      <c r="AP18" s="164"/>
    </row>
    <row r="19" spans="1:42" ht="13.2">
      <c r="A19" s="164"/>
      <c r="B19" s="121"/>
      <c r="C19" s="5351" t="s">
        <v>3365</v>
      </c>
      <c r="D19" s="2016"/>
      <c r="E19" s="1388"/>
      <c r="F19" s="1388"/>
      <c r="G19" s="1772" t="b">
        <v>1</v>
      </c>
      <c r="H19" s="1773"/>
      <c r="I19" s="2018"/>
      <c r="J19" s="2016"/>
      <c r="K19" s="2018"/>
      <c r="L19" s="2018"/>
      <c r="M19" s="2018"/>
      <c r="N19" s="822">
        <v>0</v>
      </c>
      <c r="O19" s="1774"/>
      <c r="P19" s="1389"/>
      <c r="Q19" s="1774"/>
      <c r="R19" s="1774"/>
      <c r="S19" s="1774"/>
      <c r="T19" s="1774"/>
      <c r="U19" s="1774"/>
      <c r="V19" s="1774"/>
      <c r="W19" s="1774"/>
      <c r="X19" s="1774"/>
      <c r="Y19" s="1775">
        <f t="shared" si="1"/>
        <v>0</v>
      </c>
      <c r="Z19" s="121"/>
      <c r="AA19" s="6054">
        <f t="shared" si="2"/>
        <v>0</v>
      </c>
      <c r="AB19" s="2022"/>
      <c r="AC19" s="2022"/>
      <c r="AD19" s="2022"/>
      <c r="AE19" s="2022"/>
      <c r="AF19" s="2022"/>
      <c r="AG19" s="2022"/>
      <c r="AH19" s="2022"/>
      <c r="AI19" s="2023">
        <f t="shared" si="0"/>
        <v>0</v>
      </c>
      <c r="AJ19" s="1580">
        <f t="shared" si="3"/>
        <v>0</v>
      </c>
      <c r="AK19" s="121"/>
      <c r="AL19" s="5866"/>
      <c r="AM19" s="5866"/>
      <c r="AN19" s="5866"/>
      <c r="AO19" s="121"/>
      <c r="AP19" s="164"/>
    </row>
    <row r="20" spans="1:42" ht="13.2">
      <c r="A20" s="164"/>
      <c r="B20" s="121"/>
      <c r="C20" s="5351" t="s">
        <v>3365</v>
      </c>
      <c r="D20" s="2016"/>
      <c r="E20" s="1388"/>
      <c r="F20" s="1388"/>
      <c r="G20" s="1772" t="b">
        <v>1</v>
      </c>
      <c r="H20" s="1773"/>
      <c r="I20" s="2018"/>
      <c r="J20" s="2016"/>
      <c r="K20" s="2018"/>
      <c r="L20" s="2018"/>
      <c r="M20" s="2018"/>
      <c r="N20" s="822">
        <v>0</v>
      </c>
      <c r="O20" s="1774"/>
      <c r="P20" s="1389"/>
      <c r="Q20" s="1774"/>
      <c r="R20" s="1774"/>
      <c r="S20" s="1774"/>
      <c r="T20" s="1774"/>
      <c r="U20" s="1774"/>
      <c r="V20" s="1774"/>
      <c r="W20" s="1774"/>
      <c r="X20" s="1774"/>
      <c r="Y20" s="1775">
        <f t="shared" si="1"/>
        <v>0</v>
      </c>
      <c r="Z20" s="121"/>
      <c r="AA20" s="6054">
        <f t="shared" si="2"/>
        <v>0</v>
      </c>
      <c r="AB20" s="2022"/>
      <c r="AC20" s="2022"/>
      <c r="AD20" s="2022"/>
      <c r="AE20" s="2022"/>
      <c r="AF20" s="2022"/>
      <c r="AG20" s="2022"/>
      <c r="AH20" s="2022"/>
      <c r="AI20" s="2023">
        <f t="shared" si="0"/>
        <v>0</v>
      </c>
      <c r="AJ20" s="1580">
        <f t="shared" si="3"/>
        <v>0</v>
      </c>
      <c r="AK20" s="121"/>
      <c r="AL20" s="5866"/>
      <c r="AM20" s="5866"/>
      <c r="AN20" s="5866"/>
      <c r="AO20" s="121"/>
      <c r="AP20" s="164"/>
    </row>
    <row r="21" spans="1:42" ht="13.2">
      <c r="A21" s="164"/>
      <c r="B21" s="121"/>
      <c r="C21" s="5351" t="s">
        <v>3365</v>
      </c>
      <c r="D21" s="2016"/>
      <c r="E21" s="1388"/>
      <c r="F21" s="1388"/>
      <c r="G21" s="1772" t="b">
        <v>1</v>
      </c>
      <c r="H21" s="1773"/>
      <c r="I21" s="2018"/>
      <c r="J21" s="2016"/>
      <c r="K21" s="2018"/>
      <c r="L21" s="2018"/>
      <c r="M21" s="2018"/>
      <c r="N21" s="822">
        <v>0</v>
      </c>
      <c r="O21" s="1774"/>
      <c r="P21" s="1389"/>
      <c r="Q21" s="1774"/>
      <c r="R21" s="1774"/>
      <c r="S21" s="1774"/>
      <c r="T21" s="1774"/>
      <c r="U21" s="1774"/>
      <c r="V21" s="1774"/>
      <c r="W21" s="1774"/>
      <c r="X21" s="1774"/>
      <c r="Y21" s="1775">
        <f t="shared" si="1"/>
        <v>0</v>
      </c>
      <c r="Z21" s="121"/>
      <c r="AA21" s="6054">
        <f t="shared" si="2"/>
        <v>0</v>
      </c>
      <c r="AB21" s="2022"/>
      <c r="AC21" s="2022"/>
      <c r="AD21" s="2022"/>
      <c r="AE21" s="2022"/>
      <c r="AF21" s="2022"/>
      <c r="AG21" s="2022"/>
      <c r="AH21" s="2022"/>
      <c r="AI21" s="2023">
        <f t="shared" si="0"/>
        <v>0</v>
      </c>
      <c r="AJ21" s="1580">
        <f t="shared" si="3"/>
        <v>0</v>
      </c>
      <c r="AK21" s="121"/>
      <c r="AL21" s="5866"/>
      <c r="AM21" s="5866"/>
      <c r="AN21" s="5866"/>
      <c r="AO21" s="121"/>
      <c r="AP21" s="164"/>
    </row>
    <row r="22" spans="1:42" ht="13.2">
      <c r="A22" s="164"/>
      <c r="B22" s="121"/>
      <c r="C22" s="5351" t="s">
        <v>3365</v>
      </c>
      <c r="D22" s="2016"/>
      <c r="E22" s="1388"/>
      <c r="F22" s="1388"/>
      <c r="G22" s="1772" t="b">
        <v>1</v>
      </c>
      <c r="H22" s="1773"/>
      <c r="I22" s="2018"/>
      <c r="J22" s="2016"/>
      <c r="K22" s="2018"/>
      <c r="L22" s="2018"/>
      <c r="M22" s="2018"/>
      <c r="N22" s="822">
        <v>0</v>
      </c>
      <c r="O22" s="1774"/>
      <c r="P22" s="1389"/>
      <c r="Q22" s="1774"/>
      <c r="R22" s="1774"/>
      <c r="S22" s="1774"/>
      <c r="T22" s="1774"/>
      <c r="U22" s="1774"/>
      <c r="V22" s="1774"/>
      <c r="W22" s="1774"/>
      <c r="X22" s="1774"/>
      <c r="Y22" s="1775">
        <f t="shared" si="1"/>
        <v>0</v>
      </c>
      <c r="Z22" s="121"/>
      <c r="AA22" s="6054">
        <f t="shared" si="2"/>
        <v>0</v>
      </c>
      <c r="AB22" s="2022"/>
      <c r="AC22" s="2022"/>
      <c r="AD22" s="2022"/>
      <c r="AE22" s="2022"/>
      <c r="AF22" s="2022"/>
      <c r="AG22" s="2022"/>
      <c r="AH22" s="2022"/>
      <c r="AI22" s="2023">
        <f t="shared" si="0"/>
        <v>0</v>
      </c>
      <c r="AJ22" s="1580">
        <f t="shared" si="3"/>
        <v>0</v>
      </c>
      <c r="AK22" s="121"/>
      <c r="AL22" s="5866"/>
      <c r="AM22" s="5866"/>
      <c r="AN22" s="5866"/>
      <c r="AO22" s="121"/>
      <c r="AP22" s="164"/>
    </row>
    <row r="23" spans="1:42" ht="13.2">
      <c r="A23" s="164"/>
      <c r="B23" s="121"/>
      <c r="C23" s="5351" t="s">
        <v>3365</v>
      </c>
      <c r="D23" s="2016"/>
      <c r="E23" s="1388"/>
      <c r="F23" s="1388"/>
      <c r="G23" s="1772" t="b">
        <v>1</v>
      </c>
      <c r="H23" s="1773"/>
      <c r="I23" s="2018"/>
      <c r="J23" s="2016"/>
      <c r="K23" s="2018"/>
      <c r="L23" s="2018"/>
      <c r="M23" s="2018"/>
      <c r="N23" s="822">
        <v>0</v>
      </c>
      <c r="O23" s="1774"/>
      <c r="P23" s="1389"/>
      <c r="Q23" s="1774"/>
      <c r="R23" s="1774"/>
      <c r="S23" s="1774"/>
      <c r="T23" s="1774"/>
      <c r="U23" s="1774"/>
      <c r="V23" s="1774"/>
      <c r="W23" s="1774"/>
      <c r="X23" s="1774"/>
      <c r="Y23" s="1775">
        <f t="shared" si="1"/>
        <v>0</v>
      </c>
      <c r="Z23" s="121"/>
      <c r="AA23" s="6054">
        <f t="shared" si="2"/>
        <v>0</v>
      </c>
      <c r="AB23" s="2022"/>
      <c r="AC23" s="2022"/>
      <c r="AD23" s="2022"/>
      <c r="AE23" s="2022"/>
      <c r="AF23" s="2022"/>
      <c r="AG23" s="2022"/>
      <c r="AH23" s="2022"/>
      <c r="AI23" s="2023">
        <f t="shared" si="0"/>
        <v>0</v>
      </c>
      <c r="AJ23" s="1580">
        <f t="shared" si="3"/>
        <v>0</v>
      </c>
      <c r="AK23" s="121"/>
      <c r="AL23" s="5866"/>
      <c r="AM23" s="5866"/>
      <c r="AN23" s="5866"/>
      <c r="AO23" s="121"/>
      <c r="AP23" s="164"/>
    </row>
    <row r="24" spans="1:42" ht="13.2">
      <c r="A24" s="164"/>
      <c r="B24" s="121"/>
      <c r="C24" s="5351" t="s">
        <v>3365</v>
      </c>
      <c r="D24" s="2016"/>
      <c r="E24" s="1388"/>
      <c r="F24" s="1388"/>
      <c r="G24" s="1772" t="b">
        <v>1</v>
      </c>
      <c r="H24" s="1773"/>
      <c r="I24" s="2018"/>
      <c r="J24" s="2016"/>
      <c r="K24" s="2018"/>
      <c r="L24" s="2018"/>
      <c r="M24" s="2018"/>
      <c r="N24" s="822">
        <v>0</v>
      </c>
      <c r="O24" s="1774"/>
      <c r="P24" s="1389"/>
      <c r="Q24" s="1774"/>
      <c r="R24" s="1774"/>
      <c r="S24" s="1774"/>
      <c r="T24" s="1774"/>
      <c r="U24" s="1774"/>
      <c r="V24" s="1774"/>
      <c r="W24" s="1774"/>
      <c r="X24" s="1774"/>
      <c r="Y24" s="1775">
        <f t="shared" si="1"/>
        <v>0</v>
      </c>
      <c r="Z24" s="121"/>
      <c r="AA24" s="6054">
        <f t="shared" si="2"/>
        <v>0</v>
      </c>
      <c r="AB24" s="2022"/>
      <c r="AC24" s="2022"/>
      <c r="AD24" s="2022"/>
      <c r="AE24" s="2022"/>
      <c r="AF24" s="2022"/>
      <c r="AG24" s="2022"/>
      <c r="AH24" s="2022"/>
      <c r="AI24" s="2023">
        <f t="shared" si="0"/>
        <v>0</v>
      </c>
      <c r="AJ24" s="1580">
        <f t="shared" si="3"/>
        <v>0</v>
      </c>
      <c r="AK24" s="121"/>
      <c r="AL24" s="5866"/>
      <c r="AM24" s="5866"/>
      <c r="AN24" s="5866"/>
      <c r="AO24" s="121"/>
      <c r="AP24" s="164"/>
    </row>
    <row r="25" spans="1:42" ht="13.2">
      <c r="A25" s="164"/>
      <c r="B25" s="121"/>
      <c r="C25" s="5351" t="s">
        <v>3365</v>
      </c>
      <c r="D25" s="2016"/>
      <c r="E25" s="1388"/>
      <c r="F25" s="1388"/>
      <c r="G25" s="1772" t="b">
        <v>1</v>
      </c>
      <c r="H25" s="1773"/>
      <c r="I25" s="2018"/>
      <c r="J25" s="2016"/>
      <c r="K25" s="2018"/>
      <c r="L25" s="2018"/>
      <c r="M25" s="2018"/>
      <c r="N25" s="822">
        <v>0</v>
      </c>
      <c r="O25" s="1774"/>
      <c r="P25" s="1389"/>
      <c r="Q25" s="1774"/>
      <c r="R25" s="1774"/>
      <c r="S25" s="1774"/>
      <c r="T25" s="1774"/>
      <c r="U25" s="1774"/>
      <c r="V25" s="1774"/>
      <c r="W25" s="1774"/>
      <c r="X25" s="1774"/>
      <c r="Y25" s="1775">
        <f t="shared" si="1"/>
        <v>0</v>
      </c>
      <c r="Z25" s="121"/>
      <c r="AA25" s="6054">
        <f t="shared" si="2"/>
        <v>0</v>
      </c>
      <c r="AB25" s="2022"/>
      <c r="AC25" s="2022"/>
      <c r="AD25" s="2022"/>
      <c r="AE25" s="2022"/>
      <c r="AF25" s="2022"/>
      <c r="AG25" s="2022"/>
      <c r="AH25" s="2022"/>
      <c r="AI25" s="2023">
        <f t="shared" si="0"/>
        <v>0</v>
      </c>
      <c r="AJ25" s="1580">
        <f t="shared" si="3"/>
        <v>0</v>
      </c>
      <c r="AK25" s="121"/>
      <c r="AL25" s="5866"/>
      <c r="AM25" s="5866"/>
      <c r="AN25" s="5866"/>
      <c r="AO25" s="121"/>
      <c r="AP25" s="164"/>
    </row>
    <row r="26" spans="1:42" ht="13.2">
      <c r="A26" s="164"/>
      <c r="B26" s="121"/>
      <c r="C26" s="5351" t="s">
        <v>3365</v>
      </c>
      <c r="D26" s="2016"/>
      <c r="E26" s="1388"/>
      <c r="F26" s="1388"/>
      <c r="G26" s="1772" t="b">
        <v>1</v>
      </c>
      <c r="H26" s="1773"/>
      <c r="I26" s="2018"/>
      <c r="J26" s="2016"/>
      <c r="K26" s="2018"/>
      <c r="L26" s="2018"/>
      <c r="M26" s="2018"/>
      <c r="N26" s="822">
        <v>0</v>
      </c>
      <c r="O26" s="1774"/>
      <c r="P26" s="1389"/>
      <c r="Q26" s="1774"/>
      <c r="R26" s="1774"/>
      <c r="S26" s="1774"/>
      <c r="T26" s="1774"/>
      <c r="U26" s="1774"/>
      <c r="V26" s="1774"/>
      <c r="W26" s="1774"/>
      <c r="X26" s="1774"/>
      <c r="Y26" s="1775">
        <f t="shared" si="1"/>
        <v>0</v>
      </c>
      <c r="Z26" s="121"/>
      <c r="AA26" s="6054">
        <f t="shared" si="2"/>
        <v>0</v>
      </c>
      <c r="AB26" s="2022"/>
      <c r="AC26" s="2022"/>
      <c r="AD26" s="2022"/>
      <c r="AE26" s="2022"/>
      <c r="AF26" s="2022"/>
      <c r="AG26" s="2022"/>
      <c r="AH26" s="2022"/>
      <c r="AI26" s="2023">
        <f t="shared" si="0"/>
        <v>0</v>
      </c>
      <c r="AJ26" s="1580">
        <f t="shared" si="3"/>
        <v>0</v>
      </c>
      <c r="AK26" s="121"/>
      <c r="AL26" s="5866"/>
      <c r="AM26" s="5866"/>
      <c r="AN26" s="5866"/>
      <c r="AO26" s="121"/>
      <c r="AP26" s="164"/>
    </row>
    <row r="27" spans="1:42" ht="13.2">
      <c r="A27" s="164"/>
      <c r="B27" s="121"/>
      <c r="C27" s="5351" t="s">
        <v>3365</v>
      </c>
      <c r="D27" s="2016"/>
      <c r="E27" s="1388"/>
      <c r="F27" s="1388"/>
      <c r="G27" s="1772" t="b">
        <v>1</v>
      </c>
      <c r="H27" s="1773"/>
      <c r="I27" s="2018"/>
      <c r="J27" s="2016"/>
      <c r="K27" s="2018"/>
      <c r="L27" s="2018"/>
      <c r="M27" s="2018"/>
      <c r="N27" s="822">
        <v>0</v>
      </c>
      <c r="O27" s="1774"/>
      <c r="P27" s="1389"/>
      <c r="Q27" s="1774"/>
      <c r="R27" s="1774"/>
      <c r="S27" s="1774"/>
      <c r="T27" s="1774"/>
      <c r="U27" s="1774"/>
      <c r="V27" s="1774"/>
      <c r="W27" s="1774"/>
      <c r="X27" s="1774"/>
      <c r="Y27" s="1775">
        <f t="shared" si="1"/>
        <v>0</v>
      </c>
      <c r="Z27" s="121"/>
      <c r="AA27" s="6054">
        <f t="shared" si="2"/>
        <v>0</v>
      </c>
      <c r="AB27" s="2022"/>
      <c r="AC27" s="2022"/>
      <c r="AD27" s="2022"/>
      <c r="AE27" s="2022"/>
      <c r="AF27" s="2022"/>
      <c r="AG27" s="2022"/>
      <c r="AH27" s="2022"/>
      <c r="AI27" s="2023">
        <f t="shared" si="0"/>
        <v>0</v>
      </c>
      <c r="AJ27" s="1580">
        <f t="shared" si="3"/>
        <v>0</v>
      </c>
      <c r="AK27" s="121"/>
      <c r="AL27" s="5866"/>
      <c r="AM27" s="5866"/>
      <c r="AN27" s="5866"/>
      <c r="AO27" s="121"/>
      <c r="AP27" s="164"/>
    </row>
    <row r="28" spans="1:42" ht="13.2">
      <c r="A28" s="164"/>
      <c r="B28" s="121"/>
      <c r="C28" s="5351" t="s">
        <v>3365</v>
      </c>
      <c r="D28" s="2016"/>
      <c r="E28" s="1388"/>
      <c r="F28" s="1388"/>
      <c r="G28" s="1772" t="b">
        <v>1</v>
      </c>
      <c r="H28" s="1773"/>
      <c r="I28" s="2018"/>
      <c r="J28" s="2016"/>
      <c r="K28" s="2018"/>
      <c r="L28" s="2018"/>
      <c r="M28" s="2018"/>
      <c r="N28" s="822">
        <v>0</v>
      </c>
      <c r="O28" s="1774"/>
      <c r="P28" s="1389"/>
      <c r="Q28" s="1774"/>
      <c r="R28" s="1774"/>
      <c r="S28" s="1774"/>
      <c r="T28" s="1774"/>
      <c r="U28" s="1774"/>
      <c r="V28" s="1774"/>
      <c r="W28" s="1774"/>
      <c r="X28" s="1774"/>
      <c r="Y28" s="1775">
        <f t="shared" si="1"/>
        <v>0</v>
      </c>
      <c r="Z28" s="121"/>
      <c r="AA28" s="6054">
        <f t="shared" si="2"/>
        <v>0</v>
      </c>
      <c r="AB28" s="2022"/>
      <c r="AC28" s="2022"/>
      <c r="AD28" s="2022"/>
      <c r="AE28" s="2022"/>
      <c r="AF28" s="2022"/>
      <c r="AG28" s="2022"/>
      <c r="AH28" s="2022"/>
      <c r="AI28" s="2023">
        <f t="shared" si="0"/>
        <v>0</v>
      </c>
      <c r="AJ28" s="1580">
        <f t="shared" si="3"/>
        <v>0</v>
      </c>
      <c r="AK28" s="121"/>
      <c r="AL28" s="5866"/>
      <c r="AM28" s="5866"/>
      <c r="AN28" s="5866"/>
      <c r="AO28" s="121"/>
      <c r="AP28" s="164"/>
    </row>
    <row r="29" spans="1:42" ht="13.2">
      <c r="A29" s="164"/>
      <c r="B29" s="121"/>
      <c r="C29" s="5351" t="s">
        <v>3365</v>
      </c>
      <c r="D29" s="2016"/>
      <c r="E29" s="1388"/>
      <c r="F29" s="1388"/>
      <c r="G29" s="1772" t="b">
        <v>1</v>
      </c>
      <c r="H29" s="1773"/>
      <c r="I29" s="2018"/>
      <c r="J29" s="2016"/>
      <c r="K29" s="2018"/>
      <c r="L29" s="2018"/>
      <c r="M29" s="2018"/>
      <c r="N29" s="822">
        <v>0</v>
      </c>
      <c r="O29" s="1774"/>
      <c r="P29" s="1389"/>
      <c r="Q29" s="1774"/>
      <c r="R29" s="1774"/>
      <c r="S29" s="1774"/>
      <c r="T29" s="1774"/>
      <c r="U29" s="1774"/>
      <c r="V29" s="1774"/>
      <c r="W29" s="1774"/>
      <c r="X29" s="1774"/>
      <c r="Y29" s="1775">
        <f t="shared" si="1"/>
        <v>0</v>
      </c>
      <c r="Z29" s="121"/>
      <c r="AA29" s="6054">
        <f t="shared" si="2"/>
        <v>0</v>
      </c>
      <c r="AB29" s="2022"/>
      <c r="AC29" s="2022"/>
      <c r="AD29" s="2022"/>
      <c r="AE29" s="2022"/>
      <c r="AF29" s="2022"/>
      <c r="AG29" s="2022"/>
      <c r="AH29" s="2022"/>
      <c r="AI29" s="2023">
        <f t="shared" si="0"/>
        <v>0</v>
      </c>
      <c r="AJ29" s="1580">
        <f t="shared" si="3"/>
        <v>0</v>
      </c>
      <c r="AK29" s="121"/>
      <c r="AL29" s="5866"/>
      <c r="AM29" s="5866"/>
      <c r="AN29" s="5866"/>
      <c r="AO29" s="121"/>
      <c r="AP29" s="164"/>
    </row>
    <row r="30" spans="1:42" ht="13.2">
      <c r="A30" s="164"/>
      <c r="B30" s="121"/>
      <c r="C30" s="5351" t="s">
        <v>3365</v>
      </c>
      <c r="D30" s="2016"/>
      <c r="E30" s="1388"/>
      <c r="F30" s="1388"/>
      <c r="G30" s="1772" t="b">
        <v>1</v>
      </c>
      <c r="H30" s="1773"/>
      <c r="I30" s="2018"/>
      <c r="J30" s="2016"/>
      <c r="K30" s="2018"/>
      <c r="L30" s="2018"/>
      <c r="M30" s="2018"/>
      <c r="N30" s="822">
        <v>0</v>
      </c>
      <c r="O30" s="1774"/>
      <c r="P30" s="1389"/>
      <c r="Q30" s="1774"/>
      <c r="R30" s="1774"/>
      <c r="S30" s="1774"/>
      <c r="T30" s="1774"/>
      <c r="U30" s="1774"/>
      <c r="V30" s="1774"/>
      <c r="W30" s="1774"/>
      <c r="X30" s="1774"/>
      <c r="Y30" s="1775">
        <f t="shared" si="1"/>
        <v>0</v>
      </c>
      <c r="Z30" s="121"/>
      <c r="AA30" s="6054">
        <f t="shared" si="2"/>
        <v>0</v>
      </c>
      <c r="AB30" s="2022"/>
      <c r="AC30" s="2022"/>
      <c r="AD30" s="2022"/>
      <c r="AE30" s="2022"/>
      <c r="AF30" s="2022"/>
      <c r="AG30" s="2022"/>
      <c r="AH30" s="2022"/>
      <c r="AI30" s="2023">
        <f t="shared" si="0"/>
        <v>0</v>
      </c>
      <c r="AJ30" s="1580">
        <f t="shared" si="3"/>
        <v>0</v>
      </c>
      <c r="AK30" s="121"/>
      <c r="AL30" s="5866"/>
      <c r="AM30" s="5866"/>
      <c r="AN30" s="5866"/>
      <c r="AO30" s="121"/>
      <c r="AP30" s="164"/>
    </row>
    <row r="31" spans="1:42" ht="13.2">
      <c r="A31" s="164"/>
      <c r="B31" s="121"/>
      <c r="C31" s="5351" t="s">
        <v>3365</v>
      </c>
      <c r="D31" s="2016"/>
      <c r="E31" s="1388"/>
      <c r="F31" s="1388"/>
      <c r="G31" s="1772" t="b">
        <v>1</v>
      </c>
      <c r="H31" s="1773"/>
      <c r="I31" s="2018"/>
      <c r="J31" s="2016"/>
      <c r="K31" s="2018"/>
      <c r="L31" s="2018"/>
      <c r="M31" s="2018"/>
      <c r="N31" s="822">
        <v>0</v>
      </c>
      <c r="O31" s="1774"/>
      <c r="P31" s="1389"/>
      <c r="Q31" s="1774"/>
      <c r="R31" s="1774"/>
      <c r="S31" s="1774"/>
      <c r="T31" s="1774"/>
      <c r="U31" s="1774"/>
      <c r="V31" s="1774"/>
      <c r="W31" s="1774"/>
      <c r="X31" s="1774"/>
      <c r="Y31" s="1775">
        <f t="shared" si="1"/>
        <v>0</v>
      </c>
      <c r="Z31" s="121"/>
      <c r="AA31" s="6054">
        <f t="shared" si="2"/>
        <v>0</v>
      </c>
      <c r="AB31" s="2022"/>
      <c r="AC31" s="2022"/>
      <c r="AD31" s="2022"/>
      <c r="AE31" s="2022"/>
      <c r="AF31" s="2022"/>
      <c r="AG31" s="2022"/>
      <c r="AH31" s="2022"/>
      <c r="AI31" s="2023">
        <f t="shared" si="0"/>
        <v>0</v>
      </c>
      <c r="AJ31" s="1580">
        <f t="shared" si="3"/>
        <v>0</v>
      </c>
      <c r="AK31" s="121"/>
      <c r="AL31" s="5866"/>
      <c r="AM31" s="5866"/>
      <c r="AN31" s="5866"/>
      <c r="AO31" s="121"/>
      <c r="AP31" s="164"/>
    </row>
    <row r="32" spans="1:42" ht="13.2">
      <c r="A32" s="164"/>
      <c r="B32" s="121"/>
      <c r="C32" s="5351" t="s">
        <v>3365</v>
      </c>
      <c r="D32" s="2016"/>
      <c r="E32" s="1388"/>
      <c r="F32" s="1388"/>
      <c r="G32" s="1772" t="b">
        <v>1</v>
      </c>
      <c r="H32" s="1773"/>
      <c r="I32" s="2018"/>
      <c r="J32" s="2016"/>
      <c r="K32" s="2018"/>
      <c r="L32" s="2018"/>
      <c r="M32" s="2018"/>
      <c r="N32" s="822">
        <v>0</v>
      </c>
      <c r="O32" s="1774"/>
      <c r="P32" s="1389"/>
      <c r="Q32" s="1774"/>
      <c r="R32" s="1774"/>
      <c r="S32" s="1774"/>
      <c r="T32" s="1774"/>
      <c r="U32" s="1774"/>
      <c r="V32" s="1774"/>
      <c r="W32" s="1774"/>
      <c r="X32" s="1774"/>
      <c r="Y32" s="1775">
        <f t="shared" si="1"/>
        <v>0</v>
      </c>
      <c r="Z32" s="121"/>
      <c r="AA32" s="6054">
        <f t="shared" si="2"/>
        <v>0</v>
      </c>
      <c r="AB32" s="2022"/>
      <c r="AC32" s="2022"/>
      <c r="AD32" s="2022"/>
      <c r="AE32" s="2022"/>
      <c r="AF32" s="2022"/>
      <c r="AG32" s="2022"/>
      <c r="AH32" s="2022"/>
      <c r="AI32" s="2023">
        <f t="shared" si="0"/>
        <v>0</v>
      </c>
      <c r="AJ32" s="1580">
        <f t="shared" si="3"/>
        <v>0</v>
      </c>
      <c r="AK32" s="121"/>
      <c r="AL32" s="5866"/>
      <c r="AM32" s="5866"/>
      <c r="AN32" s="5866"/>
      <c r="AO32" s="121"/>
      <c r="AP32" s="164"/>
    </row>
    <row r="33" spans="1:42" ht="13.2">
      <c r="A33" s="164"/>
      <c r="B33" s="121"/>
      <c r="C33" s="5351" t="s">
        <v>3365</v>
      </c>
      <c r="D33" s="2016"/>
      <c r="E33" s="1388"/>
      <c r="F33" s="1388"/>
      <c r="G33" s="1772" t="b">
        <v>1</v>
      </c>
      <c r="H33" s="1773"/>
      <c r="I33" s="2018"/>
      <c r="J33" s="2016"/>
      <c r="K33" s="2018"/>
      <c r="L33" s="2018"/>
      <c r="M33" s="2018"/>
      <c r="N33" s="822">
        <v>0</v>
      </c>
      <c r="O33" s="1774"/>
      <c r="P33" s="1389"/>
      <c r="Q33" s="1774"/>
      <c r="R33" s="1774"/>
      <c r="S33" s="1774"/>
      <c r="T33" s="1774"/>
      <c r="U33" s="1774"/>
      <c r="V33" s="1774"/>
      <c r="W33" s="1774"/>
      <c r="X33" s="1774"/>
      <c r="Y33" s="1775">
        <f t="shared" si="1"/>
        <v>0</v>
      </c>
      <c r="Z33" s="121"/>
      <c r="AA33" s="6054">
        <f t="shared" si="2"/>
        <v>0</v>
      </c>
      <c r="AB33" s="2022"/>
      <c r="AC33" s="2022"/>
      <c r="AD33" s="2022"/>
      <c r="AE33" s="2022"/>
      <c r="AF33" s="2022"/>
      <c r="AG33" s="2022"/>
      <c r="AH33" s="2022"/>
      <c r="AI33" s="2023">
        <f t="shared" si="0"/>
        <v>0</v>
      </c>
      <c r="AJ33" s="1580">
        <f t="shared" si="3"/>
        <v>0</v>
      </c>
      <c r="AK33" s="121"/>
      <c r="AL33" s="5866"/>
      <c r="AM33" s="5866"/>
      <c r="AN33" s="5866"/>
      <c r="AO33" s="121"/>
      <c r="AP33" s="164"/>
    </row>
    <row r="34" spans="1:42" ht="13.2">
      <c r="A34" s="164"/>
      <c r="B34" s="121"/>
      <c r="C34" s="5351" t="s">
        <v>3365</v>
      </c>
      <c r="D34" s="2016"/>
      <c r="E34" s="1388"/>
      <c r="F34" s="1388"/>
      <c r="G34" s="1772" t="b">
        <v>1</v>
      </c>
      <c r="H34" s="1773"/>
      <c r="I34" s="2018"/>
      <c r="J34" s="2016"/>
      <c r="K34" s="2018"/>
      <c r="L34" s="2018"/>
      <c r="M34" s="2018"/>
      <c r="N34" s="822">
        <v>0</v>
      </c>
      <c r="O34" s="1774"/>
      <c r="P34" s="1389"/>
      <c r="Q34" s="1774"/>
      <c r="R34" s="1774"/>
      <c r="S34" s="1774"/>
      <c r="T34" s="1774"/>
      <c r="U34" s="1774"/>
      <c r="V34" s="1774"/>
      <c r="W34" s="1774"/>
      <c r="X34" s="1774"/>
      <c r="Y34" s="1775">
        <f t="shared" si="1"/>
        <v>0</v>
      </c>
      <c r="Z34" s="121"/>
      <c r="AA34" s="6054">
        <f t="shared" si="2"/>
        <v>0</v>
      </c>
      <c r="AB34" s="2022"/>
      <c r="AC34" s="2022"/>
      <c r="AD34" s="2022"/>
      <c r="AE34" s="2022"/>
      <c r="AF34" s="2022"/>
      <c r="AG34" s="2022"/>
      <c r="AH34" s="2022"/>
      <c r="AI34" s="2023">
        <f t="shared" si="0"/>
        <v>0</v>
      </c>
      <c r="AJ34" s="1580">
        <f t="shared" si="3"/>
        <v>0</v>
      </c>
      <c r="AK34" s="121"/>
      <c r="AL34" s="5866"/>
      <c r="AM34" s="5866"/>
      <c r="AN34" s="5866"/>
      <c r="AO34" s="121"/>
      <c r="AP34" s="164"/>
    </row>
    <row r="35" spans="1:42" ht="13.2">
      <c r="A35" s="164"/>
      <c r="B35" s="121"/>
      <c r="C35" s="5351" t="s">
        <v>3365</v>
      </c>
      <c r="D35" s="2016"/>
      <c r="E35" s="1388"/>
      <c r="F35" s="1388"/>
      <c r="G35" s="1772" t="b">
        <v>1</v>
      </c>
      <c r="H35" s="1773"/>
      <c r="I35" s="2018"/>
      <c r="J35" s="2016"/>
      <c r="K35" s="2018"/>
      <c r="L35" s="2018"/>
      <c r="M35" s="2018"/>
      <c r="N35" s="822">
        <v>0</v>
      </c>
      <c r="O35" s="1774"/>
      <c r="P35" s="1389"/>
      <c r="Q35" s="1774"/>
      <c r="R35" s="1774"/>
      <c r="S35" s="1774"/>
      <c r="T35" s="1774"/>
      <c r="U35" s="1774"/>
      <c r="V35" s="1774"/>
      <c r="W35" s="1774"/>
      <c r="X35" s="1774"/>
      <c r="Y35" s="1775">
        <f t="shared" si="1"/>
        <v>0</v>
      </c>
      <c r="Z35" s="121"/>
      <c r="AA35" s="6054">
        <f t="shared" si="2"/>
        <v>0</v>
      </c>
      <c r="AB35" s="2022"/>
      <c r="AC35" s="2022"/>
      <c r="AD35" s="2022"/>
      <c r="AE35" s="2022"/>
      <c r="AF35" s="2022"/>
      <c r="AG35" s="2022"/>
      <c r="AH35" s="2022"/>
      <c r="AI35" s="2023">
        <f t="shared" si="0"/>
        <v>0</v>
      </c>
      <c r="AJ35" s="1580">
        <f t="shared" si="3"/>
        <v>0</v>
      </c>
      <c r="AK35" s="121"/>
      <c r="AL35" s="5866"/>
      <c r="AM35" s="5866"/>
      <c r="AN35" s="5866"/>
      <c r="AO35" s="121"/>
      <c r="AP35" s="164"/>
    </row>
    <row r="36" spans="1:42" ht="13.2">
      <c r="A36" s="164"/>
      <c r="B36" s="121"/>
      <c r="C36" s="5351" t="s">
        <v>3365</v>
      </c>
      <c r="D36" s="2016"/>
      <c r="E36" s="1388"/>
      <c r="F36" s="1388"/>
      <c r="G36" s="1772" t="b">
        <v>1</v>
      </c>
      <c r="H36" s="1773"/>
      <c r="I36" s="2018"/>
      <c r="J36" s="2016"/>
      <c r="K36" s="2018"/>
      <c r="L36" s="2018"/>
      <c r="M36" s="2018"/>
      <c r="N36" s="822">
        <v>0</v>
      </c>
      <c r="O36" s="1774"/>
      <c r="P36" s="1389"/>
      <c r="Q36" s="1774"/>
      <c r="R36" s="1774"/>
      <c r="S36" s="1774"/>
      <c r="T36" s="1774"/>
      <c r="U36" s="1774"/>
      <c r="V36" s="1774"/>
      <c r="W36" s="1774"/>
      <c r="X36" s="1774"/>
      <c r="Y36" s="1775">
        <f t="shared" si="1"/>
        <v>0</v>
      </c>
      <c r="Z36" s="121"/>
      <c r="AA36" s="6054">
        <f t="shared" si="2"/>
        <v>0</v>
      </c>
      <c r="AB36" s="2022"/>
      <c r="AC36" s="2022"/>
      <c r="AD36" s="2022"/>
      <c r="AE36" s="2022"/>
      <c r="AF36" s="2022"/>
      <c r="AG36" s="2022"/>
      <c r="AH36" s="2022"/>
      <c r="AI36" s="2023">
        <f t="shared" si="0"/>
        <v>0</v>
      </c>
      <c r="AJ36" s="1580">
        <f t="shared" si="3"/>
        <v>0</v>
      </c>
      <c r="AK36" s="121"/>
      <c r="AL36" s="5866"/>
      <c r="AM36" s="5866"/>
      <c r="AN36" s="5866"/>
      <c r="AO36" s="121"/>
      <c r="AP36" s="164"/>
    </row>
    <row r="37" spans="1:42" ht="13.2">
      <c r="A37" s="164"/>
      <c r="B37" s="121"/>
      <c r="C37" s="5351" t="s">
        <v>3365</v>
      </c>
      <c r="D37" s="2016"/>
      <c r="E37" s="1388"/>
      <c r="F37" s="1388"/>
      <c r="G37" s="1772" t="b">
        <v>1</v>
      </c>
      <c r="H37" s="1773"/>
      <c r="I37" s="2018"/>
      <c r="J37" s="2016"/>
      <c r="K37" s="2018"/>
      <c r="L37" s="2018"/>
      <c r="M37" s="2018"/>
      <c r="N37" s="822">
        <v>0</v>
      </c>
      <c r="O37" s="1774"/>
      <c r="P37" s="1389"/>
      <c r="Q37" s="1774"/>
      <c r="R37" s="1774"/>
      <c r="S37" s="1774"/>
      <c r="T37" s="1774"/>
      <c r="U37" s="1774"/>
      <c r="V37" s="1774"/>
      <c r="W37" s="1774"/>
      <c r="X37" s="1774"/>
      <c r="Y37" s="1775">
        <f t="shared" si="1"/>
        <v>0</v>
      </c>
      <c r="Z37" s="121"/>
      <c r="AA37" s="6054">
        <f t="shared" si="2"/>
        <v>0</v>
      </c>
      <c r="AB37" s="2022"/>
      <c r="AC37" s="2022"/>
      <c r="AD37" s="2022"/>
      <c r="AE37" s="2022"/>
      <c r="AF37" s="2022"/>
      <c r="AG37" s="2022"/>
      <c r="AH37" s="2022"/>
      <c r="AI37" s="2023">
        <f t="shared" si="0"/>
        <v>0</v>
      </c>
      <c r="AJ37" s="1580">
        <f t="shared" si="3"/>
        <v>0</v>
      </c>
      <c r="AK37" s="121"/>
      <c r="AL37" s="5866"/>
      <c r="AM37" s="5866"/>
      <c r="AN37" s="5866"/>
      <c r="AO37" s="121"/>
      <c r="AP37" s="164"/>
    </row>
    <row r="38" spans="1:42" ht="13.2">
      <c r="A38" s="164"/>
      <c r="B38" s="121"/>
      <c r="C38" s="5351" t="s">
        <v>3365</v>
      </c>
      <c r="D38" s="2016"/>
      <c r="E38" s="1388"/>
      <c r="F38" s="1388"/>
      <c r="G38" s="1772" t="b">
        <v>1</v>
      </c>
      <c r="H38" s="1773"/>
      <c r="I38" s="2018"/>
      <c r="J38" s="2016"/>
      <c r="K38" s="2018"/>
      <c r="L38" s="2018"/>
      <c r="M38" s="2018"/>
      <c r="N38" s="822">
        <v>0</v>
      </c>
      <c r="O38" s="1774"/>
      <c r="P38" s="1389"/>
      <c r="Q38" s="1774"/>
      <c r="R38" s="1774"/>
      <c r="S38" s="1774"/>
      <c r="T38" s="1774"/>
      <c r="U38" s="1774"/>
      <c r="V38" s="1774"/>
      <c r="W38" s="1774"/>
      <c r="X38" s="1774"/>
      <c r="Y38" s="1775">
        <f t="shared" si="1"/>
        <v>0</v>
      </c>
      <c r="Z38" s="121"/>
      <c r="AA38" s="6054">
        <f t="shared" si="2"/>
        <v>0</v>
      </c>
      <c r="AB38" s="2022"/>
      <c r="AC38" s="2022"/>
      <c r="AD38" s="2022"/>
      <c r="AE38" s="2022"/>
      <c r="AF38" s="2022"/>
      <c r="AG38" s="2022"/>
      <c r="AH38" s="2022"/>
      <c r="AI38" s="2023">
        <f t="shared" si="0"/>
        <v>0</v>
      </c>
      <c r="AJ38" s="1580">
        <f t="shared" si="3"/>
        <v>0</v>
      </c>
      <c r="AK38" s="121"/>
      <c r="AL38" s="5866"/>
      <c r="AM38" s="5866"/>
      <c r="AN38" s="5866"/>
      <c r="AO38" s="121"/>
      <c r="AP38" s="164"/>
    </row>
    <row r="39" spans="1:42" ht="13.2">
      <c r="A39" s="164"/>
      <c r="B39" s="121"/>
      <c r="C39" s="5351" t="s">
        <v>3365</v>
      </c>
      <c r="D39" s="2016"/>
      <c r="E39" s="1388"/>
      <c r="F39" s="1388"/>
      <c r="G39" s="1772" t="b">
        <v>1</v>
      </c>
      <c r="H39" s="1773"/>
      <c r="I39" s="2018"/>
      <c r="J39" s="2016"/>
      <c r="K39" s="2018"/>
      <c r="L39" s="2018"/>
      <c r="M39" s="2018"/>
      <c r="N39" s="822">
        <v>0</v>
      </c>
      <c r="O39" s="1774"/>
      <c r="P39" s="1389"/>
      <c r="Q39" s="1774"/>
      <c r="R39" s="1774"/>
      <c r="S39" s="1774"/>
      <c r="T39" s="1774"/>
      <c r="U39" s="1774"/>
      <c r="V39" s="1774"/>
      <c r="W39" s="1774"/>
      <c r="X39" s="1774"/>
      <c r="Y39" s="1775">
        <f t="shared" si="1"/>
        <v>0</v>
      </c>
      <c r="Z39" s="121"/>
      <c r="AA39" s="6054">
        <f t="shared" si="2"/>
        <v>0</v>
      </c>
      <c r="AB39" s="2022"/>
      <c r="AC39" s="2022"/>
      <c r="AD39" s="2022"/>
      <c r="AE39" s="2022"/>
      <c r="AF39" s="2022"/>
      <c r="AG39" s="2022"/>
      <c r="AH39" s="2022"/>
      <c r="AI39" s="2023">
        <f t="shared" si="0"/>
        <v>0</v>
      </c>
      <c r="AJ39" s="1580">
        <f t="shared" si="3"/>
        <v>0</v>
      </c>
      <c r="AK39" s="121"/>
      <c r="AL39" s="5866"/>
      <c r="AM39" s="5866"/>
      <c r="AN39" s="5866"/>
      <c r="AO39" s="121"/>
      <c r="AP39" s="164"/>
    </row>
    <row r="40" spans="1:42" ht="13.2">
      <c r="A40" s="164"/>
      <c r="B40" s="121"/>
      <c r="C40" s="5351" t="s">
        <v>3365</v>
      </c>
      <c r="D40" s="2016"/>
      <c r="E40" s="1388"/>
      <c r="F40" s="1388"/>
      <c r="G40" s="1772" t="b">
        <v>1</v>
      </c>
      <c r="H40" s="1773"/>
      <c r="I40" s="2018"/>
      <c r="J40" s="2016"/>
      <c r="K40" s="2018"/>
      <c r="L40" s="2018"/>
      <c r="M40" s="2018"/>
      <c r="N40" s="822">
        <v>0</v>
      </c>
      <c r="O40" s="1774"/>
      <c r="P40" s="1389"/>
      <c r="Q40" s="1774"/>
      <c r="R40" s="1774"/>
      <c r="S40" s="1774"/>
      <c r="T40" s="1774"/>
      <c r="U40" s="1774"/>
      <c r="V40" s="1774"/>
      <c r="W40" s="1774"/>
      <c r="X40" s="1774"/>
      <c r="Y40" s="1775">
        <f t="shared" si="1"/>
        <v>0</v>
      </c>
      <c r="Z40" s="121"/>
      <c r="AA40" s="6054">
        <f t="shared" si="2"/>
        <v>0</v>
      </c>
      <c r="AB40" s="2022"/>
      <c r="AC40" s="2022"/>
      <c r="AD40" s="2022"/>
      <c r="AE40" s="2022"/>
      <c r="AF40" s="2022"/>
      <c r="AG40" s="2022"/>
      <c r="AH40" s="2022"/>
      <c r="AI40" s="2023">
        <f t="shared" si="0"/>
        <v>0</v>
      </c>
      <c r="AJ40" s="1580">
        <f t="shared" si="3"/>
        <v>0</v>
      </c>
      <c r="AK40" s="121"/>
      <c r="AL40" s="5866"/>
      <c r="AM40" s="5866"/>
      <c r="AN40" s="5866"/>
      <c r="AO40" s="121"/>
      <c r="AP40" s="164"/>
    </row>
    <row r="41" spans="1:42" ht="13.2">
      <c r="A41" s="164"/>
      <c r="B41" s="121"/>
      <c r="C41" s="5351" t="s">
        <v>3365</v>
      </c>
      <c r="D41" s="2016"/>
      <c r="E41" s="1388"/>
      <c r="F41" s="1388"/>
      <c r="G41" s="1772" t="b">
        <v>1</v>
      </c>
      <c r="H41" s="1773"/>
      <c r="I41" s="2018"/>
      <c r="J41" s="2016"/>
      <c r="K41" s="2018"/>
      <c r="L41" s="2018"/>
      <c r="M41" s="2018"/>
      <c r="N41" s="822">
        <v>0</v>
      </c>
      <c r="O41" s="1774"/>
      <c r="P41" s="1389"/>
      <c r="Q41" s="1774"/>
      <c r="R41" s="1774"/>
      <c r="S41" s="1774"/>
      <c r="T41" s="1774"/>
      <c r="U41" s="1774"/>
      <c r="V41" s="1774"/>
      <c r="W41" s="1774"/>
      <c r="X41" s="1774"/>
      <c r="Y41" s="1775">
        <f t="shared" si="1"/>
        <v>0</v>
      </c>
      <c r="Z41" s="121"/>
      <c r="AA41" s="6054">
        <f t="shared" si="2"/>
        <v>0</v>
      </c>
      <c r="AB41" s="2022"/>
      <c r="AC41" s="2022"/>
      <c r="AD41" s="2022"/>
      <c r="AE41" s="2022"/>
      <c r="AF41" s="2022"/>
      <c r="AG41" s="2022"/>
      <c r="AH41" s="2022"/>
      <c r="AI41" s="2023">
        <f t="shared" si="0"/>
        <v>0</v>
      </c>
      <c r="AJ41" s="1580">
        <f t="shared" si="3"/>
        <v>0</v>
      </c>
      <c r="AK41" s="121"/>
      <c r="AL41" s="5866"/>
      <c r="AM41" s="5866"/>
      <c r="AN41" s="5866"/>
      <c r="AO41" s="121"/>
      <c r="AP41" s="164"/>
    </row>
    <row r="42" spans="1:42" ht="13.2">
      <c r="A42" s="164"/>
      <c r="B42" s="121"/>
      <c r="C42" s="5351" t="s">
        <v>3365</v>
      </c>
      <c r="D42" s="2016"/>
      <c r="E42" s="1388"/>
      <c r="F42" s="1388"/>
      <c r="G42" s="1772" t="b">
        <v>1</v>
      </c>
      <c r="H42" s="1773"/>
      <c r="I42" s="2018"/>
      <c r="J42" s="2016"/>
      <c r="K42" s="2018"/>
      <c r="L42" s="2018"/>
      <c r="M42" s="2018"/>
      <c r="N42" s="822">
        <v>0</v>
      </c>
      <c r="O42" s="1774"/>
      <c r="P42" s="1389"/>
      <c r="Q42" s="1774"/>
      <c r="R42" s="1774"/>
      <c r="S42" s="1774"/>
      <c r="T42" s="1774"/>
      <c r="U42" s="1774"/>
      <c r="V42" s="1774"/>
      <c r="W42" s="1774"/>
      <c r="X42" s="1774"/>
      <c r="Y42" s="1775">
        <f t="shared" si="1"/>
        <v>0</v>
      </c>
      <c r="Z42" s="121"/>
      <c r="AA42" s="6054">
        <f t="shared" si="2"/>
        <v>0</v>
      </c>
      <c r="AB42" s="2022"/>
      <c r="AC42" s="2022"/>
      <c r="AD42" s="2022"/>
      <c r="AE42" s="2022"/>
      <c r="AF42" s="2022"/>
      <c r="AG42" s="2022"/>
      <c r="AH42" s="2022"/>
      <c r="AI42" s="2023">
        <f t="shared" si="0"/>
        <v>0</v>
      </c>
      <c r="AJ42" s="1580">
        <f t="shared" si="3"/>
        <v>0</v>
      </c>
      <c r="AK42" s="121"/>
      <c r="AL42" s="5866"/>
      <c r="AM42" s="5866"/>
      <c r="AN42" s="5866"/>
      <c r="AO42" s="121"/>
      <c r="AP42" s="164"/>
    </row>
    <row r="43" spans="1:42" ht="13.2">
      <c r="A43" s="164"/>
      <c r="B43" s="121"/>
      <c r="C43" s="5351" t="s">
        <v>3365</v>
      </c>
      <c r="D43" s="2016"/>
      <c r="E43" s="1388"/>
      <c r="F43" s="1388"/>
      <c r="G43" s="1772" t="b">
        <v>1</v>
      </c>
      <c r="H43" s="1773"/>
      <c r="I43" s="2018"/>
      <c r="J43" s="2016"/>
      <c r="K43" s="2018"/>
      <c r="L43" s="2018"/>
      <c r="M43" s="2018"/>
      <c r="N43" s="822">
        <v>0</v>
      </c>
      <c r="O43" s="1774"/>
      <c r="P43" s="1389"/>
      <c r="Q43" s="1774"/>
      <c r="R43" s="1774"/>
      <c r="S43" s="1774"/>
      <c r="T43" s="1774"/>
      <c r="U43" s="1774"/>
      <c r="V43" s="1774"/>
      <c r="W43" s="1774"/>
      <c r="X43" s="1774"/>
      <c r="Y43" s="1775">
        <f t="shared" si="1"/>
        <v>0</v>
      </c>
      <c r="Z43" s="121"/>
      <c r="AA43" s="6054">
        <f t="shared" si="2"/>
        <v>0</v>
      </c>
      <c r="AB43" s="2022"/>
      <c r="AC43" s="2022"/>
      <c r="AD43" s="2022"/>
      <c r="AE43" s="2022"/>
      <c r="AF43" s="2022"/>
      <c r="AG43" s="2022"/>
      <c r="AH43" s="2022"/>
      <c r="AI43" s="2023">
        <f t="shared" si="0"/>
        <v>0</v>
      </c>
      <c r="AJ43" s="1580">
        <f t="shared" si="3"/>
        <v>0</v>
      </c>
      <c r="AK43" s="121"/>
      <c r="AL43" s="5866"/>
      <c r="AM43" s="5866"/>
      <c r="AN43" s="5866"/>
      <c r="AO43" s="121"/>
      <c r="AP43" s="164"/>
    </row>
    <row r="44" spans="1:42" ht="13.2">
      <c r="A44" s="164"/>
      <c r="B44" s="121"/>
      <c r="C44" s="5351" t="s">
        <v>3365</v>
      </c>
      <c r="D44" s="2016"/>
      <c r="E44" s="1388"/>
      <c r="F44" s="1388"/>
      <c r="G44" s="1772" t="b">
        <v>1</v>
      </c>
      <c r="H44" s="1773"/>
      <c r="I44" s="2018"/>
      <c r="J44" s="2016"/>
      <c r="K44" s="2018"/>
      <c r="L44" s="2018"/>
      <c r="M44" s="2018"/>
      <c r="N44" s="822">
        <v>0</v>
      </c>
      <c r="O44" s="1774"/>
      <c r="P44" s="1389"/>
      <c r="Q44" s="1774"/>
      <c r="R44" s="1774"/>
      <c r="S44" s="1774"/>
      <c r="T44" s="1774"/>
      <c r="U44" s="1774"/>
      <c r="V44" s="1774"/>
      <c r="W44" s="1774"/>
      <c r="X44" s="1774"/>
      <c r="Y44" s="1775">
        <f t="shared" si="1"/>
        <v>0</v>
      </c>
      <c r="Z44" s="121"/>
      <c r="AA44" s="6054">
        <f t="shared" si="2"/>
        <v>0</v>
      </c>
      <c r="AB44" s="2022"/>
      <c r="AC44" s="2022"/>
      <c r="AD44" s="2022"/>
      <c r="AE44" s="2022"/>
      <c r="AF44" s="2022"/>
      <c r="AG44" s="2022"/>
      <c r="AH44" s="2022"/>
      <c r="AI44" s="2023">
        <f t="shared" si="0"/>
        <v>0</v>
      </c>
      <c r="AJ44" s="1580">
        <f t="shared" si="3"/>
        <v>0</v>
      </c>
      <c r="AK44" s="121"/>
      <c r="AL44" s="5866"/>
      <c r="AM44" s="5866"/>
      <c r="AN44" s="5866"/>
      <c r="AO44" s="121"/>
      <c r="AP44" s="164"/>
    </row>
    <row r="45" spans="1:42" ht="13.2">
      <c r="A45" s="164"/>
      <c r="B45" s="121"/>
      <c r="C45" s="5351" t="s">
        <v>3365</v>
      </c>
      <c r="D45" s="2016"/>
      <c r="E45" s="1388"/>
      <c r="F45" s="1388"/>
      <c r="G45" s="1772" t="b">
        <v>1</v>
      </c>
      <c r="H45" s="1773"/>
      <c r="I45" s="2018"/>
      <c r="J45" s="2016"/>
      <c r="K45" s="2018"/>
      <c r="L45" s="2018"/>
      <c r="M45" s="2018"/>
      <c r="N45" s="822">
        <v>0</v>
      </c>
      <c r="O45" s="1774"/>
      <c r="P45" s="1389"/>
      <c r="Q45" s="1774"/>
      <c r="R45" s="1774"/>
      <c r="S45" s="1774"/>
      <c r="T45" s="1774"/>
      <c r="U45" s="1774"/>
      <c r="V45" s="1774"/>
      <c r="W45" s="1774"/>
      <c r="X45" s="1774"/>
      <c r="Y45" s="1775">
        <f t="shared" si="1"/>
        <v>0</v>
      </c>
      <c r="Z45" s="121"/>
      <c r="AA45" s="6054">
        <f t="shared" si="2"/>
        <v>0</v>
      </c>
      <c r="AB45" s="2022"/>
      <c r="AC45" s="2022"/>
      <c r="AD45" s="2022"/>
      <c r="AE45" s="2022"/>
      <c r="AF45" s="2022"/>
      <c r="AG45" s="2022"/>
      <c r="AH45" s="2022"/>
      <c r="AI45" s="2023">
        <f t="shared" si="0"/>
        <v>0</v>
      </c>
      <c r="AJ45" s="1580">
        <f t="shared" si="3"/>
        <v>0</v>
      </c>
      <c r="AK45" s="121"/>
      <c r="AL45" s="5866"/>
      <c r="AM45" s="5866"/>
      <c r="AN45" s="5866"/>
      <c r="AO45" s="121"/>
      <c r="AP45" s="164"/>
    </row>
    <row r="46" spans="1:42" ht="13.2">
      <c r="A46" s="164"/>
      <c r="B46" s="121"/>
      <c r="C46" s="5351" t="s">
        <v>3365</v>
      </c>
      <c r="D46" s="2016"/>
      <c r="E46" s="1388"/>
      <c r="F46" s="1388"/>
      <c r="G46" s="1772" t="b">
        <v>1</v>
      </c>
      <c r="H46" s="1773"/>
      <c r="I46" s="2018"/>
      <c r="J46" s="2016"/>
      <c r="K46" s="2018"/>
      <c r="L46" s="2018"/>
      <c r="M46" s="2018"/>
      <c r="N46" s="822">
        <v>0</v>
      </c>
      <c r="O46" s="1774"/>
      <c r="P46" s="1389"/>
      <c r="Q46" s="1774"/>
      <c r="R46" s="1774"/>
      <c r="S46" s="1774"/>
      <c r="T46" s="1774"/>
      <c r="U46" s="1774"/>
      <c r="V46" s="1774"/>
      <c r="W46" s="1774"/>
      <c r="X46" s="1774"/>
      <c r="Y46" s="1775">
        <f t="shared" si="1"/>
        <v>0</v>
      </c>
      <c r="Z46" s="121"/>
      <c r="AA46" s="6054">
        <f t="shared" si="2"/>
        <v>0</v>
      </c>
      <c r="AB46" s="2022"/>
      <c r="AC46" s="2022"/>
      <c r="AD46" s="2022"/>
      <c r="AE46" s="2022"/>
      <c r="AF46" s="2022"/>
      <c r="AG46" s="2022"/>
      <c r="AH46" s="2022"/>
      <c r="AI46" s="2023">
        <f t="shared" si="0"/>
        <v>0</v>
      </c>
      <c r="AJ46" s="1580">
        <f t="shared" si="3"/>
        <v>0</v>
      </c>
      <c r="AK46" s="121"/>
      <c r="AL46" s="5866"/>
      <c r="AM46" s="5866"/>
      <c r="AN46" s="5866"/>
      <c r="AO46" s="121"/>
      <c r="AP46" s="164"/>
    </row>
    <row r="47" spans="1:42" ht="13.2">
      <c r="A47" s="164"/>
      <c r="B47" s="121"/>
      <c r="C47" s="5351" t="s">
        <v>3365</v>
      </c>
      <c r="D47" s="2016"/>
      <c r="E47" s="1388"/>
      <c r="F47" s="1388"/>
      <c r="G47" s="1772" t="b">
        <v>1</v>
      </c>
      <c r="H47" s="1773"/>
      <c r="I47" s="2018"/>
      <c r="J47" s="2016"/>
      <c r="K47" s="2018"/>
      <c r="L47" s="2018"/>
      <c r="M47" s="2018"/>
      <c r="N47" s="822">
        <v>0</v>
      </c>
      <c r="O47" s="1774"/>
      <c r="P47" s="1389"/>
      <c r="Q47" s="1774"/>
      <c r="R47" s="1774"/>
      <c r="S47" s="1774"/>
      <c r="T47" s="1774"/>
      <c r="U47" s="1774"/>
      <c r="V47" s="1774"/>
      <c r="W47" s="1774"/>
      <c r="X47" s="1774"/>
      <c r="Y47" s="1775">
        <f t="shared" si="1"/>
        <v>0</v>
      </c>
      <c r="Z47" s="121"/>
      <c r="AA47" s="6054">
        <f t="shared" si="2"/>
        <v>0</v>
      </c>
      <c r="AB47" s="2022"/>
      <c r="AC47" s="2022"/>
      <c r="AD47" s="2022"/>
      <c r="AE47" s="2022"/>
      <c r="AF47" s="2022"/>
      <c r="AG47" s="2022"/>
      <c r="AH47" s="2022"/>
      <c r="AI47" s="2023">
        <f>AF47+AG47-AH47</f>
        <v>0</v>
      </c>
      <c r="AJ47" s="1580">
        <f t="shared" si="3"/>
        <v>0</v>
      </c>
      <c r="AK47" s="121"/>
      <c r="AL47" s="5866"/>
      <c r="AM47" s="5866"/>
      <c r="AN47" s="5866"/>
      <c r="AO47" s="121"/>
      <c r="AP47" s="164"/>
    </row>
    <row r="48" spans="1:42" ht="13.2">
      <c r="A48" s="164"/>
      <c r="B48" s="121"/>
      <c r="C48" s="6055" t="s">
        <v>3366</v>
      </c>
      <c r="D48" s="6056"/>
      <c r="E48" s="6056"/>
      <c r="F48" s="6056"/>
      <c r="G48" s="6057"/>
      <c r="H48" s="6058"/>
      <c r="I48" s="6059"/>
      <c r="J48" s="6059"/>
      <c r="K48" s="6059"/>
      <c r="L48" s="6060"/>
      <c r="M48" s="6058"/>
      <c r="N48" s="6061"/>
      <c r="O48" s="6062">
        <f>SUMIF($G$15:$G$47,"TRUE",O15:O47)</f>
        <v>0</v>
      </c>
      <c r="P48" s="6063"/>
      <c r="Q48" s="6062">
        <f t="shared" ref="Q48:Y48" si="4">SUMIF($G$15:$G$47,"TRUE",Q15:Q47)</f>
        <v>0</v>
      </c>
      <c r="R48" s="6062">
        <f t="shared" si="4"/>
        <v>0</v>
      </c>
      <c r="S48" s="6062">
        <f t="shared" si="4"/>
        <v>0</v>
      </c>
      <c r="T48" s="6062">
        <f t="shared" si="4"/>
        <v>0</v>
      </c>
      <c r="U48" s="6062">
        <f t="shared" ref="U48" si="5">SUMIF($G$15:$G$47,"TRUE",U15:U47)</f>
        <v>0</v>
      </c>
      <c r="V48" s="6062">
        <f t="shared" si="4"/>
        <v>0</v>
      </c>
      <c r="W48" s="6062">
        <f t="shared" si="4"/>
        <v>0</v>
      </c>
      <c r="X48" s="6062">
        <f t="shared" si="4"/>
        <v>0</v>
      </c>
      <c r="Y48" s="6064">
        <f t="shared" si="4"/>
        <v>0</v>
      </c>
      <c r="Z48" s="121"/>
      <c r="AA48" s="6065">
        <f t="shared" ref="AA48:AJ48" si="6">SUMIF($G$15:$G$47,"TRUE",AA15:AA47)</f>
        <v>0</v>
      </c>
      <c r="AB48" s="6062">
        <f t="shared" si="6"/>
        <v>0</v>
      </c>
      <c r="AC48" s="6062">
        <f t="shared" si="6"/>
        <v>0</v>
      </c>
      <c r="AD48" s="6062">
        <f t="shared" si="6"/>
        <v>0</v>
      </c>
      <c r="AE48" s="6062">
        <f t="shared" si="6"/>
        <v>0</v>
      </c>
      <c r="AF48" s="6062">
        <f t="shared" si="6"/>
        <v>0</v>
      </c>
      <c r="AG48" s="6062">
        <f t="shared" si="6"/>
        <v>0</v>
      </c>
      <c r="AH48" s="6062">
        <f t="shared" si="6"/>
        <v>0</v>
      </c>
      <c r="AI48" s="6062">
        <f t="shared" si="6"/>
        <v>0</v>
      </c>
      <c r="AJ48" s="6064">
        <f t="shared" si="6"/>
        <v>0</v>
      </c>
      <c r="AK48" s="121"/>
      <c r="AL48" s="6066">
        <f>SUMIF($G$15:$G$47,"TRUE",AL15:AL47)</f>
        <v>0</v>
      </c>
      <c r="AM48" s="6066">
        <f>SUMIF($G$15:$G$47,"TRUE",AM15:AM47)</f>
        <v>0</v>
      </c>
      <c r="AN48" s="5877"/>
      <c r="AO48" s="121"/>
      <c r="AP48" s="164"/>
    </row>
    <row r="49" spans="1:42" ht="13.2">
      <c r="A49" s="164"/>
      <c r="B49" s="121"/>
      <c r="C49" s="6067" t="s">
        <v>3367</v>
      </c>
      <c r="D49" s="6068"/>
      <c r="E49" s="6068"/>
      <c r="F49" s="6068"/>
      <c r="G49" s="6069"/>
      <c r="H49" s="6070"/>
      <c r="I49" s="6069"/>
      <c r="J49" s="6069"/>
      <c r="K49" s="6069"/>
      <c r="L49" s="6071"/>
      <c r="M49" s="6069"/>
      <c r="N49" s="6072"/>
      <c r="O49" s="6073">
        <f>SUM(O15:O47)</f>
        <v>0</v>
      </c>
      <c r="P49" s="6074"/>
      <c r="Q49" s="6073">
        <f t="shared" ref="Q49:Y49" si="7">SUM(Q15:Q47)</f>
        <v>0</v>
      </c>
      <c r="R49" s="6073">
        <f t="shared" si="7"/>
        <v>0</v>
      </c>
      <c r="S49" s="6073">
        <f t="shared" si="7"/>
        <v>0</v>
      </c>
      <c r="T49" s="6073">
        <f t="shared" si="7"/>
        <v>0</v>
      </c>
      <c r="U49" s="6073">
        <f t="shared" ref="U49" si="8">SUM(U15:U47)</f>
        <v>0</v>
      </c>
      <c r="V49" s="6073">
        <f t="shared" si="7"/>
        <v>0</v>
      </c>
      <c r="W49" s="6073">
        <f t="shared" si="7"/>
        <v>0</v>
      </c>
      <c r="X49" s="6073">
        <f t="shared" si="7"/>
        <v>0</v>
      </c>
      <c r="Y49" s="6075">
        <f t="shared" si="7"/>
        <v>0</v>
      </c>
      <c r="Z49" s="121"/>
      <c r="AA49" s="6076">
        <f t="shared" ref="AA49:AJ49" si="9">SUM(AA15:AA47)</f>
        <v>0</v>
      </c>
      <c r="AB49" s="6073">
        <f t="shared" si="9"/>
        <v>0</v>
      </c>
      <c r="AC49" s="6073">
        <f t="shared" si="9"/>
        <v>0</v>
      </c>
      <c r="AD49" s="6073">
        <f t="shared" si="9"/>
        <v>0</v>
      </c>
      <c r="AE49" s="6073">
        <f t="shared" si="9"/>
        <v>0</v>
      </c>
      <c r="AF49" s="6073">
        <f>SUM(AF15:AF47)</f>
        <v>0</v>
      </c>
      <c r="AG49" s="6073">
        <f>SUM(AG15:AG47)</f>
        <v>0</v>
      </c>
      <c r="AH49" s="6073">
        <f t="shared" si="9"/>
        <v>0</v>
      </c>
      <c r="AI49" s="6073">
        <f t="shared" si="9"/>
        <v>0</v>
      </c>
      <c r="AJ49" s="6075">
        <f t="shared" si="9"/>
        <v>0</v>
      </c>
      <c r="AK49" s="121"/>
      <c r="AL49" s="6077">
        <f>SUM(AL15:AL47)</f>
        <v>0</v>
      </c>
      <c r="AM49" s="6077">
        <f>SUM(AM15:AM47)</f>
        <v>0</v>
      </c>
      <c r="AN49" s="2572"/>
      <c r="AO49" s="121"/>
      <c r="AP49" s="164"/>
    </row>
    <row r="50" spans="1:42" ht="13.2">
      <c r="A50" s="164"/>
      <c r="B50" s="121"/>
      <c r="C50" s="121"/>
      <c r="D50" s="121"/>
      <c r="E50" s="121"/>
      <c r="F50" s="121"/>
      <c r="G50" s="280"/>
      <c r="H50" s="280"/>
      <c r="I50" s="280"/>
      <c r="J50" s="280"/>
      <c r="K50" s="280"/>
      <c r="L50" s="121"/>
      <c r="M50" s="211"/>
      <c r="N50" s="789"/>
      <c r="O50" s="211"/>
      <c r="P50" s="21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64"/>
    </row>
    <row r="51" spans="1:42" ht="13.2">
      <c r="A51" s="164"/>
      <c r="B51" s="121"/>
      <c r="C51" s="121"/>
      <c r="D51" s="121"/>
      <c r="E51" s="121"/>
      <c r="F51" s="121"/>
      <c r="G51" s="291"/>
      <c r="H51" s="291"/>
      <c r="I51" s="291"/>
      <c r="J51" s="291"/>
      <c r="K51" s="291"/>
      <c r="L51" s="121"/>
      <c r="M51" s="121"/>
      <c r="N51" s="788"/>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64"/>
    </row>
    <row r="52" spans="1:42" ht="13.2">
      <c r="A52" s="164"/>
      <c r="B52" s="121"/>
      <c r="C52" s="121"/>
      <c r="D52" s="121"/>
      <c r="E52" s="121"/>
      <c r="F52" s="121"/>
      <c r="G52" s="126" t="s">
        <v>445</v>
      </c>
      <c r="H52" s="225" t="s">
        <v>2500</v>
      </c>
      <c r="I52" s="121"/>
      <c r="J52" s="121"/>
      <c r="K52" s="121"/>
      <c r="L52" s="121"/>
      <c r="M52" s="121"/>
      <c r="N52" s="788"/>
      <c r="O52" s="121"/>
      <c r="P52" s="121"/>
      <c r="Q52" s="121"/>
      <c r="R52" s="121"/>
      <c r="S52" s="121"/>
      <c r="T52" s="121"/>
      <c r="U52" s="121"/>
      <c r="V52" s="121"/>
      <c r="W52" s="277"/>
      <c r="X52" s="121"/>
      <c r="Y52" s="121"/>
      <c r="Z52" s="121"/>
      <c r="AA52" s="121"/>
      <c r="AB52" s="121"/>
      <c r="AC52" s="8615" t="s">
        <v>2517</v>
      </c>
      <c r="AD52" s="8663" t="s">
        <v>2668</v>
      </c>
      <c r="AE52" s="8665" t="s">
        <v>2669</v>
      </c>
      <c r="AF52" s="8665"/>
      <c r="AG52" s="8665" t="s">
        <v>2670</v>
      </c>
      <c r="AH52" s="8666"/>
      <c r="AI52" s="121"/>
      <c r="AJ52" s="121"/>
      <c r="AK52" s="121"/>
      <c r="AL52" s="121"/>
      <c r="AM52" s="121"/>
      <c r="AN52" s="121"/>
      <c r="AO52" s="121"/>
      <c r="AP52" s="164"/>
    </row>
    <row r="53" spans="1:42" ht="13.2">
      <c r="A53" s="164"/>
      <c r="B53" s="121"/>
      <c r="C53" s="121"/>
      <c r="D53" s="121"/>
      <c r="E53" s="121"/>
      <c r="F53" s="121"/>
      <c r="G53" s="94"/>
      <c r="H53" s="64" t="s">
        <v>3368</v>
      </c>
      <c r="I53" s="121"/>
      <c r="J53" s="121"/>
      <c r="K53" s="121"/>
      <c r="L53" s="121"/>
      <c r="M53" s="121"/>
      <c r="N53" s="788"/>
      <c r="O53" s="121"/>
      <c r="P53" s="121"/>
      <c r="Q53" s="121"/>
      <c r="R53" s="121"/>
      <c r="S53" s="121"/>
      <c r="T53" s="121"/>
      <c r="U53" s="121"/>
      <c r="V53" s="121"/>
      <c r="W53" s="277"/>
      <c r="X53" s="121"/>
      <c r="Y53" s="121"/>
      <c r="Z53" s="121"/>
      <c r="AA53" s="121"/>
      <c r="AB53" s="121"/>
      <c r="AC53" s="8687"/>
      <c r="AD53" s="8688"/>
      <c r="AE53" s="6078" t="s">
        <v>1717</v>
      </c>
      <c r="AF53" s="6078" t="s">
        <v>2671</v>
      </c>
      <c r="AG53" s="6078" t="s">
        <v>1717</v>
      </c>
      <c r="AH53" s="6079" t="s">
        <v>2671</v>
      </c>
      <c r="AI53" s="121"/>
      <c r="AJ53" s="121"/>
      <c r="AK53" s="121"/>
      <c r="AL53" s="121"/>
      <c r="AM53" s="121"/>
      <c r="AN53" s="121"/>
      <c r="AO53" s="121"/>
      <c r="AP53" s="164"/>
    </row>
    <row r="54" spans="1:42" ht="13.2">
      <c r="A54" s="164"/>
      <c r="B54" s="121"/>
      <c r="C54" s="121"/>
      <c r="D54" s="121"/>
      <c r="E54" s="121"/>
      <c r="F54" s="121"/>
      <c r="G54" s="94"/>
      <c r="H54" s="64" t="s">
        <v>3369</v>
      </c>
      <c r="I54" s="121"/>
      <c r="J54" s="121"/>
      <c r="K54" s="121"/>
      <c r="L54" s="290"/>
      <c r="M54" s="121"/>
      <c r="N54" s="819"/>
      <c r="O54" s="121"/>
      <c r="P54" s="121"/>
      <c r="Q54" s="121"/>
      <c r="R54" s="121"/>
      <c r="S54" s="278"/>
      <c r="T54" s="278"/>
      <c r="U54" s="278"/>
      <c r="V54" s="121"/>
      <c r="W54" s="277"/>
      <c r="X54" s="121"/>
      <c r="Y54" s="121"/>
      <c r="Z54" s="121"/>
      <c r="AA54" s="121"/>
      <c r="AB54" s="121"/>
      <c r="AC54" s="1954" t="s">
        <v>2672</v>
      </c>
      <c r="AD54" s="5814">
        <v>1.4999999999999999E-2</v>
      </c>
      <c r="AE54" s="5815"/>
      <c r="AF54" s="5815"/>
      <c r="AG54" s="5815"/>
      <c r="AH54" s="5816"/>
      <c r="AI54" s="121"/>
      <c r="AJ54" s="121"/>
      <c r="AK54" s="121"/>
      <c r="AL54" s="121"/>
      <c r="AM54" s="121"/>
      <c r="AN54" s="685"/>
      <c r="AO54" s="121"/>
      <c r="AP54" s="164"/>
    </row>
    <row r="55" spans="1:42" ht="13.2">
      <c r="A55" s="164"/>
      <c r="B55" s="121"/>
      <c r="C55" s="121"/>
      <c r="D55" s="121"/>
      <c r="E55" s="121"/>
      <c r="F55" s="121"/>
      <c r="G55" s="121"/>
      <c r="H55" s="121"/>
      <c r="I55" s="121"/>
      <c r="J55" s="121"/>
      <c r="K55" s="121"/>
      <c r="L55" s="121"/>
      <c r="M55" s="211"/>
      <c r="N55" s="820"/>
      <c r="O55" s="211"/>
      <c r="P55" s="211"/>
      <c r="Q55" s="121"/>
      <c r="R55" s="121"/>
      <c r="S55" s="121"/>
      <c r="T55" s="121"/>
      <c r="U55" s="121"/>
      <c r="V55" s="121"/>
      <c r="W55" s="121"/>
      <c r="X55" s="121"/>
      <c r="Y55" s="121"/>
      <c r="Z55" s="121"/>
      <c r="AA55" s="121"/>
      <c r="AB55" s="121"/>
      <c r="AC55" s="6080" t="s">
        <v>2673</v>
      </c>
      <c r="AD55" s="6081">
        <v>0.04</v>
      </c>
      <c r="AE55" s="6082"/>
      <c r="AF55" s="6082"/>
      <c r="AG55" s="6082"/>
      <c r="AH55" s="6083"/>
      <c r="AI55" s="121"/>
      <c r="AJ55" s="121"/>
      <c r="AK55" s="121"/>
      <c r="AL55" s="121"/>
      <c r="AM55" s="121"/>
      <c r="AN55" s="121"/>
      <c r="AO55" s="121"/>
      <c r="AP55" s="164"/>
    </row>
    <row r="56" spans="1:42" ht="13.2">
      <c r="A56" s="164"/>
      <c r="B56" s="121"/>
      <c r="C56" s="121"/>
      <c r="D56" s="121"/>
      <c r="E56" s="121"/>
      <c r="F56" s="121"/>
      <c r="G56" s="121"/>
      <c r="H56" s="121"/>
      <c r="I56" s="121"/>
      <c r="J56" s="121"/>
      <c r="K56" s="121"/>
      <c r="L56" s="121"/>
      <c r="M56" s="211"/>
      <c r="N56" s="820"/>
      <c r="O56" s="211"/>
      <c r="P56" s="211"/>
      <c r="Q56" s="121"/>
      <c r="R56" s="121"/>
      <c r="S56" s="121"/>
      <c r="T56" s="121"/>
      <c r="U56" s="121"/>
      <c r="V56" s="121"/>
      <c r="W56" s="121"/>
      <c r="X56" s="121"/>
      <c r="Y56" s="121"/>
      <c r="Z56" s="121"/>
      <c r="AA56" s="121"/>
      <c r="AB56" s="121"/>
      <c r="AC56" s="6080" t="s">
        <v>2674</v>
      </c>
      <c r="AD56" s="6081">
        <v>0.06</v>
      </c>
      <c r="AE56" s="6082"/>
      <c r="AF56" s="6082"/>
      <c r="AG56" s="6082"/>
      <c r="AH56" s="6083"/>
      <c r="AI56" s="121"/>
      <c r="AJ56" s="121"/>
      <c r="AK56" s="121"/>
      <c r="AL56" s="121"/>
      <c r="AM56" s="121"/>
      <c r="AN56" s="121"/>
      <c r="AO56" s="121"/>
      <c r="AP56" s="164"/>
    </row>
    <row r="57" spans="1:42" ht="13.2">
      <c r="A57" s="164"/>
      <c r="B57" s="121"/>
      <c r="C57" s="121"/>
      <c r="D57" s="121"/>
      <c r="E57" s="121"/>
      <c r="F57" s="121"/>
      <c r="G57" s="121"/>
      <c r="H57" s="121"/>
      <c r="I57" s="121"/>
      <c r="J57" s="121"/>
      <c r="K57" s="121"/>
      <c r="L57" s="121"/>
      <c r="M57" s="211"/>
      <c r="N57" s="820"/>
      <c r="O57" s="211"/>
      <c r="P57" s="211"/>
      <c r="Q57" s="121"/>
      <c r="R57" s="121"/>
      <c r="S57" s="121"/>
      <c r="T57" s="121"/>
      <c r="U57" s="121"/>
      <c r="V57" s="121"/>
      <c r="W57" s="121"/>
      <c r="X57" s="121"/>
      <c r="Y57" s="121"/>
      <c r="Z57" s="121"/>
      <c r="AA57" s="121"/>
      <c r="AB57" s="121"/>
      <c r="AC57" s="6080" t="s">
        <v>2675</v>
      </c>
      <c r="AD57" s="6081">
        <v>0.12</v>
      </c>
      <c r="AE57" s="6082"/>
      <c r="AF57" s="6082"/>
      <c r="AG57" s="6082"/>
      <c r="AH57" s="6083"/>
      <c r="AI57" s="121"/>
      <c r="AJ57" s="121"/>
      <c r="AK57" s="121"/>
      <c r="AL57" s="121"/>
      <c r="AM57" s="121"/>
      <c r="AN57" s="121"/>
      <c r="AO57" s="121"/>
      <c r="AP57" s="164"/>
    </row>
    <row r="58" spans="1:42" ht="13.2">
      <c r="A58" s="164"/>
      <c r="B58" s="121"/>
      <c r="C58" s="121"/>
      <c r="D58" s="121"/>
      <c r="E58" s="121"/>
      <c r="F58" s="121"/>
      <c r="G58" s="121"/>
      <c r="H58" s="121"/>
      <c r="I58" s="121"/>
      <c r="J58" s="121"/>
      <c r="K58" s="121"/>
      <c r="L58" s="121"/>
      <c r="M58" s="211"/>
      <c r="N58" s="820"/>
      <c r="O58" s="211"/>
      <c r="P58" s="211"/>
      <c r="Q58" s="121"/>
      <c r="R58" s="121"/>
      <c r="S58" s="121"/>
      <c r="T58" s="121"/>
      <c r="U58" s="121"/>
      <c r="V58" s="121"/>
      <c r="W58" s="121"/>
      <c r="X58" s="121"/>
      <c r="Y58" s="121"/>
      <c r="Z58" s="121"/>
      <c r="AA58" s="121"/>
      <c r="AB58" s="121"/>
      <c r="AC58" s="6080" t="s">
        <v>2676</v>
      </c>
      <c r="AD58" s="6081">
        <v>0.25</v>
      </c>
      <c r="AE58" s="6082"/>
      <c r="AF58" s="6082"/>
      <c r="AG58" s="6082"/>
      <c r="AH58" s="6083"/>
      <c r="AI58" s="121"/>
      <c r="AJ58" s="121"/>
      <c r="AK58" s="121"/>
      <c r="AL58" s="121"/>
      <c r="AM58" s="121"/>
      <c r="AN58" s="121"/>
      <c r="AO58" s="121"/>
      <c r="AP58" s="164"/>
    </row>
    <row r="59" spans="1:42" ht="13.2">
      <c r="A59" s="164"/>
      <c r="B59" s="121"/>
      <c r="C59" s="121"/>
      <c r="D59" s="121"/>
      <c r="E59" s="121"/>
      <c r="F59" s="121"/>
      <c r="G59" s="121"/>
      <c r="H59" s="121"/>
      <c r="I59" s="121"/>
      <c r="J59" s="121"/>
      <c r="K59" s="121"/>
      <c r="L59" s="121"/>
      <c r="M59" s="211"/>
      <c r="N59" s="820"/>
      <c r="O59" s="211"/>
      <c r="P59" s="211"/>
      <c r="Q59" s="121"/>
      <c r="R59" s="121"/>
      <c r="S59" s="121"/>
      <c r="T59" s="121"/>
      <c r="U59" s="121"/>
      <c r="V59" s="121"/>
      <c r="W59" s="121"/>
      <c r="X59" s="121"/>
      <c r="Y59" s="121"/>
      <c r="Z59" s="121"/>
      <c r="AA59" s="121"/>
      <c r="AB59" s="121"/>
      <c r="AC59" s="6084" t="s">
        <v>2678</v>
      </c>
      <c r="AD59" s="6081"/>
      <c r="AE59" s="1509"/>
      <c r="AF59" s="1509"/>
      <c r="AG59" s="1509"/>
      <c r="AH59" s="5822"/>
      <c r="AI59" s="121"/>
      <c r="AJ59" s="121"/>
      <c r="AK59" s="121"/>
      <c r="AL59" s="121"/>
      <c r="AM59" s="121"/>
      <c r="AN59" s="121"/>
      <c r="AO59" s="121"/>
      <c r="AP59" s="164"/>
    </row>
    <row r="60" spans="1:42" ht="13.2">
      <c r="A60" s="164"/>
      <c r="B60" s="121"/>
      <c r="C60" s="121"/>
      <c r="D60" s="121"/>
      <c r="E60" s="121"/>
      <c r="F60" s="121"/>
      <c r="G60" s="121"/>
      <c r="H60" s="121"/>
      <c r="I60" s="121"/>
      <c r="J60" s="121"/>
      <c r="K60" s="121"/>
      <c r="L60" s="121"/>
      <c r="M60" s="211"/>
      <c r="N60" s="820"/>
      <c r="O60" s="211"/>
      <c r="P60" s="211"/>
      <c r="Q60" s="121"/>
      <c r="R60" s="121"/>
      <c r="S60" s="121"/>
      <c r="T60" s="121"/>
      <c r="U60" s="121"/>
      <c r="V60" s="121"/>
      <c r="W60" s="121"/>
      <c r="X60" s="121"/>
      <c r="Y60" s="121"/>
      <c r="Z60" s="121"/>
      <c r="AA60" s="121"/>
      <c r="AB60" s="121"/>
      <c r="AC60" s="6080" t="s">
        <v>2680</v>
      </c>
      <c r="AD60" s="6081">
        <v>0.15</v>
      </c>
      <c r="AE60" s="6082"/>
      <c r="AF60" s="6082"/>
      <c r="AG60" s="6082"/>
      <c r="AH60" s="6083"/>
      <c r="AI60" s="121"/>
      <c r="AJ60" s="121"/>
      <c r="AK60" s="121"/>
      <c r="AL60" s="121"/>
      <c r="AM60" s="121"/>
      <c r="AN60" s="121"/>
      <c r="AO60" s="121"/>
      <c r="AP60" s="164"/>
    </row>
    <row r="61" spans="1:42" ht="13.2">
      <c r="A61" s="164"/>
      <c r="B61" s="121"/>
      <c r="C61" s="121"/>
      <c r="D61" s="121"/>
      <c r="E61" s="121"/>
      <c r="F61" s="121"/>
      <c r="G61" s="121"/>
      <c r="H61" s="121"/>
      <c r="I61" s="121"/>
      <c r="J61" s="121"/>
      <c r="K61" s="121"/>
      <c r="L61" s="121"/>
      <c r="M61" s="211"/>
      <c r="N61" s="820"/>
      <c r="O61" s="211"/>
      <c r="P61" s="211"/>
      <c r="Q61" s="121"/>
      <c r="R61" s="121"/>
      <c r="S61" s="121"/>
      <c r="T61" s="121"/>
      <c r="U61" s="121"/>
      <c r="V61" s="121"/>
      <c r="W61" s="121"/>
      <c r="X61" s="121"/>
      <c r="Y61" s="121"/>
      <c r="Z61" s="121"/>
      <c r="AA61" s="121"/>
      <c r="AB61" s="121"/>
      <c r="AC61" s="6080" t="s">
        <v>2736</v>
      </c>
      <c r="AD61" s="6081">
        <v>0.25</v>
      </c>
      <c r="AE61" s="6082"/>
      <c r="AF61" s="6082"/>
      <c r="AG61" s="6082"/>
      <c r="AH61" s="6083"/>
      <c r="AI61" s="121"/>
      <c r="AJ61" s="121"/>
      <c r="AK61" s="121"/>
      <c r="AL61" s="121"/>
      <c r="AM61" s="121"/>
      <c r="AN61" s="121"/>
      <c r="AO61" s="121"/>
      <c r="AP61" s="164"/>
    </row>
    <row r="62" spans="1:42" ht="13.2">
      <c r="A62" s="164"/>
      <c r="B62" s="121"/>
      <c r="C62" s="121"/>
      <c r="D62" s="121"/>
      <c r="E62" s="121"/>
      <c r="F62" s="121"/>
      <c r="G62" s="121"/>
      <c r="H62" s="121"/>
      <c r="I62" s="121"/>
      <c r="J62" s="121"/>
      <c r="K62" s="121"/>
      <c r="L62" s="121"/>
      <c r="M62" s="211"/>
      <c r="N62" s="820"/>
      <c r="O62" s="211"/>
      <c r="P62" s="211"/>
      <c r="Q62" s="121"/>
      <c r="R62" s="121"/>
      <c r="S62" s="121"/>
      <c r="T62" s="121"/>
      <c r="U62" s="121"/>
      <c r="V62" s="121"/>
      <c r="W62" s="121"/>
      <c r="X62" s="121"/>
      <c r="Y62" s="121"/>
      <c r="Z62" s="121"/>
      <c r="AA62" s="121"/>
      <c r="AB62" s="121"/>
      <c r="AC62" s="6085" t="s">
        <v>544</v>
      </c>
      <c r="AD62" s="6086"/>
      <c r="AE62" s="6087">
        <f>SUM(AE54:AE61)</f>
        <v>0</v>
      </c>
      <c r="AF62" s="6087">
        <f>SUM(AF54:AF61)</f>
        <v>0</v>
      </c>
      <c r="AG62" s="6087">
        <f>SUM(AG54:AG61)</f>
        <v>0</v>
      </c>
      <c r="AH62" s="6088">
        <f>SUM(AH54:AH61)</f>
        <v>0</v>
      </c>
      <c r="AI62" s="121"/>
      <c r="AJ62" s="121"/>
      <c r="AK62" s="121"/>
      <c r="AL62" s="121"/>
      <c r="AM62" s="121"/>
      <c r="AN62" s="121"/>
      <c r="AO62" s="121"/>
      <c r="AP62" s="164"/>
    </row>
    <row r="63" spans="1:42" ht="13.2">
      <c r="A63" s="164"/>
      <c r="B63" s="121"/>
      <c r="C63" s="121"/>
      <c r="D63" s="121"/>
      <c r="E63" s="121"/>
      <c r="F63" s="121"/>
      <c r="G63" s="121"/>
      <c r="H63" s="121"/>
      <c r="I63" s="121"/>
      <c r="J63" s="121"/>
      <c r="K63" s="121"/>
      <c r="L63" s="121"/>
      <c r="M63" s="211"/>
      <c r="N63" s="820"/>
      <c r="O63" s="211"/>
      <c r="P63" s="21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685"/>
      <c r="AO63" s="121"/>
      <c r="AP63" s="164"/>
    </row>
    <row r="64" spans="1:42" ht="13.2">
      <c r="A64" s="164"/>
      <c r="B64" s="121"/>
      <c r="C64" s="121"/>
      <c r="D64" s="121"/>
      <c r="E64" s="121"/>
      <c r="F64" s="121"/>
      <c r="G64" s="121"/>
      <c r="H64" s="121"/>
      <c r="I64" s="121"/>
      <c r="J64" s="121"/>
      <c r="K64" s="121"/>
      <c r="L64" s="121"/>
      <c r="M64" s="211"/>
      <c r="N64" s="820"/>
      <c r="O64" s="211"/>
      <c r="P64" s="21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64"/>
    </row>
    <row r="65" spans="1:42" ht="13.2">
      <c r="A65" s="164"/>
      <c r="B65" s="164"/>
      <c r="C65" s="164"/>
      <c r="D65" s="164"/>
      <c r="E65" s="164"/>
      <c r="F65" s="164"/>
      <c r="G65" s="164"/>
      <c r="H65" s="164"/>
      <c r="I65" s="164"/>
      <c r="J65" s="164"/>
      <c r="K65" s="164"/>
      <c r="L65" s="164"/>
      <c r="M65" s="164"/>
      <c r="N65" s="821"/>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row>
    <row r="66" spans="1:42" ht="13.2" hidden="1">
      <c r="A66" s="164"/>
      <c r="B66" s="164"/>
      <c r="C66" s="164"/>
      <c r="D66" s="164"/>
      <c r="E66" s="164"/>
      <c r="F66" s="164"/>
      <c r="G66" s="164"/>
      <c r="H66" s="164"/>
      <c r="I66" s="164"/>
      <c r="J66" s="164"/>
      <c r="K66" s="164"/>
      <c r="L66" s="164"/>
      <c r="M66" s="164"/>
      <c r="N66" s="821"/>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row>
  </sheetData>
  <sheetProtection formatCells="0" formatColumns="0" formatRows="0"/>
  <customSheetViews>
    <customSheetView guid="{F416BD5B-C3AD-4F61-AAB2-55950A9B7E72}">
      <selection activeCell="AC23" sqref="AC23"/>
      <pageMargins left="0" right="0" top="0" bottom="0" header="0" footer="0"/>
    </customSheetView>
    <customSheetView guid="{E14211BF-3959-45CF-A937-AD36AACCEFAC}" showGridLines="0">
      <pane xSplit="3" ySplit="13" topLeftCell="D14" activePane="bottomRight" state="frozen"/>
      <selection pane="bottomRight" activeCell="D14" sqref="D14"/>
      <pageMargins left="0" right="0" top="0" bottom="0" header="0" footer="0"/>
    </customSheetView>
    <customSheetView guid="{DD364770-73A1-4C6D-9516-629A57F0EB18}" showGridLines="0">
      <selection activeCell="M13" sqref="M13"/>
      <pageMargins left="0" right="0" top="0" bottom="0" header="0" footer="0"/>
    </customSheetView>
    <customSheetView guid="{41E394DC-1FDD-4D1F-8620-137B7012DC10}" showGridLines="0">
      <pane xSplit="3" ySplit="13" topLeftCell="D14" activePane="bottomRight" state="frozen"/>
      <selection pane="bottomRight" activeCell="D14" sqref="D14"/>
      <pageMargins left="0" right="0" top="0" bottom="0" header="0" footer="0"/>
    </customSheetView>
    <customSheetView guid="{CC70D5D3-3A1F-46AA-BDCE-F692C2C36BEE}">
      <pane xSplit="3" ySplit="13" topLeftCell="U17" activePane="bottomRight" state="frozen"/>
      <selection pane="bottomRight" activeCell="AI24" sqref="AI24"/>
      <pageMargins left="0" right="0" top="0" bottom="0" header="0" footer="0"/>
    </customSheetView>
  </customSheetViews>
  <mergeCells count="16">
    <mergeCell ref="C7:C12"/>
    <mergeCell ref="AC52:AC53"/>
    <mergeCell ref="AD52:AD53"/>
    <mergeCell ref="AE52:AF52"/>
    <mergeCell ref="AG52:AH52"/>
    <mergeCell ref="P7:P12"/>
    <mergeCell ref="AN7:AN11"/>
    <mergeCell ref="D4:F4"/>
    <mergeCell ref="D5:F5"/>
    <mergeCell ref="AL11:AL12"/>
    <mergeCell ref="H7:K7"/>
    <mergeCell ref="L7:M7"/>
    <mergeCell ref="N7:N11"/>
    <mergeCell ref="AA7:AJ7"/>
    <mergeCell ref="AM11:AM12"/>
    <mergeCell ref="U7:U12"/>
  </mergeCells>
  <hyperlinks>
    <hyperlink ref="AO2" location="Index!A1" display="Index" xr:uid="{A8917B91-DAE7-4A24-BC65-C9F8D2855BE2}"/>
  </hyperlinks>
  <pageMargins left="0.7" right="0.7" top="0.75" bottom="0.75" header="0.3" footer="0.3"/>
  <pageSetup orientation="portrait" horizontalDpi="4294967294" verticalDpi="4294967294"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tabColor rgb="FFFF0000"/>
    <pageSetUpPr fitToPage="1"/>
  </sheetPr>
  <dimension ref="A1:AM66"/>
  <sheetViews>
    <sheetView zoomScale="60" zoomScaleNormal="60" workbookViewId="0">
      <selection activeCell="B1" sqref="B1"/>
    </sheetView>
  </sheetViews>
  <sheetFormatPr defaultColWidth="0" defaultRowHeight="13.2" zeroHeight="1"/>
  <cols>
    <col min="1" max="1" width="3.44140625" style="99" customWidth="1"/>
    <col min="2" max="2" width="9.109375" style="1093" customWidth="1"/>
    <col min="3" max="3" width="36.6640625" style="99" customWidth="1"/>
    <col min="4" max="4" width="15.109375" style="99" customWidth="1"/>
    <col min="5" max="5" width="17.44140625" style="99" customWidth="1"/>
    <col min="6" max="6" width="14" style="99" customWidth="1"/>
    <col min="7" max="7" width="7.44140625" style="99" bestFit="1" customWidth="1"/>
    <col min="8" max="8" width="13.6640625" style="99" bestFit="1" customWidth="1"/>
    <col min="9" max="9" width="12.6640625" style="1103" customWidth="1"/>
    <col min="10" max="10" width="14.109375" style="1103" customWidth="1"/>
    <col min="11" max="11" width="12.6640625" style="1091" customWidth="1"/>
    <col min="12" max="13" width="14.6640625" style="99" customWidth="1"/>
    <col min="14" max="14" width="12.88671875" style="99" bestFit="1" customWidth="1"/>
    <col min="15" max="15" width="15.44140625" style="99" customWidth="1"/>
    <col min="16" max="17" width="13.109375" style="99" bestFit="1" customWidth="1"/>
    <col min="18" max="18" width="13.109375" style="99" customWidth="1"/>
    <col min="19" max="19" width="13.109375" style="99" bestFit="1" customWidth="1"/>
    <col min="20" max="20" width="11.44140625" style="99" bestFit="1" customWidth="1"/>
    <col min="21" max="21" width="11.6640625" style="99" bestFit="1" customWidth="1"/>
    <col min="22" max="22" width="17.33203125" style="99" bestFit="1" customWidth="1"/>
    <col min="23" max="23" width="5.109375" style="99" customWidth="1"/>
    <col min="24" max="33" width="18.6640625" style="99" customWidth="1"/>
    <col min="34" max="34" width="4.33203125" style="99" customWidth="1"/>
    <col min="35" max="35" width="13.33203125" style="99" customWidth="1"/>
    <col min="36" max="36" width="18" style="99" customWidth="1"/>
    <col min="37" max="37" width="13.33203125" style="99" customWidth="1"/>
    <col min="38" max="39" width="9.109375" style="99" customWidth="1"/>
    <col min="40" max="16384" width="9.109375" style="99" hidden="1"/>
  </cols>
  <sheetData>
    <row r="1" spans="1:39">
      <c r="A1" s="164"/>
      <c r="B1" s="179"/>
      <c r="C1" s="164"/>
      <c r="D1" s="164"/>
      <c r="E1" s="164"/>
      <c r="F1" s="164"/>
      <c r="G1" s="164"/>
      <c r="H1" s="164"/>
      <c r="I1" s="829"/>
      <c r="J1" s="829"/>
      <c r="K1" s="745"/>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row>
    <row r="2" spans="1:39" ht="13.8" thickBot="1">
      <c r="A2" s="164"/>
      <c r="B2" s="144" t="s">
        <v>223</v>
      </c>
      <c r="C2" s="121"/>
      <c r="D2" s="121"/>
      <c r="E2" s="121"/>
      <c r="F2" s="121"/>
      <c r="G2" s="121"/>
      <c r="H2" s="121"/>
      <c r="I2" s="823"/>
      <c r="J2" s="823"/>
      <c r="K2" s="742"/>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2204" t="s">
        <v>1</v>
      </c>
      <c r="AM2" s="164"/>
    </row>
    <row r="3" spans="1:39" s="906" customFormat="1" ht="16.2" thickBot="1">
      <c r="A3" s="163"/>
      <c r="B3" s="248"/>
      <c r="C3" s="4961" t="s">
        <v>3471</v>
      </c>
      <c r="D3" s="4651"/>
      <c r="E3" s="4651"/>
      <c r="F3" s="4652"/>
      <c r="G3" s="248"/>
      <c r="H3" s="248"/>
      <c r="I3" s="824"/>
      <c r="J3" s="824"/>
      <c r="K3" s="743"/>
      <c r="L3" s="248"/>
      <c r="M3" s="248"/>
      <c r="N3" s="248"/>
      <c r="O3" s="248"/>
      <c r="P3" s="248"/>
      <c r="Q3" s="248"/>
      <c r="R3" s="248"/>
      <c r="S3" s="248"/>
      <c r="T3" s="248"/>
      <c r="U3" s="248"/>
      <c r="V3" s="248"/>
      <c r="W3" s="248"/>
      <c r="X3" s="248"/>
      <c r="Y3" s="248"/>
      <c r="Z3" s="248"/>
      <c r="AA3" s="248"/>
      <c r="AB3" s="248"/>
      <c r="AC3" s="248"/>
      <c r="AD3" s="248"/>
      <c r="AE3" s="248"/>
      <c r="AF3" s="248"/>
      <c r="AG3" s="39"/>
      <c r="AH3" s="119"/>
      <c r="AI3" s="39"/>
      <c r="AJ3" s="39"/>
      <c r="AK3" s="39"/>
      <c r="AL3" s="119"/>
      <c r="AM3" s="163"/>
    </row>
    <row r="4" spans="1:39" s="906" customFormat="1" ht="15.6">
      <c r="A4" s="163"/>
      <c r="B4" s="248"/>
      <c r="C4" s="4439" t="s">
        <v>723</v>
      </c>
      <c r="D4" s="8341" t="str">
        <f>J!E4</f>
        <v>ABC Company</v>
      </c>
      <c r="E4" s="8342"/>
      <c r="F4" s="8343"/>
      <c r="G4" s="248"/>
      <c r="H4" s="248"/>
      <c r="I4" s="824"/>
      <c r="J4" s="824"/>
      <c r="K4" s="743"/>
      <c r="L4" s="248"/>
      <c r="M4" s="248"/>
      <c r="N4" s="248"/>
      <c r="O4" s="248"/>
      <c r="P4" s="248"/>
      <c r="Q4" s="248"/>
      <c r="R4" s="248"/>
      <c r="S4" s="248"/>
      <c r="T4" s="248"/>
      <c r="U4" s="248"/>
      <c r="V4" s="248"/>
      <c r="W4" s="248"/>
      <c r="X4" s="248"/>
      <c r="Y4" s="248"/>
      <c r="Z4" s="248"/>
      <c r="AA4" s="248"/>
      <c r="AB4" s="248"/>
      <c r="AC4" s="248"/>
      <c r="AD4" s="248"/>
      <c r="AE4" s="248"/>
      <c r="AF4" s="248"/>
      <c r="AG4" s="248"/>
      <c r="AH4" s="119"/>
      <c r="AI4" s="119"/>
      <c r="AJ4" s="119"/>
      <c r="AK4" s="119"/>
      <c r="AL4" s="119"/>
      <c r="AM4" s="163"/>
    </row>
    <row r="5" spans="1:39" s="906" customFormat="1" ht="16.2" thickBot="1">
      <c r="A5" s="163"/>
      <c r="B5" s="248"/>
      <c r="C5" s="4443" t="s">
        <v>724</v>
      </c>
      <c r="D5" s="8344" t="str">
        <f>J!E5</f>
        <v>31 December 202x</v>
      </c>
      <c r="E5" s="8345"/>
      <c r="F5" s="8346"/>
      <c r="G5" s="248"/>
      <c r="H5" s="248"/>
      <c r="I5" s="824"/>
      <c r="J5" s="824"/>
      <c r="K5" s="743"/>
      <c r="L5" s="248"/>
      <c r="M5" s="248"/>
      <c r="N5" s="248"/>
      <c r="O5" s="248"/>
      <c r="P5" s="248"/>
      <c r="Q5" s="248"/>
      <c r="R5" s="248"/>
      <c r="S5" s="248"/>
      <c r="T5" s="248"/>
      <c r="U5" s="248"/>
      <c r="V5" s="248"/>
      <c r="W5" s="248"/>
      <c r="X5" s="248"/>
      <c r="Y5" s="248"/>
      <c r="Z5" s="248"/>
      <c r="AA5" s="248"/>
      <c r="AB5" s="248"/>
      <c r="AC5" s="248"/>
      <c r="AD5" s="248"/>
      <c r="AE5" s="248"/>
      <c r="AF5" s="248"/>
      <c r="AG5" s="248"/>
      <c r="AH5" s="119"/>
      <c r="AI5" s="119"/>
      <c r="AJ5" s="119"/>
      <c r="AK5" s="119"/>
      <c r="AL5" s="119"/>
      <c r="AM5" s="163"/>
    </row>
    <row r="6" spans="1:39" s="906" customFormat="1" ht="15.6">
      <c r="A6" s="163"/>
      <c r="B6" s="251"/>
      <c r="C6" s="119"/>
      <c r="D6" s="119"/>
      <c r="E6" s="119"/>
      <c r="F6" s="119"/>
      <c r="G6" s="119"/>
      <c r="H6" s="119"/>
      <c r="I6" s="825"/>
      <c r="J6" s="825"/>
      <c r="K6" s="781"/>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63"/>
    </row>
    <row r="7" spans="1:39" s="906" customFormat="1" ht="16.2" thickBot="1">
      <c r="A7" s="163"/>
      <c r="B7" s="249"/>
      <c r="C7" s="250"/>
      <c r="D7" s="250"/>
      <c r="E7" s="250"/>
      <c r="F7" s="250"/>
      <c r="G7" s="250"/>
      <c r="H7" s="250"/>
      <c r="I7" s="826"/>
      <c r="J7" s="826"/>
      <c r="K7" s="816"/>
      <c r="L7" s="250"/>
      <c r="M7" s="250"/>
      <c r="N7" s="250"/>
      <c r="O7" s="250"/>
      <c r="P7" s="250"/>
      <c r="Q7" s="250"/>
      <c r="R7" s="250"/>
      <c r="S7" s="250"/>
      <c r="T7" s="250"/>
      <c r="U7" s="250"/>
      <c r="V7" s="250"/>
      <c r="W7" s="119"/>
      <c r="X7" s="250"/>
      <c r="Y7" s="250"/>
      <c r="Z7" s="250"/>
      <c r="AA7" s="250"/>
      <c r="AB7" s="250"/>
      <c r="AC7" s="250"/>
      <c r="AD7" s="250"/>
      <c r="AE7" s="250"/>
      <c r="AF7" s="250"/>
      <c r="AG7" s="250"/>
      <c r="AH7" s="119"/>
      <c r="AI7" s="119"/>
      <c r="AJ7" s="119"/>
      <c r="AK7" s="119"/>
      <c r="AL7" s="119"/>
      <c r="AM7" s="163"/>
    </row>
    <row r="8" spans="1:39" ht="15" customHeight="1">
      <c r="A8" s="164"/>
      <c r="B8" s="210"/>
      <c r="C8" s="8698" t="s">
        <v>3329</v>
      </c>
      <c r="D8" s="8673" t="s">
        <v>3330</v>
      </c>
      <c r="E8" s="2573"/>
      <c r="F8" s="8673" t="s">
        <v>3331</v>
      </c>
      <c r="G8" s="2574"/>
      <c r="H8" s="5722"/>
      <c r="I8" s="8695" t="s">
        <v>3333</v>
      </c>
      <c r="J8" s="8695"/>
      <c r="K8" s="8710" t="s">
        <v>3334</v>
      </c>
      <c r="L8" s="8648" t="s">
        <v>3335</v>
      </c>
      <c r="M8" s="8648" t="s">
        <v>3336</v>
      </c>
      <c r="N8" s="8708" t="s">
        <v>3341</v>
      </c>
      <c r="O8" s="8708" t="s">
        <v>3342</v>
      </c>
      <c r="P8" s="8708" t="s">
        <v>3343</v>
      </c>
      <c r="Q8" s="8708" t="s">
        <v>3344</v>
      </c>
      <c r="R8" s="8708" t="s">
        <v>3345</v>
      </c>
      <c r="S8" s="2548"/>
      <c r="T8" s="5721"/>
      <c r="U8" s="2548"/>
      <c r="V8" s="6089"/>
      <c r="W8" s="121"/>
      <c r="X8" s="8692" t="s">
        <v>2516</v>
      </c>
      <c r="Y8" s="8693"/>
      <c r="Z8" s="8693"/>
      <c r="AA8" s="8693"/>
      <c r="AB8" s="8693"/>
      <c r="AC8" s="8693"/>
      <c r="AD8" s="8693"/>
      <c r="AE8" s="8693"/>
      <c r="AF8" s="8693"/>
      <c r="AG8" s="8694"/>
      <c r="AH8" s="220"/>
      <c r="AI8" s="5014" t="s">
        <v>2947</v>
      </c>
      <c r="AJ8" s="5014" t="s">
        <v>2947</v>
      </c>
      <c r="AK8" s="8603" t="s">
        <v>2517</v>
      </c>
      <c r="AL8" s="121"/>
      <c r="AM8" s="164"/>
    </row>
    <row r="9" spans="1:39">
      <c r="A9" s="164"/>
      <c r="B9" s="210"/>
      <c r="C9" s="8699"/>
      <c r="D9" s="8674"/>
      <c r="E9" s="642" t="s">
        <v>3456</v>
      </c>
      <c r="F9" s="8674"/>
      <c r="G9" s="155"/>
      <c r="H9" s="2014"/>
      <c r="I9" s="8696"/>
      <c r="J9" s="8696"/>
      <c r="K9" s="8711"/>
      <c r="L9" s="8649"/>
      <c r="M9" s="8649"/>
      <c r="N9" s="8509"/>
      <c r="O9" s="8509"/>
      <c r="P9" s="8509"/>
      <c r="Q9" s="8509"/>
      <c r="R9" s="8509"/>
      <c r="S9" s="155"/>
      <c r="T9" s="2014"/>
      <c r="U9" s="155"/>
      <c r="V9" s="1776"/>
      <c r="W9" s="121"/>
      <c r="X9" s="6090" t="s">
        <v>1713</v>
      </c>
      <c r="Y9" s="5895" t="s">
        <v>2921</v>
      </c>
      <c r="Z9" s="1520" t="s">
        <v>2922</v>
      </c>
      <c r="AA9" s="5895" t="s">
        <v>2921</v>
      </c>
      <c r="AB9" s="6091" t="s">
        <v>2923</v>
      </c>
      <c r="AC9" s="6091"/>
      <c r="AD9" s="6091"/>
      <c r="AE9" s="6091"/>
      <c r="AF9" s="5896"/>
      <c r="AG9" s="6092" t="s">
        <v>1710</v>
      </c>
      <c r="AH9" s="220"/>
      <c r="AI9" s="4773" t="s">
        <v>2948</v>
      </c>
      <c r="AJ9" s="4773" t="s">
        <v>2948</v>
      </c>
      <c r="AK9" s="8604"/>
      <c r="AL9" s="121"/>
      <c r="AM9" s="164"/>
    </row>
    <row r="10" spans="1:39">
      <c r="A10" s="164"/>
      <c r="B10" s="210"/>
      <c r="C10" s="8699"/>
      <c r="D10" s="8674"/>
      <c r="E10" s="642" t="s">
        <v>3457</v>
      </c>
      <c r="F10" s="8674"/>
      <c r="G10" s="155" t="s">
        <v>2977</v>
      </c>
      <c r="H10" s="2014" t="s">
        <v>1251</v>
      </c>
      <c r="I10" s="8705" t="s">
        <v>3458</v>
      </c>
      <c r="J10" s="8705" t="s">
        <v>3459</v>
      </c>
      <c r="K10" s="8711"/>
      <c r="L10" s="8649"/>
      <c r="M10" s="8649"/>
      <c r="N10" s="8509"/>
      <c r="O10" s="8509"/>
      <c r="P10" s="8509"/>
      <c r="Q10" s="8509"/>
      <c r="R10" s="8509"/>
      <c r="S10" s="155" t="s">
        <v>2747</v>
      </c>
      <c r="T10" s="2014" t="s">
        <v>2808</v>
      </c>
      <c r="U10" s="1587" t="s">
        <v>2671</v>
      </c>
      <c r="V10" s="1608" t="s">
        <v>1717</v>
      </c>
      <c r="W10" s="121"/>
      <c r="X10" s="4668" t="s">
        <v>2925</v>
      </c>
      <c r="Y10" s="2013" t="s">
        <v>1720</v>
      </c>
      <c r="Z10" s="148" t="s">
        <v>2926</v>
      </c>
      <c r="AA10" s="2013" t="s">
        <v>2927</v>
      </c>
      <c r="AB10" s="1949" t="s">
        <v>2928</v>
      </c>
      <c r="AC10" s="1351" t="s">
        <v>2747</v>
      </c>
      <c r="AD10" s="1351" t="s">
        <v>2808</v>
      </c>
      <c r="AE10" s="1350" t="s">
        <v>2671</v>
      </c>
      <c r="AF10" s="1608" t="s">
        <v>1717</v>
      </c>
      <c r="AG10" s="423" t="s">
        <v>1718</v>
      </c>
      <c r="AH10" s="121"/>
      <c r="AI10" s="4773" t="s">
        <v>2952</v>
      </c>
      <c r="AJ10" s="4773" t="s">
        <v>2952</v>
      </c>
      <c r="AK10" s="8604"/>
      <c r="AL10" s="121"/>
      <c r="AM10" s="164"/>
    </row>
    <row r="11" spans="1:39">
      <c r="A11" s="164"/>
      <c r="B11" s="210"/>
      <c r="C11" s="8699"/>
      <c r="D11" s="8674"/>
      <c r="E11" s="642" t="s">
        <v>3460</v>
      </c>
      <c r="F11" s="8674"/>
      <c r="G11" s="155" t="s">
        <v>2987</v>
      </c>
      <c r="H11" s="2014" t="s">
        <v>2771</v>
      </c>
      <c r="I11" s="8706"/>
      <c r="J11" s="8706"/>
      <c r="K11" s="8711"/>
      <c r="L11" s="8649"/>
      <c r="M11" s="8649"/>
      <c r="N11" s="8509"/>
      <c r="O11" s="8509"/>
      <c r="P11" s="8509"/>
      <c r="Q11" s="8509"/>
      <c r="R11" s="8509"/>
      <c r="S11" s="155" t="s">
        <v>1723</v>
      </c>
      <c r="T11" s="2014" t="s">
        <v>1723</v>
      </c>
      <c r="U11" s="1590" t="s">
        <v>1723</v>
      </c>
      <c r="V11" s="1608" t="s">
        <v>1723</v>
      </c>
      <c r="W11" s="121"/>
      <c r="X11" s="4668" t="s">
        <v>1724</v>
      </c>
      <c r="Y11" s="2013" t="s">
        <v>1726</v>
      </c>
      <c r="Z11" s="148" t="s">
        <v>1726</v>
      </c>
      <c r="AA11" s="2014" t="s">
        <v>3393</v>
      </c>
      <c r="AB11" s="1949" t="s">
        <v>1729</v>
      </c>
      <c r="AC11" s="1950" t="s">
        <v>1723</v>
      </c>
      <c r="AD11" s="1950" t="s">
        <v>1723</v>
      </c>
      <c r="AE11" s="1354" t="s">
        <v>1723</v>
      </c>
      <c r="AF11" s="1608" t="s">
        <v>1723</v>
      </c>
      <c r="AG11" s="423" t="s">
        <v>1724</v>
      </c>
      <c r="AH11" s="121"/>
      <c r="AI11" s="5016" t="s">
        <v>2964</v>
      </c>
      <c r="AJ11" s="5016" t="s">
        <v>2964</v>
      </c>
      <c r="AK11" s="8604"/>
      <c r="AL11" s="121"/>
      <c r="AM11" s="164"/>
    </row>
    <row r="12" spans="1:39" ht="26.4">
      <c r="A12" s="164"/>
      <c r="B12" s="210"/>
      <c r="C12" s="8700"/>
      <c r="D12" s="5834" t="s">
        <v>2148</v>
      </c>
      <c r="E12" s="6093" t="s">
        <v>3470</v>
      </c>
      <c r="F12" s="8704"/>
      <c r="G12" s="6093"/>
      <c r="H12" s="5834" t="s">
        <v>1616</v>
      </c>
      <c r="I12" s="8707"/>
      <c r="J12" s="8707"/>
      <c r="K12" s="8712"/>
      <c r="L12" s="8697"/>
      <c r="M12" s="8697"/>
      <c r="N12" s="8709"/>
      <c r="O12" s="8709"/>
      <c r="P12" s="8709"/>
      <c r="Q12" s="8709"/>
      <c r="R12" s="8709"/>
      <c r="S12" s="6093"/>
      <c r="T12" s="5997"/>
      <c r="U12" s="6093"/>
      <c r="V12" s="5899" t="s">
        <v>2265</v>
      </c>
      <c r="W12" s="121"/>
      <c r="X12" s="1951" t="s">
        <v>3403</v>
      </c>
      <c r="Y12" s="5770"/>
      <c r="Z12" s="5770"/>
      <c r="AA12" s="5771"/>
      <c r="AB12" s="5770"/>
      <c r="AC12" s="5770"/>
      <c r="AD12" s="5770"/>
      <c r="AE12" s="5770"/>
      <c r="AF12" s="5770" t="s">
        <v>3197</v>
      </c>
      <c r="AG12" s="5496" t="s">
        <v>3404</v>
      </c>
      <c r="AH12" s="121"/>
      <c r="AI12" s="5965" t="s">
        <v>3400</v>
      </c>
      <c r="AJ12" s="5965" t="s">
        <v>3401</v>
      </c>
      <c r="AK12" s="5834" t="s">
        <v>2528</v>
      </c>
      <c r="AL12" s="121"/>
      <c r="AM12" s="164"/>
    </row>
    <row r="13" spans="1:39">
      <c r="A13" s="164"/>
      <c r="B13" s="210"/>
      <c r="C13" s="2480" t="s">
        <v>734</v>
      </c>
      <c r="D13" s="5841" t="s">
        <v>735</v>
      </c>
      <c r="E13" s="5842" t="s">
        <v>736</v>
      </c>
      <c r="F13" s="5841" t="s">
        <v>1249</v>
      </c>
      <c r="G13" s="5847" t="s">
        <v>738</v>
      </c>
      <c r="H13" s="5847" t="s">
        <v>1546</v>
      </c>
      <c r="I13" s="5841" t="s">
        <v>1547</v>
      </c>
      <c r="J13" s="5900" t="s">
        <v>1548</v>
      </c>
      <c r="K13" s="5841" t="s">
        <v>1549</v>
      </c>
      <c r="L13" s="5841" t="s">
        <v>1550</v>
      </c>
      <c r="M13" s="5847" t="s">
        <v>1551</v>
      </c>
      <c r="N13" s="5847" t="s">
        <v>1552</v>
      </c>
      <c r="O13" s="5847" t="s">
        <v>1553</v>
      </c>
      <c r="P13" s="5847" t="s">
        <v>1554</v>
      </c>
      <c r="Q13" s="5844" t="s">
        <v>1555</v>
      </c>
      <c r="R13" s="5847" t="s">
        <v>2266</v>
      </c>
      <c r="S13" s="5844" t="s">
        <v>2267</v>
      </c>
      <c r="T13" s="5901" t="s">
        <v>2268</v>
      </c>
      <c r="U13" s="5901" t="s">
        <v>2269</v>
      </c>
      <c r="V13" s="5901" t="s">
        <v>2270</v>
      </c>
      <c r="W13" s="121"/>
      <c r="X13" s="5775" t="s">
        <v>2717</v>
      </c>
      <c r="Y13" s="5775" t="s">
        <v>2718</v>
      </c>
      <c r="Z13" s="5775" t="s">
        <v>2719</v>
      </c>
      <c r="AA13" s="5775" t="s">
        <v>3005</v>
      </c>
      <c r="AB13" s="5903" t="s">
        <v>3006</v>
      </c>
      <c r="AC13" s="5904" t="s">
        <v>3007</v>
      </c>
      <c r="AD13" s="5904" t="s">
        <v>3008</v>
      </c>
      <c r="AE13" s="5904" t="s">
        <v>3009</v>
      </c>
      <c r="AF13" s="5904" t="s">
        <v>3010</v>
      </c>
      <c r="AG13" s="5904" t="s">
        <v>3011</v>
      </c>
      <c r="AH13" s="121"/>
      <c r="AI13" s="6094" t="s">
        <v>3012</v>
      </c>
      <c r="AJ13" s="6094" t="s">
        <v>3013</v>
      </c>
      <c r="AK13" s="6094" t="s">
        <v>3014</v>
      </c>
      <c r="AL13" s="121"/>
      <c r="AM13" s="164"/>
    </row>
    <row r="14" spans="1:39">
      <c r="A14" s="164"/>
      <c r="B14" s="210"/>
      <c r="C14" s="5322"/>
      <c r="D14" s="2032"/>
      <c r="E14" s="646"/>
      <c r="F14" s="2032"/>
      <c r="G14" s="6095"/>
      <c r="H14" s="6096"/>
      <c r="I14" s="6097"/>
      <c r="J14" s="6098"/>
      <c r="K14" s="6099"/>
      <c r="L14" s="6095"/>
      <c r="M14" s="6096"/>
      <c r="N14" s="6100"/>
      <c r="O14" s="6101"/>
      <c r="P14" s="6095"/>
      <c r="Q14" s="6102"/>
      <c r="R14" s="6103"/>
      <c r="S14" s="6104"/>
      <c r="T14" s="6105"/>
      <c r="U14" s="6106"/>
      <c r="V14" s="6107"/>
      <c r="W14" s="121"/>
      <c r="X14" s="6108"/>
      <c r="Y14" s="6005"/>
      <c r="Z14" s="1510"/>
      <c r="AA14" s="6005"/>
      <c r="AB14" s="1510"/>
      <c r="AC14" s="6005"/>
      <c r="AD14" s="6005"/>
      <c r="AE14" s="6109"/>
      <c r="AF14" s="6005"/>
      <c r="AG14" s="6110"/>
      <c r="AH14" s="121"/>
      <c r="AI14" s="6111"/>
      <c r="AJ14" s="5337"/>
      <c r="AK14" s="5337"/>
      <c r="AL14" s="121"/>
      <c r="AM14" s="164"/>
    </row>
    <row r="15" spans="1:39">
      <c r="A15" s="164"/>
      <c r="B15" s="210"/>
      <c r="C15" s="5285"/>
      <c r="D15" s="2033"/>
      <c r="E15" s="831"/>
      <c r="F15" s="2033"/>
      <c r="G15" s="832"/>
      <c r="H15" s="2032"/>
      <c r="I15" s="833"/>
      <c r="J15" s="1777"/>
      <c r="K15" s="2034"/>
      <c r="L15" s="646"/>
      <c r="M15" s="2032"/>
      <c r="N15" s="606"/>
      <c r="O15" s="2035"/>
      <c r="P15" s="646"/>
      <c r="Q15" s="2029"/>
      <c r="R15" s="544"/>
      <c r="S15" s="2036"/>
      <c r="T15" s="2036"/>
      <c r="U15" s="715"/>
      <c r="V15" s="1778"/>
      <c r="W15" s="121"/>
      <c r="X15" s="5336"/>
      <c r="Y15" s="2029"/>
      <c r="Z15" s="544"/>
      <c r="AA15" s="2029"/>
      <c r="AB15" s="544"/>
      <c r="AC15" s="2029"/>
      <c r="AD15" s="2029"/>
      <c r="AE15" s="1376"/>
      <c r="AF15" s="2029"/>
      <c r="AG15" s="1532"/>
      <c r="AH15" s="121"/>
      <c r="AI15" s="5337"/>
      <c r="AJ15" s="5337"/>
      <c r="AK15" s="5337"/>
      <c r="AL15" s="121"/>
      <c r="AM15" s="164"/>
    </row>
    <row r="16" spans="1:39">
      <c r="A16" s="164"/>
      <c r="B16" s="210"/>
      <c r="C16" s="5351" t="s">
        <v>3461</v>
      </c>
      <c r="D16" s="2037"/>
      <c r="E16" s="834"/>
      <c r="F16" s="2035"/>
      <c r="G16" s="606"/>
      <c r="H16" s="2038" t="b">
        <v>1</v>
      </c>
      <c r="I16" s="835"/>
      <c r="J16" s="1779"/>
      <c r="K16" s="2039">
        <v>0</v>
      </c>
      <c r="L16" s="830"/>
      <c r="M16" s="2040"/>
      <c r="N16" s="830"/>
      <c r="O16" s="2041"/>
      <c r="P16" s="830"/>
      <c r="Q16" s="2041"/>
      <c r="R16" s="830"/>
      <c r="S16" s="2041"/>
      <c r="T16" s="2041"/>
      <c r="U16" s="830"/>
      <c r="V16" s="1713">
        <f>S16+T16-U16</f>
        <v>0</v>
      </c>
      <c r="W16" s="121"/>
      <c r="X16" s="6112">
        <f>Y16+Z16</f>
        <v>0</v>
      </c>
      <c r="Y16" s="2041"/>
      <c r="Z16" s="830"/>
      <c r="AA16" s="2041"/>
      <c r="AB16" s="830"/>
      <c r="AC16" s="2041"/>
      <c r="AD16" s="2041"/>
      <c r="AE16" s="1391"/>
      <c r="AF16" s="2023">
        <f>AC16+AD16-AE16</f>
        <v>0</v>
      </c>
      <c r="AG16" s="2575">
        <f>Z16+AB16</f>
        <v>0</v>
      </c>
      <c r="AH16" s="121"/>
      <c r="AI16" s="5793"/>
      <c r="AJ16" s="5793"/>
      <c r="AK16" s="5793"/>
      <c r="AL16" s="121"/>
      <c r="AM16" s="164"/>
    </row>
    <row r="17" spans="1:39">
      <c r="A17" s="164"/>
      <c r="B17" s="210"/>
      <c r="C17" s="5351" t="s">
        <v>3461</v>
      </c>
      <c r="D17" s="2037"/>
      <c r="E17" s="834"/>
      <c r="F17" s="2035"/>
      <c r="G17" s="606"/>
      <c r="H17" s="2038" t="b">
        <v>0</v>
      </c>
      <c r="I17" s="835"/>
      <c r="J17" s="1779"/>
      <c r="K17" s="2039">
        <v>0</v>
      </c>
      <c r="L17" s="830"/>
      <c r="M17" s="2040"/>
      <c r="N17" s="830"/>
      <c r="O17" s="2041"/>
      <c r="P17" s="830"/>
      <c r="Q17" s="2041"/>
      <c r="R17" s="830"/>
      <c r="S17" s="2041"/>
      <c r="T17" s="2041"/>
      <c r="U17" s="830"/>
      <c r="V17" s="1713">
        <f>S17+T17-U17</f>
        <v>0</v>
      </c>
      <c r="W17" s="121"/>
      <c r="X17" s="6112">
        <f>Y17+Z17</f>
        <v>0</v>
      </c>
      <c r="Y17" s="2041"/>
      <c r="Z17" s="830"/>
      <c r="AA17" s="2041"/>
      <c r="AB17" s="830"/>
      <c r="AC17" s="2041"/>
      <c r="AD17" s="2041"/>
      <c r="AE17" s="1391"/>
      <c r="AF17" s="2023">
        <f t="shared" ref="AF17:AF48" si="0">AC17+AD17-AE17</f>
        <v>0</v>
      </c>
      <c r="AG17" s="2575">
        <f>Z17+AB17</f>
        <v>0</v>
      </c>
      <c r="AH17" s="121"/>
      <c r="AI17" s="5793"/>
      <c r="AJ17" s="5793"/>
      <c r="AK17" s="5793"/>
      <c r="AL17" s="121"/>
      <c r="AM17" s="164"/>
    </row>
    <row r="18" spans="1:39">
      <c r="A18" s="164"/>
      <c r="B18" s="210"/>
      <c r="C18" s="5351" t="s">
        <v>3461</v>
      </c>
      <c r="D18" s="2037"/>
      <c r="E18" s="834"/>
      <c r="F18" s="2035"/>
      <c r="G18" s="606"/>
      <c r="H18" s="2038" t="b">
        <v>1</v>
      </c>
      <c r="I18" s="835"/>
      <c r="J18" s="1779"/>
      <c r="K18" s="2039">
        <v>0</v>
      </c>
      <c r="L18" s="830"/>
      <c r="M18" s="2040"/>
      <c r="N18" s="830"/>
      <c r="O18" s="2041"/>
      <c r="P18" s="830"/>
      <c r="Q18" s="2041"/>
      <c r="R18" s="830"/>
      <c r="S18" s="2041"/>
      <c r="T18" s="2041"/>
      <c r="U18" s="830"/>
      <c r="V18" s="1713">
        <f>S18+T18-U18</f>
        <v>0</v>
      </c>
      <c r="W18" s="121"/>
      <c r="X18" s="6112">
        <f>Y18+Z18</f>
        <v>0</v>
      </c>
      <c r="Y18" s="2041"/>
      <c r="Z18" s="830"/>
      <c r="AA18" s="2041"/>
      <c r="AB18" s="830"/>
      <c r="AC18" s="2041"/>
      <c r="AD18" s="2041"/>
      <c r="AE18" s="1391"/>
      <c r="AF18" s="2023">
        <f t="shared" si="0"/>
        <v>0</v>
      </c>
      <c r="AG18" s="2575">
        <f>Z18+AB18</f>
        <v>0</v>
      </c>
      <c r="AH18" s="121"/>
      <c r="AI18" s="5793"/>
      <c r="AJ18" s="5793"/>
      <c r="AK18" s="5793"/>
      <c r="AL18" s="121"/>
      <c r="AM18" s="164"/>
    </row>
    <row r="19" spans="1:39">
      <c r="A19" s="164"/>
      <c r="B19" s="210"/>
      <c r="C19" s="5351" t="s">
        <v>3461</v>
      </c>
      <c r="D19" s="2037"/>
      <c r="E19" s="834"/>
      <c r="F19" s="2035"/>
      <c r="G19" s="606"/>
      <c r="H19" s="2038" t="b">
        <v>1</v>
      </c>
      <c r="I19" s="835"/>
      <c r="J19" s="1779"/>
      <c r="K19" s="2039">
        <v>0</v>
      </c>
      <c r="L19" s="830"/>
      <c r="M19" s="2040"/>
      <c r="N19" s="830"/>
      <c r="O19" s="2041"/>
      <c r="P19" s="830"/>
      <c r="Q19" s="2041"/>
      <c r="R19" s="830"/>
      <c r="S19" s="2041"/>
      <c r="T19" s="2041"/>
      <c r="U19" s="830"/>
      <c r="V19" s="1713">
        <f>S19+T19-U19</f>
        <v>0</v>
      </c>
      <c r="W19" s="121"/>
      <c r="X19" s="6112">
        <f t="shared" ref="X19:X48" si="1">Y19+Z19</f>
        <v>0</v>
      </c>
      <c r="Y19" s="2041"/>
      <c r="Z19" s="830"/>
      <c r="AA19" s="2041"/>
      <c r="AB19" s="830"/>
      <c r="AC19" s="2041"/>
      <c r="AD19" s="2041"/>
      <c r="AE19" s="1391"/>
      <c r="AF19" s="2023">
        <f t="shared" si="0"/>
        <v>0</v>
      </c>
      <c r="AG19" s="2575">
        <f t="shared" ref="AG19:AG48" si="2">Z19+AB19</f>
        <v>0</v>
      </c>
      <c r="AH19" s="121"/>
      <c r="AI19" s="5793"/>
      <c r="AJ19" s="5793"/>
      <c r="AK19" s="5793"/>
      <c r="AL19" s="121"/>
      <c r="AM19" s="164"/>
    </row>
    <row r="20" spans="1:39">
      <c r="A20" s="164"/>
      <c r="B20" s="210"/>
      <c r="C20" s="5351" t="s">
        <v>3461</v>
      </c>
      <c r="D20" s="2037"/>
      <c r="E20" s="834"/>
      <c r="F20" s="2035"/>
      <c r="G20" s="606"/>
      <c r="H20" s="2038" t="b">
        <v>1</v>
      </c>
      <c r="I20" s="835"/>
      <c r="J20" s="1779"/>
      <c r="K20" s="2039">
        <v>0</v>
      </c>
      <c r="L20" s="830"/>
      <c r="M20" s="2040"/>
      <c r="N20" s="830"/>
      <c r="O20" s="2041"/>
      <c r="P20" s="830"/>
      <c r="Q20" s="2041"/>
      <c r="R20" s="830"/>
      <c r="S20" s="2041"/>
      <c r="T20" s="2041"/>
      <c r="U20" s="830"/>
      <c r="V20" s="1713">
        <f t="shared" ref="V20:V48" si="3">S20+T20-U20</f>
        <v>0</v>
      </c>
      <c r="W20" s="121"/>
      <c r="X20" s="6112">
        <f t="shared" si="1"/>
        <v>0</v>
      </c>
      <c r="Y20" s="2041"/>
      <c r="Z20" s="830"/>
      <c r="AA20" s="2041"/>
      <c r="AB20" s="830"/>
      <c r="AC20" s="2041"/>
      <c r="AD20" s="2041"/>
      <c r="AE20" s="1391"/>
      <c r="AF20" s="2023">
        <f t="shared" si="0"/>
        <v>0</v>
      </c>
      <c r="AG20" s="2575">
        <f t="shared" si="2"/>
        <v>0</v>
      </c>
      <c r="AH20" s="121"/>
      <c r="AI20" s="5793"/>
      <c r="AJ20" s="5793"/>
      <c r="AK20" s="5793"/>
      <c r="AL20" s="121"/>
      <c r="AM20" s="164"/>
    </row>
    <row r="21" spans="1:39">
      <c r="A21" s="164"/>
      <c r="B21" s="210"/>
      <c r="C21" s="5351" t="s">
        <v>3461</v>
      </c>
      <c r="D21" s="2037"/>
      <c r="E21" s="834"/>
      <c r="F21" s="2035"/>
      <c r="G21" s="606"/>
      <c r="H21" s="2038" t="b">
        <v>1</v>
      </c>
      <c r="I21" s="835"/>
      <c r="J21" s="1779"/>
      <c r="K21" s="2039">
        <v>0</v>
      </c>
      <c r="L21" s="830"/>
      <c r="M21" s="2040"/>
      <c r="N21" s="830"/>
      <c r="O21" s="2041"/>
      <c r="P21" s="830"/>
      <c r="Q21" s="2041"/>
      <c r="R21" s="830"/>
      <c r="S21" s="2041"/>
      <c r="T21" s="2041"/>
      <c r="U21" s="830"/>
      <c r="V21" s="1713">
        <f t="shared" si="3"/>
        <v>0</v>
      </c>
      <c r="W21" s="121"/>
      <c r="X21" s="6112">
        <f t="shared" si="1"/>
        <v>0</v>
      </c>
      <c r="Y21" s="2041"/>
      <c r="Z21" s="830"/>
      <c r="AA21" s="2041"/>
      <c r="AB21" s="830"/>
      <c r="AC21" s="2041"/>
      <c r="AD21" s="2041"/>
      <c r="AE21" s="1391"/>
      <c r="AF21" s="2023">
        <f t="shared" si="0"/>
        <v>0</v>
      </c>
      <c r="AG21" s="2575">
        <f t="shared" si="2"/>
        <v>0</v>
      </c>
      <c r="AH21" s="121"/>
      <c r="AI21" s="5793"/>
      <c r="AJ21" s="5793"/>
      <c r="AK21" s="5793"/>
      <c r="AL21" s="121"/>
      <c r="AM21" s="164"/>
    </row>
    <row r="22" spans="1:39">
      <c r="A22" s="164"/>
      <c r="B22" s="210"/>
      <c r="C22" s="5351" t="s">
        <v>3461</v>
      </c>
      <c r="D22" s="2037"/>
      <c r="E22" s="834"/>
      <c r="F22" s="2035"/>
      <c r="G22" s="606"/>
      <c r="H22" s="2038" t="b">
        <v>1</v>
      </c>
      <c r="I22" s="835"/>
      <c r="J22" s="1779"/>
      <c r="K22" s="2039">
        <v>0</v>
      </c>
      <c r="L22" s="830"/>
      <c r="M22" s="2040"/>
      <c r="N22" s="830"/>
      <c r="O22" s="2041"/>
      <c r="P22" s="830"/>
      <c r="Q22" s="2041"/>
      <c r="R22" s="830"/>
      <c r="S22" s="2041"/>
      <c r="T22" s="2041"/>
      <c r="U22" s="830"/>
      <c r="V22" s="1713">
        <f t="shared" si="3"/>
        <v>0</v>
      </c>
      <c r="W22" s="121"/>
      <c r="X22" s="6112">
        <f t="shared" si="1"/>
        <v>0</v>
      </c>
      <c r="Y22" s="2041"/>
      <c r="Z22" s="830"/>
      <c r="AA22" s="2041"/>
      <c r="AB22" s="830"/>
      <c r="AC22" s="2041"/>
      <c r="AD22" s="2041"/>
      <c r="AE22" s="1391"/>
      <c r="AF22" s="2023">
        <f t="shared" si="0"/>
        <v>0</v>
      </c>
      <c r="AG22" s="2575">
        <f t="shared" si="2"/>
        <v>0</v>
      </c>
      <c r="AH22" s="121"/>
      <c r="AI22" s="5793"/>
      <c r="AJ22" s="5793"/>
      <c r="AK22" s="5793"/>
      <c r="AL22" s="121"/>
      <c r="AM22" s="164"/>
    </row>
    <row r="23" spans="1:39">
      <c r="A23" s="164"/>
      <c r="B23" s="210"/>
      <c r="C23" s="5351" t="s">
        <v>3461</v>
      </c>
      <c r="D23" s="2037"/>
      <c r="E23" s="834"/>
      <c r="F23" s="2035"/>
      <c r="G23" s="606"/>
      <c r="H23" s="2038" t="b">
        <v>1</v>
      </c>
      <c r="I23" s="835"/>
      <c r="J23" s="1779"/>
      <c r="K23" s="2039">
        <v>0</v>
      </c>
      <c r="L23" s="830"/>
      <c r="M23" s="2040"/>
      <c r="N23" s="830"/>
      <c r="O23" s="2041"/>
      <c r="P23" s="830"/>
      <c r="Q23" s="2041"/>
      <c r="R23" s="830"/>
      <c r="S23" s="2041"/>
      <c r="T23" s="2041"/>
      <c r="U23" s="830"/>
      <c r="V23" s="1713">
        <f t="shared" si="3"/>
        <v>0</v>
      </c>
      <c r="W23" s="121"/>
      <c r="X23" s="6112">
        <f t="shared" si="1"/>
        <v>0</v>
      </c>
      <c r="Y23" s="2041"/>
      <c r="Z23" s="830"/>
      <c r="AA23" s="2041"/>
      <c r="AB23" s="830"/>
      <c r="AC23" s="2041"/>
      <c r="AD23" s="2041"/>
      <c r="AE23" s="1391"/>
      <c r="AF23" s="2023">
        <f t="shared" si="0"/>
        <v>0</v>
      </c>
      <c r="AG23" s="2575">
        <f t="shared" si="2"/>
        <v>0</v>
      </c>
      <c r="AH23" s="121"/>
      <c r="AI23" s="5793"/>
      <c r="AJ23" s="5793"/>
      <c r="AK23" s="5793"/>
      <c r="AL23" s="121"/>
      <c r="AM23" s="164"/>
    </row>
    <row r="24" spans="1:39">
      <c r="A24" s="164"/>
      <c r="B24" s="210"/>
      <c r="C24" s="5351" t="s">
        <v>3461</v>
      </c>
      <c r="D24" s="2037"/>
      <c r="E24" s="834"/>
      <c r="F24" s="2035"/>
      <c r="G24" s="606"/>
      <c r="H24" s="2038" t="b">
        <v>1</v>
      </c>
      <c r="I24" s="835"/>
      <c r="J24" s="1779"/>
      <c r="K24" s="2039">
        <v>0</v>
      </c>
      <c r="L24" s="830"/>
      <c r="M24" s="2040"/>
      <c r="N24" s="830"/>
      <c r="O24" s="2041"/>
      <c r="P24" s="830"/>
      <c r="Q24" s="2041"/>
      <c r="R24" s="830"/>
      <c r="S24" s="2041"/>
      <c r="T24" s="2041"/>
      <c r="U24" s="830"/>
      <c r="V24" s="1713">
        <f t="shared" si="3"/>
        <v>0</v>
      </c>
      <c r="W24" s="121"/>
      <c r="X24" s="6112">
        <f t="shared" si="1"/>
        <v>0</v>
      </c>
      <c r="Y24" s="2041"/>
      <c r="Z24" s="830"/>
      <c r="AA24" s="2041"/>
      <c r="AB24" s="830"/>
      <c r="AC24" s="2041"/>
      <c r="AD24" s="2041"/>
      <c r="AE24" s="1391"/>
      <c r="AF24" s="2023">
        <f t="shared" si="0"/>
        <v>0</v>
      </c>
      <c r="AG24" s="2575">
        <f t="shared" si="2"/>
        <v>0</v>
      </c>
      <c r="AH24" s="121"/>
      <c r="AI24" s="5793"/>
      <c r="AJ24" s="5793"/>
      <c r="AK24" s="5793"/>
      <c r="AL24" s="121"/>
      <c r="AM24" s="164"/>
    </row>
    <row r="25" spans="1:39">
      <c r="A25" s="164"/>
      <c r="B25" s="210"/>
      <c r="C25" s="5351" t="s">
        <v>3461</v>
      </c>
      <c r="D25" s="2037"/>
      <c r="E25" s="834"/>
      <c r="F25" s="2035"/>
      <c r="G25" s="606"/>
      <c r="H25" s="2038" t="b">
        <v>1</v>
      </c>
      <c r="I25" s="835"/>
      <c r="J25" s="1779"/>
      <c r="K25" s="2039">
        <v>0</v>
      </c>
      <c r="L25" s="830"/>
      <c r="M25" s="2040"/>
      <c r="N25" s="830"/>
      <c r="O25" s="2041"/>
      <c r="P25" s="830"/>
      <c r="Q25" s="2041"/>
      <c r="R25" s="830"/>
      <c r="S25" s="2041"/>
      <c r="T25" s="2041"/>
      <c r="U25" s="830"/>
      <c r="V25" s="1713">
        <f t="shared" si="3"/>
        <v>0</v>
      </c>
      <c r="W25" s="121"/>
      <c r="X25" s="6112">
        <f t="shared" si="1"/>
        <v>0</v>
      </c>
      <c r="Y25" s="2041"/>
      <c r="Z25" s="830"/>
      <c r="AA25" s="2041"/>
      <c r="AB25" s="830"/>
      <c r="AC25" s="2041"/>
      <c r="AD25" s="2041"/>
      <c r="AE25" s="1391"/>
      <c r="AF25" s="2023">
        <f t="shared" si="0"/>
        <v>0</v>
      </c>
      <c r="AG25" s="2575">
        <f t="shared" si="2"/>
        <v>0</v>
      </c>
      <c r="AH25" s="121"/>
      <c r="AI25" s="5793"/>
      <c r="AJ25" s="5793"/>
      <c r="AK25" s="5793"/>
      <c r="AL25" s="121"/>
      <c r="AM25" s="164"/>
    </row>
    <row r="26" spans="1:39">
      <c r="A26" s="164"/>
      <c r="B26" s="210"/>
      <c r="C26" s="5351" t="s">
        <v>3461</v>
      </c>
      <c r="D26" s="2037"/>
      <c r="E26" s="834"/>
      <c r="F26" s="2035"/>
      <c r="G26" s="606"/>
      <c r="H26" s="2038" t="b">
        <v>1</v>
      </c>
      <c r="I26" s="835"/>
      <c r="J26" s="1779"/>
      <c r="K26" s="2039">
        <v>0</v>
      </c>
      <c r="L26" s="830"/>
      <c r="M26" s="2040"/>
      <c r="N26" s="830"/>
      <c r="O26" s="2041"/>
      <c r="P26" s="830"/>
      <c r="Q26" s="2041"/>
      <c r="R26" s="830"/>
      <c r="S26" s="2041"/>
      <c r="T26" s="2041"/>
      <c r="U26" s="830"/>
      <c r="V26" s="1713">
        <f t="shared" si="3"/>
        <v>0</v>
      </c>
      <c r="W26" s="121"/>
      <c r="X26" s="6112">
        <f t="shared" si="1"/>
        <v>0</v>
      </c>
      <c r="Y26" s="2041"/>
      <c r="Z26" s="830"/>
      <c r="AA26" s="2041"/>
      <c r="AB26" s="830"/>
      <c r="AC26" s="2041"/>
      <c r="AD26" s="2041"/>
      <c r="AE26" s="1391"/>
      <c r="AF26" s="2023">
        <f t="shared" si="0"/>
        <v>0</v>
      </c>
      <c r="AG26" s="2575">
        <f t="shared" si="2"/>
        <v>0</v>
      </c>
      <c r="AH26" s="121"/>
      <c r="AI26" s="5793"/>
      <c r="AJ26" s="5793"/>
      <c r="AK26" s="5793"/>
      <c r="AL26" s="121"/>
      <c r="AM26" s="164"/>
    </row>
    <row r="27" spans="1:39">
      <c r="A27" s="164"/>
      <c r="B27" s="210"/>
      <c r="C27" s="5351" t="s">
        <v>3461</v>
      </c>
      <c r="D27" s="2037"/>
      <c r="E27" s="834"/>
      <c r="F27" s="2035"/>
      <c r="G27" s="606"/>
      <c r="H27" s="2038" t="b">
        <v>1</v>
      </c>
      <c r="I27" s="835"/>
      <c r="J27" s="1779"/>
      <c r="K27" s="2039">
        <v>0</v>
      </c>
      <c r="L27" s="830"/>
      <c r="M27" s="2040"/>
      <c r="N27" s="830"/>
      <c r="O27" s="2041"/>
      <c r="P27" s="830"/>
      <c r="Q27" s="2041"/>
      <c r="R27" s="830"/>
      <c r="S27" s="2041"/>
      <c r="T27" s="2041"/>
      <c r="U27" s="830"/>
      <c r="V27" s="1713">
        <f t="shared" si="3"/>
        <v>0</v>
      </c>
      <c r="W27" s="121"/>
      <c r="X27" s="6112">
        <f t="shared" si="1"/>
        <v>0</v>
      </c>
      <c r="Y27" s="2041"/>
      <c r="Z27" s="830"/>
      <c r="AA27" s="2041"/>
      <c r="AB27" s="830"/>
      <c r="AC27" s="2041"/>
      <c r="AD27" s="2041"/>
      <c r="AE27" s="1391"/>
      <c r="AF27" s="2023">
        <f t="shared" si="0"/>
        <v>0</v>
      </c>
      <c r="AG27" s="2575">
        <f t="shared" si="2"/>
        <v>0</v>
      </c>
      <c r="AH27" s="121"/>
      <c r="AI27" s="5793"/>
      <c r="AJ27" s="5793"/>
      <c r="AK27" s="5793"/>
      <c r="AL27" s="121"/>
      <c r="AM27" s="164"/>
    </row>
    <row r="28" spans="1:39">
      <c r="A28" s="164"/>
      <c r="B28" s="210"/>
      <c r="C28" s="5351" t="s">
        <v>3461</v>
      </c>
      <c r="D28" s="2037"/>
      <c r="E28" s="834"/>
      <c r="F28" s="2035"/>
      <c r="G28" s="606"/>
      <c r="H28" s="2038" t="b">
        <v>1</v>
      </c>
      <c r="I28" s="835"/>
      <c r="J28" s="1779"/>
      <c r="K28" s="2039">
        <v>0</v>
      </c>
      <c r="L28" s="830"/>
      <c r="M28" s="2040"/>
      <c r="N28" s="830"/>
      <c r="O28" s="2041"/>
      <c r="P28" s="830"/>
      <c r="Q28" s="2041"/>
      <c r="R28" s="830"/>
      <c r="S28" s="2041"/>
      <c r="T28" s="2041"/>
      <c r="U28" s="830"/>
      <c r="V28" s="1713">
        <f t="shared" si="3"/>
        <v>0</v>
      </c>
      <c r="W28" s="121"/>
      <c r="X28" s="6112">
        <f t="shared" si="1"/>
        <v>0</v>
      </c>
      <c r="Y28" s="2041"/>
      <c r="Z28" s="830"/>
      <c r="AA28" s="2041"/>
      <c r="AB28" s="830"/>
      <c r="AC28" s="2041"/>
      <c r="AD28" s="2041"/>
      <c r="AE28" s="1391"/>
      <c r="AF28" s="2023">
        <f t="shared" si="0"/>
        <v>0</v>
      </c>
      <c r="AG28" s="2575">
        <f t="shared" si="2"/>
        <v>0</v>
      </c>
      <c r="AH28" s="121"/>
      <c r="AI28" s="5793"/>
      <c r="AJ28" s="5793"/>
      <c r="AK28" s="5793"/>
      <c r="AL28" s="121"/>
      <c r="AM28" s="164"/>
    </row>
    <row r="29" spans="1:39">
      <c r="A29" s="164"/>
      <c r="B29" s="210"/>
      <c r="C29" s="5351" t="s">
        <v>3461</v>
      </c>
      <c r="D29" s="2037"/>
      <c r="E29" s="834"/>
      <c r="F29" s="2035"/>
      <c r="G29" s="606"/>
      <c r="H29" s="2038" t="b">
        <v>1</v>
      </c>
      <c r="I29" s="835"/>
      <c r="J29" s="1779"/>
      <c r="K29" s="2039">
        <v>0</v>
      </c>
      <c r="L29" s="830"/>
      <c r="M29" s="2040"/>
      <c r="N29" s="830"/>
      <c r="O29" s="2041"/>
      <c r="P29" s="830"/>
      <c r="Q29" s="2041"/>
      <c r="R29" s="830"/>
      <c r="S29" s="2041"/>
      <c r="T29" s="2041"/>
      <c r="U29" s="830"/>
      <c r="V29" s="1713">
        <f t="shared" si="3"/>
        <v>0</v>
      </c>
      <c r="W29" s="121"/>
      <c r="X29" s="6112">
        <f t="shared" si="1"/>
        <v>0</v>
      </c>
      <c r="Y29" s="2041"/>
      <c r="Z29" s="830"/>
      <c r="AA29" s="2041"/>
      <c r="AB29" s="830"/>
      <c r="AC29" s="2041"/>
      <c r="AD29" s="2041"/>
      <c r="AE29" s="1391"/>
      <c r="AF29" s="2023">
        <f t="shared" si="0"/>
        <v>0</v>
      </c>
      <c r="AG29" s="2575">
        <f t="shared" si="2"/>
        <v>0</v>
      </c>
      <c r="AH29" s="121"/>
      <c r="AI29" s="5793"/>
      <c r="AJ29" s="5793"/>
      <c r="AK29" s="5793"/>
      <c r="AL29" s="121"/>
      <c r="AM29" s="164"/>
    </row>
    <row r="30" spans="1:39">
      <c r="A30" s="164"/>
      <c r="B30" s="210"/>
      <c r="C30" s="5351" t="s">
        <v>3461</v>
      </c>
      <c r="D30" s="2037"/>
      <c r="E30" s="834"/>
      <c r="F30" s="2035"/>
      <c r="G30" s="606"/>
      <c r="H30" s="2038" t="b">
        <v>1</v>
      </c>
      <c r="I30" s="835"/>
      <c r="J30" s="1779"/>
      <c r="K30" s="2039">
        <v>0</v>
      </c>
      <c r="L30" s="830"/>
      <c r="M30" s="2040"/>
      <c r="N30" s="830"/>
      <c r="O30" s="2041"/>
      <c r="P30" s="830"/>
      <c r="Q30" s="2041"/>
      <c r="R30" s="830"/>
      <c r="S30" s="2041"/>
      <c r="T30" s="2041"/>
      <c r="U30" s="830"/>
      <c r="V30" s="1713">
        <f t="shared" si="3"/>
        <v>0</v>
      </c>
      <c r="W30" s="121"/>
      <c r="X30" s="6112">
        <f t="shared" si="1"/>
        <v>0</v>
      </c>
      <c r="Y30" s="2041"/>
      <c r="Z30" s="830"/>
      <c r="AA30" s="2041"/>
      <c r="AB30" s="830"/>
      <c r="AC30" s="2041"/>
      <c r="AD30" s="2041"/>
      <c r="AE30" s="1391"/>
      <c r="AF30" s="2023">
        <f t="shared" si="0"/>
        <v>0</v>
      </c>
      <c r="AG30" s="2575">
        <f t="shared" si="2"/>
        <v>0</v>
      </c>
      <c r="AH30" s="121"/>
      <c r="AI30" s="5793"/>
      <c r="AJ30" s="5793"/>
      <c r="AK30" s="5793"/>
      <c r="AL30" s="121"/>
      <c r="AM30" s="164"/>
    </row>
    <row r="31" spans="1:39">
      <c r="A31" s="164"/>
      <c r="B31" s="210"/>
      <c r="C31" s="5351" t="s">
        <v>3461</v>
      </c>
      <c r="D31" s="2037"/>
      <c r="E31" s="834"/>
      <c r="F31" s="2035"/>
      <c r="G31" s="606"/>
      <c r="H31" s="2038" t="b">
        <v>1</v>
      </c>
      <c r="I31" s="835"/>
      <c r="J31" s="1779"/>
      <c r="K31" s="2039">
        <v>0</v>
      </c>
      <c r="L31" s="830"/>
      <c r="M31" s="2040"/>
      <c r="N31" s="830"/>
      <c r="O31" s="2041"/>
      <c r="P31" s="830"/>
      <c r="Q31" s="2041"/>
      <c r="R31" s="830"/>
      <c r="S31" s="2041"/>
      <c r="T31" s="2041"/>
      <c r="U31" s="830"/>
      <c r="V31" s="1713">
        <f t="shared" si="3"/>
        <v>0</v>
      </c>
      <c r="W31" s="121"/>
      <c r="X31" s="6112">
        <f t="shared" si="1"/>
        <v>0</v>
      </c>
      <c r="Y31" s="2041"/>
      <c r="Z31" s="830"/>
      <c r="AA31" s="2041"/>
      <c r="AB31" s="830"/>
      <c r="AC31" s="2041"/>
      <c r="AD31" s="2041"/>
      <c r="AE31" s="1391"/>
      <c r="AF31" s="2023">
        <f t="shared" si="0"/>
        <v>0</v>
      </c>
      <c r="AG31" s="2575">
        <f t="shared" si="2"/>
        <v>0</v>
      </c>
      <c r="AH31" s="121"/>
      <c r="AI31" s="5793"/>
      <c r="AJ31" s="5793"/>
      <c r="AK31" s="5793"/>
      <c r="AL31" s="121"/>
      <c r="AM31" s="164"/>
    </row>
    <row r="32" spans="1:39">
      <c r="A32" s="164"/>
      <c r="B32" s="210"/>
      <c r="C32" s="5351" t="s">
        <v>3461</v>
      </c>
      <c r="D32" s="2037"/>
      <c r="E32" s="834"/>
      <c r="F32" s="2035"/>
      <c r="G32" s="606"/>
      <c r="H32" s="2038" t="b">
        <v>1</v>
      </c>
      <c r="I32" s="835"/>
      <c r="J32" s="1779"/>
      <c r="K32" s="2039">
        <v>0</v>
      </c>
      <c r="L32" s="830"/>
      <c r="M32" s="2040"/>
      <c r="N32" s="830"/>
      <c r="O32" s="2041"/>
      <c r="P32" s="830"/>
      <c r="Q32" s="2041"/>
      <c r="R32" s="830"/>
      <c r="S32" s="2041"/>
      <c r="T32" s="2041"/>
      <c r="U32" s="830"/>
      <c r="V32" s="1713">
        <f t="shared" si="3"/>
        <v>0</v>
      </c>
      <c r="W32" s="121"/>
      <c r="X32" s="6112">
        <f t="shared" si="1"/>
        <v>0</v>
      </c>
      <c r="Y32" s="2041"/>
      <c r="Z32" s="830"/>
      <c r="AA32" s="2041"/>
      <c r="AB32" s="830"/>
      <c r="AC32" s="2041"/>
      <c r="AD32" s="2041"/>
      <c r="AE32" s="1391"/>
      <c r="AF32" s="2023">
        <f t="shared" si="0"/>
        <v>0</v>
      </c>
      <c r="AG32" s="2575">
        <f t="shared" si="2"/>
        <v>0</v>
      </c>
      <c r="AH32" s="121"/>
      <c r="AI32" s="5793"/>
      <c r="AJ32" s="5793"/>
      <c r="AK32" s="5793"/>
      <c r="AL32" s="121"/>
      <c r="AM32" s="164"/>
    </row>
    <row r="33" spans="1:39">
      <c r="A33" s="164"/>
      <c r="B33" s="210"/>
      <c r="C33" s="5351" t="s">
        <v>3461</v>
      </c>
      <c r="D33" s="2037"/>
      <c r="E33" s="834"/>
      <c r="F33" s="2035"/>
      <c r="G33" s="606"/>
      <c r="H33" s="2038" t="b">
        <v>1</v>
      </c>
      <c r="I33" s="835"/>
      <c r="J33" s="1779"/>
      <c r="K33" s="2039">
        <v>0</v>
      </c>
      <c r="L33" s="830"/>
      <c r="M33" s="2040"/>
      <c r="N33" s="830"/>
      <c r="O33" s="2041"/>
      <c r="P33" s="830"/>
      <c r="Q33" s="2041"/>
      <c r="R33" s="830"/>
      <c r="S33" s="2041"/>
      <c r="T33" s="2041"/>
      <c r="U33" s="830"/>
      <c r="V33" s="1713">
        <f t="shared" si="3"/>
        <v>0</v>
      </c>
      <c r="W33" s="121"/>
      <c r="X33" s="6112">
        <f t="shared" si="1"/>
        <v>0</v>
      </c>
      <c r="Y33" s="2041"/>
      <c r="Z33" s="830"/>
      <c r="AA33" s="2041"/>
      <c r="AB33" s="830"/>
      <c r="AC33" s="2041"/>
      <c r="AD33" s="2041"/>
      <c r="AE33" s="1391"/>
      <c r="AF33" s="2023">
        <f t="shared" si="0"/>
        <v>0</v>
      </c>
      <c r="AG33" s="2575">
        <f t="shared" si="2"/>
        <v>0</v>
      </c>
      <c r="AH33" s="121"/>
      <c r="AI33" s="5793"/>
      <c r="AJ33" s="5793"/>
      <c r="AK33" s="5793"/>
      <c r="AL33" s="121"/>
      <c r="AM33" s="164"/>
    </row>
    <row r="34" spans="1:39">
      <c r="A34" s="164"/>
      <c r="B34" s="210"/>
      <c r="C34" s="5351" t="s">
        <v>3461</v>
      </c>
      <c r="D34" s="2037"/>
      <c r="E34" s="834"/>
      <c r="F34" s="2035"/>
      <c r="G34" s="606"/>
      <c r="H34" s="2038" t="b">
        <v>1</v>
      </c>
      <c r="I34" s="835"/>
      <c r="J34" s="1779"/>
      <c r="K34" s="2039">
        <v>0</v>
      </c>
      <c r="L34" s="830"/>
      <c r="M34" s="2040"/>
      <c r="N34" s="830"/>
      <c r="O34" s="2041"/>
      <c r="P34" s="830"/>
      <c r="Q34" s="2041"/>
      <c r="R34" s="830"/>
      <c r="S34" s="2041"/>
      <c r="T34" s="2041"/>
      <c r="U34" s="830"/>
      <c r="V34" s="1713">
        <f t="shared" si="3"/>
        <v>0</v>
      </c>
      <c r="W34" s="121"/>
      <c r="X34" s="6112">
        <f t="shared" si="1"/>
        <v>0</v>
      </c>
      <c r="Y34" s="2041"/>
      <c r="Z34" s="830"/>
      <c r="AA34" s="2041"/>
      <c r="AB34" s="830"/>
      <c r="AC34" s="2041"/>
      <c r="AD34" s="2041"/>
      <c r="AE34" s="1391"/>
      <c r="AF34" s="2023">
        <f t="shared" si="0"/>
        <v>0</v>
      </c>
      <c r="AG34" s="2575">
        <f t="shared" si="2"/>
        <v>0</v>
      </c>
      <c r="AH34" s="121"/>
      <c r="AI34" s="5793"/>
      <c r="AJ34" s="5793"/>
      <c r="AK34" s="5793"/>
      <c r="AL34" s="121"/>
      <c r="AM34" s="164"/>
    </row>
    <row r="35" spans="1:39">
      <c r="A35" s="164"/>
      <c r="B35" s="210"/>
      <c r="C35" s="5351" t="s">
        <v>3461</v>
      </c>
      <c r="D35" s="2037"/>
      <c r="E35" s="834"/>
      <c r="F35" s="2035"/>
      <c r="G35" s="606"/>
      <c r="H35" s="2038" t="b">
        <v>1</v>
      </c>
      <c r="I35" s="835"/>
      <c r="J35" s="1779"/>
      <c r="K35" s="2039">
        <v>0</v>
      </c>
      <c r="L35" s="830"/>
      <c r="M35" s="2040"/>
      <c r="N35" s="830"/>
      <c r="O35" s="2041"/>
      <c r="P35" s="830"/>
      <c r="Q35" s="2041"/>
      <c r="R35" s="830"/>
      <c r="S35" s="2041"/>
      <c r="T35" s="2041"/>
      <c r="U35" s="830"/>
      <c r="V35" s="1713">
        <f t="shared" si="3"/>
        <v>0</v>
      </c>
      <c r="W35" s="121"/>
      <c r="X35" s="6112">
        <f t="shared" si="1"/>
        <v>0</v>
      </c>
      <c r="Y35" s="2041"/>
      <c r="Z35" s="830"/>
      <c r="AA35" s="2041"/>
      <c r="AB35" s="830"/>
      <c r="AC35" s="2041"/>
      <c r="AD35" s="2041"/>
      <c r="AE35" s="1391"/>
      <c r="AF35" s="2023">
        <f t="shared" si="0"/>
        <v>0</v>
      </c>
      <c r="AG35" s="2575">
        <f t="shared" si="2"/>
        <v>0</v>
      </c>
      <c r="AH35" s="121"/>
      <c r="AI35" s="5793"/>
      <c r="AJ35" s="5793"/>
      <c r="AK35" s="5793"/>
      <c r="AL35" s="121"/>
      <c r="AM35" s="164"/>
    </row>
    <row r="36" spans="1:39">
      <c r="A36" s="164"/>
      <c r="B36" s="210"/>
      <c r="C36" s="5351" t="s">
        <v>3461</v>
      </c>
      <c r="D36" s="2037"/>
      <c r="E36" s="834"/>
      <c r="F36" s="2035"/>
      <c r="G36" s="606"/>
      <c r="H36" s="2038" t="b">
        <v>1</v>
      </c>
      <c r="I36" s="835"/>
      <c r="J36" s="1779"/>
      <c r="K36" s="2039">
        <v>0</v>
      </c>
      <c r="L36" s="830"/>
      <c r="M36" s="2040"/>
      <c r="N36" s="830"/>
      <c r="O36" s="2041"/>
      <c r="P36" s="830"/>
      <c r="Q36" s="2041"/>
      <c r="R36" s="830"/>
      <c r="S36" s="2041"/>
      <c r="T36" s="2041"/>
      <c r="U36" s="830"/>
      <c r="V36" s="1713">
        <f t="shared" si="3"/>
        <v>0</v>
      </c>
      <c r="W36" s="121"/>
      <c r="X36" s="6112">
        <f t="shared" si="1"/>
        <v>0</v>
      </c>
      <c r="Y36" s="2041"/>
      <c r="Z36" s="830"/>
      <c r="AA36" s="2041"/>
      <c r="AB36" s="830"/>
      <c r="AC36" s="2041"/>
      <c r="AD36" s="2041"/>
      <c r="AE36" s="1391"/>
      <c r="AF36" s="2023">
        <f t="shared" si="0"/>
        <v>0</v>
      </c>
      <c r="AG36" s="2575">
        <f t="shared" si="2"/>
        <v>0</v>
      </c>
      <c r="AH36" s="121"/>
      <c r="AI36" s="5793"/>
      <c r="AJ36" s="5793"/>
      <c r="AK36" s="5793"/>
      <c r="AL36" s="121"/>
      <c r="AM36" s="164"/>
    </row>
    <row r="37" spans="1:39">
      <c r="A37" s="164"/>
      <c r="B37" s="210"/>
      <c r="C37" s="5351" t="s">
        <v>3461</v>
      </c>
      <c r="D37" s="2037"/>
      <c r="E37" s="834"/>
      <c r="F37" s="2035"/>
      <c r="G37" s="606"/>
      <c r="H37" s="2038" t="b">
        <v>1</v>
      </c>
      <c r="I37" s="835"/>
      <c r="J37" s="1779"/>
      <c r="K37" s="2039">
        <v>0</v>
      </c>
      <c r="L37" s="830"/>
      <c r="M37" s="2040"/>
      <c r="N37" s="830"/>
      <c r="O37" s="2041"/>
      <c r="P37" s="830"/>
      <c r="Q37" s="2041"/>
      <c r="R37" s="830"/>
      <c r="S37" s="2041"/>
      <c r="T37" s="2041"/>
      <c r="U37" s="830"/>
      <c r="V37" s="1713">
        <f t="shared" si="3"/>
        <v>0</v>
      </c>
      <c r="W37" s="121"/>
      <c r="X37" s="6112">
        <f t="shared" si="1"/>
        <v>0</v>
      </c>
      <c r="Y37" s="2041"/>
      <c r="Z37" s="830"/>
      <c r="AA37" s="2041"/>
      <c r="AB37" s="830"/>
      <c r="AC37" s="2041"/>
      <c r="AD37" s="2041"/>
      <c r="AE37" s="1391"/>
      <c r="AF37" s="2023">
        <f t="shared" si="0"/>
        <v>0</v>
      </c>
      <c r="AG37" s="2575">
        <f t="shared" si="2"/>
        <v>0</v>
      </c>
      <c r="AH37" s="121"/>
      <c r="AI37" s="5793"/>
      <c r="AJ37" s="5793"/>
      <c r="AK37" s="5793"/>
      <c r="AL37" s="121"/>
      <c r="AM37" s="164"/>
    </row>
    <row r="38" spans="1:39">
      <c r="A38" s="164"/>
      <c r="B38" s="210"/>
      <c r="C38" s="5351" t="s">
        <v>3461</v>
      </c>
      <c r="D38" s="2037"/>
      <c r="E38" s="834"/>
      <c r="F38" s="2035"/>
      <c r="G38" s="606"/>
      <c r="H38" s="2038" t="b">
        <v>1</v>
      </c>
      <c r="I38" s="835"/>
      <c r="J38" s="1779"/>
      <c r="K38" s="2039">
        <v>0</v>
      </c>
      <c r="L38" s="830"/>
      <c r="M38" s="2040"/>
      <c r="N38" s="830"/>
      <c r="O38" s="2041"/>
      <c r="P38" s="830"/>
      <c r="Q38" s="2041"/>
      <c r="R38" s="830"/>
      <c r="S38" s="2041"/>
      <c r="T38" s="2041"/>
      <c r="U38" s="830"/>
      <c r="V38" s="1713">
        <f t="shared" si="3"/>
        <v>0</v>
      </c>
      <c r="W38" s="121"/>
      <c r="X38" s="6112">
        <f t="shared" si="1"/>
        <v>0</v>
      </c>
      <c r="Y38" s="2041"/>
      <c r="Z38" s="830"/>
      <c r="AA38" s="2041"/>
      <c r="AB38" s="830"/>
      <c r="AC38" s="2041"/>
      <c r="AD38" s="2041"/>
      <c r="AE38" s="1391"/>
      <c r="AF38" s="2023">
        <f t="shared" si="0"/>
        <v>0</v>
      </c>
      <c r="AG38" s="2575">
        <f t="shared" si="2"/>
        <v>0</v>
      </c>
      <c r="AH38" s="121"/>
      <c r="AI38" s="5793"/>
      <c r="AJ38" s="5793"/>
      <c r="AK38" s="5793"/>
      <c r="AL38" s="121"/>
      <c r="AM38" s="164"/>
    </row>
    <row r="39" spans="1:39">
      <c r="A39" s="164"/>
      <c r="B39" s="210"/>
      <c r="C39" s="5351" t="s">
        <v>3461</v>
      </c>
      <c r="D39" s="2037"/>
      <c r="E39" s="834"/>
      <c r="F39" s="2035"/>
      <c r="G39" s="606"/>
      <c r="H39" s="2038" t="b">
        <v>1</v>
      </c>
      <c r="I39" s="835"/>
      <c r="J39" s="1779"/>
      <c r="K39" s="2039">
        <v>0</v>
      </c>
      <c r="L39" s="830"/>
      <c r="M39" s="2040"/>
      <c r="N39" s="830"/>
      <c r="O39" s="2041"/>
      <c r="P39" s="830"/>
      <c r="Q39" s="2041"/>
      <c r="R39" s="830"/>
      <c r="S39" s="2041"/>
      <c r="T39" s="2041"/>
      <c r="U39" s="830"/>
      <c r="V39" s="1713">
        <f t="shared" si="3"/>
        <v>0</v>
      </c>
      <c r="W39" s="121"/>
      <c r="X39" s="6112">
        <f t="shared" si="1"/>
        <v>0</v>
      </c>
      <c r="Y39" s="2041"/>
      <c r="Z39" s="830"/>
      <c r="AA39" s="2041"/>
      <c r="AB39" s="830"/>
      <c r="AC39" s="2041"/>
      <c r="AD39" s="2041"/>
      <c r="AE39" s="1391"/>
      <c r="AF39" s="2023">
        <f t="shared" si="0"/>
        <v>0</v>
      </c>
      <c r="AG39" s="2575">
        <f t="shared" si="2"/>
        <v>0</v>
      </c>
      <c r="AH39" s="121"/>
      <c r="AI39" s="5793"/>
      <c r="AJ39" s="5793"/>
      <c r="AK39" s="5793"/>
      <c r="AL39" s="121"/>
      <c r="AM39" s="164"/>
    </row>
    <row r="40" spans="1:39">
      <c r="A40" s="164"/>
      <c r="B40" s="210"/>
      <c r="C40" s="5351" t="s">
        <v>3461</v>
      </c>
      <c r="D40" s="2037"/>
      <c r="E40" s="834"/>
      <c r="F40" s="2035"/>
      <c r="G40" s="606"/>
      <c r="H40" s="2038" t="b">
        <v>1</v>
      </c>
      <c r="I40" s="835"/>
      <c r="J40" s="1779"/>
      <c r="K40" s="2039">
        <v>0</v>
      </c>
      <c r="L40" s="830"/>
      <c r="M40" s="2040"/>
      <c r="N40" s="830"/>
      <c r="O40" s="2041"/>
      <c r="P40" s="830"/>
      <c r="Q40" s="2041"/>
      <c r="R40" s="830"/>
      <c r="S40" s="2041"/>
      <c r="T40" s="2041"/>
      <c r="U40" s="830"/>
      <c r="V40" s="1713">
        <f t="shared" si="3"/>
        <v>0</v>
      </c>
      <c r="W40" s="121"/>
      <c r="X40" s="6112">
        <f t="shared" si="1"/>
        <v>0</v>
      </c>
      <c r="Y40" s="2041"/>
      <c r="Z40" s="830"/>
      <c r="AA40" s="2041"/>
      <c r="AB40" s="830"/>
      <c r="AC40" s="2041"/>
      <c r="AD40" s="2041"/>
      <c r="AE40" s="1391"/>
      <c r="AF40" s="2023">
        <f t="shared" si="0"/>
        <v>0</v>
      </c>
      <c r="AG40" s="2575">
        <f t="shared" si="2"/>
        <v>0</v>
      </c>
      <c r="AH40" s="121"/>
      <c r="AI40" s="5793"/>
      <c r="AJ40" s="5793"/>
      <c r="AK40" s="5793"/>
      <c r="AL40" s="121"/>
      <c r="AM40" s="164"/>
    </row>
    <row r="41" spans="1:39">
      <c r="A41" s="164"/>
      <c r="B41" s="210"/>
      <c r="C41" s="5351" t="s">
        <v>3461</v>
      </c>
      <c r="D41" s="2037"/>
      <c r="E41" s="834"/>
      <c r="F41" s="2035"/>
      <c r="G41" s="606"/>
      <c r="H41" s="2038" t="b">
        <v>1</v>
      </c>
      <c r="I41" s="835"/>
      <c r="J41" s="1779"/>
      <c r="K41" s="2039">
        <v>0</v>
      </c>
      <c r="L41" s="830"/>
      <c r="M41" s="2040"/>
      <c r="N41" s="830"/>
      <c r="O41" s="2041"/>
      <c r="P41" s="830"/>
      <c r="Q41" s="2041"/>
      <c r="R41" s="830"/>
      <c r="S41" s="2041"/>
      <c r="T41" s="2041"/>
      <c r="U41" s="830"/>
      <c r="V41" s="1713">
        <f t="shared" si="3"/>
        <v>0</v>
      </c>
      <c r="W41" s="121"/>
      <c r="X41" s="6112">
        <f t="shared" si="1"/>
        <v>0</v>
      </c>
      <c r="Y41" s="2041"/>
      <c r="Z41" s="830"/>
      <c r="AA41" s="2041"/>
      <c r="AB41" s="830"/>
      <c r="AC41" s="2041"/>
      <c r="AD41" s="2041"/>
      <c r="AE41" s="1391"/>
      <c r="AF41" s="2023">
        <f t="shared" si="0"/>
        <v>0</v>
      </c>
      <c r="AG41" s="2575">
        <f t="shared" si="2"/>
        <v>0</v>
      </c>
      <c r="AH41" s="121"/>
      <c r="AI41" s="5793"/>
      <c r="AJ41" s="5793"/>
      <c r="AK41" s="5793"/>
      <c r="AL41" s="121"/>
      <c r="AM41" s="164"/>
    </row>
    <row r="42" spans="1:39">
      <c r="A42" s="164"/>
      <c r="B42" s="210"/>
      <c r="C42" s="5351" t="s">
        <v>3461</v>
      </c>
      <c r="D42" s="2037"/>
      <c r="E42" s="834"/>
      <c r="F42" s="2035"/>
      <c r="G42" s="606"/>
      <c r="H42" s="2038" t="b">
        <v>1</v>
      </c>
      <c r="I42" s="835"/>
      <c r="J42" s="1779"/>
      <c r="K42" s="2039">
        <v>0</v>
      </c>
      <c r="L42" s="830"/>
      <c r="M42" s="2040"/>
      <c r="N42" s="830"/>
      <c r="O42" s="2041"/>
      <c r="P42" s="830"/>
      <c r="Q42" s="2041"/>
      <c r="R42" s="830"/>
      <c r="S42" s="2041"/>
      <c r="T42" s="2041"/>
      <c r="U42" s="830"/>
      <c r="V42" s="1713">
        <f t="shared" si="3"/>
        <v>0</v>
      </c>
      <c r="W42" s="121"/>
      <c r="X42" s="6112">
        <f t="shared" si="1"/>
        <v>0</v>
      </c>
      <c r="Y42" s="2041"/>
      <c r="Z42" s="830"/>
      <c r="AA42" s="2041"/>
      <c r="AB42" s="830"/>
      <c r="AC42" s="2041"/>
      <c r="AD42" s="2041"/>
      <c r="AE42" s="1391"/>
      <c r="AF42" s="2023">
        <f t="shared" si="0"/>
        <v>0</v>
      </c>
      <c r="AG42" s="2575">
        <f t="shared" si="2"/>
        <v>0</v>
      </c>
      <c r="AH42" s="121"/>
      <c r="AI42" s="5793"/>
      <c r="AJ42" s="5793"/>
      <c r="AK42" s="5793"/>
      <c r="AL42" s="121"/>
      <c r="AM42" s="164"/>
    </row>
    <row r="43" spans="1:39">
      <c r="A43" s="164"/>
      <c r="B43" s="210"/>
      <c r="C43" s="5351" t="s">
        <v>3461</v>
      </c>
      <c r="D43" s="2037"/>
      <c r="E43" s="834"/>
      <c r="F43" s="2035"/>
      <c r="G43" s="606"/>
      <c r="H43" s="2038" t="b">
        <v>1</v>
      </c>
      <c r="I43" s="835"/>
      <c r="J43" s="1779"/>
      <c r="K43" s="2039">
        <v>0</v>
      </c>
      <c r="L43" s="830"/>
      <c r="M43" s="2040"/>
      <c r="N43" s="830"/>
      <c r="O43" s="2041"/>
      <c r="P43" s="830"/>
      <c r="Q43" s="2041"/>
      <c r="R43" s="830"/>
      <c r="S43" s="2041"/>
      <c r="T43" s="2041"/>
      <c r="U43" s="830"/>
      <c r="V43" s="1713">
        <f t="shared" si="3"/>
        <v>0</v>
      </c>
      <c r="W43" s="121"/>
      <c r="X43" s="6112">
        <f t="shared" si="1"/>
        <v>0</v>
      </c>
      <c r="Y43" s="2041"/>
      <c r="Z43" s="830"/>
      <c r="AA43" s="2041"/>
      <c r="AB43" s="830"/>
      <c r="AC43" s="2041"/>
      <c r="AD43" s="2041"/>
      <c r="AE43" s="1391"/>
      <c r="AF43" s="2023">
        <f t="shared" si="0"/>
        <v>0</v>
      </c>
      <c r="AG43" s="2575">
        <f t="shared" si="2"/>
        <v>0</v>
      </c>
      <c r="AH43" s="121"/>
      <c r="AI43" s="5793"/>
      <c r="AJ43" s="5793"/>
      <c r="AK43" s="5793"/>
      <c r="AL43" s="121"/>
      <c r="AM43" s="164"/>
    </row>
    <row r="44" spans="1:39">
      <c r="A44" s="164"/>
      <c r="B44" s="210"/>
      <c r="C44" s="5351" t="s">
        <v>3461</v>
      </c>
      <c r="D44" s="2037"/>
      <c r="E44" s="834"/>
      <c r="F44" s="2035"/>
      <c r="G44" s="606"/>
      <c r="H44" s="2038" t="b">
        <v>1</v>
      </c>
      <c r="I44" s="835"/>
      <c r="J44" s="1779"/>
      <c r="K44" s="2039">
        <v>0</v>
      </c>
      <c r="L44" s="830"/>
      <c r="M44" s="2040"/>
      <c r="N44" s="830"/>
      <c r="O44" s="2041"/>
      <c r="P44" s="830"/>
      <c r="Q44" s="2041"/>
      <c r="R44" s="830"/>
      <c r="S44" s="2041"/>
      <c r="T44" s="2041"/>
      <c r="U44" s="830"/>
      <c r="V44" s="1713">
        <f t="shared" si="3"/>
        <v>0</v>
      </c>
      <c r="W44" s="121"/>
      <c r="X44" s="6112">
        <f t="shared" si="1"/>
        <v>0</v>
      </c>
      <c r="Y44" s="2041"/>
      <c r="Z44" s="830"/>
      <c r="AA44" s="2041"/>
      <c r="AB44" s="830"/>
      <c r="AC44" s="2041"/>
      <c r="AD44" s="2041"/>
      <c r="AE44" s="1391"/>
      <c r="AF44" s="2023">
        <f t="shared" si="0"/>
        <v>0</v>
      </c>
      <c r="AG44" s="2575">
        <f t="shared" si="2"/>
        <v>0</v>
      </c>
      <c r="AH44" s="121"/>
      <c r="AI44" s="5793"/>
      <c r="AJ44" s="5793"/>
      <c r="AK44" s="5793"/>
      <c r="AL44" s="121"/>
      <c r="AM44" s="164"/>
    </row>
    <row r="45" spans="1:39">
      <c r="A45" s="164"/>
      <c r="B45" s="210"/>
      <c r="C45" s="5351" t="s">
        <v>3461</v>
      </c>
      <c r="D45" s="2037"/>
      <c r="E45" s="834"/>
      <c r="F45" s="2035"/>
      <c r="G45" s="606"/>
      <c r="H45" s="2038" t="b">
        <v>1</v>
      </c>
      <c r="I45" s="835"/>
      <c r="J45" s="1779"/>
      <c r="K45" s="2039">
        <v>0</v>
      </c>
      <c r="L45" s="830"/>
      <c r="M45" s="2040"/>
      <c r="N45" s="830"/>
      <c r="O45" s="2041"/>
      <c r="P45" s="830"/>
      <c r="Q45" s="2041"/>
      <c r="R45" s="830"/>
      <c r="S45" s="2041"/>
      <c r="T45" s="2041"/>
      <c r="U45" s="830"/>
      <c r="V45" s="1713">
        <f t="shared" si="3"/>
        <v>0</v>
      </c>
      <c r="W45" s="121"/>
      <c r="X45" s="6112">
        <f t="shared" si="1"/>
        <v>0</v>
      </c>
      <c r="Y45" s="2041"/>
      <c r="Z45" s="830"/>
      <c r="AA45" s="2041"/>
      <c r="AB45" s="830"/>
      <c r="AC45" s="2041"/>
      <c r="AD45" s="2041"/>
      <c r="AE45" s="1391"/>
      <c r="AF45" s="2023">
        <f t="shared" si="0"/>
        <v>0</v>
      </c>
      <c r="AG45" s="2575">
        <f t="shared" si="2"/>
        <v>0</v>
      </c>
      <c r="AH45" s="121"/>
      <c r="AI45" s="5793"/>
      <c r="AJ45" s="5793"/>
      <c r="AK45" s="5793"/>
      <c r="AL45" s="121"/>
      <c r="AM45" s="164"/>
    </row>
    <row r="46" spans="1:39">
      <c r="A46" s="164"/>
      <c r="B46" s="210"/>
      <c r="C46" s="5351" t="s">
        <v>3461</v>
      </c>
      <c r="D46" s="2037"/>
      <c r="E46" s="834"/>
      <c r="F46" s="2035"/>
      <c r="G46" s="606"/>
      <c r="H46" s="2038" t="b">
        <v>1</v>
      </c>
      <c r="I46" s="835"/>
      <c r="J46" s="1779"/>
      <c r="K46" s="2039">
        <v>0</v>
      </c>
      <c r="L46" s="830"/>
      <c r="M46" s="2040"/>
      <c r="N46" s="830"/>
      <c r="O46" s="2041"/>
      <c r="P46" s="830"/>
      <c r="Q46" s="2041"/>
      <c r="R46" s="830"/>
      <c r="S46" s="2041"/>
      <c r="T46" s="2041"/>
      <c r="U46" s="830"/>
      <c r="V46" s="1713">
        <f t="shared" si="3"/>
        <v>0</v>
      </c>
      <c r="W46" s="121"/>
      <c r="X46" s="6112">
        <f t="shared" si="1"/>
        <v>0</v>
      </c>
      <c r="Y46" s="2041"/>
      <c r="Z46" s="830"/>
      <c r="AA46" s="2041"/>
      <c r="AB46" s="830"/>
      <c r="AC46" s="2041"/>
      <c r="AD46" s="2041"/>
      <c r="AE46" s="1391"/>
      <c r="AF46" s="2023">
        <f t="shared" si="0"/>
        <v>0</v>
      </c>
      <c r="AG46" s="2575">
        <f t="shared" si="2"/>
        <v>0</v>
      </c>
      <c r="AH46" s="121"/>
      <c r="AI46" s="5793"/>
      <c r="AJ46" s="5793"/>
      <c r="AK46" s="5793"/>
      <c r="AL46" s="121"/>
      <c r="AM46" s="164"/>
    </row>
    <row r="47" spans="1:39">
      <c r="A47" s="164"/>
      <c r="B47" s="210"/>
      <c r="C47" s="5351" t="s">
        <v>3461</v>
      </c>
      <c r="D47" s="2037"/>
      <c r="E47" s="834"/>
      <c r="F47" s="2035"/>
      <c r="G47" s="606"/>
      <c r="H47" s="2038" t="b">
        <v>1</v>
      </c>
      <c r="I47" s="835"/>
      <c r="J47" s="1779"/>
      <c r="K47" s="2039">
        <v>0</v>
      </c>
      <c r="L47" s="830"/>
      <c r="M47" s="2040"/>
      <c r="N47" s="830"/>
      <c r="O47" s="2041"/>
      <c r="P47" s="830"/>
      <c r="Q47" s="2041"/>
      <c r="R47" s="830"/>
      <c r="S47" s="2041"/>
      <c r="T47" s="2041"/>
      <c r="U47" s="830"/>
      <c r="V47" s="1713">
        <f t="shared" si="3"/>
        <v>0</v>
      </c>
      <c r="W47" s="121"/>
      <c r="X47" s="6112">
        <f t="shared" si="1"/>
        <v>0</v>
      </c>
      <c r="Y47" s="2041"/>
      <c r="Z47" s="830"/>
      <c r="AA47" s="2041"/>
      <c r="AB47" s="830"/>
      <c r="AC47" s="2041"/>
      <c r="AD47" s="2041"/>
      <c r="AE47" s="1391"/>
      <c r="AF47" s="2023">
        <f t="shared" si="0"/>
        <v>0</v>
      </c>
      <c r="AG47" s="2575">
        <f t="shared" si="2"/>
        <v>0</v>
      </c>
      <c r="AH47" s="121"/>
      <c r="AI47" s="5793"/>
      <c r="AJ47" s="5793"/>
      <c r="AK47" s="5793"/>
      <c r="AL47" s="121"/>
      <c r="AM47" s="164"/>
    </row>
    <row r="48" spans="1:39">
      <c r="A48" s="164"/>
      <c r="B48" s="210"/>
      <c r="C48" s="5351" t="s">
        <v>3461</v>
      </c>
      <c r="D48" s="2037"/>
      <c r="E48" s="834"/>
      <c r="F48" s="2035"/>
      <c r="G48" s="606"/>
      <c r="H48" s="2038" t="b">
        <v>1</v>
      </c>
      <c r="I48" s="835"/>
      <c r="J48" s="1779"/>
      <c r="K48" s="2039">
        <v>0</v>
      </c>
      <c r="L48" s="830"/>
      <c r="M48" s="2040"/>
      <c r="N48" s="830"/>
      <c r="O48" s="2041"/>
      <c r="P48" s="830"/>
      <c r="Q48" s="2041"/>
      <c r="R48" s="830"/>
      <c r="S48" s="2041"/>
      <c r="T48" s="2041"/>
      <c r="U48" s="830"/>
      <c r="V48" s="1713">
        <f t="shared" si="3"/>
        <v>0</v>
      </c>
      <c r="W48" s="121"/>
      <c r="X48" s="6112">
        <f t="shared" si="1"/>
        <v>0</v>
      </c>
      <c r="Y48" s="6113"/>
      <c r="Z48" s="830"/>
      <c r="AA48" s="6113"/>
      <c r="AB48" s="830"/>
      <c r="AC48" s="2041"/>
      <c r="AD48" s="2041"/>
      <c r="AE48" s="2739"/>
      <c r="AF48" s="2023">
        <f t="shared" si="0"/>
        <v>0</v>
      </c>
      <c r="AG48" s="2575">
        <f t="shared" si="2"/>
        <v>0</v>
      </c>
      <c r="AH48" s="121"/>
      <c r="AI48" s="5793"/>
      <c r="AJ48" s="5793"/>
      <c r="AK48" s="5793"/>
      <c r="AL48" s="121"/>
      <c r="AM48" s="164"/>
    </row>
    <row r="49" spans="1:39">
      <c r="A49" s="164"/>
      <c r="B49" s="210"/>
      <c r="C49" s="6114" t="s">
        <v>3366</v>
      </c>
      <c r="D49" s="6115"/>
      <c r="E49" s="6116"/>
      <c r="F49" s="6115"/>
      <c r="G49" s="6117"/>
      <c r="H49" s="6118"/>
      <c r="I49" s="6119"/>
      <c r="J49" s="6120"/>
      <c r="K49" s="6121"/>
      <c r="L49" s="6122">
        <f>SUMIF($H$16:$H$48,"TRUE",L16:L48)</f>
        <v>0</v>
      </c>
      <c r="M49" s="6123"/>
      <c r="N49" s="6124"/>
      <c r="O49" s="6125">
        <f t="shared" ref="O49:V49" si="4">SUMIF($H$16:$H$48,"TRUE",O16:O48)</f>
        <v>0</v>
      </c>
      <c r="P49" s="6122">
        <f t="shared" si="4"/>
        <v>0</v>
      </c>
      <c r="Q49" s="6125">
        <f t="shared" si="4"/>
        <v>0</v>
      </c>
      <c r="R49" s="6125">
        <f t="shared" ref="R49" si="5">SUMIF($H$16:$H$48,"TRUE",R16:R48)</f>
        <v>0</v>
      </c>
      <c r="S49" s="6125">
        <f t="shared" si="4"/>
        <v>0</v>
      </c>
      <c r="T49" s="6125">
        <f t="shared" si="4"/>
        <v>0</v>
      </c>
      <c r="U49" s="6122">
        <f t="shared" si="4"/>
        <v>0</v>
      </c>
      <c r="V49" s="6126">
        <f t="shared" si="4"/>
        <v>0</v>
      </c>
      <c r="W49" s="121"/>
      <c r="X49" s="6127">
        <f t="shared" ref="X49:AG49" si="6">SUMIF($H$16:$H$48,"TRUE",X16:X48)</f>
        <v>0</v>
      </c>
      <c r="Y49" s="6128">
        <f t="shared" si="6"/>
        <v>0</v>
      </c>
      <c r="Z49" s="6128">
        <f t="shared" si="6"/>
        <v>0</v>
      </c>
      <c r="AA49" s="2740">
        <f t="shared" si="6"/>
        <v>0</v>
      </c>
      <c r="AB49" s="6129">
        <f t="shared" si="6"/>
        <v>0</v>
      </c>
      <c r="AC49" s="6130">
        <f>SUMIF($H$16:$H$48,"TRUE",AC16:AC48)</f>
        <v>0</v>
      </c>
      <c r="AD49" s="6130">
        <f>SUMIF($H$16:$H$48,"TRUE",AD16:AD48)</f>
        <v>0</v>
      </c>
      <c r="AE49" s="2740">
        <f t="shared" si="6"/>
        <v>0</v>
      </c>
      <c r="AF49" s="6128">
        <f t="shared" si="6"/>
        <v>0</v>
      </c>
      <c r="AG49" s="6131">
        <f t="shared" si="6"/>
        <v>0</v>
      </c>
      <c r="AH49" s="121"/>
      <c r="AI49" s="6132">
        <f>SUMIF($H$16:$H$48,"TRUE",AI16:AI48)</f>
        <v>0</v>
      </c>
      <c r="AJ49" s="6132">
        <f>SUMIF($H$16:$H$48,"TRUE",AJ16:AJ48)</f>
        <v>0</v>
      </c>
      <c r="AK49" s="5804"/>
      <c r="AL49" s="121"/>
      <c r="AM49" s="164"/>
    </row>
    <row r="50" spans="1:39" s="101" customFormat="1" ht="13.8" thickBot="1">
      <c r="A50" s="178"/>
      <c r="B50" s="216"/>
      <c r="C50" s="6133" t="s">
        <v>3367</v>
      </c>
      <c r="D50" s="6134"/>
      <c r="E50" s="6135"/>
      <c r="F50" s="6134"/>
      <c r="G50" s="6136"/>
      <c r="H50" s="6137"/>
      <c r="I50" s="6138"/>
      <c r="J50" s="6139"/>
      <c r="K50" s="6140"/>
      <c r="L50" s="6141">
        <f>SUM(L16:L48)</f>
        <v>0</v>
      </c>
      <c r="M50" s="6142"/>
      <c r="N50" s="6143"/>
      <c r="O50" s="6144">
        <f t="shared" ref="O50:V50" si="7">SUM(O16:O48)</f>
        <v>0</v>
      </c>
      <c r="P50" s="6141">
        <f t="shared" si="7"/>
        <v>0</v>
      </c>
      <c r="Q50" s="6144">
        <f t="shared" si="7"/>
        <v>0</v>
      </c>
      <c r="R50" s="6141">
        <f t="shared" ref="R50" si="8">SUM(R16:R48)</f>
        <v>0</v>
      </c>
      <c r="S50" s="6144">
        <f t="shared" si="7"/>
        <v>0</v>
      </c>
      <c r="T50" s="6144">
        <f t="shared" si="7"/>
        <v>0</v>
      </c>
      <c r="U50" s="6141">
        <f t="shared" si="7"/>
        <v>0</v>
      </c>
      <c r="V50" s="6145">
        <f t="shared" si="7"/>
        <v>0</v>
      </c>
      <c r="W50" s="160"/>
      <c r="X50" s="6146">
        <f t="shared" ref="X50:AG50" si="9">SUM(X16:X48)</f>
        <v>0</v>
      </c>
      <c r="Y50" s="6144">
        <f t="shared" si="9"/>
        <v>0</v>
      </c>
      <c r="Z50" s="6144">
        <f t="shared" si="9"/>
        <v>0</v>
      </c>
      <c r="AA50" s="6141">
        <f t="shared" si="9"/>
        <v>0</v>
      </c>
      <c r="AB50" s="6147">
        <f t="shared" si="9"/>
        <v>0</v>
      </c>
      <c r="AC50" s="6144">
        <f>SUM(AC16:AC48)</f>
        <v>0</v>
      </c>
      <c r="AD50" s="6144">
        <f>SUM(AD16:AD48)</f>
        <v>0</v>
      </c>
      <c r="AE50" s="6141">
        <f t="shared" si="9"/>
        <v>0</v>
      </c>
      <c r="AF50" s="6144">
        <f t="shared" si="9"/>
        <v>0</v>
      </c>
      <c r="AG50" s="6148">
        <f t="shared" si="9"/>
        <v>0</v>
      </c>
      <c r="AH50" s="160"/>
      <c r="AI50" s="6149">
        <f>SUM(AI16:AI48)</f>
        <v>0</v>
      </c>
      <c r="AJ50" s="6149">
        <f>SUM(AJ16:AJ48)</f>
        <v>0</v>
      </c>
      <c r="AK50" s="2567"/>
      <c r="AL50" s="160"/>
      <c r="AM50" s="178"/>
    </row>
    <row r="51" spans="1:39">
      <c r="A51" s="164"/>
      <c r="B51" s="210"/>
      <c r="C51" s="214"/>
      <c r="D51" s="214"/>
      <c r="E51" s="214"/>
      <c r="F51" s="214"/>
      <c r="G51" s="223"/>
      <c r="H51" s="223"/>
      <c r="I51" s="827"/>
      <c r="J51" s="827"/>
      <c r="K51" s="782"/>
      <c r="L51" s="223"/>
      <c r="M51" s="223"/>
      <c r="N51" s="224"/>
      <c r="O51" s="224"/>
      <c r="P51" s="224"/>
      <c r="Q51" s="224"/>
      <c r="R51" s="224"/>
      <c r="S51" s="224"/>
      <c r="T51" s="224"/>
      <c r="U51" s="224"/>
      <c r="V51" s="224"/>
      <c r="W51" s="160"/>
      <c r="X51" s="224"/>
      <c r="Y51" s="224"/>
      <c r="Z51" s="224"/>
      <c r="AA51" s="224"/>
      <c r="AB51" s="224"/>
      <c r="AC51" s="224"/>
      <c r="AD51" s="224"/>
      <c r="AE51" s="224"/>
      <c r="AF51" s="224"/>
      <c r="AG51" s="224"/>
      <c r="AH51" s="121"/>
      <c r="AI51" s="121"/>
      <c r="AJ51" s="121"/>
      <c r="AK51" s="121"/>
      <c r="AL51" s="121"/>
      <c r="AM51" s="164"/>
    </row>
    <row r="52" spans="1:39" ht="13.8" thickBot="1">
      <c r="A52" s="164"/>
      <c r="B52" s="210"/>
      <c r="C52" s="126" t="s">
        <v>445</v>
      </c>
      <c r="D52" s="225" t="s">
        <v>2500</v>
      </c>
      <c r="E52" s="207"/>
      <c r="F52" s="41"/>
      <c r="G52" s="41"/>
      <c r="H52" s="121"/>
      <c r="I52" s="823"/>
      <c r="J52" s="823"/>
      <c r="K52" s="742"/>
      <c r="L52" s="121"/>
      <c r="M52" s="121"/>
      <c r="N52" s="229"/>
      <c r="O52" s="229"/>
      <c r="P52" s="41"/>
      <c r="Q52" s="82"/>
      <c r="R52" s="82"/>
      <c r="S52" s="41"/>
      <c r="T52" s="224"/>
      <c r="U52" s="224"/>
      <c r="V52" s="224"/>
      <c r="W52" s="160"/>
      <c r="X52" s="224"/>
      <c r="Y52" s="224"/>
      <c r="Z52" s="224"/>
      <c r="AA52" s="224"/>
      <c r="AB52" s="224"/>
      <c r="AC52" s="224"/>
      <c r="AD52" s="224"/>
      <c r="AE52" s="224"/>
      <c r="AF52" s="224"/>
      <c r="AG52" s="224"/>
      <c r="AH52" s="121"/>
      <c r="AI52" s="121"/>
      <c r="AJ52" s="121"/>
      <c r="AK52" s="121"/>
      <c r="AL52" s="121"/>
      <c r="AM52" s="164"/>
    </row>
    <row r="53" spans="1:39">
      <c r="A53" s="164"/>
      <c r="B53" s="210"/>
      <c r="C53" s="94"/>
      <c r="D53" s="64" t="s">
        <v>3368</v>
      </c>
      <c r="E53" s="38"/>
      <c r="F53" s="41"/>
      <c r="G53" s="41"/>
      <c r="H53" s="121"/>
      <c r="I53" s="823"/>
      <c r="J53" s="823"/>
      <c r="K53" s="742"/>
      <c r="L53" s="121"/>
      <c r="M53" s="121"/>
      <c r="N53" s="229"/>
      <c r="O53" s="229"/>
      <c r="P53" s="41"/>
      <c r="Q53" s="82"/>
      <c r="R53" s="82"/>
      <c r="S53" s="41"/>
      <c r="T53" s="224"/>
      <c r="U53" s="224"/>
      <c r="V53" s="224"/>
      <c r="W53" s="160"/>
      <c r="X53" s="224"/>
      <c r="Y53" s="224"/>
      <c r="Z53" s="8615" t="s">
        <v>2517</v>
      </c>
      <c r="AA53" s="8701" t="s">
        <v>2668</v>
      </c>
      <c r="AB53" s="8702" t="s">
        <v>2669</v>
      </c>
      <c r="AC53" s="8702"/>
      <c r="AD53" s="8702" t="s">
        <v>2670</v>
      </c>
      <c r="AE53" s="8703"/>
      <c r="AF53" s="224"/>
      <c r="AG53" s="224"/>
      <c r="AH53" s="121"/>
      <c r="AI53" s="121"/>
      <c r="AJ53" s="121"/>
      <c r="AK53" s="121"/>
      <c r="AL53" s="121"/>
      <c r="AM53" s="164"/>
    </row>
    <row r="54" spans="1:39" ht="13.8" thickBot="1">
      <c r="A54" s="164"/>
      <c r="B54" s="210"/>
      <c r="C54" s="94"/>
      <c r="D54" s="64" t="s">
        <v>3369</v>
      </c>
      <c r="E54" s="38"/>
      <c r="F54" s="41"/>
      <c r="G54" s="38"/>
      <c r="H54" s="121"/>
      <c r="I54" s="823"/>
      <c r="J54" s="823"/>
      <c r="K54" s="742"/>
      <c r="L54" s="121"/>
      <c r="M54" s="121"/>
      <c r="N54" s="229"/>
      <c r="O54" s="230"/>
      <c r="P54" s="230"/>
      <c r="Q54" s="230"/>
      <c r="R54" s="230"/>
      <c r="S54" s="230"/>
      <c r="T54" s="230"/>
      <c r="U54" s="230"/>
      <c r="V54" s="230"/>
      <c r="W54" s="160"/>
      <c r="X54" s="230"/>
      <c r="Y54" s="230"/>
      <c r="Z54" s="8687"/>
      <c r="AA54" s="8688"/>
      <c r="AB54" s="6078" t="s">
        <v>1717</v>
      </c>
      <c r="AC54" s="6078" t="s">
        <v>2671</v>
      </c>
      <c r="AD54" s="6078" t="s">
        <v>1717</v>
      </c>
      <c r="AE54" s="6079" t="s">
        <v>2671</v>
      </c>
      <c r="AF54" s="230"/>
      <c r="AG54" s="230"/>
      <c r="AH54" s="121"/>
      <c r="AI54" s="121"/>
      <c r="AJ54" s="121"/>
      <c r="AK54" s="685"/>
      <c r="AL54" s="121"/>
      <c r="AM54" s="164"/>
    </row>
    <row r="55" spans="1:39">
      <c r="A55" s="164"/>
      <c r="B55" s="210"/>
      <c r="C55" s="121"/>
      <c r="D55" s="121"/>
      <c r="E55" s="121"/>
      <c r="F55" s="121"/>
      <c r="G55" s="38"/>
      <c r="H55" s="41"/>
      <c r="I55" s="801"/>
      <c r="J55" s="828"/>
      <c r="K55" s="744"/>
      <c r="L55" s="41"/>
      <c r="M55" s="41"/>
      <c r="N55" s="229"/>
      <c r="O55" s="230"/>
      <c r="P55" s="230"/>
      <c r="Q55" s="230"/>
      <c r="R55" s="230"/>
      <c r="S55" s="230"/>
      <c r="T55" s="230"/>
      <c r="U55" s="230"/>
      <c r="V55" s="230"/>
      <c r="W55" s="160"/>
      <c r="X55" s="230"/>
      <c r="Y55" s="230"/>
      <c r="Z55" s="4426" t="s">
        <v>2672</v>
      </c>
      <c r="AA55" s="5814">
        <v>1.4999999999999999E-2</v>
      </c>
      <c r="AB55" s="6150"/>
      <c r="AC55" s="6150"/>
      <c r="AD55" s="6150"/>
      <c r="AE55" s="6151"/>
      <c r="AF55" s="230"/>
      <c r="AG55" s="230"/>
      <c r="AH55" s="121"/>
      <c r="AI55" s="121"/>
      <c r="AJ55" s="121"/>
      <c r="AK55" s="121"/>
      <c r="AL55" s="121"/>
      <c r="AM55" s="164"/>
    </row>
    <row r="56" spans="1:39">
      <c r="A56" s="164"/>
      <c r="B56" s="210"/>
      <c r="C56" s="121"/>
      <c r="D56" s="121"/>
      <c r="E56" s="121"/>
      <c r="F56" s="121"/>
      <c r="G56" s="38"/>
      <c r="H56" s="41"/>
      <c r="I56" s="801"/>
      <c r="J56" s="828"/>
      <c r="K56" s="744"/>
      <c r="L56" s="41"/>
      <c r="M56" s="41"/>
      <c r="N56" s="229"/>
      <c r="O56" s="230"/>
      <c r="P56" s="230"/>
      <c r="Q56" s="230"/>
      <c r="R56" s="230"/>
      <c r="S56" s="230"/>
      <c r="T56" s="230"/>
      <c r="U56" s="230"/>
      <c r="V56" s="230"/>
      <c r="W56" s="160"/>
      <c r="X56" s="230"/>
      <c r="Y56" s="230"/>
      <c r="Z56" s="6152" t="s">
        <v>2673</v>
      </c>
      <c r="AA56" s="5818">
        <v>0.04</v>
      </c>
      <c r="AB56" s="5819"/>
      <c r="AC56" s="5819"/>
      <c r="AD56" s="5819"/>
      <c r="AE56" s="6153"/>
      <c r="AF56" s="230"/>
      <c r="AG56" s="230"/>
      <c r="AH56" s="121"/>
      <c r="AI56" s="121"/>
      <c r="AJ56" s="121"/>
      <c r="AK56" s="121"/>
      <c r="AL56" s="121"/>
      <c r="AM56" s="164"/>
    </row>
    <row r="57" spans="1:39">
      <c r="A57" s="164"/>
      <c r="B57" s="210"/>
      <c r="C57" s="121"/>
      <c r="D57" s="121"/>
      <c r="E57" s="121"/>
      <c r="F57" s="121"/>
      <c r="G57" s="38"/>
      <c r="H57" s="41"/>
      <c r="I57" s="801"/>
      <c r="J57" s="828"/>
      <c r="K57" s="744"/>
      <c r="L57" s="41"/>
      <c r="M57" s="41"/>
      <c r="N57" s="229"/>
      <c r="O57" s="230"/>
      <c r="P57" s="230"/>
      <c r="Q57" s="230"/>
      <c r="R57" s="230"/>
      <c r="S57" s="230"/>
      <c r="T57" s="230"/>
      <c r="U57" s="230"/>
      <c r="V57" s="230"/>
      <c r="W57" s="160"/>
      <c r="X57" s="230"/>
      <c r="Y57" s="230"/>
      <c r="Z57" s="6152" t="s">
        <v>2674</v>
      </c>
      <c r="AA57" s="5818">
        <v>0.06</v>
      </c>
      <c r="AB57" s="5819"/>
      <c r="AC57" s="5819"/>
      <c r="AD57" s="5819"/>
      <c r="AE57" s="6153"/>
      <c r="AF57" s="230"/>
      <c r="AG57" s="230"/>
      <c r="AH57" s="121"/>
      <c r="AI57" s="121"/>
      <c r="AJ57" s="121"/>
      <c r="AK57" s="121"/>
      <c r="AL57" s="121"/>
      <c r="AM57" s="164"/>
    </row>
    <row r="58" spans="1:39">
      <c r="A58" s="164"/>
      <c r="B58" s="210"/>
      <c r="C58" s="121"/>
      <c r="D58" s="121"/>
      <c r="E58" s="121"/>
      <c r="F58" s="121"/>
      <c r="G58" s="38"/>
      <c r="H58" s="41"/>
      <c r="I58" s="801"/>
      <c r="J58" s="828"/>
      <c r="K58" s="744"/>
      <c r="L58" s="41"/>
      <c r="M58" s="41"/>
      <c r="N58" s="229"/>
      <c r="O58" s="230"/>
      <c r="P58" s="230"/>
      <c r="Q58" s="230"/>
      <c r="R58" s="230"/>
      <c r="S58" s="230"/>
      <c r="T58" s="230"/>
      <c r="U58" s="230"/>
      <c r="V58" s="230"/>
      <c r="W58" s="160"/>
      <c r="X58" s="230"/>
      <c r="Y58" s="230"/>
      <c r="Z58" s="6152" t="s">
        <v>2675</v>
      </c>
      <c r="AA58" s="5818">
        <v>0.12</v>
      </c>
      <c r="AB58" s="5819"/>
      <c r="AC58" s="5819"/>
      <c r="AD58" s="5819"/>
      <c r="AE58" s="6153"/>
      <c r="AF58" s="230"/>
      <c r="AG58" s="230"/>
      <c r="AH58" s="121"/>
      <c r="AI58" s="121"/>
      <c r="AJ58" s="121"/>
      <c r="AK58" s="121"/>
      <c r="AL58" s="121"/>
      <c r="AM58" s="164"/>
    </row>
    <row r="59" spans="1:39">
      <c r="A59" s="164"/>
      <c r="B59" s="210"/>
      <c r="C59" s="121"/>
      <c r="D59" s="121"/>
      <c r="E59" s="121"/>
      <c r="F59" s="121"/>
      <c r="G59" s="38"/>
      <c r="H59" s="41"/>
      <c r="I59" s="801"/>
      <c r="J59" s="828"/>
      <c r="K59" s="744"/>
      <c r="L59" s="41"/>
      <c r="M59" s="41"/>
      <c r="N59" s="229"/>
      <c r="O59" s="230"/>
      <c r="P59" s="230"/>
      <c r="Q59" s="230"/>
      <c r="R59" s="230"/>
      <c r="S59" s="230"/>
      <c r="T59" s="230"/>
      <c r="U59" s="230"/>
      <c r="V59" s="230"/>
      <c r="W59" s="160"/>
      <c r="X59" s="230"/>
      <c r="Y59" s="230"/>
      <c r="Z59" s="6152" t="s">
        <v>2676</v>
      </c>
      <c r="AA59" s="5818">
        <v>0.25</v>
      </c>
      <c r="AB59" s="5819"/>
      <c r="AC59" s="5819"/>
      <c r="AD59" s="5819"/>
      <c r="AE59" s="6153"/>
      <c r="AF59" s="230"/>
      <c r="AG59" s="230"/>
      <c r="AH59" s="121"/>
      <c r="AI59" s="121"/>
      <c r="AJ59" s="121"/>
      <c r="AK59" s="121"/>
      <c r="AL59" s="121"/>
      <c r="AM59" s="164"/>
    </row>
    <row r="60" spans="1:39">
      <c r="A60" s="164"/>
      <c r="B60" s="210"/>
      <c r="C60" s="121"/>
      <c r="D60" s="121"/>
      <c r="E60" s="121"/>
      <c r="F60" s="121"/>
      <c r="G60" s="38"/>
      <c r="H60" s="41"/>
      <c r="I60" s="801"/>
      <c r="J60" s="828"/>
      <c r="K60" s="744"/>
      <c r="L60" s="41"/>
      <c r="M60" s="41"/>
      <c r="N60" s="229"/>
      <c r="O60" s="230"/>
      <c r="P60" s="230"/>
      <c r="Q60" s="230"/>
      <c r="R60" s="230"/>
      <c r="S60" s="230"/>
      <c r="T60" s="230"/>
      <c r="U60" s="230"/>
      <c r="V60" s="230"/>
      <c r="W60" s="160"/>
      <c r="X60" s="230"/>
      <c r="Y60" s="230"/>
      <c r="Z60" s="6154" t="s">
        <v>2678</v>
      </c>
      <c r="AA60" s="5818"/>
      <c r="AB60" s="1509"/>
      <c r="AC60" s="1509"/>
      <c r="AD60" s="1509"/>
      <c r="AE60" s="6155"/>
      <c r="AF60" s="230"/>
      <c r="AG60" s="230"/>
      <c r="AH60" s="121"/>
      <c r="AI60" s="121"/>
      <c r="AJ60" s="121"/>
      <c r="AK60" s="121"/>
      <c r="AL60" s="121"/>
      <c r="AM60" s="164"/>
    </row>
    <row r="61" spans="1:39">
      <c r="A61" s="164"/>
      <c r="B61" s="210"/>
      <c r="C61" s="121"/>
      <c r="D61" s="121"/>
      <c r="E61" s="121"/>
      <c r="F61" s="121"/>
      <c r="G61" s="38"/>
      <c r="H61" s="41"/>
      <c r="I61" s="801"/>
      <c r="J61" s="828"/>
      <c r="K61" s="744"/>
      <c r="L61" s="41"/>
      <c r="M61" s="41"/>
      <c r="N61" s="229"/>
      <c r="O61" s="230"/>
      <c r="P61" s="230"/>
      <c r="Q61" s="230"/>
      <c r="R61" s="230"/>
      <c r="S61" s="230"/>
      <c r="T61" s="230"/>
      <c r="U61" s="230"/>
      <c r="V61" s="230"/>
      <c r="W61" s="160"/>
      <c r="X61" s="230"/>
      <c r="Y61" s="230"/>
      <c r="Z61" s="6152" t="s">
        <v>2680</v>
      </c>
      <c r="AA61" s="5818">
        <v>0.15</v>
      </c>
      <c r="AB61" s="5819"/>
      <c r="AC61" s="5819"/>
      <c r="AD61" s="5819"/>
      <c r="AE61" s="6153"/>
      <c r="AF61" s="230"/>
      <c r="AG61" s="230"/>
      <c r="AH61" s="121"/>
      <c r="AI61" s="121"/>
      <c r="AJ61" s="121"/>
      <c r="AK61" s="121"/>
      <c r="AL61" s="121"/>
      <c r="AM61" s="164"/>
    </row>
    <row r="62" spans="1:39">
      <c r="A62" s="164"/>
      <c r="B62" s="210"/>
      <c r="C62" s="121"/>
      <c r="D62" s="121"/>
      <c r="E62" s="121"/>
      <c r="F62" s="121"/>
      <c r="G62" s="38"/>
      <c r="H62" s="41"/>
      <c r="I62" s="801"/>
      <c r="J62" s="828"/>
      <c r="K62" s="744"/>
      <c r="L62" s="41"/>
      <c r="M62" s="41"/>
      <c r="N62" s="229"/>
      <c r="O62" s="230"/>
      <c r="P62" s="230"/>
      <c r="Q62" s="230"/>
      <c r="R62" s="230"/>
      <c r="S62" s="230"/>
      <c r="T62" s="230"/>
      <c r="U62" s="230"/>
      <c r="V62" s="230"/>
      <c r="W62" s="160"/>
      <c r="X62" s="230"/>
      <c r="Y62" s="230"/>
      <c r="Z62" s="6152" t="s">
        <v>2736</v>
      </c>
      <c r="AA62" s="5818">
        <v>0.25</v>
      </c>
      <c r="AB62" s="5819"/>
      <c r="AC62" s="5819"/>
      <c r="AD62" s="5819"/>
      <c r="AE62" s="6153"/>
      <c r="AF62" s="230"/>
      <c r="AG62" s="230"/>
      <c r="AH62" s="121"/>
      <c r="AI62" s="121"/>
      <c r="AJ62" s="121"/>
      <c r="AK62" s="685"/>
      <c r="AL62" s="121"/>
      <c r="AM62" s="164"/>
    </row>
    <row r="63" spans="1:39" ht="13.8" thickBot="1">
      <c r="A63" s="164"/>
      <c r="B63" s="210"/>
      <c r="C63" s="121"/>
      <c r="D63" s="121"/>
      <c r="E63" s="121"/>
      <c r="F63" s="121"/>
      <c r="G63" s="38"/>
      <c r="H63" s="41"/>
      <c r="I63" s="801"/>
      <c r="J63" s="828"/>
      <c r="K63" s="744"/>
      <c r="L63" s="41"/>
      <c r="M63" s="41"/>
      <c r="N63" s="229"/>
      <c r="O63" s="230"/>
      <c r="P63" s="230"/>
      <c r="Q63" s="230"/>
      <c r="R63" s="230"/>
      <c r="S63" s="230"/>
      <c r="T63" s="230"/>
      <c r="U63" s="230"/>
      <c r="V63" s="230"/>
      <c r="W63" s="160"/>
      <c r="X63" s="230"/>
      <c r="Y63" s="230"/>
      <c r="Z63" s="6085" t="s">
        <v>544</v>
      </c>
      <c r="AA63" s="6086"/>
      <c r="AB63" s="6156">
        <f>SUM(AB55:AB62)</f>
        <v>0</v>
      </c>
      <c r="AC63" s="6156">
        <f>SUM(AC55:AC62)</f>
        <v>0</v>
      </c>
      <c r="AD63" s="6156">
        <f>SUM(AD55:AD62)</f>
        <v>0</v>
      </c>
      <c r="AE63" s="6088">
        <f>SUM(AE55:AE62)</f>
        <v>0</v>
      </c>
      <c r="AF63" s="230"/>
      <c r="AG63" s="230"/>
      <c r="AH63" s="121"/>
      <c r="AI63" s="121"/>
      <c r="AJ63" s="121"/>
      <c r="AK63" s="121"/>
      <c r="AL63" s="121"/>
      <c r="AM63" s="164"/>
    </row>
    <row r="64" spans="1:39">
      <c r="A64" s="164"/>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64"/>
    </row>
    <row r="65" spans="1:39">
      <c r="A65" s="164"/>
      <c r="B65" s="179"/>
      <c r="C65" s="164"/>
      <c r="D65" s="164"/>
      <c r="E65" s="164"/>
      <c r="F65" s="164"/>
      <c r="G65" s="164"/>
      <c r="H65" s="164"/>
      <c r="I65" s="829"/>
      <c r="J65" s="829"/>
      <c r="K65" s="745"/>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row>
    <row r="66" spans="1:39" hidden="1">
      <c r="A66" s="164"/>
      <c r="B66" s="179"/>
      <c r="C66" s="164"/>
      <c r="D66" s="164"/>
      <c r="E66" s="164"/>
      <c r="F66" s="164"/>
      <c r="G66" s="164"/>
      <c r="H66" s="164"/>
      <c r="I66" s="829"/>
      <c r="J66" s="829"/>
      <c r="K66" s="745"/>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row>
  </sheetData>
  <sheetProtection formatCells="0" formatColumns="0" formatRows="0"/>
  <customSheetViews>
    <customSheetView guid="{F416BD5B-C3AD-4F61-AAB2-55950A9B7E72}" fitToPage="1">
      <selection activeCell="I20" sqref="I20"/>
      <pageMargins left="0" right="0" top="0" bottom="0" header="0" footer="0"/>
      <pageSetup paperSize="5" scale="35" fitToHeight="0" orientation="landscape" r:id="rId1"/>
    </customSheetView>
    <customSheetView guid="{E14211BF-3959-45CF-A937-AD36AACCEFAC}" showGridLines="0" fitToPage="1">
      <pane xSplit="3" ySplit="13" topLeftCell="D14" activePane="bottomRight" state="frozen"/>
      <selection pane="bottomRight" activeCell="D14" sqref="D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 right="0" top="0" bottom="0" header="0" footer="0"/>
      <pageSetup paperSize="5" scale="35" fitToHeight="0" orientation="landscape" r:id="rId3"/>
    </customSheetView>
    <customSheetView guid="{41E394DC-1FDD-4D1F-8620-137B7012DC10}" showGridLines="0" fitToPage="1">
      <pane xSplit="3" ySplit="13" topLeftCell="D14" activePane="bottomRight" state="frozen"/>
      <selection pane="bottomRight" activeCell="D14" sqref="D14"/>
      <pageMargins left="0" right="0" top="0" bottom="0" header="0" footer="0"/>
      <pageSetup paperSize="5" scale="35" fitToHeight="0" orientation="landscape" r:id="rId4"/>
    </customSheetView>
    <customSheetView guid="{CC70D5D3-3A1F-46AA-BDCE-F692C2C36BEE}" fitToPage="1">
      <pane xSplit="3" ySplit="13" topLeftCell="X14" activePane="bottomRight" state="frozen"/>
      <selection pane="bottomRight" activeCell="AF24" sqref="AF24"/>
      <pageMargins left="0" right="0" top="0" bottom="0" header="0" footer="0"/>
      <pageSetup paperSize="5" scale="35" fitToHeight="0" orientation="landscape" r:id="rId5"/>
    </customSheetView>
  </customSheetViews>
  <mergeCells count="22">
    <mergeCell ref="C8:C12"/>
    <mergeCell ref="AK8:AK11"/>
    <mergeCell ref="Z53:Z54"/>
    <mergeCell ref="AA53:AA54"/>
    <mergeCell ref="AB53:AC53"/>
    <mergeCell ref="AD53:AE53"/>
    <mergeCell ref="F8:F12"/>
    <mergeCell ref="I10:I12"/>
    <mergeCell ref="J10:J12"/>
    <mergeCell ref="N8:N12"/>
    <mergeCell ref="M8:M12"/>
    <mergeCell ref="O8:O12"/>
    <mergeCell ref="P8:P12"/>
    <mergeCell ref="Q8:Q12"/>
    <mergeCell ref="R8:R12"/>
    <mergeCell ref="K8:K12"/>
    <mergeCell ref="D4:F4"/>
    <mergeCell ref="D5:F5"/>
    <mergeCell ref="X8:AG8"/>
    <mergeCell ref="D8:D11"/>
    <mergeCell ref="I8:J9"/>
    <mergeCell ref="L8:L12"/>
  </mergeCells>
  <hyperlinks>
    <hyperlink ref="AL2" location="Index!A1" display="Index" xr:uid="{3FC84106-4944-46C7-A270-7775560231B0}"/>
  </hyperlinks>
  <pageMargins left="0.7" right="0.7" top="0.75" bottom="0.75" header="0.3" footer="0.3"/>
  <pageSetup paperSize="5" scale="35" fitToHeight="0" orientation="landscape"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rgb="FFFF0000"/>
  </sheetPr>
  <dimension ref="A1:AX67"/>
  <sheetViews>
    <sheetView topLeftCell="AC1" zoomScale="70" zoomScaleNormal="70" workbookViewId="0">
      <selection activeCell="AS3" sqref="AS3"/>
    </sheetView>
  </sheetViews>
  <sheetFormatPr defaultColWidth="0" defaultRowHeight="13.2" zeroHeight="1"/>
  <cols>
    <col min="1" max="1" width="2.88671875" style="99" customWidth="1"/>
    <col min="2" max="2" width="7.44140625" style="99" customWidth="1"/>
    <col min="3" max="3" width="30.33203125" style="99" customWidth="1"/>
    <col min="4" max="4" width="13.33203125" style="99" customWidth="1"/>
    <col min="5" max="5" width="13.33203125" style="113" customWidth="1"/>
    <col min="6" max="6" width="12.44140625" style="99" customWidth="1"/>
    <col min="7" max="7" width="25.44140625" style="99" customWidth="1"/>
    <col min="8" max="8" width="10.44140625" style="99" customWidth="1"/>
    <col min="9" max="9" width="10.109375" style="99" customWidth="1"/>
    <col min="10" max="10" width="12.44140625" style="99" customWidth="1"/>
    <col min="11" max="11" width="14.88671875" style="99" customWidth="1"/>
    <col min="12" max="12" width="9.44140625" style="99" customWidth="1"/>
    <col min="13" max="13" width="10.109375" style="99" customWidth="1"/>
    <col min="14" max="14" width="11" style="99" bestFit="1" customWidth="1"/>
    <col min="15" max="15" width="11.109375" style="99" customWidth="1"/>
    <col min="16" max="16" width="9.33203125" style="99" customWidth="1"/>
    <col min="17" max="17" width="23.109375" style="99" customWidth="1"/>
    <col min="18" max="18" width="17.6640625" style="99" customWidth="1"/>
    <col min="19" max="21" width="11" style="99" bestFit="1" customWidth="1"/>
    <col min="22" max="29" width="14.6640625" style="99" customWidth="1"/>
    <col min="30" max="30" width="18.109375" style="99" customWidth="1"/>
    <col min="31" max="31" width="5" style="99" customWidth="1"/>
    <col min="32" max="32" width="14.33203125" style="99" bestFit="1" customWidth="1"/>
    <col min="33" max="41" width="18.6640625" style="99" customWidth="1"/>
    <col min="42" max="42" width="4.44140625" style="99" customWidth="1"/>
    <col min="43" max="45" width="15.6640625" style="99" customWidth="1"/>
    <col min="46" max="47" width="9.109375" style="99" customWidth="1"/>
    <col min="48" max="50" width="0" style="99" hidden="1" customWidth="1"/>
    <col min="51" max="16384" width="9.109375" style="99" hidden="1"/>
  </cols>
  <sheetData>
    <row r="1" spans="1:47">
      <c r="A1" s="164"/>
      <c r="B1" s="164"/>
      <c r="C1" s="164"/>
      <c r="D1" s="164"/>
      <c r="E1" s="180"/>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row>
    <row r="2" spans="1:47" ht="13.8" thickBot="1">
      <c r="A2" s="164"/>
      <c r="B2" s="144" t="s">
        <v>226</v>
      </c>
      <c r="C2" s="121"/>
      <c r="D2" s="121"/>
      <c r="E2" s="21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2204" t="s">
        <v>1</v>
      </c>
      <c r="AU2" s="164"/>
    </row>
    <row r="3" spans="1:47" ht="16.2" thickBot="1">
      <c r="A3" s="268"/>
      <c r="B3" s="296"/>
      <c r="C3" s="4961" t="s">
        <v>3472</v>
      </c>
      <c r="D3" s="4651"/>
      <c r="E3" s="4651"/>
      <c r="F3" s="4652"/>
      <c r="G3" s="160"/>
      <c r="H3" s="160"/>
      <c r="I3" s="160"/>
      <c r="J3" s="160"/>
      <c r="K3" s="160"/>
      <c r="L3" s="160"/>
      <c r="M3" s="160"/>
      <c r="N3" s="160"/>
      <c r="O3" s="160"/>
      <c r="P3" s="160"/>
      <c r="Q3" s="160"/>
      <c r="R3" s="160"/>
      <c r="S3" s="160"/>
      <c r="T3" s="160"/>
      <c r="U3" s="160"/>
      <c r="V3" s="160"/>
      <c r="W3" s="160"/>
      <c r="X3" s="160"/>
      <c r="Y3" s="160"/>
      <c r="Z3" s="160"/>
      <c r="AA3" s="160"/>
      <c r="AB3" s="297"/>
      <c r="AC3" s="297"/>
      <c r="AD3" s="297"/>
      <c r="AE3" s="298"/>
      <c r="AF3" s="298"/>
      <c r="AG3" s="297"/>
      <c r="AH3" s="299"/>
      <c r="AI3" s="299"/>
      <c r="AJ3" s="121"/>
      <c r="AK3" s="121"/>
      <c r="AL3" s="121"/>
      <c r="AM3" s="121"/>
      <c r="AN3" s="121"/>
      <c r="AO3" s="39"/>
      <c r="AP3" s="121"/>
      <c r="AQ3" s="39"/>
      <c r="AR3" s="39"/>
      <c r="AS3" s="39"/>
      <c r="AT3" s="121"/>
      <c r="AU3" s="164"/>
    </row>
    <row r="4" spans="1:47" ht="15.6">
      <c r="A4" s="268"/>
      <c r="B4" s="296"/>
      <c r="C4" s="4439" t="s">
        <v>723</v>
      </c>
      <c r="D4" s="8341" t="str">
        <f>J!E4</f>
        <v>ABC Company</v>
      </c>
      <c r="E4" s="8342"/>
      <c r="F4" s="8343"/>
      <c r="G4" s="160"/>
      <c r="H4" s="160"/>
      <c r="I4" s="160"/>
      <c r="J4" s="160"/>
      <c r="K4" s="160"/>
      <c r="L4" s="160"/>
      <c r="M4" s="160"/>
      <c r="N4" s="160"/>
      <c r="O4" s="160"/>
      <c r="P4" s="160"/>
      <c r="Q4" s="160"/>
      <c r="R4" s="160"/>
      <c r="S4" s="160"/>
      <c r="T4" s="160"/>
      <c r="U4" s="160"/>
      <c r="V4" s="160"/>
      <c r="W4" s="160"/>
      <c r="X4" s="160"/>
      <c r="Y4" s="160"/>
      <c r="Z4" s="160"/>
      <c r="AA4" s="160"/>
      <c r="AB4" s="297"/>
      <c r="AC4" s="297"/>
      <c r="AD4" s="297"/>
      <c r="AE4" s="298"/>
      <c r="AF4" s="298"/>
      <c r="AG4" s="297"/>
      <c r="AH4" s="299"/>
      <c r="AI4" s="299"/>
      <c r="AJ4" s="121"/>
      <c r="AK4" s="121"/>
      <c r="AL4" s="121"/>
      <c r="AM4" s="121"/>
      <c r="AN4" s="121"/>
      <c r="AO4" s="121"/>
      <c r="AP4" s="121"/>
      <c r="AQ4" s="121"/>
      <c r="AR4" s="121"/>
      <c r="AS4" s="121"/>
      <c r="AT4" s="121"/>
      <c r="AU4" s="164"/>
    </row>
    <row r="5" spans="1:47" ht="16.2" thickBot="1">
      <c r="A5" s="268"/>
      <c r="B5" s="296"/>
      <c r="C5" s="4443" t="s">
        <v>724</v>
      </c>
      <c r="D5" s="8344" t="str">
        <f>J!E5</f>
        <v>31 December 202x</v>
      </c>
      <c r="E5" s="8345"/>
      <c r="F5" s="8346"/>
      <c r="G5" s="160"/>
      <c r="H5" s="160"/>
      <c r="I5" s="160"/>
      <c r="J5" s="160"/>
      <c r="K5" s="160"/>
      <c r="L5" s="160"/>
      <c r="M5" s="160"/>
      <c r="N5" s="160"/>
      <c r="O5" s="160"/>
      <c r="P5" s="160"/>
      <c r="Q5" s="160"/>
      <c r="R5" s="160"/>
      <c r="S5" s="160"/>
      <c r="T5" s="160"/>
      <c r="U5" s="160"/>
      <c r="V5" s="160"/>
      <c r="W5" s="160"/>
      <c r="X5" s="160"/>
      <c r="Y5" s="160"/>
      <c r="Z5" s="160"/>
      <c r="AA5" s="160"/>
      <c r="AB5" s="297"/>
      <c r="AC5" s="297"/>
      <c r="AD5" s="297"/>
      <c r="AE5" s="298"/>
      <c r="AF5" s="298"/>
      <c r="AG5" s="297"/>
      <c r="AH5" s="299"/>
      <c r="AI5" s="299"/>
      <c r="AJ5" s="121"/>
      <c r="AK5" s="121"/>
      <c r="AL5" s="121"/>
      <c r="AM5" s="121"/>
      <c r="AN5" s="121"/>
      <c r="AO5" s="121"/>
      <c r="AP5" s="121"/>
      <c r="AQ5" s="121"/>
      <c r="AR5" s="121"/>
      <c r="AS5" s="121"/>
      <c r="AT5" s="121"/>
      <c r="AU5" s="164"/>
    </row>
    <row r="6" spans="1:47" ht="13.8" thickBot="1">
      <c r="A6" s="268"/>
      <c r="B6" s="296"/>
      <c r="C6" s="300"/>
      <c r="D6" s="300"/>
      <c r="E6" s="301"/>
      <c r="F6" s="300"/>
      <c r="G6" s="297"/>
      <c r="H6" s="297"/>
      <c r="I6" s="297"/>
      <c r="J6" s="297"/>
      <c r="K6" s="297"/>
      <c r="L6" s="297"/>
      <c r="M6" s="297"/>
      <c r="N6" s="297"/>
      <c r="O6" s="297"/>
      <c r="P6" s="297"/>
      <c r="Q6" s="297"/>
      <c r="R6" s="297"/>
      <c r="S6" s="297"/>
      <c r="T6" s="297"/>
      <c r="U6" s="297"/>
      <c r="V6" s="297"/>
      <c r="W6" s="297"/>
      <c r="X6" s="297"/>
      <c r="Y6" s="298"/>
      <c r="Z6" s="298"/>
      <c r="AA6" s="300"/>
      <c r="AB6" s="297"/>
      <c r="AC6" s="297"/>
      <c r="AD6" s="297"/>
      <c r="AE6" s="298"/>
      <c r="AF6" s="298"/>
      <c r="AG6" s="297"/>
      <c r="AH6" s="299"/>
      <c r="AI6" s="299"/>
      <c r="AJ6" s="121"/>
      <c r="AK6" s="121"/>
      <c r="AL6" s="121"/>
      <c r="AM6" s="121"/>
      <c r="AN6" s="121"/>
      <c r="AO6" s="121"/>
      <c r="AP6" s="121"/>
      <c r="AQ6" s="121"/>
      <c r="AR6" s="121"/>
      <c r="AS6" s="121"/>
      <c r="AT6" s="121"/>
      <c r="AU6" s="164"/>
    </row>
    <row r="7" spans="1:47" ht="15" customHeight="1">
      <c r="A7" s="269"/>
      <c r="B7" s="297"/>
      <c r="C7" s="8721" t="s">
        <v>3329</v>
      </c>
      <c r="D7" s="6157"/>
      <c r="E7" s="6158"/>
      <c r="F7" s="6157"/>
      <c r="G7" s="6159"/>
      <c r="H7" s="8716" t="s">
        <v>3348</v>
      </c>
      <c r="I7" s="8717"/>
      <c r="J7" s="8717"/>
      <c r="K7" s="8718"/>
      <c r="L7" s="8716" t="s">
        <v>3473</v>
      </c>
      <c r="M7" s="8717"/>
      <c r="N7" s="8717"/>
      <c r="O7" s="8717"/>
      <c r="P7" s="8717"/>
      <c r="Q7" s="8718"/>
      <c r="R7" s="6160"/>
      <c r="S7" s="6161"/>
      <c r="T7" s="6161"/>
      <c r="U7" s="6161"/>
      <c r="V7" s="8719" t="s">
        <v>2683</v>
      </c>
      <c r="W7" s="8720"/>
      <c r="X7" s="8720"/>
      <c r="Y7" s="8720"/>
      <c r="Z7" s="8581" t="s">
        <v>3345</v>
      </c>
      <c r="AA7" s="6162"/>
      <c r="AB7" s="6162"/>
      <c r="AC7" s="6162"/>
      <c r="AD7" s="6163"/>
      <c r="AE7" s="114"/>
      <c r="AF7" s="8503" t="s">
        <v>2516</v>
      </c>
      <c r="AG7" s="8713"/>
      <c r="AH7" s="8713"/>
      <c r="AI7" s="8713"/>
      <c r="AJ7" s="8713"/>
      <c r="AK7" s="8713"/>
      <c r="AL7" s="8713"/>
      <c r="AM7" s="8713"/>
      <c r="AN7" s="8713"/>
      <c r="AO7" s="8714"/>
      <c r="AQ7" s="5014" t="s">
        <v>2947</v>
      </c>
      <c r="AR7" s="5014" t="s">
        <v>2947</v>
      </c>
      <c r="AS7" s="8603" t="s">
        <v>2517</v>
      </c>
      <c r="AT7" s="121"/>
      <c r="AU7" s="164"/>
    </row>
    <row r="8" spans="1:47" ht="15" customHeight="1">
      <c r="A8" s="269"/>
      <c r="B8" s="297"/>
      <c r="C8" s="8722"/>
      <c r="D8" s="1780"/>
      <c r="E8" s="1781"/>
      <c r="F8" s="1782" t="s">
        <v>1928</v>
      </c>
      <c r="G8" s="8715" t="s">
        <v>3474</v>
      </c>
      <c r="H8" s="1783" t="s">
        <v>3475</v>
      </c>
      <c r="I8" s="6164" t="s">
        <v>3476</v>
      </c>
      <c r="J8" s="6164" t="s">
        <v>3477</v>
      </c>
      <c r="K8" s="6164" t="s">
        <v>3478</v>
      </c>
      <c r="L8" s="1782" t="s">
        <v>3118</v>
      </c>
      <c r="M8" s="1781" t="s">
        <v>3479</v>
      </c>
      <c r="N8" s="2042" t="s">
        <v>3480</v>
      </c>
      <c r="O8" s="2042" t="s">
        <v>3481</v>
      </c>
      <c r="P8" s="2042" t="s">
        <v>1453</v>
      </c>
      <c r="Q8" s="2042" t="s">
        <v>3482</v>
      </c>
      <c r="R8" s="2042" t="s">
        <v>3483</v>
      </c>
      <c r="S8" s="2042" t="s">
        <v>3115</v>
      </c>
      <c r="T8" s="2042" t="s">
        <v>3484</v>
      </c>
      <c r="U8" s="2042" t="s">
        <v>3485</v>
      </c>
      <c r="V8" s="1392" t="s">
        <v>451</v>
      </c>
      <c r="W8" s="1782" t="s">
        <v>451</v>
      </c>
      <c r="X8" s="1782" t="s">
        <v>451</v>
      </c>
      <c r="Y8" s="6165" t="s">
        <v>451</v>
      </c>
      <c r="Z8" s="8582"/>
      <c r="AA8" s="1781"/>
      <c r="AB8" s="1781"/>
      <c r="AC8" s="1781"/>
      <c r="AD8" s="1784"/>
      <c r="AE8" s="306"/>
      <c r="AF8" s="6166" t="s">
        <v>1713</v>
      </c>
      <c r="AG8" s="6167" t="s">
        <v>2921</v>
      </c>
      <c r="AH8" s="6167" t="s">
        <v>2922</v>
      </c>
      <c r="AI8" s="6167" t="s">
        <v>2921</v>
      </c>
      <c r="AJ8" s="6168" t="s">
        <v>2923</v>
      </c>
      <c r="AK8" s="6168"/>
      <c r="AL8" s="6168"/>
      <c r="AM8" s="6168"/>
      <c r="AN8" s="6168"/>
      <c r="AO8" s="6169" t="s">
        <v>1710</v>
      </c>
      <c r="AP8" s="121"/>
      <c r="AQ8" s="4773" t="s">
        <v>2948</v>
      </c>
      <c r="AR8" s="4773" t="s">
        <v>2948</v>
      </c>
      <c r="AS8" s="8604"/>
      <c r="AT8" s="121"/>
      <c r="AU8" s="164"/>
    </row>
    <row r="9" spans="1:47">
      <c r="A9" s="269"/>
      <c r="B9" s="297"/>
      <c r="C9" s="8722"/>
      <c r="D9" s="1781" t="s">
        <v>2976</v>
      </c>
      <c r="E9" s="1781" t="s">
        <v>3486</v>
      </c>
      <c r="F9" s="1782" t="s">
        <v>1539</v>
      </c>
      <c r="G9" s="8715"/>
      <c r="H9" s="1783" t="s">
        <v>3118</v>
      </c>
      <c r="I9" s="2042" t="s">
        <v>4</v>
      </c>
      <c r="J9" s="2042" t="s">
        <v>539</v>
      </c>
      <c r="K9" s="2042" t="s">
        <v>451</v>
      </c>
      <c r="L9" s="1782" t="s">
        <v>3088</v>
      </c>
      <c r="M9" s="1781" t="s">
        <v>1477</v>
      </c>
      <c r="N9" s="2042" t="s">
        <v>3378</v>
      </c>
      <c r="O9" s="2042" t="s">
        <v>3456</v>
      </c>
      <c r="P9" s="2042" t="s">
        <v>2997</v>
      </c>
      <c r="Q9" s="2042" t="s">
        <v>3487</v>
      </c>
      <c r="R9" s="2042" t="s">
        <v>3487</v>
      </c>
      <c r="S9" s="2042" t="s">
        <v>1790</v>
      </c>
      <c r="T9" s="2042" t="s">
        <v>1790</v>
      </c>
      <c r="U9" s="2042" t="s">
        <v>1931</v>
      </c>
      <c r="V9" s="1392" t="s">
        <v>3380</v>
      </c>
      <c r="W9" s="1782" t="s">
        <v>3381</v>
      </c>
      <c r="X9" s="1782" t="s">
        <v>3382</v>
      </c>
      <c r="Y9" s="1785" t="s">
        <v>3380</v>
      </c>
      <c r="Z9" s="8582"/>
      <c r="AA9" s="1781" t="s">
        <v>2747</v>
      </c>
      <c r="AB9" s="1781" t="s">
        <v>2808</v>
      </c>
      <c r="AC9" s="1587" t="s">
        <v>2671</v>
      </c>
      <c r="AD9" s="1608" t="s">
        <v>1717</v>
      </c>
      <c r="AE9" s="306"/>
      <c r="AF9" s="4970" t="s">
        <v>2925</v>
      </c>
      <c r="AG9" s="2013" t="s">
        <v>1720</v>
      </c>
      <c r="AH9" s="2013" t="s">
        <v>2926</v>
      </c>
      <c r="AI9" s="2013" t="s">
        <v>2927</v>
      </c>
      <c r="AJ9" s="2014" t="s">
        <v>2928</v>
      </c>
      <c r="AK9" s="1587" t="s">
        <v>2747</v>
      </c>
      <c r="AL9" s="1587" t="s">
        <v>2808</v>
      </c>
      <c r="AM9" s="1587" t="s">
        <v>2671</v>
      </c>
      <c r="AN9" s="1608" t="s">
        <v>1717</v>
      </c>
      <c r="AO9" s="1668" t="s">
        <v>1718</v>
      </c>
      <c r="AP9" s="121"/>
      <c r="AQ9" s="4773" t="s">
        <v>2952</v>
      </c>
      <c r="AR9" s="4773" t="s">
        <v>2952</v>
      </c>
      <c r="AS9" s="8604"/>
      <c r="AT9" s="121"/>
      <c r="AU9" s="164"/>
    </row>
    <row r="10" spans="1:47">
      <c r="A10" s="269"/>
      <c r="B10" s="297"/>
      <c r="C10" s="8722"/>
      <c r="D10" s="1781" t="s">
        <v>2986</v>
      </c>
      <c r="E10" s="1781" t="s">
        <v>2987</v>
      </c>
      <c r="F10" s="1782" t="s">
        <v>2771</v>
      </c>
      <c r="G10" s="8715"/>
      <c r="H10" s="1786"/>
      <c r="I10" s="2043"/>
      <c r="J10" s="2043"/>
      <c r="K10" s="2044" t="s">
        <v>3488</v>
      </c>
      <c r="L10" s="1782" t="s">
        <v>3396</v>
      </c>
      <c r="M10" s="2045"/>
      <c r="N10" s="2042" t="s">
        <v>2669</v>
      </c>
      <c r="O10" s="2042"/>
      <c r="P10" s="2042" t="s">
        <v>3088</v>
      </c>
      <c r="Q10" s="2042" t="s">
        <v>3456</v>
      </c>
      <c r="R10" s="2042" t="s">
        <v>3456</v>
      </c>
      <c r="S10" s="2042" t="s">
        <v>3088</v>
      </c>
      <c r="T10" s="2042" t="s">
        <v>3378</v>
      </c>
      <c r="U10" s="2042" t="s">
        <v>481</v>
      </c>
      <c r="V10" s="1393" t="s">
        <v>3390</v>
      </c>
      <c r="W10" s="1782" t="s">
        <v>3391</v>
      </c>
      <c r="X10" s="1782" t="s">
        <v>2912</v>
      </c>
      <c r="Y10" s="1787" t="s">
        <v>3390</v>
      </c>
      <c r="Z10" s="8582"/>
      <c r="AA10" s="1788" t="s">
        <v>1723</v>
      </c>
      <c r="AB10" s="1788" t="s">
        <v>1723</v>
      </c>
      <c r="AC10" s="1590" t="s">
        <v>1723</v>
      </c>
      <c r="AD10" s="1608" t="s">
        <v>1723</v>
      </c>
      <c r="AE10" s="306"/>
      <c r="AF10" s="4970" t="s">
        <v>1724</v>
      </c>
      <c r="AG10" s="2013" t="s">
        <v>1726</v>
      </c>
      <c r="AH10" s="2013" t="s">
        <v>1726</v>
      </c>
      <c r="AI10" s="2014" t="s">
        <v>3393</v>
      </c>
      <c r="AJ10" s="2014" t="s">
        <v>1729</v>
      </c>
      <c r="AK10" s="1590" t="s">
        <v>1723</v>
      </c>
      <c r="AL10" s="1590" t="s">
        <v>1723</v>
      </c>
      <c r="AM10" s="1590" t="s">
        <v>1723</v>
      </c>
      <c r="AN10" s="1608" t="s">
        <v>1723</v>
      </c>
      <c r="AO10" s="1668" t="s">
        <v>1724</v>
      </c>
      <c r="AP10" s="121"/>
      <c r="AQ10" s="5016">
        <v>43100</v>
      </c>
      <c r="AR10" s="5016">
        <v>43100</v>
      </c>
      <c r="AS10" s="8604"/>
      <c r="AT10" s="121"/>
      <c r="AU10" s="164"/>
    </row>
    <row r="11" spans="1:47" ht="22.5" customHeight="1">
      <c r="A11" s="269"/>
      <c r="B11" s="297"/>
      <c r="C11" s="8722"/>
      <c r="D11" s="1782"/>
      <c r="E11" s="1781"/>
      <c r="F11" s="1782"/>
      <c r="G11" s="8715"/>
      <c r="H11" s="1786"/>
      <c r="I11" s="2043"/>
      <c r="J11" s="2043"/>
      <c r="K11" s="2045"/>
      <c r="L11" s="2045"/>
      <c r="M11" s="2045"/>
      <c r="N11" s="2045"/>
      <c r="O11" s="2045"/>
      <c r="P11" s="2042" t="s">
        <v>3489</v>
      </c>
      <c r="Q11" s="2042" t="s">
        <v>3490</v>
      </c>
      <c r="R11" s="2042"/>
      <c r="S11" s="2042" t="s">
        <v>3491</v>
      </c>
      <c r="T11" s="2042" t="s">
        <v>3492</v>
      </c>
      <c r="U11" s="2042" t="s">
        <v>3493</v>
      </c>
      <c r="V11" s="1392" t="s">
        <v>3398</v>
      </c>
      <c r="W11" s="1782" t="s">
        <v>1725</v>
      </c>
      <c r="X11" s="1782" t="s">
        <v>2779</v>
      </c>
      <c r="Y11" s="1785" t="s">
        <v>3399</v>
      </c>
      <c r="Z11" s="8582"/>
      <c r="AA11" s="1788"/>
      <c r="AB11" s="1788"/>
      <c r="AC11" s="1788"/>
      <c r="AD11" s="1789"/>
      <c r="AE11" s="307"/>
      <c r="AF11" s="6044"/>
      <c r="AG11" s="2030"/>
      <c r="AH11" s="2030"/>
      <c r="AI11" s="2030"/>
      <c r="AJ11" s="2030"/>
      <c r="AK11" s="2030"/>
      <c r="AL11" s="2030"/>
      <c r="AM11" s="2030"/>
      <c r="AN11" s="2030"/>
      <c r="AO11" s="1769"/>
      <c r="AP11" s="121"/>
      <c r="AQ11" s="8605" t="s">
        <v>3400</v>
      </c>
      <c r="AR11" s="8605" t="s">
        <v>3421</v>
      </c>
      <c r="AS11" s="8604"/>
      <c r="AT11" s="121"/>
      <c r="AU11" s="164"/>
    </row>
    <row r="12" spans="1:47">
      <c r="A12" s="269"/>
      <c r="B12" s="297"/>
      <c r="C12" s="8723"/>
      <c r="D12" s="5834" t="s">
        <v>2148</v>
      </c>
      <c r="E12" s="6170"/>
      <c r="F12" s="5834" t="s">
        <v>1616</v>
      </c>
      <c r="G12" s="6171"/>
      <c r="H12" s="6172"/>
      <c r="I12" s="6171"/>
      <c r="J12" s="6171"/>
      <c r="K12" s="6171"/>
      <c r="L12" s="6171"/>
      <c r="M12" s="6171"/>
      <c r="N12" s="6171"/>
      <c r="O12" s="6171"/>
      <c r="P12" s="6171"/>
      <c r="Q12" s="6171" t="s">
        <v>3402</v>
      </c>
      <c r="R12" s="6171"/>
      <c r="S12" s="6171"/>
      <c r="T12" s="6171"/>
      <c r="U12" s="6171"/>
      <c r="V12" s="6173" t="s">
        <v>1725</v>
      </c>
      <c r="W12" s="6174"/>
      <c r="X12" s="6174"/>
      <c r="Y12" s="6175" t="s">
        <v>1725</v>
      </c>
      <c r="Z12" s="8726"/>
      <c r="AA12" s="6177"/>
      <c r="AB12" s="6177"/>
      <c r="AC12" s="6177"/>
      <c r="AD12" s="6178" t="s">
        <v>3423</v>
      </c>
      <c r="AE12" s="307"/>
      <c r="AF12" s="1951" t="s">
        <v>3494</v>
      </c>
      <c r="AG12" s="6179"/>
      <c r="AH12" s="6179"/>
      <c r="AI12" s="6180"/>
      <c r="AJ12" s="6179"/>
      <c r="AK12" s="6179"/>
      <c r="AL12" s="6179"/>
      <c r="AM12" s="6179"/>
      <c r="AN12" s="6179" t="s">
        <v>3495</v>
      </c>
      <c r="AO12" s="5496" t="s">
        <v>3496</v>
      </c>
      <c r="AP12" s="121"/>
      <c r="AQ12" s="8606"/>
      <c r="AR12" s="8606"/>
      <c r="AS12" s="5834" t="s">
        <v>2528</v>
      </c>
      <c r="AT12" s="121"/>
      <c r="AU12" s="164"/>
    </row>
    <row r="13" spans="1:47">
      <c r="A13" s="269"/>
      <c r="B13" s="297"/>
      <c r="C13" s="6181" t="s">
        <v>734</v>
      </c>
      <c r="D13" s="6182" t="s">
        <v>735</v>
      </c>
      <c r="E13" s="6182" t="s">
        <v>736</v>
      </c>
      <c r="F13" s="6182" t="s">
        <v>1249</v>
      </c>
      <c r="G13" s="6183" t="s">
        <v>738</v>
      </c>
      <c r="H13" s="6184" t="s">
        <v>1546</v>
      </c>
      <c r="I13" s="6183" t="s">
        <v>1547</v>
      </c>
      <c r="J13" s="6183" t="s">
        <v>1548</v>
      </c>
      <c r="K13" s="6183" t="s">
        <v>1549</v>
      </c>
      <c r="L13" s="6183" t="s">
        <v>1550</v>
      </c>
      <c r="M13" s="6183" t="s">
        <v>1551</v>
      </c>
      <c r="N13" s="6183" t="s">
        <v>1552</v>
      </c>
      <c r="O13" s="6183" t="s">
        <v>1553</v>
      </c>
      <c r="P13" s="6183" t="s">
        <v>1554</v>
      </c>
      <c r="Q13" s="6183" t="s">
        <v>1555</v>
      </c>
      <c r="R13" s="6183" t="s">
        <v>2266</v>
      </c>
      <c r="S13" s="6183" t="s">
        <v>2267</v>
      </c>
      <c r="T13" s="6185" t="s">
        <v>2268</v>
      </c>
      <c r="U13" s="6182" t="s">
        <v>2269</v>
      </c>
      <c r="V13" s="6182" t="s">
        <v>2270</v>
      </c>
      <c r="W13" s="6186" t="s">
        <v>2717</v>
      </c>
      <c r="X13" s="6186" t="s">
        <v>2718</v>
      </c>
      <c r="Y13" s="6186" t="s">
        <v>2719</v>
      </c>
      <c r="Z13" s="6186" t="s">
        <v>3005</v>
      </c>
      <c r="AA13" s="6186" t="s">
        <v>3006</v>
      </c>
      <c r="AB13" s="6186" t="s">
        <v>3007</v>
      </c>
      <c r="AC13" s="6187" t="s">
        <v>3008</v>
      </c>
      <c r="AD13" s="6187" t="s">
        <v>3009</v>
      </c>
      <c r="AE13" s="307"/>
      <c r="AF13" s="2482" t="s">
        <v>3010</v>
      </c>
      <c r="AG13" s="2482" t="s">
        <v>3011</v>
      </c>
      <c r="AH13" s="6188" t="s">
        <v>3012</v>
      </c>
      <c r="AI13" s="6188" t="s">
        <v>3013</v>
      </c>
      <c r="AJ13" s="6188" t="s">
        <v>3014</v>
      </c>
      <c r="AK13" s="6188" t="s">
        <v>3015</v>
      </c>
      <c r="AL13" s="5778" t="s">
        <v>3016</v>
      </c>
      <c r="AM13" s="6188" t="s">
        <v>3017</v>
      </c>
      <c r="AN13" s="5778" t="s">
        <v>3018</v>
      </c>
      <c r="AO13" s="5778" t="s">
        <v>3019</v>
      </c>
      <c r="AP13" s="121"/>
      <c r="AQ13" s="6189" t="s">
        <v>3020</v>
      </c>
      <c r="AR13" s="6189" t="s">
        <v>3364</v>
      </c>
      <c r="AS13" s="6189" t="s">
        <v>3497</v>
      </c>
      <c r="AT13" s="121"/>
      <c r="AU13" s="164"/>
    </row>
    <row r="14" spans="1:47">
      <c r="A14" s="270"/>
      <c r="B14" s="299"/>
      <c r="C14" s="6190"/>
      <c r="D14" s="1790"/>
      <c r="E14" s="1791"/>
      <c r="F14" s="1792"/>
      <c r="G14" s="1793"/>
      <c r="H14" s="1793"/>
      <c r="I14" s="1793"/>
      <c r="J14" s="1793"/>
      <c r="K14" s="1794"/>
      <c r="L14" s="1793"/>
      <c r="M14" s="1793"/>
      <c r="N14" s="1793"/>
      <c r="O14" s="1793"/>
      <c r="P14" s="2046"/>
      <c r="Q14" s="1793"/>
      <c r="R14" s="1793"/>
      <c r="S14" s="1793"/>
      <c r="T14" s="1793"/>
      <c r="U14" s="1793"/>
      <c r="V14" s="1795"/>
      <c r="W14" s="1795"/>
      <c r="X14" s="1795"/>
      <c r="Y14" s="1793"/>
      <c r="Z14" s="1793"/>
      <c r="AA14" s="1796"/>
      <c r="AB14" s="1796"/>
      <c r="AC14" s="1796"/>
      <c r="AD14" s="1797"/>
      <c r="AE14" s="308"/>
      <c r="AF14" s="6191"/>
      <c r="AG14" s="6192"/>
      <c r="AH14" s="2047"/>
      <c r="AI14" s="2048"/>
      <c r="AJ14" s="2049"/>
      <c r="AK14" s="2049"/>
      <c r="AL14" s="2049"/>
      <c r="AM14" s="2049"/>
      <c r="AN14" s="2049"/>
      <c r="AO14" s="1671"/>
      <c r="AP14" s="121"/>
      <c r="AQ14" s="6053"/>
      <c r="AR14" s="6053"/>
      <c r="AS14" s="6053"/>
      <c r="AT14" s="121"/>
      <c r="AU14" s="164"/>
    </row>
    <row r="15" spans="1:47">
      <c r="A15" s="270"/>
      <c r="B15" s="299"/>
      <c r="C15" s="6190" t="s">
        <v>3461</v>
      </c>
      <c r="D15" s="1791"/>
      <c r="E15" s="1791"/>
      <c r="F15" s="1798" t="b">
        <v>1</v>
      </c>
      <c r="G15" s="1799"/>
      <c r="H15" s="1800"/>
      <c r="I15" s="1801"/>
      <c r="J15" s="1794"/>
      <c r="K15" s="1802"/>
      <c r="L15" s="1800"/>
      <c r="M15" s="1800"/>
      <c r="N15" s="1802"/>
      <c r="O15" s="1802"/>
      <c r="P15" s="1803">
        <v>0</v>
      </c>
      <c r="Q15" s="1804"/>
      <c r="R15" s="1802"/>
      <c r="S15" s="1802"/>
      <c r="T15" s="1802"/>
      <c r="U15" s="1802"/>
      <c r="V15" s="1802"/>
      <c r="W15" s="1802"/>
      <c r="X15" s="1802"/>
      <c r="Y15" s="1802"/>
      <c r="Z15" s="1802"/>
      <c r="AA15" s="1802"/>
      <c r="AB15" s="1802"/>
      <c r="AC15" s="1802"/>
      <c r="AD15" s="1805">
        <f>AA15+AB15-AC15</f>
        <v>0</v>
      </c>
      <c r="AE15" s="309"/>
      <c r="AF15" s="6193">
        <f>AG15+AH15</f>
        <v>0</v>
      </c>
      <c r="AG15" s="2050"/>
      <c r="AH15" s="2050"/>
      <c r="AI15" s="2050"/>
      <c r="AJ15" s="2050"/>
      <c r="AK15" s="2050"/>
      <c r="AL15" s="2050"/>
      <c r="AM15" s="2050"/>
      <c r="AN15" s="2023">
        <f>AK15+AL15-AM15</f>
        <v>0</v>
      </c>
      <c r="AO15" s="1580">
        <f>AH15+AJ15</f>
        <v>0</v>
      </c>
      <c r="AP15" s="121"/>
      <c r="AQ15" s="6194"/>
      <c r="AR15" s="6194"/>
      <c r="AS15" s="6194"/>
      <c r="AT15" s="121"/>
      <c r="AU15" s="164"/>
    </row>
    <row r="16" spans="1:47">
      <c r="A16" s="270"/>
      <c r="B16" s="299"/>
      <c r="C16" s="6190" t="s">
        <v>3461</v>
      </c>
      <c r="D16" s="1791"/>
      <c r="E16" s="1791"/>
      <c r="F16" s="1806" t="b">
        <v>0</v>
      </c>
      <c r="G16" s="1799"/>
      <c r="H16" s="1800"/>
      <c r="I16" s="1801"/>
      <c r="J16" s="1794"/>
      <c r="K16" s="1802"/>
      <c r="L16" s="1800"/>
      <c r="M16" s="1800"/>
      <c r="N16" s="1802"/>
      <c r="O16" s="1802"/>
      <c r="P16" s="1803">
        <v>0</v>
      </c>
      <c r="Q16" s="1804"/>
      <c r="R16" s="1802"/>
      <c r="S16" s="1802"/>
      <c r="T16" s="1802"/>
      <c r="U16" s="1802"/>
      <c r="V16" s="1802"/>
      <c r="W16" s="1802"/>
      <c r="X16" s="1802"/>
      <c r="Y16" s="1802"/>
      <c r="Z16" s="1802"/>
      <c r="AA16" s="1802"/>
      <c r="AB16" s="1802"/>
      <c r="AC16" s="1802"/>
      <c r="AD16" s="1805">
        <f t="shared" ref="AD16:AD47" si="0">AA16+AB16-AC16</f>
        <v>0</v>
      </c>
      <c r="AE16" s="308"/>
      <c r="AF16" s="6193">
        <f>AG16+AH16</f>
        <v>0</v>
      </c>
      <c r="AG16" s="2050"/>
      <c r="AH16" s="2050"/>
      <c r="AI16" s="2050"/>
      <c r="AJ16" s="2050"/>
      <c r="AK16" s="2050"/>
      <c r="AL16" s="2050"/>
      <c r="AM16" s="2050"/>
      <c r="AN16" s="2023">
        <f t="shared" ref="AN16:AN45" si="1">AK16+AL16-AM16</f>
        <v>0</v>
      </c>
      <c r="AO16" s="1580">
        <f>AH16+AJ16</f>
        <v>0</v>
      </c>
      <c r="AP16" s="121"/>
      <c r="AQ16" s="6194"/>
      <c r="AR16" s="6194"/>
      <c r="AS16" s="6194"/>
      <c r="AT16" s="121"/>
      <c r="AU16" s="164"/>
    </row>
    <row r="17" spans="1:47">
      <c r="A17" s="270"/>
      <c r="B17" s="299"/>
      <c r="C17" s="6190" t="s">
        <v>3461</v>
      </c>
      <c r="D17" s="1791"/>
      <c r="E17" s="1791"/>
      <c r="F17" s="1806" t="b">
        <v>1</v>
      </c>
      <c r="G17" s="1799"/>
      <c r="H17" s="1800"/>
      <c r="I17" s="1801"/>
      <c r="J17" s="1794"/>
      <c r="K17" s="1802"/>
      <c r="L17" s="1800"/>
      <c r="M17" s="1800"/>
      <c r="N17" s="1802"/>
      <c r="O17" s="1802"/>
      <c r="P17" s="1803">
        <v>0</v>
      </c>
      <c r="Q17" s="1804"/>
      <c r="R17" s="1802"/>
      <c r="S17" s="1802"/>
      <c r="T17" s="1802"/>
      <c r="U17" s="1802"/>
      <c r="V17" s="1802"/>
      <c r="W17" s="1802"/>
      <c r="X17" s="1802"/>
      <c r="Y17" s="1802"/>
      <c r="Z17" s="1802"/>
      <c r="AA17" s="1802"/>
      <c r="AB17" s="1802"/>
      <c r="AC17" s="1802"/>
      <c r="AD17" s="1805">
        <f t="shared" si="0"/>
        <v>0</v>
      </c>
      <c r="AE17" s="308"/>
      <c r="AF17" s="6193">
        <f>AG17+AH17</f>
        <v>0</v>
      </c>
      <c r="AG17" s="2050"/>
      <c r="AH17" s="2050"/>
      <c r="AI17" s="2050"/>
      <c r="AJ17" s="2050"/>
      <c r="AK17" s="2050"/>
      <c r="AL17" s="2050"/>
      <c r="AM17" s="2050"/>
      <c r="AN17" s="2023">
        <f t="shared" si="1"/>
        <v>0</v>
      </c>
      <c r="AO17" s="1580">
        <f>AH17+AJ17</f>
        <v>0</v>
      </c>
      <c r="AP17" s="121"/>
      <c r="AQ17" s="6194"/>
      <c r="AR17" s="6194"/>
      <c r="AS17" s="6194"/>
      <c r="AT17" s="121"/>
      <c r="AU17" s="164"/>
    </row>
    <row r="18" spans="1:47">
      <c r="A18" s="270"/>
      <c r="B18" s="299"/>
      <c r="C18" s="6190" t="s">
        <v>3461</v>
      </c>
      <c r="D18" s="1791"/>
      <c r="E18" s="1791"/>
      <c r="F18" s="1806" t="b">
        <v>1</v>
      </c>
      <c r="G18" s="1799"/>
      <c r="H18" s="1800"/>
      <c r="I18" s="1801"/>
      <c r="J18" s="1794"/>
      <c r="K18" s="1802"/>
      <c r="L18" s="1800"/>
      <c r="M18" s="1800"/>
      <c r="N18" s="1802"/>
      <c r="O18" s="1802"/>
      <c r="P18" s="1803">
        <v>0</v>
      </c>
      <c r="Q18" s="1804"/>
      <c r="R18" s="1802"/>
      <c r="S18" s="1802"/>
      <c r="T18" s="1802"/>
      <c r="U18" s="1802"/>
      <c r="V18" s="1802"/>
      <c r="W18" s="1802"/>
      <c r="X18" s="1802"/>
      <c r="Y18" s="1802"/>
      <c r="Z18" s="1802"/>
      <c r="AA18" s="1802"/>
      <c r="AB18" s="1802"/>
      <c r="AC18" s="1802"/>
      <c r="AD18" s="1805">
        <f t="shared" si="0"/>
        <v>0</v>
      </c>
      <c r="AE18" s="308"/>
      <c r="AF18" s="6193">
        <f t="shared" ref="AF18:AF47" si="2">AG18+AH18</f>
        <v>0</v>
      </c>
      <c r="AG18" s="2050"/>
      <c r="AH18" s="2050"/>
      <c r="AI18" s="2050"/>
      <c r="AJ18" s="2050"/>
      <c r="AK18" s="2050"/>
      <c r="AL18" s="2050"/>
      <c r="AM18" s="2050"/>
      <c r="AN18" s="2023">
        <f t="shared" si="1"/>
        <v>0</v>
      </c>
      <c r="AO18" s="1580">
        <f t="shared" ref="AO18:AO47" si="3">AH18+AJ18</f>
        <v>0</v>
      </c>
      <c r="AP18" s="121"/>
      <c r="AQ18" s="6194"/>
      <c r="AR18" s="6194"/>
      <c r="AS18" s="6194"/>
      <c r="AT18" s="121"/>
      <c r="AU18" s="164"/>
    </row>
    <row r="19" spans="1:47">
      <c r="A19" s="270"/>
      <c r="B19" s="299"/>
      <c r="C19" s="6190" t="s">
        <v>3461</v>
      </c>
      <c r="D19" s="1791"/>
      <c r="E19" s="1791"/>
      <c r="F19" s="1806" t="b">
        <v>1</v>
      </c>
      <c r="G19" s="1799"/>
      <c r="H19" s="1800"/>
      <c r="I19" s="1801"/>
      <c r="J19" s="1794"/>
      <c r="K19" s="1802"/>
      <c r="L19" s="1800"/>
      <c r="M19" s="1800"/>
      <c r="N19" s="1802"/>
      <c r="O19" s="1802"/>
      <c r="P19" s="1803">
        <v>0</v>
      </c>
      <c r="Q19" s="1804"/>
      <c r="R19" s="1802"/>
      <c r="S19" s="1802"/>
      <c r="T19" s="1802"/>
      <c r="U19" s="1802"/>
      <c r="V19" s="1802"/>
      <c r="W19" s="1802"/>
      <c r="X19" s="1802"/>
      <c r="Y19" s="1802"/>
      <c r="Z19" s="1802"/>
      <c r="AA19" s="1802"/>
      <c r="AB19" s="1802"/>
      <c r="AC19" s="1802"/>
      <c r="AD19" s="1805">
        <f t="shared" si="0"/>
        <v>0</v>
      </c>
      <c r="AE19" s="308"/>
      <c r="AF19" s="6193">
        <f t="shared" si="2"/>
        <v>0</v>
      </c>
      <c r="AG19" s="2050"/>
      <c r="AH19" s="2050"/>
      <c r="AI19" s="2050"/>
      <c r="AJ19" s="2050"/>
      <c r="AK19" s="2050"/>
      <c r="AL19" s="2050"/>
      <c r="AM19" s="2050"/>
      <c r="AN19" s="2023">
        <f t="shared" si="1"/>
        <v>0</v>
      </c>
      <c r="AO19" s="1580">
        <f t="shared" si="3"/>
        <v>0</v>
      </c>
      <c r="AP19" s="121"/>
      <c r="AQ19" s="6194"/>
      <c r="AR19" s="6194"/>
      <c r="AS19" s="6194"/>
      <c r="AT19" s="121"/>
      <c r="AU19" s="164"/>
    </row>
    <row r="20" spans="1:47">
      <c r="A20" s="270"/>
      <c r="B20" s="299"/>
      <c r="C20" s="6190" t="s">
        <v>3461</v>
      </c>
      <c r="D20" s="1791"/>
      <c r="E20" s="1791"/>
      <c r="F20" s="1806" t="b">
        <v>1</v>
      </c>
      <c r="G20" s="1799"/>
      <c r="H20" s="1800"/>
      <c r="I20" s="1801"/>
      <c r="J20" s="1794"/>
      <c r="K20" s="1802"/>
      <c r="L20" s="1800"/>
      <c r="M20" s="1800"/>
      <c r="N20" s="1802"/>
      <c r="O20" s="1802"/>
      <c r="P20" s="1803">
        <v>0</v>
      </c>
      <c r="Q20" s="1804"/>
      <c r="R20" s="1802"/>
      <c r="S20" s="1802"/>
      <c r="T20" s="1802"/>
      <c r="U20" s="1802"/>
      <c r="V20" s="1802"/>
      <c r="W20" s="1802"/>
      <c r="X20" s="1802"/>
      <c r="Y20" s="1802"/>
      <c r="Z20" s="1802"/>
      <c r="AA20" s="1802"/>
      <c r="AB20" s="1802"/>
      <c r="AC20" s="1802"/>
      <c r="AD20" s="1805">
        <f t="shared" si="0"/>
        <v>0</v>
      </c>
      <c r="AE20" s="308"/>
      <c r="AF20" s="6193">
        <f t="shared" si="2"/>
        <v>0</v>
      </c>
      <c r="AG20" s="2050"/>
      <c r="AH20" s="2050"/>
      <c r="AI20" s="2050"/>
      <c r="AJ20" s="2050"/>
      <c r="AK20" s="2050"/>
      <c r="AL20" s="2050"/>
      <c r="AM20" s="2050"/>
      <c r="AN20" s="2023">
        <f t="shared" si="1"/>
        <v>0</v>
      </c>
      <c r="AO20" s="1580">
        <f t="shared" si="3"/>
        <v>0</v>
      </c>
      <c r="AP20" s="121"/>
      <c r="AQ20" s="6194"/>
      <c r="AR20" s="6194"/>
      <c r="AS20" s="6194"/>
      <c r="AT20" s="121"/>
      <c r="AU20" s="164"/>
    </row>
    <row r="21" spans="1:47">
      <c r="A21" s="270"/>
      <c r="B21" s="299"/>
      <c r="C21" s="6190" t="s">
        <v>3461</v>
      </c>
      <c r="D21" s="1791"/>
      <c r="E21" s="1791"/>
      <c r="F21" s="1806" t="b">
        <v>1</v>
      </c>
      <c r="G21" s="1799"/>
      <c r="H21" s="1800"/>
      <c r="I21" s="1801"/>
      <c r="J21" s="1794"/>
      <c r="K21" s="1802"/>
      <c r="L21" s="1800"/>
      <c r="M21" s="1800"/>
      <c r="N21" s="1802"/>
      <c r="O21" s="1802"/>
      <c r="P21" s="1803">
        <v>0</v>
      </c>
      <c r="Q21" s="1804"/>
      <c r="R21" s="1802"/>
      <c r="S21" s="1802"/>
      <c r="T21" s="1802"/>
      <c r="U21" s="1802"/>
      <c r="V21" s="1802"/>
      <c r="W21" s="1802"/>
      <c r="X21" s="1802"/>
      <c r="Y21" s="1802"/>
      <c r="Z21" s="1802"/>
      <c r="AA21" s="1802"/>
      <c r="AB21" s="1802"/>
      <c r="AC21" s="1802"/>
      <c r="AD21" s="1805">
        <f t="shared" si="0"/>
        <v>0</v>
      </c>
      <c r="AE21" s="308"/>
      <c r="AF21" s="6193">
        <f t="shared" si="2"/>
        <v>0</v>
      </c>
      <c r="AG21" s="2050"/>
      <c r="AH21" s="2050"/>
      <c r="AI21" s="2050"/>
      <c r="AJ21" s="2050"/>
      <c r="AK21" s="2050"/>
      <c r="AL21" s="2050"/>
      <c r="AM21" s="2050"/>
      <c r="AN21" s="2023">
        <f t="shared" si="1"/>
        <v>0</v>
      </c>
      <c r="AO21" s="1580">
        <f t="shared" si="3"/>
        <v>0</v>
      </c>
      <c r="AP21" s="121"/>
      <c r="AQ21" s="6194"/>
      <c r="AR21" s="6194"/>
      <c r="AS21" s="6194"/>
      <c r="AT21" s="121"/>
      <c r="AU21" s="164"/>
    </row>
    <row r="22" spans="1:47">
      <c r="A22" s="270"/>
      <c r="B22" s="299"/>
      <c r="C22" s="6190" t="s">
        <v>3461</v>
      </c>
      <c r="D22" s="1791"/>
      <c r="E22" s="1791"/>
      <c r="F22" s="1806" t="b">
        <v>1</v>
      </c>
      <c r="G22" s="1799"/>
      <c r="H22" s="1800"/>
      <c r="I22" s="1801"/>
      <c r="J22" s="1794"/>
      <c r="K22" s="1802"/>
      <c r="L22" s="1800"/>
      <c r="M22" s="1800"/>
      <c r="N22" s="1802"/>
      <c r="O22" s="1802"/>
      <c r="P22" s="1803">
        <v>0</v>
      </c>
      <c r="Q22" s="1804"/>
      <c r="R22" s="1802"/>
      <c r="S22" s="1802"/>
      <c r="T22" s="1802"/>
      <c r="U22" s="1802"/>
      <c r="V22" s="1802"/>
      <c r="W22" s="1802"/>
      <c r="X22" s="1802"/>
      <c r="Y22" s="1802"/>
      <c r="Z22" s="1802"/>
      <c r="AA22" s="1802"/>
      <c r="AB22" s="1802"/>
      <c r="AC22" s="1802"/>
      <c r="AD22" s="1805">
        <f t="shared" si="0"/>
        <v>0</v>
      </c>
      <c r="AE22" s="308"/>
      <c r="AF22" s="6193">
        <f t="shared" si="2"/>
        <v>0</v>
      </c>
      <c r="AG22" s="2050"/>
      <c r="AH22" s="2050"/>
      <c r="AI22" s="2050"/>
      <c r="AJ22" s="2050"/>
      <c r="AK22" s="2050"/>
      <c r="AL22" s="2050"/>
      <c r="AM22" s="2050"/>
      <c r="AN22" s="2023">
        <f t="shared" si="1"/>
        <v>0</v>
      </c>
      <c r="AO22" s="1580">
        <f t="shared" si="3"/>
        <v>0</v>
      </c>
      <c r="AP22" s="121"/>
      <c r="AQ22" s="6194"/>
      <c r="AR22" s="6194"/>
      <c r="AS22" s="6194"/>
      <c r="AT22" s="121"/>
      <c r="AU22" s="164"/>
    </row>
    <row r="23" spans="1:47">
      <c r="A23" s="270"/>
      <c r="B23" s="299"/>
      <c r="C23" s="6190" t="s">
        <v>3461</v>
      </c>
      <c r="D23" s="1791"/>
      <c r="E23" s="1791"/>
      <c r="F23" s="1806" t="b">
        <v>1</v>
      </c>
      <c r="G23" s="1799"/>
      <c r="H23" s="1800"/>
      <c r="I23" s="1801"/>
      <c r="J23" s="1794"/>
      <c r="K23" s="1802"/>
      <c r="L23" s="1800"/>
      <c r="M23" s="1800"/>
      <c r="N23" s="1802"/>
      <c r="O23" s="1802"/>
      <c r="P23" s="1803">
        <v>0</v>
      </c>
      <c r="Q23" s="1804"/>
      <c r="R23" s="1802"/>
      <c r="S23" s="1802"/>
      <c r="T23" s="1802"/>
      <c r="U23" s="1802"/>
      <c r="V23" s="1802"/>
      <c r="W23" s="1802"/>
      <c r="X23" s="1802"/>
      <c r="Y23" s="1802"/>
      <c r="Z23" s="1802"/>
      <c r="AA23" s="1802"/>
      <c r="AB23" s="1802"/>
      <c r="AC23" s="1802"/>
      <c r="AD23" s="1805">
        <f t="shared" si="0"/>
        <v>0</v>
      </c>
      <c r="AE23" s="308"/>
      <c r="AF23" s="6193">
        <f t="shared" si="2"/>
        <v>0</v>
      </c>
      <c r="AG23" s="2050"/>
      <c r="AH23" s="2050"/>
      <c r="AI23" s="2050"/>
      <c r="AJ23" s="2050"/>
      <c r="AK23" s="2050"/>
      <c r="AL23" s="2050"/>
      <c r="AM23" s="2050"/>
      <c r="AN23" s="2023">
        <f t="shared" si="1"/>
        <v>0</v>
      </c>
      <c r="AO23" s="1580">
        <f t="shared" si="3"/>
        <v>0</v>
      </c>
      <c r="AP23" s="121"/>
      <c r="AQ23" s="6194"/>
      <c r="AR23" s="6194"/>
      <c r="AS23" s="6194"/>
      <c r="AT23" s="121"/>
      <c r="AU23" s="164"/>
    </row>
    <row r="24" spans="1:47">
      <c r="A24" s="270"/>
      <c r="B24" s="299"/>
      <c r="C24" s="6190" t="s">
        <v>3461</v>
      </c>
      <c r="D24" s="1791"/>
      <c r="E24" s="1791"/>
      <c r="F24" s="1806" t="b">
        <v>1</v>
      </c>
      <c r="G24" s="1799"/>
      <c r="H24" s="1800"/>
      <c r="I24" s="1801"/>
      <c r="J24" s="1794"/>
      <c r="K24" s="1802"/>
      <c r="L24" s="1800"/>
      <c r="M24" s="1800"/>
      <c r="N24" s="1802"/>
      <c r="O24" s="1802"/>
      <c r="P24" s="1803">
        <v>0</v>
      </c>
      <c r="Q24" s="1804"/>
      <c r="R24" s="1802"/>
      <c r="S24" s="1802"/>
      <c r="T24" s="1802"/>
      <c r="U24" s="1802"/>
      <c r="V24" s="1802"/>
      <c r="W24" s="1802"/>
      <c r="X24" s="1802"/>
      <c r="Y24" s="1802"/>
      <c r="Z24" s="1802"/>
      <c r="AA24" s="1802"/>
      <c r="AB24" s="1802"/>
      <c r="AC24" s="1802"/>
      <c r="AD24" s="1805">
        <f t="shared" si="0"/>
        <v>0</v>
      </c>
      <c r="AE24" s="308"/>
      <c r="AF24" s="6193">
        <f t="shared" si="2"/>
        <v>0</v>
      </c>
      <c r="AG24" s="2050"/>
      <c r="AH24" s="2050"/>
      <c r="AI24" s="2050"/>
      <c r="AJ24" s="2050"/>
      <c r="AK24" s="2050"/>
      <c r="AL24" s="2050"/>
      <c r="AM24" s="2050"/>
      <c r="AN24" s="2023">
        <f t="shared" si="1"/>
        <v>0</v>
      </c>
      <c r="AO24" s="1580">
        <f t="shared" si="3"/>
        <v>0</v>
      </c>
      <c r="AP24" s="121"/>
      <c r="AQ24" s="6194"/>
      <c r="AR24" s="6194"/>
      <c r="AS24" s="6194"/>
      <c r="AT24" s="121"/>
      <c r="AU24" s="164"/>
    </row>
    <row r="25" spans="1:47">
      <c r="A25" s="270"/>
      <c r="B25" s="299"/>
      <c r="C25" s="6190" t="s">
        <v>3461</v>
      </c>
      <c r="D25" s="1791"/>
      <c r="E25" s="1791"/>
      <c r="F25" s="1806" t="b">
        <v>1</v>
      </c>
      <c r="G25" s="1799"/>
      <c r="H25" s="1800"/>
      <c r="I25" s="1801"/>
      <c r="J25" s="1794"/>
      <c r="K25" s="1802"/>
      <c r="L25" s="1800"/>
      <c r="M25" s="1800"/>
      <c r="N25" s="1802"/>
      <c r="O25" s="1802"/>
      <c r="P25" s="1803">
        <v>0</v>
      </c>
      <c r="Q25" s="1804"/>
      <c r="R25" s="1802"/>
      <c r="S25" s="1802"/>
      <c r="T25" s="1802"/>
      <c r="U25" s="1802"/>
      <c r="V25" s="1802"/>
      <c r="W25" s="1802"/>
      <c r="X25" s="1802"/>
      <c r="Y25" s="1802"/>
      <c r="Z25" s="1802"/>
      <c r="AA25" s="1802"/>
      <c r="AB25" s="1802"/>
      <c r="AC25" s="1802"/>
      <c r="AD25" s="1805">
        <f t="shared" si="0"/>
        <v>0</v>
      </c>
      <c r="AE25" s="308"/>
      <c r="AF25" s="6193">
        <f t="shared" si="2"/>
        <v>0</v>
      </c>
      <c r="AG25" s="2050"/>
      <c r="AH25" s="2050"/>
      <c r="AI25" s="2050"/>
      <c r="AJ25" s="2050"/>
      <c r="AK25" s="2050"/>
      <c r="AL25" s="2050"/>
      <c r="AM25" s="2050"/>
      <c r="AN25" s="2023">
        <f t="shared" si="1"/>
        <v>0</v>
      </c>
      <c r="AO25" s="1580">
        <f t="shared" si="3"/>
        <v>0</v>
      </c>
      <c r="AP25" s="121"/>
      <c r="AQ25" s="6194"/>
      <c r="AR25" s="6194"/>
      <c r="AS25" s="6194"/>
      <c r="AT25" s="121"/>
      <c r="AU25" s="164"/>
    </row>
    <row r="26" spans="1:47">
      <c r="A26" s="270"/>
      <c r="B26" s="299"/>
      <c r="C26" s="6190" t="s">
        <v>3461</v>
      </c>
      <c r="D26" s="1791"/>
      <c r="E26" s="1791"/>
      <c r="F26" s="1806" t="b">
        <v>0</v>
      </c>
      <c r="G26" s="1799"/>
      <c r="H26" s="1800"/>
      <c r="I26" s="1801"/>
      <c r="J26" s="1794"/>
      <c r="K26" s="1802"/>
      <c r="L26" s="1800"/>
      <c r="M26" s="1800"/>
      <c r="N26" s="1802"/>
      <c r="O26" s="1802"/>
      <c r="P26" s="1803">
        <v>0</v>
      </c>
      <c r="Q26" s="1804"/>
      <c r="R26" s="1802"/>
      <c r="S26" s="1802"/>
      <c r="T26" s="1802"/>
      <c r="U26" s="1802"/>
      <c r="V26" s="1802"/>
      <c r="W26" s="1802"/>
      <c r="X26" s="1802"/>
      <c r="Y26" s="1802"/>
      <c r="Z26" s="1802"/>
      <c r="AA26" s="1802"/>
      <c r="AB26" s="1802"/>
      <c r="AC26" s="1802"/>
      <c r="AD26" s="1805">
        <f t="shared" si="0"/>
        <v>0</v>
      </c>
      <c r="AE26" s="308"/>
      <c r="AF26" s="6193">
        <f t="shared" si="2"/>
        <v>0</v>
      </c>
      <c r="AG26" s="2050"/>
      <c r="AH26" s="2050"/>
      <c r="AI26" s="2050"/>
      <c r="AJ26" s="2050"/>
      <c r="AK26" s="2050"/>
      <c r="AL26" s="2050"/>
      <c r="AM26" s="2050"/>
      <c r="AN26" s="2023">
        <f t="shared" si="1"/>
        <v>0</v>
      </c>
      <c r="AO26" s="1580">
        <f t="shared" si="3"/>
        <v>0</v>
      </c>
      <c r="AP26" s="121"/>
      <c r="AQ26" s="6194"/>
      <c r="AR26" s="6194"/>
      <c r="AS26" s="6194"/>
      <c r="AT26" s="121"/>
      <c r="AU26" s="164"/>
    </row>
    <row r="27" spans="1:47">
      <c r="A27" s="270"/>
      <c r="B27" s="299"/>
      <c r="C27" s="6190" t="s">
        <v>3461</v>
      </c>
      <c r="D27" s="1791"/>
      <c r="E27" s="1791"/>
      <c r="F27" s="1806" t="b">
        <v>1</v>
      </c>
      <c r="G27" s="1799"/>
      <c r="H27" s="1800"/>
      <c r="I27" s="1801"/>
      <c r="J27" s="1794"/>
      <c r="K27" s="1802"/>
      <c r="L27" s="1800"/>
      <c r="M27" s="1800"/>
      <c r="N27" s="1802"/>
      <c r="O27" s="1802"/>
      <c r="P27" s="1803">
        <v>0</v>
      </c>
      <c r="Q27" s="1804"/>
      <c r="R27" s="1802"/>
      <c r="S27" s="1802"/>
      <c r="T27" s="1802"/>
      <c r="U27" s="1802"/>
      <c r="V27" s="1802"/>
      <c r="W27" s="1802"/>
      <c r="X27" s="1802"/>
      <c r="Y27" s="1802"/>
      <c r="Z27" s="1802"/>
      <c r="AA27" s="1802"/>
      <c r="AB27" s="1802"/>
      <c r="AC27" s="1802"/>
      <c r="AD27" s="1805">
        <f t="shared" si="0"/>
        <v>0</v>
      </c>
      <c r="AE27" s="308"/>
      <c r="AF27" s="6193">
        <f t="shared" si="2"/>
        <v>0</v>
      </c>
      <c r="AG27" s="2050"/>
      <c r="AH27" s="2050"/>
      <c r="AI27" s="2050"/>
      <c r="AJ27" s="2050"/>
      <c r="AK27" s="2050"/>
      <c r="AL27" s="2050"/>
      <c r="AM27" s="2050"/>
      <c r="AN27" s="2023">
        <f t="shared" si="1"/>
        <v>0</v>
      </c>
      <c r="AO27" s="1580">
        <f t="shared" si="3"/>
        <v>0</v>
      </c>
      <c r="AP27" s="121"/>
      <c r="AQ27" s="6194"/>
      <c r="AR27" s="6194"/>
      <c r="AS27" s="6194"/>
      <c r="AT27" s="121"/>
      <c r="AU27" s="164"/>
    </row>
    <row r="28" spans="1:47">
      <c r="A28" s="270"/>
      <c r="B28" s="299"/>
      <c r="C28" s="6190" t="s">
        <v>3461</v>
      </c>
      <c r="D28" s="1791"/>
      <c r="E28" s="1791"/>
      <c r="F28" s="1806" t="b">
        <v>1</v>
      </c>
      <c r="G28" s="1799"/>
      <c r="H28" s="1800"/>
      <c r="I28" s="1801"/>
      <c r="J28" s="1794"/>
      <c r="K28" s="1802"/>
      <c r="L28" s="1800"/>
      <c r="M28" s="1800"/>
      <c r="N28" s="1802"/>
      <c r="O28" s="1802"/>
      <c r="P28" s="1803">
        <v>0</v>
      </c>
      <c r="Q28" s="1804"/>
      <c r="R28" s="1802"/>
      <c r="S28" s="1802"/>
      <c r="T28" s="1802"/>
      <c r="U28" s="1802"/>
      <c r="V28" s="1802"/>
      <c r="W28" s="1802"/>
      <c r="X28" s="1802"/>
      <c r="Y28" s="1802"/>
      <c r="Z28" s="1802"/>
      <c r="AA28" s="1802"/>
      <c r="AB28" s="1802"/>
      <c r="AC28" s="1802"/>
      <c r="AD28" s="1805">
        <f t="shared" si="0"/>
        <v>0</v>
      </c>
      <c r="AE28" s="308"/>
      <c r="AF28" s="6193">
        <f t="shared" si="2"/>
        <v>0</v>
      </c>
      <c r="AG28" s="2050"/>
      <c r="AH28" s="2050"/>
      <c r="AI28" s="2050"/>
      <c r="AJ28" s="2050"/>
      <c r="AK28" s="2050"/>
      <c r="AL28" s="2050"/>
      <c r="AM28" s="2050"/>
      <c r="AN28" s="2023">
        <f t="shared" si="1"/>
        <v>0</v>
      </c>
      <c r="AO28" s="1580">
        <f t="shared" si="3"/>
        <v>0</v>
      </c>
      <c r="AP28" s="121"/>
      <c r="AQ28" s="6194"/>
      <c r="AR28" s="6194"/>
      <c r="AS28" s="6194"/>
      <c r="AT28" s="121"/>
      <c r="AU28" s="164"/>
    </row>
    <row r="29" spans="1:47">
      <c r="A29" s="270"/>
      <c r="B29" s="299"/>
      <c r="C29" s="6190" t="s">
        <v>3461</v>
      </c>
      <c r="D29" s="1791"/>
      <c r="E29" s="1791"/>
      <c r="F29" s="1806" t="b">
        <v>1</v>
      </c>
      <c r="G29" s="1799"/>
      <c r="H29" s="1800"/>
      <c r="I29" s="1801"/>
      <c r="J29" s="1794"/>
      <c r="K29" s="1802"/>
      <c r="L29" s="1800"/>
      <c r="M29" s="1800"/>
      <c r="N29" s="1802"/>
      <c r="O29" s="1802"/>
      <c r="P29" s="1803">
        <v>0</v>
      </c>
      <c r="Q29" s="1804"/>
      <c r="R29" s="1802"/>
      <c r="S29" s="1802"/>
      <c r="T29" s="1802"/>
      <c r="U29" s="1802"/>
      <c r="V29" s="1802"/>
      <c r="W29" s="1802"/>
      <c r="X29" s="1802"/>
      <c r="Y29" s="1802"/>
      <c r="Z29" s="1802"/>
      <c r="AA29" s="1802"/>
      <c r="AB29" s="1802"/>
      <c r="AC29" s="1802"/>
      <c r="AD29" s="1805">
        <f t="shared" si="0"/>
        <v>0</v>
      </c>
      <c r="AE29" s="308"/>
      <c r="AF29" s="6193">
        <f t="shared" si="2"/>
        <v>0</v>
      </c>
      <c r="AG29" s="2050"/>
      <c r="AH29" s="2050"/>
      <c r="AI29" s="2050"/>
      <c r="AJ29" s="2050"/>
      <c r="AK29" s="2050"/>
      <c r="AL29" s="2050"/>
      <c r="AM29" s="2050"/>
      <c r="AN29" s="2023">
        <f t="shared" si="1"/>
        <v>0</v>
      </c>
      <c r="AO29" s="1580">
        <f t="shared" si="3"/>
        <v>0</v>
      </c>
      <c r="AP29" s="121"/>
      <c r="AQ29" s="6194"/>
      <c r="AR29" s="6194"/>
      <c r="AS29" s="6194"/>
      <c r="AT29" s="121"/>
      <c r="AU29" s="164"/>
    </row>
    <row r="30" spans="1:47">
      <c r="A30" s="270"/>
      <c r="B30" s="299"/>
      <c r="C30" s="6190" t="s">
        <v>3461</v>
      </c>
      <c r="D30" s="1791"/>
      <c r="E30" s="1791"/>
      <c r="F30" s="1806" t="b">
        <v>1</v>
      </c>
      <c r="G30" s="1799"/>
      <c r="H30" s="1800"/>
      <c r="I30" s="1801"/>
      <c r="J30" s="1794"/>
      <c r="K30" s="1802"/>
      <c r="L30" s="1800"/>
      <c r="M30" s="1800"/>
      <c r="N30" s="1802"/>
      <c r="O30" s="1802"/>
      <c r="P30" s="1803">
        <v>0</v>
      </c>
      <c r="Q30" s="1804"/>
      <c r="R30" s="1802"/>
      <c r="S30" s="1802"/>
      <c r="T30" s="1802"/>
      <c r="U30" s="1802"/>
      <c r="V30" s="1802"/>
      <c r="W30" s="1802"/>
      <c r="X30" s="1802"/>
      <c r="Y30" s="1802"/>
      <c r="Z30" s="1802"/>
      <c r="AA30" s="1802"/>
      <c r="AB30" s="1802"/>
      <c r="AC30" s="1802"/>
      <c r="AD30" s="1805">
        <f t="shared" si="0"/>
        <v>0</v>
      </c>
      <c r="AE30" s="308"/>
      <c r="AF30" s="6193">
        <f t="shared" si="2"/>
        <v>0</v>
      </c>
      <c r="AG30" s="2050"/>
      <c r="AH30" s="2050"/>
      <c r="AI30" s="2050"/>
      <c r="AJ30" s="2050"/>
      <c r="AK30" s="2050"/>
      <c r="AL30" s="2050"/>
      <c r="AM30" s="2050"/>
      <c r="AN30" s="2023">
        <f t="shared" si="1"/>
        <v>0</v>
      </c>
      <c r="AO30" s="1580">
        <f t="shared" si="3"/>
        <v>0</v>
      </c>
      <c r="AP30" s="121"/>
      <c r="AQ30" s="6194"/>
      <c r="AR30" s="6194"/>
      <c r="AS30" s="6194"/>
      <c r="AT30" s="121"/>
      <c r="AU30" s="164"/>
    </row>
    <row r="31" spans="1:47">
      <c r="A31" s="270"/>
      <c r="B31" s="299"/>
      <c r="C31" s="6190" t="s">
        <v>3461</v>
      </c>
      <c r="D31" s="1791"/>
      <c r="E31" s="1791"/>
      <c r="F31" s="1806" t="b">
        <v>1</v>
      </c>
      <c r="G31" s="1799"/>
      <c r="H31" s="1800"/>
      <c r="I31" s="1801"/>
      <c r="J31" s="1794"/>
      <c r="K31" s="1802"/>
      <c r="L31" s="1800"/>
      <c r="M31" s="1800"/>
      <c r="N31" s="1802"/>
      <c r="O31" s="1802"/>
      <c r="P31" s="1803">
        <v>0</v>
      </c>
      <c r="Q31" s="1804"/>
      <c r="R31" s="1802"/>
      <c r="S31" s="1802"/>
      <c r="T31" s="1802"/>
      <c r="U31" s="1802"/>
      <c r="V31" s="1802"/>
      <c r="W31" s="1802"/>
      <c r="X31" s="1802"/>
      <c r="Y31" s="1802"/>
      <c r="Z31" s="1802"/>
      <c r="AA31" s="1802"/>
      <c r="AB31" s="1802"/>
      <c r="AC31" s="1802"/>
      <c r="AD31" s="1805">
        <f t="shared" si="0"/>
        <v>0</v>
      </c>
      <c r="AE31" s="308"/>
      <c r="AF31" s="6193">
        <f t="shared" si="2"/>
        <v>0</v>
      </c>
      <c r="AG31" s="2050"/>
      <c r="AH31" s="2050"/>
      <c r="AI31" s="2050"/>
      <c r="AJ31" s="2050"/>
      <c r="AK31" s="2050"/>
      <c r="AL31" s="2050"/>
      <c r="AM31" s="2050"/>
      <c r="AN31" s="2023">
        <f t="shared" si="1"/>
        <v>0</v>
      </c>
      <c r="AO31" s="1580">
        <f t="shared" si="3"/>
        <v>0</v>
      </c>
      <c r="AP31" s="121"/>
      <c r="AQ31" s="6194"/>
      <c r="AR31" s="6194"/>
      <c r="AS31" s="6194"/>
      <c r="AT31" s="121"/>
      <c r="AU31" s="164"/>
    </row>
    <row r="32" spans="1:47">
      <c r="A32" s="270"/>
      <c r="B32" s="299"/>
      <c r="C32" s="6190" t="s">
        <v>3461</v>
      </c>
      <c r="D32" s="1791"/>
      <c r="E32" s="1791"/>
      <c r="F32" s="1806" t="b">
        <v>1</v>
      </c>
      <c r="G32" s="1799"/>
      <c r="H32" s="1800"/>
      <c r="I32" s="1801"/>
      <c r="J32" s="1794"/>
      <c r="K32" s="1802"/>
      <c r="L32" s="1800"/>
      <c r="M32" s="1800"/>
      <c r="N32" s="1802"/>
      <c r="O32" s="1802"/>
      <c r="P32" s="1803">
        <v>0</v>
      </c>
      <c r="Q32" s="1804"/>
      <c r="R32" s="1802"/>
      <c r="S32" s="1802"/>
      <c r="T32" s="1802"/>
      <c r="U32" s="1802"/>
      <c r="V32" s="1802"/>
      <c r="W32" s="1802"/>
      <c r="X32" s="1802"/>
      <c r="Y32" s="1802"/>
      <c r="Z32" s="1802"/>
      <c r="AA32" s="1802"/>
      <c r="AB32" s="1802"/>
      <c r="AC32" s="1802"/>
      <c r="AD32" s="1805">
        <f t="shared" si="0"/>
        <v>0</v>
      </c>
      <c r="AE32" s="308"/>
      <c r="AF32" s="6193">
        <f t="shared" si="2"/>
        <v>0</v>
      </c>
      <c r="AG32" s="2050"/>
      <c r="AH32" s="2050"/>
      <c r="AI32" s="2050"/>
      <c r="AJ32" s="2050"/>
      <c r="AK32" s="2050"/>
      <c r="AL32" s="2050"/>
      <c r="AM32" s="2050"/>
      <c r="AN32" s="2023">
        <f t="shared" si="1"/>
        <v>0</v>
      </c>
      <c r="AO32" s="1580">
        <f t="shared" si="3"/>
        <v>0</v>
      </c>
      <c r="AP32" s="121"/>
      <c r="AQ32" s="6194"/>
      <c r="AR32" s="6194"/>
      <c r="AS32" s="6194"/>
      <c r="AT32" s="121"/>
      <c r="AU32" s="164"/>
    </row>
    <row r="33" spans="1:50">
      <c r="A33" s="270"/>
      <c r="B33" s="299"/>
      <c r="C33" s="6190" t="s">
        <v>3461</v>
      </c>
      <c r="D33" s="1791"/>
      <c r="E33" s="1791"/>
      <c r="F33" s="1806" t="b">
        <v>1</v>
      </c>
      <c r="G33" s="1799"/>
      <c r="H33" s="1800"/>
      <c r="I33" s="1801"/>
      <c r="J33" s="1794"/>
      <c r="K33" s="1802"/>
      <c r="L33" s="1800"/>
      <c r="M33" s="1800"/>
      <c r="N33" s="1802"/>
      <c r="O33" s="1802"/>
      <c r="P33" s="1803">
        <v>0</v>
      </c>
      <c r="Q33" s="1804"/>
      <c r="R33" s="1802"/>
      <c r="S33" s="1802"/>
      <c r="T33" s="1802"/>
      <c r="U33" s="1802"/>
      <c r="V33" s="1802"/>
      <c r="W33" s="1802"/>
      <c r="X33" s="1802"/>
      <c r="Y33" s="1802"/>
      <c r="Z33" s="1802"/>
      <c r="AA33" s="1802"/>
      <c r="AB33" s="1802"/>
      <c r="AC33" s="1802"/>
      <c r="AD33" s="1805">
        <f t="shared" si="0"/>
        <v>0</v>
      </c>
      <c r="AE33" s="308"/>
      <c r="AF33" s="6193">
        <f t="shared" si="2"/>
        <v>0</v>
      </c>
      <c r="AG33" s="2050"/>
      <c r="AH33" s="2050"/>
      <c r="AI33" s="2050"/>
      <c r="AJ33" s="2050"/>
      <c r="AK33" s="2050"/>
      <c r="AL33" s="2050"/>
      <c r="AM33" s="2050"/>
      <c r="AN33" s="2023">
        <f t="shared" si="1"/>
        <v>0</v>
      </c>
      <c r="AO33" s="1580">
        <f t="shared" si="3"/>
        <v>0</v>
      </c>
      <c r="AP33" s="121"/>
      <c r="AQ33" s="6194"/>
      <c r="AR33" s="6194"/>
      <c r="AS33" s="6194"/>
      <c r="AT33" s="121"/>
      <c r="AU33" s="164"/>
    </row>
    <row r="34" spans="1:50">
      <c r="A34" s="270"/>
      <c r="B34" s="299"/>
      <c r="C34" s="6190" t="s">
        <v>3461</v>
      </c>
      <c r="D34" s="1791"/>
      <c r="E34" s="1791"/>
      <c r="F34" s="1806" t="b">
        <v>1</v>
      </c>
      <c r="G34" s="1799"/>
      <c r="H34" s="1800"/>
      <c r="I34" s="1801"/>
      <c r="J34" s="1794"/>
      <c r="K34" s="1802"/>
      <c r="L34" s="1800"/>
      <c r="M34" s="1800"/>
      <c r="N34" s="1802"/>
      <c r="O34" s="1802"/>
      <c r="P34" s="1803">
        <v>0</v>
      </c>
      <c r="Q34" s="1804"/>
      <c r="R34" s="1802"/>
      <c r="S34" s="1802"/>
      <c r="T34" s="1802"/>
      <c r="U34" s="1802"/>
      <c r="V34" s="1802"/>
      <c r="W34" s="1802"/>
      <c r="X34" s="1802"/>
      <c r="Y34" s="1802"/>
      <c r="Z34" s="1802"/>
      <c r="AA34" s="1802"/>
      <c r="AB34" s="1802"/>
      <c r="AC34" s="1802"/>
      <c r="AD34" s="1805">
        <f t="shared" si="0"/>
        <v>0</v>
      </c>
      <c r="AE34" s="308"/>
      <c r="AF34" s="6193">
        <f t="shared" si="2"/>
        <v>0</v>
      </c>
      <c r="AG34" s="2050"/>
      <c r="AH34" s="2050"/>
      <c r="AI34" s="2050"/>
      <c r="AJ34" s="2050"/>
      <c r="AK34" s="2050"/>
      <c r="AL34" s="2050"/>
      <c r="AM34" s="2050"/>
      <c r="AN34" s="2023">
        <f t="shared" si="1"/>
        <v>0</v>
      </c>
      <c r="AO34" s="1580">
        <f t="shared" si="3"/>
        <v>0</v>
      </c>
      <c r="AP34" s="121"/>
      <c r="AQ34" s="6194"/>
      <c r="AR34" s="6194"/>
      <c r="AS34" s="6194"/>
      <c r="AT34" s="121"/>
      <c r="AU34" s="164"/>
    </row>
    <row r="35" spans="1:50">
      <c r="A35" s="270"/>
      <c r="B35" s="299"/>
      <c r="C35" s="6190" t="s">
        <v>3461</v>
      </c>
      <c r="D35" s="1791"/>
      <c r="E35" s="1791"/>
      <c r="F35" s="1806" t="b">
        <v>1</v>
      </c>
      <c r="G35" s="1799"/>
      <c r="H35" s="1800"/>
      <c r="I35" s="1801"/>
      <c r="J35" s="1794"/>
      <c r="K35" s="1802"/>
      <c r="L35" s="1800"/>
      <c r="M35" s="1800"/>
      <c r="N35" s="1802"/>
      <c r="O35" s="1802"/>
      <c r="P35" s="1803">
        <v>0</v>
      </c>
      <c r="Q35" s="1804"/>
      <c r="R35" s="1802"/>
      <c r="S35" s="1802"/>
      <c r="T35" s="1802"/>
      <c r="U35" s="1802"/>
      <c r="V35" s="1802"/>
      <c r="W35" s="1802"/>
      <c r="X35" s="1802"/>
      <c r="Y35" s="1802"/>
      <c r="Z35" s="1802"/>
      <c r="AA35" s="1802"/>
      <c r="AB35" s="1802"/>
      <c r="AC35" s="1802"/>
      <c r="AD35" s="1805">
        <f t="shared" si="0"/>
        <v>0</v>
      </c>
      <c r="AE35" s="308"/>
      <c r="AF35" s="6193">
        <f t="shared" si="2"/>
        <v>0</v>
      </c>
      <c r="AG35" s="2050"/>
      <c r="AH35" s="2050"/>
      <c r="AI35" s="2050"/>
      <c r="AJ35" s="2050"/>
      <c r="AK35" s="2050"/>
      <c r="AL35" s="2050"/>
      <c r="AM35" s="2050"/>
      <c r="AN35" s="2023">
        <f t="shared" si="1"/>
        <v>0</v>
      </c>
      <c r="AO35" s="1580">
        <f t="shared" si="3"/>
        <v>0</v>
      </c>
      <c r="AP35" s="121"/>
      <c r="AQ35" s="6194"/>
      <c r="AR35" s="6194"/>
      <c r="AS35" s="6194"/>
      <c r="AT35" s="121"/>
      <c r="AU35" s="164"/>
    </row>
    <row r="36" spans="1:50">
      <c r="A36" s="270"/>
      <c r="B36" s="299"/>
      <c r="C36" s="6190" t="s">
        <v>3461</v>
      </c>
      <c r="D36" s="1791"/>
      <c r="E36" s="1791"/>
      <c r="F36" s="1806" t="b">
        <v>1</v>
      </c>
      <c r="G36" s="1799"/>
      <c r="H36" s="1800"/>
      <c r="I36" s="1801"/>
      <c r="J36" s="1794"/>
      <c r="K36" s="1802"/>
      <c r="L36" s="1800"/>
      <c r="M36" s="1800"/>
      <c r="N36" s="1802"/>
      <c r="O36" s="1802"/>
      <c r="P36" s="1803">
        <v>0</v>
      </c>
      <c r="Q36" s="1804"/>
      <c r="R36" s="1802"/>
      <c r="S36" s="1802"/>
      <c r="T36" s="1802"/>
      <c r="U36" s="1802"/>
      <c r="V36" s="1802"/>
      <c r="W36" s="1802"/>
      <c r="X36" s="1802"/>
      <c r="Y36" s="1802"/>
      <c r="Z36" s="1802"/>
      <c r="AA36" s="1802"/>
      <c r="AB36" s="1802"/>
      <c r="AC36" s="1802"/>
      <c r="AD36" s="1805">
        <f t="shared" si="0"/>
        <v>0</v>
      </c>
      <c r="AE36" s="308"/>
      <c r="AF36" s="6193">
        <f t="shared" si="2"/>
        <v>0</v>
      </c>
      <c r="AG36" s="2050"/>
      <c r="AH36" s="2050"/>
      <c r="AI36" s="2050"/>
      <c r="AJ36" s="2050"/>
      <c r="AK36" s="2050"/>
      <c r="AL36" s="2050"/>
      <c r="AM36" s="2050"/>
      <c r="AN36" s="2023">
        <f t="shared" si="1"/>
        <v>0</v>
      </c>
      <c r="AO36" s="1580">
        <f t="shared" si="3"/>
        <v>0</v>
      </c>
      <c r="AP36" s="121"/>
      <c r="AQ36" s="6194"/>
      <c r="AR36" s="6194"/>
      <c r="AS36" s="6194"/>
      <c r="AT36" s="121"/>
      <c r="AU36" s="164"/>
    </row>
    <row r="37" spans="1:50">
      <c r="A37" s="270"/>
      <c r="B37" s="299"/>
      <c r="C37" s="6190" t="s">
        <v>3461</v>
      </c>
      <c r="D37" s="1791"/>
      <c r="E37" s="1791"/>
      <c r="F37" s="1806" t="b">
        <v>1</v>
      </c>
      <c r="G37" s="1799"/>
      <c r="H37" s="1800"/>
      <c r="I37" s="1801"/>
      <c r="J37" s="1794"/>
      <c r="K37" s="1802"/>
      <c r="L37" s="1800"/>
      <c r="M37" s="1800"/>
      <c r="N37" s="1802"/>
      <c r="O37" s="1802"/>
      <c r="P37" s="1803">
        <v>0</v>
      </c>
      <c r="Q37" s="1804"/>
      <c r="R37" s="1802"/>
      <c r="S37" s="1802"/>
      <c r="T37" s="1802"/>
      <c r="U37" s="1802"/>
      <c r="V37" s="1802"/>
      <c r="W37" s="1802"/>
      <c r="X37" s="1802"/>
      <c r="Y37" s="1802"/>
      <c r="Z37" s="1802"/>
      <c r="AA37" s="1802"/>
      <c r="AB37" s="1802"/>
      <c r="AC37" s="1802"/>
      <c r="AD37" s="1805">
        <f t="shared" si="0"/>
        <v>0</v>
      </c>
      <c r="AE37" s="308"/>
      <c r="AF37" s="6193">
        <f t="shared" si="2"/>
        <v>0</v>
      </c>
      <c r="AG37" s="2050"/>
      <c r="AH37" s="2050"/>
      <c r="AI37" s="2050"/>
      <c r="AJ37" s="2050"/>
      <c r="AK37" s="2050"/>
      <c r="AL37" s="2050"/>
      <c r="AM37" s="2050"/>
      <c r="AN37" s="2023">
        <f t="shared" si="1"/>
        <v>0</v>
      </c>
      <c r="AO37" s="1580">
        <f t="shared" si="3"/>
        <v>0</v>
      </c>
      <c r="AP37" s="121"/>
      <c r="AQ37" s="6194"/>
      <c r="AR37" s="6194"/>
      <c r="AS37" s="6194"/>
      <c r="AT37" s="121"/>
      <c r="AU37" s="164"/>
    </row>
    <row r="38" spans="1:50">
      <c r="A38" s="270"/>
      <c r="B38" s="299"/>
      <c r="C38" s="6190" t="s">
        <v>3461</v>
      </c>
      <c r="D38" s="1791"/>
      <c r="E38" s="1791"/>
      <c r="F38" s="1806" t="b">
        <v>1</v>
      </c>
      <c r="G38" s="1799"/>
      <c r="H38" s="1800"/>
      <c r="I38" s="1801"/>
      <c r="J38" s="1794"/>
      <c r="K38" s="1802"/>
      <c r="L38" s="1800"/>
      <c r="M38" s="1800"/>
      <c r="N38" s="1802"/>
      <c r="O38" s="1802"/>
      <c r="P38" s="1803">
        <v>0</v>
      </c>
      <c r="Q38" s="1804"/>
      <c r="R38" s="1802"/>
      <c r="S38" s="1802"/>
      <c r="T38" s="1802"/>
      <c r="U38" s="1802"/>
      <c r="V38" s="1802"/>
      <c r="W38" s="1802"/>
      <c r="X38" s="1802"/>
      <c r="Y38" s="1802"/>
      <c r="Z38" s="1802"/>
      <c r="AA38" s="1802"/>
      <c r="AB38" s="1802"/>
      <c r="AC38" s="1802"/>
      <c r="AD38" s="1805">
        <f t="shared" si="0"/>
        <v>0</v>
      </c>
      <c r="AE38" s="308"/>
      <c r="AF38" s="6193">
        <f t="shared" si="2"/>
        <v>0</v>
      </c>
      <c r="AG38" s="2050"/>
      <c r="AH38" s="2050"/>
      <c r="AI38" s="2050"/>
      <c r="AJ38" s="2050"/>
      <c r="AK38" s="2050"/>
      <c r="AL38" s="2050"/>
      <c r="AM38" s="2050"/>
      <c r="AN38" s="2023">
        <f t="shared" si="1"/>
        <v>0</v>
      </c>
      <c r="AO38" s="1580">
        <f t="shared" si="3"/>
        <v>0</v>
      </c>
      <c r="AP38" s="121"/>
      <c r="AQ38" s="6194"/>
      <c r="AR38" s="6194"/>
      <c r="AS38" s="6194"/>
      <c r="AT38" s="121"/>
      <c r="AU38" s="164"/>
    </row>
    <row r="39" spans="1:50">
      <c r="A39" s="270"/>
      <c r="B39" s="299"/>
      <c r="C39" s="6190" t="s">
        <v>3461</v>
      </c>
      <c r="D39" s="1791"/>
      <c r="E39" s="1791"/>
      <c r="F39" s="1806" t="b">
        <v>1</v>
      </c>
      <c r="G39" s="1799"/>
      <c r="H39" s="1800"/>
      <c r="I39" s="1801"/>
      <c r="J39" s="1794"/>
      <c r="K39" s="1802"/>
      <c r="L39" s="1800"/>
      <c r="M39" s="1800"/>
      <c r="N39" s="1802"/>
      <c r="O39" s="1802"/>
      <c r="P39" s="1803">
        <v>0</v>
      </c>
      <c r="Q39" s="1804"/>
      <c r="R39" s="1802"/>
      <c r="S39" s="1802"/>
      <c r="T39" s="1802"/>
      <c r="U39" s="1802"/>
      <c r="V39" s="1802"/>
      <c r="W39" s="1802"/>
      <c r="X39" s="1802"/>
      <c r="Y39" s="1802"/>
      <c r="Z39" s="1802"/>
      <c r="AA39" s="1802"/>
      <c r="AB39" s="1802"/>
      <c r="AC39" s="1802"/>
      <c r="AD39" s="1805">
        <f t="shared" si="0"/>
        <v>0</v>
      </c>
      <c r="AE39" s="308"/>
      <c r="AF39" s="6193">
        <f t="shared" si="2"/>
        <v>0</v>
      </c>
      <c r="AG39" s="2050"/>
      <c r="AH39" s="2050"/>
      <c r="AI39" s="2050"/>
      <c r="AJ39" s="2050"/>
      <c r="AK39" s="2050"/>
      <c r="AL39" s="2050"/>
      <c r="AM39" s="2050"/>
      <c r="AN39" s="2023">
        <f t="shared" si="1"/>
        <v>0</v>
      </c>
      <c r="AO39" s="1580">
        <f t="shared" si="3"/>
        <v>0</v>
      </c>
      <c r="AP39" s="121"/>
      <c r="AQ39" s="6194"/>
      <c r="AR39" s="6194"/>
      <c r="AS39" s="6194"/>
      <c r="AT39" s="121"/>
      <c r="AU39" s="164"/>
    </row>
    <row r="40" spans="1:50">
      <c r="A40" s="270"/>
      <c r="B40" s="299"/>
      <c r="C40" s="6190" t="s">
        <v>3461</v>
      </c>
      <c r="D40" s="1791"/>
      <c r="E40" s="1791"/>
      <c r="F40" s="1806" t="b">
        <v>1</v>
      </c>
      <c r="G40" s="1799"/>
      <c r="H40" s="1800"/>
      <c r="I40" s="1801"/>
      <c r="J40" s="1794"/>
      <c r="K40" s="1802"/>
      <c r="L40" s="1800"/>
      <c r="M40" s="1800"/>
      <c r="N40" s="1802"/>
      <c r="O40" s="1802"/>
      <c r="P40" s="1803">
        <v>0</v>
      </c>
      <c r="Q40" s="1804"/>
      <c r="R40" s="1802"/>
      <c r="S40" s="1802"/>
      <c r="T40" s="1802"/>
      <c r="U40" s="1802"/>
      <c r="V40" s="1802"/>
      <c r="W40" s="1802"/>
      <c r="X40" s="1802"/>
      <c r="Y40" s="1802"/>
      <c r="Z40" s="1802"/>
      <c r="AA40" s="1802"/>
      <c r="AB40" s="1802"/>
      <c r="AC40" s="1802"/>
      <c r="AD40" s="1805">
        <f t="shared" si="0"/>
        <v>0</v>
      </c>
      <c r="AE40" s="308"/>
      <c r="AF40" s="6193">
        <f t="shared" si="2"/>
        <v>0</v>
      </c>
      <c r="AG40" s="2050"/>
      <c r="AH40" s="2050"/>
      <c r="AI40" s="2050"/>
      <c r="AJ40" s="2050"/>
      <c r="AK40" s="2050"/>
      <c r="AL40" s="2050"/>
      <c r="AM40" s="2050"/>
      <c r="AN40" s="2023">
        <f t="shared" si="1"/>
        <v>0</v>
      </c>
      <c r="AO40" s="1580">
        <f t="shared" si="3"/>
        <v>0</v>
      </c>
      <c r="AP40" s="121"/>
      <c r="AQ40" s="6194"/>
      <c r="AR40" s="6194"/>
      <c r="AS40" s="6194"/>
      <c r="AT40" s="121"/>
      <c r="AU40" s="164"/>
    </row>
    <row r="41" spans="1:50">
      <c r="A41" s="270"/>
      <c r="B41" s="299"/>
      <c r="C41" s="6190" t="s">
        <v>3461</v>
      </c>
      <c r="D41" s="1791"/>
      <c r="E41" s="1791"/>
      <c r="F41" s="1806" t="b">
        <v>1</v>
      </c>
      <c r="G41" s="1799"/>
      <c r="H41" s="1800"/>
      <c r="I41" s="1801"/>
      <c r="J41" s="1794"/>
      <c r="K41" s="1802"/>
      <c r="L41" s="1800"/>
      <c r="M41" s="1800"/>
      <c r="N41" s="1802"/>
      <c r="O41" s="1802"/>
      <c r="P41" s="1803">
        <v>0</v>
      </c>
      <c r="Q41" s="1804"/>
      <c r="R41" s="1802"/>
      <c r="S41" s="1802"/>
      <c r="T41" s="1802"/>
      <c r="U41" s="1802"/>
      <c r="V41" s="1802"/>
      <c r="W41" s="1802"/>
      <c r="X41" s="1802"/>
      <c r="Y41" s="1802"/>
      <c r="Z41" s="1802"/>
      <c r="AA41" s="1802"/>
      <c r="AB41" s="1802"/>
      <c r="AC41" s="1802"/>
      <c r="AD41" s="1805">
        <f t="shared" si="0"/>
        <v>0</v>
      </c>
      <c r="AE41" s="308"/>
      <c r="AF41" s="6193">
        <f t="shared" si="2"/>
        <v>0</v>
      </c>
      <c r="AG41" s="2050"/>
      <c r="AH41" s="2050"/>
      <c r="AI41" s="2050"/>
      <c r="AJ41" s="2050"/>
      <c r="AK41" s="2050"/>
      <c r="AL41" s="2050"/>
      <c r="AM41" s="2050"/>
      <c r="AN41" s="2023">
        <f t="shared" si="1"/>
        <v>0</v>
      </c>
      <c r="AO41" s="1580">
        <f t="shared" si="3"/>
        <v>0</v>
      </c>
      <c r="AP41" s="121"/>
      <c r="AQ41" s="6194"/>
      <c r="AR41" s="6194"/>
      <c r="AS41" s="6194"/>
      <c r="AT41" s="121"/>
      <c r="AU41" s="164"/>
    </row>
    <row r="42" spans="1:50">
      <c r="A42" s="270"/>
      <c r="B42" s="299"/>
      <c r="C42" s="6190" t="s">
        <v>3461</v>
      </c>
      <c r="D42" s="1791"/>
      <c r="E42" s="1791"/>
      <c r="F42" s="1806" t="b">
        <v>1</v>
      </c>
      <c r="G42" s="1799"/>
      <c r="H42" s="1800"/>
      <c r="I42" s="1801"/>
      <c r="J42" s="1794"/>
      <c r="K42" s="1802"/>
      <c r="L42" s="1800"/>
      <c r="M42" s="1800"/>
      <c r="N42" s="1802"/>
      <c r="O42" s="1802"/>
      <c r="P42" s="1803">
        <v>0</v>
      </c>
      <c r="Q42" s="1804"/>
      <c r="R42" s="1802"/>
      <c r="S42" s="1802"/>
      <c r="T42" s="1802"/>
      <c r="U42" s="1802"/>
      <c r="V42" s="1802"/>
      <c r="W42" s="1802"/>
      <c r="X42" s="1802"/>
      <c r="Y42" s="1802"/>
      <c r="Z42" s="1802"/>
      <c r="AA42" s="1802"/>
      <c r="AB42" s="1802"/>
      <c r="AC42" s="1802"/>
      <c r="AD42" s="1805">
        <f t="shared" si="0"/>
        <v>0</v>
      </c>
      <c r="AE42" s="308"/>
      <c r="AF42" s="6193">
        <f t="shared" si="2"/>
        <v>0</v>
      </c>
      <c r="AG42" s="2050"/>
      <c r="AH42" s="2050"/>
      <c r="AI42" s="2050"/>
      <c r="AJ42" s="2050"/>
      <c r="AK42" s="2050"/>
      <c r="AL42" s="2050"/>
      <c r="AM42" s="2050"/>
      <c r="AN42" s="2023">
        <f t="shared" si="1"/>
        <v>0</v>
      </c>
      <c r="AO42" s="1580">
        <f t="shared" si="3"/>
        <v>0</v>
      </c>
      <c r="AP42" s="121"/>
      <c r="AQ42" s="6194"/>
      <c r="AR42" s="6194"/>
      <c r="AS42" s="6194"/>
      <c r="AT42" s="121"/>
      <c r="AU42" s="164"/>
    </row>
    <row r="43" spans="1:50">
      <c r="A43" s="270"/>
      <c r="B43" s="299"/>
      <c r="C43" s="6190" t="s">
        <v>3461</v>
      </c>
      <c r="D43" s="1791"/>
      <c r="E43" s="1791"/>
      <c r="F43" s="1806" t="b">
        <v>1</v>
      </c>
      <c r="G43" s="1799"/>
      <c r="H43" s="1800"/>
      <c r="I43" s="1801"/>
      <c r="J43" s="1794"/>
      <c r="K43" s="1802"/>
      <c r="L43" s="1800"/>
      <c r="M43" s="1800"/>
      <c r="N43" s="1802"/>
      <c r="O43" s="1802"/>
      <c r="P43" s="1803">
        <v>0</v>
      </c>
      <c r="Q43" s="1804"/>
      <c r="R43" s="1802"/>
      <c r="S43" s="1802"/>
      <c r="T43" s="1802"/>
      <c r="U43" s="1802"/>
      <c r="V43" s="1802"/>
      <c r="W43" s="1802"/>
      <c r="X43" s="1802"/>
      <c r="Y43" s="1802"/>
      <c r="Z43" s="1802"/>
      <c r="AA43" s="1802"/>
      <c r="AB43" s="1802"/>
      <c r="AC43" s="1802"/>
      <c r="AD43" s="1805">
        <f t="shared" si="0"/>
        <v>0</v>
      </c>
      <c r="AE43" s="308"/>
      <c r="AF43" s="6193">
        <f t="shared" si="2"/>
        <v>0</v>
      </c>
      <c r="AG43" s="2050"/>
      <c r="AH43" s="2050"/>
      <c r="AI43" s="2050"/>
      <c r="AJ43" s="2050"/>
      <c r="AK43" s="2050"/>
      <c r="AL43" s="2050"/>
      <c r="AM43" s="2050"/>
      <c r="AN43" s="2023">
        <f t="shared" si="1"/>
        <v>0</v>
      </c>
      <c r="AO43" s="1580">
        <f t="shared" si="3"/>
        <v>0</v>
      </c>
      <c r="AP43" s="121"/>
      <c r="AQ43" s="6194"/>
      <c r="AR43" s="6194"/>
      <c r="AS43" s="6194"/>
      <c r="AT43" s="121"/>
      <c r="AU43" s="164"/>
    </row>
    <row r="44" spans="1:50">
      <c r="A44" s="270"/>
      <c r="B44" s="299"/>
      <c r="C44" s="6190" t="s">
        <v>3461</v>
      </c>
      <c r="D44" s="1791"/>
      <c r="E44" s="1791"/>
      <c r="F44" s="1806" t="b">
        <v>1</v>
      </c>
      <c r="G44" s="1799"/>
      <c r="H44" s="1800"/>
      <c r="I44" s="1801"/>
      <c r="J44" s="1794"/>
      <c r="K44" s="1802"/>
      <c r="L44" s="1800"/>
      <c r="M44" s="1800"/>
      <c r="N44" s="1802"/>
      <c r="O44" s="1802"/>
      <c r="P44" s="1803">
        <v>0</v>
      </c>
      <c r="Q44" s="1804"/>
      <c r="R44" s="1802"/>
      <c r="S44" s="1802"/>
      <c r="T44" s="1802"/>
      <c r="U44" s="1802"/>
      <c r="V44" s="1802"/>
      <c r="W44" s="1802"/>
      <c r="X44" s="1802"/>
      <c r="Y44" s="1802"/>
      <c r="Z44" s="1802"/>
      <c r="AA44" s="1802"/>
      <c r="AB44" s="1802"/>
      <c r="AC44" s="1802"/>
      <c r="AD44" s="1805">
        <f t="shared" si="0"/>
        <v>0</v>
      </c>
      <c r="AE44" s="308"/>
      <c r="AF44" s="6193">
        <f t="shared" si="2"/>
        <v>0</v>
      </c>
      <c r="AG44" s="2050"/>
      <c r="AH44" s="2050"/>
      <c r="AI44" s="2050"/>
      <c r="AJ44" s="2050"/>
      <c r="AK44" s="2050"/>
      <c r="AL44" s="2050"/>
      <c r="AM44" s="2050"/>
      <c r="AN44" s="2023">
        <f t="shared" si="1"/>
        <v>0</v>
      </c>
      <c r="AO44" s="1580">
        <f t="shared" si="3"/>
        <v>0</v>
      </c>
      <c r="AP44" s="121"/>
      <c r="AQ44" s="6194"/>
      <c r="AR44" s="6194"/>
      <c r="AS44" s="6194"/>
      <c r="AT44" s="121"/>
      <c r="AU44" s="164"/>
    </row>
    <row r="45" spans="1:50">
      <c r="A45" s="270"/>
      <c r="B45" s="299"/>
      <c r="C45" s="6190" t="s">
        <v>3461</v>
      </c>
      <c r="D45" s="1791"/>
      <c r="E45" s="1791"/>
      <c r="F45" s="1806" t="b">
        <v>1</v>
      </c>
      <c r="G45" s="1799"/>
      <c r="H45" s="1800"/>
      <c r="I45" s="1801"/>
      <c r="J45" s="1794"/>
      <c r="K45" s="1802"/>
      <c r="L45" s="1800"/>
      <c r="M45" s="1800"/>
      <c r="N45" s="1802"/>
      <c r="O45" s="1802"/>
      <c r="P45" s="1803">
        <v>0</v>
      </c>
      <c r="Q45" s="1804"/>
      <c r="R45" s="1802"/>
      <c r="S45" s="1802"/>
      <c r="T45" s="1802"/>
      <c r="U45" s="1802"/>
      <c r="V45" s="1802"/>
      <c r="W45" s="1802"/>
      <c r="X45" s="1802"/>
      <c r="Y45" s="1802"/>
      <c r="Z45" s="1802"/>
      <c r="AA45" s="1802"/>
      <c r="AB45" s="1802"/>
      <c r="AC45" s="1802"/>
      <c r="AD45" s="1805">
        <f t="shared" si="0"/>
        <v>0</v>
      </c>
      <c r="AE45" s="308"/>
      <c r="AF45" s="6193">
        <f t="shared" si="2"/>
        <v>0</v>
      </c>
      <c r="AG45" s="2050"/>
      <c r="AH45" s="2050"/>
      <c r="AI45" s="2050"/>
      <c r="AJ45" s="2050"/>
      <c r="AK45" s="2050"/>
      <c r="AL45" s="2050"/>
      <c r="AM45" s="2050"/>
      <c r="AN45" s="2023">
        <f t="shared" si="1"/>
        <v>0</v>
      </c>
      <c r="AO45" s="1580">
        <f t="shared" si="3"/>
        <v>0</v>
      </c>
      <c r="AP45" s="121"/>
      <c r="AQ45" s="6194"/>
      <c r="AR45" s="6194"/>
      <c r="AS45" s="6194"/>
      <c r="AT45" s="121"/>
      <c r="AU45" s="164"/>
    </row>
    <row r="46" spans="1:50">
      <c r="A46" s="270"/>
      <c r="B46" s="299"/>
      <c r="C46" s="6190" t="s">
        <v>3461</v>
      </c>
      <c r="D46" s="1791"/>
      <c r="E46" s="1791"/>
      <c r="F46" s="1806" t="b">
        <v>1</v>
      </c>
      <c r="G46" s="1799"/>
      <c r="H46" s="1800"/>
      <c r="I46" s="1801"/>
      <c r="J46" s="1794"/>
      <c r="K46" s="1802"/>
      <c r="L46" s="1800"/>
      <c r="M46" s="1800"/>
      <c r="N46" s="1802"/>
      <c r="O46" s="1802"/>
      <c r="P46" s="1803">
        <v>0</v>
      </c>
      <c r="Q46" s="1804"/>
      <c r="R46" s="1802"/>
      <c r="S46" s="1802"/>
      <c r="T46" s="1802"/>
      <c r="U46" s="1802"/>
      <c r="V46" s="1802"/>
      <c r="W46" s="1802"/>
      <c r="X46" s="1802"/>
      <c r="Y46" s="1802"/>
      <c r="Z46" s="1802"/>
      <c r="AA46" s="1802"/>
      <c r="AB46" s="1802"/>
      <c r="AC46" s="1802"/>
      <c r="AD46" s="1805">
        <f t="shared" si="0"/>
        <v>0</v>
      </c>
      <c r="AE46" s="308"/>
      <c r="AF46" s="6193">
        <f t="shared" si="2"/>
        <v>0</v>
      </c>
      <c r="AG46" s="2050"/>
      <c r="AH46" s="2050"/>
      <c r="AI46" s="2050"/>
      <c r="AJ46" s="2050"/>
      <c r="AK46" s="2050"/>
      <c r="AL46" s="2050"/>
      <c r="AM46" s="2050"/>
      <c r="AN46" s="2023">
        <f>AK46+AL46-AM46</f>
        <v>0</v>
      </c>
      <c r="AO46" s="1580">
        <f t="shared" si="3"/>
        <v>0</v>
      </c>
      <c r="AP46" s="121"/>
      <c r="AQ46" s="6194"/>
      <c r="AR46" s="6194"/>
      <c r="AS46" s="6194"/>
      <c r="AT46" s="121"/>
      <c r="AU46" s="164"/>
    </row>
    <row r="47" spans="1:50">
      <c r="A47" s="270"/>
      <c r="B47" s="299"/>
      <c r="C47" s="6190" t="s">
        <v>3461</v>
      </c>
      <c r="D47" s="1791"/>
      <c r="E47" s="1791"/>
      <c r="F47" s="1806" t="b">
        <v>1</v>
      </c>
      <c r="G47" s="1799"/>
      <c r="H47" s="1800"/>
      <c r="I47" s="1801"/>
      <c r="J47" s="1794"/>
      <c r="K47" s="1802"/>
      <c r="L47" s="1800"/>
      <c r="M47" s="1800"/>
      <c r="N47" s="1802"/>
      <c r="O47" s="1802"/>
      <c r="P47" s="1803">
        <v>0</v>
      </c>
      <c r="Q47" s="1804"/>
      <c r="R47" s="1802"/>
      <c r="S47" s="1802"/>
      <c r="T47" s="1802"/>
      <c r="U47" s="1802"/>
      <c r="V47" s="1802"/>
      <c r="W47" s="1802"/>
      <c r="X47" s="1802"/>
      <c r="Y47" s="1802"/>
      <c r="Z47" s="1802"/>
      <c r="AA47" s="1802"/>
      <c r="AB47" s="1802"/>
      <c r="AC47" s="1802"/>
      <c r="AD47" s="1805">
        <f t="shared" si="0"/>
        <v>0</v>
      </c>
      <c r="AE47" s="308"/>
      <c r="AF47" s="6193">
        <f t="shared" si="2"/>
        <v>0</v>
      </c>
      <c r="AG47" s="2050"/>
      <c r="AH47" s="2050"/>
      <c r="AI47" s="2050"/>
      <c r="AJ47" s="2050"/>
      <c r="AK47" s="2050"/>
      <c r="AL47" s="2050"/>
      <c r="AM47" s="2050"/>
      <c r="AN47" s="2023">
        <f>AK47+AL47-AM47</f>
        <v>0</v>
      </c>
      <c r="AO47" s="1580">
        <f t="shared" si="3"/>
        <v>0</v>
      </c>
      <c r="AP47" s="121"/>
      <c r="AQ47" s="6194"/>
      <c r="AR47" s="6194"/>
      <c r="AS47" s="6194"/>
      <c r="AT47" s="121"/>
      <c r="AU47" s="164"/>
    </row>
    <row r="48" spans="1:50">
      <c r="A48" s="270"/>
      <c r="B48" s="299"/>
      <c r="C48" s="6195" t="s">
        <v>3044</v>
      </c>
      <c r="D48" s="6196"/>
      <c r="E48" s="6197"/>
      <c r="F48" s="6198"/>
      <c r="G48" s="6199"/>
      <c r="H48" s="6199"/>
      <c r="I48" s="6199"/>
      <c r="J48" s="6199"/>
      <c r="K48" s="6200">
        <f>SUMIF($F$15:$F$47,"TRUE",K15:K47)</f>
        <v>0</v>
      </c>
      <c r="L48" s="6201"/>
      <c r="M48" s="6201"/>
      <c r="N48" s="6200">
        <f>SUMIF($F$15:$F$47,"TRUE",N15:N47)</f>
        <v>0</v>
      </c>
      <c r="O48" s="6200">
        <f>SUMIF($F$15:$F$47,"TRUE",O15:O47)</f>
        <v>0</v>
      </c>
      <c r="P48" s="6201"/>
      <c r="Q48" s="6201"/>
      <c r="R48" s="6200">
        <f t="shared" ref="R48:AD48" si="4">SUMIF($F$15:$F$47,"TRUE",R15:R47)</f>
        <v>0</v>
      </c>
      <c r="S48" s="6200">
        <f>SUMIF($F$15:$F$47,"TRUE",S15:S47)</f>
        <v>0</v>
      </c>
      <c r="T48" s="6200">
        <f t="shared" si="4"/>
        <v>0</v>
      </c>
      <c r="U48" s="6200">
        <f t="shared" si="4"/>
        <v>0</v>
      </c>
      <c r="V48" s="6200">
        <f t="shared" si="4"/>
        <v>0</v>
      </c>
      <c r="W48" s="6200">
        <f t="shared" si="4"/>
        <v>0</v>
      </c>
      <c r="X48" s="6200">
        <f t="shared" si="4"/>
        <v>0</v>
      </c>
      <c r="Y48" s="6200">
        <f t="shared" si="4"/>
        <v>0</v>
      </c>
      <c r="Z48" s="6200">
        <f t="shared" ref="Z48" si="5">SUMIF($F$15:$F$47,"TRUE",Z15:Z47)</f>
        <v>0</v>
      </c>
      <c r="AA48" s="6200">
        <f t="shared" si="4"/>
        <v>0</v>
      </c>
      <c r="AB48" s="6200">
        <f t="shared" si="4"/>
        <v>0</v>
      </c>
      <c r="AC48" s="6200">
        <f t="shared" si="4"/>
        <v>0</v>
      </c>
      <c r="AD48" s="6202">
        <f t="shared" si="4"/>
        <v>0</v>
      </c>
      <c r="AE48" s="836"/>
      <c r="AF48" s="6203">
        <f t="shared" ref="AF48:AO48" si="6">SUMIF($F$15:$F$47,"TRUE",AF15:AF47)</f>
        <v>0</v>
      </c>
      <c r="AG48" s="6200">
        <f t="shared" si="6"/>
        <v>0</v>
      </c>
      <c r="AH48" s="6200">
        <f t="shared" si="6"/>
        <v>0</v>
      </c>
      <c r="AI48" s="6200">
        <f t="shared" si="6"/>
        <v>0</v>
      </c>
      <c r="AJ48" s="6200">
        <f t="shared" si="6"/>
        <v>0</v>
      </c>
      <c r="AK48" s="6200">
        <f t="shared" si="6"/>
        <v>0</v>
      </c>
      <c r="AL48" s="6200">
        <f t="shared" si="6"/>
        <v>0</v>
      </c>
      <c r="AM48" s="6200">
        <f t="shared" si="6"/>
        <v>0</v>
      </c>
      <c r="AN48" s="6200">
        <f t="shared" si="6"/>
        <v>0</v>
      </c>
      <c r="AO48" s="6202">
        <f t="shared" si="6"/>
        <v>0</v>
      </c>
      <c r="AP48" s="160"/>
      <c r="AQ48" s="6204">
        <f>SUMIF($F$15:$F$47,"TRUE",AQ15:AQ47)</f>
        <v>0</v>
      </c>
      <c r="AR48" s="6204">
        <f>SUMIF($F$15:$F$47,"TRUE",AR15:AR47)</f>
        <v>0</v>
      </c>
      <c r="AS48" s="5877"/>
      <c r="AT48" s="160"/>
      <c r="AU48" s="178"/>
      <c r="AV48" s="101"/>
      <c r="AW48" s="101"/>
      <c r="AX48" s="101"/>
    </row>
    <row r="49" spans="1:50" ht="13.8" thickBot="1">
      <c r="A49" s="270"/>
      <c r="B49" s="299"/>
      <c r="C49" s="6205" t="s">
        <v>544</v>
      </c>
      <c r="D49" s="6206"/>
      <c r="E49" s="6207"/>
      <c r="F49" s="6208"/>
      <c r="G49" s="6209"/>
      <c r="H49" s="6209"/>
      <c r="I49" s="6209"/>
      <c r="J49" s="6209"/>
      <c r="K49" s="6210">
        <f>SUM(K15:K47)</f>
        <v>0</v>
      </c>
      <c r="L49" s="6211"/>
      <c r="M49" s="6211"/>
      <c r="N49" s="6210">
        <f>SUM(N15:N47)</f>
        <v>0</v>
      </c>
      <c r="O49" s="6210">
        <f>SUM(O15:O47)</f>
        <v>0</v>
      </c>
      <c r="P49" s="6211"/>
      <c r="Q49" s="6211"/>
      <c r="R49" s="6210">
        <f t="shared" ref="R49:AD49" si="7">SUM(R15:R47)</f>
        <v>0</v>
      </c>
      <c r="S49" s="6210">
        <f>SUM(S15:S47)</f>
        <v>0</v>
      </c>
      <c r="T49" s="6210">
        <f t="shared" si="7"/>
        <v>0</v>
      </c>
      <c r="U49" s="6210">
        <f t="shared" si="7"/>
        <v>0</v>
      </c>
      <c r="V49" s="6210">
        <f t="shared" si="7"/>
        <v>0</v>
      </c>
      <c r="W49" s="6210">
        <f t="shared" si="7"/>
        <v>0</v>
      </c>
      <c r="X49" s="6210">
        <f t="shared" si="7"/>
        <v>0</v>
      </c>
      <c r="Y49" s="6210">
        <f t="shared" si="7"/>
        <v>0</v>
      </c>
      <c r="Z49" s="6210">
        <f t="shared" ref="Z49" si="8">SUM(Z15:Z47)</f>
        <v>0</v>
      </c>
      <c r="AA49" s="6210">
        <f t="shared" si="7"/>
        <v>0</v>
      </c>
      <c r="AB49" s="6210">
        <f t="shared" si="7"/>
        <v>0</v>
      </c>
      <c r="AC49" s="6210">
        <f t="shared" si="7"/>
        <v>0</v>
      </c>
      <c r="AD49" s="6212">
        <f t="shared" si="7"/>
        <v>0</v>
      </c>
      <c r="AE49" s="837"/>
      <c r="AF49" s="6213">
        <f t="shared" ref="AF49:AO49" si="9">SUM(AF15:AF47)</f>
        <v>0</v>
      </c>
      <c r="AG49" s="6210">
        <f t="shared" si="9"/>
        <v>0</v>
      </c>
      <c r="AH49" s="6210">
        <f t="shared" si="9"/>
        <v>0</v>
      </c>
      <c r="AI49" s="6210">
        <f t="shared" si="9"/>
        <v>0</v>
      </c>
      <c r="AJ49" s="6210">
        <f t="shared" si="9"/>
        <v>0</v>
      </c>
      <c r="AK49" s="6210">
        <f>SUM(AK15:AK47)</f>
        <v>0</v>
      </c>
      <c r="AL49" s="6210">
        <f>SUM(AL15:AL47)</f>
        <v>0</v>
      </c>
      <c r="AM49" s="6210">
        <f t="shared" si="9"/>
        <v>0</v>
      </c>
      <c r="AN49" s="6210">
        <f t="shared" si="9"/>
        <v>0</v>
      </c>
      <c r="AO49" s="6212">
        <f t="shared" si="9"/>
        <v>0</v>
      </c>
      <c r="AP49" s="160"/>
      <c r="AQ49" s="6214">
        <f>SUM(AQ15:AQ47)</f>
        <v>0</v>
      </c>
      <c r="AR49" s="6214">
        <f>SUM(AR15:AR47)</f>
        <v>0</v>
      </c>
      <c r="AS49" s="2576"/>
      <c r="AT49" s="160"/>
      <c r="AU49" s="178"/>
      <c r="AV49" s="101"/>
      <c r="AW49" s="101"/>
      <c r="AX49" s="101"/>
    </row>
    <row r="50" spans="1:50" ht="13.8" thickBot="1">
      <c r="A50" s="271"/>
      <c r="B50" s="302"/>
      <c r="C50" s="297"/>
      <c r="D50" s="297"/>
      <c r="E50" s="302"/>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301"/>
      <c r="AF50" s="301"/>
      <c r="AG50" s="297"/>
      <c r="AH50" s="303"/>
      <c r="AI50" s="299"/>
      <c r="AJ50" s="121"/>
      <c r="AK50" s="121"/>
      <c r="AL50" s="121"/>
      <c r="AM50" s="121"/>
      <c r="AN50" s="121"/>
      <c r="AO50" s="121"/>
      <c r="AP50" s="121"/>
      <c r="AQ50" s="121"/>
      <c r="AR50" s="121"/>
      <c r="AS50" s="121"/>
      <c r="AT50" s="121"/>
      <c r="AU50" s="164"/>
    </row>
    <row r="51" spans="1:50">
      <c r="A51" s="269"/>
      <c r="B51" s="297"/>
      <c r="C51" s="297"/>
      <c r="D51" s="126" t="s">
        <v>445</v>
      </c>
      <c r="E51" s="225" t="s">
        <v>2500</v>
      </c>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301"/>
      <c r="AF51" s="301"/>
      <c r="AG51" s="297"/>
      <c r="AH51" s="303"/>
      <c r="AI51" s="8615" t="s">
        <v>2517</v>
      </c>
      <c r="AJ51" s="8701" t="s">
        <v>2668</v>
      </c>
      <c r="AK51" s="8702" t="s">
        <v>2669</v>
      </c>
      <c r="AL51" s="8702"/>
      <c r="AM51" s="8702" t="s">
        <v>2670</v>
      </c>
      <c r="AN51" s="8703"/>
      <c r="AO51" s="121"/>
      <c r="AP51" s="121"/>
      <c r="AQ51" s="121"/>
      <c r="AR51" s="121"/>
      <c r="AS51" s="121"/>
      <c r="AT51" s="121"/>
      <c r="AU51" s="164"/>
    </row>
    <row r="52" spans="1:50" ht="13.8" thickBot="1">
      <c r="A52" s="269"/>
      <c r="B52" s="297"/>
      <c r="C52" s="297"/>
      <c r="D52" s="648"/>
      <c r="E52" s="64" t="s">
        <v>3368</v>
      </c>
      <c r="F52" s="297"/>
      <c r="G52" s="297"/>
      <c r="H52" s="297"/>
      <c r="I52" s="297"/>
      <c r="J52" s="297"/>
      <c r="K52" s="297"/>
      <c r="L52" s="297"/>
      <c r="M52" s="297"/>
      <c r="N52" s="297"/>
      <c r="O52" s="297"/>
      <c r="P52" s="297"/>
      <c r="Q52" s="297"/>
      <c r="R52" s="297"/>
      <c r="S52" s="297"/>
      <c r="T52" s="297"/>
      <c r="U52" s="297"/>
      <c r="V52" s="297"/>
      <c r="W52" s="297"/>
      <c r="X52" s="304"/>
      <c r="Y52" s="297"/>
      <c r="Z52" s="297"/>
      <c r="AA52" s="297"/>
      <c r="AB52" s="305"/>
      <c r="AC52" s="297"/>
      <c r="AD52" s="297"/>
      <c r="AE52" s="297"/>
      <c r="AF52" s="297"/>
      <c r="AG52" s="297"/>
      <c r="AH52" s="303"/>
      <c r="AI52" s="8724"/>
      <c r="AJ52" s="8725"/>
      <c r="AK52" s="6215" t="s">
        <v>1717</v>
      </c>
      <c r="AL52" s="6215" t="s">
        <v>2671</v>
      </c>
      <c r="AM52" s="6215" t="s">
        <v>1717</v>
      </c>
      <c r="AN52" s="6216" t="s">
        <v>2671</v>
      </c>
      <c r="AO52" s="121"/>
      <c r="AP52" s="121"/>
      <c r="AQ52" s="121"/>
      <c r="AR52" s="121"/>
      <c r="AS52" s="121"/>
      <c r="AT52" s="121"/>
      <c r="AU52" s="164"/>
    </row>
    <row r="53" spans="1:50">
      <c r="A53" s="269"/>
      <c r="B53" s="297"/>
      <c r="C53" s="297"/>
      <c r="D53" s="648"/>
      <c r="E53" s="64" t="s">
        <v>3369</v>
      </c>
      <c r="F53" s="297"/>
      <c r="G53" s="297"/>
      <c r="H53" s="297"/>
      <c r="I53" s="297"/>
      <c r="J53" s="297"/>
      <c r="K53" s="297"/>
      <c r="L53" s="297"/>
      <c r="M53" s="297"/>
      <c r="N53" s="297"/>
      <c r="O53" s="297"/>
      <c r="P53" s="297"/>
      <c r="Q53" s="297"/>
      <c r="R53" s="297"/>
      <c r="S53" s="297"/>
      <c r="T53" s="297"/>
      <c r="U53" s="297"/>
      <c r="V53" s="297"/>
      <c r="W53" s="297"/>
      <c r="X53" s="304"/>
      <c r="Y53" s="304"/>
      <c r="Z53" s="304"/>
      <c r="AA53" s="297"/>
      <c r="AB53" s="305"/>
      <c r="AC53" s="297"/>
      <c r="AD53" s="297"/>
      <c r="AE53" s="297"/>
      <c r="AF53" s="297"/>
      <c r="AG53" s="297"/>
      <c r="AH53" s="303"/>
      <c r="AI53" s="4426" t="s">
        <v>2672</v>
      </c>
      <c r="AJ53" s="6217">
        <v>1.4999999999999999E-2</v>
      </c>
      <c r="AK53" s="6150"/>
      <c r="AL53" s="6150"/>
      <c r="AM53" s="6150"/>
      <c r="AN53" s="6151"/>
      <c r="AO53" s="121"/>
      <c r="AP53" s="121"/>
      <c r="AQ53" s="121"/>
      <c r="AR53" s="121"/>
      <c r="AS53" s="685"/>
      <c r="AT53" s="121"/>
      <c r="AU53" s="164"/>
    </row>
    <row r="54" spans="1:50">
      <c r="A54" s="164"/>
      <c r="B54" s="121"/>
      <c r="C54" s="121"/>
      <c r="D54" s="121"/>
      <c r="E54" s="21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6152" t="s">
        <v>2673</v>
      </c>
      <c r="AJ54" s="5818">
        <v>0.04</v>
      </c>
      <c r="AK54" s="5819"/>
      <c r="AL54" s="5819"/>
      <c r="AM54" s="5819"/>
      <c r="AN54" s="6153"/>
      <c r="AO54" s="121"/>
      <c r="AP54" s="121"/>
      <c r="AQ54" s="121"/>
      <c r="AR54" s="121"/>
      <c r="AS54" s="121"/>
      <c r="AT54" s="121"/>
      <c r="AU54" s="164"/>
    </row>
    <row r="55" spans="1:50">
      <c r="A55" s="164"/>
      <c r="B55" s="121"/>
      <c r="C55" s="121"/>
      <c r="D55" s="121"/>
      <c r="E55" s="21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6152" t="s">
        <v>2674</v>
      </c>
      <c r="AJ55" s="5818">
        <v>0.06</v>
      </c>
      <c r="AK55" s="5819"/>
      <c r="AL55" s="5819"/>
      <c r="AM55" s="5819"/>
      <c r="AN55" s="6153"/>
      <c r="AO55" s="121"/>
      <c r="AP55" s="121"/>
      <c r="AQ55" s="121"/>
      <c r="AR55" s="121"/>
      <c r="AS55" s="121"/>
      <c r="AT55" s="121"/>
      <c r="AU55" s="164"/>
    </row>
    <row r="56" spans="1:50">
      <c r="A56" s="164"/>
      <c r="B56" s="121"/>
      <c r="C56" s="121"/>
      <c r="D56" s="121"/>
      <c r="E56" s="21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6152" t="s">
        <v>2675</v>
      </c>
      <c r="AJ56" s="5818">
        <v>0.12</v>
      </c>
      <c r="AK56" s="5819"/>
      <c r="AL56" s="5819"/>
      <c r="AM56" s="5819"/>
      <c r="AN56" s="6153"/>
      <c r="AO56" s="121"/>
      <c r="AP56" s="121"/>
      <c r="AQ56" s="121"/>
      <c r="AR56" s="121"/>
      <c r="AS56" s="121"/>
      <c r="AT56" s="121"/>
      <c r="AU56" s="164"/>
    </row>
    <row r="57" spans="1:50">
      <c r="A57" s="164"/>
      <c r="B57" s="121"/>
      <c r="C57" s="121"/>
      <c r="D57" s="121"/>
      <c r="E57" s="21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6152" t="s">
        <v>2676</v>
      </c>
      <c r="AJ57" s="5818">
        <v>0.25</v>
      </c>
      <c r="AK57" s="5819"/>
      <c r="AL57" s="5819"/>
      <c r="AM57" s="5819"/>
      <c r="AN57" s="6153"/>
      <c r="AO57" s="121"/>
      <c r="AP57" s="121"/>
      <c r="AQ57" s="121"/>
      <c r="AR57" s="121"/>
      <c r="AS57" s="121"/>
      <c r="AT57" s="121"/>
      <c r="AU57" s="164"/>
    </row>
    <row r="58" spans="1:50">
      <c r="A58" s="164"/>
      <c r="B58" s="121"/>
      <c r="C58" s="121"/>
      <c r="D58" s="121"/>
      <c r="E58" s="21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6154" t="s">
        <v>2678</v>
      </c>
      <c r="AJ58" s="5818"/>
      <c r="AK58" s="1509"/>
      <c r="AL58" s="1509"/>
      <c r="AM58" s="1509"/>
      <c r="AN58" s="6155"/>
      <c r="AO58" s="121"/>
      <c r="AP58" s="121"/>
      <c r="AQ58" s="121"/>
      <c r="AR58" s="121"/>
      <c r="AS58" s="121"/>
      <c r="AT58" s="121"/>
      <c r="AU58" s="164"/>
    </row>
    <row r="59" spans="1:50">
      <c r="A59" s="164"/>
      <c r="B59" s="121"/>
      <c r="C59" s="121"/>
      <c r="D59" s="121"/>
      <c r="E59" s="21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6152" t="s">
        <v>2680</v>
      </c>
      <c r="AJ59" s="5818">
        <v>0.15</v>
      </c>
      <c r="AK59" s="5819"/>
      <c r="AL59" s="5819"/>
      <c r="AM59" s="5819"/>
      <c r="AN59" s="6153"/>
      <c r="AO59" s="121"/>
      <c r="AP59" s="121"/>
      <c r="AQ59" s="121"/>
      <c r="AR59" s="121"/>
      <c r="AS59" s="121"/>
      <c r="AT59" s="121"/>
      <c r="AU59" s="164"/>
    </row>
    <row r="60" spans="1:50">
      <c r="A60" s="164"/>
      <c r="B60" s="121"/>
      <c r="C60" s="121"/>
      <c r="D60" s="121"/>
      <c r="E60" s="21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6152" t="s">
        <v>2736</v>
      </c>
      <c r="AJ60" s="5818">
        <v>0.25</v>
      </c>
      <c r="AK60" s="5819"/>
      <c r="AL60" s="5819"/>
      <c r="AM60" s="5819"/>
      <c r="AN60" s="6153"/>
      <c r="AO60" s="121"/>
      <c r="AP60" s="121"/>
      <c r="AQ60" s="121"/>
      <c r="AR60" s="121"/>
      <c r="AS60" s="121"/>
      <c r="AT60" s="121"/>
      <c r="AU60" s="164"/>
    </row>
    <row r="61" spans="1:50" ht="13.8" thickBot="1">
      <c r="A61" s="164"/>
      <c r="B61" s="121"/>
      <c r="C61" s="121"/>
      <c r="D61" s="121"/>
      <c r="E61" s="21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6218" t="s">
        <v>544</v>
      </c>
      <c r="AJ61" s="6219"/>
      <c r="AK61" s="6220">
        <f>SUM(AK53:AK60)</f>
        <v>0</v>
      </c>
      <c r="AL61" s="6220">
        <f>SUM(AL53:AL60)</f>
        <v>0</v>
      </c>
      <c r="AM61" s="6220">
        <f>SUM(AM53:AM60)</f>
        <v>0</v>
      </c>
      <c r="AN61" s="6221">
        <f>SUM(AN53:AN60)</f>
        <v>0</v>
      </c>
      <c r="AO61" s="121"/>
      <c r="AP61" s="121"/>
      <c r="AQ61" s="121"/>
      <c r="AR61" s="121"/>
      <c r="AS61" s="121"/>
      <c r="AT61" s="121"/>
      <c r="AU61" s="164"/>
    </row>
    <row r="62" spans="1:50">
      <c r="A62" s="164"/>
      <c r="B62" s="121"/>
      <c r="C62" s="121"/>
      <c r="D62" s="121"/>
      <c r="E62" s="21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64"/>
    </row>
    <row r="63" spans="1:50">
      <c r="A63" s="164"/>
      <c r="B63" s="121"/>
      <c r="C63" s="121"/>
      <c r="D63" s="121"/>
      <c r="E63" s="21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685" t="s">
        <v>1</v>
      </c>
      <c r="AR63" s="685" t="s">
        <v>1</v>
      </c>
      <c r="AS63" s="121"/>
      <c r="AT63" s="121"/>
      <c r="AU63" s="164"/>
    </row>
    <row r="64" spans="1:50">
      <c r="A64" s="164"/>
      <c r="B64" s="121"/>
      <c r="C64" s="121"/>
      <c r="D64" s="121"/>
      <c r="E64" s="21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64"/>
    </row>
    <row r="65" spans="1:47">
      <c r="A65" s="164"/>
      <c r="B65" s="164"/>
      <c r="C65" s="164"/>
      <c r="D65" s="164"/>
      <c r="E65" s="180"/>
      <c r="F65" s="164"/>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row>
    <row r="66" spans="1:47">
      <c r="A66" s="164"/>
      <c r="B66" s="164"/>
      <c r="C66" s="164"/>
      <c r="D66" s="164"/>
      <c r="E66" s="180"/>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row>
    <row r="67" spans="1:47">
      <c r="A67" s="164"/>
      <c r="B67" s="164"/>
      <c r="C67" s="164"/>
      <c r="D67" s="164"/>
      <c r="E67" s="180"/>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row>
  </sheetData>
  <sheetProtection formatCells="0" formatColumns="0" formatRows="0"/>
  <customSheetViews>
    <customSheetView guid="{F416BD5B-C3AD-4F61-AAB2-55950A9B7E72}">
      <selection activeCell="D30" sqref="D30"/>
      <colBreaks count="1" manualBreakCount="1">
        <brk id="21" max="1048575" man="1"/>
      </colBreaks>
      <pageMargins left="0" right="0" top="0" bottom="0" header="0" footer="0"/>
      <pageSetup paperSize="9" scale="70" orientation="landscape" horizontalDpi="4294967294" verticalDpi="4294967294" r:id="rId1"/>
      <headerFooter>
        <oddFooter>Page &amp;P of &amp;N</oddFooter>
      </headerFooter>
    </customSheetView>
    <customSheetView guid="{E14211BF-3959-45CF-A937-AD36AACCEFAC}" scale="89" showPageBreaks="1" showGridLines="0" printArea="1" hiddenColumns="1" topLeftCell="B1">
      <pane xSplit="3" ySplit="14" topLeftCell="E15" activePane="bottomRight" state="frozen"/>
      <selection pane="bottomRight" activeCell="E15" sqref="E15"/>
      <colBreaks count="1" manualBreakCount="1">
        <brk id="20" max="1048575" man="1"/>
      </colBreaks>
      <pageMargins left="0" right="0" top="0" bottom="0" header="0" footer="0"/>
      <pageSetup paperSize="9" scale="70" orientation="landscape" horizontalDpi="4294967294" verticalDpi="4294967294" r:id="rId2"/>
      <headerFooter>
        <oddFooter>Page &amp;P of &amp;N</oddFooter>
      </headerFooter>
    </customSheetView>
    <customSheetView guid="{DD364770-73A1-4C6D-9516-629A57F0EB18}" scale="89" showPageBreaks="1" showGridLines="0" printArea="1" hiddenColumns="1" topLeftCell="B1">
      <pane xSplit="2" ySplit="11" topLeftCell="D12" activePane="bottomRight" state="frozen"/>
      <selection pane="bottomRight" activeCell="K12" sqref="K12"/>
      <colBreaks count="1" manualBreakCount="1">
        <brk id="20" max="1048575" man="1"/>
      </colBreaks>
      <pageMargins left="0" right="0" top="0" bottom="0" header="0" footer="0"/>
      <pageSetup paperSize="9" scale="70" orientation="landscape" horizontalDpi="4294967294" verticalDpi="4294967294" r:id="rId3"/>
      <headerFooter>
        <oddFooter>Page &amp;P of &amp;N</oddFooter>
      </headerFooter>
    </customSheetView>
    <customSheetView guid="{41E394DC-1FDD-4D1F-8620-137B7012DC10}" scale="89" showPageBreaks="1" showGridLines="0" printArea="1" hiddenColumns="1" topLeftCell="B1">
      <pane xSplit="3" ySplit="14" topLeftCell="E15" activePane="bottomRight" state="frozen"/>
      <selection pane="bottomRight" activeCell="E15" sqref="E15"/>
      <colBreaks count="1" manualBreakCount="1">
        <brk id="20" max="1048575" man="1"/>
      </colBreaks>
      <pageMargins left="0" right="0" top="0" bottom="0" header="0" footer="0"/>
      <pageSetup paperSize="9" scale="70" orientation="landscape" horizontalDpi="4294967294" verticalDpi="4294967294" r:id="rId4"/>
      <headerFooter>
        <oddFooter>Page &amp;P of &amp;N</oddFooter>
      </headerFooter>
    </customSheetView>
    <customSheetView guid="{CC70D5D3-3A1F-46AA-BDCE-F692C2C36BEE}">
      <pane xSplit="3" ySplit="13" topLeftCell="AC14" activePane="bottomRight" state="frozen"/>
      <selection pane="bottomRight" activeCell="AN24" sqref="AN24"/>
      <colBreaks count="1" manualBreakCount="1">
        <brk id="21" max="1048575" man="1"/>
      </colBreaks>
      <pageMargins left="0" right="0" top="0" bottom="0" header="0" footer="0"/>
      <pageSetup paperSize="9" scale="70" orientation="landscape" horizontalDpi="4294967294" verticalDpi="4294967294" r:id="rId5"/>
      <headerFooter>
        <oddFooter>Page &amp;P of &amp;N</oddFooter>
      </headerFooter>
    </customSheetView>
  </customSheetViews>
  <mergeCells count="16">
    <mergeCell ref="C7:C12"/>
    <mergeCell ref="AI51:AI52"/>
    <mergeCell ref="AJ51:AJ52"/>
    <mergeCell ref="AK51:AL51"/>
    <mergeCell ref="AM51:AN51"/>
    <mergeCell ref="Z7:Z12"/>
    <mergeCell ref="AS7:AS11"/>
    <mergeCell ref="D4:F4"/>
    <mergeCell ref="D5:F5"/>
    <mergeCell ref="AQ11:AQ12"/>
    <mergeCell ref="AF7:AO7"/>
    <mergeCell ref="G8:G11"/>
    <mergeCell ref="H7:K7"/>
    <mergeCell ref="L7:Q7"/>
    <mergeCell ref="V7:Y7"/>
    <mergeCell ref="AR11:AR12"/>
  </mergeCells>
  <hyperlinks>
    <hyperlink ref="AQ63" location="Index!A1" display="Index" xr:uid="{00000000-0004-0000-3200-000000000000}"/>
    <hyperlink ref="AR63" location="Index!A1" display="Index" xr:uid="{00000000-0004-0000-3200-000001000000}"/>
    <hyperlink ref="AT2" location="Index!A1" display="Index" xr:uid="{D2FE96BD-F5E5-4A95-B87D-6D4C95B8B3A7}"/>
  </hyperlinks>
  <pageMargins left="0.3" right="0" top="1" bottom="0.5" header="0.3" footer="0.3"/>
  <pageSetup paperSize="9" scale="70" orientation="landscape" horizontalDpi="4294967294" verticalDpi="4294967294" r:id="rId6"/>
  <headerFooter>
    <oddFooter>Page &amp;P of &amp;N</oddFooter>
  </headerFooter>
  <colBreaks count="1" manualBreakCount="1">
    <brk id="21"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3">
    <tabColor rgb="FFFF0000"/>
  </sheetPr>
  <dimension ref="A1:AK60"/>
  <sheetViews>
    <sheetView zoomScale="85" zoomScaleNormal="85" workbookViewId="0">
      <selection activeCell="A4" sqref="A4"/>
    </sheetView>
  </sheetViews>
  <sheetFormatPr defaultColWidth="0" defaultRowHeight="14.4" zeroHeight="1"/>
  <cols>
    <col min="1" max="1" width="2.5546875" customWidth="1"/>
    <col min="2" max="2" width="6.88671875" customWidth="1"/>
    <col min="3" max="3" width="37.6640625" customWidth="1"/>
    <col min="4" max="4" width="8.88671875" bestFit="1" customWidth="1"/>
    <col min="5" max="5" width="6.88671875" bestFit="1" customWidth="1"/>
    <col min="6" max="6" width="9.109375" customWidth="1"/>
    <col min="7" max="7" width="15.88671875" customWidth="1"/>
    <col min="8" max="11" width="9.109375" customWidth="1"/>
    <col min="12" max="12" width="20.6640625" customWidth="1"/>
    <col min="13" max="15" width="9.109375" customWidth="1"/>
    <col min="16" max="17" width="12.6640625" customWidth="1"/>
    <col min="18" max="18" width="9.6640625" customWidth="1"/>
    <col min="19" max="19" width="12.88671875" customWidth="1"/>
    <col min="20" max="20" width="10.109375" customWidth="1"/>
    <col min="21" max="21" width="17" customWidth="1"/>
    <col min="22" max="22" width="9.109375" customWidth="1"/>
    <col min="23" max="23" width="12.44140625" bestFit="1" customWidth="1"/>
    <col min="24" max="25" width="14.109375" bestFit="1" customWidth="1"/>
    <col min="26" max="26" width="12.44140625" bestFit="1" customWidth="1"/>
    <col min="27" max="27" width="14" bestFit="1" customWidth="1"/>
    <col min="28" max="29" width="14" customWidth="1"/>
    <col min="30" max="30" width="11.6640625" bestFit="1" customWidth="1"/>
    <col min="31" max="31" width="15.44140625" customWidth="1"/>
    <col min="32" max="32" width="12.44140625" bestFit="1" customWidth="1"/>
    <col min="33" max="33" width="5.33203125" customWidth="1"/>
    <col min="34" max="35" width="16.33203125" customWidth="1"/>
    <col min="36" max="36" width="9.109375" customWidth="1"/>
    <col min="37" max="37" width="2.88671875" customWidth="1"/>
    <col min="38" max="16384" width="9.109375" hidden="1"/>
  </cols>
  <sheetData>
    <row r="1" spans="1:37">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row>
    <row r="2" spans="1:37" ht="15" thickBot="1">
      <c r="A2" s="261"/>
      <c r="B2" s="144" t="s">
        <v>229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204" t="s">
        <v>1</v>
      </c>
      <c r="AK2" s="261"/>
    </row>
    <row r="3" spans="1:37" ht="16.2" thickBot="1">
      <c r="A3" s="261"/>
      <c r="B3" s="2"/>
      <c r="C3" s="4961" t="s">
        <v>3498</v>
      </c>
      <c r="D3" s="4651"/>
      <c r="E3" s="4651"/>
      <c r="F3" s="4652"/>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39"/>
      <c r="AG3" s="2"/>
      <c r="AH3" s="39"/>
      <c r="AI3" s="39"/>
      <c r="AJ3" s="2"/>
      <c r="AK3" s="261"/>
    </row>
    <row r="4" spans="1:37" ht="15.6">
      <c r="A4" s="261"/>
      <c r="B4" s="2"/>
      <c r="C4" s="4439" t="s">
        <v>723</v>
      </c>
      <c r="D4" s="8341" t="str">
        <f>J!E4</f>
        <v>ABC Company</v>
      </c>
      <c r="E4" s="8342"/>
      <c r="F4" s="8343"/>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
      <c r="AH4" s="2"/>
      <c r="AI4" s="2"/>
      <c r="AJ4" s="2"/>
      <c r="AK4" s="261"/>
    </row>
    <row r="5" spans="1:37" ht="16.2" thickBot="1">
      <c r="A5" s="261"/>
      <c r="B5" s="2"/>
      <c r="C5" s="4443" t="s">
        <v>724</v>
      </c>
      <c r="D5" s="8344" t="str">
        <f>J!E5</f>
        <v>31 December 202x</v>
      </c>
      <c r="E5" s="8345"/>
      <c r="F5" s="8346"/>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
      <c r="AH5" s="2"/>
      <c r="AI5" s="2"/>
      <c r="AJ5" s="2"/>
      <c r="AK5" s="261"/>
    </row>
    <row r="6" spans="1:37" ht="17.399999999999999">
      <c r="A6" s="261"/>
      <c r="B6" s="2"/>
      <c r="C6" s="287"/>
      <c r="D6" s="287"/>
      <c r="E6" s="287"/>
      <c r="F6" s="2"/>
      <c r="G6" s="2"/>
      <c r="H6" s="2"/>
      <c r="I6" s="288"/>
      <c r="J6" s="288"/>
      <c r="K6" s="2"/>
      <c r="L6" s="2"/>
      <c r="M6" s="288"/>
      <c r="N6" s="288"/>
      <c r="O6" s="288"/>
      <c r="P6" s="288"/>
      <c r="Q6" s="288"/>
      <c r="R6" s="287"/>
      <c r="S6" s="287"/>
      <c r="T6" s="288"/>
      <c r="U6" s="288"/>
      <c r="V6" s="2"/>
      <c r="W6" s="2"/>
      <c r="X6" s="2"/>
      <c r="Y6" s="2"/>
      <c r="Z6" s="2"/>
      <c r="AA6" s="2"/>
      <c r="AB6" s="2"/>
      <c r="AC6" s="2"/>
      <c r="AD6" s="2"/>
      <c r="AE6" s="2"/>
      <c r="AF6" s="2"/>
      <c r="AG6" s="2"/>
      <c r="AH6" s="2"/>
      <c r="AI6" s="2"/>
      <c r="AJ6" s="2"/>
      <c r="AK6" s="261"/>
    </row>
    <row r="7" spans="1:37" ht="15" thickBot="1">
      <c r="A7" s="261"/>
      <c r="B7" s="2"/>
      <c r="C7" s="121"/>
      <c r="D7" s="121"/>
      <c r="E7" s="121"/>
      <c r="F7" s="121"/>
      <c r="G7" s="121"/>
      <c r="H7" s="279"/>
      <c r="I7" s="121"/>
      <c r="J7" s="121"/>
      <c r="K7" s="121"/>
      <c r="L7" s="121"/>
      <c r="M7" s="121"/>
      <c r="N7" s="121"/>
      <c r="O7" s="121"/>
      <c r="P7" s="121"/>
      <c r="Q7" s="121"/>
      <c r="R7" s="121"/>
      <c r="S7" s="121"/>
      <c r="T7" s="121"/>
      <c r="U7" s="121"/>
      <c r="V7" s="2"/>
      <c r="W7" s="2"/>
      <c r="X7" s="2"/>
      <c r="Y7" s="2"/>
      <c r="Z7" s="2"/>
      <c r="AA7" s="2"/>
      <c r="AB7" s="2"/>
      <c r="AC7" s="2"/>
      <c r="AD7" s="2"/>
      <c r="AE7" s="2"/>
      <c r="AF7" s="2"/>
      <c r="AG7" s="2"/>
      <c r="AH7" s="2"/>
      <c r="AI7" s="2"/>
      <c r="AJ7" s="2"/>
      <c r="AK7" s="261"/>
    </row>
    <row r="8" spans="1:37" s="102" customFormat="1" ht="17.399999999999999">
      <c r="A8" s="184"/>
      <c r="B8" s="203"/>
      <c r="C8" s="8626" t="s">
        <v>3329</v>
      </c>
      <c r="D8" s="5826"/>
      <c r="E8" s="4656"/>
      <c r="F8" s="4924"/>
      <c r="G8" s="5829"/>
      <c r="H8" s="8727" t="s">
        <v>3371</v>
      </c>
      <c r="I8" s="8727"/>
      <c r="J8" s="6222"/>
      <c r="K8" s="5829"/>
      <c r="L8" s="5829"/>
      <c r="M8" s="5830"/>
      <c r="N8" s="5830"/>
      <c r="O8" s="5830"/>
      <c r="P8" s="5830"/>
      <c r="Q8" s="8581" t="s">
        <v>3345</v>
      </c>
      <c r="R8" s="4924"/>
      <c r="S8" s="4924"/>
      <c r="T8" s="4924"/>
      <c r="U8" s="4762"/>
      <c r="V8" s="203"/>
      <c r="W8" s="8503" t="s">
        <v>2516</v>
      </c>
      <c r="X8" s="8713"/>
      <c r="Y8" s="8713"/>
      <c r="Z8" s="8713"/>
      <c r="AA8" s="8713"/>
      <c r="AB8" s="8713"/>
      <c r="AC8" s="8713"/>
      <c r="AD8" s="8713"/>
      <c r="AE8" s="8713"/>
      <c r="AF8" s="8714"/>
      <c r="AG8" s="203"/>
      <c r="AH8" s="5014" t="s">
        <v>2947</v>
      </c>
      <c r="AI8" s="5014" t="s">
        <v>2947</v>
      </c>
      <c r="AJ8" s="203"/>
      <c r="AK8" s="184"/>
    </row>
    <row r="9" spans="1:37" s="102" customFormat="1" ht="13.95" customHeight="1">
      <c r="A9" s="184"/>
      <c r="B9" s="203"/>
      <c r="C9" s="8627"/>
      <c r="D9" s="1367" t="s">
        <v>2976</v>
      </c>
      <c r="E9" s="1350"/>
      <c r="F9" s="1592" t="s">
        <v>1928</v>
      </c>
      <c r="G9" s="1592" t="s">
        <v>3499</v>
      </c>
      <c r="H9" s="1592"/>
      <c r="I9" s="1592"/>
      <c r="J9" s="2027"/>
      <c r="K9" s="1592" t="s">
        <v>451</v>
      </c>
      <c r="L9" s="1592" t="s">
        <v>3374</v>
      </c>
      <c r="M9" s="1592" t="s">
        <v>451</v>
      </c>
      <c r="N9" s="1592" t="s">
        <v>451</v>
      </c>
      <c r="O9" s="1592" t="s">
        <v>451</v>
      </c>
      <c r="P9" s="1592" t="s">
        <v>451</v>
      </c>
      <c r="Q9" s="8582"/>
      <c r="R9" s="1587"/>
      <c r="S9" s="1587"/>
      <c r="T9" s="1587"/>
      <c r="U9" s="1608"/>
      <c r="V9" s="203"/>
      <c r="W9" s="6223" t="s">
        <v>1713</v>
      </c>
      <c r="X9" s="6167" t="s">
        <v>3375</v>
      </c>
      <c r="Y9" s="6167" t="s">
        <v>1715</v>
      </c>
      <c r="Z9" s="6167" t="s">
        <v>3375</v>
      </c>
      <c r="AA9" s="6168" t="s">
        <v>3376</v>
      </c>
      <c r="AB9" s="6168"/>
      <c r="AC9" s="6168"/>
      <c r="AD9" s="6168"/>
      <c r="AE9" s="6168"/>
      <c r="AF9" s="6224" t="s">
        <v>1710</v>
      </c>
      <c r="AG9" s="203"/>
      <c r="AH9" s="4773" t="s">
        <v>2948</v>
      </c>
      <c r="AI9" s="4773" t="s">
        <v>2948</v>
      </c>
      <c r="AJ9" s="203"/>
      <c r="AK9" s="184"/>
    </row>
    <row r="10" spans="1:37" s="102" customFormat="1" ht="13.95" customHeight="1">
      <c r="A10" s="184"/>
      <c r="B10" s="203"/>
      <c r="C10" s="8627"/>
      <c r="D10" s="1356" t="s">
        <v>1</v>
      </c>
      <c r="E10" s="1356"/>
      <c r="F10" s="1592" t="s">
        <v>1539</v>
      </c>
      <c r="G10" s="1592" t="s">
        <v>3500</v>
      </c>
      <c r="H10" s="1592" t="s">
        <v>3118</v>
      </c>
      <c r="I10" s="1592" t="s">
        <v>3412</v>
      </c>
      <c r="J10" s="2013" t="s">
        <v>1453</v>
      </c>
      <c r="K10" s="1592" t="s">
        <v>3378</v>
      </c>
      <c r="L10" s="1592" t="s">
        <v>3379</v>
      </c>
      <c r="M10" s="1592" t="s">
        <v>3380</v>
      </c>
      <c r="N10" s="1592" t="s">
        <v>3381</v>
      </c>
      <c r="O10" s="1592" t="s">
        <v>3382</v>
      </c>
      <c r="P10" s="1592" t="s">
        <v>3380</v>
      </c>
      <c r="Q10" s="8582"/>
      <c r="R10" s="1587" t="s">
        <v>2747</v>
      </c>
      <c r="S10" s="1587" t="s">
        <v>2808</v>
      </c>
      <c r="T10" s="1587" t="s">
        <v>2671</v>
      </c>
      <c r="U10" s="1608" t="s">
        <v>1717</v>
      </c>
      <c r="V10" s="203"/>
      <c r="W10" s="4970" t="s">
        <v>2925</v>
      </c>
      <c r="X10" s="2013" t="s">
        <v>3383</v>
      </c>
      <c r="Y10" s="2013" t="s">
        <v>3384</v>
      </c>
      <c r="Z10" s="2013" t="s">
        <v>3385</v>
      </c>
      <c r="AA10" s="2014" t="s">
        <v>3386</v>
      </c>
      <c r="AB10" s="1587" t="s">
        <v>2747</v>
      </c>
      <c r="AC10" s="1587" t="s">
        <v>2808</v>
      </c>
      <c r="AD10" s="1587" t="s">
        <v>2671</v>
      </c>
      <c r="AE10" s="1608" t="s">
        <v>1717</v>
      </c>
      <c r="AF10" s="1668" t="s">
        <v>1718</v>
      </c>
      <c r="AG10" s="203"/>
      <c r="AH10" s="4773" t="s">
        <v>2952</v>
      </c>
      <c r="AI10" s="4773" t="s">
        <v>2952</v>
      </c>
      <c r="AJ10" s="203"/>
      <c r="AK10" s="184"/>
    </row>
    <row r="11" spans="1:37" s="102" customFormat="1" ht="13.95" customHeight="1">
      <c r="A11" s="184"/>
      <c r="B11" s="203"/>
      <c r="C11" s="8627"/>
      <c r="D11" s="1356" t="s">
        <v>4</v>
      </c>
      <c r="E11" s="1350" t="s">
        <v>2977</v>
      </c>
      <c r="F11" s="1592" t="s">
        <v>2771</v>
      </c>
      <c r="G11" s="1592" t="s">
        <v>3501</v>
      </c>
      <c r="H11" s="1592" t="s">
        <v>3088</v>
      </c>
      <c r="I11" s="1592" t="s">
        <v>3088</v>
      </c>
      <c r="J11" s="2013" t="s">
        <v>2997</v>
      </c>
      <c r="K11" s="1592" t="s">
        <v>3388</v>
      </c>
      <c r="L11" s="1592" t="s">
        <v>3389</v>
      </c>
      <c r="M11" s="1749" t="s">
        <v>3390</v>
      </c>
      <c r="N11" s="1592" t="s">
        <v>3391</v>
      </c>
      <c r="O11" s="1592" t="s">
        <v>2912</v>
      </c>
      <c r="P11" s="1749" t="s">
        <v>3390</v>
      </c>
      <c r="Q11" s="8582"/>
      <c r="R11" s="1590" t="s">
        <v>1723</v>
      </c>
      <c r="S11" s="1590" t="s">
        <v>1723</v>
      </c>
      <c r="T11" s="1590" t="s">
        <v>1723</v>
      </c>
      <c r="U11" s="1608" t="s">
        <v>1723</v>
      </c>
      <c r="V11" s="203"/>
      <c r="W11" s="4970" t="s">
        <v>1724</v>
      </c>
      <c r="X11" s="2013" t="s">
        <v>3392</v>
      </c>
      <c r="Y11" s="2013" t="s">
        <v>3392</v>
      </c>
      <c r="Z11" s="2014" t="s">
        <v>3393</v>
      </c>
      <c r="AA11" s="2014" t="s">
        <v>3394</v>
      </c>
      <c r="AB11" s="1590" t="s">
        <v>1723</v>
      </c>
      <c r="AC11" s="1590" t="s">
        <v>1723</v>
      </c>
      <c r="AD11" s="1590" t="s">
        <v>1723</v>
      </c>
      <c r="AE11" s="1608" t="s">
        <v>1723</v>
      </c>
      <c r="AF11" s="1668" t="s">
        <v>1724</v>
      </c>
      <c r="AG11" s="203"/>
      <c r="AH11" s="5016">
        <v>43100</v>
      </c>
      <c r="AI11" s="5016">
        <v>43100</v>
      </c>
      <c r="AJ11" s="203"/>
      <c r="AK11" s="184"/>
    </row>
    <row r="12" spans="1:37" s="102" customFormat="1" ht="14.4" customHeight="1">
      <c r="A12" s="184"/>
      <c r="B12" s="203"/>
      <c r="C12" s="8627"/>
      <c r="D12" s="2024"/>
      <c r="E12" s="1356" t="s">
        <v>2987</v>
      </c>
      <c r="F12" s="1592"/>
      <c r="G12" s="1592" t="s">
        <v>3502</v>
      </c>
      <c r="H12" s="1592" t="s">
        <v>3396</v>
      </c>
      <c r="I12" s="1592" t="s">
        <v>1477</v>
      </c>
      <c r="J12" s="2027"/>
      <c r="K12" s="1592" t="s">
        <v>3396</v>
      </c>
      <c r="L12" s="1592" t="s">
        <v>3397</v>
      </c>
      <c r="M12" s="1592" t="s">
        <v>3398</v>
      </c>
      <c r="N12" s="1592" t="s">
        <v>1725</v>
      </c>
      <c r="O12" s="1592" t="s">
        <v>2779</v>
      </c>
      <c r="P12" s="1592" t="s">
        <v>3399</v>
      </c>
      <c r="Q12" s="8582"/>
      <c r="R12" s="1590"/>
      <c r="S12" s="1590"/>
      <c r="T12" s="1590"/>
      <c r="U12" s="1591"/>
      <c r="V12" s="203"/>
      <c r="W12" s="5832"/>
      <c r="X12" s="2013" t="s">
        <v>1724</v>
      </c>
      <c r="Y12" s="2013" t="s">
        <v>1724</v>
      </c>
      <c r="Z12" s="2014"/>
      <c r="AA12" s="2014" t="s">
        <v>1728</v>
      </c>
      <c r="AB12" s="2030"/>
      <c r="AC12" s="2030"/>
      <c r="AD12" s="2015"/>
      <c r="AE12" s="2015"/>
      <c r="AF12" s="1750"/>
      <c r="AG12" s="203"/>
      <c r="AH12" s="8605" t="s">
        <v>3400</v>
      </c>
      <c r="AI12" s="8605" t="s">
        <v>3401</v>
      </c>
      <c r="AJ12" s="203"/>
      <c r="AK12" s="184"/>
    </row>
    <row r="13" spans="1:37" s="102" customFormat="1" ht="13.95" customHeight="1">
      <c r="A13" s="184"/>
      <c r="B13" s="203"/>
      <c r="C13" s="6225" t="s">
        <v>2148</v>
      </c>
      <c r="D13" s="6225" t="s">
        <v>1616</v>
      </c>
      <c r="E13" s="5835"/>
      <c r="F13" s="6225" t="s">
        <v>2528</v>
      </c>
      <c r="G13" s="5839" t="s">
        <v>3503</v>
      </c>
      <c r="H13" s="5839" t="s">
        <v>464</v>
      </c>
      <c r="I13" s="5839"/>
      <c r="J13" s="6226"/>
      <c r="K13" s="5839"/>
      <c r="L13" s="5839" t="s">
        <v>3402</v>
      </c>
      <c r="M13" s="5839" t="s">
        <v>1725</v>
      </c>
      <c r="N13" s="5839"/>
      <c r="O13" s="5839"/>
      <c r="P13" s="5839" t="s">
        <v>1725</v>
      </c>
      <c r="Q13" s="8726"/>
      <c r="R13" s="5840"/>
      <c r="S13" s="5840"/>
      <c r="T13" s="5840"/>
      <c r="U13" s="5899" t="s">
        <v>2877</v>
      </c>
      <c r="V13" s="203"/>
      <c r="W13" s="1951" t="s">
        <v>3422</v>
      </c>
      <c r="X13" s="6179"/>
      <c r="Y13" s="6179"/>
      <c r="Z13" s="6180"/>
      <c r="AA13" s="6179"/>
      <c r="AB13" s="6179"/>
      <c r="AC13" s="6179"/>
      <c r="AD13" s="6179"/>
      <c r="AE13" s="6179" t="s">
        <v>3423</v>
      </c>
      <c r="AF13" s="5496" t="s">
        <v>3424</v>
      </c>
      <c r="AG13" s="203"/>
      <c r="AH13" s="8606"/>
      <c r="AI13" s="8606"/>
      <c r="AJ13" s="203"/>
      <c r="AK13" s="184"/>
    </row>
    <row r="14" spans="1:37" s="102" customFormat="1" ht="13.8">
      <c r="A14" s="184"/>
      <c r="B14" s="203"/>
      <c r="C14" s="2480" t="s">
        <v>734</v>
      </c>
      <c r="D14" s="5841" t="s">
        <v>735</v>
      </c>
      <c r="E14" s="5842" t="s">
        <v>736</v>
      </c>
      <c r="F14" s="5841" t="s">
        <v>1249</v>
      </c>
      <c r="G14" s="5847" t="s">
        <v>738</v>
      </c>
      <c r="H14" s="5847" t="s">
        <v>1546</v>
      </c>
      <c r="I14" s="5841" t="s">
        <v>1547</v>
      </c>
      <c r="J14" s="5841" t="s">
        <v>1548</v>
      </c>
      <c r="K14" s="5841" t="s">
        <v>1549</v>
      </c>
      <c r="L14" s="5841" t="s">
        <v>1550</v>
      </c>
      <c r="M14" s="5847" t="s">
        <v>1551</v>
      </c>
      <c r="N14" s="5847" t="s">
        <v>1552</v>
      </c>
      <c r="O14" s="5847" t="s">
        <v>1553</v>
      </c>
      <c r="P14" s="5847" t="s">
        <v>1554</v>
      </c>
      <c r="Q14" s="5844" t="s">
        <v>1555</v>
      </c>
      <c r="R14" s="5847" t="s">
        <v>2266</v>
      </c>
      <c r="S14" s="5844" t="s">
        <v>2267</v>
      </c>
      <c r="T14" s="5901" t="s">
        <v>2268</v>
      </c>
      <c r="U14" s="5901" t="s">
        <v>2269</v>
      </c>
      <c r="V14" s="295"/>
      <c r="W14" s="5775" t="s">
        <v>2270</v>
      </c>
      <c r="X14" s="5775" t="s">
        <v>2717</v>
      </c>
      <c r="Y14" s="5775" t="s">
        <v>2718</v>
      </c>
      <c r="Z14" s="5775" t="s">
        <v>2719</v>
      </c>
      <c r="AA14" s="5775" t="s">
        <v>3005</v>
      </c>
      <c r="AB14" s="5775" t="s">
        <v>3006</v>
      </c>
      <c r="AC14" s="5904" t="s">
        <v>3007</v>
      </c>
      <c r="AD14" s="5775" t="s">
        <v>3008</v>
      </c>
      <c r="AE14" s="5904" t="s">
        <v>3009</v>
      </c>
      <c r="AF14" s="5904" t="s">
        <v>3010</v>
      </c>
      <c r="AG14" s="203"/>
      <c r="AH14" s="6227" t="s">
        <v>3011</v>
      </c>
      <c r="AI14" s="6227" t="s">
        <v>3012</v>
      </c>
      <c r="AJ14" s="203"/>
      <c r="AK14" s="184"/>
    </row>
    <row r="15" spans="1:37" s="102" customFormat="1">
      <c r="A15" s="184"/>
      <c r="B15" s="203"/>
      <c r="C15" s="5853"/>
      <c r="D15" s="6228"/>
      <c r="E15" s="6228"/>
      <c r="F15" s="6229"/>
      <c r="G15" s="6230"/>
      <c r="H15" s="6230"/>
      <c r="I15" s="6231" t="s">
        <v>464</v>
      </c>
      <c r="J15" s="6231"/>
      <c r="K15" s="6230"/>
      <c r="L15" s="6230"/>
      <c r="M15" s="6230"/>
      <c r="N15" s="6230"/>
      <c r="O15" s="6230"/>
      <c r="P15" s="6230"/>
      <c r="Q15" s="6230"/>
      <c r="R15" s="6232"/>
      <c r="S15" s="6230"/>
      <c r="T15" s="6232"/>
      <c r="U15" s="6233"/>
      <c r="V15" s="203"/>
      <c r="W15" s="6234"/>
      <c r="X15" s="6235"/>
      <c r="Y15" s="6235"/>
      <c r="Z15" s="6235"/>
      <c r="AA15" s="6235"/>
      <c r="AB15" s="6235"/>
      <c r="AC15" s="6235"/>
      <c r="AD15" s="6235"/>
      <c r="AE15" s="6236"/>
      <c r="AF15" s="6237"/>
      <c r="AG15" s="203"/>
      <c r="AH15" s="6238"/>
      <c r="AI15" s="6238"/>
      <c r="AJ15" s="203"/>
      <c r="AK15" s="184"/>
    </row>
    <row r="16" spans="1:37" s="102" customFormat="1" ht="13.8">
      <c r="A16" s="184"/>
      <c r="B16" s="203"/>
      <c r="C16" s="5853" t="s">
        <v>3405</v>
      </c>
      <c r="D16" s="2016"/>
      <c r="E16" s="2016"/>
      <c r="F16" s="2017" t="b">
        <v>1</v>
      </c>
      <c r="G16" s="2016"/>
      <c r="H16" s="2018"/>
      <c r="I16" s="2018"/>
      <c r="J16" s="2051"/>
      <c r="K16" s="2020"/>
      <c r="L16" s="2021"/>
      <c r="M16" s="2020"/>
      <c r="N16" s="2020"/>
      <c r="O16" s="2020"/>
      <c r="P16" s="2020"/>
      <c r="Q16" s="2020"/>
      <c r="R16" s="2020"/>
      <c r="S16" s="2020"/>
      <c r="T16" s="2020"/>
      <c r="U16" s="1753">
        <f>+R16+S16-T16</f>
        <v>0</v>
      </c>
      <c r="V16" s="203"/>
      <c r="W16" s="5918">
        <f>X16+Y16</f>
        <v>0</v>
      </c>
      <c r="X16" s="1754"/>
      <c r="Y16" s="1754"/>
      <c r="Z16" s="1754"/>
      <c r="AA16" s="1754"/>
      <c r="AB16" s="1754"/>
      <c r="AC16" s="1754"/>
      <c r="AD16" s="1754"/>
      <c r="AE16" s="2023">
        <f>AB16+AC16-AD16</f>
        <v>0</v>
      </c>
      <c r="AF16" s="1755">
        <f>Y16+AA16</f>
        <v>0</v>
      </c>
      <c r="AG16" s="203"/>
      <c r="AH16" s="5919"/>
      <c r="AI16" s="5919"/>
      <c r="AJ16" s="203"/>
      <c r="AK16" s="184"/>
    </row>
    <row r="17" spans="1:37" s="102" customFormat="1" ht="13.8">
      <c r="A17" s="184"/>
      <c r="B17" s="203"/>
      <c r="C17" s="5853" t="s">
        <v>3405</v>
      </c>
      <c r="D17" s="2016"/>
      <c r="E17" s="2016"/>
      <c r="F17" s="2017" t="b">
        <v>0</v>
      </c>
      <c r="G17" s="2016"/>
      <c r="H17" s="2018"/>
      <c r="I17" s="2018"/>
      <c r="J17" s="2051"/>
      <c r="K17" s="2020"/>
      <c r="L17" s="2021"/>
      <c r="M17" s="2020"/>
      <c r="N17" s="2020"/>
      <c r="O17" s="2020"/>
      <c r="P17" s="2020"/>
      <c r="Q17" s="2020"/>
      <c r="R17" s="2020"/>
      <c r="S17" s="2020"/>
      <c r="T17" s="2020"/>
      <c r="U17" s="1753">
        <f>+R17+S17-T17</f>
        <v>0</v>
      </c>
      <c r="V17" s="203"/>
      <c r="W17" s="5918">
        <f>X17+Y17</f>
        <v>0</v>
      </c>
      <c r="X17" s="1754"/>
      <c r="Y17" s="1754"/>
      <c r="Z17" s="1754"/>
      <c r="AA17" s="1754"/>
      <c r="AB17" s="1754"/>
      <c r="AC17" s="1754"/>
      <c r="AD17" s="1754"/>
      <c r="AE17" s="2023">
        <f t="shared" ref="AE17:AE47" si="0">AB17+AC17-AD17</f>
        <v>0</v>
      </c>
      <c r="AF17" s="1755">
        <f>Y17+AA17</f>
        <v>0</v>
      </c>
      <c r="AG17" s="203"/>
      <c r="AH17" s="5919"/>
      <c r="AI17" s="5919"/>
      <c r="AJ17" s="203"/>
      <c r="AK17" s="184"/>
    </row>
    <row r="18" spans="1:37" s="102" customFormat="1" ht="13.8">
      <c r="A18" s="184"/>
      <c r="B18" s="203"/>
      <c r="C18" s="5853" t="s">
        <v>3405</v>
      </c>
      <c r="D18" s="2016"/>
      <c r="E18" s="2016"/>
      <c r="F18" s="2017" t="b">
        <v>1</v>
      </c>
      <c r="G18" s="2016"/>
      <c r="H18" s="2018"/>
      <c r="I18" s="2018"/>
      <c r="J18" s="2051"/>
      <c r="K18" s="2020"/>
      <c r="L18" s="2021"/>
      <c r="M18" s="2020"/>
      <c r="N18" s="2020"/>
      <c r="O18" s="2020"/>
      <c r="P18" s="2020"/>
      <c r="Q18" s="2020"/>
      <c r="R18" s="2020"/>
      <c r="S18" s="2020"/>
      <c r="T18" s="2020"/>
      <c r="U18" s="1753">
        <f>+R18+S18-T18</f>
        <v>0</v>
      </c>
      <c r="V18" s="203"/>
      <c r="W18" s="5918">
        <f>X18+Y18</f>
        <v>0</v>
      </c>
      <c r="X18" s="1754"/>
      <c r="Y18" s="1754"/>
      <c r="Z18" s="1754"/>
      <c r="AA18" s="1754"/>
      <c r="AB18" s="1754"/>
      <c r="AC18" s="1754"/>
      <c r="AD18" s="1754"/>
      <c r="AE18" s="2023">
        <f t="shared" si="0"/>
        <v>0</v>
      </c>
      <c r="AF18" s="1755">
        <f>Y18+AA18</f>
        <v>0</v>
      </c>
      <c r="AG18" s="203"/>
      <c r="AH18" s="5919"/>
      <c r="AI18" s="5919"/>
      <c r="AJ18" s="203"/>
      <c r="AK18" s="184"/>
    </row>
    <row r="19" spans="1:37" s="102" customFormat="1" ht="13.8">
      <c r="A19" s="184"/>
      <c r="B19" s="203"/>
      <c r="C19" s="5853" t="s">
        <v>3405</v>
      </c>
      <c r="D19" s="2016"/>
      <c r="E19" s="2016"/>
      <c r="F19" s="2017" t="b">
        <v>1</v>
      </c>
      <c r="G19" s="2016"/>
      <c r="H19" s="2018"/>
      <c r="I19" s="2018"/>
      <c r="J19" s="2051"/>
      <c r="K19" s="2020"/>
      <c r="L19" s="2021"/>
      <c r="M19" s="2020"/>
      <c r="N19" s="2020"/>
      <c r="O19" s="2020"/>
      <c r="P19" s="2020"/>
      <c r="Q19" s="2020"/>
      <c r="R19" s="2020"/>
      <c r="S19" s="2020"/>
      <c r="T19" s="2020"/>
      <c r="U19" s="1753">
        <f t="shared" ref="U19:U48" si="1">+R19+S19-T19</f>
        <v>0</v>
      </c>
      <c r="V19" s="203"/>
      <c r="W19" s="5918">
        <f t="shared" ref="W19:W48" si="2">X19+Y19</f>
        <v>0</v>
      </c>
      <c r="X19" s="1754"/>
      <c r="Y19" s="1754"/>
      <c r="Z19" s="1754"/>
      <c r="AA19" s="1754"/>
      <c r="AB19" s="1754"/>
      <c r="AC19" s="1754"/>
      <c r="AD19" s="1754"/>
      <c r="AE19" s="2023">
        <f t="shared" si="0"/>
        <v>0</v>
      </c>
      <c r="AF19" s="1755">
        <f t="shared" ref="AF19:AF48" si="3">Y19+AA19</f>
        <v>0</v>
      </c>
      <c r="AG19" s="203"/>
      <c r="AH19" s="5919"/>
      <c r="AI19" s="5919"/>
      <c r="AJ19" s="203"/>
      <c r="AK19" s="184"/>
    </row>
    <row r="20" spans="1:37" s="102" customFormat="1" ht="13.8">
      <c r="A20" s="184"/>
      <c r="B20" s="203"/>
      <c r="C20" s="5853" t="s">
        <v>3405</v>
      </c>
      <c r="D20" s="2016"/>
      <c r="E20" s="2016"/>
      <c r="F20" s="2017" t="b">
        <v>1</v>
      </c>
      <c r="G20" s="2016"/>
      <c r="H20" s="2018"/>
      <c r="I20" s="2018"/>
      <c r="J20" s="2051"/>
      <c r="K20" s="2020"/>
      <c r="L20" s="2021"/>
      <c r="M20" s="2020"/>
      <c r="N20" s="2020"/>
      <c r="O20" s="2020"/>
      <c r="P20" s="2020"/>
      <c r="Q20" s="2020"/>
      <c r="R20" s="2020"/>
      <c r="S20" s="2020"/>
      <c r="T20" s="2020"/>
      <c r="U20" s="1753">
        <f t="shared" si="1"/>
        <v>0</v>
      </c>
      <c r="V20" s="203"/>
      <c r="W20" s="5918">
        <f t="shared" si="2"/>
        <v>0</v>
      </c>
      <c r="X20" s="1754"/>
      <c r="Y20" s="1754"/>
      <c r="Z20" s="1754"/>
      <c r="AA20" s="1754"/>
      <c r="AB20" s="1754"/>
      <c r="AC20" s="1754"/>
      <c r="AD20" s="1754"/>
      <c r="AE20" s="2023">
        <f t="shared" si="0"/>
        <v>0</v>
      </c>
      <c r="AF20" s="1755">
        <f t="shared" si="3"/>
        <v>0</v>
      </c>
      <c r="AG20" s="203"/>
      <c r="AH20" s="5919"/>
      <c r="AI20" s="5919"/>
      <c r="AJ20" s="203"/>
      <c r="AK20" s="184"/>
    </row>
    <row r="21" spans="1:37" s="102" customFormat="1" ht="13.8">
      <c r="A21" s="184"/>
      <c r="B21" s="203"/>
      <c r="C21" s="5853" t="s">
        <v>3405</v>
      </c>
      <c r="D21" s="2016"/>
      <c r="E21" s="2016"/>
      <c r="F21" s="2017" t="b">
        <v>1</v>
      </c>
      <c r="G21" s="2016"/>
      <c r="H21" s="2018"/>
      <c r="I21" s="2018"/>
      <c r="J21" s="2051"/>
      <c r="K21" s="2020"/>
      <c r="L21" s="2021"/>
      <c r="M21" s="2020"/>
      <c r="N21" s="2020"/>
      <c r="O21" s="2020"/>
      <c r="P21" s="2020"/>
      <c r="Q21" s="2020"/>
      <c r="R21" s="2020"/>
      <c r="S21" s="2020"/>
      <c r="T21" s="2020"/>
      <c r="U21" s="1753">
        <f t="shared" si="1"/>
        <v>0</v>
      </c>
      <c r="V21" s="203"/>
      <c r="W21" s="5918">
        <f t="shared" si="2"/>
        <v>0</v>
      </c>
      <c r="X21" s="1754"/>
      <c r="Y21" s="1754"/>
      <c r="Z21" s="1754"/>
      <c r="AA21" s="1754"/>
      <c r="AB21" s="1754"/>
      <c r="AC21" s="1754"/>
      <c r="AD21" s="1754"/>
      <c r="AE21" s="2023">
        <f t="shared" si="0"/>
        <v>0</v>
      </c>
      <c r="AF21" s="1755">
        <f t="shared" si="3"/>
        <v>0</v>
      </c>
      <c r="AG21" s="203"/>
      <c r="AH21" s="5919"/>
      <c r="AI21" s="5919"/>
      <c r="AJ21" s="203"/>
      <c r="AK21" s="184"/>
    </row>
    <row r="22" spans="1:37" s="102" customFormat="1" ht="13.8">
      <c r="A22" s="184"/>
      <c r="B22" s="203"/>
      <c r="C22" s="5853" t="s">
        <v>3405</v>
      </c>
      <c r="D22" s="2016"/>
      <c r="E22" s="2016"/>
      <c r="F22" s="2017" t="b">
        <v>1</v>
      </c>
      <c r="G22" s="2016"/>
      <c r="H22" s="2018"/>
      <c r="I22" s="2018"/>
      <c r="J22" s="2051"/>
      <c r="K22" s="2020"/>
      <c r="L22" s="2021"/>
      <c r="M22" s="2020"/>
      <c r="N22" s="2020"/>
      <c r="O22" s="2020"/>
      <c r="P22" s="2020"/>
      <c r="Q22" s="2020"/>
      <c r="R22" s="2020"/>
      <c r="S22" s="2020"/>
      <c r="T22" s="2020"/>
      <c r="U22" s="1753">
        <f t="shared" si="1"/>
        <v>0</v>
      </c>
      <c r="V22" s="203"/>
      <c r="W22" s="5918">
        <f t="shared" si="2"/>
        <v>0</v>
      </c>
      <c r="X22" s="1754"/>
      <c r="Y22" s="1754"/>
      <c r="Z22" s="1754"/>
      <c r="AA22" s="1754"/>
      <c r="AB22" s="1754"/>
      <c r="AC22" s="1754"/>
      <c r="AD22" s="1754"/>
      <c r="AE22" s="2023">
        <f t="shared" si="0"/>
        <v>0</v>
      </c>
      <c r="AF22" s="1755">
        <f t="shared" si="3"/>
        <v>0</v>
      </c>
      <c r="AG22" s="203"/>
      <c r="AH22" s="5919"/>
      <c r="AI22" s="5919"/>
      <c r="AJ22" s="203"/>
      <c r="AK22" s="184"/>
    </row>
    <row r="23" spans="1:37" s="102" customFormat="1" ht="13.8">
      <c r="A23" s="184"/>
      <c r="B23" s="203"/>
      <c r="C23" s="5853" t="s">
        <v>3405</v>
      </c>
      <c r="D23" s="2016"/>
      <c r="E23" s="2016"/>
      <c r="F23" s="2017" t="b">
        <v>1</v>
      </c>
      <c r="G23" s="2016"/>
      <c r="H23" s="2018"/>
      <c r="I23" s="2018"/>
      <c r="J23" s="2051"/>
      <c r="K23" s="2020"/>
      <c r="L23" s="2021"/>
      <c r="M23" s="2020"/>
      <c r="N23" s="2020"/>
      <c r="O23" s="2020"/>
      <c r="P23" s="2020"/>
      <c r="Q23" s="2020"/>
      <c r="R23" s="2020"/>
      <c r="S23" s="2020"/>
      <c r="T23" s="2020"/>
      <c r="U23" s="1753">
        <f t="shared" si="1"/>
        <v>0</v>
      </c>
      <c r="V23" s="203"/>
      <c r="W23" s="5918">
        <f t="shared" si="2"/>
        <v>0</v>
      </c>
      <c r="X23" s="1754"/>
      <c r="Y23" s="1754"/>
      <c r="Z23" s="1754"/>
      <c r="AA23" s="1754"/>
      <c r="AB23" s="1754"/>
      <c r="AC23" s="1754"/>
      <c r="AD23" s="1754"/>
      <c r="AE23" s="2023">
        <f t="shared" si="0"/>
        <v>0</v>
      </c>
      <c r="AF23" s="1755">
        <f t="shared" si="3"/>
        <v>0</v>
      </c>
      <c r="AG23" s="203"/>
      <c r="AH23" s="5919"/>
      <c r="AI23" s="5919"/>
      <c r="AJ23" s="203"/>
      <c r="AK23" s="184"/>
    </row>
    <row r="24" spans="1:37" s="102" customFormat="1" ht="13.8">
      <c r="A24" s="184"/>
      <c r="B24" s="203"/>
      <c r="C24" s="5853" t="s">
        <v>3405</v>
      </c>
      <c r="D24" s="2016"/>
      <c r="E24" s="2016"/>
      <c r="F24" s="2017" t="b">
        <v>1</v>
      </c>
      <c r="G24" s="2016"/>
      <c r="H24" s="2018"/>
      <c r="I24" s="2018"/>
      <c r="J24" s="2051"/>
      <c r="K24" s="2020"/>
      <c r="L24" s="2021"/>
      <c r="M24" s="2020"/>
      <c r="N24" s="2020"/>
      <c r="O24" s="2020"/>
      <c r="P24" s="2020"/>
      <c r="Q24" s="2020"/>
      <c r="R24" s="2020"/>
      <c r="S24" s="2020"/>
      <c r="T24" s="2020"/>
      <c r="U24" s="1753">
        <f t="shared" si="1"/>
        <v>0</v>
      </c>
      <c r="V24" s="203"/>
      <c r="W24" s="5918">
        <f t="shared" si="2"/>
        <v>0</v>
      </c>
      <c r="X24" s="1754"/>
      <c r="Y24" s="1754"/>
      <c r="Z24" s="1754"/>
      <c r="AA24" s="1754"/>
      <c r="AB24" s="1754"/>
      <c r="AC24" s="1754"/>
      <c r="AD24" s="1754"/>
      <c r="AE24" s="2023">
        <f t="shared" si="0"/>
        <v>0</v>
      </c>
      <c r="AF24" s="1755">
        <f t="shared" si="3"/>
        <v>0</v>
      </c>
      <c r="AG24" s="203"/>
      <c r="AH24" s="5919"/>
      <c r="AI24" s="5919"/>
      <c r="AJ24" s="203"/>
      <c r="AK24" s="184"/>
    </row>
    <row r="25" spans="1:37" s="102" customFormat="1" ht="13.8">
      <c r="A25" s="184"/>
      <c r="B25" s="203"/>
      <c r="C25" s="5853" t="s">
        <v>3405</v>
      </c>
      <c r="D25" s="2016"/>
      <c r="E25" s="2016"/>
      <c r="F25" s="2017" t="b">
        <v>1</v>
      </c>
      <c r="G25" s="2016"/>
      <c r="H25" s="2018"/>
      <c r="I25" s="2018"/>
      <c r="J25" s="2051"/>
      <c r="K25" s="2020"/>
      <c r="L25" s="2021"/>
      <c r="M25" s="2020"/>
      <c r="N25" s="2020"/>
      <c r="O25" s="2020"/>
      <c r="P25" s="2020"/>
      <c r="Q25" s="2020"/>
      <c r="R25" s="2020"/>
      <c r="S25" s="2020"/>
      <c r="T25" s="2020"/>
      <c r="U25" s="1753">
        <f t="shared" si="1"/>
        <v>0</v>
      </c>
      <c r="V25" s="203"/>
      <c r="W25" s="5918">
        <f t="shared" si="2"/>
        <v>0</v>
      </c>
      <c r="X25" s="1754"/>
      <c r="Y25" s="1754"/>
      <c r="Z25" s="1754"/>
      <c r="AA25" s="1754"/>
      <c r="AB25" s="1754"/>
      <c r="AC25" s="1754"/>
      <c r="AD25" s="1754"/>
      <c r="AE25" s="2023">
        <f t="shared" si="0"/>
        <v>0</v>
      </c>
      <c r="AF25" s="1755">
        <f t="shared" si="3"/>
        <v>0</v>
      </c>
      <c r="AG25" s="203"/>
      <c r="AH25" s="5919"/>
      <c r="AI25" s="5919"/>
      <c r="AJ25" s="203"/>
      <c r="AK25" s="184"/>
    </row>
    <row r="26" spans="1:37" s="102" customFormat="1" ht="13.8">
      <c r="A26" s="184"/>
      <c r="B26" s="203"/>
      <c r="C26" s="5853" t="s">
        <v>3405</v>
      </c>
      <c r="D26" s="2016"/>
      <c r="E26" s="2016"/>
      <c r="F26" s="2017" t="b">
        <v>1</v>
      </c>
      <c r="G26" s="2016"/>
      <c r="H26" s="2018"/>
      <c r="I26" s="2018"/>
      <c r="J26" s="2051"/>
      <c r="K26" s="2020"/>
      <c r="L26" s="2021"/>
      <c r="M26" s="2020"/>
      <c r="N26" s="2020"/>
      <c r="O26" s="2020"/>
      <c r="P26" s="2020"/>
      <c r="Q26" s="2020"/>
      <c r="R26" s="2020"/>
      <c r="S26" s="2020"/>
      <c r="T26" s="2020"/>
      <c r="U26" s="1753">
        <f t="shared" si="1"/>
        <v>0</v>
      </c>
      <c r="V26" s="203"/>
      <c r="W26" s="5918">
        <f t="shared" si="2"/>
        <v>0</v>
      </c>
      <c r="X26" s="1754"/>
      <c r="Y26" s="1754"/>
      <c r="Z26" s="1754"/>
      <c r="AA26" s="1754"/>
      <c r="AB26" s="1754"/>
      <c r="AC26" s="1754"/>
      <c r="AD26" s="1754"/>
      <c r="AE26" s="2023">
        <f t="shared" si="0"/>
        <v>0</v>
      </c>
      <c r="AF26" s="1755">
        <f t="shared" si="3"/>
        <v>0</v>
      </c>
      <c r="AG26" s="203"/>
      <c r="AH26" s="5919"/>
      <c r="AI26" s="5919"/>
      <c r="AJ26" s="203"/>
      <c r="AK26" s="184"/>
    </row>
    <row r="27" spans="1:37" s="102" customFormat="1" ht="13.8">
      <c r="A27" s="184"/>
      <c r="B27" s="203"/>
      <c r="C27" s="5853" t="s">
        <v>3405</v>
      </c>
      <c r="D27" s="2016"/>
      <c r="E27" s="2016"/>
      <c r="F27" s="2017" t="b">
        <v>1</v>
      </c>
      <c r="G27" s="2016"/>
      <c r="H27" s="2018"/>
      <c r="I27" s="2018"/>
      <c r="J27" s="2051"/>
      <c r="K27" s="2020"/>
      <c r="L27" s="2021"/>
      <c r="M27" s="2020"/>
      <c r="N27" s="2020"/>
      <c r="O27" s="2020"/>
      <c r="P27" s="2020"/>
      <c r="Q27" s="2020"/>
      <c r="R27" s="2020"/>
      <c r="S27" s="2020"/>
      <c r="T27" s="2020"/>
      <c r="U27" s="1753">
        <f t="shared" si="1"/>
        <v>0</v>
      </c>
      <c r="V27" s="203"/>
      <c r="W27" s="5918">
        <f t="shared" si="2"/>
        <v>0</v>
      </c>
      <c r="X27" s="1754"/>
      <c r="Y27" s="1754"/>
      <c r="Z27" s="1754"/>
      <c r="AA27" s="1754"/>
      <c r="AB27" s="1754"/>
      <c r="AC27" s="1754"/>
      <c r="AD27" s="1754"/>
      <c r="AE27" s="2023">
        <f t="shared" si="0"/>
        <v>0</v>
      </c>
      <c r="AF27" s="1755">
        <f t="shared" si="3"/>
        <v>0</v>
      </c>
      <c r="AG27" s="203"/>
      <c r="AH27" s="5919"/>
      <c r="AI27" s="5919"/>
      <c r="AJ27" s="203"/>
      <c r="AK27" s="184"/>
    </row>
    <row r="28" spans="1:37" s="102" customFormat="1" ht="13.8">
      <c r="A28" s="184"/>
      <c r="B28" s="203"/>
      <c r="C28" s="5853" t="s">
        <v>3405</v>
      </c>
      <c r="D28" s="2016"/>
      <c r="E28" s="2016"/>
      <c r="F28" s="2017" t="b">
        <v>1</v>
      </c>
      <c r="G28" s="2016"/>
      <c r="H28" s="2018"/>
      <c r="I28" s="2018"/>
      <c r="J28" s="2051"/>
      <c r="K28" s="2020"/>
      <c r="L28" s="2021"/>
      <c r="M28" s="2020"/>
      <c r="N28" s="2020"/>
      <c r="O28" s="2020"/>
      <c r="P28" s="2020"/>
      <c r="Q28" s="2020"/>
      <c r="R28" s="2020"/>
      <c r="S28" s="2020"/>
      <c r="T28" s="2020"/>
      <c r="U28" s="1753">
        <f t="shared" si="1"/>
        <v>0</v>
      </c>
      <c r="V28" s="203"/>
      <c r="W28" s="5918">
        <f t="shared" si="2"/>
        <v>0</v>
      </c>
      <c r="X28" s="1754"/>
      <c r="Y28" s="1754"/>
      <c r="Z28" s="1754"/>
      <c r="AA28" s="1754"/>
      <c r="AB28" s="1754"/>
      <c r="AC28" s="1754"/>
      <c r="AD28" s="1754"/>
      <c r="AE28" s="2023">
        <f t="shared" si="0"/>
        <v>0</v>
      </c>
      <c r="AF28" s="1755">
        <f t="shared" si="3"/>
        <v>0</v>
      </c>
      <c r="AG28" s="203"/>
      <c r="AH28" s="5919"/>
      <c r="AI28" s="5919"/>
      <c r="AJ28" s="203"/>
      <c r="AK28" s="184"/>
    </row>
    <row r="29" spans="1:37" s="102" customFormat="1" ht="13.8">
      <c r="A29" s="184"/>
      <c r="B29" s="203"/>
      <c r="C29" s="5853" t="s">
        <v>3405</v>
      </c>
      <c r="D29" s="2016"/>
      <c r="E29" s="2016"/>
      <c r="F29" s="2017" t="b">
        <v>1</v>
      </c>
      <c r="G29" s="2016"/>
      <c r="H29" s="2018"/>
      <c r="I29" s="2018"/>
      <c r="J29" s="2051"/>
      <c r="K29" s="2020"/>
      <c r="L29" s="2021"/>
      <c r="M29" s="2020"/>
      <c r="N29" s="2020"/>
      <c r="O29" s="2020"/>
      <c r="P29" s="2020"/>
      <c r="Q29" s="2020"/>
      <c r="R29" s="2020"/>
      <c r="S29" s="2020"/>
      <c r="T29" s="2020"/>
      <c r="U29" s="1753">
        <f t="shared" si="1"/>
        <v>0</v>
      </c>
      <c r="V29" s="203"/>
      <c r="W29" s="5918">
        <f t="shared" si="2"/>
        <v>0</v>
      </c>
      <c r="X29" s="1754"/>
      <c r="Y29" s="1754"/>
      <c r="Z29" s="1754"/>
      <c r="AA29" s="1754"/>
      <c r="AB29" s="1754"/>
      <c r="AC29" s="1754"/>
      <c r="AD29" s="1754"/>
      <c r="AE29" s="2023">
        <f t="shared" si="0"/>
        <v>0</v>
      </c>
      <c r="AF29" s="1755">
        <f t="shared" si="3"/>
        <v>0</v>
      </c>
      <c r="AG29" s="203"/>
      <c r="AH29" s="5919"/>
      <c r="AI29" s="5919"/>
      <c r="AJ29" s="203"/>
      <c r="AK29" s="184"/>
    </row>
    <row r="30" spans="1:37" s="102" customFormat="1" ht="13.8">
      <c r="A30" s="184"/>
      <c r="B30" s="203"/>
      <c r="C30" s="5853" t="s">
        <v>3405</v>
      </c>
      <c r="D30" s="2016"/>
      <c r="E30" s="2016"/>
      <c r="F30" s="2017" t="b">
        <v>1</v>
      </c>
      <c r="G30" s="2016"/>
      <c r="H30" s="2018"/>
      <c r="I30" s="2018"/>
      <c r="J30" s="2051"/>
      <c r="K30" s="2020"/>
      <c r="L30" s="2021"/>
      <c r="M30" s="2020"/>
      <c r="N30" s="2020"/>
      <c r="O30" s="2020"/>
      <c r="P30" s="2020"/>
      <c r="Q30" s="2020"/>
      <c r="R30" s="2020"/>
      <c r="S30" s="2020"/>
      <c r="T30" s="2020"/>
      <c r="U30" s="1753">
        <f t="shared" si="1"/>
        <v>0</v>
      </c>
      <c r="V30" s="203"/>
      <c r="W30" s="5918">
        <f t="shared" si="2"/>
        <v>0</v>
      </c>
      <c r="X30" s="1754"/>
      <c r="Y30" s="1754"/>
      <c r="Z30" s="1754"/>
      <c r="AA30" s="1754"/>
      <c r="AB30" s="1754"/>
      <c r="AC30" s="1754"/>
      <c r="AD30" s="1754"/>
      <c r="AE30" s="2023">
        <f t="shared" si="0"/>
        <v>0</v>
      </c>
      <c r="AF30" s="1755">
        <f t="shared" si="3"/>
        <v>0</v>
      </c>
      <c r="AG30" s="203"/>
      <c r="AH30" s="5919"/>
      <c r="AI30" s="5919"/>
      <c r="AJ30" s="203"/>
      <c r="AK30" s="184"/>
    </row>
    <row r="31" spans="1:37" s="102" customFormat="1" ht="13.8">
      <c r="A31" s="184"/>
      <c r="B31" s="203"/>
      <c r="C31" s="5853" t="s">
        <v>3405</v>
      </c>
      <c r="D31" s="2016"/>
      <c r="E31" s="2016"/>
      <c r="F31" s="2017" t="b">
        <v>1</v>
      </c>
      <c r="G31" s="2016"/>
      <c r="H31" s="2018"/>
      <c r="I31" s="2018"/>
      <c r="J31" s="2051"/>
      <c r="K31" s="2020"/>
      <c r="L31" s="2021"/>
      <c r="M31" s="2020"/>
      <c r="N31" s="2020"/>
      <c r="O31" s="2020"/>
      <c r="P31" s="2020"/>
      <c r="Q31" s="2020"/>
      <c r="R31" s="2020"/>
      <c r="S31" s="2020"/>
      <c r="T31" s="2020"/>
      <c r="U31" s="1753">
        <f t="shared" si="1"/>
        <v>0</v>
      </c>
      <c r="V31" s="203"/>
      <c r="W31" s="5918">
        <f t="shared" si="2"/>
        <v>0</v>
      </c>
      <c r="X31" s="1754"/>
      <c r="Y31" s="1754"/>
      <c r="Z31" s="1754"/>
      <c r="AA31" s="1754"/>
      <c r="AB31" s="1754"/>
      <c r="AC31" s="1754"/>
      <c r="AD31" s="1754"/>
      <c r="AE31" s="2023">
        <f t="shared" si="0"/>
        <v>0</v>
      </c>
      <c r="AF31" s="1755">
        <f t="shared" si="3"/>
        <v>0</v>
      </c>
      <c r="AG31" s="203"/>
      <c r="AH31" s="5919"/>
      <c r="AI31" s="5919"/>
      <c r="AJ31" s="203"/>
      <c r="AK31" s="184"/>
    </row>
    <row r="32" spans="1:37" s="102" customFormat="1" ht="13.8">
      <c r="A32" s="184"/>
      <c r="B32" s="203"/>
      <c r="C32" s="5853" t="s">
        <v>3405</v>
      </c>
      <c r="D32" s="2016"/>
      <c r="E32" s="2016"/>
      <c r="F32" s="2017" t="b">
        <v>1</v>
      </c>
      <c r="G32" s="2016"/>
      <c r="H32" s="2018"/>
      <c r="I32" s="2018"/>
      <c r="J32" s="2051"/>
      <c r="K32" s="2020"/>
      <c r="L32" s="2021"/>
      <c r="M32" s="2020"/>
      <c r="N32" s="2020"/>
      <c r="O32" s="2020"/>
      <c r="P32" s="2020"/>
      <c r="Q32" s="2020"/>
      <c r="R32" s="2020"/>
      <c r="S32" s="2020"/>
      <c r="T32" s="2020"/>
      <c r="U32" s="1753">
        <f t="shared" si="1"/>
        <v>0</v>
      </c>
      <c r="V32" s="203"/>
      <c r="W32" s="5918">
        <f t="shared" si="2"/>
        <v>0</v>
      </c>
      <c r="X32" s="1754"/>
      <c r="Y32" s="1754"/>
      <c r="Z32" s="1754"/>
      <c r="AA32" s="1754"/>
      <c r="AB32" s="1754"/>
      <c r="AC32" s="1754"/>
      <c r="AD32" s="1754"/>
      <c r="AE32" s="2023">
        <f t="shared" si="0"/>
        <v>0</v>
      </c>
      <c r="AF32" s="1755">
        <f t="shared" si="3"/>
        <v>0</v>
      </c>
      <c r="AG32" s="203"/>
      <c r="AH32" s="5919"/>
      <c r="AI32" s="5919"/>
      <c r="AJ32" s="203"/>
      <c r="AK32" s="184"/>
    </row>
    <row r="33" spans="1:37" s="102" customFormat="1" ht="13.8">
      <c r="A33" s="184"/>
      <c r="B33" s="203"/>
      <c r="C33" s="5853" t="s">
        <v>3405</v>
      </c>
      <c r="D33" s="2016"/>
      <c r="E33" s="2016"/>
      <c r="F33" s="2017" t="b">
        <v>1</v>
      </c>
      <c r="G33" s="2016"/>
      <c r="H33" s="2018"/>
      <c r="I33" s="2018"/>
      <c r="J33" s="2051"/>
      <c r="K33" s="2020"/>
      <c r="L33" s="2021"/>
      <c r="M33" s="2020"/>
      <c r="N33" s="2020"/>
      <c r="O33" s="2020"/>
      <c r="P33" s="2020"/>
      <c r="Q33" s="2020"/>
      <c r="R33" s="2020"/>
      <c r="S33" s="2020"/>
      <c r="T33" s="2020"/>
      <c r="U33" s="1753">
        <f t="shared" si="1"/>
        <v>0</v>
      </c>
      <c r="V33" s="203"/>
      <c r="W33" s="5918">
        <f t="shared" si="2"/>
        <v>0</v>
      </c>
      <c r="X33" s="1754"/>
      <c r="Y33" s="1754"/>
      <c r="Z33" s="1754"/>
      <c r="AA33" s="1754"/>
      <c r="AB33" s="1754"/>
      <c r="AC33" s="1754"/>
      <c r="AD33" s="1754"/>
      <c r="AE33" s="2023">
        <f t="shared" si="0"/>
        <v>0</v>
      </c>
      <c r="AF33" s="1755">
        <f t="shared" si="3"/>
        <v>0</v>
      </c>
      <c r="AG33" s="203"/>
      <c r="AH33" s="5919"/>
      <c r="AI33" s="5919"/>
      <c r="AJ33" s="203"/>
      <c r="AK33" s="184"/>
    </row>
    <row r="34" spans="1:37" s="102" customFormat="1" ht="13.8">
      <c r="A34" s="184"/>
      <c r="B34" s="203"/>
      <c r="C34" s="5853" t="s">
        <v>3405</v>
      </c>
      <c r="D34" s="2016"/>
      <c r="E34" s="2016"/>
      <c r="F34" s="2017" t="b">
        <v>1</v>
      </c>
      <c r="G34" s="2016"/>
      <c r="H34" s="2018"/>
      <c r="I34" s="2018"/>
      <c r="J34" s="2051"/>
      <c r="K34" s="2020"/>
      <c r="L34" s="2021"/>
      <c r="M34" s="2020"/>
      <c r="N34" s="2020"/>
      <c r="O34" s="2020"/>
      <c r="P34" s="2020"/>
      <c r="Q34" s="2020"/>
      <c r="R34" s="2020"/>
      <c r="S34" s="2020"/>
      <c r="T34" s="2020"/>
      <c r="U34" s="1753">
        <f t="shared" si="1"/>
        <v>0</v>
      </c>
      <c r="V34" s="203"/>
      <c r="W34" s="5918">
        <f t="shared" si="2"/>
        <v>0</v>
      </c>
      <c r="X34" s="1754"/>
      <c r="Y34" s="1754"/>
      <c r="Z34" s="1754"/>
      <c r="AA34" s="1754"/>
      <c r="AB34" s="1754"/>
      <c r="AC34" s="1754"/>
      <c r="AD34" s="1754"/>
      <c r="AE34" s="2023">
        <f t="shared" si="0"/>
        <v>0</v>
      </c>
      <c r="AF34" s="1755">
        <f t="shared" si="3"/>
        <v>0</v>
      </c>
      <c r="AG34" s="203"/>
      <c r="AH34" s="5919"/>
      <c r="AI34" s="5919"/>
      <c r="AJ34" s="203"/>
      <c r="AK34" s="184"/>
    </row>
    <row r="35" spans="1:37" s="102" customFormat="1" ht="13.8">
      <c r="A35" s="184"/>
      <c r="B35" s="203"/>
      <c r="C35" s="5853" t="s">
        <v>3405</v>
      </c>
      <c r="D35" s="2016"/>
      <c r="E35" s="2016"/>
      <c r="F35" s="2017" t="b">
        <v>1</v>
      </c>
      <c r="G35" s="2016"/>
      <c r="H35" s="2018"/>
      <c r="I35" s="2018"/>
      <c r="J35" s="2051"/>
      <c r="K35" s="2020"/>
      <c r="L35" s="2021"/>
      <c r="M35" s="2020"/>
      <c r="N35" s="2020"/>
      <c r="O35" s="2020"/>
      <c r="P35" s="2020"/>
      <c r="Q35" s="2020"/>
      <c r="R35" s="2020"/>
      <c r="S35" s="2020"/>
      <c r="T35" s="2020"/>
      <c r="U35" s="1753">
        <f t="shared" si="1"/>
        <v>0</v>
      </c>
      <c r="V35" s="203"/>
      <c r="W35" s="5918">
        <f t="shared" si="2"/>
        <v>0</v>
      </c>
      <c r="X35" s="1754"/>
      <c r="Y35" s="1754"/>
      <c r="Z35" s="1754"/>
      <c r="AA35" s="1754"/>
      <c r="AB35" s="1754"/>
      <c r="AC35" s="1754"/>
      <c r="AD35" s="1754"/>
      <c r="AE35" s="2023">
        <f t="shared" si="0"/>
        <v>0</v>
      </c>
      <c r="AF35" s="1755">
        <f t="shared" si="3"/>
        <v>0</v>
      </c>
      <c r="AG35" s="203"/>
      <c r="AH35" s="5919"/>
      <c r="AI35" s="5919"/>
      <c r="AJ35" s="203"/>
      <c r="AK35" s="184"/>
    </row>
    <row r="36" spans="1:37" s="102" customFormat="1" ht="13.8">
      <c r="A36" s="184"/>
      <c r="B36" s="203"/>
      <c r="C36" s="5853" t="s">
        <v>3405</v>
      </c>
      <c r="D36" s="2016"/>
      <c r="E36" s="2016"/>
      <c r="F36" s="2017" t="b">
        <v>1</v>
      </c>
      <c r="G36" s="2016"/>
      <c r="H36" s="2018"/>
      <c r="I36" s="2018"/>
      <c r="J36" s="2051"/>
      <c r="K36" s="2020"/>
      <c r="L36" s="2021"/>
      <c r="M36" s="2020"/>
      <c r="N36" s="2020"/>
      <c r="O36" s="2020"/>
      <c r="P36" s="2020"/>
      <c r="Q36" s="2020"/>
      <c r="R36" s="2020"/>
      <c r="S36" s="2020"/>
      <c r="T36" s="2020"/>
      <c r="U36" s="1753">
        <f t="shared" si="1"/>
        <v>0</v>
      </c>
      <c r="V36" s="203"/>
      <c r="W36" s="5918">
        <f t="shared" si="2"/>
        <v>0</v>
      </c>
      <c r="X36" s="1754"/>
      <c r="Y36" s="1754"/>
      <c r="Z36" s="1754"/>
      <c r="AA36" s="1754"/>
      <c r="AB36" s="1754"/>
      <c r="AC36" s="1754"/>
      <c r="AD36" s="1754"/>
      <c r="AE36" s="2023">
        <f t="shared" si="0"/>
        <v>0</v>
      </c>
      <c r="AF36" s="1755">
        <f t="shared" si="3"/>
        <v>0</v>
      </c>
      <c r="AG36" s="203"/>
      <c r="AH36" s="5919"/>
      <c r="AI36" s="5919"/>
      <c r="AJ36" s="203"/>
      <c r="AK36" s="184"/>
    </row>
    <row r="37" spans="1:37" s="102" customFormat="1" ht="13.8">
      <c r="A37" s="184"/>
      <c r="B37" s="203"/>
      <c r="C37" s="5853" t="s">
        <v>3405</v>
      </c>
      <c r="D37" s="2016"/>
      <c r="E37" s="2016"/>
      <c r="F37" s="2017" t="b">
        <v>1</v>
      </c>
      <c r="G37" s="2016"/>
      <c r="H37" s="2018"/>
      <c r="I37" s="2018"/>
      <c r="J37" s="2051"/>
      <c r="K37" s="2020"/>
      <c r="L37" s="2021"/>
      <c r="M37" s="2020"/>
      <c r="N37" s="2020"/>
      <c r="O37" s="2020"/>
      <c r="P37" s="2020"/>
      <c r="Q37" s="2020"/>
      <c r="R37" s="2020"/>
      <c r="S37" s="2020"/>
      <c r="T37" s="2020"/>
      <c r="U37" s="1753">
        <f t="shared" si="1"/>
        <v>0</v>
      </c>
      <c r="V37" s="203"/>
      <c r="W37" s="5918">
        <f t="shared" si="2"/>
        <v>0</v>
      </c>
      <c r="X37" s="1754"/>
      <c r="Y37" s="1754"/>
      <c r="Z37" s="1754"/>
      <c r="AA37" s="1754"/>
      <c r="AB37" s="1754"/>
      <c r="AC37" s="1754"/>
      <c r="AD37" s="1754"/>
      <c r="AE37" s="2023">
        <f t="shared" si="0"/>
        <v>0</v>
      </c>
      <c r="AF37" s="1755">
        <f t="shared" si="3"/>
        <v>0</v>
      </c>
      <c r="AG37" s="203"/>
      <c r="AH37" s="5919"/>
      <c r="AI37" s="5919"/>
      <c r="AJ37" s="203"/>
      <c r="AK37" s="184"/>
    </row>
    <row r="38" spans="1:37" s="102" customFormat="1" ht="13.8">
      <c r="A38" s="184"/>
      <c r="B38" s="203"/>
      <c r="C38" s="5853" t="s">
        <v>3405</v>
      </c>
      <c r="D38" s="2016"/>
      <c r="E38" s="2016"/>
      <c r="F38" s="2017" t="b">
        <v>1</v>
      </c>
      <c r="G38" s="2016"/>
      <c r="H38" s="2018"/>
      <c r="I38" s="2018"/>
      <c r="J38" s="2051"/>
      <c r="K38" s="2020"/>
      <c r="L38" s="2021"/>
      <c r="M38" s="2020"/>
      <c r="N38" s="2020"/>
      <c r="O38" s="2020"/>
      <c r="P38" s="2020"/>
      <c r="Q38" s="2020"/>
      <c r="R38" s="2020"/>
      <c r="S38" s="2020"/>
      <c r="T38" s="2020"/>
      <c r="U38" s="1753">
        <f t="shared" si="1"/>
        <v>0</v>
      </c>
      <c r="V38" s="203"/>
      <c r="W38" s="5918">
        <f t="shared" si="2"/>
        <v>0</v>
      </c>
      <c r="X38" s="1754"/>
      <c r="Y38" s="1754"/>
      <c r="Z38" s="1754"/>
      <c r="AA38" s="1754"/>
      <c r="AB38" s="1754"/>
      <c r="AC38" s="1754"/>
      <c r="AD38" s="1754"/>
      <c r="AE38" s="2023">
        <f t="shared" si="0"/>
        <v>0</v>
      </c>
      <c r="AF38" s="1755">
        <f t="shared" si="3"/>
        <v>0</v>
      </c>
      <c r="AG38" s="203"/>
      <c r="AH38" s="5919"/>
      <c r="AI38" s="5919"/>
      <c r="AJ38" s="203"/>
      <c r="AK38" s="184"/>
    </row>
    <row r="39" spans="1:37" s="102" customFormat="1" ht="13.8">
      <c r="A39" s="184"/>
      <c r="B39" s="203"/>
      <c r="C39" s="5853" t="s">
        <v>3405</v>
      </c>
      <c r="D39" s="2016"/>
      <c r="E39" s="2016"/>
      <c r="F39" s="2017" t="b">
        <v>1</v>
      </c>
      <c r="G39" s="2016"/>
      <c r="H39" s="2018"/>
      <c r="I39" s="2018"/>
      <c r="J39" s="2051"/>
      <c r="K39" s="2020"/>
      <c r="L39" s="2021"/>
      <c r="M39" s="2020"/>
      <c r="N39" s="2020"/>
      <c r="O39" s="2020"/>
      <c r="P39" s="2020"/>
      <c r="Q39" s="2020"/>
      <c r="R39" s="2020"/>
      <c r="S39" s="2020"/>
      <c r="T39" s="2020"/>
      <c r="U39" s="1753">
        <f t="shared" si="1"/>
        <v>0</v>
      </c>
      <c r="V39" s="203"/>
      <c r="W39" s="5918">
        <f t="shared" si="2"/>
        <v>0</v>
      </c>
      <c r="X39" s="1754"/>
      <c r="Y39" s="1754"/>
      <c r="Z39" s="1754"/>
      <c r="AA39" s="1754"/>
      <c r="AB39" s="1754"/>
      <c r="AC39" s="1754"/>
      <c r="AD39" s="1754"/>
      <c r="AE39" s="2023">
        <f t="shared" si="0"/>
        <v>0</v>
      </c>
      <c r="AF39" s="1755">
        <f t="shared" si="3"/>
        <v>0</v>
      </c>
      <c r="AG39" s="203"/>
      <c r="AH39" s="5919"/>
      <c r="AI39" s="5919"/>
      <c r="AJ39" s="203"/>
      <c r="AK39" s="184"/>
    </row>
    <row r="40" spans="1:37" s="102" customFormat="1" ht="13.8">
      <c r="A40" s="184"/>
      <c r="B40" s="203"/>
      <c r="C40" s="5853" t="s">
        <v>3405</v>
      </c>
      <c r="D40" s="2016"/>
      <c r="E40" s="2016"/>
      <c r="F40" s="2017" t="b">
        <v>1</v>
      </c>
      <c r="G40" s="2016"/>
      <c r="H40" s="2018"/>
      <c r="I40" s="2018"/>
      <c r="J40" s="2051"/>
      <c r="K40" s="2020"/>
      <c r="L40" s="2021"/>
      <c r="M40" s="2020"/>
      <c r="N40" s="2020"/>
      <c r="O40" s="2020"/>
      <c r="P40" s="2020"/>
      <c r="Q40" s="2020"/>
      <c r="R40" s="2020"/>
      <c r="S40" s="2020"/>
      <c r="T40" s="2020"/>
      <c r="U40" s="1753">
        <f t="shared" si="1"/>
        <v>0</v>
      </c>
      <c r="V40" s="203"/>
      <c r="W40" s="5918">
        <f t="shared" si="2"/>
        <v>0</v>
      </c>
      <c r="X40" s="1754"/>
      <c r="Y40" s="1754"/>
      <c r="Z40" s="1754"/>
      <c r="AA40" s="1754"/>
      <c r="AB40" s="1754"/>
      <c r="AC40" s="1754"/>
      <c r="AD40" s="1754"/>
      <c r="AE40" s="2023">
        <f t="shared" si="0"/>
        <v>0</v>
      </c>
      <c r="AF40" s="1755">
        <f t="shared" si="3"/>
        <v>0</v>
      </c>
      <c r="AG40" s="203"/>
      <c r="AH40" s="5919"/>
      <c r="AI40" s="5919"/>
      <c r="AJ40" s="203"/>
      <c r="AK40" s="184"/>
    </row>
    <row r="41" spans="1:37" s="102" customFormat="1" ht="13.8">
      <c r="A41" s="184"/>
      <c r="B41" s="203"/>
      <c r="C41" s="5853" t="s">
        <v>3405</v>
      </c>
      <c r="D41" s="2016"/>
      <c r="E41" s="2016"/>
      <c r="F41" s="2017" t="b">
        <v>1</v>
      </c>
      <c r="G41" s="2016"/>
      <c r="H41" s="2018"/>
      <c r="I41" s="2018"/>
      <c r="J41" s="2051"/>
      <c r="K41" s="2020"/>
      <c r="L41" s="2021"/>
      <c r="M41" s="2020"/>
      <c r="N41" s="2020"/>
      <c r="O41" s="2020"/>
      <c r="P41" s="2020"/>
      <c r="Q41" s="2020"/>
      <c r="R41" s="2020"/>
      <c r="S41" s="2020"/>
      <c r="T41" s="2020"/>
      <c r="U41" s="1753">
        <f t="shared" si="1"/>
        <v>0</v>
      </c>
      <c r="V41" s="203"/>
      <c r="W41" s="5918">
        <f t="shared" si="2"/>
        <v>0</v>
      </c>
      <c r="X41" s="1754"/>
      <c r="Y41" s="1754"/>
      <c r="Z41" s="1754"/>
      <c r="AA41" s="1754"/>
      <c r="AB41" s="1754"/>
      <c r="AC41" s="1754"/>
      <c r="AD41" s="1754"/>
      <c r="AE41" s="2023">
        <f t="shared" si="0"/>
        <v>0</v>
      </c>
      <c r="AF41" s="1755">
        <f t="shared" si="3"/>
        <v>0</v>
      </c>
      <c r="AG41" s="203"/>
      <c r="AH41" s="5919"/>
      <c r="AI41" s="5919"/>
      <c r="AJ41" s="203"/>
      <c r="AK41" s="184"/>
    </row>
    <row r="42" spans="1:37" s="102" customFormat="1" ht="13.8">
      <c r="A42" s="184"/>
      <c r="B42" s="203"/>
      <c r="C42" s="5853" t="s">
        <v>3405</v>
      </c>
      <c r="D42" s="2016"/>
      <c r="E42" s="2016"/>
      <c r="F42" s="2017" t="b">
        <v>1</v>
      </c>
      <c r="G42" s="2016"/>
      <c r="H42" s="2018"/>
      <c r="I42" s="2018"/>
      <c r="J42" s="2051"/>
      <c r="K42" s="2020"/>
      <c r="L42" s="2021"/>
      <c r="M42" s="2020"/>
      <c r="N42" s="2020"/>
      <c r="O42" s="2020"/>
      <c r="P42" s="2020"/>
      <c r="Q42" s="2020"/>
      <c r="R42" s="2020"/>
      <c r="S42" s="2020"/>
      <c r="T42" s="2020"/>
      <c r="U42" s="1753">
        <f t="shared" si="1"/>
        <v>0</v>
      </c>
      <c r="V42" s="203"/>
      <c r="W42" s="5918">
        <f t="shared" si="2"/>
        <v>0</v>
      </c>
      <c r="X42" s="1754"/>
      <c r="Y42" s="1754"/>
      <c r="Z42" s="1754"/>
      <c r="AA42" s="1754"/>
      <c r="AB42" s="1754"/>
      <c r="AC42" s="1754"/>
      <c r="AD42" s="1754"/>
      <c r="AE42" s="2023">
        <f t="shared" si="0"/>
        <v>0</v>
      </c>
      <c r="AF42" s="1755">
        <f t="shared" si="3"/>
        <v>0</v>
      </c>
      <c r="AG42" s="203"/>
      <c r="AH42" s="5919"/>
      <c r="AI42" s="5919"/>
      <c r="AJ42" s="203"/>
      <c r="AK42" s="184"/>
    </row>
    <row r="43" spans="1:37" s="102" customFormat="1" ht="13.8">
      <c r="A43" s="184"/>
      <c r="B43" s="203"/>
      <c r="C43" s="5853" t="s">
        <v>3405</v>
      </c>
      <c r="D43" s="2016"/>
      <c r="E43" s="2016"/>
      <c r="F43" s="2017" t="b">
        <v>1</v>
      </c>
      <c r="G43" s="2016"/>
      <c r="H43" s="2018"/>
      <c r="I43" s="2018"/>
      <c r="J43" s="2051"/>
      <c r="K43" s="2020"/>
      <c r="L43" s="2021"/>
      <c r="M43" s="2020"/>
      <c r="N43" s="2020"/>
      <c r="O43" s="2020"/>
      <c r="P43" s="2020"/>
      <c r="Q43" s="2020"/>
      <c r="R43" s="2020"/>
      <c r="S43" s="2020"/>
      <c r="T43" s="2020"/>
      <c r="U43" s="1753">
        <f t="shared" si="1"/>
        <v>0</v>
      </c>
      <c r="V43" s="203"/>
      <c r="W43" s="5918">
        <f t="shared" si="2"/>
        <v>0</v>
      </c>
      <c r="X43" s="1754"/>
      <c r="Y43" s="1754"/>
      <c r="Z43" s="1754"/>
      <c r="AA43" s="1754"/>
      <c r="AB43" s="1754"/>
      <c r="AC43" s="1754"/>
      <c r="AD43" s="1754"/>
      <c r="AE43" s="2023">
        <f t="shared" si="0"/>
        <v>0</v>
      </c>
      <c r="AF43" s="1755">
        <f t="shared" si="3"/>
        <v>0</v>
      </c>
      <c r="AG43" s="203"/>
      <c r="AH43" s="5919"/>
      <c r="AI43" s="5919"/>
      <c r="AJ43" s="203"/>
      <c r="AK43" s="184"/>
    </row>
    <row r="44" spans="1:37" s="102" customFormat="1" ht="13.8">
      <c r="A44" s="184"/>
      <c r="B44" s="203"/>
      <c r="C44" s="5853" t="s">
        <v>3405</v>
      </c>
      <c r="D44" s="2016"/>
      <c r="E44" s="2016"/>
      <c r="F44" s="2017" t="b">
        <v>1</v>
      </c>
      <c r="G44" s="2016"/>
      <c r="H44" s="2018"/>
      <c r="I44" s="2018"/>
      <c r="J44" s="2051"/>
      <c r="K44" s="2020"/>
      <c r="L44" s="2021"/>
      <c r="M44" s="2020"/>
      <c r="N44" s="2020"/>
      <c r="O44" s="2020"/>
      <c r="P44" s="2020"/>
      <c r="Q44" s="2020"/>
      <c r="R44" s="2020"/>
      <c r="S44" s="2020"/>
      <c r="T44" s="2020"/>
      <c r="U44" s="1753">
        <f t="shared" si="1"/>
        <v>0</v>
      </c>
      <c r="V44" s="203"/>
      <c r="W44" s="5918">
        <f t="shared" si="2"/>
        <v>0</v>
      </c>
      <c r="X44" s="1754"/>
      <c r="Y44" s="1754"/>
      <c r="Z44" s="1754"/>
      <c r="AA44" s="1754"/>
      <c r="AB44" s="1754"/>
      <c r="AC44" s="1754"/>
      <c r="AD44" s="1754"/>
      <c r="AE44" s="2023">
        <f t="shared" si="0"/>
        <v>0</v>
      </c>
      <c r="AF44" s="1755">
        <f t="shared" si="3"/>
        <v>0</v>
      </c>
      <c r="AG44" s="203"/>
      <c r="AH44" s="5919"/>
      <c r="AI44" s="5919"/>
      <c r="AJ44" s="203"/>
      <c r="AK44" s="184"/>
    </row>
    <row r="45" spans="1:37" s="102" customFormat="1" ht="13.8">
      <c r="A45" s="184"/>
      <c r="B45" s="203"/>
      <c r="C45" s="5853" t="s">
        <v>3405</v>
      </c>
      <c r="D45" s="2016"/>
      <c r="E45" s="2016"/>
      <c r="F45" s="2017" t="b">
        <v>1</v>
      </c>
      <c r="G45" s="2016"/>
      <c r="H45" s="2018"/>
      <c r="I45" s="2018"/>
      <c r="J45" s="2051"/>
      <c r="K45" s="2020"/>
      <c r="L45" s="2021"/>
      <c r="M45" s="2020"/>
      <c r="N45" s="2020"/>
      <c r="O45" s="2020"/>
      <c r="P45" s="2020"/>
      <c r="Q45" s="2020"/>
      <c r="R45" s="2020"/>
      <c r="S45" s="2020"/>
      <c r="T45" s="2020"/>
      <c r="U45" s="1753">
        <f t="shared" si="1"/>
        <v>0</v>
      </c>
      <c r="V45" s="203"/>
      <c r="W45" s="5918">
        <f t="shared" si="2"/>
        <v>0</v>
      </c>
      <c r="X45" s="1754"/>
      <c r="Y45" s="1754"/>
      <c r="Z45" s="1754"/>
      <c r="AA45" s="1754"/>
      <c r="AB45" s="1754"/>
      <c r="AC45" s="1754"/>
      <c r="AD45" s="1754"/>
      <c r="AE45" s="2023">
        <f t="shared" si="0"/>
        <v>0</v>
      </c>
      <c r="AF45" s="1755">
        <f t="shared" si="3"/>
        <v>0</v>
      </c>
      <c r="AG45" s="203"/>
      <c r="AH45" s="5919"/>
      <c r="AI45" s="5919"/>
      <c r="AJ45" s="203"/>
      <c r="AK45" s="184"/>
    </row>
    <row r="46" spans="1:37" s="102" customFormat="1" ht="13.8">
      <c r="A46" s="184"/>
      <c r="B46" s="203"/>
      <c r="C46" s="5853" t="s">
        <v>3405</v>
      </c>
      <c r="D46" s="2016"/>
      <c r="E46" s="2016"/>
      <c r="F46" s="2017" t="b">
        <v>1</v>
      </c>
      <c r="G46" s="2016"/>
      <c r="H46" s="2018"/>
      <c r="I46" s="2018"/>
      <c r="J46" s="2051"/>
      <c r="K46" s="2020"/>
      <c r="L46" s="2021"/>
      <c r="M46" s="2020"/>
      <c r="N46" s="2020"/>
      <c r="O46" s="2020"/>
      <c r="P46" s="2020"/>
      <c r="Q46" s="2020"/>
      <c r="R46" s="2020"/>
      <c r="S46" s="2020"/>
      <c r="T46" s="2020"/>
      <c r="U46" s="1753">
        <f t="shared" si="1"/>
        <v>0</v>
      </c>
      <c r="V46" s="203"/>
      <c r="W46" s="5918">
        <f t="shared" si="2"/>
        <v>0</v>
      </c>
      <c r="X46" s="1754"/>
      <c r="Y46" s="1754"/>
      <c r="Z46" s="1754"/>
      <c r="AA46" s="1754"/>
      <c r="AB46" s="1754"/>
      <c r="AC46" s="1754"/>
      <c r="AD46" s="1754"/>
      <c r="AE46" s="2023">
        <f t="shared" si="0"/>
        <v>0</v>
      </c>
      <c r="AF46" s="1755">
        <f t="shared" si="3"/>
        <v>0</v>
      </c>
      <c r="AG46" s="203"/>
      <c r="AH46" s="5919"/>
      <c r="AI46" s="5919"/>
      <c r="AJ46" s="203"/>
      <c r="AK46" s="184"/>
    </row>
    <row r="47" spans="1:37" s="102" customFormat="1" ht="13.8">
      <c r="A47" s="184"/>
      <c r="B47" s="203"/>
      <c r="C47" s="5853" t="s">
        <v>3405</v>
      </c>
      <c r="D47" s="2016"/>
      <c r="E47" s="2016"/>
      <c r="F47" s="2017" t="b">
        <v>1</v>
      </c>
      <c r="G47" s="2016"/>
      <c r="H47" s="2018"/>
      <c r="I47" s="2018"/>
      <c r="J47" s="2051"/>
      <c r="K47" s="2020"/>
      <c r="L47" s="2021"/>
      <c r="M47" s="2020"/>
      <c r="N47" s="2020"/>
      <c r="O47" s="2020"/>
      <c r="P47" s="2020"/>
      <c r="Q47" s="2020"/>
      <c r="R47" s="2020"/>
      <c r="S47" s="2020"/>
      <c r="T47" s="2020"/>
      <c r="U47" s="1753">
        <f t="shared" si="1"/>
        <v>0</v>
      </c>
      <c r="V47" s="203"/>
      <c r="W47" s="5918">
        <f t="shared" si="2"/>
        <v>0</v>
      </c>
      <c r="X47" s="1754"/>
      <c r="Y47" s="1754"/>
      <c r="Z47" s="1754"/>
      <c r="AA47" s="1754"/>
      <c r="AB47" s="1754"/>
      <c r="AC47" s="1754"/>
      <c r="AD47" s="1754"/>
      <c r="AE47" s="2023">
        <f t="shared" si="0"/>
        <v>0</v>
      </c>
      <c r="AF47" s="1755">
        <f t="shared" si="3"/>
        <v>0</v>
      </c>
      <c r="AG47" s="203"/>
      <c r="AH47" s="5919"/>
      <c r="AI47" s="5919"/>
      <c r="AJ47" s="203"/>
      <c r="AK47" s="184"/>
    </row>
    <row r="48" spans="1:37" s="102" customFormat="1" ht="13.8">
      <c r="A48" s="184"/>
      <c r="B48" s="203"/>
      <c r="C48" s="5853" t="s">
        <v>3405</v>
      </c>
      <c r="D48" s="2016"/>
      <c r="E48" s="2016"/>
      <c r="F48" s="2017" t="b">
        <v>1</v>
      </c>
      <c r="G48" s="2016"/>
      <c r="H48" s="2018"/>
      <c r="I48" s="2018"/>
      <c r="J48" s="2051"/>
      <c r="K48" s="2020"/>
      <c r="L48" s="2021"/>
      <c r="M48" s="2020"/>
      <c r="N48" s="2020"/>
      <c r="O48" s="2020"/>
      <c r="P48" s="2020"/>
      <c r="Q48" s="2020"/>
      <c r="R48" s="2020"/>
      <c r="S48" s="2020"/>
      <c r="T48" s="2020"/>
      <c r="U48" s="1753">
        <f t="shared" si="1"/>
        <v>0</v>
      </c>
      <c r="V48" s="203"/>
      <c r="W48" s="5918">
        <f t="shared" si="2"/>
        <v>0</v>
      </c>
      <c r="X48" s="1754"/>
      <c r="Y48" s="1754"/>
      <c r="Z48" s="1754"/>
      <c r="AA48" s="1754"/>
      <c r="AB48" s="1754"/>
      <c r="AC48" s="1754"/>
      <c r="AD48" s="1754"/>
      <c r="AE48" s="2023">
        <f>AB48+AC48-AD48</f>
        <v>0</v>
      </c>
      <c r="AF48" s="1755">
        <f t="shared" si="3"/>
        <v>0</v>
      </c>
      <c r="AG48" s="203"/>
      <c r="AH48" s="5919"/>
      <c r="AI48" s="5919"/>
      <c r="AJ48" s="203"/>
      <c r="AK48" s="184"/>
    </row>
    <row r="49" spans="1:37" s="1096" customFormat="1" ht="13.8">
      <c r="A49" s="260"/>
      <c r="B49" s="289"/>
      <c r="C49" s="6239" t="s">
        <v>2803</v>
      </c>
      <c r="D49" s="6240"/>
      <c r="E49" s="6240"/>
      <c r="F49" s="6241"/>
      <c r="G49" s="6242"/>
      <c r="H49" s="6242"/>
      <c r="I49" s="6242"/>
      <c r="J49" s="6242"/>
      <c r="K49" s="6243">
        <f>SUMIF($F$16:$F$48,TRUE,K16:K48)</f>
        <v>0</v>
      </c>
      <c r="L49" s="6244"/>
      <c r="M49" s="6243">
        <f t="shared" ref="M49:U49" si="4">SUMIF($F$16:$F$48,TRUE,M16:M48)</f>
        <v>0</v>
      </c>
      <c r="N49" s="6243">
        <f>SUMIF($F$16:$F$48,TRUE,N16:N48)</f>
        <v>0</v>
      </c>
      <c r="O49" s="6243">
        <f t="shared" si="4"/>
        <v>0</v>
      </c>
      <c r="P49" s="6243">
        <f t="shared" si="4"/>
        <v>0</v>
      </c>
      <c r="Q49" s="6243">
        <f t="shared" ref="Q49" si="5">SUMIF($F$16:$F$48,TRUE,Q16:Q48)</f>
        <v>0</v>
      </c>
      <c r="R49" s="6243">
        <f t="shared" si="4"/>
        <v>0</v>
      </c>
      <c r="S49" s="6243">
        <f t="shared" si="4"/>
        <v>0</v>
      </c>
      <c r="T49" s="6243">
        <f t="shared" si="4"/>
        <v>0</v>
      </c>
      <c r="U49" s="6245">
        <f t="shared" si="4"/>
        <v>0</v>
      </c>
      <c r="V49" s="289"/>
      <c r="W49" s="6246">
        <f t="shared" ref="W49:AF49" si="6">SUMIF($F$16:$F$48,TRUE,W16:W48)</f>
        <v>0</v>
      </c>
      <c r="X49" s="6243">
        <f t="shared" si="6"/>
        <v>0</v>
      </c>
      <c r="Y49" s="6243">
        <f t="shared" si="6"/>
        <v>0</v>
      </c>
      <c r="Z49" s="6243">
        <f t="shared" si="6"/>
        <v>0</v>
      </c>
      <c r="AA49" s="6243">
        <f t="shared" si="6"/>
        <v>0</v>
      </c>
      <c r="AB49" s="6243">
        <f>SUMIF($F$16:$F$48,TRUE,AB16:AB48)</f>
        <v>0</v>
      </c>
      <c r="AC49" s="6243">
        <f>SUMIF($F$16:$F$48,TRUE,AC16:AC48)</f>
        <v>0</v>
      </c>
      <c r="AD49" s="6243">
        <f t="shared" si="6"/>
        <v>0</v>
      </c>
      <c r="AE49" s="6243">
        <f t="shared" si="6"/>
        <v>0</v>
      </c>
      <c r="AF49" s="6245">
        <f t="shared" si="6"/>
        <v>0</v>
      </c>
      <c r="AG49" s="289"/>
      <c r="AH49" s="6247">
        <f>SUMIF($F$16:$F$48,TRUE,AH16:AH48)</f>
        <v>0</v>
      </c>
      <c r="AI49" s="6247">
        <f>SUMIF($F$16:$F$48,TRUE,AI16:AI48)</f>
        <v>0</v>
      </c>
      <c r="AJ49" s="289"/>
      <c r="AK49" s="260"/>
    </row>
    <row r="50" spans="1:37" s="1096" customFormat="1" thickBot="1">
      <c r="A50" s="260"/>
      <c r="B50" s="289"/>
      <c r="C50" s="6248" t="s">
        <v>2804</v>
      </c>
      <c r="D50" s="6249"/>
      <c r="E50" s="6249"/>
      <c r="F50" s="6250"/>
      <c r="G50" s="6250"/>
      <c r="H50" s="6250"/>
      <c r="I50" s="6250"/>
      <c r="J50" s="6250"/>
      <c r="K50" s="6251">
        <f>SUM(K16:K48)</f>
        <v>0</v>
      </c>
      <c r="L50" s="6252"/>
      <c r="M50" s="6251">
        <f t="shared" ref="M50:U50" si="7">SUM(M16:M48)</f>
        <v>0</v>
      </c>
      <c r="N50" s="6251">
        <f>SUM(N16:N48)</f>
        <v>0</v>
      </c>
      <c r="O50" s="6251">
        <f t="shared" si="7"/>
        <v>0</v>
      </c>
      <c r="P50" s="6251">
        <f t="shared" si="7"/>
        <v>0</v>
      </c>
      <c r="Q50" s="6251">
        <f t="shared" ref="Q50" si="8">SUM(Q16:Q48)</f>
        <v>0</v>
      </c>
      <c r="R50" s="6251">
        <f t="shared" si="7"/>
        <v>0</v>
      </c>
      <c r="S50" s="6251">
        <f t="shared" si="7"/>
        <v>0</v>
      </c>
      <c r="T50" s="6251">
        <f t="shared" si="7"/>
        <v>0</v>
      </c>
      <c r="U50" s="6253">
        <f t="shared" si="7"/>
        <v>0</v>
      </c>
      <c r="V50" s="289"/>
      <c r="W50" s="6254">
        <f t="shared" ref="W50:AF50" si="9">SUM(W16:W48)</f>
        <v>0</v>
      </c>
      <c r="X50" s="6251">
        <f t="shared" si="9"/>
        <v>0</v>
      </c>
      <c r="Y50" s="6251">
        <f t="shared" si="9"/>
        <v>0</v>
      </c>
      <c r="Z50" s="6251">
        <f t="shared" si="9"/>
        <v>0</v>
      </c>
      <c r="AA50" s="6251">
        <f t="shared" si="9"/>
        <v>0</v>
      </c>
      <c r="AB50" s="6251">
        <f>SUM(AB16:AB48)</f>
        <v>0</v>
      </c>
      <c r="AC50" s="6251">
        <f>SUM(AC16:AC48)</f>
        <v>0</v>
      </c>
      <c r="AD50" s="6251">
        <f t="shared" si="9"/>
        <v>0</v>
      </c>
      <c r="AE50" s="6251">
        <f t="shared" si="9"/>
        <v>0</v>
      </c>
      <c r="AF50" s="6253">
        <f t="shared" si="9"/>
        <v>0</v>
      </c>
      <c r="AG50" s="289"/>
      <c r="AH50" s="6255">
        <f>SUM(AH16:AH48)</f>
        <v>0</v>
      </c>
      <c r="AI50" s="6255">
        <f>SUM(AI16:AI48)</f>
        <v>0</v>
      </c>
      <c r="AJ50" s="289"/>
      <c r="AK50" s="260"/>
    </row>
    <row r="51" spans="1:37" s="102" customFormat="1" ht="13.8">
      <c r="A51" s="184"/>
      <c r="B51" s="203"/>
      <c r="C51" s="121"/>
      <c r="D51" s="121"/>
      <c r="E51" s="121"/>
      <c r="F51" s="280"/>
      <c r="G51" s="280"/>
      <c r="H51" s="290"/>
      <c r="I51" s="211"/>
      <c r="J51" s="211"/>
      <c r="K51" s="211"/>
      <c r="L51" s="211"/>
      <c r="M51" s="121"/>
      <c r="N51" s="121"/>
      <c r="O51" s="121"/>
      <c r="P51" s="121"/>
      <c r="Q51" s="121"/>
      <c r="R51" s="203"/>
      <c r="S51" s="203"/>
      <c r="T51" s="203"/>
      <c r="U51" s="203"/>
      <c r="V51" s="203"/>
      <c r="W51" s="203"/>
      <c r="X51" s="203"/>
      <c r="Y51" s="203"/>
      <c r="Z51" s="203"/>
      <c r="AA51" s="203"/>
      <c r="AB51" s="203"/>
      <c r="AC51" s="203"/>
      <c r="AD51" s="203"/>
      <c r="AE51" s="203"/>
      <c r="AF51" s="203"/>
      <c r="AG51" s="203"/>
      <c r="AH51" s="203"/>
      <c r="AI51" s="203"/>
      <c r="AJ51" s="203"/>
      <c r="AK51" s="184"/>
    </row>
    <row r="52" spans="1:37" s="102" customFormat="1">
      <c r="A52" s="184"/>
      <c r="B52" s="203"/>
      <c r="C52" s="203"/>
      <c r="D52" s="203"/>
      <c r="E52" s="203"/>
      <c r="F52" s="291"/>
      <c r="G52" s="291"/>
      <c r="H52" s="2"/>
      <c r="I52" s="203"/>
      <c r="J52" s="203"/>
      <c r="K52" s="203"/>
      <c r="L52" s="203"/>
      <c r="M52" s="2"/>
      <c r="N52" s="292"/>
      <c r="O52" s="203"/>
      <c r="P52" s="203"/>
      <c r="Q52" s="203"/>
      <c r="R52" s="121"/>
      <c r="S52" s="121"/>
      <c r="T52" s="203"/>
      <c r="U52" s="203"/>
      <c r="V52" s="203"/>
      <c r="W52" s="203"/>
      <c r="X52" s="203"/>
      <c r="Y52" s="203"/>
      <c r="Z52" s="203"/>
      <c r="AA52" s="203"/>
      <c r="AB52" s="203"/>
      <c r="AC52" s="203"/>
      <c r="AD52" s="203"/>
      <c r="AE52" s="203"/>
      <c r="AF52" s="203"/>
      <c r="AG52" s="203"/>
      <c r="AH52" s="203"/>
      <c r="AI52" s="203"/>
      <c r="AJ52" s="203"/>
      <c r="AK52" s="184"/>
    </row>
    <row r="53" spans="1:37" s="102" customFormat="1" ht="15.6">
      <c r="A53" s="184"/>
      <c r="B53" s="203"/>
      <c r="C53" s="121"/>
      <c r="D53" s="121"/>
      <c r="E53" s="121"/>
      <c r="F53" s="121"/>
      <c r="G53" s="293" t="s">
        <v>445</v>
      </c>
      <c r="H53" s="64" t="s">
        <v>3406</v>
      </c>
      <c r="I53" s="119"/>
      <c r="J53" s="119"/>
      <c r="K53" s="119"/>
      <c r="L53" s="119"/>
      <c r="M53" s="294"/>
      <c r="N53" s="294"/>
      <c r="O53" s="121"/>
      <c r="P53" s="121"/>
      <c r="Q53" s="121"/>
      <c r="R53" s="121"/>
      <c r="S53" s="277"/>
      <c r="T53" s="203"/>
      <c r="U53" s="203"/>
      <c r="V53" s="203"/>
      <c r="W53" s="203"/>
      <c r="X53" s="203"/>
      <c r="Y53" s="203"/>
      <c r="Z53" s="203"/>
      <c r="AA53" s="203"/>
      <c r="AB53" s="203"/>
      <c r="AC53" s="203"/>
      <c r="AD53" s="203"/>
      <c r="AE53" s="203"/>
      <c r="AF53" s="203"/>
      <c r="AG53" s="203"/>
      <c r="AH53" s="203"/>
      <c r="AI53" s="203"/>
      <c r="AJ53" s="203"/>
      <c r="AK53" s="184"/>
    </row>
    <row r="54" spans="1:37" s="102" customFormat="1">
      <c r="A54" s="184"/>
      <c r="B54" s="203"/>
      <c r="C54" s="121"/>
      <c r="D54" s="121"/>
      <c r="E54" s="121"/>
      <c r="F54" s="121"/>
      <c r="G54" s="160"/>
      <c r="H54" s="225" t="s">
        <v>3304</v>
      </c>
      <c r="I54" s="203"/>
      <c r="J54" s="203"/>
      <c r="K54" s="203"/>
      <c r="L54" s="203"/>
      <c r="M54" s="294"/>
      <c r="N54" s="294"/>
      <c r="O54" s="121"/>
      <c r="P54" s="121"/>
      <c r="Q54" s="121"/>
      <c r="R54" s="121"/>
      <c r="S54" s="277"/>
      <c r="T54" s="121"/>
      <c r="U54" s="121"/>
      <c r="V54" s="203"/>
      <c r="W54" s="203"/>
      <c r="X54" s="203"/>
      <c r="Y54" s="203"/>
      <c r="Z54" s="203"/>
      <c r="AA54" s="203"/>
      <c r="AB54" s="203"/>
      <c r="AC54" s="203"/>
      <c r="AD54" s="203"/>
      <c r="AE54" s="203"/>
      <c r="AF54" s="203"/>
      <c r="AG54" s="203"/>
      <c r="AH54" s="203"/>
      <c r="AI54" s="203"/>
      <c r="AJ54" s="203"/>
      <c r="AK54" s="184"/>
    </row>
    <row r="55" spans="1:37">
      <c r="A55" s="261"/>
      <c r="B55" s="2"/>
      <c r="C55" s="294"/>
      <c r="D55" s="294"/>
      <c r="E55" s="294"/>
      <c r="F55" s="121"/>
      <c r="G55" s="160"/>
      <c r="H55" s="64" t="s">
        <v>3407</v>
      </c>
      <c r="I55" s="203"/>
      <c r="J55" s="203"/>
      <c r="K55" s="203"/>
      <c r="L55" s="203"/>
      <c r="M55" s="203"/>
      <c r="N55" s="203"/>
      <c r="O55" s="278"/>
      <c r="P55" s="278"/>
      <c r="Q55" s="278"/>
      <c r="R55" s="2"/>
      <c r="S55" s="277"/>
      <c r="T55" s="2"/>
      <c r="U55" s="2"/>
      <c r="V55" s="2"/>
      <c r="W55" s="2"/>
      <c r="X55" s="2"/>
      <c r="Y55" s="2"/>
      <c r="Z55" s="2"/>
      <c r="AA55" s="2"/>
      <c r="AB55" s="2"/>
      <c r="AC55" s="2"/>
      <c r="AD55" s="2"/>
      <c r="AE55" s="2"/>
      <c r="AF55" s="2"/>
      <c r="AG55" s="2"/>
      <c r="AH55" s="2"/>
      <c r="AI55" s="2"/>
      <c r="AJ55" s="2"/>
      <c r="AK55" s="261"/>
    </row>
    <row r="56" spans="1:37">
      <c r="A56" s="261"/>
      <c r="B56" s="2"/>
      <c r="C56" s="2"/>
      <c r="D56" s="2"/>
      <c r="E56" s="2"/>
      <c r="F56" s="203"/>
      <c r="G56" s="160"/>
      <c r="H56" s="64"/>
      <c r="I56" s="276"/>
      <c r="J56" s="276"/>
      <c r="K56" s="276"/>
      <c r="L56" s="276"/>
      <c r="M56" s="203"/>
      <c r="N56" s="203"/>
      <c r="O56" s="203"/>
      <c r="P56" s="203"/>
      <c r="Q56" s="203"/>
      <c r="R56" s="2"/>
      <c r="S56" s="2"/>
      <c r="T56" s="2"/>
      <c r="U56" s="2"/>
      <c r="V56" s="2"/>
      <c r="W56" s="2"/>
      <c r="X56" s="2"/>
      <c r="Y56" s="2"/>
      <c r="Z56" s="2"/>
      <c r="AA56" s="2"/>
      <c r="AB56" s="2"/>
      <c r="AC56" s="2"/>
      <c r="AD56" s="2"/>
      <c r="AE56" s="2"/>
      <c r="AF56" s="2"/>
      <c r="AG56" s="2"/>
      <c r="AH56" s="685"/>
      <c r="AI56" s="685"/>
      <c r="AJ56" s="2"/>
      <c r="AK56" s="261"/>
    </row>
    <row r="57" spans="1:37">
      <c r="A57" s="261"/>
      <c r="B57" s="2"/>
      <c r="C57" s="203"/>
      <c r="D57" s="203"/>
      <c r="E57" s="203"/>
      <c r="F57" s="203"/>
      <c r="G57" s="203"/>
      <c r="H57" s="121"/>
      <c r="I57" s="276"/>
      <c r="J57" s="276"/>
      <c r="K57" s="276"/>
      <c r="L57" s="276"/>
      <c r="M57" s="203"/>
      <c r="N57" s="203"/>
      <c r="O57" s="203"/>
      <c r="P57" s="203"/>
      <c r="Q57" s="203"/>
      <c r="R57" s="2"/>
      <c r="S57" s="2"/>
      <c r="T57" s="2"/>
      <c r="U57" s="2"/>
      <c r="V57" s="2"/>
      <c r="W57" s="2"/>
      <c r="X57" s="2"/>
      <c r="Y57" s="2"/>
      <c r="Z57" s="2"/>
      <c r="AA57" s="2"/>
      <c r="AB57" s="2"/>
      <c r="AC57" s="2"/>
      <c r="AD57" s="2"/>
      <c r="AE57" s="2"/>
      <c r="AF57" s="2"/>
      <c r="AG57" s="2"/>
      <c r="AH57" s="2"/>
      <c r="AI57" s="2"/>
      <c r="AJ57" s="2"/>
      <c r="AK57" s="261"/>
    </row>
    <row r="58" spans="1:37">
      <c r="A58" s="261"/>
      <c r="B58" s="261"/>
      <c r="C58" s="263"/>
      <c r="D58" s="263"/>
      <c r="E58" s="263"/>
      <c r="F58" s="263"/>
      <c r="G58" s="263"/>
      <c r="H58" s="263"/>
      <c r="I58" s="263"/>
      <c r="J58" s="263"/>
      <c r="K58" s="263"/>
      <c r="L58" s="263"/>
      <c r="M58" s="263"/>
      <c r="N58" s="263"/>
      <c r="O58" s="263"/>
      <c r="P58" s="263"/>
      <c r="Q58" s="263"/>
      <c r="R58" s="263"/>
      <c r="S58" s="263"/>
      <c r="T58" s="263"/>
      <c r="U58" s="263"/>
      <c r="V58" s="261"/>
      <c r="W58" s="261"/>
      <c r="X58" s="261"/>
      <c r="Y58" s="261"/>
      <c r="Z58" s="261"/>
      <c r="AA58" s="261"/>
      <c r="AB58" s="261"/>
      <c r="AC58" s="261"/>
      <c r="AD58" s="261"/>
      <c r="AE58" s="261"/>
      <c r="AF58" s="261"/>
      <c r="AG58" s="261"/>
      <c r="AH58" s="261"/>
      <c r="AI58" s="261"/>
      <c r="AJ58" s="261"/>
      <c r="AK58" s="261"/>
    </row>
    <row r="59" spans="1:37" hidden="1">
      <c r="A59" s="261"/>
      <c r="B59" s="261"/>
      <c r="C59" s="264"/>
      <c r="D59" s="264"/>
      <c r="E59" s="264"/>
      <c r="F59" s="264"/>
      <c r="G59" s="264"/>
      <c r="H59" s="264"/>
      <c r="I59" s="264"/>
      <c r="J59" s="264"/>
      <c r="K59" s="264"/>
      <c r="L59" s="264"/>
      <c r="M59" s="264"/>
      <c r="N59" s="264"/>
      <c r="O59" s="264"/>
      <c r="P59" s="264"/>
      <c r="Q59" s="264"/>
      <c r="R59" s="264"/>
      <c r="S59" s="264"/>
      <c r="T59" s="264"/>
      <c r="U59" s="264"/>
      <c r="V59" s="261"/>
      <c r="W59" s="261"/>
      <c r="X59" s="261"/>
      <c r="Y59" s="261"/>
      <c r="Z59" s="261"/>
      <c r="AA59" s="261"/>
      <c r="AB59" s="261"/>
      <c r="AC59" s="261"/>
      <c r="AD59" s="261"/>
      <c r="AE59" s="261"/>
      <c r="AF59" s="261"/>
      <c r="AG59" s="261"/>
      <c r="AH59" s="261"/>
      <c r="AI59" s="261"/>
      <c r="AJ59" s="261"/>
      <c r="AK59" s="261"/>
    </row>
    <row r="60" spans="1:37" hidden="1">
      <c r="A60" s="261"/>
      <c r="B60" s="261"/>
      <c r="C60" s="201"/>
      <c r="D60" s="201"/>
      <c r="E60" s="201"/>
      <c r="F60" s="201"/>
      <c r="G60" s="201"/>
      <c r="H60" s="201"/>
      <c r="I60" s="201"/>
      <c r="J60" s="201"/>
      <c r="K60" s="201"/>
      <c r="L60" s="201"/>
      <c r="M60" s="201"/>
      <c r="N60" s="201"/>
      <c r="O60" s="201"/>
      <c r="P60" s="201"/>
      <c r="Q60" s="201"/>
      <c r="R60" s="201"/>
      <c r="S60" s="201"/>
      <c r="T60" s="201"/>
      <c r="U60" s="201"/>
      <c r="V60" s="261"/>
      <c r="W60" s="261"/>
      <c r="X60" s="261"/>
      <c r="Y60" s="261"/>
      <c r="Z60" s="261"/>
      <c r="AA60" s="261"/>
      <c r="AB60" s="261"/>
      <c r="AC60" s="261"/>
      <c r="AD60" s="261"/>
      <c r="AE60" s="261"/>
      <c r="AF60" s="261"/>
      <c r="AG60" s="261"/>
      <c r="AH60" s="261"/>
      <c r="AI60" s="261"/>
      <c r="AJ60" s="261"/>
      <c r="AK60" s="261"/>
    </row>
  </sheetData>
  <sheetProtection formatCells="0" formatColumns="0" formatRows="0"/>
  <customSheetViews>
    <customSheetView guid="{F416BD5B-C3AD-4F61-AAB2-55950A9B7E72}">
      <selection activeCell="C1" sqref="C1"/>
      <pageMargins left="0" right="0" top="0" bottom="0" header="0" footer="0"/>
    </customSheetView>
    <customSheetView guid="{E14211BF-3959-45CF-A937-AD36AACCEFAC}" showGridLines="0">
      <pane xSplit="3" ySplit="14" topLeftCell="D15" activePane="bottomRight" state="frozen"/>
      <selection pane="bottomRight" activeCell="D15" sqref="D15"/>
      <pageMargins left="0" right="0" top="0" bottom="0" header="0" footer="0"/>
    </customSheetView>
    <customSheetView guid="{DD364770-73A1-4C6D-9516-629A57F0EB18}" showGridLines="0">
      <selection activeCell="A28" sqref="A28"/>
      <pageMargins left="0" right="0" top="0" bottom="0" header="0" footer="0"/>
    </customSheetView>
    <customSheetView guid="{41E394DC-1FDD-4D1F-8620-137B7012DC10}" showGridLines="0">
      <pane xSplit="3" ySplit="14" topLeftCell="D15" activePane="bottomRight" state="frozen"/>
      <selection pane="bottomRight" activeCell="D15" sqref="D15"/>
      <pageMargins left="0" right="0" top="0" bottom="0" header="0" footer="0"/>
    </customSheetView>
    <customSheetView guid="{CC70D5D3-3A1F-46AA-BDCE-F692C2C36BEE}">
      <pane xSplit="3" ySplit="14" topLeftCell="R15" activePane="bottomRight" state="frozen"/>
      <selection pane="bottomRight" activeCell="AE26" sqref="AE26"/>
      <pageMargins left="0" right="0" top="0" bottom="0" header="0" footer="0"/>
    </customSheetView>
  </customSheetViews>
  <mergeCells count="8">
    <mergeCell ref="D4:F4"/>
    <mergeCell ref="D5:F5"/>
    <mergeCell ref="AI12:AI13"/>
    <mergeCell ref="AH12:AH13"/>
    <mergeCell ref="C8:C12"/>
    <mergeCell ref="H8:I8"/>
    <mergeCell ref="W8:AF8"/>
    <mergeCell ref="Q8:Q13"/>
  </mergeCells>
  <hyperlinks>
    <hyperlink ref="AJ2" location="Index!A1" display="Index" xr:uid="{4C97202B-222C-4B80-9030-0F2AC98AA102}"/>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8">
    <tabColor rgb="FFFF0000"/>
    <pageSetUpPr fitToPage="1"/>
  </sheetPr>
  <dimension ref="A1:AN61"/>
  <sheetViews>
    <sheetView zoomScale="70" zoomScaleNormal="70" workbookViewId="0">
      <selection activeCell="D12" sqref="D12"/>
    </sheetView>
  </sheetViews>
  <sheetFormatPr defaultColWidth="0" defaultRowHeight="13.2" zeroHeight="1"/>
  <cols>
    <col min="1" max="1" width="3.6640625" style="99" customWidth="1"/>
    <col min="2" max="2" width="9.109375" style="1093" customWidth="1"/>
    <col min="3" max="3" width="40.44140625" style="99" customWidth="1"/>
    <col min="4" max="4" width="14" style="99" customWidth="1"/>
    <col min="5" max="5" width="19" style="99" customWidth="1"/>
    <col min="6" max="7" width="17.109375" style="99" customWidth="1"/>
    <col min="8" max="8" width="21.6640625" style="99" customWidth="1"/>
    <col min="9" max="9" width="7.44140625" style="99" bestFit="1" customWidth="1"/>
    <col min="10" max="10" width="15" style="99" bestFit="1" customWidth="1"/>
    <col min="11" max="13" width="12.6640625" style="99" customWidth="1"/>
    <col min="14" max="15" width="14.6640625" style="99" customWidth="1"/>
    <col min="16" max="16" width="12.88671875" style="99" bestFit="1" customWidth="1"/>
    <col min="17" max="17" width="15.44140625" style="99" customWidth="1"/>
    <col min="18" max="19" width="13.109375" style="99" bestFit="1" customWidth="1"/>
    <col min="20" max="20" width="13.109375" style="99" customWidth="1"/>
    <col min="21" max="21" width="13.109375" style="99" bestFit="1" customWidth="1"/>
    <col min="22" max="22" width="11.44140625" style="99" bestFit="1" customWidth="1"/>
    <col min="23" max="23" width="11.6640625" style="99" bestFit="1" customWidth="1"/>
    <col min="24" max="24" width="17.33203125" style="99" bestFit="1" customWidth="1"/>
    <col min="25" max="25" width="9.109375" style="99" customWidth="1"/>
    <col min="26" max="26" width="12.44140625" style="99" customWidth="1"/>
    <col min="27" max="27" width="19.33203125" style="99" customWidth="1"/>
    <col min="28" max="28" width="18.88671875" style="99" customWidth="1"/>
    <col min="29" max="29" width="21.33203125" style="99" customWidth="1"/>
    <col min="30" max="32" width="17" style="99" customWidth="1"/>
    <col min="33" max="33" width="12.33203125" style="99" customWidth="1"/>
    <col min="34" max="34" width="17.44140625" style="99" customWidth="1"/>
    <col min="35" max="35" width="13.6640625" style="99" customWidth="1"/>
    <col min="36" max="36" width="7.44140625" style="99" customWidth="1"/>
    <col min="37" max="37" width="13.33203125" style="99" customWidth="1"/>
    <col min="38" max="38" width="17.88671875" style="99" customWidth="1"/>
    <col min="39" max="40" width="9.109375" style="99" customWidth="1"/>
    <col min="41" max="16384" width="9.109375" style="99" hidden="1"/>
  </cols>
  <sheetData>
    <row r="1" spans="1:40">
      <c r="A1" s="164"/>
      <c r="B1" s="179"/>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row>
    <row r="2" spans="1:40" ht="13.8" thickBot="1">
      <c r="A2" s="164"/>
      <c r="B2" s="144" t="s">
        <v>232</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2204" t="s">
        <v>1</v>
      </c>
      <c r="AN2" s="164"/>
    </row>
    <row r="3" spans="1:40" s="906" customFormat="1" ht="16.2" thickBot="1">
      <c r="A3" s="163"/>
      <c r="B3" s="248"/>
      <c r="C3" s="4961" t="s">
        <v>3504</v>
      </c>
      <c r="D3" s="4651"/>
      <c r="E3" s="4651"/>
      <c r="F3" s="4652"/>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39"/>
      <c r="AJ3" s="119"/>
      <c r="AK3" s="39"/>
      <c r="AL3" s="39"/>
      <c r="AM3" s="119"/>
      <c r="AN3" s="163"/>
    </row>
    <row r="4" spans="1:40" s="906" customFormat="1" ht="15.6">
      <c r="A4" s="163"/>
      <c r="B4" s="248"/>
      <c r="C4" s="4439" t="s">
        <v>723</v>
      </c>
      <c r="D4" s="8341" t="str">
        <f>J!E4</f>
        <v>ABC Company</v>
      </c>
      <c r="E4" s="8342"/>
      <c r="F4" s="8343"/>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119"/>
      <c r="AK4" s="119"/>
      <c r="AL4" s="119"/>
      <c r="AM4" s="119"/>
      <c r="AN4" s="163"/>
    </row>
    <row r="5" spans="1:40" s="906" customFormat="1" ht="16.2" thickBot="1">
      <c r="A5" s="163"/>
      <c r="B5" s="248"/>
      <c r="C5" s="4443" t="s">
        <v>724</v>
      </c>
      <c r="D5" s="8344" t="str">
        <f>J!E5</f>
        <v>31 December 202x</v>
      </c>
      <c r="E5" s="8345"/>
      <c r="F5" s="8346"/>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119"/>
      <c r="AK5" s="119"/>
      <c r="AL5" s="119"/>
      <c r="AM5" s="119"/>
      <c r="AN5" s="163"/>
    </row>
    <row r="6" spans="1:40" s="906" customFormat="1" ht="15.6">
      <c r="A6" s="163"/>
      <c r="B6" s="251"/>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63"/>
    </row>
    <row r="7" spans="1:40" s="906" customFormat="1" ht="16.2" thickBot="1">
      <c r="A7" s="163"/>
      <c r="B7" s="249"/>
      <c r="C7" s="250"/>
      <c r="D7" s="250"/>
      <c r="E7" s="250"/>
      <c r="F7" s="281"/>
      <c r="G7" s="281"/>
      <c r="H7" s="281"/>
      <c r="I7" s="250"/>
      <c r="J7" s="250"/>
      <c r="K7" s="250"/>
      <c r="L7" s="250"/>
      <c r="M7" s="250"/>
      <c r="N7" s="250"/>
      <c r="O7" s="250"/>
      <c r="P7" s="250"/>
      <c r="Q7" s="250"/>
      <c r="R7" s="250"/>
      <c r="S7" s="250"/>
      <c r="T7" s="250"/>
      <c r="U7" s="250"/>
      <c r="V7" s="250"/>
      <c r="W7" s="250"/>
      <c r="X7" s="250"/>
      <c r="Y7" s="119"/>
      <c r="Z7" s="250"/>
      <c r="AA7" s="250"/>
      <c r="AB7" s="250"/>
      <c r="AC7" s="250"/>
      <c r="AD7" s="250"/>
      <c r="AE7" s="250"/>
      <c r="AF7" s="250"/>
      <c r="AG7" s="250"/>
      <c r="AH7" s="250"/>
      <c r="AI7" s="250"/>
      <c r="AJ7" s="119"/>
      <c r="AK7" s="119"/>
      <c r="AL7" s="119"/>
      <c r="AM7" s="119"/>
      <c r="AN7" s="163"/>
    </row>
    <row r="8" spans="1:40">
      <c r="A8" s="164"/>
      <c r="B8" s="210"/>
      <c r="C8" s="8585" t="s">
        <v>3329</v>
      </c>
      <c r="D8" s="8568" t="s">
        <v>3330</v>
      </c>
      <c r="E8" s="8568" t="s">
        <v>3331</v>
      </c>
      <c r="F8" s="5478"/>
      <c r="G8" s="5478"/>
      <c r="H8" s="5478"/>
      <c r="I8" s="5299"/>
      <c r="J8" s="5300"/>
      <c r="K8" s="8590" t="s">
        <v>3333</v>
      </c>
      <c r="L8" s="8514"/>
      <c r="M8" s="8648" t="s">
        <v>3334</v>
      </c>
      <c r="N8" s="8648" t="s">
        <v>3335</v>
      </c>
      <c r="O8" s="8648" t="s">
        <v>3336</v>
      </c>
      <c r="P8" s="8730" t="s">
        <v>3341</v>
      </c>
      <c r="Q8" s="8730" t="s">
        <v>3342</v>
      </c>
      <c r="R8" s="8730" t="s">
        <v>3343</v>
      </c>
      <c r="S8" s="8583" t="s">
        <v>3344</v>
      </c>
      <c r="T8" s="8583" t="s">
        <v>3345</v>
      </c>
      <c r="U8" s="4963"/>
      <c r="V8" s="4963"/>
      <c r="W8" s="4963"/>
      <c r="X8" s="4964"/>
      <c r="Y8" s="121"/>
      <c r="Z8" s="8503" t="s">
        <v>2516</v>
      </c>
      <c r="AA8" s="8713"/>
      <c r="AB8" s="8713"/>
      <c r="AC8" s="8713"/>
      <c r="AD8" s="8713"/>
      <c r="AE8" s="8713"/>
      <c r="AF8" s="8713"/>
      <c r="AG8" s="8713"/>
      <c r="AH8" s="8713"/>
      <c r="AI8" s="8714"/>
      <c r="AJ8" s="220"/>
      <c r="AK8" s="5014" t="s">
        <v>2947</v>
      </c>
      <c r="AL8" s="5014" t="s">
        <v>2947</v>
      </c>
      <c r="AM8" s="121"/>
      <c r="AN8" s="164"/>
    </row>
    <row r="9" spans="1:40">
      <c r="A9" s="164"/>
      <c r="B9" s="210"/>
      <c r="C9" s="8586"/>
      <c r="D9" s="8569"/>
      <c r="E9" s="8569"/>
      <c r="F9" s="1666" t="s">
        <v>3332</v>
      </c>
      <c r="G9" s="1666" t="s">
        <v>3332</v>
      </c>
      <c r="H9" s="1666" t="s">
        <v>3348</v>
      </c>
      <c r="I9" s="1666"/>
      <c r="J9" s="1666"/>
      <c r="K9" s="8728"/>
      <c r="L9" s="8729"/>
      <c r="M9" s="8649"/>
      <c r="N9" s="8649"/>
      <c r="O9" s="8649"/>
      <c r="P9" s="8731"/>
      <c r="Q9" s="8731"/>
      <c r="R9" s="8731"/>
      <c r="S9" s="8584"/>
      <c r="T9" s="8584"/>
      <c r="U9" s="1666"/>
      <c r="V9" s="1666"/>
      <c r="W9" s="1666"/>
      <c r="X9" s="1667"/>
      <c r="Y9" s="121"/>
      <c r="Z9" s="6166" t="s">
        <v>1713</v>
      </c>
      <c r="AA9" s="6167" t="s">
        <v>2921</v>
      </c>
      <c r="AB9" s="6167" t="s">
        <v>2922</v>
      </c>
      <c r="AC9" s="6167" t="s">
        <v>2921</v>
      </c>
      <c r="AD9" s="6168" t="s">
        <v>2923</v>
      </c>
      <c r="AE9" s="6168"/>
      <c r="AF9" s="6168"/>
      <c r="AG9" s="6168"/>
      <c r="AH9" s="6168"/>
      <c r="AI9" s="6169" t="s">
        <v>1710</v>
      </c>
      <c r="AJ9" s="220"/>
      <c r="AK9" s="4773" t="s">
        <v>2948</v>
      </c>
      <c r="AL9" s="4773" t="s">
        <v>2948</v>
      </c>
      <c r="AM9" s="121"/>
      <c r="AN9" s="164"/>
    </row>
    <row r="10" spans="1:40" ht="18" customHeight="1">
      <c r="A10" s="164"/>
      <c r="B10" s="210"/>
      <c r="C10" s="8586"/>
      <c r="D10" s="8569"/>
      <c r="E10" s="8569"/>
      <c r="F10" s="1729" t="s">
        <v>3350</v>
      </c>
      <c r="G10" s="8737" t="s">
        <v>3351</v>
      </c>
      <c r="H10" s="8738" t="s">
        <v>3352</v>
      </c>
      <c r="I10" s="1666" t="s">
        <v>2977</v>
      </c>
      <c r="J10" s="1666" t="s">
        <v>1251</v>
      </c>
      <c r="K10" s="8732" t="s">
        <v>3353</v>
      </c>
      <c r="L10" s="8733" t="s">
        <v>3354</v>
      </c>
      <c r="M10" s="8649"/>
      <c r="N10" s="8649"/>
      <c r="O10" s="8649"/>
      <c r="P10" s="8731"/>
      <c r="Q10" s="8731"/>
      <c r="R10" s="8731"/>
      <c r="S10" s="8584"/>
      <c r="T10" s="8584"/>
      <c r="U10" s="1666" t="s">
        <v>2747</v>
      </c>
      <c r="V10" s="1666" t="s">
        <v>2808</v>
      </c>
      <c r="W10" s="1587" t="s">
        <v>2671</v>
      </c>
      <c r="X10" s="1608" t="s">
        <v>1717</v>
      </c>
      <c r="Y10" s="121"/>
      <c r="Z10" s="4970" t="s">
        <v>2925</v>
      </c>
      <c r="AA10" s="2013" t="s">
        <v>1720</v>
      </c>
      <c r="AB10" s="2013" t="s">
        <v>2926</v>
      </c>
      <c r="AC10" s="2013" t="s">
        <v>2927</v>
      </c>
      <c r="AD10" s="2014" t="s">
        <v>2928</v>
      </c>
      <c r="AE10" s="1587" t="s">
        <v>2747</v>
      </c>
      <c r="AF10" s="1587" t="s">
        <v>2808</v>
      </c>
      <c r="AG10" s="1587" t="s">
        <v>2671</v>
      </c>
      <c r="AH10" s="1608" t="s">
        <v>1717</v>
      </c>
      <c r="AI10" s="1668" t="s">
        <v>1718</v>
      </c>
      <c r="AJ10" s="121"/>
      <c r="AK10" s="4773" t="s">
        <v>2952</v>
      </c>
      <c r="AL10" s="4773" t="s">
        <v>2952</v>
      </c>
      <c r="AM10" s="121"/>
      <c r="AN10" s="164"/>
    </row>
    <row r="11" spans="1:40">
      <c r="A11" s="164"/>
      <c r="B11" s="210"/>
      <c r="C11" s="8586"/>
      <c r="D11" s="8569"/>
      <c r="E11" s="8569"/>
      <c r="F11" s="1729" t="s">
        <v>3355</v>
      </c>
      <c r="G11" s="8737"/>
      <c r="H11" s="8738"/>
      <c r="I11" s="1666" t="s">
        <v>2987</v>
      </c>
      <c r="J11" s="1666" t="s">
        <v>2771</v>
      </c>
      <c r="K11" s="8588"/>
      <c r="L11" s="8595"/>
      <c r="M11" s="8649"/>
      <c r="N11" s="8649"/>
      <c r="O11" s="8649"/>
      <c r="P11" s="8731"/>
      <c r="Q11" s="8731"/>
      <c r="R11" s="8731"/>
      <c r="S11" s="8584"/>
      <c r="T11" s="8584"/>
      <c r="U11" s="1666" t="s">
        <v>1723</v>
      </c>
      <c r="V11" s="1666" t="s">
        <v>1723</v>
      </c>
      <c r="W11" s="1590" t="s">
        <v>1723</v>
      </c>
      <c r="X11" s="1608" t="s">
        <v>1723</v>
      </c>
      <c r="Y11" s="121"/>
      <c r="Z11" s="4970" t="s">
        <v>1724</v>
      </c>
      <c r="AA11" s="2013" t="s">
        <v>1726</v>
      </c>
      <c r="AB11" s="2013" t="s">
        <v>1726</v>
      </c>
      <c r="AC11" s="2014" t="s">
        <v>1729</v>
      </c>
      <c r="AD11" s="2014" t="s">
        <v>1729</v>
      </c>
      <c r="AE11" s="1590" t="s">
        <v>1723</v>
      </c>
      <c r="AF11" s="1590" t="s">
        <v>1723</v>
      </c>
      <c r="AG11" s="1590" t="s">
        <v>1723</v>
      </c>
      <c r="AH11" s="1608" t="s">
        <v>1723</v>
      </c>
      <c r="AI11" s="1668" t="s">
        <v>1724</v>
      </c>
      <c r="AJ11" s="121"/>
      <c r="AK11" s="5016" t="s">
        <v>2964</v>
      </c>
      <c r="AL11" s="5016" t="s">
        <v>2964</v>
      </c>
      <c r="AM11" s="121"/>
      <c r="AN11" s="164"/>
    </row>
    <row r="12" spans="1:40" ht="26.4">
      <c r="A12" s="164"/>
      <c r="B12" s="210"/>
      <c r="C12" s="8735"/>
      <c r="D12" s="5486" t="s">
        <v>2148</v>
      </c>
      <c r="E12" s="8736"/>
      <c r="F12" s="5485"/>
      <c r="G12" s="5768"/>
      <c r="H12" s="5485"/>
      <c r="I12" s="5485"/>
      <c r="J12" s="5486" t="s">
        <v>1616</v>
      </c>
      <c r="K12" s="5488"/>
      <c r="L12" s="5488"/>
      <c r="M12" s="6256"/>
      <c r="N12" s="6257"/>
      <c r="O12" s="6257"/>
      <c r="P12" s="5489"/>
      <c r="Q12" s="5485"/>
      <c r="R12" s="5489"/>
      <c r="S12" s="5494"/>
      <c r="T12" s="8734"/>
      <c r="U12" s="5485"/>
      <c r="V12" s="5485"/>
      <c r="W12" s="5485"/>
      <c r="X12" s="5772" t="s">
        <v>3505</v>
      </c>
      <c r="Y12" s="121"/>
      <c r="Z12" s="1951" t="s">
        <v>3449</v>
      </c>
      <c r="AA12" s="5438"/>
      <c r="AB12" s="5438"/>
      <c r="AC12" s="6259"/>
      <c r="AD12" s="5438"/>
      <c r="AE12" s="2030"/>
      <c r="AF12" s="2030"/>
      <c r="AG12" s="5438"/>
      <c r="AH12" s="5438" t="s">
        <v>3450</v>
      </c>
      <c r="AI12" s="5496" t="s">
        <v>3506</v>
      </c>
      <c r="AJ12" s="121"/>
      <c r="AK12" s="5965" t="s">
        <v>3400</v>
      </c>
      <c r="AL12" s="5965" t="s">
        <v>3507</v>
      </c>
      <c r="AM12" s="121"/>
      <c r="AN12" s="164"/>
    </row>
    <row r="13" spans="1:40">
      <c r="A13" s="164"/>
      <c r="B13" s="210"/>
      <c r="C13" s="5497" t="s">
        <v>734</v>
      </c>
      <c r="D13" s="5498" t="s">
        <v>735</v>
      </c>
      <c r="E13" s="5498" t="s">
        <v>736</v>
      </c>
      <c r="F13" s="5498" t="s">
        <v>1249</v>
      </c>
      <c r="G13" s="5498" t="s">
        <v>738</v>
      </c>
      <c r="H13" s="5498" t="s">
        <v>1546</v>
      </c>
      <c r="I13" s="5498" t="s">
        <v>1547</v>
      </c>
      <c r="J13" s="5498" t="s">
        <v>1548</v>
      </c>
      <c r="K13" s="5498" t="s">
        <v>1549</v>
      </c>
      <c r="L13" s="5498" t="s">
        <v>1550</v>
      </c>
      <c r="M13" s="5498" t="s">
        <v>1551</v>
      </c>
      <c r="N13" s="5498" t="s">
        <v>1552</v>
      </c>
      <c r="O13" s="5498" t="s">
        <v>1553</v>
      </c>
      <c r="P13" s="5498" t="s">
        <v>1554</v>
      </c>
      <c r="Q13" s="5498" t="s">
        <v>1555</v>
      </c>
      <c r="R13" s="5498" t="s">
        <v>2266</v>
      </c>
      <c r="S13" s="5775" t="s">
        <v>2267</v>
      </c>
      <c r="T13" s="5775" t="s">
        <v>2268</v>
      </c>
      <c r="U13" s="5775" t="s">
        <v>2269</v>
      </c>
      <c r="V13" s="5775" t="s">
        <v>2270</v>
      </c>
      <c r="W13" s="5776" t="s">
        <v>2717</v>
      </c>
      <c r="X13" s="5776" t="s">
        <v>2718</v>
      </c>
      <c r="Y13" s="121"/>
      <c r="Z13" s="2483" t="s">
        <v>2719</v>
      </c>
      <c r="AA13" s="6260" t="s">
        <v>3005</v>
      </c>
      <c r="AB13" s="6260" t="s">
        <v>3006</v>
      </c>
      <c r="AC13" s="6260" t="s">
        <v>3007</v>
      </c>
      <c r="AD13" s="6260" t="s">
        <v>3008</v>
      </c>
      <c r="AE13" s="6260" t="s">
        <v>3009</v>
      </c>
      <c r="AF13" s="6260" t="s">
        <v>3010</v>
      </c>
      <c r="AG13" s="5778" t="s">
        <v>3011</v>
      </c>
      <c r="AH13" s="6260" t="s">
        <v>3012</v>
      </c>
      <c r="AI13" s="5778" t="s">
        <v>3013</v>
      </c>
      <c r="AJ13" s="121"/>
      <c r="AK13" s="6227" t="s">
        <v>3014</v>
      </c>
      <c r="AL13" s="6227" t="s">
        <v>3015</v>
      </c>
      <c r="AM13" s="121"/>
      <c r="AN13" s="164"/>
    </row>
    <row r="14" spans="1:40">
      <c r="A14" s="164"/>
      <c r="B14" s="210"/>
      <c r="C14" s="5322"/>
      <c r="D14" s="1680"/>
      <c r="E14" s="1680"/>
      <c r="F14" s="6261"/>
      <c r="G14" s="6261"/>
      <c r="H14" s="6261"/>
      <c r="I14" s="6261"/>
      <c r="J14" s="6261"/>
      <c r="K14" s="6262"/>
      <c r="L14" s="6262"/>
      <c r="M14" s="6262"/>
      <c r="N14" s="6261"/>
      <c r="O14" s="6261"/>
      <c r="P14" s="6262"/>
      <c r="Q14" s="6262"/>
      <c r="R14" s="6261"/>
      <c r="S14" s="6263"/>
      <c r="T14" s="6263"/>
      <c r="U14" s="6264"/>
      <c r="V14" s="6264"/>
      <c r="W14" s="6264"/>
      <c r="X14" s="6265"/>
      <c r="Y14" s="121"/>
      <c r="Z14" s="6266"/>
      <c r="AA14" s="5787"/>
      <c r="AB14" s="5787"/>
      <c r="AC14" s="5787"/>
      <c r="AD14" s="5787"/>
      <c r="AE14" s="5787"/>
      <c r="AF14" s="5787"/>
      <c r="AG14" s="5787"/>
      <c r="AH14" s="5787"/>
      <c r="AI14" s="6267"/>
      <c r="AJ14" s="121"/>
      <c r="AK14" s="6268"/>
      <c r="AL14" s="6268"/>
      <c r="AM14" s="121"/>
      <c r="AN14" s="164"/>
    </row>
    <row r="15" spans="1:40">
      <c r="A15" s="164"/>
      <c r="B15" s="210"/>
      <c r="C15" s="5285"/>
      <c r="D15" s="1690"/>
      <c r="E15" s="1690"/>
      <c r="F15" s="1691"/>
      <c r="G15" s="1691"/>
      <c r="H15" s="1691"/>
      <c r="I15" s="1691"/>
      <c r="J15" s="1692"/>
      <c r="K15" s="1693"/>
      <c r="L15" s="1693"/>
      <c r="M15" s="1693"/>
      <c r="N15" s="1692"/>
      <c r="O15" s="1692"/>
      <c r="P15" s="1693"/>
      <c r="Q15" s="1693"/>
      <c r="R15" s="1692"/>
      <c r="S15" s="1694"/>
      <c r="T15" s="1694"/>
      <c r="U15" s="1735"/>
      <c r="V15" s="1735"/>
      <c r="W15" s="1735"/>
      <c r="X15" s="1736"/>
      <c r="Y15" s="121"/>
      <c r="Z15" s="6269"/>
      <c r="AA15" s="2029"/>
      <c r="AB15" s="2029"/>
      <c r="AC15" s="2029"/>
      <c r="AD15" s="2029"/>
      <c r="AE15" s="2029"/>
      <c r="AF15" s="2029"/>
      <c r="AG15" s="2029"/>
      <c r="AH15" s="2029"/>
      <c r="AI15" s="1737"/>
      <c r="AJ15" s="121"/>
      <c r="AK15" s="5337"/>
      <c r="AL15" s="5337"/>
      <c r="AM15" s="121"/>
      <c r="AN15" s="164"/>
    </row>
    <row r="16" spans="1:40">
      <c r="A16" s="164"/>
      <c r="B16" s="210"/>
      <c r="C16" s="5351" t="s">
        <v>3365</v>
      </c>
      <c r="D16" s="1807"/>
      <c r="E16" s="1739"/>
      <c r="F16" s="1693"/>
      <c r="G16" s="1693"/>
      <c r="H16" s="1808"/>
      <c r="I16" s="1693"/>
      <c r="J16" s="1725" t="b">
        <v>1</v>
      </c>
      <c r="K16" s="1743"/>
      <c r="L16" s="1743"/>
      <c r="M16" s="1744"/>
      <c r="N16" s="1745"/>
      <c r="O16" s="1724"/>
      <c r="P16" s="1745"/>
      <c r="Q16" s="1745"/>
      <c r="R16" s="1745"/>
      <c r="S16" s="1745"/>
      <c r="T16" s="1745"/>
      <c r="U16" s="1745"/>
      <c r="V16" s="1745"/>
      <c r="W16" s="1745"/>
      <c r="X16" s="1747">
        <f>U16+V16-W16</f>
        <v>0</v>
      </c>
      <c r="Y16" s="121"/>
      <c r="Z16" s="6270">
        <f>AA16+AB16</f>
        <v>0</v>
      </c>
      <c r="AA16" s="1745"/>
      <c r="AB16" s="1745"/>
      <c r="AC16" s="1745"/>
      <c r="AD16" s="1745"/>
      <c r="AE16" s="1745"/>
      <c r="AF16" s="1745"/>
      <c r="AG16" s="1745"/>
      <c r="AH16" s="2023">
        <f>AE16+AF16-AG16</f>
        <v>0</v>
      </c>
      <c r="AI16" s="1809">
        <f>AB16+AD16</f>
        <v>0</v>
      </c>
      <c r="AJ16" s="121"/>
      <c r="AK16" s="5793"/>
      <c r="AL16" s="5793"/>
      <c r="AM16" s="121"/>
      <c r="AN16" s="164"/>
    </row>
    <row r="17" spans="1:40">
      <c r="A17" s="164"/>
      <c r="B17" s="210"/>
      <c r="C17" s="5351" t="s">
        <v>3365</v>
      </c>
      <c r="D17" s="1807"/>
      <c r="E17" s="1739"/>
      <c r="F17" s="1693"/>
      <c r="G17" s="1693"/>
      <c r="H17" s="1808"/>
      <c r="I17" s="1693"/>
      <c r="J17" s="1725" t="b">
        <v>0</v>
      </c>
      <c r="K17" s="1743"/>
      <c r="L17" s="1743"/>
      <c r="M17" s="1744"/>
      <c r="N17" s="1745"/>
      <c r="O17" s="1724"/>
      <c r="P17" s="1745"/>
      <c r="Q17" s="1745"/>
      <c r="R17" s="1745"/>
      <c r="S17" s="1745"/>
      <c r="T17" s="1745"/>
      <c r="U17" s="1745"/>
      <c r="V17" s="1745"/>
      <c r="W17" s="1745"/>
      <c r="X17" s="1747">
        <f>U17+V17-W17</f>
        <v>0</v>
      </c>
      <c r="Y17" s="121"/>
      <c r="Z17" s="6270">
        <f>AA17+AB17</f>
        <v>0</v>
      </c>
      <c r="AA17" s="1745"/>
      <c r="AB17" s="1745"/>
      <c r="AC17" s="1745"/>
      <c r="AD17" s="1745"/>
      <c r="AE17" s="1745"/>
      <c r="AF17" s="1745"/>
      <c r="AG17" s="1745"/>
      <c r="AH17" s="2023">
        <f t="shared" ref="AH17:AH47" si="0">AE17+AF17-AG17</f>
        <v>0</v>
      </c>
      <c r="AI17" s="1809">
        <f>AB17+AD17</f>
        <v>0</v>
      </c>
      <c r="AJ17" s="121"/>
      <c r="AK17" s="5793"/>
      <c r="AL17" s="5793"/>
      <c r="AM17" s="121"/>
      <c r="AN17" s="164"/>
    </row>
    <row r="18" spans="1:40">
      <c r="A18" s="164"/>
      <c r="B18" s="210"/>
      <c r="C18" s="5351" t="s">
        <v>3365</v>
      </c>
      <c r="D18" s="1807"/>
      <c r="E18" s="1739"/>
      <c r="F18" s="1693"/>
      <c r="G18" s="1693"/>
      <c r="H18" s="1808"/>
      <c r="I18" s="1693"/>
      <c r="J18" s="1725" t="b">
        <v>1</v>
      </c>
      <c r="K18" s="1743"/>
      <c r="L18" s="1743"/>
      <c r="M18" s="1744"/>
      <c r="N18" s="1745"/>
      <c r="O18" s="1724"/>
      <c r="P18" s="1745"/>
      <c r="Q18" s="1745"/>
      <c r="R18" s="1745"/>
      <c r="S18" s="1745"/>
      <c r="T18" s="1745"/>
      <c r="U18" s="1745"/>
      <c r="V18" s="1745"/>
      <c r="W18" s="1745"/>
      <c r="X18" s="1747">
        <f>U18+V18-W18</f>
        <v>0</v>
      </c>
      <c r="Y18" s="121"/>
      <c r="Z18" s="6270">
        <f>AA18+AB18</f>
        <v>0</v>
      </c>
      <c r="AA18" s="1745"/>
      <c r="AB18" s="1745"/>
      <c r="AC18" s="1745"/>
      <c r="AD18" s="1745"/>
      <c r="AE18" s="1745"/>
      <c r="AF18" s="1745"/>
      <c r="AG18" s="1745"/>
      <c r="AH18" s="2023">
        <f t="shared" si="0"/>
        <v>0</v>
      </c>
      <c r="AI18" s="1809">
        <f>AB18+AD18</f>
        <v>0</v>
      </c>
      <c r="AJ18" s="121"/>
      <c r="AK18" s="5793"/>
      <c r="AL18" s="5793"/>
      <c r="AM18" s="121"/>
      <c r="AN18" s="164"/>
    </row>
    <row r="19" spans="1:40">
      <c r="A19" s="164"/>
      <c r="B19" s="210"/>
      <c r="C19" s="5351" t="s">
        <v>3365</v>
      </c>
      <c r="D19" s="1807"/>
      <c r="E19" s="1739"/>
      <c r="F19" s="1693"/>
      <c r="G19" s="1693"/>
      <c r="H19" s="1808"/>
      <c r="I19" s="1693"/>
      <c r="J19" s="1725" t="b">
        <v>1</v>
      </c>
      <c r="K19" s="1743"/>
      <c r="L19" s="1743"/>
      <c r="M19" s="1744"/>
      <c r="N19" s="1745"/>
      <c r="O19" s="1724"/>
      <c r="P19" s="1745"/>
      <c r="Q19" s="1745"/>
      <c r="R19" s="1745"/>
      <c r="S19" s="1745"/>
      <c r="T19" s="1745"/>
      <c r="U19" s="1745"/>
      <c r="V19" s="1745"/>
      <c r="W19" s="1745"/>
      <c r="X19" s="1747">
        <f t="shared" ref="X19:X48" si="1">U19+V19-W19</f>
        <v>0</v>
      </c>
      <c r="Y19" s="121"/>
      <c r="Z19" s="6270">
        <f t="shared" ref="Z19:Z48" si="2">AA19+AB19</f>
        <v>0</v>
      </c>
      <c r="AA19" s="1745"/>
      <c r="AB19" s="1745"/>
      <c r="AC19" s="1745"/>
      <c r="AD19" s="1745"/>
      <c r="AE19" s="1745"/>
      <c r="AF19" s="1745"/>
      <c r="AG19" s="1745"/>
      <c r="AH19" s="2023">
        <f t="shared" si="0"/>
        <v>0</v>
      </c>
      <c r="AI19" s="1809">
        <f t="shared" ref="AI19:AI48" si="3">AB19+AD19</f>
        <v>0</v>
      </c>
      <c r="AJ19" s="121"/>
      <c r="AK19" s="5793"/>
      <c r="AL19" s="5793"/>
      <c r="AM19" s="121"/>
      <c r="AN19" s="164"/>
    </row>
    <row r="20" spans="1:40">
      <c r="A20" s="164"/>
      <c r="B20" s="210"/>
      <c r="C20" s="5351" t="s">
        <v>3365</v>
      </c>
      <c r="D20" s="1807"/>
      <c r="E20" s="1739"/>
      <c r="F20" s="1693"/>
      <c r="G20" s="1693"/>
      <c r="H20" s="1808"/>
      <c r="I20" s="1693"/>
      <c r="J20" s="1725" t="b">
        <v>1</v>
      </c>
      <c r="K20" s="1743"/>
      <c r="L20" s="1743"/>
      <c r="M20" s="1744"/>
      <c r="N20" s="1745"/>
      <c r="O20" s="1724"/>
      <c r="P20" s="1745"/>
      <c r="Q20" s="1745"/>
      <c r="R20" s="1745"/>
      <c r="S20" s="1745"/>
      <c r="T20" s="1745"/>
      <c r="U20" s="1745"/>
      <c r="V20" s="1745"/>
      <c r="W20" s="1745"/>
      <c r="X20" s="1747">
        <f t="shared" si="1"/>
        <v>0</v>
      </c>
      <c r="Y20" s="121"/>
      <c r="Z20" s="6270">
        <f t="shared" si="2"/>
        <v>0</v>
      </c>
      <c r="AA20" s="1745"/>
      <c r="AB20" s="1745"/>
      <c r="AC20" s="1745"/>
      <c r="AD20" s="1745"/>
      <c r="AE20" s="1745"/>
      <c r="AF20" s="1745"/>
      <c r="AG20" s="1745"/>
      <c r="AH20" s="2023">
        <f t="shared" si="0"/>
        <v>0</v>
      </c>
      <c r="AI20" s="1809">
        <f t="shared" si="3"/>
        <v>0</v>
      </c>
      <c r="AJ20" s="121"/>
      <c r="AK20" s="5793"/>
      <c r="AL20" s="5793"/>
      <c r="AM20" s="121"/>
      <c r="AN20" s="164"/>
    </row>
    <row r="21" spans="1:40">
      <c r="A21" s="164"/>
      <c r="B21" s="210"/>
      <c r="C21" s="5351" t="s">
        <v>3365</v>
      </c>
      <c r="D21" s="1807"/>
      <c r="E21" s="1739"/>
      <c r="F21" s="1693"/>
      <c r="G21" s="1693"/>
      <c r="H21" s="1808"/>
      <c r="I21" s="1693"/>
      <c r="J21" s="1725" t="b">
        <v>1</v>
      </c>
      <c r="K21" s="1743"/>
      <c r="L21" s="1743"/>
      <c r="M21" s="1744"/>
      <c r="N21" s="1745"/>
      <c r="O21" s="1724"/>
      <c r="P21" s="1745"/>
      <c r="Q21" s="1745"/>
      <c r="R21" s="1745"/>
      <c r="S21" s="1745"/>
      <c r="T21" s="1745"/>
      <c r="U21" s="1745"/>
      <c r="V21" s="1745"/>
      <c r="W21" s="1745"/>
      <c r="X21" s="1747">
        <f t="shared" si="1"/>
        <v>0</v>
      </c>
      <c r="Y21" s="121"/>
      <c r="Z21" s="6270">
        <f t="shared" si="2"/>
        <v>0</v>
      </c>
      <c r="AA21" s="1745"/>
      <c r="AB21" s="1745"/>
      <c r="AC21" s="1745"/>
      <c r="AD21" s="1745"/>
      <c r="AE21" s="1745"/>
      <c r="AF21" s="1745"/>
      <c r="AG21" s="1745"/>
      <c r="AH21" s="2023">
        <f t="shared" si="0"/>
        <v>0</v>
      </c>
      <c r="AI21" s="1809">
        <f t="shared" si="3"/>
        <v>0</v>
      </c>
      <c r="AJ21" s="121"/>
      <c r="AK21" s="5793"/>
      <c r="AL21" s="5793"/>
      <c r="AM21" s="121"/>
      <c r="AN21" s="164"/>
    </row>
    <row r="22" spans="1:40">
      <c r="A22" s="164"/>
      <c r="B22" s="210"/>
      <c r="C22" s="5351" t="s">
        <v>3365</v>
      </c>
      <c r="D22" s="1807"/>
      <c r="E22" s="1739"/>
      <c r="F22" s="1693"/>
      <c r="G22" s="1693"/>
      <c r="H22" s="1808"/>
      <c r="I22" s="1693"/>
      <c r="J22" s="1725" t="b">
        <v>1</v>
      </c>
      <c r="K22" s="1743"/>
      <c r="L22" s="1743"/>
      <c r="M22" s="1744"/>
      <c r="N22" s="1745"/>
      <c r="O22" s="1724"/>
      <c r="P22" s="1745"/>
      <c r="Q22" s="1745"/>
      <c r="R22" s="1745"/>
      <c r="S22" s="1745"/>
      <c r="T22" s="1745"/>
      <c r="U22" s="1745"/>
      <c r="V22" s="1745"/>
      <c r="W22" s="1745"/>
      <c r="X22" s="1747">
        <f t="shared" si="1"/>
        <v>0</v>
      </c>
      <c r="Y22" s="121"/>
      <c r="Z22" s="6270">
        <f t="shared" si="2"/>
        <v>0</v>
      </c>
      <c r="AA22" s="1745"/>
      <c r="AB22" s="1745"/>
      <c r="AC22" s="1745"/>
      <c r="AD22" s="1745"/>
      <c r="AE22" s="1745"/>
      <c r="AF22" s="1745"/>
      <c r="AG22" s="1745"/>
      <c r="AH22" s="2023">
        <f t="shared" si="0"/>
        <v>0</v>
      </c>
      <c r="AI22" s="1809">
        <f t="shared" si="3"/>
        <v>0</v>
      </c>
      <c r="AJ22" s="121"/>
      <c r="AK22" s="5793"/>
      <c r="AL22" s="5793"/>
      <c r="AM22" s="121"/>
      <c r="AN22" s="164"/>
    </row>
    <row r="23" spans="1:40">
      <c r="A23" s="164"/>
      <c r="B23" s="210"/>
      <c r="C23" s="5351" t="s">
        <v>3365</v>
      </c>
      <c r="D23" s="1807"/>
      <c r="E23" s="1739"/>
      <c r="F23" s="1693"/>
      <c r="G23" s="1693"/>
      <c r="H23" s="1808"/>
      <c r="I23" s="1693"/>
      <c r="J23" s="1725" t="b">
        <v>1</v>
      </c>
      <c r="K23" s="1743"/>
      <c r="L23" s="1743"/>
      <c r="M23" s="1744"/>
      <c r="N23" s="1745"/>
      <c r="O23" s="1724"/>
      <c r="P23" s="1745"/>
      <c r="Q23" s="1745"/>
      <c r="R23" s="1745"/>
      <c r="S23" s="1745"/>
      <c r="T23" s="1745"/>
      <c r="U23" s="1745"/>
      <c r="V23" s="1745"/>
      <c r="W23" s="1745"/>
      <c r="X23" s="1747">
        <f t="shared" si="1"/>
        <v>0</v>
      </c>
      <c r="Y23" s="121"/>
      <c r="Z23" s="6270">
        <f t="shared" si="2"/>
        <v>0</v>
      </c>
      <c r="AA23" s="1745"/>
      <c r="AB23" s="1745"/>
      <c r="AC23" s="1745"/>
      <c r="AD23" s="1745"/>
      <c r="AE23" s="1745"/>
      <c r="AF23" s="1745"/>
      <c r="AG23" s="1745"/>
      <c r="AH23" s="2023">
        <f t="shared" si="0"/>
        <v>0</v>
      </c>
      <c r="AI23" s="1809">
        <f t="shared" si="3"/>
        <v>0</v>
      </c>
      <c r="AJ23" s="121"/>
      <c r="AK23" s="5793"/>
      <c r="AL23" s="5793"/>
      <c r="AM23" s="121"/>
      <c r="AN23" s="164"/>
    </row>
    <row r="24" spans="1:40">
      <c r="A24" s="164"/>
      <c r="B24" s="210"/>
      <c r="C24" s="5351" t="s">
        <v>3365</v>
      </c>
      <c r="D24" s="1807"/>
      <c r="E24" s="1739"/>
      <c r="F24" s="1693"/>
      <c r="G24" s="1693"/>
      <c r="H24" s="1808"/>
      <c r="I24" s="1693"/>
      <c r="J24" s="1725" t="b">
        <v>1</v>
      </c>
      <c r="K24" s="1743"/>
      <c r="L24" s="1743"/>
      <c r="M24" s="1744"/>
      <c r="N24" s="1745"/>
      <c r="O24" s="1724"/>
      <c r="P24" s="1745"/>
      <c r="Q24" s="1745"/>
      <c r="R24" s="1745"/>
      <c r="S24" s="1745"/>
      <c r="T24" s="1745"/>
      <c r="U24" s="1745"/>
      <c r="V24" s="1745"/>
      <c r="W24" s="1745"/>
      <c r="X24" s="1747">
        <f t="shared" si="1"/>
        <v>0</v>
      </c>
      <c r="Y24" s="121"/>
      <c r="Z24" s="6270">
        <f t="shared" si="2"/>
        <v>0</v>
      </c>
      <c r="AA24" s="1745"/>
      <c r="AB24" s="1745"/>
      <c r="AC24" s="1745"/>
      <c r="AD24" s="1745"/>
      <c r="AE24" s="1745"/>
      <c r="AF24" s="1745"/>
      <c r="AG24" s="1745"/>
      <c r="AH24" s="2023">
        <f t="shared" si="0"/>
        <v>0</v>
      </c>
      <c r="AI24" s="1809">
        <f t="shared" si="3"/>
        <v>0</v>
      </c>
      <c r="AJ24" s="121"/>
      <c r="AK24" s="5793"/>
      <c r="AL24" s="5793"/>
      <c r="AM24" s="121"/>
      <c r="AN24" s="164"/>
    </row>
    <row r="25" spans="1:40">
      <c r="A25" s="164"/>
      <c r="B25" s="210"/>
      <c r="C25" s="5351" t="s">
        <v>3365</v>
      </c>
      <c r="D25" s="1807"/>
      <c r="E25" s="1739"/>
      <c r="F25" s="1693"/>
      <c r="G25" s="1693"/>
      <c r="H25" s="1808"/>
      <c r="I25" s="1693"/>
      <c r="J25" s="1725" t="b">
        <v>1</v>
      </c>
      <c r="K25" s="1743"/>
      <c r="L25" s="1743"/>
      <c r="M25" s="1744"/>
      <c r="N25" s="1745"/>
      <c r="O25" s="1724"/>
      <c r="P25" s="1745"/>
      <c r="Q25" s="1745"/>
      <c r="R25" s="1745"/>
      <c r="S25" s="1745"/>
      <c r="T25" s="1745"/>
      <c r="U25" s="1745"/>
      <c r="V25" s="1745"/>
      <c r="W25" s="1745"/>
      <c r="X25" s="1747">
        <f t="shared" si="1"/>
        <v>0</v>
      </c>
      <c r="Y25" s="121"/>
      <c r="Z25" s="6270">
        <f t="shared" si="2"/>
        <v>0</v>
      </c>
      <c r="AA25" s="1745"/>
      <c r="AB25" s="1745"/>
      <c r="AC25" s="1745"/>
      <c r="AD25" s="1745"/>
      <c r="AE25" s="1745"/>
      <c r="AF25" s="1745"/>
      <c r="AG25" s="1745"/>
      <c r="AH25" s="2023">
        <f t="shared" si="0"/>
        <v>0</v>
      </c>
      <c r="AI25" s="1809">
        <f t="shared" si="3"/>
        <v>0</v>
      </c>
      <c r="AJ25" s="121"/>
      <c r="AK25" s="5793"/>
      <c r="AL25" s="5793"/>
      <c r="AM25" s="121"/>
      <c r="AN25" s="164"/>
    </row>
    <row r="26" spans="1:40">
      <c r="A26" s="164"/>
      <c r="B26" s="210"/>
      <c r="C26" s="5351" t="s">
        <v>3365</v>
      </c>
      <c r="D26" s="1807"/>
      <c r="E26" s="1739"/>
      <c r="F26" s="1693"/>
      <c r="G26" s="1693"/>
      <c r="H26" s="1808"/>
      <c r="I26" s="1693"/>
      <c r="J26" s="1725" t="b">
        <v>1</v>
      </c>
      <c r="K26" s="1743"/>
      <c r="L26" s="1743"/>
      <c r="M26" s="1744"/>
      <c r="N26" s="1745"/>
      <c r="O26" s="1724"/>
      <c r="P26" s="1745"/>
      <c r="Q26" s="1745"/>
      <c r="R26" s="1745"/>
      <c r="S26" s="1745"/>
      <c r="T26" s="1745"/>
      <c r="U26" s="1745"/>
      <c r="V26" s="1745"/>
      <c r="W26" s="1745"/>
      <c r="X26" s="1747">
        <f t="shared" si="1"/>
        <v>0</v>
      </c>
      <c r="Y26" s="121"/>
      <c r="Z26" s="6270">
        <f t="shared" si="2"/>
        <v>0</v>
      </c>
      <c r="AA26" s="1745"/>
      <c r="AB26" s="1745"/>
      <c r="AC26" s="1745"/>
      <c r="AD26" s="1745"/>
      <c r="AE26" s="1745"/>
      <c r="AF26" s="1745"/>
      <c r="AG26" s="1745"/>
      <c r="AH26" s="2023">
        <f t="shared" si="0"/>
        <v>0</v>
      </c>
      <c r="AI26" s="1809">
        <f t="shared" si="3"/>
        <v>0</v>
      </c>
      <c r="AJ26" s="121"/>
      <c r="AK26" s="5793"/>
      <c r="AL26" s="5793"/>
      <c r="AM26" s="121"/>
      <c r="AN26" s="164"/>
    </row>
    <row r="27" spans="1:40">
      <c r="A27" s="164"/>
      <c r="B27" s="210"/>
      <c r="C27" s="5351" t="s">
        <v>3365</v>
      </c>
      <c r="D27" s="1807"/>
      <c r="E27" s="1739"/>
      <c r="F27" s="1693"/>
      <c r="G27" s="1693"/>
      <c r="H27" s="1808"/>
      <c r="I27" s="1693"/>
      <c r="J27" s="1725" t="b">
        <v>1</v>
      </c>
      <c r="K27" s="1743"/>
      <c r="L27" s="1743"/>
      <c r="M27" s="1744"/>
      <c r="N27" s="1745"/>
      <c r="O27" s="1724"/>
      <c r="P27" s="1745"/>
      <c r="Q27" s="1745"/>
      <c r="R27" s="1745"/>
      <c r="S27" s="1745"/>
      <c r="T27" s="1745"/>
      <c r="U27" s="1745"/>
      <c r="V27" s="1745"/>
      <c r="W27" s="1745"/>
      <c r="X27" s="1747">
        <f t="shared" si="1"/>
        <v>0</v>
      </c>
      <c r="Y27" s="121"/>
      <c r="Z27" s="6270">
        <f t="shared" si="2"/>
        <v>0</v>
      </c>
      <c r="AA27" s="1745"/>
      <c r="AB27" s="1745"/>
      <c r="AC27" s="1745"/>
      <c r="AD27" s="1745"/>
      <c r="AE27" s="1745"/>
      <c r="AF27" s="1745"/>
      <c r="AG27" s="1745"/>
      <c r="AH27" s="2023">
        <f t="shared" si="0"/>
        <v>0</v>
      </c>
      <c r="AI27" s="1809">
        <f t="shared" si="3"/>
        <v>0</v>
      </c>
      <c r="AJ27" s="121"/>
      <c r="AK27" s="5793"/>
      <c r="AL27" s="5793"/>
      <c r="AM27" s="121"/>
      <c r="AN27" s="164"/>
    </row>
    <row r="28" spans="1:40">
      <c r="A28" s="164"/>
      <c r="B28" s="210"/>
      <c r="C28" s="5351" t="s">
        <v>3365</v>
      </c>
      <c r="D28" s="1807"/>
      <c r="E28" s="1739"/>
      <c r="F28" s="1693"/>
      <c r="G28" s="1693"/>
      <c r="H28" s="1808"/>
      <c r="I28" s="1693"/>
      <c r="J28" s="1725" t="b">
        <v>1</v>
      </c>
      <c r="K28" s="1743"/>
      <c r="L28" s="1743"/>
      <c r="M28" s="1744"/>
      <c r="N28" s="1745"/>
      <c r="O28" s="1724"/>
      <c r="P28" s="1745"/>
      <c r="Q28" s="1745"/>
      <c r="R28" s="1745"/>
      <c r="S28" s="1745"/>
      <c r="T28" s="1745"/>
      <c r="U28" s="1745"/>
      <c r="V28" s="1745"/>
      <c r="W28" s="1745"/>
      <c r="X28" s="1747">
        <f t="shared" si="1"/>
        <v>0</v>
      </c>
      <c r="Y28" s="121"/>
      <c r="Z28" s="6270">
        <f t="shared" si="2"/>
        <v>0</v>
      </c>
      <c r="AA28" s="1745"/>
      <c r="AB28" s="1745"/>
      <c r="AC28" s="1745"/>
      <c r="AD28" s="1745"/>
      <c r="AE28" s="1745"/>
      <c r="AF28" s="1745"/>
      <c r="AG28" s="1745"/>
      <c r="AH28" s="2023">
        <f t="shared" si="0"/>
        <v>0</v>
      </c>
      <c r="AI28" s="1809">
        <f t="shared" si="3"/>
        <v>0</v>
      </c>
      <c r="AJ28" s="121"/>
      <c r="AK28" s="5793"/>
      <c r="AL28" s="5793"/>
      <c r="AM28" s="121"/>
      <c r="AN28" s="164"/>
    </row>
    <row r="29" spans="1:40">
      <c r="A29" s="164"/>
      <c r="B29" s="210"/>
      <c r="C29" s="5351" t="s">
        <v>3365</v>
      </c>
      <c r="D29" s="1807"/>
      <c r="E29" s="1739"/>
      <c r="F29" s="1693"/>
      <c r="G29" s="1693"/>
      <c r="H29" s="1808"/>
      <c r="I29" s="1693"/>
      <c r="J29" s="1725" t="b">
        <v>1</v>
      </c>
      <c r="K29" s="1743"/>
      <c r="L29" s="1743"/>
      <c r="M29" s="1744"/>
      <c r="N29" s="1745"/>
      <c r="O29" s="1724"/>
      <c r="P29" s="1745"/>
      <c r="Q29" s="1745"/>
      <c r="R29" s="1745"/>
      <c r="S29" s="1745"/>
      <c r="T29" s="1745"/>
      <c r="U29" s="1745"/>
      <c r="V29" s="1745"/>
      <c r="W29" s="1745"/>
      <c r="X29" s="1747">
        <f t="shared" si="1"/>
        <v>0</v>
      </c>
      <c r="Y29" s="121"/>
      <c r="Z29" s="6270">
        <f t="shared" si="2"/>
        <v>0</v>
      </c>
      <c r="AA29" s="1745"/>
      <c r="AB29" s="1745"/>
      <c r="AC29" s="1745"/>
      <c r="AD29" s="1745"/>
      <c r="AE29" s="1745"/>
      <c r="AF29" s="1745"/>
      <c r="AG29" s="1745"/>
      <c r="AH29" s="2023">
        <f t="shared" si="0"/>
        <v>0</v>
      </c>
      <c r="AI29" s="1809">
        <f t="shared" si="3"/>
        <v>0</v>
      </c>
      <c r="AJ29" s="121"/>
      <c r="AK29" s="5793"/>
      <c r="AL29" s="5793"/>
      <c r="AM29" s="121"/>
      <c r="AN29" s="164"/>
    </row>
    <row r="30" spans="1:40">
      <c r="A30" s="164"/>
      <c r="B30" s="210"/>
      <c r="C30" s="5351" t="s">
        <v>3365</v>
      </c>
      <c r="D30" s="1807"/>
      <c r="E30" s="1739"/>
      <c r="F30" s="1693"/>
      <c r="G30" s="1693"/>
      <c r="H30" s="1808"/>
      <c r="I30" s="1693"/>
      <c r="J30" s="1725" t="b">
        <v>1</v>
      </c>
      <c r="K30" s="1743"/>
      <c r="L30" s="1743"/>
      <c r="M30" s="1744"/>
      <c r="N30" s="1745"/>
      <c r="O30" s="1724"/>
      <c r="P30" s="1745"/>
      <c r="Q30" s="1745"/>
      <c r="R30" s="1745"/>
      <c r="S30" s="1745"/>
      <c r="T30" s="1745"/>
      <c r="U30" s="1745"/>
      <c r="V30" s="1745"/>
      <c r="W30" s="1745"/>
      <c r="X30" s="1747">
        <f t="shared" si="1"/>
        <v>0</v>
      </c>
      <c r="Y30" s="121"/>
      <c r="Z30" s="6270">
        <f t="shared" si="2"/>
        <v>0</v>
      </c>
      <c r="AA30" s="1745"/>
      <c r="AB30" s="1745"/>
      <c r="AC30" s="1745"/>
      <c r="AD30" s="1745"/>
      <c r="AE30" s="1745"/>
      <c r="AF30" s="1745"/>
      <c r="AG30" s="1745"/>
      <c r="AH30" s="2023">
        <f t="shared" si="0"/>
        <v>0</v>
      </c>
      <c r="AI30" s="1809">
        <f t="shared" si="3"/>
        <v>0</v>
      </c>
      <c r="AJ30" s="121"/>
      <c r="AK30" s="5793"/>
      <c r="AL30" s="5793"/>
      <c r="AM30" s="121"/>
      <c r="AN30" s="164"/>
    </row>
    <row r="31" spans="1:40">
      <c r="A31" s="164"/>
      <c r="B31" s="210"/>
      <c r="C31" s="5351" t="s">
        <v>3365</v>
      </c>
      <c r="D31" s="1807"/>
      <c r="E31" s="1739"/>
      <c r="F31" s="1693"/>
      <c r="G31" s="1693"/>
      <c r="H31" s="1808"/>
      <c r="I31" s="1693"/>
      <c r="J31" s="1725" t="b">
        <v>1</v>
      </c>
      <c r="K31" s="1743"/>
      <c r="L31" s="1743"/>
      <c r="M31" s="1744"/>
      <c r="N31" s="1745"/>
      <c r="O31" s="1724"/>
      <c r="P31" s="1745"/>
      <c r="Q31" s="1745"/>
      <c r="R31" s="1745"/>
      <c r="S31" s="1745"/>
      <c r="T31" s="1745"/>
      <c r="U31" s="1745"/>
      <c r="V31" s="1745"/>
      <c r="W31" s="1745"/>
      <c r="X31" s="1747">
        <f t="shared" si="1"/>
        <v>0</v>
      </c>
      <c r="Y31" s="121"/>
      <c r="Z31" s="6270">
        <f t="shared" si="2"/>
        <v>0</v>
      </c>
      <c r="AA31" s="1745"/>
      <c r="AB31" s="1745"/>
      <c r="AC31" s="1745"/>
      <c r="AD31" s="1745"/>
      <c r="AE31" s="1745"/>
      <c r="AF31" s="1745"/>
      <c r="AG31" s="1745"/>
      <c r="AH31" s="2023">
        <f t="shared" si="0"/>
        <v>0</v>
      </c>
      <c r="AI31" s="1809">
        <f t="shared" si="3"/>
        <v>0</v>
      </c>
      <c r="AJ31" s="121"/>
      <c r="AK31" s="5793"/>
      <c r="AL31" s="5793"/>
      <c r="AM31" s="121"/>
      <c r="AN31" s="164"/>
    </row>
    <row r="32" spans="1:40">
      <c r="A32" s="164"/>
      <c r="B32" s="210"/>
      <c r="C32" s="5351" t="s">
        <v>3365</v>
      </c>
      <c r="D32" s="1807"/>
      <c r="E32" s="1739"/>
      <c r="F32" s="1693"/>
      <c r="G32" s="1693"/>
      <c r="H32" s="1808"/>
      <c r="I32" s="1693"/>
      <c r="J32" s="1725" t="b">
        <v>1</v>
      </c>
      <c r="K32" s="1743"/>
      <c r="L32" s="1743"/>
      <c r="M32" s="1744"/>
      <c r="N32" s="1745"/>
      <c r="O32" s="1724"/>
      <c r="P32" s="1745"/>
      <c r="Q32" s="1745"/>
      <c r="R32" s="1745"/>
      <c r="S32" s="1745"/>
      <c r="T32" s="1745"/>
      <c r="U32" s="1745"/>
      <c r="V32" s="1745"/>
      <c r="W32" s="1745"/>
      <c r="X32" s="1747">
        <f t="shared" si="1"/>
        <v>0</v>
      </c>
      <c r="Y32" s="121"/>
      <c r="Z32" s="6270">
        <f t="shared" si="2"/>
        <v>0</v>
      </c>
      <c r="AA32" s="1745"/>
      <c r="AB32" s="1745"/>
      <c r="AC32" s="1745"/>
      <c r="AD32" s="1745"/>
      <c r="AE32" s="1745"/>
      <c r="AF32" s="1745"/>
      <c r="AG32" s="1745"/>
      <c r="AH32" s="2023">
        <f t="shared" si="0"/>
        <v>0</v>
      </c>
      <c r="AI32" s="1809">
        <f t="shared" si="3"/>
        <v>0</v>
      </c>
      <c r="AJ32" s="121"/>
      <c r="AK32" s="5793"/>
      <c r="AL32" s="5793"/>
      <c r="AM32" s="121"/>
      <c r="AN32" s="164"/>
    </row>
    <row r="33" spans="1:40">
      <c r="A33" s="164"/>
      <c r="B33" s="210"/>
      <c r="C33" s="5351" t="s">
        <v>3365</v>
      </c>
      <c r="D33" s="1807"/>
      <c r="E33" s="1739"/>
      <c r="F33" s="1693"/>
      <c r="G33" s="1693"/>
      <c r="H33" s="1808"/>
      <c r="I33" s="1693"/>
      <c r="J33" s="1725" t="b">
        <v>1</v>
      </c>
      <c r="K33" s="1743"/>
      <c r="L33" s="1743"/>
      <c r="M33" s="1744"/>
      <c r="N33" s="1745"/>
      <c r="O33" s="1724"/>
      <c r="P33" s="1745"/>
      <c r="Q33" s="1745"/>
      <c r="R33" s="1745"/>
      <c r="S33" s="1745"/>
      <c r="T33" s="1745"/>
      <c r="U33" s="1745"/>
      <c r="V33" s="1745"/>
      <c r="W33" s="1745"/>
      <c r="X33" s="1747">
        <f t="shared" si="1"/>
        <v>0</v>
      </c>
      <c r="Y33" s="121"/>
      <c r="Z33" s="6270">
        <f t="shared" si="2"/>
        <v>0</v>
      </c>
      <c r="AA33" s="1745"/>
      <c r="AB33" s="1745"/>
      <c r="AC33" s="1745"/>
      <c r="AD33" s="1745"/>
      <c r="AE33" s="1745"/>
      <c r="AF33" s="1745"/>
      <c r="AG33" s="1745"/>
      <c r="AH33" s="2023">
        <f t="shared" si="0"/>
        <v>0</v>
      </c>
      <c r="AI33" s="1809">
        <f t="shared" si="3"/>
        <v>0</v>
      </c>
      <c r="AJ33" s="121"/>
      <c r="AK33" s="5793"/>
      <c r="AL33" s="5793"/>
      <c r="AM33" s="121"/>
      <c r="AN33" s="164"/>
    </row>
    <row r="34" spans="1:40">
      <c r="A34" s="164"/>
      <c r="B34" s="210"/>
      <c r="C34" s="5351" t="s">
        <v>3365</v>
      </c>
      <c r="D34" s="1807"/>
      <c r="E34" s="1739"/>
      <c r="F34" s="1693"/>
      <c r="G34" s="1693"/>
      <c r="H34" s="1808"/>
      <c r="I34" s="1693"/>
      <c r="J34" s="1725" t="b">
        <v>1</v>
      </c>
      <c r="K34" s="1743"/>
      <c r="L34" s="1743"/>
      <c r="M34" s="1744"/>
      <c r="N34" s="1745"/>
      <c r="O34" s="1724"/>
      <c r="P34" s="1745"/>
      <c r="Q34" s="1745"/>
      <c r="R34" s="1745"/>
      <c r="S34" s="1745"/>
      <c r="T34" s="1745"/>
      <c r="U34" s="1745"/>
      <c r="V34" s="1745"/>
      <c r="W34" s="1745"/>
      <c r="X34" s="1747">
        <f t="shared" si="1"/>
        <v>0</v>
      </c>
      <c r="Y34" s="121"/>
      <c r="Z34" s="6270">
        <f t="shared" si="2"/>
        <v>0</v>
      </c>
      <c r="AA34" s="1745"/>
      <c r="AB34" s="1745"/>
      <c r="AC34" s="1745"/>
      <c r="AD34" s="1745"/>
      <c r="AE34" s="1745"/>
      <c r="AF34" s="1745"/>
      <c r="AG34" s="1745"/>
      <c r="AH34" s="2023">
        <f t="shared" si="0"/>
        <v>0</v>
      </c>
      <c r="AI34" s="1809">
        <f t="shared" si="3"/>
        <v>0</v>
      </c>
      <c r="AJ34" s="121"/>
      <c r="AK34" s="5793"/>
      <c r="AL34" s="5793"/>
      <c r="AM34" s="121"/>
      <c r="AN34" s="164"/>
    </row>
    <row r="35" spans="1:40">
      <c r="A35" s="164"/>
      <c r="B35" s="210"/>
      <c r="C35" s="5351" t="s">
        <v>3365</v>
      </c>
      <c r="D35" s="1807"/>
      <c r="E35" s="1739"/>
      <c r="F35" s="1693"/>
      <c r="G35" s="1693"/>
      <c r="H35" s="1808"/>
      <c r="I35" s="1693"/>
      <c r="J35" s="1725" t="b">
        <v>1</v>
      </c>
      <c r="K35" s="1743"/>
      <c r="L35" s="1743"/>
      <c r="M35" s="1744"/>
      <c r="N35" s="1745"/>
      <c r="O35" s="1724"/>
      <c r="P35" s="1745"/>
      <c r="Q35" s="1745"/>
      <c r="R35" s="1745"/>
      <c r="S35" s="1745"/>
      <c r="T35" s="1745"/>
      <c r="U35" s="1745"/>
      <c r="V35" s="1745"/>
      <c r="W35" s="1745"/>
      <c r="X35" s="1747">
        <f t="shared" si="1"/>
        <v>0</v>
      </c>
      <c r="Y35" s="121"/>
      <c r="Z35" s="6270">
        <f t="shared" si="2"/>
        <v>0</v>
      </c>
      <c r="AA35" s="1745"/>
      <c r="AB35" s="1745"/>
      <c r="AC35" s="1745"/>
      <c r="AD35" s="1745"/>
      <c r="AE35" s="1745"/>
      <c r="AF35" s="1745"/>
      <c r="AG35" s="1745"/>
      <c r="AH35" s="2023">
        <f t="shared" si="0"/>
        <v>0</v>
      </c>
      <c r="AI35" s="1809">
        <f t="shared" si="3"/>
        <v>0</v>
      </c>
      <c r="AJ35" s="121"/>
      <c r="AK35" s="5793"/>
      <c r="AL35" s="5793"/>
      <c r="AM35" s="121"/>
      <c r="AN35" s="164"/>
    </row>
    <row r="36" spans="1:40">
      <c r="A36" s="164"/>
      <c r="B36" s="210"/>
      <c r="C36" s="5351" t="s">
        <v>3365</v>
      </c>
      <c r="D36" s="1807"/>
      <c r="E36" s="1739"/>
      <c r="F36" s="1693"/>
      <c r="G36" s="1693"/>
      <c r="H36" s="1808"/>
      <c r="I36" s="1693"/>
      <c r="J36" s="1725" t="b">
        <v>1</v>
      </c>
      <c r="K36" s="1743"/>
      <c r="L36" s="1743"/>
      <c r="M36" s="1744"/>
      <c r="N36" s="1745"/>
      <c r="O36" s="1724"/>
      <c r="P36" s="1745"/>
      <c r="Q36" s="1745"/>
      <c r="R36" s="1745"/>
      <c r="S36" s="1745"/>
      <c r="T36" s="1745"/>
      <c r="U36" s="1745"/>
      <c r="V36" s="1745"/>
      <c r="W36" s="1745"/>
      <c r="X36" s="1747">
        <f t="shared" si="1"/>
        <v>0</v>
      </c>
      <c r="Y36" s="121"/>
      <c r="Z36" s="6270">
        <f t="shared" si="2"/>
        <v>0</v>
      </c>
      <c r="AA36" s="1745"/>
      <c r="AB36" s="1745"/>
      <c r="AC36" s="1745"/>
      <c r="AD36" s="1745"/>
      <c r="AE36" s="1745"/>
      <c r="AF36" s="1745"/>
      <c r="AG36" s="1745"/>
      <c r="AH36" s="2023">
        <f t="shared" si="0"/>
        <v>0</v>
      </c>
      <c r="AI36" s="1809">
        <f t="shared" si="3"/>
        <v>0</v>
      </c>
      <c r="AJ36" s="121"/>
      <c r="AK36" s="5793"/>
      <c r="AL36" s="5793"/>
      <c r="AM36" s="121"/>
      <c r="AN36" s="164"/>
    </row>
    <row r="37" spans="1:40">
      <c r="A37" s="164"/>
      <c r="B37" s="210"/>
      <c r="C37" s="5351" t="s">
        <v>3365</v>
      </c>
      <c r="D37" s="1807"/>
      <c r="E37" s="1739"/>
      <c r="F37" s="1693"/>
      <c r="G37" s="1693"/>
      <c r="H37" s="1808"/>
      <c r="I37" s="1693"/>
      <c r="J37" s="1725" t="b">
        <v>1</v>
      </c>
      <c r="K37" s="1743"/>
      <c r="L37" s="1743"/>
      <c r="M37" s="1744"/>
      <c r="N37" s="1745"/>
      <c r="O37" s="1724"/>
      <c r="P37" s="1745"/>
      <c r="Q37" s="1745"/>
      <c r="R37" s="1745"/>
      <c r="S37" s="1745"/>
      <c r="T37" s="1745"/>
      <c r="U37" s="1745"/>
      <c r="V37" s="1745"/>
      <c r="W37" s="1745"/>
      <c r="X37" s="1747">
        <f t="shared" si="1"/>
        <v>0</v>
      </c>
      <c r="Y37" s="121"/>
      <c r="Z37" s="6270">
        <f t="shared" si="2"/>
        <v>0</v>
      </c>
      <c r="AA37" s="1745"/>
      <c r="AB37" s="1745"/>
      <c r="AC37" s="1745"/>
      <c r="AD37" s="1745"/>
      <c r="AE37" s="1745"/>
      <c r="AF37" s="1745"/>
      <c r="AG37" s="1745"/>
      <c r="AH37" s="2023">
        <f t="shared" si="0"/>
        <v>0</v>
      </c>
      <c r="AI37" s="1809">
        <f t="shared" si="3"/>
        <v>0</v>
      </c>
      <c r="AJ37" s="121"/>
      <c r="AK37" s="5793"/>
      <c r="AL37" s="5793"/>
      <c r="AM37" s="121"/>
      <c r="AN37" s="164"/>
    </row>
    <row r="38" spans="1:40">
      <c r="A38" s="164"/>
      <c r="B38" s="210"/>
      <c r="C38" s="5351" t="s">
        <v>3365</v>
      </c>
      <c r="D38" s="1807"/>
      <c r="E38" s="1739"/>
      <c r="F38" s="1693"/>
      <c r="G38" s="1693"/>
      <c r="H38" s="1808"/>
      <c r="I38" s="1693"/>
      <c r="J38" s="1725" t="b">
        <v>1</v>
      </c>
      <c r="K38" s="1743"/>
      <c r="L38" s="1743"/>
      <c r="M38" s="1744"/>
      <c r="N38" s="1745"/>
      <c r="O38" s="1724"/>
      <c r="P38" s="1745"/>
      <c r="Q38" s="1745"/>
      <c r="R38" s="1745"/>
      <c r="S38" s="1745"/>
      <c r="T38" s="1745"/>
      <c r="U38" s="1745"/>
      <c r="V38" s="1745"/>
      <c r="W38" s="1745"/>
      <c r="X38" s="1747">
        <f t="shared" si="1"/>
        <v>0</v>
      </c>
      <c r="Y38" s="121"/>
      <c r="Z38" s="6270">
        <f t="shared" si="2"/>
        <v>0</v>
      </c>
      <c r="AA38" s="1745"/>
      <c r="AB38" s="1745"/>
      <c r="AC38" s="1745"/>
      <c r="AD38" s="1745"/>
      <c r="AE38" s="1745"/>
      <c r="AF38" s="1745"/>
      <c r="AG38" s="1745"/>
      <c r="AH38" s="2023">
        <f t="shared" si="0"/>
        <v>0</v>
      </c>
      <c r="AI38" s="1809">
        <f t="shared" si="3"/>
        <v>0</v>
      </c>
      <c r="AJ38" s="121"/>
      <c r="AK38" s="5793"/>
      <c r="AL38" s="5793"/>
      <c r="AM38" s="121"/>
      <c r="AN38" s="164"/>
    </row>
    <row r="39" spans="1:40">
      <c r="A39" s="164"/>
      <c r="B39" s="210"/>
      <c r="C39" s="5351" t="s">
        <v>3365</v>
      </c>
      <c r="D39" s="1807"/>
      <c r="E39" s="1739"/>
      <c r="F39" s="1693"/>
      <c r="G39" s="1693"/>
      <c r="H39" s="1808"/>
      <c r="I39" s="1693"/>
      <c r="J39" s="1725" t="b">
        <v>1</v>
      </c>
      <c r="K39" s="1743"/>
      <c r="L39" s="1743"/>
      <c r="M39" s="1744"/>
      <c r="N39" s="1745"/>
      <c r="O39" s="1724"/>
      <c r="P39" s="1745"/>
      <c r="Q39" s="1745"/>
      <c r="R39" s="1745"/>
      <c r="S39" s="1745"/>
      <c r="T39" s="1745"/>
      <c r="U39" s="1745"/>
      <c r="V39" s="1745"/>
      <c r="W39" s="1745"/>
      <c r="X39" s="1747">
        <f t="shared" si="1"/>
        <v>0</v>
      </c>
      <c r="Y39" s="121"/>
      <c r="Z39" s="6270">
        <f t="shared" si="2"/>
        <v>0</v>
      </c>
      <c r="AA39" s="1745"/>
      <c r="AB39" s="1745"/>
      <c r="AC39" s="1745"/>
      <c r="AD39" s="1745"/>
      <c r="AE39" s="1745"/>
      <c r="AF39" s="1745"/>
      <c r="AG39" s="1745"/>
      <c r="AH39" s="2023">
        <f t="shared" si="0"/>
        <v>0</v>
      </c>
      <c r="AI39" s="1809">
        <f t="shared" si="3"/>
        <v>0</v>
      </c>
      <c r="AJ39" s="121"/>
      <c r="AK39" s="5793"/>
      <c r="AL39" s="5793"/>
      <c r="AM39" s="121"/>
      <c r="AN39" s="164"/>
    </row>
    <row r="40" spans="1:40">
      <c r="A40" s="164"/>
      <c r="B40" s="210"/>
      <c r="C40" s="5351" t="s">
        <v>3365</v>
      </c>
      <c r="D40" s="1807"/>
      <c r="E40" s="1739"/>
      <c r="F40" s="1693"/>
      <c r="G40" s="1693"/>
      <c r="H40" s="1808"/>
      <c r="I40" s="1693"/>
      <c r="J40" s="1725" t="b">
        <v>1</v>
      </c>
      <c r="K40" s="1743"/>
      <c r="L40" s="1743"/>
      <c r="M40" s="1744"/>
      <c r="N40" s="1745"/>
      <c r="O40" s="1724"/>
      <c r="P40" s="1745"/>
      <c r="Q40" s="1745"/>
      <c r="R40" s="1745"/>
      <c r="S40" s="1745"/>
      <c r="T40" s="1745"/>
      <c r="U40" s="1745"/>
      <c r="V40" s="1745"/>
      <c r="W40" s="1745"/>
      <c r="X40" s="1747">
        <f t="shared" si="1"/>
        <v>0</v>
      </c>
      <c r="Y40" s="121"/>
      <c r="Z40" s="6270">
        <f t="shared" si="2"/>
        <v>0</v>
      </c>
      <c r="AA40" s="1745"/>
      <c r="AB40" s="1745"/>
      <c r="AC40" s="1745"/>
      <c r="AD40" s="1745"/>
      <c r="AE40" s="1745"/>
      <c r="AF40" s="1745"/>
      <c r="AG40" s="1745"/>
      <c r="AH40" s="2023">
        <f t="shared" si="0"/>
        <v>0</v>
      </c>
      <c r="AI40" s="1809">
        <f t="shared" si="3"/>
        <v>0</v>
      </c>
      <c r="AJ40" s="121"/>
      <c r="AK40" s="5793"/>
      <c r="AL40" s="5793"/>
      <c r="AM40" s="121"/>
      <c r="AN40" s="164"/>
    </row>
    <row r="41" spans="1:40">
      <c r="A41" s="164"/>
      <c r="B41" s="210"/>
      <c r="C41" s="5351" t="s">
        <v>3365</v>
      </c>
      <c r="D41" s="1807"/>
      <c r="E41" s="1739"/>
      <c r="F41" s="1693"/>
      <c r="G41" s="1693"/>
      <c r="H41" s="1808"/>
      <c r="I41" s="1693"/>
      <c r="J41" s="1725" t="b">
        <v>1</v>
      </c>
      <c r="K41" s="1743"/>
      <c r="L41" s="1743"/>
      <c r="M41" s="1744"/>
      <c r="N41" s="1745"/>
      <c r="O41" s="1724"/>
      <c r="P41" s="1745"/>
      <c r="Q41" s="1745"/>
      <c r="R41" s="1745"/>
      <c r="S41" s="1745"/>
      <c r="T41" s="1745"/>
      <c r="U41" s="1745"/>
      <c r="V41" s="1745"/>
      <c r="W41" s="1745"/>
      <c r="X41" s="1747">
        <f t="shared" si="1"/>
        <v>0</v>
      </c>
      <c r="Y41" s="121"/>
      <c r="Z41" s="6270">
        <f t="shared" si="2"/>
        <v>0</v>
      </c>
      <c r="AA41" s="1745"/>
      <c r="AB41" s="1745"/>
      <c r="AC41" s="1745"/>
      <c r="AD41" s="1745"/>
      <c r="AE41" s="1745"/>
      <c r="AF41" s="1745"/>
      <c r="AG41" s="1745"/>
      <c r="AH41" s="2023">
        <f t="shared" si="0"/>
        <v>0</v>
      </c>
      <c r="AI41" s="1809">
        <f t="shared" si="3"/>
        <v>0</v>
      </c>
      <c r="AJ41" s="121"/>
      <c r="AK41" s="5793"/>
      <c r="AL41" s="5793"/>
      <c r="AM41" s="121"/>
      <c r="AN41" s="164"/>
    </row>
    <row r="42" spans="1:40">
      <c r="A42" s="164"/>
      <c r="B42" s="210"/>
      <c r="C42" s="5351" t="s">
        <v>3365</v>
      </c>
      <c r="D42" s="1807"/>
      <c r="E42" s="1739"/>
      <c r="F42" s="1693"/>
      <c r="G42" s="1693"/>
      <c r="H42" s="1808"/>
      <c r="I42" s="1693"/>
      <c r="J42" s="1725" t="b">
        <v>1</v>
      </c>
      <c r="K42" s="1743"/>
      <c r="L42" s="1743"/>
      <c r="M42" s="1744"/>
      <c r="N42" s="1745"/>
      <c r="O42" s="1724"/>
      <c r="P42" s="1745"/>
      <c r="Q42" s="1745"/>
      <c r="R42" s="1745"/>
      <c r="S42" s="1745"/>
      <c r="T42" s="1745"/>
      <c r="U42" s="1745"/>
      <c r="V42" s="1745"/>
      <c r="W42" s="1745"/>
      <c r="X42" s="1747">
        <f t="shared" si="1"/>
        <v>0</v>
      </c>
      <c r="Y42" s="121"/>
      <c r="Z42" s="6270">
        <f t="shared" si="2"/>
        <v>0</v>
      </c>
      <c r="AA42" s="1745"/>
      <c r="AB42" s="1745"/>
      <c r="AC42" s="1745"/>
      <c r="AD42" s="1745"/>
      <c r="AE42" s="1745"/>
      <c r="AF42" s="1745"/>
      <c r="AG42" s="1745"/>
      <c r="AH42" s="2023">
        <f t="shared" si="0"/>
        <v>0</v>
      </c>
      <c r="AI42" s="1809">
        <f t="shared" si="3"/>
        <v>0</v>
      </c>
      <c r="AJ42" s="121"/>
      <c r="AK42" s="5793"/>
      <c r="AL42" s="5793"/>
      <c r="AM42" s="121"/>
      <c r="AN42" s="164"/>
    </row>
    <row r="43" spans="1:40">
      <c r="A43" s="164"/>
      <c r="B43" s="210"/>
      <c r="C43" s="5351" t="s">
        <v>3365</v>
      </c>
      <c r="D43" s="1807"/>
      <c r="E43" s="1739"/>
      <c r="F43" s="1693"/>
      <c r="G43" s="1693"/>
      <c r="H43" s="1808"/>
      <c r="I43" s="1693"/>
      <c r="J43" s="1725" t="b">
        <v>1</v>
      </c>
      <c r="K43" s="1743"/>
      <c r="L43" s="1743"/>
      <c r="M43" s="1744"/>
      <c r="N43" s="1745"/>
      <c r="O43" s="1724"/>
      <c r="P43" s="1745"/>
      <c r="Q43" s="1745"/>
      <c r="R43" s="1745"/>
      <c r="S43" s="1745"/>
      <c r="T43" s="1745"/>
      <c r="U43" s="1745"/>
      <c r="V43" s="1745"/>
      <c r="W43" s="1745"/>
      <c r="X43" s="1747">
        <f t="shared" si="1"/>
        <v>0</v>
      </c>
      <c r="Y43" s="121"/>
      <c r="Z43" s="6270">
        <f t="shared" si="2"/>
        <v>0</v>
      </c>
      <c r="AA43" s="1745"/>
      <c r="AB43" s="1745"/>
      <c r="AC43" s="1745"/>
      <c r="AD43" s="1745"/>
      <c r="AE43" s="1745"/>
      <c r="AF43" s="1745"/>
      <c r="AG43" s="1745"/>
      <c r="AH43" s="2023">
        <f t="shared" si="0"/>
        <v>0</v>
      </c>
      <c r="AI43" s="1809">
        <f t="shared" si="3"/>
        <v>0</v>
      </c>
      <c r="AJ43" s="121"/>
      <c r="AK43" s="5793"/>
      <c r="AL43" s="5793"/>
      <c r="AM43" s="121"/>
      <c r="AN43" s="164"/>
    </row>
    <row r="44" spans="1:40">
      <c r="A44" s="164"/>
      <c r="B44" s="210"/>
      <c r="C44" s="5351" t="s">
        <v>3365</v>
      </c>
      <c r="D44" s="1807"/>
      <c r="E44" s="1739"/>
      <c r="F44" s="1693"/>
      <c r="G44" s="1693"/>
      <c r="H44" s="1808"/>
      <c r="I44" s="1693"/>
      <c r="J44" s="1725" t="b">
        <v>1</v>
      </c>
      <c r="K44" s="1743"/>
      <c r="L44" s="1743"/>
      <c r="M44" s="1744"/>
      <c r="N44" s="1745"/>
      <c r="O44" s="1724"/>
      <c r="P44" s="1745"/>
      <c r="Q44" s="1745"/>
      <c r="R44" s="1745"/>
      <c r="S44" s="1745"/>
      <c r="T44" s="1745"/>
      <c r="U44" s="1745"/>
      <c r="V44" s="1745"/>
      <c r="W44" s="1745"/>
      <c r="X44" s="1747">
        <f t="shared" si="1"/>
        <v>0</v>
      </c>
      <c r="Y44" s="121"/>
      <c r="Z44" s="6270">
        <f t="shared" si="2"/>
        <v>0</v>
      </c>
      <c r="AA44" s="1745"/>
      <c r="AB44" s="1745"/>
      <c r="AC44" s="1745"/>
      <c r="AD44" s="1745"/>
      <c r="AE44" s="1745"/>
      <c r="AF44" s="1745"/>
      <c r="AG44" s="1745"/>
      <c r="AH44" s="2023">
        <f t="shared" si="0"/>
        <v>0</v>
      </c>
      <c r="AI44" s="1809">
        <f t="shared" si="3"/>
        <v>0</v>
      </c>
      <c r="AJ44" s="121"/>
      <c r="AK44" s="5793"/>
      <c r="AL44" s="5793"/>
      <c r="AM44" s="121"/>
      <c r="AN44" s="164"/>
    </row>
    <row r="45" spans="1:40">
      <c r="A45" s="164"/>
      <c r="B45" s="210"/>
      <c r="C45" s="5351" t="s">
        <v>3365</v>
      </c>
      <c r="D45" s="1807"/>
      <c r="E45" s="1739"/>
      <c r="F45" s="1693"/>
      <c r="G45" s="1693"/>
      <c r="H45" s="1808"/>
      <c r="I45" s="1693"/>
      <c r="J45" s="1725" t="b">
        <v>1</v>
      </c>
      <c r="K45" s="1743"/>
      <c r="L45" s="1743"/>
      <c r="M45" s="1744"/>
      <c r="N45" s="1745"/>
      <c r="O45" s="1724"/>
      <c r="P45" s="1745"/>
      <c r="Q45" s="1745"/>
      <c r="R45" s="1745"/>
      <c r="S45" s="1745"/>
      <c r="T45" s="1745"/>
      <c r="U45" s="1745"/>
      <c r="V45" s="1745"/>
      <c r="W45" s="1745"/>
      <c r="X45" s="1747">
        <f t="shared" si="1"/>
        <v>0</v>
      </c>
      <c r="Y45" s="121"/>
      <c r="Z45" s="6270">
        <f t="shared" si="2"/>
        <v>0</v>
      </c>
      <c r="AA45" s="1745"/>
      <c r="AB45" s="1745"/>
      <c r="AC45" s="1745"/>
      <c r="AD45" s="1745"/>
      <c r="AE45" s="1745"/>
      <c r="AF45" s="1745"/>
      <c r="AG45" s="1745"/>
      <c r="AH45" s="2023">
        <f t="shared" si="0"/>
        <v>0</v>
      </c>
      <c r="AI45" s="1809">
        <f t="shared" si="3"/>
        <v>0</v>
      </c>
      <c r="AJ45" s="121"/>
      <c r="AK45" s="5793"/>
      <c r="AL45" s="5793"/>
      <c r="AM45" s="121"/>
      <c r="AN45" s="164"/>
    </row>
    <row r="46" spans="1:40">
      <c r="A46" s="164"/>
      <c r="B46" s="210"/>
      <c r="C46" s="5351" t="s">
        <v>3365</v>
      </c>
      <c r="D46" s="1807"/>
      <c r="E46" s="1739"/>
      <c r="F46" s="1693"/>
      <c r="G46" s="1693"/>
      <c r="H46" s="1808"/>
      <c r="I46" s="1693"/>
      <c r="J46" s="1725" t="b">
        <v>1</v>
      </c>
      <c r="K46" s="1743"/>
      <c r="L46" s="1743"/>
      <c r="M46" s="1744"/>
      <c r="N46" s="1745"/>
      <c r="O46" s="1724"/>
      <c r="P46" s="1745"/>
      <c r="Q46" s="1745"/>
      <c r="R46" s="1745"/>
      <c r="S46" s="1745"/>
      <c r="T46" s="1745"/>
      <c r="U46" s="1745"/>
      <c r="V46" s="1745"/>
      <c r="W46" s="1745"/>
      <c r="X46" s="1747">
        <f t="shared" si="1"/>
        <v>0</v>
      </c>
      <c r="Y46" s="121"/>
      <c r="Z46" s="6270">
        <f t="shared" si="2"/>
        <v>0</v>
      </c>
      <c r="AA46" s="1745"/>
      <c r="AB46" s="1745"/>
      <c r="AC46" s="1745"/>
      <c r="AD46" s="1745"/>
      <c r="AE46" s="1745"/>
      <c r="AF46" s="1745"/>
      <c r="AG46" s="1745"/>
      <c r="AH46" s="2023">
        <f t="shared" si="0"/>
        <v>0</v>
      </c>
      <c r="AI46" s="1809">
        <f t="shared" si="3"/>
        <v>0</v>
      </c>
      <c r="AJ46" s="121"/>
      <c r="AK46" s="5793"/>
      <c r="AL46" s="5793"/>
      <c r="AM46" s="121"/>
      <c r="AN46" s="164"/>
    </row>
    <row r="47" spans="1:40">
      <c r="A47" s="164"/>
      <c r="B47" s="210"/>
      <c r="C47" s="5351" t="s">
        <v>3365</v>
      </c>
      <c r="D47" s="1807"/>
      <c r="E47" s="1739"/>
      <c r="F47" s="1693"/>
      <c r="G47" s="1693"/>
      <c r="H47" s="1808"/>
      <c r="I47" s="1693"/>
      <c r="J47" s="1725" t="b">
        <v>1</v>
      </c>
      <c r="K47" s="1743"/>
      <c r="L47" s="1743"/>
      <c r="M47" s="1744"/>
      <c r="N47" s="1745"/>
      <c r="O47" s="1724"/>
      <c r="P47" s="1745"/>
      <c r="Q47" s="1745"/>
      <c r="R47" s="1745"/>
      <c r="S47" s="1745"/>
      <c r="T47" s="1745"/>
      <c r="U47" s="1745"/>
      <c r="V47" s="1745"/>
      <c r="W47" s="1745"/>
      <c r="X47" s="1747">
        <f t="shared" si="1"/>
        <v>0</v>
      </c>
      <c r="Y47" s="121"/>
      <c r="Z47" s="6270">
        <f t="shared" si="2"/>
        <v>0</v>
      </c>
      <c r="AA47" s="1745"/>
      <c r="AB47" s="1745"/>
      <c r="AC47" s="1745"/>
      <c r="AD47" s="1745"/>
      <c r="AE47" s="1745"/>
      <c r="AF47" s="1745"/>
      <c r="AG47" s="1745"/>
      <c r="AH47" s="2023">
        <f t="shared" si="0"/>
        <v>0</v>
      </c>
      <c r="AI47" s="1809">
        <f t="shared" si="3"/>
        <v>0</v>
      </c>
      <c r="AJ47" s="121"/>
      <c r="AK47" s="5793"/>
      <c r="AL47" s="5793"/>
      <c r="AM47" s="121"/>
      <c r="AN47" s="164"/>
    </row>
    <row r="48" spans="1:40">
      <c r="A48" s="164"/>
      <c r="B48" s="210"/>
      <c r="C48" s="5351" t="s">
        <v>3365</v>
      </c>
      <c r="D48" s="1807"/>
      <c r="E48" s="1739"/>
      <c r="F48" s="1693"/>
      <c r="G48" s="1693"/>
      <c r="H48" s="1808"/>
      <c r="I48" s="1693"/>
      <c r="J48" s="1725" t="b">
        <v>1</v>
      </c>
      <c r="K48" s="1743"/>
      <c r="L48" s="1743"/>
      <c r="M48" s="1744"/>
      <c r="N48" s="1745"/>
      <c r="O48" s="1724"/>
      <c r="P48" s="1745"/>
      <c r="Q48" s="1745"/>
      <c r="R48" s="1745"/>
      <c r="S48" s="1745"/>
      <c r="T48" s="1745"/>
      <c r="U48" s="1745"/>
      <c r="V48" s="1745"/>
      <c r="W48" s="1745"/>
      <c r="X48" s="1747">
        <f t="shared" si="1"/>
        <v>0</v>
      </c>
      <c r="Y48" s="121"/>
      <c r="Z48" s="6270">
        <f t="shared" si="2"/>
        <v>0</v>
      </c>
      <c r="AA48" s="1745"/>
      <c r="AB48" s="1745"/>
      <c r="AC48" s="1745"/>
      <c r="AD48" s="1745"/>
      <c r="AE48" s="1745"/>
      <c r="AF48" s="1745"/>
      <c r="AG48" s="1745"/>
      <c r="AH48" s="2023">
        <f>AE48+AF48-AG48</f>
        <v>0</v>
      </c>
      <c r="AI48" s="1809">
        <f t="shared" si="3"/>
        <v>0</v>
      </c>
      <c r="AJ48" s="121"/>
      <c r="AK48" s="5793"/>
      <c r="AL48" s="5793"/>
      <c r="AM48" s="121"/>
      <c r="AN48" s="164"/>
    </row>
    <row r="49" spans="1:40">
      <c r="A49" s="164"/>
      <c r="B49" s="210"/>
      <c r="C49" s="6271" t="s">
        <v>3366</v>
      </c>
      <c r="D49" s="6272"/>
      <c r="E49" s="6272"/>
      <c r="F49" s="6273"/>
      <c r="G49" s="6273"/>
      <c r="H49" s="6273"/>
      <c r="I49" s="6273"/>
      <c r="J49" s="6274"/>
      <c r="K49" s="6275"/>
      <c r="L49" s="6275"/>
      <c r="M49" s="6275"/>
      <c r="N49" s="6276">
        <f>SUMIF($J$16:$J$48,"TRUE",N16:N48)</f>
        <v>0</v>
      </c>
      <c r="O49" s="6275"/>
      <c r="P49" s="6277"/>
      <c r="Q49" s="6276">
        <f t="shared" ref="Q49:X49" si="4">SUMIF($J$16:$J$48,"TRUE",Q16:Q48)</f>
        <v>0</v>
      </c>
      <c r="R49" s="6276">
        <f t="shared" si="4"/>
        <v>0</v>
      </c>
      <c r="S49" s="6276">
        <f t="shared" si="4"/>
        <v>0</v>
      </c>
      <c r="T49" s="6276">
        <f t="shared" ref="T49" si="5">SUMIF($J$16:$J$48,"TRUE",T16:T48)</f>
        <v>0</v>
      </c>
      <c r="U49" s="6276">
        <f t="shared" si="4"/>
        <v>0</v>
      </c>
      <c r="V49" s="6276">
        <f t="shared" si="4"/>
        <v>0</v>
      </c>
      <c r="W49" s="6276">
        <f t="shared" si="4"/>
        <v>0</v>
      </c>
      <c r="X49" s="6278">
        <f t="shared" si="4"/>
        <v>0</v>
      </c>
      <c r="Y49" s="121"/>
      <c r="Z49" s="6279">
        <f t="shared" ref="Z49:AI49" si="6">SUMIF($J$16:$J$48,"TRUE",Z16:Z48)</f>
        <v>0</v>
      </c>
      <c r="AA49" s="6276">
        <f t="shared" si="6"/>
        <v>0</v>
      </c>
      <c r="AB49" s="6276">
        <f>SUMIF($J$16:$J$48,"TRUE",AB16:AB48)</f>
        <v>0</v>
      </c>
      <c r="AC49" s="6276">
        <f t="shared" si="6"/>
        <v>0</v>
      </c>
      <c r="AD49" s="6276">
        <f t="shared" si="6"/>
        <v>0</v>
      </c>
      <c r="AE49" s="6276">
        <f>SUMIF($J$16:$J$48,"TRUE",AE16:AE48)</f>
        <v>0</v>
      </c>
      <c r="AF49" s="6276">
        <f>SUMIF($J$16:$J$48,"TRUE",AF16:AF48)</f>
        <v>0</v>
      </c>
      <c r="AG49" s="6276">
        <f t="shared" si="6"/>
        <v>0</v>
      </c>
      <c r="AH49" s="6276">
        <f t="shared" si="6"/>
        <v>0</v>
      </c>
      <c r="AI49" s="6278">
        <f t="shared" si="6"/>
        <v>0</v>
      </c>
      <c r="AJ49" s="121"/>
      <c r="AK49" s="6280">
        <f>SUMIF($J$16:$J$48,"TRUE",AK16:AK48)</f>
        <v>0</v>
      </c>
      <c r="AL49" s="6280">
        <f>SUMIF($J$16:$J$48,"TRUE",AL16:AL48)</f>
        <v>0</v>
      </c>
      <c r="AM49" s="121"/>
      <c r="AN49" s="164"/>
    </row>
    <row r="50" spans="1:40" s="101" customFormat="1" ht="13.8" thickBot="1">
      <c r="A50" s="178"/>
      <c r="B50" s="216"/>
      <c r="C50" s="6281" t="s">
        <v>3367</v>
      </c>
      <c r="D50" s="6282"/>
      <c r="E50" s="6282"/>
      <c r="F50" s="6283"/>
      <c r="G50" s="6283"/>
      <c r="H50" s="6283"/>
      <c r="I50" s="6283"/>
      <c r="J50" s="6284"/>
      <c r="K50" s="6285"/>
      <c r="L50" s="6285"/>
      <c r="M50" s="6285"/>
      <c r="N50" s="6286">
        <f>SUM(N16:N48)</f>
        <v>0</v>
      </c>
      <c r="O50" s="6285"/>
      <c r="P50" s="6287"/>
      <c r="Q50" s="6286">
        <f t="shared" ref="Q50:X50" si="7">SUM(Q16:Q48)</f>
        <v>0</v>
      </c>
      <c r="R50" s="6286">
        <f t="shared" si="7"/>
        <v>0</v>
      </c>
      <c r="S50" s="6286">
        <f t="shared" si="7"/>
        <v>0</v>
      </c>
      <c r="T50" s="6286">
        <f t="shared" ref="T50" si="8">SUM(T16:T48)</f>
        <v>0</v>
      </c>
      <c r="U50" s="6286">
        <f t="shared" si="7"/>
        <v>0</v>
      </c>
      <c r="V50" s="6286">
        <f t="shared" si="7"/>
        <v>0</v>
      </c>
      <c r="W50" s="6286">
        <f t="shared" si="7"/>
        <v>0</v>
      </c>
      <c r="X50" s="6288">
        <f t="shared" si="7"/>
        <v>0</v>
      </c>
      <c r="Y50" s="160"/>
      <c r="Z50" s="6289">
        <f t="shared" ref="Z50:AI50" si="9">SUM(Z16:Z48)</f>
        <v>0</v>
      </c>
      <c r="AA50" s="6286">
        <f t="shared" si="9"/>
        <v>0</v>
      </c>
      <c r="AB50" s="6286">
        <f>SUM(AB16:AB48)</f>
        <v>0</v>
      </c>
      <c r="AC50" s="6286">
        <f t="shared" si="9"/>
        <v>0</v>
      </c>
      <c r="AD50" s="6286">
        <f t="shared" si="9"/>
        <v>0</v>
      </c>
      <c r="AE50" s="6286">
        <f>SUM(AE16:AE48)</f>
        <v>0</v>
      </c>
      <c r="AF50" s="6286">
        <f>SUM(AF16:AF48)</f>
        <v>0</v>
      </c>
      <c r="AG50" s="6286">
        <f t="shared" si="9"/>
        <v>0</v>
      </c>
      <c r="AH50" s="6286">
        <f t="shared" si="9"/>
        <v>0</v>
      </c>
      <c r="AI50" s="6288">
        <f t="shared" si="9"/>
        <v>0</v>
      </c>
      <c r="AJ50" s="160"/>
      <c r="AK50" s="6290">
        <f>SUM(AK16:AK48)</f>
        <v>0</v>
      </c>
      <c r="AL50" s="6290">
        <f>SUM(AL16:AL48)</f>
        <v>0</v>
      </c>
      <c r="AM50" s="160"/>
      <c r="AN50" s="178"/>
    </row>
    <row r="51" spans="1:40">
      <c r="A51" s="164"/>
      <c r="B51" s="210"/>
      <c r="C51" s="214"/>
      <c r="D51" s="214"/>
      <c r="E51" s="214"/>
      <c r="F51" s="223"/>
      <c r="G51" s="223"/>
      <c r="H51" s="223"/>
      <c r="I51" s="223"/>
      <c r="J51" s="223"/>
      <c r="K51" s="223"/>
      <c r="L51" s="223"/>
      <c r="M51" s="223"/>
      <c r="N51" s="223"/>
      <c r="O51" s="223"/>
      <c r="P51" s="224"/>
      <c r="Q51" s="224"/>
      <c r="R51" s="224"/>
      <c r="S51" s="224"/>
      <c r="T51" s="224"/>
      <c r="U51" s="224"/>
      <c r="V51" s="224"/>
      <c r="W51" s="224"/>
      <c r="X51" s="224"/>
      <c r="Y51" s="160"/>
      <c r="Z51" s="224"/>
      <c r="AA51" s="224"/>
      <c r="AB51" s="224"/>
      <c r="AC51" s="224"/>
      <c r="AD51" s="224"/>
      <c r="AE51" s="224"/>
      <c r="AF51" s="224"/>
      <c r="AG51" s="224"/>
      <c r="AH51" s="224"/>
      <c r="AI51" s="224"/>
      <c r="AJ51" s="121"/>
      <c r="AK51" s="121"/>
      <c r="AL51" s="121"/>
      <c r="AM51" s="121"/>
      <c r="AN51" s="164"/>
    </row>
    <row r="52" spans="1:40">
      <c r="A52" s="164"/>
      <c r="B52" s="210"/>
      <c r="C52" s="220"/>
      <c r="D52" s="126" t="s">
        <v>445</v>
      </c>
      <c r="E52" s="225" t="s">
        <v>2500</v>
      </c>
      <c r="F52" s="41"/>
      <c r="G52" s="41"/>
      <c r="H52" s="41"/>
      <c r="I52" s="41"/>
      <c r="J52" s="121"/>
      <c r="K52" s="121"/>
      <c r="L52" s="121"/>
      <c r="M52" s="121"/>
      <c r="N52" s="121"/>
      <c r="O52" s="121"/>
      <c r="P52" s="229"/>
      <c r="Q52" s="229"/>
      <c r="R52" s="41"/>
      <c r="S52" s="82"/>
      <c r="T52" s="82"/>
      <c r="U52" s="41"/>
      <c r="V52" s="224"/>
      <c r="W52" s="224"/>
      <c r="X52" s="224"/>
      <c r="Y52" s="160"/>
      <c r="Z52" s="224"/>
      <c r="AA52" s="224"/>
      <c r="AB52" s="224"/>
      <c r="AC52" s="224"/>
      <c r="AD52" s="224"/>
      <c r="AE52" s="224"/>
      <c r="AF52" s="224"/>
      <c r="AG52" s="224"/>
      <c r="AH52" s="224"/>
      <c r="AI52" s="224"/>
      <c r="AJ52" s="121"/>
      <c r="AK52" s="121"/>
      <c r="AL52" s="121"/>
      <c r="AM52" s="121"/>
      <c r="AN52" s="164"/>
    </row>
    <row r="53" spans="1:40">
      <c r="A53" s="164"/>
      <c r="B53" s="210"/>
      <c r="C53" s="214"/>
      <c r="D53" s="94"/>
      <c r="E53" s="64" t="s">
        <v>3368</v>
      </c>
      <c r="F53" s="41"/>
      <c r="G53" s="41"/>
      <c r="H53" s="41"/>
      <c r="I53" s="41"/>
      <c r="J53" s="121"/>
      <c r="K53" s="121"/>
      <c r="L53" s="121"/>
      <c r="M53" s="121"/>
      <c r="N53" s="121"/>
      <c r="O53" s="121"/>
      <c r="P53" s="229"/>
      <c r="Q53" s="229"/>
      <c r="R53" s="41"/>
      <c r="S53" s="82"/>
      <c r="T53" s="82"/>
      <c r="U53" s="41"/>
      <c r="V53" s="224"/>
      <c r="W53" s="224"/>
      <c r="X53" s="224"/>
      <c r="Y53" s="160"/>
      <c r="Z53" s="224"/>
      <c r="AA53" s="224"/>
      <c r="AB53" s="224"/>
      <c r="AC53" s="224"/>
      <c r="AD53" s="224"/>
      <c r="AE53" s="224"/>
      <c r="AF53" s="224"/>
      <c r="AG53" s="224"/>
      <c r="AH53" s="224"/>
      <c r="AI53" s="224"/>
      <c r="AJ53" s="121"/>
      <c r="AK53" s="121"/>
      <c r="AL53" s="121"/>
      <c r="AM53" s="121"/>
      <c r="AN53" s="164"/>
    </row>
    <row r="54" spans="1:40">
      <c r="A54" s="164"/>
      <c r="B54" s="210"/>
      <c r="C54" s="121"/>
      <c r="D54" s="94"/>
      <c r="E54" s="64"/>
      <c r="F54" s="41"/>
      <c r="G54" s="41"/>
      <c r="H54" s="38"/>
      <c r="I54" s="38"/>
      <c r="J54" s="121"/>
      <c r="K54" s="121"/>
      <c r="L54" s="121"/>
      <c r="M54" s="121"/>
      <c r="N54" s="121"/>
      <c r="O54" s="121"/>
      <c r="P54" s="229"/>
      <c r="Q54" s="230"/>
      <c r="R54" s="230"/>
      <c r="S54" s="230"/>
      <c r="T54" s="230"/>
      <c r="U54" s="230"/>
      <c r="V54" s="230"/>
      <c r="W54" s="230"/>
      <c r="X54" s="230"/>
      <c r="Y54" s="160"/>
      <c r="Z54" s="230"/>
      <c r="AA54" s="230"/>
      <c r="AB54" s="230"/>
      <c r="AC54" s="230"/>
      <c r="AD54" s="230"/>
      <c r="AE54" s="230"/>
      <c r="AF54" s="230"/>
      <c r="AG54" s="230"/>
      <c r="AH54" s="230"/>
      <c r="AI54" s="230"/>
      <c r="AJ54" s="121"/>
      <c r="AK54" s="685"/>
      <c r="AL54" s="685"/>
      <c r="AM54" s="121"/>
      <c r="AN54" s="164"/>
    </row>
    <row r="55" spans="1:40">
      <c r="A55" s="164"/>
      <c r="B55" s="210"/>
      <c r="C55" s="121"/>
      <c r="D55" s="121"/>
      <c r="E55" s="121"/>
      <c r="F55" s="41"/>
      <c r="G55" s="41"/>
      <c r="H55" s="41"/>
      <c r="I55" s="38"/>
      <c r="J55" s="41"/>
      <c r="K55" s="41"/>
      <c r="L55" s="38"/>
      <c r="M55" s="38"/>
      <c r="N55" s="41"/>
      <c r="O55" s="41"/>
      <c r="P55" s="229"/>
      <c r="Q55" s="230"/>
      <c r="R55" s="230"/>
      <c r="S55" s="230"/>
      <c r="T55" s="230"/>
      <c r="U55" s="230"/>
      <c r="V55" s="230"/>
      <c r="W55" s="230"/>
      <c r="X55" s="230"/>
      <c r="Y55" s="160"/>
      <c r="Z55" s="230"/>
      <c r="AA55" s="230"/>
      <c r="AB55" s="230"/>
      <c r="AC55" s="230"/>
      <c r="AD55" s="230"/>
      <c r="AE55" s="230"/>
      <c r="AF55" s="230"/>
      <c r="AG55" s="230"/>
      <c r="AH55" s="230"/>
      <c r="AI55" s="230"/>
      <c r="AJ55" s="121"/>
      <c r="AK55" s="121"/>
      <c r="AL55" s="121"/>
      <c r="AM55" s="121"/>
      <c r="AN55" s="164"/>
    </row>
    <row r="56" spans="1:40">
      <c r="A56" s="164"/>
      <c r="B56" s="179"/>
      <c r="C56" s="164"/>
      <c r="D56" s="164"/>
      <c r="E56" s="164"/>
      <c r="F56" s="171"/>
      <c r="G56" s="171"/>
      <c r="H56" s="171"/>
      <c r="I56" s="170"/>
      <c r="J56" s="171"/>
      <c r="K56" s="171"/>
      <c r="L56" s="171"/>
      <c r="M56" s="171"/>
      <c r="N56" s="171"/>
      <c r="O56" s="171"/>
      <c r="P56" s="259"/>
      <c r="Q56" s="259"/>
      <c r="R56" s="258"/>
      <c r="S56" s="258"/>
      <c r="T56" s="258"/>
      <c r="U56" s="176"/>
      <c r="V56" s="178"/>
      <c r="W56" s="178"/>
      <c r="X56" s="178"/>
      <c r="Y56" s="178"/>
      <c r="Z56" s="178"/>
      <c r="AA56" s="178"/>
      <c r="AB56" s="178"/>
      <c r="AC56" s="178"/>
      <c r="AD56" s="178"/>
      <c r="AE56" s="178"/>
      <c r="AF56" s="178"/>
      <c r="AG56" s="178"/>
      <c r="AH56" s="178"/>
      <c r="AI56" s="178"/>
      <c r="AJ56" s="164"/>
      <c r="AK56" s="164"/>
      <c r="AL56" s="164"/>
      <c r="AM56" s="164"/>
      <c r="AN56" s="164"/>
    </row>
    <row r="57" spans="1:40" hidden="1">
      <c r="A57" s="164"/>
      <c r="B57" s="179"/>
      <c r="C57" s="164"/>
      <c r="D57" s="164"/>
      <c r="E57" s="164"/>
      <c r="F57" s="171"/>
      <c r="G57" s="171"/>
      <c r="H57" s="171"/>
      <c r="I57" s="170"/>
      <c r="J57" s="171"/>
      <c r="K57" s="171"/>
      <c r="L57" s="171"/>
      <c r="M57" s="171"/>
      <c r="N57" s="171"/>
      <c r="O57" s="171"/>
      <c r="P57" s="259"/>
      <c r="Q57" s="259"/>
      <c r="R57" s="258"/>
      <c r="S57" s="258"/>
      <c r="T57" s="258"/>
      <c r="U57" s="175"/>
      <c r="V57" s="178"/>
      <c r="W57" s="178"/>
      <c r="X57" s="178"/>
      <c r="Y57" s="178"/>
      <c r="Z57" s="178"/>
      <c r="AA57" s="178"/>
      <c r="AB57" s="178"/>
      <c r="AC57" s="178"/>
      <c r="AD57" s="178"/>
      <c r="AE57" s="178"/>
      <c r="AF57" s="178"/>
      <c r="AG57" s="178"/>
      <c r="AH57" s="178"/>
      <c r="AI57" s="178"/>
      <c r="AJ57" s="164"/>
      <c r="AK57" s="164"/>
      <c r="AL57" s="164"/>
      <c r="AM57" s="164"/>
      <c r="AN57" s="164"/>
    </row>
    <row r="58" spans="1:40" hidden="1">
      <c r="A58" s="164"/>
      <c r="B58" s="179"/>
      <c r="C58" s="164"/>
      <c r="D58" s="164"/>
      <c r="E58" s="164"/>
      <c r="F58" s="171"/>
      <c r="G58" s="171"/>
      <c r="H58" s="171"/>
      <c r="I58" s="170"/>
      <c r="J58" s="171"/>
      <c r="K58" s="171"/>
      <c r="L58" s="171"/>
      <c r="M58" s="171"/>
      <c r="N58" s="171"/>
      <c r="O58" s="171"/>
      <c r="P58" s="259"/>
      <c r="Q58" s="259"/>
      <c r="R58" s="258"/>
      <c r="S58" s="258"/>
      <c r="T58" s="258"/>
      <c r="U58" s="175"/>
      <c r="V58" s="178"/>
      <c r="W58" s="178"/>
      <c r="X58" s="178"/>
      <c r="Y58" s="178"/>
      <c r="Z58" s="178"/>
      <c r="AA58" s="178"/>
      <c r="AB58" s="178"/>
      <c r="AC58" s="178"/>
      <c r="AD58" s="178"/>
      <c r="AE58" s="178"/>
      <c r="AF58" s="178"/>
      <c r="AG58" s="178"/>
      <c r="AH58" s="178"/>
      <c r="AI58" s="178"/>
      <c r="AJ58" s="164"/>
      <c r="AK58" s="164"/>
      <c r="AL58" s="164"/>
      <c r="AM58" s="164"/>
      <c r="AN58" s="164"/>
    </row>
    <row r="59" spans="1:40" hidden="1">
      <c r="F59" s="599"/>
      <c r="G59" s="599"/>
      <c r="H59" s="599"/>
      <c r="I59" s="995"/>
      <c r="J59" s="599"/>
      <c r="K59" s="599"/>
      <c r="L59" s="599"/>
      <c r="M59" s="599"/>
      <c r="N59" s="599"/>
      <c r="O59" s="599"/>
      <c r="P59" s="1104"/>
      <c r="Q59" s="1104"/>
      <c r="R59" s="1105"/>
      <c r="S59" s="1105"/>
      <c r="T59" s="1105"/>
      <c r="U59" s="1083"/>
      <c r="V59" s="101"/>
      <c r="W59" s="101"/>
      <c r="X59" s="101"/>
      <c r="Y59" s="101"/>
      <c r="Z59" s="101"/>
      <c r="AA59" s="101"/>
      <c r="AB59" s="101"/>
      <c r="AC59" s="101"/>
      <c r="AD59" s="101"/>
      <c r="AE59" s="101"/>
      <c r="AF59" s="101"/>
      <c r="AG59" s="101"/>
      <c r="AH59" s="101"/>
      <c r="AI59" s="101"/>
    </row>
    <row r="60" spans="1:40" hidden="1">
      <c r="P60" s="101"/>
      <c r="Q60" s="101"/>
      <c r="R60" s="101"/>
      <c r="S60" s="101"/>
      <c r="T60" s="101"/>
      <c r="U60" s="101"/>
      <c r="V60" s="101"/>
      <c r="W60" s="101"/>
      <c r="X60" s="101"/>
      <c r="Y60" s="101"/>
      <c r="Z60" s="101"/>
      <c r="AA60" s="101"/>
      <c r="AB60" s="101"/>
      <c r="AC60" s="101"/>
      <c r="AD60" s="101"/>
      <c r="AE60" s="101"/>
      <c r="AF60" s="101"/>
      <c r="AG60" s="101"/>
      <c r="AH60" s="101"/>
      <c r="AI60" s="101"/>
    </row>
    <row r="61" spans="1:40" hidden="1">
      <c r="P61" s="101"/>
      <c r="Q61" s="101"/>
      <c r="R61" s="101"/>
      <c r="S61" s="101"/>
      <c r="T61" s="101"/>
      <c r="U61" s="101"/>
      <c r="V61" s="101"/>
      <c r="W61" s="101"/>
      <c r="X61" s="101"/>
      <c r="Y61" s="101"/>
      <c r="Z61" s="101"/>
      <c r="AA61" s="101"/>
      <c r="AB61" s="101"/>
      <c r="AC61" s="101"/>
      <c r="AD61" s="101"/>
      <c r="AE61" s="101"/>
      <c r="AF61" s="101"/>
      <c r="AG61" s="101"/>
      <c r="AH61" s="101"/>
      <c r="AI61" s="101"/>
    </row>
  </sheetData>
  <sheetProtection formatCells="0" formatColumns="0" formatRows="0"/>
  <customSheetViews>
    <customSheetView guid="{F416BD5B-C3AD-4F61-AAB2-55950A9B7E72}" fitToPage="1">
      <selection activeCell="A17" sqref="A17"/>
      <pageMargins left="0" right="0" top="0" bottom="0" header="0" footer="0"/>
      <pageSetup paperSize="5" scale="35" fitToHeight="0" orientation="landscape" r:id="rId1"/>
    </customSheetView>
    <customSheetView guid="{E14211BF-3959-45CF-A937-AD36AACCEFAC}" showGridLines="0" fitToPage="1">
      <pane xSplit="3" ySplit="13" topLeftCell="D14" activePane="bottomRight" state="frozen"/>
      <selection pane="bottomRight" activeCell="D14" sqref="D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 right="0" top="0" bottom="0" header="0" footer="0"/>
      <pageSetup paperSize="5" scale="35" fitToHeight="0" orientation="landscape" r:id="rId3"/>
    </customSheetView>
    <customSheetView guid="{41E394DC-1FDD-4D1F-8620-137B7012DC10}" showGridLines="0" fitToPage="1">
      <pane xSplit="3" ySplit="13" topLeftCell="D14" activePane="bottomRight" state="frozen"/>
      <selection pane="bottomRight" activeCell="D14" sqref="D14"/>
      <pageMargins left="0" right="0" top="0" bottom="0" header="0" footer="0"/>
      <pageSetup paperSize="5" scale="35" fitToHeight="0" orientation="landscape" r:id="rId4"/>
    </customSheetView>
    <customSheetView guid="{CC70D5D3-3A1F-46AA-BDCE-F692C2C36BEE}" fitToPage="1">
      <pane xSplit="3" ySplit="13" topLeftCell="AA14" activePane="bottomRight" state="frozen"/>
      <selection pane="bottomRight" activeCell="AH24" sqref="AH24"/>
      <pageMargins left="0" right="0" top="0" bottom="0" header="0" footer="0"/>
      <pageSetup paperSize="5" scale="35" fitToHeight="0" orientation="landscape" r:id="rId5"/>
    </customSheetView>
  </customSheetViews>
  <mergeCells count="19">
    <mergeCell ref="C8:C12"/>
    <mergeCell ref="D4:F4"/>
    <mergeCell ref="D5:F5"/>
    <mergeCell ref="R8:R11"/>
    <mergeCell ref="S8:S11"/>
    <mergeCell ref="E8:E12"/>
    <mergeCell ref="G10:G11"/>
    <mergeCell ref="H10:H11"/>
    <mergeCell ref="Z8:AI8"/>
    <mergeCell ref="D8:D11"/>
    <mergeCell ref="K8:L9"/>
    <mergeCell ref="P8:P11"/>
    <mergeCell ref="Q8:Q11"/>
    <mergeCell ref="M8:M11"/>
    <mergeCell ref="N8:N11"/>
    <mergeCell ref="O8:O11"/>
    <mergeCell ref="K10:K11"/>
    <mergeCell ref="L10:L11"/>
    <mergeCell ref="T8:T12"/>
  </mergeCells>
  <hyperlinks>
    <hyperlink ref="AM2" location="Index!A1" display="Index" xr:uid="{B4340B81-61B4-4B77-80EC-6F52E8CB5EF7}"/>
  </hyperlinks>
  <pageMargins left="0.7" right="0.7" top="0.75" bottom="0.75" header="0.3" footer="0.3"/>
  <pageSetup paperSize="5" scale="35" fitToHeight="0" orientation="landscape"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tabColor rgb="FFFF0000"/>
    <pageSetUpPr fitToPage="1"/>
  </sheetPr>
  <dimension ref="A1:AP63"/>
  <sheetViews>
    <sheetView zoomScale="70" zoomScaleNormal="70" workbookViewId="0">
      <selection activeCell="L37" sqref="L37"/>
    </sheetView>
  </sheetViews>
  <sheetFormatPr defaultColWidth="0" defaultRowHeight="15.6" zeroHeight="1"/>
  <cols>
    <col min="1" max="1" width="3.6640625" style="906" customWidth="1"/>
    <col min="2" max="2" width="9.109375" style="1106" customWidth="1"/>
    <col min="3" max="3" width="37.88671875" style="906" customWidth="1"/>
    <col min="4" max="5" width="12" style="906" customWidth="1"/>
    <col min="6" max="6" width="15" style="906" bestFit="1" customWidth="1"/>
    <col min="7" max="9" width="12.6640625" style="906" customWidth="1"/>
    <col min="10" max="10" width="14.6640625" style="906" customWidth="1"/>
    <col min="11" max="11" width="7.44140625" style="906" bestFit="1" customWidth="1"/>
    <col min="12" max="12" width="21.109375" style="906" customWidth="1"/>
    <col min="13" max="13" width="17.6640625" style="906" customWidth="1"/>
    <col min="14" max="14" width="12.88671875" style="906" bestFit="1" customWidth="1"/>
    <col min="15" max="15" width="15.44140625" style="906" customWidth="1"/>
    <col min="16" max="17" width="13.109375" style="906" bestFit="1" customWidth="1"/>
    <col min="18" max="18" width="13.44140625" style="906" bestFit="1" customWidth="1"/>
    <col min="19" max="19" width="13.44140625" style="906" customWidth="1"/>
    <col min="20" max="20" width="13.109375" style="906" bestFit="1" customWidth="1"/>
    <col min="21" max="21" width="11.44140625" style="906" bestFit="1" customWidth="1"/>
    <col min="22" max="22" width="12.88671875" style="906" customWidth="1"/>
    <col min="23" max="23" width="17.33203125" style="906" bestFit="1" customWidth="1"/>
    <col min="24" max="25" width="9.33203125" style="906" bestFit="1" customWidth="1"/>
    <col min="26" max="26" width="9.109375" style="906" customWidth="1"/>
    <col min="27" max="27" width="12.44140625" style="906" customWidth="1"/>
    <col min="28" max="28" width="19.33203125" style="906" customWidth="1"/>
    <col min="29" max="30" width="18.88671875" style="906" customWidth="1"/>
    <col min="31" max="31" width="18.109375" style="906" bestFit="1" customWidth="1"/>
    <col min="32" max="33" width="18.109375" style="906" customWidth="1"/>
    <col min="34" max="34" width="13.44140625" style="906" customWidth="1"/>
    <col min="35" max="35" width="17.88671875" style="906" customWidth="1"/>
    <col min="36" max="36" width="13.6640625" style="906" customWidth="1"/>
    <col min="37" max="37" width="3.44140625" style="906" customWidth="1"/>
    <col min="38" max="38" width="14.33203125" style="906" customWidth="1"/>
    <col min="39" max="39" width="18.33203125" style="906" customWidth="1"/>
    <col min="40" max="40" width="14.33203125" style="906" customWidth="1"/>
    <col min="41" max="41" width="9.109375" style="906" customWidth="1"/>
    <col min="42" max="42" width="4.6640625" style="906" customWidth="1"/>
    <col min="43" max="16384" width="9.109375" style="906" hidden="1"/>
  </cols>
  <sheetData>
    <row r="1" spans="1:42">
      <c r="A1" s="163"/>
      <c r="B1" s="272"/>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row>
    <row r="2" spans="1:42" ht="16.2" thickBot="1">
      <c r="A2" s="163"/>
      <c r="B2" s="144" t="s">
        <v>235</v>
      </c>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2204" t="s">
        <v>1</v>
      </c>
      <c r="AP2" s="163"/>
    </row>
    <row r="3" spans="1:42" ht="16.2" thickBot="1">
      <c r="A3" s="163"/>
      <c r="B3" s="248"/>
      <c r="C3" s="4961" t="s">
        <v>3508</v>
      </c>
      <c r="D3" s="4651"/>
      <c r="E3" s="4651"/>
      <c r="F3" s="4652"/>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39"/>
      <c r="AK3" s="119"/>
      <c r="AL3" s="119"/>
      <c r="AM3" s="119"/>
      <c r="AN3" s="39"/>
      <c r="AO3" s="119"/>
      <c r="AP3" s="163"/>
    </row>
    <row r="4" spans="1:42">
      <c r="A4" s="163"/>
      <c r="B4" s="248"/>
      <c r="C4" s="4439" t="s">
        <v>723</v>
      </c>
      <c r="D4" s="8341" t="str">
        <f>J!E4</f>
        <v>ABC Company</v>
      </c>
      <c r="E4" s="8342"/>
      <c r="F4" s="8343"/>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119"/>
      <c r="AL4" s="119"/>
      <c r="AM4" s="119"/>
      <c r="AN4" s="119"/>
      <c r="AO4" s="119"/>
      <c r="AP4" s="163"/>
    </row>
    <row r="5" spans="1:42" ht="16.2" thickBot="1">
      <c r="A5" s="163"/>
      <c r="B5" s="248"/>
      <c r="C5" s="4443" t="s">
        <v>724</v>
      </c>
      <c r="D5" s="8344" t="str">
        <f>J!E5</f>
        <v>31 December 202x</v>
      </c>
      <c r="E5" s="8345"/>
      <c r="F5" s="8346"/>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119"/>
      <c r="AL5" s="119"/>
      <c r="AM5" s="119"/>
      <c r="AN5" s="119"/>
      <c r="AO5" s="119"/>
      <c r="AP5" s="163"/>
    </row>
    <row r="6" spans="1:42">
      <c r="A6" s="163"/>
      <c r="B6" s="251"/>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63"/>
    </row>
    <row r="7" spans="1:42" ht="16.2" thickBot="1">
      <c r="A7" s="163"/>
      <c r="B7" s="249"/>
      <c r="C7" s="250"/>
      <c r="D7" s="281"/>
      <c r="E7" s="250"/>
      <c r="F7" s="250"/>
      <c r="G7" s="250"/>
      <c r="H7" s="250"/>
      <c r="I7" s="250"/>
      <c r="J7" s="250"/>
      <c r="K7" s="250"/>
      <c r="L7" s="250"/>
      <c r="M7" s="250"/>
      <c r="N7" s="250"/>
      <c r="O7" s="250"/>
      <c r="P7" s="250"/>
      <c r="Q7" s="250"/>
      <c r="R7" s="250"/>
      <c r="S7" s="250"/>
      <c r="T7" s="250"/>
      <c r="U7" s="250"/>
      <c r="V7" s="250"/>
      <c r="W7" s="250"/>
      <c r="X7" s="250"/>
      <c r="Y7" s="250"/>
      <c r="Z7" s="119"/>
      <c r="AA7" s="250"/>
      <c r="AB7" s="250"/>
      <c r="AC7" s="250"/>
      <c r="AD7" s="250"/>
      <c r="AE7" s="250"/>
      <c r="AF7" s="250"/>
      <c r="AG7" s="250"/>
      <c r="AH7" s="250"/>
      <c r="AI7" s="250"/>
      <c r="AJ7" s="250"/>
      <c r="AK7" s="119"/>
      <c r="AL7" s="119"/>
      <c r="AM7" s="119"/>
      <c r="AN7" s="119"/>
      <c r="AO7" s="119"/>
      <c r="AP7" s="163"/>
    </row>
    <row r="8" spans="1:42" s="99" customFormat="1" ht="13.2">
      <c r="A8" s="164"/>
      <c r="B8" s="210"/>
      <c r="C8" s="4962"/>
      <c r="D8" s="5478"/>
      <c r="E8" s="5299"/>
      <c r="F8" s="5300"/>
      <c r="G8" s="8590" t="s">
        <v>2974</v>
      </c>
      <c r="H8" s="8590"/>
      <c r="I8" s="8590"/>
      <c r="J8" s="8741" t="s">
        <v>2205</v>
      </c>
      <c r="K8" s="8741"/>
      <c r="L8" s="8741"/>
      <c r="M8" s="8741"/>
      <c r="N8" s="4963"/>
      <c r="O8" s="4963"/>
      <c r="P8" s="4963"/>
      <c r="Q8" s="4963"/>
      <c r="R8" s="4963"/>
      <c r="S8" s="8583" t="s">
        <v>3345</v>
      </c>
      <c r="T8" s="4963"/>
      <c r="U8" s="4963"/>
      <c r="V8" s="4963"/>
      <c r="W8" s="4963"/>
      <c r="X8" s="4963"/>
      <c r="Y8" s="4964"/>
      <c r="Z8" s="121"/>
      <c r="AA8" s="8503" t="s">
        <v>2516</v>
      </c>
      <c r="AB8" s="8743"/>
      <c r="AC8" s="8743"/>
      <c r="AD8" s="8743"/>
      <c r="AE8" s="8743"/>
      <c r="AF8" s="8743"/>
      <c r="AG8" s="8743"/>
      <c r="AH8" s="8743"/>
      <c r="AI8" s="8743"/>
      <c r="AJ8" s="8658"/>
      <c r="AK8" s="220"/>
      <c r="AL8" s="5014" t="s">
        <v>2947</v>
      </c>
      <c r="AM8" s="5014" t="s">
        <v>2947</v>
      </c>
      <c r="AN8" s="8603" t="s">
        <v>2517</v>
      </c>
      <c r="AO8" s="121"/>
      <c r="AP8" s="164"/>
    </row>
    <row r="9" spans="1:42" s="99" customFormat="1" ht="13.2">
      <c r="A9" s="164"/>
      <c r="B9" s="210"/>
      <c r="C9" s="4965"/>
      <c r="D9" s="1666"/>
      <c r="E9" s="1666"/>
      <c r="F9" s="1666"/>
      <c r="G9" s="8740"/>
      <c r="H9" s="8740"/>
      <c r="I9" s="8740"/>
      <c r="J9" s="8742"/>
      <c r="K9" s="8742"/>
      <c r="L9" s="8742"/>
      <c r="M9" s="8742"/>
      <c r="N9" s="1677"/>
      <c r="O9" s="1666"/>
      <c r="P9" s="1677"/>
      <c r="Q9" s="1675" t="s">
        <v>2981</v>
      </c>
      <c r="R9" s="1666" t="s">
        <v>2975</v>
      </c>
      <c r="S9" s="8584"/>
      <c r="T9" s="1666"/>
      <c r="U9" s="1666"/>
      <c r="V9" s="1666"/>
      <c r="W9" s="1666"/>
      <c r="X9" s="1666"/>
      <c r="Y9" s="1667"/>
      <c r="Z9" s="121"/>
      <c r="AA9" s="6291" t="s">
        <v>1713</v>
      </c>
      <c r="AB9" s="6167" t="s">
        <v>2921</v>
      </c>
      <c r="AC9" s="6167" t="s">
        <v>2922</v>
      </c>
      <c r="AD9" s="6167" t="s">
        <v>2921</v>
      </c>
      <c r="AE9" s="6168" t="s">
        <v>2923</v>
      </c>
      <c r="AF9" s="6168"/>
      <c r="AG9" s="6168"/>
      <c r="AH9" s="6168"/>
      <c r="AI9" s="6168"/>
      <c r="AJ9" s="6292" t="s">
        <v>1710</v>
      </c>
      <c r="AK9" s="220"/>
      <c r="AL9" s="4773" t="s">
        <v>2948</v>
      </c>
      <c r="AM9" s="4773" t="s">
        <v>2948</v>
      </c>
      <c r="AN9" s="8604"/>
      <c r="AO9" s="121"/>
      <c r="AP9" s="164"/>
    </row>
    <row r="10" spans="1:42" s="99" customFormat="1" ht="13.2">
      <c r="A10" s="164"/>
      <c r="B10" s="210"/>
      <c r="C10" s="4965" t="s">
        <v>2924</v>
      </c>
      <c r="D10" s="1666" t="s">
        <v>2976</v>
      </c>
      <c r="E10" s="1666" t="s">
        <v>2977</v>
      </c>
      <c r="F10" s="1666" t="s">
        <v>1251</v>
      </c>
      <c r="G10" s="6293"/>
      <c r="H10" s="6293"/>
      <c r="I10" s="6294"/>
      <c r="J10" s="6293"/>
      <c r="K10" s="6293"/>
      <c r="L10" s="8739" t="s">
        <v>2949</v>
      </c>
      <c r="M10" s="8739"/>
      <c r="N10" s="1666" t="s">
        <v>2978</v>
      </c>
      <c r="O10" s="1666" t="s">
        <v>2979</v>
      </c>
      <c r="P10" s="1666" t="s">
        <v>2980</v>
      </c>
      <c r="Q10" s="1675" t="s">
        <v>3509</v>
      </c>
      <c r="R10" s="1675" t="s">
        <v>3510</v>
      </c>
      <c r="S10" s="8584"/>
      <c r="T10" s="1666" t="s">
        <v>2747</v>
      </c>
      <c r="U10" s="1666" t="s">
        <v>2808</v>
      </c>
      <c r="V10" s="1587" t="s">
        <v>2671</v>
      </c>
      <c r="W10" s="1608" t="s">
        <v>1717</v>
      </c>
      <c r="X10" s="1666" t="s">
        <v>2984</v>
      </c>
      <c r="Y10" s="1667"/>
      <c r="Z10" s="121"/>
      <c r="AA10" s="4970" t="s">
        <v>2925</v>
      </c>
      <c r="AB10" s="2013" t="s">
        <v>1720</v>
      </c>
      <c r="AC10" s="2013" t="s">
        <v>2926</v>
      </c>
      <c r="AD10" s="2013" t="s">
        <v>2927</v>
      </c>
      <c r="AE10" s="2014" t="s">
        <v>2928</v>
      </c>
      <c r="AF10" s="1587" t="s">
        <v>2747</v>
      </c>
      <c r="AG10" s="1587" t="s">
        <v>2808</v>
      </c>
      <c r="AH10" s="1587" t="s">
        <v>2671</v>
      </c>
      <c r="AI10" s="1608" t="s">
        <v>1717</v>
      </c>
      <c r="AJ10" s="1668" t="s">
        <v>1718</v>
      </c>
      <c r="AK10" s="121"/>
      <c r="AL10" s="4773" t="s">
        <v>2952</v>
      </c>
      <c r="AM10" s="4773" t="s">
        <v>2952</v>
      </c>
      <c r="AN10" s="8604"/>
      <c r="AO10" s="121"/>
      <c r="AP10" s="164"/>
    </row>
    <row r="11" spans="1:42" s="99" customFormat="1" ht="13.2">
      <c r="A11" s="164"/>
      <c r="B11" s="210"/>
      <c r="C11" s="4965"/>
      <c r="D11" s="1666" t="s">
        <v>2986</v>
      </c>
      <c r="E11" s="1666" t="s">
        <v>2987</v>
      </c>
      <c r="F11" s="1666" t="s">
        <v>2771</v>
      </c>
      <c r="G11" s="1666" t="s">
        <v>2988</v>
      </c>
      <c r="H11" s="1666" t="s">
        <v>2989</v>
      </c>
      <c r="I11" s="1666" t="s">
        <v>1477</v>
      </c>
      <c r="J11" s="1666" t="s">
        <v>2990</v>
      </c>
      <c r="K11" s="1666" t="s">
        <v>1453</v>
      </c>
      <c r="L11" s="6294" t="s">
        <v>2991</v>
      </c>
      <c r="M11" s="6294" t="s">
        <v>2992</v>
      </c>
      <c r="N11" s="1666" t="s">
        <v>2993</v>
      </c>
      <c r="O11" s="1666" t="s">
        <v>2994</v>
      </c>
      <c r="P11" s="1666" t="s">
        <v>2995</v>
      </c>
      <c r="Q11" s="1675" t="s">
        <v>2982</v>
      </c>
      <c r="R11" s="1675" t="s">
        <v>3511</v>
      </c>
      <c r="S11" s="8584"/>
      <c r="T11" s="1666" t="s">
        <v>1723</v>
      </c>
      <c r="U11" s="1666" t="s">
        <v>1723</v>
      </c>
      <c r="V11" s="1590" t="s">
        <v>1723</v>
      </c>
      <c r="W11" s="1608" t="s">
        <v>1723</v>
      </c>
      <c r="X11" s="1666" t="s">
        <v>1678</v>
      </c>
      <c r="Y11" s="1667" t="s">
        <v>2984</v>
      </c>
      <c r="Z11" s="121"/>
      <c r="AA11" s="4970" t="s">
        <v>1724</v>
      </c>
      <c r="AB11" s="2013" t="s">
        <v>1726</v>
      </c>
      <c r="AC11" s="2013" t="s">
        <v>1726</v>
      </c>
      <c r="AD11" s="2014" t="s">
        <v>1729</v>
      </c>
      <c r="AE11" s="2014" t="s">
        <v>1729</v>
      </c>
      <c r="AF11" s="1590" t="s">
        <v>1723</v>
      </c>
      <c r="AG11" s="1590" t="s">
        <v>1723</v>
      </c>
      <c r="AH11" s="1590" t="s">
        <v>1723</v>
      </c>
      <c r="AI11" s="1608" t="s">
        <v>1723</v>
      </c>
      <c r="AJ11" s="1668" t="s">
        <v>1724</v>
      </c>
      <c r="AK11" s="121"/>
      <c r="AL11" s="5016" t="s">
        <v>2964</v>
      </c>
      <c r="AM11" s="5016" t="s">
        <v>2964</v>
      </c>
      <c r="AN11" s="8604"/>
      <c r="AO11" s="121"/>
      <c r="AP11" s="164"/>
    </row>
    <row r="12" spans="1:42" s="99" customFormat="1" ht="25.5" customHeight="1">
      <c r="A12" s="164"/>
      <c r="B12" s="210"/>
      <c r="C12" s="2002"/>
      <c r="D12" s="5486" t="s">
        <v>2148</v>
      </c>
      <c r="E12" s="5486" t="s">
        <v>1616</v>
      </c>
      <c r="F12" s="5486" t="s">
        <v>2528</v>
      </c>
      <c r="G12" s="5488"/>
      <c r="H12" s="5488"/>
      <c r="I12" s="5489"/>
      <c r="J12" s="5489"/>
      <c r="K12" s="5485" t="s">
        <v>2997</v>
      </c>
      <c r="L12" s="5485" t="s">
        <v>2998</v>
      </c>
      <c r="M12" s="5485"/>
      <c r="N12" s="5489"/>
      <c r="O12" s="5485" t="s">
        <v>2999</v>
      </c>
      <c r="P12" s="5489"/>
      <c r="Q12" s="5494" t="s">
        <v>2995</v>
      </c>
      <c r="R12" s="5494" t="s">
        <v>3000</v>
      </c>
      <c r="S12" s="8734"/>
      <c r="T12" s="5485"/>
      <c r="U12" s="5485"/>
      <c r="V12" s="5485"/>
      <c r="W12" s="5485" t="s">
        <v>3512</v>
      </c>
      <c r="X12" s="5485"/>
      <c r="Y12" s="5772"/>
      <c r="Z12" s="121"/>
      <c r="AA12" s="1951" t="s">
        <v>2714</v>
      </c>
      <c r="AB12" s="5438"/>
      <c r="AC12" s="5438"/>
      <c r="AD12" s="6259"/>
      <c r="AE12" s="5438"/>
      <c r="AF12" s="5438"/>
      <c r="AG12" s="5438"/>
      <c r="AH12" s="5438"/>
      <c r="AI12" s="5438" t="s">
        <v>2715</v>
      </c>
      <c r="AJ12" s="5496" t="s">
        <v>2716</v>
      </c>
      <c r="AK12" s="121"/>
      <c r="AL12" s="5833" t="s">
        <v>3400</v>
      </c>
      <c r="AM12" s="5833" t="s">
        <v>3401</v>
      </c>
      <c r="AN12" s="5486" t="s">
        <v>2533</v>
      </c>
      <c r="AO12" s="121"/>
      <c r="AP12" s="164"/>
    </row>
    <row r="13" spans="1:42" s="99" customFormat="1" ht="13.2">
      <c r="A13" s="164"/>
      <c r="B13" s="210"/>
      <c r="C13" s="5497" t="s">
        <v>734</v>
      </c>
      <c r="D13" s="5498" t="s">
        <v>735</v>
      </c>
      <c r="E13" s="5498" t="s">
        <v>736</v>
      </c>
      <c r="F13" s="5498" t="s">
        <v>1249</v>
      </c>
      <c r="G13" s="5498" t="s">
        <v>738</v>
      </c>
      <c r="H13" s="5498" t="s">
        <v>1546</v>
      </c>
      <c r="I13" s="5498" t="s">
        <v>1547</v>
      </c>
      <c r="J13" s="5498" t="s">
        <v>1548</v>
      </c>
      <c r="K13" s="5498" t="s">
        <v>1549</v>
      </c>
      <c r="L13" s="5498" t="s">
        <v>1550</v>
      </c>
      <c r="M13" s="5498" t="s">
        <v>1551</v>
      </c>
      <c r="N13" s="5498" t="s">
        <v>1552</v>
      </c>
      <c r="O13" s="5498" t="s">
        <v>1553</v>
      </c>
      <c r="P13" s="5498" t="s">
        <v>1554</v>
      </c>
      <c r="Q13" s="5498" t="s">
        <v>1555</v>
      </c>
      <c r="R13" s="5498" t="s">
        <v>2266</v>
      </c>
      <c r="S13" s="5498" t="s">
        <v>2267</v>
      </c>
      <c r="T13" s="5775" t="s">
        <v>2268</v>
      </c>
      <c r="U13" s="5775" t="s">
        <v>2269</v>
      </c>
      <c r="V13" s="5775" t="s">
        <v>2270</v>
      </c>
      <c r="W13" s="5775" t="s">
        <v>2717</v>
      </c>
      <c r="X13" s="5775" t="s">
        <v>2718</v>
      </c>
      <c r="Y13" s="5776" t="s">
        <v>2719</v>
      </c>
      <c r="Z13" s="121"/>
      <c r="AA13" s="6260" t="s">
        <v>3005</v>
      </c>
      <c r="AB13" s="6260" t="s">
        <v>3006</v>
      </c>
      <c r="AC13" s="6260" t="s">
        <v>3007</v>
      </c>
      <c r="AD13" s="6260" t="s">
        <v>3008</v>
      </c>
      <c r="AE13" s="6260" t="s">
        <v>3009</v>
      </c>
      <c r="AF13" s="6260" t="s">
        <v>3010</v>
      </c>
      <c r="AG13" s="5778" t="s">
        <v>3011</v>
      </c>
      <c r="AH13" s="6260" t="s">
        <v>3012</v>
      </c>
      <c r="AI13" s="5778" t="s">
        <v>3013</v>
      </c>
      <c r="AJ13" s="5778" t="s">
        <v>3014</v>
      </c>
      <c r="AK13" s="121"/>
      <c r="AL13" s="2484" t="s">
        <v>3015</v>
      </c>
      <c r="AM13" s="2484" t="s">
        <v>3016</v>
      </c>
      <c r="AN13" s="2484" t="s">
        <v>3017</v>
      </c>
      <c r="AO13" s="121"/>
      <c r="AP13" s="164"/>
    </row>
    <row r="14" spans="1:42" s="99" customFormat="1" ht="13.2">
      <c r="A14" s="164"/>
      <c r="B14" s="210"/>
      <c r="C14" s="5351" t="s">
        <v>3025</v>
      </c>
      <c r="D14" s="1740"/>
      <c r="E14" s="1740"/>
      <c r="F14" s="1725" t="b">
        <v>1</v>
      </c>
      <c r="G14" s="1743"/>
      <c r="H14" s="1743"/>
      <c r="I14" s="1743"/>
      <c r="J14" s="1810"/>
      <c r="K14" s="1744"/>
      <c r="L14" s="1745"/>
      <c r="M14" s="1745"/>
      <c r="N14" s="1745"/>
      <c r="O14" s="1745"/>
      <c r="P14" s="1745"/>
      <c r="Q14" s="1745"/>
      <c r="R14" s="1745"/>
      <c r="S14" s="1745"/>
      <c r="T14" s="1745"/>
      <c r="U14" s="1745"/>
      <c r="V14" s="1745"/>
      <c r="W14" s="1748">
        <f t="shared" ref="W14:W46" si="0">T14+U14-V14</f>
        <v>0</v>
      </c>
      <c r="X14" s="1724"/>
      <c r="Y14" s="1811"/>
      <c r="Z14" s="121"/>
      <c r="AA14" s="6295">
        <f>AB14+AC14</f>
        <v>0</v>
      </c>
      <c r="AB14" s="1394"/>
      <c r="AC14" s="1394"/>
      <c r="AD14" s="1394"/>
      <c r="AE14" s="1394"/>
      <c r="AF14" s="1394"/>
      <c r="AG14" s="1394"/>
      <c r="AH14" s="1394"/>
      <c r="AI14" s="2023">
        <f>AF14+AG14-AH14</f>
        <v>0</v>
      </c>
      <c r="AJ14" s="1747">
        <f>AC14+AE14</f>
        <v>0</v>
      </c>
      <c r="AK14" s="121"/>
      <c r="AL14" s="5793"/>
      <c r="AM14" s="5793"/>
      <c r="AN14" s="5793"/>
      <c r="AO14" s="121"/>
      <c r="AP14" s="164"/>
    </row>
    <row r="15" spans="1:42" s="99" customFormat="1" ht="13.2">
      <c r="A15" s="164"/>
      <c r="B15" s="210"/>
      <c r="C15" s="5351" t="s">
        <v>3025</v>
      </c>
      <c r="D15" s="1740"/>
      <c r="E15" s="1740"/>
      <c r="F15" s="1725" t="b">
        <v>0</v>
      </c>
      <c r="G15" s="1743"/>
      <c r="H15" s="1743"/>
      <c r="I15" s="1743"/>
      <c r="J15" s="1810"/>
      <c r="K15" s="1744"/>
      <c r="L15" s="1745"/>
      <c r="M15" s="1745"/>
      <c r="N15" s="1745"/>
      <c r="O15" s="1745"/>
      <c r="P15" s="1745"/>
      <c r="Q15" s="1745"/>
      <c r="R15" s="1745"/>
      <c r="S15" s="1745"/>
      <c r="T15" s="1745"/>
      <c r="U15" s="1745"/>
      <c r="V15" s="1745"/>
      <c r="W15" s="1748">
        <f t="shared" si="0"/>
        <v>0</v>
      </c>
      <c r="X15" s="1724"/>
      <c r="Y15" s="1811"/>
      <c r="Z15" s="121"/>
      <c r="AA15" s="5510">
        <f t="shared" ref="AA15:AA46" si="1">AB15+AC15</f>
        <v>0</v>
      </c>
      <c r="AB15" s="1394"/>
      <c r="AC15" s="1394"/>
      <c r="AD15" s="1394"/>
      <c r="AE15" s="1394"/>
      <c r="AF15" s="1394"/>
      <c r="AG15" s="1394"/>
      <c r="AH15" s="1394"/>
      <c r="AI15" s="2023">
        <f t="shared" ref="AI15:AI45" si="2">AF15+AG15-AH15</f>
        <v>0</v>
      </c>
      <c r="AJ15" s="1747">
        <f>AC15+AE15</f>
        <v>0</v>
      </c>
      <c r="AK15" s="121"/>
      <c r="AL15" s="5793"/>
      <c r="AM15" s="5793"/>
      <c r="AN15" s="5793"/>
      <c r="AO15" s="121"/>
      <c r="AP15" s="164"/>
    </row>
    <row r="16" spans="1:42" s="99" customFormat="1" ht="13.2">
      <c r="A16" s="164"/>
      <c r="B16" s="210"/>
      <c r="C16" s="5351" t="s">
        <v>3025</v>
      </c>
      <c r="D16" s="1740"/>
      <c r="E16" s="1740"/>
      <c r="F16" s="1725" t="b">
        <v>1</v>
      </c>
      <c r="G16" s="1743"/>
      <c r="H16" s="1743"/>
      <c r="I16" s="1743"/>
      <c r="J16" s="1810"/>
      <c r="K16" s="1744"/>
      <c r="L16" s="1745"/>
      <c r="M16" s="1745"/>
      <c r="N16" s="1745"/>
      <c r="O16" s="1745"/>
      <c r="P16" s="1745"/>
      <c r="Q16" s="1745"/>
      <c r="R16" s="1745"/>
      <c r="S16" s="1745"/>
      <c r="T16" s="1745"/>
      <c r="U16" s="1745"/>
      <c r="V16" s="1745"/>
      <c r="W16" s="1748">
        <f t="shared" si="0"/>
        <v>0</v>
      </c>
      <c r="X16" s="1724"/>
      <c r="Y16" s="1811"/>
      <c r="Z16" s="121"/>
      <c r="AA16" s="5510">
        <f t="shared" si="1"/>
        <v>0</v>
      </c>
      <c r="AB16" s="1394"/>
      <c r="AC16" s="1394"/>
      <c r="AD16" s="1394"/>
      <c r="AE16" s="1394"/>
      <c r="AF16" s="1394"/>
      <c r="AG16" s="1394"/>
      <c r="AH16" s="1394"/>
      <c r="AI16" s="2023">
        <f t="shared" si="2"/>
        <v>0</v>
      </c>
      <c r="AJ16" s="1747">
        <f>AC16+AE16</f>
        <v>0</v>
      </c>
      <c r="AK16" s="121"/>
      <c r="AL16" s="5793"/>
      <c r="AM16" s="5793"/>
      <c r="AN16" s="5793"/>
      <c r="AO16" s="121"/>
      <c r="AP16" s="164"/>
    </row>
    <row r="17" spans="1:42" s="99" customFormat="1" ht="13.2">
      <c r="A17" s="164"/>
      <c r="B17" s="210"/>
      <c r="C17" s="5351" t="s">
        <v>3025</v>
      </c>
      <c r="D17" s="1740"/>
      <c r="E17" s="1740"/>
      <c r="F17" s="1725" t="b">
        <v>1</v>
      </c>
      <c r="G17" s="1743"/>
      <c r="H17" s="1743"/>
      <c r="I17" s="1743"/>
      <c r="J17" s="1810"/>
      <c r="K17" s="1744"/>
      <c r="L17" s="1745"/>
      <c r="M17" s="1745"/>
      <c r="N17" s="1745"/>
      <c r="O17" s="1745"/>
      <c r="P17" s="1745"/>
      <c r="Q17" s="1745"/>
      <c r="R17" s="1745"/>
      <c r="S17" s="1745"/>
      <c r="T17" s="1745"/>
      <c r="U17" s="1745"/>
      <c r="V17" s="1745"/>
      <c r="W17" s="1748">
        <f t="shared" si="0"/>
        <v>0</v>
      </c>
      <c r="X17" s="1724"/>
      <c r="Y17" s="1811"/>
      <c r="Z17" s="121"/>
      <c r="AA17" s="5510">
        <f t="shared" si="1"/>
        <v>0</v>
      </c>
      <c r="AB17" s="1394"/>
      <c r="AC17" s="1394"/>
      <c r="AD17" s="1394"/>
      <c r="AE17" s="1394"/>
      <c r="AF17" s="1394"/>
      <c r="AG17" s="1394"/>
      <c r="AH17" s="1394"/>
      <c r="AI17" s="2023">
        <f t="shared" si="2"/>
        <v>0</v>
      </c>
      <c r="AJ17" s="1747">
        <f t="shared" ref="AJ17:AJ46" si="3">AC17+AE17</f>
        <v>0</v>
      </c>
      <c r="AK17" s="121"/>
      <c r="AL17" s="5793"/>
      <c r="AM17" s="5793"/>
      <c r="AN17" s="5793"/>
      <c r="AO17" s="121"/>
      <c r="AP17" s="164"/>
    </row>
    <row r="18" spans="1:42" s="99" customFormat="1" ht="13.2">
      <c r="A18" s="164"/>
      <c r="B18" s="210"/>
      <c r="C18" s="5351" t="s">
        <v>3025</v>
      </c>
      <c r="D18" s="1740"/>
      <c r="E18" s="1740"/>
      <c r="F18" s="1725" t="b">
        <v>1</v>
      </c>
      <c r="G18" s="1743"/>
      <c r="H18" s="1743"/>
      <c r="I18" s="1743"/>
      <c r="J18" s="1810"/>
      <c r="K18" s="1744"/>
      <c r="L18" s="1745"/>
      <c r="M18" s="1745"/>
      <c r="N18" s="1745"/>
      <c r="O18" s="1745"/>
      <c r="P18" s="1745"/>
      <c r="Q18" s="1745"/>
      <c r="R18" s="1745"/>
      <c r="S18" s="1745"/>
      <c r="T18" s="1745"/>
      <c r="U18" s="1745"/>
      <c r="V18" s="1745"/>
      <c r="W18" s="1748">
        <f t="shared" si="0"/>
        <v>0</v>
      </c>
      <c r="X18" s="1724"/>
      <c r="Y18" s="1811"/>
      <c r="Z18" s="121"/>
      <c r="AA18" s="5510">
        <f t="shared" si="1"/>
        <v>0</v>
      </c>
      <c r="AB18" s="1394"/>
      <c r="AC18" s="1394"/>
      <c r="AD18" s="1394"/>
      <c r="AE18" s="1394"/>
      <c r="AF18" s="1394"/>
      <c r="AG18" s="1394"/>
      <c r="AH18" s="1394"/>
      <c r="AI18" s="2023">
        <f t="shared" si="2"/>
        <v>0</v>
      </c>
      <c r="AJ18" s="1747">
        <f t="shared" si="3"/>
        <v>0</v>
      </c>
      <c r="AK18" s="121"/>
      <c r="AL18" s="5793"/>
      <c r="AM18" s="5793"/>
      <c r="AN18" s="5793"/>
      <c r="AO18" s="121"/>
      <c r="AP18" s="164"/>
    </row>
    <row r="19" spans="1:42" s="99" customFormat="1" ht="13.2">
      <c r="A19" s="164"/>
      <c r="B19" s="210"/>
      <c r="C19" s="5351" t="s">
        <v>3025</v>
      </c>
      <c r="D19" s="1740"/>
      <c r="E19" s="1740"/>
      <c r="F19" s="1725" t="b">
        <v>1</v>
      </c>
      <c r="G19" s="1743"/>
      <c r="H19" s="1743"/>
      <c r="I19" s="1743"/>
      <c r="J19" s="1810"/>
      <c r="K19" s="1744"/>
      <c r="L19" s="1745"/>
      <c r="M19" s="1745"/>
      <c r="N19" s="1745"/>
      <c r="O19" s="1745"/>
      <c r="P19" s="1745"/>
      <c r="Q19" s="1745"/>
      <c r="R19" s="1745"/>
      <c r="S19" s="1745"/>
      <c r="T19" s="1745"/>
      <c r="U19" s="1745"/>
      <c r="V19" s="1745"/>
      <c r="W19" s="1748">
        <f t="shared" si="0"/>
        <v>0</v>
      </c>
      <c r="X19" s="1724"/>
      <c r="Y19" s="1811"/>
      <c r="Z19" s="121"/>
      <c r="AA19" s="5510">
        <f t="shared" si="1"/>
        <v>0</v>
      </c>
      <c r="AB19" s="1394"/>
      <c r="AC19" s="1394"/>
      <c r="AD19" s="1394"/>
      <c r="AE19" s="1394"/>
      <c r="AF19" s="1394"/>
      <c r="AG19" s="1394"/>
      <c r="AH19" s="1394"/>
      <c r="AI19" s="2023">
        <f t="shared" si="2"/>
        <v>0</v>
      </c>
      <c r="AJ19" s="1747">
        <f t="shared" si="3"/>
        <v>0</v>
      </c>
      <c r="AK19" s="121"/>
      <c r="AL19" s="5793"/>
      <c r="AM19" s="5793"/>
      <c r="AN19" s="5793"/>
      <c r="AO19" s="121"/>
      <c r="AP19" s="164"/>
    </row>
    <row r="20" spans="1:42" s="99" customFormat="1" ht="13.2">
      <c r="A20" s="164"/>
      <c r="B20" s="210"/>
      <c r="C20" s="5351" t="s">
        <v>3025</v>
      </c>
      <c r="D20" s="1740"/>
      <c r="E20" s="1740"/>
      <c r="F20" s="1725" t="b">
        <v>1</v>
      </c>
      <c r="G20" s="1743"/>
      <c r="H20" s="1743"/>
      <c r="I20" s="1743"/>
      <c r="J20" s="1810"/>
      <c r="K20" s="1744"/>
      <c r="L20" s="1745"/>
      <c r="M20" s="1745"/>
      <c r="N20" s="1745"/>
      <c r="O20" s="1745"/>
      <c r="P20" s="1745"/>
      <c r="Q20" s="1745"/>
      <c r="R20" s="1745"/>
      <c r="S20" s="1745"/>
      <c r="T20" s="1745"/>
      <c r="U20" s="1745"/>
      <c r="V20" s="1745"/>
      <c r="W20" s="1748">
        <f t="shared" si="0"/>
        <v>0</v>
      </c>
      <c r="X20" s="1724"/>
      <c r="Y20" s="1811"/>
      <c r="Z20" s="121"/>
      <c r="AA20" s="5510">
        <f t="shared" si="1"/>
        <v>0</v>
      </c>
      <c r="AB20" s="1394"/>
      <c r="AC20" s="1394"/>
      <c r="AD20" s="1394"/>
      <c r="AE20" s="1394"/>
      <c r="AF20" s="1394"/>
      <c r="AG20" s="1394"/>
      <c r="AH20" s="1394"/>
      <c r="AI20" s="2023">
        <f t="shared" si="2"/>
        <v>0</v>
      </c>
      <c r="AJ20" s="1747">
        <f t="shared" si="3"/>
        <v>0</v>
      </c>
      <c r="AK20" s="121"/>
      <c r="AL20" s="5793"/>
      <c r="AM20" s="5793"/>
      <c r="AN20" s="5793"/>
      <c r="AO20" s="121"/>
      <c r="AP20" s="164"/>
    </row>
    <row r="21" spans="1:42" s="99" customFormat="1" ht="13.2">
      <c r="A21" s="164"/>
      <c r="B21" s="210"/>
      <c r="C21" s="5351" t="s">
        <v>3025</v>
      </c>
      <c r="D21" s="1740"/>
      <c r="E21" s="1740"/>
      <c r="F21" s="1725" t="b">
        <v>1</v>
      </c>
      <c r="G21" s="1743"/>
      <c r="H21" s="1743"/>
      <c r="I21" s="1743"/>
      <c r="J21" s="1810"/>
      <c r="K21" s="1744"/>
      <c r="L21" s="1745"/>
      <c r="M21" s="1745"/>
      <c r="N21" s="1745"/>
      <c r="O21" s="1745"/>
      <c r="P21" s="1745"/>
      <c r="Q21" s="1745"/>
      <c r="R21" s="1745"/>
      <c r="S21" s="1745"/>
      <c r="T21" s="1745"/>
      <c r="U21" s="1745"/>
      <c r="V21" s="1745"/>
      <c r="W21" s="1748">
        <f t="shared" si="0"/>
        <v>0</v>
      </c>
      <c r="X21" s="1724"/>
      <c r="Y21" s="1811"/>
      <c r="Z21" s="121"/>
      <c r="AA21" s="5510">
        <f t="shared" si="1"/>
        <v>0</v>
      </c>
      <c r="AB21" s="1394"/>
      <c r="AC21" s="1394"/>
      <c r="AD21" s="1394"/>
      <c r="AE21" s="1394"/>
      <c r="AF21" s="1394"/>
      <c r="AG21" s="1394"/>
      <c r="AH21" s="1394"/>
      <c r="AI21" s="2023">
        <f t="shared" si="2"/>
        <v>0</v>
      </c>
      <c r="AJ21" s="1747">
        <f t="shared" si="3"/>
        <v>0</v>
      </c>
      <c r="AK21" s="121"/>
      <c r="AL21" s="5793"/>
      <c r="AM21" s="5793"/>
      <c r="AN21" s="5793"/>
      <c r="AO21" s="121"/>
      <c r="AP21" s="164"/>
    </row>
    <row r="22" spans="1:42" s="99" customFormat="1" ht="13.2">
      <c r="A22" s="164"/>
      <c r="B22" s="210"/>
      <c r="C22" s="5351" t="s">
        <v>3025</v>
      </c>
      <c r="D22" s="1740"/>
      <c r="E22" s="1740"/>
      <c r="F22" s="1725" t="b">
        <v>1</v>
      </c>
      <c r="G22" s="1743"/>
      <c r="H22" s="1743"/>
      <c r="I22" s="1743"/>
      <c r="J22" s="1810"/>
      <c r="K22" s="1744"/>
      <c r="L22" s="1745"/>
      <c r="M22" s="1745"/>
      <c r="N22" s="1745"/>
      <c r="O22" s="1745"/>
      <c r="P22" s="1745"/>
      <c r="Q22" s="1745"/>
      <c r="R22" s="1745"/>
      <c r="S22" s="1745"/>
      <c r="T22" s="1745"/>
      <c r="U22" s="1745"/>
      <c r="V22" s="1745"/>
      <c r="W22" s="1748">
        <f t="shared" si="0"/>
        <v>0</v>
      </c>
      <c r="X22" s="1724"/>
      <c r="Y22" s="1811"/>
      <c r="Z22" s="121"/>
      <c r="AA22" s="5510">
        <f t="shared" si="1"/>
        <v>0</v>
      </c>
      <c r="AB22" s="1394"/>
      <c r="AC22" s="1394"/>
      <c r="AD22" s="1394"/>
      <c r="AE22" s="1394"/>
      <c r="AF22" s="1394"/>
      <c r="AG22" s="1394"/>
      <c r="AH22" s="1394"/>
      <c r="AI22" s="2023">
        <f t="shared" si="2"/>
        <v>0</v>
      </c>
      <c r="AJ22" s="1747">
        <f t="shared" si="3"/>
        <v>0</v>
      </c>
      <c r="AK22" s="121"/>
      <c r="AL22" s="5793"/>
      <c r="AM22" s="5793"/>
      <c r="AN22" s="5793"/>
      <c r="AO22" s="121"/>
      <c r="AP22" s="164"/>
    </row>
    <row r="23" spans="1:42" s="99" customFormat="1" ht="13.2">
      <c r="A23" s="164"/>
      <c r="B23" s="210"/>
      <c r="C23" s="5351" t="s">
        <v>3025</v>
      </c>
      <c r="D23" s="1740"/>
      <c r="E23" s="1740"/>
      <c r="F23" s="1725" t="b">
        <v>1</v>
      </c>
      <c r="G23" s="1743"/>
      <c r="H23" s="1743"/>
      <c r="I23" s="1743"/>
      <c r="J23" s="1810"/>
      <c r="K23" s="1744"/>
      <c r="L23" s="1745"/>
      <c r="M23" s="1745"/>
      <c r="N23" s="1745"/>
      <c r="O23" s="1745"/>
      <c r="P23" s="1745"/>
      <c r="Q23" s="1745"/>
      <c r="R23" s="1745"/>
      <c r="S23" s="1745"/>
      <c r="T23" s="1745"/>
      <c r="U23" s="1745"/>
      <c r="V23" s="1745"/>
      <c r="W23" s="1748">
        <f t="shared" si="0"/>
        <v>0</v>
      </c>
      <c r="X23" s="1724"/>
      <c r="Y23" s="1811"/>
      <c r="Z23" s="121"/>
      <c r="AA23" s="5510">
        <f t="shared" si="1"/>
        <v>0</v>
      </c>
      <c r="AB23" s="1394"/>
      <c r="AC23" s="1394"/>
      <c r="AD23" s="1394"/>
      <c r="AE23" s="1394"/>
      <c r="AF23" s="1394"/>
      <c r="AG23" s="1394"/>
      <c r="AH23" s="1394"/>
      <c r="AI23" s="2023">
        <f t="shared" si="2"/>
        <v>0</v>
      </c>
      <c r="AJ23" s="1747">
        <f t="shared" si="3"/>
        <v>0</v>
      </c>
      <c r="AK23" s="121"/>
      <c r="AL23" s="5793"/>
      <c r="AM23" s="5793"/>
      <c r="AN23" s="5793"/>
      <c r="AO23" s="121"/>
      <c r="AP23" s="164"/>
    </row>
    <row r="24" spans="1:42" s="99" customFormat="1" ht="13.2">
      <c r="A24" s="164"/>
      <c r="B24" s="210"/>
      <c r="C24" s="5351" t="s">
        <v>3025</v>
      </c>
      <c r="D24" s="1740"/>
      <c r="E24" s="1740"/>
      <c r="F24" s="1725" t="b">
        <v>1</v>
      </c>
      <c r="G24" s="1743"/>
      <c r="H24" s="1743"/>
      <c r="I24" s="1743"/>
      <c r="J24" s="1810"/>
      <c r="K24" s="1744"/>
      <c r="L24" s="1745"/>
      <c r="M24" s="1745"/>
      <c r="N24" s="1745"/>
      <c r="O24" s="1745"/>
      <c r="P24" s="1745"/>
      <c r="Q24" s="1745"/>
      <c r="R24" s="1745"/>
      <c r="S24" s="1745"/>
      <c r="T24" s="1745"/>
      <c r="U24" s="1745"/>
      <c r="V24" s="1745"/>
      <c r="W24" s="1748">
        <f t="shared" si="0"/>
        <v>0</v>
      </c>
      <c r="X24" s="1724"/>
      <c r="Y24" s="1811"/>
      <c r="Z24" s="121"/>
      <c r="AA24" s="5510">
        <f t="shared" si="1"/>
        <v>0</v>
      </c>
      <c r="AB24" s="1394"/>
      <c r="AC24" s="1394"/>
      <c r="AD24" s="1394"/>
      <c r="AE24" s="1394"/>
      <c r="AF24" s="1394"/>
      <c r="AG24" s="1394"/>
      <c r="AH24" s="1394"/>
      <c r="AI24" s="2023">
        <f t="shared" si="2"/>
        <v>0</v>
      </c>
      <c r="AJ24" s="1747">
        <f t="shared" si="3"/>
        <v>0</v>
      </c>
      <c r="AK24" s="121"/>
      <c r="AL24" s="5793"/>
      <c r="AM24" s="5793"/>
      <c r="AN24" s="5793"/>
      <c r="AO24" s="121"/>
      <c r="AP24" s="164"/>
    </row>
    <row r="25" spans="1:42" s="99" customFormat="1" ht="13.2">
      <c r="A25" s="164"/>
      <c r="B25" s="210"/>
      <c r="C25" s="5351" t="s">
        <v>3025</v>
      </c>
      <c r="D25" s="1740"/>
      <c r="E25" s="1740"/>
      <c r="F25" s="1725" t="b">
        <v>1</v>
      </c>
      <c r="G25" s="1743"/>
      <c r="H25" s="1743"/>
      <c r="I25" s="1743"/>
      <c r="J25" s="1810"/>
      <c r="K25" s="1744"/>
      <c r="L25" s="1745"/>
      <c r="M25" s="1745"/>
      <c r="N25" s="1745"/>
      <c r="O25" s="1745"/>
      <c r="P25" s="1745"/>
      <c r="Q25" s="1745"/>
      <c r="R25" s="1745"/>
      <c r="S25" s="1745"/>
      <c r="T25" s="1745"/>
      <c r="U25" s="1745"/>
      <c r="V25" s="1745"/>
      <c r="W25" s="1748">
        <f t="shared" si="0"/>
        <v>0</v>
      </c>
      <c r="X25" s="1724"/>
      <c r="Y25" s="1811"/>
      <c r="Z25" s="121"/>
      <c r="AA25" s="5510">
        <f t="shared" si="1"/>
        <v>0</v>
      </c>
      <c r="AB25" s="1394"/>
      <c r="AC25" s="1394"/>
      <c r="AD25" s="1394"/>
      <c r="AE25" s="1394"/>
      <c r="AF25" s="1394"/>
      <c r="AG25" s="1394"/>
      <c r="AH25" s="1394"/>
      <c r="AI25" s="2023">
        <f t="shared" si="2"/>
        <v>0</v>
      </c>
      <c r="AJ25" s="1747">
        <f t="shared" si="3"/>
        <v>0</v>
      </c>
      <c r="AK25" s="121"/>
      <c r="AL25" s="5793"/>
      <c r="AM25" s="5793"/>
      <c r="AN25" s="5793"/>
      <c r="AO25" s="121"/>
      <c r="AP25" s="164"/>
    </row>
    <row r="26" spans="1:42" s="99" customFormat="1" ht="13.2">
      <c r="A26" s="164"/>
      <c r="B26" s="210"/>
      <c r="C26" s="5351" t="s">
        <v>3025</v>
      </c>
      <c r="D26" s="1740"/>
      <c r="E26" s="1740"/>
      <c r="F26" s="1725" t="b">
        <v>1</v>
      </c>
      <c r="G26" s="1743"/>
      <c r="H26" s="1743"/>
      <c r="I26" s="1743"/>
      <c r="J26" s="1810"/>
      <c r="K26" s="1744"/>
      <c r="L26" s="1745"/>
      <c r="M26" s="1745"/>
      <c r="N26" s="1745"/>
      <c r="O26" s="1745"/>
      <c r="P26" s="1745"/>
      <c r="Q26" s="1745"/>
      <c r="R26" s="1745"/>
      <c r="S26" s="1745"/>
      <c r="T26" s="1745"/>
      <c r="U26" s="1745"/>
      <c r="V26" s="1745"/>
      <c r="W26" s="1748">
        <f t="shared" si="0"/>
        <v>0</v>
      </c>
      <c r="X26" s="1724"/>
      <c r="Y26" s="1811"/>
      <c r="Z26" s="121"/>
      <c r="AA26" s="5510">
        <f t="shared" si="1"/>
        <v>0</v>
      </c>
      <c r="AB26" s="1394"/>
      <c r="AC26" s="1394"/>
      <c r="AD26" s="1394"/>
      <c r="AE26" s="1394"/>
      <c r="AF26" s="1394"/>
      <c r="AG26" s="1394"/>
      <c r="AH26" s="1394"/>
      <c r="AI26" s="2023">
        <f t="shared" si="2"/>
        <v>0</v>
      </c>
      <c r="AJ26" s="1747">
        <f t="shared" si="3"/>
        <v>0</v>
      </c>
      <c r="AK26" s="121"/>
      <c r="AL26" s="5793"/>
      <c r="AM26" s="5793"/>
      <c r="AN26" s="5793"/>
      <c r="AO26" s="121"/>
      <c r="AP26" s="164"/>
    </row>
    <row r="27" spans="1:42" s="99" customFormat="1" ht="13.2">
      <c r="A27" s="164"/>
      <c r="B27" s="210"/>
      <c r="C27" s="5351" t="s">
        <v>3025</v>
      </c>
      <c r="D27" s="1740"/>
      <c r="E27" s="1740"/>
      <c r="F27" s="1725" t="b">
        <v>1</v>
      </c>
      <c r="G27" s="1743"/>
      <c r="H27" s="1743"/>
      <c r="I27" s="1743"/>
      <c r="J27" s="1810"/>
      <c r="K27" s="1744"/>
      <c r="L27" s="1745"/>
      <c r="M27" s="1745"/>
      <c r="N27" s="1745"/>
      <c r="O27" s="1745"/>
      <c r="P27" s="1745"/>
      <c r="Q27" s="1745"/>
      <c r="R27" s="1745"/>
      <c r="S27" s="1745"/>
      <c r="T27" s="1745"/>
      <c r="U27" s="1745"/>
      <c r="V27" s="1745"/>
      <c r="W27" s="1748">
        <f t="shared" si="0"/>
        <v>0</v>
      </c>
      <c r="X27" s="1724"/>
      <c r="Y27" s="1811"/>
      <c r="Z27" s="121"/>
      <c r="AA27" s="5510">
        <f t="shared" si="1"/>
        <v>0</v>
      </c>
      <c r="AB27" s="1394"/>
      <c r="AC27" s="1394"/>
      <c r="AD27" s="1394"/>
      <c r="AE27" s="1394"/>
      <c r="AF27" s="1394"/>
      <c r="AG27" s="1394"/>
      <c r="AH27" s="1394"/>
      <c r="AI27" s="2023">
        <f t="shared" si="2"/>
        <v>0</v>
      </c>
      <c r="AJ27" s="1747">
        <f t="shared" si="3"/>
        <v>0</v>
      </c>
      <c r="AK27" s="121"/>
      <c r="AL27" s="5793"/>
      <c r="AM27" s="5793"/>
      <c r="AN27" s="5793"/>
      <c r="AO27" s="121"/>
      <c r="AP27" s="164"/>
    </row>
    <row r="28" spans="1:42" s="99" customFormat="1" ht="13.2">
      <c r="A28" s="164"/>
      <c r="B28" s="210"/>
      <c r="C28" s="5351" t="s">
        <v>3025</v>
      </c>
      <c r="D28" s="1740"/>
      <c r="E28" s="1740"/>
      <c r="F28" s="1725" t="b">
        <v>1</v>
      </c>
      <c r="G28" s="1743"/>
      <c r="H28" s="1743"/>
      <c r="I28" s="1743"/>
      <c r="J28" s="1810"/>
      <c r="K28" s="1744"/>
      <c r="L28" s="1745"/>
      <c r="M28" s="1745"/>
      <c r="N28" s="1745"/>
      <c r="O28" s="1745"/>
      <c r="P28" s="1745"/>
      <c r="Q28" s="1745"/>
      <c r="R28" s="1745"/>
      <c r="S28" s="1745"/>
      <c r="T28" s="1745"/>
      <c r="U28" s="1745"/>
      <c r="V28" s="1745"/>
      <c r="W28" s="1748">
        <f t="shared" si="0"/>
        <v>0</v>
      </c>
      <c r="X28" s="1724"/>
      <c r="Y28" s="1811"/>
      <c r="Z28" s="121"/>
      <c r="AA28" s="5510">
        <f t="shared" si="1"/>
        <v>0</v>
      </c>
      <c r="AB28" s="1394"/>
      <c r="AC28" s="1394"/>
      <c r="AD28" s="1394"/>
      <c r="AE28" s="1394"/>
      <c r="AF28" s="1394"/>
      <c r="AG28" s="1394"/>
      <c r="AH28" s="1394"/>
      <c r="AI28" s="2023">
        <f t="shared" si="2"/>
        <v>0</v>
      </c>
      <c r="AJ28" s="1747">
        <f t="shared" si="3"/>
        <v>0</v>
      </c>
      <c r="AK28" s="121"/>
      <c r="AL28" s="5793"/>
      <c r="AM28" s="5793"/>
      <c r="AN28" s="5793"/>
      <c r="AO28" s="121"/>
      <c r="AP28" s="164"/>
    </row>
    <row r="29" spans="1:42" s="99" customFormat="1" ht="13.2">
      <c r="A29" s="164"/>
      <c r="B29" s="210"/>
      <c r="C29" s="5351" t="s">
        <v>3025</v>
      </c>
      <c r="D29" s="1740"/>
      <c r="E29" s="1740"/>
      <c r="F29" s="1725" t="b">
        <v>1</v>
      </c>
      <c r="G29" s="1743"/>
      <c r="H29" s="1743"/>
      <c r="I29" s="1743"/>
      <c r="J29" s="1810"/>
      <c r="K29" s="1744"/>
      <c r="L29" s="1745"/>
      <c r="M29" s="1745"/>
      <c r="N29" s="1745"/>
      <c r="O29" s="1745"/>
      <c r="P29" s="1745"/>
      <c r="Q29" s="1745"/>
      <c r="R29" s="1745"/>
      <c r="S29" s="1745"/>
      <c r="T29" s="1745"/>
      <c r="U29" s="1745"/>
      <c r="V29" s="1745"/>
      <c r="W29" s="1748">
        <f t="shared" si="0"/>
        <v>0</v>
      </c>
      <c r="X29" s="1724"/>
      <c r="Y29" s="1811"/>
      <c r="Z29" s="121"/>
      <c r="AA29" s="5510">
        <f t="shared" si="1"/>
        <v>0</v>
      </c>
      <c r="AB29" s="1394"/>
      <c r="AC29" s="1394"/>
      <c r="AD29" s="1394"/>
      <c r="AE29" s="1394"/>
      <c r="AF29" s="1394"/>
      <c r="AG29" s="1394"/>
      <c r="AH29" s="1394"/>
      <c r="AI29" s="2023">
        <f t="shared" si="2"/>
        <v>0</v>
      </c>
      <c r="AJ29" s="1747">
        <f t="shared" si="3"/>
        <v>0</v>
      </c>
      <c r="AK29" s="121"/>
      <c r="AL29" s="5793"/>
      <c r="AM29" s="5793"/>
      <c r="AN29" s="5793"/>
      <c r="AO29" s="121"/>
      <c r="AP29" s="164"/>
    </row>
    <row r="30" spans="1:42" s="99" customFormat="1" ht="13.2">
      <c r="A30" s="164"/>
      <c r="B30" s="210"/>
      <c r="C30" s="5351" t="s">
        <v>3025</v>
      </c>
      <c r="D30" s="1740"/>
      <c r="E30" s="1740"/>
      <c r="F30" s="1725" t="b">
        <v>1</v>
      </c>
      <c r="G30" s="1743"/>
      <c r="H30" s="1743"/>
      <c r="I30" s="1743"/>
      <c r="J30" s="1810"/>
      <c r="K30" s="1744"/>
      <c r="L30" s="1745"/>
      <c r="M30" s="1745"/>
      <c r="N30" s="1745"/>
      <c r="O30" s="1745"/>
      <c r="P30" s="1745"/>
      <c r="Q30" s="1745"/>
      <c r="R30" s="1745"/>
      <c r="S30" s="1745"/>
      <c r="T30" s="1745"/>
      <c r="U30" s="1745"/>
      <c r="V30" s="1745"/>
      <c r="W30" s="1748">
        <f t="shared" si="0"/>
        <v>0</v>
      </c>
      <c r="X30" s="1724"/>
      <c r="Y30" s="1811"/>
      <c r="Z30" s="121"/>
      <c r="AA30" s="5510">
        <f t="shared" si="1"/>
        <v>0</v>
      </c>
      <c r="AB30" s="1394"/>
      <c r="AC30" s="1394"/>
      <c r="AD30" s="1394"/>
      <c r="AE30" s="1394"/>
      <c r="AF30" s="1394"/>
      <c r="AG30" s="1394"/>
      <c r="AH30" s="1394"/>
      <c r="AI30" s="2023">
        <f t="shared" si="2"/>
        <v>0</v>
      </c>
      <c r="AJ30" s="1747">
        <f t="shared" si="3"/>
        <v>0</v>
      </c>
      <c r="AK30" s="121"/>
      <c r="AL30" s="5793"/>
      <c r="AM30" s="5793"/>
      <c r="AN30" s="5793"/>
      <c r="AO30" s="121"/>
      <c r="AP30" s="164"/>
    </row>
    <row r="31" spans="1:42" s="99" customFormat="1" ht="13.2">
      <c r="A31" s="164"/>
      <c r="B31" s="210"/>
      <c r="C31" s="5351" t="s">
        <v>3025</v>
      </c>
      <c r="D31" s="1740"/>
      <c r="E31" s="1740"/>
      <c r="F31" s="1725" t="b">
        <v>1</v>
      </c>
      <c r="G31" s="1743"/>
      <c r="H31" s="1743"/>
      <c r="I31" s="1743"/>
      <c r="J31" s="1810"/>
      <c r="K31" s="1744"/>
      <c r="L31" s="1745"/>
      <c r="M31" s="1745"/>
      <c r="N31" s="1745"/>
      <c r="O31" s="1745"/>
      <c r="P31" s="1745"/>
      <c r="Q31" s="1745"/>
      <c r="R31" s="1745"/>
      <c r="S31" s="1745"/>
      <c r="T31" s="1745"/>
      <c r="U31" s="1745"/>
      <c r="V31" s="1745"/>
      <c r="W31" s="1748">
        <f t="shared" si="0"/>
        <v>0</v>
      </c>
      <c r="X31" s="1724"/>
      <c r="Y31" s="1811"/>
      <c r="Z31" s="121"/>
      <c r="AA31" s="5510">
        <f t="shared" si="1"/>
        <v>0</v>
      </c>
      <c r="AB31" s="1394"/>
      <c r="AC31" s="1394"/>
      <c r="AD31" s="1394"/>
      <c r="AE31" s="1394"/>
      <c r="AF31" s="1394"/>
      <c r="AG31" s="1394"/>
      <c r="AH31" s="1394"/>
      <c r="AI31" s="2023">
        <f t="shared" si="2"/>
        <v>0</v>
      </c>
      <c r="AJ31" s="1747">
        <f t="shared" si="3"/>
        <v>0</v>
      </c>
      <c r="AK31" s="121"/>
      <c r="AL31" s="5793"/>
      <c r="AM31" s="5793"/>
      <c r="AN31" s="5793"/>
      <c r="AO31" s="121"/>
      <c r="AP31" s="164"/>
    </row>
    <row r="32" spans="1:42" s="99" customFormat="1" ht="13.2">
      <c r="A32" s="164"/>
      <c r="B32" s="210"/>
      <c r="C32" s="5351" t="s">
        <v>3025</v>
      </c>
      <c r="D32" s="1740"/>
      <c r="E32" s="1740"/>
      <c r="F32" s="1725" t="b">
        <v>1</v>
      </c>
      <c r="G32" s="1743"/>
      <c r="H32" s="1743"/>
      <c r="I32" s="1743"/>
      <c r="J32" s="1810"/>
      <c r="K32" s="1744"/>
      <c r="L32" s="1745"/>
      <c r="M32" s="1745"/>
      <c r="N32" s="1745"/>
      <c r="O32" s="1745"/>
      <c r="P32" s="1745"/>
      <c r="Q32" s="1745"/>
      <c r="R32" s="1745"/>
      <c r="S32" s="1745"/>
      <c r="T32" s="1745"/>
      <c r="U32" s="1745"/>
      <c r="V32" s="1745"/>
      <c r="W32" s="1748">
        <f t="shared" si="0"/>
        <v>0</v>
      </c>
      <c r="X32" s="1724"/>
      <c r="Y32" s="1811"/>
      <c r="Z32" s="121"/>
      <c r="AA32" s="5510">
        <f t="shared" si="1"/>
        <v>0</v>
      </c>
      <c r="AB32" s="1394"/>
      <c r="AC32" s="1394"/>
      <c r="AD32" s="1394"/>
      <c r="AE32" s="1394"/>
      <c r="AF32" s="1394"/>
      <c r="AG32" s="1394"/>
      <c r="AH32" s="1394"/>
      <c r="AI32" s="2023">
        <f t="shared" si="2"/>
        <v>0</v>
      </c>
      <c r="AJ32" s="1747">
        <f t="shared" si="3"/>
        <v>0</v>
      </c>
      <c r="AK32" s="121"/>
      <c r="AL32" s="5793"/>
      <c r="AM32" s="5793"/>
      <c r="AN32" s="5793"/>
      <c r="AO32" s="121"/>
      <c r="AP32" s="164"/>
    </row>
    <row r="33" spans="1:42" s="99" customFormat="1" ht="13.2">
      <c r="A33" s="164"/>
      <c r="B33" s="210"/>
      <c r="C33" s="5351" t="s">
        <v>3025</v>
      </c>
      <c r="D33" s="1740"/>
      <c r="E33" s="1740"/>
      <c r="F33" s="1725" t="b">
        <v>1</v>
      </c>
      <c r="G33" s="1743"/>
      <c r="H33" s="1743"/>
      <c r="I33" s="1743"/>
      <c r="J33" s="1810"/>
      <c r="K33" s="1744"/>
      <c r="L33" s="1745"/>
      <c r="M33" s="1745"/>
      <c r="N33" s="1745"/>
      <c r="O33" s="1745"/>
      <c r="P33" s="1745"/>
      <c r="Q33" s="1745"/>
      <c r="R33" s="1745"/>
      <c r="S33" s="1745"/>
      <c r="T33" s="1745"/>
      <c r="U33" s="1745"/>
      <c r="V33" s="1745"/>
      <c r="W33" s="1748">
        <f t="shared" si="0"/>
        <v>0</v>
      </c>
      <c r="X33" s="1724"/>
      <c r="Y33" s="1811"/>
      <c r="Z33" s="121"/>
      <c r="AA33" s="5510">
        <f t="shared" si="1"/>
        <v>0</v>
      </c>
      <c r="AB33" s="1394"/>
      <c r="AC33" s="1394"/>
      <c r="AD33" s="1394"/>
      <c r="AE33" s="1394"/>
      <c r="AF33" s="1394"/>
      <c r="AG33" s="1394"/>
      <c r="AH33" s="1394"/>
      <c r="AI33" s="2023">
        <f t="shared" si="2"/>
        <v>0</v>
      </c>
      <c r="AJ33" s="1747">
        <f t="shared" si="3"/>
        <v>0</v>
      </c>
      <c r="AK33" s="121"/>
      <c r="AL33" s="5793"/>
      <c r="AM33" s="5793"/>
      <c r="AN33" s="5793"/>
      <c r="AO33" s="121"/>
      <c r="AP33" s="164"/>
    </row>
    <row r="34" spans="1:42" s="99" customFormat="1" ht="13.2">
      <c r="A34" s="164"/>
      <c r="B34" s="210"/>
      <c r="C34" s="5351" t="s">
        <v>3025</v>
      </c>
      <c r="D34" s="1740"/>
      <c r="E34" s="1740"/>
      <c r="F34" s="1725" t="b">
        <v>1</v>
      </c>
      <c r="G34" s="1743"/>
      <c r="H34" s="1743"/>
      <c r="I34" s="1743"/>
      <c r="J34" s="1810"/>
      <c r="K34" s="1744"/>
      <c r="L34" s="1745"/>
      <c r="M34" s="1745"/>
      <c r="N34" s="1745"/>
      <c r="O34" s="1745"/>
      <c r="P34" s="1745"/>
      <c r="Q34" s="1745"/>
      <c r="R34" s="1745"/>
      <c r="S34" s="1745"/>
      <c r="T34" s="1745"/>
      <c r="U34" s="1745"/>
      <c r="V34" s="1745"/>
      <c r="W34" s="1748">
        <f t="shared" si="0"/>
        <v>0</v>
      </c>
      <c r="X34" s="1724"/>
      <c r="Y34" s="1811"/>
      <c r="Z34" s="121"/>
      <c r="AA34" s="5510">
        <f t="shared" si="1"/>
        <v>0</v>
      </c>
      <c r="AB34" s="1394"/>
      <c r="AC34" s="1394"/>
      <c r="AD34" s="1394"/>
      <c r="AE34" s="1394"/>
      <c r="AF34" s="1394"/>
      <c r="AG34" s="1394"/>
      <c r="AH34" s="1394"/>
      <c r="AI34" s="2023">
        <f t="shared" si="2"/>
        <v>0</v>
      </c>
      <c r="AJ34" s="1747">
        <f t="shared" si="3"/>
        <v>0</v>
      </c>
      <c r="AK34" s="121"/>
      <c r="AL34" s="5793"/>
      <c r="AM34" s="5793"/>
      <c r="AN34" s="5793"/>
      <c r="AO34" s="121"/>
      <c r="AP34" s="164"/>
    </row>
    <row r="35" spans="1:42" s="99" customFormat="1" ht="13.2">
      <c r="A35" s="164"/>
      <c r="B35" s="210"/>
      <c r="C35" s="5351" t="s">
        <v>3025</v>
      </c>
      <c r="D35" s="1740"/>
      <c r="E35" s="1740"/>
      <c r="F35" s="1725" t="b">
        <v>1</v>
      </c>
      <c r="G35" s="1743"/>
      <c r="H35" s="1743"/>
      <c r="I35" s="1743"/>
      <c r="J35" s="1810"/>
      <c r="K35" s="1744"/>
      <c r="L35" s="1745"/>
      <c r="M35" s="1745"/>
      <c r="N35" s="1745"/>
      <c r="O35" s="1745"/>
      <c r="P35" s="1745"/>
      <c r="Q35" s="1745"/>
      <c r="R35" s="1745"/>
      <c r="S35" s="1745"/>
      <c r="T35" s="1745"/>
      <c r="U35" s="1745"/>
      <c r="V35" s="1745"/>
      <c r="W35" s="1748">
        <f t="shared" si="0"/>
        <v>0</v>
      </c>
      <c r="X35" s="1724"/>
      <c r="Y35" s="1811"/>
      <c r="Z35" s="121"/>
      <c r="AA35" s="5510">
        <f t="shared" si="1"/>
        <v>0</v>
      </c>
      <c r="AB35" s="1394"/>
      <c r="AC35" s="1394"/>
      <c r="AD35" s="1394"/>
      <c r="AE35" s="1394"/>
      <c r="AF35" s="1394"/>
      <c r="AG35" s="1394"/>
      <c r="AH35" s="1394"/>
      <c r="AI35" s="2023">
        <f t="shared" si="2"/>
        <v>0</v>
      </c>
      <c r="AJ35" s="1747">
        <f t="shared" si="3"/>
        <v>0</v>
      </c>
      <c r="AK35" s="121"/>
      <c r="AL35" s="5793"/>
      <c r="AM35" s="5793"/>
      <c r="AN35" s="5793"/>
      <c r="AO35" s="121"/>
      <c r="AP35" s="164"/>
    </row>
    <row r="36" spans="1:42" s="99" customFormat="1" ht="13.2">
      <c r="A36" s="164"/>
      <c r="B36" s="210"/>
      <c r="C36" s="5351" t="s">
        <v>3025</v>
      </c>
      <c r="D36" s="1740"/>
      <c r="E36" s="1740"/>
      <c r="F36" s="1725" t="b">
        <v>1</v>
      </c>
      <c r="G36" s="1743"/>
      <c r="H36" s="1743"/>
      <c r="I36" s="1743"/>
      <c r="J36" s="1810"/>
      <c r="K36" s="1744"/>
      <c r="L36" s="1745"/>
      <c r="M36" s="1745"/>
      <c r="N36" s="1745"/>
      <c r="O36" s="1745"/>
      <c r="P36" s="1745"/>
      <c r="Q36" s="1745"/>
      <c r="R36" s="1745"/>
      <c r="S36" s="1745"/>
      <c r="T36" s="1745"/>
      <c r="U36" s="1745"/>
      <c r="V36" s="1745"/>
      <c r="W36" s="1748">
        <f t="shared" si="0"/>
        <v>0</v>
      </c>
      <c r="X36" s="1724"/>
      <c r="Y36" s="1811"/>
      <c r="Z36" s="121"/>
      <c r="AA36" s="5510">
        <f t="shared" si="1"/>
        <v>0</v>
      </c>
      <c r="AB36" s="1394"/>
      <c r="AC36" s="1394"/>
      <c r="AD36" s="1394"/>
      <c r="AE36" s="1394"/>
      <c r="AF36" s="1394"/>
      <c r="AG36" s="1394"/>
      <c r="AH36" s="1394"/>
      <c r="AI36" s="2023">
        <f t="shared" si="2"/>
        <v>0</v>
      </c>
      <c r="AJ36" s="1747">
        <f t="shared" si="3"/>
        <v>0</v>
      </c>
      <c r="AK36" s="121"/>
      <c r="AL36" s="5793"/>
      <c r="AM36" s="5793"/>
      <c r="AN36" s="5793"/>
      <c r="AO36" s="121"/>
      <c r="AP36" s="164"/>
    </row>
    <row r="37" spans="1:42" s="99" customFormat="1" ht="13.2">
      <c r="A37" s="164"/>
      <c r="B37" s="210"/>
      <c r="C37" s="5351" t="s">
        <v>3025</v>
      </c>
      <c r="D37" s="1740"/>
      <c r="E37" s="1740"/>
      <c r="F37" s="1725" t="b">
        <v>1</v>
      </c>
      <c r="G37" s="1743"/>
      <c r="H37" s="1743"/>
      <c r="I37" s="1743"/>
      <c r="J37" s="1810"/>
      <c r="K37" s="1744"/>
      <c r="L37" s="1745"/>
      <c r="M37" s="1745"/>
      <c r="N37" s="1745"/>
      <c r="O37" s="1745"/>
      <c r="P37" s="1745"/>
      <c r="Q37" s="1745"/>
      <c r="R37" s="1745"/>
      <c r="S37" s="1745"/>
      <c r="T37" s="1745"/>
      <c r="U37" s="1745"/>
      <c r="V37" s="1745"/>
      <c r="W37" s="1748">
        <f t="shared" si="0"/>
        <v>0</v>
      </c>
      <c r="X37" s="1724"/>
      <c r="Y37" s="1811"/>
      <c r="Z37" s="121"/>
      <c r="AA37" s="5510">
        <f t="shared" si="1"/>
        <v>0</v>
      </c>
      <c r="AB37" s="1394"/>
      <c r="AC37" s="1394"/>
      <c r="AD37" s="1394"/>
      <c r="AE37" s="1394"/>
      <c r="AF37" s="1394"/>
      <c r="AG37" s="1394"/>
      <c r="AH37" s="1394"/>
      <c r="AI37" s="2023">
        <f t="shared" si="2"/>
        <v>0</v>
      </c>
      <c r="AJ37" s="1747">
        <f t="shared" si="3"/>
        <v>0</v>
      </c>
      <c r="AK37" s="121"/>
      <c r="AL37" s="5793"/>
      <c r="AM37" s="5793"/>
      <c r="AN37" s="5793"/>
      <c r="AO37" s="121"/>
      <c r="AP37" s="164"/>
    </row>
    <row r="38" spans="1:42" s="99" customFormat="1" ht="13.2">
      <c r="A38" s="164"/>
      <c r="B38" s="210"/>
      <c r="C38" s="5351" t="s">
        <v>3025</v>
      </c>
      <c r="D38" s="1740"/>
      <c r="E38" s="1740"/>
      <c r="F38" s="1725" t="b">
        <v>1</v>
      </c>
      <c r="G38" s="1743"/>
      <c r="H38" s="1743"/>
      <c r="I38" s="1743"/>
      <c r="J38" s="1810"/>
      <c r="K38" s="1744"/>
      <c r="L38" s="1745"/>
      <c r="M38" s="1745"/>
      <c r="N38" s="1745"/>
      <c r="O38" s="1745"/>
      <c r="P38" s="1745"/>
      <c r="Q38" s="1745"/>
      <c r="R38" s="1745"/>
      <c r="S38" s="1745"/>
      <c r="T38" s="1745"/>
      <c r="U38" s="1745"/>
      <c r="V38" s="1745"/>
      <c r="W38" s="1748">
        <f t="shared" si="0"/>
        <v>0</v>
      </c>
      <c r="X38" s="1724"/>
      <c r="Y38" s="1811"/>
      <c r="Z38" s="121"/>
      <c r="AA38" s="5510">
        <f t="shared" si="1"/>
        <v>0</v>
      </c>
      <c r="AB38" s="1394"/>
      <c r="AC38" s="1394"/>
      <c r="AD38" s="1394"/>
      <c r="AE38" s="1394"/>
      <c r="AF38" s="1394"/>
      <c r="AG38" s="1394"/>
      <c r="AH38" s="1394"/>
      <c r="AI38" s="2023">
        <f t="shared" si="2"/>
        <v>0</v>
      </c>
      <c r="AJ38" s="1747">
        <f t="shared" si="3"/>
        <v>0</v>
      </c>
      <c r="AK38" s="121"/>
      <c r="AL38" s="5793"/>
      <c r="AM38" s="5793"/>
      <c r="AN38" s="5793"/>
      <c r="AO38" s="121"/>
      <c r="AP38" s="164"/>
    </row>
    <row r="39" spans="1:42" s="99" customFormat="1" ht="13.2">
      <c r="A39" s="164"/>
      <c r="B39" s="210"/>
      <c r="C39" s="5351" t="s">
        <v>3025</v>
      </c>
      <c r="D39" s="1740"/>
      <c r="E39" s="1740"/>
      <c r="F39" s="1725" t="b">
        <v>1</v>
      </c>
      <c r="G39" s="1743"/>
      <c r="H39" s="1743"/>
      <c r="I39" s="1743"/>
      <c r="J39" s="1810"/>
      <c r="K39" s="1744"/>
      <c r="L39" s="1745"/>
      <c r="M39" s="1745"/>
      <c r="N39" s="1745"/>
      <c r="O39" s="1745"/>
      <c r="P39" s="1745"/>
      <c r="Q39" s="1745"/>
      <c r="R39" s="1745"/>
      <c r="S39" s="1745"/>
      <c r="T39" s="1745"/>
      <c r="U39" s="1745"/>
      <c r="V39" s="1745"/>
      <c r="W39" s="1748">
        <f t="shared" si="0"/>
        <v>0</v>
      </c>
      <c r="X39" s="1724"/>
      <c r="Y39" s="1811"/>
      <c r="Z39" s="121"/>
      <c r="AA39" s="5510">
        <f t="shared" si="1"/>
        <v>0</v>
      </c>
      <c r="AB39" s="1394"/>
      <c r="AC39" s="1394"/>
      <c r="AD39" s="1394"/>
      <c r="AE39" s="1394"/>
      <c r="AF39" s="1394"/>
      <c r="AG39" s="1394"/>
      <c r="AH39" s="1394"/>
      <c r="AI39" s="2023">
        <f t="shared" si="2"/>
        <v>0</v>
      </c>
      <c r="AJ39" s="1747">
        <f t="shared" si="3"/>
        <v>0</v>
      </c>
      <c r="AK39" s="121"/>
      <c r="AL39" s="5793"/>
      <c r="AM39" s="5793"/>
      <c r="AN39" s="5793"/>
      <c r="AO39" s="121"/>
      <c r="AP39" s="164"/>
    </row>
    <row r="40" spans="1:42" s="99" customFormat="1" ht="13.2">
      <c r="A40" s="164"/>
      <c r="B40" s="210"/>
      <c r="C40" s="5351" t="s">
        <v>3025</v>
      </c>
      <c r="D40" s="1740"/>
      <c r="E40" s="1740"/>
      <c r="F40" s="1725" t="b">
        <v>1</v>
      </c>
      <c r="G40" s="1743"/>
      <c r="H40" s="1743"/>
      <c r="I40" s="1743"/>
      <c r="J40" s="1810"/>
      <c r="K40" s="1744"/>
      <c r="L40" s="1745"/>
      <c r="M40" s="1745"/>
      <c r="N40" s="1745"/>
      <c r="O40" s="1745"/>
      <c r="P40" s="1745"/>
      <c r="Q40" s="1745"/>
      <c r="R40" s="1745"/>
      <c r="S40" s="1745"/>
      <c r="T40" s="1745"/>
      <c r="U40" s="1745"/>
      <c r="V40" s="1745"/>
      <c r="W40" s="1748">
        <f t="shared" si="0"/>
        <v>0</v>
      </c>
      <c r="X40" s="1724"/>
      <c r="Y40" s="1811"/>
      <c r="Z40" s="121"/>
      <c r="AA40" s="5510">
        <f t="shared" si="1"/>
        <v>0</v>
      </c>
      <c r="AB40" s="1394"/>
      <c r="AC40" s="1394"/>
      <c r="AD40" s="1394"/>
      <c r="AE40" s="1394"/>
      <c r="AF40" s="1394"/>
      <c r="AG40" s="1394"/>
      <c r="AH40" s="1394"/>
      <c r="AI40" s="2023">
        <f t="shared" si="2"/>
        <v>0</v>
      </c>
      <c r="AJ40" s="1747">
        <f t="shared" si="3"/>
        <v>0</v>
      </c>
      <c r="AK40" s="121"/>
      <c r="AL40" s="5793"/>
      <c r="AM40" s="5793"/>
      <c r="AN40" s="5793"/>
      <c r="AO40" s="121"/>
      <c r="AP40" s="164"/>
    </row>
    <row r="41" spans="1:42" s="99" customFormat="1" ht="13.2">
      <c r="A41" s="164"/>
      <c r="B41" s="210"/>
      <c r="C41" s="5351" t="s">
        <v>3025</v>
      </c>
      <c r="D41" s="1740"/>
      <c r="E41" s="1740"/>
      <c r="F41" s="1725" t="b">
        <v>1</v>
      </c>
      <c r="G41" s="1743"/>
      <c r="H41" s="1743"/>
      <c r="I41" s="1743"/>
      <c r="J41" s="1810"/>
      <c r="K41" s="1744"/>
      <c r="L41" s="1745"/>
      <c r="M41" s="1745"/>
      <c r="N41" s="1745"/>
      <c r="O41" s="1745"/>
      <c r="P41" s="1745"/>
      <c r="Q41" s="1745"/>
      <c r="R41" s="1745"/>
      <c r="S41" s="1745"/>
      <c r="T41" s="1745"/>
      <c r="U41" s="1745"/>
      <c r="V41" s="1745"/>
      <c r="W41" s="1748">
        <f t="shared" si="0"/>
        <v>0</v>
      </c>
      <c r="X41" s="1724"/>
      <c r="Y41" s="1811"/>
      <c r="Z41" s="121"/>
      <c r="AA41" s="5510">
        <f t="shared" si="1"/>
        <v>0</v>
      </c>
      <c r="AB41" s="1394"/>
      <c r="AC41" s="1394"/>
      <c r="AD41" s="1394"/>
      <c r="AE41" s="1394"/>
      <c r="AF41" s="1394"/>
      <c r="AG41" s="1394"/>
      <c r="AH41" s="1394"/>
      <c r="AI41" s="2023">
        <f t="shared" si="2"/>
        <v>0</v>
      </c>
      <c r="AJ41" s="1747">
        <f t="shared" si="3"/>
        <v>0</v>
      </c>
      <c r="AK41" s="121"/>
      <c r="AL41" s="5793"/>
      <c r="AM41" s="5793"/>
      <c r="AN41" s="5793"/>
      <c r="AO41" s="121"/>
      <c r="AP41" s="164"/>
    </row>
    <row r="42" spans="1:42" s="99" customFormat="1" ht="13.2">
      <c r="A42" s="164"/>
      <c r="B42" s="210"/>
      <c r="C42" s="5351" t="s">
        <v>3025</v>
      </c>
      <c r="D42" s="1740"/>
      <c r="E42" s="1740"/>
      <c r="F42" s="1725" t="b">
        <v>1</v>
      </c>
      <c r="G42" s="1743"/>
      <c r="H42" s="1743"/>
      <c r="I42" s="1743"/>
      <c r="J42" s="1810"/>
      <c r="K42" s="1744"/>
      <c r="L42" s="1745"/>
      <c r="M42" s="1745"/>
      <c r="N42" s="1745"/>
      <c r="O42" s="1745"/>
      <c r="P42" s="1745"/>
      <c r="Q42" s="1745"/>
      <c r="R42" s="1745"/>
      <c r="S42" s="1745"/>
      <c r="T42" s="1745"/>
      <c r="U42" s="1745"/>
      <c r="V42" s="1745"/>
      <c r="W42" s="1748">
        <f t="shared" si="0"/>
        <v>0</v>
      </c>
      <c r="X42" s="1724"/>
      <c r="Y42" s="1811"/>
      <c r="Z42" s="121"/>
      <c r="AA42" s="5510">
        <f t="shared" si="1"/>
        <v>0</v>
      </c>
      <c r="AB42" s="1394"/>
      <c r="AC42" s="1394"/>
      <c r="AD42" s="1394"/>
      <c r="AE42" s="1394"/>
      <c r="AF42" s="1394"/>
      <c r="AG42" s="1394"/>
      <c r="AH42" s="1394"/>
      <c r="AI42" s="2023">
        <f t="shared" si="2"/>
        <v>0</v>
      </c>
      <c r="AJ42" s="1747">
        <f t="shared" si="3"/>
        <v>0</v>
      </c>
      <c r="AK42" s="121"/>
      <c r="AL42" s="5793"/>
      <c r="AM42" s="5793"/>
      <c r="AN42" s="5793"/>
      <c r="AO42" s="121"/>
      <c r="AP42" s="164"/>
    </row>
    <row r="43" spans="1:42" s="99" customFormat="1" ht="13.2">
      <c r="A43" s="164"/>
      <c r="B43" s="210"/>
      <c r="C43" s="5351" t="s">
        <v>3025</v>
      </c>
      <c r="D43" s="1740"/>
      <c r="E43" s="1740"/>
      <c r="F43" s="1725" t="b">
        <v>1</v>
      </c>
      <c r="G43" s="1743"/>
      <c r="H43" s="1743"/>
      <c r="I43" s="1743"/>
      <c r="J43" s="1810"/>
      <c r="K43" s="1744"/>
      <c r="L43" s="1745"/>
      <c r="M43" s="1745"/>
      <c r="N43" s="1745"/>
      <c r="O43" s="1745"/>
      <c r="P43" s="1745"/>
      <c r="Q43" s="1745"/>
      <c r="R43" s="1745"/>
      <c r="S43" s="1745"/>
      <c r="T43" s="1745"/>
      <c r="U43" s="1745"/>
      <c r="V43" s="1745"/>
      <c r="W43" s="1748">
        <f t="shared" si="0"/>
        <v>0</v>
      </c>
      <c r="X43" s="1724"/>
      <c r="Y43" s="1811"/>
      <c r="Z43" s="121"/>
      <c r="AA43" s="5510">
        <f t="shared" si="1"/>
        <v>0</v>
      </c>
      <c r="AB43" s="1394"/>
      <c r="AC43" s="1394"/>
      <c r="AD43" s="1394"/>
      <c r="AE43" s="1394"/>
      <c r="AF43" s="1394"/>
      <c r="AG43" s="1394"/>
      <c r="AH43" s="1394"/>
      <c r="AI43" s="2023">
        <f t="shared" si="2"/>
        <v>0</v>
      </c>
      <c r="AJ43" s="1747">
        <f t="shared" si="3"/>
        <v>0</v>
      </c>
      <c r="AK43" s="121"/>
      <c r="AL43" s="5793"/>
      <c r="AM43" s="5793"/>
      <c r="AN43" s="5793"/>
      <c r="AO43" s="121"/>
      <c r="AP43" s="164"/>
    </row>
    <row r="44" spans="1:42" s="99" customFormat="1" ht="13.2">
      <c r="A44" s="164"/>
      <c r="B44" s="210"/>
      <c r="C44" s="5351" t="s">
        <v>3025</v>
      </c>
      <c r="D44" s="1740"/>
      <c r="E44" s="1740"/>
      <c r="F44" s="1725" t="b">
        <v>1</v>
      </c>
      <c r="G44" s="1743"/>
      <c r="H44" s="1743"/>
      <c r="I44" s="1743"/>
      <c r="J44" s="1810"/>
      <c r="K44" s="1744"/>
      <c r="L44" s="1745"/>
      <c r="M44" s="1745"/>
      <c r="N44" s="1745"/>
      <c r="O44" s="1745"/>
      <c r="P44" s="1745"/>
      <c r="Q44" s="1745"/>
      <c r="R44" s="1745"/>
      <c r="S44" s="1745"/>
      <c r="T44" s="1745"/>
      <c r="U44" s="1745"/>
      <c r="V44" s="1745"/>
      <c r="W44" s="1748">
        <f t="shared" si="0"/>
        <v>0</v>
      </c>
      <c r="X44" s="1724"/>
      <c r="Y44" s="1811"/>
      <c r="Z44" s="121"/>
      <c r="AA44" s="5510">
        <f t="shared" si="1"/>
        <v>0</v>
      </c>
      <c r="AB44" s="1394"/>
      <c r="AC44" s="1394"/>
      <c r="AD44" s="1394"/>
      <c r="AE44" s="1394"/>
      <c r="AF44" s="1394"/>
      <c r="AG44" s="1394"/>
      <c r="AH44" s="1394"/>
      <c r="AI44" s="2023">
        <f t="shared" si="2"/>
        <v>0</v>
      </c>
      <c r="AJ44" s="1747">
        <f t="shared" si="3"/>
        <v>0</v>
      </c>
      <c r="AK44" s="121"/>
      <c r="AL44" s="5793"/>
      <c r="AM44" s="5793"/>
      <c r="AN44" s="5793"/>
      <c r="AO44" s="121"/>
      <c r="AP44" s="164"/>
    </row>
    <row r="45" spans="1:42" s="99" customFormat="1" ht="13.2">
      <c r="A45" s="164"/>
      <c r="B45" s="210"/>
      <c r="C45" s="5351" t="s">
        <v>3025</v>
      </c>
      <c r="D45" s="1740"/>
      <c r="E45" s="1740"/>
      <c r="F45" s="1725" t="b">
        <v>1</v>
      </c>
      <c r="G45" s="1743"/>
      <c r="H45" s="1743"/>
      <c r="I45" s="1743"/>
      <c r="J45" s="1810"/>
      <c r="K45" s="1744"/>
      <c r="L45" s="1745"/>
      <c r="M45" s="1745"/>
      <c r="N45" s="1745"/>
      <c r="O45" s="1745"/>
      <c r="P45" s="1745"/>
      <c r="Q45" s="1745"/>
      <c r="R45" s="1745"/>
      <c r="S45" s="1745"/>
      <c r="T45" s="1745"/>
      <c r="U45" s="1745"/>
      <c r="V45" s="1745"/>
      <c r="W45" s="1748">
        <f t="shared" si="0"/>
        <v>0</v>
      </c>
      <c r="X45" s="1724"/>
      <c r="Y45" s="1811"/>
      <c r="Z45" s="121"/>
      <c r="AA45" s="5510">
        <f t="shared" si="1"/>
        <v>0</v>
      </c>
      <c r="AB45" s="1394"/>
      <c r="AC45" s="1394"/>
      <c r="AD45" s="1394"/>
      <c r="AE45" s="1394"/>
      <c r="AF45" s="1394"/>
      <c r="AG45" s="1394"/>
      <c r="AH45" s="1394"/>
      <c r="AI45" s="2023">
        <f t="shared" si="2"/>
        <v>0</v>
      </c>
      <c r="AJ45" s="1747">
        <f t="shared" si="3"/>
        <v>0</v>
      </c>
      <c r="AK45" s="121"/>
      <c r="AL45" s="5793"/>
      <c r="AM45" s="5793"/>
      <c r="AN45" s="5793"/>
      <c r="AO45" s="121"/>
      <c r="AP45" s="164"/>
    </row>
    <row r="46" spans="1:42" s="99" customFormat="1" ht="13.2">
      <c r="A46" s="164"/>
      <c r="B46" s="210"/>
      <c r="C46" s="5351" t="s">
        <v>3025</v>
      </c>
      <c r="D46" s="1740"/>
      <c r="E46" s="1740"/>
      <c r="F46" s="1725" t="b">
        <v>1</v>
      </c>
      <c r="G46" s="1743"/>
      <c r="H46" s="1743"/>
      <c r="I46" s="1743"/>
      <c r="J46" s="1810"/>
      <c r="K46" s="1744"/>
      <c r="L46" s="1745"/>
      <c r="M46" s="1745"/>
      <c r="N46" s="1745"/>
      <c r="O46" s="1745"/>
      <c r="P46" s="1745"/>
      <c r="Q46" s="1745"/>
      <c r="R46" s="1745"/>
      <c r="S46" s="1745"/>
      <c r="T46" s="1745"/>
      <c r="U46" s="1745"/>
      <c r="V46" s="1745"/>
      <c r="W46" s="1748">
        <f t="shared" si="0"/>
        <v>0</v>
      </c>
      <c r="X46" s="1724"/>
      <c r="Y46" s="1811"/>
      <c r="Z46" s="121"/>
      <c r="AA46" s="1956">
        <f t="shared" si="1"/>
        <v>0</v>
      </c>
      <c r="AB46" s="1394"/>
      <c r="AC46" s="1394"/>
      <c r="AD46" s="1394"/>
      <c r="AE46" s="1394"/>
      <c r="AF46" s="1394"/>
      <c r="AG46" s="1394"/>
      <c r="AH46" s="1394"/>
      <c r="AI46" s="2023">
        <f>AF46+AG46-AH46</f>
        <v>0</v>
      </c>
      <c r="AJ46" s="1747">
        <f t="shared" si="3"/>
        <v>0</v>
      </c>
      <c r="AK46" s="121"/>
      <c r="AL46" s="5793"/>
      <c r="AM46" s="5793"/>
      <c r="AN46" s="5793"/>
      <c r="AO46" s="121"/>
      <c r="AP46" s="164"/>
    </row>
    <row r="47" spans="1:42" s="99" customFormat="1" ht="13.2">
      <c r="A47" s="164"/>
      <c r="B47" s="210"/>
      <c r="C47" s="6296" t="s">
        <v>2307</v>
      </c>
      <c r="D47" s="6297"/>
      <c r="E47" s="6297"/>
      <c r="F47" s="6298"/>
      <c r="G47" s="6299"/>
      <c r="H47" s="6299"/>
      <c r="I47" s="6299"/>
      <c r="J47" s="6299"/>
      <c r="K47" s="6299"/>
      <c r="L47" s="6300">
        <f>SUMIF($F$14:$F$46,"TRUE",L14:L46)</f>
        <v>0</v>
      </c>
      <c r="M47" s="6300">
        <f>SUMIF($F$14:$F$46,"TRUE",M14:M46)</f>
        <v>0</v>
      </c>
      <c r="N47" s="6301"/>
      <c r="O47" s="6300">
        <f t="shared" ref="O47:W47" si="4">SUMIF($F$14:$F$46,"TRUE",O14:O46)</f>
        <v>0</v>
      </c>
      <c r="P47" s="6300">
        <f t="shared" si="4"/>
        <v>0</v>
      </c>
      <c r="Q47" s="6300">
        <f t="shared" si="4"/>
        <v>0</v>
      </c>
      <c r="R47" s="6300">
        <f t="shared" si="4"/>
        <v>0</v>
      </c>
      <c r="S47" s="6300">
        <f t="shared" ref="S47" si="5">SUMIF($F$14:$F$46,"TRUE",S14:S46)</f>
        <v>0</v>
      </c>
      <c r="T47" s="6300">
        <f t="shared" si="4"/>
        <v>0</v>
      </c>
      <c r="U47" s="6300">
        <f t="shared" si="4"/>
        <v>0</v>
      </c>
      <c r="V47" s="6300">
        <f t="shared" si="4"/>
        <v>0</v>
      </c>
      <c r="W47" s="6300">
        <f t="shared" si="4"/>
        <v>0</v>
      </c>
      <c r="X47" s="6302"/>
      <c r="Y47" s="6303"/>
      <c r="Z47" s="121"/>
      <c r="AA47" s="2003">
        <f t="shared" ref="AA47:AJ47" si="6">SUMIF($F$14:$F$46,"TRUE",AA14:AA46)</f>
        <v>0</v>
      </c>
      <c r="AB47" s="6300">
        <f t="shared" si="6"/>
        <v>0</v>
      </c>
      <c r="AC47" s="6300">
        <f t="shared" si="6"/>
        <v>0</v>
      </c>
      <c r="AD47" s="6300">
        <f t="shared" si="6"/>
        <v>0</v>
      </c>
      <c r="AE47" s="6300">
        <f t="shared" si="6"/>
        <v>0</v>
      </c>
      <c r="AF47" s="6300">
        <f>SUMIF($F$14:$F$46,"TRUE",AF14:AF46)</f>
        <v>0</v>
      </c>
      <c r="AG47" s="6300">
        <f>SUMIF($F$14:$F$46,"TRUE",AG14:AG46)</f>
        <v>0</v>
      </c>
      <c r="AH47" s="6300">
        <f t="shared" si="6"/>
        <v>0</v>
      </c>
      <c r="AI47" s="6300">
        <f t="shared" si="6"/>
        <v>0</v>
      </c>
      <c r="AJ47" s="6304">
        <f t="shared" si="6"/>
        <v>0</v>
      </c>
      <c r="AK47" s="121"/>
      <c r="AL47" s="6305">
        <f>SUMIF($F$14:$F$46,"TRUE",AL14:AL46)</f>
        <v>0</v>
      </c>
      <c r="AM47" s="6305">
        <f>SUMIF($F$14:$F$46,"TRUE",AM14:AM46)</f>
        <v>0</v>
      </c>
      <c r="AN47" s="5804"/>
      <c r="AO47" s="121"/>
      <c r="AP47" s="164"/>
    </row>
    <row r="48" spans="1:42" s="101" customFormat="1" ht="13.8" thickBot="1">
      <c r="A48" s="178"/>
      <c r="B48" s="216"/>
      <c r="C48" s="6306" t="s">
        <v>3028</v>
      </c>
      <c r="D48" s="6307"/>
      <c r="E48" s="6307"/>
      <c r="F48" s="6308"/>
      <c r="G48" s="6309"/>
      <c r="H48" s="6309"/>
      <c r="I48" s="6309"/>
      <c r="J48" s="6309"/>
      <c r="K48" s="6309"/>
      <c r="L48" s="6310">
        <f>SUM(L14:L46)</f>
        <v>0</v>
      </c>
      <c r="M48" s="6310">
        <f>SUM(M14:M46)</f>
        <v>0</v>
      </c>
      <c r="N48" s="6311"/>
      <c r="O48" s="6310">
        <f t="shared" ref="O48:W48" si="7">SUM(O14:O46)</f>
        <v>0</v>
      </c>
      <c r="P48" s="6310">
        <f t="shared" si="7"/>
        <v>0</v>
      </c>
      <c r="Q48" s="6310">
        <f t="shared" si="7"/>
        <v>0</v>
      </c>
      <c r="R48" s="6310">
        <f t="shared" si="7"/>
        <v>0</v>
      </c>
      <c r="S48" s="6310">
        <f t="shared" ref="S48" si="8">SUM(S14:S46)</f>
        <v>0</v>
      </c>
      <c r="T48" s="6310">
        <f t="shared" si="7"/>
        <v>0</v>
      </c>
      <c r="U48" s="6310">
        <f t="shared" si="7"/>
        <v>0</v>
      </c>
      <c r="V48" s="6310">
        <f t="shared" si="7"/>
        <v>0</v>
      </c>
      <c r="W48" s="6310">
        <f t="shared" si="7"/>
        <v>0</v>
      </c>
      <c r="X48" s="6312"/>
      <c r="Y48" s="6313"/>
      <c r="Z48" s="160"/>
      <c r="AA48" s="6314">
        <f t="shared" ref="AA48:AJ48" si="9">SUM(AA14:AA46)</f>
        <v>0</v>
      </c>
      <c r="AB48" s="6310">
        <f t="shared" si="9"/>
        <v>0</v>
      </c>
      <c r="AC48" s="6310">
        <f t="shared" si="9"/>
        <v>0</v>
      </c>
      <c r="AD48" s="6310">
        <f t="shared" si="9"/>
        <v>0</v>
      </c>
      <c r="AE48" s="6310">
        <f t="shared" si="9"/>
        <v>0</v>
      </c>
      <c r="AF48" s="6310">
        <f>SUM(AF14:AF46)</f>
        <v>0</v>
      </c>
      <c r="AG48" s="6310">
        <f>SUM(AG14:AG46)</f>
        <v>0</v>
      </c>
      <c r="AH48" s="6310">
        <f t="shared" si="9"/>
        <v>0</v>
      </c>
      <c r="AI48" s="6310">
        <f t="shared" si="9"/>
        <v>0</v>
      </c>
      <c r="AJ48" s="6315">
        <f t="shared" si="9"/>
        <v>0</v>
      </c>
      <c r="AK48" s="160"/>
      <c r="AL48" s="6316">
        <f>SUM(AL14:AL46)</f>
        <v>0</v>
      </c>
      <c r="AM48" s="6316">
        <f>SUM(AM14:AM46)</f>
        <v>0</v>
      </c>
      <c r="AN48" s="2567"/>
      <c r="AO48" s="160"/>
      <c r="AP48" s="178"/>
    </row>
    <row r="49" spans="1:42" s="99" customFormat="1" ht="13.2">
      <c r="A49" s="164"/>
      <c r="B49" s="210"/>
      <c r="C49" s="214"/>
      <c r="D49" s="223"/>
      <c r="E49" s="223"/>
      <c r="F49" s="223"/>
      <c r="G49" s="223"/>
      <c r="H49" s="223"/>
      <c r="I49" s="223"/>
      <c r="J49" s="223"/>
      <c r="K49" s="223"/>
      <c r="L49" s="224"/>
      <c r="M49" s="224"/>
      <c r="N49" s="224"/>
      <c r="O49" s="224"/>
      <c r="P49" s="224"/>
      <c r="Q49" s="224"/>
      <c r="R49" s="224"/>
      <c r="S49" s="224"/>
      <c r="T49" s="224"/>
      <c r="U49" s="224"/>
      <c r="V49" s="224"/>
      <c r="W49" s="224"/>
      <c r="X49" s="224"/>
      <c r="Y49" s="224"/>
      <c r="Z49" s="160"/>
      <c r="AA49" s="224"/>
      <c r="AB49" s="224"/>
      <c r="AC49" s="224"/>
      <c r="AD49" s="224"/>
      <c r="AE49" s="224"/>
      <c r="AF49" s="224"/>
      <c r="AG49" s="224"/>
      <c r="AH49" s="224"/>
      <c r="AI49" s="224"/>
      <c r="AJ49" s="224"/>
      <c r="AK49" s="121"/>
      <c r="AL49" s="121"/>
      <c r="AM49" s="121"/>
      <c r="AN49" s="121"/>
      <c r="AO49" s="121"/>
      <c r="AP49" s="164"/>
    </row>
    <row r="50" spans="1:42" s="99" customFormat="1" ht="13.8" thickBot="1">
      <c r="A50" s="164"/>
      <c r="B50" s="210"/>
      <c r="C50" s="214"/>
      <c r="D50" s="126" t="s">
        <v>445</v>
      </c>
      <c r="E50" s="225" t="s">
        <v>2500</v>
      </c>
      <c r="F50" s="41"/>
      <c r="G50" s="41"/>
      <c r="H50" s="41"/>
      <c r="I50" s="82"/>
      <c r="J50" s="82"/>
      <c r="K50" s="82"/>
      <c r="L50" s="82"/>
      <c r="M50" s="41"/>
      <c r="N50" s="229"/>
      <c r="O50" s="229"/>
      <c r="P50" s="41"/>
      <c r="Q50" s="82"/>
      <c r="R50" s="38"/>
      <c r="S50" s="38"/>
      <c r="T50" s="41"/>
      <c r="U50" s="224"/>
      <c r="V50" s="224"/>
      <c r="W50" s="224"/>
      <c r="X50" s="224"/>
      <c r="Y50" s="224"/>
      <c r="Z50" s="160"/>
      <c r="AA50" s="224"/>
      <c r="AB50" s="224"/>
      <c r="AC50" s="224"/>
      <c r="AD50" s="224"/>
      <c r="AE50" s="224"/>
      <c r="AF50" s="224"/>
      <c r="AG50" s="224"/>
      <c r="AH50" s="224"/>
      <c r="AI50" s="224"/>
      <c r="AJ50" s="224"/>
      <c r="AK50" s="121"/>
      <c r="AL50" s="121"/>
      <c r="AM50" s="121"/>
      <c r="AN50" s="121"/>
      <c r="AO50" s="121"/>
      <c r="AP50" s="164"/>
    </row>
    <row r="51" spans="1:42" s="99" customFormat="1" ht="13.2">
      <c r="A51" s="164"/>
      <c r="B51" s="210"/>
      <c r="C51" s="214"/>
      <c r="D51" s="94"/>
      <c r="E51" s="64" t="s">
        <v>3067</v>
      </c>
      <c r="F51" s="41"/>
      <c r="G51" s="41"/>
      <c r="H51" s="41"/>
      <c r="I51" s="128"/>
      <c r="J51" s="41"/>
      <c r="K51" s="39"/>
      <c r="L51" s="157"/>
      <c r="M51" s="41"/>
      <c r="N51" s="229"/>
      <c r="O51" s="229"/>
      <c r="P51" s="41"/>
      <c r="Q51" s="82"/>
      <c r="R51" s="41"/>
      <c r="S51" s="41"/>
      <c r="T51" s="41"/>
      <c r="U51" s="224"/>
      <c r="V51" s="224"/>
      <c r="W51" s="224"/>
      <c r="X51" s="224"/>
      <c r="Y51" s="224"/>
      <c r="Z51" s="160"/>
      <c r="AA51" s="224"/>
      <c r="AB51" s="8615" t="s">
        <v>2517</v>
      </c>
      <c r="AC51" s="8745" t="s">
        <v>2668</v>
      </c>
      <c r="AD51" s="8747" t="s">
        <v>2669</v>
      </c>
      <c r="AE51" s="8747"/>
      <c r="AF51" s="8747" t="s">
        <v>2670</v>
      </c>
      <c r="AG51" s="8666"/>
      <c r="AH51" s="224"/>
      <c r="AI51" s="224"/>
      <c r="AJ51" s="224"/>
      <c r="AK51" s="121"/>
      <c r="AL51" s="121"/>
      <c r="AM51" s="121"/>
      <c r="AN51" s="121"/>
      <c r="AO51" s="121"/>
      <c r="AP51" s="164"/>
    </row>
    <row r="52" spans="1:42" s="99" customFormat="1" ht="13.8" thickBot="1">
      <c r="A52" s="164"/>
      <c r="B52" s="210"/>
      <c r="C52" s="121"/>
      <c r="D52" s="94"/>
      <c r="E52" s="64" t="s">
        <v>3513</v>
      </c>
      <c r="F52" s="41"/>
      <c r="G52" s="41"/>
      <c r="H52" s="38"/>
      <c r="I52" s="41"/>
      <c r="J52" s="41"/>
      <c r="K52" s="41"/>
      <c r="L52" s="157"/>
      <c r="M52" s="41"/>
      <c r="N52" s="229"/>
      <c r="O52" s="230"/>
      <c r="P52" s="230"/>
      <c r="Q52" s="230"/>
      <c r="R52" s="230"/>
      <c r="S52" s="230"/>
      <c r="T52" s="230"/>
      <c r="U52" s="230"/>
      <c r="V52" s="230"/>
      <c r="W52" s="230"/>
      <c r="X52" s="230"/>
      <c r="Y52" s="230"/>
      <c r="Z52" s="160"/>
      <c r="AA52" s="230"/>
      <c r="AB52" s="8744"/>
      <c r="AC52" s="8746"/>
      <c r="AD52" s="6317" t="s">
        <v>1717</v>
      </c>
      <c r="AE52" s="6317" t="s">
        <v>2671</v>
      </c>
      <c r="AF52" s="6317" t="s">
        <v>1717</v>
      </c>
      <c r="AG52" s="6318" t="s">
        <v>2671</v>
      </c>
      <c r="AH52" s="230"/>
      <c r="AI52" s="230"/>
      <c r="AJ52" s="230"/>
      <c r="AK52" s="121"/>
      <c r="AL52" s="121"/>
      <c r="AM52" s="121"/>
      <c r="AN52" s="121"/>
      <c r="AO52" s="121"/>
      <c r="AP52" s="164"/>
    </row>
    <row r="53" spans="1:42" s="99" customFormat="1" ht="13.2">
      <c r="A53" s="164"/>
      <c r="B53" s="210"/>
      <c r="C53" s="121"/>
      <c r="D53" s="94"/>
      <c r="E53" s="64" t="s">
        <v>2681</v>
      </c>
      <c r="F53" s="41"/>
      <c r="G53" s="41"/>
      <c r="H53" s="38"/>
      <c r="I53" s="82"/>
      <c r="J53" s="82"/>
      <c r="K53" s="41"/>
      <c r="L53" s="157"/>
      <c r="M53" s="41"/>
      <c r="N53" s="146"/>
      <c r="O53" s="146"/>
      <c r="P53" s="82"/>
      <c r="Q53" s="231"/>
      <c r="R53" s="37"/>
      <c r="S53" s="37"/>
      <c r="T53" s="37"/>
      <c r="U53" s="160"/>
      <c r="V53" s="160"/>
      <c r="W53" s="160"/>
      <c r="X53" s="160"/>
      <c r="Y53" s="160"/>
      <c r="Z53" s="160"/>
      <c r="AA53" s="160"/>
      <c r="AB53" s="4426" t="s">
        <v>2672</v>
      </c>
      <c r="AC53" s="6319">
        <v>1.4999999999999999E-2</v>
      </c>
      <c r="AD53" s="6320"/>
      <c r="AE53" s="6320"/>
      <c r="AF53" s="6320"/>
      <c r="AG53" s="6321"/>
      <c r="AH53" s="160"/>
      <c r="AI53" s="160"/>
      <c r="AJ53" s="160"/>
      <c r="AK53" s="121"/>
      <c r="AL53" s="121"/>
      <c r="AM53" s="121"/>
      <c r="AN53" s="685"/>
      <c r="AO53" s="121"/>
      <c r="AP53" s="164"/>
    </row>
    <row r="54" spans="1:42">
      <c r="A54" s="163"/>
      <c r="B54" s="249"/>
      <c r="C54" s="119"/>
      <c r="D54" s="282"/>
      <c r="E54" s="283"/>
      <c r="F54" s="282"/>
      <c r="G54" s="282"/>
      <c r="H54" s="282"/>
      <c r="I54" s="282"/>
      <c r="J54" s="282"/>
      <c r="K54" s="284"/>
      <c r="L54" s="284"/>
      <c r="M54" s="284"/>
      <c r="N54" s="285"/>
      <c r="O54" s="285"/>
      <c r="P54" s="284"/>
      <c r="Q54" s="284"/>
      <c r="R54" s="286"/>
      <c r="S54" s="286"/>
      <c r="T54" s="286"/>
      <c r="U54" s="248"/>
      <c r="V54" s="248"/>
      <c r="W54" s="248"/>
      <c r="X54" s="248"/>
      <c r="Y54" s="248"/>
      <c r="Z54" s="248"/>
      <c r="AA54" s="248"/>
      <c r="AB54" s="6322" t="s">
        <v>2673</v>
      </c>
      <c r="AC54" s="6323">
        <v>0.04</v>
      </c>
      <c r="AD54" s="6324"/>
      <c r="AE54" s="6324"/>
      <c r="AF54" s="6324"/>
      <c r="AG54" s="6325"/>
      <c r="AH54" s="248"/>
      <c r="AI54" s="248"/>
      <c r="AJ54" s="248"/>
      <c r="AK54" s="119"/>
      <c r="AL54" s="119"/>
      <c r="AM54" s="119"/>
      <c r="AN54" s="119"/>
      <c r="AO54" s="119"/>
      <c r="AP54" s="163"/>
    </row>
    <row r="55" spans="1:42">
      <c r="A55" s="163"/>
      <c r="B55" s="249"/>
      <c r="C55" s="119"/>
      <c r="D55" s="282"/>
      <c r="E55" s="283"/>
      <c r="F55" s="282"/>
      <c r="G55" s="282"/>
      <c r="H55" s="282"/>
      <c r="I55" s="282"/>
      <c r="J55" s="282"/>
      <c r="K55" s="284"/>
      <c r="L55" s="284"/>
      <c r="M55" s="284"/>
      <c r="N55" s="285"/>
      <c r="O55" s="285"/>
      <c r="P55" s="284"/>
      <c r="Q55" s="284"/>
      <c r="R55" s="286"/>
      <c r="S55" s="286"/>
      <c r="T55" s="286"/>
      <c r="U55" s="248"/>
      <c r="V55" s="248"/>
      <c r="W55" s="248"/>
      <c r="X55" s="248"/>
      <c r="Y55" s="248"/>
      <c r="Z55" s="248"/>
      <c r="AA55" s="248"/>
      <c r="AB55" s="6322" t="s">
        <v>2674</v>
      </c>
      <c r="AC55" s="6323">
        <v>0.06</v>
      </c>
      <c r="AD55" s="6324"/>
      <c r="AE55" s="6324"/>
      <c r="AF55" s="6324"/>
      <c r="AG55" s="6325"/>
      <c r="AH55" s="248"/>
      <c r="AI55" s="248"/>
      <c r="AJ55" s="248"/>
      <c r="AK55" s="119"/>
      <c r="AL55" s="119"/>
      <c r="AM55" s="119"/>
      <c r="AN55" s="119"/>
      <c r="AO55" s="119"/>
      <c r="AP55" s="163"/>
    </row>
    <row r="56" spans="1:42">
      <c r="A56" s="163"/>
      <c r="B56" s="249"/>
      <c r="C56" s="119"/>
      <c r="D56" s="282"/>
      <c r="E56" s="283"/>
      <c r="F56" s="282"/>
      <c r="G56" s="282"/>
      <c r="H56" s="282"/>
      <c r="I56" s="282"/>
      <c r="J56" s="282"/>
      <c r="K56" s="284"/>
      <c r="L56" s="284"/>
      <c r="M56" s="284"/>
      <c r="N56" s="285"/>
      <c r="O56" s="285"/>
      <c r="P56" s="284"/>
      <c r="Q56" s="284"/>
      <c r="R56" s="286"/>
      <c r="S56" s="286"/>
      <c r="T56" s="286"/>
      <c r="U56" s="248"/>
      <c r="V56" s="248"/>
      <c r="W56" s="248"/>
      <c r="X56" s="248"/>
      <c r="Y56" s="248"/>
      <c r="Z56" s="248"/>
      <c r="AA56" s="248"/>
      <c r="AB56" s="6322" t="s">
        <v>2675</v>
      </c>
      <c r="AC56" s="6323">
        <v>0.12</v>
      </c>
      <c r="AD56" s="6324"/>
      <c r="AE56" s="6324"/>
      <c r="AF56" s="6324"/>
      <c r="AG56" s="6325"/>
      <c r="AH56" s="248"/>
      <c r="AI56" s="248"/>
      <c r="AJ56" s="248"/>
      <c r="AK56" s="119"/>
      <c r="AL56" s="119"/>
      <c r="AM56" s="119"/>
      <c r="AN56" s="119"/>
      <c r="AO56" s="119"/>
      <c r="AP56" s="163"/>
    </row>
    <row r="57" spans="1:42">
      <c r="A57" s="163"/>
      <c r="B57" s="249"/>
      <c r="C57" s="119"/>
      <c r="D57" s="282"/>
      <c r="E57" s="283"/>
      <c r="F57" s="282"/>
      <c r="G57" s="282"/>
      <c r="H57" s="282"/>
      <c r="I57" s="282"/>
      <c r="J57" s="282"/>
      <c r="K57" s="284"/>
      <c r="L57" s="284"/>
      <c r="M57" s="284"/>
      <c r="N57" s="285"/>
      <c r="O57" s="285"/>
      <c r="P57" s="284"/>
      <c r="Q57" s="284"/>
      <c r="R57" s="286"/>
      <c r="S57" s="286"/>
      <c r="T57" s="286"/>
      <c r="U57" s="248"/>
      <c r="V57" s="248"/>
      <c r="W57" s="248"/>
      <c r="X57" s="248"/>
      <c r="Y57" s="248"/>
      <c r="Z57" s="248"/>
      <c r="AA57" s="248"/>
      <c r="AB57" s="6322" t="s">
        <v>2676</v>
      </c>
      <c r="AC57" s="6323">
        <v>0.25</v>
      </c>
      <c r="AD57" s="6324"/>
      <c r="AE57" s="6324"/>
      <c r="AF57" s="6324"/>
      <c r="AG57" s="6325"/>
      <c r="AH57" s="248"/>
      <c r="AI57" s="248"/>
      <c r="AJ57" s="248"/>
      <c r="AK57" s="119"/>
      <c r="AL57" s="119"/>
      <c r="AM57" s="119"/>
      <c r="AN57" s="119"/>
      <c r="AO57" s="119"/>
      <c r="AP57" s="163"/>
    </row>
    <row r="58" spans="1:42">
      <c r="A58" s="163"/>
      <c r="B58" s="249"/>
      <c r="C58" s="119"/>
      <c r="D58" s="282"/>
      <c r="E58" s="283"/>
      <c r="F58" s="282"/>
      <c r="G58" s="282"/>
      <c r="H58" s="282"/>
      <c r="I58" s="282"/>
      <c r="J58" s="282"/>
      <c r="K58" s="284"/>
      <c r="L58" s="284"/>
      <c r="M58" s="284"/>
      <c r="N58" s="285"/>
      <c r="O58" s="285"/>
      <c r="P58" s="284"/>
      <c r="Q58" s="284"/>
      <c r="R58" s="286"/>
      <c r="S58" s="286"/>
      <c r="T58" s="286"/>
      <c r="U58" s="248"/>
      <c r="V58" s="248"/>
      <c r="W58" s="248"/>
      <c r="X58" s="248"/>
      <c r="Y58" s="248"/>
      <c r="Z58" s="248"/>
      <c r="AA58" s="248"/>
      <c r="AB58" s="6326" t="s">
        <v>2678</v>
      </c>
      <c r="AC58" s="6323"/>
      <c r="AD58" s="1509"/>
      <c r="AE58" s="1509"/>
      <c r="AF58" s="1509"/>
      <c r="AG58" s="6155"/>
      <c r="AH58" s="248"/>
      <c r="AI58" s="248"/>
      <c r="AJ58" s="248"/>
      <c r="AK58" s="119"/>
      <c r="AL58" s="119"/>
      <c r="AM58" s="119"/>
      <c r="AN58" s="119"/>
      <c r="AO58" s="119"/>
      <c r="AP58" s="163"/>
    </row>
    <row r="59" spans="1:42">
      <c r="A59" s="163"/>
      <c r="B59" s="249"/>
      <c r="C59" s="119"/>
      <c r="D59" s="282"/>
      <c r="E59" s="283"/>
      <c r="F59" s="282"/>
      <c r="G59" s="282"/>
      <c r="H59" s="282"/>
      <c r="I59" s="282"/>
      <c r="J59" s="282"/>
      <c r="K59" s="284"/>
      <c r="L59" s="284"/>
      <c r="M59" s="284"/>
      <c r="N59" s="285"/>
      <c r="O59" s="285"/>
      <c r="P59" s="284"/>
      <c r="Q59" s="284"/>
      <c r="R59" s="286"/>
      <c r="S59" s="286"/>
      <c r="T59" s="286"/>
      <c r="U59" s="248"/>
      <c r="V59" s="248"/>
      <c r="W59" s="248"/>
      <c r="X59" s="248"/>
      <c r="Y59" s="248"/>
      <c r="Z59" s="248"/>
      <c r="AA59" s="248"/>
      <c r="AB59" s="6322" t="s">
        <v>2680</v>
      </c>
      <c r="AC59" s="6323">
        <v>0.15</v>
      </c>
      <c r="AD59" s="6324"/>
      <c r="AE59" s="6324"/>
      <c r="AF59" s="6324"/>
      <c r="AG59" s="6325"/>
      <c r="AH59" s="248"/>
      <c r="AI59" s="248"/>
      <c r="AJ59" s="248"/>
      <c r="AK59" s="119"/>
      <c r="AL59" s="119"/>
      <c r="AM59" s="119"/>
      <c r="AN59" s="119"/>
      <c r="AO59" s="119"/>
      <c r="AP59" s="163"/>
    </row>
    <row r="60" spans="1:42">
      <c r="A60" s="163"/>
      <c r="B60" s="249"/>
      <c r="C60" s="119"/>
      <c r="D60" s="282"/>
      <c r="E60" s="283"/>
      <c r="F60" s="282"/>
      <c r="G60" s="282"/>
      <c r="H60" s="282"/>
      <c r="I60" s="282"/>
      <c r="J60" s="282"/>
      <c r="K60" s="284"/>
      <c r="L60" s="284"/>
      <c r="M60" s="284"/>
      <c r="N60" s="285"/>
      <c r="O60" s="285"/>
      <c r="P60" s="284"/>
      <c r="Q60" s="284"/>
      <c r="R60" s="286"/>
      <c r="S60" s="286"/>
      <c r="T60" s="286"/>
      <c r="U60" s="248"/>
      <c r="V60" s="248"/>
      <c r="W60" s="248"/>
      <c r="X60" s="248"/>
      <c r="Y60" s="248"/>
      <c r="Z60" s="248"/>
      <c r="AA60" s="248"/>
      <c r="AB60" s="6322" t="s">
        <v>2736</v>
      </c>
      <c r="AC60" s="6323">
        <v>0.25</v>
      </c>
      <c r="AD60" s="6324"/>
      <c r="AE60" s="6324"/>
      <c r="AF60" s="6324"/>
      <c r="AG60" s="6325"/>
      <c r="AH60" s="248"/>
      <c r="AI60" s="248"/>
      <c r="AJ60" s="248"/>
      <c r="AK60" s="119"/>
      <c r="AL60" s="119"/>
      <c r="AM60" s="119"/>
      <c r="AN60" s="685"/>
      <c r="AO60" s="119"/>
      <c r="AP60" s="163"/>
    </row>
    <row r="61" spans="1:42" ht="16.2" thickBot="1">
      <c r="A61" s="163"/>
      <c r="B61" s="249"/>
      <c r="C61" s="119"/>
      <c r="D61" s="282"/>
      <c r="E61" s="283"/>
      <c r="F61" s="282"/>
      <c r="G61" s="282"/>
      <c r="H61" s="282"/>
      <c r="I61" s="282"/>
      <c r="J61" s="282"/>
      <c r="K61" s="284"/>
      <c r="L61" s="284"/>
      <c r="M61" s="284"/>
      <c r="N61" s="285"/>
      <c r="O61" s="285"/>
      <c r="P61" s="284"/>
      <c r="Q61" s="284"/>
      <c r="R61" s="286"/>
      <c r="S61" s="286"/>
      <c r="T61" s="286"/>
      <c r="U61" s="248"/>
      <c r="V61" s="248"/>
      <c r="W61" s="248"/>
      <c r="X61" s="248"/>
      <c r="Y61" s="248"/>
      <c r="Z61" s="248"/>
      <c r="AA61" s="248"/>
      <c r="AB61" s="6327" t="s">
        <v>544</v>
      </c>
      <c r="AC61" s="6328"/>
      <c r="AD61" s="6329">
        <f>SUM(AD53:AD60)</f>
        <v>0</v>
      </c>
      <c r="AE61" s="6329">
        <f>SUM(AE53:AE60)</f>
        <v>0</v>
      </c>
      <c r="AF61" s="6329">
        <f>SUM(AF53:AF60)</f>
        <v>0</v>
      </c>
      <c r="AG61" s="6330">
        <f>SUM(AG53:AG60)</f>
        <v>0</v>
      </c>
      <c r="AH61" s="248"/>
      <c r="AI61" s="248"/>
      <c r="AJ61" s="248"/>
      <c r="AK61" s="119"/>
      <c r="AL61" s="119"/>
      <c r="AM61" s="119"/>
      <c r="AN61" s="119"/>
      <c r="AO61" s="119"/>
      <c r="AP61" s="163"/>
    </row>
    <row r="62" spans="1:42">
      <c r="A62" s="163"/>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63"/>
    </row>
    <row r="63" spans="1:42">
      <c r="A63" s="163"/>
      <c r="B63" s="272"/>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row>
  </sheetData>
  <sheetProtection formatCells="0" formatColumns="0" formatRows="0"/>
  <customSheetViews>
    <customSheetView guid="{F416BD5B-C3AD-4F61-AAB2-55950A9B7E72}" fitToPage="1">
      <selection activeCell="AE16" sqref="AE16"/>
      <pageMargins left="0" right="0" top="0" bottom="0" header="0" footer="0"/>
      <pageSetup paperSize="5" scale="35" fitToHeight="0" orientation="landscape" r:id="rId1"/>
    </customSheetView>
    <customSheetView guid="{E14211BF-3959-45CF-A937-AD36AACCEFAC}" showGridLines="0" fitToPage="1">
      <pane xSplit="3" ySplit="13" topLeftCell="D14" activePane="bottomRight" state="frozen"/>
      <selection pane="bottomRight" activeCell="F29" sqref="F29"/>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activeCell="K35" sqref="K35"/>
      <pageMargins left="0" right="0" top="0" bottom="0" header="0" footer="0"/>
      <pageSetup paperSize="5" scale="35" fitToHeight="0" orientation="landscape" r:id="rId3"/>
    </customSheetView>
    <customSheetView guid="{41E394DC-1FDD-4D1F-8620-137B7012DC10}" showGridLines="0" fitToPage="1">
      <pane xSplit="3" ySplit="13" topLeftCell="D14" activePane="bottomRight" state="frozen"/>
      <selection pane="bottomRight" activeCell="F29" sqref="F29"/>
      <pageMargins left="0" right="0" top="0" bottom="0" header="0" footer="0"/>
      <pageSetup paperSize="5" scale="35" fitToHeight="0" orientation="landscape" r:id="rId4"/>
    </customSheetView>
    <customSheetView guid="{CC70D5D3-3A1F-46AA-BDCE-F692C2C36BEE}" fitToPage="1">
      <pane xSplit="3" ySplit="13" topLeftCell="W14" activePane="bottomRight" state="frozen"/>
      <selection pane="bottomRight" activeCell="AI23" sqref="AI23"/>
      <pageMargins left="0" right="0" top="0" bottom="0" header="0" footer="0"/>
      <pageSetup paperSize="5" scale="35" fitToHeight="0" orientation="landscape" r:id="rId5"/>
    </customSheetView>
  </customSheetViews>
  <mergeCells count="12">
    <mergeCell ref="S8:S12"/>
    <mergeCell ref="AA8:AJ8"/>
    <mergeCell ref="AN8:AN11"/>
    <mergeCell ref="AB51:AB52"/>
    <mergeCell ref="AC51:AC52"/>
    <mergeCell ref="AD51:AE51"/>
    <mergeCell ref="AF51:AG51"/>
    <mergeCell ref="L10:M10"/>
    <mergeCell ref="D4:F4"/>
    <mergeCell ref="D5:F5"/>
    <mergeCell ref="G8:I9"/>
    <mergeCell ref="J8:M9"/>
  </mergeCells>
  <hyperlinks>
    <hyperlink ref="AO2" location="Index!A1" display="Index" xr:uid="{896144D3-019A-4122-B8E7-19B00010CFA1}"/>
  </hyperlinks>
  <pageMargins left="0.7" right="0.7" top="0.75" bottom="0.75" header="0.3" footer="0.3"/>
  <pageSetup paperSize="5" scale="35" fitToHeight="0" orientation="landscape"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0">
    <tabColor rgb="FFFF0000"/>
  </sheetPr>
  <dimension ref="A1:AL67"/>
  <sheetViews>
    <sheetView zoomScale="85" zoomScaleNormal="85" workbookViewId="0">
      <selection activeCell="C7" sqref="C7:C12"/>
    </sheetView>
  </sheetViews>
  <sheetFormatPr defaultColWidth="0" defaultRowHeight="13.8" zeroHeight="1"/>
  <cols>
    <col min="1" max="1" width="3.33203125" style="102" customWidth="1"/>
    <col min="2" max="2" width="7.6640625" style="102" customWidth="1"/>
    <col min="3" max="3" width="37.6640625" style="102" customWidth="1"/>
    <col min="4" max="4" width="12.44140625" style="102" customWidth="1"/>
    <col min="5" max="5" width="12.44140625" style="1107" customWidth="1"/>
    <col min="6" max="11" width="9.109375" style="102" customWidth="1"/>
    <col min="12" max="12" width="11.109375" style="102" customWidth="1"/>
    <col min="13" max="21" width="18.6640625" style="102" customWidth="1"/>
    <col min="22" max="22" width="3" style="102" customWidth="1"/>
    <col min="23" max="32" width="18.6640625" style="102" customWidth="1"/>
    <col min="33" max="33" width="4.109375" style="102" customWidth="1"/>
    <col min="34" max="35" width="18.6640625" style="102" customWidth="1"/>
    <col min="36" max="36" width="12.88671875" style="102" customWidth="1"/>
    <col min="37" max="37" width="9.109375" style="102" customWidth="1"/>
    <col min="38" max="38" width="4.33203125" style="102" customWidth="1"/>
    <col min="39" max="16384" width="9.109375" style="102" hidden="1"/>
  </cols>
  <sheetData>
    <row r="1" spans="1:38">
      <c r="A1" s="184"/>
      <c r="B1" s="184"/>
      <c r="C1" s="184"/>
      <c r="D1" s="184"/>
      <c r="E1" s="200"/>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row>
    <row r="2" spans="1:38" ht="14.4" thickBot="1">
      <c r="A2" s="184"/>
      <c r="B2" s="144" t="s">
        <v>238</v>
      </c>
      <c r="C2" s="203"/>
      <c r="D2" s="203"/>
      <c r="E2" s="276"/>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204" t="s">
        <v>1</v>
      </c>
      <c r="AL2" s="184"/>
    </row>
    <row r="3" spans="1:38" ht="16.2" thickBot="1">
      <c r="A3" s="184"/>
      <c r="B3" s="203"/>
      <c r="C3" s="4961" t="s">
        <v>3514</v>
      </c>
      <c r="D3" s="4651"/>
      <c r="E3" s="4651"/>
      <c r="F3" s="4652"/>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39"/>
      <c r="AG3" s="203"/>
      <c r="AH3" s="39"/>
      <c r="AI3" s="39"/>
      <c r="AJ3" s="39"/>
      <c r="AK3" s="203"/>
      <c r="AL3" s="184"/>
    </row>
    <row r="4" spans="1:38" ht="15.6">
      <c r="A4" s="184"/>
      <c r="B4" s="203"/>
      <c r="C4" s="4439" t="s">
        <v>723</v>
      </c>
      <c r="D4" s="8341" t="str">
        <f>J!E4</f>
        <v>ABC Company</v>
      </c>
      <c r="E4" s="8342"/>
      <c r="F4" s="8343"/>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03"/>
      <c r="AH4" s="203"/>
      <c r="AI4" s="203"/>
      <c r="AJ4" s="203"/>
      <c r="AK4" s="203"/>
      <c r="AL4" s="184"/>
    </row>
    <row r="5" spans="1:38" ht="16.2" thickBot="1">
      <c r="A5" s="184"/>
      <c r="B5" s="203"/>
      <c r="C5" s="4443" t="s">
        <v>724</v>
      </c>
      <c r="D5" s="8344" t="str">
        <f>J!E5</f>
        <v>31 December 202x</v>
      </c>
      <c r="E5" s="8345"/>
      <c r="F5" s="8346"/>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03"/>
      <c r="AH5" s="203"/>
      <c r="AI5" s="203"/>
      <c r="AJ5" s="203"/>
      <c r="AK5" s="203"/>
      <c r="AL5" s="184"/>
    </row>
    <row r="6" spans="1:38" ht="15" thickBot="1">
      <c r="A6" s="184"/>
      <c r="B6" s="203"/>
      <c r="C6" s="121"/>
      <c r="D6" s="121"/>
      <c r="E6" s="211"/>
      <c r="F6" s="121"/>
      <c r="G6" s="279"/>
      <c r="H6" s="121"/>
      <c r="I6" s="121"/>
      <c r="J6" s="121"/>
      <c r="K6" s="1242"/>
      <c r="L6" s="121"/>
      <c r="M6" s="121"/>
      <c r="N6" s="121"/>
      <c r="O6" s="121"/>
      <c r="P6" s="121"/>
      <c r="Q6" s="121"/>
      <c r="R6" s="121"/>
      <c r="S6" s="121"/>
      <c r="T6" s="121"/>
      <c r="U6" s="121"/>
      <c r="V6" s="203"/>
      <c r="W6" s="203"/>
      <c r="X6" s="203"/>
      <c r="Y6" s="203"/>
      <c r="Z6" s="203"/>
      <c r="AA6" s="203"/>
      <c r="AB6" s="203"/>
      <c r="AC6" s="203"/>
      <c r="AD6" s="203"/>
      <c r="AE6" s="203"/>
      <c r="AF6" s="203"/>
      <c r="AG6" s="203"/>
      <c r="AH6" s="203"/>
      <c r="AI6" s="203"/>
      <c r="AJ6" s="203"/>
      <c r="AK6" s="203"/>
      <c r="AL6" s="184"/>
    </row>
    <row r="7" spans="1:38" s="99" customFormat="1" ht="12.75" customHeight="1">
      <c r="A7" s="164"/>
      <c r="B7" s="121"/>
      <c r="C7" s="8613" t="s">
        <v>3329</v>
      </c>
      <c r="D7" s="8568" t="s">
        <v>3330</v>
      </c>
      <c r="E7" s="8568" t="s">
        <v>3515</v>
      </c>
      <c r="F7" s="4924"/>
      <c r="G7" s="8682" t="s">
        <v>3371</v>
      </c>
      <c r="H7" s="8682"/>
      <c r="I7" s="8689" t="s">
        <v>3334</v>
      </c>
      <c r="J7" s="5829"/>
      <c r="K7" s="5829"/>
      <c r="L7" s="8689" t="s">
        <v>3336</v>
      </c>
      <c r="M7" s="8682" t="s">
        <v>3516</v>
      </c>
      <c r="N7" s="8682"/>
      <c r="O7" s="8682"/>
      <c r="P7" s="8682"/>
      <c r="Q7" s="8610" t="s">
        <v>3345</v>
      </c>
      <c r="R7" s="4924"/>
      <c r="S7" s="4924"/>
      <c r="T7" s="4924"/>
      <c r="U7" s="4762"/>
      <c r="V7" s="121"/>
      <c r="W7" s="8503" t="s">
        <v>2516</v>
      </c>
      <c r="X7" s="8657"/>
      <c r="Y7" s="8657"/>
      <c r="Z7" s="8657"/>
      <c r="AA7" s="8657"/>
      <c r="AB7" s="8657"/>
      <c r="AC7" s="8657"/>
      <c r="AD7" s="8657"/>
      <c r="AE7" s="8657"/>
      <c r="AF7" s="8658"/>
      <c r="AG7" s="121"/>
      <c r="AH7" s="5014" t="s">
        <v>2947</v>
      </c>
      <c r="AI7" s="5014" t="s">
        <v>2947</v>
      </c>
      <c r="AJ7" s="8603" t="s">
        <v>3517</v>
      </c>
      <c r="AK7" s="121"/>
      <c r="AL7" s="164"/>
    </row>
    <row r="8" spans="1:38" s="99" customFormat="1" ht="13.2">
      <c r="A8" s="164"/>
      <c r="B8" s="121"/>
      <c r="C8" s="8614"/>
      <c r="D8" s="8569"/>
      <c r="E8" s="8569"/>
      <c r="F8" s="1592" t="s">
        <v>1928</v>
      </c>
      <c r="G8" s="1592"/>
      <c r="H8" s="1592"/>
      <c r="I8" s="8690"/>
      <c r="J8" s="1592" t="s">
        <v>451</v>
      </c>
      <c r="K8" s="1592" t="s">
        <v>3518</v>
      </c>
      <c r="L8" s="8690"/>
      <c r="M8" s="1592" t="s">
        <v>451</v>
      </c>
      <c r="N8" s="1592" t="s">
        <v>451</v>
      </c>
      <c r="O8" s="1592" t="s">
        <v>451</v>
      </c>
      <c r="P8" s="1592" t="s">
        <v>451</v>
      </c>
      <c r="Q8" s="8611"/>
      <c r="R8" s="1587"/>
      <c r="S8" s="1587"/>
      <c r="T8" s="1587"/>
      <c r="U8" s="1608"/>
      <c r="V8" s="121"/>
      <c r="W8" s="6331" t="s">
        <v>1713</v>
      </c>
      <c r="X8" s="6167" t="s">
        <v>2921</v>
      </c>
      <c r="Y8" s="6167" t="s">
        <v>2922</v>
      </c>
      <c r="Z8" s="6167" t="s">
        <v>2921</v>
      </c>
      <c r="AA8" s="6168" t="s">
        <v>2923</v>
      </c>
      <c r="AB8" s="6168"/>
      <c r="AC8" s="6168"/>
      <c r="AD8" s="6168"/>
      <c r="AE8" s="6168"/>
      <c r="AF8" s="6332" t="s">
        <v>1710</v>
      </c>
      <c r="AG8" s="121"/>
      <c r="AH8" s="4773" t="s">
        <v>2948</v>
      </c>
      <c r="AI8" s="4773" t="s">
        <v>2948</v>
      </c>
      <c r="AJ8" s="8604"/>
      <c r="AK8" s="121"/>
      <c r="AL8" s="164"/>
    </row>
    <row r="9" spans="1:38" s="99" customFormat="1" ht="13.2">
      <c r="A9" s="164"/>
      <c r="B9" s="121"/>
      <c r="C9" s="8614"/>
      <c r="D9" s="8569"/>
      <c r="E9" s="8569"/>
      <c r="F9" s="1592" t="s">
        <v>1539</v>
      </c>
      <c r="G9" s="1592" t="s">
        <v>3118</v>
      </c>
      <c r="H9" s="1592" t="s">
        <v>3412</v>
      </c>
      <c r="I9" s="8690"/>
      <c r="J9" s="1592" t="s">
        <v>3378</v>
      </c>
      <c r="K9" s="1592" t="s">
        <v>3519</v>
      </c>
      <c r="L9" s="8690"/>
      <c r="M9" s="1592" t="s">
        <v>3380</v>
      </c>
      <c r="N9" s="1592" t="s">
        <v>3381</v>
      </c>
      <c r="O9" s="1592" t="s">
        <v>3382</v>
      </c>
      <c r="P9" s="1592" t="s">
        <v>3380</v>
      </c>
      <c r="Q9" s="8611"/>
      <c r="R9" s="1587" t="s">
        <v>2747</v>
      </c>
      <c r="S9" s="1587" t="s">
        <v>2808</v>
      </c>
      <c r="T9" s="1587" t="s">
        <v>2671</v>
      </c>
      <c r="U9" s="1608" t="s">
        <v>1717</v>
      </c>
      <c r="V9" s="121"/>
      <c r="W9" s="4970" t="s">
        <v>2925</v>
      </c>
      <c r="X9" s="2013" t="s">
        <v>1720</v>
      </c>
      <c r="Y9" s="2013" t="s">
        <v>2926</v>
      </c>
      <c r="Z9" s="2013" t="s">
        <v>2927</v>
      </c>
      <c r="AA9" s="2014" t="s">
        <v>2928</v>
      </c>
      <c r="AB9" s="1587" t="s">
        <v>2747</v>
      </c>
      <c r="AC9" s="1587" t="s">
        <v>2808</v>
      </c>
      <c r="AD9" s="1587" t="s">
        <v>2671</v>
      </c>
      <c r="AE9" s="1608" t="s">
        <v>1717</v>
      </c>
      <c r="AF9" s="1668" t="s">
        <v>1718</v>
      </c>
      <c r="AG9" s="121"/>
      <c r="AH9" s="4773" t="s">
        <v>2952</v>
      </c>
      <c r="AI9" s="4773" t="s">
        <v>2952</v>
      </c>
      <c r="AJ9" s="8604"/>
      <c r="AK9" s="121"/>
      <c r="AL9" s="164"/>
    </row>
    <row r="10" spans="1:38" s="99" customFormat="1" ht="13.2">
      <c r="A10" s="164"/>
      <c r="B10" s="121"/>
      <c r="C10" s="8614"/>
      <c r="D10" s="8569"/>
      <c r="E10" s="8569"/>
      <c r="F10" s="1592" t="s">
        <v>2771</v>
      </c>
      <c r="G10" s="1592" t="s">
        <v>3088</v>
      </c>
      <c r="H10" s="1592" t="s">
        <v>3088</v>
      </c>
      <c r="I10" s="8690"/>
      <c r="J10" s="1592" t="s">
        <v>3388</v>
      </c>
      <c r="K10" s="1592" t="s">
        <v>3378</v>
      </c>
      <c r="L10" s="8690"/>
      <c r="M10" s="1749" t="s">
        <v>3390</v>
      </c>
      <c r="N10" s="1592" t="s">
        <v>3391</v>
      </c>
      <c r="O10" s="1592" t="s">
        <v>2912</v>
      </c>
      <c r="P10" s="1749" t="s">
        <v>3390</v>
      </c>
      <c r="Q10" s="8611"/>
      <c r="R10" s="1590" t="s">
        <v>1723</v>
      </c>
      <c r="S10" s="1590" t="s">
        <v>1723</v>
      </c>
      <c r="T10" s="1590" t="s">
        <v>1723</v>
      </c>
      <c r="U10" s="1608" t="s">
        <v>1723</v>
      </c>
      <c r="V10" s="121"/>
      <c r="W10" s="4970" t="s">
        <v>1724</v>
      </c>
      <c r="X10" s="2013" t="s">
        <v>1726</v>
      </c>
      <c r="Y10" s="2013" t="s">
        <v>1726</v>
      </c>
      <c r="Z10" s="2014" t="s">
        <v>3393</v>
      </c>
      <c r="AA10" s="2014" t="s">
        <v>1729</v>
      </c>
      <c r="AB10" s="1590" t="s">
        <v>1723</v>
      </c>
      <c r="AC10" s="1590" t="s">
        <v>1723</v>
      </c>
      <c r="AD10" s="1590" t="s">
        <v>1723</v>
      </c>
      <c r="AE10" s="1608" t="s">
        <v>1723</v>
      </c>
      <c r="AF10" s="1668" t="s">
        <v>1724</v>
      </c>
      <c r="AG10" s="121"/>
      <c r="AH10" s="5016">
        <v>43100</v>
      </c>
      <c r="AI10" s="5016">
        <v>43100</v>
      </c>
      <c r="AJ10" s="8604"/>
      <c r="AK10" s="121"/>
      <c r="AL10" s="164"/>
    </row>
    <row r="11" spans="1:38" s="99" customFormat="1" ht="13.2">
      <c r="A11" s="164"/>
      <c r="B11" s="121"/>
      <c r="C11" s="8614"/>
      <c r="D11" s="1677"/>
      <c r="E11" s="1666"/>
      <c r="F11" s="1592"/>
      <c r="G11" s="1592" t="s">
        <v>3396</v>
      </c>
      <c r="H11" s="1592" t="s">
        <v>1477</v>
      </c>
      <c r="I11" s="8690"/>
      <c r="J11" s="1592" t="s">
        <v>3396</v>
      </c>
      <c r="K11" s="1592" t="s">
        <v>3443</v>
      </c>
      <c r="L11" s="8690"/>
      <c r="M11" s="1592" t="s">
        <v>3398</v>
      </c>
      <c r="N11" s="1592" t="s">
        <v>1725</v>
      </c>
      <c r="O11" s="1592" t="s">
        <v>2779</v>
      </c>
      <c r="P11" s="1592" t="s">
        <v>3399</v>
      </c>
      <c r="Q11" s="8611"/>
      <c r="R11" s="1590"/>
      <c r="S11" s="1590"/>
      <c r="T11" s="1590"/>
      <c r="U11" s="1591"/>
      <c r="V11" s="121"/>
      <c r="W11" s="6044"/>
      <c r="X11" s="2030"/>
      <c r="Y11" s="2030"/>
      <c r="Z11" s="2014"/>
      <c r="AA11" s="2030"/>
      <c r="AB11" s="2030"/>
      <c r="AC11" s="2030"/>
      <c r="AD11" s="2030"/>
      <c r="AE11" s="2030"/>
      <c r="AF11" s="1769"/>
      <c r="AG11" s="121"/>
      <c r="AH11" s="8646" t="s">
        <v>3400</v>
      </c>
      <c r="AI11" s="8646" t="s">
        <v>3520</v>
      </c>
      <c r="AJ11" s="8604"/>
      <c r="AK11" s="121"/>
      <c r="AL11" s="164"/>
    </row>
    <row r="12" spans="1:38" s="99" customFormat="1" ht="13.2">
      <c r="A12" s="164"/>
      <c r="B12" s="121"/>
      <c r="C12" s="8749"/>
      <c r="D12" s="5486" t="s">
        <v>2148</v>
      </c>
      <c r="E12" s="5960" t="s">
        <v>3521</v>
      </c>
      <c r="F12" s="5486" t="s">
        <v>1616</v>
      </c>
      <c r="G12" s="5839" t="s">
        <v>464</v>
      </c>
      <c r="H12" s="5839"/>
      <c r="I12" s="8691"/>
      <c r="J12" s="5839"/>
      <c r="K12" s="5839"/>
      <c r="L12" s="8691"/>
      <c r="M12" s="5839" t="s">
        <v>1725</v>
      </c>
      <c r="N12" s="5839"/>
      <c r="O12" s="5839"/>
      <c r="P12" s="5839" t="s">
        <v>1725</v>
      </c>
      <c r="Q12" s="8612"/>
      <c r="R12" s="5840"/>
      <c r="S12" s="5840"/>
      <c r="T12" s="5840"/>
      <c r="U12" s="5899" t="s">
        <v>2785</v>
      </c>
      <c r="V12" s="121"/>
      <c r="W12" s="1951" t="s">
        <v>3257</v>
      </c>
      <c r="X12" s="5438"/>
      <c r="Y12" s="5438"/>
      <c r="Z12" s="6259"/>
      <c r="AA12" s="5438"/>
      <c r="AB12" s="5438"/>
      <c r="AC12" s="5438"/>
      <c r="AD12" s="5438"/>
      <c r="AE12" s="5438" t="s">
        <v>3258</v>
      </c>
      <c r="AF12" s="5496" t="s">
        <v>3522</v>
      </c>
      <c r="AG12" s="121"/>
      <c r="AH12" s="8647"/>
      <c r="AI12" s="8647"/>
      <c r="AJ12" s="5486" t="s">
        <v>2528</v>
      </c>
      <c r="AK12" s="121"/>
      <c r="AL12" s="164"/>
    </row>
    <row r="13" spans="1:38" s="99" customFormat="1" ht="13.2">
      <c r="A13" s="164"/>
      <c r="B13" s="121"/>
      <c r="C13" s="2480"/>
      <c r="D13" s="5498" t="s">
        <v>734</v>
      </c>
      <c r="E13" s="5498" t="s">
        <v>735</v>
      </c>
      <c r="F13" s="5847" t="s">
        <v>736</v>
      </c>
      <c r="G13" s="5841" t="s">
        <v>1249</v>
      </c>
      <c r="H13" s="5847" t="s">
        <v>738</v>
      </c>
      <c r="I13" s="5847" t="s">
        <v>1546</v>
      </c>
      <c r="J13" s="5841" t="s">
        <v>1547</v>
      </c>
      <c r="K13" s="5841" t="s">
        <v>3523</v>
      </c>
      <c r="L13" s="5841" t="s">
        <v>1548</v>
      </c>
      <c r="M13" s="5841" t="s">
        <v>1549</v>
      </c>
      <c r="N13" s="5841" t="s">
        <v>1550</v>
      </c>
      <c r="O13" s="5847" t="s">
        <v>1551</v>
      </c>
      <c r="P13" s="5842" t="s">
        <v>1552</v>
      </c>
      <c r="Q13" s="5848" t="s">
        <v>1553</v>
      </c>
      <c r="R13" s="5847" t="s">
        <v>1555</v>
      </c>
      <c r="S13" s="5498" t="s">
        <v>2266</v>
      </c>
      <c r="T13" s="5498" t="s">
        <v>2267</v>
      </c>
      <c r="U13" s="5775" t="s">
        <v>2268</v>
      </c>
      <c r="V13" s="121"/>
      <c r="W13" s="5775" t="s">
        <v>2269</v>
      </c>
      <c r="X13" s="5775" t="s">
        <v>2270</v>
      </c>
      <c r="Y13" s="5775" t="s">
        <v>2717</v>
      </c>
      <c r="Z13" s="5775" t="s">
        <v>2718</v>
      </c>
      <c r="AA13" s="5776" t="s">
        <v>2719</v>
      </c>
      <c r="AB13" s="6188" t="s">
        <v>3005</v>
      </c>
      <c r="AC13" s="6188" t="s">
        <v>3006</v>
      </c>
      <c r="AD13" s="6188" t="s">
        <v>3007</v>
      </c>
      <c r="AE13" s="6188" t="s">
        <v>3008</v>
      </c>
      <c r="AF13" s="6188" t="s">
        <v>3009</v>
      </c>
      <c r="AG13" s="121"/>
      <c r="AH13" s="6188" t="s">
        <v>3010</v>
      </c>
      <c r="AI13" s="5778" t="s">
        <v>3011</v>
      </c>
      <c r="AJ13" s="6188" t="s">
        <v>3012</v>
      </c>
      <c r="AK13" s="121"/>
      <c r="AL13" s="164"/>
    </row>
    <row r="14" spans="1:38" s="99" customFormat="1" ht="13.2">
      <c r="A14" s="164"/>
      <c r="B14" s="121"/>
      <c r="C14" s="6333"/>
      <c r="D14" s="1386"/>
      <c r="E14" s="1388"/>
      <c r="F14" s="1770"/>
      <c r="G14" s="1751"/>
      <c r="H14" s="6334" t="s">
        <v>464</v>
      </c>
      <c r="I14" s="6334"/>
      <c r="J14" s="6335"/>
      <c r="K14" s="6335"/>
      <c r="L14" s="6335"/>
      <c r="M14" s="6335"/>
      <c r="N14" s="6335"/>
      <c r="O14" s="6335"/>
      <c r="P14" s="6335"/>
      <c r="Q14" s="6335"/>
      <c r="R14" s="6336"/>
      <c r="S14" s="6335"/>
      <c r="T14" s="6336"/>
      <c r="U14" s="6337"/>
      <c r="V14" s="121"/>
      <c r="W14" s="6338"/>
      <c r="X14" s="6339"/>
      <c r="Y14" s="6339"/>
      <c r="Z14" s="6339"/>
      <c r="AA14" s="6339"/>
      <c r="AB14" s="6339"/>
      <c r="AC14" s="6339"/>
      <c r="AD14" s="6339"/>
      <c r="AE14" s="6340"/>
      <c r="AF14" s="6341"/>
      <c r="AG14" s="121"/>
      <c r="AH14" s="6342"/>
      <c r="AI14" s="6343"/>
      <c r="AJ14" s="6343"/>
      <c r="AK14" s="121"/>
      <c r="AL14" s="164"/>
    </row>
    <row r="15" spans="1:38" s="99" customFormat="1" ht="13.2">
      <c r="A15" s="164"/>
      <c r="B15" s="121"/>
      <c r="C15" s="6333" t="s">
        <v>3461</v>
      </c>
      <c r="D15" s="1388"/>
      <c r="E15" s="1388"/>
      <c r="F15" s="1772" t="b">
        <v>1</v>
      </c>
      <c r="G15" s="1800"/>
      <c r="H15" s="1800"/>
      <c r="I15" s="1803"/>
      <c r="J15" s="1754"/>
      <c r="K15" s="1754"/>
      <c r="L15" s="1812"/>
      <c r="M15" s="1754"/>
      <c r="N15" s="1754"/>
      <c r="O15" s="1754"/>
      <c r="P15" s="1754"/>
      <c r="Q15" s="1754"/>
      <c r="R15" s="1754"/>
      <c r="S15" s="1754"/>
      <c r="T15" s="1754"/>
      <c r="U15" s="1775">
        <f>+R15+S15-T15</f>
        <v>0</v>
      </c>
      <c r="V15" s="121"/>
      <c r="W15" s="6054">
        <f>X15+Y15</f>
        <v>0</v>
      </c>
      <c r="X15" s="2020"/>
      <c r="Y15" s="2020"/>
      <c r="Z15" s="2020"/>
      <c r="AA15" s="2020"/>
      <c r="AB15" s="2020"/>
      <c r="AC15" s="2020"/>
      <c r="AD15" s="2020"/>
      <c r="AE15" s="2023">
        <f>AB15+AC15-AD15</f>
        <v>0</v>
      </c>
      <c r="AF15" s="1580">
        <f>Y15+AA15</f>
        <v>0</v>
      </c>
      <c r="AG15" s="121"/>
      <c r="AH15" s="5919"/>
      <c r="AI15" s="5919"/>
      <c r="AJ15" s="5919"/>
      <c r="AK15" s="121"/>
      <c r="AL15" s="164"/>
    </row>
    <row r="16" spans="1:38" s="99" customFormat="1" ht="13.2">
      <c r="A16" s="164"/>
      <c r="B16" s="121"/>
      <c r="C16" s="6333" t="s">
        <v>3461</v>
      </c>
      <c r="D16" s="1388"/>
      <c r="E16" s="1388"/>
      <c r="F16" s="1772" t="b">
        <v>0</v>
      </c>
      <c r="G16" s="1800"/>
      <c r="H16" s="1800"/>
      <c r="I16" s="1803"/>
      <c r="J16" s="1754"/>
      <c r="K16" s="1754"/>
      <c r="L16" s="1812"/>
      <c r="M16" s="1754"/>
      <c r="N16" s="1754"/>
      <c r="O16" s="1754"/>
      <c r="P16" s="1754"/>
      <c r="Q16" s="1754"/>
      <c r="R16" s="1754"/>
      <c r="S16" s="1754"/>
      <c r="T16" s="1754"/>
      <c r="U16" s="1775">
        <f>+R16+S16-T16</f>
        <v>0</v>
      </c>
      <c r="V16" s="121"/>
      <c r="W16" s="6054">
        <f>X16+Y16</f>
        <v>0</v>
      </c>
      <c r="X16" s="2020"/>
      <c r="Y16" s="2020"/>
      <c r="Z16" s="2020"/>
      <c r="AA16" s="2020"/>
      <c r="AB16" s="2020"/>
      <c r="AC16" s="2020"/>
      <c r="AD16" s="2020"/>
      <c r="AE16" s="2023">
        <f t="shared" ref="AE16:AE45" si="0">AB16+AC16-AD16</f>
        <v>0</v>
      </c>
      <c r="AF16" s="1580">
        <f>Y16+AA16</f>
        <v>0</v>
      </c>
      <c r="AG16" s="121"/>
      <c r="AH16" s="5919"/>
      <c r="AI16" s="5919"/>
      <c r="AJ16" s="5919"/>
      <c r="AK16" s="121"/>
      <c r="AL16" s="164"/>
    </row>
    <row r="17" spans="1:38" s="99" customFormat="1" ht="13.2">
      <c r="A17" s="164"/>
      <c r="B17" s="121"/>
      <c r="C17" s="6333" t="s">
        <v>3461</v>
      </c>
      <c r="D17" s="1388"/>
      <c r="E17" s="1388"/>
      <c r="F17" s="1772" t="b">
        <v>0</v>
      </c>
      <c r="G17" s="1800"/>
      <c r="H17" s="1800"/>
      <c r="I17" s="1803"/>
      <c r="J17" s="1754"/>
      <c r="K17" s="1754"/>
      <c r="L17" s="1812"/>
      <c r="M17" s="1754"/>
      <c r="N17" s="1754"/>
      <c r="O17" s="1754"/>
      <c r="P17" s="1754"/>
      <c r="Q17" s="1754"/>
      <c r="R17" s="1754"/>
      <c r="S17" s="1754"/>
      <c r="T17" s="1754"/>
      <c r="U17" s="1775">
        <f>+R17+S17-T17</f>
        <v>0</v>
      </c>
      <c r="V17" s="121"/>
      <c r="W17" s="6054">
        <f>X17+Y17</f>
        <v>0</v>
      </c>
      <c r="X17" s="2020"/>
      <c r="Y17" s="2020"/>
      <c r="Z17" s="2020"/>
      <c r="AA17" s="2020"/>
      <c r="AB17" s="2020"/>
      <c r="AC17" s="2020"/>
      <c r="AD17" s="2020"/>
      <c r="AE17" s="2023">
        <f t="shared" si="0"/>
        <v>0</v>
      </c>
      <c r="AF17" s="1580">
        <f>Y17+AA17</f>
        <v>0</v>
      </c>
      <c r="AG17" s="121"/>
      <c r="AH17" s="5919"/>
      <c r="AI17" s="5919"/>
      <c r="AJ17" s="5919"/>
      <c r="AK17" s="121"/>
      <c r="AL17" s="164"/>
    </row>
    <row r="18" spans="1:38" s="99" customFormat="1" ht="13.2">
      <c r="A18" s="164"/>
      <c r="B18" s="121"/>
      <c r="C18" s="6333" t="s">
        <v>3461</v>
      </c>
      <c r="D18" s="1388"/>
      <c r="E18" s="1388"/>
      <c r="F18" s="1772" t="b">
        <v>0</v>
      </c>
      <c r="G18" s="1800"/>
      <c r="H18" s="1800"/>
      <c r="I18" s="1803"/>
      <c r="J18" s="1754"/>
      <c r="K18" s="1754"/>
      <c r="L18" s="1812"/>
      <c r="M18" s="1754"/>
      <c r="N18" s="1754"/>
      <c r="O18" s="1754"/>
      <c r="P18" s="1754"/>
      <c r="Q18" s="1754"/>
      <c r="R18" s="1754"/>
      <c r="S18" s="1754"/>
      <c r="T18" s="1754"/>
      <c r="U18" s="1775">
        <f t="shared" ref="U18:U47" si="1">+R18+S18-T18</f>
        <v>0</v>
      </c>
      <c r="V18" s="121"/>
      <c r="W18" s="6054">
        <f t="shared" ref="W18:W47" si="2">X18+Y18</f>
        <v>0</v>
      </c>
      <c r="X18" s="2020"/>
      <c r="Y18" s="2020"/>
      <c r="Z18" s="2020"/>
      <c r="AA18" s="2020"/>
      <c r="AB18" s="2020"/>
      <c r="AC18" s="2020"/>
      <c r="AD18" s="2020"/>
      <c r="AE18" s="2023">
        <f t="shared" si="0"/>
        <v>0</v>
      </c>
      <c r="AF18" s="1580">
        <f t="shared" ref="AF18:AF47" si="3">Y18+AA18</f>
        <v>0</v>
      </c>
      <c r="AG18" s="121"/>
      <c r="AH18" s="5919"/>
      <c r="AI18" s="5919"/>
      <c r="AJ18" s="5919"/>
      <c r="AK18" s="121"/>
      <c r="AL18" s="164"/>
    </row>
    <row r="19" spans="1:38" s="99" customFormat="1" ht="13.2">
      <c r="A19" s="164"/>
      <c r="B19" s="121"/>
      <c r="C19" s="6333" t="s">
        <v>3461</v>
      </c>
      <c r="D19" s="1388"/>
      <c r="E19" s="1388"/>
      <c r="F19" s="1772" t="b">
        <v>0</v>
      </c>
      <c r="G19" s="1800"/>
      <c r="H19" s="1800"/>
      <c r="I19" s="1803"/>
      <c r="J19" s="1754"/>
      <c r="K19" s="1754"/>
      <c r="L19" s="1812"/>
      <c r="M19" s="1754"/>
      <c r="N19" s="1754"/>
      <c r="O19" s="1754"/>
      <c r="P19" s="1754"/>
      <c r="Q19" s="1754"/>
      <c r="R19" s="1754"/>
      <c r="S19" s="1754"/>
      <c r="T19" s="1754"/>
      <c r="U19" s="1775">
        <f t="shared" si="1"/>
        <v>0</v>
      </c>
      <c r="V19" s="121"/>
      <c r="W19" s="6054">
        <f t="shared" si="2"/>
        <v>0</v>
      </c>
      <c r="X19" s="2020"/>
      <c r="Y19" s="2020"/>
      <c r="Z19" s="2020"/>
      <c r="AA19" s="2020"/>
      <c r="AB19" s="2020"/>
      <c r="AC19" s="2020"/>
      <c r="AD19" s="2020"/>
      <c r="AE19" s="2023">
        <f t="shared" si="0"/>
        <v>0</v>
      </c>
      <c r="AF19" s="1580">
        <f t="shared" si="3"/>
        <v>0</v>
      </c>
      <c r="AG19" s="121"/>
      <c r="AH19" s="5919"/>
      <c r="AI19" s="5919"/>
      <c r="AJ19" s="5919"/>
      <c r="AK19" s="121"/>
      <c r="AL19" s="164"/>
    </row>
    <row r="20" spans="1:38" s="99" customFormat="1" ht="13.2">
      <c r="A20" s="164"/>
      <c r="B20" s="121"/>
      <c r="C20" s="6333" t="s">
        <v>3461</v>
      </c>
      <c r="D20" s="1388"/>
      <c r="E20" s="1388"/>
      <c r="F20" s="1772" t="b">
        <v>0</v>
      </c>
      <c r="G20" s="1800"/>
      <c r="H20" s="1800"/>
      <c r="I20" s="1803"/>
      <c r="J20" s="1754"/>
      <c r="K20" s="1754"/>
      <c r="L20" s="1812"/>
      <c r="M20" s="1754"/>
      <c r="N20" s="1754"/>
      <c r="O20" s="1754"/>
      <c r="P20" s="1754"/>
      <c r="Q20" s="1754"/>
      <c r="R20" s="1754"/>
      <c r="S20" s="1754"/>
      <c r="T20" s="1754"/>
      <c r="U20" s="1775">
        <f>+R20+S20-T20</f>
        <v>0</v>
      </c>
      <c r="V20" s="121"/>
      <c r="W20" s="6054">
        <f t="shared" si="2"/>
        <v>0</v>
      </c>
      <c r="X20" s="2020"/>
      <c r="Y20" s="2020"/>
      <c r="Z20" s="2020"/>
      <c r="AA20" s="2020"/>
      <c r="AB20" s="2020"/>
      <c r="AC20" s="2020"/>
      <c r="AD20" s="2020"/>
      <c r="AE20" s="2023">
        <f t="shared" si="0"/>
        <v>0</v>
      </c>
      <c r="AF20" s="1580">
        <f t="shared" si="3"/>
        <v>0</v>
      </c>
      <c r="AG20" s="121"/>
      <c r="AH20" s="5919"/>
      <c r="AI20" s="5919"/>
      <c r="AJ20" s="5919"/>
      <c r="AK20" s="121"/>
      <c r="AL20" s="164"/>
    </row>
    <row r="21" spans="1:38" s="99" customFormat="1" ht="13.2">
      <c r="A21" s="164"/>
      <c r="B21" s="121"/>
      <c r="C21" s="6333" t="s">
        <v>3461</v>
      </c>
      <c r="D21" s="1388"/>
      <c r="E21" s="1388"/>
      <c r="F21" s="1772" t="b">
        <v>0</v>
      </c>
      <c r="G21" s="1800"/>
      <c r="H21" s="1800"/>
      <c r="I21" s="1803"/>
      <c r="J21" s="1754"/>
      <c r="K21" s="1754"/>
      <c r="L21" s="1812"/>
      <c r="M21" s="1754"/>
      <c r="N21" s="1754"/>
      <c r="O21" s="1754"/>
      <c r="P21" s="1754"/>
      <c r="Q21" s="1754"/>
      <c r="R21" s="1754"/>
      <c r="S21" s="1754"/>
      <c r="T21" s="1754"/>
      <c r="U21" s="1775">
        <f t="shared" si="1"/>
        <v>0</v>
      </c>
      <c r="V21" s="121"/>
      <c r="W21" s="6054">
        <f t="shared" si="2"/>
        <v>0</v>
      </c>
      <c r="X21" s="2020"/>
      <c r="Y21" s="2020"/>
      <c r="Z21" s="2020"/>
      <c r="AA21" s="2020"/>
      <c r="AB21" s="2020"/>
      <c r="AC21" s="2020"/>
      <c r="AD21" s="2020"/>
      <c r="AE21" s="2023">
        <f t="shared" si="0"/>
        <v>0</v>
      </c>
      <c r="AF21" s="1580">
        <f t="shared" si="3"/>
        <v>0</v>
      </c>
      <c r="AG21" s="121"/>
      <c r="AH21" s="5919"/>
      <c r="AI21" s="5919"/>
      <c r="AJ21" s="5919"/>
      <c r="AK21" s="121"/>
      <c r="AL21" s="164"/>
    </row>
    <row r="22" spans="1:38" s="99" customFormat="1" ht="13.2">
      <c r="A22" s="164"/>
      <c r="B22" s="121"/>
      <c r="C22" s="6333" t="s">
        <v>3461</v>
      </c>
      <c r="D22" s="1388"/>
      <c r="E22" s="1388"/>
      <c r="F22" s="1772" t="b">
        <v>0</v>
      </c>
      <c r="G22" s="1800"/>
      <c r="H22" s="1800"/>
      <c r="I22" s="1803"/>
      <c r="J22" s="1754"/>
      <c r="K22" s="1754"/>
      <c r="L22" s="1812"/>
      <c r="M22" s="1754"/>
      <c r="N22" s="1754"/>
      <c r="O22" s="1754"/>
      <c r="P22" s="1754"/>
      <c r="Q22" s="1754"/>
      <c r="R22" s="1754"/>
      <c r="S22" s="1754"/>
      <c r="T22" s="1754"/>
      <c r="U22" s="1775">
        <f t="shared" si="1"/>
        <v>0</v>
      </c>
      <c r="V22" s="121"/>
      <c r="W22" s="6054">
        <f t="shared" si="2"/>
        <v>0</v>
      </c>
      <c r="X22" s="2020"/>
      <c r="Y22" s="2020"/>
      <c r="Z22" s="2020"/>
      <c r="AA22" s="2020"/>
      <c r="AB22" s="2020"/>
      <c r="AC22" s="2020"/>
      <c r="AD22" s="2020"/>
      <c r="AE22" s="2023">
        <f t="shared" si="0"/>
        <v>0</v>
      </c>
      <c r="AF22" s="1580">
        <f t="shared" si="3"/>
        <v>0</v>
      </c>
      <c r="AG22" s="121"/>
      <c r="AH22" s="5919"/>
      <c r="AI22" s="5919"/>
      <c r="AJ22" s="5919"/>
      <c r="AK22" s="121"/>
      <c r="AL22" s="164"/>
    </row>
    <row r="23" spans="1:38" s="99" customFormat="1" ht="13.2">
      <c r="A23" s="164"/>
      <c r="B23" s="121"/>
      <c r="C23" s="6333" t="s">
        <v>3461</v>
      </c>
      <c r="D23" s="1388"/>
      <c r="E23" s="1388"/>
      <c r="F23" s="1772" t="b">
        <v>0</v>
      </c>
      <c r="G23" s="1800"/>
      <c r="H23" s="1800"/>
      <c r="I23" s="1803"/>
      <c r="J23" s="1754"/>
      <c r="K23" s="1754"/>
      <c r="L23" s="1812"/>
      <c r="M23" s="1754"/>
      <c r="N23" s="1754"/>
      <c r="O23" s="1754"/>
      <c r="P23" s="1754"/>
      <c r="Q23" s="1754"/>
      <c r="R23" s="1754"/>
      <c r="S23" s="1754"/>
      <c r="T23" s="1754"/>
      <c r="U23" s="1775">
        <f t="shared" si="1"/>
        <v>0</v>
      </c>
      <c r="V23" s="121"/>
      <c r="W23" s="6054">
        <f t="shared" si="2"/>
        <v>0</v>
      </c>
      <c r="X23" s="2020"/>
      <c r="Y23" s="2020"/>
      <c r="Z23" s="2020"/>
      <c r="AA23" s="2020"/>
      <c r="AB23" s="2020"/>
      <c r="AC23" s="2020"/>
      <c r="AD23" s="2020"/>
      <c r="AE23" s="2023">
        <f t="shared" si="0"/>
        <v>0</v>
      </c>
      <c r="AF23" s="1580">
        <f t="shared" si="3"/>
        <v>0</v>
      </c>
      <c r="AG23" s="121"/>
      <c r="AH23" s="5919"/>
      <c r="AI23" s="5919"/>
      <c r="AJ23" s="5919"/>
      <c r="AK23" s="121"/>
      <c r="AL23" s="164"/>
    </row>
    <row r="24" spans="1:38" s="99" customFormat="1" ht="13.2">
      <c r="A24" s="164"/>
      <c r="B24" s="121"/>
      <c r="C24" s="6333" t="s">
        <v>3461</v>
      </c>
      <c r="D24" s="1388"/>
      <c r="E24" s="1388"/>
      <c r="F24" s="1772" t="b">
        <v>0</v>
      </c>
      <c r="G24" s="1800"/>
      <c r="H24" s="1800"/>
      <c r="I24" s="1803"/>
      <c r="J24" s="1754"/>
      <c r="K24" s="1754"/>
      <c r="L24" s="1812"/>
      <c r="M24" s="1754"/>
      <c r="N24" s="1754"/>
      <c r="O24" s="1754"/>
      <c r="P24" s="1754"/>
      <c r="Q24" s="1754"/>
      <c r="R24" s="1754"/>
      <c r="S24" s="1754"/>
      <c r="T24" s="1754"/>
      <c r="U24" s="1775">
        <f t="shared" si="1"/>
        <v>0</v>
      </c>
      <c r="V24" s="121"/>
      <c r="W24" s="6054">
        <f t="shared" si="2"/>
        <v>0</v>
      </c>
      <c r="X24" s="2020"/>
      <c r="Y24" s="2020"/>
      <c r="Z24" s="2020"/>
      <c r="AA24" s="2020"/>
      <c r="AB24" s="2020"/>
      <c r="AC24" s="2020"/>
      <c r="AD24" s="2020"/>
      <c r="AE24" s="2023">
        <f t="shared" si="0"/>
        <v>0</v>
      </c>
      <c r="AF24" s="1580">
        <f t="shared" si="3"/>
        <v>0</v>
      </c>
      <c r="AG24" s="121"/>
      <c r="AH24" s="5919"/>
      <c r="AI24" s="5919"/>
      <c r="AJ24" s="5919"/>
      <c r="AK24" s="121"/>
      <c r="AL24" s="164"/>
    </row>
    <row r="25" spans="1:38" s="99" customFormat="1" ht="13.2">
      <c r="A25" s="164"/>
      <c r="B25" s="121"/>
      <c r="C25" s="6333" t="s">
        <v>3461</v>
      </c>
      <c r="D25" s="1388"/>
      <c r="E25" s="1388"/>
      <c r="F25" s="1772" t="b">
        <v>0</v>
      </c>
      <c r="G25" s="1800"/>
      <c r="H25" s="1800"/>
      <c r="I25" s="1803"/>
      <c r="J25" s="1754"/>
      <c r="K25" s="1754"/>
      <c r="L25" s="1812"/>
      <c r="M25" s="1754"/>
      <c r="N25" s="1754"/>
      <c r="O25" s="1754"/>
      <c r="P25" s="1754"/>
      <c r="Q25" s="1754"/>
      <c r="R25" s="1754"/>
      <c r="S25" s="1754"/>
      <c r="T25" s="1754"/>
      <c r="U25" s="1775">
        <f t="shared" si="1"/>
        <v>0</v>
      </c>
      <c r="V25" s="121"/>
      <c r="W25" s="6054">
        <f t="shared" si="2"/>
        <v>0</v>
      </c>
      <c r="X25" s="2020"/>
      <c r="Y25" s="2020"/>
      <c r="Z25" s="2020"/>
      <c r="AA25" s="2020"/>
      <c r="AB25" s="2020"/>
      <c r="AC25" s="2020"/>
      <c r="AD25" s="2020"/>
      <c r="AE25" s="2023">
        <f t="shared" si="0"/>
        <v>0</v>
      </c>
      <c r="AF25" s="1580">
        <f t="shared" si="3"/>
        <v>0</v>
      </c>
      <c r="AG25" s="121"/>
      <c r="AH25" s="5919"/>
      <c r="AI25" s="5919"/>
      <c r="AJ25" s="5919"/>
      <c r="AK25" s="121"/>
      <c r="AL25" s="164"/>
    </row>
    <row r="26" spans="1:38" s="99" customFormat="1" ht="13.2">
      <c r="A26" s="164"/>
      <c r="B26" s="121"/>
      <c r="C26" s="6333" t="s">
        <v>3461</v>
      </c>
      <c r="D26" s="1388"/>
      <c r="E26" s="1388"/>
      <c r="F26" s="1772" t="b">
        <v>0</v>
      </c>
      <c r="G26" s="1800"/>
      <c r="H26" s="1800"/>
      <c r="I26" s="1803"/>
      <c r="J26" s="1754"/>
      <c r="K26" s="1754"/>
      <c r="L26" s="1812"/>
      <c r="M26" s="1754"/>
      <c r="N26" s="1754"/>
      <c r="O26" s="1754"/>
      <c r="P26" s="1754"/>
      <c r="Q26" s="1754"/>
      <c r="R26" s="1754"/>
      <c r="S26" s="1754"/>
      <c r="T26" s="1754"/>
      <c r="U26" s="1775">
        <f t="shared" si="1"/>
        <v>0</v>
      </c>
      <c r="V26" s="121"/>
      <c r="W26" s="6054">
        <f t="shared" si="2"/>
        <v>0</v>
      </c>
      <c r="X26" s="2020"/>
      <c r="Y26" s="2020"/>
      <c r="Z26" s="2020"/>
      <c r="AA26" s="2020"/>
      <c r="AB26" s="2020"/>
      <c r="AC26" s="2020"/>
      <c r="AD26" s="2020"/>
      <c r="AE26" s="2023">
        <f t="shared" si="0"/>
        <v>0</v>
      </c>
      <c r="AF26" s="1580">
        <f t="shared" si="3"/>
        <v>0</v>
      </c>
      <c r="AG26" s="121"/>
      <c r="AH26" s="5919"/>
      <c r="AI26" s="5919"/>
      <c r="AJ26" s="5919"/>
      <c r="AK26" s="121"/>
      <c r="AL26" s="164"/>
    </row>
    <row r="27" spans="1:38" s="99" customFormat="1" ht="13.2">
      <c r="A27" s="164"/>
      <c r="B27" s="121"/>
      <c r="C27" s="6333" t="s">
        <v>3461</v>
      </c>
      <c r="D27" s="1388"/>
      <c r="E27" s="1388"/>
      <c r="F27" s="1772" t="b">
        <v>0</v>
      </c>
      <c r="G27" s="1800"/>
      <c r="H27" s="1800"/>
      <c r="I27" s="1803"/>
      <c r="J27" s="1754"/>
      <c r="K27" s="1754"/>
      <c r="L27" s="1812"/>
      <c r="M27" s="1754"/>
      <c r="N27" s="1754"/>
      <c r="O27" s="1754"/>
      <c r="P27" s="1754"/>
      <c r="Q27" s="1754"/>
      <c r="R27" s="1754"/>
      <c r="S27" s="1754"/>
      <c r="T27" s="1754"/>
      <c r="U27" s="1775">
        <f t="shared" si="1"/>
        <v>0</v>
      </c>
      <c r="V27" s="121"/>
      <c r="W27" s="6054">
        <f t="shared" si="2"/>
        <v>0</v>
      </c>
      <c r="X27" s="2020"/>
      <c r="Y27" s="2020"/>
      <c r="Z27" s="2020"/>
      <c r="AA27" s="2020"/>
      <c r="AB27" s="2020"/>
      <c r="AC27" s="2020"/>
      <c r="AD27" s="2020"/>
      <c r="AE27" s="2023">
        <f t="shared" si="0"/>
        <v>0</v>
      </c>
      <c r="AF27" s="1580">
        <f t="shared" si="3"/>
        <v>0</v>
      </c>
      <c r="AG27" s="121"/>
      <c r="AH27" s="5919"/>
      <c r="AI27" s="5919"/>
      <c r="AJ27" s="5919"/>
      <c r="AK27" s="121"/>
      <c r="AL27" s="164"/>
    </row>
    <row r="28" spans="1:38" s="99" customFormat="1" ht="13.2">
      <c r="A28" s="164"/>
      <c r="B28" s="121"/>
      <c r="C28" s="6333" t="s">
        <v>3461</v>
      </c>
      <c r="D28" s="1388"/>
      <c r="E28" s="1388"/>
      <c r="F28" s="1772" t="b">
        <v>0</v>
      </c>
      <c r="G28" s="1800"/>
      <c r="H28" s="1800"/>
      <c r="I28" s="1803"/>
      <c r="J28" s="1754"/>
      <c r="K28" s="1754"/>
      <c r="L28" s="1812"/>
      <c r="M28" s="1754"/>
      <c r="N28" s="1754"/>
      <c r="O28" s="1754"/>
      <c r="P28" s="1754"/>
      <c r="Q28" s="1754"/>
      <c r="R28" s="1754"/>
      <c r="S28" s="1754"/>
      <c r="T28" s="1754"/>
      <c r="U28" s="1775">
        <f t="shared" si="1"/>
        <v>0</v>
      </c>
      <c r="V28" s="121"/>
      <c r="W28" s="6054">
        <f t="shared" si="2"/>
        <v>0</v>
      </c>
      <c r="X28" s="2020"/>
      <c r="Y28" s="2020"/>
      <c r="Z28" s="2020"/>
      <c r="AA28" s="2020"/>
      <c r="AB28" s="2020"/>
      <c r="AC28" s="2020"/>
      <c r="AD28" s="2020"/>
      <c r="AE28" s="2023">
        <f t="shared" si="0"/>
        <v>0</v>
      </c>
      <c r="AF28" s="1580">
        <f t="shared" si="3"/>
        <v>0</v>
      </c>
      <c r="AG28" s="121"/>
      <c r="AH28" s="5919"/>
      <c r="AI28" s="5919"/>
      <c r="AJ28" s="5919"/>
      <c r="AK28" s="121"/>
      <c r="AL28" s="164"/>
    </row>
    <row r="29" spans="1:38" s="99" customFormat="1" ht="13.2">
      <c r="A29" s="164"/>
      <c r="B29" s="121"/>
      <c r="C29" s="6333" t="s">
        <v>3461</v>
      </c>
      <c r="D29" s="1388"/>
      <c r="E29" s="1388"/>
      <c r="F29" s="1772" t="b">
        <v>0</v>
      </c>
      <c r="G29" s="1800"/>
      <c r="H29" s="1800"/>
      <c r="I29" s="1803"/>
      <c r="J29" s="1754"/>
      <c r="K29" s="1754"/>
      <c r="L29" s="1812"/>
      <c r="M29" s="1754"/>
      <c r="N29" s="1754"/>
      <c r="O29" s="1754"/>
      <c r="P29" s="1754"/>
      <c r="Q29" s="1754"/>
      <c r="R29" s="1754"/>
      <c r="S29" s="1754"/>
      <c r="T29" s="1754"/>
      <c r="U29" s="1775">
        <f t="shared" si="1"/>
        <v>0</v>
      </c>
      <c r="V29" s="121"/>
      <c r="W29" s="6054">
        <f t="shared" si="2"/>
        <v>0</v>
      </c>
      <c r="X29" s="2020"/>
      <c r="Y29" s="2020"/>
      <c r="Z29" s="2020"/>
      <c r="AA29" s="2020"/>
      <c r="AB29" s="2020"/>
      <c r="AC29" s="2020"/>
      <c r="AD29" s="2020"/>
      <c r="AE29" s="2023">
        <f t="shared" si="0"/>
        <v>0</v>
      </c>
      <c r="AF29" s="1580">
        <f t="shared" si="3"/>
        <v>0</v>
      </c>
      <c r="AG29" s="121"/>
      <c r="AH29" s="5919"/>
      <c r="AI29" s="5919"/>
      <c r="AJ29" s="5919"/>
      <c r="AK29" s="121"/>
      <c r="AL29" s="164"/>
    </row>
    <row r="30" spans="1:38" s="99" customFormat="1" ht="13.2">
      <c r="A30" s="164"/>
      <c r="B30" s="121"/>
      <c r="C30" s="6333" t="s">
        <v>3461</v>
      </c>
      <c r="D30" s="1388"/>
      <c r="E30" s="1388"/>
      <c r="F30" s="1772" t="b">
        <v>0</v>
      </c>
      <c r="G30" s="1800"/>
      <c r="H30" s="1800"/>
      <c r="I30" s="1803"/>
      <c r="J30" s="1754"/>
      <c r="K30" s="1754"/>
      <c r="L30" s="1812"/>
      <c r="M30" s="1754"/>
      <c r="N30" s="1754"/>
      <c r="O30" s="1754"/>
      <c r="P30" s="1754"/>
      <c r="Q30" s="1754"/>
      <c r="R30" s="1754"/>
      <c r="S30" s="1754"/>
      <c r="T30" s="1754"/>
      <c r="U30" s="1775">
        <f t="shared" si="1"/>
        <v>0</v>
      </c>
      <c r="V30" s="121"/>
      <c r="W30" s="6054">
        <f t="shared" si="2"/>
        <v>0</v>
      </c>
      <c r="X30" s="2020"/>
      <c r="Y30" s="2020"/>
      <c r="Z30" s="2020"/>
      <c r="AA30" s="2020"/>
      <c r="AB30" s="2020"/>
      <c r="AC30" s="2020"/>
      <c r="AD30" s="2020"/>
      <c r="AE30" s="2023">
        <f t="shared" si="0"/>
        <v>0</v>
      </c>
      <c r="AF30" s="1580">
        <f t="shared" si="3"/>
        <v>0</v>
      </c>
      <c r="AG30" s="121"/>
      <c r="AH30" s="5919"/>
      <c r="AI30" s="5919"/>
      <c r="AJ30" s="5919"/>
      <c r="AK30" s="121"/>
      <c r="AL30" s="164"/>
    </row>
    <row r="31" spans="1:38" s="99" customFormat="1" ht="13.2">
      <c r="A31" s="164"/>
      <c r="B31" s="121"/>
      <c r="C31" s="6333" t="s">
        <v>3461</v>
      </c>
      <c r="D31" s="1388"/>
      <c r="E31" s="1388"/>
      <c r="F31" s="1772" t="b">
        <v>0</v>
      </c>
      <c r="G31" s="1800"/>
      <c r="H31" s="1800"/>
      <c r="I31" s="1803"/>
      <c r="J31" s="1754"/>
      <c r="K31" s="1754"/>
      <c r="L31" s="1812"/>
      <c r="M31" s="1754"/>
      <c r="N31" s="1754"/>
      <c r="O31" s="1754"/>
      <c r="P31" s="1754"/>
      <c r="Q31" s="1754"/>
      <c r="R31" s="1754"/>
      <c r="S31" s="1754"/>
      <c r="T31" s="1754"/>
      <c r="U31" s="1775">
        <f t="shared" si="1"/>
        <v>0</v>
      </c>
      <c r="V31" s="121"/>
      <c r="W31" s="6054">
        <f t="shared" si="2"/>
        <v>0</v>
      </c>
      <c r="X31" s="2020"/>
      <c r="Y31" s="2020"/>
      <c r="Z31" s="2020"/>
      <c r="AA31" s="2020"/>
      <c r="AB31" s="2020"/>
      <c r="AC31" s="2020"/>
      <c r="AD31" s="2020"/>
      <c r="AE31" s="2023">
        <f t="shared" si="0"/>
        <v>0</v>
      </c>
      <c r="AF31" s="1580">
        <f t="shared" si="3"/>
        <v>0</v>
      </c>
      <c r="AG31" s="121"/>
      <c r="AH31" s="5919"/>
      <c r="AI31" s="5919"/>
      <c r="AJ31" s="5919"/>
      <c r="AK31" s="121"/>
      <c r="AL31" s="164"/>
    </row>
    <row r="32" spans="1:38" s="99" customFormat="1" ht="13.2">
      <c r="A32" s="164"/>
      <c r="B32" s="121"/>
      <c r="C32" s="6333" t="s">
        <v>3461</v>
      </c>
      <c r="D32" s="1388"/>
      <c r="E32" s="1388"/>
      <c r="F32" s="1772" t="b">
        <v>0</v>
      </c>
      <c r="G32" s="1800"/>
      <c r="H32" s="1800"/>
      <c r="I32" s="1803"/>
      <c r="J32" s="1754"/>
      <c r="K32" s="1754"/>
      <c r="L32" s="1812"/>
      <c r="M32" s="1754"/>
      <c r="N32" s="1754"/>
      <c r="O32" s="1754"/>
      <c r="P32" s="1754"/>
      <c r="Q32" s="1754"/>
      <c r="R32" s="1754"/>
      <c r="S32" s="1754"/>
      <c r="T32" s="1754"/>
      <c r="U32" s="1775">
        <f t="shared" si="1"/>
        <v>0</v>
      </c>
      <c r="V32" s="121"/>
      <c r="W32" s="6054">
        <f t="shared" si="2"/>
        <v>0</v>
      </c>
      <c r="X32" s="2020"/>
      <c r="Y32" s="2020"/>
      <c r="Z32" s="2020"/>
      <c r="AA32" s="2020"/>
      <c r="AB32" s="2020"/>
      <c r="AC32" s="2020"/>
      <c r="AD32" s="2020"/>
      <c r="AE32" s="2023">
        <f t="shared" si="0"/>
        <v>0</v>
      </c>
      <c r="AF32" s="1580">
        <f t="shared" si="3"/>
        <v>0</v>
      </c>
      <c r="AG32" s="121"/>
      <c r="AH32" s="5919"/>
      <c r="AI32" s="5919"/>
      <c r="AJ32" s="5919"/>
      <c r="AK32" s="121"/>
      <c r="AL32" s="164"/>
    </row>
    <row r="33" spans="1:38" s="99" customFormat="1" ht="13.2">
      <c r="A33" s="164"/>
      <c r="B33" s="121"/>
      <c r="C33" s="6333" t="s">
        <v>3461</v>
      </c>
      <c r="D33" s="1388"/>
      <c r="E33" s="1388"/>
      <c r="F33" s="1772" t="b">
        <v>0</v>
      </c>
      <c r="G33" s="1800"/>
      <c r="H33" s="1800"/>
      <c r="I33" s="1803"/>
      <c r="J33" s="1754"/>
      <c r="K33" s="1754"/>
      <c r="L33" s="1812"/>
      <c r="M33" s="1754"/>
      <c r="N33" s="1754"/>
      <c r="O33" s="1754"/>
      <c r="P33" s="1754"/>
      <c r="Q33" s="1754"/>
      <c r="R33" s="1754"/>
      <c r="S33" s="1754"/>
      <c r="T33" s="1754"/>
      <c r="U33" s="1775">
        <f t="shared" si="1"/>
        <v>0</v>
      </c>
      <c r="V33" s="121"/>
      <c r="W33" s="6054">
        <f t="shared" si="2"/>
        <v>0</v>
      </c>
      <c r="X33" s="2020"/>
      <c r="Y33" s="2020"/>
      <c r="Z33" s="2020"/>
      <c r="AA33" s="2020"/>
      <c r="AB33" s="2020"/>
      <c r="AC33" s="2020"/>
      <c r="AD33" s="2020"/>
      <c r="AE33" s="2023">
        <f t="shared" si="0"/>
        <v>0</v>
      </c>
      <c r="AF33" s="1580">
        <f t="shared" si="3"/>
        <v>0</v>
      </c>
      <c r="AG33" s="121"/>
      <c r="AH33" s="5919"/>
      <c r="AI33" s="5919"/>
      <c r="AJ33" s="5919"/>
      <c r="AK33" s="121"/>
      <c r="AL33" s="164"/>
    </row>
    <row r="34" spans="1:38" s="99" customFormat="1" ht="13.2">
      <c r="A34" s="164"/>
      <c r="B34" s="121"/>
      <c r="C34" s="6333" t="s">
        <v>3461</v>
      </c>
      <c r="D34" s="1388"/>
      <c r="E34" s="1388"/>
      <c r="F34" s="1772" t="b">
        <v>0</v>
      </c>
      <c r="G34" s="1800"/>
      <c r="H34" s="1800"/>
      <c r="I34" s="1803"/>
      <c r="J34" s="1754"/>
      <c r="K34" s="1754"/>
      <c r="L34" s="1812"/>
      <c r="M34" s="1754"/>
      <c r="N34" s="1754"/>
      <c r="O34" s="1754"/>
      <c r="P34" s="1754"/>
      <c r="Q34" s="1754"/>
      <c r="R34" s="1754"/>
      <c r="S34" s="1754"/>
      <c r="T34" s="1754"/>
      <c r="U34" s="1775">
        <f t="shared" si="1"/>
        <v>0</v>
      </c>
      <c r="V34" s="121"/>
      <c r="W34" s="6054">
        <f t="shared" si="2"/>
        <v>0</v>
      </c>
      <c r="X34" s="2020"/>
      <c r="Y34" s="2020"/>
      <c r="Z34" s="2020"/>
      <c r="AA34" s="2020"/>
      <c r="AB34" s="2020"/>
      <c r="AC34" s="2020"/>
      <c r="AD34" s="2020"/>
      <c r="AE34" s="2023">
        <f t="shared" si="0"/>
        <v>0</v>
      </c>
      <c r="AF34" s="1580">
        <f t="shared" si="3"/>
        <v>0</v>
      </c>
      <c r="AG34" s="121"/>
      <c r="AH34" s="5919"/>
      <c r="AI34" s="5919"/>
      <c r="AJ34" s="5919"/>
      <c r="AK34" s="121"/>
      <c r="AL34" s="164"/>
    </row>
    <row r="35" spans="1:38" s="99" customFormat="1" ht="13.2">
      <c r="A35" s="164"/>
      <c r="B35" s="121"/>
      <c r="C35" s="6333" t="s">
        <v>3461</v>
      </c>
      <c r="D35" s="1388"/>
      <c r="E35" s="1388"/>
      <c r="F35" s="1772" t="b">
        <v>0</v>
      </c>
      <c r="G35" s="1800"/>
      <c r="H35" s="1800"/>
      <c r="I35" s="1803"/>
      <c r="J35" s="1754"/>
      <c r="K35" s="1754"/>
      <c r="L35" s="1812"/>
      <c r="M35" s="1754"/>
      <c r="N35" s="1754"/>
      <c r="O35" s="1754"/>
      <c r="P35" s="1754"/>
      <c r="Q35" s="1754"/>
      <c r="R35" s="1754"/>
      <c r="S35" s="1754"/>
      <c r="T35" s="1754"/>
      <c r="U35" s="1775">
        <f t="shared" si="1"/>
        <v>0</v>
      </c>
      <c r="V35" s="121"/>
      <c r="W35" s="6054">
        <f t="shared" si="2"/>
        <v>0</v>
      </c>
      <c r="X35" s="2020"/>
      <c r="Y35" s="2020"/>
      <c r="Z35" s="2020"/>
      <c r="AA35" s="2020"/>
      <c r="AB35" s="2020"/>
      <c r="AC35" s="2020"/>
      <c r="AD35" s="2020"/>
      <c r="AE35" s="2023">
        <f t="shared" si="0"/>
        <v>0</v>
      </c>
      <c r="AF35" s="1580">
        <f t="shared" si="3"/>
        <v>0</v>
      </c>
      <c r="AG35" s="121"/>
      <c r="AH35" s="5919"/>
      <c r="AI35" s="5919"/>
      <c r="AJ35" s="5919"/>
      <c r="AK35" s="121"/>
      <c r="AL35" s="164"/>
    </row>
    <row r="36" spans="1:38" s="99" customFormat="1" ht="13.2">
      <c r="A36" s="164"/>
      <c r="B36" s="121"/>
      <c r="C36" s="6333" t="s">
        <v>3461</v>
      </c>
      <c r="D36" s="1388"/>
      <c r="E36" s="1388"/>
      <c r="F36" s="1772" t="b">
        <v>0</v>
      </c>
      <c r="G36" s="1800"/>
      <c r="H36" s="1800"/>
      <c r="I36" s="1803"/>
      <c r="J36" s="1754"/>
      <c r="K36" s="1754"/>
      <c r="L36" s="1812"/>
      <c r="M36" s="1754"/>
      <c r="N36" s="1754"/>
      <c r="O36" s="1754"/>
      <c r="P36" s="1754"/>
      <c r="Q36" s="1754"/>
      <c r="R36" s="1754"/>
      <c r="S36" s="1754"/>
      <c r="T36" s="1754"/>
      <c r="U36" s="1775">
        <f t="shared" si="1"/>
        <v>0</v>
      </c>
      <c r="V36" s="121"/>
      <c r="W36" s="6054">
        <f t="shared" si="2"/>
        <v>0</v>
      </c>
      <c r="X36" s="2020"/>
      <c r="Y36" s="2020"/>
      <c r="Z36" s="2020"/>
      <c r="AA36" s="2020"/>
      <c r="AB36" s="2020"/>
      <c r="AC36" s="2020"/>
      <c r="AD36" s="2020"/>
      <c r="AE36" s="2023">
        <f t="shared" si="0"/>
        <v>0</v>
      </c>
      <c r="AF36" s="1580">
        <f t="shared" si="3"/>
        <v>0</v>
      </c>
      <c r="AG36" s="121"/>
      <c r="AH36" s="5919"/>
      <c r="AI36" s="5919"/>
      <c r="AJ36" s="5919"/>
      <c r="AK36" s="121"/>
      <c r="AL36" s="164"/>
    </row>
    <row r="37" spans="1:38" s="99" customFormat="1" ht="13.2">
      <c r="A37" s="164"/>
      <c r="B37" s="121"/>
      <c r="C37" s="6333" t="s">
        <v>3461</v>
      </c>
      <c r="D37" s="1388"/>
      <c r="E37" s="1388"/>
      <c r="F37" s="1772" t="b">
        <v>0</v>
      </c>
      <c r="G37" s="1800"/>
      <c r="H37" s="1800"/>
      <c r="I37" s="1803"/>
      <c r="J37" s="1754"/>
      <c r="K37" s="1754"/>
      <c r="L37" s="1812"/>
      <c r="M37" s="1754"/>
      <c r="N37" s="1754"/>
      <c r="O37" s="1754"/>
      <c r="P37" s="1754"/>
      <c r="Q37" s="1754"/>
      <c r="R37" s="1754"/>
      <c r="S37" s="1754"/>
      <c r="T37" s="1754"/>
      <c r="U37" s="1775">
        <f t="shared" si="1"/>
        <v>0</v>
      </c>
      <c r="V37" s="121"/>
      <c r="W37" s="6054">
        <f t="shared" si="2"/>
        <v>0</v>
      </c>
      <c r="X37" s="2020"/>
      <c r="Y37" s="2020"/>
      <c r="Z37" s="2020"/>
      <c r="AA37" s="2020"/>
      <c r="AB37" s="2020"/>
      <c r="AC37" s="2020"/>
      <c r="AD37" s="2020"/>
      <c r="AE37" s="2023">
        <f t="shared" si="0"/>
        <v>0</v>
      </c>
      <c r="AF37" s="1580">
        <f t="shared" si="3"/>
        <v>0</v>
      </c>
      <c r="AG37" s="121"/>
      <c r="AH37" s="5919"/>
      <c r="AI37" s="5919"/>
      <c r="AJ37" s="5919"/>
      <c r="AK37" s="121"/>
      <c r="AL37" s="164"/>
    </row>
    <row r="38" spans="1:38" s="99" customFormat="1" ht="13.2">
      <c r="A38" s="164"/>
      <c r="B38" s="121"/>
      <c r="C38" s="6333" t="s">
        <v>3461</v>
      </c>
      <c r="D38" s="1388"/>
      <c r="E38" s="1388"/>
      <c r="F38" s="1772" t="b">
        <v>0</v>
      </c>
      <c r="G38" s="1800"/>
      <c r="H38" s="1800"/>
      <c r="I38" s="1803"/>
      <c r="J38" s="1754"/>
      <c r="K38" s="1754"/>
      <c r="L38" s="1812"/>
      <c r="M38" s="1754"/>
      <c r="N38" s="1754"/>
      <c r="O38" s="1754"/>
      <c r="P38" s="1754"/>
      <c r="Q38" s="1754"/>
      <c r="R38" s="1754"/>
      <c r="S38" s="1754"/>
      <c r="T38" s="1754"/>
      <c r="U38" s="1775">
        <f t="shared" si="1"/>
        <v>0</v>
      </c>
      <c r="V38" s="121"/>
      <c r="W38" s="6054">
        <f t="shared" si="2"/>
        <v>0</v>
      </c>
      <c r="X38" s="2020"/>
      <c r="Y38" s="2020"/>
      <c r="Z38" s="2020"/>
      <c r="AA38" s="2020"/>
      <c r="AB38" s="2020"/>
      <c r="AC38" s="2020"/>
      <c r="AD38" s="2020"/>
      <c r="AE38" s="2023">
        <f t="shared" si="0"/>
        <v>0</v>
      </c>
      <c r="AF38" s="1580">
        <f t="shared" si="3"/>
        <v>0</v>
      </c>
      <c r="AG38" s="121"/>
      <c r="AH38" s="5919"/>
      <c r="AI38" s="5919"/>
      <c r="AJ38" s="5919"/>
      <c r="AK38" s="121"/>
      <c r="AL38" s="164"/>
    </row>
    <row r="39" spans="1:38" s="99" customFormat="1" ht="13.2">
      <c r="A39" s="164"/>
      <c r="B39" s="121"/>
      <c r="C39" s="6333" t="s">
        <v>3461</v>
      </c>
      <c r="D39" s="1388"/>
      <c r="E39" s="1388"/>
      <c r="F39" s="1772" t="b">
        <v>0</v>
      </c>
      <c r="G39" s="1800"/>
      <c r="H39" s="1800"/>
      <c r="I39" s="1803"/>
      <c r="J39" s="1754"/>
      <c r="K39" s="1754"/>
      <c r="L39" s="1812"/>
      <c r="M39" s="1754"/>
      <c r="N39" s="1754"/>
      <c r="O39" s="1754"/>
      <c r="P39" s="1754"/>
      <c r="Q39" s="1754"/>
      <c r="R39" s="1754"/>
      <c r="S39" s="1754"/>
      <c r="T39" s="1754"/>
      <c r="U39" s="1775">
        <f t="shared" si="1"/>
        <v>0</v>
      </c>
      <c r="V39" s="121"/>
      <c r="W39" s="6054">
        <f t="shared" si="2"/>
        <v>0</v>
      </c>
      <c r="X39" s="2020"/>
      <c r="Y39" s="2020"/>
      <c r="Z39" s="2020"/>
      <c r="AA39" s="2020"/>
      <c r="AB39" s="2020"/>
      <c r="AC39" s="2020"/>
      <c r="AD39" s="2020"/>
      <c r="AE39" s="2023">
        <f t="shared" si="0"/>
        <v>0</v>
      </c>
      <c r="AF39" s="1580">
        <f t="shared" si="3"/>
        <v>0</v>
      </c>
      <c r="AG39" s="121"/>
      <c r="AH39" s="5919"/>
      <c r="AI39" s="5919"/>
      <c r="AJ39" s="5919"/>
      <c r="AK39" s="121"/>
      <c r="AL39" s="164"/>
    </row>
    <row r="40" spans="1:38" s="99" customFormat="1" ht="13.2">
      <c r="A40" s="164"/>
      <c r="B40" s="121"/>
      <c r="C40" s="6333" t="s">
        <v>3461</v>
      </c>
      <c r="D40" s="1388"/>
      <c r="E40" s="1388"/>
      <c r="F40" s="1772" t="b">
        <v>0</v>
      </c>
      <c r="G40" s="1800"/>
      <c r="H40" s="1800"/>
      <c r="I40" s="1803"/>
      <c r="J40" s="1754"/>
      <c r="K40" s="1754"/>
      <c r="L40" s="1812"/>
      <c r="M40" s="1754"/>
      <c r="N40" s="1754"/>
      <c r="O40" s="1754"/>
      <c r="P40" s="1754"/>
      <c r="Q40" s="1754"/>
      <c r="R40" s="1754"/>
      <c r="S40" s="1754"/>
      <c r="T40" s="1754"/>
      <c r="U40" s="1775">
        <f t="shared" si="1"/>
        <v>0</v>
      </c>
      <c r="V40" s="121"/>
      <c r="W40" s="6054">
        <f t="shared" si="2"/>
        <v>0</v>
      </c>
      <c r="X40" s="2020"/>
      <c r="Y40" s="2020"/>
      <c r="Z40" s="2020"/>
      <c r="AA40" s="2020"/>
      <c r="AB40" s="2020"/>
      <c r="AC40" s="2020"/>
      <c r="AD40" s="2020"/>
      <c r="AE40" s="2023">
        <f t="shared" si="0"/>
        <v>0</v>
      </c>
      <c r="AF40" s="1580">
        <f t="shared" si="3"/>
        <v>0</v>
      </c>
      <c r="AG40" s="121"/>
      <c r="AH40" s="5919"/>
      <c r="AI40" s="5919"/>
      <c r="AJ40" s="5919"/>
      <c r="AK40" s="121"/>
      <c r="AL40" s="164"/>
    </row>
    <row r="41" spans="1:38" s="99" customFormat="1" ht="13.2">
      <c r="A41" s="164"/>
      <c r="B41" s="121"/>
      <c r="C41" s="6333" t="s">
        <v>3461</v>
      </c>
      <c r="D41" s="1388"/>
      <c r="E41" s="1388"/>
      <c r="F41" s="1772" t="b">
        <v>0</v>
      </c>
      <c r="G41" s="1800"/>
      <c r="H41" s="1800"/>
      <c r="I41" s="1803"/>
      <c r="J41" s="1754"/>
      <c r="K41" s="1754"/>
      <c r="L41" s="1812"/>
      <c r="M41" s="1754"/>
      <c r="N41" s="1754"/>
      <c r="O41" s="1754"/>
      <c r="P41" s="1754"/>
      <c r="Q41" s="1754"/>
      <c r="R41" s="1754"/>
      <c r="S41" s="1754"/>
      <c r="T41" s="1754"/>
      <c r="U41" s="1775">
        <f t="shared" si="1"/>
        <v>0</v>
      </c>
      <c r="V41" s="121"/>
      <c r="W41" s="6054">
        <f t="shared" si="2"/>
        <v>0</v>
      </c>
      <c r="X41" s="2020"/>
      <c r="Y41" s="2020"/>
      <c r="Z41" s="2020"/>
      <c r="AA41" s="2020"/>
      <c r="AB41" s="2020"/>
      <c r="AC41" s="2020"/>
      <c r="AD41" s="2020"/>
      <c r="AE41" s="2023">
        <f t="shared" si="0"/>
        <v>0</v>
      </c>
      <c r="AF41" s="1580">
        <f t="shared" si="3"/>
        <v>0</v>
      </c>
      <c r="AG41" s="121"/>
      <c r="AH41" s="5919"/>
      <c r="AI41" s="5919"/>
      <c r="AJ41" s="5919"/>
      <c r="AK41" s="121"/>
      <c r="AL41" s="164"/>
    </row>
    <row r="42" spans="1:38" s="99" customFormat="1" ht="13.2">
      <c r="A42" s="164"/>
      <c r="B42" s="121"/>
      <c r="C42" s="6333" t="s">
        <v>3461</v>
      </c>
      <c r="D42" s="1388"/>
      <c r="E42" s="1388"/>
      <c r="F42" s="1772" t="b">
        <v>0</v>
      </c>
      <c r="G42" s="1800"/>
      <c r="H42" s="1800"/>
      <c r="I42" s="1803"/>
      <c r="J42" s="1754"/>
      <c r="K42" s="1754"/>
      <c r="L42" s="1812"/>
      <c r="M42" s="1754"/>
      <c r="N42" s="1754"/>
      <c r="O42" s="1754"/>
      <c r="P42" s="1754"/>
      <c r="Q42" s="1754"/>
      <c r="R42" s="1754"/>
      <c r="S42" s="1754"/>
      <c r="T42" s="1754"/>
      <c r="U42" s="1775">
        <f t="shared" si="1"/>
        <v>0</v>
      </c>
      <c r="V42" s="121"/>
      <c r="W42" s="6054">
        <f t="shared" si="2"/>
        <v>0</v>
      </c>
      <c r="X42" s="2020"/>
      <c r="Y42" s="2020"/>
      <c r="Z42" s="2020"/>
      <c r="AA42" s="2020"/>
      <c r="AB42" s="2020"/>
      <c r="AC42" s="2020"/>
      <c r="AD42" s="2020"/>
      <c r="AE42" s="2023">
        <f t="shared" si="0"/>
        <v>0</v>
      </c>
      <c r="AF42" s="1580">
        <f t="shared" si="3"/>
        <v>0</v>
      </c>
      <c r="AG42" s="121"/>
      <c r="AH42" s="5919"/>
      <c r="AI42" s="5919"/>
      <c r="AJ42" s="5919"/>
      <c r="AK42" s="121"/>
      <c r="AL42" s="164"/>
    </row>
    <row r="43" spans="1:38" s="99" customFormat="1" ht="13.2">
      <c r="A43" s="164"/>
      <c r="B43" s="121"/>
      <c r="C43" s="6333" t="s">
        <v>3461</v>
      </c>
      <c r="D43" s="1388"/>
      <c r="E43" s="1388"/>
      <c r="F43" s="1772" t="b">
        <v>0</v>
      </c>
      <c r="G43" s="1800"/>
      <c r="H43" s="1800"/>
      <c r="I43" s="1803"/>
      <c r="J43" s="1754"/>
      <c r="K43" s="1754"/>
      <c r="L43" s="1812"/>
      <c r="M43" s="1754"/>
      <c r="N43" s="1754"/>
      <c r="O43" s="1754"/>
      <c r="P43" s="1754"/>
      <c r="Q43" s="1754"/>
      <c r="R43" s="1754"/>
      <c r="S43" s="1754"/>
      <c r="T43" s="1754"/>
      <c r="U43" s="1775">
        <f t="shared" si="1"/>
        <v>0</v>
      </c>
      <c r="V43" s="121"/>
      <c r="W43" s="6054">
        <f t="shared" si="2"/>
        <v>0</v>
      </c>
      <c r="X43" s="2020"/>
      <c r="Y43" s="2020"/>
      <c r="Z43" s="2020"/>
      <c r="AA43" s="2020"/>
      <c r="AB43" s="2020"/>
      <c r="AC43" s="2020"/>
      <c r="AD43" s="2020"/>
      <c r="AE43" s="2023">
        <f t="shared" si="0"/>
        <v>0</v>
      </c>
      <c r="AF43" s="1580">
        <f t="shared" si="3"/>
        <v>0</v>
      </c>
      <c r="AG43" s="121"/>
      <c r="AH43" s="5919"/>
      <c r="AI43" s="5919"/>
      <c r="AJ43" s="5919"/>
      <c r="AK43" s="121"/>
      <c r="AL43" s="164"/>
    </row>
    <row r="44" spans="1:38" s="99" customFormat="1" ht="13.2">
      <c r="A44" s="164"/>
      <c r="B44" s="121"/>
      <c r="C44" s="6333" t="s">
        <v>3461</v>
      </c>
      <c r="D44" s="1388"/>
      <c r="E44" s="1388"/>
      <c r="F44" s="1772" t="b">
        <v>1</v>
      </c>
      <c r="G44" s="1800"/>
      <c r="H44" s="1800"/>
      <c r="I44" s="1803"/>
      <c r="J44" s="1754"/>
      <c r="K44" s="1754"/>
      <c r="L44" s="1812"/>
      <c r="M44" s="1754"/>
      <c r="N44" s="1754"/>
      <c r="O44" s="1754"/>
      <c r="P44" s="1754"/>
      <c r="Q44" s="1754"/>
      <c r="R44" s="1754"/>
      <c r="S44" s="1754"/>
      <c r="T44" s="1754"/>
      <c r="U44" s="1775">
        <f t="shared" si="1"/>
        <v>0</v>
      </c>
      <c r="V44" s="121"/>
      <c r="W44" s="6054">
        <f t="shared" si="2"/>
        <v>0</v>
      </c>
      <c r="X44" s="2020"/>
      <c r="Y44" s="2020"/>
      <c r="Z44" s="2020"/>
      <c r="AA44" s="2020"/>
      <c r="AB44" s="2020"/>
      <c r="AC44" s="2020"/>
      <c r="AD44" s="2020"/>
      <c r="AE44" s="2023">
        <f t="shared" si="0"/>
        <v>0</v>
      </c>
      <c r="AF44" s="1580">
        <f t="shared" si="3"/>
        <v>0</v>
      </c>
      <c r="AG44" s="121"/>
      <c r="AH44" s="5919"/>
      <c r="AI44" s="5919"/>
      <c r="AJ44" s="5919"/>
      <c r="AK44" s="121"/>
      <c r="AL44" s="164"/>
    </row>
    <row r="45" spans="1:38" s="99" customFormat="1" ht="13.2">
      <c r="A45" s="164"/>
      <c r="B45" s="121"/>
      <c r="C45" s="6333" t="s">
        <v>3461</v>
      </c>
      <c r="D45" s="1388"/>
      <c r="E45" s="1388"/>
      <c r="F45" s="1772" t="b">
        <v>1</v>
      </c>
      <c r="G45" s="1800"/>
      <c r="H45" s="1800"/>
      <c r="I45" s="1803"/>
      <c r="J45" s="1754"/>
      <c r="K45" s="1754"/>
      <c r="L45" s="1812"/>
      <c r="M45" s="1754"/>
      <c r="N45" s="1754"/>
      <c r="O45" s="1754"/>
      <c r="P45" s="1754"/>
      <c r="Q45" s="1754"/>
      <c r="R45" s="1754"/>
      <c r="S45" s="1754"/>
      <c r="T45" s="1754"/>
      <c r="U45" s="1775">
        <f t="shared" si="1"/>
        <v>0</v>
      </c>
      <c r="V45" s="121"/>
      <c r="W45" s="6054">
        <f t="shared" si="2"/>
        <v>0</v>
      </c>
      <c r="X45" s="2020"/>
      <c r="Y45" s="2020"/>
      <c r="Z45" s="2020"/>
      <c r="AA45" s="2020"/>
      <c r="AB45" s="2020"/>
      <c r="AC45" s="2020"/>
      <c r="AD45" s="2020"/>
      <c r="AE45" s="2023">
        <f t="shared" si="0"/>
        <v>0</v>
      </c>
      <c r="AF45" s="1580">
        <f t="shared" si="3"/>
        <v>0</v>
      </c>
      <c r="AG45" s="121"/>
      <c r="AH45" s="5919"/>
      <c r="AI45" s="5919"/>
      <c r="AJ45" s="5919"/>
      <c r="AK45" s="121"/>
      <c r="AL45" s="164"/>
    </row>
    <row r="46" spans="1:38" s="99" customFormat="1" ht="13.2">
      <c r="A46" s="164"/>
      <c r="B46" s="121"/>
      <c r="C46" s="6333" t="s">
        <v>3461</v>
      </c>
      <c r="D46" s="1388"/>
      <c r="E46" s="1388"/>
      <c r="F46" s="1772" t="b">
        <v>1</v>
      </c>
      <c r="G46" s="1800"/>
      <c r="H46" s="1800"/>
      <c r="I46" s="1803"/>
      <c r="J46" s="1754"/>
      <c r="K46" s="1754"/>
      <c r="L46" s="1812"/>
      <c r="M46" s="1754"/>
      <c r="N46" s="1754"/>
      <c r="O46" s="1754"/>
      <c r="P46" s="1754"/>
      <c r="Q46" s="1754"/>
      <c r="R46" s="1754"/>
      <c r="S46" s="1754"/>
      <c r="T46" s="1754"/>
      <c r="U46" s="1775">
        <f t="shared" si="1"/>
        <v>0</v>
      </c>
      <c r="V46" s="121"/>
      <c r="W46" s="6054">
        <f t="shared" si="2"/>
        <v>0</v>
      </c>
      <c r="X46" s="2020"/>
      <c r="Y46" s="2020"/>
      <c r="Z46" s="2020"/>
      <c r="AA46" s="2020"/>
      <c r="AB46" s="2020"/>
      <c r="AC46" s="2020"/>
      <c r="AD46" s="2020"/>
      <c r="AE46" s="2023">
        <f>AB46+AC46-AD46</f>
        <v>0</v>
      </c>
      <c r="AF46" s="1580">
        <f t="shared" si="3"/>
        <v>0</v>
      </c>
      <c r="AG46" s="121"/>
      <c r="AH46" s="5919"/>
      <c r="AI46" s="5919"/>
      <c r="AJ46" s="5919"/>
      <c r="AK46" s="121"/>
      <c r="AL46" s="164"/>
    </row>
    <row r="47" spans="1:38" s="99" customFormat="1" ht="13.2">
      <c r="A47" s="164"/>
      <c r="B47" s="121"/>
      <c r="C47" s="6333" t="s">
        <v>3461</v>
      </c>
      <c r="D47" s="1388"/>
      <c r="E47" s="1388"/>
      <c r="F47" s="1772" t="b">
        <v>1</v>
      </c>
      <c r="G47" s="1800"/>
      <c r="H47" s="1800"/>
      <c r="I47" s="1803"/>
      <c r="J47" s="1754"/>
      <c r="K47" s="1754"/>
      <c r="L47" s="1812"/>
      <c r="M47" s="1754"/>
      <c r="N47" s="1754"/>
      <c r="O47" s="1754"/>
      <c r="P47" s="1754"/>
      <c r="Q47" s="1754"/>
      <c r="R47" s="1754"/>
      <c r="S47" s="1754"/>
      <c r="T47" s="1754"/>
      <c r="U47" s="1775">
        <f t="shared" si="1"/>
        <v>0</v>
      </c>
      <c r="V47" s="121"/>
      <c r="W47" s="6054">
        <f t="shared" si="2"/>
        <v>0</v>
      </c>
      <c r="X47" s="2020"/>
      <c r="Y47" s="2020"/>
      <c r="Z47" s="2020"/>
      <c r="AA47" s="2020"/>
      <c r="AB47" s="2020"/>
      <c r="AC47" s="2020"/>
      <c r="AD47" s="2020"/>
      <c r="AE47" s="2023">
        <f>AB47+AC47-AD47</f>
        <v>0</v>
      </c>
      <c r="AF47" s="1580">
        <f t="shared" si="3"/>
        <v>0</v>
      </c>
      <c r="AG47" s="121"/>
      <c r="AH47" s="5919"/>
      <c r="AI47" s="5919"/>
      <c r="AJ47" s="5919"/>
      <c r="AK47" s="121"/>
      <c r="AL47" s="164"/>
    </row>
    <row r="48" spans="1:38" s="99" customFormat="1" ht="13.2">
      <c r="A48" s="164"/>
      <c r="B48" s="121"/>
      <c r="C48" s="6344" t="s">
        <v>3366</v>
      </c>
      <c r="D48" s="6345"/>
      <c r="E48" s="6346"/>
      <c r="F48" s="6347"/>
      <c r="G48" s="6348"/>
      <c r="H48" s="6348"/>
      <c r="I48" s="6349"/>
      <c r="J48" s="6350">
        <f>SUMIF($F$15:$F$47,"TRUE",J15:J47)</f>
        <v>0</v>
      </c>
      <c r="K48" s="6350">
        <f>SUMIF($F$15:$F$47,"TRUE",K15:K47)</f>
        <v>0</v>
      </c>
      <c r="L48" s="6351"/>
      <c r="M48" s="6350">
        <f t="shared" ref="M48:U48" si="4">SUMIF($F$15:$F$47,"TRUE",M15:M47)</f>
        <v>0</v>
      </c>
      <c r="N48" s="6350">
        <f t="shared" si="4"/>
        <v>0</v>
      </c>
      <c r="O48" s="6350">
        <f t="shared" si="4"/>
        <v>0</v>
      </c>
      <c r="P48" s="6350">
        <f t="shared" si="4"/>
        <v>0</v>
      </c>
      <c r="Q48" s="6350"/>
      <c r="R48" s="6350">
        <f t="shared" si="4"/>
        <v>0</v>
      </c>
      <c r="S48" s="6350">
        <f t="shared" si="4"/>
        <v>0</v>
      </c>
      <c r="T48" s="6350">
        <f t="shared" si="4"/>
        <v>0</v>
      </c>
      <c r="U48" s="6352">
        <f t="shared" si="4"/>
        <v>0</v>
      </c>
      <c r="V48" s="121"/>
      <c r="W48" s="6353">
        <f t="shared" ref="W48:AF48" si="5">SUMIF($F$15:$F$47,"TRUE",W15:W47)</f>
        <v>0</v>
      </c>
      <c r="X48" s="6350">
        <f t="shared" si="5"/>
        <v>0</v>
      </c>
      <c r="Y48" s="6350">
        <f t="shared" si="5"/>
        <v>0</v>
      </c>
      <c r="Z48" s="6350">
        <f t="shared" si="5"/>
        <v>0</v>
      </c>
      <c r="AA48" s="6350">
        <f t="shared" si="5"/>
        <v>0</v>
      </c>
      <c r="AB48" s="6350">
        <f>SUMIF($F$15:$F$47,"TRUE",AB15:AB47)</f>
        <v>0</v>
      </c>
      <c r="AC48" s="6350">
        <f>SUMIF($F$15:$F$47,"TRUE",AC15:AC47)</f>
        <v>0</v>
      </c>
      <c r="AD48" s="6350">
        <f t="shared" si="5"/>
        <v>0</v>
      </c>
      <c r="AE48" s="6350">
        <f>SUMIF($F$15:$F$47,"TRUE",AE15:AE47)</f>
        <v>0</v>
      </c>
      <c r="AF48" s="6352">
        <f t="shared" si="5"/>
        <v>0</v>
      </c>
      <c r="AG48" s="121"/>
      <c r="AH48" s="6354">
        <f>SUMIF($F$15:$F$47,"TRUE",AH15:AH47)</f>
        <v>0</v>
      </c>
      <c r="AI48" s="6354">
        <f>SUMIF($F$15:$F$47,"TRUE",AI15:AI47)</f>
        <v>0</v>
      </c>
      <c r="AJ48" s="5877"/>
      <c r="AK48" s="121"/>
      <c r="AL48" s="164"/>
    </row>
    <row r="49" spans="1:38" s="99" customFormat="1" thickBot="1">
      <c r="A49" s="164"/>
      <c r="B49" s="121"/>
      <c r="C49" s="6355" t="s">
        <v>3367</v>
      </c>
      <c r="D49" s="6356"/>
      <c r="E49" s="6357"/>
      <c r="F49" s="6358"/>
      <c r="G49" s="6358"/>
      <c r="H49" s="6358"/>
      <c r="I49" s="6359"/>
      <c r="J49" s="6360">
        <f>SUM(J15:J47)</f>
        <v>0</v>
      </c>
      <c r="K49" s="6360">
        <f>SUM(K15:K47)</f>
        <v>0</v>
      </c>
      <c r="L49" s="6361"/>
      <c r="M49" s="6360">
        <f t="shared" ref="M49:U49" si="6">SUM(M15:M47)</f>
        <v>0</v>
      </c>
      <c r="N49" s="6360">
        <f t="shared" si="6"/>
        <v>0</v>
      </c>
      <c r="O49" s="6360">
        <f t="shared" si="6"/>
        <v>0</v>
      </c>
      <c r="P49" s="6360">
        <f t="shared" si="6"/>
        <v>0</v>
      </c>
      <c r="Q49" s="6360"/>
      <c r="R49" s="6360">
        <f t="shared" si="6"/>
        <v>0</v>
      </c>
      <c r="S49" s="6360">
        <f t="shared" si="6"/>
        <v>0</v>
      </c>
      <c r="T49" s="6360">
        <f t="shared" si="6"/>
        <v>0</v>
      </c>
      <c r="U49" s="6362">
        <f t="shared" si="6"/>
        <v>0</v>
      </c>
      <c r="V49" s="121"/>
      <c r="W49" s="6363">
        <f t="shared" ref="W49:AF49" si="7">SUM(W15:W47)</f>
        <v>0</v>
      </c>
      <c r="X49" s="6360">
        <f t="shared" si="7"/>
        <v>0</v>
      </c>
      <c r="Y49" s="6360">
        <f t="shared" si="7"/>
        <v>0</v>
      </c>
      <c r="Z49" s="6360">
        <f t="shared" si="7"/>
        <v>0</v>
      </c>
      <c r="AA49" s="6360">
        <f t="shared" si="7"/>
        <v>0</v>
      </c>
      <c r="AB49" s="6360">
        <f>SUM(AB15:AB47)</f>
        <v>0</v>
      </c>
      <c r="AC49" s="6360">
        <f>SUM(AC15:AC47)</f>
        <v>0</v>
      </c>
      <c r="AD49" s="6360">
        <f t="shared" si="7"/>
        <v>0</v>
      </c>
      <c r="AE49" s="6360">
        <f t="shared" si="7"/>
        <v>0</v>
      </c>
      <c r="AF49" s="6362">
        <f t="shared" si="7"/>
        <v>0</v>
      </c>
      <c r="AG49" s="121"/>
      <c r="AH49" s="6077">
        <f>SUM(AH15:AH47)</f>
        <v>0</v>
      </c>
      <c r="AI49" s="6077">
        <f>SUM(AI15:AI47)</f>
        <v>0</v>
      </c>
      <c r="AJ49" s="2572"/>
      <c r="AK49" s="121"/>
      <c r="AL49" s="164"/>
    </row>
    <row r="50" spans="1:38" s="99" customFormat="1" ht="13.2">
      <c r="A50" s="164"/>
      <c r="B50" s="121"/>
      <c r="C50" s="121"/>
      <c r="D50" s="121"/>
      <c r="E50" s="211"/>
      <c r="F50" s="280"/>
      <c r="G50" s="121"/>
      <c r="H50" s="211"/>
      <c r="I50" s="211"/>
      <c r="J50" s="211"/>
      <c r="K50" s="211"/>
      <c r="L50" s="21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64"/>
    </row>
    <row r="51" spans="1:38" s="99" customFormat="1" thickBot="1">
      <c r="A51" s="164"/>
      <c r="B51" s="121"/>
      <c r="C51" s="121"/>
      <c r="D51" s="121"/>
      <c r="E51" s="226"/>
      <c r="F51" s="126" t="s">
        <v>445</v>
      </c>
      <c r="G51" s="225" t="s">
        <v>2500</v>
      </c>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64"/>
    </row>
    <row r="52" spans="1:38" ht="15.6">
      <c r="A52" s="184"/>
      <c r="B52" s="203"/>
      <c r="C52" s="121"/>
      <c r="D52" s="121"/>
      <c r="E52" s="647"/>
      <c r="F52" s="289"/>
      <c r="G52" s="64" t="s">
        <v>3368</v>
      </c>
      <c r="H52" s="119"/>
      <c r="I52" s="119"/>
      <c r="J52" s="119"/>
      <c r="K52" s="119"/>
      <c r="L52" s="119"/>
      <c r="M52" s="121"/>
      <c r="N52" s="121"/>
      <c r="O52" s="121"/>
      <c r="P52" s="121"/>
      <c r="Q52" s="121"/>
      <c r="R52" s="121"/>
      <c r="S52" s="277"/>
      <c r="T52" s="203"/>
      <c r="U52" s="203"/>
      <c r="V52" s="203"/>
      <c r="W52" s="203"/>
      <c r="X52" s="203"/>
      <c r="Y52" s="203"/>
      <c r="Z52" s="8615" t="s">
        <v>2517</v>
      </c>
      <c r="AA52" s="8663" t="s">
        <v>2668</v>
      </c>
      <c r="AB52" s="8665" t="s">
        <v>2669</v>
      </c>
      <c r="AC52" s="8665"/>
      <c r="AD52" s="8665" t="s">
        <v>2670</v>
      </c>
      <c r="AE52" s="8666"/>
      <c r="AF52" s="203"/>
      <c r="AG52" s="203"/>
      <c r="AH52" s="203"/>
      <c r="AI52" s="203"/>
      <c r="AJ52" s="203"/>
      <c r="AK52" s="203"/>
      <c r="AL52" s="184"/>
    </row>
    <row r="53" spans="1:38" ht="14.4" thickBot="1">
      <c r="A53" s="184"/>
      <c r="B53" s="203"/>
      <c r="C53" s="121"/>
      <c r="D53" s="121"/>
      <c r="E53" s="647"/>
      <c r="F53" s="289"/>
      <c r="G53" s="64" t="s">
        <v>3369</v>
      </c>
      <c r="H53" s="203"/>
      <c r="I53" s="203"/>
      <c r="J53" s="203"/>
      <c r="K53" s="203"/>
      <c r="L53" s="203"/>
      <c r="M53" s="121"/>
      <c r="N53" s="121"/>
      <c r="O53" s="121"/>
      <c r="P53" s="121"/>
      <c r="Q53" s="121"/>
      <c r="R53" s="121"/>
      <c r="S53" s="277"/>
      <c r="T53" s="121"/>
      <c r="U53" s="121"/>
      <c r="V53" s="203"/>
      <c r="W53" s="203"/>
      <c r="X53" s="203"/>
      <c r="Y53" s="203"/>
      <c r="Z53" s="8744"/>
      <c r="AA53" s="8748"/>
      <c r="AB53" s="6364" t="s">
        <v>1717</v>
      </c>
      <c r="AC53" s="6364" t="s">
        <v>2671</v>
      </c>
      <c r="AD53" s="6364" t="s">
        <v>1717</v>
      </c>
      <c r="AE53" s="6365" t="s">
        <v>2671</v>
      </c>
      <c r="AF53" s="203"/>
      <c r="AG53" s="203"/>
      <c r="AH53" s="203"/>
      <c r="AI53" s="203"/>
      <c r="AJ53" s="203"/>
      <c r="AK53" s="203"/>
      <c r="AL53" s="184"/>
    </row>
    <row r="54" spans="1:38">
      <c r="A54" s="184"/>
      <c r="B54" s="203"/>
      <c r="C54" s="121"/>
      <c r="D54" s="121"/>
      <c r="E54" s="203"/>
      <c r="F54" s="203"/>
      <c r="G54" s="203"/>
      <c r="H54" s="203"/>
      <c r="I54" s="203"/>
      <c r="J54" s="203"/>
      <c r="K54" s="203"/>
      <c r="L54" s="203"/>
      <c r="M54" s="203"/>
      <c r="N54" s="203"/>
      <c r="O54" s="278"/>
      <c r="P54" s="278"/>
      <c r="Q54" s="278"/>
      <c r="R54" s="203"/>
      <c r="S54" s="277"/>
      <c r="T54" s="203"/>
      <c r="U54" s="203"/>
      <c r="V54" s="203"/>
      <c r="W54" s="203"/>
      <c r="X54" s="203"/>
      <c r="Y54" s="203"/>
      <c r="Z54" s="1954" t="s">
        <v>2672</v>
      </c>
      <c r="AA54" s="6217">
        <v>1.4999999999999999E-2</v>
      </c>
      <c r="AB54" s="6366"/>
      <c r="AC54" s="6366"/>
      <c r="AD54" s="6366"/>
      <c r="AE54" s="5816"/>
      <c r="AF54" s="203"/>
      <c r="AG54" s="203"/>
      <c r="AH54" s="203"/>
      <c r="AI54" s="203"/>
      <c r="AJ54" s="685"/>
      <c r="AK54" s="203"/>
      <c r="AL54" s="184"/>
    </row>
    <row r="55" spans="1:38">
      <c r="A55" s="184"/>
      <c r="B55" s="203"/>
      <c r="C55" s="203"/>
      <c r="D55" s="203"/>
      <c r="E55" s="203"/>
      <c r="F55" s="203"/>
      <c r="G55" s="203"/>
      <c r="H55" s="276"/>
      <c r="I55" s="276"/>
      <c r="J55" s="276"/>
      <c r="K55" s="276"/>
      <c r="L55" s="276"/>
      <c r="M55" s="203"/>
      <c r="N55" s="203"/>
      <c r="O55" s="203"/>
      <c r="P55" s="203"/>
      <c r="Q55" s="203"/>
      <c r="R55" s="203"/>
      <c r="S55" s="203"/>
      <c r="T55" s="203"/>
      <c r="U55" s="203"/>
      <c r="V55" s="203"/>
      <c r="W55" s="203"/>
      <c r="X55" s="203"/>
      <c r="Y55" s="203"/>
      <c r="Z55" s="6367" t="s">
        <v>2673</v>
      </c>
      <c r="AA55" s="6368">
        <v>0.04</v>
      </c>
      <c r="AB55" s="6369"/>
      <c r="AC55" s="6369"/>
      <c r="AD55" s="6369"/>
      <c r="AE55" s="6370"/>
      <c r="AF55" s="203"/>
      <c r="AG55" s="203"/>
      <c r="AH55" s="203"/>
      <c r="AI55" s="203"/>
      <c r="AJ55" s="203"/>
      <c r="AK55" s="203"/>
      <c r="AL55" s="184"/>
    </row>
    <row r="56" spans="1:38">
      <c r="A56" s="184"/>
      <c r="B56" s="203"/>
      <c r="C56" s="203"/>
      <c r="D56" s="203"/>
      <c r="E56" s="203"/>
      <c r="F56" s="203"/>
      <c r="G56" s="203"/>
      <c r="H56" s="276"/>
      <c r="I56" s="276"/>
      <c r="J56" s="276"/>
      <c r="K56" s="276"/>
      <c r="L56" s="276"/>
      <c r="M56" s="203"/>
      <c r="N56" s="203"/>
      <c r="O56" s="203"/>
      <c r="P56" s="203"/>
      <c r="Q56" s="203"/>
      <c r="R56" s="203"/>
      <c r="S56" s="203"/>
      <c r="T56" s="203"/>
      <c r="U56" s="203"/>
      <c r="V56" s="203"/>
      <c r="W56" s="203"/>
      <c r="X56" s="203"/>
      <c r="Y56" s="203"/>
      <c r="Z56" s="6367" t="s">
        <v>2674</v>
      </c>
      <c r="AA56" s="6368">
        <v>0.06</v>
      </c>
      <c r="AB56" s="6369"/>
      <c r="AC56" s="6369"/>
      <c r="AD56" s="6369"/>
      <c r="AE56" s="6370"/>
      <c r="AF56" s="203"/>
      <c r="AG56" s="203"/>
      <c r="AH56" s="203"/>
      <c r="AI56" s="203"/>
      <c r="AJ56" s="203"/>
      <c r="AK56" s="203"/>
      <c r="AL56" s="184"/>
    </row>
    <row r="57" spans="1:38">
      <c r="A57" s="184"/>
      <c r="B57" s="203"/>
      <c r="C57" s="203"/>
      <c r="D57" s="203"/>
      <c r="E57" s="203"/>
      <c r="F57" s="203"/>
      <c r="G57" s="203"/>
      <c r="H57" s="276"/>
      <c r="I57" s="276"/>
      <c r="J57" s="276"/>
      <c r="K57" s="276"/>
      <c r="L57" s="276"/>
      <c r="M57" s="203"/>
      <c r="N57" s="203"/>
      <c r="O57" s="203"/>
      <c r="P57" s="203"/>
      <c r="Q57" s="203"/>
      <c r="R57" s="203"/>
      <c r="S57" s="203"/>
      <c r="T57" s="203"/>
      <c r="U57" s="203"/>
      <c r="V57" s="203"/>
      <c r="W57" s="203"/>
      <c r="X57" s="203"/>
      <c r="Y57" s="203"/>
      <c r="Z57" s="6367" t="s">
        <v>2675</v>
      </c>
      <c r="AA57" s="6368">
        <v>0.12</v>
      </c>
      <c r="AB57" s="6369"/>
      <c r="AC57" s="6369"/>
      <c r="AD57" s="6369"/>
      <c r="AE57" s="6370"/>
      <c r="AF57" s="203"/>
      <c r="AG57" s="203"/>
      <c r="AH57" s="203"/>
      <c r="AI57" s="203"/>
      <c r="AJ57" s="203"/>
      <c r="AK57" s="203"/>
      <c r="AL57" s="184"/>
    </row>
    <row r="58" spans="1:38">
      <c r="A58" s="184"/>
      <c r="B58" s="203"/>
      <c r="C58" s="203"/>
      <c r="D58" s="203"/>
      <c r="E58" s="203"/>
      <c r="F58" s="203"/>
      <c r="G58" s="203"/>
      <c r="H58" s="276"/>
      <c r="I58" s="276"/>
      <c r="J58" s="276"/>
      <c r="K58" s="276"/>
      <c r="L58" s="276"/>
      <c r="M58" s="203"/>
      <c r="N58" s="203"/>
      <c r="O58" s="203"/>
      <c r="P58" s="203"/>
      <c r="Q58" s="203"/>
      <c r="R58" s="203"/>
      <c r="S58" s="203"/>
      <c r="T58" s="203"/>
      <c r="U58" s="203"/>
      <c r="V58" s="203"/>
      <c r="W58" s="203"/>
      <c r="X58" s="203"/>
      <c r="Y58" s="203"/>
      <c r="Z58" s="6367" t="s">
        <v>2676</v>
      </c>
      <c r="AA58" s="6368">
        <v>0.25</v>
      </c>
      <c r="AB58" s="6369"/>
      <c r="AC58" s="6369"/>
      <c r="AD58" s="6369"/>
      <c r="AE58" s="6370"/>
      <c r="AF58" s="203"/>
      <c r="AG58" s="203"/>
      <c r="AH58" s="203"/>
      <c r="AI58" s="203"/>
      <c r="AJ58" s="203"/>
      <c r="AK58" s="203"/>
      <c r="AL58" s="184"/>
    </row>
    <row r="59" spans="1:38">
      <c r="A59" s="184"/>
      <c r="B59" s="203"/>
      <c r="C59" s="203"/>
      <c r="D59" s="203"/>
      <c r="E59" s="203"/>
      <c r="F59" s="203"/>
      <c r="G59" s="203"/>
      <c r="H59" s="276"/>
      <c r="I59" s="276"/>
      <c r="J59" s="276"/>
      <c r="K59" s="276"/>
      <c r="L59" s="276"/>
      <c r="M59" s="203"/>
      <c r="N59" s="203"/>
      <c r="O59" s="203"/>
      <c r="P59" s="203"/>
      <c r="Q59" s="203"/>
      <c r="R59" s="203"/>
      <c r="S59" s="203"/>
      <c r="T59" s="203"/>
      <c r="U59" s="203"/>
      <c r="V59" s="203"/>
      <c r="W59" s="203"/>
      <c r="X59" s="203"/>
      <c r="Y59" s="203"/>
      <c r="Z59" s="6371" t="s">
        <v>2678</v>
      </c>
      <c r="AA59" s="6368"/>
      <c r="AB59" s="1509"/>
      <c r="AC59" s="1509"/>
      <c r="AD59" s="1509"/>
      <c r="AE59" s="6155"/>
      <c r="AF59" s="203"/>
      <c r="AG59" s="203"/>
      <c r="AH59" s="203"/>
      <c r="AI59" s="203"/>
      <c r="AJ59" s="203"/>
      <c r="AK59" s="203"/>
      <c r="AL59" s="184"/>
    </row>
    <row r="60" spans="1:38">
      <c r="A60" s="184"/>
      <c r="B60" s="203"/>
      <c r="C60" s="203"/>
      <c r="D60" s="203"/>
      <c r="E60" s="203"/>
      <c r="F60" s="203"/>
      <c r="G60" s="203"/>
      <c r="H60" s="276"/>
      <c r="I60" s="276"/>
      <c r="J60" s="276"/>
      <c r="K60" s="276"/>
      <c r="L60" s="276"/>
      <c r="M60" s="203"/>
      <c r="N60" s="203"/>
      <c r="O60" s="203"/>
      <c r="P60" s="203"/>
      <c r="Q60" s="203"/>
      <c r="R60" s="203"/>
      <c r="S60" s="203"/>
      <c r="T60" s="203"/>
      <c r="U60" s="203"/>
      <c r="V60" s="203"/>
      <c r="W60" s="203"/>
      <c r="X60" s="203"/>
      <c r="Y60" s="203"/>
      <c r="Z60" s="6367" t="s">
        <v>2680</v>
      </c>
      <c r="AA60" s="6368">
        <v>0.15</v>
      </c>
      <c r="AB60" s="6369"/>
      <c r="AC60" s="6369"/>
      <c r="AD60" s="6369"/>
      <c r="AE60" s="6370"/>
      <c r="AF60" s="203"/>
      <c r="AG60" s="203"/>
      <c r="AH60" s="203"/>
      <c r="AI60" s="203"/>
      <c r="AJ60" s="203"/>
      <c r="AK60" s="203"/>
      <c r="AL60" s="184"/>
    </row>
    <row r="61" spans="1:38">
      <c r="A61" s="184"/>
      <c r="B61" s="203"/>
      <c r="C61" s="203"/>
      <c r="D61" s="203"/>
      <c r="E61" s="203"/>
      <c r="F61" s="203"/>
      <c r="G61" s="203"/>
      <c r="H61" s="276"/>
      <c r="I61" s="276"/>
      <c r="J61" s="276"/>
      <c r="K61" s="276"/>
      <c r="L61" s="276"/>
      <c r="M61" s="203"/>
      <c r="N61" s="203"/>
      <c r="O61" s="203"/>
      <c r="P61" s="203"/>
      <c r="Q61" s="203"/>
      <c r="R61" s="203"/>
      <c r="S61" s="203"/>
      <c r="T61" s="203"/>
      <c r="U61" s="203"/>
      <c r="V61" s="203"/>
      <c r="W61" s="203"/>
      <c r="X61" s="203"/>
      <c r="Y61" s="203"/>
      <c r="Z61" s="6367" t="s">
        <v>2736</v>
      </c>
      <c r="AA61" s="6368">
        <v>0.25</v>
      </c>
      <c r="AB61" s="6369"/>
      <c r="AC61" s="6369"/>
      <c r="AD61" s="6369"/>
      <c r="AE61" s="6370"/>
      <c r="AF61" s="203"/>
      <c r="AG61" s="203"/>
      <c r="AH61" s="203"/>
      <c r="AI61" s="203"/>
      <c r="AJ61" s="203"/>
      <c r="AK61" s="203"/>
      <c r="AL61" s="184"/>
    </row>
    <row r="62" spans="1:38" ht="14.4" thickBot="1">
      <c r="A62" s="184"/>
      <c r="B62" s="203"/>
      <c r="C62" s="203"/>
      <c r="D62" s="203"/>
      <c r="E62" s="203"/>
      <c r="F62" s="203"/>
      <c r="G62" s="203"/>
      <c r="H62" s="276"/>
      <c r="I62" s="276"/>
      <c r="J62" s="276"/>
      <c r="K62" s="276"/>
      <c r="L62" s="276"/>
      <c r="M62" s="203"/>
      <c r="N62" s="203"/>
      <c r="O62" s="203"/>
      <c r="P62" s="203"/>
      <c r="Q62" s="203"/>
      <c r="R62" s="203"/>
      <c r="S62" s="203"/>
      <c r="T62" s="203"/>
      <c r="U62" s="203"/>
      <c r="V62" s="203"/>
      <c r="W62" s="203"/>
      <c r="X62" s="203"/>
      <c r="Y62" s="203"/>
      <c r="Z62" s="6372" t="s">
        <v>544</v>
      </c>
      <c r="AA62" s="6373"/>
      <c r="AB62" s="6374">
        <f>SUM(AB54:AB61)</f>
        <v>0</v>
      </c>
      <c r="AC62" s="6374">
        <f>SUM(AC54:AC61)</f>
        <v>0</v>
      </c>
      <c r="AD62" s="6374">
        <f>SUM(AD54:AD61)</f>
        <v>0</v>
      </c>
      <c r="AE62" s="6375">
        <f>SUM(AE54:AE61)</f>
        <v>0</v>
      </c>
      <c r="AF62" s="203"/>
      <c r="AG62" s="203"/>
      <c r="AH62" s="203"/>
      <c r="AI62" s="203"/>
      <c r="AJ62" s="203"/>
      <c r="AK62" s="203"/>
      <c r="AL62" s="184"/>
    </row>
    <row r="63" spans="1:38">
      <c r="A63" s="184"/>
      <c r="B63" s="203"/>
      <c r="C63" s="203"/>
      <c r="D63" s="203"/>
      <c r="E63" s="203"/>
      <c r="F63" s="203"/>
      <c r="G63" s="203"/>
      <c r="H63" s="276"/>
      <c r="I63" s="276"/>
      <c r="J63" s="276"/>
      <c r="K63" s="276"/>
      <c r="L63" s="276"/>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184"/>
    </row>
    <row r="64" spans="1:38">
      <c r="A64" s="184"/>
      <c r="B64" s="203"/>
      <c r="C64" s="203"/>
      <c r="D64" s="203"/>
      <c r="E64" s="203"/>
      <c r="F64" s="203"/>
      <c r="G64" s="203"/>
      <c r="H64" s="276"/>
      <c r="I64" s="276"/>
      <c r="J64" s="276"/>
      <c r="K64" s="276"/>
      <c r="L64" s="276"/>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685"/>
      <c r="AK64" s="203"/>
      <c r="AL64" s="184"/>
    </row>
    <row r="65" spans="1:38">
      <c r="A65" s="184"/>
      <c r="B65" s="203"/>
      <c r="C65" s="203"/>
      <c r="D65" s="203"/>
      <c r="E65" s="203"/>
      <c r="F65" s="203"/>
      <c r="G65" s="203"/>
      <c r="H65" s="276"/>
      <c r="I65" s="276"/>
      <c r="J65" s="276"/>
      <c r="K65" s="276"/>
      <c r="L65" s="276"/>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184"/>
    </row>
    <row r="66" spans="1:38">
      <c r="A66" s="184"/>
      <c r="B66" s="184"/>
      <c r="C66" s="184"/>
      <c r="D66" s="184"/>
      <c r="E66" s="200"/>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row>
    <row r="67" spans="1:38" hidden="1">
      <c r="A67" s="184"/>
      <c r="B67" s="184"/>
      <c r="C67" s="184"/>
      <c r="D67" s="184"/>
      <c r="E67" s="200"/>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row>
  </sheetData>
  <sheetProtection formatCells="0" formatColumns="0" formatRows="0"/>
  <customSheetViews>
    <customSheetView guid="{F416BD5B-C3AD-4F61-AAB2-55950A9B7E72}">
      <pageMargins left="0" right="0" top="0" bottom="0" header="0" footer="0"/>
      <pageSetup paperSize="9" orientation="portrait" r:id="rId1"/>
    </customSheetView>
    <customSheetView guid="{E14211BF-3959-45CF-A937-AD36AACCEFAC}" showGridLines="0">
      <selection activeCell="A5" sqref="A5"/>
      <pageMargins left="0" right="0" top="0" bottom="0" header="0" footer="0"/>
      <pageSetup paperSize="9" orientation="portrait" r:id="rId2"/>
    </customSheetView>
    <customSheetView guid="{DD364770-73A1-4C6D-9516-629A57F0EB18}" showGridLines="0">
      <selection activeCell="A5" sqref="A5"/>
      <pageMargins left="0" right="0" top="0" bottom="0" header="0" footer="0"/>
      <pageSetup paperSize="9" orientation="portrait" r:id="rId3"/>
    </customSheetView>
    <customSheetView guid="{41E394DC-1FDD-4D1F-8620-137B7012DC10}" showGridLines="0">
      <selection activeCell="A5" sqref="A5"/>
      <pageMargins left="0" right="0" top="0" bottom="0" header="0" footer="0"/>
      <pageSetup paperSize="9" orientation="portrait" r:id="rId4"/>
    </customSheetView>
    <customSheetView guid="{CC70D5D3-3A1F-46AA-BDCE-F692C2C36BEE}">
      <pane xSplit="3" ySplit="13" topLeftCell="P14" activePane="bottomRight" state="frozen"/>
      <selection pane="bottomRight" activeCell="AD24" sqref="AD24"/>
      <pageMargins left="0" right="0" top="0" bottom="0" header="0" footer="0"/>
      <pageSetup paperSize="9" orientation="portrait" r:id="rId5"/>
    </customSheetView>
  </customSheetViews>
  <mergeCells count="18">
    <mergeCell ref="C7:C12"/>
    <mergeCell ref="D4:F4"/>
    <mergeCell ref="D5:F5"/>
    <mergeCell ref="AH11:AH12"/>
    <mergeCell ref="W7:AF7"/>
    <mergeCell ref="D7:D10"/>
    <mergeCell ref="E7:E10"/>
    <mergeCell ref="G7:H7"/>
    <mergeCell ref="I7:I12"/>
    <mergeCell ref="L7:L12"/>
    <mergeCell ref="M7:P7"/>
    <mergeCell ref="Q7:Q12"/>
    <mergeCell ref="Z52:Z53"/>
    <mergeCell ref="AA52:AA53"/>
    <mergeCell ref="AB52:AC52"/>
    <mergeCell ref="AD52:AE52"/>
    <mergeCell ref="AJ7:AJ11"/>
    <mergeCell ref="AI11:AI12"/>
  </mergeCells>
  <hyperlinks>
    <hyperlink ref="AK2" location="Index!A1" display="Index" xr:uid="{E7414938-3DAF-4E3E-8515-DB5E2AA53108}"/>
  </hyperlinks>
  <pageMargins left="0.7" right="0.7" top="0.75" bottom="0.75" header="0.3" footer="0.3"/>
  <pageSetup paperSize="9" orientation="portrait"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tabColor rgb="FFFF0000"/>
  </sheetPr>
  <dimension ref="A1:AK59"/>
  <sheetViews>
    <sheetView zoomScale="70" zoomScaleNormal="70" workbookViewId="0">
      <selection activeCell="C13" sqref="C13"/>
    </sheetView>
  </sheetViews>
  <sheetFormatPr defaultColWidth="0" defaultRowHeight="15" customHeight="1" zeroHeight="1"/>
  <cols>
    <col min="1" max="1" width="2.88671875" style="102" customWidth="1"/>
    <col min="2" max="2" width="7.5546875" style="102" customWidth="1"/>
    <col min="3" max="3" width="37.6640625" style="102" customWidth="1"/>
    <col min="4" max="4" width="12.44140625" style="102" customWidth="1"/>
    <col min="5" max="6" width="12.44140625" style="1107" customWidth="1"/>
    <col min="7" max="11" width="9.109375" style="102" customWidth="1"/>
    <col min="12" max="12" width="11.109375" style="102" customWidth="1"/>
    <col min="13" max="16" width="9.109375" style="102" customWidth="1"/>
    <col min="17" max="17" width="12.109375" style="102" customWidth="1"/>
    <col min="18" max="18" width="9.109375" style="102" customWidth="1"/>
    <col min="19" max="19" width="12.44140625" style="102" customWidth="1"/>
    <col min="20" max="20" width="9.109375" style="102" customWidth="1"/>
    <col min="21" max="21" width="17.44140625" style="102" bestFit="1" customWidth="1"/>
    <col min="22" max="22" width="5.44140625" style="102" customWidth="1"/>
    <col min="23" max="23" width="12.44140625" style="102" bestFit="1" customWidth="1"/>
    <col min="24" max="24" width="16.88671875" style="102" bestFit="1" customWidth="1"/>
    <col min="25" max="25" width="15.44140625" style="102" bestFit="1" customWidth="1"/>
    <col min="26" max="26" width="16.88671875" style="102" customWidth="1"/>
    <col min="27" max="27" width="15.44140625" style="102" bestFit="1" customWidth="1"/>
    <col min="28" max="29" width="15.44140625" style="102" customWidth="1"/>
    <col min="30" max="30" width="11.6640625" style="102" customWidth="1"/>
    <col min="31" max="31" width="17.44140625" style="102" bestFit="1" customWidth="1"/>
    <col min="32" max="32" width="13.33203125" style="102" bestFit="1" customWidth="1"/>
    <col min="33" max="33" width="4.88671875" style="102" customWidth="1"/>
    <col min="34" max="35" width="16.44140625" style="102" customWidth="1"/>
    <col min="36" max="36" width="5.33203125" style="102" customWidth="1"/>
    <col min="37" max="37" width="4.109375" style="102" customWidth="1"/>
    <col min="38" max="16384" width="9.109375" style="102" hidden="1"/>
  </cols>
  <sheetData>
    <row r="1" spans="1:37" ht="13.8">
      <c r="A1" s="184"/>
      <c r="B1" s="184"/>
      <c r="C1" s="184"/>
      <c r="D1" s="184"/>
      <c r="E1" s="200"/>
      <c r="F1" s="200"/>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row>
    <row r="2" spans="1:37" ht="13.8">
      <c r="A2" s="184"/>
      <c r="B2" s="144" t="s">
        <v>241</v>
      </c>
      <c r="C2" s="203"/>
      <c r="D2" s="203"/>
      <c r="E2" s="276"/>
      <c r="F2" s="276"/>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204" t="s">
        <v>1</v>
      </c>
      <c r="AK2" s="184"/>
    </row>
    <row r="3" spans="1:37" ht="15.6">
      <c r="A3" s="184"/>
      <c r="B3" s="203"/>
      <c r="C3" s="4961" t="s">
        <v>3524</v>
      </c>
      <c r="D3" s="4651"/>
      <c r="E3" s="4651"/>
      <c r="F3" s="4652"/>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39"/>
      <c r="AG3" s="203"/>
      <c r="AH3" s="39"/>
      <c r="AI3" s="39"/>
      <c r="AJ3" s="203"/>
      <c r="AK3" s="184"/>
    </row>
    <row r="4" spans="1:37" ht="15.6">
      <c r="A4" s="184"/>
      <c r="B4" s="203"/>
      <c r="C4" s="4439" t="s">
        <v>723</v>
      </c>
      <c r="D4" s="8341" t="str">
        <f>J!E4</f>
        <v>ABC Company</v>
      </c>
      <c r="E4" s="8342"/>
      <c r="F4" s="8343"/>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03"/>
      <c r="AH4" s="203"/>
      <c r="AI4" s="203"/>
      <c r="AJ4" s="203"/>
      <c r="AK4" s="184"/>
    </row>
    <row r="5" spans="1:37" ht="15.6">
      <c r="A5" s="184"/>
      <c r="B5" s="203"/>
      <c r="C5" s="4443" t="s">
        <v>724</v>
      </c>
      <c r="D5" s="8344" t="str">
        <f>J!E5</f>
        <v>31 December 202x</v>
      </c>
      <c r="E5" s="8345"/>
      <c r="F5" s="8346"/>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03"/>
      <c r="AH5" s="203"/>
      <c r="AI5" s="203"/>
      <c r="AJ5" s="203"/>
      <c r="AK5" s="184"/>
    </row>
    <row r="6" spans="1:37" ht="13.8">
      <c r="A6" s="184"/>
      <c r="B6" s="203"/>
      <c r="C6" s="121"/>
      <c r="D6" s="121"/>
      <c r="E6" s="211"/>
      <c r="F6" s="211"/>
      <c r="G6" s="121"/>
      <c r="H6" s="279"/>
      <c r="I6" s="121"/>
      <c r="J6" s="121"/>
      <c r="K6" s="121"/>
      <c r="L6" s="121"/>
      <c r="M6" s="121"/>
      <c r="N6" s="121"/>
      <c r="O6" s="121"/>
      <c r="P6" s="121"/>
      <c r="Q6" s="121"/>
      <c r="R6" s="121"/>
      <c r="S6" s="121"/>
      <c r="T6" s="121"/>
      <c r="U6" s="121"/>
      <c r="V6" s="203"/>
      <c r="W6" s="203"/>
      <c r="X6" s="203"/>
      <c r="Y6" s="203"/>
      <c r="Z6" s="203"/>
      <c r="AA6" s="203"/>
      <c r="AB6" s="203"/>
      <c r="AC6" s="203"/>
      <c r="AD6" s="203"/>
      <c r="AE6" s="203"/>
      <c r="AF6" s="203"/>
      <c r="AG6" s="203"/>
      <c r="AH6" s="203"/>
      <c r="AI6" s="203"/>
      <c r="AJ6" s="203"/>
      <c r="AK6" s="184"/>
    </row>
    <row r="7" spans="1:37" s="99" customFormat="1" ht="12.75" customHeight="1">
      <c r="A7" s="164"/>
      <c r="B7" s="121"/>
      <c r="C7" s="8613" t="s">
        <v>3329</v>
      </c>
      <c r="D7" s="8568" t="s">
        <v>3330</v>
      </c>
      <c r="E7" s="8568" t="s">
        <v>3515</v>
      </c>
      <c r="F7" s="8583" t="s">
        <v>3525</v>
      </c>
      <c r="G7" s="4924"/>
      <c r="H7" s="8682" t="s">
        <v>3371</v>
      </c>
      <c r="I7" s="8682"/>
      <c r="J7" s="8689" t="s">
        <v>3334</v>
      </c>
      <c r="K7" s="5829"/>
      <c r="L7" s="8753" t="s">
        <v>3336</v>
      </c>
      <c r="M7" s="8750" t="s">
        <v>3516</v>
      </c>
      <c r="N7" s="8751"/>
      <c r="O7" s="8751"/>
      <c r="P7" s="8752"/>
      <c r="Q7" s="8581" t="s">
        <v>3345</v>
      </c>
      <c r="R7" s="5826"/>
      <c r="S7" s="4924"/>
      <c r="T7" s="4924"/>
      <c r="U7" s="4762"/>
      <c r="V7" s="121"/>
      <c r="W7" s="8503" t="s">
        <v>2516</v>
      </c>
      <c r="X7" s="8657"/>
      <c r="Y7" s="8657"/>
      <c r="Z7" s="8657"/>
      <c r="AA7" s="8657"/>
      <c r="AB7" s="8657"/>
      <c r="AC7" s="8657"/>
      <c r="AD7" s="8657"/>
      <c r="AE7" s="8657"/>
      <c r="AF7" s="8658"/>
      <c r="AG7" s="121"/>
      <c r="AH7" s="5014" t="s">
        <v>2947</v>
      </c>
      <c r="AI7" s="5014" t="s">
        <v>2947</v>
      </c>
      <c r="AJ7" s="121"/>
      <c r="AK7" s="164"/>
    </row>
    <row r="8" spans="1:37" s="99" customFormat="1" ht="13.2">
      <c r="A8" s="164"/>
      <c r="B8" s="121"/>
      <c r="C8" s="8614"/>
      <c r="D8" s="8569"/>
      <c r="E8" s="8569"/>
      <c r="F8" s="8584"/>
      <c r="G8" s="1592" t="s">
        <v>1928</v>
      </c>
      <c r="H8" s="1592"/>
      <c r="I8" s="1592"/>
      <c r="J8" s="8690"/>
      <c r="K8" s="1592" t="s">
        <v>451</v>
      </c>
      <c r="L8" s="8690"/>
      <c r="M8" s="1592" t="s">
        <v>451</v>
      </c>
      <c r="N8" s="1592" t="s">
        <v>451</v>
      </c>
      <c r="O8" s="1592" t="s">
        <v>451</v>
      </c>
      <c r="P8" s="1592" t="s">
        <v>451</v>
      </c>
      <c r="Q8" s="8584"/>
      <c r="R8" s="1587"/>
      <c r="S8" s="1587"/>
      <c r="T8" s="1587"/>
      <c r="U8" s="1608"/>
      <c r="V8" s="121"/>
      <c r="W8" s="6376" t="s">
        <v>1713</v>
      </c>
      <c r="X8" s="6167" t="s">
        <v>2921</v>
      </c>
      <c r="Y8" s="6167" t="s">
        <v>2922</v>
      </c>
      <c r="Z8" s="6167" t="s">
        <v>2921</v>
      </c>
      <c r="AA8" s="6168" t="s">
        <v>2923</v>
      </c>
      <c r="AB8" s="6168"/>
      <c r="AC8" s="6168"/>
      <c r="AD8" s="6168"/>
      <c r="AE8" s="6168"/>
      <c r="AF8" s="6377" t="s">
        <v>1710</v>
      </c>
      <c r="AG8" s="121"/>
      <c r="AH8" s="4773" t="s">
        <v>2948</v>
      </c>
      <c r="AI8" s="4773" t="s">
        <v>2948</v>
      </c>
      <c r="AJ8" s="121"/>
      <c r="AK8" s="164"/>
    </row>
    <row r="9" spans="1:37" s="99" customFormat="1" ht="13.2">
      <c r="A9" s="164"/>
      <c r="B9" s="121"/>
      <c r="C9" s="8614"/>
      <c r="D9" s="8569"/>
      <c r="E9" s="8569"/>
      <c r="F9" s="8584"/>
      <c r="G9" s="1592" t="s">
        <v>1539</v>
      </c>
      <c r="H9" s="1592" t="s">
        <v>3118</v>
      </c>
      <c r="I9" s="1592" t="s">
        <v>3412</v>
      </c>
      <c r="J9" s="8690"/>
      <c r="K9" s="1592" t="s">
        <v>3378</v>
      </c>
      <c r="L9" s="8690"/>
      <c r="M9" s="1592" t="s">
        <v>3380</v>
      </c>
      <c r="N9" s="1592" t="s">
        <v>3381</v>
      </c>
      <c r="O9" s="1592" t="s">
        <v>3382</v>
      </c>
      <c r="P9" s="1592" t="s">
        <v>3380</v>
      </c>
      <c r="Q9" s="8584"/>
      <c r="R9" s="1587" t="s">
        <v>2747</v>
      </c>
      <c r="S9" s="1587" t="s">
        <v>2808</v>
      </c>
      <c r="T9" s="1587" t="s">
        <v>2671</v>
      </c>
      <c r="U9" s="1608" t="s">
        <v>1717</v>
      </c>
      <c r="V9" s="121"/>
      <c r="W9" s="4970" t="s">
        <v>2925</v>
      </c>
      <c r="X9" s="2013" t="s">
        <v>1720</v>
      </c>
      <c r="Y9" s="2013" t="s">
        <v>2926</v>
      </c>
      <c r="Z9" s="2013" t="s">
        <v>2927</v>
      </c>
      <c r="AA9" s="2014" t="s">
        <v>2928</v>
      </c>
      <c r="AB9" s="1587" t="s">
        <v>2747</v>
      </c>
      <c r="AC9" s="1587" t="s">
        <v>2808</v>
      </c>
      <c r="AD9" s="1587" t="s">
        <v>2671</v>
      </c>
      <c r="AE9" s="1608" t="s">
        <v>1717</v>
      </c>
      <c r="AF9" s="1668" t="s">
        <v>1718</v>
      </c>
      <c r="AG9" s="121"/>
      <c r="AH9" s="4773" t="s">
        <v>2952</v>
      </c>
      <c r="AI9" s="4773" t="s">
        <v>2952</v>
      </c>
      <c r="AJ9" s="121"/>
      <c r="AK9" s="164"/>
    </row>
    <row r="10" spans="1:37" s="99" customFormat="1" ht="13.2">
      <c r="A10" s="164"/>
      <c r="B10" s="121"/>
      <c r="C10" s="8614"/>
      <c r="D10" s="8569"/>
      <c r="E10" s="8569"/>
      <c r="F10" s="8584"/>
      <c r="G10" s="1592" t="s">
        <v>2771</v>
      </c>
      <c r="H10" s="1592" t="s">
        <v>3088</v>
      </c>
      <c r="I10" s="1592" t="s">
        <v>3088</v>
      </c>
      <c r="J10" s="8690"/>
      <c r="K10" s="1592" t="s">
        <v>3388</v>
      </c>
      <c r="L10" s="8690"/>
      <c r="M10" s="1749" t="s">
        <v>3390</v>
      </c>
      <c r="N10" s="1592" t="s">
        <v>3391</v>
      </c>
      <c r="O10" s="1592" t="s">
        <v>2912</v>
      </c>
      <c r="P10" s="1749" t="s">
        <v>3390</v>
      </c>
      <c r="Q10" s="8584"/>
      <c r="R10" s="1590" t="s">
        <v>1723</v>
      </c>
      <c r="S10" s="1590" t="s">
        <v>1723</v>
      </c>
      <c r="T10" s="1590" t="s">
        <v>1723</v>
      </c>
      <c r="U10" s="1608" t="s">
        <v>1723</v>
      </c>
      <c r="V10" s="121"/>
      <c r="W10" s="4970" t="s">
        <v>1724</v>
      </c>
      <c r="X10" s="2013" t="s">
        <v>1726</v>
      </c>
      <c r="Y10" s="2013" t="s">
        <v>1726</v>
      </c>
      <c r="Z10" s="2014" t="s">
        <v>3393</v>
      </c>
      <c r="AA10" s="2014" t="s">
        <v>1729</v>
      </c>
      <c r="AB10" s="1590" t="s">
        <v>1723</v>
      </c>
      <c r="AC10" s="1590" t="s">
        <v>1723</v>
      </c>
      <c r="AD10" s="1590" t="s">
        <v>1723</v>
      </c>
      <c r="AE10" s="1608" t="s">
        <v>1723</v>
      </c>
      <c r="AF10" s="1668" t="s">
        <v>1724</v>
      </c>
      <c r="AG10" s="121"/>
      <c r="AH10" s="5016">
        <v>43100</v>
      </c>
      <c r="AI10" s="5016">
        <v>43100</v>
      </c>
      <c r="AJ10" s="121"/>
      <c r="AK10" s="164"/>
    </row>
    <row r="11" spans="1:37" s="99" customFormat="1" ht="13.2">
      <c r="A11" s="164"/>
      <c r="B11" s="121"/>
      <c r="C11" s="8614"/>
      <c r="D11" s="1677"/>
      <c r="E11" s="1666"/>
      <c r="F11" s="8584"/>
      <c r="G11" s="1592"/>
      <c r="H11" s="1592" t="s">
        <v>3396</v>
      </c>
      <c r="I11" s="1592" t="s">
        <v>1477</v>
      </c>
      <c r="J11" s="8690"/>
      <c r="K11" s="1592" t="s">
        <v>3396</v>
      </c>
      <c r="L11" s="8690"/>
      <c r="M11" s="1592" t="s">
        <v>3398</v>
      </c>
      <c r="N11" s="1592" t="s">
        <v>1725</v>
      </c>
      <c r="O11" s="1592" t="s">
        <v>2779</v>
      </c>
      <c r="P11" s="1592" t="s">
        <v>3399</v>
      </c>
      <c r="Q11" s="8584"/>
      <c r="R11" s="1590"/>
      <c r="S11" s="1590"/>
      <c r="T11" s="1590"/>
      <c r="U11" s="1591"/>
      <c r="V11" s="121"/>
      <c r="W11" s="6044"/>
      <c r="X11" s="2030"/>
      <c r="Y11" s="2030"/>
      <c r="Z11" s="2014"/>
      <c r="AA11" s="2030"/>
      <c r="AB11" s="2030"/>
      <c r="AC11" s="2030"/>
      <c r="AD11" s="2030"/>
      <c r="AE11" s="2030"/>
      <c r="AF11" s="1769"/>
      <c r="AG11" s="121"/>
      <c r="AH11" s="8646" t="s">
        <v>3400</v>
      </c>
      <c r="AI11" s="8646" t="s">
        <v>3401</v>
      </c>
      <c r="AJ11" s="121"/>
      <c r="AK11" s="164"/>
    </row>
    <row r="12" spans="1:37" s="99" customFormat="1" ht="13.2">
      <c r="A12" s="164"/>
      <c r="B12" s="121"/>
      <c r="C12" s="8749"/>
      <c r="D12" s="6225" t="s">
        <v>2148</v>
      </c>
      <c r="E12" s="5960" t="s">
        <v>3521</v>
      </c>
      <c r="F12" s="5960" t="s">
        <v>3521</v>
      </c>
      <c r="G12" s="6225" t="s">
        <v>1616</v>
      </c>
      <c r="H12" s="5839" t="s">
        <v>464</v>
      </c>
      <c r="I12" s="5839"/>
      <c r="J12" s="8691"/>
      <c r="K12" s="5839"/>
      <c r="L12" s="8691"/>
      <c r="M12" s="5839" t="s">
        <v>1725</v>
      </c>
      <c r="N12" s="5839"/>
      <c r="O12" s="5839"/>
      <c r="P12" s="5839" t="s">
        <v>1725</v>
      </c>
      <c r="Q12" s="8584"/>
      <c r="R12" s="5840"/>
      <c r="S12" s="5840"/>
      <c r="T12" s="5840"/>
      <c r="U12" s="5899" t="s">
        <v>2877</v>
      </c>
      <c r="V12" s="121"/>
      <c r="W12" s="1951" t="s">
        <v>3422</v>
      </c>
      <c r="X12" s="5770"/>
      <c r="Y12" s="5770"/>
      <c r="Z12" s="5771"/>
      <c r="AA12" s="5770"/>
      <c r="AB12" s="5770"/>
      <c r="AC12" s="5770"/>
      <c r="AD12" s="5770"/>
      <c r="AE12" s="5770" t="s">
        <v>3526</v>
      </c>
      <c r="AF12" s="5496" t="s">
        <v>3424</v>
      </c>
      <c r="AG12" s="121"/>
      <c r="AH12" s="8647"/>
      <c r="AI12" s="8647"/>
      <c r="AJ12" s="121"/>
      <c r="AK12" s="164"/>
    </row>
    <row r="13" spans="1:37" s="99" customFormat="1" ht="13.2">
      <c r="A13" s="164"/>
      <c r="B13" s="121"/>
      <c r="C13" s="2480" t="s">
        <v>734</v>
      </c>
      <c r="D13" s="5498" t="s">
        <v>735</v>
      </c>
      <c r="E13" s="5847" t="s">
        <v>736</v>
      </c>
      <c r="F13" s="5841" t="s">
        <v>1249</v>
      </c>
      <c r="G13" s="5847" t="s">
        <v>738</v>
      </c>
      <c r="H13" s="5847" t="s">
        <v>1546</v>
      </c>
      <c r="I13" s="5841" t="s">
        <v>1547</v>
      </c>
      <c r="J13" s="5841" t="s">
        <v>1548</v>
      </c>
      <c r="K13" s="5841" t="s">
        <v>1549</v>
      </c>
      <c r="L13" s="5841" t="s">
        <v>1550</v>
      </c>
      <c r="M13" s="5847" t="s">
        <v>1551</v>
      </c>
      <c r="N13" s="5842" t="s">
        <v>1552</v>
      </c>
      <c r="O13" s="5847" t="s">
        <v>1553</v>
      </c>
      <c r="P13" s="5847" t="s">
        <v>1554</v>
      </c>
      <c r="Q13" s="5847" t="s">
        <v>1555</v>
      </c>
      <c r="R13" s="5848" t="s">
        <v>2266</v>
      </c>
      <c r="S13" s="5901" t="s">
        <v>2267</v>
      </c>
      <c r="T13" s="5901" t="s">
        <v>2268</v>
      </c>
      <c r="U13" s="5901" t="s">
        <v>2269</v>
      </c>
      <c r="V13" s="121"/>
      <c r="W13" s="5775" t="s">
        <v>2270</v>
      </c>
      <c r="X13" s="5775" t="s">
        <v>2717</v>
      </c>
      <c r="Y13" s="5775" t="s">
        <v>2718</v>
      </c>
      <c r="Z13" s="5776" t="s">
        <v>2719</v>
      </c>
      <c r="AA13" s="6188" t="s">
        <v>3005</v>
      </c>
      <c r="AB13" s="6188" t="s">
        <v>3006</v>
      </c>
      <c r="AC13" s="6188" t="s">
        <v>3007</v>
      </c>
      <c r="AD13" s="6188" t="s">
        <v>3008</v>
      </c>
      <c r="AE13" s="6188" t="s">
        <v>3009</v>
      </c>
      <c r="AF13" s="5778" t="s">
        <v>3010</v>
      </c>
      <c r="AG13" s="121"/>
      <c r="AH13" s="6378" t="s">
        <v>3011</v>
      </c>
      <c r="AI13" s="6378" t="s">
        <v>3012</v>
      </c>
      <c r="AJ13" s="121"/>
      <c r="AK13" s="164"/>
    </row>
    <row r="14" spans="1:37" s="99" customFormat="1" ht="13.2">
      <c r="A14" s="164"/>
      <c r="B14" s="121"/>
      <c r="C14" s="6333"/>
      <c r="D14" s="1386"/>
      <c r="E14" s="1388"/>
      <c r="F14" s="1388"/>
      <c r="G14" s="1770"/>
      <c r="H14" s="1751"/>
      <c r="I14" s="6379" t="s">
        <v>464</v>
      </c>
      <c r="J14" s="6379"/>
      <c r="K14" s="6380"/>
      <c r="L14" s="6380"/>
      <c r="M14" s="6380"/>
      <c r="N14" s="6380"/>
      <c r="O14" s="6380"/>
      <c r="P14" s="6380"/>
      <c r="Q14" s="6380"/>
      <c r="R14" s="6381"/>
      <c r="S14" s="6380"/>
      <c r="T14" s="6381"/>
      <c r="U14" s="6382"/>
      <c r="V14" s="121"/>
      <c r="W14" s="6383"/>
      <c r="X14" s="6384"/>
      <c r="Y14" s="6384"/>
      <c r="Z14" s="6384"/>
      <c r="AA14" s="6384"/>
      <c r="AB14" s="6384"/>
      <c r="AC14" s="6384"/>
      <c r="AD14" s="6384"/>
      <c r="AE14" s="6385"/>
      <c r="AF14" s="6386"/>
      <c r="AG14" s="121"/>
      <c r="AH14" s="6387"/>
      <c r="AI14" s="6387"/>
      <c r="AJ14" s="121"/>
      <c r="AK14" s="164"/>
    </row>
    <row r="15" spans="1:37" s="99" customFormat="1" ht="13.2">
      <c r="A15" s="164"/>
      <c r="B15" s="121"/>
      <c r="C15" s="6333" t="s">
        <v>3461</v>
      </c>
      <c r="D15" s="1388"/>
      <c r="E15" s="1388"/>
      <c r="F15" s="1388"/>
      <c r="G15" s="1772" t="b">
        <v>1</v>
      </c>
      <c r="H15" s="1800"/>
      <c r="I15" s="1800"/>
      <c r="J15" s="1803">
        <v>0</v>
      </c>
      <c r="K15" s="1754">
        <v>0</v>
      </c>
      <c r="L15" s="1754">
        <v>0</v>
      </c>
      <c r="M15" s="1754">
        <v>0</v>
      </c>
      <c r="N15" s="1754">
        <v>0</v>
      </c>
      <c r="O15" s="1754">
        <v>0</v>
      </c>
      <c r="P15" s="1754">
        <v>0</v>
      </c>
      <c r="Q15" s="1754"/>
      <c r="R15" s="1754">
        <v>0</v>
      </c>
      <c r="S15" s="1754">
        <v>0</v>
      </c>
      <c r="T15" s="1754">
        <v>0</v>
      </c>
      <c r="U15" s="1775">
        <f>+R15+S15-T15</f>
        <v>0</v>
      </c>
      <c r="V15" s="611"/>
      <c r="W15" s="6054">
        <f>X15+Y15</f>
        <v>0</v>
      </c>
      <c r="X15" s="2020">
        <v>0</v>
      </c>
      <c r="Y15" s="2020">
        <v>0</v>
      </c>
      <c r="Z15" s="2020">
        <v>0</v>
      </c>
      <c r="AA15" s="2020">
        <v>0</v>
      </c>
      <c r="AB15" s="2020">
        <v>0</v>
      </c>
      <c r="AC15" s="2020">
        <v>0</v>
      </c>
      <c r="AD15" s="2020">
        <v>0</v>
      </c>
      <c r="AE15" s="2023">
        <f>AB15+AC15-AD15</f>
        <v>0</v>
      </c>
      <c r="AF15" s="1580">
        <f>Y15+AA15</f>
        <v>0</v>
      </c>
      <c r="AG15" s="121"/>
      <c r="AH15" s="5919"/>
      <c r="AI15" s="5919"/>
      <c r="AJ15" s="121"/>
      <c r="AK15" s="164"/>
    </row>
    <row r="16" spans="1:37" s="99" customFormat="1" ht="13.2">
      <c r="A16" s="164"/>
      <c r="B16" s="121"/>
      <c r="C16" s="6333" t="s">
        <v>3461</v>
      </c>
      <c r="D16" s="1388"/>
      <c r="E16" s="1388"/>
      <c r="F16" s="1388"/>
      <c r="G16" s="1772" t="b">
        <v>0</v>
      </c>
      <c r="H16" s="1800"/>
      <c r="I16" s="1800"/>
      <c r="J16" s="1803">
        <v>0</v>
      </c>
      <c r="K16" s="1754">
        <v>0</v>
      </c>
      <c r="L16" s="1754">
        <v>0</v>
      </c>
      <c r="M16" s="1754">
        <v>0</v>
      </c>
      <c r="N16" s="1754">
        <v>0</v>
      </c>
      <c r="O16" s="1754">
        <v>0</v>
      </c>
      <c r="P16" s="1754">
        <v>0</v>
      </c>
      <c r="Q16" s="1754"/>
      <c r="R16" s="1754">
        <v>0</v>
      </c>
      <c r="S16" s="1754">
        <v>0</v>
      </c>
      <c r="T16" s="1754">
        <v>0</v>
      </c>
      <c r="U16" s="1775">
        <f>+R16+S16-T16</f>
        <v>0</v>
      </c>
      <c r="V16" s="611"/>
      <c r="W16" s="6054">
        <f>X16+Y16</f>
        <v>0</v>
      </c>
      <c r="X16" s="2020">
        <v>0</v>
      </c>
      <c r="Y16" s="2020">
        <v>0</v>
      </c>
      <c r="Z16" s="2020">
        <v>0</v>
      </c>
      <c r="AA16" s="2020">
        <v>0</v>
      </c>
      <c r="AB16" s="2020">
        <v>0</v>
      </c>
      <c r="AC16" s="2020">
        <v>0</v>
      </c>
      <c r="AD16" s="2020">
        <v>0</v>
      </c>
      <c r="AE16" s="2023">
        <f t="shared" ref="AE16:AE47" si="0">AB16+AC16-AD16</f>
        <v>0</v>
      </c>
      <c r="AF16" s="1580">
        <f>Y16+AA16</f>
        <v>0</v>
      </c>
      <c r="AG16" s="121"/>
      <c r="AH16" s="5919"/>
      <c r="AI16" s="5919"/>
      <c r="AJ16" s="121"/>
      <c r="AK16" s="164"/>
    </row>
    <row r="17" spans="1:37" s="99" customFormat="1" ht="13.2">
      <c r="A17" s="164"/>
      <c r="B17" s="121"/>
      <c r="C17" s="6333" t="s">
        <v>3461</v>
      </c>
      <c r="D17" s="1388"/>
      <c r="E17" s="1388"/>
      <c r="F17" s="1388"/>
      <c r="G17" s="1772" t="b">
        <v>0</v>
      </c>
      <c r="H17" s="1800"/>
      <c r="I17" s="1800"/>
      <c r="J17" s="1803">
        <v>0</v>
      </c>
      <c r="K17" s="1754">
        <v>0</v>
      </c>
      <c r="L17" s="1754">
        <v>0</v>
      </c>
      <c r="M17" s="1754">
        <v>0</v>
      </c>
      <c r="N17" s="1754">
        <v>0</v>
      </c>
      <c r="O17" s="1754">
        <v>0</v>
      </c>
      <c r="P17" s="1754">
        <v>0</v>
      </c>
      <c r="Q17" s="1754"/>
      <c r="R17" s="1754">
        <v>0</v>
      </c>
      <c r="S17" s="1754">
        <v>0</v>
      </c>
      <c r="T17" s="1754">
        <v>0</v>
      </c>
      <c r="U17" s="1775">
        <f>+R17+S17-T17</f>
        <v>0</v>
      </c>
      <c r="V17" s="611"/>
      <c r="W17" s="6054">
        <f>X17+Y17</f>
        <v>0</v>
      </c>
      <c r="X17" s="2020">
        <v>0</v>
      </c>
      <c r="Y17" s="2020">
        <v>0</v>
      </c>
      <c r="Z17" s="2020">
        <v>0</v>
      </c>
      <c r="AA17" s="2020">
        <v>0</v>
      </c>
      <c r="AB17" s="2020">
        <v>0</v>
      </c>
      <c r="AC17" s="2020">
        <v>0</v>
      </c>
      <c r="AD17" s="2020">
        <v>0</v>
      </c>
      <c r="AE17" s="2023">
        <f t="shared" si="0"/>
        <v>0</v>
      </c>
      <c r="AF17" s="1580">
        <f>Y17+AA17</f>
        <v>0</v>
      </c>
      <c r="AG17" s="121"/>
      <c r="AH17" s="5919"/>
      <c r="AI17" s="5919"/>
      <c r="AJ17" s="121"/>
      <c r="AK17" s="164"/>
    </row>
    <row r="18" spans="1:37" s="99" customFormat="1" ht="13.2">
      <c r="A18" s="164"/>
      <c r="B18" s="121"/>
      <c r="C18" s="6333" t="s">
        <v>3461</v>
      </c>
      <c r="D18" s="1388"/>
      <c r="E18" s="1388"/>
      <c r="F18" s="1388"/>
      <c r="G18" s="1772" t="b">
        <v>0</v>
      </c>
      <c r="H18" s="1800"/>
      <c r="I18" s="1800"/>
      <c r="J18" s="1803">
        <v>0</v>
      </c>
      <c r="K18" s="1754">
        <v>0</v>
      </c>
      <c r="L18" s="1754">
        <v>0</v>
      </c>
      <c r="M18" s="1754">
        <v>0</v>
      </c>
      <c r="N18" s="1754">
        <v>0</v>
      </c>
      <c r="O18" s="1754">
        <v>0</v>
      </c>
      <c r="P18" s="1754">
        <v>0</v>
      </c>
      <c r="Q18" s="1754"/>
      <c r="R18" s="1754">
        <v>0</v>
      </c>
      <c r="S18" s="1754">
        <v>0</v>
      </c>
      <c r="T18" s="1754">
        <v>0</v>
      </c>
      <c r="U18" s="1775">
        <f t="shared" ref="U18:U47" si="1">+R18+S18-T18</f>
        <v>0</v>
      </c>
      <c r="V18" s="611"/>
      <c r="W18" s="6054">
        <f t="shared" ref="W18:W47" si="2">X18+Y18</f>
        <v>0</v>
      </c>
      <c r="X18" s="2020">
        <v>0</v>
      </c>
      <c r="Y18" s="2020">
        <v>0</v>
      </c>
      <c r="Z18" s="2020">
        <v>0</v>
      </c>
      <c r="AA18" s="2020">
        <v>0</v>
      </c>
      <c r="AB18" s="2020">
        <v>0</v>
      </c>
      <c r="AC18" s="2020">
        <v>0</v>
      </c>
      <c r="AD18" s="2020">
        <v>0</v>
      </c>
      <c r="AE18" s="2023">
        <f t="shared" si="0"/>
        <v>0</v>
      </c>
      <c r="AF18" s="1580">
        <f t="shared" ref="AF18:AF47" si="3">Y18+AA18</f>
        <v>0</v>
      </c>
      <c r="AG18" s="121"/>
      <c r="AH18" s="5919"/>
      <c r="AI18" s="5919"/>
      <c r="AJ18" s="121"/>
      <c r="AK18" s="164"/>
    </row>
    <row r="19" spans="1:37" s="99" customFormat="1" ht="13.2">
      <c r="A19" s="164"/>
      <c r="B19" s="121"/>
      <c r="C19" s="6333" t="s">
        <v>3461</v>
      </c>
      <c r="D19" s="1388"/>
      <c r="E19" s="1388"/>
      <c r="F19" s="1388"/>
      <c r="G19" s="1772" t="b">
        <v>0</v>
      </c>
      <c r="H19" s="1800"/>
      <c r="I19" s="1800"/>
      <c r="J19" s="1803">
        <v>0</v>
      </c>
      <c r="K19" s="1754">
        <v>0</v>
      </c>
      <c r="L19" s="1754">
        <v>0</v>
      </c>
      <c r="M19" s="1754">
        <v>0</v>
      </c>
      <c r="N19" s="1754">
        <v>0</v>
      </c>
      <c r="O19" s="1754">
        <v>0</v>
      </c>
      <c r="P19" s="1754">
        <v>0</v>
      </c>
      <c r="Q19" s="1754"/>
      <c r="R19" s="1754">
        <v>0</v>
      </c>
      <c r="S19" s="1754">
        <v>0</v>
      </c>
      <c r="T19" s="1754">
        <v>0</v>
      </c>
      <c r="U19" s="1775">
        <f t="shared" si="1"/>
        <v>0</v>
      </c>
      <c r="V19" s="611"/>
      <c r="W19" s="6054">
        <f t="shared" si="2"/>
        <v>0</v>
      </c>
      <c r="X19" s="2020">
        <v>0</v>
      </c>
      <c r="Y19" s="2020">
        <v>0</v>
      </c>
      <c r="Z19" s="2020">
        <v>0</v>
      </c>
      <c r="AA19" s="2020">
        <v>0</v>
      </c>
      <c r="AB19" s="2020">
        <v>0</v>
      </c>
      <c r="AC19" s="2020">
        <v>0</v>
      </c>
      <c r="AD19" s="2020">
        <v>0</v>
      </c>
      <c r="AE19" s="2023">
        <f t="shared" si="0"/>
        <v>0</v>
      </c>
      <c r="AF19" s="1580">
        <f t="shared" si="3"/>
        <v>0</v>
      </c>
      <c r="AG19" s="121"/>
      <c r="AH19" s="5919"/>
      <c r="AI19" s="5919"/>
      <c r="AJ19" s="121"/>
      <c r="AK19" s="164"/>
    </row>
    <row r="20" spans="1:37" s="99" customFormat="1" ht="13.2">
      <c r="A20" s="164"/>
      <c r="B20" s="121"/>
      <c r="C20" s="6333" t="s">
        <v>3461</v>
      </c>
      <c r="D20" s="1388"/>
      <c r="E20" s="1388"/>
      <c r="F20" s="1388"/>
      <c r="G20" s="1772" t="b">
        <v>0</v>
      </c>
      <c r="H20" s="1800"/>
      <c r="I20" s="1800"/>
      <c r="J20" s="1803">
        <v>0</v>
      </c>
      <c r="K20" s="1754">
        <v>0</v>
      </c>
      <c r="L20" s="1754">
        <v>0</v>
      </c>
      <c r="M20" s="1754">
        <v>0</v>
      </c>
      <c r="N20" s="1754">
        <v>0</v>
      </c>
      <c r="O20" s="1754">
        <v>0</v>
      </c>
      <c r="P20" s="1754">
        <v>0</v>
      </c>
      <c r="Q20" s="1754"/>
      <c r="R20" s="1754">
        <v>0</v>
      </c>
      <c r="S20" s="1754">
        <v>0</v>
      </c>
      <c r="T20" s="1754">
        <v>0</v>
      </c>
      <c r="U20" s="1775">
        <f t="shared" si="1"/>
        <v>0</v>
      </c>
      <c r="V20" s="611"/>
      <c r="W20" s="6054">
        <f t="shared" si="2"/>
        <v>0</v>
      </c>
      <c r="X20" s="2020">
        <v>0</v>
      </c>
      <c r="Y20" s="2020">
        <v>0</v>
      </c>
      <c r="Z20" s="2020">
        <v>0</v>
      </c>
      <c r="AA20" s="2020">
        <v>0</v>
      </c>
      <c r="AB20" s="2020">
        <v>0</v>
      </c>
      <c r="AC20" s="2020">
        <v>0</v>
      </c>
      <c r="AD20" s="2020">
        <v>0</v>
      </c>
      <c r="AE20" s="2023">
        <f t="shared" si="0"/>
        <v>0</v>
      </c>
      <c r="AF20" s="1580">
        <f t="shared" si="3"/>
        <v>0</v>
      </c>
      <c r="AG20" s="121"/>
      <c r="AH20" s="5919"/>
      <c r="AI20" s="5919"/>
      <c r="AJ20" s="121"/>
      <c r="AK20" s="164"/>
    </row>
    <row r="21" spans="1:37" s="99" customFormat="1" ht="13.2">
      <c r="A21" s="164"/>
      <c r="B21" s="121"/>
      <c r="C21" s="6333" t="s">
        <v>3461</v>
      </c>
      <c r="D21" s="1388"/>
      <c r="E21" s="1388"/>
      <c r="F21" s="1388"/>
      <c r="G21" s="1772" t="b">
        <v>0</v>
      </c>
      <c r="H21" s="1800"/>
      <c r="I21" s="1800"/>
      <c r="J21" s="1803">
        <v>0</v>
      </c>
      <c r="K21" s="1754">
        <v>0</v>
      </c>
      <c r="L21" s="1754">
        <v>0</v>
      </c>
      <c r="M21" s="1754">
        <v>0</v>
      </c>
      <c r="N21" s="1754">
        <v>0</v>
      </c>
      <c r="O21" s="1754">
        <v>0</v>
      </c>
      <c r="P21" s="1754">
        <v>0</v>
      </c>
      <c r="Q21" s="1754"/>
      <c r="R21" s="1754">
        <v>0</v>
      </c>
      <c r="S21" s="1754">
        <v>0</v>
      </c>
      <c r="T21" s="1754">
        <v>0</v>
      </c>
      <c r="U21" s="1775">
        <f t="shared" si="1"/>
        <v>0</v>
      </c>
      <c r="V21" s="611"/>
      <c r="W21" s="6054">
        <f t="shared" si="2"/>
        <v>0</v>
      </c>
      <c r="X21" s="2020">
        <v>0</v>
      </c>
      <c r="Y21" s="2020">
        <v>0</v>
      </c>
      <c r="Z21" s="2020">
        <v>0</v>
      </c>
      <c r="AA21" s="2020">
        <v>0</v>
      </c>
      <c r="AB21" s="2020">
        <v>0</v>
      </c>
      <c r="AC21" s="2020">
        <v>0</v>
      </c>
      <c r="AD21" s="2020">
        <v>0</v>
      </c>
      <c r="AE21" s="2023">
        <f t="shared" si="0"/>
        <v>0</v>
      </c>
      <c r="AF21" s="1580">
        <f t="shared" si="3"/>
        <v>0</v>
      </c>
      <c r="AG21" s="121"/>
      <c r="AH21" s="5919"/>
      <c r="AI21" s="5919"/>
      <c r="AJ21" s="121"/>
      <c r="AK21" s="164"/>
    </row>
    <row r="22" spans="1:37" s="99" customFormat="1" ht="13.2">
      <c r="A22" s="164"/>
      <c r="B22" s="121"/>
      <c r="C22" s="6333" t="s">
        <v>3461</v>
      </c>
      <c r="D22" s="1388"/>
      <c r="E22" s="1388"/>
      <c r="F22" s="1388"/>
      <c r="G22" s="1772" t="b">
        <v>0</v>
      </c>
      <c r="H22" s="1800"/>
      <c r="I22" s="1800"/>
      <c r="J22" s="1803">
        <v>0</v>
      </c>
      <c r="K22" s="1754">
        <v>0</v>
      </c>
      <c r="L22" s="1754">
        <v>0</v>
      </c>
      <c r="M22" s="1754">
        <v>0</v>
      </c>
      <c r="N22" s="1754">
        <v>0</v>
      </c>
      <c r="O22" s="1754">
        <v>0</v>
      </c>
      <c r="P22" s="1754">
        <v>0</v>
      </c>
      <c r="Q22" s="1754"/>
      <c r="R22" s="1754">
        <v>0</v>
      </c>
      <c r="S22" s="1754">
        <v>0</v>
      </c>
      <c r="T22" s="1754">
        <v>0</v>
      </c>
      <c r="U22" s="1775">
        <f t="shared" si="1"/>
        <v>0</v>
      </c>
      <c r="V22" s="611"/>
      <c r="W22" s="6054">
        <f t="shared" si="2"/>
        <v>0</v>
      </c>
      <c r="X22" s="2020">
        <v>0</v>
      </c>
      <c r="Y22" s="2020">
        <v>0</v>
      </c>
      <c r="Z22" s="2020">
        <v>0</v>
      </c>
      <c r="AA22" s="2020">
        <v>0</v>
      </c>
      <c r="AB22" s="2020">
        <v>0</v>
      </c>
      <c r="AC22" s="2020">
        <v>0</v>
      </c>
      <c r="AD22" s="2020">
        <v>0</v>
      </c>
      <c r="AE22" s="2023">
        <f t="shared" si="0"/>
        <v>0</v>
      </c>
      <c r="AF22" s="1580">
        <f t="shared" si="3"/>
        <v>0</v>
      </c>
      <c r="AG22" s="121"/>
      <c r="AH22" s="5919"/>
      <c r="AI22" s="5919"/>
      <c r="AJ22" s="121"/>
      <c r="AK22" s="164"/>
    </row>
    <row r="23" spans="1:37" s="99" customFormat="1" ht="13.2">
      <c r="A23" s="164"/>
      <c r="B23" s="121"/>
      <c r="C23" s="6333" t="s">
        <v>3461</v>
      </c>
      <c r="D23" s="1388"/>
      <c r="E23" s="1388"/>
      <c r="F23" s="1388"/>
      <c r="G23" s="1772" t="b">
        <v>0</v>
      </c>
      <c r="H23" s="1800"/>
      <c r="I23" s="1800"/>
      <c r="J23" s="1803">
        <v>0</v>
      </c>
      <c r="K23" s="1754">
        <v>0</v>
      </c>
      <c r="L23" s="1754">
        <v>0</v>
      </c>
      <c r="M23" s="1754">
        <v>0</v>
      </c>
      <c r="N23" s="1754">
        <v>0</v>
      </c>
      <c r="O23" s="1754">
        <v>0</v>
      </c>
      <c r="P23" s="1754">
        <v>0</v>
      </c>
      <c r="Q23" s="1754"/>
      <c r="R23" s="1754">
        <v>0</v>
      </c>
      <c r="S23" s="1754">
        <v>0</v>
      </c>
      <c r="T23" s="1754">
        <v>0</v>
      </c>
      <c r="U23" s="1775">
        <f t="shared" si="1"/>
        <v>0</v>
      </c>
      <c r="V23" s="611"/>
      <c r="W23" s="6054">
        <f t="shared" si="2"/>
        <v>0</v>
      </c>
      <c r="X23" s="2020">
        <v>0</v>
      </c>
      <c r="Y23" s="2020">
        <v>0</v>
      </c>
      <c r="Z23" s="2020">
        <v>0</v>
      </c>
      <c r="AA23" s="2020">
        <v>0</v>
      </c>
      <c r="AB23" s="2020">
        <v>0</v>
      </c>
      <c r="AC23" s="2020">
        <v>0</v>
      </c>
      <c r="AD23" s="2020">
        <v>0</v>
      </c>
      <c r="AE23" s="2023">
        <f t="shared" si="0"/>
        <v>0</v>
      </c>
      <c r="AF23" s="1580">
        <f t="shared" si="3"/>
        <v>0</v>
      </c>
      <c r="AG23" s="121"/>
      <c r="AH23" s="5919"/>
      <c r="AI23" s="5919"/>
      <c r="AJ23" s="121"/>
      <c r="AK23" s="164"/>
    </row>
    <row r="24" spans="1:37" s="99" customFormat="1" ht="13.2">
      <c r="A24" s="164"/>
      <c r="B24" s="121"/>
      <c r="C24" s="6333" t="s">
        <v>3461</v>
      </c>
      <c r="D24" s="1388"/>
      <c r="E24" s="1388"/>
      <c r="F24" s="1388"/>
      <c r="G24" s="1772" t="b">
        <v>0</v>
      </c>
      <c r="H24" s="1800"/>
      <c r="I24" s="1800"/>
      <c r="J24" s="1803">
        <v>0</v>
      </c>
      <c r="K24" s="1754">
        <v>0</v>
      </c>
      <c r="L24" s="1754">
        <v>0</v>
      </c>
      <c r="M24" s="1754">
        <v>0</v>
      </c>
      <c r="N24" s="1754">
        <v>0</v>
      </c>
      <c r="O24" s="1754">
        <v>0</v>
      </c>
      <c r="P24" s="1754">
        <v>0</v>
      </c>
      <c r="Q24" s="1754"/>
      <c r="R24" s="1754">
        <v>0</v>
      </c>
      <c r="S24" s="1754">
        <v>0</v>
      </c>
      <c r="T24" s="1754">
        <v>0</v>
      </c>
      <c r="U24" s="1775">
        <f t="shared" si="1"/>
        <v>0</v>
      </c>
      <c r="V24" s="611"/>
      <c r="W24" s="6054">
        <f t="shared" si="2"/>
        <v>0</v>
      </c>
      <c r="X24" s="2020">
        <v>0</v>
      </c>
      <c r="Y24" s="2020">
        <v>0</v>
      </c>
      <c r="Z24" s="2020">
        <v>0</v>
      </c>
      <c r="AA24" s="2020">
        <v>0</v>
      </c>
      <c r="AB24" s="2020">
        <v>0</v>
      </c>
      <c r="AC24" s="2020">
        <v>0</v>
      </c>
      <c r="AD24" s="2020">
        <v>0</v>
      </c>
      <c r="AE24" s="2023">
        <f t="shared" si="0"/>
        <v>0</v>
      </c>
      <c r="AF24" s="1580">
        <f t="shared" si="3"/>
        <v>0</v>
      </c>
      <c r="AG24" s="121"/>
      <c r="AH24" s="5919"/>
      <c r="AI24" s="5919"/>
      <c r="AJ24" s="121"/>
      <c r="AK24" s="164"/>
    </row>
    <row r="25" spans="1:37" s="99" customFormat="1" ht="13.2">
      <c r="A25" s="164"/>
      <c r="B25" s="121"/>
      <c r="C25" s="6333" t="s">
        <v>3461</v>
      </c>
      <c r="D25" s="1388"/>
      <c r="E25" s="1388"/>
      <c r="F25" s="1388"/>
      <c r="G25" s="1772" t="b">
        <v>0</v>
      </c>
      <c r="H25" s="1800"/>
      <c r="I25" s="1800"/>
      <c r="J25" s="1803">
        <v>0</v>
      </c>
      <c r="K25" s="1754">
        <v>0</v>
      </c>
      <c r="L25" s="1754">
        <v>0</v>
      </c>
      <c r="M25" s="1754">
        <v>0</v>
      </c>
      <c r="N25" s="1754">
        <v>0</v>
      </c>
      <c r="O25" s="1754">
        <v>0</v>
      </c>
      <c r="P25" s="1754">
        <v>0</v>
      </c>
      <c r="Q25" s="1754"/>
      <c r="R25" s="1754">
        <v>0</v>
      </c>
      <c r="S25" s="1754">
        <v>0</v>
      </c>
      <c r="T25" s="1754">
        <v>0</v>
      </c>
      <c r="U25" s="1775">
        <f t="shared" si="1"/>
        <v>0</v>
      </c>
      <c r="V25" s="611"/>
      <c r="W25" s="6054">
        <f t="shared" si="2"/>
        <v>0</v>
      </c>
      <c r="X25" s="2020">
        <v>0</v>
      </c>
      <c r="Y25" s="2020">
        <v>0</v>
      </c>
      <c r="Z25" s="2020">
        <v>0</v>
      </c>
      <c r="AA25" s="2020">
        <v>0</v>
      </c>
      <c r="AB25" s="2020">
        <v>0</v>
      </c>
      <c r="AC25" s="2020">
        <v>0</v>
      </c>
      <c r="AD25" s="2020">
        <v>0</v>
      </c>
      <c r="AE25" s="2023">
        <f t="shared" si="0"/>
        <v>0</v>
      </c>
      <c r="AF25" s="1580">
        <f t="shared" si="3"/>
        <v>0</v>
      </c>
      <c r="AG25" s="121"/>
      <c r="AH25" s="5919"/>
      <c r="AI25" s="5919"/>
      <c r="AJ25" s="121"/>
      <c r="AK25" s="164"/>
    </row>
    <row r="26" spans="1:37" s="99" customFormat="1" ht="13.2">
      <c r="A26" s="164"/>
      <c r="B26" s="121"/>
      <c r="C26" s="6333" t="s">
        <v>3461</v>
      </c>
      <c r="D26" s="1388"/>
      <c r="E26" s="1388"/>
      <c r="F26" s="1388"/>
      <c r="G26" s="1772" t="b">
        <v>0</v>
      </c>
      <c r="H26" s="1800"/>
      <c r="I26" s="1800"/>
      <c r="J26" s="1803">
        <v>0</v>
      </c>
      <c r="K26" s="1754">
        <v>0</v>
      </c>
      <c r="L26" s="1754">
        <v>0</v>
      </c>
      <c r="M26" s="1754">
        <v>0</v>
      </c>
      <c r="N26" s="1754">
        <v>0</v>
      </c>
      <c r="O26" s="1754">
        <v>0</v>
      </c>
      <c r="P26" s="1754">
        <v>0</v>
      </c>
      <c r="Q26" s="1754"/>
      <c r="R26" s="1754">
        <v>0</v>
      </c>
      <c r="S26" s="1754">
        <v>0</v>
      </c>
      <c r="T26" s="1754">
        <v>0</v>
      </c>
      <c r="U26" s="1775">
        <f t="shared" si="1"/>
        <v>0</v>
      </c>
      <c r="V26" s="611"/>
      <c r="W26" s="6054">
        <f t="shared" si="2"/>
        <v>0</v>
      </c>
      <c r="X26" s="2020">
        <v>0</v>
      </c>
      <c r="Y26" s="2020">
        <v>0</v>
      </c>
      <c r="Z26" s="2020">
        <v>0</v>
      </c>
      <c r="AA26" s="2020">
        <v>0</v>
      </c>
      <c r="AB26" s="2020">
        <v>0</v>
      </c>
      <c r="AC26" s="2020">
        <v>0</v>
      </c>
      <c r="AD26" s="2020">
        <v>0</v>
      </c>
      <c r="AE26" s="2023">
        <f t="shared" si="0"/>
        <v>0</v>
      </c>
      <c r="AF26" s="1580">
        <f t="shared" si="3"/>
        <v>0</v>
      </c>
      <c r="AG26" s="121"/>
      <c r="AH26" s="5919"/>
      <c r="AI26" s="5919"/>
      <c r="AJ26" s="121"/>
      <c r="AK26" s="164"/>
    </row>
    <row r="27" spans="1:37" s="99" customFormat="1" ht="13.2">
      <c r="A27" s="164"/>
      <c r="B27" s="121"/>
      <c r="C27" s="6333" t="s">
        <v>3461</v>
      </c>
      <c r="D27" s="1388"/>
      <c r="E27" s="1388"/>
      <c r="F27" s="1388"/>
      <c r="G27" s="1772" t="b">
        <v>0</v>
      </c>
      <c r="H27" s="1800"/>
      <c r="I27" s="1800"/>
      <c r="J27" s="1803">
        <v>0</v>
      </c>
      <c r="K27" s="1754">
        <v>0</v>
      </c>
      <c r="L27" s="1754">
        <v>0</v>
      </c>
      <c r="M27" s="1754">
        <v>0</v>
      </c>
      <c r="N27" s="1754">
        <v>0</v>
      </c>
      <c r="O27" s="1754">
        <v>0</v>
      </c>
      <c r="P27" s="1754">
        <v>0</v>
      </c>
      <c r="Q27" s="1754"/>
      <c r="R27" s="1754">
        <v>0</v>
      </c>
      <c r="S27" s="1754">
        <v>0</v>
      </c>
      <c r="T27" s="1754">
        <v>0</v>
      </c>
      <c r="U27" s="1775">
        <f t="shared" si="1"/>
        <v>0</v>
      </c>
      <c r="V27" s="611"/>
      <c r="W27" s="6054">
        <f t="shared" si="2"/>
        <v>0</v>
      </c>
      <c r="X27" s="2020">
        <v>0</v>
      </c>
      <c r="Y27" s="2020">
        <v>0</v>
      </c>
      <c r="Z27" s="2020">
        <v>0</v>
      </c>
      <c r="AA27" s="2020">
        <v>0</v>
      </c>
      <c r="AB27" s="2020">
        <v>0</v>
      </c>
      <c r="AC27" s="2020">
        <v>0</v>
      </c>
      <c r="AD27" s="2020">
        <v>0</v>
      </c>
      <c r="AE27" s="2023">
        <f t="shared" si="0"/>
        <v>0</v>
      </c>
      <c r="AF27" s="1580">
        <f t="shared" si="3"/>
        <v>0</v>
      </c>
      <c r="AG27" s="121"/>
      <c r="AH27" s="5919"/>
      <c r="AI27" s="5919"/>
      <c r="AJ27" s="121"/>
      <c r="AK27" s="164"/>
    </row>
    <row r="28" spans="1:37" s="99" customFormat="1" ht="13.2">
      <c r="A28" s="164"/>
      <c r="B28" s="121"/>
      <c r="C28" s="6333" t="s">
        <v>3461</v>
      </c>
      <c r="D28" s="1388"/>
      <c r="E28" s="1388"/>
      <c r="F28" s="1388"/>
      <c r="G28" s="1772" t="b">
        <v>0</v>
      </c>
      <c r="H28" s="1800"/>
      <c r="I28" s="1800"/>
      <c r="J28" s="1803">
        <v>0</v>
      </c>
      <c r="K28" s="1754">
        <v>0</v>
      </c>
      <c r="L28" s="1754">
        <v>0</v>
      </c>
      <c r="M28" s="1754">
        <v>0</v>
      </c>
      <c r="N28" s="1754">
        <v>0</v>
      </c>
      <c r="O28" s="1754">
        <v>0</v>
      </c>
      <c r="P28" s="1754">
        <v>0</v>
      </c>
      <c r="Q28" s="1754"/>
      <c r="R28" s="1754">
        <v>0</v>
      </c>
      <c r="S28" s="1754">
        <v>0</v>
      </c>
      <c r="T28" s="1754">
        <v>0</v>
      </c>
      <c r="U28" s="1775">
        <f t="shared" si="1"/>
        <v>0</v>
      </c>
      <c r="V28" s="611"/>
      <c r="W28" s="6054">
        <f t="shared" si="2"/>
        <v>0</v>
      </c>
      <c r="X28" s="2020">
        <v>0</v>
      </c>
      <c r="Y28" s="2020">
        <v>0</v>
      </c>
      <c r="Z28" s="2020">
        <v>0</v>
      </c>
      <c r="AA28" s="2020">
        <v>0</v>
      </c>
      <c r="AB28" s="2020">
        <v>0</v>
      </c>
      <c r="AC28" s="2020">
        <v>0</v>
      </c>
      <c r="AD28" s="2020">
        <v>0</v>
      </c>
      <c r="AE28" s="2023">
        <f t="shared" si="0"/>
        <v>0</v>
      </c>
      <c r="AF28" s="1580">
        <f t="shared" si="3"/>
        <v>0</v>
      </c>
      <c r="AG28" s="121"/>
      <c r="AH28" s="5919"/>
      <c r="AI28" s="5919"/>
      <c r="AJ28" s="121"/>
      <c r="AK28" s="164"/>
    </row>
    <row r="29" spans="1:37" s="99" customFormat="1" ht="13.2">
      <c r="A29" s="164"/>
      <c r="B29" s="121"/>
      <c r="C29" s="6333" t="s">
        <v>3461</v>
      </c>
      <c r="D29" s="1388"/>
      <c r="E29" s="1388"/>
      <c r="F29" s="1388"/>
      <c r="G29" s="1772" t="b">
        <v>0</v>
      </c>
      <c r="H29" s="1800"/>
      <c r="I29" s="1800"/>
      <c r="J29" s="1803">
        <v>0</v>
      </c>
      <c r="K29" s="1754">
        <v>0</v>
      </c>
      <c r="L29" s="1754">
        <v>0</v>
      </c>
      <c r="M29" s="1754">
        <v>0</v>
      </c>
      <c r="N29" s="1754">
        <v>0</v>
      </c>
      <c r="O29" s="1754">
        <v>0</v>
      </c>
      <c r="P29" s="1754">
        <v>0</v>
      </c>
      <c r="Q29" s="1754"/>
      <c r="R29" s="1754">
        <v>0</v>
      </c>
      <c r="S29" s="1754">
        <v>0</v>
      </c>
      <c r="T29" s="1754">
        <v>0</v>
      </c>
      <c r="U29" s="1775">
        <f t="shared" si="1"/>
        <v>0</v>
      </c>
      <c r="V29" s="611"/>
      <c r="W29" s="6054">
        <f t="shared" si="2"/>
        <v>0</v>
      </c>
      <c r="X29" s="2020">
        <v>0</v>
      </c>
      <c r="Y29" s="2020">
        <v>0</v>
      </c>
      <c r="Z29" s="2020">
        <v>0</v>
      </c>
      <c r="AA29" s="2020">
        <v>0</v>
      </c>
      <c r="AB29" s="2020">
        <v>0</v>
      </c>
      <c r="AC29" s="2020">
        <v>0</v>
      </c>
      <c r="AD29" s="2020">
        <v>0</v>
      </c>
      <c r="AE29" s="2023">
        <f t="shared" si="0"/>
        <v>0</v>
      </c>
      <c r="AF29" s="1580">
        <f t="shared" si="3"/>
        <v>0</v>
      </c>
      <c r="AG29" s="121"/>
      <c r="AH29" s="5919"/>
      <c r="AI29" s="5919"/>
      <c r="AJ29" s="121"/>
      <c r="AK29" s="164"/>
    </row>
    <row r="30" spans="1:37" s="99" customFormat="1" ht="13.2">
      <c r="A30" s="164"/>
      <c r="B30" s="121"/>
      <c r="C30" s="6333" t="s">
        <v>3461</v>
      </c>
      <c r="D30" s="1388"/>
      <c r="E30" s="1388"/>
      <c r="F30" s="1388"/>
      <c r="G30" s="1772" t="b">
        <v>0</v>
      </c>
      <c r="H30" s="1800"/>
      <c r="I30" s="1800"/>
      <c r="J30" s="1803">
        <v>0</v>
      </c>
      <c r="K30" s="1754">
        <v>0</v>
      </c>
      <c r="L30" s="1754">
        <v>0</v>
      </c>
      <c r="M30" s="1754">
        <v>0</v>
      </c>
      <c r="N30" s="1754">
        <v>0</v>
      </c>
      <c r="O30" s="1754">
        <v>0</v>
      </c>
      <c r="P30" s="1754">
        <v>0</v>
      </c>
      <c r="Q30" s="1754"/>
      <c r="R30" s="1754">
        <v>0</v>
      </c>
      <c r="S30" s="1754">
        <v>0</v>
      </c>
      <c r="T30" s="1754">
        <v>0</v>
      </c>
      <c r="U30" s="1775">
        <f t="shared" si="1"/>
        <v>0</v>
      </c>
      <c r="V30" s="611"/>
      <c r="W30" s="6054">
        <f t="shared" si="2"/>
        <v>0</v>
      </c>
      <c r="X30" s="2020">
        <v>0</v>
      </c>
      <c r="Y30" s="2020">
        <v>0</v>
      </c>
      <c r="Z30" s="2020">
        <v>0</v>
      </c>
      <c r="AA30" s="2020">
        <v>0</v>
      </c>
      <c r="AB30" s="2020">
        <v>0</v>
      </c>
      <c r="AC30" s="2020">
        <v>0</v>
      </c>
      <c r="AD30" s="2020">
        <v>0</v>
      </c>
      <c r="AE30" s="2023">
        <f t="shared" si="0"/>
        <v>0</v>
      </c>
      <c r="AF30" s="1580">
        <f t="shared" si="3"/>
        <v>0</v>
      </c>
      <c r="AG30" s="121"/>
      <c r="AH30" s="5919"/>
      <c r="AI30" s="5919"/>
      <c r="AJ30" s="121"/>
      <c r="AK30" s="164"/>
    </row>
    <row r="31" spans="1:37" s="99" customFormat="1" ht="13.2">
      <c r="A31" s="164"/>
      <c r="B31" s="121"/>
      <c r="C31" s="6333" t="s">
        <v>3461</v>
      </c>
      <c r="D31" s="1388"/>
      <c r="E31" s="1388"/>
      <c r="F31" s="1388"/>
      <c r="G31" s="1772" t="b">
        <v>0</v>
      </c>
      <c r="H31" s="1800"/>
      <c r="I31" s="1800"/>
      <c r="J31" s="1803">
        <v>0</v>
      </c>
      <c r="K31" s="1754">
        <v>0</v>
      </c>
      <c r="L31" s="1754">
        <v>0</v>
      </c>
      <c r="M31" s="1754">
        <v>0</v>
      </c>
      <c r="N31" s="1754">
        <v>0</v>
      </c>
      <c r="O31" s="1754">
        <v>0</v>
      </c>
      <c r="P31" s="1754">
        <v>0</v>
      </c>
      <c r="Q31" s="1754"/>
      <c r="R31" s="1754">
        <v>0</v>
      </c>
      <c r="S31" s="1754">
        <v>0</v>
      </c>
      <c r="T31" s="1754">
        <v>0</v>
      </c>
      <c r="U31" s="1775">
        <f t="shared" si="1"/>
        <v>0</v>
      </c>
      <c r="V31" s="611"/>
      <c r="W31" s="6054">
        <f t="shared" si="2"/>
        <v>0</v>
      </c>
      <c r="X31" s="2020">
        <v>0</v>
      </c>
      <c r="Y31" s="2020">
        <v>0</v>
      </c>
      <c r="Z31" s="2020">
        <v>0</v>
      </c>
      <c r="AA31" s="2020">
        <v>0</v>
      </c>
      <c r="AB31" s="2020">
        <v>0</v>
      </c>
      <c r="AC31" s="2020">
        <v>0</v>
      </c>
      <c r="AD31" s="2020">
        <v>0</v>
      </c>
      <c r="AE31" s="2023">
        <f t="shared" si="0"/>
        <v>0</v>
      </c>
      <c r="AF31" s="1580">
        <f t="shared" si="3"/>
        <v>0</v>
      </c>
      <c r="AG31" s="121"/>
      <c r="AH31" s="5919"/>
      <c r="AI31" s="5919"/>
      <c r="AJ31" s="121"/>
      <c r="AK31" s="164"/>
    </row>
    <row r="32" spans="1:37" s="99" customFormat="1" ht="13.2">
      <c r="A32" s="164"/>
      <c r="B32" s="121"/>
      <c r="C32" s="6333" t="s">
        <v>3461</v>
      </c>
      <c r="D32" s="1388"/>
      <c r="E32" s="1388"/>
      <c r="F32" s="1388"/>
      <c r="G32" s="1772" t="b">
        <v>0</v>
      </c>
      <c r="H32" s="1800"/>
      <c r="I32" s="1800"/>
      <c r="J32" s="1803">
        <v>0</v>
      </c>
      <c r="K32" s="1754">
        <v>0</v>
      </c>
      <c r="L32" s="1754">
        <v>0</v>
      </c>
      <c r="M32" s="1754">
        <v>0</v>
      </c>
      <c r="N32" s="1754">
        <v>0</v>
      </c>
      <c r="O32" s="1754">
        <v>0</v>
      </c>
      <c r="P32" s="1754">
        <v>0</v>
      </c>
      <c r="Q32" s="1754"/>
      <c r="R32" s="1754">
        <v>0</v>
      </c>
      <c r="S32" s="1754">
        <v>0</v>
      </c>
      <c r="T32" s="1754">
        <v>0</v>
      </c>
      <c r="U32" s="1775">
        <f t="shared" si="1"/>
        <v>0</v>
      </c>
      <c r="V32" s="611"/>
      <c r="W32" s="6054">
        <f t="shared" si="2"/>
        <v>0</v>
      </c>
      <c r="X32" s="2020">
        <v>0</v>
      </c>
      <c r="Y32" s="2020">
        <v>0</v>
      </c>
      <c r="Z32" s="2020">
        <v>0</v>
      </c>
      <c r="AA32" s="2020">
        <v>0</v>
      </c>
      <c r="AB32" s="2020">
        <v>0</v>
      </c>
      <c r="AC32" s="2020">
        <v>0</v>
      </c>
      <c r="AD32" s="2020">
        <v>0</v>
      </c>
      <c r="AE32" s="2023">
        <f t="shared" si="0"/>
        <v>0</v>
      </c>
      <c r="AF32" s="1580">
        <f t="shared" si="3"/>
        <v>0</v>
      </c>
      <c r="AG32" s="121"/>
      <c r="AH32" s="5919"/>
      <c r="AI32" s="5919"/>
      <c r="AJ32" s="121"/>
      <c r="AK32" s="164"/>
    </row>
    <row r="33" spans="1:37" s="99" customFormat="1" ht="13.2">
      <c r="A33" s="164"/>
      <c r="B33" s="121"/>
      <c r="C33" s="6333" t="s">
        <v>3461</v>
      </c>
      <c r="D33" s="1388"/>
      <c r="E33" s="1388"/>
      <c r="F33" s="1388"/>
      <c r="G33" s="1772" t="b">
        <v>0</v>
      </c>
      <c r="H33" s="1800"/>
      <c r="I33" s="1800"/>
      <c r="J33" s="1803">
        <v>0</v>
      </c>
      <c r="K33" s="1754">
        <v>0</v>
      </c>
      <c r="L33" s="1754">
        <v>0</v>
      </c>
      <c r="M33" s="1754">
        <v>0</v>
      </c>
      <c r="N33" s="1754">
        <v>0</v>
      </c>
      <c r="O33" s="1754">
        <v>0</v>
      </c>
      <c r="P33" s="1754">
        <v>0</v>
      </c>
      <c r="Q33" s="1754"/>
      <c r="R33" s="1754">
        <v>0</v>
      </c>
      <c r="S33" s="1754">
        <v>0</v>
      </c>
      <c r="T33" s="1754">
        <v>0</v>
      </c>
      <c r="U33" s="1775">
        <f t="shared" si="1"/>
        <v>0</v>
      </c>
      <c r="V33" s="611"/>
      <c r="W33" s="6054">
        <f t="shared" si="2"/>
        <v>0</v>
      </c>
      <c r="X33" s="2020">
        <v>0</v>
      </c>
      <c r="Y33" s="2020">
        <v>0</v>
      </c>
      <c r="Z33" s="2020">
        <v>0</v>
      </c>
      <c r="AA33" s="2020">
        <v>0</v>
      </c>
      <c r="AB33" s="2020">
        <v>0</v>
      </c>
      <c r="AC33" s="2020">
        <v>0</v>
      </c>
      <c r="AD33" s="2020">
        <v>0</v>
      </c>
      <c r="AE33" s="2023">
        <f t="shared" si="0"/>
        <v>0</v>
      </c>
      <c r="AF33" s="1580">
        <f t="shared" si="3"/>
        <v>0</v>
      </c>
      <c r="AG33" s="121"/>
      <c r="AH33" s="5919"/>
      <c r="AI33" s="5919"/>
      <c r="AJ33" s="121"/>
      <c r="AK33" s="164"/>
    </row>
    <row r="34" spans="1:37" s="99" customFormat="1" ht="13.2">
      <c r="A34" s="164"/>
      <c r="B34" s="121"/>
      <c r="C34" s="6333" t="s">
        <v>3461</v>
      </c>
      <c r="D34" s="1388"/>
      <c r="E34" s="1388"/>
      <c r="F34" s="1388"/>
      <c r="G34" s="1772" t="b">
        <v>0</v>
      </c>
      <c r="H34" s="1800"/>
      <c r="I34" s="1800"/>
      <c r="J34" s="1803">
        <v>0</v>
      </c>
      <c r="K34" s="1754">
        <v>0</v>
      </c>
      <c r="L34" s="1754">
        <v>0</v>
      </c>
      <c r="M34" s="1754">
        <v>0</v>
      </c>
      <c r="N34" s="1754">
        <v>0</v>
      </c>
      <c r="O34" s="1754">
        <v>0</v>
      </c>
      <c r="P34" s="1754">
        <v>0</v>
      </c>
      <c r="Q34" s="1754"/>
      <c r="R34" s="1754">
        <v>0</v>
      </c>
      <c r="S34" s="1754">
        <v>0</v>
      </c>
      <c r="T34" s="1754">
        <v>0</v>
      </c>
      <c r="U34" s="1775">
        <f t="shared" si="1"/>
        <v>0</v>
      </c>
      <c r="V34" s="611"/>
      <c r="W34" s="6054">
        <f t="shared" si="2"/>
        <v>0</v>
      </c>
      <c r="X34" s="2020">
        <v>0</v>
      </c>
      <c r="Y34" s="2020">
        <v>0</v>
      </c>
      <c r="Z34" s="2020">
        <v>0</v>
      </c>
      <c r="AA34" s="2020">
        <v>0</v>
      </c>
      <c r="AB34" s="2020">
        <v>0</v>
      </c>
      <c r="AC34" s="2020">
        <v>0</v>
      </c>
      <c r="AD34" s="2020">
        <v>0</v>
      </c>
      <c r="AE34" s="2023">
        <f t="shared" si="0"/>
        <v>0</v>
      </c>
      <c r="AF34" s="1580">
        <f t="shared" si="3"/>
        <v>0</v>
      </c>
      <c r="AG34" s="121"/>
      <c r="AH34" s="5919"/>
      <c r="AI34" s="5919"/>
      <c r="AJ34" s="121"/>
      <c r="AK34" s="164"/>
    </row>
    <row r="35" spans="1:37" s="99" customFormat="1" ht="13.2">
      <c r="A35" s="164"/>
      <c r="B35" s="121"/>
      <c r="C35" s="6333" t="s">
        <v>3461</v>
      </c>
      <c r="D35" s="1388"/>
      <c r="E35" s="1388"/>
      <c r="F35" s="1388"/>
      <c r="G35" s="1772" t="b">
        <v>0</v>
      </c>
      <c r="H35" s="1800"/>
      <c r="I35" s="1800"/>
      <c r="J35" s="1803">
        <v>0</v>
      </c>
      <c r="K35" s="1754">
        <v>0</v>
      </c>
      <c r="L35" s="1754">
        <v>0</v>
      </c>
      <c r="M35" s="1754">
        <v>0</v>
      </c>
      <c r="N35" s="1754">
        <v>0</v>
      </c>
      <c r="O35" s="1754">
        <v>0</v>
      </c>
      <c r="P35" s="1754">
        <v>0</v>
      </c>
      <c r="Q35" s="1754"/>
      <c r="R35" s="1754">
        <v>0</v>
      </c>
      <c r="S35" s="1754">
        <v>0</v>
      </c>
      <c r="T35" s="1754">
        <v>0</v>
      </c>
      <c r="U35" s="1775">
        <f t="shared" si="1"/>
        <v>0</v>
      </c>
      <c r="V35" s="611"/>
      <c r="W35" s="6054">
        <f t="shared" si="2"/>
        <v>0</v>
      </c>
      <c r="X35" s="2020">
        <v>0</v>
      </c>
      <c r="Y35" s="2020">
        <v>0</v>
      </c>
      <c r="Z35" s="2020">
        <v>0</v>
      </c>
      <c r="AA35" s="2020">
        <v>0</v>
      </c>
      <c r="AB35" s="2020">
        <v>0</v>
      </c>
      <c r="AC35" s="2020">
        <v>0</v>
      </c>
      <c r="AD35" s="2020">
        <v>0</v>
      </c>
      <c r="AE35" s="2023">
        <f t="shared" si="0"/>
        <v>0</v>
      </c>
      <c r="AF35" s="1580">
        <f t="shared" si="3"/>
        <v>0</v>
      </c>
      <c r="AG35" s="121"/>
      <c r="AH35" s="5919"/>
      <c r="AI35" s="5919"/>
      <c r="AJ35" s="121"/>
      <c r="AK35" s="164"/>
    </row>
    <row r="36" spans="1:37" s="99" customFormat="1" ht="13.2">
      <c r="A36" s="164"/>
      <c r="B36" s="121"/>
      <c r="C36" s="6333" t="s">
        <v>3461</v>
      </c>
      <c r="D36" s="1388"/>
      <c r="E36" s="1388"/>
      <c r="F36" s="1388"/>
      <c r="G36" s="1772" t="b">
        <v>0</v>
      </c>
      <c r="H36" s="1800"/>
      <c r="I36" s="1800"/>
      <c r="J36" s="1803">
        <v>0</v>
      </c>
      <c r="K36" s="1754">
        <v>0</v>
      </c>
      <c r="L36" s="1754">
        <v>0</v>
      </c>
      <c r="M36" s="1754">
        <v>0</v>
      </c>
      <c r="N36" s="1754">
        <v>0</v>
      </c>
      <c r="O36" s="1754">
        <v>0</v>
      </c>
      <c r="P36" s="1754">
        <v>0</v>
      </c>
      <c r="Q36" s="1754"/>
      <c r="R36" s="1754">
        <v>0</v>
      </c>
      <c r="S36" s="1754">
        <v>0</v>
      </c>
      <c r="T36" s="1754">
        <v>0</v>
      </c>
      <c r="U36" s="1775">
        <f t="shared" si="1"/>
        <v>0</v>
      </c>
      <c r="V36" s="611"/>
      <c r="W36" s="6054">
        <f t="shared" si="2"/>
        <v>0</v>
      </c>
      <c r="X36" s="2020">
        <v>0</v>
      </c>
      <c r="Y36" s="2020">
        <v>0</v>
      </c>
      <c r="Z36" s="2020">
        <v>0</v>
      </c>
      <c r="AA36" s="2020">
        <v>0</v>
      </c>
      <c r="AB36" s="2020">
        <v>0</v>
      </c>
      <c r="AC36" s="2020">
        <v>0</v>
      </c>
      <c r="AD36" s="2020">
        <v>0</v>
      </c>
      <c r="AE36" s="2023">
        <f t="shared" si="0"/>
        <v>0</v>
      </c>
      <c r="AF36" s="1580">
        <f t="shared" si="3"/>
        <v>0</v>
      </c>
      <c r="AG36" s="121"/>
      <c r="AH36" s="5919"/>
      <c r="AI36" s="5919"/>
      <c r="AJ36" s="121"/>
      <c r="AK36" s="164"/>
    </row>
    <row r="37" spans="1:37" s="99" customFormat="1" ht="13.2">
      <c r="A37" s="164"/>
      <c r="B37" s="121"/>
      <c r="C37" s="6333" t="s">
        <v>3461</v>
      </c>
      <c r="D37" s="1388"/>
      <c r="E37" s="1388"/>
      <c r="F37" s="1388"/>
      <c r="G37" s="1772" t="b">
        <v>0</v>
      </c>
      <c r="H37" s="1800"/>
      <c r="I37" s="1800"/>
      <c r="J37" s="1803">
        <v>0</v>
      </c>
      <c r="K37" s="1754">
        <v>0</v>
      </c>
      <c r="L37" s="1754">
        <v>0</v>
      </c>
      <c r="M37" s="1754">
        <v>0</v>
      </c>
      <c r="N37" s="1754">
        <v>0</v>
      </c>
      <c r="O37" s="1754">
        <v>0</v>
      </c>
      <c r="P37" s="1754">
        <v>0</v>
      </c>
      <c r="Q37" s="1754"/>
      <c r="R37" s="1754">
        <v>0</v>
      </c>
      <c r="S37" s="1754">
        <v>0</v>
      </c>
      <c r="T37" s="1754">
        <v>0</v>
      </c>
      <c r="U37" s="1775">
        <f t="shared" si="1"/>
        <v>0</v>
      </c>
      <c r="V37" s="611"/>
      <c r="W37" s="6054">
        <f t="shared" si="2"/>
        <v>0</v>
      </c>
      <c r="X37" s="2020">
        <v>0</v>
      </c>
      <c r="Y37" s="2020">
        <v>0</v>
      </c>
      <c r="Z37" s="2020">
        <v>0</v>
      </c>
      <c r="AA37" s="2020">
        <v>0</v>
      </c>
      <c r="AB37" s="2020">
        <v>0</v>
      </c>
      <c r="AC37" s="2020">
        <v>0</v>
      </c>
      <c r="AD37" s="2020">
        <v>0</v>
      </c>
      <c r="AE37" s="2023">
        <f t="shared" si="0"/>
        <v>0</v>
      </c>
      <c r="AF37" s="1580">
        <f t="shared" si="3"/>
        <v>0</v>
      </c>
      <c r="AG37" s="121"/>
      <c r="AH37" s="5919"/>
      <c r="AI37" s="5919"/>
      <c r="AJ37" s="121"/>
      <c r="AK37" s="164"/>
    </row>
    <row r="38" spans="1:37" s="99" customFormat="1" ht="13.2">
      <c r="A38" s="164"/>
      <c r="B38" s="121"/>
      <c r="C38" s="6333" t="s">
        <v>3461</v>
      </c>
      <c r="D38" s="1388"/>
      <c r="E38" s="1388"/>
      <c r="F38" s="1388"/>
      <c r="G38" s="1772" t="b">
        <v>0</v>
      </c>
      <c r="H38" s="1800"/>
      <c r="I38" s="1800"/>
      <c r="J38" s="1803">
        <v>0</v>
      </c>
      <c r="K38" s="1754">
        <v>0</v>
      </c>
      <c r="L38" s="1754">
        <v>0</v>
      </c>
      <c r="M38" s="1754">
        <v>0</v>
      </c>
      <c r="N38" s="1754">
        <v>0</v>
      </c>
      <c r="O38" s="1754">
        <v>0</v>
      </c>
      <c r="P38" s="1754">
        <v>0</v>
      </c>
      <c r="Q38" s="1754"/>
      <c r="R38" s="1754">
        <v>0</v>
      </c>
      <c r="S38" s="1754">
        <v>0</v>
      </c>
      <c r="T38" s="1754">
        <v>0</v>
      </c>
      <c r="U38" s="1775">
        <f t="shared" si="1"/>
        <v>0</v>
      </c>
      <c r="V38" s="611"/>
      <c r="W38" s="6054">
        <f t="shared" si="2"/>
        <v>0</v>
      </c>
      <c r="X38" s="2020">
        <v>0</v>
      </c>
      <c r="Y38" s="2020">
        <v>0</v>
      </c>
      <c r="Z38" s="2020">
        <v>0</v>
      </c>
      <c r="AA38" s="2020">
        <v>0</v>
      </c>
      <c r="AB38" s="2020">
        <v>0</v>
      </c>
      <c r="AC38" s="2020">
        <v>0</v>
      </c>
      <c r="AD38" s="2020">
        <v>0</v>
      </c>
      <c r="AE38" s="2023">
        <f t="shared" si="0"/>
        <v>0</v>
      </c>
      <c r="AF38" s="1580">
        <f t="shared" si="3"/>
        <v>0</v>
      </c>
      <c r="AG38" s="121"/>
      <c r="AH38" s="5919"/>
      <c r="AI38" s="5919"/>
      <c r="AJ38" s="121"/>
      <c r="AK38" s="164"/>
    </row>
    <row r="39" spans="1:37" s="99" customFormat="1" ht="13.2">
      <c r="A39" s="164"/>
      <c r="B39" s="121"/>
      <c r="C39" s="6333" t="s">
        <v>3461</v>
      </c>
      <c r="D39" s="1388"/>
      <c r="E39" s="1388"/>
      <c r="F39" s="1388"/>
      <c r="G39" s="1772" t="b">
        <v>0</v>
      </c>
      <c r="H39" s="1800"/>
      <c r="I39" s="1800"/>
      <c r="J39" s="1803">
        <v>0</v>
      </c>
      <c r="K39" s="1754">
        <v>0</v>
      </c>
      <c r="L39" s="1754">
        <v>0</v>
      </c>
      <c r="M39" s="1754">
        <v>0</v>
      </c>
      <c r="N39" s="1754">
        <v>0</v>
      </c>
      <c r="O39" s="1754">
        <v>0</v>
      </c>
      <c r="P39" s="1754">
        <v>0</v>
      </c>
      <c r="Q39" s="1754"/>
      <c r="R39" s="1754">
        <v>0</v>
      </c>
      <c r="S39" s="1754">
        <v>0</v>
      </c>
      <c r="T39" s="1754">
        <v>0</v>
      </c>
      <c r="U39" s="1775">
        <f t="shared" si="1"/>
        <v>0</v>
      </c>
      <c r="V39" s="611"/>
      <c r="W39" s="6054">
        <f t="shared" si="2"/>
        <v>0</v>
      </c>
      <c r="X39" s="2020">
        <v>0</v>
      </c>
      <c r="Y39" s="2020">
        <v>0</v>
      </c>
      <c r="Z39" s="2020">
        <v>0</v>
      </c>
      <c r="AA39" s="2020">
        <v>0</v>
      </c>
      <c r="AB39" s="2020">
        <v>0</v>
      </c>
      <c r="AC39" s="2020">
        <v>0</v>
      </c>
      <c r="AD39" s="2020">
        <v>0</v>
      </c>
      <c r="AE39" s="2023">
        <f t="shared" si="0"/>
        <v>0</v>
      </c>
      <c r="AF39" s="1580">
        <f t="shared" si="3"/>
        <v>0</v>
      </c>
      <c r="AG39" s="121"/>
      <c r="AH39" s="5919"/>
      <c r="AI39" s="5919"/>
      <c r="AJ39" s="121"/>
      <c r="AK39" s="164"/>
    </row>
    <row r="40" spans="1:37" s="99" customFormat="1" ht="13.2">
      <c r="A40" s="164"/>
      <c r="B40" s="121"/>
      <c r="C40" s="6333" t="s">
        <v>3461</v>
      </c>
      <c r="D40" s="1388"/>
      <c r="E40" s="1388"/>
      <c r="F40" s="1388"/>
      <c r="G40" s="1772" t="b">
        <v>0</v>
      </c>
      <c r="H40" s="1800"/>
      <c r="I40" s="1800"/>
      <c r="J40" s="1803">
        <v>0</v>
      </c>
      <c r="K40" s="1754">
        <v>0</v>
      </c>
      <c r="L40" s="1754">
        <v>0</v>
      </c>
      <c r="M40" s="1754">
        <v>0</v>
      </c>
      <c r="N40" s="1754">
        <v>0</v>
      </c>
      <c r="O40" s="1754">
        <v>0</v>
      </c>
      <c r="P40" s="1754">
        <v>0</v>
      </c>
      <c r="Q40" s="1754"/>
      <c r="R40" s="1754">
        <v>0</v>
      </c>
      <c r="S40" s="1754">
        <v>0</v>
      </c>
      <c r="T40" s="1754">
        <v>0</v>
      </c>
      <c r="U40" s="1775">
        <f t="shared" si="1"/>
        <v>0</v>
      </c>
      <c r="V40" s="611"/>
      <c r="W40" s="6054">
        <f t="shared" si="2"/>
        <v>0</v>
      </c>
      <c r="X40" s="2020">
        <v>0</v>
      </c>
      <c r="Y40" s="2020">
        <v>0</v>
      </c>
      <c r="Z40" s="2020">
        <v>0</v>
      </c>
      <c r="AA40" s="2020">
        <v>0</v>
      </c>
      <c r="AB40" s="2020">
        <v>0</v>
      </c>
      <c r="AC40" s="2020">
        <v>0</v>
      </c>
      <c r="AD40" s="2020">
        <v>0</v>
      </c>
      <c r="AE40" s="2023">
        <f t="shared" si="0"/>
        <v>0</v>
      </c>
      <c r="AF40" s="1580">
        <f t="shared" si="3"/>
        <v>0</v>
      </c>
      <c r="AG40" s="121"/>
      <c r="AH40" s="5919"/>
      <c r="AI40" s="5919"/>
      <c r="AJ40" s="121"/>
      <c r="AK40" s="164"/>
    </row>
    <row r="41" spans="1:37" s="99" customFormat="1" ht="13.2">
      <c r="A41" s="164"/>
      <c r="B41" s="121"/>
      <c r="C41" s="6333" t="s">
        <v>3461</v>
      </c>
      <c r="D41" s="1388"/>
      <c r="E41" s="1388"/>
      <c r="F41" s="1388"/>
      <c r="G41" s="1772" t="b">
        <v>0</v>
      </c>
      <c r="H41" s="1800"/>
      <c r="I41" s="1800"/>
      <c r="J41" s="1803">
        <v>0</v>
      </c>
      <c r="K41" s="1754">
        <v>0</v>
      </c>
      <c r="L41" s="1754">
        <v>0</v>
      </c>
      <c r="M41" s="1754">
        <v>0</v>
      </c>
      <c r="N41" s="1754">
        <v>0</v>
      </c>
      <c r="O41" s="1754">
        <v>0</v>
      </c>
      <c r="P41" s="1754">
        <v>0</v>
      </c>
      <c r="Q41" s="1754"/>
      <c r="R41" s="1754">
        <v>0</v>
      </c>
      <c r="S41" s="1754">
        <v>0</v>
      </c>
      <c r="T41" s="1754">
        <v>0</v>
      </c>
      <c r="U41" s="1775">
        <f t="shared" si="1"/>
        <v>0</v>
      </c>
      <c r="V41" s="611"/>
      <c r="W41" s="6054">
        <f t="shared" si="2"/>
        <v>0</v>
      </c>
      <c r="X41" s="2020">
        <v>0</v>
      </c>
      <c r="Y41" s="2020">
        <v>0</v>
      </c>
      <c r="Z41" s="2020">
        <v>0</v>
      </c>
      <c r="AA41" s="2020">
        <v>0</v>
      </c>
      <c r="AB41" s="2020">
        <v>0</v>
      </c>
      <c r="AC41" s="2020">
        <v>0</v>
      </c>
      <c r="AD41" s="2020">
        <v>0</v>
      </c>
      <c r="AE41" s="2023">
        <f t="shared" si="0"/>
        <v>0</v>
      </c>
      <c r="AF41" s="1580">
        <f t="shared" si="3"/>
        <v>0</v>
      </c>
      <c r="AG41" s="121"/>
      <c r="AH41" s="5919"/>
      <c r="AI41" s="5919"/>
      <c r="AJ41" s="121"/>
      <c r="AK41" s="164"/>
    </row>
    <row r="42" spans="1:37" s="99" customFormat="1" ht="13.2">
      <c r="A42" s="164"/>
      <c r="B42" s="121"/>
      <c r="C42" s="6333" t="s">
        <v>3461</v>
      </c>
      <c r="D42" s="1388"/>
      <c r="E42" s="1388"/>
      <c r="F42" s="1388"/>
      <c r="G42" s="1772" t="b">
        <v>0</v>
      </c>
      <c r="H42" s="1800"/>
      <c r="I42" s="1800"/>
      <c r="J42" s="1803">
        <v>0</v>
      </c>
      <c r="K42" s="1754">
        <v>0</v>
      </c>
      <c r="L42" s="1754">
        <v>0</v>
      </c>
      <c r="M42" s="1754">
        <v>0</v>
      </c>
      <c r="N42" s="1754">
        <v>0</v>
      </c>
      <c r="O42" s="1754">
        <v>0</v>
      </c>
      <c r="P42" s="1754">
        <v>0</v>
      </c>
      <c r="Q42" s="1754"/>
      <c r="R42" s="1754">
        <v>0</v>
      </c>
      <c r="S42" s="1754">
        <v>0</v>
      </c>
      <c r="T42" s="1754">
        <v>0</v>
      </c>
      <c r="U42" s="1775">
        <f t="shared" si="1"/>
        <v>0</v>
      </c>
      <c r="V42" s="611"/>
      <c r="W42" s="6054">
        <f t="shared" si="2"/>
        <v>0</v>
      </c>
      <c r="X42" s="2020">
        <v>0</v>
      </c>
      <c r="Y42" s="2020">
        <v>0</v>
      </c>
      <c r="Z42" s="2020">
        <v>0</v>
      </c>
      <c r="AA42" s="2020">
        <v>0</v>
      </c>
      <c r="AB42" s="2020">
        <v>0</v>
      </c>
      <c r="AC42" s="2020">
        <v>0</v>
      </c>
      <c r="AD42" s="2020">
        <v>0</v>
      </c>
      <c r="AE42" s="2023">
        <f t="shared" si="0"/>
        <v>0</v>
      </c>
      <c r="AF42" s="1580">
        <f t="shared" si="3"/>
        <v>0</v>
      </c>
      <c r="AG42" s="121"/>
      <c r="AH42" s="5919"/>
      <c r="AI42" s="5919"/>
      <c r="AJ42" s="121"/>
      <c r="AK42" s="164"/>
    </row>
    <row r="43" spans="1:37" s="99" customFormat="1" ht="13.2">
      <c r="A43" s="164"/>
      <c r="B43" s="121"/>
      <c r="C43" s="6333" t="s">
        <v>3461</v>
      </c>
      <c r="D43" s="1388"/>
      <c r="E43" s="1388"/>
      <c r="F43" s="1388"/>
      <c r="G43" s="1772" t="b">
        <v>0</v>
      </c>
      <c r="H43" s="1800"/>
      <c r="I43" s="1800"/>
      <c r="J43" s="1803">
        <v>0</v>
      </c>
      <c r="K43" s="1754">
        <v>0</v>
      </c>
      <c r="L43" s="1754">
        <v>0</v>
      </c>
      <c r="M43" s="1754">
        <v>0</v>
      </c>
      <c r="N43" s="1754">
        <v>0</v>
      </c>
      <c r="O43" s="1754">
        <v>0</v>
      </c>
      <c r="P43" s="1754">
        <v>0</v>
      </c>
      <c r="Q43" s="1754"/>
      <c r="R43" s="1754">
        <v>0</v>
      </c>
      <c r="S43" s="1754">
        <v>0</v>
      </c>
      <c r="T43" s="1754">
        <v>0</v>
      </c>
      <c r="U43" s="1775">
        <f t="shared" si="1"/>
        <v>0</v>
      </c>
      <c r="V43" s="611"/>
      <c r="W43" s="6054">
        <f t="shared" si="2"/>
        <v>0</v>
      </c>
      <c r="X43" s="2020">
        <v>0</v>
      </c>
      <c r="Y43" s="2020">
        <v>0</v>
      </c>
      <c r="Z43" s="2020">
        <v>0</v>
      </c>
      <c r="AA43" s="2020">
        <v>0</v>
      </c>
      <c r="AB43" s="2020">
        <v>0</v>
      </c>
      <c r="AC43" s="2020">
        <v>0</v>
      </c>
      <c r="AD43" s="2020">
        <v>0</v>
      </c>
      <c r="AE43" s="2023">
        <f t="shared" si="0"/>
        <v>0</v>
      </c>
      <c r="AF43" s="1580">
        <f t="shared" si="3"/>
        <v>0</v>
      </c>
      <c r="AG43" s="121"/>
      <c r="AH43" s="5919"/>
      <c r="AI43" s="5919"/>
      <c r="AJ43" s="121"/>
      <c r="AK43" s="164"/>
    </row>
    <row r="44" spans="1:37" s="99" customFormat="1" ht="13.2">
      <c r="A44" s="164"/>
      <c r="B44" s="121"/>
      <c r="C44" s="6333" t="s">
        <v>3461</v>
      </c>
      <c r="D44" s="1388"/>
      <c r="E44" s="1388"/>
      <c r="F44" s="1388"/>
      <c r="G44" s="1772" t="b">
        <v>0</v>
      </c>
      <c r="H44" s="1800"/>
      <c r="I44" s="1800"/>
      <c r="J44" s="1803">
        <v>0</v>
      </c>
      <c r="K44" s="1754">
        <v>0</v>
      </c>
      <c r="L44" s="1754">
        <v>0</v>
      </c>
      <c r="M44" s="1754">
        <v>0</v>
      </c>
      <c r="N44" s="1754">
        <v>0</v>
      </c>
      <c r="O44" s="1754">
        <v>0</v>
      </c>
      <c r="P44" s="1754">
        <v>0</v>
      </c>
      <c r="Q44" s="1754"/>
      <c r="R44" s="1754">
        <v>0</v>
      </c>
      <c r="S44" s="1754">
        <v>0</v>
      </c>
      <c r="T44" s="1754">
        <v>0</v>
      </c>
      <c r="U44" s="1775">
        <f t="shared" si="1"/>
        <v>0</v>
      </c>
      <c r="V44" s="611"/>
      <c r="W44" s="6054">
        <f t="shared" si="2"/>
        <v>0</v>
      </c>
      <c r="X44" s="2020">
        <v>0</v>
      </c>
      <c r="Y44" s="2020">
        <v>0</v>
      </c>
      <c r="Z44" s="2020">
        <v>0</v>
      </c>
      <c r="AA44" s="2020">
        <v>0</v>
      </c>
      <c r="AB44" s="2020">
        <v>0</v>
      </c>
      <c r="AC44" s="2020">
        <v>0</v>
      </c>
      <c r="AD44" s="2020">
        <v>0</v>
      </c>
      <c r="AE44" s="2023">
        <f t="shared" si="0"/>
        <v>0</v>
      </c>
      <c r="AF44" s="1580">
        <f t="shared" si="3"/>
        <v>0</v>
      </c>
      <c r="AG44" s="121"/>
      <c r="AH44" s="5919"/>
      <c r="AI44" s="5919"/>
      <c r="AJ44" s="121"/>
      <c r="AK44" s="164"/>
    </row>
    <row r="45" spans="1:37" s="99" customFormat="1" ht="13.2">
      <c r="A45" s="164"/>
      <c r="B45" s="121"/>
      <c r="C45" s="6333" t="s">
        <v>3461</v>
      </c>
      <c r="D45" s="1388"/>
      <c r="E45" s="1388"/>
      <c r="F45" s="1388"/>
      <c r="G45" s="1772" t="b">
        <v>1</v>
      </c>
      <c r="H45" s="1800"/>
      <c r="I45" s="1800"/>
      <c r="J45" s="1803">
        <v>0</v>
      </c>
      <c r="K45" s="1754">
        <v>0</v>
      </c>
      <c r="L45" s="1754">
        <v>0</v>
      </c>
      <c r="M45" s="1754">
        <v>0</v>
      </c>
      <c r="N45" s="1754">
        <v>0</v>
      </c>
      <c r="O45" s="1754">
        <v>0</v>
      </c>
      <c r="P45" s="1754">
        <v>0</v>
      </c>
      <c r="Q45" s="1754"/>
      <c r="R45" s="1754">
        <v>0</v>
      </c>
      <c r="S45" s="1754">
        <v>0</v>
      </c>
      <c r="T45" s="1754">
        <v>0</v>
      </c>
      <c r="U45" s="1775">
        <f t="shared" si="1"/>
        <v>0</v>
      </c>
      <c r="V45" s="611"/>
      <c r="W45" s="6054">
        <f t="shared" si="2"/>
        <v>0</v>
      </c>
      <c r="X45" s="2020">
        <v>0</v>
      </c>
      <c r="Y45" s="2020">
        <v>0</v>
      </c>
      <c r="Z45" s="2020">
        <v>0</v>
      </c>
      <c r="AA45" s="2020">
        <v>0</v>
      </c>
      <c r="AB45" s="2020">
        <v>0</v>
      </c>
      <c r="AC45" s="2020">
        <v>0</v>
      </c>
      <c r="AD45" s="2020">
        <v>0</v>
      </c>
      <c r="AE45" s="2023">
        <f t="shared" si="0"/>
        <v>0</v>
      </c>
      <c r="AF45" s="1580">
        <f t="shared" si="3"/>
        <v>0</v>
      </c>
      <c r="AG45" s="121"/>
      <c r="AH45" s="5919"/>
      <c r="AI45" s="5919"/>
      <c r="AJ45" s="121"/>
      <c r="AK45" s="164"/>
    </row>
    <row r="46" spans="1:37" s="99" customFormat="1" ht="13.2">
      <c r="A46" s="164"/>
      <c r="B46" s="121"/>
      <c r="C46" s="6333" t="s">
        <v>3461</v>
      </c>
      <c r="D46" s="1388"/>
      <c r="E46" s="1388"/>
      <c r="F46" s="1388"/>
      <c r="G46" s="1772" t="b">
        <v>1</v>
      </c>
      <c r="H46" s="1800"/>
      <c r="I46" s="1800"/>
      <c r="J46" s="1803">
        <v>0</v>
      </c>
      <c r="K46" s="1754">
        <v>0</v>
      </c>
      <c r="L46" s="1754">
        <v>0</v>
      </c>
      <c r="M46" s="1754">
        <v>0</v>
      </c>
      <c r="N46" s="1754">
        <v>0</v>
      </c>
      <c r="O46" s="1754">
        <v>0</v>
      </c>
      <c r="P46" s="1754">
        <v>0</v>
      </c>
      <c r="Q46" s="1754"/>
      <c r="R46" s="1754">
        <v>0</v>
      </c>
      <c r="S46" s="1754">
        <v>0</v>
      </c>
      <c r="T46" s="1754">
        <v>0</v>
      </c>
      <c r="U46" s="1775">
        <f t="shared" si="1"/>
        <v>0</v>
      </c>
      <c r="V46" s="611"/>
      <c r="W46" s="6054">
        <f t="shared" si="2"/>
        <v>0</v>
      </c>
      <c r="X46" s="2020">
        <v>0</v>
      </c>
      <c r="Y46" s="2020">
        <v>0</v>
      </c>
      <c r="Z46" s="2020">
        <v>0</v>
      </c>
      <c r="AA46" s="2020">
        <v>0</v>
      </c>
      <c r="AB46" s="2020">
        <v>0</v>
      </c>
      <c r="AC46" s="2020">
        <v>0</v>
      </c>
      <c r="AD46" s="2020">
        <v>0</v>
      </c>
      <c r="AE46" s="2023">
        <f t="shared" si="0"/>
        <v>0</v>
      </c>
      <c r="AF46" s="1580">
        <f t="shared" si="3"/>
        <v>0</v>
      </c>
      <c r="AG46" s="121"/>
      <c r="AH46" s="5919"/>
      <c r="AI46" s="5919"/>
      <c r="AJ46" s="121"/>
      <c r="AK46" s="164"/>
    </row>
    <row r="47" spans="1:37" s="99" customFormat="1" ht="13.2">
      <c r="A47" s="164"/>
      <c r="B47" s="121"/>
      <c r="C47" s="6333" t="s">
        <v>3461</v>
      </c>
      <c r="D47" s="1388"/>
      <c r="E47" s="1388"/>
      <c r="F47" s="1388"/>
      <c r="G47" s="1772" t="b">
        <v>0</v>
      </c>
      <c r="H47" s="1800"/>
      <c r="I47" s="1800"/>
      <c r="J47" s="1803">
        <v>0</v>
      </c>
      <c r="K47" s="1754">
        <v>0</v>
      </c>
      <c r="L47" s="1754">
        <v>0</v>
      </c>
      <c r="M47" s="1754">
        <v>0</v>
      </c>
      <c r="N47" s="1754">
        <v>0</v>
      </c>
      <c r="O47" s="1754">
        <v>0</v>
      </c>
      <c r="P47" s="1754">
        <v>0</v>
      </c>
      <c r="Q47" s="1754"/>
      <c r="R47" s="1754">
        <v>0</v>
      </c>
      <c r="S47" s="1754">
        <v>0</v>
      </c>
      <c r="T47" s="1754">
        <v>0</v>
      </c>
      <c r="U47" s="1775">
        <f t="shared" si="1"/>
        <v>0</v>
      </c>
      <c r="V47" s="611"/>
      <c r="W47" s="6054">
        <f t="shared" si="2"/>
        <v>0</v>
      </c>
      <c r="X47" s="2020">
        <v>0</v>
      </c>
      <c r="Y47" s="2020">
        <v>0</v>
      </c>
      <c r="Z47" s="2020">
        <v>0</v>
      </c>
      <c r="AA47" s="2020">
        <v>0</v>
      </c>
      <c r="AB47" s="2020">
        <v>0</v>
      </c>
      <c r="AC47" s="2020">
        <v>0</v>
      </c>
      <c r="AD47" s="2020">
        <v>0</v>
      </c>
      <c r="AE47" s="2023">
        <f t="shared" si="0"/>
        <v>0</v>
      </c>
      <c r="AF47" s="1580">
        <f t="shared" si="3"/>
        <v>0</v>
      </c>
      <c r="AG47" s="121"/>
      <c r="AH47" s="5919"/>
      <c r="AI47" s="5919"/>
      <c r="AJ47" s="121"/>
      <c r="AK47" s="164"/>
    </row>
    <row r="48" spans="1:37" s="99" customFormat="1" ht="13.2">
      <c r="A48" s="164"/>
      <c r="B48" s="121"/>
      <c r="C48" s="6388" t="s">
        <v>3366</v>
      </c>
      <c r="D48" s="6389"/>
      <c r="E48" s="6390"/>
      <c r="F48" s="6390"/>
      <c r="G48" s="6391"/>
      <c r="H48" s="6392"/>
      <c r="I48" s="6392"/>
      <c r="J48" s="6393"/>
      <c r="K48" s="6394">
        <f>SUMIF($G$15:$G$47,"TRUE",K15:K47)</f>
        <v>0</v>
      </c>
      <c r="L48" s="6395"/>
      <c r="M48" s="6394">
        <f t="shared" ref="M48:U48" si="4">SUMIF($G$15:$G$47,"TRUE",M15:M47)</f>
        <v>0</v>
      </c>
      <c r="N48" s="6394">
        <f t="shared" si="4"/>
        <v>0</v>
      </c>
      <c r="O48" s="6394">
        <f t="shared" si="4"/>
        <v>0</v>
      </c>
      <c r="P48" s="6394">
        <f t="shared" si="4"/>
        <v>0</v>
      </c>
      <c r="Q48" s="6394">
        <f t="shared" ref="Q48" si="5">SUMIF($G$15:$G$47,"TRUE",Q15:Q47)</f>
        <v>0</v>
      </c>
      <c r="R48" s="6394">
        <f t="shared" si="4"/>
        <v>0</v>
      </c>
      <c r="S48" s="6394">
        <f t="shared" si="4"/>
        <v>0</v>
      </c>
      <c r="T48" s="6394">
        <f t="shared" si="4"/>
        <v>0</v>
      </c>
      <c r="U48" s="6396">
        <f t="shared" si="4"/>
        <v>0</v>
      </c>
      <c r="V48" s="611"/>
      <c r="W48" s="6397">
        <f t="shared" ref="W48:AF48" si="6">SUMIF($G$15:$G$47,"TRUE",W15:W47)</f>
        <v>0</v>
      </c>
      <c r="X48" s="6394">
        <f t="shared" si="6"/>
        <v>0</v>
      </c>
      <c r="Y48" s="6394">
        <f t="shared" si="6"/>
        <v>0</v>
      </c>
      <c r="Z48" s="6394">
        <f t="shared" si="6"/>
        <v>0</v>
      </c>
      <c r="AA48" s="6394">
        <f t="shared" si="6"/>
        <v>0</v>
      </c>
      <c r="AB48" s="6394">
        <f>SUMIF($G$15:$G$47,"TRUE",AB15:AB47)</f>
        <v>0</v>
      </c>
      <c r="AC48" s="6394">
        <f>SUMIF($G$15:$G$47,"TRUE",AC15:AC47)</f>
        <v>0</v>
      </c>
      <c r="AD48" s="6394">
        <f t="shared" si="6"/>
        <v>0</v>
      </c>
      <c r="AE48" s="6394">
        <f t="shared" si="6"/>
        <v>0</v>
      </c>
      <c r="AF48" s="6396">
        <f t="shared" si="6"/>
        <v>0</v>
      </c>
      <c r="AG48" s="121"/>
      <c r="AH48" s="6398">
        <f>SUMIF($G$15:$G$47,"TRUE",AH15:AH47)</f>
        <v>0</v>
      </c>
      <c r="AI48" s="6398">
        <f>SUMIF($G$15:$G$47,"TRUE",AI15:AI47)</f>
        <v>0</v>
      </c>
      <c r="AJ48" s="121"/>
      <c r="AK48" s="164"/>
    </row>
    <row r="49" spans="1:37" s="99" customFormat="1" ht="13.2">
      <c r="A49" s="164"/>
      <c r="B49" s="121"/>
      <c r="C49" s="6399" t="s">
        <v>3367</v>
      </c>
      <c r="D49" s="6400"/>
      <c r="E49" s="6401"/>
      <c r="F49" s="6401"/>
      <c r="G49" s="6402"/>
      <c r="H49" s="6402"/>
      <c r="I49" s="6402"/>
      <c r="J49" s="6359"/>
      <c r="K49" s="6403">
        <f>SUM(K15:K47)</f>
        <v>0</v>
      </c>
      <c r="L49" s="6404"/>
      <c r="M49" s="6403">
        <f t="shared" ref="M49:U49" si="7">SUM(M15:M47)</f>
        <v>0</v>
      </c>
      <c r="N49" s="6403">
        <f t="shared" si="7"/>
        <v>0</v>
      </c>
      <c r="O49" s="6403">
        <f t="shared" si="7"/>
        <v>0</v>
      </c>
      <c r="P49" s="6403">
        <f t="shared" si="7"/>
        <v>0</v>
      </c>
      <c r="Q49" s="6403">
        <f t="shared" ref="Q49" si="8">SUM(Q15:Q47)</f>
        <v>0</v>
      </c>
      <c r="R49" s="6403">
        <f t="shared" si="7"/>
        <v>0</v>
      </c>
      <c r="S49" s="6403">
        <f t="shared" si="7"/>
        <v>0</v>
      </c>
      <c r="T49" s="6403">
        <f t="shared" si="7"/>
        <v>0</v>
      </c>
      <c r="U49" s="6405">
        <f t="shared" si="7"/>
        <v>0</v>
      </c>
      <c r="V49" s="611"/>
      <c r="W49" s="1957">
        <f t="shared" ref="W49:AF49" si="9">SUM(W15:W47)</f>
        <v>0</v>
      </c>
      <c r="X49" s="6403">
        <f t="shared" si="9"/>
        <v>0</v>
      </c>
      <c r="Y49" s="6403">
        <f t="shared" si="9"/>
        <v>0</v>
      </c>
      <c r="Z49" s="6403">
        <f t="shared" si="9"/>
        <v>0</v>
      </c>
      <c r="AA49" s="6403">
        <f t="shared" si="9"/>
        <v>0</v>
      </c>
      <c r="AB49" s="6403">
        <f>SUM(AB15:AB47)</f>
        <v>0</v>
      </c>
      <c r="AC49" s="6403">
        <f>SUM(AC15:AC47)</f>
        <v>0</v>
      </c>
      <c r="AD49" s="6403">
        <f t="shared" si="9"/>
        <v>0</v>
      </c>
      <c r="AE49" s="6403">
        <f t="shared" si="9"/>
        <v>0</v>
      </c>
      <c r="AF49" s="6405">
        <f t="shared" si="9"/>
        <v>0</v>
      </c>
      <c r="AG49" s="121"/>
      <c r="AH49" s="1390">
        <f>SUM(AH15:AH47)</f>
        <v>0</v>
      </c>
      <c r="AI49" s="1390">
        <f>SUM(AI15:AI47)</f>
        <v>0</v>
      </c>
      <c r="AJ49" s="121"/>
      <c r="AK49" s="164"/>
    </row>
    <row r="50" spans="1:37" s="99" customFormat="1" ht="13.2">
      <c r="A50" s="164"/>
      <c r="B50" s="121"/>
      <c r="C50" s="121"/>
      <c r="D50" s="121"/>
      <c r="E50" s="211"/>
      <c r="F50" s="211"/>
      <c r="G50" s="280"/>
      <c r="H50" s="121"/>
      <c r="I50" s="211"/>
      <c r="J50" s="211"/>
      <c r="K50" s="211"/>
      <c r="L50" s="21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64"/>
    </row>
    <row r="51" spans="1:37" s="99" customFormat="1" ht="13.2">
      <c r="A51" s="164"/>
      <c r="B51" s="121"/>
      <c r="C51" s="121"/>
      <c r="D51" s="121"/>
      <c r="E51" s="211"/>
      <c r="F51" s="211"/>
      <c r="G51" s="126" t="s">
        <v>445</v>
      </c>
      <c r="H51" s="225" t="s">
        <v>2500</v>
      </c>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64"/>
    </row>
    <row r="52" spans="1:37" ht="15.6">
      <c r="A52" s="184"/>
      <c r="B52" s="203"/>
      <c r="C52" s="121"/>
      <c r="D52" s="121"/>
      <c r="E52" s="276"/>
      <c r="F52" s="276"/>
      <c r="G52" s="203"/>
      <c r="H52" s="64" t="s">
        <v>3368</v>
      </c>
      <c r="I52" s="119"/>
      <c r="J52" s="119"/>
      <c r="K52" s="119"/>
      <c r="L52" s="119"/>
      <c r="M52" s="121"/>
      <c r="N52" s="121"/>
      <c r="O52" s="121"/>
      <c r="P52" s="121"/>
      <c r="Q52" s="121"/>
      <c r="R52" s="121"/>
      <c r="S52" s="277"/>
      <c r="T52" s="203"/>
      <c r="U52" s="203"/>
      <c r="V52" s="203"/>
      <c r="W52" s="203"/>
      <c r="X52" s="203"/>
      <c r="Y52" s="203"/>
      <c r="Z52" s="203"/>
      <c r="AA52" s="203"/>
      <c r="AB52" s="203"/>
      <c r="AC52" s="203"/>
      <c r="AD52" s="203"/>
      <c r="AE52" s="203"/>
      <c r="AF52" s="203"/>
      <c r="AG52" s="203"/>
      <c r="AH52" s="203"/>
      <c r="AI52" s="203"/>
      <c r="AJ52" s="203"/>
      <c r="AK52" s="184"/>
    </row>
    <row r="53" spans="1:37" ht="13.8">
      <c r="A53" s="184"/>
      <c r="B53" s="203"/>
      <c r="C53" s="121"/>
      <c r="D53" s="121"/>
      <c r="E53" s="276"/>
      <c r="F53" s="276"/>
      <c r="G53" s="203"/>
      <c r="H53" s="64"/>
      <c r="I53" s="203"/>
      <c r="J53" s="203"/>
      <c r="K53" s="203"/>
      <c r="L53" s="203"/>
      <c r="M53" s="121"/>
      <c r="N53" s="121"/>
      <c r="O53" s="121"/>
      <c r="P53" s="121"/>
      <c r="Q53" s="121"/>
      <c r="R53" s="121"/>
      <c r="S53" s="277"/>
      <c r="T53" s="121"/>
      <c r="U53" s="121"/>
      <c r="V53" s="203"/>
      <c r="W53" s="203"/>
      <c r="X53" s="203"/>
      <c r="Y53" s="203"/>
      <c r="Z53" s="203"/>
      <c r="AA53" s="203"/>
      <c r="AB53" s="203"/>
      <c r="AC53" s="203"/>
      <c r="AD53" s="203"/>
      <c r="AE53" s="203"/>
      <c r="AF53" s="203"/>
      <c r="AG53" s="203"/>
      <c r="AH53" s="685"/>
      <c r="AI53" s="685"/>
      <c r="AJ53" s="203"/>
      <c r="AK53" s="184"/>
    </row>
    <row r="54" spans="1:37" ht="13.8">
      <c r="A54" s="184"/>
      <c r="B54" s="203"/>
      <c r="C54" s="121"/>
      <c r="D54" s="121"/>
      <c r="E54" s="203"/>
      <c r="F54" s="203"/>
      <c r="G54" s="203"/>
      <c r="H54" s="203"/>
      <c r="I54" s="203"/>
      <c r="J54" s="203"/>
      <c r="K54" s="203"/>
      <c r="L54" s="203"/>
      <c r="M54" s="203"/>
      <c r="N54" s="203"/>
      <c r="O54" s="278"/>
      <c r="P54" s="278"/>
      <c r="Q54" s="278"/>
      <c r="R54" s="203"/>
      <c r="S54" s="277"/>
      <c r="T54" s="203"/>
      <c r="U54" s="203"/>
      <c r="V54" s="203"/>
      <c r="W54" s="203"/>
      <c r="X54" s="203"/>
      <c r="Y54" s="203"/>
      <c r="Z54" s="203"/>
      <c r="AA54" s="203"/>
      <c r="AB54" s="203"/>
      <c r="AC54" s="203"/>
      <c r="AD54" s="203"/>
      <c r="AE54" s="203"/>
      <c r="AF54" s="203"/>
      <c r="AG54" s="203"/>
      <c r="AH54" s="203"/>
      <c r="AI54" s="203"/>
      <c r="AJ54" s="203"/>
      <c r="AK54" s="184"/>
    </row>
    <row r="55" spans="1:37" ht="13.8">
      <c r="A55" s="184"/>
      <c r="B55" s="184"/>
      <c r="C55" s="184"/>
      <c r="D55" s="184"/>
      <c r="E55" s="184"/>
      <c r="F55" s="184"/>
      <c r="G55" s="184"/>
      <c r="H55" s="184"/>
      <c r="I55" s="200"/>
      <c r="J55" s="200"/>
      <c r="K55" s="200"/>
      <c r="L55" s="200"/>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row>
    <row r="56" spans="1:37" ht="13.8" hidden="1">
      <c r="A56" s="184"/>
      <c r="B56" s="184"/>
      <c r="C56" s="184"/>
      <c r="D56" s="184"/>
      <c r="E56" s="184"/>
      <c r="F56" s="184"/>
      <c r="G56" s="184"/>
      <c r="H56" s="184"/>
      <c r="I56" s="200"/>
      <c r="J56" s="200"/>
      <c r="K56" s="200"/>
      <c r="L56" s="200"/>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row>
    <row r="58" spans="1:37" ht="13.8" hidden="1">
      <c r="C58" s="1108"/>
      <c r="D58" s="1108"/>
      <c r="E58" s="1109"/>
      <c r="F58" s="1109"/>
      <c r="G58" s="1108"/>
      <c r="H58" s="1108"/>
      <c r="I58" s="1108"/>
      <c r="J58" s="1108"/>
      <c r="K58" s="1108"/>
      <c r="L58" s="1108"/>
      <c r="M58" s="1108"/>
      <c r="N58" s="1108"/>
      <c r="O58" s="1108"/>
      <c r="P58" s="1108"/>
      <c r="Q58" s="1108"/>
      <c r="R58" s="1108"/>
      <c r="S58" s="1108"/>
      <c r="T58" s="1108"/>
      <c r="U58" s="1108"/>
    </row>
    <row r="59" spans="1:37" ht="13.8" hidden="1">
      <c r="C59" s="1110"/>
      <c r="D59" s="1110"/>
      <c r="E59" s="1111"/>
      <c r="F59" s="1111"/>
      <c r="G59" s="1110"/>
      <c r="H59" s="1110"/>
      <c r="I59" s="1110"/>
      <c r="J59" s="1110"/>
      <c r="K59" s="1110"/>
      <c r="L59" s="1110"/>
      <c r="M59" s="1110"/>
      <c r="N59" s="1110"/>
      <c r="O59" s="1110"/>
      <c r="P59" s="1110"/>
      <c r="Q59" s="1110"/>
      <c r="R59" s="1110"/>
      <c r="S59" s="1110"/>
      <c r="T59" s="1110"/>
      <c r="U59" s="1110"/>
    </row>
  </sheetData>
  <sheetProtection formatCells="0" formatColumns="0" formatRows="0"/>
  <customSheetViews>
    <customSheetView guid="{F416BD5B-C3AD-4F61-AAB2-55950A9B7E72}">
      <selection activeCell="F19" sqref="F19"/>
      <pageMargins left="0" right="0" top="0" bottom="0" header="0" footer="0"/>
      <pageSetup paperSize="9" orientation="portrait" r:id="rId1"/>
    </customSheetView>
    <customSheetView guid="{E14211BF-3959-45CF-A937-AD36AACCEFAC}" showGridLines="0">
      <selection activeCell="A5" sqref="A5"/>
      <pageMargins left="0" right="0" top="0" bottom="0" header="0" footer="0"/>
      <pageSetup paperSize="9" orientation="portrait" r:id="rId2"/>
    </customSheetView>
    <customSheetView guid="{DD364770-73A1-4C6D-9516-629A57F0EB18}" showGridLines="0">
      <selection activeCell="A5" sqref="A5"/>
      <pageMargins left="0" right="0" top="0" bottom="0" header="0" footer="0"/>
      <pageSetup paperSize="9" orientation="portrait" r:id="rId3"/>
    </customSheetView>
    <customSheetView guid="{41E394DC-1FDD-4D1F-8620-137B7012DC10}" showGridLines="0">
      <selection activeCell="A5" sqref="A5"/>
      <pageMargins left="0" right="0" top="0" bottom="0" header="0" footer="0"/>
      <pageSetup paperSize="9" orientation="portrait" r:id="rId4"/>
    </customSheetView>
    <customSheetView guid="{CC70D5D3-3A1F-46AA-BDCE-F692C2C36BEE}">
      <pane xSplit="3" ySplit="13" topLeftCell="P14" activePane="bottomRight" state="frozen"/>
      <selection pane="bottomRight" activeCell="AE23" sqref="AE23"/>
      <pageMargins left="0" right="0" top="0" bottom="0" header="0" footer="0"/>
      <pageSetup paperSize="9" orientation="portrait" r:id="rId5"/>
    </customSheetView>
  </customSheetViews>
  <mergeCells count="14">
    <mergeCell ref="AI11:AI12"/>
    <mergeCell ref="C7:C12"/>
    <mergeCell ref="D4:F4"/>
    <mergeCell ref="D5:F5"/>
    <mergeCell ref="AH11:AH12"/>
    <mergeCell ref="M7:P7"/>
    <mergeCell ref="W7:AF7"/>
    <mergeCell ref="F7:F11"/>
    <mergeCell ref="D7:D10"/>
    <mergeCell ref="E7:E10"/>
    <mergeCell ref="H7:I7"/>
    <mergeCell ref="J7:J12"/>
    <mergeCell ref="L7:L12"/>
    <mergeCell ref="Q7:Q12"/>
  </mergeCells>
  <hyperlinks>
    <hyperlink ref="AJ2" location="Index!A1" display="Index" xr:uid="{408B1127-3DB4-4300-9292-48EFDD26DF3D}"/>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C00000"/>
    <pageSetUpPr fitToPage="1"/>
  </sheetPr>
  <dimension ref="A1:XFA293"/>
  <sheetViews>
    <sheetView topLeftCell="A19" zoomScale="80" zoomScaleNormal="80" workbookViewId="0">
      <selection activeCell="J37" sqref="J37"/>
    </sheetView>
  </sheetViews>
  <sheetFormatPr defaultColWidth="0" defaultRowHeight="13.2" zeroHeight="1"/>
  <cols>
    <col min="1" max="1" width="4" style="11" customWidth="1"/>
    <col min="2" max="2" width="6" style="11" customWidth="1"/>
    <col min="3" max="3" width="4.6640625" style="25" customWidth="1"/>
    <col min="4" max="4" width="4.6640625" style="1904" customWidth="1"/>
    <col min="5" max="5" width="7.33203125" style="11" customWidth="1"/>
    <col min="6" max="7" width="4.6640625" style="11" customWidth="1"/>
    <col min="8" max="8" width="41.44140625" style="11" customWidth="1"/>
    <col min="9" max="9" width="18.88671875" style="11" customWidth="1"/>
    <col min="10" max="10" width="17.88671875" style="11" customWidth="1"/>
    <col min="11" max="11" width="19.109375" style="11" customWidth="1"/>
    <col min="12" max="12" width="21.5546875" style="11" customWidth="1"/>
    <col min="13" max="13" width="22.88671875" style="26" customWidth="1"/>
    <col min="14" max="14" width="2" style="26" customWidth="1"/>
    <col min="15" max="15" width="25" style="11" customWidth="1"/>
    <col min="16" max="16" width="21" style="11" customWidth="1"/>
    <col min="17" max="17" width="5.33203125" style="11" customWidth="1"/>
    <col min="18" max="18" width="3.6640625" style="11" customWidth="1"/>
    <col min="19" max="19" width="9.109375" style="11" hidden="1"/>
    <col min="20" max="16381" width="9.109375" style="12" hidden="1"/>
    <col min="16382" max="16384" width="1.6640625" style="12" hidden="1"/>
  </cols>
  <sheetData>
    <row r="1" spans="1:19">
      <c r="A1" s="558"/>
      <c r="B1" s="2184"/>
      <c r="C1" s="559"/>
      <c r="D1" s="1897"/>
      <c r="E1" s="558"/>
      <c r="F1" s="558"/>
      <c r="G1" s="558"/>
      <c r="H1" s="558"/>
      <c r="I1" s="558"/>
      <c r="J1" s="558"/>
      <c r="K1" s="558"/>
      <c r="L1" s="558"/>
      <c r="M1" s="560"/>
      <c r="N1" s="560"/>
      <c r="O1" s="558"/>
      <c r="P1" s="558"/>
      <c r="Q1" s="558"/>
      <c r="R1" s="558"/>
      <c r="S1" s="12"/>
    </row>
    <row r="2" spans="1:19" ht="13.8" thickBot="1">
      <c r="A2" s="558"/>
      <c r="B2" s="144" t="s">
        <v>21</v>
      </c>
      <c r="C2" s="551"/>
      <c r="D2" s="1898"/>
      <c r="E2" s="545"/>
      <c r="F2" s="545"/>
      <c r="G2" s="545"/>
      <c r="H2" s="546"/>
      <c r="I2" s="546"/>
      <c r="J2" s="546"/>
      <c r="K2" s="546"/>
      <c r="L2" s="546"/>
      <c r="M2" s="547"/>
      <c r="N2" s="547"/>
      <c r="O2" s="545"/>
      <c r="P2" s="545"/>
      <c r="Q2" s="2204" t="s">
        <v>1</v>
      </c>
      <c r="R2" s="558"/>
      <c r="S2" s="12"/>
    </row>
    <row r="3" spans="1:19" s="1156" customFormat="1" ht="16.2" thickBot="1">
      <c r="A3" s="582"/>
      <c r="B3" s="2186"/>
      <c r="C3" s="2763" t="s">
        <v>917</v>
      </c>
      <c r="D3" s="2626"/>
      <c r="E3" s="2524"/>
      <c r="F3" s="2524"/>
      <c r="G3" s="2524"/>
      <c r="H3" s="2929"/>
      <c r="I3" s="578"/>
      <c r="J3" s="578"/>
      <c r="K3" s="578"/>
      <c r="L3" s="578"/>
      <c r="M3" s="579"/>
      <c r="N3" s="579"/>
      <c r="O3" s="574"/>
      <c r="P3" s="684"/>
      <c r="Q3" s="574"/>
      <c r="R3" s="582"/>
    </row>
    <row r="4" spans="1:19" s="1156" customFormat="1" ht="15.6">
      <c r="A4" s="582"/>
      <c r="B4" s="2186"/>
      <c r="C4" s="7996" t="s">
        <v>723</v>
      </c>
      <c r="D4" s="7997"/>
      <c r="E4" s="7998"/>
      <c r="F4" s="7999" t="str">
        <f>'Page 1'!F9:J9</f>
        <v>ABC Company</v>
      </c>
      <c r="G4" s="8000"/>
      <c r="H4" s="8001"/>
      <c r="I4" s="574"/>
      <c r="J4" s="574"/>
      <c r="K4" s="574"/>
      <c r="L4" s="574"/>
      <c r="M4" s="579"/>
      <c r="N4" s="579"/>
      <c r="O4" s="574"/>
      <c r="P4" s="574"/>
      <c r="Q4" s="574"/>
      <c r="R4" s="582"/>
    </row>
    <row r="5" spans="1:19" s="1156" customFormat="1" ht="16.2" thickBot="1">
      <c r="A5" s="582"/>
      <c r="B5" s="2186"/>
      <c r="C5" s="8002" t="s">
        <v>724</v>
      </c>
      <c r="D5" s="8003"/>
      <c r="E5" s="8004"/>
      <c r="F5" s="8005" t="str">
        <f>'Page 1'!F8:J8</f>
        <v>31 December 202x</v>
      </c>
      <c r="G5" s="8006"/>
      <c r="H5" s="8007"/>
      <c r="I5" s="574"/>
      <c r="J5" s="574"/>
      <c r="K5" s="574"/>
      <c r="L5" s="574"/>
      <c r="M5" s="579"/>
      <c r="N5" s="579"/>
      <c r="O5" s="574"/>
      <c r="P5" s="574"/>
      <c r="Q5" s="574"/>
      <c r="R5" s="582"/>
    </row>
    <row r="6" spans="1:19" ht="12.75" customHeight="1" thickBot="1">
      <c r="A6" s="558"/>
      <c r="B6" s="2185"/>
      <c r="C6" s="575"/>
      <c r="D6" s="2193"/>
      <c r="E6" s="576"/>
      <c r="F6" s="576"/>
      <c r="G6" s="576"/>
      <c r="H6" s="577"/>
      <c r="I6" s="8014" t="s">
        <v>725</v>
      </c>
      <c r="J6" s="8015"/>
      <c r="K6" s="8015"/>
      <c r="L6" s="8016"/>
      <c r="M6" s="552"/>
      <c r="N6" s="547"/>
      <c r="O6" s="7994" t="s">
        <v>726</v>
      </c>
      <c r="P6" s="7995"/>
      <c r="Q6" s="545"/>
      <c r="R6" s="558"/>
      <c r="S6" s="12"/>
    </row>
    <row r="7" spans="1:19" ht="36" customHeight="1">
      <c r="A7" s="558"/>
      <c r="B7" s="2185"/>
      <c r="C7" s="8008" t="s">
        <v>6</v>
      </c>
      <c r="D7" s="8009"/>
      <c r="E7" s="8009"/>
      <c r="F7" s="8009"/>
      <c r="G7" s="8009"/>
      <c r="H7" s="8009"/>
      <c r="I7" s="2979" t="s">
        <v>918</v>
      </c>
      <c r="J7" s="2631" t="s">
        <v>919</v>
      </c>
      <c r="K7" s="2631" t="s">
        <v>920</v>
      </c>
      <c r="L7" s="2980" t="s">
        <v>921</v>
      </c>
      <c r="M7" s="2981" t="s">
        <v>922</v>
      </c>
      <c r="N7" s="553"/>
      <c r="O7" s="2932" t="s">
        <v>732</v>
      </c>
      <c r="P7" s="2932" t="s">
        <v>733</v>
      </c>
      <c r="Q7" s="545"/>
      <c r="R7" s="558"/>
      <c r="S7" s="12"/>
    </row>
    <row r="8" spans="1:19" ht="13.8" thickBot="1">
      <c r="A8" s="558"/>
      <c r="B8" s="545"/>
      <c r="C8" s="8017"/>
      <c r="D8" s="8018"/>
      <c r="E8" s="8018"/>
      <c r="F8" s="8018"/>
      <c r="G8" s="8018"/>
      <c r="H8" s="8018"/>
      <c r="I8" s="2502" t="s">
        <v>734</v>
      </c>
      <c r="J8" s="562" t="s">
        <v>735</v>
      </c>
      <c r="K8" s="562" t="s">
        <v>736</v>
      </c>
      <c r="L8" s="1934" t="s">
        <v>737</v>
      </c>
      <c r="M8" s="1935" t="s">
        <v>738</v>
      </c>
      <c r="N8" s="554"/>
      <c r="O8" s="2653" t="s">
        <v>739</v>
      </c>
      <c r="P8" s="2654" t="s">
        <v>740</v>
      </c>
      <c r="Q8" s="545"/>
      <c r="R8" s="558"/>
      <c r="S8" s="12"/>
    </row>
    <row r="9" spans="1:19">
      <c r="A9" s="558"/>
      <c r="B9" s="545"/>
      <c r="C9" s="2934"/>
      <c r="D9" s="2627"/>
      <c r="E9" s="2632"/>
      <c r="F9" s="2632"/>
      <c r="G9" s="2632"/>
      <c r="H9" s="2633"/>
      <c r="I9" s="563"/>
      <c r="J9" s="17"/>
      <c r="K9" s="17"/>
      <c r="L9" s="564"/>
      <c r="M9" s="2982"/>
      <c r="N9" s="547"/>
      <c r="O9" s="1316"/>
      <c r="P9" s="1316"/>
      <c r="Q9" s="545"/>
      <c r="R9" s="558"/>
      <c r="S9" s="12"/>
    </row>
    <row r="10" spans="1:19">
      <c r="A10" s="558"/>
      <c r="B10" s="545"/>
      <c r="C10" s="2501"/>
      <c r="D10" s="1896"/>
      <c r="E10" s="13" t="s">
        <v>923</v>
      </c>
      <c r="F10" s="12"/>
      <c r="G10" s="12"/>
      <c r="H10" s="14"/>
      <c r="I10" s="563"/>
      <c r="J10" s="17"/>
      <c r="K10" s="17"/>
      <c r="L10" s="564"/>
      <c r="M10" s="2982"/>
      <c r="N10" s="547"/>
      <c r="O10" s="1316"/>
      <c r="P10" s="1316"/>
      <c r="Q10" s="545"/>
      <c r="R10" s="558"/>
      <c r="S10" s="12"/>
    </row>
    <row r="11" spans="1:19">
      <c r="A11" s="558"/>
      <c r="B11" s="2185"/>
      <c r="C11" s="2500">
        <v>25</v>
      </c>
      <c r="D11" s="1896"/>
      <c r="E11" s="15" t="s">
        <v>924</v>
      </c>
      <c r="F11" s="12"/>
      <c r="G11" s="12"/>
      <c r="H11" s="16"/>
      <c r="I11" s="888">
        <f>+'X8'!H119</f>
        <v>0</v>
      </c>
      <c r="J11" s="17">
        <v>0</v>
      </c>
      <c r="K11" s="17">
        <v>0</v>
      </c>
      <c r="L11" s="565">
        <f>+I11+J11-K11</f>
        <v>0</v>
      </c>
      <c r="M11" s="564">
        <v>0</v>
      </c>
      <c r="N11" s="580"/>
      <c r="O11" s="2983">
        <f t="shared" ref="O11:O77" si="0">L11-M11</f>
        <v>0</v>
      </c>
      <c r="P11" s="2984">
        <f t="shared" ref="P11:P77" si="1">IFERROR(IF(O11=0,0,O11/M11),100%)</f>
        <v>0</v>
      </c>
      <c r="Q11" s="545"/>
      <c r="R11" s="558"/>
      <c r="S11" s="12"/>
    </row>
    <row r="12" spans="1:19">
      <c r="A12" s="558"/>
      <c r="B12" s="2185"/>
      <c r="C12" s="2500">
        <v>26</v>
      </c>
      <c r="D12" s="1896"/>
      <c r="E12" s="13" t="s">
        <v>925</v>
      </c>
      <c r="F12" s="12"/>
      <c r="G12" s="12"/>
      <c r="H12" s="16"/>
      <c r="I12" s="888">
        <f>+'X8A,9 &amp; 10'!F69</f>
        <v>0</v>
      </c>
      <c r="J12" s="17">
        <v>0</v>
      </c>
      <c r="K12" s="17">
        <v>0</v>
      </c>
      <c r="L12" s="565">
        <f>+I12+J12-K12</f>
        <v>0</v>
      </c>
      <c r="M12" s="564">
        <v>0</v>
      </c>
      <c r="N12" s="580"/>
      <c r="O12" s="1314">
        <f t="shared" si="0"/>
        <v>0</v>
      </c>
      <c r="P12" s="1317">
        <f t="shared" si="1"/>
        <v>0</v>
      </c>
      <c r="Q12" s="545"/>
      <c r="R12" s="558"/>
      <c r="S12" s="12"/>
    </row>
    <row r="13" spans="1:19">
      <c r="A13" s="558"/>
      <c r="B13" s="2185"/>
      <c r="C13" s="2500">
        <v>27</v>
      </c>
      <c r="D13" s="1896"/>
      <c r="E13" s="13" t="s">
        <v>926</v>
      </c>
      <c r="F13" s="12"/>
      <c r="G13" s="12"/>
      <c r="H13" s="16"/>
      <c r="I13" s="888">
        <f>+'X8A,9 &amp; 10'!H94</f>
        <v>0</v>
      </c>
      <c r="J13" s="17">
        <v>0</v>
      </c>
      <c r="K13" s="17">
        <v>0</v>
      </c>
      <c r="L13" s="565">
        <f>+I13+J13-K13</f>
        <v>0</v>
      </c>
      <c r="M13" s="564">
        <v>0</v>
      </c>
      <c r="N13" s="580"/>
      <c r="O13" s="1314">
        <f t="shared" si="0"/>
        <v>0</v>
      </c>
      <c r="P13" s="1317">
        <f t="shared" si="1"/>
        <v>0</v>
      </c>
      <c r="Q13" s="545"/>
      <c r="R13" s="558"/>
      <c r="S13" s="12"/>
    </row>
    <row r="14" spans="1:19">
      <c r="A14" s="558"/>
      <c r="B14" s="2185"/>
      <c r="C14" s="2500">
        <v>28</v>
      </c>
      <c r="D14" s="1896"/>
      <c r="E14" s="13" t="s">
        <v>927</v>
      </c>
      <c r="F14" s="12"/>
      <c r="G14" s="12"/>
      <c r="H14" s="16"/>
      <c r="I14" s="569">
        <f>SUM(I15:I18)</f>
        <v>0</v>
      </c>
      <c r="J14" s="570">
        <f>SUM(J15:J18)</f>
        <v>0</v>
      </c>
      <c r="K14" s="570">
        <f>SUM(K15:K18)</f>
        <v>0</v>
      </c>
      <c r="L14" s="566">
        <f>SUM(L15:L18)</f>
        <v>0</v>
      </c>
      <c r="M14" s="2985">
        <f>SUM(M15:M18)</f>
        <v>0</v>
      </c>
      <c r="N14" s="580"/>
      <c r="O14" s="1314">
        <f t="shared" si="0"/>
        <v>0</v>
      </c>
      <c r="P14" s="1317">
        <f t="shared" si="1"/>
        <v>0</v>
      </c>
      <c r="Q14" s="545"/>
      <c r="R14" s="558"/>
      <c r="S14" s="12"/>
    </row>
    <row r="15" spans="1:19">
      <c r="A15" s="558"/>
      <c r="B15" s="545"/>
      <c r="C15" s="2501"/>
      <c r="D15" s="1896">
        <v>28.1</v>
      </c>
      <c r="E15" s="12"/>
      <c r="F15" s="18" t="s">
        <v>928</v>
      </c>
      <c r="G15" s="12"/>
      <c r="H15" s="19"/>
      <c r="I15" s="890">
        <f>+'X11'!E9</f>
        <v>0</v>
      </c>
      <c r="J15" s="892">
        <v>0</v>
      </c>
      <c r="K15" s="892">
        <v>0</v>
      </c>
      <c r="L15" s="567">
        <f>+I15+J15-K15</f>
        <v>0</v>
      </c>
      <c r="M15" s="1043">
        <v>0</v>
      </c>
      <c r="N15" s="547"/>
      <c r="O15" s="1315">
        <f t="shared" si="0"/>
        <v>0</v>
      </c>
      <c r="P15" s="1318">
        <f t="shared" si="1"/>
        <v>0</v>
      </c>
      <c r="Q15" s="545"/>
      <c r="R15" s="558"/>
      <c r="S15" s="12"/>
    </row>
    <row r="16" spans="1:19">
      <c r="A16" s="558"/>
      <c r="B16" s="545"/>
      <c r="C16" s="2501"/>
      <c r="D16" s="1896">
        <v>28.2</v>
      </c>
      <c r="E16" s="12"/>
      <c r="F16" s="18" t="s">
        <v>929</v>
      </c>
      <c r="G16" s="12"/>
      <c r="H16" s="19"/>
      <c r="I16" s="890">
        <f>+'X11'!E11</f>
        <v>0</v>
      </c>
      <c r="J16" s="892">
        <v>0</v>
      </c>
      <c r="K16" s="892">
        <v>0</v>
      </c>
      <c r="L16" s="567">
        <f>+I16+J16-K16</f>
        <v>0</v>
      </c>
      <c r="M16" s="1043">
        <v>0</v>
      </c>
      <c r="N16" s="547"/>
      <c r="O16" s="1315">
        <f t="shared" si="0"/>
        <v>0</v>
      </c>
      <c r="P16" s="1318">
        <f t="shared" si="1"/>
        <v>0</v>
      </c>
      <c r="Q16" s="545"/>
      <c r="R16" s="558"/>
      <c r="S16" s="12"/>
    </row>
    <row r="17" spans="1:19">
      <c r="A17" s="558"/>
      <c r="B17" s="545"/>
      <c r="C17" s="2501"/>
      <c r="D17" s="1896">
        <v>28.3</v>
      </c>
      <c r="E17" s="12"/>
      <c r="F17" s="18" t="s">
        <v>930</v>
      </c>
      <c r="G17" s="12"/>
      <c r="H17" s="19"/>
      <c r="I17" s="890">
        <f>+'X11'!E12</f>
        <v>0</v>
      </c>
      <c r="J17" s="892">
        <v>0</v>
      </c>
      <c r="K17" s="892">
        <v>0</v>
      </c>
      <c r="L17" s="567">
        <f>+I17+J17-K17</f>
        <v>0</v>
      </c>
      <c r="M17" s="1043">
        <v>0</v>
      </c>
      <c r="N17" s="547"/>
      <c r="O17" s="1315">
        <f t="shared" si="0"/>
        <v>0</v>
      </c>
      <c r="P17" s="1318">
        <f t="shared" si="1"/>
        <v>0</v>
      </c>
      <c r="Q17" s="545"/>
      <c r="R17" s="558"/>
      <c r="S17" s="12"/>
    </row>
    <row r="18" spans="1:19">
      <c r="A18" s="558"/>
      <c r="B18" s="545"/>
      <c r="C18" s="2501"/>
      <c r="D18" s="1896">
        <v>28.4</v>
      </c>
      <c r="E18" s="12"/>
      <c r="F18" s="18" t="s">
        <v>931</v>
      </c>
      <c r="G18" s="12"/>
      <c r="H18" s="19"/>
      <c r="I18" s="890">
        <f>+'X11'!E13</f>
        <v>0</v>
      </c>
      <c r="J18" s="892">
        <v>0</v>
      </c>
      <c r="K18" s="892">
        <v>0</v>
      </c>
      <c r="L18" s="567">
        <f>+I18+J18-K18</f>
        <v>0</v>
      </c>
      <c r="M18" s="1043">
        <v>0</v>
      </c>
      <c r="N18" s="547"/>
      <c r="O18" s="1315">
        <f t="shared" si="0"/>
        <v>0</v>
      </c>
      <c r="P18" s="1318">
        <f t="shared" si="1"/>
        <v>0</v>
      </c>
      <c r="Q18" s="545"/>
      <c r="R18" s="558"/>
      <c r="S18" s="12"/>
    </row>
    <row r="19" spans="1:19">
      <c r="A19" s="558"/>
      <c r="B19" s="2185"/>
      <c r="C19" s="2500">
        <v>29</v>
      </c>
      <c r="D19" s="1896"/>
      <c r="E19" s="13" t="s">
        <v>932</v>
      </c>
      <c r="F19" s="12"/>
      <c r="G19" s="12"/>
      <c r="H19" s="16"/>
      <c r="I19" s="569">
        <f>SUM(I20:I21)</f>
        <v>0</v>
      </c>
      <c r="J19" s="570">
        <f>SUM(J20:J21)</f>
        <v>0</v>
      </c>
      <c r="K19" s="570">
        <f>SUM(K20:K21)</f>
        <v>0</v>
      </c>
      <c r="L19" s="566">
        <f>SUM(L20:L21)</f>
        <v>0</v>
      </c>
      <c r="M19" s="2985">
        <f>SUM(M20:M21)</f>
        <v>0</v>
      </c>
      <c r="N19" s="580"/>
      <c r="O19" s="1314">
        <f t="shared" si="0"/>
        <v>0</v>
      </c>
      <c r="P19" s="1317">
        <f t="shared" si="1"/>
        <v>0</v>
      </c>
      <c r="Q19" s="545"/>
      <c r="R19" s="558"/>
      <c r="S19" s="12"/>
    </row>
    <row r="20" spans="1:19">
      <c r="A20" s="558"/>
      <c r="B20" s="545"/>
      <c r="C20" s="2501"/>
      <c r="D20" s="1896">
        <v>29.1</v>
      </c>
      <c r="E20" s="12"/>
      <c r="F20" s="18" t="s">
        <v>933</v>
      </c>
      <c r="G20" s="12"/>
      <c r="H20" s="19"/>
      <c r="I20" s="890">
        <f>+G!Q48+G!O48+F!P49+F!N49</f>
        <v>0</v>
      </c>
      <c r="J20" s="892">
        <v>0</v>
      </c>
      <c r="K20" s="892">
        <v>0</v>
      </c>
      <c r="L20" s="567">
        <f>+I20+J20-K20</f>
        <v>0</v>
      </c>
      <c r="M20" s="1043">
        <v>0</v>
      </c>
      <c r="N20" s="547"/>
      <c r="O20" s="1315">
        <f t="shared" si="0"/>
        <v>0</v>
      </c>
      <c r="P20" s="1318">
        <f t="shared" si="1"/>
        <v>0</v>
      </c>
      <c r="Q20" s="545"/>
      <c r="R20" s="558"/>
      <c r="S20" s="12"/>
    </row>
    <row r="21" spans="1:19">
      <c r="A21" s="558"/>
      <c r="B21" s="545"/>
      <c r="C21" s="2501"/>
      <c r="D21" s="1896">
        <v>29.2</v>
      </c>
      <c r="E21" s="12"/>
      <c r="F21" s="18" t="s">
        <v>934</v>
      </c>
      <c r="G21" s="12"/>
      <c r="H21" s="19"/>
      <c r="I21" s="890">
        <f>+G!N48+G!P48+F!M49+F!O49</f>
        <v>0</v>
      </c>
      <c r="J21" s="892">
        <v>0</v>
      </c>
      <c r="K21" s="892">
        <v>0</v>
      </c>
      <c r="L21" s="567">
        <f>+I21+J21-K21</f>
        <v>0</v>
      </c>
      <c r="M21" s="1043">
        <v>0</v>
      </c>
      <c r="N21" s="547"/>
      <c r="O21" s="1315">
        <f t="shared" si="0"/>
        <v>0</v>
      </c>
      <c r="P21" s="1318">
        <f t="shared" si="1"/>
        <v>0</v>
      </c>
      <c r="Q21" s="545"/>
      <c r="R21" s="558"/>
      <c r="S21" s="12"/>
    </row>
    <row r="22" spans="1:19">
      <c r="A22" s="558"/>
      <c r="B22" s="2185"/>
      <c r="C22" s="2500">
        <v>30</v>
      </c>
      <c r="D22" s="1896"/>
      <c r="E22" s="13" t="s">
        <v>935</v>
      </c>
      <c r="F22" s="12"/>
      <c r="G22" s="12"/>
      <c r="H22" s="16"/>
      <c r="I22" s="569">
        <f>SUM(I23)</f>
        <v>0</v>
      </c>
      <c r="J22" s="570">
        <f>SUM(J23)</f>
        <v>0</v>
      </c>
      <c r="K22" s="570">
        <f>SUM(K23)</f>
        <v>0</v>
      </c>
      <c r="L22" s="566">
        <f>SUM(L23)</f>
        <v>0</v>
      </c>
      <c r="M22" s="2985">
        <f>SUM(M23)</f>
        <v>0</v>
      </c>
      <c r="N22" s="580"/>
      <c r="O22" s="1314">
        <f t="shared" si="0"/>
        <v>0</v>
      </c>
      <c r="P22" s="1317">
        <f t="shared" si="1"/>
        <v>0</v>
      </c>
      <c r="Q22" s="545"/>
      <c r="R22" s="558"/>
      <c r="S22" s="12"/>
    </row>
    <row r="23" spans="1:19">
      <c r="A23" s="558"/>
      <c r="B23" s="545"/>
      <c r="C23" s="2501"/>
      <c r="D23" s="1896">
        <v>30.1</v>
      </c>
      <c r="E23" s="12"/>
      <c r="F23" s="18" t="s">
        <v>936</v>
      </c>
      <c r="G23" s="12"/>
      <c r="H23" s="19"/>
      <c r="I23" s="890">
        <f>G!U65+F!W65</f>
        <v>0</v>
      </c>
      <c r="J23" s="891">
        <f>G!V65+F!X65</f>
        <v>0</v>
      </c>
      <c r="K23" s="892">
        <v>0</v>
      </c>
      <c r="L23" s="567">
        <f t="shared" ref="L23:L28" si="2">+I23+J23-K23</f>
        <v>0</v>
      </c>
      <c r="M23" s="1043">
        <v>0</v>
      </c>
      <c r="N23" s="547"/>
      <c r="O23" s="1315">
        <f t="shared" si="0"/>
        <v>0</v>
      </c>
      <c r="P23" s="1318">
        <f t="shared" si="1"/>
        <v>0</v>
      </c>
      <c r="Q23" s="545"/>
      <c r="R23" s="558"/>
      <c r="S23" s="12"/>
    </row>
    <row r="24" spans="1:19">
      <c r="A24" s="558"/>
      <c r="B24" s="2185"/>
      <c r="C24" s="2500">
        <v>31</v>
      </c>
      <c r="D24" s="1896"/>
      <c r="E24" s="13" t="s">
        <v>937</v>
      </c>
      <c r="F24" s="12"/>
      <c r="G24" s="12"/>
      <c r="H24" s="16"/>
      <c r="I24" s="888">
        <f>+AJ!G53</f>
        <v>0</v>
      </c>
      <c r="J24" s="889">
        <f>+AJ!H53</f>
        <v>0</v>
      </c>
      <c r="K24" s="17">
        <v>0</v>
      </c>
      <c r="L24" s="565">
        <f>+I24+J24-K24</f>
        <v>0</v>
      </c>
      <c r="M24" s="564">
        <v>0</v>
      </c>
      <c r="N24" s="580"/>
      <c r="O24" s="1314">
        <f t="shared" si="0"/>
        <v>0</v>
      </c>
      <c r="P24" s="1317">
        <f t="shared" si="1"/>
        <v>0</v>
      </c>
      <c r="Q24" s="545"/>
      <c r="R24" s="558"/>
      <c r="S24" s="12"/>
    </row>
    <row r="25" spans="1:19">
      <c r="A25" s="558"/>
      <c r="B25" s="2185"/>
      <c r="C25" s="2500">
        <v>32</v>
      </c>
      <c r="D25" s="1896"/>
      <c r="E25" s="13" t="s">
        <v>938</v>
      </c>
      <c r="F25" s="12"/>
      <c r="G25" s="12"/>
      <c r="H25" s="16"/>
      <c r="I25" s="888">
        <f>CH!AW256</f>
        <v>0</v>
      </c>
      <c r="J25" s="17">
        <v>0</v>
      </c>
      <c r="K25" s="17">
        <v>0</v>
      </c>
      <c r="L25" s="565">
        <f t="shared" si="2"/>
        <v>0</v>
      </c>
      <c r="M25" s="564">
        <v>0</v>
      </c>
      <c r="N25" s="580"/>
      <c r="O25" s="1314">
        <f t="shared" si="0"/>
        <v>0</v>
      </c>
      <c r="P25" s="1317">
        <f t="shared" si="1"/>
        <v>0</v>
      </c>
      <c r="Q25" s="545"/>
      <c r="R25" s="558"/>
      <c r="S25" s="12"/>
    </row>
    <row r="26" spans="1:19">
      <c r="A26" s="558"/>
      <c r="B26" s="2185"/>
      <c r="C26" s="2500">
        <v>33</v>
      </c>
      <c r="D26" s="1896"/>
      <c r="E26" s="13" t="s">
        <v>332</v>
      </c>
      <c r="F26" s="12"/>
      <c r="G26" s="12"/>
      <c r="H26" s="16"/>
      <c r="I26" s="888">
        <f>AK!F58</f>
        <v>0</v>
      </c>
      <c r="J26" s="889">
        <f>AK!G58</f>
        <v>0</v>
      </c>
      <c r="K26" s="17">
        <v>0</v>
      </c>
      <c r="L26" s="565">
        <f t="shared" si="2"/>
        <v>0</v>
      </c>
      <c r="M26" s="564">
        <v>0</v>
      </c>
      <c r="N26" s="580"/>
      <c r="O26" s="1314">
        <f t="shared" si="0"/>
        <v>0</v>
      </c>
      <c r="P26" s="1317">
        <f t="shared" si="1"/>
        <v>0</v>
      </c>
      <c r="Q26" s="545"/>
      <c r="R26" s="558"/>
      <c r="S26" s="12"/>
    </row>
    <row r="27" spans="1:19">
      <c r="A27" s="558"/>
      <c r="B27" s="2185"/>
      <c r="C27" s="2500">
        <v>34</v>
      </c>
      <c r="D27" s="1896"/>
      <c r="E27" s="13" t="s">
        <v>335</v>
      </c>
      <c r="F27" s="12"/>
      <c r="G27" s="12"/>
      <c r="H27" s="16"/>
      <c r="I27" s="888">
        <f>AL!F57</f>
        <v>0</v>
      </c>
      <c r="J27" s="889">
        <f>AL!G57</f>
        <v>0</v>
      </c>
      <c r="K27" s="17">
        <v>0</v>
      </c>
      <c r="L27" s="565">
        <f t="shared" si="2"/>
        <v>0</v>
      </c>
      <c r="M27" s="564">
        <v>0</v>
      </c>
      <c r="N27" s="580"/>
      <c r="O27" s="1314">
        <f t="shared" si="0"/>
        <v>0</v>
      </c>
      <c r="P27" s="1317">
        <f t="shared" si="1"/>
        <v>0</v>
      </c>
      <c r="Q27" s="545"/>
      <c r="R27" s="558"/>
      <c r="S27" s="12"/>
    </row>
    <row r="28" spans="1:19">
      <c r="A28" s="558"/>
      <c r="B28" s="2185"/>
      <c r="C28" s="2500">
        <v>35</v>
      </c>
      <c r="D28" s="1896"/>
      <c r="E28" s="13" t="s">
        <v>338</v>
      </c>
      <c r="F28" s="12"/>
      <c r="G28" s="12"/>
      <c r="H28" s="16"/>
      <c r="I28" s="888">
        <f>AM!F59</f>
        <v>0</v>
      </c>
      <c r="J28" s="889">
        <f>AM!G59</f>
        <v>0</v>
      </c>
      <c r="K28" s="17">
        <v>0</v>
      </c>
      <c r="L28" s="565">
        <f t="shared" si="2"/>
        <v>0</v>
      </c>
      <c r="M28" s="564">
        <v>0</v>
      </c>
      <c r="N28" s="580"/>
      <c r="O28" s="1314">
        <f t="shared" si="0"/>
        <v>0</v>
      </c>
      <c r="P28" s="1317">
        <f t="shared" si="1"/>
        <v>0</v>
      </c>
      <c r="Q28" s="545"/>
      <c r="R28" s="558"/>
      <c r="S28" s="12"/>
    </row>
    <row r="29" spans="1:19">
      <c r="A29" s="558"/>
      <c r="B29" s="2185"/>
      <c r="C29" s="2500">
        <v>36</v>
      </c>
      <c r="D29" s="1896"/>
      <c r="E29" s="13" t="s">
        <v>939</v>
      </c>
      <c r="F29" s="12"/>
      <c r="G29" s="12"/>
      <c r="H29" s="16"/>
      <c r="I29" s="569">
        <f>SUM(I30:I31)</f>
        <v>0</v>
      </c>
      <c r="J29" s="570">
        <f>SUM(J30:J31)</f>
        <v>0</v>
      </c>
      <c r="K29" s="570">
        <f>SUM(K30:K31)</f>
        <v>0</v>
      </c>
      <c r="L29" s="566">
        <f>SUM(L30:L31)</f>
        <v>0</v>
      </c>
      <c r="M29" s="2985">
        <f>SUM(M30:M31)</f>
        <v>0</v>
      </c>
      <c r="N29" s="580"/>
      <c r="O29" s="1314">
        <f t="shared" si="0"/>
        <v>0</v>
      </c>
      <c r="P29" s="1317">
        <f t="shared" si="1"/>
        <v>0</v>
      </c>
      <c r="Q29" s="545"/>
      <c r="R29" s="558"/>
      <c r="S29" s="12"/>
    </row>
    <row r="30" spans="1:19">
      <c r="A30" s="558"/>
      <c r="B30" s="545"/>
      <c r="C30" s="2500"/>
      <c r="D30" s="1896">
        <v>36.1</v>
      </c>
      <c r="E30" s="12"/>
      <c r="F30" s="18" t="s">
        <v>940</v>
      </c>
      <c r="G30" s="12"/>
      <c r="H30" s="16"/>
      <c r="I30" s="890">
        <f>+'X6-7'!G42</f>
        <v>0</v>
      </c>
      <c r="J30" s="892">
        <v>0</v>
      </c>
      <c r="K30" s="892">
        <v>0</v>
      </c>
      <c r="L30" s="567">
        <f t="shared" ref="L30:L35" si="3">+I30+J30-K30</f>
        <v>0</v>
      </c>
      <c r="M30" s="1043">
        <v>0</v>
      </c>
      <c r="N30" s="547"/>
      <c r="O30" s="1315">
        <f>L30-M30</f>
        <v>0</v>
      </c>
      <c r="P30" s="1318">
        <f>IFERROR(IF(O30=0,0,O30/M30),100%)</f>
        <v>0</v>
      </c>
      <c r="Q30" s="545"/>
      <c r="R30" s="558"/>
      <c r="S30" s="12"/>
    </row>
    <row r="31" spans="1:19">
      <c r="A31" s="558"/>
      <c r="B31" s="545"/>
      <c r="C31" s="2500"/>
      <c r="D31" s="1896">
        <v>36.200000000000003</v>
      </c>
      <c r="E31" s="12"/>
      <c r="F31" s="18" t="s">
        <v>941</v>
      </c>
      <c r="G31" s="12"/>
      <c r="H31" s="16"/>
      <c r="I31" s="890">
        <f>+'X6-7'!G43</f>
        <v>0</v>
      </c>
      <c r="J31" s="892">
        <v>0</v>
      </c>
      <c r="K31" s="892">
        <v>0</v>
      </c>
      <c r="L31" s="567">
        <f t="shared" si="3"/>
        <v>0</v>
      </c>
      <c r="M31" s="1043">
        <v>0</v>
      </c>
      <c r="N31" s="547"/>
      <c r="O31" s="1315">
        <f>L31-M31</f>
        <v>0</v>
      </c>
      <c r="P31" s="1318">
        <f>IFERROR(IF(O31=0,0,O31/M31),100%)</f>
        <v>0</v>
      </c>
      <c r="Q31" s="545"/>
      <c r="R31" s="558"/>
      <c r="S31" s="12"/>
    </row>
    <row r="32" spans="1:19">
      <c r="A32" s="558"/>
      <c r="B32" s="2185"/>
      <c r="C32" s="2500">
        <v>37</v>
      </c>
      <c r="D32" s="1896"/>
      <c r="E32" s="13" t="s">
        <v>942</v>
      </c>
      <c r="F32" s="12"/>
      <c r="G32" s="12"/>
      <c r="H32" s="16"/>
      <c r="I32" s="888">
        <f>+'X8A,9 &amp; 10'!I94</f>
        <v>0</v>
      </c>
      <c r="J32" s="17">
        <v>0</v>
      </c>
      <c r="K32" s="17">
        <v>0</v>
      </c>
      <c r="L32" s="565">
        <f t="shared" si="3"/>
        <v>0</v>
      </c>
      <c r="M32" s="564">
        <v>0</v>
      </c>
      <c r="N32" s="580"/>
      <c r="O32" s="1314">
        <f t="shared" si="0"/>
        <v>0</v>
      </c>
      <c r="P32" s="1317">
        <f t="shared" si="1"/>
        <v>0</v>
      </c>
      <c r="Q32" s="545"/>
      <c r="R32" s="558"/>
      <c r="S32" s="12"/>
    </row>
    <row r="33" spans="1:19">
      <c r="A33" s="558"/>
      <c r="B33" s="2185"/>
      <c r="C33" s="2500">
        <v>38</v>
      </c>
      <c r="D33" s="1896"/>
      <c r="E33" s="13" t="s">
        <v>943</v>
      </c>
      <c r="F33" s="12"/>
      <c r="G33" s="12"/>
      <c r="H33" s="16"/>
      <c r="I33" s="888">
        <f>AN!G53</f>
        <v>0</v>
      </c>
      <c r="J33" s="889">
        <f>AN!H53</f>
        <v>0</v>
      </c>
      <c r="K33" s="17">
        <v>0</v>
      </c>
      <c r="L33" s="565">
        <f t="shared" si="3"/>
        <v>0</v>
      </c>
      <c r="M33" s="564">
        <v>0</v>
      </c>
      <c r="N33" s="580"/>
      <c r="O33" s="1314">
        <f t="shared" si="0"/>
        <v>0</v>
      </c>
      <c r="P33" s="1317">
        <f t="shared" si="1"/>
        <v>0</v>
      </c>
      <c r="Q33" s="545"/>
      <c r="R33" s="558"/>
      <c r="S33" s="12"/>
    </row>
    <row r="34" spans="1:19">
      <c r="A34" s="558"/>
      <c r="B34" s="2185"/>
      <c r="C34" s="2500">
        <v>39</v>
      </c>
      <c r="D34" s="1896"/>
      <c r="E34" s="13" t="s">
        <v>344</v>
      </c>
      <c r="F34" s="12"/>
      <c r="G34" s="12"/>
      <c r="H34" s="16"/>
      <c r="I34" s="888">
        <f>AO!I35</f>
        <v>0</v>
      </c>
      <c r="J34" s="889">
        <f>AO!J35</f>
        <v>0</v>
      </c>
      <c r="K34" s="17">
        <v>0</v>
      </c>
      <c r="L34" s="565">
        <f t="shared" si="3"/>
        <v>0</v>
      </c>
      <c r="M34" s="564">
        <v>0</v>
      </c>
      <c r="N34" s="580"/>
      <c r="O34" s="1314">
        <f t="shared" si="0"/>
        <v>0</v>
      </c>
      <c r="P34" s="1317">
        <f t="shared" si="1"/>
        <v>0</v>
      </c>
      <c r="Q34" s="545"/>
      <c r="R34" s="558"/>
      <c r="S34" s="12"/>
    </row>
    <row r="35" spans="1:19">
      <c r="A35" s="558"/>
      <c r="B35" s="2185"/>
      <c r="C35" s="2500">
        <v>40</v>
      </c>
      <c r="D35" s="1896"/>
      <c r="E35" s="13" t="s">
        <v>377</v>
      </c>
      <c r="F35" s="12"/>
      <c r="G35" s="12"/>
      <c r="H35" s="16"/>
      <c r="I35" s="888">
        <f>+AZ!M43</f>
        <v>0</v>
      </c>
      <c r="J35" s="889">
        <f>+AZ!N43</f>
        <v>0</v>
      </c>
      <c r="K35" s="17">
        <v>0</v>
      </c>
      <c r="L35" s="565">
        <f t="shared" si="3"/>
        <v>0</v>
      </c>
      <c r="M35" s="564">
        <v>0</v>
      </c>
      <c r="N35" s="580"/>
      <c r="O35" s="1314">
        <f t="shared" si="0"/>
        <v>0</v>
      </c>
      <c r="P35" s="1317">
        <f t="shared" si="1"/>
        <v>0</v>
      </c>
      <c r="Q35" s="545"/>
      <c r="R35" s="558"/>
      <c r="S35" s="12"/>
    </row>
    <row r="36" spans="1:19">
      <c r="A36" s="558"/>
      <c r="B36" s="2185"/>
      <c r="C36" s="2500">
        <v>41</v>
      </c>
      <c r="D36" s="1896"/>
      <c r="E36" s="13" t="s">
        <v>311</v>
      </c>
      <c r="F36" s="12"/>
      <c r="G36" s="12"/>
      <c r="H36" s="16"/>
      <c r="I36" s="569">
        <f>SUM(I37:I43)</f>
        <v>0</v>
      </c>
      <c r="J36" s="570">
        <f>SUM(J37:J43)</f>
        <v>0</v>
      </c>
      <c r="K36" s="570">
        <f>SUM(K37:K43)</f>
        <v>0</v>
      </c>
      <c r="L36" s="566">
        <f>SUM(L37:L43)</f>
        <v>0</v>
      </c>
      <c r="M36" s="2985">
        <f>SUM(M37:M43)</f>
        <v>0</v>
      </c>
      <c r="N36" s="580"/>
      <c r="O36" s="1314">
        <f t="shared" si="0"/>
        <v>0</v>
      </c>
      <c r="P36" s="1317">
        <f t="shared" si="1"/>
        <v>0</v>
      </c>
      <c r="Q36" s="545"/>
      <c r="R36" s="558"/>
      <c r="S36" s="12"/>
    </row>
    <row r="37" spans="1:19">
      <c r="A37" s="558"/>
      <c r="B37" s="545"/>
      <c r="C37" s="2501"/>
      <c r="D37" s="1896">
        <v>41.1</v>
      </c>
      <c r="E37" s="12"/>
      <c r="F37" s="18" t="s">
        <v>944</v>
      </c>
      <c r="G37" s="12"/>
      <c r="H37" s="19"/>
      <c r="I37" s="890">
        <f>AD!G13</f>
        <v>0</v>
      </c>
      <c r="J37" s="891">
        <f>AD!H13</f>
        <v>0</v>
      </c>
      <c r="K37" s="892">
        <v>0</v>
      </c>
      <c r="L37" s="567">
        <f>+I37+J37-K37</f>
        <v>0</v>
      </c>
      <c r="M37" s="1043">
        <v>0</v>
      </c>
      <c r="N37" s="547"/>
      <c r="O37" s="1315">
        <f t="shared" si="0"/>
        <v>0</v>
      </c>
      <c r="P37" s="1318">
        <f t="shared" si="1"/>
        <v>0</v>
      </c>
      <c r="Q37" s="545"/>
      <c r="R37" s="558"/>
      <c r="S37" s="12"/>
    </row>
    <row r="38" spans="1:19">
      <c r="A38" s="558"/>
      <c r="B38" s="545"/>
      <c r="C38" s="2501"/>
      <c r="D38" s="1896">
        <v>41.2</v>
      </c>
      <c r="E38" s="12"/>
      <c r="F38" s="18" t="s">
        <v>945</v>
      </c>
      <c r="G38" s="12"/>
      <c r="H38" s="19"/>
      <c r="I38" s="890">
        <f>AD!G14</f>
        <v>0</v>
      </c>
      <c r="J38" s="891">
        <f>AD!H14</f>
        <v>0</v>
      </c>
      <c r="K38" s="892">
        <v>0</v>
      </c>
      <c r="L38" s="567">
        <f t="shared" ref="L38:L43" si="4">+I38+J38-K38</f>
        <v>0</v>
      </c>
      <c r="M38" s="1043">
        <v>0</v>
      </c>
      <c r="N38" s="547"/>
      <c r="O38" s="1315">
        <f t="shared" si="0"/>
        <v>0</v>
      </c>
      <c r="P38" s="1318">
        <f t="shared" si="1"/>
        <v>0</v>
      </c>
      <c r="Q38" s="545"/>
      <c r="R38" s="558"/>
      <c r="S38" s="12"/>
    </row>
    <row r="39" spans="1:19">
      <c r="A39" s="558"/>
      <c r="B39" s="545"/>
      <c r="C39" s="2501"/>
      <c r="D39" s="1896">
        <v>41.3</v>
      </c>
      <c r="E39" s="12"/>
      <c r="F39" s="18" t="s">
        <v>946</v>
      </c>
      <c r="G39" s="12"/>
      <c r="H39" s="19"/>
      <c r="I39" s="890">
        <f>AD!G15</f>
        <v>0</v>
      </c>
      <c r="J39" s="891">
        <f>AD!H15</f>
        <v>0</v>
      </c>
      <c r="K39" s="892">
        <v>0</v>
      </c>
      <c r="L39" s="567">
        <f t="shared" si="4"/>
        <v>0</v>
      </c>
      <c r="M39" s="1043">
        <v>0</v>
      </c>
      <c r="N39" s="547"/>
      <c r="O39" s="1315">
        <f t="shared" si="0"/>
        <v>0</v>
      </c>
      <c r="P39" s="1318">
        <f t="shared" si="1"/>
        <v>0</v>
      </c>
      <c r="Q39" s="545"/>
      <c r="R39" s="558"/>
      <c r="S39" s="12"/>
    </row>
    <row r="40" spans="1:19">
      <c r="A40" s="558"/>
      <c r="B40" s="545"/>
      <c r="C40" s="2501"/>
      <c r="D40" s="1896">
        <v>41.4</v>
      </c>
      <c r="E40" s="12"/>
      <c r="F40" s="18" t="s">
        <v>947</v>
      </c>
      <c r="G40" s="12"/>
      <c r="H40" s="19"/>
      <c r="I40" s="890">
        <f>AD!G16</f>
        <v>0</v>
      </c>
      <c r="J40" s="891">
        <f>AD!H16</f>
        <v>0</v>
      </c>
      <c r="K40" s="892">
        <v>0</v>
      </c>
      <c r="L40" s="567">
        <f t="shared" si="4"/>
        <v>0</v>
      </c>
      <c r="M40" s="1043">
        <v>0</v>
      </c>
      <c r="N40" s="547"/>
      <c r="O40" s="1315">
        <f t="shared" si="0"/>
        <v>0</v>
      </c>
      <c r="P40" s="1318">
        <f t="shared" si="1"/>
        <v>0</v>
      </c>
      <c r="Q40" s="545"/>
      <c r="R40" s="558"/>
      <c r="S40" s="12"/>
    </row>
    <row r="41" spans="1:19">
      <c r="A41" s="558"/>
      <c r="B41" s="545"/>
      <c r="C41" s="2501"/>
      <c r="D41" s="1896">
        <v>41.5</v>
      </c>
      <c r="E41" s="12"/>
      <c r="F41" s="18" t="s">
        <v>948</v>
      </c>
      <c r="G41" s="12"/>
      <c r="H41" s="19"/>
      <c r="I41" s="890">
        <f>AD!G17</f>
        <v>0</v>
      </c>
      <c r="J41" s="891">
        <f>AD!H17</f>
        <v>0</v>
      </c>
      <c r="K41" s="892">
        <v>0</v>
      </c>
      <c r="L41" s="567">
        <f>+I41+J41-K41</f>
        <v>0</v>
      </c>
      <c r="M41" s="1043">
        <v>0</v>
      </c>
      <c r="N41" s="547"/>
      <c r="O41" s="1315">
        <f t="shared" si="0"/>
        <v>0</v>
      </c>
      <c r="P41" s="1318">
        <f t="shared" si="1"/>
        <v>0</v>
      </c>
      <c r="Q41" s="545"/>
      <c r="R41" s="558"/>
      <c r="S41" s="12"/>
    </row>
    <row r="42" spans="1:19">
      <c r="A42" s="558"/>
      <c r="B42" s="545"/>
      <c r="C42" s="2501"/>
      <c r="D42" s="1896">
        <v>41.6</v>
      </c>
      <c r="E42" s="12"/>
      <c r="F42" s="18" t="s">
        <v>949</v>
      </c>
      <c r="G42" s="12"/>
      <c r="H42" s="19"/>
      <c r="I42" s="890">
        <f>AD!G18</f>
        <v>0</v>
      </c>
      <c r="J42" s="891">
        <f>AD!H18</f>
        <v>0</v>
      </c>
      <c r="K42" s="892">
        <v>0</v>
      </c>
      <c r="L42" s="567">
        <f t="shared" si="4"/>
        <v>0</v>
      </c>
      <c r="M42" s="1043">
        <v>0</v>
      </c>
      <c r="N42" s="547"/>
      <c r="O42" s="1315">
        <f t="shared" si="0"/>
        <v>0</v>
      </c>
      <c r="P42" s="1318">
        <f t="shared" si="1"/>
        <v>0</v>
      </c>
      <c r="Q42" s="545"/>
      <c r="R42" s="558"/>
      <c r="S42" s="12"/>
    </row>
    <row r="43" spans="1:19">
      <c r="A43" s="558"/>
      <c r="B43" s="545"/>
      <c r="C43" s="2501"/>
      <c r="D43" s="1896">
        <v>41.7</v>
      </c>
      <c r="E43" s="12"/>
      <c r="F43" s="18" t="s">
        <v>950</v>
      </c>
      <c r="G43" s="12"/>
      <c r="H43" s="19"/>
      <c r="I43" s="890">
        <f>AD!G19</f>
        <v>0</v>
      </c>
      <c r="J43" s="891">
        <f>AD!H19</f>
        <v>0</v>
      </c>
      <c r="K43" s="892">
        <v>0</v>
      </c>
      <c r="L43" s="567">
        <f t="shared" si="4"/>
        <v>0</v>
      </c>
      <c r="M43" s="1043">
        <v>0</v>
      </c>
      <c r="N43" s="547"/>
      <c r="O43" s="1315">
        <f t="shared" si="0"/>
        <v>0</v>
      </c>
      <c r="P43" s="1318">
        <f t="shared" si="1"/>
        <v>0</v>
      </c>
      <c r="Q43" s="545"/>
      <c r="R43" s="558"/>
      <c r="S43" s="12"/>
    </row>
    <row r="44" spans="1:19">
      <c r="A44" s="558"/>
      <c r="B44" s="2185"/>
      <c r="C44" s="2500">
        <v>42</v>
      </c>
      <c r="D44" s="1896"/>
      <c r="E44" s="13" t="s">
        <v>347</v>
      </c>
      <c r="F44" s="12"/>
      <c r="G44" s="12"/>
      <c r="H44" s="16"/>
      <c r="I44" s="569">
        <f>SUM(I45:I50)</f>
        <v>0</v>
      </c>
      <c r="J44" s="570">
        <f>SUM(J45:J50)</f>
        <v>0</v>
      </c>
      <c r="K44" s="570">
        <f>SUM(K45:K50)</f>
        <v>0</v>
      </c>
      <c r="L44" s="566">
        <f>SUM(L45:L50)</f>
        <v>0</v>
      </c>
      <c r="M44" s="2985">
        <f>SUM(M45:M50)</f>
        <v>0</v>
      </c>
      <c r="N44" s="580"/>
      <c r="O44" s="1314">
        <f t="shared" si="0"/>
        <v>0</v>
      </c>
      <c r="P44" s="1317">
        <f t="shared" si="1"/>
        <v>0</v>
      </c>
      <c r="Q44" s="545"/>
      <c r="R44" s="558"/>
      <c r="S44" s="12"/>
    </row>
    <row r="45" spans="1:19">
      <c r="A45" s="558"/>
      <c r="B45" s="545"/>
      <c r="C45" s="2501"/>
      <c r="D45" s="1896">
        <v>42.1</v>
      </c>
      <c r="E45" s="12"/>
      <c r="F45" s="18" t="s">
        <v>951</v>
      </c>
      <c r="G45" s="12"/>
      <c r="H45" s="19"/>
      <c r="I45" s="890">
        <f>AP!I11</f>
        <v>0</v>
      </c>
      <c r="J45" s="891">
        <f>AP!J11</f>
        <v>0</v>
      </c>
      <c r="K45" s="892">
        <v>0</v>
      </c>
      <c r="L45" s="567">
        <f t="shared" ref="L45:L53" si="5">+I45+J45-K45</f>
        <v>0</v>
      </c>
      <c r="M45" s="1043">
        <v>0</v>
      </c>
      <c r="N45" s="547"/>
      <c r="O45" s="1315">
        <f t="shared" si="0"/>
        <v>0</v>
      </c>
      <c r="P45" s="1318">
        <f t="shared" si="1"/>
        <v>0</v>
      </c>
      <c r="Q45" s="545"/>
      <c r="R45" s="558"/>
      <c r="S45" s="12"/>
    </row>
    <row r="46" spans="1:19">
      <c r="A46" s="558"/>
      <c r="B46" s="545"/>
      <c r="C46" s="2501"/>
      <c r="D46" s="1896">
        <v>42.2</v>
      </c>
      <c r="E46" s="12"/>
      <c r="F46" s="18" t="s">
        <v>952</v>
      </c>
      <c r="G46" s="12"/>
      <c r="H46" s="19"/>
      <c r="I46" s="890">
        <f>AP!I12</f>
        <v>0</v>
      </c>
      <c r="J46" s="891">
        <f>AP!J12</f>
        <v>0</v>
      </c>
      <c r="K46" s="892">
        <v>0</v>
      </c>
      <c r="L46" s="567">
        <f t="shared" si="5"/>
        <v>0</v>
      </c>
      <c r="M46" s="1043">
        <v>0</v>
      </c>
      <c r="N46" s="547"/>
      <c r="O46" s="1315">
        <f t="shared" si="0"/>
        <v>0</v>
      </c>
      <c r="P46" s="1318">
        <f t="shared" si="1"/>
        <v>0</v>
      </c>
      <c r="Q46" s="545"/>
      <c r="R46" s="558"/>
      <c r="S46" s="12"/>
    </row>
    <row r="47" spans="1:19">
      <c r="A47" s="558"/>
      <c r="B47" s="545"/>
      <c r="C47" s="2501"/>
      <c r="D47" s="1896">
        <v>42.3</v>
      </c>
      <c r="E47" s="12"/>
      <c r="F47" s="18" t="s">
        <v>953</v>
      </c>
      <c r="G47" s="12"/>
      <c r="H47" s="19"/>
      <c r="I47" s="890">
        <f>AP!I13</f>
        <v>0</v>
      </c>
      <c r="J47" s="891">
        <f>AP!J13</f>
        <v>0</v>
      </c>
      <c r="K47" s="892">
        <v>0</v>
      </c>
      <c r="L47" s="567">
        <f t="shared" si="5"/>
        <v>0</v>
      </c>
      <c r="M47" s="1043">
        <v>0</v>
      </c>
      <c r="N47" s="547"/>
      <c r="O47" s="1315">
        <f t="shared" si="0"/>
        <v>0</v>
      </c>
      <c r="P47" s="1318">
        <f t="shared" si="1"/>
        <v>0</v>
      </c>
      <c r="Q47" s="545"/>
      <c r="R47" s="558"/>
      <c r="S47" s="12"/>
    </row>
    <row r="48" spans="1:19">
      <c r="A48" s="558"/>
      <c r="B48" s="545"/>
      <c r="C48" s="2501"/>
      <c r="D48" s="1896">
        <v>42.4</v>
      </c>
      <c r="E48" s="12"/>
      <c r="F48" s="18" t="s">
        <v>954</v>
      </c>
      <c r="G48" s="12"/>
      <c r="H48" s="19"/>
      <c r="I48" s="890">
        <f>AP!I14</f>
        <v>0</v>
      </c>
      <c r="J48" s="891">
        <f>AP!J14</f>
        <v>0</v>
      </c>
      <c r="K48" s="892">
        <v>0</v>
      </c>
      <c r="L48" s="567">
        <f t="shared" si="5"/>
        <v>0</v>
      </c>
      <c r="M48" s="1043">
        <v>0</v>
      </c>
      <c r="N48" s="547"/>
      <c r="O48" s="1315">
        <f t="shared" si="0"/>
        <v>0</v>
      </c>
      <c r="P48" s="1318">
        <f t="shared" si="1"/>
        <v>0</v>
      </c>
      <c r="Q48" s="545"/>
      <c r="R48" s="558"/>
      <c r="S48" s="12"/>
    </row>
    <row r="49" spans="1:19">
      <c r="A49" s="558"/>
      <c r="B49" s="545"/>
      <c r="C49" s="2501"/>
      <c r="D49" s="1896">
        <v>42.5</v>
      </c>
      <c r="E49" s="12"/>
      <c r="F49" s="18" t="s">
        <v>955</v>
      </c>
      <c r="G49" s="12"/>
      <c r="H49" s="19"/>
      <c r="I49" s="890">
        <f>AP!I15</f>
        <v>0</v>
      </c>
      <c r="J49" s="891">
        <f>AP!J15</f>
        <v>0</v>
      </c>
      <c r="K49" s="892">
        <v>0</v>
      </c>
      <c r="L49" s="567">
        <f t="shared" si="5"/>
        <v>0</v>
      </c>
      <c r="M49" s="1043">
        <v>0</v>
      </c>
      <c r="N49" s="547"/>
      <c r="O49" s="1315">
        <f t="shared" si="0"/>
        <v>0</v>
      </c>
      <c r="P49" s="1318">
        <f t="shared" si="1"/>
        <v>0</v>
      </c>
      <c r="Q49" s="545"/>
      <c r="R49" s="558"/>
      <c r="S49" s="12"/>
    </row>
    <row r="50" spans="1:19">
      <c r="A50" s="558"/>
      <c r="B50" s="545"/>
      <c r="C50" s="2501"/>
      <c r="D50" s="1896">
        <v>42.6</v>
      </c>
      <c r="E50" s="12"/>
      <c r="F50" s="18" t="s">
        <v>350</v>
      </c>
      <c r="G50" s="12"/>
      <c r="H50" s="19"/>
      <c r="I50" s="890">
        <f>AP!I16</f>
        <v>0</v>
      </c>
      <c r="J50" s="891">
        <f>AP!J16</f>
        <v>0</v>
      </c>
      <c r="K50" s="892">
        <v>0</v>
      </c>
      <c r="L50" s="567">
        <f t="shared" si="5"/>
        <v>0</v>
      </c>
      <c r="M50" s="1043">
        <v>0</v>
      </c>
      <c r="N50" s="547"/>
      <c r="O50" s="1315">
        <f t="shared" si="0"/>
        <v>0</v>
      </c>
      <c r="P50" s="1318">
        <f t="shared" si="1"/>
        <v>0</v>
      </c>
      <c r="Q50" s="545"/>
      <c r="R50" s="558"/>
      <c r="S50" s="12"/>
    </row>
    <row r="51" spans="1:19">
      <c r="A51" s="558"/>
      <c r="B51" s="2185"/>
      <c r="C51" s="2500">
        <v>43</v>
      </c>
      <c r="D51" s="1896"/>
      <c r="E51" s="13" t="s">
        <v>956</v>
      </c>
      <c r="F51" s="12"/>
      <c r="G51" s="12"/>
      <c r="H51" s="16"/>
      <c r="I51" s="888">
        <f>AR!F60</f>
        <v>0</v>
      </c>
      <c r="J51" s="889">
        <f>AR!G60</f>
        <v>0</v>
      </c>
      <c r="K51" s="17">
        <v>0</v>
      </c>
      <c r="L51" s="565">
        <f t="shared" si="5"/>
        <v>0</v>
      </c>
      <c r="M51" s="564">
        <v>0</v>
      </c>
      <c r="N51" s="580"/>
      <c r="O51" s="1314">
        <f t="shared" si="0"/>
        <v>0</v>
      </c>
      <c r="P51" s="1317">
        <f t="shared" si="1"/>
        <v>0</v>
      </c>
      <c r="Q51" s="545"/>
      <c r="R51" s="558"/>
      <c r="S51" s="12"/>
    </row>
    <row r="52" spans="1:19">
      <c r="A52" s="558"/>
      <c r="B52" s="2185"/>
      <c r="C52" s="2500">
        <v>44</v>
      </c>
      <c r="D52" s="1896"/>
      <c r="E52" s="13" t="s">
        <v>356</v>
      </c>
      <c r="F52" s="12"/>
      <c r="G52" s="12"/>
      <c r="H52" s="16"/>
      <c r="I52" s="888">
        <f>AS!F69</f>
        <v>0</v>
      </c>
      <c r="J52" s="889">
        <f>AS!G69</f>
        <v>0</v>
      </c>
      <c r="K52" s="17">
        <v>0</v>
      </c>
      <c r="L52" s="565">
        <f t="shared" si="5"/>
        <v>0</v>
      </c>
      <c r="M52" s="564">
        <v>0</v>
      </c>
      <c r="N52" s="580"/>
      <c r="O52" s="1314">
        <f t="shared" si="0"/>
        <v>0</v>
      </c>
      <c r="P52" s="1317">
        <f t="shared" si="1"/>
        <v>0</v>
      </c>
      <c r="Q52" s="545"/>
      <c r="R52" s="558"/>
      <c r="S52" s="12"/>
    </row>
    <row r="53" spans="1:19">
      <c r="A53" s="558"/>
      <c r="B53" s="2185"/>
      <c r="C53" s="2500">
        <v>45</v>
      </c>
      <c r="D53" s="1896"/>
      <c r="E53" s="13" t="s">
        <v>957</v>
      </c>
      <c r="F53" s="12"/>
      <c r="G53" s="12"/>
      <c r="H53" s="16"/>
      <c r="I53" s="888">
        <f>+Z!H73</f>
        <v>0</v>
      </c>
      <c r="J53" s="17">
        <v>0</v>
      </c>
      <c r="K53" s="17">
        <v>0</v>
      </c>
      <c r="L53" s="565">
        <f t="shared" si="5"/>
        <v>0</v>
      </c>
      <c r="M53" s="564">
        <v>0</v>
      </c>
      <c r="N53" s="580"/>
      <c r="O53" s="1314">
        <f t="shared" si="0"/>
        <v>0</v>
      </c>
      <c r="P53" s="1317">
        <f t="shared" si="1"/>
        <v>0</v>
      </c>
      <c r="Q53" s="545"/>
      <c r="R53" s="558"/>
      <c r="S53" s="12"/>
    </row>
    <row r="54" spans="1:19">
      <c r="A54" s="558"/>
      <c r="B54" s="2185"/>
      <c r="C54" s="2500">
        <v>46</v>
      </c>
      <c r="D54" s="1896"/>
      <c r="E54" s="13" t="s">
        <v>323</v>
      </c>
      <c r="F54" s="12"/>
      <c r="G54" s="12"/>
      <c r="H54" s="16"/>
      <c r="I54" s="569">
        <f>SUM(I55:I57)</f>
        <v>0</v>
      </c>
      <c r="J54" s="570">
        <f>SUM(J55:J57)</f>
        <v>0</v>
      </c>
      <c r="K54" s="570">
        <f>SUM(K55:K57)</f>
        <v>0</v>
      </c>
      <c r="L54" s="566">
        <f>SUM(L55:L57)</f>
        <v>0</v>
      </c>
      <c r="M54" s="2985">
        <f>SUM(M55:M57)</f>
        <v>0</v>
      </c>
      <c r="N54" s="580"/>
      <c r="O54" s="1314">
        <f t="shared" si="0"/>
        <v>0</v>
      </c>
      <c r="P54" s="1317">
        <f t="shared" si="1"/>
        <v>0</v>
      </c>
      <c r="Q54" s="545"/>
      <c r="R54" s="558"/>
      <c r="S54" s="12"/>
    </row>
    <row r="55" spans="1:19">
      <c r="A55" s="558"/>
      <c r="B55" s="545"/>
      <c r="C55" s="2501"/>
      <c r="D55" s="1896">
        <v>46.1</v>
      </c>
      <c r="E55" s="12"/>
      <c r="F55" s="18" t="s">
        <v>958</v>
      </c>
      <c r="G55" s="12"/>
      <c r="H55" s="19"/>
      <c r="I55" s="890">
        <f>AH!N62</f>
        <v>0</v>
      </c>
      <c r="J55" s="891">
        <f>AH!O62</f>
        <v>0</v>
      </c>
      <c r="K55" s="892">
        <v>0</v>
      </c>
      <c r="L55" s="567">
        <f t="shared" ref="L55:L65" si="6">+I55+J55-K55</f>
        <v>0</v>
      </c>
      <c r="M55" s="1043">
        <v>0</v>
      </c>
      <c r="N55" s="547"/>
      <c r="O55" s="1315">
        <f t="shared" si="0"/>
        <v>0</v>
      </c>
      <c r="P55" s="1318">
        <f t="shared" si="1"/>
        <v>0</v>
      </c>
      <c r="Q55" s="545"/>
      <c r="R55" s="558"/>
      <c r="S55" s="12"/>
    </row>
    <row r="56" spans="1:19">
      <c r="A56" s="558"/>
      <c r="B56" s="545"/>
      <c r="C56" s="2501"/>
      <c r="D56" s="1896">
        <v>46.2</v>
      </c>
      <c r="E56" s="12"/>
      <c r="F56" s="18" t="s">
        <v>959</v>
      </c>
      <c r="G56" s="12"/>
      <c r="H56" s="19"/>
      <c r="I56" s="890">
        <f>AH!N63</f>
        <v>0</v>
      </c>
      <c r="J56" s="891">
        <f>AH!O63</f>
        <v>0</v>
      </c>
      <c r="K56" s="892">
        <v>0</v>
      </c>
      <c r="L56" s="567">
        <f t="shared" si="6"/>
        <v>0</v>
      </c>
      <c r="M56" s="1043">
        <v>0</v>
      </c>
      <c r="N56" s="547"/>
      <c r="O56" s="1315">
        <f t="shared" si="0"/>
        <v>0</v>
      </c>
      <c r="P56" s="1318">
        <f t="shared" si="1"/>
        <v>0</v>
      </c>
      <c r="Q56" s="545"/>
      <c r="R56" s="558"/>
      <c r="S56" s="12"/>
    </row>
    <row r="57" spans="1:19">
      <c r="A57" s="558"/>
      <c r="B57" s="545"/>
      <c r="C57" s="2501"/>
      <c r="D57" s="1896">
        <v>46.3</v>
      </c>
      <c r="E57" s="12"/>
      <c r="F57" s="18" t="s">
        <v>960</v>
      </c>
      <c r="G57" s="12"/>
      <c r="H57" s="19"/>
      <c r="I57" s="890">
        <f>AH!N64</f>
        <v>0</v>
      </c>
      <c r="J57" s="891">
        <f>AH!O64</f>
        <v>0</v>
      </c>
      <c r="K57" s="892">
        <v>0</v>
      </c>
      <c r="L57" s="567">
        <f t="shared" si="6"/>
        <v>0</v>
      </c>
      <c r="M57" s="1043">
        <v>0</v>
      </c>
      <c r="N57" s="547"/>
      <c r="O57" s="1315">
        <f t="shared" si="0"/>
        <v>0</v>
      </c>
      <c r="P57" s="1318">
        <f t="shared" si="1"/>
        <v>0</v>
      </c>
      <c r="Q57" s="545"/>
      <c r="R57" s="558"/>
      <c r="S57" s="12"/>
    </row>
    <row r="58" spans="1:19">
      <c r="A58" s="558"/>
      <c r="B58" s="2185"/>
      <c r="C58" s="2500">
        <v>47</v>
      </c>
      <c r="D58" s="1896"/>
      <c r="E58" s="13" t="s">
        <v>359</v>
      </c>
      <c r="F58" s="12"/>
      <c r="G58" s="12"/>
      <c r="H58" s="16"/>
      <c r="I58" s="888">
        <f>AT!J64</f>
        <v>0</v>
      </c>
      <c r="J58" s="889">
        <f>AT!K64</f>
        <v>0</v>
      </c>
      <c r="K58" s="17">
        <v>0</v>
      </c>
      <c r="L58" s="565">
        <f t="shared" si="6"/>
        <v>0</v>
      </c>
      <c r="M58" s="564">
        <v>0</v>
      </c>
      <c r="N58" s="580"/>
      <c r="O58" s="1314">
        <f t="shared" si="0"/>
        <v>0</v>
      </c>
      <c r="P58" s="1317">
        <f t="shared" si="1"/>
        <v>0</v>
      </c>
      <c r="Q58" s="545"/>
      <c r="R58" s="558"/>
      <c r="S58" s="12"/>
    </row>
    <row r="59" spans="1:19">
      <c r="A59" s="558"/>
      <c r="B59" s="2185"/>
      <c r="C59" s="2500">
        <v>48</v>
      </c>
      <c r="D59" s="1896"/>
      <c r="E59" s="13" t="s">
        <v>362</v>
      </c>
      <c r="F59" s="12"/>
      <c r="G59" s="12"/>
      <c r="H59" s="16"/>
      <c r="I59" s="888">
        <f>AU!F57</f>
        <v>0</v>
      </c>
      <c r="J59" s="889">
        <f>AU!G57</f>
        <v>0</v>
      </c>
      <c r="K59" s="17">
        <v>0</v>
      </c>
      <c r="L59" s="565">
        <f t="shared" si="6"/>
        <v>0</v>
      </c>
      <c r="M59" s="564">
        <v>0</v>
      </c>
      <c r="N59" s="580"/>
      <c r="O59" s="1314">
        <f t="shared" si="0"/>
        <v>0</v>
      </c>
      <c r="P59" s="1317">
        <f t="shared" si="1"/>
        <v>0</v>
      </c>
      <c r="Q59" s="545"/>
      <c r="R59" s="558"/>
      <c r="S59" s="12"/>
    </row>
    <row r="60" spans="1:19">
      <c r="A60" s="558"/>
      <c r="B60" s="2185"/>
      <c r="C60" s="2500" t="s">
        <v>961</v>
      </c>
      <c r="D60" s="1896"/>
      <c r="E60" s="13" t="s">
        <v>962</v>
      </c>
      <c r="F60" s="12"/>
      <c r="G60" s="12"/>
      <c r="H60" s="16"/>
      <c r="I60" s="888">
        <f>X!P26</f>
        <v>0</v>
      </c>
      <c r="J60" s="889">
        <f>X!Q26</f>
        <v>0</v>
      </c>
      <c r="K60" s="17">
        <v>0</v>
      </c>
      <c r="L60" s="565">
        <f t="shared" si="6"/>
        <v>0</v>
      </c>
      <c r="M60" s="564">
        <v>0</v>
      </c>
      <c r="N60" s="580"/>
      <c r="O60" s="1314">
        <f>L60-M60</f>
        <v>0</v>
      </c>
      <c r="P60" s="1317">
        <f>IFERROR(IF(O60=0,0,O60/M60),100%)</f>
        <v>0</v>
      </c>
      <c r="Q60" s="545"/>
      <c r="R60" s="558"/>
      <c r="S60" s="12"/>
    </row>
    <row r="61" spans="1:19">
      <c r="A61" s="558"/>
      <c r="B61" s="2185"/>
      <c r="C61" s="2500">
        <v>49</v>
      </c>
      <c r="D61" s="1896"/>
      <c r="E61" s="13" t="s">
        <v>963</v>
      </c>
      <c r="F61" s="12"/>
      <c r="G61" s="12"/>
      <c r="H61" s="16"/>
      <c r="I61" s="563">
        <v>0</v>
      </c>
      <c r="J61" s="17">
        <v>0</v>
      </c>
      <c r="K61" s="17">
        <v>0</v>
      </c>
      <c r="L61" s="565">
        <f t="shared" si="6"/>
        <v>0</v>
      </c>
      <c r="M61" s="564">
        <v>0</v>
      </c>
      <c r="N61" s="580"/>
      <c r="O61" s="1314">
        <f t="shared" si="0"/>
        <v>0</v>
      </c>
      <c r="P61" s="1317">
        <f t="shared" si="1"/>
        <v>0</v>
      </c>
      <c r="Q61" s="545"/>
      <c r="R61" s="558"/>
      <c r="S61" s="12"/>
    </row>
    <row r="62" spans="1:19">
      <c r="A62" s="558"/>
      <c r="B62" s="2185"/>
      <c r="C62" s="2500">
        <v>50</v>
      </c>
      <c r="D62" s="1896"/>
      <c r="E62" s="13" t="s">
        <v>964</v>
      </c>
      <c r="F62" s="12"/>
      <c r="G62" s="12"/>
      <c r="H62" s="16"/>
      <c r="I62" s="888">
        <f>AV!F61</f>
        <v>0</v>
      </c>
      <c r="J62" s="889">
        <f>AV!G61</f>
        <v>0</v>
      </c>
      <c r="K62" s="17">
        <v>0</v>
      </c>
      <c r="L62" s="565">
        <f t="shared" si="6"/>
        <v>0</v>
      </c>
      <c r="M62" s="564">
        <v>0</v>
      </c>
      <c r="N62" s="580"/>
      <c r="O62" s="1314">
        <f t="shared" si="0"/>
        <v>0</v>
      </c>
      <c r="P62" s="1317">
        <f t="shared" si="1"/>
        <v>0</v>
      </c>
      <c r="Q62" s="545"/>
      <c r="R62" s="558"/>
      <c r="S62" s="12"/>
    </row>
    <row r="63" spans="1:19">
      <c r="A63" s="558"/>
      <c r="B63" s="2185"/>
      <c r="C63" s="2500">
        <v>51</v>
      </c>
      <c r="D63" s="1896"/>
      <c r="E63" s="13" t="s">
        <v>965</v>
      </c>
      <c r="F63" s="12"/>
      <c r="G63" s="12"/>
      <c r="H63" s="16"/>
      <c r="I63" s="563">
        <v>0</v>
      </c>
      <c r="J63" s="17">
        <v>0</v>
      </c>
      <c r="K63" s="17">
        <v>0</v>
      </c>
      <c r="L63" s="565">
        <f t="shared" si="6"/>
        <v>0</v>
      </c>
      <c r="M63" s="564">
        <v>0</v>
      </c>
      <c r="N63" s="580"/>
      <c r="O63" s="1314">
        <f t="shared" si="0"/>
        <v>0</v>
      </c>
      <c r="P63" s="1317">
        <f t="shared" si="1"/>
        <v>0</v>
      </c>
      <c r="Q63" s="545"/>
      <c r="R63" s="558"/>
      <c r="S63" s="12"/>
    </row>
    <row r="64" spans="1:19">
      <c r="A64" s="558"/>
      <c r="B64" s="2185"/>
      <c r="C64" s="2500">
        <v>52</v>
      </c>
      <c r="D64" s="1896"/>
      <c r="E64" s="13" t="s">
        <v>368</v>
      </c>
      <c r="F64" s="12"/>
      <c r="G64" s="12"/>
      <c r="H64" s="16"/>
      <c r="I64" s="888">
        <f>AW!H61</f>
        <v>0</v>
      </c>
      <c r="J64" s="889">
        <f>AW!I61</f>
        <v>0</v>
      </c>
      <c r="K64" s="17">
        <v>0</v>
      </c>
      <c r="L64" s="565">
        <f t="shared" si="6"/>
        <v>0</v>
      </c>
      <c r="M64" s="564">
        <v>0</v>
      </c>
      <c r="N64" s="580"/>
      <c r="O64" s="1314">
        <f t="shared" si="0"/>
        <v>0</v>
      </c>
      <c r="P64" s="1317">
        <f t="shared" si="1"/>
        <v>0</v>
      </c>
      <c r="Q64" s="545"/>
      <c r="R64" s="558"/>
      <c r="S64" s="12"/>
    </row>
    <row r="65" spans="1:19">
      <c r="A65" s="558"/>
      <c r="B65" s="2185"/>
      <c r="C65" s="2500">
        <v>53</v>
      </c>
      <c r="D65" s="1896"/>
      <c r="E65" s="13" t="s">
        <v>966</v>
      </c>
      <c r="F65" s="12"/>
      <c r="G65" s="12"/>
      <c r="H65" s="16"/>
      <c r="I65" s="563">
        <v>0</v>
      </c>
      <c r="J65" s="17">
        <v>0</v>
      </c>
      <c r="K65" s="17">
        <v>0</v>
      </c>
      <c r="L65" s="565">
        <f t="shared" si="6"/>
        <v>0</v>
      </c>
      <c r="M65" s="564">
        <v>0</v>
      </c>
      <c r="N65" s="580"/>
      <c r="O65" s="1314">
        <f t="shared" si="0"/>
        <v>0</v>
      </c>
      <c r="P65" s="1317">
        <f t="shared" si="1"/>
        <v>0</v>
      </c>
      <c r="Q65" s="545"/>
      <c r="R65" s="558"/>
      <c r="S65" s="12"/>
    </row>
    <row r="66" spans="1:19">
      <c r="A66" s="558"/>
      <c r="B66" s="2185"/>
      <c r="C66" s="2500">
        <v>54</v>
      </c>
      <c r="D66" s="1896"/>
      <c r="E66" s="13" t="s">
        <v>371</v>
      </c>
      <c r="F66" s="12"/>
      <c r="G66" s="12"/>
      <c r="H66" s="16"/>
      <c r="I66" s="571">
        <f>SUM(I67:I69)</f>
        <v>0</v>
      </c>
      <c r="J66" s="572">
        <f>SUM(J67:J69)</f>
        <v>0</v>
      </c>
      <c r="K66" s="572">
        <f>SUM(K67:K69)</f>
        <v>0</v>
      </c>
      <c r="L66" s="568">
        <f>SUM(L67:L69)</f>
        <v>0</v>
      </c>
      <c r="M66" s="2986">
        <f>SUM(M67:M69)</f>
        <v>0</v>
      </c>
      <c r="N66" s="580"/>
      <c r="O66" s="1314">
        <f t="shared" si="0"/>
        <v>0</v>
      </c>
      <c r="P66" s="1317">
        <f t="shared" si="1"/>
        <v>0</v>
      </c>
      <c r="Q66" s="545"/>
      <c r="R66" s="558"/>
      <c r="S66" s="12"/>
    </row>
    <row r="67" spans="1:19">
      <c r="A67" s="558"/>
      <c r="B67" s="545"/>
      <c r="C67" s="2501"/>
      <c r="D67" s="1896">
        <v>54.1</v>
      </c>
      <c r="E67" s="12"/>
      <c r="F67" s="18" t="s">
        <v>967</v>
      </c>
      <c r="G67" s="12"/>
      <c r="H67" s="19"/>
      <c r="I67" s="890">
        <f>AX!G28</f>
        <v>0</v>
      </c>
      <c r="J67" s="891">
        <f>AX!H28</f>
        <v>0</v>
      </c>
      <c r="K67" s="892">
        <v>0</v>
      </c>
      <c r="L67" s="567">
        <f>+I67+J67-K67</f>
        <v>0</v>
      </c>
      <c r="M67" s="1043">
        <v>0</v>
      </c>
      <c r="N67" s="547"/>
      <c r="O67" s="1315">
        <f t="shared" si="0"/>
        <v>0</v>
      </c>
      <c r="P67" s="1318">
        <f t="shared" si="1"/>
        <v>0</v>
      </c>
      <c r="Q67" s="545"/>
      <c r="R67" s="558"/>
      <c r="S67" s="12"/>
    </row>
    <row r="68" spans="1:19">
      <c r="A68" s="558"/>
      <c r="B68" s="545"/>
      <c r="C68" s="2501"/>
      <c r="D68" s="1896">
        <v>54.2</v>
      </c>
      <c r="E68" s="12"/>
      <c r="F68" s="18" t="s">
        <v>968</v>
      </c>
      <c r="G68" s="12"/>
      <c r="H68" s="19"/>
      <c r="I68" s="890">
        <f>AX!G29</f>
        <v>0</v>
      </c>
      <c r="J68" s="891">
        <f>AX!H29</f>
        <v>0</v>
      </c>
      <c r="K68" s="892">
        <v>0</v>
      </c>
      <c r="L68" s="567">
        <f>+I68+J68-K68</f>
        <v>0</v>
      </c>
      <c r="M68" s="1043">
        <v>0</v>
      </c>
      <c r="N68" s="547"/>
      <c r="O68" s="1315">
        <f>L68-M68</f>
        <v>0</v>
      </c>
      <c r="P68" s="1318">
        <f>IFERROR(IF(O68=0,0,O68/M68),100%)</f>
        <v>0</v>
      </c>
      <c r="Q68" s="545"/>
      <c r="R68" s="558"/>
      <c r="S68" s="12"/>
    </row>
    <row r="69" spans="1:19" ht="13.5" customHeight="1">
      <c r="A69" s="558"/>
      <c r="B69" s="545"/>
      <c r="C69" s="2501"/>
      <c r="D69" s="1896">
        <v>54.3</v>
      </c>
      <c r="E69" s="12"/>
      <c r="F69" s="18" t="s">
        <v>969</v>
      </c>
      <c r="G69" s="12"/>
      <c r="H69" s="19"/>
      <c r="I69" s="890">
        <f>AX!G30</f>
        <v>0</v>
      </c>
      <c r="J69" s="891">
        <f>AX!H30</f>
        <v>0</v>
      </c>
      <c r="K69" s="892">
        <v>0</v>
      </c>
      <c r="L69" s="567">
        <f>+I69+J69-K69</f>
        <v>0</v>
      </c>
      <c r="M69" s="1043">
        <v>0</v>
      </c>
      <c r="N69" s="547"/>
      <c r="O69" s="1315">
        <f t="shared" si="0"/>
        <v>0</v>
      </c>
      <c r="P69" s="1318">
        <f t="shared" si="1"/>
        <v>0</v>
      </c>
      <c r="Q69" s="545"/>
      <c r="R69" s="558"/>
      <c r="S69" s="12"/>
    </row>
    <row r="70" spans="1:19">
      <c r="A70" s="558"/>
      <c r="B70" s="2185"/>
      <c r="C70" s="2500">
        <v>55</v>
      </c>
      <c r="D70" s="1896"/>
      <c r="E70" s="13" t="s">
        <v>374</v>
      </c>
      <c r="F70" s="12"/>
      <c r="G70" s="12"/>
      <c r="H70" s="16"/>
      <c r="I70" s="571">
        <f>SUM(I71:I75)</f>
        <v>0</v>
      </c>
      <c r="J70" s="572">
        <f>SUM(J71:J75)</f>
        <v>0</v>
      </c>
      <c r="K70" s="572">
        <f>SUM(K71:K75)</f>
        <v>0</v>
      </c>
      <c r="L70" s="568">
        <f>SUM(L71:L75)</f>
        <v>0</v>
      </c>
      <c r="M70" s="2986">
        <f>SUM(M71:M75)</f>
        <v>0</v>
      </c>
      <c r="N70" s="580"/>
      <c r="O70" s="1314">
        <f t="shared" si="0"/>
        <v>0</v>
      </c>
      <c r="P70" s="1317">
        <f t="shared" si="1"/>
        <v>0</v>
      </c>
      <c r="Q70" s="545"/>
      <c r="R70" s="558"/>
      <c r="S70" s="12"/>
    </row>
    <row r="71" spans="1:19">
      <c r="A71" s="558"/>
      <c r="B71" s="545"/>
      <c r="C71" s="2501"/>
      <c r="D71" s="1896">
        <v>55.1</v>
      </c>
      <c r="E71" s="12"/>
      <c r="F71" s="18" t="s">
        <v>970</v>
      </c>
      <c r="G71" s="12"/>
      <c r="H71" s="19"/>
      <c r="I71" s="890">
        <f>AY!H11</f>
        <v>0</v>
      </c>
      <c r="J71" s="891">
        <f>AY!I11</f>
        <v>0</v>
      </c>
      <c r="K71" s="892">
        <v>0</v>
      </c>
      <c r="L71" s="567">
        <f>+I71+J71-K71</f>
        <v>0</v>
      </c>
      <c r="M71" s="1043">
        <v>0</v>
      </c>
      <c r="N71" s="547"/>
      <c r="O71" s="1315">
        <f>L71-M71</f>
        <v>0</v>
      </c>
      <c r="P71" s="1318">
        <f>IFERROR(IF(O71=0,0,O71/M71),100%)</f>
        <v>0</v>
      </c>
      <c r="Q71" s="545"/>
      <c r="R71" s="558"/>
      <c r="S71" s="12"/>
    </row>
    <row r="72" spans="1:19">
      <c r="A72" s="558"/>
      <c r="B72" s="545"/>
      <c r="C72" s="2501"/>
      <c r="D72" s="1896">
        <v>55.2</v>
      </c>
      <c r="E72" s="12"/>
      <c r="F72" s="18" t="s">
        <v>971</v>
      </c>
      <c r="G72" s="12"/>
      <c r="H72" s="19"/>
      <c r="I72" s="890">
        <f>AY!H12</f>
        <v>0</v>
      </c>
      <c r="J72" s="891">
        <f>AY!I12</f>
        <v>0</v>
      </c>
      <c r="K72" s="892">
        <v>0</v>
      </c>
      <c r="L72" s="567">
        <f>+I72+J72-K72</f>
        <v>0</v>
      </c>
      <c r="M72" s="1043">
        <v>0</v>
      </c>
      <c r="N72" s="547"/>
      <c r="O72" s="1315">
        <f t="shared" si="0"/>
        <v>0</v>
      </c>
      <c r="P72" s="1318">
        <f t="shared" si="1"/>
        <v>0</v>
      </c>
      <c r="Q72" s="545"/>
      <c r="R72" s="558"/>
      <c r="S72" s="12"/>
    </row>
    <row r="73" spans="1:19">
      <c r="A73" s="558"/>
      <c r="B73" s="545"/>
      <c r="C73" s="2501"/>
      <c r="D73" s="1896">
        <v>55.3</v>
      </c>
      <c r="E73" s="12"/>
      <c r="F73" s="18" t="s">
        <v>972</v>
      </c>
      <c r="G73" s="12"/>
      <c r="H73" s="19"/>
      <c r="I73" s="890">
        <f>AY!H13</f>
        <v>0</v>
      </c>
      <c r="J73" s="891">
        <f>AY!I13</f>
        <v>0</v>
      </c>
      <c r="K73" s="892">
        <v>0</v>
      </c>
      <c r="L73" s="567">
        <f>+I73+J73-K73</f>
        <v>0</v>
      </c>
      <c r="M73" s="1043">
        <v>0</v>
      </c>
      <c r="N73" s="547"/>
      <c r="O73" s="1315">
        <f t="shared" si="0"/>
        <v>0</v>
      </c>
      <c r="P73" s="1318">
        <f t="shared" si="1"/>
        <v>0</v>
      </c>
      <c r="Q73" s="545"/>
      <c r="R73" s="558"/>
      <c r="S73" s="12"/>
    </row>
    <row r="74" spans="1:19">
      <c r="A74" s="558"/>
      <c r="B74" s="545"/>
      <c r="C74" s="2501"/>
      <c r="D74" s="1896">
        <v>55.4</v>
      </c>
      <c r="E74" s="12"/>
      <c r="F74" s="18" t="s">
        <v>973</v>
      </c>
      <c r="G74" s="12"/>
      <c r="H74" s="19"/>
      <c r="I74" s="890">
        <f>AY!H14</f>
        <v>0</v>
      </c>
      <c r="J74" s="891">
        <f>AY!I14</f>
        <v>0</v>
      </c>
      <c r="K74" s="892">
        <v>0</v>
      </c>
      <c r="L74" s="567">
        <f>+I74+J74-K74</f>
        <v>0</v>
      </c>
      <c r="M74" s="1043">
        <v>0</v>
      </c>
      <c r="N74" s="547"/>
      <c r="O74" s="1315">
        <f t="shared" si="0"/>
        <v>0</v>
      </c>
      <c r="P74" s="1318">
        <f t="shared" si="1"/>
        <v>0</v>
      </c>
      <c r="Q74" s="545"/>
      <c r="R74" s="558"/>
      <c r="S74" s="12"/>
    </row>
    <row r="75" spans="1:19">
      <c r="A75" s="558"/>
      <c r="B75" s="545"/>
      <c r="C75" s="2501"/>
      <c r="D75" s="1896">
        <v>55.5</v>
      </c>
      <c r="E75" s="12"/>
      <c r="F75" s="18" t="s">
        <v>974</v>
      </c>
      <c r="G75" s="12"/>
      <c r="H75" s="19"/>
      <c r="I75" s="890">
        <f>AY!H15</f>
        <v>0</v>
      </c>
      <c r="J75" s="891">
        <f>AY!I15</f>
        <v>0</v>
      </c>
      <c r="K75" s="892">
        <v>0</v>
      </c>
      <c r="L75" s="567">
        <f>+I75+J75-K75</f>
        <v>0</v>
      </c>
      <c r="M75" s="1043">
        <v>0</v>
      </c>
      <c r="N75" s="547"/>
      <c r="O75" s="1315">
        <f t="shared" si="0"/>
        <v>0</v>
      </c>
      <c r="P75" s="1318">
        <f t="shared" si="1"/>
        <v>0</v>
      </c>
      <c r="Q75" s="545"/>
      <c r="R75" s="558"/>
      <c r="S75" s="12"/>
    </row>
    <row r="76" spans="1:19">
      <c r="A76" s="558"/>
      <c r="B76" s="2185"/>
      <c r="C76" s="2500">
        <v>56</v>
      </c>
      <c r="D76" s="1896"/>
      <c r="E76" s="13" t="s">
        <v>326</v>
      </c>
      <c r="F76" s="12"/>
      <c r="G76" s="12"/>
      <c r="H76" s="16"/>
      <c r="I76" s="571">
        <f>SUM(I77:I79)</f>
        <v>0</v>
      </c>
      <c r="J76" s="572">
        <f>SUM(J77:J79)</f>
        <v>0</v>
      </c>
      <c r="K76" s="572">
        <f>SUM(K77:K79)</f>
        <v>0</v>
      </c>
      <c r="L76" s="568">
        <f>SUM(L77:L79)</f>
        <v>0</v>
      </c>
      <c r="M76" s="2986">
        <f>SUM(M77:M79)</f>
        <v>0</v>
      </c>
      <c r="N76" s="580"/>
      <c r="O76" s="1314">
        <f t="shared" si="0"/>
        <v>0</v>
      </c>
      <c r="P76" s="1317">
        <f t="shared" si="1"/>
        <v>0</v>
      </c>
      <c r="Q76" s="545"/>
      <c r="R76" s="558"/>
      <c r="S76" s="12"/>
    </row>
    <row r="77" spans="1:19">
      <c r="A77" s="558"/>
      <c r="B77" s="545"/>
      <c r="C77" s="2501"/>
      <c r="D77" s="1896">
        <v>56.1</v>
      </c>
      <c r="E77" s="12"/>
      <c r="F77" s="18" t="s">
        <v>911</v>
      </c>
      <c r="G77" s="12"/>
      <c r="H77" s="19"/>
      <c r="I77" s="890">
        <f>AI!N45</f>
        <v>0</v>
      </c>
      <c r="J77" s="891">
        <f>AI!O45</f>
        <v>0</v>
      </c>
      <c r="K77" s="892">
        <v>0</v>
      </c>
      <c r="L77" s="567">
        <f>+I77+J77-K77</f>
        <v>0</v>
      </c>
      <c r="M77" s="1043">
        <v>0</v>
      </c>
      <c r="N77" s="547"/>
      <c r="O77" s="1315">
        <f t="shared" si="0"/>
        <v>0</v>
      </c>
      <c r="P77" s="1318">
        <f t="shared" si="1"/>
        <v>0</v>
      </c>
      <c r="Q77" s="545"/>
      <c r="R77" s="558"/>
      <c r="S77" s="12"/>
    </row>
    <row r="78" spans="1:19">
      <c r="A78" s="558"/>
      <c r="B78" s="545"/>
      <c r="C78" s="2501"/>
      <c r="D78" s="1896">
        <v>56.2</v>
      </c>
      <c r="E78" s="12"/>
      <c r="F78" s="18" t="s">
        <v>912</v>
      </c>
      <c r="G78" s="12"/>
      <c r="H78" s="19"/>
      <c r="I78" s="890">
        <f>AI!N46</f>
        <v>0</v>
      </c>
      <c r="J78" s="891">
        <f>AI!O46</f>
        <v>0</v>
      </c>
      <c r="K78" s="892">
        <v>0</v>
      </c>
      <c r="L78" s="567">
        <f>+I78+J78-K78</f>
        <v>0</v>
      </c>
      <c r="M78" s="1043">
        <v>0</v>
      </c>
      <c r="N78" s="547"/>
      <c r="O78" s="1315">
        <f>L78-M78</f>
        <v>0</v>
      </c>
      <c r="P78" s="1318">
        <f>IFERROR(IF(O78=0,0,O78/M78),100%)</f>
        <v>0</v>
      </c>
      <c r="Q78" s="545"/>
      <c r="R78" s="558"/>
      <c r="S78" s="12"/>
    </row>
    <row r="79" spans="1:19" ht="13.8" thickBot="1">
      <c r="A79" s="558"/>
      <c r="B79" s="545"/>
      <c r="C79" s="2501"/>
      <c r="D79" s="1896">
        <v>56.3</v>
      </c>
      <c r="E79" s="12"/>
      <c r="F79" s="20" t="s">
        <v>913</v>
      </c>
      <c r="G79" s="12"/>
      <c r="H79" s="19"/>
      <c r="I79" s="890">
        <f>AI!N47</f>
        <v>0</v>
      </c>
      <c r="J79" s="891">
        <f>AI!O47</f>
        <v>0</v>
      </c>
      <c r="K79" s="892">
        <v>0</v>
      </c>
      <c r="L79" s="567">
        <f>+I79+J79-K79</f>
        <v>0</v>
      </c>
      <c r="M79" s="1043">
        <v>0</v>
      </c>
      <c r="N79" s="547"/>
      <c r="O79" s="2987">
        <f>L79-M79</f>
        <v>0</v>
      </c>
      <c r="P79" s="2988">
        <f>IFERROR(IF(O79=0,0,O79/M79),100%)</f>
        <v>0</v>
      </c>
      <c r="Q79" s="545"/>
      <c r="R79" s="558"/>
      <c r="S79" s="12"/>
    </row>
    <row r="80" spans="1:19" ht="13.8" thickBot="1">
      <c r="A80" s="558"/>
      <c r="B80" s="2185"/>
      <c r="C80" s="2989"/>
      <c r="D80" s="2990" t="s">
        <v>975</v>
      </c>
      <c r="E80" s="2991"/>
      <c r="F80" s="2991"/>
      <c r="G80" s="2991"/>
      <c r="H80" s="2992"/>
      <c r="I80" s="2977">
        <f>I76+I70+I66+I65+I64+I63+I62+I61+I60+I59+I58+I54+I53+I52+I51+I44+I36+I35+I34+I33+I32+I29+I28+I27+I26+I25+I24+I22+I19+I14+I13+I12+I11</f>
        <v>0</v>
      </c>
      <c r="J80" s="2993">
        <f t="shared" ref="J80:M80" si="7">J76+J70+J66+J65+J64+J63+J62+J61+J60+J59+J58+J54+J53+J52+J51+J44+J36+J35+J34+J33+J32+J29+J28+J27+J26+J25+J24+J22+J19+J14+J13+J12+J11</f>
        <v>0</v>
      </c>
      <c r="K80" s="2993">
        <f t="shared" si="7"/>
        <v>0</v>
      </c>
      <c r="L80" s="2993">
        <f t="shared" si="7"/>
        <v>0</v>
      </c>
      <c r="M80" s="2994">
        <f t="shared" si="7"/>
        <v>0</v>
      </c>
      <c r="N80" s="547"/>
      <c r="O80" s="2995">
        <f t="shared" ref="O80" si="8">L80-M80</f>
        <v>0</v>
      </c>
      <c r="P80" s="2996">
        <f>IFERROR(IF(O80=0,0,O80/M80),100%)</f>
        <v>0</v>
      </c>
      <c r="Q80" s="545"/>
      <c r="R80" s="558"/>
      <c r="S80" s="12"/>
    </row>
    <row r="81" spans="1:19">
      <c r="A81" s="558"/>
      <c r="B81" s="2185"/>
      <c r="C81" s="2934"/>
      <c r="D81" s="2627"/>
      <c r="E81" s="2632"/>
      <c r="F81" s="2632"/>
      <c r="G81" s="2632"/>
      <c r="H81" s="2634"/>
      <c r="I81" s="563"/>
      <c r="J81" s="17"/>
      <c r="K81" s="17"/>
      <c r="L81" s="17"/>
      <c r="M81" s="564"/>
      <c r="N81" s="547"/>
      <c r="O81" s="584"/>
      <c r="P81" s="584"/>
      <c r="Q81" s="545"/>
      <c r="R81" s="558"/>
      <c r="S81" s="12"/>
    </row>
    <row r="82" spans="1:19">
      <c r="A82" s="558"/>
      <c r="B82" s="2185"/>
      <c r="C82" s="2501"/>
      <c r="D82" s="1896"/>
      <c r="E82" s="21" t="s">
        <v>976</v>
      </c>
      <c r="F82" s="12"/>
      <c r="G82" s="12"/>
      <c r="H82" s="16"/>
      <c r="I82" s="563"/>
      <c r="J82" s="17"/>
      <c r="K82" s="17"/>
      <c r="L82" s="17"/>
      <c r="M82" s="564"/>
      <c r="N82" s="547"/>
      <c r="O82" s="1319"/>
      <c r="P82" s="1319"/>
      <c r="Q82" s="545"/>
      <c r="R82" s="558"/>
      <c r="S82" s="12"/>
    </row>
    <row r="83" spans="1:19">
      <c r="A83" s="558"/>
      <c r="B83" s="2185"/>
      <c r="C83" s="2500">
        <v>57</v>
      </c>
      <c r="D83" s="1896"/>
      <c r="E83" s="22" t="s">
        <v>551</v>
      </c>
      <c r="F83" s="12"/>
      <c r="G83" s="12"/>
      <c r="H83" s="16"/>
      <c r="I83" s="585">
        <f>+SUM(I84:I85)</f>
        <v>0</v>
      </c>
      <c r="J83" s="573">
        <f>+SUM(J84:J85)</f>
        <v>0</v>
      </c>
      <c r="K83" s="573">
        <f>+SUM(K84:K85)</f>
        <v>0</v>
      </c>
      <c r="L83" s="586">
        <f>+SUM(L84:L85)</f>
        <v>0</v>
      </c>
      <c r="M83" s="2997">
        <f>+SUM(M84:M85)</f>
        <v>0</v>
      </c>
      <c r="N83" s="580"/>
      <c r="O83" s="1314">
        <f t="shared" ref="O83:O109" si="9">L83-M83</f>
        <v>0</v>
      </c>
      <c r="P83" s="1317">
        <f t="shared" ref="P83:P109" si="10">IFERROR(IF(O83=0,0,O83/M83),100%)</f>
        <v>0</v>
      </c>
      <c r="Q83" s="545"/>
      <c r="R83" s="558"/>
      <c r="S83" s="12"/>
    </row>
    <row r="84" spans="1:19">
      <c r="A84" s="558"/>
      <c r="B84" s="2185"/>
      <c r="C84" s="2501"/>
      <c r="D84" s="1896">
        <v>57.1</v>
      </c>
      <c r="E84" s="22"/>
      <c r="F84" s="23" t="s">
        <v>977</v>
      </c>
      <c r="G84" s="12"/>
      <c r="H84" s="19"/>
      <c r="I84" s="1042">
        <v>0</v>
      </c>
      <c r="J84" s="892">
        <v>0</v>
      </c>
      <c r="K84" s="892">
        <v>0</v>
      </c>
      <c r="L84" s="567">
        <f t="shared" ref="L84:L90" si="11">+I84+J84-K84</f>
        <v>0</v>
      </c>
      <c r="M84" s="1043">
        <v>0</v>
      </c>
      <c r="N84" s="547"/>
      <c r="O84" s="1315">
        <f t="shared" si="9"/>
        <v>0</v>
      </c>
      <c r="P84" s="1318">
        <f t="shared" si="10"/>
        <v>0</v>
      </c>
      <c r="Q84" s="545"/>
      <c r="R84" s="558"/>
      <c r="S84" s="12"/>
    </row>
    <row r="85" spans="1:19">
      <c r="A85" s="558"/>
      <c r="B85" s="2185"/>
      <c r="C85" s="2501"/>
      <c r="D85" s="1896">
        <v>57.2</v>
      </c>
      <c r="E85" s="22"/>
      <c r="F85" s="23" t="s">
        <v>978</v>
      </c>
      <c r="G85" s="12"/>
      <c r="H85" s="19"/>
      <c r="I85" s="1042">
        <v>0</v>
      </c>
      <c r="J85" s="892">
        <v>0</v>
      </c>
      <c r="K85" s="892">
        <v>0</v>
      </c>
      <c r="L85" s="567">
        <f t="shared" si="11"/>
        <v>0</v>
      </c>
      <c r="M85" s="1043">
        <v>0</v>
      </c>
      <c r="N85" s="547"/>
      <c r="O85" s="1315">
        <f t="shared" si="9"/>
        <v>0</v>
      </c>
      <c r="P85" s="1318">
        <f t="shared" si="10"/>
        <v>0</v>
      </c>
      <c r="Q85" s="545"/>
      <c r="R85" s="558"/>
      <c r="S85" s="12"/>
    </row>
    <row r="86" spans="1:19">
      <c r="A86" s="558"/>
      <c r="B86" s="2185"/>
      <c r="C86" s="2500">
        <v>58</v>
      </c>
      <c r="D86" s="1896"/>
      <c r="E86" s="22" t="s">
        <v>979</v>
      </c>
      <c r="F86" s="23"/>
      <c r="G86" s="12"/>
      <c r="H86" s="19"/>
      <c r="I86" s="563">
        <v>0</v>
      </c>
      <c r="J86" s="17">
        <v>0</v>
      </c>
      <c r="K86" s="17">
        <v>0</v>
      </c>
      <c r="L86" s="565">
        <f t="shared" si="11"/>
        <v>0</v>
      </c>
      <c r="M86" s="564">
        <v>0</v>
      </c>
      <c r="N86" s="580"/>
      <c r="O86" s="1314">
        <f t="shared" si="9"/>
        <v>0</v>
      </c>
      <c r="P86" s="1317">
        <f t="shared" si="10"/>
        <v>0</v>
      </c>
      <c r="Q86" s="545"/>
      <c r="R86" s="558"/>
      <c r="S86" s="12"/>
    </row>
    <row r="87" spans="1:19">
      <c r="A87" s="558"/>
      <c r="B87" s="2185"/>
      <c r="C87" s="2500">
        <v>59</v>
      </c>
      <c r="D87" s="1896"/>
      <c r="E87" s="22" t="s">
        <v>980</v>
      </c>
      <c r="F87" s="12"/>
      <c r="G87" s="12"/>
      <c r="H87" s="16"/>
      <c r="I87" s="563">
        <v>0</v>
      </c>
      <c r="J87" s="17">
        <v>0</v>
      </c>
      <c r="K87" s="17">
        <v>0</v>
      </c>
      <c r="L87" s="565">
        <f t="shared" si="11"/>
        <v>0</v>
      </c>
      <c r="M87" s="564">
        <v>0</v>
      </c>
      <c r="N87" s="580"/>
      <c r="O87" s="1314">
        <f t="shared" si="9"/>
        <v>0</v>
      </c>
      <c r="P87" s="1317">
        <f t="shared" si="10"/>
        <v>0</v>
      </c>
      <c r="Q87" s="545"/>
      <c r="R87" s="558"/>
      <c r="S87" s="12"/>
    </row>
    <row r="88" spans="1:19">
      <c r="A88" s="558"/>
      <c r="B88" s="2185"/>
      <c r="C88" s="2500">
        <v>60</v>
      </c>
      <c r="D88" s="1896"/>
      <c r="E88" s="22" t="s">
        <v>981</v>
      </c>
      <c r="F88" s="12"/>
      <c r="G88" s="12"/>
      <c r="H88" s="16"/>
      <c r="I88" s="563">
        <v>0</v>
      </c>
      <c r="J88" s="17">
        <v>0</v>
      </c>
      <c r="K88" s="17">
        <v>0</v>
      </c>
      <c r="L88" s="565">
        <f t="shared" si="11"/>
        <v>0</v>
      </c>
      <c r="M88" s="564">
        <v>0</v>
      </c>
      <c r="N88" s="580"/>
      <c r="O88" s="1314">
        <f t="shared" si="9"/>
        <v>0</v>
      </c>
      <c r="P88" s="1317">
        <f t="shared" si="10"/>
        <v>0</v>
      </c>
      <c r="Q88" s="545"/>
      <c r="R88" s="558"/>
      <c r="S88" s="12"/>
    </row>
    <row r="89" spans="1:19">
      <c r="A89" s="558"/>
      <c r="B89" s="2185"/>
      <c r="C89" s="2500">
        <v>61</v>
      </c>
      <c r="D89" s="1896"/>
      <c r="E89" s="22" t="s">
        <v>982</v>
      </c>
      <c r="F89" s="12"/>
      <c r="G89" s="12"/>
      <c r="H89" s="16"/>
      <c r="I89" s="563">
        <v>0</v>
      </c>
      <c r="J89" s="17">
        <v>0</v>
      </c>
      <c r="K89" s="17">
        <v>0</v>
      </c>
      <c r="L89" s="565">
        <f t="shared" si="11"/>
        <v>0</v>
      </c>
      <c r="M89" s="564">
        <v>0</v>
      </c>
      <c r="N89" s="580"/>
      <c r="O89" s="1314">
        <f t="shared" si="9"/>
        <v>0</v>
      </c>
      <c r="P89" s="1317">
        <f t="shared" si="10"/>
        <v>0</v>
      </c>
      <c r="Q89" s="545"/>
      <c r="R89" s="558"/>
      <c r="S89" s="12"/>
    </row>
    <row r="90" spans="1:19">
      <c r="A90" s="558"/>
      <c r="B90" s="2185"/>
      <c r="C90" s="2500">
        <v>62</v>
      </c>
      <c r="D90" s="1896"/>
      <c r="E90" s="22" t="s">
        <v>983</v>
      </c>
      <c r="F90" s="12"/>
      <c r="G90" s="12"/>
      <c r="H90" s="16"/>
      <c r="I90" s="563">
        <v>0</v>
      </c>
      <c r="J90" s="17">
        <v>0</v>
      </c>
      <c r="K90" s="17">
        <v>0</v>
      </c>
      <c r="L90" s="565">
        <f t="shared" si="11"/>
        <v>0</v>
      </c>
      <c r="M90" s="564">
        <v>0</v>
      </c>
      <c r="N90" s="580"/>
      <c r="O90" s="1314">
        <f t="shared" si="9"/>
        <v>0</v>
      </c>
      <c r="P90" s="1317">
        <f t="shared" si="10"/>
        <v>0</v>
      </c>
      <c r="Q90" s="545"/>
      <c r="R90" s="558"/>
      <c r="S90" s="12"/>
    </row>
    <row r="91" spans="1:19">
      <c r="A91" s="558"/>
      <c r="B91" s="2185"/>
      <c r="C91" s="2500">
        <v>63</v>
      </c>
      <c r="D91" s="1896"/>
      <c r="E91" s="22" t="s">
        <v>984</v>
      </c>
      <c r="F91" s="12"/>
      <c r="G91" s="12"/>
      <c r="H91" s="16"/>
      <c r="I91" s="585">
        <f>SUM(I92:I96)</f>
        <v>0</v>
      </c>
      <c r="J91" s="573">
        <f>SUM(J92:J96)</f>
        <v>0</v>
      </c>
      <c r="K91" s="573">
        <f>SUM(K92:K96)</f>
        <v>0</v>
      </c>
      <c r="L91" s="573">
        <f t="shared" ref="L91" si="12">SUM(L92:L96)</f>
        <v>0</v>
      </c>
      <c r="M91" s="2997">
        <f>SUM(M92:M96)</f>
        <v>0</v>
      </c>
      <c r="N91" s="580"/>
      <c r="O91" s="1314">
        <f>L91-M91</f>
        <v>0</v>
      </c>
      <c r="P91" s="1317">
        <f>IFERROR(IF(O91=0,0,O91/M91),100%)</f>
        <v>0</v>
      </c>
      <c r="Q91" s="545"/>
      <c r="R91" s="558"/>
      <c r="S91" s="12"/>
    </row>
    <row r="92" spans="1:19">
      <c r="A92" s="558"/>
      <c r="B92" s="2185"/>
      <c r="C92" s="2503">
        <v>1</v>
      </c>
      <c r="D92" s="1896" t="str">
        <f>$C$91&amp;"."&amp;C92</f>
        <v>63.1</v>
      </c>
      <c r="E92" s="22"/>
      <c r="F92" s="23" t="s">
        <v>985</v>
      </c>
      <c r="G92" s="23"/>
      <c r="H92" s="23"/>
      <c r="I92" s="1042">
        <v>0</v>
      </c>
      <c r="J92" s="892">
        <v>0</v>
      </c>
      <c r="K92" s="892">
        <v>0</v>
      </c>
      <c r="L92" s="567">
        <f t="shared" ref="L92:L97" si="13">+I92+J92-K92</f>
        <v>0</v>
      </c>
      <c r="M92" s="1043">
        <v>0</v>
      </c>
      <c r="N92" s="547"/>
      <c r="O92" s="1315">
        <f t="shared" si="9"/>
        <v>0</v>
      </c>
      <c r="P92" s="1318">
        <f t="shared" si="10"/>
        <v>0</v>
      </c>
      <c r="Q92" s="545"/>
      <c r="R92" s="558"/>
      <c r="S92" s="12"/>
    </row>
    <row r="93" spans="1:19">
      <c r="A93" s="558"/>
      <c r="B93" s="2185"/>
      <c r="C93" s="2503">
        <f>C92+1</f>
        <v>2</v>
      </c>
      <c r="D93" s="1896" t="str">
        <f t="shared" ref="D93:D96" si="14">$C$91&amp;"."&amp;C93</f>
        <v>63.2</v>
      </c>
      <c r="E93" s="22"/>
      <c r="F93" s="23" t="s">
        <v>986</v>
      </c>
      <c r="G93" s="23"/>
      <c r="H93" s="23"/>
      <c r="I93" s="1042">
        <v>0</v>
      </c>
      <c r="J93" s="892">
        <v>0</v>
      </c>
      <c r="K93" s="892">
        <v>0</v>
      </c>
      <c r="L93" s="567">
        <f t="shared" si="13"/>
        <v>0</v>
      </c>
      <c r="M93" s="1043">
        <v>0</v>
      </c>
      <c r="N93" s="547"/>
      <c r="O93" s="1315">
        <f t="shared" si="9"/>
        <v>0</v>
      </c>
      <c r="P93" s="1318">
        <f t="shared" si="10"/>
        <v>0</v>
      </c>
      <c r="Q93" s="545"/>
      <c r="R93" s="558"/>
      <c r="S93" s="12"/>
    </row>
    <row r="94" spans="1:19">
      <c r="A94" s="558"/>
      <c r="B94" s="2185"/>
      <c r="C94" s="2503">
        <f t="shared" ref="C94:C96" si="15">C93+1</f>
        <v>3</v>
      </c>
      <c r="D94" s="1896" t="str">
        <f t="shared" si="14"/>
        <v>63.3</v>
      </c>
      <c r="E94" s="22"/>
      <c r="F94" s="23" t="s">
        <v>987</v>
      </c>
      <c r="G94" s="23"/>
      <c r="H94" s="23"/>
      <c r="I94" s="1042">
        <v>0</v>
      </c>
      <c r="J94" s="2183">
        <f>'Page 2'!K179</f>
        <v>0</v>
      </c>
      <c r="K94" s="2183">
        <f>'Page 2'!L179+'Page 3'!J80</f>
        <v>0</v>
      </c>
      <c r="L94" s="567">
        <f t="shared" si="13"/>
        <v>0</v>
      </c>
      <c r="M94" s="1043">
        <v>0</v>
      </c>
      <c r="N94" s="547"/>
      <c r="O94" s="1315">
        <f t="shared" si="9"/>
        <v>0</v>
      </c>
      <c r="P94" s="1318">
        <f t="shared" si="10"/>
        <v>0</v>
      </c>
      <c r="Q94" s="545"/>
      <c r="R94" s="558"/>
      <c r="S94" s="12"/>
    </row>
    <row r="95" spans="1:19">
      <c r="A95" s="558"/>
      <c r="B95" s="2185"/>
      <c r="C95" s="2503">
        <f t="shared" si="15"/>
        <v>4</v>
      </c>
      <c r="D95" s="1896" t="str">
        <f t="shared" si="14"/>
        <v>63.4</v>
      </c>
      <c r="E95" s="22"/>
      <c r="F95" s="23" t="s">
        <v>988</v>
      </c>
      <c r="G95" s="23"/>
      <c r="H95" s="23"/>
      <c r="I95" s="1042">
        <v>0</v>
      </c>
      <c r="J95" s="892">
        <v>0</v>
      </c>
      <c r="K95" s="892">
        <v>0</v>
      </c>
      <c r="L95" s="567">
        <f t="shared" si="13"/>
        <v>0</v>
      </c>
      <c r="M95" s="1043">
        <v>0</v>
      </c>
      <c r="N95" s="547"/>
      <c r="O95" s="1315">
        <f>L95-M95</f>
        <v>0</v>
      </c>
      <c r="P95" s="1318">
        <f>IFERROR(IF(O95=0,0,O95/M95),100%)</f>
        <v>0</v>
      </c>
      <c r="Q95" s="545"/>
      <c r="R95" s="558"/>
      <c r="S95" s="12"/>
    </row>
    <row r="96" spans="1:19">
      <c r="A96" s="558"/>
      <c r="B96" s="2185"/>
      <c r="C96" s="2503">
        <f t="shared" si="15"/>
        <v>5</v>
      </c>
      <c r="D96" s="1896" t="str">
        <f t="shared" si="14"/>
        <v>63.5</v>
      </c>
      <c r="E96" s="22"/>
      <c r="F96" s="23" t="s">
        <v>989</v>
      </c>
      <c r="G96" s="23"/>
      <c r="H96" s="23"/>
      <c r="I96" s="1042">
        <v>0</v>
      </c>
      <c r="J96" s="892">
        <v>0</v>
      </c>
      <c r="K96" s="892">
        <v>0</v>
      </c>
      <c r="L96" s="567">
        <f t="shared" si="13"/>
        <v>0</v>
      </c>
      <c r="M96" s="1043">
        <v>0</v>
      </c>
      <c r="N96" s="547"/>
      <c r="O96" s="1315">
        <f>L96-M96</f>
        <v>0</v>
      </c>
      <c r="P96" s="1318">
        <f>IFERROR(IF(O96=0,0,O96/M96),100%)</f>
        <v>0</v>
      </c>
      <c r="Q96" s="545"/>
      <c r="R96" s="558"/>
      <c r="S96" s="12"/>
    </row>
    <row r="97" spans="1:19">
      <c r="A97" s="558"/>
      <c r="B97" s="2185"/>
      <c r="C97" s="2500">
        <v>64</v>
      </c>
      <c r="D97" s="1896"/>
      <c r="E97" s="22" t="s">
        <v>990</v>
      </c>
      <c r="F97" s="12"/>
      <c r="G97" s="12"/>
      <c r="H97" s="19"/>
      <c r="I97" s="563">
        <v>0</v>
      </c>
      <c r="J97" s="17">
        <v>0</v>
      </c>
      <c r="K97" s="17">
        <v>0</v>
      </c>
      <c r="L97" s="565">
        <f t="shared" si="13"/>
        <v>0</v>
      </c>
      <c r="M97" s="1043">
        <v>0</v>
      </c>
      <c r="N97" s="547"/>
      <c r="O97" s="1314">
        <f t="shared" si="9"/>
        <v>0</v>
      </c>
      <c r="P97" s="1317">
        <f t="shared" si="10"/>
        <v>0</v>
      </c>
      <c r="Q97" s="545"/>
      <c r="R97" s="558"/>
      <c r="S97" s="12"/>
    </row>
    <row r="98" spans="1:19">
      <c r="A98" s="558"/>
      <c r="B98" s="2185"/>
      <c r="C98" s="2500">
        <v>65</v>
      </c>
      <c r="D98" s="1896"/>
      <c r="E98" s="22" t="s">
        <v>991</v>
      </c>
      <c r="F98" s="12"/>
      <c r="G98" s="12"/>
      <c r="H98" s="19"/>
      <c r="I98" s="585">
        <f>+SUM(I99:I104)</f>
        <v>0</v>
      </c>
      <c r="J98" s="573">
        <f>+SUM(J99:J104)</f>
        <v>0</v>
      </c>
      <c r="K98" s="573">
        <f>+SUM(K99:K104)</f>
        <v>0</v>
      </c>
      <c r="L98" s="586">
        <f>+SUM(L99:L104)</f>
        <v>0</v>
      </c>
      <c r="M98" s="2997">
        <f>+SUM(M99:M104)</f>
        <v>0</v>
      </c>
      <c r="N98" s="580"/>
      <c r="O98" s="1314">
        <f>L98-M98</f>
        <v>0</v>
      </c>
      <c r="P98" s="1317">
        <f t="shared" si="10"/>
        <v>0</v>
      </c>
      <c r="Q98" s="545"/>
      <c r="R98" s="558"/>
      <c r="S98" s="12"/>
    </row>
    <row r="99" spans="1:19">
      <c r="A99" s="558"/>
      <c r="B99" s="2185"/>
      <c r="C99" s="2503">
        <v>1</v>
      </c>
      <c r="D99" s="1896" t="str">
        <f>$C$98&amp;"."&amp;C99</f>
        <v>65.1</v>
      </c>
      <c r="E99" s="12"/>
      <c r="F99" s="23" t="s">
        <v>992</v>
      </c>
      <c r="G99" s="12"/>
      <c r="H99" s="19"/>
      <c r="I99" s="1042">
        <v>0</v>
      </c>
      <c r="J99" s="892">
        <v>0</v>
      </c>
      <c r="K99" s="892">
        <v>0</v>
      </c>
      <c r="L99" s="567">
        <f t="shared" ref="L99:L107" si="16">+I99+J99-K99</f>
        <v>0</v>
      </c>
      <c r="M99" s="1043">
        <v>0</v>
      </c>
      <c r="N99" s="547"/>
      <c r="O99" s="1315">
        <f t="shared" si="9"/>
        <v>0</v>
      </c>
      <c r="P99" s="1318">
        <f t="shared" si="10"/>
        <v>0</v>
      </c>
      <c r="Q99" s="545"/>
      <c r="R99" s="558"/>
      <c r="S99" s="12"/>
    </row>
    <row r="100" spans="1:19" s="24" customFormat="1">
      <c r="A100" s="583"/>
      <c r="B100" s="2187"/>
      <c r="C100" s="2503">
        <f>C99+1</f>
        <v>2</v>
      </c>
      <c r="D100" s="1896" t="str">
        <f t="shared" ref="D100:D104" si="17">$C$98&amp;"."&amp;C100</f>
        <v>65.2</v>
      </c>
      <c r="F100" s="23" t="s">
        <v>993</v>
      </c>
      <c r="H100" s="16"/>
      <c r="I100" s="1042">
        <v>0</v>
      </c>
      <c r="J100" s="892">
        <v>0</v>
      </c>
      <c r="K100" s="892">
        <v>0</v>
      </c>
      <c r="L100" s="567">
        <f t="shared" si="16"/>
        <v>0</v>
      </c>
      <c r="M100" s="1043">
        <v>0</v>
      </c>
      <c r="N100" s="547"/>
      <c r="O100" s="1315">
        <f t="shared" si="9"/>
        <v>0</v>
      </c>
      <c r="P100" s="1318">
        <f t="shared" si="10"/>
        <v>0</v>
      </c>
      <c r="Q100" s="548"/>
      <c r="R100" s="583"/>
    </row>
    <row r="101" spans="1:19">
      <c r="A101" s="558"/>
      <c r="B101" s="2185"/>
      <c r="C101" s="2503">
        <f t="shared" ref="C101:C104" si="18">C100+1</f>
        <v>3</v>
      </c>
      <c r="D101" s="1896" t="str">
        <f t="shared" si="17"/>
        <v>65.3</v>
      </c>
      <c r="E101" s="12"/>
      <c r="F101" s="23" t="s">
        <v>994</v>
      </c>
      <c r="G101" s="12"/>
      <c r="H101" s="16"/>
      <c r="I101" s="1042">
        <v>0</v>
      </c>
      <c r="J101" s="892">
        <v>0</v>
      </c>
      <c r="K101" s="892">
        <v>0</v>
      </c>
      <c r="L101" s="567">
        <f t="shared" si="16"/>
        <v>0</v>
      </c>
      <c r="M101" s="1043">
        <v>0</v>
      </c>
      <c r="N101" s="547"/>
      <c r="O101" s="1315">
        <f t="shared" si="9"/>
        <v>0</v>
      </c>
      <c r="P101" s="1318">
        <f t="shared" si="10"/>
        <v>0</v>
      </c>
      <c r="Q101" s="545"/>
      <c r="R101" s="558"/>
      <c r="S101" s="12"/>
    </row>
    <row r="102" spans="1:19">
      <c r="A102" s="558"/>
      <c r="B102" s="2185"/>
      <c r="C102" s="2503">
        <f t="shared" si="18"/>
        <v>4</v>
      </c>
      <c r="D102" s="1896" t="str">
        <f t="shared" si="17"/>
        <v>65.4</v>
      </c>
      <c r="E102" s="12"/>
      <c r="F102" s="23" t="s">
        <v>995</v>
      </c>
      <c r="G102" s="12"/>
      <c r="H102" s="19"/>
      <c r="I102" s="1042">
        <v>0</v>
      </c>
      <c r="J102" s="892">
        <v>0</v>
      </c>
      <c r="K102" s="892">
        <v>0</v>
      </c>
      <c r="L102" s="567">
        <f t="shared" si="16"/>
        <v>0</v>
      </c>
      <c r="M102" s="1043">
        <v>0</v>
      </c>
      <c r="N102" s="547"/>
      <c r="O102" s="1315">
        <f t="shared" si="9"/>
        <v>0</v>
      </c>
      <c r="P102" s="1318">
        <f t="shared" si="10"/>
        <v>0</v>
      </c>
      <c r="Q102" s="545"/>
      <c r="R102" s="558"/>
      <c r="S102" s="12"/>
    </row>
    <row r="103" spans="1:19">
      <c r="A103" s="558"/>
      <c r="B103" s="2185"/>
      <c r="C103" s="2503">
        <f t="shared" si="18"/>
        <v>5</v>
      </c>
      <c r="D103" s="1896" t="str">
        <f t="shared" si="17"/>
        <v>65.5</v>
      </c>
      <c r="E103" s="12"/>
      <c r="F103" s="12" t="s">
        <v>996</v>
      </c>
      <c r="G103" s="12"/>
      <c r="H103" s="19"/>
      <c r="I103" s="1042">
        <v>0</v>
      </c>
      <c r="J103" s="892">
        <v>0</v>
      </c>
      <c r="K103" s="892">
        <v>0</v>
      </c>
      <c r="L103" s="567">
        <f t="shared" si="16"/>
        <v>0</v>
      </c>
      <c r="M103" s="1043">
        <v>0</v>
      </c>
      <c r="N103" s="547"/>
      <c r="O103" s="1315">
        <f t="shared" si="9"/>
        <v>0</v>
      </c>
      <c r="P103" s="1318">
        <f t="shared" si="10"/>
        <v>0</v>
      </c>
      <c r="Q103" s="545"/>
      <c r="R103" s="558"/>
      <c r="S103" s="12"/>
    </row>
    <row r="104" spans="1:19">
      <c r="A104" s="558"/>
      <c r="B104" s="2185"/>
      <c r="C104" s="2503">
        <f t="shared" si="18"/>
        <v>6</v>
      </c>
      <c r="D104" s="1896" t="str">
        <f t="shared" si="17"/>
        <v>65.6</v>
      </c>
      <c r="E104" s="12"/>
      <c r="F104" s="12" t="s">
        <v>997</v>
      </c>
      <c r="G104" s="12"/>
      <c r="H104" s="19"/>
      <c r="I104" s="1042">
        <v>0</v>
      </c>
      <c r="J104" s="892">
        <v>0</v>
      </c>
      <c r="K104" s="892">
        <v>0</v>
      </c>
      <c r="L104" s="567">
        <f t="shared" si="16"/>
        <v>0</v>
      </c>
      <c r="M104" s="1043">
        <v>0</v>
      </c>
      <c r="N104" s="547"/>
      <c r="O104" s="1315">
        <f t="shared" si="9"/>
        <v>0</v>
      </c>
      <c r="P104" s="1318">
        <f t="shared" si="10"/>
        <v>0</v>
      </c>
      <c r="Q104" s="545"/>
      <c r="R104" s="558"/>
      <c r="S104" s="12"/>
    </row>
    <row r="105" spans="1:19">
      <c r="A105" s="558"/>
      <c r="B105" s="2185"/>
      <c r="C105" s="2500">
        <v>66</v>
      </c>
      <c r="D105" s="1896"/>
      <c r="E105" s="22" t="s">
        <v>998</v>
      </c>
      <c r="F105" s="12"/>
      <c r="G105" s="12"/>
      <c r="H105" s="19"/>
      <c r="I105" s="563">
        <v>0</v>
      </c>
      <c r="J105" s="17">
        <v>0</v>
      </c>
      <c r="K105" s="17">
        <v>0</v>
      </c>
      <c r="L105" s="565">
        <f t="shared" si="16"/>
        <v>0</v>
      </c>
      <c r="M105" s="564">
        <v>0</v>
      </c>
      <c r="N105" s="547"/>
      <c r="O105" s="1314">
        <f t="shared" si="9"/>
        <v>0</v>
      </c>
      <c r="P105" s="1317">
        <f t="shared" si="10"/>
        <v>0</v>
      </c>
      <c r="Q105" s="545"/>
      <c r="R105" s="558"/>
      <c r="S105" s="12"/>
    </row>
    <row r="106" spans="1:19">
      <c r="A106" s="558"/>
      <c r="B106" s="2185"/>
      <c r="C106" s="2500">
        <v>67</v>
      </c>
      <c r="D106" s="1896"/>
      <c r="E106" s="22" t="s">
        <v>999</v>
      </c>
      <c r="F106" s="12"/>
      <c r="G106" s="12"/>
      <c r="H106" s="19"/>
      <c r="I106" s="563">
        <v>0</v>
      </c>
      <c r="J106" s="17">
        <v>0</v>
      </c>
      <c r="K106" s="17">
        <v>0</v>
      </c>
      <c r="L106" s="565">
        <f t="shared" si="16"/>
        <v>0</v>
      </c>
      <c r="M106" s="564">
        <v>0</v>
      </c>
      <c r="N106" s="547"/>
      <c r="O106" s="1314">
        <f t="shared" si="9"/>
        <v>0</v>
      </c>
      <c r="P106" s="1317">
        <f t="shared" si="10"/>
        <v>0</v>
      </c>
      <c r="Q106" s="545"/>
      <c r="R106" s="558"/>
      <c r="S106" s="12"/>
    </row>
    <row r="107" spans="1:19" ht="13.8" thickBot="1">
      <c r="A107" s="558"/>
      <c r="B107" s="2185"/>
      <c r="C107" s="2500">
        <v>68</v>
      </c>
      <c r="D107" s="1896"/>
      <c r="E107" s="22" t="s">
        <v>1000</v>
      </c>
      <c r="F107" s="12"/>
      <c r="G107" s="12"/>
      <c r="H107" s="16"/>
      <c r="I107" s="563">
        <v>0</v>
      </c>
      <c r="J107" s="17">
        <v>0</v>
      </c>
      <c r="K107" s="17">
        <v>0</v>
      </c>
      <c r="L107" s="565">
        <f t="shared" si="16"/>
        <v>0</v>
      </c>
      <c r="M107" s="564">
        <v>0</v>
      </c>
      <c r="N107" s="547"/>
      <c r="O107" s="2998">
        <f t="shared" si="9"/>
        <v>0</v>
      </c>
      <c r="P107" s="2999">
        <f t="shared" si="10"/>
        <v>0</v>
      </c>
      <c r="Q107" s="545"/>
      <c r="R107" s="558"/>
      <c r="S107" s="12"/>
    </row>
    <row r="108" spans="1:19" ht="13.8" thickBot="1">
      <c r="A108" s="558"/>
      <c r="B108" s="2185"/>
      <c r="C108" s="2989"/>
      <c r="D108" s="2990" t="s">
        <v>1001</v>
      </c>
      <c r="E108" s="2991"/>
      <c r="F108" s="2991"/>
      <c r="G108" s="2991"/>
      <c r="H108" s="2992"/>
      <c r="I108" s="2663">
        <f>I107+I106+I105+I98+I97+I91+I90+I89+I88+I87+I86+I83</f>
        <v>0</v>
      </c>
      <c r="J108" s="2663">
        <f t="shared" ref="J108:M108" si="19">J107+J106+J105+J98+J97+J91+J90+J89+J88+J87+J86+J83</f>
        <v>0</v>
      </c>
      <c r="K108" s="2663">
        <f t="shared" si="19"/>
        <v>0</v>
      </c>
      <c r="L108" s="3000">
        <f t="shared" si="19"/>
        <v>0</v>
      </c>
      <c r="M108" s="3001">
        <f t="shared" si="19"/>
        <v>0</v>
      </c>
      <c r="N108" s="547"/>
      <c r="O108" s="2995">
        <f t="shared" si="9"/>
        <v>0</v>
      </c>
      <c r="P108" s="2996">
        <f t="shared" si="10"/>
        <v>0</v>
      </c>
      <c r="Q108" s="545"/>
      <c r="R108" s="558"/>
      <c r="S108" s="12"/>
    </row>
    <row r="109" spans="1:19" ht="13.8" thickBot="1">
      <c r="A109" s="558"/>
      <c r="B109" s="2185"/>
      <c r="C109" s="2989"/>
      <c r="D109" s="2990" t="s">
        <v>1002</v>
      </c>
      <c r="E109" s="2991"/>
      <c r="F109" s="2991"/>
      <c r="G109" s="2991"/>
      <c r="H109" s="2992"/>
      <c r="I109" s="2663">
        <f>I80+I108</f>
        <v>0</v>
      </c>
      <c r="J109" s="2664">
        <f>J80+J108</f>
        <v>0</v>
      </c>
      <c r="K109" s="2664">
        <f>K80+K108</f>
        <v>0</v>
      </c>
      <c r="L109" s="2665">
        <f>L80+L108</f>
        <v>0</v>
      </c>
      <c r="M109" s="3002">
        <f>M80+M108</f>
        <v>0</v>
      </c>
      <c r="N109" s="547"/>
      <c r="O109" s="2995">
        <f t="shared" si="9"/>
        <v>0</v>
      </c>
      <c r="P109" s="2996">
        <f t="shared" si="10"/>
        <v>0</v>
      </c>
      <c r="Q109" s="545"/>
      <c r="R109" s="558"/>
      <c r="S109" s="12"/>
    </row>
    <row r="110" spans="1:19" ht="13.8">
      <c r="A110" s="558"/>
      <c r="B110" s="2185"/>
      <c r="C110" s="551"/>
      <c r="D110" s="2194" t="s">
        <v>1003</v>
      </c>
      <c r="E110" s="545"/>
      <c r="F110" s="545"/>
      <c r="G110" s="545"/>
      <c r="H110" s="545"/>
      <c r="I110" s="581"/>
      <c r="J110" s="581"/>
      <c r="K110" s="581"/>
      <c r="L110" s="903">
        <f>L109-'Page 2'!M179</f>
        <v>0</v>
      </c>
      <c r="M110" s="903">
        <f>'Page 2'!N179-'Page 3'!M109</f>
        <v>0</v>
      </c>
      <c r="N110" s="547"/>
      <c r="O110" s="545"/>
      <c r="P110" s="545"/>
      <c r="Q110" s="545"/>
      <c r="R110" s="558"/>
      <c r="S110" s="12"/>
    </row>
    <row r="111" spans="1:19" ht="13.8">
      <c r="A111" s="558"/>
      <c r="B111" s="2185"/>
      <c r="C111" s="551"/>
      <c r="D111" s="2194"/>
      <c r="E111" s="545"/>
      <c r="F111" s="545"/>
      <c r="G111" s="545"/>
      <c r="H111" s="545"/>
      <c r="I111" s="581"/>
      <c r="J111" s="581"/>
      <c r="K111" s="581"/>
      <c r="L111" s="903"/>
      <c r="M111" s="903"/>
      <c r="N111" s="547"/>
      <c r="O111" s="545"/>
      <c r="P111" s="545"/>
      <c r="Q111" s="545"/>
      <c r="R111" s="558"/>
      <c r="S111" s="12"/>
    </row>
    <row r="112" spans="1:19" ht="7.95" customHeight="1">
      <c r="A112" s="558"/>
      <c r="B112" s="2184"/>
      <c r="C112" s="559"/>
      <c r="D112" s="1897"/>
      <c r="E112" s="558"/>
      <c r="F112" s="558"/>
      <c r="G112" s="558"/>
      <c r="H112" s="558"/>
      <c r="I112" s="558"/>
      <c r="J112" s="558"/>
      <c r="K112" s="558"/>
      <c r="L112" s="558"/>
      <c r="M112" s="560"/>
      <c r="N112" s="560"/>
      <c r="O112" s="558"/>
      <c r="P112" s="558"/>
      <c r="Q112" s="558"/>
      <c r="R112" s="558"/>
      <c r="S112" s="12"/>
    </row>
    <row r="113" spans="1:19" ht="6.6" customHeight="1">
      <c r="A113" s="558"/>
      <c r="B113" s="2184"/>
      <c r="C113" s="559"/>
      <c r="D113" s="1897"/>
      <c r="E113" s="558"/>
      <c r="F113" s="558"/>
      <c r="G113" s="558"/>
      <c r="H113" s="558"/>
      <c r="I113" s="558"/>
      <c r="J113" s="558"/>
      <c r="K113" s="558"/>
      <c r="L113" s="558"/>
      <c r="M113" s="560"/>
      <c r="N113" s="560"/>
      <c r="O113" s="558"/>
      <c r="P113" s="558"/>
      <c r="Q113" s="558"/>
      <c r="R113" s="558"/>
      <c r="S113" s="12"/>
    </row>
    <row r="114" spans="1:19" hidden="1">
      <c r="A114" s="12"/>
      <c r="B114" s="12"/>
      <c r="C114" s="1153"/>
      <c r="D114" s="1896"/>
      <c r="E114" s="12"/>
      <c r="F114" s="12"/>
      <c r="G114" s="12"/>
      <c r="H114" s="12"/>
      <c r="I114" s="12"/>
      <c r="J114" s="12"/>
      <c r="K114" s="12"/>
      <c r="L114" s="12"/>
      <c r="M114" s="1154"/>
      <c r="N114" s="1154"/>
      <c r="O114" s="12"/>
      <c r="P114" s="12"/>
      <c r="Q114" s="12"/>
      <c r="R114" s="12"/>
      <c r="S114" s="12"/>
    </row>
    <row r="115" spans="1:19" hidden="1">
      <c r="A115" s="12"/>
      <c r="B115" s="12"/>
      <c r="C115" s="1153"/>
      <c r="D115" s="1896"/>
      <c r="E115" s="12"/>
      <c r="F115" s="12"/>
      <c r="G115" s="12"/>
      <c r="H115" s="12"/>
      <c r="I115" s="12"/>
      <c r="J115" s="12"/>
      <c r="K115" s="12"/>
      <c r="L115" s="12"/>
      <c r="M115" s="1154"/>
      <c r="N115" s="1154"/>
      <c r="O115" s="12"/>
      <c r="P115" s="12"/>
      <c r="Q115" s="12"/>
      <c r="R115" s="12"/>
      <c r="S115" s="12"/>
    </row>
    <row r="116" spans="1:19" hidden="1">
      <c r="A116" s="12"/>
      <c r="B116" s="12"/>
      <c r="C116" s="1153"/>
      <c r="D116" s="1896"/>
      <c r="E116" s="12"/>
      <c r="F116" s="12"/>
      <c r="G116" s="12"/>
      <c r="H116" s="12"/>
      <c r="I116" s="12"/>
      <c r="J116" s="12"/>
      <c r="K116" s="12"/>
      <c r="L116" s="12"/>
      <c r="M116" s="1154"/>
      <c r="N116" s="1154"/>
      <c r="O116" s="12"/>
      <c r="P116" s="12"/>
      <c r="Q116" s="12"/>
      <c r="R116" s="12"/>
      <c r="S116" s="12"/>
    </row>
    <row r="117" spans="1:19" hidden="1">
      <c r="A117" s="12"/>
      <c r="B117" s="12"/>
      <c r="C117" s="1153"/>
      <c r="D117" s="1896"/>
      <c r="E117" s="12"/>
      <c r="F117" s="12"/>
      <c r="G117" s="12"/>
      <c r="H117" s="12"/>
      <c r="I117" s="12"/>
      <c r="J117" s="12"/>
      <c r="K117" s="12"/>
      <c r="L117" s="12"/>
      <c r="M117" s="1154"/>
      <c r="N117" s="1154"/>
      <c r="O117" s="12"/>
      <c r="P117" s="12"/>
      <c r="Q117" s="12"/>
      <c r="R117" s="12"/>
      <c r="S117" s="12"/>
    </row>
    <row r="118" spans="1:19" hidden="1">
      <c r="A118" s="12"/>
      <c r="B118" s="12"/>
      <c r="C118" s="1153"/>
      <c r="D118" s="1896"/>
      <c r="E118" s="12"/>
      <c r="F118" s="12"/>
      <c r="G118" s="12"/>
      <c r="H118" s="12"/>
      <c r="I118" s="12"/>
      <c r="J118" s="12"/>
      <c r="K118" s="12"/>
      <c r="L118" s="12"/>
      <c r="M118" s="1154"/>
      <c r="N118" s="1154"/>
      <c r="O118" s="12"/>
      <c r="P118" s="12"/>
      <c r="Q118" s="12"/>
      <c r="R118" s="12"/>
      <c r="S118" s="12"/>
    </row>
    <row r="119" spans="1:19" hidden="1">
      <c r="A119" s="12"/>
      <c r="B119" s="12"/>
      <c r="C119" s="1153"/>
      <c r="D119" s="1896"/>
      <c r="E119" s="12"/>
      <c r="F119" s="12"/>
      <c r="G119" s="12"/>
      <c r="H119" s="12"/>
      <c r="I119" s="12"/>
      <c r="J119" s="12"/>
      <c r="K119" s="12"/>
      <c r="L119" s="12"/>
      <c r="M119" s="1154"/>
      <c r="N119" s="1154"/>
      <c r="O119" s="12"/>
      <c r="P119" s="12"/>
      <c r="Q119" s="12"/>
      <c r="R119" s="12"/>
      <c r="S119" s="12"/>
    </row>
    <row r="120" spans="1:19" hidden="1">
      <c r="A120" s="12"/>
      <c r="B120" s="12"/>
      <c r="C120" s="1153"/>
      <c r="D120" s="1896"/>
      <c r="E120" s="12"/>
      <c r="F120" s="12"/>
      <c r="G120" s="12"/>
      <c r="H120" s="12"/>
      <c r="I120" s="12"/>
      <c r="J120" s="12"/>
      <c r="K120" s="12"/>
      <c r="L120" s="12"/>
      <c r="M120" s="1154"/>
      <c r="N120" s="1154"/>
      <c r="O120" s="12"/>
      <c r="P120" s="12"/>
      <c r="Q120" s="12"/>
      <c r="R120" s="12"/>
      <c r="S120" s="12"/>
    </row>
    <row r="121" spans="1:19" hidden="1">
      <c r="A121" s="12"/>
      <c r="B121" s="12"/>
      <c r="C121" s="1153"/>
      <c r="D121" s="1896"/>
      <c r="E121" s="12"/>
      <c r="F121" s="12"/>
      <c r="G121" s="12"/>
      <c r="H121" s="12"/>
      <c r="I121" s="12"/>
      <c r="J121" s="12"/>
      <c r="K121" s="12"/>
      <c r="L121" s="12"/>
      <c r="M121" s="1154"/>
      <c r="N121" s="1154"/>
      <c r="O121" s="12"/>
      <c r="P121" s="12"/>
      <c r="Q121" s="12"/>
      <c r="R121" s="12"/>
      <c r="S121" s="12"/>
    </row>
    <row r="122" spans="1:19" hidden="1">
      <c r="A122" s="12"/>
      <c r="B122" s="12"/>
      <c r="C122" s="1153"/>
      <c r="D122" s="1896"/>
      <c r="E122" s="12"/>
      <c r="F122" s="12"/>
      <c r="G122" s="12"/>
      <c r="H122" s="12"/>
      <c r="I122" s="12"/>
      <c r="J122" s="12"/>
      <c r="K122" s="12"/>
      <c r="L122" s="12"/>
      <c r="M122" s="1154"/>
      <c r="N122" s="1154"/>
      <c r="O122" s="12"/>
      <c r="P122" s="12"/>
      <c r="Q122" s="12"/>
      <c r="R122" s="12"/>
      <c r="S122" s="12"/>
    </row>
    <row r="123" spans="1:19" hidden="1">
      <c r="A123" s="12"/>
      <c r="B123" s="12"/>
      <c r="C123" s="1153"/>
      <c r="D123" s="1896"/>
      <c r="E123" s="12"/>
      <c r="F123" s="12"/>
      <c r="G123" s="12"/>
      <c r="H123" s="12"/>
      <c r="I123" s="12"/>
      <c r="J123" s="12"/>
      <c r="K123" s="12"/>
      <c r="L123" s="12"/>
      <c r="M123" s="1154"/>
      <c r="N123" s="1154"/>
      <c r="O123" s="12"/>
      <c r="P123" s="12"/>
      <c r="Q123" s="12"/>
      <c r="R123" s="12"/>
      <c r="S123" s="12"/>
    </row>
    <row r="124" spans="1:19" hidden="1">
      <c r="A124" s="12"/>
      <c r="B124" s="12"/>
      <c r="C124" s="1153"/>
      <c r="D124" s="1896"/>
      <c r="E124" s="12"/>
      <c r="F124" s="12"/>
      <c r="G124" s="12"/>
      <c r="H124" s="12"/>
      <c r="I124" s="12"/>
      <c r="J124" s="12"/>
      <c r="K124" s="12"/>
      <c r="L124" s="12"/>
      <c r="M124" s="1154"/>
      <c r="N124" s="1154"/>
      <c r="O124" s="12"/>
      <c r="P124" s="12"/>
      <c r="Q124" s="12"/>
      <c r="R124" s="12"/>
      <c r="S124" s="12"/>
    </row>
    <row r="125" spans="1:19" hidden="1">
      <c r="A125" s="12"/>
      <c r="B125" s="12"/>
      <c r="C125" s="1153"/>
      <c r="D125" s="1896"/>
      <c r="E125" s="12"/>
      <c r="F125" s="12"/>
      <c r="G125" s="12"/>
      <c r="H125" s="12"/>
      <c r="I125" s="12"/>
      <c r="J125" s="12"/>
      <c r="K125" s="12"/>
      <c r="L125" s="12"/>
      <c r="M125" s="1154"/>
      <c r="N125" s="1154"/>
      <c r="O125" s="12"/>
      <c r="P125" s="12"/>
      <c r="Q125" s="12"/>
      <c r="R125" s="12"/>
      <c r="S125" s="12"/>
    </row>
    <row r="126" spans="1:19" hidden="1">
      <c r="A126" s="12"/>
      <c r="B126" s="12"/>
      <c r="C126" s="1153"/>
      <c r="D126" s="1896"/>
      <c r="E126" s="12"/>
      <c r="F126" s="12"/>
      <c r="G126" s="12"/>
      <c r="H126" s="12"/>
      <c r="I126" s="12"/>
      <c r="J126" s="12"/>
      <c r="K126" s="12"/>
      <c r="L126" s="12"/>
      <c r="M126" s="1154"/>
      <c r="N126" s="1154"/>
      <c r="O126" s="12"/>
      <c r="P126" s="12"/>
      <c r="Q126" s="12"/>
      <c r="R126" s="12"/>
      <c r="S126" s="12"/>
    </row>
    <row r="127" spans="1:19" hidden="1">
      <c r="A127" s="12"/>
      <c r="B127" s="12"/>
      <c r="C127" s="1153"/>
      <c r="D127" s="1896"/>
      <c r="E127" s="12"/>
      <c r="F127" s="12"/>
      <c r="G127" s="12"/>
      <c r="H127" s="12"/>
      <c r="I127" s="12"/>
      <c r="J127" s="12"/>
      <c r="K127" s="12"/>
      <c r="L127" s="12"/>
      <c r="M127" s="1154"/>
      <c r="N127" s="1154"/>
      <c r="O127" s="12"/>
      <c r="P127" s="12"/>
      <c r="Q127" s="12"/>
      <c r="R127" s="12"/>
      <c r="S127" s="12"/>
    </row>
    <row r="128" spans="1:19" hidden="1">
      <c r="A128" s="12"/>
      <c r="B128" s="12"/>
      <c r="C128" s="1153"/>
      <c r="D128" s="1896"/>
      <c r="E128" s="12"/>
      <c r="F128" s="12"/>
      <c r="G128" s="12"/>
      <c r="H128" s="12"/>
      <c r="I128" s="12"/>
      <c r="J128" s="12"/>
      <c r="K128" s="12"/>
      <c r="L128" s="12"/>
      <c r="M128" s="1154"/>
      <c r="N128" s="1154"/>
      <c r="O128" s="12"/>
      <c r="P128" s="12"/>
      <c r="Q128" s="12"/>
      <c r="R128" s="12"/>
      <c r="S128" s="12"/>
    </row>
    <row r="129" spans="3:14" s="12" customFormat="1" hidden="1">
      <c r="C129" s="1153"/>
      <c r="D129" s="1896"/>
      <c r="M129" s="1154"/>
      <c r="N129" s="1154"/>
    </row>
    <row r="130" spans="3:14" s="12" customFormat="1" hidden="1">
      <c r="C130" s="1153"/>
      <c r="D130" s="1896"/>
      <c r="M130" s="1154"/>
      <c r="N130" s="1154"/>
    </row>
    <row r="131" spans="3:14" s="12" customFormat="1" hidden="1">
      <c r="C131" s="1153"/>
      <c r="D131" s="1896"/>
      <c r="M131" s="1154"/>
      <c r="N131" s="1154"/>
    </row>
    <row r="132" spans="3:14" s="12" customFormat="1" hidden="1">
      <c r="C132" s="1153"/>
      <c r="D132" s="1896"/>
      <c r="M132" s="1154"/>
      <c r="N132" s="1154"/>
    </row>
    <row r="133" spans="3:14" s="12" customFormat="1" hidden="1">
      <c r="C133" s="1153"/>
      <c r="D133" s="1896"/>
      <c r="M133" s="1154"/>
      <c r="N133" s="1154"/>
    </row>
    <row r="134" spans="3:14" s="12" customFormat="1" hidden="1">
      <c r="C134" s="1153"/>
      <c r="D134" s="1896"/>
      <c r="M134" s="1154"/>
      <c r="N134" s="1154"/>
    </row>
    <row r="135" spans="3:14" s="12" customFormat="1" hidden="1">
      <c r="C135" s="1153"/>
      <c r="D135" s="1896"/>
      <c r="M135" s="1154"/>
      <c r="N135" s="1154"/>
    </row>
    <row r="136" spans="3:14" s="12" customFormat="1" hidden="1">
      <c r="C136" s="1153"/>
      <c r="D136" s="1896"/>
      <c r="M136" s="1154"/>
      <c r="N136" s="1154"/>
    </row>
    <row r="137" spans="3:14" s="12" customFormat="1" hidden="1">
      <c r="C137" s="1153"/>
      <c r="D137" s="1896"/>
      <c r="M137" s="1154"/>
      <c r="N137" s="1154"/>
    </row>
    <row r="138" spans="3:14" s="12" customFormat="1" hidden="1">
      <c r="C138" s="1153"/>
      <c r="D138" s="1896"/>
      <c r="M138" s="1154"/>
      <c r="N138" s="1154"/>
    </row>
    <row r="139" spans="3:14" s="12" customFormat="1" hidden="1">
      <c r="C139" s="1153"/>
      <c r="D139" s="1896"/>
      <c r="M139" s="1154"/>
      <c r="N139" s="1154"/>
    </row>
    <row r="140" spans="3:14" s="12" customFormat="1" hidden="1">
      <c r="C140" s="1153"/>
      <c r="D140" s="1896"/>
      <c r="M140" s="1154"/>
      <c r="N140" s="1154"/>
    </row>
    <row r="141" spans="3:14" s="12" customFormat="1" hidden="1">
      <c r="C141" s="1153"/>
      <c r="D141" s="1896"/>
      <c r="M141" s="1154"/>
      <c r="N141" s="1154"/>
    </row>
    <row r="142" spans="3:14" s="12" customFormat="1" hidden="1">
      <c r="C142" s="1153"/>
      <c r="D142" s="1896"/>
      <c r="M142" s="1154"/>
      <c r="N142" s="1154"/>
    </row>
    <row r="143" spans="3:14" s="12" customFormat="1" hidden="1">
      <c r="C143" s="1153"/>
      <c r="D143" s="1896"/>
      <c r="M143" s="1154"/>
      <c r="N143" s="1154"/>
    </row>
    <row r="144" spans="3:14" s="12" customFormat="1" hidden="1">
      <c r="C144" s="1153"/>
      <c r="D144" s="1896"/>
      <c r="M144" s="1154"/>
      <c r="N144" s="1154"/>
    </row>
    <row r="145" spans="3:14" s="12" customFormat="1" hidden="1">
      <c r="C145" s="1153"/>
      <c r="D145" s="1896"/>
      <c r="M145" s="1154"/>
      <c r="N145" s="1154"/>
    </row>
    <row r="146" spans="3:14" s="12" customFormat="1" hidden="1">
      <c r="C146" s="1153"/>
      <c r="D146" s="1896"/>
      <c r="M146" s="1154"/>
      <c r="N146" s="1154"/>
    </row>
    <row r="147" spans="3:14" s="12" customFormat="1" hidden="1">
      <c r="C147" s="1153"/>
      <c r="D147" s="1896"/>
      <c r="M147" s="1154"/>
      <c r="N147" s="1154"/>
    </row>
    <row r="148" spans="3:14" s="12" customFormat="1" hidden="1">
      <c r="C148" s="1153"/>
      <c r="D148" s="1896"/>
      <c r="M148" s="1154"/>
      <c r="N148" s="1154"/>
    </row>
    <row r="149" spans="3:14" s="12" customFormat="1" hidden="1">
      <c r="C149" s="1153"/>
      <c r="D149" s="1896"/>
      <c r="M149" s="1154"/>
      <c r="N149" s="1154"/>
    </row>
    <row r="150" spans="3:14" s="12" customFormat="1" hidden="1">
      <c r="C150" s="1153"/>
      <c r="D150" s="1896"/>
      <c r="M150" s="1154"/>
      <c r="N150" s="1154"/>
    </row>
    <row r="151" spans="3:14" s="12" customFormat="1" hidden="1">
      <c r="C151" s="1153"/>
      <c r="D151" s="1896"/>
      <c r="M151" s="1154"/>
      <c r="N151" s="1154"/>
    </row>
    <row r="152" spans="3:14" s="12" customFormat="1" hidden="1">
      <c r="C152" s="1153"/>
      <c r="D152" s="1896"/>
      <c r="M152" s="1154"/>
      <c r="N152" s="1154"/>
    </row>
    <row r="153" spans="3:14" s="12" customFormat="1" hidden="1">
      <c r="C153" s="1153"/>
      <c r="D153" s="1896"/>
      <c r="M153" s="1154"/>
      <c r="N153" s="1154"/>
    </row>
    <row r="154" spans="3:14" s="12" customFormat="1" hidden="1">
      <c r="C154" s="1153"/>
      <c r="D154" s="1896"/>
      <c r="M154" s="1154"/>
      <c r="N154" s="1154"/>
    </row>
    <row r="155" spans="3:14" s="12" customFormat="1" hidden="1">
      <c r="C155" s="1153"/>
      <c r="D155" s="1896"/>
      <c r="M155" s="1154"/>
      <c r="N155" s="1154"/>
    </row>
    <row r="156" spans="3:14" s="12" customFormat="1" hidden="1">
      <c r="C156" s="1153"/>
      <c r="D156" s="1896"/>
      <c r="M156" s="1154"/>
      <c r="N156" s="1154"/>
    </row>
    <row r="157" spans="3:14" s="12" customFormat="1" hidden="1">
      <c r="C157" s="1153"/>
      <c r="D157" s="1896"/>
      <c r="M157" s="1154"/>
      <c r="N157" s="1154"/>
    </row>
    <row r="158" spans="3:14" s="12" customFormat="1" hidden="1">
      <c r="C158" s="1153"/>
      <c r="D158" s="1896"/>
      <c r="M158" s="1154"/>
      <c r="N158" s="1154"/>
    </row>
    <row r="159" spans="3:14" s="12" customFormat="1" hidden="1">
      <c r="C159" s="1153"/>
      <c r="D159" s="1896"/>
      <c r="M159" s="1154"/>
      <c r="N159" s="1154"/>
    </row>
    <row r="160" spans="3:14" s="12" customFormat="1" hidden="1">
      <c r="C160" s="1153"/>
      <c r="D160" s="1896"/>
      <c r="M160" s="1154"/>
      <c r="N160" s="1154"/>
    </row>
    <row r="161" spans="3:14" s="12" customFormat="1" hidden="1">
      <c r="C161" s="1153"/>
      <c r="D161" s="1896"/>
      <c r="M161" s="1154"/>
      <c r="N161" s="1154"/>
    </row>
    <row r="162" spans="3:14" s="12" customFormat="1" hidden="1">
      <c r="C162" s="1153"/>
      <c r="D162" s="1896"/>
      <c r="M162" s="1154"/>
      <c r="N162" s="1154"/>
    </row>
    <row r="163" spans="3:14" s="12" customFormat="1" hidden="1">
      <c r="C163" s="1153"/>
      <c r="D163" s="1896"/>
      <c r="M163" s="1154"/>
      <c r="N163" s="1154"/>
    </row>
    <row r="164" spans="3:14" s="12" customFormat="1" hidden="1">
      <c r="C164" s="1153"/>
      <c r="D164" s="1896"/>
      <c r="M164" s="1154"/>
      <c r="N164" s="1154"/>
    </row>
    <row r="165" spans="3:14" s="12" customFormat="1" hidden="1">
      <c r="C165" s="1153"/>
      <c r="D165" s="1896"/>
      <c r="M165" s="1154"/>
      <c r="N165" s="1154"/>
    </row>
    <row r="166" spans="3:14" s="12" customFormat="1" hidden="1">
      <c r="C166" s="1153"/>
      <c r="D166" s="1896"/>
      <c r="M166" s="1154"/>
      <c r="N166" s="1154"/>
    </row>
    <row r="167" spans="3:14" s="12" customFormat="1" hidden="1">
      <c r="C167" s="1153"/>
      <c r="D167" s="1896"/>
      <c r="M167" s="1154"/>
      <c r="N167" s="1154"/>
    </row>
    <row r="168" spans="3:14" s="12" customFormat="1" hidden="1">
      <c r="C168" s="1153"/>
      <c r="D168" s="1896"/>
      <c r="M168" s="1154"/>
      <c r="N168" s="1154"/>
    </row>
    <row r="169" spans="3:14" s="12" customFormat="1" hidden="1">
      <c r="C169" s="1153"/>
      <c r="D169" s="1896"/>
      <c r="M169" s="1154"/>
      <c r="N169" s="1154"/>
    </row>
    <row r="170" spans="3:14" s="12" customFormat="1" hidden="1">
      <c r="C170" s="1153"/>
      <c r="D170" s="1896"/>
      <c r="M170" s="1154"/>
      <c r="N170" s="1154"/>
    </row>
    <row r="171" spans="3:14" s="12" customFormat="1" hidden="1">
      <c r="C171" s="1153"/>
      <c r="D171" s="1896"/>
      <c r="M171" s="1154"/>
      <c r="N171" s="1154"/>
    </row>
    <row r="172" spans="3:14" s="12" customFormat="1" hidden="1">
      <c r="C172" s="1153"/>
      <c r="D172" s="1896"/>
      <c r="M172" s="1154"/>
      <c r="N172" s="1154"/>
    </row>
    <row r="173" spans="3:14" s="12" customFormat="1" hidden="1">
      <c r="C173" s="1153"/>
      <c r="D173" s="1896"/>
      <c r="M173" s="1154"/>
      <c r="N173" s="1154"/>
    </row>
    <row r="174" spans="3:14" s="12" customFormat="1" hidden="1">
      <c r="C174" s="1153"/>
      <c r="D174" s="1896"/>
      <c r="M174" s="1154"/>
      <c r="N174" s="1154"/>
    </row>
    <row r="175" spans="3:14" s="12" customFormat="1" hidden="1">
      <c r="C175" s="1153"/>
      <c r="D175" s="1896"/>
      <c r="M175" s="1154"/>
      <c r="N175" s="1154"/>
    </row>
    <row r="176" spans="3:14" s="12" customFormat="1" hidden="1">
      <c r="C176" s="1153"/>
      <c r="D176" s="1896"/>
      <c r="M176" s="1154"/>
      <c r="N176" s="1154"/>
    </row>
    <row r="177" spans="3:14" s="12" customFormat="1" hidden="1">
      <c r="C177" s="1153"/>
      <c r="D177" s="1896"/>
      <c r="M177" s="1154"/>
      <c r="N177" s="1154"/>
    </row>
    <row r="178" spans="3:14" s="12" customFormat="1" hidden="1">
      <c r="C178" s="1153"/>
      <c r="D178" s="1896"/>
      <c r="M178" s="1154"/>
      <c r="N178" s="1154"/>
    </row>
    <row r="179" spans="3:14" s="12" customFormat="1" hidden="1">
      <c r="C179" s="1153"/>
      <c r="D179" s="1896"/>
      <c r="M179" s="1154"/>
      <c r="N179" s="1154"/>
    </row>
    <row r="180" spans="3:14" s="12" customFormat="1" hidden="1">
      <c r="C180" s="1153"/>
      <c r="D180" s="1896"/>
      <c r="M180" s="1154"/>
      <c r="N180" s="1154"/>
    </row>
    <row r="181" spans="3:14" s="12" customFormat="1" hidden="1">
      <c r="C181" s="1153"/>
      <c r="D181" s="1896"/>
      <c r="M181" s="1154"/>
      <c r="N181" s="1154"/>
    </row>
    <row r="182" spans="3:14" s="12" customFormat="1" hidden="1">
      <c r="C182" s="1153"/>
      <c r="D182" s="1896"/>
      <c r="M182" s="1154"/>
      <c r="N182" s="1154"/>
    </row>
    <row r="183" spans="3:14" s="12" customFormat="1" hidden="1">
      <c r="C183" s="1153"/>
      <c r="D183" s="1896"/>
      <c r="M183" s="1154"/>
      <c r="N183" s="1154"/>
    </row>
    <row r="184" spans="3:14" s="12" customFormat="1" hidden="1">
      <c r="C184" s="1153"/>
      <c r="D184" s="1896"/>
      <c r="M184" s="1154"/>
      <c r="N184" s="1154"/>
    </row>
    <row r="185" spans="3:14" s="12" customFormat="1" hidden="1">
      <c r="C185" s="1153"/>
      <c r="D185" s="1896"/>
      <c r="M185" s="1154"/>
      <c r="N185" s="1154"/>
    </row>
    <row r="186" spans="3:14" s="12" customFormat="1" hidden="1">
      <c r="C186" s="1153"/>
      <c r="D186" s="1896"/>
      <c r="M186" s="1154"/>
      <c r="N186" s="1154"/>
    </row>
    <row r="187" spans="3:14" s="12" customFormat="1" hidden="1">
      <c r="C187" s="1153"/>
      <c r="D187" s="1896"/>
      <c r="M187" s="1154"/>
      <c r="N187" s="1154"/>
    </row>
    <row r="188" spans="3:14" s="12" customFormat="1" hidden="1">
      <c r="C188" s="1153"/>
      <c r="D188" s="1896"/>
      <c r="M188" s="1154"/>
      <c r="N188" s="1154"/>
    </row>
    <row r="189" spans="3:14" s="12" customFormat="1" hidden="1">
      <c r="C189" s="1153"/>
      <c r="D189" s="1896"/>
      <c r="M189" s="1154"/>
      <c r="N189" s="1154"/>
    </row>
    <row r="190" spans="3:14" s="12" customFormat="1" hidden="1">
      <c r="C190" s="1153"/>
      <c r="D190" s="1896"/>
      <c r="M190" s="1154"/>
      <c r="N190" s="1154"/>
    </row>
    <row r="191" spans="3:14" s="12" customFormat="1" hidden="1">
      <c r="C191" s="1153"/>
      <c r="D191" s="1896"/>
      <c r="M191" s="1154"/>
      <c r="N191" s="1154"/>
    </row>
    <row r="192" spans="3:14" s="12" customFormat="1" hidden="1">
      <c r="C192" s="1153"/>
      <c r="D192" s="1896"/>
      <c r="M192" s="1154"/>
      <c r="N192" s="1154"/>
    </row>
    <row r="193" spans="2:14" s="12" customFormat="1" hidden="1">
      <c r="C193" s="1153"/>
      <c r="D193" s="1896"/>
      <c r="M193" s="1154"/>
      <c r="N193" s="1154"/>
    </row>
    <row r="194" spans="2:14" s="12" customFormat="1" hidden="1">
      <c r="C194" s="1153"/>
      <c r="D194" s="1896"/>
      <c r="M194" s="1154"/>
      <c r="N194" s="1154"/>
    </row>
    <row r="195" spans="2:14" s="12" customFormat="1" hidden="1">
      <c r="C195" s="1153"/>
      <c r="D195" s="1896"/>
      <c r="M195" s="1154"/>
      <c r="N195" s="1154"/>
    </row>
    <row r="196" spans="2:14" s="12" customFormat="1" hidden="1">
      <c r="C196" s="1153"/>
      <c r="D196" s="1896"/>
      <c r="M196" s="1154"/>
      <c r="N196" s="1154"/>
    </row>
    <row r="197" spans="2:14" s="12" customFormat="1" hidden="1">
      <c r="C197" s="1153"/>
      <c r="D197" s="1896"/>
      <c r="M197" s="1154"/>
      <c r="N197" s="1154"/>
    </row>
    <row r="198" spans="2:14" s="12" customFormat="1" hidden="1">
      <c r="C198" s="1153"/>
      <c r="D198" s="1896"/>
      <c r="M198" s="1154"/>
      <c r="N198" s="1154"/>
    </row>
    <row r="199" spans="2:14" s="12" customFormat="1" hidden="1">
      <c r="C199" s="1153"/>
      <c r="D199" s="1896"/>
      <c r="M199" s="1154"/>
      <c r="N199" s="1154"/>
    </row>
    <row r="200" spans="2:14" s="12" customFormat="1" hidden="1">
      <c r="C200" s="1153"/>
      <c r="D200" s="1896"/>
      <c r="M200" s="1154"/>
      <c r="N200" s="1154"/>
    </row>
    <row r="201" spans="2:14" s="12" customFormat="1" hidden="1">
      <c r="B201" s="1155"/>
      <c r="C201" s="1153"/>
      <c r="D201" s="1896"/>
      <c r="M201" s="1154"/>
      <c r="N201" s="1154"/>
    </row>
    <row r="202" spans="2:14" s="12" customFormat="1" hidden="1">
      <c r="B202" s="1155"/>
      <c r="C202" s="1153"/>
      <c r="D202" s="1896"/>
      <c r="M202" s="1154"/>
      <c r="N202" s="1154"/>
    </row>
    <row r="203" spans="2:14" s="12" customFormat="1" hidden="1">
      <c r="B203" s="1155"/>
      <c r="C203" s="1153"/>
      <c r="D203" s="1896"/>
      <c r="M203" s="1154"/>
      <c r="N203" s="1154"/>
    </row>
    <row r="204" spans="2:14" s="12" customFormat="1" hidden="1">
      <c r="B204" s="1155"/>
      <c r="C204" s="1153"/>
      <c r="D204" s="1896"/>
      <c r="M204" s="1154"/>
      <c r="N204" s="1154"/>
    </row>
    <row r="205" spans="2:14" s="12" customFormat="1" hidden="1">
      <c r="B205" s="1155"/>
      <c r="C205" s="1153"/>
      <c r="D205" s="1896"/>
      <c r="M205" s="1154"/>
      <c r="N205" s="1154"/>
    </row>
    <row r="206" spans="2:14" s="12" customFormat="1" hidden="1">
      <c r="B206" s="1155"/>
      <c r="C206" s="1153"/>
      <c r="D206" s="1896"/>
      <c r="M206" s="1154"/>
      <c r="N206" s="1154"/>
    </row>
    <row r="207" spans="2:14" s="12" customFormat="1" hidden="1">
      <c r="B207" s="1155"/>
      <c r="C207" s="1153"/>
      <c r="D207" s="1896"/>
      <c r="M207" s="1154"/>
      <c r="N207" s="1154"/>
    </row>
    <row r="208" spans="2:14" s="12" customFormat="1" hidden="1">
      <c r="B208" s="1155"/>
      <c r="C208" s="1153"/>
      <c r="D208" s="1896"/>
      <c r="M208" s="1154"/>
      <c r="N208" s="1154"/>
    </row>
    <row r="209" spans="2:14" s="12" customFormat="1" hidden="1">
      <c r="B209" s="1155"/>
      <c r="C209" s="1153"/>
      <c r="D209" s="1896"/>
      <c r="M209" s="1154"/>
      <c r="N209" s="1154"/>
    </row>
    <row r="210" spans="2:14" s="12" customFormat="1" hidden="1">
      <c r="B210" s="1155"/>
      <c r="C210" s="1153"/>
      <c r="D210" s="1896"/>
      <c r="M210" s="1154"/>
      <c r="N210" s="1154"/>
    </row>
    <row r="211" spans="2:14" s="12" customFormat="1" hidden="1">
      <c r="B211" s="1155"/>
      <c r="C211" s="1153"/>
      <c r="D211" s="1896"/>
      <c r="M211" s="1154"/>
      <c r="N211" s="1154"/>
    </row>
    <row r="212" spans="2:14" s="12" customFormat="1" hidden="1">
      <c r="B212" s="1155"/>
      <c r="C212" s="1153"/>
      <c r="D212" s="1896"/>
      <c r="M212" s="1154"/>
      <c r="N212" s="1154"/>
    </row>
    <row r="213" spans="2:14" s="12" customFormat="1" hidden="1">
      <c r="B213" s="1155"/>
      <c r="C213" s="1153"/>
      <c r="D213" s="1896"/>
      <c r="M213" s="1154"/>
      <c r="N213" s="1154"/>
    </row>
    <row r="214" spans="2:14" s="12" customFormat="1" hidden="1">
      <c r="B214" s="1155"/>
      <c r="C214" s="1153"/>
      <c r="D214" s="1896"/>
      <c r="M214" s="1154"/>
      <c r="N214" s="1154"/>
    </row>
    <row r="215" spans="2:14" s="12" customFormat="1" hidden="1">
      <c r="B215" s="1155"/>
      <c r="C215" s="1153"/>
      <c r="D215" s="1896"/>
      <c r="M215" s="1154"/>
      <c r="N215" s="1154"/>
    </row>
    <row r="216" spans="2:14" s="12" customFormat="1" hidden="1">
      <c r="B216" s="1155"/>
      <c r="C216" s="1153"/>
      <c r="D216" s="1896"/>
      <c r="M216" s="1154"/>
      <c r="N216" s="1154"/>
    </row>
    <row r="217" spans="2:14" s="12" customFormat="1" hidden="1">
      <c r="B217" s="1155"/>
      <c r="C217" s="1153"/>
      <c r="D217" s="1896"/>
      <c r="M217" s="1154"/>
      <c r="N217" s="1154"/>
    </row>
    <row r="218" spans="2:14" s="12" customFormat="1" hidden="1">
      <c r="C218" s="1153"/>
      <c r="D218" s="1896"/>
      <c r="M218" s="1154"/>
      <c r="N218" s="1154"/>
    </row>
    <row r="219" spans="2:14" s="12" customFormat="1" hidden="1">
      <c r="C219" s="1153"/>
      <c r="D219" s="1896"/>
      <c r="M219" s="1154"/>
      <c r="N219" s="1154"/>
    </row>
    <row r="220" spans="2:14" s="12" customFormat="1" hidden="1">
      <c r="C220" s="1153"/>
      <c r="D220" s="1896"/>
      <c r="M220" s="1154"/>
      <c r="N220" s="1154"/>
    </row>
    <row r="221" spans="2:14" s="12" customFormat="1" hidden="1">
      <c r="C221" s="1153"/>
      <c r="D221" s="1896"/>
      <c r="M221" s="1154"/>
      <c r="N221" s="1154"/>
    </row>
    <row r="222" spans="2:14" s="12" customFormat="1" hidden="1">
      <c r="C222" s="1153"/>
      <c r="D222" s="1896"/>
      <c r="M222" s="1154"/>
      <c r="N222" s="1154"/>
    </row>
    <row r="223" spans="2:14" s="12" customFormat="1" hidden="1">
      <c r="C223" s="1153"/>
      <c r="D223" s="1896"/>
      <c r="M223" s="1154"/>
      <c r="N223" s="1154"/>
    </row>
    <row r="224" spans="2:14" s="12" customFormat="1" hidden="1">
      <c r="C224" s="1153"/>
      <c r="D224" s="1896"/>
      <c r="M224" s="1154"/>
      <c r="N224" s="1154"/>
    </row>
    <row r="225" spans="3:14" s="12" customFormat="1" hidden="1">
      <c r="C225" s="1153"/>
      <c r="D225" s="1896"/>
      <c r="M225" s="1154"/>
      <c r="N225" s="1154"/>
    </row>
    <row r="226" spans="3:14" s="12" customFormat="1" hidden="1">
      <c r="C226" s="1153"/>
      <c r="D226" s="1896"/>
      <c r="M226" s="1154"/>
      <c r="N226" s="1154"/>
    </row>
    <row r="227" spans="3:14" s="12" customFormat="1" hidden="1">
      <c r="C227" s="1153"/>
      <c r="D227" s="1896"/>
      <c r="M227" s="1154"/>
      <c r="N227" s="1154"/>
    </row>
    <row r="228" spans="3:14" s="12" customFormat="1" hidden="1">
      <c r="C228" s="1153"/>
      <c r="D228" s="1896"/>
      <c r="M228" s="1154"/>
      <c r="N228" s="1154"/>
    </row>
    <row r="229" spans="3:14" s="12" customFormat="1" hidden="1">
      <c r="C229" s="1153"/>
      <c r="D229" s="1896"/>
      <c r="M229" s="1154"/>
      <c r="N229" s="1154"/>
    </row>
    <row r="230" spans="3:14" s="12" customFormat="1" hidden="1">
      <c r="C230" s="1153"/>
      <c r="D230" s="1896"/>
      <c r="M230" s="1154"/>
      <c r="N230" s="1154"/>
    </row>
    <row r="231" spans="3:14" s="12" customFormat="1" hidden="1">
      <c r="C231" s="1153"/>
      <c r="D231" s="1896"/>
      <c r="M231" s="1154"/>
      <c r="N231" s="1154"/>
    </row>
    <row r="232" spans="3:14" s="12" customFormat="1" hidden="1">
      <c r="C232" s="1153"/>
      <c r="D232" s="1896"/>
      <c r="M232" s="1154"/>
      <c r="N232" s="1154"/>
    </row>
    <row r="233" spans="3:14" s="12" customFormat="1" hidden="1">
      <c r="C233" s="1153"/>
      <c r="D233" s="1896"/>
      <c r="M233" s="1154"/>
      <c r="N233" s="1154"/>
    </row>
    <row r="234" spans="3:14" s="12" customFormat="1" hidden="1">
      <c r="C234" s="1153"/>
      <c r="D234" s="1896"/>
      <c r="M234" s="1154"/>
      <c r="N234" s="1154"/>
    </row>
    <row r="235" spans="3:14" s="12" customFormat="1" hidden="1">
      <c r="C235" s="1153"/>
      <c r="D235" s="1896"/>
      <c r="M235" s="1154"/>
      <c r="N235" s="1154"/>
    </row>
    <row r="236" spans="3:14" s="12" customFormat="1" hidden="1">
      <c r="C236" s="1153"/>
      <c r="D236" s="1896"/>
      <c r="M236" s="1154"/>
      <c r="N236" s="1154"/>
    </row>
    <row r="237" spans="3:14" s="12" customFormat="1" hidden="1">
      <c r="C237" s="1153"/>
      <c r="D237" s="1896"/>
      <c r="M237" s="1154"/>
      <c r="N237" s="1154"/>
    </row>
    <row r="238" spans="3:14" s="12" customFormat="1" hidden="1">
      <c r="C238" s="1153"/>
      <c r="D238" s="1896"/>
      <c r="M238" s="1154"/>
      <c r="N238" s="1154"/>
    </row>
    <row r="239" spans="3:14" s="12" customFormat="1" hidden="1">
      <c r="C239" s="1153"/>
      <c r="D239" s="1896"/>
      <c r="M239" s="1154"/>
      <c r="N239" s="1154"/>
    </row>
    <row r="240" spans="3:14" s="12" customFormat="1" hidden="1">
      <c r="C240" s="1153"/>
      <c r="D240" s="1896"/>
      <c r="M240" s="1154"/>
      <c r="N240" s="1154"/>
    </row>
    <row r="241" spans="3:14" s="12" customFormat="1" hidden="1">
      <c r="C241" s="1153"/>
      <c r="D241" s="1896"/>
      <c r="M241" s="1154"/>
      <c r="N241" s="1154"/>
    </row>
    <row r="242" spans="3:14" s="12" customFormat="1" hidden="1">
      <c r="C242" s="1153"/>
      <c r="D242" s="1896"/>
      <c r="M242" s="1154"/>
      <c r="N242" s="1154"/>
    </row>
    <row r="243" spans="3:14" s="12" customFormat="1" hidden="1">
      <c r="C243" s="1153"/>
      <c r="D243" s="1896"/>
      <c r="M243" s="1154"/>
      <c r="N243" s="1154"/>
    </row>
    <row r="244" spans="3:14" s="12" customFormat="1" hidden="1">
      <c r="C244" s="1153"/>
      <c r="D244" s="1896"/>
      <c r="M244" s="1154"/>
      <c r="N244" s="1154"/>
    </row>
    <row r="245" spans="3:14" s="12" customFormat="1" hidden="1">
      <c r="C245" s="1153"/>
      <c r="D245" s="1896"/>
      <c r="M245" s="1154"/>
      <c r="N245" s="1154"/>
    </row>
    <row r="246" spans="3:14" s="12" customFormat="1" hidden="1">
      <c r="C246" s="1153"/>
      <c r="D246" s="1896"/>
      <c r="M246" s="1154"/>
      <c r="N246" s="1154"/>
    </row>
    <row r="247" spans="3:14" s="12" customFormat="1" hidden="1">
      <c r="C247" s="1153"/>
      <c r="D247" s="1896"/>
      <c r="M247" s="1154"/>
      <c r="N247" s="1154"/>
    </row>
    <row r="248" spans="3:14" s="12" customFormat="1" hidden="1">
      <c r="C248" s="1153"/>
      <c r="D248" s="1896"/>
      <c r="M248" s="1154"/>
      <c r="N248" s="1154"/>
    </row>
    <row r="249" spans="3:14" s="12" customFormat="1" hidden="1">
      <c r="C249" s="1153"/>
      <c r="D249" s="1896"/>
      <c r="M249" s="1154"/>
      <c r="N249" s="1154"/>
    </row>
    <row r="250" spans="3:14" s="12" customFormat="1" hidden="1">
      <c r="C250" s="1153"/>
      <c r="D250" s="1896"/>
      <c r="M250" s="1154"/>
      <c r="N250" s="1154"/>
    </row>
    <row r="251" spans="3:14" s="12" customFormat="1" hidden="1">
      <c r="C251" s="1153"/>
      <c r="D251" s="1896"/>
      <c r="M251" s="1154"/>
      <c r="N251" s="1154"/>
    </row>
    <row r="252" spans="3:14" s="12" customFormat="1" hidden="1">
      <c r="C252" s="1153"/>
      <c r="D252" s="1896"/>
      <c r="M252" s="1154"/>
      <c r="N252" s="1154"/>
    </row>
    <row r="253" spans="3:14" s="12" customFormat="1" hidden="1">
      <c r="C253" s="1153"/>
      <c r="D253" s="1896"/>
      <c r="M253" s="1154"/>
      <c r="N253" s="1154"/>
    </row>
    <row r="254" spans="3:14" s="12" customFormat="1" hidden="1">
      <c r="C254" s="1153"/>
      <c r="D254" s="1896"/>
      <c r="M254" s="1154"/>
      <c r="N254" s="1154"/>
    </row>
    <row r="255" spans="3:14" s="12" customFormat="1" hidden="1">
      <c r="C255" s="1153"/>
      <c r="D255" s="1896"/>
      <c r="M255" s="1154"/>
      <c r="N255" s="1154"/>
    </row>
    <row r="256" spans="3:14" s="12" customFormat="1" hidden="1">
      <c r="C256" s="1153"/>
      <c r="D256" s="1896"/>
      <c r="M256" s="1154"/>
      <c r="N256" s="1154"/>
    </row>
    <row r="257" spans="3:14" s="12" customFormat="1" hidden="1">
      <c r="C257" s="1153"/>
      <c r="D257" s="1896"/>
      <c r="M257" s="1154"/>
      <c r="N257" s="1154"/>
    </row>
    <row r="258" spans="3:14" s="12" customFormat="1" hidden="1">
      <c r="C258" s="1153"/>
      <c r="D258" s="1896"/>
      <c r="M258" s="1154"/>
      <c r="N258" s="1154"/>
    </row>
    <row r="259" spans="3:14" s="12" customFormat="1" hidden="1">
      <c r="C259" s="1153"/>
      <c r="D259" s="1896"/>
      <c r="M259" s="1154"/>
      <c r="N259" s="1154"/>
    </row>
    <row r="260" spans="3:14" s="12" customFormat="1" hidden="1">
      <c r="C260" s="1153"/>
      <c r="D260" s="1896"/>
      <c r="M260" s="1154"/>
      <c r="N260" s="1154"/>
    </row>
    <row r="261" spans="3:14" s="12" customFormat="1" hidden="1">
      <c r="C261" s="1153"/>
      <c r="D261" s="1896"/>
      <c r="M261" s="1154"/>
      <c r="N261" s="1154"/>
    </row>
    <row r="262" spans="3:14" s="12" customFormat="1" hidden="1">
      <c r="C262" s="1153"/>
      <c r="D262" s="1896"/>
      <c r="M262" s="1154"/>
      <c r="N262" s="1154"/>
    </row>
    <row r="263" spans="3:14" s="12" customFormat="1" hidden="1">
      <c r="C263" s="1153"/>
      <c r="D263" s="1896"/>
      <c r="M263" s="1154"/>
      <c r="N263" s="1154"/>
    </row>
    <row r="264" spans="3:14" s="12" customFormat="1" hidden="1">
      <c r="C264" s="1153"/>
      <c r="D264" s="1896"/>
      <c r="M264" s="1154"/>
      <c r="N264" s="1154"/>
    </row>
    <row r="265" spans="3:14" s="12" customFormat="1" hidden="1">
      <c r="C265" s="1153"/>
      <c r="D265" s="1896"/>
      <c r="M265" s="1154"/>
      <c r="N265" s="1154"/>
    </row>
    <row r="266" spans="3:14" s="12" customFormat="1" hidden="1">
      <c r="C266" s="1153"/>
      <c r="D266" s="1896"/>
      <c r="M266" s="1154"/>
      <c r="N266" s="1154"/>
    </row>
    <row r="267" spans="3:14" s="12" customFormat="1" hidden="1">
      <c r="C267" s="1153"/>
      <c r="D267" s="1896"/>
      <c r="M267" s="1154"/>
      <c r="N267" s="1154"/>
    </row>
    <row r="268" spans="3:14" s="12" customFormat="1" hidden="1">
      <c r="C268" s="1153"/>
      <c r="D268" s="1896"/>
      <c r="M268" s="1154"/>
      <c r="N268" s="1154"/>
    </row>
    <row r="269" spans="3:14" s="12" customFormat="1" hidden="1">
      <c r="C269" s="1153"/>
      <c r="D269" s="1896"/>
      <c r="M269" s="1154"/>
      <c r="N269" s="1154"/>
    </row>
    <row r="270" spans="3:14" s="12" customFormat="1" hidden="1">
      <c r="C270" s="1153"/>
      <c r="D270" s="1896"/>
      <c r="M270" s="1154"/>
      <c r="N270" s="1154"/>
    </row>
    <row r="271" spans="3:14" s="12" customFormat="1" hidden="1">
      <c r="C271" s="1153"/>
      <c r="D271" s="1896"/>
      <c r="M271" s="1154"/>
      <c r="N271" s="1154"/>
    </row>
    <row r="272" spans="3:14" s="12" customFormat="1" hidden="1">
      <c r="C272" s="1153"/>
      <c r="D272" s="1896"/>
      <c r="M272" s="1154"/>
      <c r="N272" s="1154"/>
    </row>
    <row r="273" spans="3:14" s="12" customFormat="1" hidden="1">
      <c r="C273" s="1153"/>
      <c r="D273" s="1896"/>
      <c r="M273" s="1154"/>
      <c r="N273" s="1154"/>
    </row>
    <row r="274" spans="3:14" s="12" customFormat="1" hidden="1">
      <c r="C274" s="1153"/>
      <c r="D274" s="1896"/>
      <c r="M274" s="1154"/>
      <c r="N274" s="1154"/>
    </row>
    <row r="275" spans="3:14" s="12" customFormat="1" hidden="1">
      <c r="C275" s="1153"/>
      <c r="D275" s="1896"/>
      <c r="M275" s="1154"/>
      <c r="N275" s="1154"/>
    </row>
    <row r="276" spans="3:14" s="12" customFormat="1" hidden="1">
      <c r="C276" s="1153"/>
      <c r="D276" s="1896"/>
      <c r="M276" s="1154"/>
      <c r="N276" s="1154"/>
    </row>
    <row r="277" spans="3:14" s="12" customFormat="1" hidden="1">
      <c r="C277" s="1153"/>
      <c r="D277" s="1896"/>
      <c r="M277" s="1154"/>
      <c r="N277" s="1154"/>
    </row>
    <row r="278" spans="3:14" s="12" customFormat="1" hidden="1">
      <c r="C278" s="1153"/>
      <c r="D278" s="1896"/>
      <c r="M278" s="1154"/>
      <c r="N278" s="1154"/>
    </row>
    <row r="279" spans="3:14" s="12" customFormat="1" hidden="1">
      <c r="C279" s="1153"/>
      <c r="D279" s="1896"/>
      <c r="M279" s="1154"/>
      <c r="N279" s="1154"/>
    </row>
    <row r="280" spans="3:14" s="12" customFormat="1" hidden="1">
      <c r="C280" s="1153"/>
      <c r="D280" s="1896"/>
      <c r="M280" s="1154"/>
      <c r="N280" s="1154"/>
    </row>
    <row r="281" spans="3:14" s="12" customFormat="1" hidden="1">
      <c r="C281" s="1153"/>
      <c r="D281" s="1896"/>
      <c r="M281" s="1154"/>
      <c r="N281" s="1154"/>
    </row>
    <row r="282" spans="3:14" s="12" customFormat="1" hidden="1">
      <c r="C282" s="1153"/>
      <c r="D282" s="1896"/>
      <c r="M282" s="1154"/>
      <c r="N282" s="1154"/>
    </row>
    <row r="283" spans="3:14" s="12" customFormat="1" hidden="1">
      <c r="C283" s="1153"/>
      <c r="D283" s="1896"/>
      <c r="M283" s="1154"/>
      <c r="N283" s="1154"/>
    </row>
    <row r="284" spans="3:14" s="12" customFormat="1" hidden="1">
      <c r="C284" s="1153"/>
      <c r="D284" s="1896"/>
      <c r="M284" s="1154"/>
      <c r="N284" s="1154"/>
    </row>
    <row r="285" spans="3:14" s="12" customFormat="1" hidden="1">
      <c r="C285" s="1153"/>
      <c r="D285" s="1896"/>
      <c r="M285" s="1154"/>
      <c r="N285" s="1154"/>
    </row>
    <row r="286" spans="3:14" s="12" customFormat="1" hidden="1">
      <c r="C286" s="1153"/>
      <c r="D286" s="1896"/>
      <c r="M286" s="1154"/>
      <c r="N286" s="1154"/>
    </row>
    <row r="287" spans="3:14" s="12" customFormat="1" hidden="1">
      <c r="C287" s="1153"/>
      <c r="D287" s="1896"/>
      <c r="M287" s="1154"/>
      <c r="N287" s="1154"/>
    </row>
    <row r="288" spans="3:14" s="12" customFormat="1" hidden="1">
      <c r="C288" s="1153"/>
      <c r="D288" s="1896"/>
      <c r="M288" s="1154"/>
      <c r="N288" s="1154"/>
    </row>
    <row r="289" spans="3:14" s="12" customFormat="1" hidden="1">
      <c r="C289" s="1153"/>
      <c r="D289" s="1896"/>
      <c r="M289" s="1154"/>
      <c r="N289" s="1154"/>
    </row>
    <row r="290" spans="3:14" s="12" customFormat="1" hidden="1">
      <c r="C290" s="1153"/>
      <c r="D290" s="1896"/>
      <c r="M290" s="1154"/>
      <c r="N290" s="1154"/>
    </row>
    <row r="291" spans="3:14" s="12" customFormat="1" hidden="1">
      <c r="C291" s="1153"/>
      <c r="D291" s="1896"/>
      <c r="M291" s="1154"/>
      <c r="N291" s="1154"/>
    </row>
    <row r="292" spans="3:14" s="12" customFormat="1" hidden="1">
      <c r="C292" s="1153"/>
      <c r="D292" s="1896"/>
      <c r="M292" s="1154"/>
      <c r="N292" s="1154"/>
    </row>
    <row r="293" spans="3:14" s="12" customFormat="1" hidden="1">
      <c r="C293" s="1153"/>
      <c r="D293" s="1896"/>
      <c r="M293" s="1154"/>
      <c r="N293" s="1154"/>
    </row>
  </sheetData>
  <sheetProtection formatCells="0" formatColumns="0" formatRows="0"/>
  <customSheetViews>
    <customSheetView guid="{F416BD5B-C3AD-4F61-AAB2-55950A9B7E72}" fitToPage="1" hiddenRows="1">
      <pane xSplit="8" ySplit="9" topLeftCell="I34" activePane="bottomRight" state="frozen"/>
      <selection pane="bottomRight" activeCell="I38" sqref="I38"/>
      <pageMargins left="0" right="0" top="0" bottom="0" header="0" footer="0"/>
      <pageSetup paperSize="9" scale="68" fitToHeight="0" orientation="landscape" r:id="rId1"/>
    </customSheetView>
    <customSheetView guid="{E14211BF-3959-45CF-A937-AD36AACCEFAC}" showGridLines="0" fitToPage="1" hiddenRows="1">
      <pane xSplit="7" ySplit="9" topLeftCell="H13" activePane="bottomRight" state="frozen"/>
      <selection pane="bottomRight" activeCell="I31" sqref="I31"/>
      <pageMargins left="0" right="0" top="0" bottom="0" header="0" footer="0"/>
      <pageSetup paperSize="9" scale="68" fitToHeight="0" orientation="landscape" r:id="rId2"/>
    </customSheetView>
    <customSheetView guid="{DD364770-73A1-4C6D-9516-629A57F0EB18}" showGridLines="0" fitToPage="1" hiddenRows="1">
      <pane xSplit="7" ySplit="8" topLeftCell="J9" activePane="bottomRight" state="frozen"/>
      <selection pane="bottomRight" activeCell="R11" sqref="R11"/>
      <pageMargins left="0" right="0" top="0" bottom="0" header="0" footer="0"/>
      <pageSetup paperSize="9" scale="68" fitToHeight="0" orientation="landscape" r:id="rId3"/>
    </customSheetView>
    <customSheetView guid="{41E394DC-1FDD-4D1F-8620-137B7012DC10}" showGridLines="0" fitToPage="1" hiddenRows="1">
      <pane xSplit="7" ySplit="9" topLeftCell="H28" activePane="bottomRight" state="frozen"/>
      <selection pane="bottomRight" activeCell="I31" sqref="I31"/>
      <pageMargins left="0" right="0" top="0" bottom="0" header="0" footer="0"/>
      <pageSetup paperSize="9" scale="68" fitToHeight="0" orientation="landscape" r:id="rId4"/>
    </customSheetView>
    <customSheetView guid="{CC70D5D3-3A1F-46AA-BDCE-F692C2C36BEE}" fitToPage="1" hiddenRows="1">
      <selection activeCell="P3" sqref="P3"/>
      <pageMargins left="0" right="0" top="0" bottom="0" header="0" footer="0"/>
      <pageSetup paperSize="9" scale="58" fitToHeight="0" orientation="landscape" r:id="rId5"/>
    </customSheetView>
  </customSheetViews>
  <mergeCells count="8">
    <mergeCell ref="I6:L6"/>
    <mergeCell ref="O6:P6"/>
    <mergeCell ref="C7:H7"/>
    <mergeCell ref="C8:H8"/>
    <mergeCell ref="C4:E4"/>
    <mergeCell ref="F4:H4"/>
    <mergeCell ref="C5:E5"/>
    <mergeCell ref="F5:H5"/>
  </mergeCells>
  <hyperlinks>
    <hyperlink ref="Q2" location="Index!A1" display="Index" xr:uid="{4DD3F5A4-7EEC-4F83-AA8E-A6C79DDA253D}"/>
  </hyperlinks>
  <pageMargins left="0.25" right="0.25" top="0.75" bottom="0.75" header="0.3" footer="0.3"/>
  <pageSetup paperSize="9" scale="58" fitToHeight="0" orientation="landscape" r:id="rId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tabColor rgb="FF7030A0"/>
    <pageSetUpPr fitToPage="1"/>
  </sheetPr>
  <dimension ref="A1:T105"/>
  <sheetViews>
    <sheetView topLeftCell="C1" zoomScale="70" zoomScaleNormal="70" workbookViewId="0">
      <selection activeCell="S1" sqref="S1"/>
    </sheetView>
  </sheetViews>
  <sheetFormatPr defaultColWidth="0" defaultRowHeight="13.2" zeroHeight="1"/>
  <cols>
    <col min="1" max="1" width="9.109375" style="99" hidden="1" customWidth="1"/>
    <col min="2" max="2" width="9.109375" style="1093" hidden="1" customWidth="1"/>
    <col min="3" max="3" width="2.6640625" style="1093" customWidth="1"/>
    <col min="4" max="4" width="7.44140625" style="1093" customWidth="1"/>
    <col min="5" max="5" width="17.109375" style="99" customWidth="1"/>
    <col min="6" max="6" width="75.109375" style="99" customWidth="1"/>
    <col min="7" max="7" width="12.44140625" style="99" customWidth="1"/>
    <col min="8" max="8" width="15.33203125" style="99" customWidth="1"/>
    <col min="9" max="10" width="18.88671875" style="99" customWidth="1"/>
    <col min="11" max="11" width="18.109375" style="99" bestFit="1" customWidth="1"/>
    <col min="12" max="13" width="18.109375" style="99" customWidth="1"/>
    <col min="14" max="15" width="13.44140625" style="99" customWidth="1"/>
    <col min="16" max="16" width="13.6640625" style="99" customWidth="1"/>
    <col min="17" max="17" width="4.5546875" style="99" customWidth="1"/>
    <col min="18" max="18" width="15.88671875" style="99" bestFit="1" customWidth="1"/>
    <col min="19" max="19" width="9.109375" style="99" customWidth="1"/>
    <col min="20" max="20" width="3.88671875" style="99" customWidth="1"/>
    <col min="21" max="16384" width="9.109375" style="99" hidden="1"/>
  </cols>
  <sheetData>
    <row r="1" spans="1:20">
      <c r="A1" s="164"/>
      <c r="B1" s="179"/>
      <c r="C1" s="179"/>
      <c r="D1" s="179"/>
      <c r="E1" s="164"/>
      <c r="F1" s="164"/>
      <c r="G1" s="164"/>
      <c r="H1" s="164"/>
      <c r="I1" s="164"/>
      <c r="J1" s="164"/>
      <c r="K1" s="164"/>
      <c r="L1" s="164"/>
      <c r="M1" s="164"/>
      <c r="N1" s="164"/>
      <c r="O1" s="164"/>
      <c r="P1" s="164"/>
      <c r="Q1" s="164"/>
      <c r="R1" s="164"/>
      <c r="S1" s="164"/>
      <c r="T1" s="164"/>
    </row>
    <row r="2" spans="1:20" ht="13.8" thickBot="1">
      <c r="A2" s="164"/>
      <c r="B2" s="210"/>
      <c r="C2" s="179"/>
      <c r="D2" s="144" t="s">
        <v>244</v>
      </c>
      <c r="E2" s="121"/>
      <c r="F2" s="121"/>
      <c r="G2" s="121"/>
      <c r="H2" s="121"/>
      <c r="I2" s="121"/>
      <c r="J2" s="121"/>
      <c r="K2" s="121"/>
      <c r="L2" s="121"/>
      <c r="M2" s="121"/>
      <c r="N2" s="121"/>
      <c r="O2" s="121"/>
      <c r="P2" s="121"/>
      <c r="Q2" s="121"/>
      <c r="R2" s="121"/>
      <c r="S2" s="2204" t="s">
        <v>1</v>
      </c>
      <c r="T2" s="164"/>
    </row>
    <row r="3" spans="1:20" s="1113" customFormat="1" ht="16.2" thickBot="1">
      <c r="A3" s="202"/>
      <c r="B3" s="160"/>
      <c r="C3" s="178"/>
      <c r="D3" s="160"/>
      <c r="E3" s="4961" t="s">
        <v>3527</v>
      </c>
      <c r="F3" s="6406"/>
      <c r="G3" s="119"/>
      <c r="H3" s="119"/>
      <c r="I3" s="160"/>
      <c r="J3" s="160"/>
      <c r="K3" s="160"/>
      <c r="L3" s="160"/>
      <c r="M3" s="160"/>
      <c r="N3" s="160"/>
      <c r="O3" s="160"/>
      <c r="P3" s="39"/>
      <c r="Q3" s="213"/>
      <c r="R3" s="213"/>
      <c r="S3" s="213"/>
      <c r="T3" s="202"/>
    </row>
    <row r="4" spans="1:20" s="1113" customFormat="1" ht="15.6">
      <c r="A4" s="202"/>
      <c r="B4" s="160"/>
      <c r="C4" s="178"/>
      <c r="D4" s="160"/>
      <c r="E4" s="4439" t="s">
        <v>723</v>
      </c>
      <c r="F4" s="6407" t="str">
        <f>J!E4</f>
        <v>ABC Company</v>
      </c>
      <c r="G4" s="618"/>
      <c r="H4" s="618"/>
      <c r="I4" s="160"/>
      <c r="J4" s="160"/>
      <c r="K4" s="160"/>
      <c r="L4" s="160"/>
      <c r="M4" s="160"/>
      <c r="N4" s="160"/>
      <c r="O4" s="160"/>
      <c r="P4" s="160"/>
      <c r="Q4" s="213"/>
      <c r="R4" s="213"/>
      <c r="S4" s="213"/>
      <c r="T4" s="202"/>
    </row>
    <row r="5" spans="1:20" s="1113" customFormat="1" ht="16.2" thickBot="1">
      <c r="A5" s="202"/>
      <c r="B5" s="160"/>
      <c r="C5" s="178"/>
      <c r="D5" s="160"/>
      <c r="E5" s="4443" t="s">
        <v>724</v>
      </c>
      <c r="F5" s="2563" t="str">
        <f>J!E5</f>
        <v>31 December 202x</v>
      </c>
      <c r="G5" s="619"/>
      <c r="H5" s="619"/>
      <c r="I5" s="160"/>
      <c r="J5" s="160"/>
      <c r="K5" s="160"/>
      <c r="L5" s="160"/>
      <c r="M5" s="160"/>
      <c r="N5" s="160"/>
      <c r="O5" s="160"/>
      <c r="P5" s="160"/>
      <c r="Q5" s="213"/>
      <c r="R5" s="213"/>
      <c r="S5" s="213"/>
      <c r="T5" s="202"/>
    </row>
    <row r="6" spans="1:20">
      <c r="A6" s="164"/>
      <c r="B6" s="213"/>
      <c r="C6" s="202"/>
      <c r="D6" s="213"/>
      <c r="E6" s="121"/>
      <c r="F6" s="121"/>
      <c r="G6" s="121"/>
      <c r="H6" s="121"/>
      <c r="I6" s="121"/>
      <c r="J6" s="121"/>
      <c r="K6" s="121"/>
      <c r="L6" s="121"/>
      <c r="M6" s="121"/>
      <c r="N6" s="121"/>
      <c r="O6" s="121"/>
      <c r="P6" s="121"/>
      <c r="Q6" s="121"/>
      <c r="R6" s="121"/>
      <c r="S6" s="121"/>
      <c r="T6" s="164"/>
    </row>
    <row r="7" spans="1:20" ht="13.8" thickBot="1">
      <c r="A7" s="164"/>
      <c r="B7" s="210"/>
      <c r="C7" s="179"/>
      <c r="D7" s="210"/>
      <c r="E7" s="214"/>
      <c r="F7" s="214"/>
      <c r="G7" s="214"/>
      <c r="H7" s="214"/>
      <c r="I7" s="214"/>
      <c r="J7" s="214"/>
      <c r="K7" s="214"/>
      <c r="L7" s="214"/>
      <c r="M7" s="214"/>
      <c r="N7" s="214"/>
      <c r="O7" s="214"/>
      <c r="P7" s="214"/>
      <c r="Q7" s="121"/>
      <c r="R7" s="121"/>
      <c r="S7" s="121"/>
      <c r="T7" s="164"/>
    </row>
    <row r="8" spans="1:20" ht="15" customHeight="1" thickBot="1">
      <c r="A8" s="164"/>
      <c r="B8" s="210"/>
      <c r="C8" s="179"/>
      <c r="D8" s="210"/>
      <c r="E8" s="8754" t="s">
        <v>2924</v>
      </c>
      <c r="F8" s="8755"/>
      <c r="G8" s="8657" t="s">
        <v>2516</v>
      </c>
      <c r="H8" s="8657"/>
      <c r="I8" s="8657"/>
      <c r="J8" s="8657"/>
      <c r="K8" s="8657"/>
      <c r="L8" s="8657"/>
      <c r="M8" s="8657"/>
      <c r="N8" s="8657"/>
      <c r="O8" s="8657"/>
      <c r="P8" s="8658"/>
      <c r="R8" s="213"/>
      <c r="T8" s="164"/>
    </row>
    <row r="9" spans="1:20" ht="15" customHeight="1">
      <c r="A9" s="164"/>
      <c r="B9" s="210"/>
      <c r="C9" s="179"/>
      <c r="D9" s="210"/>
      <c r="E9" s="8756"/>
      <c r="F9" s="8757"/>
      <c r="G9" s="6167" t="s">
        <v>1713</v>
      </c>
      <c r="H9" s="148" t="s">
        <v>1709</v>
      </c>
      <c r="I9" s="6167" t="s">
        <v>1709</v>
      </c>
      <c r="J9" s="148" t="s">
        <v>1709</v>
      </c>
      <c r="K9" s="6168" t="s">
        <v>2923</v>
      </c>
      <c r="L9" s="6168"/>
      <c r="M9" s="6168"/>
      <c r="N9" s="153"/>
      <c r="O9" s="6168"/>
      <c r="P9" s="423" t="s">
        <v>1710</v>
      </c>
      <c r="Q9" s="121"/>
      <c r="R9" s="5014" t="s">
        <v>2947</v>
      </c>
      <c r="S9" s="121"/>
      <c r="T9" s="164"/>
    </row>
    <row r="10" spans="1:20">
      <c r="A10" s="164"/>
      <c r="B10" s="210"/>
      <c r="C10" s="179"/>
      <c r="D10" s="210"/>
      <c r="E10" s="8756"/>
      <c r="F10" s="8757"/>
      <c r="G10" s="2013" t="s">
        <v>2925</v>
      </c>
      <c r="H10" s="148" t="s">
        <v>1714</v>
      </c>
      <c r="I10" s="2013" t="s">
        <v>1720</v>
      </c>
      <c r="J10" s="148" t="s">
        <v>1714</v>
      </c>
      <c r="K10" s="2014" t="s">
        <v>2928</v>
      </c>
      <c r="L10" s="2013" t="s">
        <v>2747</v>
      </c>
      <c r="M10" s="2013" t="s">
        <v>2808</v>
      </c>
      <c r="N10" s="1587" t="s">
        <v>2671</v>
      </c>
      <c r="O10" s="1608" t="s">
        <v>1717</v>
      </c>
      <c r="P10" s="423" t="s">
        <v>1718</v>
      </c>
      <c r="Q10" s="121"/>
      <c r="R10" s="4773" t="s">
        <v>2948</v>
      </c>
      <c r="S10" s="121"/>
      <c r="T10" s="164"/>
    </row>
    <row r="11" spans="1:20">
      <c r="A11" s="164"/>
      <c r="B11" s="210"/>
      <c r="C11" s="179"/>
      <c r="D11" s="210"/>
      <c r="E11" s="8756"/>
      <c r="F11" s="8757"/>
      <c r="G11" s="2013" t="s">
        <v>1724</v>
      </c>
      <c r="H11" s="148" t="s">
        <v>1720</v>
      </c>
      <c r="I11" s="2013" t="s">
        <v>1727</v>
      </c>
      <c r="J11" s="155" t="s">
        <v>1721</v>
      </c>
      <c r="K11" s="2014" t="s">
        <v>1729</v>
      </c>
      <c r="L11" s="2052" t="s">
        <v>1723</v>
      </c>
      <c r="M11" s="2052" t="s">
        <v>1723</v>
      </c>
      <c r="N11" s="1590" t="s">
        <v>1723</v>
      </c>
      <c r="O11" s="1608" t="s">
        <v>1723</v>
      </c>
      <c r="P11" s="423" t="s">
        <v>1724</v>
      </c>
      <c r="Q11" s="121"/>
      <c r="R11" s="4773" t="s">
        <v>2952</v>
      </c>
      <c r="S11" s="121"/>
      <c r="T11" s="164"/>
    </row>
    <row r="12" spans="1:20">
      <c r="A12" s="164"/>
      <c r="B12" s="210"/>
      <c r="C12" s="179"/>
      <c r="D12" s="210"/>
      <c r="E12" s="8756"/>
      <c r="F12" s="8757"/>
      <c r="G12" s="2013" t="s">
        <v>3528</v>
      </c>
      <c r="H12" s="148" t="s">
        <v>1726</v>
      </c>
      <c r="I12" s="2013"/>
      <c r="J12" s="148" t="s">
        <v>1728</v>
      </c>
      <c r="K12" s="2013"/>
      <c r="L12" s="2030"/>
      <c r="M12" s="2030"/>
      <c r="N12" s="148"/>
      <c r="O12" s="2013" t="s">
        <v>2688</v>
      </c>
      <c r="P12" s="423" t="s">
        <v>3529</v>
      </c>
      <c r="Q12" s="121"/>
      <c r="R12" s="5016" t="s">
        <v>2964</v>
      </c>
      <c r="S12" s="121"/>
      <c r="T12" s="164"/>
    </row>
    <row r="13" spans="1:20">
      <c r="A13" s="164"/>
      <c r="B13" s="210"/>
      <c r="C13" s="179"/>
      <c r="D13" s="210"/>
      <c r="E13" s="5015"/>
      <c r="F13" s="155"/>
      <c r="G13" s="6179"/>
      <c r="H13" s="6408"/>
      <c r="I13" s="6179"/>
      <c r="J13" s="6409"/>
      <c r="K13" s="6179"/>
      <c r="L13" s="6179"/>
      <c r="M13" s="6179"/>
      <c r="N13" s="6408"/>
      <c r="O13" s="6179"/>
      <c r="P13" s="6410"/>
      <c r="Q13" s="121"/>
      <c r="R13" s="158" t="s">
        <v>2959</v>
      </c>
      <c r="S13" s="121"/>
      <c r="T13" s="164"/>
    </row>
    <row r="14" spans="1:20">
      <c r="A14" s="164"/>
      <c r="B14" s="210"/>
      <c r="C14" s="179"/>
      <c r="D14" s="210"/>
      <c r="E14" s="8758" t="s">
        <v>734</v>
      </c>
      <c r="F14" s="8759"/>
      <c r="G14" s="6188" t="s">
        <v>735</v>
      </c>
      <c r="H14" s="6188" t="s">
        <v>736</v>
      </c>
      <c r="I14" s="6188" t="s">
        <v>1249</v>
      </c>
      <c r="J14" s="6188" t="s">
        <v>738</v>
      </c>
      <c r="K14" s="6188" t="s">
        <v>1546</v>
      </c>
      <c r="L14" s="6188" t="s">
        <v>1547</v>
      </c>
      <c r="M14" s="6188" t="s">
        <v>1548</v>
      </c>
      <c r="N14" s="6188" t="s">
        <v>1549</v>
      </c>
      <c r="O14" s="6188" t="s">
        <v>1550</v>
      </c>
      <c r="P14" s="5778" t="s">
        <v>1551</v>
      </c>
      <c r="Q14" s="121"/>
      <c r="R14" s="6411" t="s">
        <v>1552</v>
      </c>
      <c r="S14" s="121"/>
      <c r="T14" s="164"/>
    </row>
    <row r="15" spans="1:20">
      <c r="A15" s="164"/>
      <c r="B15" s="210"/>
      <c r="C15" s="179"/>
      <c r="D15" s="210"/>
      <c r="E15" s="5322"/>
      <c r="F15" s="646"/>
      <c r="G15" s="6412"/>
      <c r="H15" s="5787"/>
      <c r="I15" s="5787"/>
      <c r="J15" s="5787"/>
      <c r="K15" s="5787"/>
      <c r="L15" s="5787"/>
      <c r="M15" s="5787"/>
      <c r="N15" s="5787"/>
      <c r="O15" s="5787"/>
      <c r="P15" s="6413"/>
      <c r="Q15" s="121"/>
      <c r="R15" s="6414">
        <v>0</v>
      </c>
      <c r="S15" s="121"/>
      <c r="T15" s="164"/>
    </row>
    <row r="16" spans="1:20">
      <c r="A16" s="164"/>
      <c r="B16" s="210"/>
      <c r="C16" s="179"/>
      <c r="D16" s="210"/>
      <c r="E16" s="5699" t="s">
        <v>3530</v>
      </c>
      <c r="F16" s="708"/>
      <c r="G16" s="1395">
        <f>H16+I16</f>
        <v>0</v>
      </c>
      <c r="H16" s="2053">
        <f>B!AL145</f>
        <v>0</v>
      </c>
      <c r="I16" s="2053">
        <f>B!AM145</f>
        <v>0</v>
      </c>
      <c r="J16" s="2053">
        <f>B!AN145</f>
        <v>0</v>
      </c>
      <c r="K16" s="2053">
        <f>B!AO145</f>
        <v>0</v>
      </c>
      <c r="L16" s="2053">
        <f>B!AP145</f>
        <v>0</v>
      </c>
      <c r="M16" s="2053">
        <f>B!AQ145</f>
        <v>0</v>
      </c>
      <c r="N16" s="2053">
        <f>B!AR145</f>
        <v>0</v>
      </c>
      <c r="O16" s="2054">
        <f>L16+M16-N16</f>
        <v>0</v>
      </c>
      <c r="P16" s="1813">
        <f>I16+K16</f>
        <v>0</v>
      </c>
      <c r="Q16" s="121"/>
      <c r="R16" s="6414">
        <v>0</v>
      </c>
      <c r="S16" s="121"/>
      <c r="T16" s="164"/>
    </row>
    <row r="17" spans="1:20">
      <c r="A17" s="164"/>
      <c r="B17" s="210"/>
      <c r="C17" s="179"/>
      <c r="D17" s="210"/>
      <c r="E17" s="5699" t="s">
        <v>3531</v>
      </c>
      <c r="F17" s="708"/>
      <c r="G17" s="1395">
        <f>H17+I17</f>
        <v>0</v>
      </c>
      <c r="H17" s="2053">
        <f>B!AL146</f>
        <v>0</v>
      </c>
      <c r="I17" s="2053">
        <f>B!AM146</f>
        <v>0</v>
      </c>
      <c r="J17" s="2053">
        <f>B!AN146</f>
        <v>0</v>
      </c>
      <c r="K17" s="2053">
        <f>B!AO146</f>
        <v>0</v>
      </c>
      <c r="L17" s="2053">
        <f>B!AP146</f>
        <v>0</v>
      </c>
      <c r="M17" s="2053">
        <f>B!AQ146</f>
        <v>0</v>
      </c>
      <c r="N17" s="2053">
        <f>B!AR146</f>
        <v>0</v>
      </c>
      <c r="O17" s="2054">
        <f>L17+M17-N17</f>
        <v>0</v>
      </c>
      <c r="P17" s="1813">
        <f>I17+K17</f>
        <v>0</v>
      </c>
      <c r="Q17" s="121"/>
      <c r="R17" s="6414">
        <v>0</v>
      </c>
      <c r="S17" s="121"/>
      <c r="T17" s="164"/>
    </row>
    <row r="18" spans="1:20">
      <c r="A18" s="164"/>
      <c r="B18" s="210"/>
      <c r="C18" s="179"/>
      <c r="D18" s="210"/>
      <c r="E18" s="5699"/>
      <c r="F18" s="708"/>
      <c r="G18" s="1375"/>
      <c r="H18" s="2055"/>
      <c r="I18" s="2055"/>
      <c r="J18" s="2055"/>
      <c r="K18" s="2055"/>
      <c r="L18" s="2055"/>
      <c r="M18" s="2055"/>
      <c r="N18" s="2055"/>
      <c r="O18" s="2055"/>
      <c r="P18" s="1721"/>
      <c r="Q18" s="121"/>
      <c r="R18" s="6414">
        <v>0</v>
      </c>
      <c r="S18" s="121"/>
      <c r="T18" s="164"/>
    </row>
    <row r="19" spans="1:20">
      <c r="A19" s="164"/>
      <c r="B19" s="210"/>
      <c r="C19" s="179"/>
      <c r="D19" s="210"/>
      <c r="E19" s="5699" t="s">
        <v>3532</v>
      </c>
      <c r="F19" s="708"/>
      <c r="G19" s="1395">
        <f>H19+I19</f>
        <v>0</v>
      </c>
      <c r="H19" s="2053">
        <f>'C'!AP78</f>
        <v>0</v>
      </c>
      <c r="I19" s="2053">
        <f>'C'!AQ78</f>
        <v>0</v>
      </c>
      <c r="J19" s="2053">
        <f>'C'!AR78</f>
        <v>0</v>
      </c>
      <c r="K19" s="2053">
        <f>'C'!AS78</f>
        <v>0</v>
      </c>
      <c r="L19" s="2053">
        <f>'C'!AT78</f>
        <v>0</v>
      </c>
      <c r="M19" s="2053">
        <f>'C'!AU78</f>
        <v>0</v>
      </c>
      <c r="N19" s="2053">
        <f>'C'!AV78</f>
        <v>0</v>
      </c>
      <c r="O19" s="2054">
        <f>L19+M19-N19</f>
        <v>0</v>
      </c>
      <c r="P19" s="1813">
        <f>I19+K19</f>
        <v>0</v>
      </c>
      <c r="Q19" s="121"/>
      <c r="R19" s="6414">
        <v>0</v>
      </c>
      <c r="S19" s="121"/>
      <c r="T19" s="164"/>
    </row>
    <row r="20" spans="1:20">
      <c r="A20" s="164"/>
      <c r="B20" s="210"/>
      <c r="C20" s="179"/>
      <c r="D20" s="210"/>
      <c r="E20" s="5699" t="s">
        <v>3533</v>
      </c>
      <c r="F20" s="708"/>
      <c r="G20" s="1395">
        <f>H20+I20</f>
        <v>0</v>
      </c>
      <c r="H20" s="2053">
        <f>'C'!AP79</f>
        <v>0</v>
      </c>
      <c r="I20" s="2053">
        <f>'C'!AQ79</f>
        <v>0</v>
      </c>
      <c r="J20" s="2053">
        <f>'C'!AR79</f>
        <v>0</v>
      </c>
      <c r="K20" s="2053">
        <f>'C'!AS79</f>
        <v>0</v>
      </c>
      <c r="L20" s="2053">
        <f>'C'!AT79</f>
        <v>0</v>
      </c>
      <c r="M20" s="2053">
        <f>'C'!AU79</f>
        <v>0</v>
      </c>
      <c r="N20" s="2053">
        <f>'C'!AV79</f>
        <v>0</v>
      </c>
      <c r="O20" s="2054">
        <f>L20+M20-N20</f>
        <v>0</v>
      </c>
      <c r="P20" s="1813">
        <f>I20+K20</f>
        <v>0</v>
      </c>
      <c r="Q20" s="121"/>
      <c r="R20" s="6414">
        <v>0</v>
      </c>
      <c r="S20" s="121"/>
      <c r="T20" s="164"/>
    </row>
    <row r="21" spans="1:20">
      <c r="A21" s="164"/>
      <c r="B21" s="210"/>
      <c r="C21" s="179"/>
      <c r="D21" s="210"/>
      <c r="E21" s="5699"/>
      <c r="F21" s="708"/>
      <c r="G21" s="1375"/>
      <c r="H21" s="2055"/>
      <c r="I21" s="2055"/>
      <c r="J21" s="2055"/>
      <c r="K21" s="2055"/>
      <c r="L21" s="2055"/>
      <c r="M21" s="2055"/>
      <c r="N21" s="2055"/>
      <c r="O21" s="2055"/>
      <c r="P21" s="1721"/>
      <c r="Q21" s="121"/>
      <c r="R21" s="6414">
        <v>0</v>
      </c>
      <c r="S21" s="121"/>
      <c r="T21" s="164"/>
    </row>
    <row r="22" spans="1:20">
      <c r="A22" s="164"/>
      <c r="B22" s="210"/>
      <c r="C22" s="179"/>
      <c r="D22" s="210"/>
      <c r="E22" s="5699" t="s">
        <v>3534</v>
      </c>
      <c r="F22" s="714"/>
      <c r="G22" s="1375"/>
      <c r="H22" s="2055"/>
      <c r="I22" s="2055"/>
      <c r="J22" s="2055"/>
      <c r="K22" s="2055"/>
      <c r="L22" s="2055"/>
      <c r="M22" s="2055"/>
      <c r="N22" s="2055"/>
      <c r="O22" s="2055"/>
      <c r="P22" s="1721"/>
      <c r="Q22" s="121"/>
      <c r="R22" s="6414">
        <v>0</v>
      </c>
      <c r="S22" s="121"/>
      <c r="T22" s="164"/>
    </row>
    <row r="23" spans="1:20">
      <c r="A23" s="164"/>
      <c r="B23" s="210"/>
      <c r="C23" s="179"/>
      <c r="D23" s="210"/>
      <c r="E23" s="6415"/>
      <c r="F23" s="708" t="s">
        <v>3535</v>
      </c>
      <c r="G23" s="1395">
        <f>H23+I23</f>
        <v>0</v>
      </c>
      <c r="H23" s="2053">
        <f>H!K15</f>
        <v>0</v>
      </c>
      <c r="I23" s="2053">
        <f>H!L15</f>
        <v>0</v>
      </c>
      <c r="J23" s="2053">
        <f>H!M15</f>
        <v>0</v>
      </c>
      <c r="K23" s="2053">
        <f>H!N15</f>
        <v>0</v>
      </c>
      <c r="L23" s="2053">
        <f>H!O15</f>
        <v>0</v>
      </c>
      <c r="M23" s="2053">
        <f>H!P15</f>
        <v>0</v>
      </c>
      <c r="N23" s="2053">
        <f>H!Q15</f>
        <v>0</v>
      </c>
      <c r="O23" s="2054">
        <f t="shared" ref="O23:O30" si="0">L23+M23-N23</f>
        <v>0</v>
      </c>
      <c r="P23" s="1813">
        <f t="shared" ref="P23:P30" si="1">I23+K23</f>
        <v>0</v>
      </c>
      <c r="Q23" s="121"/>
      <c r="R23" s="6414">
        <v>0</v>
      </c>
      <c r="S23" s="121"/>
      <c r="T23" s="164"/>
    </row>
    <row r="24" spans="1:20">
      <c r="A24" s="164"/>
      <c r="B24" s="210"/>
      <c r="C24" s="179"/>
      <c r="D24" s="210"/>
      <c r="E24" s="6415"/>
      <c r="F24" s="708" t="s">
        <v>3536</v>
      </c>
      <c r="G24" s="1395">
        <f t="shared" ref="G24:G79" si="2">H24+I24</f>
        <v>0</v>
      </c>
      <c r="H24" s="2053">
        <f>H!K16</f>
        <v>0</v>
      </c>
      <c r="I24" s="2053">
        <f>H!L16</f>
        <v>0</v>
      </c>
      <c r="J24" s="2053">
        <f>H!M16</f>
        <v>0</v>
      </c>
      <c r="K24" s="2053">
        <f>H!N16</f>
        <v>0</v>
      </c>
      <c r="L24" s="2053">
        <f>H!O16</f>
        <v>0</v>
      </c>
      <c r="M24" s="2053">
        <f>H!P16</f>
        <v>0</v>
      </c>
      <c r="N24" s="2053">
        <f>H!Q16</f>
        <v>0</v>
      </c>
      <c r="O24" s="2054">
        <f t="shared" si="0"/>
        <v>0</v>
      </c>
      <c r="P24" s="1813">
        <f t="shared" si="1"/>
        <v>0</v>
      </c>
      <c r="Q24" s="121"/>
      <c r="R24" s="6414">
        <v>0</v>
      </c>
      <c r="S24" s="121"/>
      <c r="T24" s="164"/>
    </row>
    <row r="25" spans="1:20">
      <c r="A25" s="164"/>
      <c r="B25" s="210"/>
      <c r="C25" s="179"/>
      <c r="D25" s="210"/>
      <c r="E25" s="6416"/>
      <c r="F25" s="708" t="s">
        <v>3537</v>
      </c>
      <c r="G25" s="1395">
        <f t="shared" si="2"/>
        <v>0</v>
      </c>
      <c r="H25" s="2053">
        <f>H!K18</f>
        <v>0</v>
      </c>
      <c r="I25" s="2053">
        <f>H!L18</f>
        <v>0</v>
      </c>
      <c r="J25" s="2053">
        <f>H!M18</f>
        <v>0</v>
      </c>
      <c r="K25" s="2053">
        <f>H!N18</f>
        <v>0</v>
      </c>
      <c r="L25" s="2053">
        <f>H!O18</f>
        <v>0</v>
      </c>
      <c r="M25" s="2053">
        <f>H!P18</f>
        <v>0</v>
      </c>
      <c r="N25" s="2053">
        <f>H!Q18</f>
        <v>0</v>
      </c>
      <c r="O25" s="2054">
        <f t="shared" si="0"/>
        <v>0</v>
      </c>
      <c r="P25" s="1813">
        <f t="shared" si="1"/>
        <v>0</v>
      </c>
      <c r="Q25" s="121"/>
      <c r="R25" s="6414">
        <v>0</v>
      </c>
      <c r="S25" s="121"/>
      <c r="T25" s="164"/>
    </row>
    <row r="26" spans="1:20">
      <c r="A26" s="164"/>
      <c r="B26" s="210"/>
      <c r="C26" s="179"/>
      <c r="D26" s="210"/>
      <c r="E26" s="6416"/>
      <c r="F26" s="708" t="s">
        <v>3538</v>
      </c>
      <c r="G26" s="1395">
        <f t="shared" si="2"/>
        <v>0</v>
      </c>
      <c r="H26" s="2053">
        <f>H!K19</f>
        <v>0</v>
      </c>
      <c r="I26" s="2053">
        <f>H!L19</f>
        <v>0</v>
      </c>
      <c r="J26" s="2053">
        <f>H!M19</f>
        <v>0</v>
      </c>
      <c r="K26" s="2053">
        <f>H!N19</f>
        <v>0</v>
      </c>
      <c r="L26" s="2053">
        <f>H!O19</f>
        <v>0</v>
      </c>
      <c r="M26" s="2053">
        <f>H!P19</f>
        <v>0</v>
      </c>
      <c r="N26" s="2053">
        <f>H!Q19</f>
        <v>0</v>
      </c>
      <c r="O26" s="2054">
        <f t="shared" si="0"/>
        <v>0</v>
      </c>
      <c r="P26" s="1813">
        <f t="shared" si="1"/>
        <v>0</v>
      </c>
      <c r="Q26" s="121"/>
      <c r="R26" s="6414">
        <v>0</v>
      </c>
      <c r="S26" s="121"/>
      <c r="T26" s="164"/>
    </row>
    <row r="27" spans="1:20">
      <c r="A27" s="164"/>
      <c r="B27" s="210"/>
      <c r="C27" s="179"/>
      <c r="D27" s="210"/>
      <c r="E27" s="6416"/>
      <c r="F27" s="708" t="s">
        <v>3539</v>
      </c>
      <c r="G27" s="1395">
        <f t="shared" si="2"/>
        <v>0</v>
      </c>
      <c r="H27" s="2053">
        <f>H!K39</f>
        <v>0</v>
      </c>
      <c r="I27" s="2053">
        <f>H!L39</f>
        <v>0</v>
      </c>
      <c r="J27" s="2053">
        <f>H!M39</f>
        <v>0</v>
      </c>
      <c r="K27" s="2053">
        <f>H!N39</f>
        <v>0</v>
      </c>
      <c r="L27" s="2053">
        <f>H!O39</f>
        <v>0</v>
      </c>
      <c r="M27" s="2053">
        <f>H!P39</f>
        <v>0</v>
      </c>
      <c r="N27" s="2053">
        <f>H!Q39</f>
        <v>0</v>
      </c>
      <c r="O27" s="2054">
        <f t="shared" si="0"/>
        <v>0</v>
      </c>
      <c r="P27" s="1813">
        <f t="shared" si="1"/>
        <v>0</v>
      </c>
      <c r="Q27" s="121"/>
      <c r="R27" s="6414">
        <v>0</v>
      </c>
      <c r="S27" s="121"/>
      <c r="T27" s="164"/>
    </row>
    <row r="28" spans="1:20">
      <c r="A28" s="164"/>
      <c r="B28" s="210"/>
      <c r="C28" s="179"/>
      <c r="D28" s="210"/>
      <c r="E28" s="6416"/>
      <c r="F28" s="708" t="s">
        <v>3540</v>
      </c>
      <c r="G28" s="1395">
        <f t="shared" si="2"/>
        <v>0</v>
      </c>
      <c r="H28" s="2053">
        <f>H!K40</f>
        <v>0</v>
      </c>
      <c r="I28" s="2053">
        <f>H!L40</f>
        <v>0</v>
      </c>
      <c r="J28" s="2053">
        <f>H!M40</f>
        <v>0</v>
      </c>
      <c r="K28" s="2053">
        <f>H!N40</f>
        <v>0</v>
      </c>
      <c r="L28" s="2053">
        <f>H!O40</f>
        <v>0</v>
      </c>
      <c r="M28" s="2053">
        <f>H!P40</f>
        <v>0</v>
      </c>
      <c r="N28" s="2053">
        <f>H!Q40</f>
        <v>0</v>
      </c>
      <c r="O28" s="2054">
        <f t="shared" si="0"/>
        <v>0</v>
      </c>
      <c r="P28" s="1813">
        <f t="shared" si="1"/>
        <v>0</v>
      </c>
      <c r="Q28" s="121"/>
      <c r="R28" s="6414">
        <v>0</v>
      </c>
      <c r="S28" s="121"/>
      <c r="T28" s="164"/>
    </row>
    <row r="29" spans="1:20">
      <c r="A29" s="164"/>
      <c r="B29" s="210"/>
      <c r="C29" s="179"/>
      <c r="D29" s="210"/>
      <c r="E29" s="6416"/>
      <c r="F29" s="708" t="s">
        <v>3541</v>
      </c>
      <c r="G29" s="1395">
        <f t="shared" si="2"/>
        <v>0</v>
      </c>
      <c r="H29" s="2053">
        <f>H!K42</f>
        <v>0</v>
      </c>
      <c r="I29" s="2053">
        <f>H!L42</f>
        <v>0</v>
      </c>
      <c r="J29" s="2053">
        <f>H!M42</f>
        <v>0</v>
      </c>
      <c r="K29" s="2053">
        <f>H!N42</f>
        <v>0</v>
      </c>
      <c r="L29" s="2053">
        <f>H!O42</f>
        <v>0</v>
      </c>
      <c r="M29" s="2053">
        <f>H!P42</f>
        <v>0</v>
      </c>
      <c r="N29" s="2053">
        <f>H!Q42</f>
        <v>0</v>
      </c>
      <c r="O29" s="2054">
        <f t="shared" si="0"/>
        <v>0</v>
      </c>
      <c r="P29" s="1813">
        <f t="shared" si="1"/>
        <v>0</v>
      </c>
      <c r="Q29" s="121"/>
      <c r="R29" s="6414">
        <v>0</v>
      </c>
      <c r="S29" s="121"/>
      <c r="T29" s="164"/>
    </row>
    <row r="30" spans="1:20">
      <c r="A30" s="164"/>
      <c r="B30" s="210"/>
      <c r="C30" s="179"/>
      <c r="D30" s="210"/>
      <c r="E30" s="6416"/>
      <c r="F30" s="708" t="s">
        <v>3542</v>
      </c>
      <c r="G30" s="1395">
        <f t="shared" si="2"/>
        <v>0</v>
      </c>
      <c r="H30" s="2053">
        <f>H!K43</f>
        <v>0</v>
      </c>
      <c r="I30" s="2053">
        <f>H!L43</f>
        <v>0</v>
      </c>
      <c r="J30" s="2053">
        <f>H!M43</f>
        <v>0</v>
      </c>
      <c r="K30" s="2053">
        <f>H!N43</f>
        <v>0</v>
      </c>
      <c r="L30" s="2053">
        <f>H!O43</f>
        <v>0</v>
      </c>
      <c r="M30" s="2053">
        <f>H!P43</f>
        <v>0</v>
      </c>
      <c r="N30" s="2053">
        <f>H!Q43</f>
        <v>0</v>
      </c>
      <c r="O30" s="2054">
        <f t="shared" si="0"/>
        <v>0</v>
      </c>
      <c r="P30" s="1813">
        <f t="shared" si="1"/>
        <v>0</v>
      </c>
      <c r="Q30" s="121"/>
      <c r="R30" s="6414">
        <v>0</v>
      </c>
      <c r="S30" s="121"/>
      <c r="T30" s="164"/>
    </row>
    <row r="31" spans="1:20">
      <c r="A31" s="164"/>
      <c r="B31" s="210"/>
      <c r="C31" s="179"/>
      <c r="D31" s="210"/>
      <c r="E31" s="6416"/>
      <c r="F31" s="708"/>
      <c r="G31" s="716"/>
      <c r="H31" s="604"/>
      <c r="I31" s="604"/>
      <c r="J31" s="604"/>
      <c r="K31" s="604"/>
      <c r="L31" s="604"/>
      <c r="M31" s="604"/>
      <c r="N31" s="604"/>
      <c r="O31" s="604"/>
      <c r="P31" s="1531"/>
      <c r="Q31" s="121"/>
      <c r="R31" s="6414">
        <v>0</v>
      </c>
      <c r="S31" s="121"/>
      <c r="T31" s="164"/>
    </row>
    <row r="32" spans="1:20">
      <c r="A32" s="164"/>
      <c r="B32" s="210"/>
      <c r="C32" s="179"/>
      <c r="D32" s="210"/>
      <c r="E32" s="5699" t="s">
        <v>3543</v>
      </c>
      <c r="F32" s="708"/>
      <c r="G32" s="716"/>
      <c r="H32" s="716"/>
      <c r="I32" s="716"/>
      <c r="J32" s="716"/>
      <c r="K32" s="716"/>
      <c r="L32" s="716"/>
      <c r="M32" s="716"/>
      <c r="N32" s="716"/>
      <c r="O32" s="716"/>
      <c r="P32" s="2577"/>
      <c r="Q32" s="121"/>
      <c r="R32" s="6414">
        <v>0</v>
      </c>
      <c r="S32" s="121"/>
      <c r="T32" s="164"/>
    </row>
    <row r="33" spans="1:20">
      <c r="A33" s="164"/>
      <c r="B33" s="210"/>
      <c r="C33" s="179"/>
      <c r="D33" s="210"/>
      <c r="E33" s="6416"/>
      <c r="F33" s="708" t="s">
        <v>3544</v>
      </c>
      <c r="G33" s="1395">
        <f t="shared" si="2"/>
        <v>0</v>
      </c>
      <c r="H33" s="2053">
        <f>J!K15</f>
        <v>0</v>
      </c>
      <c r="I33" s="2053">
        <f>J!L15</f>
        <v>0</v>
      </c>
      <c r="J33" s="2053">
        <f>J!M15</f>
        <v>0</v>
      </c>
      <c r="K33" s="2053">
        <f>J!N15</f>
        <v>0</v>
      </c>
      <c r="L33" s="2053">
        <f>J!O15</f>
        <v>0</v>
      </c>
      <c r="M33" s="2053">
        <f>J!P15</f>
        <v>0</v>
      </c>
      <c r="N33" s="2053">
        <f>J!Q15</f>
        <v>0</v>
      </c>
      <c r="O33" s="2054">
        <f>L33+M33-N33</f>
        <v>0</v>
      </c>
      <c r="P33" s="1813">
        <f>I33+K33</f>
        <v>0</v>
      </c>
      <c r="Q33" s="121"/>
      <c r="R33" s="6414">
        <v>0</v>
      </c>
      <c r="S33" s="121"/>
      <c r="T33" s="164"/>
    </row>
    <row r="34" spans="1:20">
      <c r="A34" s="164"/>
      <c r="B34" s="210"/>
      <c r="C34" s="179"/>
      <c r="D34" s="210"/>
      <c r="E34" s="6416"/>
      <c r="F34" s="708" t="s">
        <v>3545</v>
      </c>
      <c r="G34" s="1395">
        <f t="shared" si="2"/>
        <v>0</v>
      </c>
      <c r="H34" s="2053">
        <f>J!K16</f>
        <v>0</v>
      </c>
      <c r="I34" s="2053">
        <f>J!L16</f>
        <v>0</v>
      </c>
      <c r="J34" s="2053">
        <f>J!M16</f>
        <v>0</v>
      </c>
      <c r="K34" s="2053">
        <f>J!N16</f>
        <v>0</v>
      </c>
      <c r="L34" s="2053">
        <f>J!O16</f>
        <v>0</v>
      </c>
      <c r="M34" s="2053">
        <f>J!P16</f>
        <v>0</v>
      </c>
      <c r="N34" s="2053">
        <f>J!Q16</f>
        <v>0</v>
      </c>
      <c r="O34" s="2054">
        <f>L34+M34-N34</f>
        <v>0</v>
      </c>
      <c r="P34" s="1813">
        <f>I34+K34</f>
        <v>0</v>
      </c>
      <c r="Q34" s="121"/>
      <c r="R34" s="6414">
        <v>0</v>
      </c>
      <c r="S34" s="121"/>
      <c r="T34" s="164"/>
    </row>
    <row r="35" spans="1:20">
      <c r="A35" s="164"/>
      <c r="B35" s="210"/>
      <c r="C35" s="179"/>
      <c r="D35" s="210"/>
      <c r="E35" s="6416"/>
      <c r="F35" s="708" t="s">
        <v>3546</v>
      </c>
      <c r="G35" s="1395">
        <f t="shared" si="2"/>
        <v>0</v>
      </c>
      <c r="H35" s="2053">
        <f>J!K18</f>
        <v>0</v>
      </c>
      <c r="I35" s="2053">
        <f>J!L18</f>
        <v>0</v>
      </c>
      <c r="J35" s="2053">
        <f>J!M18</f>
        <v>0</v>
      </c>
      <c r="K35" s="2053">
        <f>J!N18</f>
        <v>0</v>
      </c>
      <c r="L35" s="2053">
        <f>J!O18</f>
        <v>0</v>
      </c>
      <c r="M35" s="2053">
        <f>J!P18</f>
        <v>0</v>
      </c>
      <c r="N35" s="2053">
        <f>J!Q18</f>
        <v>0</v>
      </c>
      <c r="O35" s="2054">
        <f>L35+M35-N35</f>
        <v>0</v>
      </c>
      <c r="P35" s="1813">
        <f>I35+K35</f>
        <v>0</v>
      </c>
      <c r="Q35" s="121"/>
      <c r="R35" s="6414">
        <v>0</v>
      </c>
      <c r="S35" s="121"/>
      <c r="T35" s="164"/>
    </row>
    <row r="36" spans="1:20">
      <c r="A36" s="164"/>
      <c r="B36" s="210"/>
      <c r="C36" s="179"/>
      <c r="D36" s="210"/>
      <c r="E36" s="6416"/>
      <c r="F36" s="708" t="s">
        <v>3547</v>
      </c>
      <c r="G36" s="1395">
        <f t="shared" si="2"/>
        <v>0</v>
      </c>
      <c r="H36" s="2053">
        <f>J!K19</f>
        <v>0</v>
      </c>
      <c r="I36" s="2053">
        <f>J!L19</f>
        <v>0</v>
      </c>
      <c r="J36" s="2053">
        <f>J!M19</f>
        <v>0</v>
      </c>
      <c r="K36" s="2053">
        <f>J!N19</f>
        <v>0</v>
      </c>
      <c r="L36" s="2053">
        <f>J!O19</f>
        <v>0</v>
      </c>
      <c r="M36" s="2053">
        <f>J!P19</f>
        <v>0</v>
      </c>
      <c r="N36" s="2053">
        <f>J!Q19</f>
        <v>0</v>
      </c>
      <c r="O36" s="2054">
        <f>L36+M36-N36</f>
        <v>0</v>
      </c>
      <c r="P36" s="1813">
        <f>I36+K36</f>
        <v>0</v>
      </c>
      <c r="Q36" s="121"/>
      <c r="R36" s="6414">
        <v>0</v>
      </c>
      <c r="S36" s="121"/>
      <c r="T36" s="164"/>
    </row>
    <row r="37" spans="1:20">
      <c r="A37" s="164"/>
      <c r="B37" s="210"/>
      <c r="C37" s="179"/>
      <c r="D37" s="210"/>
      <c r="E37" s="6416"/>
      <c r="F37" s="708"/>
      <c r="G37" s="716"/>
      <c r="H37" s="604"/>
      <c r="I37" s="604"/>
      <c r="J37" s="604"/>
      <c r="K37" s="604"/>
      <c r="L37" s="604"/>
      <c r="M37" s="604"/>
      <c r="N37" s="604"/>
      <c r="O37" s="604"/>
      <c r="P37" s="1531"/>
      <c r="Q37" s="121"/>
      <c r="R37" s="6414">
        <v>0</v>
      </c>
      <c r="S37" s="121"/>
      <c r="T37" s="164"/>
    </row>
    <row r="38" spans="1:20">
      <c r="A38" s="164"/>
      <c r="B38" s="210"/>
      <c r="C38" s="179"/>
      <c r="D38" s="210"/>
      <c r="E38" s="5699" t="s">
        <v>3548</v>
      </c>
      <c r="F38" s="708"/>
      <c r="G38" s="716"/>
      <c r="H38" s="716"/>
      <c r="I38" s="716"/>
      <c r="J38" s="716"/>
      <c r="K38" s="716"/>
      <c r="L38" s="716"/>
      <c r="M38" s="716"/>
      <c r="N38" s="716"/>
      <c r="O38" s="716"/>
      <c r="P38" s="2577"/>
      <c r="Q38" s="121"/>
      <c r="R38" s="6414">
        <v>0</v>
      </c>
      <c r="S38" s="121"/>
      <c r="T38" s="164"/>
    </row>
    <row r="39" spans="1:20">
      <c r="A39" s="164"/>
      <c r="B39" s="210"/>
      <c r="C39" s="179"/>
      <c r="D39" s="210"/>
      <c r="E39" s="6416"/>
      <c r="F39" s="708" t="s">
        <v>3549</v>
      </c>
      <c r="G39" s="1395">
        <f t="shared" si="2"/>
        <v>0</v>
      </c>
      <c r="H39" s="2053">
        <f>I!M15</f>
        <v>0</v>
      </c>
      <c r="I39" s="2053">
        <f>I!N15</f>
        <v>0</v>
      </c>
      <c r="J39" s="2053">
        <f>I!O15</f>
        <v>0</v>
      </c>
      <c r="K39" s="2053">
        <f>I!P15</f>
        <v>0</v>
      </c>
      <c r="L39" s="2053">
        <f>I!Q15</f>
        <v>0</v>
      </c>
      <c r="M39" s="2053">
        <f>I!R15</f>
        <v>0</v>
      </c>
      <c r="N39" s="2053">
        <f>I!S15</f>
        <v>0</v>
      </c>
      <c r="O39" s="2054">
        <f>L39+M39-N39</f>
        <v>0</v>
      </c>
      <c r="P39" s="1813">
        <f>I39+K39</f>
        <v>0</v>
      </c>
      <c r="Q39" s="121"/>
      <c r="R39" s="6414">
        <v>0</v>
      </c>
      <c r="S39" s="121"/>
      <c r="T39" s="164"/>
    </row>
    <row r="40" spans="1:20">
      <c r="A40" s="164"/>
      <c r="B40" s="210"/>
      <c r="C40" s="179"/>
      <c r="D40" s="210"/>
      <c r="E40" s="6416"/>
      <c r="F40" s="708" t="s">
        <v>3550</v>
      </c>
      <c r="G40" s="1395">
        <f t="shared" si="2"/>
        <v>0</v>
      </c>
      <c r="H40" s="2053">
        <f>I!M16</f>
        <v>0</v>
      </c>
      <c r="I40" s="2053">
        <f>I!N16</f>
        <v>0</v>
      </c>
      <c r="J40" s="2053">
        <f>I!O16</f>
        <v>0</v>
      </c>
      <c r="K40" s="2053">
        <f>I!P16</f>
        <v>0</v>
      </c>
      <c r="L40" s="2053">
        <f>I!Q16</f>
        <v>0</v>
      </c>
      <c r="M40" s="2053">
        <f>I!R16</f>
        <v>0</v>
      </c>
      <c r="N40" s="2053">
        <f>I!S16</f>
        <v>0</v>
      </c>
      <c r="O40" s="2054">
        <f>L40+M40-N40</f>
        <v>0</v>
      </c>
      <c r="P40" s="1813">
        <f>I40+K40</f>
        <v>0</v>
      </c>
      <c r="Q40" s="121"/>
      <c r="R40" s="6414">
        <v>0</v>
      </c>
      <c r="S40" s="121"/>
      <c r="T40" s="164"/>
    </row>
    <row r="41" spans="1:20">
      <c r="A41" s="164"/>
      <c r="B41" s="210"/>
      <c r="C41" s="179"/>
      <c r="D41" s="210"/>
      <c r="E41" s="6416"/>
      <c r="F41" s="708" t="s">
        <v>3551</v>
      </c>
      <c r="G41" s="1395">
        <f t="shared" si="2"/>
        <v>0</v>
      </c>
      <c r="H41" s="2053">
        <f>I!M19</f>
        <v>0</v>
      </c>
      <c r="I41" s="2053">
        <f>I!N19</f>
        <v>0</v>
      </c>
      <c r="J41" s="2053">
        <f>I!O19</f>
        <v>0</v>
      </c>
      <c r="K41" s="2053">
        <f>I!P19</f>
        <v>0</v>
      </c>
      <c r="L41" s="2053">
        <f>I!Q19</f>
        <v>0</v>
      </c>
      <c r="M41" s="2053">
        <f>I!R19</f>
        <v>0</v>
      </c>
      <c r="N41" s="2053">
        <f>I!S19</f>
        <v>0</v>
      </c>
      <c r="O41" s="2054">
        <f>L41+M41-N41</f>
        <v>0</v>
      </c>
      <c r="P41" s="1813">
        <f>I41+K41</f>
        <v>0</v>
      </c>
      <c r="Q41" s="121"/>
      <c r="R41" s="6414">
        <v>0</v>
      </c>
      <c r="S41" s="121"/>
      <c r="T41" s="164"/>
    </row>
    <row r="42" spans="1:20">
      <c r="A42" s="164"/>
      <c r="B42" s="210"/>
      <c r="C42" s="179"/>
      <c r="D42" s="210"/>
      <c r="E42" s="6416"/>
      <c r="F42" s="708" t="s">
        <v>3552</v>
      </c>
      <c r="G42" s="1395">
        <f t="shared" si="2"/>
        <v>0</v>
      </c>
      <c r="H42" s="2053">
        <f>I!M20</f>
        <v>0</v>
      </c>
      <c r="I42" s="2053">
        <f>I!N20</f>
        <v>0</v>
      </c>
      <c r="J42" s="2053">
        <f>I!O20</f>
        <v>0</v>
      </c>
      <c r="K42" s="2053">
        <f>I!P20</f>
        <v>0</v>
      </c>
      <c r="L42" s="2053">
        <f>I!Q20</f>
        <v>0</v>
      </c>
      <c r="M42" s="2053">
        <f>I!R20</f>
        <v>0</v>
      </c>
      <c r="N42" s="2053">
        <f>I!S20</f>
        <v>0</v>
      </c>
      <c r="O42" s="2054">
        <f>L42+M42-N42</f>
        <v>0</v>
      </c>
      <c r="P42" s="1813">
        <f>I42+K42</f>
        <v>0</v>
      </c>
      <c r="Q42" s="121"/>
      <c r="R42" s="6414">
        <v>0</v>
      </c>
      <c r="S42" s="121"/>
      <c r="T42" s="164"/>
    </row>
    <row r="43" spans="1:20">
      <c r="A43" s="164"/>
      <c r="B43" s="210"/>
      <c r="C43" s="179"/>
      <c r="D43" s="210"/>
      <c r="E43" s="6416"/>
      <c r="F43" s="708"/>
      <c r="G43" s="716"/>
      <c r="H43" s="604"/>
      <c r="I43" s="604"/>
      <c r="J43" s="604"/>
      <c r="K43" s="604"/>
      <c r="L43" s="604"/>
      <c r="M43" s="604"/>
      <c r="N43" s="604"/>
      <c r="O43" s="716"/>
      <c r="P43" s="2577"/>
      <c r="Q43" s="121"/>
      <c r="R43" s="6414">
        <v>0</v>
      </c>
      <c r="S43" s="121"/>
      <c r="T43" s="164"/>
    </row>
    <row r="44" spans="1:20">
      <c r="A44" s="164"/>
      <c r="B44" s="210"/>
      <c r="C44" s="179"/>
      <c r="D44" s="210"/>
      <c r="E44" s="5699" t="s">
        <v>3553</v>
      </c>
      <c r="F44" s="708"/>
      <c r="G44" s="716"/>
      <c r="H44" s="716"/>
      <c r="I44" s="716"/>
      <c r="J44" s="716"/>
      <c r="K44" s="716"/>
      <c r="L44" s="716"/>
      <c r="M44" s="716"/>
      <c r="N44" s="716"/>
      <c r="O44" s="716"/>
      <c r="P44" s="2577"/>
      <c r="Q44" s="121"/>
      <c r="R44" s="6414">
        <v>0</v>
      </c>
      <c r="S44" s="121"/>
      <c r="T44" s="164"/>
    </row>
    <row r="45" spans="1:20">
      <c r="A45" s="164"/>
      <c r="B45" s="210"/>
      <c r="C45" s="179"/>
      <c r="D45" s="210"/>
      <c r="E45" s="6416"/>
      <c r="F45" s="708" t="s">
        <v>3554</v>
      </c>
      <c r="G45" s="1395">
        <f t="shared" si="2"/>
        <v>0</v>
      </c>
      <c r="H45" s="2053">
        <f>P!L13</f>
        <v>0</v>
      </c>
      <c r="I45" s="2053">
        <f>P!M13</f>
        <v>0</v>
      </c>
      <c r="J45" s="2053">
        <f>P!N13</f>
        <v>0</v>
      </c>
      <c r="K45" s="2053">
        <f>P!O13</f>
        <v>0</v>
      </c>
      <c r="L45" s="2053">
        <f>P!P13</f>
        <v>0</v>
      </c>
      <c r="M45" s="2053">
        <f>P!Q13</f>
        <v>0</v>
      </c>
      <c r="N45" s="2053">
        <f>P!R13</f>
        <v>0</v>
      </c>
      <c r="O45" s="2054">
        <f t="shared" ref="O45:O72" si="3">L45+M45-N45</f>
        <v>0</v>
      </c>
      <c r="P45" s="1813">
        <f t="shared" ref="P45:P72" si="4">I45+K45</f>
        <v>0</v>
      </c>
      <c r="Q45" s="121"/>
      <c r="R45" s="6414">
        <v>0</v>
      </c>
      <c r="S45" s="121"/>
      <c r="T45" s="164"/>
    </row>
    <row r="46" spans="1:20">
      <c r="A46" s="164"/>
      <c r="B46" s="210"/>
      <c r="C46" s="179"/>
      <c r="D46" s="210"/>
      <c r="E46" s="6416"/>
      <c r="F46" s="708" t="s">
        <v>3555</v>
      </c>
      <c r="G46" s="1395">
        <f t="shared" si="2"/>
        <v>0</v>
      </c>
      <c r="H46" s="2053">
        <f>P!L14</f>
        <v>0</v>
      </c>
      <c r="I46" s="2053">
        <f>P!M14</f>
        <v>0</v>
      </c>
      <c r="J46" s="2053">
        <f>P!N14</f>
        <v>0</v>
      </c>
      <c r="K46" s="2053">
        <f>P!O14</f>
        <v>0</v>
      </c>
      <c r="L46" s="2053">
        <f>P!P14</f>
        <v>0</v>
      </c>
      <c r="M46" s="2053">
        <f>P!Q14</f>
        <v>0</v>
      </c>
      <c r="N46" s="2053">
        <f>P!R14</f>
        <v>0</v>
      </c>
      <c r="O46" s="2054">
        <f t="shared" si="3"/>
        <v>0</v>
      </c>
      <c r="P46" s="1813">
        <f t="shared" si="4"/>
        <v>0</v>
      </c>
      <c r="Q46" s="121"/>
      <c r="R46" s="6414">
        <v>0</v>
      </c>
      <c r="S46" s="121"/>
      <c r="T46" s="164"/>
    </row>
    <row r="47" spans="1:20">
      <c r="A47" s="164"/>
      <c r="B47" s="210"/>
      <c r="C47" s="179"/>
      <c r="D47" s="210"/>
      <c r="E47" s="6416"/>
      <c r="F47" s="708" t="s">
        <v>3556</v>
      </c>
      <c r="G47" s="1395">
        <f t="shared" si="2"/>
        <v>0</v>
      </c>
      <c r="H47" s="2053">
        <f>P!L15</f>
        <v>0</v>
      </c>
      <c r="I47" s="2053">
        <f>P!M15</f>
        <v>0</v>
      </c>
      <c r="J47" s="2053">
        <f>P!N15</f>
        <v>0</v>
      </c>
      <c r="K47" s="2053">
        <f>P!O15</f>
        <v>0</v>
      </c>
      <c r="L47" s="2053">
        <f>P!P15</f>
        <v>0</v>
      </c>
      <c r="M47" s="2053">
        <f>P!Q15</f>
        <v>0</v>
      </c>
      <c r="N47" s="2053">
        <f>P!R15</f>
        <v>0</v>
      </c>
      <c r="O47" s="2054">
        <f t="shared" si="3"/>
        <v>0</v>
      </c>
      <c r="P47" s="1813">
        <f t="shared" si="4"/>
        <v>0</v>
      </c>
      <c r="Q47" s="121"/>
      <c r="R47" s="6414">
        <v>0</v>
      </c>
      <c r="S47" s="121"/>
      <c r="T47" s="164"/>
    </row>
    <row r="48" spans="1:20">
      <c r="A48" s="164"/>
      <c r="B48" s="210"/>
      <c r="C48" s="179"/>
      <c r="D48" s="210"/>
      <c r="E48" s="6416"/>
      <c r="F48" s="708" t="s">
        <v>3557</v>
      </c>
      <c r="G48" s="1395">
        <f t="shared" si="2"/>
        <v>0</v>
      </c>
      <c r="H48" s="2053">
        <f>P!L16</f>
        <v>0</v>
      </c>
      <c r="I48" s="2053">
        <f>P!M16</f>
        <v>0</v>
      </c>
      <c r="J48" s="2053">
        <f>P!N16</f>
        <v>0</v>
      </c>
      <c r="K48" s="2053">
        <f>P!O16</f>
        <v>0</v>
      </c>
      <c r="L48" s="2053">
        <f>P!P16</f>
        <v>0</v>
      </c>
      <c r="M48" s="2053">
        <f>P!Q16</f>
        <v>0</v>
      </c>
      <c r="N48" s="2053">
        <f>P!R16</f>
        <v>0</v>
      </c>
      <c r="O48" s="2054">
        <f t="shared" si="3"/>
        <v>0</v>
      </c>
      <c r="P48" s="1813">
        <f t="shared" si="4"/>
        <v>0</v>
      </c>
      <c r="Q48" s="121"/>
      <c r="R48" s="6414">
        <v>0</v>
      </c>
      <c r="S48" s="121"/>
      <c r="T48" s="164"/>
    </row>
    <row r="49" spans="1:20">
      <c r="A49" s="164"/>
      <c r="B49" s="210"/>
      <c r="C49" s="179"/>
      <c r="D49" s="210"/>
      <c r="E49" s="6416"/>
      <c r="F49" s="708" t="s">
        <v>3558</v>
      </c>
      <c r="G49" s="1395">
        <f t="shared" si="2"/>
        <v>0</v>
      </c>
      <c r="H49" s="2053">
        <f>P!L17</f>
        <v>0</v>
      </c>
      <c r="I49" s="2053">
        <f>P!M17</f>
        <v>0</v>
      </c>
      <c r="J49" s="2053">
        <f>P!N17</f>
        <v>0</v>
      </c>
      <c r="K49" s="2053">
        <f>P!O17</f>
        <v>0</v>
      </c>
      <c r="L49" s="2053">
        <f>P!P17</f>
        <v>0</v>
      </c>
      <c r="M49" s="2053">
        <f>P!Q17</f>
        <v>0</v>
      </c>
      <c r="N49" s="2053">
        <f>P!R17</f>
        <v>0</v>
      </c>
      <c r="O49" s="2054">
        <f t="shared" si="3"/>
        <v>0</v>
      </c>
      <c r="P49" s="1813">
        <f t="shared" si="4"/>
        <v>0</v>
      </c>
      <c r="Q49" s="121"/>
      <c r="R49" s="6414">
        <v>0</v>
      </c>
      <c r="S49" s="121"/>
      <c r="T49" s="164"/>
    </row>
    <row r="50" spans="1:20">
      <c r="A50" s="164"/>
      <c r="B50" s="210"/>
      <c r="C50" s="179"/>
      <c r="D50" s="210"/>
      <c r="E50" s="6416"/>
      <c r="F50" s="708" t="s">
        <v>3559</v>
      </c>
      <c r="G50" s="1395">
        <f t="shared" si="2"/>
        <v>0</v>
      </c>
      <c r="H50" s="2053">
        <f>P!L18</f>
        <v>0</v>
      </c>
      <c r="I50" s="2053">
        <f>P!M18</f>
        <v>0</v>
      </c>
      <c r="J50" s="2053">
        <f>P!N18</f>
        <v>0</v>
      </c>
      <c r="K50" s="2053">
        <f>P!O18</f>
        <v>0</v>
      </c>
      <c r="L50" s="2053">
        <f>P!P18</f>
        <v>0</v>
      </c>
      <c r="M50" s="2053">
        <f>P!Q18</f>
        <v>0</v>
      </c>
      <c r="N50" s="2053">
        <f>P!R18</f>
        <v>0</v>
      </c>
      <c r="O50" s="2054">
        <f t="shared" si="3"/>
        <v>0</v>
      </c>
      <c r="P50" s="1813">
        <f t="shared" si="4"/>
        <v>0</v>
      </c>
      <c r="Q50" s="121"/>
      <c r="R50" s="6414">
        <v>0</v>
      </c>
      <c r="S50" s="121"/>
      <c r="T50" s="164"/>
    </row>
    <row r="51" spans="1:20">
      <c r="A51" s="164"/>
      <c r="B51" s="210"/>
      <c r="C51" s="179"/>
      <c r="D51" s="210"/>
      <c r="E51" s="6416"/>
      <c r="F51" s="708" t="s">
        <v>3560</v>
      </c>
      <c r="G51" s="1395">
        <f t="shared" si="2"/>
        <v>0</v>
      </c>
      <c r="H51" s="2053">
        <f>P!L19</f>
        <v>0</v>
      </c>
      <c r="I51" s="2053">
        <f>P!M19</f>
        <v>0</v>
      </c>
      <c r="J51" s="2053">
        <f>P!N19</f>
        <v>0</v>
      </c>
      <c r="K51" s="2053">
        <f>P!O19</f>
        <v>0</v>
      </c>
      <c r="L51" s="2053">
        <f>P!P19</f>
        <v>0</v>
      </c>
      <c r="M51" s="2053">
        <f>P!Q19</f>
        <v>0</v>
      </c>
      <c r="N51" s="2053">
        <f>P!R19</f>
        <v>0</v>
      </c>
      <c r="O51" s="2054">
        <f t="shared" si="3"/>
        <v>0</v>
      </c>
      <c r="P51" s="1813">
        <f t="shared" si="4"/>
        <v>0</v>
      </c>
      <c r="Q51" s="121"/>
      <c r="R51" s="6414">
        <v>0</v>
      </c>
      <c r="S51" s="121"/>
      <c r="T51" s="164"/>
    </row>
    <row r="52" spans="1:20">
      <c r="A52" s="164"/>
      <c r="B52" s="210"/>
      <c r="C52" s="179"/>
      <c r="D52" s="210"/>
      <c r="E52" s="6416"/>
      <c r="F52" s="708" t="s">
        <v>3561</v>
      </c>
      <c r="G52" s="1395">
        <f t="shared" si="2"/>
        <v>0</v>
      </c>
      <c r="H52" s="2053">
        <f>P!L20</f>
        <v>0</v>
      </c>
      <c r="I52" s="2053">
        <f>P!M20</f>
        <v>0</v>
      </c>
      <c r="J52" s="2053">
        <f>P!N20</f>
        <v>0</v>
      </c>
      <c r="K52" s="2053">
        <f>P!O20</f>
        <v>0</v>
      </c>
      <c r="L52" s="2053">
        <f>P!P20</f>
        <v>0</v>
      </c>
      <c r="M52" s="2053">
        <f>P!Q20</f>
        <v>0</v>
      </c>
      <c r="N52" s="2053">
        <f>P!R20</f>
        <v>0</v>
      </c>
      <c r="O52" s="2054">
        <f t="shared" si="3"/>
        <v>0</v>
      </c>
      <c r="P52" s="1813">
        <f t="shared" si="4"/>
        <v>0</v>
      </c>
      <c r="Q52" s="121"/>
      <c r="R52" s="6414">
        <v>0</v>
      </c>
      <c r="S52" s="121"/>
      <c r="T52" s="164"/>
    </row>
    <row r="53" spans="1:20">
      <c r="A53" s="164"/>
      <c r="B53" s="210"/>
      <c r="C53" s="179"/>
      <c r="D53" s="210"/>
      <c r="E53" s="6416"/>
      <c r="F53" s="708" t="s">
        <v>3562</v>
      </c>
      <c r="G53" s="1395">
        <f t="shared" si="2"/>
        <v>0</v>
      </c>
      <c r="H53" s="2053">
        <f>P!L21</f>
        <v>0</v>
      </c>
      <c r="I53" s="2053">
        <f>P!M21</f>
        <v>0</v>
      </c>
      <c r="J53" s="2053">
        <f>P!N21</f>
        <v>0</v>
      </c>
      <c r="K53" s="2053">
        <f>P!O21</f>
        <v>0</v>
      </c>
      <c r="L53" s="2053">
        <f>P!P21</f>
        <v>0</v>
      </c>
      <c r="M53" s="2053">
        <f>P!Q21</f>
        <v>0</v>
      </c>
      <c r="N53" s="2053">
        <f>P!R21</f>
        <v>0</v>
      </c>
      <c r="O53" s="2054">
        <f t="shared" si="3"/>
        <v>0</v>
      </c>
      <c r="P53" s="1813">
        <f t="shared" si="4"/>
        <v>0</v>
      </c>
      <c r="Q53" s="121"/>
      <c r="R53" s="6414">
        <v>0</v>
      </c>
      <c r="S53" s="121"/>
      <c r="T53" s="164"/>
    </row>
    <row r="54" spans="1:20">
      <c r="A54" s="164"/>
      <c r="B54" s="210"/>
      <c r="C54" s="179"/>
      <c r="D54" s="210"/>
      <c r="E54" s="6416"/>
      <c r="F54" s="708" t="s">
        <v>3563</v>
      </c>
      <c r="G54" s="1395">
        <f t="shared" si="2"/>
        <v>0</v>
      </c>
      <c r="H54" s="2053">
        <f>P!L22</f>
        <v>0</v>
      </c>
      <c r="I54" s="2053">
        <f>P!M22</f>
        <v>0</v>
      </c>
      <c r="J54" s="2053">
        <f>P!N22</f>
        <v>0</v>
      </c>
      <c r="K54" s="2053">
        <f>P!O22</f>
        <v>0</v>
      </c>
      <c r="L54" s="2053">
        <f>P!P22</f>
        <v>0</v>
      </c>
      <c r="M54" s="2053">
        <f>P!Q22</f>
        <v>0</v>
      </c>
      <c r="N54" s="2053">
        <f>P!R22</f>
        <v>0</v>
      </c>
      <c r="O54" s="2054">
        <f t="shared" si="3"/>
        <v>0</v>
      </c>
      <c r="P54" s="1813">
        <f t="shared" si="4"/>
        <v>0</v>
      </c>
      <c r="Q54" s="121"/>
      <c r="R54" s="6414">
        <v>0</v>
      </c>
      <c r="S54" s="121"/>
      <c r="T54" s="164"/>
    </row>
    <row r="55" spans="1:20">
      <c r="A55" s="164"/>
      <c r="B55" s="210"/>
      <c r="C55" s="179"/>
      <c r="D55" s="210"/>
      <c r="E55" s="6416"/>
      <c r="F55" s="708" t="s">
        <v>3564</v>
      </c>
      <c r="G55" s="1395">
        <f t="shared" si="2"/>
        <v>0</v>
      </c>
      <c r="H55" s="2053">
        <f>P!L23</f>
        <v>0</v>
      </c>
      <c r="I55" s="2053">
        <f>P!M23</f>
        <v>0</v>
      </c>
      <c r="J55" s="2053">
        <f>P!N23</f>
        <v>0</v>
      </c>
      <c r="K55" s="2053">
        <f>P!O23</f>
        <v>0</v>
      </c>
      <c r="L55" s="2053">
        <f>P!P23</f>
        <v>0</v>
      </c>
      <c r="M55" s="2053">
        <f>P!Q23</f>
        <v>0</v>
      </c>
      <c r="N55" s="2053">
        <f>P!R23</f>
        <v>0</v>
      </c>
      <c r="O55" s="2054">
        <f t="shared" si="3"/>
        <v>0</v>
      </c>
      <c r="P55" s="1813">
        <f t="shared" si="4"/>
        <v>0</v>
      </c>
      <c r="Q55" s="121"/>
      <c r="R55" s="6414">
        <v>0</v>
      </c>
      <c r="S55" s="121"/>
      <c r="T55" s="164"/>
    </row>
    <row r="56" spans="1:20">
      <c r="A56" s="164"/>
      <c r="B56" s="210"/>
      <c r="C56" s="179"/>
      <c r="D56" s="210"/>
      <c r="E56" s="6416"/>
      <c r="F56" s="708" t="s">
        <v>3565</v>
      </c>
      <c r="G56" s="1395">
        <f t="shared" si="2"/>
        <v>0</v>
      </c>
      <c r="H56" s="2053">
        <f>P!L24</f>
        <v>0</v>
      </c>
      <c r="I56" s="2053">
        <f>P!M24</f>
        <v>0</v>
      </c>
      <c r="J56" s="2053">
        <f>P!N24</f>
        <v>0</v>
      </c>
      <c r="K56" s="2053">
        <f>P!O24</f>
        <v>0</v>
      </c>
      <c r="L56" s="2053">
        <f>P!P24</f>
        <v>0</v>
      </c>
      <c r="M56" s="2053">
        <f>P!Q24</f>
        <v>0</v>
      </c>
      <c r="N56" s="2053">
        <f>P!R24</f>
        <v>0</v>
      </c>
      <c r="O56" s="2054">
        <f t="shared" si="3"/>
        <v>0</v>
      </c>
      <c r="P56" s="1813">
        <f t="shared" si="4"/>
        <v>0</v>
      </c>
      <c r="Q56" s="121"/>
      <c r="R56" s="6414">
        <v>0</v>
      </c>
      <c r="S56" s="121"/>
      <c r="T56" s="164"/>
    </row>
    <row r="57" spans="1:20">
      <c r="A57" s="164"/>
      <c r="B57" s="210"/>
      <c r="C57" s="179"/>
      <c r="D57" s="210"/>
      <c r="E57" s="6416"/>
      <c r="F57" s="708" t="s">
        <v>3566</v>
      </c>
      <c r="G57" s="1395">
        <f t="shared" si="2"/>
        <v>0</v>
      </c>
      <c r="H57" s="2053">
        <f>P!L25</f>
        <v>0</v>
      </c>
      <c r="I57" s="2053">
        <f>P!M25</f>
        <v>0</v>
      </c>
      <c r="J57" s="2053">
        <f>P!N25</f>
        <v>0</v>
      </c>
      <c r="K57" s="2053">
        <f>P!O25</f>
        <v>0</v>
      </c>
      <c r="L57" s="2053">
        <f>P!P25</f>
        <v>0</v>
      </c>
      <c r="M57" s="2053">
        <f>P!Q25</f>
        <v>0</v>
      </c>
      <c r="N57" s="2053">
        <f>P!R25</f>
        <v>0</v>
      </c>
      <c r="O57" s="2054">
        <f t="shared" si="3"/>
        <v>0</v>
      </c>
      <c r="P57" s="1813">
        <f t="shared" si="4"/>
        <v>0</v>
      </c>
      <c r="Q57" s="121"/>
      <c r="R57" s="6414">
        <v>0</v>
      </c>
      <c r="S57" s="121"/>
      <c r="T57" s="164"/>
    </row>
    <row r="58" spans="1:20">
      <c r="A58" s="164"/>
      <c r="B58" s="210"/>
      <c r="C58" s="179"/>
      <c r="D58" s="210"/>
      <c r="E58" s="6416"/>
      <c r="F58" s="708" t="s">
        <v>3567</v>
      </c>
      <c r="G58" s="1395">
        <f t="shared" si="2"/>
        <v>0</v>
      </c>
      <c r="H58" s="2053">
        <f>P!L26</f>
        <v>0</v>
      </c>
      <c r="I58" s="2053">
        <f>P!M26</f>
        <v>0</v>
      </c>
      <c r="J58" s="2053">
        <f>P!N26</f>
        <v>0</v>
      </c>
      <c r="K58" s="2053">
        <f>P!O26</f>
        <v>0</v>
      </c>
      <c r="L58" s="2053">
        <f>P!P26</f>
        <v>0</v>
      </c>
      <c r="M58" s="2053">
        <f>P!Q26</f>
        <v>0</v>
      </c>
      <c r="N58" s="2053">
        <f>P!R26</f>
        <v>0</v>
      </c>
      <c r="O58" s="2054">
        <f t="shared" si="3"/>
        <v>0</v>
      </c>
      <c r="P58" s="1813">
        <f t="shared" si="4"/>
        <v>0</v>
      </c>
      <c r="Q58" s="121"/>
      <c r="R58" s="6414">
        <v>0</v>
      </c>
      <c r="S58" s="121"/>
      <c r="T58" s="164"/>
    </row>
    <row r="59" spans="1:20">
      <c r="A59" s="164"/>
      <c r="B59" s="210"/>
      <c r="C59" s="179"/>
      <c r="D59" s="210"/>
      <c r="E59" s="6416"/>
      <c r="F59" s="708" t="s">
        <v>3568</v>
      </c>
      <c r="G59" s="1395">
        <f t="shared" si="2"/>
        <v>0</v>
      </c>
      <c r="H59" s="2053">
        <f>P!L29</f>
        <v>0</v>
      </c>
      <c r="I59" s="2053">
        <f>P!M29</f>
        <v>0</v>
      </c>
      <c r="J59" s="2053">
        <f>P!N29</f>
        <v>0</v>
      </c>
      <c r="K59" s="2053">
        <f>P!O29</f>
        <v>0</v>
      </c>
      <c r="L59" s="2053">
        <f>P!P29</f>
        <v>0</v>
      </c>
      <c r="M59" s="2053">
        <f>P!Q29</f>
        <v>0</v>
      </c>
      <c r="N59" s="2053">
        <f>P!R29</f>
        <v>0</v>
      </c>
      <c r="O59" s="2054">
        <f t="shared" si="3"/>
        <v>0</v>
      </c>
      <c r="P59" s="1813">
        <f t="shared" si="4"/>
        <v>0</v>
      </c>
      <c r="Q59" s="121"/>
      <c r="R59" s="6414">
        <v>0</v>
      </c>
      <c r="S59" s="121"/>
      <c r="T59" s="164"/>
    </row>
    <row r="60" spans="1:20">
      <c r="A60" s="164"/>
      <c r="B60" s="210"/>
      <c r="C60" s="179"/>
      <c r="D60" s="210"/>
      <c r="E60" s="6416"/>
      <c r="F60" s="708" t="s">
        <v>3569</v>
      </c>
      <c r="G60" s="1395">
        <f t="shared" si="2"/>
        <v>0</v>
      </c>
      <c r="H60" s="2053">
        <f>P!L30</f>
        <v>0</v>
      </c>
      <c r="I60" s="2053">
        <f>P!M30</f>
        <v>0</v>
      </c>
      <c r="J60" s="2053">
        <f>P!N30</f>
        <v>0</v>
      </c>
      <c r="K60" s="2053">
        <f>P!O30</f>
        <v>0</v>
      </c>
      <c r="L60" s="2053">
        <f>P!P30</f>
        <v>0</v>
      </c>
      <c r="M60" s="2053">
        <f>P!Q30</f>
        <v>0</v>
      </c>
      <c r="N60" s="2053">
        <f>P!R30</f>
        <v>0</v>
      </c>
      <c r="O60" s="2054">
        <f t="shared" si="3"/>
        <v>0</v>
      </c>
      <c r="P60" s="1813">
        <f t="shared" si="4"/>
        <v>0</v>
      </c>
      <c r="Q60" s="121"/>
      <c r="R60" s="6414">
        <v>0</v>
      </c>
      <c r="S60" s="121"/>
      <c r="T60" s="164"/>
    </row>
    <row r="61" spans="1:20">
      <c r="A61" s="164"/>
      <c r="B61" s="210"/>
      <c r="C61" s="179"/>
      <c r="D61" s="210"/>
      <c r="E61" s="6416"/>
      <c r="F61" s="708" t="s">
        <v>3570</v>
      </c>
      <c r="G61" s="1395">
        <f t="shared" si="2"/>
        <v>0</v>
      </c>
      <c r="H61" s="2053">
        <f>P!L31</f>
        <v>0</v>
      </c>
      <c r="I61" s="2053">
        <f>P!M31</f>
        <v>0</v>
      </c>
      <c r="J61" s="2053">
        <f>P!N31</f>
        <v>0</v>
      </c>
      <c r="K61" s="2053">
        <f>P!O31</f>
        <v>0</v>
      </c>
      <c r="L61" s="2053">
        <f>P!P31</f>
        <v>0</v>
      </c>
      <c r="M61" s="2053">
        <f>P!Q31</f>
        <v>0</v>
      </c>
      <c r="N61" s="2053">
        <f>P!R31</f>
        <v>0</v>
      </c>
      <c r="O61" s="2054">
        <f t="shared" si="3"/>
        <v>0</v>
      </c>
      <c r="P61" s="1813">
        <f t="shared" si="4"/>
        <v>0</v>
      </c>
      <c r="Q61" s="121"/>
      <c r="R61" s="6414">
        <v>0</v>
      </c>
      <c r="S61" s="121"/>
      <c r="T61" s="164"/>
    </row>
    <row r="62" spans="1:20">
      <c r="A62" s="164"/>
      <c r="B62" s="210"/>
      <c r="C62" s="179"/>
      <c r="D62" s="210"/>
      <c r="E62" s="6416"/>
      <c r="F62" s="708" t="s">
        <v>3571</v>
      </c>
      <c r="G62" s="1395">
        <f t="shared" si="2"/>
        <v>0</v>
      </c>
      <c r="H62" s="2053">
        <f>P!L32</f>
        <v>0</v>
      </c>
      <c r="I62" s="2053">
        <f>P!M32</f>
        <v>0</v>
      </c>
      <c r="J62" s="2053">
        <f>P!N32</f>
        <v>0</v>
      </c>
      <c r="K62" s="2053">
        <f>P!O32</f>
        <v>0</v>
      </c>
      <c r="L62" s="2053">
        <f>P!P32</f>
        <v>0</v>
      </c>
      <c r="M62" s="2053">
        <f>P!Q32</f>
        <v>0</v>
      </c>
      <c r="N62" s="2053">
        <f>P!R32</f>
        <v>0</v>
      </c>
      <c r="O62" s="2054">
        <f t="shared" si="3"/>
        <v>0</v>
      </c>
      <c r="P62" s="1813">
        <f t="shared" si="4"/>
        <v>0</v>
      </c>
      <c r="Q62" s="121"/>
      <c r="R62" s="6414">
        <v>0</v>
      </c>
      <c r="S62" s="121"/>
      <c r="T62" s="164"/>
    </row>
    <row r="63" spans="1:20">
      <c r="A63" s="164"/>
      <c r="B63" s="210"/>
      <c r="C63" s="179"/>
      <c r="D63" s="210"/>
      <c r="E63" s="6416"/>
      <c r="F63" s="708" t="s">
        <v>3572</v>
      </c>
      <c r="G63" s="1395">
        <f t="shared" si="2"/>
        <v>0</v>
      </c>
      <c r="H63" s="2053">
        <f>P!L33</f>
        <v>0</v>
      </c>
      <c r="I63" s="2053">
        <f>P!M33</f>
        <v>0</v>
      </c>
      <c r="J63" s="2053">
        <f>P!N33</f>
        <v>0</v>
      </c>
      <c r="K63" s="2053">
        <f>P!O33</f>
        <v>0</v>
      </c>
      <c r="L63" s="2053">
        <f>P!P33</f>
        <v>0</v>
      </c>
      <c r="M63" s="2053">
        <f>P!Q33</f>
        <v>0</v>
      </c>
      <c r="N63" s="2053">
        <f>P!R33</f>
        <v>0</v>
      </c>
      <c r="O63" s="2054">
        <f t="shared" si="3"/>
        <v>0</v>
      </c>
      <c r="P63" s="1813">
        <f>I63+K63</f>
        <v>0</v>
      </c>
      <c r="Q63" s="121"/>
      <c r="R63" s="6414">
        <v>0</v>
      </c>
      <c r="S63" s="121"/>
      <c r="T63" s="164"/>
    </row>
    <row r="64" spans="1:20">
      <c r="A64" s="164"/>
      <c r="B64" s="210"/>
      <c r="C64" s="179"/>
      <c r="D64" s="210"/>
      <c r="E64" s="6416"/>
      <c r="F64" s="708" t="s">
        <v>3573</v>
      </c>
      <c r="G64" s="1395">
        <f>H64+I64</f>
        <v>0</v>
      </c>
      <c r="H64" s="2053">
        <f>P!L34</f>
        <v>0</v>
      </c>
      <c r="I64" s="2053">
        <f>P!M34</f>
        <v>0</v>
      </c>
      <c r="J64" s="2053">
        <f>P!N34</f>
        <v>0</v>
      </c>
      <c r="K64" s="2053">
        <f>P!O34</f>
        <v>0</v>
      </c>
      <c r="L64" s="2053">
        <f>P!P34</f>
        <v>0</v>
      </c>
      <c r="M64" s="2053">
        <f>P!Q34</f>
        <v>0</v>
      </c>
      <c r="N64" s="2053">
        <f>P!R34</f>
        <v>0</v>
      </c>
      <c r="O64" s="2054">
        <f t="shared" si="3"/>
        <v>0</v>
      </c>
      <c r="P64" s="1813">
        <f>I64+K64</f>
        <v>0</v>
      </c>
      <c r="Q64" s="121"/>
      <c r="R64" s="6414">
        <v>0</v>
      </c>
      <c r="S64" s="121"/>
      <c r="T64" s="164"/>
    </row>
    <row r="65" spans="1:20">
      <c r="A65" s="164"/>
      <c r="B65" s="210"/>
      <c r="C65" s="179"/>
      <c r="D65" s="210"/>
      <c r="E65" s="6416"/>
      <c r="F65" s="708" t="s">
        <v>3574</v>
      </c>
      <c r="G65" s="1395">
        <f t="shared" si="2"/>
        <v>0</v>
      </c>
      <c r="H65" s="2053">
        <f>P!L35</f>
        <v>0</v>
      </c>
      <c r="I65" s="2053">
        <f>P!M35</f>
        <v>0</v>
      </c>
      <c r="J65" s="2053">
        <f>P!N35</f>
        <v>0</v>
      </c>
      <c r="K65" s="2053">
        <f>P!O35</f>
        <v>0</v>
      </c>
      <c r="L65" s="2053">
        <f>P!P35</f>
        <v>0</v>
      </c>
      <c r="M65" s="2053">
        <f>P!Q35</f>
        <v>0</v>
      </c>
      <c r="N65" s="2053">
        <f>P!R35</f>
        <v>0</v>
      </c>
      <c r="O65" s="2054">
        <f t="shared" si="3"/>
        <v>0</v>
      </c>
      <c r="P65" s="1813">
        <f t="shared" si="4"/>
        <v>0</v>
      </c>
      <c r="Q65" s="121"/>
      <c r="R65" s="6414">
        <v>0</v>
      </c>
      <c r="S65" s="121"/>
      <c r="T65" s="164"/>
    </row>
    <row r="66" spans="1:20">
      <c r="A66" s="164"/>
      <c r="B66" s="210"/>
      <c r="C66" s="179"/>
      <c r="D66" s="210"/>
      <c r="E66" s="6416"/>
      <c r="F66" s="708" t="s">
        <v>3575</v>
      </c>
      <c r="G66" s="1395">
        <f t="shared" si="2"/>
        <v>0</v>
      </c>
      <c r="H66" s="2053">
        <f>P!L36</f>
        <v>0</v>
      </c>
      <c r="I66" s="2053">
        <f>P!M36</f>
        <v>0</v>
      </c>
      <c r="J66" s="2053">
        <f>P!N36</f>
        <v>0</v>
      </c>
      <c r="K66" s="2053">
        <f>P!O36</f>
        <v>0</v>
      </c>
      <c r="L66" s="2053">
        <f>P!P36</f>
        <v>0</v>
      </c>
      <c r="M66" s="2053">
        <f>P!Q36</f>
        <v>0</v>
      </c>
      <c r="N66" s="2053">
        <f>P!R36</f>
        <v>0</v>
      </c>
      <c r="O66" s="2054">
        <f t="shared" si="3"/>
        <v>0</v>
      </c>
      <c r="P66" s="1813">
        <f t="shared" si="4"/>
        <v>0</v>
      </c>
      <c r="Q66" s="121"/>
      <c r="R66" s="6414">
        <v>0</v>
      </c>
      <c r="S66" s="121"/>
      <c r="T66" s="164"/>
    </row>
    <row r="67" spans="1:20">
      <c r="A67" s="164"/>
      <c r="B67" s="210"/>
      <c r="C67" s="179"/>
      <c r="D67" s="210"/>
      <c r="E67" s="6416"/>
      <c r="F67" s="708" t="s">
        <v>3576</v>
      </c>
      <c r="G67" s="1395">
        <f t="shared" si="2"/>
        <v>0</v>
      </c>
      <c r="H67" s="2053">
        <f>P!L37</f>
        <v>0</v>
      </c>
      <c r="I67" s="2053">
        <f>P!M37</f>
        <v>0</v>
      </c>
      <c r="J67" s="2053">
        <f>P!N37</f>
        <v>0</v>
      </c>
      <c r="K67" s="2053">
        <f>P!O37</f>
        <v>0</v>
      </c>
      <c r="L67" s="2053">
        <f>P!P37</f>
        <v>0</v>
      </c>
      <c r="M67" s="2053">
        <f>P!Q37</f>
        <v>0</v>
      </c>
      <c r="N67" s="2053">
        <f>P!R37</f>
        <v>0</v>
      </c>
      <c r="O67" s="2054">
        <f t="shared" si="3"/>
        <v>0</v>
      </c>
      <c r="P67" s="1813">
        <f t="shared" si="4"/>
        <v>0</v>
      </c>
      <c r="Q67" s="121"/>
      <c r="R67" s="6414">
        <v>0</v>
      </c>
      <c r="S67" s="121"/>
      <c r="T67" s="164"/>
    </row>
    <row r="68" spans="1:20">
      <c r="A68" s="164"/>
      <c r="B68" s="210"/>
      <c r="C68" s="179"/>
      <c r="D68" s="210"/>
      <c r="E68" s="6416"/>
      <c r="F68" s="708" t="s">
        <v>3577</v>
      </c>
      <c r="G68" s="1395">
        <f t="shared" si="2"/>
        <v>0</v>
      </c>
      <c r="H68" s="2053">
        <f>P!L38</f>
        <v>0</v>
      </c>
      <c r="I68" s="2053">
        <f>P!M38</f>
        <v>0</v>
      </c>
      <c r="J68" s="2053">
        <f>P!N38</f>
        <v>0</v>
      </c>
      <c r="K68" s="2053">
        <f>P!O38</f>
        <v>0</v>
      </c>
      <c r="L68" s="2053">
        <f>P!P38</f>
        <v>0</v>
      </c>
      <c r="M68" s="2053">
        <f>P!Q38</f>
        <v>0</v>
      </c>
      <c r="N68" s="2053">
        <f>P!R38</f>
        <v>0</v>
      </c>
      <c r="O68" s="2054">
        <f t="shared" si="3"/>
        <v>0</v>
      </c>
      <c r="P68" s="1813">
        <f t="shared" si="4"/>
        <v>0</v>
      </c>
      <c r="Q68" s="121"/>
      <c r="R68" s="6414">
        <v>0</v>
      </c>
      <c r="S68" s="121"/>
      <c r="T68" s="164"/>
    </row>
    <row r="69" spans="1:20">
      <c r="A69" s="164"/>
      <c r="B69" s="210"/>
      <c r="C69" s="179"/>
      <c r="D69" s="210"/>
      <c r="E69" s="6416"/>
      <c r="F69" s="708" t="s">
        <v>3578</v>
      </c>
      <c r="G69" s="1395">
        <f t="shared" si="2"/>
        <v>0</v>
      </c>
      <c r="H69" s="2053">
        <f>P!L39</f>
        <v>0</v>
      </c>
      <c r="I69" s="2053">
        <f>P!M39</f>
        <v>0</v>
      </c>
      <c r="J69" s="2053">
        <f>P!N39</f>
        <v>0</v>
      </c>
      <c r="K69" s="2053">
        <f>P!O39</f>
        <v>0</v>
      </c>
      <c r="L69" s="2053">
        <f>P!P39</f>
        <v>0</v>
      </c>
      <c r="M69" s="2053">
        <f>P!Q39</f>
        <v>0</v>
      </c>
      <c r="N69" s="2053">
        <f>P!R39</f>
        <v>0</v>
      </c>
      <c r="O69" s="2054">
        <f t="shared" si="3"/>
        <v>0</v>
      </c>
      <c r="P69" s="1813">
        <f t="shared" si="4"/>
        <v>0</v>
      </c>
      <c r="Q69" s="121"/>
      <c r="R69" s="6414">
        <v>0</v>
      </c>
      <c r="S69" s="121"/>
      <c r="T69" s="164"/>
    </row>
    <row r="70" spans="1:20">
      <c r="A70" s="164"/>
      <c r="B70" s="210"/>
      <c r="C70" s="179"/>
      <c r="D70" s="210"/>
      <c r="E70" s="6416"/>
      <c r="F70" s="708" t="s">
        <v>3579</v>
      </c>
      <c r="G70" s="1395">
        <f t="shared" si="2"/>
        <v>0</v>
      </c>
      <c r="H70" s="2053">
        <f>P!L40</f>
        <v>0</v>
      </c>
      <c r="I70" s="2053">
        <f>P!M40</f>
        <v>0</v>
      </c>
      <c r="J70" s="2053">
        <f>P!N40</f>
        <v>0</v>
      </c>
      <c r="K70" s="2053">
        <f>P!O40</f>
        <v>0</v>
      </c>
      <c r="L70" s="2053">
        <f>P!P40</f>
        <v>0</v>
      </c>
      <c r="M70" s="2053">
        <f>P!Q40</f>
        <v>0</v>
      </c>
      <c r="N70" s="2053">
        <f>P!R40</f>
        <v>0</v>
      </c>
      <c r="O70" s="2054">
        <f t="shared" si="3"/>
        <v>0</v>
      </c>
      <c r="P70" s="1813">
        <f t="shared" si="4"/>
        <v>0</v>
      </c>
      <c r="Q70" s="121"/>
      <c r="R70" s="6414">
        <v>0</v>
      </c>
      <c r="S70" s="121"/>
      <c r="T70" s="164"/>
    </row>
    <row r="71" spans="1:20">
      <c r="A71" s="164"/>
      <c r="B71" s="210"/>
      <c r="C71" s="179"/>
      <c r="D71" s="210"/>
      <c r="E71" s="6416"/>
      <c r="F71" s="708" t="s">
        <v>3580</v>
      </c>
      <c r="G71" s="1395">
        <f t="shared" si="2"/>
        <v>0</v>
      </c>
      <c r="H71" s="2053">
        <f>P!L41</f>
        <v>0</v>
      </c>
      <c r="I71" s="2053">
        <f>P!M41</f>
        <v>0</v>
      </c>
      <c r="J71" s="2053">
        <f>P!N41</f>
        <v>0</v>
      </c>
      <c r="K71" s="2053">
        <f>P!O41</f>
        <v>0</v>
      </c>
      <c r="L71" s="2053">
        <f>P!P41</f>
        <v>0</v>
      </c>
      <c r="M71" s="2053">
        <f>P!Q41</f>
        <v>0</v>
      </c>
      <c r="N71" s="2053">
        <f>P!R41</f>
        <v>0</v>
      </c>
      <c r="O71" s="2054">
        <f t="shared" si="3"/>
        <v>0</v>
      </c>
      <c r="P71" s="1813">
        <f t="shared" si="4"/>
        <v>0</v>
      </c>
      <c r="Q71" s="121"/>
      <c r="R71" s="6414">
        <v>0</v>
      </c>
      <c r="S71" s="121"/>
      <c r="T71" s="164"/>
    </row>
    <row r="72" spans="1:20">
      <c r="A72" s="164"/>
      <c r="B72" s="210"/>
      <c r="C72" s="179"/>
      <c r="D72" s="210"/>
      <c r="E72" s="6416"/>
      <c r="F72" s="708" t="s">
        <v>3581</v>
      </c>
      <c r="G72" s="1395">
        <f t="shared" si="2"/>
        <v>0</v>
      </c>
      <c r="H72" s="2053">
        <f>P!L42</f>
        <v>0</v>
      </c>
      <c r="I72" s="2053">
        <f>P!M42</f>
        <v>0</v>
      </c>
      <c r="J72" s="2053">
        <f>P!N42</f>
        <v>0</v>
      </c>
      <c r="K72" s="2053">
        <f>P!O42</f>
        <v>0</v>
      </c>
      <c r="L72" s="2053">
        <f>P!P42</f>
        <v>0</v>
      </c>
      <c r="M72" s="2053">
        <f>P!Q42</f>
        <v>0</v>
      </c>
      <c r="N72" s="2053">
        <f>P!R42</f>
        <v>0</v>
      </c>
      <c r="O72" s="2054">
        <f t="shared" si="3"/>
        <v>0</v>
      </c>
      <c r="P72" s="1813">
        <f t="shared" si="4"/>
        <v>0</v>
      </c>
      <c r="Q72" s="121"/>
      <c r="R72" s="6414">
        <v>0</v>
      </c>
      <c r="S72" s="121"/>
      <c r="T72" s="164"/>
    </row>
    <row r="73" spans="1:20">
      <c r="A73" s="164"/>
      <c r="B73" s="210"/>
      <c r="C73" s="179"/>
      <c r="D73" s="210"/>
      <c r="E73" s="6416"/>
      <c r="F73" s="708"/>
      <c r="G73" s="716"/>
      <c r="H73" s="604"/>
      <c r="I73" s="604"/>
      <c r="J73" s="604"/>
      <c r="K73" s="604"/>
      <c r="L73" s="604"/>
      <c r="M73" s="604"/>
      <c r="N73" s="604"/>
      <c r="O73" s="604"/>
      <c r="P73" s="1531"/>
      <c r="Q73" s="121"/>
      <c r="R73" s="6414">
        <v>0</v>
      </c>
      <c r="S73" s="121"/>
      <c r="T73" s="164"/>
    </row>
    <row r="74" spans="1:20">
      <c r="A74" s="164"/>
      <c r="B74" s="210"/>
      <c r="C74" s="179"/>
      <c r="D74" s="210"/>
      <c r="E74" s="5699" t="s">
        <v>3582</v>
      </c>
      <c r="F74" s="708"/>
      <c r="G74" s="716"/>
      <c r="H74" s="716"/>
      <c r="I74" s="716"/>
      <c r="J74" s="716"/>
      <c r="K74" s="716"/>
      <c r="L74" s="716"/>
      <c r="M74" s="716"/>
      <c r="N74" s="716"/>
      <c r="O74" s="716"/>
      <c r="P74" s="2577"/>
      <c r="Q74" s="121"/>
      <c r="R74" s="6414">
        <v>0</v>
      </c>
      <c r="S74" s="121"/>
      <c r="T74" s="164"/>
    </row>
    <row r="75" spans="1:20">
      <c r="A75" s="164"/>
      <c r="B75" s="210"/>
      <c r="C75" s="179"/>
      <c r="D75" s="210"/>
      <c r="E75" s="5699"/>
      <c r="F75" s="708" t="s">
        <v>3583</v>
      </c>
      <c r="G75" s="1395">
        <f t="shared" si="2"/>
        <v>0</v>
      </c>
      <c r="H75" s="2053">
        <f>H!K21</f>
        <v>0</v>
      </c>
      <c r="I75" s="2053">
        <f>H!L21</f>
        <v>0</v>
      </c>
      <c r="J75" s="2053">
        <f>H!M21</f>
        <v>0</v>
      </c>
      <c r="K75" s="2053">
        <f>H!N21</f>
        <v>0</v>
      </c>
      <c r="L75" s="2053">
        <f>H!O21</f>
        <v>0</v>
      </c>
      <c r="M75" s="2053">
        <f>H!P21</f>
        <v>0</v>
      </c>
      <c r="N75" s="2053">
        <f>H!Q21</f>
        <v>0</v>
      </c>
      <c r="O75" s="2054">
        <f t="shared" ref="O75:O80" si="5">L75+M75-N75</f>
        <v>0</v>
      </c>
      <c r="P75" s="1813">
        <f t="shared" ref="P75:P80" si="6">I75+K75</f>
        <v>0</v>
      </c>
      <c r="Q75" s="121"/>
      <c r="R75" s="6414">
        <v>0</v>
      </c>
      <c r="S75" s="121"/>
      <c r="T75" s="164"/>
    </row>
    <row r="76" spans="1:20">
      <c r="A76" s="164"/>
      <c r="B76" s="210"/>
      <c r="C76" s="179"/>
      <c r="D76" s="210"/>
      <c r="E76" s="5699"/>
      <c r="F76" s="708" t="s">
        <v>3584</v>
      </c>
      <c r="G76" s="1395">
        <f t="shared" si="2"/>
        <v>0</v>
      </c>
      <c r="H76" s="2053">
        <f>H!K22</f>
        <v>0</v>
      </c>
      <c r="I76" s="2053">
        <f>H!L22</f>
        <v>0</v>
      </c>
      <c r="J76" s="2053">
        <f>H!M22</f>
        <v>0</v>
      </c>
      <c r="K76" s="2053">
        <f>H!N22</f>
        <v>0</v>
      </c>
      <c r="L76" s="2053">
        <f>H!O22</f>
        <v>0</v>
      </c>
      <c r="M76" s="2053">
        <f>H!P22</f>
        <v>0</v>
      </c>
      <c r="N76" s="2053">
        <f>H!Q22</f>
        <v>0</v>
      </c>
      <c r="O76" s="2054">
        <f t="shared" si="5"/>
        <v>0</v>
      </c>
      <c r="P76" s="1813">
        <f t="shared" si="6"/>
        <v>0</v>
      </c>
      <c r="Q76" s="121"/>
      <c r="R76" s="6414">
        <v>0</v>
      </c>
      <c r="S76" s="121"/>
      <c r="T76" s="164"/>
    </row>
    <row r="77" spans="1:20">
      <c r="A77" s="164"/>
      <c r="B77" s="210"/>
      <c r="C77" s="179"/>
      <c r="D77" s="210"/>
      <c r="E77" s="5699"/>
      <c r="F77" s="708" t="s">
        <v>3585</v>
      </c>
      <c r="G77" s="1395">
        <f t="shared" si="2"/>
        <v>0</v>
      </c>
      <c r="H77" s="2053">
        <f>H!K45</f>
        <v>0</v>
      </c>
      <c r="I77" s="2053">
        <f>H!L45</f>
        <v>0</v>
      </c>
      <c r="J77" s="2053">
        <f>H!M45</f>
        <v>0</v>
      </c>
      <c r="K77" s="2053">
        <f>H!N45</f>
        <v>0</v>
      </c>
      <c r="L77" s="2053">
        <f>H!O45</f>
        <v>0</v>
      </c>
      <c r="M77" s="2053">
        <f>H!P45</f>
        <v>0</v>
      </c>
      <c r="N77" s="2053">
        <f>H!Q45</f>
        <v>0</v>
      </c>
      <c r="O77" s="2054">
        <f t="shared" si="5"/>
        <v>0</v>
      </c>
      <c r="P77" s="1813">
        <f t="shared" si="6"/>
        <v>0</v>
      </c>
      <c r="Q77" s="121"/>
      <c r="R77" s="6414">
        <v>0</v>
      </c>
      <c r="S77" s="121"/>
      <c r="T77" s="164"/>
    </row>
    <row r="78" spans="1:20">
      <c r="A78" s="164"/>
      <c r="B78" s="210"/>
      <c r="C78" s="179"/>
      <c r="D78" s="210"/>
      <c r="E78" s="5699"/>
      <c r="F78" s="708" t="s">
        <v>3586</v>
      </c>
      <c r="G78" s="1395">
        <f t="shared" si="2"/>
        <v>0</v>
      </c>
      <c r="H78" s="2053">
        <f>H!K46</f>
        <v>0</v>
      </c>
      <c r="I78" s="2053">
        <f>H!L46</f>
        <v>0</v>
      </c>
      <c r="J78" s="2053">
        <f>H!M46</f>
        <v>0</v>
      </c>
      <c r="K78" s="2053">
        <f>H!N46</f>
        <v>0</v>
      </c>
      <c r="L78" s="2053">
        <f>H!O46</f>
        <v>0</v>
      </c>
      <c r="M78" s="2053">
        <f>H!P46</f>
        <v>0</v>
      </c>
      <c r="N78" s="2053">
        <f>H!Q46</f>
        <v>0</v>
      </c>
      <c r="O78" s="2054">
        <f t="shared" si="5"/>
        <v>0</v>
      </c>
      <c r="P78" s="1813">
        <f t="shared" si="6"/>
        <v>0</v>
      </c>
      <c r="Q78" s="121"/>
      <c r="R78" s="6414">
        <v>0</v>
      </c>
      <c r="S78" s="121"/>
      <c r="T78" s="164"/>
    </row>
    <row r="79" spans="1:20">
      <c r="A79" s="164"/>
      <c r="B79" s="210"/>
      <c r="C79" s="179"/>
      <c r="D79" s="210"/>
      <c r="E79" s="6416"/>
      <c r="F79" s="708" t="s">
        <v>3587</v>
      </c>
      <c r="G79" s="1395">
        <f t="shared" si="2"/>
        <v>0</v>
      </c>
      <c r="H79" s="2053">
        <f>J!K21</f>
        <v>0</v>
      </c>
      <c r="I79" s="2053">
        <f>J!L21</f>
        <v>0</v>
      </c>
      <c r="J79" s="2053">
        <f>J!M21</f>
        <v>0</v>
      </c>
      <c r="K79" s="2053">
        <f>J!N21</f>
        <v>0</v>
      </c>
      <c r="L79" s="2053">
        <f>J!O21</f>
        <v>0</v>
      </c>
      <c r="M79" s="2053">
        <f>J!P21</f>
        <v>0</v>
      </c>
      <c r="N79" s="2053">
        <f>J!Q21</f>
        <v>0</v>
      </c>
      <c r="O79" s="2054">
        <f t="shared" si="5"/>
        <v>0</v>
      </c>
      <c r="P79" s="1813">
        <f t="shared" si="6"/>
        <v>0</v>
      </c>
      <c r="Q79" s="121"/>
      <c r="R79" s="6414">
        <v>0</v>
      </c>
      <c r="S79" s="121"/>
      <c r="T79" s="164"/>
    </row>
    <row r="80" spans="1:20">
      <c r="A80" s="164"/>
      <c r="B80" s="210"/>
      <c r="C80" s="179"/>
      <c r="D80" s="210"/>
      <c r="E80" s="6416"/>
      <c r="F80" s="708" t="s">
        <v>3588</v>
      </c>
      <c r="G80" s="1395">
        <f>H80+I80</f>
        <v>0</v>
      </c>
      <c r="H80" s="2053">
        <f>J!K22</f>
        <v>0</v>
      </c>
      <c r="I80" s="2053">
        <f>J!L22</f>
        <v>0</v>
      </c>
      <c r="J80" s="2053">
        <f>J!M22</f>
        <v>0</v>
      </c>
      <c r="K80" s="2053">
        <f>J!N22</f>
        <v>0</v>
      </c>
      <c r="L80" s="2053">
        <f>J!O22</f>
        <v>0</v>
      </c>
      <c r="M80" s="2053">
        <f>J!P22</f>
        <v>0</v>
      </c>
      <c r="N80" s="2053">
        <f>J!Q22</f>
        <v>0</v>
      </c>
      <c r="O80" s="2054">
        <f t="shared" si="5"/>
        <v>0</v>
      </c>
      <c r="P80" s="1813">
        <f t="shared" si="6"/>
        <v>0</v>
      </c>
      <c r="Q80" s="121"/>
      <c r="R80" s="6414">
        <v>0</v>
      </c>
      <c r="S80" s="121"/>
      <c r="T80" s="164"/>
    </row>
    <row r="81" spans="1:20">
      <c r="A81" s="164"/>
      <c r="B81" s="210"/>
      <c r="C81" s="179"/>
      <c r="D81" s="210"/>
      <c r="E81" s="6416"/>
      <c r="F81" s="708"/>
      <c r="G81" s="2055"/>
      <c r="H81" s="2055"/>
      <c r="I81" s="2055"/>
      <c r="J81" s="2055"/>
      <c r="K81" s="2055"/>
      <c r="L81" s="2055"/>
      <c r="M81" s="2055"/>
      <c r="N81" s="2055"/>
      <c r="O81" s="2055"/>
      <c r="P81" s="1721"/>
      <c r="Q81" s="121"/>
      <c r="R81" s="6414">
        <v>0</v>
      </c>
      <c r="S81" s="121"/>
      <c r="T81" s="164"/>
    </row>
    <row r="82" spans="1:20">
      <c r="A82" s="164"/>
      <c r="B82" s="210"/>
      <c r="C82" s="179"/>
      <c r="D82" s="210"/>
      <c r="E82" s="5699" t="s">
        <v>3589</v>
      </c>
      <c r="F82" s="708"/>
      <c r="G82" s="2054">
        <f>H82+I82</f>
        <v>0</v>
      </c>
      <c r="H82" s="2036">
        <v>0</v>
      </c>
      <c r="I82" s="2036">
        <v>0</v>
      </c>
      <c r="J82" s="2036">
        <v>0</v>
      </c>
      <c r="K82" s="2036">
        <v>0</v>
      </c>
      <c r="L82" s="2036">
        <v>0</v>
      </c>
      <c r="M82" s="2036">
        <v>0</v>
      </c>
      <c r="N82" s="2036">
        <v>0</v>
      </c>
      <c r="O82" s="2054">
        <f>L82+M82-N82</f>
        <v>0</v>
      </c>
      <c r="P82" s="1813">
        <f>I82+K82</f>
        <v>0</v>
      </c>
      <c r="Q82" s="121"/>
      <c r="R82" s="6414">
        <v>0</v>
      </c>
      <c r="S82" s="121"/>
      <c r="T82" s="164"/>
    </row>
    <row r="83" spans="1:20">
      <c r="A83" s="164"/>
      <c r="B83" s="210"/>
      <c r="C83" s="179"/>
      <c r="D83" s="210"/>
      <c r="E83" s="5699" t="s">
        <v>3590</v>
      </c>
      <c r="F83" s="708"/>
      <c r="G83" s="2054">
        <f>H83+I83</f>
        <v>0</v>
      </c>
      <c r="H83" s="2036">
        <v>0</v>
      </c>
      <c r="I83" s="2036">
        <v>0</v>
      </c>
      <c r="J83" s="2036">
        <v>0</v>
      </c>
      <c r="K83" s="2036">
        <v>0</v>
      </c>
      <c r="L83" s="2036">
        <v>0</v>
      </c>
      <c r="M83" s="2036">
        <v>0</v>
      </c>
      <c r="N83" s="2036">
        <v>0</v>
      </c>
      <c r="O83" s="2054">
        <f>L83+M83-N83</f>
        <v>0</v>
      </c>
      <c r="P83" s="1813">
        <f>I83+K83</f>
        <v>0</v>
      </c>
      <c r="Q83" s="121"/>
      <c r="R83" s="6414">
        <v>0</v>
      </c>
      <c r="S83" s="121"/>
      <c r="T83" s="164"/>
    </row>
    <row r="84" spans="1:20">
      <c r="A84" s="164"/>
      <c r="B84" s="210"/>
      <c r="C84" s="179"/>
      <c r="D84" s="210"/>
      <c r="E84" s="5699"/>
      <c r="F84" s="708"/>
      <c r="G84" s="2055"/>
      <c r="H84" s="2036"/>
      <c r="I84" s="2036"/>
      <c r="J84" s="2036"/>
      <c r="K84" s="2036"/>
      <c r="L84" s="2036"/>
      <c r="M84" s="2036"/>
      <c r="N84" s="2036"/>
      <c r="O84" s="2055"/>
      <c r="P84" s="1721"/>
      <c r="Q84" s="121"/>
      <c r="R84" s="6414">
        <v>0</v>
      </c>
      <c r="S84" s="121"/>
      <c r="T84" s="164"/>
    </row>
    <row r="85" spans="1:20">
      <c r="A85" s="164"/>
      <c r="B85" s="210"/>
      <c r="C85" s="179"/>
      <c r="D85" s="210"/>
      <c r="E85" s="5699" t="s">
        <v>3591</v>
      </c>
      <c r="F85" s="708"/>
      <c r="G85" s="2054">
        <f>H85+I85</f>
        <v>0</v>
      </c>
      <c r="H85" s="2036">
        <f>V!N24</f>
        <v>0</v>
      </c>
      <c r="I85" s="2036">
        <f>V!O24</f>
        <v>0</v>
      </c>
      <c r="J85" s="2036">
        <f>V!P24</f>
        <v>0</v>
      </c>
      <c r="K85" s="2036">
        <f>V!Q24</f>
        <v>0</v>
      </c>
      <c r="L85" s="2036">
        <f>V!R24</f>
        <v>0</v>
      </c>
      <c r="M85" s="2036">
        <f>V!S24</f>
        <v>0</v>
      </c>
      <c r="N85" s="2036">
        <f>V!T24</f>
        <v>0</v>
      </c>
      <c r="O85" s="2054">
        <f>L85+M85-N85</f>
        <v>0</v>
      </c>
      <c r="P85" s="1813">
        <f>I85+K85</f>
        <v>0</v>
      </c>
      <c r="Q85" s="121"/>
      <c r="R85" s="6414">
        <v>0</v>
      </c>
      <c r="S85" s="121"/>
      <c r="T85" s="164"/>
    </row>
    <row r="86" spans="1:20">
      <c r="A86" s="164"/>
      <c r="B86" s="210"/>
      <c r="C86" s="179"/>
      <c r="D86" s="210"/>
      <c r="E86" s="5699" t="s">
        <v>3592</v>
      </c>
      <c r="F86" s="708"/>
      <c r="G86" s="2054">
        <f>H86+I86</f>
        <v>0</v>
      </c>
      <c r="H86" s="2036">
        <f>V!N25</f>
        <v>0</v>
      </c>
      <c r="I86" s="2036">
        <f>V!O25</f>
        <v>0</v>
      </c>
      <c r="J86" s="2036">
        <f>V!P25</f>
        <v>0</v>
      </c>
      <c r="K86" s="2036">
        <f>V!Q25</f>
        <v>0</v>
      </c>
      <c r="L86" s="2036">
        <f>V!R25</f>
        <v>0</v>
      </c>
      <c r="M86" s="2036">
        <f>V!S25</f>
        <v>0</v>
      </c>
      <c r="N86" s="2036">
        <f>V!T25</f>
        <v>0</v>
      </c>
      <c r="O86" s="2054">
        <f>L86+M86-N86</f>
        <v>0</v>
      </c>
      <c r="P86" s="1813">
        <f>I86+K86</f>
        <v>0</v>
      </c>
      <c r="Q86" s="121"/>
      <c r="R86" s="6414">
        <v>0</v>
      </c>
      <c r="S86" s="121"/>
      <c r="T86" s="164"/>
    </row>
    <row r="87" spans="1:20">
      <c r="A87" s="164"/>
      <c r="B87" s="210"/>
      <c r="C87" s="179"/>
      <c r="D87" s="210"/>
      <c r="E87" s="5699"/>
      <c r="F87" s="708"/>
      <c r="G87" s="2055"/>
      <c r="H87" s="2036"/>
      <c r="I87" s="2036"/>
      <c r="J87" s="2036"/>
      <c r="K87" s="2036"/>
      <c r="L87" s="2036"/>
      <c r="M87" s="2036"/>
      <c r="N87" s="2036"/>
      <c r="O87" s="2055"/>
      <c r="P87" s="1721"/>
      <c r="Q87" s="121"/>
      <c r="R87" s="6414">
        <v>0</v>
      </c>
      <c r="S87" s="121"/>
      <c r="T87" s="164"/>
    </row>
    <row r="88" spans="1:20">
      <c r="A88" s="164"/>
      <c r="B88" s="210"/>
      <c r="C88" s="179"/>
      <c r="D88" s="210"/>
      <c r="E88" s="5699" t="s">
        <v>3593</v>
      </c>
      <c r="F88" s="708"/>
      <c r="G88" s="2054">
        <f>H88+I88</f>
        <v>0</v>
      </c>
      <c r="H88" s="2036">
        <v>0</v>
      </c>
      <c r="I88" s="2036">
        <v>0</v>
      </c>
      <c r="J88" s="2036">
        <v>0</v>
      </c>
      <c r="K88" s="2036">
        <v>0</v>
      </c>
      <c r="L88" s="2036">
        <v>0</v>
      </c>
      <c r="M88" s="2036">
        <v>0</v>
      </c>
      <c r="N88" s="2036">
        <v>0</v>
      </c>
      <c r="O88" s="2054">
        <f>L88+M88-N88</f>
        <v>0</v>
      </c>
      <c r="P88" s="1813">
        <f>I88+K88</f>
        <v>0</v>
      </c>
      <c r="Q88" s="121"/>
      <c r="R88" s="6414">
        <v>0</v>
      </c>
      <c r="S88" s="121"/>
      <c r="T88" s="164"/>
    </row>
    <row r="89" spans="1:20">
      <c r="A89" s="164"/>
      <c r="B89" s="210"/>
      <c r="C89" s="179"/>
      <c r="D89" s="210"/>
      <c r="E89" s="5699" t="s">
        <v>3594</v>
      </c>
      <c r="F89" s="708"/>
      <c r="G89" s="2054">
        <f>H89+I89</f>
        <v>0</v>
      </c>
      <c r="H89" s="2036">
        <v>0</v>
      </c>
      <c r="I89" s="2036">
        <v>0</v>
      </c>
      <c r="J89" s="2036">
        <v>0</v>
      </c>
      <c r="K89" s="2036">
        <v>0</v>
      </c>
      <c r="L89" s="2036">
        <v>0</v>
      </c>
      <c r="M89" s="2036">
        <v>0</v>
      </c>
      <c r="N89" s="2036">
        <v>0</v>
      </c>
      <c r="O89" s="2054">
        <f>L89+M89-N89</f>
        <v>0</v>
      </c>
      <c r="P89" s="1813">
        <f>I89+K89</f>
        <v>0</v>
      </c>
      <c r="Q89" s="121"/>
      <c r="R89" s="6414">
        <v>0</v>
      </c>
      <c r="S89" s="121"/>
      <c r="T89" s="164"/>
    </row>
    <row r="90" spans="1:20">
      <c r="A90" s="164"/>
      <c r="B90" s="210"/>
      <c r="C90" s="179"/>
      <c r="D90" s="210"/>
      <c r="E90" s="6417" t="s">
        <v>3044</v>
      </c>
      <c r="F90" s="6418"/>
      <c r="G90" s="6419">
        <f>G16+G19+G23+G25+G27+G29+G33+G35+G39+G41+G45+G47+G49+G51+G53+G55+G57+G59+G61+G65+G67+G69+G75+G71+G77+G79+G82+G85+G88</f>
        <v>0</v>
      </c>
      <c r="H90" s="6419">
        <f>H16+H19+H23+H25+H27+H29+H33+H35+H39+H41+H45+H47+H49+H51+H53+H55+H57+H59+H61+H65+H67+H69+H75+H71+H77+H79+H82+H85+H88</f>
        <v>0</v>
      </c>
      <c r="I90" s="6419">
        <f>I16+I19+I23+I25+I27+I29+I33+I35+I39+I41+I45+I47+I49+I51+I53+I55+I57+I59+I61+I65+I67+I69+I75+I71+I77+I79+I82+I85+I88</f>
        <v>0</v>
      </c>
      <c r="J90" s="6419">
        <f>J16+J19+J23+J25+J27+J29+J33+J35+J39+J41+J45+J47+J49+J51+J53+J55+J57+J59+J61+J65+J67+J69+J75+J71+J77+J79+J82+J85+J88</f>
        <v>0</v>
      </c>
      <c r="K90" s="6419">
        <f t="shared" ref="K90:P90" si="7">K16+K19+K23+K25+K27+K29+K33+K35+K39+K41+K45+K47+K49+K51+K53+K55+K57+K59+K61+K65+K67+K69+K75+K71+K77+K79+K82+K85+K88</f>
        <v>0</v>
      </c>
      <c r="L90" s="6419">
        <f t="shared" si="7"/>
        <v>0</v>
      </c>
      <c r="M90" s="6419">
        <f t="shared" si="7"/>
        <v>0</v>
      </c>
      <c r="N90" s="6419">
        <f t="shared" si="7"/>
        <v>0</v>
      </c>
      <c r="O90" s="6419">
        <f t="shared" si="7"/>
        <v>0</v>
      </c>
      <c r="P90" s="6420">
        <f t="shared" si="7"/>
        <v>0</v>
      </c>
      <c r="Q90" s="121"/>
      <c r="R90" s="6420">
        <f t="shared" ref="R90" si="8">R16+R19+R23+R25+R27+R29+R33+R35+R39+R41+R45+R47+R49+R51+R53+R55+R57+R59+R61+R65+R67+R69+R75+R71+R77+R79+R82+R85+R88</f>
        <v>0</v>
      </c>
      <c r="S90" s="121"/>
      <c r="T90" s="164"/>
    </row>
    <row r="91" spans="1:20" s="101" customFormat="1" ht="13.8" thickBot="1">
      <c r="A91" s="178"/>
      <c r="B91" s="216"/>
      <c r="C91" s="199"/>
      <c r="D91" s="216"/>
      <c r="E91" s="6421" t="s">
        <v>3367</v>
      </c>
      <c r="F91" s="6422"/>
      <c r="G91" s="6423">
        <f>G17+G20+G24+G26+G28+G30+G34+G36+G40+G42+G46+G48+G50+G52+G54+G56+G58+G60+G62+G66+G68+G70+G76+G72+G78+G80+G83+G86+G89</f>
        <v>0</v>
      </c>
      <c r="H91" s="6423">
        <f t="shared" ref="H91:P91" si="9">H17+H20+H24+H26+H28+H30+H34+H36+H40+H42+H46+H48+H50+H52+H54+H56+H58+H60+H62+H66+H68+H70+H76+H72+H78+H80+H83+H86+H89</f>
        <v>0</v>
      </c>
      <c r="I91" s="6423">
        <f t="shared" si="9"/>
        <v>0</v>
      </c>
      <c r="J91" s="6423">
        <f t="shared" si="9"/>
        <v>0</v>
      </c>
      <c r="K91" s="6423">
        <f t="shared" si="9"/>
        <v>0</v>
      </c>
      <c r="L91" s="6423">
        <f>L17+L20+L24+L26+L28+L30+L34+L36+L40+L42+L46+L48+L50+L52+L54+L56+L58+L60+L62+L66+L68+L70+L76+L72+L78+L80+L83+L86+L89</f>
        <v>0</v>
      </c>
      <c r="M91" s="6423">
        <f>M17+M20+M24+M26+M28+M30+M34+M36+M40+M42+M46+M48+M50+M52+M54+M56+M58+M60+M62+M66+M68+M70+M76+M72+M78+M80+M83+M86+M89</f>
        <v>0</v>
      </c>
      <c r="N91" s="6423">
        <f>N17+N20+N24+N26+N28+N30+N34+N36+N40+N42+N46+N48+N50+N52+N54+N56+N58+N60+N62+N66+N68+N70+N76+N72+N78+N80+N83+N86+N89</f>
        <v>0</v>
      </c>
      <c r="O91" s="6423">
        <f>O17+O20+O24+O26+O28+O30+O34+O36+O40+O42+O46+O48+O50+O52+O54+O56+O58+O60+O62+O66+O68+O70+O76+O72+O78+O80+O83+O86+O89</f>
        <v>0</v>
      </c>
      <c r="P91" s="6424">
        <f t="shared" si="9"/>
        <v>0</v>
      </c>
      <c r="Q91" s="160"/>
      <c r="R91" s="6424">
        <f t="shared" ref="R91" si="10">R17+R20+R24+R26+R28+R30+R34+R36+R40+R42+R46+R48+R50+R52+R54+R56+R58+R60+R62+R66+R68+R70+R76+R72+R78+R80+R83+R86+R89</f>
        <v>0</v>
      </c>
      <c r="S91" s="160"/>
      <c r="T91" s="178"/>
    </row>
    <row r="92" spans="1:20">
      <c r="A92" s="164"/>
      <c r="B92" s="210"/>
      <c r="C92" s="179"/>
      <c r="D92" s="210"/>
      <c r="E92" s="214"/>
      <c r="F92" s="214"/>
      <c r="G92" s="224"/>
      <c r="H92" s="224"/>
      <c r="I92" s="224"/>
      <c r="J92" s="224"/>
      <c r="K92" s="224"/>
      <c r="L92" s="224"/>
      <c r="M92" s="224"/>
      <c r="N92" s="224"/>
      <c r="O92" s="224"/>
      <c r="P92" s="224"/>
      <c r="Q92" s="121"/>
      <c r="R92" s="121"/>
      <c r="S92" s="121"/>
      <c r="T92" s="164"/>
    </row>
    <row r="93" spans="1:20">
      <c r="A93" s="164"/>
      <c r="B93" s="210"/>
      <c r="C93" s="179"/>
      <c r="D93" s="210"/>
      <c r="E93" s="121"/>
      <c r="F93" s="121"/>
      <c r="G93" s="224"/>
      <c r="H93" s="224"/>
      <c r="I93" s="224"/>
      <c r="J93" s="224"/>
      <c r="K93" s="224"/>
      <c r="L93" s="224"/>
      <c r="M93" s="224"/>
      <c r="N93" s="224"/>
      <c r="O93" s="224"/>
      <c r="P93" s="224"/>
      <c r="Q93" s="121"/>
      <c r="R93" s="121"/>
      <c r="S93" s="121"/>
      <c r="T93" s="164"/>
    </row>
    <row r="94" spans="1:20">
      <c r="A94" s="164"/>
      <c r="B94" s="210"/>
      <c r="C94" s="179"/>
      <c r="D94" s="210"/>
      <c r="E94" s="62"/>
      <c r="F94" s="126"/>
      <c r="G94" s="225"/>
      <c r="H94" s="224"/>
      <c r="I94" s="224"/>
      <c r="J94" s="224"/>
      <c r="K94" s="224"/>
      <c r="L94" s="224"/>
      <c r="M94" s="224"/>
      <c r="N94" s="224"/>
      <c r="O94" s="224"/>
      <c r="P94" s="685"/>
      <c r="Q94" s="121"/>
      <c r="R94" s="121"/>
      <c r="S94" s="121"/>
      <c r="T94" s="164"/>
    </row>
    <row r="95" spans="1:20">
      <c r="A95" s="164"/>
      <c r="B95" s="210"/>
      <c r="C95" s="179"/>
      <c r="D95" s="210"/>
      <c r="E95" s="64"/>
      <c r="F95" s="121"/>
      <c r="G95" s="224"/>
      <c r="H95" s="224"/>
      <c r="I95" s="224"/>
      <c r="J95" s="224"/>
      <c r="K95" s="224"/>
      <c r="L95" s="224"/>
      <c r="M95" s="224"/>
      <c r="N95" s="224"/>
      <c r="O95" s="224"/>
      <c r="P95" s="224"/>
      <c r="Q95" s="121"/>
      <c r="R95" s="121"/>
      <c r="S95" s="121"/>
      <c r="T95" s="164"/>
    </row>
    <row r="96" spans="1:20">
      <c r="A96" s="164"/>
      <c r="B96" s="210"/>
      <c r="C96" s="179"/>
      <c r="D96" s="210"/>
      <c r="E96" s="121"/>
      <c r="F96" s="121"/>
      <c r="G96" s="224"/>
      <c r="H96" s="224"/>
      <c r="I96" s="224"/>
      <c r="J96" s="224"/>
      <c r="K96" s="224"/>
      <c r="L96" s="224"/>
      <c r="M96" s="224"/>
      <c r="N96" s="224"/>
      <c r="O96" s="224"/>
      <c r="P96" s="224"/>
      <c r="Q96" s="121"/>
      <c r="R96" s="121"/>
      <c r="S96" s="121"/>
      <c r="T96" s="164"/>
    </row>
    <row r="97" spans="1:20">
      <c r="A97" s="164"/>
      <c r="B97" s="210"/>
      <c r="C97" s="179"/>
      <c r="D97" s="179"/>
      <c r="E97" s="181"/>
      <c r="F97" s="181"/>
      <c r="G97" s="197"/>
      <c r="H97" s="197"/>
      <c r="I97" s="197"/>
      <c r="J97" s="197"/>
      <c r="K97" s="197"/>
      <c r="L97" s="197"/>
      <c r="M97" s="197"/>
      <c r="N97" s="197"/>
      <c r="O97" s="197"/>
      <c r="P97" s="197"/>
      <c r="Q97" s="164"/>
      <c r="R97" s="164"/>
      <c r="S97" s="164"/>
      <c r="T97" s="164"/>
    </row>
    <row r="98" spans="1:20" hidden="1">
      <c r="A98" s="164"/>
      <c r="B98" s="210"/>
      <c r="C98" s="179"/>
      <c r="D98" s="179"/>
      <c r="E98" s="181"/>
      <c r="F98" s="181"/>
      <c r="G98" s="197"/>
      <c r="H98" s="197"/>
      <c r="I98" s="197"/>
      <c r="J98" s="197"/>
      <c r="K98" s="197"/>
      <c r="L98" s="197"/>
      <c r="M98" s="197"/>
      <c r="N98" s="197"/>
      <c r="O98" s="197"/>
      <c r="P98" s="197"/>
      <c r="Q98" s="164"/>
      <c r="R98" s="164"/>
      <c r="S98" s="164"/>
      <c r="T98" s="164"/>
    </row>
    <row r="99" spans="1:20" hidden="1">
      <c r="G99" s="1112"/>
      <c r="H99" s="1112"/>
      <c r="I99" s="1112"/>
      <c r="J99" s="1112"/>
      <c r="K99" s="1112"/>
      <c r="L99" s="1112"/>
      <c r="M99" s="1112"/>
      <c r="N99" s="1112"/>
      <c r="O99" s="1112"/>
      <c r="P99" s="1112"/>
    </row>
    <row r="100" spans="1:20" hidden="1">
      <c r="G100" s="101"/>
      <c r="H100" s="101"/>
      <c r="I100" s="101"/>
      <c r="J100" s="101"/>
      <c r="K100" s="101"/>
      <c r="L100" s="101"/>
      <c r="M100" s="101"/>
      <c r="N100" s="101"/>
      <c r="O100" s="101"/>
      <c r="P100" s="101"/>
    </row>
    <row r="101" spans="1:20" hidden="1">
      <c r="G101" s="101"/>
      <c r="H101" s="101"/>
      <c r="I101" s="101"/>
      <c r="J101" s="101"/>
      <c r="K101" s="101"/>
      <c r="L101" s="101"/>
      <c r="M101" s="101"/>
      <c r="N101" s="101"/>
      <c r="O101" s="101"/>
      <c r="P101" s="101"/>
    </row>
    <row r="102" spans="1:20" hidden="1">
      <c r="G102" s="101"/>
      <c r="H102" s="101"/>
      <c r="I102" s="101"/>
      <c r="J102" s="101"/>
      <c r="K102" s="101"/>
      <c r="L102" s="101"/>
      <c r="M102" s="101"/>
      <c r="N102" s="101"/>
      <c r="O102" s="101"/>
      <c r="P102" s="101"/>
    </row>
    <row r="103" spans="1:20" hidden="1">
      <c r="G103" s="101"/>
      <c r="H103" s="101"/>
      <c r="I103" s="101"/>
      <c r="J103" s="101"/>
      <c r="K103" s="101"/>
      <c r="L103" s="101"/>
      <c r="M103" s="101"/>
      <c r="N103" s="101"/>
      <c r="O103" s="101"/>
      <c r="P103" s="101"/>
    </row>
    <row r="104" spans="1:20" hidden="1">
      <c r="G104" s="101"/>
      <c r="H104" s="101"/>
      <c r="I104" s="101"/>
      <c r="J104" s="101"/>
      <c r="K104" s="101"/>
      <c r="L104" s="101"/>
      <c r="M104" s="101"/>
      <c r="N104" s="101"/>
      <c r="O104" s="101"/>
      <c r="P104" s="101"/>
    </row>
    <row r="105" spans="1:20" hidden="1">
      <c r="G105" s="101"/>
      <c r="H105" s="101"/>
      <c r="I105" s="101"/>
      <c r="J105" s="101"/>
      <c r="K105" s="101"/>
      <c r="L105" s="101"/>
      <c r="M105" s="101"/>
      <c r="N105" s="101"/>
      <c r="O105" s="101"/>
      <c r="P105" s="101"/>
    </row>
  </sheetData>
  <sheetProtection formatCells="0" formatColumns="0" formatRows="0"/>
  <customSheetViews>
    <customSheetView guid="{F416BD5B-C3AD-4F61-AAB2-55950A9B7E72}" fitToPage="1" topLeftCell="A30">
      <selection activeCell="F30" sqref="F30"/>
      <pageMargins left="0" right="0" top="0" bottom="0" header="0" footer="0"/>
      <pageSetup paperSize="5" scale="35" fitToHeight="0" orientation="landscape" r:id="rId1"/>
    </customSheetView>
    <customSheetView guid="{E14211BF-3959-45CF-A937-AD36AACCEFAC}" showGridLines="0" fitToPage="1">
      <pane xSplit="2" ySplit="11" topLeftCell="C64" activePane="bottomRight" state="frozen"/>
      <selection pane="bottomRight" activeCell="C79" sqref="C79"/>
      <pageMargins left="0" right="0" top="0" bottom="0" header="0" footer="0"/>
      <pageSetup paperSize="5" scale="35" fitToHeight="0" orientation="landscape" r:id="rId2"/>
    </customSheetView>
    <customSheetView guid="{DD364770-73A1-4C6D-9516-629A57F0EB18}" showGridLines="0" fitToPage="1">
      <pane xSplit="2" ySplit="11" topLeftCell="C51" activePane="bottomRight" state="frozen"/>
      <selection pane="bottomRight" activeCell="A4" sqref="A4"/>
      <pageMargins left="0" right="0" top="0" bottom="0" header="0" footer="0"/>
      <pageSetup paperSize="5" scale="35" fitToHeight="0" orientation="landscape" r:id="rId3"/>
    </customSheetView>
    <customSheetView guid="{41E394DC-1FDD-4D1F-8620-137B7012DC10}" showGridLines="0" fitToPage="1">
      <pane xSplit="2" ySplit="11" topLeftCell="C12" activePane="bottomRight" state="frozen"/>
      <selection pane="bottomRight" activeCell="D25" sqref="D25"/>
      <pageMargins left="0" right="0" top="0" bottom="0" header="0" footer="0"/>
      <pageSetup paperSize="5" scale="35" fitToHeight="0" orientation="landscape" r:id="rId4"/>
    </customSheetView>
    <customSheetView guid="{CC70D5D3-3A1F-46AA-BDCE-F692C2C36BEE}" fitToPage="1" topLeftCell="C1">
      <pane xSplit="4" ySplit="15" topLeftCell="G76" activePane="bottomRight" state="frozen"/>
      <selection pane="bottomRight" activeCell="N94" sqref="N94"/>
      <pageMargins left="0" right="0" top="0" bottom="0" header="0" footer="0"/>
      <pageSetup paperSize="5" scale="35" fitToHeight="0" orientation="landscape" r:id="rId5"/>
    </customSheetView>
  </customSheetViews>
  <mergeCells count="3">
    <mergeCell ref="E8:F12"/>
    <mergeCell ref="G8:P8"/>
    <mergeCell ref="E14:F14"/>
  </mergeCells>
  <hyperlinks>
    <hyperlink ref="S2" location="Index!A1" display="Index" xr:uid="{1A0FD490-421D-4401-9FAE-D7286B8AEB18}"/>
  </hyperlinks>
  <pageMargins left="0.7" right="0.7" top="0.75" bottom="0.75" header="0.3" footer="0.3"/>
  <pageSetup paperSize="5" scale="35" fitToHeight="0" orientation="landscape"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3">
    <tabColor rgb="FF7030A0"/>
  </sheetPr>
  <dimension ref="A1:S51"/>
  <sheetViews>
    <sheetView zoomScale="70" zoomScaleNormal="70" workbookViewId="0">
      <selection activeCell="F21" sqref="F21"/>
    </sheetView>
  </sheetViews>
  <sheetFormatPr defaultColWidth="0" defaultRowHeight="13.8" zeroHeight="1"/>
  <cols>
    <col min="1" max="1" width="2.6640625" style="102" customWidth="1"/>
    <col min="2" max="2" width="9.109375" style="102" customWidth="1"/>
    <col min="3" max="3" width="19.6640625" style="102" customWidth="1"/>
    <col min="4" max="4" width="18.88671875" style="1107" customWidth="1"/>
    <col min="5" max="5" width="16" style="1107" customWidth="1"/>
    <col min="6" max="6" width="10.88671875" style="102" customWidth="1"/>
    <col min="7" max="7" width="14.33203125" style="102" customWidth="1"/>
    <col min="8" max="9" width="14.44140625" style="102" customWidth="1"/>
    <col min="10" max="10" width="15.88671875" style="102" customWidth="1"/>
    <col min="11" max="11" width="12.88671875" style="102" customWidth="1"/>
    <col min="12" max="12" width="13.44140625" style="102" customWidth="1"/>
    <col min="13" max="13" width="11.44140625" style="102" customWidth="1"/>
    <col min="14" max="14" width="18.44140625" style="102" customWidth="1"/>
    <col min="15" max="15" width="4.6640625" style="102" customWidth="1"/>
    <col min="16" max="16" width="17.44140625" style="102" customWidth="1"/>
    <col min="17" max="17" width="9.109375" style="102" customWidth="1"/>
    <col min="18" max="18" width="4" style="102" customWidth="1"/>
    <col min="19" max="19" width="0" style="102" hidden="1" customWidth="1"/>
    <col min="20" max="16384" width="9.109375" style="102" hidden="1"/>
  </cols>
  <sheetData>
    <row r="1" spans="1:18">
      <c r="A1" s="184"/>
      <c r="B1" s="184"/>
      <c r="C1" s="184"/>
      <c r="D1" s="200"/>
      <c r="E1" s="200"/>
      <c r="F1" s="184"/>
      <c r="G1" s="184"/>
      <c r="H1" s="184"/>
      <c r="I1" s="184"/>
      <c r="J1" s="184"/>
      <c r="K1" s="184"/>
      <c r="L1" s="184"/>
      <c r="M1" s="184"/>
      <c r="N1" s="184"/>
      <c r="O1" s="184"/>
      <c r="P1" s="184"/>
      <c r="Q1" s="184"/>
      <c r="R1" s="184"/>
    </row>
    <row r="2" spans="1:18" ht="14.4" thickBot="1">
      <c r="A2" s="184"/>
      <c r="B2" s="144" t="s">
        <v>247</v>
      </c>
      <c r="C2" s="203"/>
      <c r="D2" s="276"/>
      <c r="E2" s="276"/>
      <c r="F2" s="203"/>
      <c r="G2" s="203"/>
      <c r="H2" s="203"/>
      <c r="I2" s="203"/>
      <c r="J2" s="203"/>
      <c r="K2" s="203"/>
      <c r="L2" s="203"/>
      <c r="M2" s="203"/>
      <c r="N2" s="203"/>
      <c r="O2" s="203"/>
      <c r="P2" s="203"/>
      <c r="Q2" s="2204" t="s">
        <v>1</v>
      </c>
      <c r="R2" s="184"/>
    </row>
    <row r="3" spans="1:18" ht="16.2" thickBot="1">
      <c r="A3" s="184"/>
      <c r="B3" s="203"/>
      <c r="C3" s="4961" t="s">
        <v>3595</v>
      </c>
      <c r="D3" s="4651"/>
      <c r="E3" s="4651"/>
      <c r="F3" s="4652"/>
      <c r="G3" s="248"/>
      <c r="H3" s="248"/>
      <c r="I3" s="248"/>
      <c r="J3" s="248"/>
      <c r="K3" s="248"/>
      <c r="L3" s="248"/>
      <c r="M3" s="248"/>
      <c r="N3" s="248"/>
      <c r="O3" s="248"/>
      <c r="P3" s="39"/>
      <c r="Q3" s="203"/>
      <c r="R3" s="184"/>
    </row>
    <row r="4" spans="1:18" ht="15.6">
      <c r="A4" s="184"/>
      <c r="B4" s="203"/>
      <c r="C4" s="4439" t="s">
        <v>723</v>
      </c>
      <c r="D4" s="8341" t="str">
        <f>J!E4</f>
        <v>ABC Company</v>
      </c>
      <c r="E4" s="8342"/>
      <c r="F4" s="8343"/>
      <c r="G4" s="248"/>
      <c r="H4" s="248"/>
      <c r="I4" s="248"/>
      <c r="J4" s="248"/>
      <c r="K4" s="248"/>
      <c r="L4" s="248"/>
      <c r="M4" s="248"/>
      <c r="N4" s="248"/>
      <c r="O4" s="248"/>
      <c r="P4" s="203"/>
      <c r="Q4" s="203"/>
      <c r="R4" s="184"/>
    </row>
    <row r="5" spans="1:18" ht="16.2" thickBot="1">
      <c r="A5" s="184"/>
      <c r="B5" s="203"/>
      <c r="C5" s="4443" t="s">
        <v>724</v>
      </c>
      <c r="D5" s="8344" t="str">
        <f>J!E5</f>
        <v>31 December 202x</v>
      </c>
      <c r="E5" s="8345"/>
      <c r="F5" s="8346"/>
      <c r="G5" s="248"/>
      <c r="H5" s="248"/>
      <c r="I5" s="248"/>
      <c r="J5" s="248"/>
      <c r="K5" s="248"/>
      <c r="L5" s="248"/>
      <c r="M5" s="248"/>
      <c r="N5" s="248"/>
      <c r="O5" s="248"/>
      <c r="P5" s="203"/>
      <c r="Q5" s="203"/>
      <c r="R5" s="184"/>
    </row>
    <row r="6" spans="1:18" ht="14.4" thickBot="1">
      <c r="A6" s="184"/>
      <c r="B6" s="203"/>
      <c r="C6" s="203"/>
      <c r="D6" s="276"/>
      <c r="E6" s="276"/>
      <c r="F6" s="203"/>
      <c r="G6" s="203"/>
      <c r="H6" s="203"/>
      <c r="I6" s="203"/>
      <c r="J6" s="203"/>
      <c r="K6" s="203"/>
      <c r="L6" s="203"/>
      <c r="M6" s="203"/>
      <c r="N6" s="203"/>
      <c r="O6" s="203"/>
      <c r="P6" s="203"/>
      <c r="Q6" s="203"/>
      <c r="R6" s="184"/>
    </row>
    <row r="7" spans="1:18" s="99" customFormat="1" ht="12.75" customHeight="1">
      <c r="A7" s="164"/>
      <c r="B7" s="121"/>
      <c r="C7" s="8766" t="s">
        <v>3596</v>
      </c>
      <c r="D7" s="8767"/>
      <c r="E7" s="5826"/>
      <c r="F7" s="4924"/>
      <c r="G7" s="5894"/>
      <c r="H7" s="5894"/>
      <c r="I7" s="5894"/>
      <c r="J7" s="5894"/>
      <c r="K7" s="4924"/>
      <c r="L7" s="4924"/>
      <c r="M7" s="4924"/>
      <c r="N7" s="4762"/>
      <c r="O7" s="121"/>
      <c r="P7" s="5057" t="s">
        <v>3597</v>
      </c>
      <c r="R7" s="164"/>
    </row>
    <row r="8" spans="1:18" s="99" customFormat="1" ht="13.2">
      <c r="A8" s="164"/>
      <c r="B8" s="121"/>
      <c r="C8" s="8768"/>
      <c r="D8" s="8769"/>
      <c r="E8" s="1356" t="s">
        <v>2976</v>
      </c>
      <c r="F8" s="1592" t="s">
        <v>1928</v>
      </c>
      <c r="G8" s="1592" t="s">
        <v>451</v>
      </c>
      <c r="H8" s="1592" t="s">
        <v>451</v>
      </c>
      <c r="I8" s="1592" t="s">
        <v>451</v>
      </c>
      <c r="J8" s="1592" t="s">
        <v>451</v>
      </c>
      <c r="K8" s="1587"/>
      <c r="L8" s="1587"/>
      <c r="M8" s="1587"/>
      <c r="N8" s="1608"/>
      <c r="O8" s="121"/>
      <c r="P8" s="1776" t="s">
        <v>2907</v>
      </c>
      <c r="Q8" s="121"/>
      <c r="R8" s="164"/>
    </row>
    <row r="9" spans="1:18" s="99" customFormat="1" ht="13.2">
      <c r="A9" s="164"/>
      <c r="B9" s="121"/>
      <c r="C9" s="8768"/>
      <c r="D9" s="8769"/>
      <c r="E9" s="1356" t="s">
        <v>1</v>
      </c>
      <c r="F9" s="1592" t="s">
        <v>1539</v>
      </c>
      <c r="G9" s="1592" t="s">
        <v>3380</v>
      </c>
      <c r="H9" s="1592" t="s">
        <v>3381</v>
      </c>
      <c r="I9" s="1592" t="s">
        <v>3382</v>
      </c>
      <c r="J9" s="1592" t="s">
        <v>3380</v>
      </c>
      <c r="K9" s="1587" t="s">
        <v>2747</v>
      </c>
      <c r="L9" s="1587" t="s">
        <v>2808</v>
      </c>
      <c r="M9" s="1587" t="s">
        <v>2671</v>
      </c>
      <c r="N9" s="1608" t="s">
        <v>1717</v>
      </c>
      <c r="O9" s="121"/>
      <c r="P9" s="1776" t="s">
        <v>2952</v>
      </c>
      <c r="Q9" s="121"/>
      <c r="R9" s="164"/>
    </row>
    <row r="10" spans="1:18" s="99" customFormat="1" ht="13.2">
      <c r="A10" s="164"/>
      <c r="B10" s="121"/>
      <c r="C10" s="8768"/>
      <c r="D10" s="8769"/>
      <c r="E10" s="1356" t="s">
        <v>4</v>
      </c>
      <c r="F10" s="1592" t="s">
        <v>2771</v>
      </c>
      <c r="G10" s="1749" t="s">
        <v>3390</v>
      </c>
      <c r="H10" s="1592" t="s">
        <v>3391</v>
      </c>
      <c r="I10" s="1592" t="s">
        <v>2912</v>
      </c>
      <c r="J10" s="1749" t="s">
        <v>3390</v>
      </c>
      <c r="K10" s="1590" t="s">
        <v>1723</v>
      </c>
      <c r="L10" s="1590" t="s">
        <v>1723</v>
      </c>
      <c r="M10" s="1590" t="s">
        <v>1723</v>
      </c>
      <c r="N10" s="1608" t="s">
        <v>1723</v>
      </c>
      <c r="O10" s="121"/>
      <c r="P10" s="1814" t="s">
        <v>2964</v>
      </c>
      <c r="Q10" s="121"/>
      <c r="R10" s="164"/>
    </row>
    <row r="11" spans="1:18" s="99" customFormat="1" ht="14.4">
      <c r="A11" s="164"/>
      <c r="B11" s="121"/>
      <c r="C11" s="8768"/>
      <c r="D11" s="8769"/>
      <c r="E11" s="2024"/>
      <c r="F11" s="1592"/>
      <c r="G11" s="1592" t="s">
        <v>3398</v>
      </c>
      <c r="H11" s="1592" t="s">
        <v>1725</v>
      </c>
      <c r="I11" s="1592" t="s">
        <v>2779</v>
      </c>
      <c r="J11" s="1592" t="s">
        <v>3399</v>
      </c>
      <c r="K11" s="1590"/>
      <c r="L11" s="1590"/>
      <c r="M11" s="1590"/>
      <c r="N11" s="1591"/>
      <c r="O11" s="121"/>
      <c r="P11" s="1815" t="s">
        <v>2959</v>
      </c>
      <c r="Q11" s="121"/>
      <c r="R11" s="164"/>
    </row>
    <row r="12" spans="1:18" s="99" customFormat="1" thickBot="1">
      <c r="A12" s="164"/>
      <c r="B12" s="121"/>
      <c r="C12" s="8768"/>
      <c r="D12" s="8769"/>
      <c r="E12" s="6225" t="s">
        <v>2148</v>
      </c>
      <c r="F12" s="6225" t="s">
        <v>1616</v>
      </c>
      <c r="G12" s="1592" t="s">
        <v>1725</v>
      </c>
      <c r="H12" s="1592"/>
      <c r="I12" s="1592"/>
      <c r="J12" s="1592" t="s">
        <v>1725</v>
      </c>
      <c r="K12" s="1590"/>
      <c r="L12" s="1590"/>
      <c r="M12" s="1590"/>
      <c r="N12" s="1591" t="s">
        <v>3598</v>
      </c>
      <c r="O12" s="121"/>
      <c r="P12" s="5964"/>
      <c r="Q12" s="121"/>
      <c r="R12" s="164"/>
    </row>
    <row r="13" spans="1:18" s="99" customFormat="1" ht="13.2">
      <c r="A13" s="164"/>
      <c r="B13" s="121"/>
      <c r="C13" s="8770" t="s">
        <v>734</v>
      </c>
      <c r="D13" s="8771"/>
      <c r="E13" s="6426" t="s">
        <v>735</v>
      </c>
      <c r="F13" s="6427" t="s">
        <v>736</v>
      </c>
      <c r="G13" s="6427" t="s">
        <v>1249</v>
      </c>
      <c r="H13" s="6427" t="s">
        <v>738</v>
      </c>
      <c r="I13" s="6427" t="s">
        <v>1546</v>
      </c>
      <c r="J13" s="6427" t="s">
        <v>1547</v>
      </c>
      <c r="K13" s="6427" t="s">
        <v>1548</v>
      </c>
      <c r="L13" s="6427" t="s">
        <v>1549</v>
      </c>
      <c r="M13" s="6427" t="s">
        <v>1550</v>
      </c>
      <c r="N13" s="6428" t="s">
        <v>1551</v>
      </c>
      <c r="O13" s="121"/>
      <c r="P13" s="2485" t="s">
        <v>1553</v>
      </c>
      <c r="Q13" s="121"/>
      <c r="R13" s="164"/>
    </row>
    <row r="14" spans="1:18" s="99" customFormat="1" ht="15" customHeight="1">
      <c r="A14" s="164"/>
      <c r="B14" s="121"/>
      <c r="C14" s="8760" t="s">
        <v>3599</v>
      </c>
      <c r="D14" s="8761"/>
      <c r="E14" s="1388"/>
      <c r="F14" s="1770"/>
      <c r="G14" s="6429"/>
      <c r="H14" s="6429"/>
      <c r="I14" s="6429"/>
      <c r="J14" s="6429"/>
      <c r="K14" s="6430"/>
      <c r="L14" s="6429"/>
      <c r="M14" s="6430"/>
      <c r="N14" s="6431"/>
      <c r="O14" s="121"/>
      <c r="P14" s="6432"/>
      <c r="Q14" s="121"/>
      <c r="R14" s="164"/>
    </row>
    <row r="15" spans="1:18" s="99" customFormat="1" ht="13.2">
      <c r="A15" s="164"/>
      <c r="B15" s="121"/>
      <c r="C15" s="6433" t="s">
        <v>3600</v>
      </c>
      <c r="D15" s="6434"/>
      <c r="E15" s="6434"/>
      <c r="F15" s="6391"/>
      <c r="G15" s="6435">
        <f>'R.1'!E24</f>
        <v>0</v>
      </c>
      <c r="H15" s="6435">
        <f>'R.1'!F24</f>
        <v>0</v>
      </c>
      <c r="I15" s="6435">
        <f>'R.1'!G24</f>
        <v>0</v>
      </c>
      <c r="J15" s="6435">
        <f>'R.1'!H24</f>
        <v>0</v>
      </c>
      <c r="K15" s="6435">
        <f>'R.1'!I24</f>
        <v>0</v>
      </c>
      <c r="L15" s="6435">
        <f>'R.1'!J24</f>
        <v>0</v>
      </c>
      <c r="M15" s="6435">
        <f>'R.1'!K24</f>
        <v>0</v>
      </c>
      <c r="N15" s="6436">
        <f>'R.1'!L24</f>
        <v>0</v>
      </c>
      <c r="O15" s="121"/>
      <c r="P15" s="6436">
        <f>'R.1'!O24</f>
        <v>0</v>
      </c>
      <c r="Q15" s="121"/>
      <c r="R15" s="164"/>
    </row>
    <row r="16" spans="1:18" s="99" customFormat="1" ht="13.2">
      <c r="A16" s="164"/>
      <c r="B16" s="121"/>
      <c r="C16" s="6437" t="s">
        <v>3601</v>
      </c>
      <c r="D16" s="6434"/>
      <c r="E16" s="6434"/>
      <c r="F16" s="6434"/>
      <c r="G16" s="6435">
        <f>'R.1'!E25</f>
        <v>0</v>
      </c>
      <c r="H16" s="6435">
        <f>'R.1'!F25</f>
        <v>0</v>
      </c>
      <c r="I16" s="6435">
        <f>'R.1'!G25</f>
        <v>0</v>
      </c>
      <c r="J16" s="6435">
        <f>'R.1'!H25</f>
        <v>0</v>
      </c>
      <c r="K16" s="6435">
        <f>'R.1'!I25</f>
        <v>0</v>
      </c>
      <c r="L16" s="6435">
        <f>'R.1'!J25</f>
        <v>0</v>
      </c>
      <c r="M16" s="6435">
        <f>'R.1'!K25</f>
        <v>0</v>
      </c>
      <c r="N16" s="6436">
        <f>'R.1'!L25</f>
        <v>0</v>
      </c>
      <c r="O16" s="121"/>
      <c r="P16" s="6436">
        <f>'R.1'!O25</f>
        <v>0</v>
      </c>
      <c r="Q16" s="121"/>
      <c r="R16" s="164"/>
    </row>
    <row r="17" spans="1:18" s="99" customFormat="1" ht="13.2">
      <c r="A17" s="164"/>
      <c r="B17" s="121"/>
      <c r="C17" s="8760"/>
      <c r="D17" s="8761"/>
      <c r="E17" s="1388"/>
      <c r="F17" s="1770"/>
      <c r="G17" s="6429"/>
      <c r="H17" s="6429"/>
      <c r="I17" s="6429"/>
      <c r="J17" s="6429"/>
      <c r="K17" s="6430"/>
      <c r="L17" s="6429"/>
      <c r="M17" s="6430"/>
      <c r="N17" s="6431"/>
      <c r="O17" s="121"/>
      <c r="P17" s="6432"/>
      <c r="Q17" s="121"/>
      <c r="R17" s="164"/>
    </row>
    <row r="18" spans="1:18" s="99" customFormat="1" ht="13.2">
      <c r="A18" s="164"/>
      <c r="B18" s="121"/>
      <c r="C18" s="6433" t="s">
        <v>3602</v>
      </c>
      <c r="D18" s="6434"/>
      <c r="E18" s="6434"/>
      <c r="F18" s="6391"/>
      <c r="G18" s="6429"/>
      <c r="H18" s="6429"/>
      <c r="I18" s="6429"/>
      <c r="J18" s="6429"/>
      <c r="K18" s="6430"/>
      <c r="L18" s="6429"/>
      <c r="M18" s="6430"/>
      <c r="N18" s="6431"/>
      <c r="O18" s="121"/>
      <c r="P18" s="6432"/>
      <c r="Q18" s="121"/>
      <c r="R18" s="164"/>
    </row>
    <row r="19" spans="1:18" s="99" customFormat="1" ht="13.2">
      <c r="A19" s="164"/>
      <c r="B19" s="121"/>
      <c r="C19" s="6437" t="s">
        <v>3600</v>
      </c>
      <c r="D19" s="6434"/>
      <c r="E19" s="6434"/>
      <c r="F19" s="6434"/>
      <c r="G19" s="6435">
        <f>'R.1'!E30</f>
        <v>0</v>
      </c>
      <c r="H19" s="6435">
        <f>'R.1'!F30</f>
        <v>0</v>
      </c>
      <c r="I19" s="6435">
        <f>'R.1'!G30</f>
        <v>0</v>
      </c>
      <c r="J19" s="6435">
        <f>'R.1'!H30</f>
        <v>0</v>
      </c>
      <c r="K19" s="6435">
        <f>'R.1'!I30</f>
        <v>0</v>
      </c>
      <c r="L19" s="6435">
        <f>'R.1'!J30</f>
        <v>0</v>
      </c>
      <c r="M19" s="6435">
        <f>'R.1'!K30</f>
        <v>0</v>
      </c>
      <c r="N19" s="6436">
        <f>'R.1'!L30</f>
        <v>0</v>
      </c>
      <c r="O19" s="121"/>
      <c r="P19" s="6436">
        <f>'R.1'!O30</f>
        <v>0</v>
      </c>
      <c r="Q19" s="121"/>
      <c r="R19" s="164"/>
    </row>
    <row r="20" spans="1:18" s="99" customFormat="1" ht="13.2">
      <c r="A20" s="164"/>
      <c r="B20" s="121"/>
      <c r="C20" s="8760" t="s">
        <v>3603</v>
      </c>
      <c r="D20" s="8761"/>
      <c r="E20" s="1388"/>
      <c r="F20" s="1770"/>
      <c r="G20" s="6435">
        <f>'R.1'!E31</f>
        <v>0</v>
      </c>
      <c r="H20" s="6435">
        <f>'R.1'!F31</f>
        <v>0</v>
      </c>
      <c r="I20" s="6435">
        <f>'R.1'!G31</f>
        <v>0</v>
      </c>
      <c r="J20" s="6435">
        <f>'R.1'!H31</f>
        <v>0</v>
      </c>
      <c r="K20" s="6435">
        <f>'R.1'!I31</f>
        <v>0</v>
      </c>
      <c r="L20" s="6435">
        <f>'R.1'!J31</f>
        <v>0</v>
      </c>
      <c r="M20" s="6435">
        <f>'R.1'!K31</f>
        <v>0</v>
      </c>
      <c r="N20" s="6436">
        <f>'R.1'!L31</f>
        <v>0</v>
      </c>
      <c r="O20" s="121"/>
      <c r="P20" s="6436">
        <f>'R.1'!O31</f>
        <v>0</v>
      </c>
      <c r="Q20" s="121"/>
      <c r="R20" s="164"/>
    </row>
    <row r="21" spans="1:18" s="99" customFormat="1" ht="13.2">
      <c r="A21" s="164"/>
      <c r="B21" s="121"/>
      <c r="C21" s="8772"/>
      <c r="D21" s="8773"/>
      <c r="E21" s="6434"/>
      <c r="F21" s="6391"/>
      <c r="G21" s="6438"/>
      <c r="H21" s="6439"/>
      <c r="I21" s="6439"/>
      <c r="J21" s="6439"/>
      <c r="K21" s="6440"/>
      <c r="L21" s="6439"/>
      <c r="M21" s="6440"/>
      <c r="N21" s="6441"/>
      <c r="O21" s="121"/>
      <c r="P21" s="6441"/>
      <c r="Q21" s="121"/>
      <c r="R21" s="164"/>
    </row>
    <row r="22" spans="1:18" s="1159" customFormat="1" ht="13.2">
      <c r="A22" s="164"/>
      <c r="B22" s="121"/>
      <c r="C22" s="6442" t="s">
        <v>3604</v>
      </c>
      <c r="D22" s="1396"/>
      <c r="E22" s="1396"/>
      <c r="F22" s="1816"/>
      <c r="G22" s="6443"/>
      <c r="H22" s="6444"/>
      <c r="I22" s="6444"/>
      <c r="J22" s="6444"/>
      <c r="K22" s="6444"/>
      <c r="L22" s="6444"/>
      <c r="M22" s="6444"/>
      <c r="N22" s="6445"/>
      <c r="O22" s="121"/>
      <c r="P22" s="6441"/>
      <c r="Q22" s="121"/>
      <c r="R22" s="164"/>
    </row>
    <row r="23" spans="1:18" s="1159" customFormat="1" ht="13.2">
      <c r="A23" s="164"/>
      <c r="B23" s="121"/>
      <c r="C23" s="6433" t="s">
        <v>3600</v>
      </c>
      <c r="D23" s="6434"/>
      <c r="E23" s="6434"/>
      <c r="F23" s="6391"/>
      <c r="G23" s="6435">
        <f>'R.1'!E43</f>
        <v>0</v>
      </c>
      <c r="H23" s="6435">
        <f>'R.1'!F43</f>
        <v>0</v>
      </c>
      <c r="I23" s="6435">
        <f>'R.1'!G43</f>
        <v>0</v>
      </c>
      <c r="J23" s="6435">
        <f>'R.1'!H43</f>
        <v>0</v>
      </c>
      <c r="K23" s="6435">
        <f>'R.1'!I43</f>
        <v>0</v>
      </c>
      <c r="L23" s="6435">
        <f>'R.1'!J43</f>
        <v>0</v>
      </c>
      <c r="M23" s="6435">
        <f>'R.1'!K43</f>
        <v>0</v>
      </c>
      <c r="N23" s="6436">
        <f>'R.1'!L43</f>
        <v>0</v>
      </c>
      <c r="O23" s="121"/>
      <c r="P23" s="6436">
        <f>'R.1'!O43</f>
        <v>0</v>
      </c>
      <c r="Q23" s="121"/>
      <c r="R23" s="164"/>
    </row>
    <row r="24" spans="1:18" s="1159" customFormat="1" ht="15.75" customHeight="1" thickBot="1">
      <c r="A24" s="164"/>
      <c r="B24" s="121"/>
      <c r="C24" s="8764" t="s">
        <v>3605</v>
      </c>
      <c r="D24" s="8765"/>
      <c r="E24" s="6446"/>
      <c r="F24" s="6446"/>
      <c r="G24" s="6447">
        <f>'R.1'!E44</f>
        <v>0</v>
      </c>
      <c r="H24" s="6447">
        <f>'R.1'!F44</f>
        <v>0</v>
      </c>
      <c r="I24" s="6447">
        <f>'R.1'!G44</f>
        <v>0</v>
      </c>
      <c r="J24" s="6447">
        <f>'R.1'!H44</f>
        <v>0</v>
      </c>
      <c r="K24" s="6447">
        <f>'R.1'!I44</f>
        <v>0</v>
      </c>
      <c r="L24" s="6447">
        <f>'R.1'!J44</f>
        <v>0</v>
      </c>
      <c r="M24" s="6447">
        <f>'R.1'!K44</f>
        <v>0</v>
      </c>
      <c r="N24" s="6448">
        <f>'R.1'!L44</f>
        <v>0</v>
      </c>
      <c r="O24" s="121"/>
      <c r="P24" s="6448">
        <f>'R.1'!O44</f>
        <v>0</v>
      </c>
      <c r="Q24" s="121"/>
      <c r="R24" s="164"/>
    </row>
    <row r="25" spans="1:18" s="99" customFormat="1" thickBot="1">
      <c r="A25" s="164"/>
      <c r="B25" s="121"/>
      <c r="C25" s="121"/>
      <c r="D25" s="121"/>
      <c r="E25" s="121"/>
      <c r="F25" s="121"/>
      <c r="G25" s="121"/>
      <c r="H25" s="121"/>
      <c r="I25" s="121"/>
      <c r="J25" s="121"/>
      <c r="K25" s="121"/>
      <c r="L25" s="121"/>
      <c r="M25" s="121"/>
      <c r="N25" s="121"/>
      <c r="O25" s="121"/>
      <c r="P25" s="121"/>
      <c r="Q25" s="121"/>
      <c r="R25" s="164"/>
    </row>
    <row r="26" spans="1:18" s="99" customFormat="1" ht="15" customHeight="1">
      <c r="A26" s="164"/>
      <c r="B26" s="121"/>
      <c r="C26" s="8762" t="s">
        <v>3366</v>
      </c>
      <c r="D26" s="8763"/>
      <c r="E26" s="6450"/>
      <c r="F26" s="6450"/>
      <c r="G26" s="6451">
        <f>G15+G19+G23</f>
        <v>0</v>
      </c>
      <c r="H26" s="6451">
        <f t="shared" ref="H26:M26" si="0">H15+H19+H23</f>
        <v>0</v>
      </c>
      <c r="I26" s="6451">
        <f t="shared" si="0"/>
        <v>0</v>
      </c>
      <c r="J26" s="6451">
        <f t="shared" si="0"/>
        <v>0</v>
      </c>
      <c r="K26" s="6451">
        <f t="shared" si="0"/>
        <v>0</v>
      </c>
      <c r="L26" s="6451">
        <f t="shared" si="0"/>
        <v>0</v>
      </c>
      <c r="M26" s="6451">
        <f t="shared" si="0"/>
        <v>0</v>
      </c>
      <c r="N26" s="6452">
        <f>N15+N19+N23</f>
        <v>0</v>
      </c>
      <c r="O26" s="121"/>
      <c r="P26" s="6452">
        <f>P15+P19+P23</f>
        <v>0</v>
      </c>
      <c r="Q26" s="121"/>
      <c r="R26" s="164"/>
    </row>
    <row r="27" spans="1:18" s="99" customFormat="1" ht="15.75" customHeight="1" thickBot="1">
      <c r="A27" s="164"/>
      <c r="B27" s="121"/>
      <c r="C27" s="8764" t="s">
        <v>3367</v>
      </c>
      <c r="D27" s="8765"/>
      <c r="E27" s="6446"/>
      <c r="F27" s="6446"/>
      <c r="G27" s="6453">
        <f>G16+G20+G24</f>
        <v>0</v>
      </c>
      <c r="H27" s="6453">
        <f t="shared" ref="H27:M27" si="1">H16+H20+H24</f>
        <v>0</v>
      </c>
      <c r="I27" s="6453">
        <f t="shared" si="1"/>
        <v>0</v>
      </c>
      <c r="J27" s="6453">
        <f t="shared" si="1"/>
        <v>0</v>
      </c>
      <c r="K27" s="6453">
        <f t="shared" si="1"/>
        <v>0</v>
      </c>
      <c r="L27" s="6453">
        <f t="shared" si="1"/>
        <v>0</v>
      </c>
      <c r="M27" s="6453">
        <f t="shared" si="1"/>
        <v>0</v>
      </c>
      <c r="N27" s="6454">
        <f>N16+N20+N24</f>
        <v>0</v>
      </c>
      <c r="O27" s="121"/>
      <c r="P27" s="6454">
        <f>P16+P20+P24</f>
        <v>0</v>
      </c>
      <c r="Q27" s="121"/>
      <c r="R27" s="164"/>
    </row>
    <row r="28" spans="1:18" s="99" customFormat="1" ht="13.2">
      <c r="A28" s="164"/>
      <c r="B28" s="121"/>
      <c r="C28" s="121"/>
      <c r="D28" s="121"/>
      <c r="E28" s="121"/>
      <c r="F28" s="121"/>
      <c r="G28" s="121"/>
      <c r="H28" s="121"/>
      <c r="I28" s="121"/>
      <c r="J28" s="121"/>
      <c r="K28" s="121"/>
      <c r="L28" s="121"/>
      <c r="M28" s="121"/>
      <c r="N28" s="121"/>
      <c r="O28" s="121"/>
      <c r="P28" s="784"/>
      <c r="Q28" s="121"/>
      <c r="R28" s="164"/>
    </row>
    <row r="29" spans="1:18">
      <c r="A29" s="184"/>
      <c r="B29" s="203"/>
      <c r="C29" s="121"/>
      <c r="D29" s="276"/>
      <c r="E29" s="126" t="s">
        <v>445</v>
      </c>
      <c r="F29" s="225" t="s">
        <v>2500</v>
      </c>
      <c r="G29" s="121"/>
      <c r="H29" s="121"/>
      <c r="I29" s="121"/>
      <c r="J29" s="121"/>
      <c r="K29" s="121"/>
      <c r="L29" s="277"/>
      <c r="M29" s="203"/>
      <c r="N29" s="203"/>
      <c r="O29" s="203"/>
      <c r="P29" s="203"/>
      <c r="Q29" s="203"/>
      <c r="R29" s="184"/>
    </row>
    <row r="30" spans="1:18">
      <c r="A30" s="184"/>
      <c r="B30" s="203"/>
      <c r="C30" s="121"/>
      <c r="D30" s="276"/>
      <c r="E30" s="94"/>
      <c r="F30" s="64" t="s">
        <v>3368</v>
      </c>
      <c r="G30" s="121"/>
      <c r="H30" s="121"/>
      <c r="I30" s="121"/>
      <c r="J30" s="121"/>
      <c r="K30" s="121"/>
      <c r="L30" s="277"/>
      <c r="M30" s="121"/>
      <c r="N30" s="121"/>
      <c r="O30" s="203"/>
      <c r="P30" s="685"/>
      <c r="Q30" s="203"/>
      <c r="R30" s="184"/>
    </row>
    <row r="31" spans="1:18">
      <c r="A31" s="184"/>
      <c r="B31" s="203"/>
      <c r="C31" s="121"/>
      <c r="D31" s="276"/>
      <c r="E31" s="276"/>
      <c r="F31" s="203"/>
      <c r="G31" s="203"/>
      <c r="H31" s="203"/>
      <c r="I31" s="278"/>
      <c r="J31" s="278"/>
      <c r="K31" s="203"/>
      <c r="L31" s="277"/>
      <c r="M31" s="203"/>
      <c r="N31" s="203"/>
      <c r="O31" s="203"/>
      <c r="P31" s="203"/>
      <c r="Q31" s="203"/>
      <c r="R31" s="184"/>
    </row>
    <row r="32" spans="1:18">
      <c r="A32" s="184"/>
      <c r="B32" s="184"/>
      <c r="C32" s="184"/>
      <c r="D32" s="184"/>
      <c r="E32" s="184"/>
      <c r="F32" s="184"/>
      <c r="G32" s="184"/>
      <c r="H32" s="184"/>
      <c r="I32" s="184"/>
      <c r="J32" s="184"/>
      <c r="K32" s="184"/>
      <c r="L32" s="184"/>
      <c r="M32" s="184"/>
      <c r="N32" s="184"/>
      <c r="O32" s="184"/>
      <c r="P32" s="184"/>
      <c r="Q32" s="184"/>
      <c r="R32" s="184"/>
    </row>
    <row r="33" spans="3:14" hidden="1">
      <c r="D33" s="102"/>
      <c r="E33" s="102"/>
    </row>
    <row r="35" spans="3:14" hidden="1">
      <c r="C35" s="1108"/>
      <c r="D35" s="1109"/>
      <c r="E35" s="1109"/>
      <c r="F35" s="1108"/>
      <c r="G35" s="1108"/>
      <c r="H35" s="1108"/>
      <c r="I35" s="1108"/>
      <c r="J35" s="1108"/>
      <c r="K35" s="1108"/>
      <c r="L35" s="1108"/>
      <c r="M35" s="1108"/>
      <c r="N35" s="1108"/>
    </row>
    <row r="36" spans="3:14" hidden="1">
      <c r="C36" s="1110"/>
      <c r="D36" s="1111"/>
      <c r="E36" s="1111"/>
      <c r="F36" s="1110"/>
      <c r="G36" s="1110"/>
      <c r="H36" s="1110"/>
      <c r="I36" s="1110"/>
      <c r="J36" s="1110"/>
      <c r="K36" s="1110"/>
      <c r="L36" s="1110"/>
      <c r="M36" s="1110"/>
      <c r="N36" s="1110"/>
    </row>
    <row r="45" spans="3:14" hidden="1">
      <c r="D45" s="113"/>
      <c r="E45" s="113"/>
      <c r="F45" s="1114"/>
    </row>
    <row r="48" spans="3:14" hidden="1">
      <c r="D48" s="102"/>
      <c r="E48" s="102"/>
    </row>
    <row r="51"/>
  </sheetData>
  <sheetProtection formatCells="0" formatColumns="0" formatRows="0"/>
  <customSheetViews>
    <customSheetView guid="{F416BD5B-C3AD-4F61-AAB2-55950A9B7E72}">
      <selection activeCell="P29" sqref="P29"/>
      <pageMargins left="0" right="0" top="0" bottom="0" header="0" footer="0"/>
      <pageSetup paperSize="9" orientation="portrait" r:id="rId1"/>
    </customSheetView>
    <customSheetView guid="{E14211BF-3959-45CF-A937-AD36AACCEFAC}" showGridLines="0">
      <selection activeCell="A4" sqref="A4"/>
      <pageMargins left="0" right="0" top="0" bottom="0" header="0" footer="0"/>
      <pageSetup paperSize="9" orientation="portrait" r:id="rId2"/>
    </customSheetView>
    <customSheetView guid="{DD364770-73A1-4C6D-9516-629A57F0EB18}" showGridLines="0">
      <selection activeCell="A4" sqref="A4"/>
      <pageMargins left="0" right="0" top="0" bottom="0" header="0" footer="0"/>
      <pageSetup paperSize="9" orientation="portrait" r:id="rId3"/>
    </customSheetView>
    <customSheetView guid="{41E394DC-1FDD-4D1F-8620-137B7012DC10}" showGridLines="0">
      <selection activeCell="A4" sqref="A4"/>
      <pageMargins left="0" right="0" top="0" bottom="0" header="0" footer="0"/>
      <pageSetup paperSize="9" orientation="portrait" r:id="rId4"/>
    </customSheetView>
    <customSheetView guid="{CC70D5D3-3A1F-46AA-BDCE-F692C2C36BEE}">
      <selection activeCell="Q34" sqref="Q34"/>
      <pageMargins left="0" right="0" top="0" bottom="0" header="0" footer="0"/>
      <pageSetup paperSize="9" orientation="portrait" r:id="rId5"/>
    </customSheetView>
  </customSheetViews>
  <mergeCells count="11">
    <mergeCell ref="D4:F4"/>
    <mergeCell ref="D5:F5"/>
    <mergeCell ref="C14:D14"/>
    <mergeCell ref="C26:D26"/>
    <mergeCell ref="C27:D27"/>
    <mergeCell ref="C17:D17"/>
    <mergeCell ref="C7:D12"/>
    <mergeCell ref="C13:D13"/>
    <mergeCell ref="C20:D20"/>
    <mergeCell ref="C24:D24"/>
    <mergeCell ref="C21:D21"/>
  </mergeCells>
  <hyperlinks>
    <hyperlink ref="Q2" location="Index!A1" display="Index" xr:uid="{7825D1BF-1851-478C-ABF7-355FFAB8EFA0}"/>
  </hyperlinks>
  <pageMargins left="0.7" right="0.7" top="0.75" bottom="0.75" header="0.3" footer="0.3"/>
  <pageSetup paperSize="9" orientation="portrait"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249977111117893"/>
  </sheetPr>
  <dimension ref="A1:Q142"/>
  <sheetViews>
    <sheetView zoomScale="70" zoomScaleNormal="70" workbookViewId="0">
      <selection activeCell="D7" sqref="D7"/>
    </sheetView>
  </sheetViews>
  <sheetFormatPr defaultColWidth="0" defaultRowHeight="13.2" zeroHeight="1"/>
  <cols>
    <col min="1" max="1" width="4.109375" style="99" customWidth="1"/>
    <col min="2" max="2" width="7.5546875" style="99" customWidth="1"/>
    <col min="3" max="3" width="43.109375" style="99" customWidth="1"/>
    <col min="4" max="12" width="18.6640625" style="99" customWidth="1"/>
    <col min="13" max="13" width="4.33203125" style="99" customWidth="1"/>
    <col min="14" max="15" width="18.6640625" style="99" customWidth="1"/>
    <col min="16" max="16" width="7.6640625" style="99" customWidth="1"/>
    <col min="17" max="17" width="4.44140625" style="99" customWidth="1"/>
    <col min="18" max="16384" width="9.109375" style="99" hidden="1"/>
  </cols>
  <sheetData>
    <row r="1" spans="1:17">
      <c r="A1" s="984"/>
      <c r="B1" s="984"/>
      <c r="C1" s="984"/>
      <c r="D1" s="984"/>
      <c r="E1" s="984"/>
      <c r="F1" s="984"/>
      <c r="G1" s="984"/>
      <c r="H1" s="984"/>
      <c r="I1" s="984"/>
      <c r="J1" s="984"/>
      <c r="K1" s="984"/>
      <c r="L1" s="984"/>
      <c r="M1" s="984"/>
      <c r="N1" s="984"/>
      <c r="O1" s="984"/>
      <c r="P1" s="984"/>
      <c r="Q1" s="984"/>
    </row>
    <row r="2" spans="1:17" ht="13.8" thickBot="1">
      <c r="A2" s="984"/>
      <c r="B2" s="144" t="s">
        <v>250</v>
      </c>
      <c r="C2" s="121"/>
      <c r="D2" s="121"/>
      <c r="E2" s="121"/>
      <c r="F2" s="121"/>
      <c r="G2" s="121"/>
      <c r="H2" s="121"/>
      <c r="I2" s="121"/>
      <c r="J2" s="121"/>
      <c r="K2" s="121"/>
      <c r="L2" s="121"/>
      <c r="M2" s="121"/>
      <c r="N2" s="121"/>
      <c r="P2" s="2204" t="s">
        <v>1</v>
      </c>
      <c r="Q2" s="984"/>
    </row>
    <row r="3" spans="1:17" ht="13.8" thickBot="1">
      <c r="A3" s="984"/>
      <c r="B3" s="121"/>
      <c r="C3" s="6455" t="s">
        <v>3606</v>
      </c>
      <c r="D3" s="5471"/>
      <c r="E3" s="5471"/>
      <c r="F3" s="5472"/>
      <c r="G3" s="121"/>
      <c r="H3" s="121"/>
      <c r="I3" s="121"/>
      <c r="J3" s="121"/>
      <c r="K3" s="121"/>
      <c r="L3" s="121"/>
      <c r="M3" s="121"/>
      <c r="N3" s="121"/>
      <c r="O3" s="428"/>
      <c r="P3" s="2204"/>
      <c r="Q3" s="984"/>
    </row>
    <row r="4" spans="1:17">
      <c r="A4" s="984"/>
      <c r="B4" s="121"/>
      <c r="C4" s="6456" t="s">
        <v>723</v>
      </c>
      <c r="D4" s="8780" t="str">
        <f>A!F4</f>
        <v>ABC Company</v>
      </c>
      <c r="E4" s="8781"/>
      <c r="F4" s="8782"/>
      <c r="G4" s="121"/>
      <c r="H4" s="121"/>
      <c r="I4" s="121"/>
      <c r="J4" s="121"/>
      <c r="K4" s="121"/>
      <c r="L4" s="121"/>
      <c r="M4" s="121"/>
      <c r="N4" s="121"/>
      <c r="O4" s="121"/>
      <c r="P4" s="2204"/>
      <c r="Q4" s="984"/>
    </row>
    <row r="5" spans="1:17" ht="13.8" thickBot="1">
      <c r="A5" s="984"/>
      <c r="B5" s="121"/>
      <c r="C5" s="6457" t="s">
        <v>724</v>
      </c>
      <c r="D5" s="8783" t="str">
        <f>A!F5</f>
        <v>31 December 202x</v>
      </c>
      <c r="E5" s="8784"/>
      <c r="F5" s="8785"/>
      <c r="G5" s="121"/>
      <c r="H5" s="121"/>
      <c r="I5" s="121"/>
      <c r="J5" s="121"/>
      <c r="K5" s="121"/>
      <c r="L5" s="121"/>
      <c r="M5" s="121"/>
      <c r="N5" s="121"/>
      <c r="O5" s="121"/>
      <c r="P5" s="2204"/>
      <c r="Q5" s="984"/>
    </row>
    <row r="6" spans="1:17">
      <c r="A6" s="984"/>
      <c r="B6" s="121"/>
      <c r="C6" s="121"/>
      <c r="D6" s="121"/>
      <c r="E6" s="121"/>
      <c r="F6" s="121"/>
      <c r="G6" s="121"/>
      <c r="H6" s="121"/>
      <c r="I6" s="121"/>
      <c r="J6" s="121"/>
      <c r="K6" s="121"/>
      <c r="L6" s="121"/>
      <c r="M6" s="121"/>
      <c r="N6" s="121"/>
      <c r="O6" s="121"/>
      <c r="P6" s="2204"/>
      <c r="Q6" s="984"/>
    </row>
    <row r="7" spans="1:17" ht="13.8" thickBot="1">
      <c r="A7" s="984"/>
      <c r="B7" s="121"/>
      <c r="C7" s="121"/>
      <c r="D7" s="121"/>
      <c r="E7" s="121"/>
      <c r="F7" s="121"/>
      <c r="G7" s="121"/>
      <c r="H7" s="121"/>
      <c r="I7" s="121"/>
      <c r="J7" s="121"/>
      <c r="K7" s="121"/>
      <c r="L7" s="121"/>
      <c r="M7" s="121"/>
      <c r="N7" s="121"/>
      <c r="O7" s="121"/>
      <c r="P7" s="2204"/>
      <c r="Q7" s="984"/>
    </row>
    <row r="8" spans="1:17" ht="16.5" customHeight="1">
      <c r="A8" s="984"/>
      <c r="B8" s="121"/>
      <c r="C8" s="8778" t="s">
        <v>3607</v>
      </c>
      <c r="D8" s="8779" t="s">
        <v>3608</v>
      </c>
      <c r="E8" s="8779" t="s">
        <v>3609</v>
      </c>
      <c r="F8" s="8779" t="s">
        <v>3610</v>
      </c>
      <c r="G8" s="8779" t="s">
        <v>3343</v>
      </c>
      <c r="H8" s="8779" t="s">
        <v>3611</v>
      </c>
      <c r="I8" s="8787" t="s">
        <v>3612</v>
      </c>
      <c r="J8" s="8786" t="s">
        <v>3613</v>
      </c>
      <c r="K8" s="8786" t="s">
        <v>3614</v>
      </c>
      <c r="L8" s="8786" t="s">
        <v>3615</v>
      </c>
      <c r="M8" s="121"/>
      <c r="N8" s="8774" t="s">
        <v>3616</v>
      </c>
      <c r="O8" s="8774" t="s">
        <v>3617</v>
      </c>
      <c r="P8" s="2204"/>
      <c r="Q8" s="984"/>
    </row>
    <row r="9" spans="1:17" ht="15.75" customHeight="1" thickBot="1">
      <c r="A9" s="984"/>
      <c r="B9" s="121"/>
      <c r="C9" s="8778"/>
      <c r="D9" s="8779"/>
      <c r="E9" s="8779"/>
      <c r="F9" s="8779"/>
      <c r="G9" s="8779"/>
      <c r="H9" s="8779"/>
      <c r="I9" s="8788"/>
      <c r="J9" s="8786"/>
      <c r="K9" s="8786"/>
      <c r="L9" s="8786"/>
      <c r="M9" s="121"/>
      <c r="N9" s="8774"/>
      <c r="O9" s="8774"/>
      <c r="P9" s="2204"/>
      <c r="Q9" s="984"/>
    </row>
    <row r="10" spans="1:17" s="1159" customFormat="1" ht="13.8" thickBot="1">
      <c r="A10" s="984"/>
      <c r="B10" s="121"/>
      <c r="C10" s="6459" t="s">
        <v>3618</v>
      </c>
      <c r="D10" s="6460"/>
      <c r="E10" s="6461">
        <v>0</v>
      </c>
      <c r="F10" s="6461">
        <v>0</v>
      </c>
      <c r="G10" s="6461">
        <v>0</v>
      </c>
      <c r="H10" s="6461">
        <f>E10+F10-G10</f>
        <v>0</v>
      </c>
      <c r="I10" s="6461">
        <v>0</v>
      </c>
      <c r="J10" s="6461">
        <v>0</v>
      </c>
      <c r="K10" s="6461">
        <v>0</v>
      </c>
      <c r="L10" s="6462">
        <f>I10+J10-K10</f>
        <v>0</v>
      </c>
      <c r="M10" s="121"/>
      <c r="N10" s="6463">
        <v>0</v>
      </c>
      <c r="O10" s="6462">
        <v>0</v>
      </c>
      <c r="P10" s="2204"/>
      <c r="Q10" s="984"/>
    </row>
    <row r="11" spans="1:17" s="1159" customFormat="1" ht="13.8" thickBot="1">
      <c r="A11" s="984"/>
      <c r="B11" s="121"/>
      <c r="C11" s="6459" t="s">
        <v>3619</v>
      </c>
      <c r="D11" s="6464"/>
      <c r="E11" s="6465"/>
      <c r="F11" s="6465"/>
      <c r="G11" s="6465"/>
      <c r="H11" s="6465"/>
      <c r="I11" s="6465"/>
      <c r="J11" s="6465"/>
      <c r="K11" s="6465"/>
      <c r="L11" s="6466"/>
      <c r="M11" s="121"/>
      <c r="N11" s="6467"/>
      <c r="O11" s="6466"/>
      <c r="P11" s="2204"/>
      <c r="Q11" s="984"/>
    </row>
    <row r="12" spans="1:17" s="1159" customFormat="1">
      <c r="A12" s="984"/>
      <c r="B12" s="121"/>
      <c r="C12" s="6459" t="s">
        <v>3620</v>
      </c>
      <c r="D12" s="6468"/>
      <c r="E12" s="6469">
        <v>0</v>
      </c>
      <c r="F12" s="6469">
        <v>0</v>
      </c>
      <c r="G12" s="6469">
        <v>0</v>
      </c>
      <c r="H12" s="6469">
        <f>E12+F12-G12</f>
        <v>0</v>
      </c>
      <c r="I12" s="6469">
        <v>0</v>
      </c>
      <c r="J12" s="6469">
        <v>0</v>
      </c>
      <c r="K12" s="6469">
        <v>0</v>
      </c>
      <c r="L12" s="6470">
        <f>I12+J12-K12</f>
        <v>0</v>
      </c>
      <c r="M12" s="121"/>
      <c r="N12" s="6471">
        <v>0</v>
      </c>
      <c r="O12" s="6470">
        <v>0</v>
      </c>
      <c r="P12" s="2204"/>
      <c r="Q12" s="984"/>
    </row>
    <row r="13" spans="1:17">
      <c r="A13" s="984"/>
      <c r="B13" s="121"/>
      <c r="C13" s="6472" t="s">
        <v>3600</v>
      </c>
      <c r="D13" s="6473"/>
      <c r="E13" s="6474">
        <f>SUMIF($D$10:$D$12,"TRUE",(E10:E12))</f>
        <v>0</v>
      </c>
      <c r="F13" s="6474">
        <f t="shared" ref="F13:L13" si="0">SUMIF($D$10:$D$12,"TRUE",(F10:F12))</f>
        <v>0</v>
      </c>
      <c r="G13" s="6474">
        <f t="shared" si="0"/>
        <v>0</v>
      </c>
      <c r="H13" s="6474">
        <f t="shared" si="0"/>
        <v>0</v>
      </c>
      <c r="I13" s="6474">
        <f t="shared" si="0"/>
        <v>0</v>
      </c>
      <c r="J13" s="6474">
        <f t="shared" si="0"/>
        <v>0</v>
      </c>
      <c r="K13" s="6474">
        <f t="shared" si="0"/>
        <v>0</v>
      </c>
      <c r="L13" s="6475">
        <f t="shared" si="0"/>
        <v>0</v>
      </c>
      <c r="M13" s="121"/>
      <c r="N13" s="6476">
        <f>SUMIF($D$10:$D$12,"TRUE",(N10:N12))</f>
        <v>0</v>
      </c>
      <c r="O13" s="6475">
        <f>SUMIF($D$10:$D$12,"TRUE",(O10:O12))</f>
        <v>0</v>
      </c>
      <c r="P13" s="2204"/>
      <c r="Q13" s="984"/>
    </row>
    <row r="14" spans="1:17" ht="13.8" thickBot="1">
      <c r="A14" s="984"/>
      <c r="B14" s="121"/>
      <c r="C14" s="6306" t="s">
        <v>3621</v>
      </c>
      <c r="D14" s="6477"/>
      <c r="E14" s="6453">
        <f>SUM(E10:E12)</f>
        <v>0</v>
      </c>
      <c r="F14" s="6453">
        <f t="shared" ref="F14:L14" si="1">SUM(F10:F12)</f>
        <v>0</v>
      </c>
      <c r="G14" s="6453">
        <f t="shared" si="1"/>
        <v>0</v>
      </c>
      <c r="H14" s="6453">
        <f t="shared" si="1"/>
        <v>0</v>
      </c>
      <c r="I14" s="6453">
        <f t="shared" si="1"/>
        <v>0</v>
      </c>
      <c r="J14" s="6453">
        <f t="shared" si="1"/>
        <v>0</v>
      </c>
      <c r="K14" s="6453">
        <f t="shared" si="1"/>
        <v>0</v>
      </c>
      <c r="L14" s="6454">
        <f t="shared" si="1"/>
        <v>0</v>
      </c>
      <c r="M14" s="121"/>
      <c r="N14" s="6478">
        <f>SUM(N10:N12)</f>
        <v>0</v>
      </c>
      <c r="O14" s="6454">
        <f>SUM(O10:O12)</f>
        <v>0</v>
      </c>
      <c r="P14" s="2204"/>
      <c r="Q14" s="984"/>
    </row>
    <row r="15" spans="1:17" ht="13.8" thickBot="1">
      <c r="A15" s="984"/>
      <c r="B15" s="121"/>
      <c r="M15" s="121"/>
      <c r="P15" s="2204"/>
      <c r="Q15" s="984"/>
    </row>
    <row r="16" spans="1:17" ht="15.75" customHeight="1">
      <c r="A16" s="984"/>
      <c r="B16" s="121"/>
      <c r="C16" s="8778" t="s">
        <v>3622</v>
      </c>
      <c r="D16" s="8775" t="s">
        <v>3608</v>
      </c>
      <c r="E16" s="8775" t="s">
        <v>3609</v>
      </c>
      <c r="F16" s="8775" t="s">
        <v>3610</v>
      </c>
      <c r="G16" s="8775" t="s">
        <v>3343</v>
      </c>
      <c r="H16" s="8775" t="s">
        <v>3611</v>
      </c>
      <c r="I16" s="8510" t="s">
        <v>3612</v>
      </c>
      <c r="J16" s="8777" t="s">
        <v>3613</v>
      </c>
      <c r="K16" s="8777" t="s">
        <v>3614</v>
      </c>
      <c r="L16" s="8777" t="s">
        <v>3615</v>
      </c>
      <c r="M16" s="121"/>
      <c r="N16" s="8774" t="s">
        <v>3616</v>
      </c>
      <c r="O16" s="8774" t="s">
        <v>3617</v>
      </c>
      <c r="P16" s="2204"/>
      <c r="Q16" s="984"/>
    </row>
    <row r="17" spans="1:17" ht="15.75" customHeight="1" thickBot="1">
      <c r="A17" s="984"/>
      <c r="B17" s="121"/>
      <c r="C17" s="8778"/>
      <c r="D17" s="8775"/>
      <c r="E17" s="8775"/>
      <c r="F17" s="8775"/>
      <c r="G17" s="8775"/>
      <c r="H17" s="8775"/>
      <c r="I17" s="8776"/>
      <c r="J17" s="8777"/>
      <c r="K17" s="8777"/>
      <c r="L17" s="8777"/>
      <c r="M17" s="121"/>
      <c r="N17" s="8774"/>
      <c r="O17" s="8774"/>
      <c r="P17" s="2204"/>
      <c r="Q17" s="984"/>
    </row>
    <row r="18" spans="1:17" s="1159" customFormat="1" ht="13.8" thickBot="1">
      <c r="A18" s="984"/>
      <c r="B18" s="121"/>
      <c r="C18" s="6459" t="s">
        <v>3623</v>
      </c>
      <c r="D18" s="6460"/>
      <c r="E18" s="6461">
        <v>0</v>
      </c>
      <c r="F18" s="6461">
        <v>0</v>
      </c>
      <c r="G18" s="6461">
        <v>0</v>
      </c>
      <c r="H18" s="6461">
        <f>E18+F18-G18</f>
        <v>0</v>
      </c>
      <c r="I18" s="6461">
        <v>0</v>
      </c>
      <c r="J18" s="6461">
        <v>0</v>
      </c>
      <c r="K18" s="6461">
        <v>0</v>
      </c>
      <c r="L18" s="6462">
        <f>I18+J18-K18</f>
        <v>0</v>
      </c>
      <c r="M18" s="121"/>
      <c r="N18" s="6463">
        <v>0</v>
      </c>
      <c r="O18" s="6462">
        <v>0</v>
      </c>
      <c r="P18" s="2204"/>
      <c r="Q18" s="984"/>
    </row>
    <row r="19" spans="1:17" s="1159" customFormat="1" ht="13.8" thickBot="1">
      <c r="A19" s="984"/>
      <c r="B19" s="121"/>
      <c r="C19" s="6459" t="s">
        <v>3624</v>
      </c>
      <c r="D19" s="6464"/>
      <c r="E19" s="6465"/>
      <c r="F19" s="6465"/>
      <c r="G19" s="6465"/>
      <c r="H19" s="6465"/>
      <c r="I19" s="6465"/>
      <c r="J19" s="6465"/>
      <c r="K19" s="6465"/>
      <c r="L19" s="6466"/>
      <c r="M19" s="121"/>
      <c r="N19" s="6467"/>
      <c r="O19" s="6466"/>
      <c r="P19" s="2204"/>
      <c r="Q19" s="984"/>
    </row>
    <row r="20" spans="1:17" s="1159" customFormat="1">
      <c r="A20" s="984"/>
      <c r="B20" s="121"/>
      <c r="C20" s="6459" t="s">
        <v>3625</v>
      </c>
      <c r="D20" s="6468"/>
      <c r="E20" s="6469">
        <v>0</v>
      </c>
      <c r="F20" s="6469">
        <v>0</v>
      </c>
      <c r="G20" s="6469">
        <v>0</v>
      </c>
      <c r="H20" s="6469">
        <f>E20+F20-G20</f>
        <v>0</v>
      </c>
      <c r="I20" s="6469">
        <v>0</v>
      </c>
      <c r="J20" s="6469">
        <v>0</v>
      </c>
      <c r="K20" s="6469">
        <v>0</v>
      </c>
      <c r="L20" s="6470">
        <f>I20+J20-K20</f>
        <v>0</v>
      </c>
      <c r="M20" s="121"/>
      <c r="N20" s="6471">
        <v>0</v>
      </c>
      <c r="O20" s="6470">
        <v>0</v>
      </c>
      <c r="P20" s="2204"/>
      <c r="Q20" s="984"/>
    </row>
    <row r="21" spans="1:17">
      <c r="A21" s="984"/>
      <c r="B21" s="121"/>
      <c r="C21" s="6472" t="s">
        <v>3600</v>
      </c>
      <c r="D21" s="6473"/>
      <c r="E21" s="6474">
        <f t="shared" ref="E21:L21" si="2">SUMIF($D$18:$D$20,"TRUE",(E18:E20))</f>
        <v>0</v>
      </c>
      <c r="F21" s="6474">
        <f t="shared" si="2"/>
        <v>0</v>
      </c>
      <c r="G21" s="6474">
        <f t="shared" si="2"/>
        <v>0</v>
      </c>
      <c r="H21" s="6474">
        <f t="shared" si="2"/>
        <v>0</v>
      </c>
      <c r="I21" s="6474">
        <f t="shared" si="2"/>
        <v>0</v>
      </c>
      <c r="J21" s="6474">
        <f t="shared" si="2"/>
        <v>0</v>
      </c>
      <c r="K21" s="6474">
        <f t="shared" si="2"/>
        <v>0</v>
      </c>
      <c r="L21" s="6475">
        <f t="shared" si="2"/>
        <v>0</v>
      </c>
      <c r="M21" s="121"/>
      <c r="N21" s="6476">
        <f>SUMIF($D$18:$D$20,"TRUE",(N18:N20))</f>
        <v>0</v>
      </c>
      <c r="O21" s="6475">
        <f>SUMIF($D$18:$D$20,"TRUE",(O18:O20))</f>
        <v>0</v>
      </c>
      <c r="P21" s="2204"/>
      <c r="Q21" s="984"/>
    </row>
    <row r="22" spans="1:17" ht="13.8" thickBot="1">
      <c r="A22" s="984"/>
      <c r="B22" s="121"/>
      <c r="C22" s="6479" t="s">
        <v>3626</v>
      </c>
      <c r="D22" s="6477"/>
      <c r="E22" s="6453">
        <f t="shared" ref="E22:L22" si="3">SUM(E18:E20)</f>
        <v>0</v>
      </c>
      <c r="F22" s="6453">
        <f t="shared" si="3"/>
        <v>0</v>
      </c>
      <c r="G22" s="6453">
        <f t="shared" si="3"/>
        <v>0</v>
      </c>
      <c r="H22" s="6453">
        <f t="shared" si="3"/>
        <v>0</v>
      </c>
      <c r="I22" s="6453">
        <f t="shared" si="3"/>
        <v>0</v>
      </c>
      <c r="J22" s="6453">
        <f t="shared" si="3"/>
        <v>0</v>
      </c>
      <c r="K22" s="6453">
        <f t="shared" si="3"/>
        <v>0</v>
      </c>
      <c r="L22" s="6454">
        <f t="shared" si="3"/>
        <v>0</v>
      </c>
      <c r="M22" s="121"/>
      <c r="N22" s="6478">
        <f>SUM(N18:N20)</f>
        <v>0</v>
      </c>
      <c r="O22" s="6454">
        <f>SUM(O18:O20)</f>
        <v>0</v>
      </c>
      <c r="P22" s="2204"/>
      <c r="Q22" s="984"/>
    </row>
    <row r="23" spans="1:17" ht="13.8" thickBot="1">
      <c r="A23" s="984"/>
      <c r="B23" s="121"/>
      <c r="C23" s="121"/>
      <c r="D23" s="121"/>
      <c r="E23" s="121"/>
      <c r="F23" s="121"/>
      <c r="G23" s="121"/>
      <c r="H23" s="121"/>
      <c r="I23" s="121"/>
      <c r="J23" s="121"/>
      <c r="K23" s="121"/>
      <c r="L23" s="121"/>
      <c r="M23" s="121"/>
      <c r="N23" s="121"/>
      <c r="P23" s="2204"/>
      <c r="Q23" s="984"/>
    </row>
    <row r="24" spans="1:17">
      <c r="A24" s="984"/>
      <c r="B24" s="121"/>
      <c r="C24" s="6480" t="s">
        <v>3600</v>
      </c>
      <c r="D24" s="6481"/>
      <c r="E24" s="6482">
        <f t="shared" ref="E24:L25" si="4">E13+E21</f>
        <v>0</v>
      </c>
      <c r="F24" s="6482">
        <f t="shared" si="4"/>
        <v>0</v>
      </c>
      <c r="G24" s="6482">
        <f t="shared" si="4"/>
        <v>0</v>
      </c>
      <c r="H24" s="6482">
        <f t="shared" si="4"/>
        <v>0</v>
      </c>
      <c r="I24" s="6482">
        <f t="shared" si="4"/>
        <v>0</v>
      </c>
      <c r="J24" s="6482">
        <f t="shared" si="4"/>
        <v>0</v>
      </c>
      <c r="K24" s="6482">
        <f t="shared" si="4"/>
        <v>0</v>
      </c>
      <c r="L24" s="6483">
        <f t="shared" si="4"/>
        <v>0</v>
      </c>
      <c r="M24" s="121"/>
      <c r="N24" s="6484">
        <f>N13+N21</f>
        <v>0</v>
      </c>
      <c r="O24" s="6483">
        <f>O13+O21</f>
        <v>0</v>
      </c>
      <c r="P24" s="2204"/>
      <c r="Q24" s="984"/>
    </row>
    <row r="25" spans="1:17" ht="13.8" thickBot="1">
      <c r="A25" s="984"/>
      <c r="B25" s="121"/>
      <c r="C25" s="6479" t="s">
        <v>3627</v>
      </c>
      <c r="D25" s="6477"/>
      <c r="E25" s="6485">
        <f t="shared" si="4"/>
        <v>0</v>
      </c>
      <c r="F25" s="6485">
        <f t="shared" si="4"/>
        <v>0</v>
      </c>
      <c r="G25" s="6485">
        <f t="shared" si="4"/>
        <v>0</v>
      </c>
      <c r="H25" s="6485">
        <f t="shared" si="4"/>
        <v>0</v>
      </c>
      <c r="I25" s="6485">
        <f t="shared" si="4"/>
        <v>0</v>
      </c>
      <c r="J25" s="6485">
        <f t="shared" si="4"/>
        <v>0</v>
      </c>
      <c r="K25" s="6485">
        <f t="shared" si="4"/>
        <v>0</v>
      </c>
      <c r="L25" s="6486">
        <f t="shared" si="4"/>
        <v>0</v>
      </c>
      <c r="M25" s="121"/>
      <c r="N25" s="6487">
        <f>N14+N22</f>
        <v>0</v>
      </c>
      <c r="O25" s="6486">
        <f>O14+O22</f>
        <v>0</v>
      </c>
      <c r="P25" s="2204"/>
      <c r="Q25" s="984"/>
    </row>
    <row r="26" spans="1:17" ht="13.8" thickBot="1">
      <c r="A26" s="984"/>
      <c r="B26" s="121"/>
      <c r="C26" s="121"/>
      <c r="D26" s="121"/>
      <c r="E26" s="121"/>
      <c r="F26" s="121"/>
      <c r="G26" s="121"/>
      <c r="H26" s="121"/>
      <c r="I26" s="121"/>
      <c r="J26" s="121"/>
      <c r="K26" s="121"/>
      <c r="L26" s="121"/>
      <c r="M26" s="121"/>
      <c r="N26" s="121"/>
      <c r="O26" s="121"/>
      <c r="P26" s="2204"/>
      <c r="Q26" s="984"/>
    </row>
    <row r="27" spans="1:17" ht="15.75" customHeight="1">
      <c r="A27" s="984"/>
      <c r="B27" s="121"/>
      <c r="C27" s="8775" t="s">
        <v>3628</v>
      </c>
      <c r="D27" s="8775" t="s">
        <v>3608</v>
      </c>
      <c r="E27" s="8775" t="s">
        <v>3609</v>
      </c>
      <c r="F27" s="8775" t="s">
        <v>3610</v>
      </c>
      <c r="G27" s="8775" t="s">
        <v>3343</v>
      </c>
      <c r="H27" s="8775" t="s">
        <v>3611</v>
      </c>
      <c r="I27" s="8510" t="s">
        <v>3612</v>
      </c>
      <c r="J27" s="8777" t="s">
        <v>3613</v>
      </c>
      <c r="K27" s="8777" t="s">
        <v>3614</v>
      </c>
      <c r="L27" s="8777" t="s">
        <v>3615</v>
      </c>
      <c r="M27" s="121"/>
      <c r="N27" s="8774" t="s">
        <v>3616</v>
      </c>
      <c r="O27" s="8774" t="s">
        <v>3617</v>
      </c>
      <c r="P27" s="2204"/>
      <c r="Q27" s="984"/>
    </row>
    <row r="28" spans="1:17" ht="15.75" customHeight="1" thickBot="1">
      <c r="A28" s="984"/>
      <c r="B28" s="121"/>
      <c r="C28" s="8775"/>
      <c r="D28" s="8775"/>
      <c r="E28" s="8775"/>
      <c r="F28" s="8775"/>
      <c r="G28" s="8775"/>
      <c r="H28" s="8775"/>
      <c r="I28" s="8776"/>
      <c r="J28" s="8777"/>
      <c r="K28" s="8777"/>
      <c r="L28" s="8777"/>
      <c r="M28" s="121"/>
      <c r="N28" s="8774"/>
      <c r="O28" s="8774"/>
      <c r="P28" s="2204"/>
      <c r="Q28" s="984"/>
    </row>
    <row r="29" spans="1:17">
      <c r="A29" s="984"/>
      <c r="B29" s="121"/>
      <c r="C29" s="6459" t="s">
        <v>3629</v>
      </c>
      <c r="D29" s="6460"/>
      <c r="E29" s="6488">
        <v>0</v>
      </c>
      <c r="F29" s="6488">
        <v>0</v>
      </c>
      <c r="G29" s="6488">
        <v>0</v>
      </c>
      <c r="H29" s="6488">
        <f>E29+F29-G29</f>
        <v>0</v>
      </c>
      <c r="I29" s="6488">
        <v>0</v>
      </c>
      <c r="J29" s="6488">
        <v>0</v>
      </c>
      <c r="K29" s="6488">
        <v>0</v>
      </c>
      <c r="L29" s="6489">
        <f>I29+J29-K29</f>
        <v>0</v>
      </c>
      <c r="M29" s="121"/>
      <c r="N29" s="6490">
        <v>0</v>
      </c>
      <c r="O29" s="6489">
        <v>0</v>
      </c>
      <c r="P29" s="2204"/>
      <c r="Q29" s="984"/>
    </row>
    <row r="30" spans="1:17">
      <c r="A30" s="984"/>
      <c r="B30" s="121"/>
      <c r="C30" s="6472" t="s">
        <v>3600</v>
      </c>
      <c r="D30" s="6473"/>
      <c r="E30" s="6474">
        <f>SUMIF($D$29:$D$29,"TRUE",(E29:E29))</f>
        <v>0</v>
      </c>
      <c r="F30" s="6474">
        <f t="shared" ref="F30:L30" si="5">SUMIF($D$29:$D$29,"TRUE",(F29:F29))</f>
        <v>0</v>
      </c>
      <c r="G30" s="6474">
        <f t="shared" si="5"/>
        <v>0</v>
      </c>
      <c r="H30" s="6474">
        <f t="shared" si="5"/>
        <v>0</v>
      </c>
      <c r="I30" s="6474">
        <f t="shared" si="5"/>
        <v>0</v>
      </c>
      <c r="J30" s="6474">
        <f t="shared" si="5"/>
        <v>0</v>
      </c>
      <c r="K30" s="6474">
        <f t="shared" si="5"/>
        <v>0</v>
      </c>
      <c r="L30" s="6475">
        <f t="shared" si="5"/>
        <v>0</v>
      </c>
      <c r="M30" s="121"/>
      <c r="N30" s="6476">
        <f>SUMIF($D$29:$D$29,"TRUE",(N29:N29))</f>
        <v>0</v>
      </c>
      <c r="O30" s="6475">
        <f>SUMIF($D$29:$D$29,"TRUE",(O29:O29))</f>
        <v>0</v>
      </c>
      <c r="P30" s="2204"/>
      <c r="Q30" s="984"/>
    </row>
    <row r="31" spans="1:17" ht="13.8" thickBot="1">
      <c r="A31" s="984"/>
      <c r="B31" s="121"/>
      <c r="C31" s="6306" t="s">
        <v>3603</v>
      </c>
      <c r="D31" s="6477"/>
      <c r="E31" s="6453">
        <f>SUM(E29:E29)</f>
        <v>0</v>
      </c>
      <c r="F31" s="6453">
        <f t="shared" ref="F31:L31" si="6">SUM(F29:F29)</f>
        <v>0</v>
      </c>
      <c r="G31" s="6453">
        <f t="shared" si="6"/>
        <v>0</v>
      </c>
      <c r="H31" s="6453">
        <f t="shared" si="6"/>
        <v>0</v>
      </c>
      <c r="I31" s="6453">
        <f t="shared" si="6"/>
        <v>0</v>
      </c>
      <c r="J31" s="6453">
        <f t="shared" si="6"/>
        <v>0</v>
      </c>
      <c r="K31" s="6453">
        <f t="shared" si="6"/>
        <v>0</v>
      </c>
      <c r="L31" s="6454">
        <f t="shared" si="6"/>
        <v>0</v>
      </c>
      <c r="M31" s="121"/>
      <c r="N31" s="6478">
        <f>SUM(N29:N29)</f>
        <v>0</v>
      </c>
      <c r="O31" s="6454">
        <f>SUM(O29:O29)</f>
        <v>0</v>
      </c>
      <c r="P31" s="2204"/>
      <c r="Q31" s="984"/>
    </row>
    <row r="32" spans="1:17" ht="13.8" thickBot="1">
      <c r="A32" s="984"/>
      <c r="B32" s="121"/>
      <c r="C32" s="121"/>
      <c r="D32" s="121"/>
      <c r="E32" s="121"/>
      <c r="F32" s="121"/>
      <c r="G32" s="121"/>
      <c r="H32" s="121"/>
      <c r="I32" s="121"/>
      <c r="J32" s="121"/>
      <c r="K32" s="121"/>
      <c r="L32" s="121"/>
      <c r="M32" s="121"/>
      <c r="N32" s="121"/>
      <c r="O32" s="121"/>
      <c r="P32" s="2204"/>
      <c r="Q32" s="984"/>
    </row>
    <row r="33" spans="1:17">
      <c r="A33" s="984"/>
      <c r="B33" s="121"/>
      <c r="C33" s="8775" t="s">
        <v>3630</v>
      </c>
      <c r="D33" s="8775" t="s">
        <v>3608</v>
      </c>
      <c r="E33" s="8775" t="s">
        <v>3609</v>
      </c>
      <c r="F33" s="8775" t="s">
        <v>3610</v>
      </c>
      <c r="G33" s="8775" t="s">
        <v>3343</v>
      </c>
      <c r="H33" s="8775" t="s">
        <v>3611</v>
      </c>
      <c r="I33" s="8510" t="s">
        <v>3612</v>
      </c>
      <c r="J33" s="8777" t="s">
        <v>3613</v>
      </c>
      <c r="K33" s="8777" t="s">
        <v>3614</v>
      </c>
      <c r="L33" s="8777" t="s">
        <v>3615</v>
      </c>
      <c r="M33" s="121"/>
      <c r="N33" s="8774" t="s">
        <v>3616</v>
      </c>
      <c r="O33" s="8774" t="s">
        <v>3617</v>
      </c>
      <c r="P33" s="2204"/>
      <c r="Q33" s="984"/>
    </row>
    <row r="34" spans="1:17" ht="13.8" thickBot="1">
      <c r="A34" s="984"/>
      <c r="B34" s="121"/>
      <c r="C34" s="8775"/>
      <c r="D34" s="8775"/>
      <c r="E34" s="8775"/>
      <c r="F34" s="8775"/>
      <c r="G34" s="8775"/>
      <c r="H34" s="8775"/>
      <c r="I34" s="8776"/>
      <c r="J34" s="8777"/>
      <c r="K34" s="8777"/>
      <c r="L34" s="8777"/>
      <c r="M34" s="121"/>
      <c r="N34" s="8774"/>
      <c r="O34" s="8774"/>
      <c r="P34" s="2204"/>
      <c r="Q34" s="984"/>
    </row>
    <row r="35" spans="1:17" s="1159" customFormat="1">
      <c r="A35" s="984"/>
      <c r="B35" s="121"/>
      <c r="C35" s="6491" t="s">
        <v>3631</v>
      </c>
      <c r="D35" s="6460"/>
      <c r="E35" s="6461">
        <v>0</v>
      </c>
      <c r="F35" s="6461">
        <v>0</v>
      </c>
      <c r="G35" s="6461">
        <v>0</v>
      </c>
      <c r="H35" s="6461">
        <f t="shared" ref="H35:H42" si="7">E35+F35-G35</f>
        <v>0</v>
      </c>
      <c r="I35" s="6461">
        <v>0</v>
      </c>
      <c r="J35" s="6461">
        <v>0</v>
      </c>
      <c r="K35" s="6461">
        <v>0</v>
      </c>
      <c r="L35" s="6462">
        <f t="shared" ref="L35:L42" si="8">I35+J35-K35</f>
        <v>0</v>
      </c>
      <c r="M35" s="121"/>
      <c r="N35" s="6463">
        <v>0</v>
      </c>
      <c r="O35" s="6462">
        <v>0</v>
      </c>
      <c r="P35" s="2204"/>
      <c r="Q35" s="984"/>
    </row>
    <row r="36" spans="1:17" s="1159" customFormat="1">
      <c r="A36" s="984"/>
      <c r="B36" s="121"/>
      <c r="C36" s="6492" t="s">
        <v>3632</v>
      </c>
      <c r="D36" s="6468"/>
      <c r="E36" s="6469">
        <v>0</v>
      </c>
      <c r="F36" s="6469">
        <v>0</v>
      </c>
      <c r="G36" s="6469">
        <v>0</v>
      </c>
      <c r="H36" s="6469">
        <f t="shared" si="7"/>
        <v>0</v>
      </c>
      <c r="I36" s="6469">
        <v>0</v>
      </c>
      <c r="J36" s="6469">
        <v>0</v>
      </c>
      <c r="K36" s="6469">
        <v>0</v>
      </c>
      <c r="L36" s="6470">
        <f t="shared" si="8"/>
        <v>0</v>
      </c>
      <c r="M36" s="121"/>
      <c r="N36" s="6471">
        <v>0</v>
      </c>
      <c r="O36" s="6470">
        <v>0</v>
      </c>
      <c r="P36" s="2204"/>
      <c r="Q36" s="984"/>
    </row>
    <row r="37" spans="1:17" s="1159" customFormat="1">
      <c r="A37" s="984"/>
      <c r="B37" s="121"/>
      <c r="C37" s="6492" t="s">
        <v>3633</v>
      </c>
      <c r="D37" s="6468"/>
      <c r="E37" s="6469">
        <v>0</v>
      </c>
      <c r="F37" s="6469">
        <v>0</v>
      </c>
      <c r="G37" s="6469">
        <v>0</v>
      </c>
      <c r="H37" s="6469">
        <f t="shared" si="7"/>
        <v>0</v>
      </c>
      <c r="I37" s="6469">
        <v>0</v>
      </c>
      <c r="J37" s="6469">
        <v>0</v>
      </c>
      <c r="K37" s="6469">
        <v>0</v>
      </c>
      <c r="L37" s="6470">
        <f t="shared" si="8"/>
        <v>0</v>
      </c>
      <c r="M37" s="121"/>
      <c r="N37" s="6471">
        <v>0</v>
      </c>
      <c r="O37" s="6470">
        <v>0</v>
      </c>
      <c r="P37" s="2204"/>
      <c r="Q37" s="984"/>
    </row>
    <row r="38" spans="1:17" s="1159" customFormat="1">
      <c r="A38" s="984"/>
      <c r="B38" s="121"/>
      <c r="C38" s="6492" t="s">
        <v>3634</v>
      </c>
      <c r="D38" s="6468"/>
      <c r="E38" s="6469">
        <v>0</v>
      </c>
      <c r="F38" s="6469">
        <v>0</v>
      </c>
      <c r="G38" s="6469">
        <v>0</v>
      </c>
      <c r="H38" s="6469">
        <f t="shared" si="7"/>
        <v>0</v>
      </c>
      <c r="I38" s="6469">
        <v>0</v>
      </c>
      <c r="J38" s="6469">
        <v>0</v>
      </c>
      <c r="K38" s="6469">
        <v>0</v>
      </c>
      <c r="L38" s="6470">
        <f t="shared" si="8"/>
        <v>0</v>
      </c>
      <c r="M38" s="121"/>
      <c r="N38" s="6471">
        <v>0</v>
      </c>
      <c r="O38" s="6470">
        <v>0</v>
      </c>
      <c r="P38" s="2204"/>
      <c r="Q38" s="984"/>
    </row>
    <row r="39" spans="1:17" s="1159" customFormat="1">
      <c r="A39" s="984"/>
      <c r="B39" s="121"/>
      <c r="C39" s="6492" t="s">
        <v>3635</v>
      </c>
      <c r="D39" s="6468"/>
      <c r="E39" s="6469">
        <v>0</v>
      </c>
      <c r="F39" s="6469">
        <v>0</v>
      </c>
      <c r="G39" s="6469">
        <v>0</v>
      </c>
      <c r="H39" s="6469">
        <f t="shared" si="7"/>
        <v>0</v>
      </c>
      <c r="I39" s="6469">
        <v>0</v>
      </c>
      <c r="J39" s="6469">
        <v>0</v>
      </c>
      <c r="K39" s="6469">
        <v>0</v>
      </c>
      <c r="L39" s="6470">
        <f t="shared" si="8"/>
        <v>0</v>
      </c>
      <c r="M39" s="121"/>
      <c r="N39" s="6471">
        <v>0</v>
      </c>
      <c r="O39" s="6470">
        <v>0</v>
      </c>
      <c r="P39" s="2204"/>
      <c r="Q39" s="984"/>
    </row>
    <row r="40" spans="1:17" s="1159" customFormat="1">
      <c r="A40" s="984"/>
      <c r="B40" s="121"/>
      <c r="C40" s="6492" t="s">
        <v>3636</v>
      </c>
      <c r="D40" s="6468"/>
      <c r="E40" s="6469">
        <v>0</v>
      </c>
      <c r="F40" s="6469">
        <v>0</v>
      </c>
      <c r="G40" s="6469">
        <v>0</v>
      </c>
      <c r="H40" s="6469">
        <f t="shared" si="7"/>
        <v>0</v>
      </c>
      <c r="I40" s="6469">
        <v>0</v>
      </c>
      <c r="J40" s="6469">
        <v>0</v>
      </c>
      <c r="K40" s="6469">
        <v>0</v>
      </c>
      <c r="L40" s="6470">
        <f t="shared" si="8"/>
        <v>0</v>
      </c>
      <c r="M40" s="121"/>
      <c r="N40" s="6471">
        <v>0</v>
      </c>
      <c r="O40" s="6470">
        <v>0</v>
      </c>
      <c r="P40" s="2204"/>
      <c r="Q40" s="984"/>
    </row>
    <row r="41" spans="1:17" s="1159" customFormat="1">
      <c r="A41" s="984"/>
      <c r="B41" s="121"/>
      <c r="C41" s="6492" t="s">
        <v>3637</v>
      </c>
      <c r="D41" s="6468"/>
      <c r="E41" s="6469">
        <v>0</v>
      </c>
      <c r="F41" s="6469">
        <v>0</v>
      </c>
      <c r="G41" s="6469">
        <v>0</v>
      </c>
      <c r="H41" s="6469">
        <f t="shared" si="7"/>
        <v>0</v>
      </c>
      <c r="I41" s="6469">
        <v>0</v>
      </c>
      <c r="J41" s="6469">
        <v>0</v>
      </c>
      <c r="K41" s="6469">
        <v>0</v>
      </c>
      <c r="L41" s="6470">
        <f t="shared" si="8"/>
        <v>0</v>
      </c>
      <c r="M41" s="121"/>
      <c r="N41" s="6471">
        <v>0</v>
      </c>
      <c r="O41" s="6470">
        <v>0</v>
      </c>
      <c r="P41" s="2204"/>
      <c r="Q41" s="984"/>
    </row>
    <row r="42" spans="1:17" s="1159" customFormat="1">
      <c r="A42" s="984"/>
      <c r="B42" s="121"/>
      <c r="C42" s="6492" t="s">
        <v>3301</v>
      </c>
      <c r="D42" s="6468"/>
      <c r="E42" s="6469">
        <v>0</v>
      </c>
      <c r="F42" s="6469">
        <v>0</v>
      </c>
      <c r="G42" s="6469">
        <v>0</v>
      </c>
      <c r="H42" s="6469">
        <f t="shared" si="7"/>
        <v>0</v>
      </c>
      <c r="I42" s="6469">
        <v>0</v>
      </c>
      <c r="J42" s="6469">
        <v>0</v>
      </c>
      <c r="K42" s="6469">
        <v>0</v>
      </c>
      <c r="L42" s="6470">
        <f t="shared" si="8"/>
        <v>0</v>
      </c>
      <c r="M42" s="121"/>
      <c r="N42" s="6471">
        <v>0</v>
      </c>
      <c r="O42" s="6470">
        <v>0</v>
      </c>
      <c r="P42" s="2204"/>
      <c r="Q42" s="984"/>
    </row>
    <row r="43" spans="1:17">
      <c r="A43" s="984"/>
      <c r="B43" s="121"/>
      <c r="C43" s="6472" t="s">
        <v>3600</v>
      </c>
      <c r="D43" s="6473"/>
      <c r="E43" s="6474">
        <f>SUMIF($D$35:$D$42,"TRUE",(E35:E42))</f>
        <v>0</v>
      </c>
      <c r="F43" s="6474">
        <f>SUMIF($D$35:$D$42,"TRUE",(F35:F42))</f>
        <v>0</v>
      </c>
      <c r="G43" s="6474">
        <f t="shared" ref="G43:L43" si="9">SUMIF($D$35:$D$42,"TRUE",(G35:G42))</f>
        <v>0</v>
      </c>
      <c r="H43" s="6474">
        <f t="shared" si="9"/>
        <v>0</v>
      </c>
      <c r="I43" s="6474">
        <f t="shared" si="9"/>
        <v>0</v>
      </c>
      <c r="J43" s="6474">
        <f t="shared" si="9"/>
        <v>0</v>
      </c>
      <c r="K43" s="6474">
        <f t="shared" si="9"/>
        <v>0</v>
      </c>
      <c r="L43" s="6475">
        <f t="shared" si="9"/>
        <v>0</v>
      </c>
      <c r="N43" s="6476">
        <f>SUMIF($D$35:$D$42,"TRUE",(N35:N42))</f>
        <v>0</v>
      </c>
      <c r="O43" s="6475">
        <f>SUMIF($D$35:$D$42,"TRUE",(O35:O42))</f>
        <v>0</v>
      </c>
      <c r="P43" s="2204"/>
      <c r="Q43" s="984"/>
    </row>
    <row r="44" spans="1:17" ht="13.8" thickBot="1">
      <c r="A44" s="984"/>
      <c r="B44" s="121"/>
      <c r="C44" s="6479" t="s">
        <v>3638</v>
      </c>
      <c r="D44" s="6477"/>
      <c r="E44" s="6453">
        <f>SUM(E35:E42)</f>
        <v>0</v>
      </c>
      <c r="F44" s="6453">
        <f t="shared" ref="F44:L44" si="10">SUM(F35:F42)</f>
        <v>0</v>
      </c>
      <c r="G44" s="6453">
        <f t="shared" si="10"/>
        <v>0</v>
      </c>
      <c r="H44" s="6453">
        <f t="shared" si="10"/>
        <v>0</v>
      </c>
      <c r="I44" s="6453">
        <f t="shared" si="10"/>
        <v>0</v>
      </c>
      <c r="J44" s="6453">
        <f t="shared" si="10"/>
        <v>0</v>
      </c>
      <c r="K44" s="6453">
        <f t="shared" si="10"/>
        <v>0</v>
      </c>
      <c r="L44" s="6453">
        <f t="shared" si="10"/>
        <v>0</v>
      </c>
      <c r="M44" s="121"/>
      <c r="N44" s="6478">
        <f>SUM(N35:N38)</f>
        <v>0</v>
      </c>
      <c r="O44" s="6454">
        <f>SUM(O35:O38)</f>
        <v>0</v>
      </c>
      <c r="P44" s="2204"/>
      <c r="Q44" s="984"/>
    </row>
    <row r="45" spans="1:17">
      <c r="A45" s="984"/>
      <c r="B45" s="121"/>
      <c r="C45" s="121"/>
      <c r="D45" s="121"/>
      <c r="E45" s="121"/>
      <c r="F45" s="121"/>
      <c r="G45" s="121"/>
      <c r="H45" s="121"/>
      <c r="I45" s="121"/>
      <c r="J45" s="121"/>
      <c r="K45" s="121"/>
      <c r="L45" s="121"/>
      <c r="M45" s="121"/>
      <c r="N45" s="121"/>
      <c r="O45" s="121"/>
      <c r="P45" s="2204"/>
      <c r="Q45" s="984"/>
    </row>
    <row r="46" spans="1:17">
      <c r="A46" s="984"/>
      <c r="B46" s="121"/>
      <c r="C46" s="121"/>
      <c r="D46" s="121"/>
      <c r="E46" s="121"/>
      <c r="F46" s="121"/>
      <c r="G46" s="121"/>
      <c r="H46" s="121"/>
      <c r="I46" s="121"/>
      <c r="J46" s="121"/>
      <c r="K46" s="121"/>
      <c r="L46" s="121"/>
      <c r="M46" s="121"/>
      <c r="N46" s="121"/>
      <c r="O46" s="121"/>
      <c r="P46" s="2204"/>
      <c r="Q46" s="984"/>
    </row>
    <row r="47" spans="1:17">
      <c r="A47" s="984"/>
      <c r="B47" s="121"/>
      <c r="C47" s="293" t="s">
        <v>3639</v>
      </c>
      <c r="D47" s="64"/>
      <c r="E47" s="121"/>
      <c r="F47" s="121"/>
      <c r="G47" s="121"/>
      <c r="H47" s="121"/>
      <c r="I47" s="121"/>
      <c r="J47" s="121"/>
      <c r="K47" s="121"/>
      <c r="L47" s="121"/>
      <c r="M47" s="121"/>
      <c r="N47" s="121"/>
      <c r="O47" s="121"/>
      <c r="P47" s="2204"/>
      <c r="Q47" s="984"/>
    </row>
    <row r="48" spans="1:17">
      <c r="A48" s="984"/>
      <c r="B48" s="121"/>
      <c r="C48" s="293" t="s">
        <v>3640</v>
      </c>
      <c r="D48" s="1183" t="s">
        <v>3641</v>
      </c>
      <c r="E48" s="121"/>
      <c r="F48" s="121"/>
      <c r="G48" s="121"/>
      <c r="H48" s="121"/>
      <c r="I48" s="121"/>
      <c r="J48" s="121"/>
      <c r="K48" s="121"/>
      <c r="L48" s="121"/>
      <c r="M48" s="121"/>
      <c r="N48" s="121"/>
      <c r="O48" s="121"/>
      <c r="P48" s="2204"/>
      <c r="Q48" s="984"/>
    </row>
    <row r="49" spans="1:17">
      <c r="A49" s="984"/>
      <c r="B49" s="121"/>
      <c r="C49" s="293" t="s">
        <v>3642</v>
      </c>
      <c r="D49" s="1183" t="s">
        <v>3643</v>
      </c>
      <c r="E49" s="121"/>
      <c r="F49" s="121"/>
      <c r="G49" s="121"/>
      <c r="H49" s="121"/>
      <c r="I49" s="121"/>
      <c r="J49" s="121"/>
      <c r="K49" s="121"/>
      <c r="L49" s="121"/>
      <c r="M49" s="121"/>
      <c r="N49" s="121"/>
      <c r="O49" s="121"/>
      <c r="P49" s="2204"/>
      <c r="Q49" s="984"/>
    </row>
    <row r="50" spans="1:17">
      <c r="A50" s="984"/>
      <c r="B50" s="121"/>
      <c r="C50" s="293"/>
      <c r="D50" s="1183"/>
      <c r="E50" s="121"/>
      <c r="F50" s="121"/>
      <c r="G50" s="121"/>
      <c r="H50" s="121"/>
      <c r="I50" s="121"/>
      <c r="J50" s="121"/>
      <c r="K50" s="121"/>
      <c r="L50" s="121"/>
      <c r="M50" s="121"/>
      <c r="N50" s="121"/>
      <c r="O50" s="121"/>
      <c r="P50" s="2204"/>
      <c r="Q50" s="984"/>
    </row>
    <row r="51" spans="1:17" ht="13.8">
      <c r="A51" s="984"/>
      <c r="B51" s="121"/>
      <c r="C51" s="121"/>
      <c r="D51" s="121"/>
      <c r="E51" s="121"/>
      <c r="F51" s="121"/>
      <c r="G51" s="121"/>
      <c r="H51" s="121"/>
      <c r="I51" s="121"/>
      <c r="J51" s="121"/>
      <c r="K51" s="121"/>
      <c r="L51" s="121"/>
      <c r="M51" s="121"/>
      <c r="N51" s="121"/>
      <c r="O51" s="738"/>
      <c r="P51" s="2204"/>
      <c r="Q51" s="984"/>
    </row>
    <row r="52" spans="1:17">
      <c r="A52" s="984"/>
      <c r="B52" s="984"/>
      <c r="C52" s="984"/>
      <c r="D52" s="984"/>
      <c r="E52" s="984"/>
      <c r="F52" s="984"/>
      <c r="G52" s="984"/>
      <c r="H52" s="984"/>
      <c r="I52" s="984"/>
      <c r="J52" s="984"/>
      <c r="K52" s="984"/>
      <c r="L52" s="984"/>
      <c r="M52" s="984"/>
      <c r="N52" s="984"/>
      <c r="O52" s="984"/>
      <c r="P52" s="984"/>
      <c r="Q52" s="984"/>
    </row>
    <row r="53" spans="1:17" hidden="1">
      <c r="A53" s="984"/>
      <c r="B53" s="984"/>
      <c r="C53" s="984"/>
      <c r="D53" s="984"/>
      <c r="E53" s="984"/>
      <c r="F53" s="984"/>
      <c r="G53" s="984"/>
      <c r="H53" s="984"/>
      <c r="I53" s="984"/>
      <c r="J53" s="984"/>
      <c r="K53" s="984"/>
      <c r="L53" s="984"/>
      <c r="M53" s="984"/>
      <c r="N53" s="984"/>
      <c r="O53" s="984"/>
      <c r="P53" s="984"/>
      <c r="Q53" s="984"/>
    </row>
    <row r="54" spans="1:17" hidden="1">
      <c r="A54" s="984"/>
      <c r="B54" s="984"/>
      <c r="C54" s="984"/>
      <c r="D54" s="984"/>
      <c r="E54" s="984"/>
      <c r="F54" s="984"/>
      <c r="G54" s="984"/>
      <c r="H54" s="984"/>
      <c r="I54" s="984"/>
      <c r="J54" s="984"/>
      <c r="K54" s="984"/>
      <c r="L54" s="984"/>
      <c r="M54" s="984"/>
      <c r="N54" s="984"/>
      <c r="O54" s="984"/>
      <c r="P54" s="984"/>
      <c r="Q54" s="984"/>
    </row>
    <row r="141"/>
    <row r="142"/>
  </sheetData>
  <mergeCells count="50">
    <mergeCell ref="O8:O9"/>
    <mergeCell ref="N16:N17"/>
    <mergeCell ref="O16:O17"/>
    <mergeCell ref="N27:N28"/>
    <mergeCell ref="O27:O28"/>
    <mergeCell ref="N8:N9"/>
    <mergeCell ref="C27:C28"/>
    <mergeCell ref="D27:D28"/>
    <mergeCell ref="E27:E28"/>
    <mergeCell ref="F27:F28"/>
    <mergeCell ref="G27:G28"/>
    <mergeCell ref="C16:C17"/>
    <mergeCell ref="D16:D17"/>
    <mergeCell ref="E16:E17"/>
    <mergeCell ref="F16:F17"/>
    <mergeCell ref="G16:G17"/>
    <mergeCell ref="D4:F4"/>
    <mergeCell ref="D5:F5"/>
    <mergeCell ref="H16:H17"/>
    <mergeCell ref="H27:H28"/>
    <mergeCell ref="L8:L9"/>
    <mergeCell ref="I8:I9"/>
    <mergeCell ref="J8:J9"/>
    <mergeCell ref="K8:K9"/>
    <mergeCell ref="I27:I28"/>
    <mergeCell ref="J27:J28"/>
    <mergeCell ref="K27:K28"/>
    <mergeCell ref="L27:L28"/>
    <mergeCell ref="I16:I17"/>
    <mergeCell ref="J16:J17"/>
    <mergeCell ref="K16:K17"/>
    <mergeCell ref="L16:L17"/>
    <mergeCell ref="C8:C9"/>
    <mergeCell ref="E8:E9"/>
    <mergeCell ref="F8:F9"/>
    <mergeCell ref="D8:D9"/>
    <mergeCell ref="H8:H9"/>
    <mergeCell ref="G8:G9"/>
    <mergeCell ref="C33:C34"/>
    <mergeCell ref="D33:D34"/>
    <mergeCell ref="E33:E34"/>
    <mergeCell ref="F33:F34"/>
    <mergeCell ref="G33:G34"/>
    <mergeCell ref="N33:N34"/>
    <mergeCell ref="O33:O34"/>
    <mergeCell ref="H33:H34"/>
    <mergeCell ref="I33:I34"/>
    <mergeCell ref="J33:J34"/>
    <mergeCell ref="K33:K34"/>
    <mergeCell ref="L33:L34"/>
  </mergeCells>
  <hyperlinks>
    <hyperlink ref="P2" location="Index!A1" display="Index" xr:uid="{CD43F987-4F08-479C-91F9-A97B00FBDAEE}"/>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tabColor rgb="FF7030A0"/>
  </sheetPr>
  <dimension ref="A1:AL66"/>
  <sheetViews>
    <sheetView zoomScale="55" zoomScaleNormal="55" workbookViewId="0">
      <selection activeCell="C3" sqref="C3:I3"/>
    </sheetView>
  </sheetViews>
  <sheetFormatPr defaultColWidth="0" defaultRowHeight="13.8" zeroHeight="1"/>
  <cols>
    <col min="1" max="1" width="2.6640625" style="102" customWidth="1"/>
    <col min="2" max="2" width="9.109375" style="102" customWidth="1"/>
    <col min="3" max="3" width="4.6640625" style="102" customWidth="1"/>
    <col min="4" max="4" width="41.6640625" style="1107" customWidth="1"/>
    <col min="5" max="5" width="11.6640625" style="1107" customWidth="1"/>
    <col min="6" max="6" width="12.109375" style="102" customWidth="1"/>
    <col min="7" max="7" width="14.44140625" style="102" customWidth="1"/>
    <col min="8" max="8" width="9.109375" style="102" customWidth="1"/>
    <col min="9" max="9" width="12.44140625" style="102" bestFit="1" customWidth="1"/>
    <col min="10" max="17" width="12.44140625" style="102" customWidth="1"/>
    <col min="18" max="18" width="15.109375" style="102" customWidth="1"/>
    <col min="19" max="19" width="16.6640625" style="102" customWidth="1"/>
    <col min="20" max="20" width="15.109375" style="102" customWidth="1"/>
    <col min="21" max="21" width="18.6640625" style="102" customWidth="1"/>
    <col min="22" max="22" width="18" style="102" customWidth="1"/>
    <col min="23" max="23" width="14.44140625" style="102" customWidth="1"/>
    <col min="24" max="24" width="14.88671875" style="102" customWidth="1"/>
    <col min="25" max="26" width="16.109375" style="102" customWidth="1"/>
    <col min="27" max="27" width="13.44140625" style="102" customWidth="1"/>
    <col min="28" max="29" width="19" style="102" customWidth="1"/>
    <col min="30" max="30" width="13.44140625" style="102" customWidth="1"/>
    <col min="31" max="31" width="15" style="102" customWidth="1"/>
    <col min="32" max="32" width="12.44140625" style="102" customWidth="1"/>
    <col min="33" max="33" width="16.33203125" style="102" bestFit="1" customWidth="1"/>
    <col min="34" max="34" width="17.5546875" style="102" bestFit="1" customWidth="1"/>
    <col min="35" max="35" width="3.88671875" style="102" customWidth="1"/>
    <col min="36" max="36" width="13.109375" style="102" bestFit="1" customWidth="1"/>
    <col min="37" max="37" width="9.109375" style="102" customWidth="1"/>
    <col min="38" max="38" width="3.88671875" style="102" customWidth="1"/>
    <col min="39" max="16384" width="9.109375" style="102" hidden="1"/>
  </cols>
  <sheetData>
    <row r="1" spans="1:38">
      <c r="A1" s="184"/>
      <c r="B1" s="184"/>
      <c r="C1" s="184"/>
      <c r="D1" s="200"/>
      <c r="E1" s="200"/>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row>
    <row r="2" spans="1:38" ht="14.4" thickBot="1">
      <c r="A2" s="184"/>
      <c r="B2" s="144" t="s">
        <v>253</v>
      </c>
      <c r="C2" s="203"/>
      <c r="D2" s="276"/>
      <c r="E2" s="276"/>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204" t="s">
        <v>1</v>
      </c>
      <c r="AL2" s="184"/>
    </row>
    <row r="3" spans="1:38" ht="16.2" thickBot="1">
      <c r="A3" s="184"/>
      <c r="B3" s="203"/>
      <c r="C3" s="8789" t="s">
        <v>3644</v>
      </c>
      <c r="D3" s="8790"/>
      <c r="E3" s="8790"/>
      <c r="F3" s="8790"/>
      <c r="G3" s="8790"/>
      <c r="H3" s="8790"/>
      <c r="I3" s="8791"/>
      <c r="J3" s="1255"/>
      <c r="K3" s="1255"/>
      <c r="L3" s="1255"/>
      <c r="M3" s="1255"/>
      <c r="N3" s="1255"/>
      <c r="O3" s="1255"/>
      <c r="P3" s="1255"/>
      <c r="Q3" s="1255"/>
      <c r="R3" s="248"/>
      <c r="S3" s="248"/>
      <c r="T3" s="248"/>
      <c r="U3" s="248"/>
      <c r="V3" s="248"/>
      <c r="W3" s="248"/>
      <c r="X3" s="248"/>
      <c r="Y3" s="248"/>
      <c r="Z3" s="248"/>
      <c r="AA3" s="248"/>
      <c r="AB3" s="248"/>
      <c r="AC3" s="248"/>
      <c r="AD3" s="248"/>
      <c r="AE3" s="248"/>
      <c r="AF3" s="248"/>
      <c r="AH3" s="39"/>
      <c r="AI3" s="248"/>
      <c r="AJ3" s="248"/>
      <c r="AK3" s="248"/>
      <c r="AL3" s="184"/>
    </row>
    <row r="4" spans="1:38" ht="15.6">
      <c r="A4" s="184"/>
      <c r="B4" s="203"/>
      <c r="C4" s="8792" t="s">
        <v>723</v>
      </c>
      <c r="D4" s="8793"/>
      <c r="E4" s="8341" t="str">
        <f>'R.1'!D4</f>
        <v>ABC Company</v>
      </c>
      <c r="F4" s="8342"/>
      <c r="G4" s="8342"/>
      <c r="H4" s="8342"/>
      <c r="I4" s="8343"/>
      <c r="J4" s="1256"/>
      <c r="K4" s="1256"/>
      <c r="L4" s="1256"/>
      <c r="M4" s="1256"/>
      <c r="N4" s="1256"/>
      <c r="O4" s="1256"/>
      <c r="P4" s="1256"/>
      <c r="Q4" s="1256"/>
      <c r="R4" s="248"/>
      <c r="S4" s="248"/>
      <c r="T4" s="248"/>
      <c r="U4" s="248"/>
      <c r="V4" s="248"/>
      <c r="W4" s="248"/>
      <c r="X4" s="248"/>
      <c r="Y4" s="248"/>
      <c r="Z4" s="248"/>
      <c r="AA4" s="248"/>
      <c r="AB4" s="248"/>
      <c r="AC4" s="248"/>
      <c r="AD4" s="248"/>
      <c r="AE4" s="248"/>
      <c r="AF4" s="248"/>
      <c r="AG4" s="248"/>
      <c r="AH4" s="248"/>
      <c r="AI4" s="248"/>
      <c r="AJ4" s="248"/>
      <c r="AK4" s="248"/>
      <c r="AL4" s="184"/>
    </row>
    <row r="5" spans="1:38" ht="16.2" thickBot="1">
      <c r="A5" s="184"/>
      <c r="B5" s="203"/>
      <c r="C5" s="8794" t="s">
        <v>724</v>
      </c>
      <c r="D5" s="8795"/>
      <c r="E5" s="8344" t="str">
        <f>'R.1'!D5</f>
        <v>31 December 202x</v>
      </c>
      <c r="F5" s="8345"/>
      <c r="G5" s="8345"/>
      <c r="H5" s="8345"/>
      <c r="I5" s="8346"/>
      <c r="J5" s="1257"/>
      <c r="K5" s="1257"/>
      <c r="L5" s="1257"/>
      <c r="M5" s="1257"/>
      <c r="N5" s="1257"/>
      <c r="O5" s="1257"/>
      <c r="P5" s="1257"/>
      <c r="Q5" s="1257"/>
      <c r="R5" s="248"/>
      <c r="S5" s="248"/>
      <c r="T5" s="248"/>
      <c r="U5" s="248"/>
      <c r="V5" s="248"/>
      <c r="W5" s="248"/>
      <c r="X5" s="248"/>
      <c r="Y5" s="248"/>
      <c r="Z5" s="248"/>
      <c r="AA5" s="248"/>
      <c r="AB5" s="248"/>
      <c r="AC5" s="248"/>
      <c r="AD5" s="248"/>
      <c r="AE5" s="248"/>
      <c r="AF5" s="248"/>
      <c r="AG5" s="248"/>
      <c r="AH5" s="248"/>
      <c r="AI5" s="248"/>
      <c r="AJ5" s="248"/>
      <c r="AK5" s="248"/>
      <c r="AL5" s="184"/>
    </row>
    <row r="6" spans="1:38" ht="16.2" thickBot="1">
      <c r="A6" s="184"/>
      <c r="B6" s="203"/>
      <c r="C6" s="121"/>
      <c r="D6" s="211"/>
      <c r="E6" s="21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203"/>
      <c r="AI6" s="203"/>
      <c r="AJ6" s="248"/>
      <c r="AK6" s="203"/>
      <c r="AL6" s="184"/>
    </row>
    <row r="7" spans="1:38" s="99" customFormat="1" ht="26.25" customHeight="1" thickBot="1">
      <c r="A7" s="164"/>
      <c r="B7" s="121"/>
      <c r="C7" s="8766" t="s">
        <v>3645</v>
      </c>
      <c r="D7" s="8767"/>
      <c r="E7" s="5826"/>
      <c r="F7" s="4658"/>
      <c r="G7" s="8655" t="s">
        <v>3646</v>
      </c>
      <c r="H7" s="8655"/>
      <c r="I7" s="8655"/>
      <c r="J7" s="8801" t="s">
        <v>3647</v>
      </c>
      <c r="K7" s="8802"/>
      <c r="L7" s="8802"/>
      <c r="M7" s="8802"/>
      <c r="N7" s="8802"/>
      <c r="O7" s="8802"/>
      <c r="P7" s="8803"/>
      <c r="Q7" s="8808" t="s">
        <v>3648</v>
      </c>
      <c r="R7" s="8809"/>
      <c r="S7" s="8809"/>
      <c r="T7" s="8809"/>
      <c r="U7" s="8809"/>
      <c r="V7" s="8809"/>
      <c r="W7" s="8810"/>
      <c r="X7" s="8655" t="s">
        <v>3649</v>
      </c>
      <c r="Y7" s="8655"/>
      <c r="Z7" s="6493"/>
      <c r="AA7" s="5829" t="s">
        <v>3650</v>
      </c>
      <c r="AB7" s="5829"/>
      <c r="AC7" s="5829"/>
      <c r="AD7" s="4924"/>
      <c r="AE7" s="4924"/>
      <c r="AF7" s="4924"/>
      <c r="AG7" s="4762"/>
      <c r="AH7" s="6494"/>
      <c r="AI7" s="1258"/>
      <c r="AJ7" s="203"/>
      <c r="AK7" s="1258"/>
      <c r="AL7" s="164"/>
    </row>
    <row r="8" spans="1:38" s="99" customFormat="1" ht="13.2">
      <c r="A8" s="164"/>
      <c r="B8" s="121"/>
      <c r="C8" s="8768"/>
      <c r="D8" s="8769"/>
      <c r="E8" s="1367" t="s">
        <v>2976</v>
      </c>
      <c r="F8" s="1592" t="s">
        <v>1928</v>
      </c>
      <c r="G8" s="1592"/>
      <c r="H8" s="1592"/>
      <c r="I8" s="1552"/>
      <c r="J8" s="8804" t="s">
        <v>3651</v>
      </c>
      <c r="K8" s="8807" t="s">
        <v>3652</v>
      </c>
      <c r="L8" s="8807"/>
      <c r="M8" s="8807"/>
      <c r="N8" s="8807" t="s">
        <v>3653</v>
      </c>
      <c r="O8" s="8807"/>
      <c r="P8" s="8807"/>
      <c r="Q8" s="8804" t="s">
        <v>3651</v>
      </c>
      <c r="R8" s="8800" t="s">
        <v>3652</v>
      </c>
      <c r="S8" s="8800"/>
      <c r="T8" s="8800"/>
      <c r="U8" s="8800" t="s">
        <v>3653</v>
      </c>
      <c r="V8" s="8800"/>
      <c r="W8" s="8800"/>
      <c r="X8" s="8800" t="s">
        <v>3654</v>
      </c>
      <c r="Y8" s="8800"/>
      <c r="Z8" s="1356" t="s">
        <v>3655</v>
      </c>
      <c r="AA8" s="1592" t="s">
        <v>3656</v>
      </c>
      <c r="AB8" s="1592"/>
      <c r="AC8" s="1592"/>
      <c r="AD8" s="1587"/>
      <c r="AE8" s="1587"/>
      <c r="AF8" s="1587"/>
      <c r="AG8" s="1608"/>
      <c r="AH8" s="1817" t="s">
        <v>3479</v>
      </c>
      <c r="AI8" s="644"/>
      <c r="AJ8" s="5014" t="s">
        <v>2947</v>
      </c>
      <c r="AK8" s="644"/>
      <c r="AL8" s="164"/>
    </row>
    <row r="9" spans="1:38" s="99" customFormat="1" ht="13.2">
      <c r="A9" s="164"/>
      <c r="B9" s="121"/>
      <c r="C9" s="8768"/>
      <c r="D9" s="8769"/>
      <c r="E9" s="1356" t="s">
        <v>1</v>
      </c>
      <c r="F9" s="1592" t="s">
        <v>1539</v>
      </c>
      <c r="G9" s="1592" t="s">
        <v>3657</v>
      </c>
      <c r="H9" s="1592" t="s">
        <v>2995</v>
      </c>
      <c r="I9" s="1592" t="s">
        <v>3193</v>
      </c>
      <c r="J9" s="8805"/>
      <c r="K9" s="1818" t="s">
        <v>3657</v>
      </c>
      <c r="L9" s="1818" t="s">
        <v>2995</v>
      </c>
      <c r="M9" s="1818" t="s">
        <v>3193</v>
      </c>
      <c r="N9" s="1818" t="s">
        <v>3657</v>
      </c>
      <c r="O9" s="1818" t="s">
        <v>2995</v>
      </c>
      <c r="P9" s="1818" t="s">
        <v>3658</v>
      </c>
      <c r="Q9" s="8805"/>
      <c r="R9" s="1592" t="s">
        <v>3657</v>
      </c>
      <c r="S9" s="1592" t="s">
        <v>2995</v>
      </c>
      <c r="T9" s="1592" t="s">
        <v>3193</v>
      </c>
      <c r="U9" s="1592" t="s">
        <v>3657</v>
      </c>
      <c r="V9" s="1592" t="s">
        <v>2995</v>
      </c>
      <c r="W9" s="1592" t="s">
        <v>3658</v>
      </c>
      <c r="X9" s="1592" t="s">
        <v>3659</v>
      </c>
      <c r="Y9" s="1592" t="s">
        <v>544</v>
      </c>
      <c r="Z9" s="1592" t="s">
        <v>3378</v>
      </c>
      <c r="AA9" s="1592" t="s">
        <v>3660</v>
      </c>
      <c r="AB9" s="1592" t="s">
        <v>1790</v>
      </c>
      <c r="AC9" s="1592" t="s">
        <v>544</v>
      </c>
      <c r="AD9" s="1587" t="s">
        <v>2747</v>
      </c>
      <c r="AE9" s="1587" t="s">
        <v>2808</v>
      </c>
      <c r="AF9" s="1587" t="s">
        <v>2671</v>
      </c>
      <c r="AG9" s="1608" t="s">
        <v>1717</v>
      </c>
      <c r="AH9" s="1817" t="s">
        <v>3661</v>
      </c>
      <c r="AI9" s="644"/>
      <c r="AJ9" s="4773" t="s">
        <v>2948</v>
      </c>
      <c r="AK9" s="644"/>
      <c r="AL9" s="164"/>
    </row>
    <row r="10" spans="1:38" s="99" customFormat="1" ht="13.2">
      <c r="A10" s="164"/>
      <c r="B10" s="121"/>
      <c r="C10" s="8768"/>
      <c r="D10" s="8769"/>
      <c r="E10" s="1356" t="s">
        <v>4</v>
      </c>
      <c r="F10" s="1592" t="s">
        <v>2771</v>
      </c>
      <c r="G10" s="1592" t="s">
        <v>3652</v>
      </c>
      <c r="H10" s="1592" t="s">
        <v>3662</v>
      </c>
      <c r="I10" s="1592" t="s">
        <v>2995</v>
      </c>
      <c r="J10" s="8805"/>
      <c r="K10" s="1818" t="s">
        <v>3652</v>
      </c>
      <c r="L10" s="1818" t="s">
        <v>3662</v>
      </c>
      <c r="M10" s="1818" t="s">
        <v>2995</v>
      </c>
      <c r="N10" s="1818" t="s">
        <v>3653</v>
      </c>
      <c r="O10" s="1818" t="s">
        <v>3662</v>
      </c>
      <c r="P10" s="1818" t="s">
        <v>2995</v>
      </c>
      <c r="Q10" s="8805"/>
      <c r="R10" s="1592" t="s">
        <v>3652</v>
      </c>
      <c r="S10" s="1592" t="s">
        <v>3662</v>
      </c>
      <c r="T10" s="1592" t="s">
        <v>2995</v>
      </c>
      <c r="U10" s="1592" t="s">
        <v>3653</v>
      </c>
      <c r="V10" s="1592" t="s">
        <v>3662</v>
      </c>
      <c r="W10" s="1592" t="s">
        <v>2995</v>
      </c>
      <c r="X10" s="1592" t="s">
        <v>3663</v>
      </c>
      <c r="Y10" s="1592" t="s">
        <v>3664</v>
      </c>
      <c r="Z10" s="1592" t="s">
        <v>3665</v>
      </c>
      <c r="AA10" s="1592" t="s">
        <v>3666</v>
      </c>
      <c r="AB10" s="1592" t="s">
        <v>3667</v>
      </c>
      <c r="AC10" s="1592" t="s">
        <v>1790</v>
      </c>
      <c r="AD10" s="1590" t="s">
        <v>1723</v>
      </c>
      <c r="AE10" s="1590" t="s">
        <v>1723</v>
      </c>
      <c r="AF10" s="1590" t="s">
        <v>1723</v>
      </c>
      <c r="AG10" s="1608" t="s">
        <v>1723</v>
      </c>
      <c r="AH10" s="1817"/>
      <c r="AI10" s="644"/>
      <c r="AJ10" s="4773" t="s">
        <v>2952</v>
      </c>
      <c r="AK10" s="644"/>
      <c r="AL10" s="164"/>
    </row>
    <row r="11" spans="1:38" s="99" customFormat="1" ht="14.4">
      <c r="A11" s="164"/>
      <c r="B11" s="121"/>
      <c r="C11" s="8768"/>
      <c r="D11" s="8769"/>
      <c r="E11" s="2024"/>
      <c r="F11" s="1592"/>
      <c r="G11" s="1592"/>
      <c r="H11" s="1592" t="s">
        <v>3668</v>
      </c>
      <c r="I11" s="1592"/>
      <c r="J11" s="8805"/>
      <c r="K11" s="1818"/>
      <c r="L11" s="1818" t="s">
        <v>3668</v>
      </c>
      <c r="M11" s="1818"/>
      <c r="N11" s="1818"/>
      <c r="O11" s="1818" t="s">
        <v>3668</v>
      </c>
      <c r="P11" s="1818"/>
      <c r="Q11" s="8805"/>
      <c r="R11" s="1592"/>
      <c r="S11" s="1592" t="s">
        <v>3668</v>
      </c>
      <c r="T11" s="1592"/>
      <c r="U11" s="1592"/>
      <c r="V11" s="1592" t="s">
        <v>3668</v>
      </c>
      <c r="W11" s="1592"/>
      <c r="X11" s="1749" t="s">
        <v>3669</v>
      </c>
      <c r="Y11" s="1592" t="s">
        <v>3670</v>
      </c>
      <c r="Z11" s="1592"/>
      <c r="AA11" s="1592" t="s">
        <v>3671</v>
      </c>
      <c r="AB11" s="1592" t="s">
        <v>3672</v>
      </c>
      <c r="AC11" s="1592" t="s">
        <v>3672</v>
      </c>
      <c r="AD11" s="1590"/>
      <c r="AE11" s="1590"/>
      <c r="AF11" s="1590"/>
      <c r="AG11" s="1591"/>
      <c r="AH11" s="1819"/>
      <c r="AI11" s="1259"/>
      <c r="AJ11" s="5016" t="s">
        <v>2964</v>
      </c>
      <c r="AK11" s="1259"/>
      <c r="AL11" s="164"/>
    </row>
    <row r="12" spans="1:38" s="99" customFormat="1" ht="13.2">
      <c r="A12" s="164"/>
      <c r="B12" s="121"/>
      <c r="C12" s="8798"/>
      <c r="D12" s="8799"/>
      <c r="E12" s="6225" t="s">
        <v>2148</v>
      </c>
      <c r="F12" s="6225" t="s">
        <v>1616</v>
      </c>
      <c r="G12" s="5839"/>
      <c r="H12" s="5839"/>
      <c r="I12" s="5840" t="s">
        <v>2739</v>
      </c>
      <c r="J12" s="8806"/>
      <c r="K12" s="6495"/>
      <c r="L12" s="6495"/>
      <c r="M12" s="6496" t="s">
        <v>3673</v>
      </c>
      <c r="N12" s="6495"/>
      <c r="O12" s="6495"/>
      <c r="P12" s="6496" t="s">
        <v>3674</v>
      </c>
      <c r="Q12" s="8806"/>
      <c r="R12" s="5839"/>
      <c r="S12" s="5839"/>
      <c r="T12" s="5840" t="s">
        <v>3673</v>
      </c>
      <c r="U12" s="5839"/>
      <c r="V12" s="5839"/>
      <c r="W12" s="5840" t="s">
        <v>3674</v>
      </c>
      <c r="X12" s="5839" t="s">
        <v>3675</v>
      </c>
      <c r="Y12" s="5839" t="s">
        <v>3676</v>
      </c>
      <c r="Z12" s="5840" t="s">
        <v>3677</v>
      </c>
      <c r="AA12" s="5839"/>
      <c r="AB12" s="5839"/>
      <c r="AC12" s="6497" t="s">
        <v>3128</v>
      </c>
      <c r="AD12" s="5840"/>
      <c r="AE12" s="5840"/>
      <c r="AF12" s="5840"/>
      <c r="AG12" s="5899" t="s">
        <v>3129</v>
      </c>
      <c r="AH12" s="6498"/>
      <c r="AI12" s="1259"/>
      <c r="AJ12" s="158" t="s">
        <v>2959</v>
      </c>
      <c r="AK12" s="1259"/>
      <c r="AL12" s="164"/>
    </row>
    <row r="13" spans="1:38" s="99" customFormat="1" ht="15" customHeight="1">
      <c r="A13" s="164"/>
      <c r="B13" s="121"/>
      <c r="C13" s="8796" t="s">
        <v>734</v>
      </c>
      <c r="D13" s="8797"/>
      <c r="E13" s="5847" t="s">
        <v>735</v>
      </c>
      <c r="F13" s="5847" t="s">
        <v>736</v>
      </c>
      <c r="G13" s="5847" t="s">
        <v>1249</v>
      </c>
      <c r="H13" s="5847" t="s">
        <v>738</v>
      </c>
      <c r="I13" s="5847" t="s">
        <v>1546</v>
      </c>
      <c r="J13" s="5847"/>
      <c r="K13" s="5847"/>
      <c r="L13" s="5847"/>
      <c r="M13" s="5847"/>
      <c r="N13" s="5847"/>
      <c r="O13" s="5847"/>
      <c r="P13" s="5847"/>
      <c r="Q13" s="5847"/>
      <c r="R13" s="5847" t="s">
        <v>1547</v>
      </c>
      <c r="S13" s="5847" t="s">
        <v>1548</v>
      </c>
      <c r="T13" s="5847" t="s">
        <v>1549</v>
      </c>
      <c r="U13" s="5847" t="s">
        <v>1550</v>
      </c>
      <c r="V13" s="5847" t="s">
        <v>1551</v>
      </c>
      <c r="W13" s="5847" t="s">
        <v>1552</v>
      </c>
      <c r="X13" s="5847" t="s">
        <v>1553</v>
      </c>
      <c r="Y13" s="5847" t="s">
        <v>1554</v>
      </c>
      <c r="Z13" s="5847" t="s">
        <v>1555</v>
      </c>
      <c r="AA13" s="5847" t="s">
        <v>2266</v>
      </c>
      <c r="AB13" s="5847" t="s">
        <v>2267</v>
      </c>
      <c r="AC13" s="5847" t="s">
        <v>2268</v>
      </c>
      <c r="AD13" s="5847" t="s">
        <v>2269</v>
      </c>
      <c r="AE13" s="5847" t="s">
        <v>2270</v>
      </c>
      <c r="AF13" s="5847" t="s">
        <v>2717</v>
      </c>
      <c r="AG13" s="5901" t="s">
        <v>2718</v>
      </c>
      <c r="AH13" s="5901" t="s">
        <v>2719</v>
      </c>
      <c r="AI13" s="1259"/>
      <c r="AJ13" s="6411" t="s">
        <v>3005</v>
      </c>
      <c r="AK13" s="295"/>
      <c r="AL13" s="164"/>
    </row>
    <row r="14" spans="1:38" s="99" customFormat="1" ht="13.2">
      <c r="A14" s="164"/>
      <c r="B14" s="121"/>
      <c r="C14" s="6442" t="s">
        <v>3678</v>
      </c>
      <c r="D14" s="1388"/>
      <c r="E14" s="1388"/>
      <c r="F14" s="1770"/>
      <c r="G14" s="1770"/>
      <c r="H14" s="1770"/>
      <c r="I14" s="1770"/>
      <c r="J14" s="1770"/>
      <c r="K14" s="1770"/>
      <c r="L14" s="1770"/>
      <c r="M14" s="1770"/>
      <c r="N14" s="1770"/>
      <c r="O14" s="1770"/>
      <c r="P14" s="1770"/>
      <c r="Q14" s="1770"/>
      <c r="R14" s="1770"/>
      <c r="S14" s="1770"/>
      <c r="T14" s="1770"/>
      <c r="U14" s="1770"/>
      <c r="V14" s="1770"/>
      <c r="W14" s="1770"/>
      <c r="X14" s="6499"/>
      <c r="Y14" s="6499"/>
      <c r="Z14" s="6499"/>
      <c r="AA14" s="6499"/>
      <c r="AB14" s="6499"/>
      <c r="AC14" s="6499"/>
      <c r="AD14" s="6500"/>
      <c r="AE14" s="6499"/>
      <c r="AF14" s="6500"/>
      <c r="AG14" s="6501"/>
      <c r="AH14" s="6501"/>
      <c r="AI14" s="121"/>
      <c r="AJ14" s="6414">
        <v>0</v>
      </c>
      <c r="AK14" s="121"/>
      <c r="AL14" s="164"/>
    </row>
    <row r="15" spans="1:38" s="99" customFormat="1" ht="13.2">
      <c r="A15" s="164"/>
      <c r="B15" s="121"/>
      <c r="C15" s="6502"/>
      <c r="D15" s="1386" t="s">
        <v>3679</v>
      </c>
      <c r="E15" s="1386"/>
      <c r="F15" s="1772" t="b">
        <v>1</v>
      </c>
      <c r="G15" s="1804"/>
      <c r="H15" s="1804"/>
      <c r="I15" s="1820">
        <f>G15*H15</f>
        <v>0</v>
      </c>
      <c r="J15" s="1820"/>
      <c r="K15" s="1820"/>
      <c r="L15" s="1820"/>
      <c r="M15" s="1820"/>
      <c r="N15" s="1820"/>
      <c r="O15" s="1820"/>
      <c r="P15" s="1820"/>
      <c r="Q15" s="1820"/>
      <c r="R15" s="1804"/>
      <c r="S15" s="1804"/>
      <c r="T15" s="1820">
        <f>R15*S15</f>
        <v>0</v>
      </c>
      <c r="U15" s="1804"/>
      <c r="V15" s="1804"/>
      <c r="W15" s="1820">
        <f>U15*V15</f>
        <v>0</v>
      </c>
      <c r="X15" s="1812"/>
      <c r="Y15" s="1812"/>
      <c r="Z15" s="1821">
        <f>IFERROR(X15/Y15,0)</f>
        <v>0</v>
      </c>
      <c r="AA15" s="1822"/>
      <c r="AB15" s="1812"/>
      <c r="AC15" s="1823">
        <f>X15*AB15</f>
        <v>0</v>
      </c>
      <c r="AD15" s="1812"/>
      <c r="AE15" s="1812"/>
      <c r="AF15" s="1812"/>
      <c r="AG15" s="1824">
        <f>+AD15+AE15-AF15</f>
        <v>0</v>
      </c>
      <c r="AH15" s="1824"/>
      <c r="AI15" s="121"/>
      <c r="AJ15" s="6414">
        <v>0</v>
      </c>
      <c r="AK15" s="121"/>
      <c r="AL15" s="164"/>
    </row>
    <row r="16" spans="1:38" s="99" customFormat="1" ht="13.2">
      <c r="A16" s="164"/>
      <c r="B16" s="121"/>
      <c r="C16" s="6502"/>
      <c r="D16" s="1386" t="s">
        <v>3680</v>
      </c>
      <c r="E16" s="1386"/>
      <c r="F16" s="1772" t="b">
        <v>0</v>
      </c>
      <c r="G16" s="1804"/>
      <c r="H16" s="1804"/>
      <c r="I16" s="1820">
        <f>G16*H16</f>
        <v>0</v>
      </c>
      <c r="J16" s="1820"/>
      <c r="K16" s="1820"/>
      <c r="L16" s="1820"/>
      <c r="M16" s="1820"/>
      <c r="N16" s="1820"/>
      <c r="O16" s="1820"/>
      <c r="P16" s="1820"/>
      <c r="Q16" s="1820"/>
      <c r="R16" s="1804"/>
      <c r="S16" s="1804"/>
      <c r="T16" s="1820">
        <f>R16*S16</f>
        <v>0</v>
      </c>
      <c r="U16" s="1804"/>
      <c r="V16" s="1804"/>
      <c r="W16" s="1820">
        <f>U16*V16</f>
        <v>0</v>
      </c>
      <c r="X16" s="1812"/>
      <c r="Y16" s="1812"/>
      <c r="Z16" s="1821">
        <f>IFERROR(X16/Y16,0)</f>
        <v>0</v>
      </c>
      <c r="AA16" s="1822"/>
      <c r="AB16" s="1812"/>
      <c r="AC16" s="1823">
        <f>X16*AB16</f>
        <v>0</v>
      </c>
      <c r="AD16" s="1812"/>
      <c r="AE16" s="1812"/>
      <c r="AF16" s="1812"/>
      <c r="AG16" s="1824">
        <f>+AD16+AE16-AF16</f>
        <v>0</v>
      </c>
      <c r="AH16" s="1824"/>
      <c r="AI16" s="121"/>
      <c r="AJ16" s="6414">
        <v>0</v>
      </c>
      <c r="AK16" s="121"/>
      <c r="AL16" s="164"/>
    </row>
    <row r="17" spans="1:38" s="99" customFormat="1" ht="13.2">
      <c r="A17" s="164"/>
      <c r="B17" s="121"/>
      <c r="C17" s="6502"/>
      <c r="D17" s="1386" t="s">
        <v>3681</v>
      </c>
      <c r="E17" s="1386"/>
      <c r="F17" s="1772" t="b">
        <v>0</v>
      </c>
      <c r="G17" s="1804"/>
      <c r="H17" s="1804"/>
      <c r="I17" s="1820">
        <f t="shared" ref="I17:I24" si="0">G17*H17</f>
        <v>0</v>
      </c>
      <c r="J17" s="1820"/>
      <c r="K17" s="1820"/>
      <c r="L17" s="1820"/>
      <c r="M17" s="1820"/>
      <c r="N17" s="1820"/>
      <c r="O17" s="1820"/>
      <c r="P17" s="1820"/>
      <c r="Q17" s="1820"/>
      <c r="R17" s="1804"/>
      <c r="S17" s="1804"/>
      <c r="T17" s="1820">
        <f t="shared" ref="T17:T24" si="1">R17*S17</f>
        <v>0</v>
      </c>
      <c r="U17" s="1804"/>
      <c r="V17" s="1804"/>
      <c r="W17" s="1820">
        <f t="shared" ref="W17:W24" si="2">U17*V17</f>
        <v>0</v>
      </c>
      <c r="X17" s="1812"/>
      <c r="Y17" s="1812"/>
      <c r="Z17" s="1821">
        <f t="shared" ref="Z17:Z24" si="3">IFERROR(X17/Y17,0)</f>
        <v>0</v>
      </c>
      <c r="AA17" s="1822"/>
      <c r="AB17" s="1812"/>
      <c r="AC17" s="1823">
        <f t="shared" ref="AC17:AC24" si="4">X17*AB17</f>
        <v>0</v>
      </c>
      <c r="AD17" s="1812"/>
      <c r="AE17" s="1812"/>
      <c r="AF17" s="1812"/>
      <c r="AG17" s="1824">
        <f t="shared" ref="AG17:AG24" si="5">+AD17+AE17-AF17</f>
        <v>0</v>
      </c>
      <c r="AH17" s="1824"/>
      <c r="AI17" s="121"/>
      <c r="AJ17" s="6414">
        <v>0</v>
      </c>
      <c r="AK17" s="121"/>
      <c r="AL17" s="164"/>
    </row>
    <row r="18" spans="1:38" s="99" customFormat="1" ht="13.2">
      <c r="A18" s="164"/>
      <c r="B18" s="121"/>
      <c r="C18" s="6502"/>
      <c r="D18" s="1386" t="s">
        <v>3682</v>
      </c>
      <c r="E18" s="1386"/>
      <c r="F18" s="1772" t="b">
        <v>0</v>
      </c>
      <c r="G18" s="1804"/>
      <c r="H18" s="1804"/>
      <c r="I18" s="1820">
        <f t="shared" si="0"/>
        <v>0</v>
      </c>
      <c r="J18" s="1820"/>
      <c r="K18" s="1820"/>
      <c r="L18" s="1820"/>
      <c r="M18" s="1820"/>
      <c r="N18" s="1820"/>
      <c r="O18" s="1820"/>
      <c r="P18" s="1820"/>
      <c r="Q18" s="1820"/>
      <c r="R18" s="1804"/>
      <c r="S18" s="1804"/>
      <c r="T18" s="1820">
        <f t="shared" si="1"/>
        <v>0</v>
      </c>
      <c r="U18" s="1804"/>
      <c r="V18" s="1804"/>
      <c r="W18" s="1820">
        <f t="shared" si="2"/>
        <v>0</v>
      </c>
      <c r="X18" s="1812"/>
      <c r="Y18" s="1812"/>
      <c r="Z18" s="1821">
        <f t="shared" si="3"/>
        <v>0</v>
      </c>
      <c r="AA18" s="1822"/>
      <c r="AB18" s="1812"/>
      <c r="AC18" s="1823">
        <f t="shared" si="4"/>
        <v>0</v>
      </c>
      <c r="AD18" s="1812"/>
      <c r="AE18" s="1812"/>
      <c r="AF18" s="1812"/>
      <c r="AG18" s="1824">
        <f t="shared" si="5"/>
        <v>0</v>
      </c>
      <c r="AH18" s="1824"/>
      <c r="AI18" s="121"/>
      <c r="AJ18" s="6414">
        <v>0</v>
      </c>
      <c r="AK18" s="121"/>
      <c r="AL18" s="164"/>
    </row>
    <row r="19" spans="1:38" s="99" customFormat="1" ht="13.2">
      <c r="A19" s="164"/>
      <c r="B19" s="121"/>
      <c r="C19" s="6502"/>
      <c r="D19" s="1386" t="s">
        <v>3683</v>
      </c>
      <c r="E19" s="1386"/>
      <c r="F19" s="1772" t="b">
        <v>0</v>
      </c>
      <c r="G19" s="1804"/>
      <c r="H19" s="1804"/>
      <c r="I19" s="1820">
        <f t="shared" si="0"/>
        <v>0</v>
      </c>
      <c r="J19" s="1820"/>
      <c r="K19" s="1820"/>
      <c r="L19" s="1820"/>
      <c r="M19" s="1820"/>
      <c r="N19" s="1820"/>
      <c r="O19" s="1820"/>
      <c r="P19" s="1820"/>
      <c r="Q19" s="1820"/>
      <c r="R19" s="1804"/>
      <c r="S19" s="1804"/>
      <c r="T19" s="1820">
        <f t="shared" si="1"/>
        <v>0</v>
      </c>
      <c r="U19" s="1804"/>
      <c r="V19" s="1804"/>
      <c r="W19" s="1820">
        <f t="shared" si="2"/>
        <v>0</v>
      </c>
      <c r="X19" s="1812"/>
      <c r="Y19" s="1812"/>
      <c r="Z19" s="1821">
        <f t="shared" si="3"/>
        <v>0</v>
      </c>
      <c r="AA19" s="1822"/>
      <c r="AB19" s="1812"/>
      <c r="AC19" s="1823">
        <f t="shared" si="4"/>
        <v>0</v>
      </c>
      <c r="AD19" s="1812"/>
      <c r="AE19" s="1812"/>
      <c r="AF19" s="1812"/>
      <c r="AG19" s="1824">
        <f t="shared" si="5"/>
        <v>0</v>
      </c>
      <c r="AH19" s="1824"/>
      <c r="AI19" s="121"/>
      <c r="AJ19" s="6414">
        <v>0</v>
      </c>
      <c r="AK19" s="121"/>
      <c r="AL19" s="164"/>
    </row>
    <row r="20" spans="1:38" s="99" customFormat="1" ht="13.2">
      <c r="A20" s="164"/>
      <c r="B20" s="121"/>
      <c r="C20" s="6502"/>
      <c r="D20" s="1386" t="s">
        <v>3684</v>
      </c>
      <c r="E20" s="1386"/>
      <c r="F20" s="1772" t="b">
        <v>0</v>
      </c>
      <c r="G20" s="1804"/>
      <c r="H20" s="1804"/>
      <c r="I20" s="1820">
        <f t="shared" si="0"/>
        <v>0</v>
      </c>
      <c r="J20" s="1820"/>
      <c r="K20" s="1820"/>
      <c r="L20" s="1820"/>
      <c r="M20" s="1820"/>
      <c r="N20" s="1820"/>
      <c r="O20" s="1820"/>
      <c r="P20" s="1820"/>
      <c r="Q20" s="1820"/>
      <c r="R20" s="1804"/>
      <c r="S20" s="1804"/>
      <c r="T20" s="1820">
        <f t="shared" si="1"/>
        <v>0</v>
      </c>
      <c r="U20" s="1804"/>
      <c r="V20" s="1804"/>
      <c r="W20" s="1820">
        <f t="shared" si="2"/>
        <v>0</v>
      </c>
      <c r="X20" s="1812"/>
      <c r="Y20" s="1812"/>
      <c r="Z20" s="1821">
        <f t="shared" si="3"/>
        <v>0</v>
      </c>
      <c r="AA20" s="1822"/>
      <c r="AB20" s="1812"/>
      <c r="AC20" s="1823">
        <f t="shared" si="4"/>
        <v>0</v>
      </c>
      <c r="AD20" s="1812"/>
      <c r="AE20" s="1812"/>
      <c r="AF20" s="1812"/>
      <c r="AG20" s="1824">
        <f t="shared" si="5"/>
        <v>0</v>
      </c>
      <c r="AH20" s="1824"/>
      <c r="AI20" s="121"/>
      <c r="AJ20" s="6414">
        <v>0</v>
      </c>
      <c r="AK20" s="121"/>
      <c r="AL20" s="164"/>
    </row>
    <row r="21" spans="1:38" s="99" customFormat="1" ht="13.2">
      <c r="A21" s="164"/>
      <c r="B21" s="121"/>
      <c r="C21" s="6502"/>
      <c r="D21" s="1386" t="s">
        <v>3685</v>
      </c>
      <c r="E21" s="1386"/>
      <c r="F21" s="1772" t="b">
        <v>0</v>
      </c>
      <c r="G21" s="1804"/>
      <c r="H21" s="1804"/>
      <c r="I21" s="1820">
        <f t="shared" si="0"/>
        <v>0</v>
      </c>
      <c r="J21" s="1820"/>
      <c r="K21" s="1820"/>
      <c r="L21" s="1820"/>
      <c r="M21" s="1820"/>
      <c r="N21" s="1820"/>
      <c r="O21" s="1820"/>
      <c r="P21" s="1820"/>
      <c r="Q21" s="1820"/>
      <c r="R21" s="1804"/>
      <c r="S21" s="1804"/>
      <c r="T21" s="1820">
        <f t="shared" si="1"/>
        <v>0</v>
      </c>
      <c r="U21" s="1804"/>
      <c r="V21" s="1804"/>
      <c r="W21" s="1820">
        <f t="shared" si="2"/>
        <v>0</v>
      </c>
      <c r="X21" s="1812"/>
      <c r="Y21" s="1812"/>
      <c r="Z21" s="1821">
        <f t="shared" si="3"/>
        <v>0</v>
      </c>
      <c r="AA21" s="1822"/>
      <c r="AB21" s="1812"/>
      <c r="AC21" s="1823">
        <f t="shared" si="4"/>
        <v>0</v>
      </c>
      <c r="AD21" s="1812"/>
      <c r="AE21" s="1812"/>
      <c r="AF21" s="1812"/>
      <c r="AG21" s="1824">
        <f t="shared" si="5"/>
        <v>0</v>
      </c>
      <c r="AH21" s="1824"/>
      <c r="AI21" s="121"/>
      <c r="AJ21" s="6414">
        <v>0</v>
      </c>
      <c r="AK21" s="121"/>
      <c r="AL21" s="164"/>
    </row>
    <row r="22" spans="1:38" s="99" customFormat="1" ht="13.2">
      <c r="A22" s="164"/>
      <c r="B22" s="121"/>
      <c r="C22" s="6502"/>
      <c r="D22" s="1386" t="s">
        <v>3686</v>
      </c>
      <c r="E22" s="1386"/>
      <c r="F22" s="1772" t="b">
        <v>0</v>
      </c>
      <c r="G22" s="1804"/>
      <c r="H22" s="1804"/>
      <c r="I22" s="1820">
        <f t="shared" si="0"/>
        <v>0</v>
      </c>
      <c r="J22" s="1820"/>
      <c r="K22" s="1820"/>
      <c r="L22" s="1820"/>
      <c r="M22" s="1820"/>
      <c r="N22" s="1820"/>
      <c r="O22" s="1820"/>
      <c r="P22" s="1820"/>
      <c r="Q22" s="1820"/>
      <c r="R22" s="1804"/>
      <c r="S22" s="1804"/>
      <c r="T22" s="1820">
        <f t="shared" si="1"/>
        <v>0</v>
      </c>
      <c r="U22" s="1804"/>
      <c r="V22" s="1804"/>
      <c r="W22" s="1820">
        <f t="shared" si="2"/>
        <v>0</v>
      </c>
      <c r="X22" s="1812"/>
      <c r="Y22" s="1812"/>
      <c r="Z22" s="1821">
        <f t="shared" si="3"/>
        <v>0</v>
      </c>
      <c r="AA22" s="1822"/>
      <c r="AB22" s="1812"/>
      <c r="AC22" s="1823">
        <f t="shared" si="4"/>
        <v>0</v>
      </c>
      <c r="AD22" s="1812"/>
      <c r="AE22" s="1812"/>
      <c r="AF22" s="1812"/>
      <c r="AG22" s="1824">
        <f t="shared" si="5"/>
        <v>0</v>
      </c>
      <c r="AH22" s="1824"/>
      <c r="AI22" s="121"/>
      <c r="AJ22" s="6414">
        <v>0</v>
      </c>
      <c r="AK22" s="121"/>
      <c r="AL22" s="164"/>
    </row>
    <row r="23" spans="1:38" s="99" customFormat="1" ht="13.2">
      <c r="A23" s="164"/>
      <c r="B23" s="121"/>
      <c r="C23" s="6502"/>
      <c r="D23" s="1386" t="s">
        <v>3687</v>
      </c>
      <c r="E23" s="1386"/>
      <c r="F23" s="1772" t="b">
        <v>0</v>
      </c>
      <c r="G23" s="1804"/>
      <c r="H23" s="1804"/>
      <c r="I23" s="1820">
        <f t="shared" si="0"/>
        <v>0</v>
      </c>
      <c r="J23" s="1820"/>
      <c r="K23" s="1820"/>
      <c r="L23" s="1820"/>
      <c r="M23" s="1820"/>
      <c r="N23" s="1820"/>
      <c r="O23" s="1820"/>
      <c r="P23" s="1820"/>
      <c r="Q23" s="1820"/>
      <c r="R23" s="1804"/>
      <c r="S23" s="1804"/>
      <c r="T23" s="1820">
        <f t="shared" si="1"/>
        <v>0</v>
      </c>
      <c r="U23" s="1804"/>
      <c r="V23" s="1804"/>
      <c r="W23" s="1820">
        <f t="shared" si="2"/>
        <v>0</v>
      </c>
      <c r="X23" s="1812"/>
      <c r="Y23" s="1812"/>
      <c r="Z23" s="1821">
        <f t="shared" si="3"/>
        <v>0</v>
      </c>
      <c r="AA23" s="1822"/>
      <c r="AB23" s="1812"/>
      <c r="AC23" s="1823">
        <f t="shared" si="4"/>
        <v>0</v>
      </c>
      <c r="AD23" s="1812"/>
      <c r="AE23" s="1812"/>
      <c r="AF23" s="1812"/>
      <c r="AG23" s="1824">
        <f t="shared" si="5"/>
        <v>0</v>
      </c>
      <c r="AH23" s="1824"/>
      <c r="AI23" s="121"/>
      <c r="AJ23" s="6414">
        <v>0</v>
      </c>
      <c r="AK23" s="121"/>
      <c r="AL23" s="164"/>
    </row>
    <row r="24" spans="1:38" s="99" customFormat="1" ht="13.2">
      <c r="A24" s="164"/>
      <c r="B24" s="121"/>
      <c r="C24" s="6502"/>
      <c r="D24" s="1386" t="s">
        <v>3688</v>
      </c>
      <c r="E24" s="1386"/>
      <c r="F24" s="1772" t="b">
        <v>0</v>
      </c>
      <c r="G24" s="1804"/>
      <c r="H24" s="1804"/>
      <c r="I24" s="1820">
        <f t="shared" si="0"/>
        <v>0</v>
      </c>
      <c r="J24" s="1820"/>
      <c r="K24" s="1820"/>
      <c r="L24" s="1820"/>
      <c r="M24" s="1820"/>
      <c r="N24" s="1820"/>
      <c r="O24" s="1820"/>
      <c r="P24" s="1820"/>
      <c r="Q24" s="1820"/>
      <c r="R24" s="1804"/>
      <c r="S24" s="1804"/>
      <c r="T24" s="1820">
        <f t="shared" si="1"/>
        <v>0</v>
      </c>
      <c r="U24" s="1804"/>
      <c r="V24" s="1804"/>
      <c r="W24" s="1820">
        <f t="shared" si="2"/>
        <v>0</v>
      </c>
      <c r="X24" s="1812"/>
      <c r="Y24" s="1812"/>
      <c r="Z24" s="1821">
        <f t="shared" si="3"/>
        <v>0</v>
      </c>
      <c r="AA24" s="1822"/>
      <c r="AB24" s="1812"/>
      <c r="AC24" s="1823">
        <f t="shared" si="4"/>
        <v>0</v>
      </c>
      <c r="AD24" s="1812"/>
      <c r="AE24" s="1812"/>
      <c r="AF24" s="1812"/>
      <c r="AG24" s="1824">
        <f t="shared" si="5"/>
        <v>0</v>
      </c>
      <c r="AH24" s="1824"/>
      <c r="AI24" s="121"/>
      <c r="AJ24" s="6414">
        <v>0</v>
      </c>
      <c r="AK24" s="121"/>
      <c r="AL24" s="164"/>
    </row>
    <row r="25" spans="1:38" s="99" customFormat="1" ht="13.2">
      <c r="A25" s="164"/>
      <c r="B25" s="121"/>
      <c r="C25" s="6502"/>
      <c r="D25" s="1396"/>
      <c r="E25" s="1396"/>
      <c r="F25" s="1816"/>
      <c r="G25" s="1816"/>
      <c r="H25" s="1816"/>
      <c r="I25" s="1816"/>
      <c r="J25" s="1816"/>
      <c r="K25" s="1816"/>
      <c r="L25" s="1816"/>
      <c r="M25" s="1816"/>
      <c r="N25" s="1816"/>
      <c r="O25" s="1816"/>
      <c r="P25" s="1816"/>
      <c r="Q25" s="1816"/>
      <c r="R25" s="1825"/>
      <c r="S25" s="1825"/>
      <c r="T25" s="1816"/>
      <c r="U25" s="1825"/>
      <c r="V25" s="1825"/>
      <c r="W25" s="1816"/>
      <c r="X25" s="1812"/>
      <c r="Y25" s="1812"/>
      <c r="Z25" s="1826"/>
      <c r="AA25" s="1812"/>
      <c r="AB25" s="1812"/>
      <c r="AC25" s="1826"/>
      <c r="AD25" s="1812"/>
      <c r="AE25" s="1812"/>
      <c r="AF25" s="1812"/>
      <c r="AG25" s="1827"/>
      <c r="AH25" s="1827"/>
      <c r="AI25" s="121"/>
      <c r="AJ25" s="6414">
        <v>0</v>
      </c>
      <c r="AK25" s="121"/>
      <c r="AL25" s="164"/>
    </row>
    <row r="26" spans="1:38" s="99" customFormat="1" ht="13.2">
      <c r="A26" s="164"/>
      <c r="B26" s="121"/>
      <c r="C26" s="6472" t="s">
        <v>3600</v>
      </c>
      <c r="D26" s="6503"/>
      <c r="E26" s="6503"/>
      <c r="F26" s="6504"/>
      <c r="G26" s="6504"/>
      <c r="H26" s="6504"/>
      <c r="I26" s="6505">
        <f>SUMIF($F$15:$F$24,"TRUE",I15:I24)</f>
        <v>0</v>
      </c>
      <c r="J26" s="6505"/>
      <c r="K26" s="6505"/>
      <c r="L26" s="6505"/>
      <c r="M26" s="6505"/>
      <c r="N26" s="6505"/>
      <c r="O26" s="6505"/>
      <c r="P26" s="6505"/>
      <c r="Q26" s="6505"/>
      <c r="R26" s="6506"/>
      <c r="S26" s="6506"/>
      <c r="T26" s="6505">
        <f>SUMIF($F$15:$F$24,"TRUE",T15:T24)</f>
        <v>0</v>
      </c>
      <c r="U26" s="6506"/>
      <c r="V26" s="6506"/>
      <c r="W26" s="6505">
        <f>SUMIF($F$15:$F$24,"TRUE",W15:W24)</f>
        <v>0</v>
      </c>
      <c r="X26" s="6507"/>
      <c r="Y26" s="6507"/>
      <c r="Z26" s="6508"/>
      <c r="AA26" s="6507"/>
      <c r="AB26" s="6507"/>
      <c r="AC26" s="6505">
        <f>SUMIF($F$15:$F$24,"TRUE",AC15:AC24)</f>
        <v>0</v>
      </c>
      <c r="AD26" s="6509">
        <f>SUMIF($F$15:$F$24,"TRUE",AD15:AD24)</f>
        <v>0</v>
      </c>
      <c r="AE26" s="6509">
        <f>SUMIF($F$15:$F$24,"TRUE",AE15:AE24)</f>
        <v>0</v>
      </c>
      <c r="AF26" s="6509">
        <f>SUMIF($F$15:$F$24,"TRUE",AF15:AF24)</f>
        <v>0</v>
      </c>
      <c r="AG26" s="6510">
        <f>SUMIF($F$15:$F$24,"TRUE",AG15:AG24)</f>
        <v>0</v>
      </c>
      <c r="AH26" s="6510"/>
      <c r="AI26" s="121"/>
      <c r="AJ26" s="6505">
        <f>SUMIF($F$15:$F$24,"TRUE",AJ15:AJ24)</f>
        <v>0</v>
      </c>
      <c r="AK26" s="121"/>
      <c r="AL26" s="164"/>
    </row>
    <row r="27" spans="1:38" s="99" customFormat="1" ht="13.2">
      <c r="A27" s="164"/>
      <c r="B27" s="121"/>
      <c r="C27" s="6511" t="s">
        <v>3689</v>
      </c>
      <c r="D27" s="6503"/>
      <c r="E27" s="6503"/>
      <c r="F27" s="6503"/>
      <c r="G27" s="6503"/>
      <c r="H27" s="6503"/>
      <c r="I27" s="6512">
        <f>SUM(I15:I24)</f>
        <v>0</v>
      </c>
      <c r="J27" s="6512"/>
      <c r="K27" s="6512"/>
      <c r="L27" s="6512"/>
      <c r="M27" s="6512"/>
      <c r="N27" s="6512"/>
      <c r="O27" s="6512"/>
      <c r="P27" s="6512"/>
      <c r="Q27" s="6512"/>
      <c r="R27" s="6513"/>
      <c r="S27" s="6513"/>
      <c r="T27" s="6512">
        <f>SUM(T15:T24)</f>
        <v>0</v>
      </c>
      <c r="U27" s="6513"/>
      <c r="V27" s="6513"/>
      <c r="W27" s="6512">
        <f>SUM(W15:W24)</f>
        <v>0</v>
      </c>
      <c r="X27" s="6514"/>
      <c r="Y27" s="6514"/>
      <c r="Z27" s="6515"/>
      <c r="AA27" s="6514"/>
      <c r="AB27" s="6514"/>
      <c r="AC27" s="6512">
        <f>SUM(AC15:AC24)</f>
        <v>0</v>
      </c>
      <c r="AD27" s="6516">
        <f>SUM(AD15:AD24)</f>
        <v>0</v>
      </c>
      <c r="AE27" s="6516">
        <f>SUM(AE15:AE24)</f>
        <v>0</v>
      </c>
      <c r="AF27" s="6516">
        <f>SUM(AF15:AF24)</f>
        <v>0</v>
      </c>
      <c r="AG27" s="6517">
        <f>SUM(AG15:AG24)</f>
        <v>0</v>
      </c>
      <c r="AH27" s="6517"/>
      <c r="AI27" s="121"/>
      <c r="AJ27" s="6512">
        <f>SUM(AJ15:AJ24)</f>
        <v>0</v>
      </c>
      <c r="AK27" s="121"/>
      <c r="AL27" s="164"/>
    </row>
    <row r="28" spans="1:38" s="99" customFormat="1" ht="13.2">
      <c r="A28" s="164"/>
      <c r="B28" s="121"/>
      <c r="C28" s="6502"/>
      <c r="D28" s="1396"/>
      <c r="E28" s="1396"/>
      <c r="F28" s="1816"/>
      <c r="G28" s="1816"/>
      <c r="H28" s="1816"/>
      <c r="I28" s="1816"/>
      <c r="J28" s="1816"/>
      <c r="K28" s="1816"/>
      <c r="L28" s="1816"/>
      <c r="M28" s="1816"/>
      <c r="N28" s="1816"/>
      <c r="O28" s="1816"/>
      <c r="P28" s="1816"/>
      <c r="Q28" s="1816"/>
      <c r="R28" s="1825"/>
      <c r="S28" s="1825"/>
      <c r="T28" s="1816"/>
      <c r="U28" s="1825"/>
      <c r="V28" s="1825"/>
      <c r="W28" s="1816"/>
      <c r="X28" s="1812"/>
      <c r="Y28" s="1812"/>
      <c r="Z28" s="1826"/>
      <c r="AA28" s="1812"/>
      <c r="AB28" s="1812"/>
      <c r="AC28" s="1826"/>
      <c r="AD28" s="1812"/>
      <c r="AE28" s="1812"/>
      <c r="AF28" s="1812"/>
      <c r="AG28" s="1827"/>
      <c r="AH28" s="1827"/>
      <c r="AI28" s="121"/>
      <c r="AJ28" s="6414"/>
      <c r="AK28" s="121"/>
      <c r="AL28" s="164"/>
    </row>
    <row r="29" spans="1:38" s="99" customFormat="1" ht="13.2">
      <c r="A29" s="164"/>
      <c r="B29" s="121"/>
      <c r="C29" s="6442" t="s">
        <v>3690</v>
      </c>
      <c r="D29" s="1396"/>
      <c r="E29" s="1396"/>
      <c r="F29" s="1816"/>
      <c r="G29" s="1816"/>
      <c r="H29" s="1816"/>
      <c r="I29" s="1816"/>
      <c r="J29" s="1816"/>
      <c r="K29" s="1816"/>
      <c r="L29" s="1816"/>
      <c r="M29" s="1816"/>
      <c r="N29" s="1816"/>
      <c r="O29" s="1816"/>
      <c r="P29" s="1816"/>
      <c r="Q29" s="1816"/>
      <c r="R29" s="1825"/>
      <c r="S29" s="1825"/>
      <c r="T29" s="1816"/>
      <c r="U29" s="1825"/>
      <c r="V29" s="1825"/>
      <c r="W29" s="1816"/>
      <c r="X29" s="1812"/>
      <c r="Y29" s="1812"/>
      <c r="Z29" s="1826"/>
      <c r="AA29" s="1812"/>
      <c r="AB29" s="1812"/>
      <c r="AC29" s="1826"/>
      <c r="AD29" s="1812"/>
      <c r="AE29" s="1812"/>
      <c r="AF29" s="1812"/>
      <c r="AG29" s="1827"/>
      <c r="AH29" s="1827"/>
      <c r="AI29" s="121"/>
      <c r="AJ29" s="6414"/>
      <c r="AK29" s="121"/>
      <c r="AL29" s="164"/>
    </row>
    <row r="30" spans="1:38" s="99" customFormat="1" ht="13.2">
      <c r="A30" s="164"/>
      <c r="B30" s="121"/>
      <c r="C30" s="6502"/>
      <c r="D30" s="1386" t="s">
        <v>3691</v>
      </c>
      <c r="E30" s="1386"/>
      <c r="F30" s="1772" t="b">
        <v>1</v>
      </c>
      <c r="G30" s="1804"/>
      <c r="H30" s="1804"/>
      <c r="I30" s="1820">
        <f>G30*H30</f>
        <v>0</v>
      </c>
      <c r="J30" s="1820"/>
      <c r="K30" s="1820"/>
      <c r="L30" s="1820"/>
      <c r="M30" s="1820"/>
      <c r="N30" s="1820"/>
      <c r="O30" s="1820"/>
      <c r="P30" s="1820"/>
      <c r="Q30" s="1820"/>
      <c r="R30" s="1804"/>
      <c r="S30" s="1804"/>
      <c r="T30" s="1820">
        <f>R30*S30</f>
        <v>0</v>
      </c>
      <c r="U30" s="1804"/>
      <c r="V30" s="1804"/>
      <c r="W30" s="1820">
        <f>U30*V30</f>
        <v>0</v>
      </c>
      <c r="X30" s="1812"/>
      <c r="Y30" s="1812"/>
      <c r="Z30" s="1821">
        <f>IFERROR(X30/Y30,0)</f>
        <v>0</v>
      </c>
      <c r="AA30" s="1822"/>
      <c r="AB30" s="1812"/>
      <c r="AC30" s="1823">
        <f>X30*AB30</f>
        <v>0</v>
      </c>
      <c r="AD30" s="1812"/>
      <c r="AE30" s="1812"/>
      <c r="AF30" s="1812"/>
      <c r="AG30" s="1824">
        <f>+AD30+AE30-AF30</f>
        <v>0</v>
      </c>
      <c r="AH30" s="1824"/>
      <c r="AI30" s="121"/>
      <c r="AJ30" s="6414">
        <v>0</v>
      </c>
      <c r="AK30" s="121"/>
      <c r="AL30" s="164"/>
    </row>
    <row r="31" spans="1:38" s="99" customFormat="1" ht="13.2">
      <c r="A31" s="164"/>
      <c r="B31" s="121"/>
      <c r="C31" s="6502"/>
      <c r="D31" s="1386" t="s">
        <v>3692</v>
      </c>
      <c r="E31" s="1386"/>
      <c r="F31" s="1772" t="b">
        <v>1</v>
      </c>
      <c r="G31" s="1804"/>
      <c r="H31" s="1804"/>
      <c r="I31" s="1820">
        <f t="shared" ref="I31:I39" si="6">G31*H31</f>
        <v>0</v>
      </c>
      <c r="J31" s="1820"/>
      <c r="K31" s="1820"/>
      <c r="L31" s="1820"/>
      <c r="M31" s="1820"/>
      <c r="N31" s="1820"/>
      <c r="O31" s="1820"/>
      <c r="P31" s="1820"/>
      <c r="Q31" s="1820"/>
      <c r="R31" s="1804"/>
      <c r="S31" s="1804"/>
      <c r="T31" s="1820">
        <f t="shared" ref="T31:T39" si="7">R31*S31</f>
        <v>0</v>
      </c>
      <c r="U31" s="1804"/>
      <c r="V31" s="1804"/>
      <c r="W31" s="1820">
        <f t="shared" ref="W31:W39" si="8">U31*V31</f>
        <v>0</v>
      </c>
      <c r="X31" s="1812"/>
      <c r="Y31" s="1812"/>
      <c r="Z31" s="1821">
        <f t="shared" ref="Z31:Z39" si="9">IFERROR(X31/Y31,0)</f>
        <v>0</v>
      </c>
      <c r="AA31" s="1822"/>
      <c r="AB31" s="1812"/>
      <c r="AC31" s="1823">
        <f t="shared" ref="AC31:AC39" si="10">X31*AB31</f>
        <v>0</v>
      </c>
      <c r="AD31" s="1812"/>
      <c r="AE31" s="1812"/>
      <c r="AF31" s="1812"/>
      <c r="AG31" s="1824">
        <f t="shared" ref="AG31:AG39" si="11">+AD31+AE31-AF31</f>
        <v>0</v>
      </c>
      <c r="AH31" s="1824"/>
      <c r="AI31" s="121"/>
      <c r="AJ31" s="6414">
        <v>0</v>
      </c>
      <c r="AK31" s="121"/>
      <c r="AL31" s="164"/>
    </row>
    <row r="32" spans="1:38" s="99" customFormat="1" ht="13.2">
      <c r="A32" s="164"/>
      <c r="B32" s="121"/>
      <c r="C32" s="6502"/>
      <c r="D32" s="1386" t="s">
        <v>3693</v>
      </c>
      <c r="E32" s="1386"/>
      <c r="F32" s="1772" t="b">
        <v>1</v>
      </c>
      <c r="G32" s="1804"/>
      <c r="H32" s="1804"/>
      <c r="I32" s="1820">
        <f t="shared" si="6"/>
        <v>0</v>
      </c>
      <c r="J32" s="1820"/>
      <c r="K32" s="1820"/>
      <c r="L32" s="1820"/>
      <c r="M32" s="1820"/>
      <c r="N32" s="1820"/>
      <c r="O32" s="1820"/>
      <c r="P32" s="1820"/>
      <c r="Q32" s="1820"/>
      <c r="R32" s="1804"/>
      <c r="S32" s="1804"/>
      <c r="T32" s="1820">
        <f t="shared" si="7"/>
        <v>0</v>
      </c>
      <c r="U32" s="1804"/>
      <c r="V32" s="1804"/>
      <c r="W32" s="1820">
        <f t="shared" si="8"/>
        <v>0</v>
      </c>
      <c r="X32" s="1812"/>
      <c r="Y32" s="1812"/>
      <c r="Z32" s="1821">
        <f t="shared" si="9"/>
        <v>0</v>
      </c>
      <c r="AA32" s="1822"/>
      <c r="AB32" s="1812"/>
      <c r="AC32" s="1823">
        <f t="shared" si="10"/>
        <v>0</v>
      </c>
      <c r="AD32" s="1812"/>
      <c r="AE32" s="1812"/>
      <c r="AF32" s="1812"/>
      <c r="AG32" s="1824">
        <f t="shared" si="11"/>
        <v>0</v>
      </c>
      <c r="AH32" s="1824"/>
      <c r="AI32" s="121"/>
      <c r="AJ32" s="6414">
        <v>0</v>
      </c>
      <c r="AK32" s="121"/>
      <c r="AL32" s="164"/>
    </row>
    <row r="33" spans="1:38" s="99" customFormat="1" ht="13.2">
      <c r="A33" s="164"/>
      <c r="B33" s="121"/>
      <c r="C33" s="6502"/>
      <c r="D33" s="1386" t="s">
        <v>3694</v>
      </c>
      <c r="E33" s="1386"/>
      <c r="F33" s="1772" t="b">
        <v>1</v>
      </c>
      <c r="G33" s="1804"/>
      <c r="H33" s="1804"/>
      <c r="I33" s="1820">
        <f t="shared" si="6"/>
        <v>0</v>
      </c>
      <c r="J33" s="1820"/>
      <c r="K33" s="1820"/>
      <c r="L33" s="1820"/>
      <c r="M33" s="1820"/>
      <c r="N33" s="1820"/>
      <c r="O33" s="1820"/>
      <c r="P33" s="1820"/>
      <c r="Q33" s="1820"/>
      <c r="R33" s="1804"/>
      <c r="S33" s="1804"/>
      <c r="T33" s="1820">
        <f t="shared" si="7"/>
        <v>0</v>
      </c>
      <c r="U33" s="1804"/>
      <c r="V33" s="1804"/>
      <c r="W33" s="1820">
        <f t="shared" si="8"/>
        <v>0</v>
      </c>
      <c r="X33" s="1812"/>
      <c r="Y33" s="1812"/>
      <c r="Z33" s="1821">
        <f t="shared" si="9"/>
        <v>0</v>
      </c>
      <c r="AA33" s="1822"/>
      <c r="AB33" s="1812"/>
      <c r="AC33" s="1823">
        <f t="shared" si="10"/>
        <v>0</v>
      </c>
      <c r="AD33" s="1812"/>
      <c r="AE33" s="1812"/>
      <c r="AF33" s="1812"/>
      <c r="AG33" s="1824">
        <f t="shared" si="11"/>
        <v>0</v>
      </c>
      <c r="AH33" s="1824"/>
      <c r="AI33" s="121"/>
      <c r="AJ33" s="6414">
        <v>0</v>
      </c>
      <c r="AK33" s="121"/>
      <c r="AL33" s="164"/>
    </row>
    <row r="34" spans="1:38" s="99" customFormat="1" ht="13.2">
      <c r="A34" s="164"/>
      <c r="B34" s="121"/>
      <c r="C34" s="6502"/>
      <c r="D34" s="1386" t="s">
        <v>3695</v>
      </c>
      <c r="E34" s="1386"/>
      <c r="F34" s="1772" t="b">
        <v>1</v>
      </c>
      <c r="G34" s="1804"/>
      <c r="H34" s="1804"/>
      <c r="I34" s="1820">
        <f t="shared" si="6"/>
        <v>0</v>
      </c>
      <c r="J34" s="1820"/>
      <c r="K34" s="1820"/>
      <c r="L34" s="1820"/>
      <c r="M34" s="1820"/>
      <c r="N34" s="1820"/>
      <c r="O34" s="1820"/>
      <c r="P34" s="1820"/>
      <c r="Q34" s="1820"/>
      <c r="R34" s="1804"/>
      <c r="S34" s="1804"/>
      <c r="T34" s="1820">
        <f t="shared" si="7"/>
        <v>0</v>
      </c>
      <c r="U34" s="1804"/>
      <c r="V34" s="1804"/>
      <c r="W34" s="1820">
        <f t="shared" si="8"/>
        <v>0</v>
      </c>
      <c r="X34" s="1812"/>
      <c r="Y34" s="1812"/>
      <c r="Z34" s="1821">
        <f t="shared" si="9"/>
        <v>0</v>
      </c>
      <c r="AA34" s="1822"/>
      <c r="AB34" s="1812"/>
      <c r="AC34" s="1823">
        <f t="shared" si="10"/>
        <v>0</v>
      </c>
      <c r="AD34" s="1812"/>
      <c r="AE34" s="1812"/>
      <c r="AF34" s="1812"/>
      <c r="AG34" s="1824">
        <f t="shared" si="11"/>
        <v>0</v>
      </c>
      <c r="AH34" s="1824"/>
      <c r="AI34" s="121"/>
      <c r="AJ34" s="6414">
        <v>0</v>
      </c>
      <c r="AK34" s="121"/>
      <c r="AL34" s="164"/>
    </row>
    <row r="35" spans="1:38" s="99" customFormat="1" ht="13.2">
      <c r="A35" s="164"/>
      <c r="B35" s="121"/>
      <c r="C35" s="6502"/>
      <c r="D35" s="1386" t="s">
        <v>3696</v>
      </c>
      <c r="E35" s="1386"/>
      <c r="F35" s="1772" t="b">
        <v>1</v>
      </c>
      <c r="G35" s="1804"/>
      <c r="H35" s="1804"/>
      <c r="I35" s="1820">
        <f t="shared" si="6"/>
        <v>0</v>
      </c>
      <c r="J35" s="1820"/>
      <c r="K35" s="1820"/>
      <c r="L35" s="1820"/>
      <c r="M35" s="1820"/>
      <c r="N35" s="1820"/>
      <c r="O35" s="1820"/>
      <c r="P35" s="1820"/>
      <c r="Q35" s="1820"/>
      <c r="R35" s="1804"/>
      <c r="S35" s="1804"/>
      <c r="T35" s="1820">
        <f t="shared" si="7"/>
        <v>0</v>
      </c>
      <c r="U35" s="1804"/>
      <c r="V35" s="1804"/>
      <c r="W35" s="1820">
        <f t="shared" si="8"/>
        <v>0</v>
      </c>
      <c r="X35" s="1812"/>
      <c r="Y35" s="1812"/>
      <c r="Z35" s="1821">
        <f t="shared" si="9"/>
        <v>0</v>
      </c>
      <c r="AA35" s="1822"/>
      <c r="AB35" s="1812"/>
      <c r="AC35" s="1823">
        <f t="shared" si="10"/>
        <v>0</v>
      </c>
      <c r="AD35" s="1812"/>
      <c r="AE35" s="1812"/>
      <c r="AF35" s="1812"/>
      <c r="AG35" s="1824">
        <f t="shared" si="11"/>
        <v>0</v>
      </c>
      <c r="AH35" s="1824"/>
      <c r="AI35" s="121"/>
      <c r="AJ35" s="6414">
        <v>0</v>
      </c>
      <c r="AK35" s="121"/>
      <c r="AL35" s="164"/>
    </row>
    <row r="36" spans="1:38" s="99" customFormat="1" ht="13.2">
      <c r="A36" s="164"/>
      <c r="B36" s="121"/>
      <c r="C36" s="6502"/>
      <c r="D36" s="1386" t="s">
        <v>3697</v>
      </c>
      <c r="E36" s="1386"/>
      <c r="F36" s="1772" t="b">
        <v>1</v>
      </c>
      <c r="G36" s="1804"/>
      <c r="H36" s="1804"/>
      <c r="I36" s="1820">
        <f t="shared" si="6"/>
        <v>0</v>
      </c>
      <c r="J36" s="1820"/>
      <c r="K36" s="1820"/>
      <c r="L36" s="1820"/>
      <c r="M36" s="1820"/>
      <c r="N36" s="1820"/>
      <c r="O36" s="1820"/>
      <c r="P36" s="1820"/>
      <c r="Q36" s="1820"/>
      <c r="R36" s="1804"/>
      <c r="S36" s="1804"/>
      <c r="T36" s="1820">
        <f t="shared" si="7"/>
        <v>0</v>
      </c>
      <c r="U36" s="1804"/>
      <c r="V36" s="1804"/>
      <c r="W36" s="1820">
        <f t="shared" si="8"/>
        <v>0</v>
      </c>
      <c r="X36" s="1812"/>
      <c r="Y36" s="1812"/>
      <c r="Z36" s="1821">
        <f t="shared" si="9"/>
        <v>0</v>
      </c>
      <c r="AA36" s="1822"/>
      <c r="AB36" s="1812"/>
      <c r="AC36" s="1823">
        <f t="shared" si="10"/>
        <v>0</v>
      </c>
      <c r="AD36" s="1812"/>
      <c r="AE36" s="1812"/>
      <c r="AF36" s="1812"/>
      <c r="AG36" s="1824">
        <f t="shared" si="11"/>
        <v>0</v>
      </c>
      <c r="AH36" s="1824"/>
      <c r="AI36" s="121"/>
      <c r="AJ36" s="6414">
        <v>0</v>
      </c>
      <c r="AK36" s="121"/>
      <c r="AL36" s="164"/>
    </row>
    <row r="37" spans="1:38" s="99" customFormat="1" ht="13.2">
      <c r="A37" s="164"/>
      <c r="B37" s="121"/>
      <c r="C37" s="6502"/>
      <c r="D37" s="1386" t="s">
        <v>3698</v>
      </c>
      <c r="E37" s="1386"/>
      <c r="F37" s="1772" t="b">
        <v>1</v>
      </c>
      <c r="G37" s="1804"/>
      <c r="H37" s="1804"/>
      <c r="I37" s="1820">
        <f t="shared" si="6"/>
        <v>0</v>
      </c>
      <c r="J37" s="1820"/>
      <c r="K37" s="1820"/>
      <c r="L37" s="1820"/>
      <c r="M37" s="1820"/>
      <c r="N37" s="1820"/>
      <c r="O37" s="1820"/>
      <c r="P37" s="1820"/>
      <c r="Q37" s="1820"/>
      <c r="R37" s="1804"/>
      <c r="S37" s="1804"/>
      <c r="T37" s="1820">
        <f t="shared" si="7"/>
        <v>0</v>
      </c>
      <c r="U37" s="1804"/>
      <c r="V37" s="1804"/>
      <c r="W37" s="1820">
        <f t="shared" si="8"/>
        <v>0</v>
      </c>
      <c r="X37" s="1812"/>
      <c r="Y37" s="1812"/>
      <c r="Z37" s="1821">
        <f t="shared" si="9"/>
        <v>0</v>
      </c>
      <c r="AA37" s="1822"/>
      <c r="AB37" s="1812"/>
      <c r="AC37" s="1823">
        <f t="shared" si="10"/>
        <v>0</v>
      </c>
      <c r="AD37" s="1812"/>
      <c r="AE37" s="1812"/>
      <c r="AF37" s="1812"/>
      <c r="AG37" s="1824">
        <f t="shared" si="11"/>
        <v>0</v>
      </c>
      <c r="AH37" s="1824"/>
      <c r="AI37" s="121"/>
      <c r="AJ37" s="6414">
        <v>0</v>
      </c>
      <c r="AK37" s="121"/>
      <c r="AL37" s="164"/>
    </row>
    <row r="38" spans="1:38" s="99" customFormat="1" ht="13.2">
      <c r="A38" s="164"/>
      <c r="B38" s="121"/>
      <c r="C38" s="6502"/>
      <c r="D38" s="1386" t="s">
        <v>3699</v>
      </c>
      <c r="E38" s="1386"/>
      <c r="F38" s="1772" t="b">
        <v>1</v>
      </c>
      <c r="G38" s="1804"/>
      <c r="H38" s="1804"/>
      <c r="I38" s="1820">
        <f t="shared" si="6"/>
        <v>0</v>
      </c>
      <c r="J38" s="1820"/>
      <c r="K38" s="1820"/>
      <c r="L38" s="1820"/>
      <c r="M38" s="1820"/>
      <c r="N38" s="1820"/>
      <c r="O38" s="1820"/>
      <c r="P38" s="1820"/>
      <c r="Q38" s="1820"/>
      <c r="R38" s="1804"/>
      <c r="S38" s="1804"/>
      <c r="T38" s="1820">
        <f t="shared" si="7"/>
        <v>0</v>
      </c>
      <c r="U38" s="1804"/>
      <c r="V38" s="1804"/>
      <c r="W38" s="1820">
        <f t="shared" si="8"/>
        <v>0</v>
      </c>
      <c r="X38" s="1812"/>
      <c r="Y38" s="1812"/>
      <c r="Z38" s="1821">
        <f t="shared" si="9"/>
        <v>0</v>
      </c>
      <c r="AA38" s="1822"/>
      <c r="AB38" s="1812"/>
      <c r="AC38" s="1823">
        <f t="shared" si="10"/>
        <v>0</v>
      </c>
      <c r="AD38" s="1812"/>
      <c r="AE38" s="1812"/>
      <c r="AF38" s="1812"/>
      <c r="AG38" s="1824">
        <f t="shared" si="11"/>
        <v>0</v>
      </c>
      <c r="AH38" s="1824"/>
      <c r="AI38" s="121"/>
      <c r="AJ38" s="6414">
        <v>0</v>
      </c>
      <c r="AK38" s="121"/>
      <c r="AL38" s="164"/>
    </row>
    <row r="39" spans="1:38" s="99" customFormat="1" ht="13.2">
      <c r="A39" s="164"/>
      <c r="B39" s="121"/>
      <c r="C39" s="6502"/>
      <c r="D39" s="1386" t="s">
        <v>3700</v>
      </c>
      <c r="E39" s="1386"/>
      <c r="F39" s="1772" t="b">
        <v>1</v>
      </c>
      <c r="G39" s="1804"/>
      <c r="H39" s="1804"/>
      <c r="I39" s="1820">
        <f t="shared" si="6"/>
        <v>0</v>
      </c>
      <c r="J39" s="1820"/>
      <c r="K39" s="1820"/>
      <c r="L39" s="1820"/>
      <c r="M39" s="1820"/>
      <c r="N39" s="1820"/>
      <c r="O39" s="1820"/>
      <c r="P39" s="1820"/>
      <c r="Q39" s="1820"/>
      <c r="R39" s="1804"/>
      <c r="S39" s="1804"/>
      <c r="T39" s="1820">
        <f t="shared" si="7"/>
        <v>0</v>
      </c>
      <c r="U39" s="1804"/>
      <c r="V39" s="1804"/>
      <c r="W39" s="1820">
        <f t="shared" si="8"/>
        <v>0</v>
      </c>
      <c r="X39" s="1812"/>
      <c r="Y39" s="1812"/>
      <c r="Z39" s="1821">
        <f t="shared" si="9"/>
        <v>0</v>
      </c>
      <c r="AA39" s="1822"/>
      <c r="AB39" s="1812"/>
      <c r="AC39" s="1823">
        <f t="shared" si="10"/>
        <v>0</v>
      </c>
      <c r="AD39" s="1812"/>
      <c r="AE39" s="1812"/>
      <c r="AF39" s="1812"/>
      <c r="AG39" s="1824">
        <f t="shared" si="11"/>
        <v>0</v>
      </c>
      <c r="AH39" s="1824"/>
      <c r="AI39" s="121"/>
      <c r="AJ39" s="6414">
        <v>0</v>
      </c>
      <c r="AK39" s="121"/>
      <c r="AL39" s="164"/>
    </row>
    <row r="40" spans="1:38" s="99" customFormat="1" ht="13.2">
      <c r="A40" s="164"/>
      <c r="B40" s="121"/>
      <c r="C40" s="6502"/>
      <c r="D40" s="1397"/>
      <c r="E40" s="1396"/>
      <c r="F40" s="1816"/>
      <c r="G40" s="1816"/>
      <c r="H40" s="1816"/>
      <c r="I40" s="1816"/>
      <c r="J40" s="1816"/>
      <c r="K40" s="1816"/>
      <c r="L40" s="1816"/>
      <c r="M40" s="1816"/>
      <c r="N40" s="1816"/>
      <c r="O40" s="1816"/>
      <c r="P40" s="1816"/>
      <c r="Q40" s="1816"/>
      <c r="R40" s="1816"/>
      <c r="S40" s="1816"/>
      <c r="T40" s="1816"/>
      <c r="U40" s="1816"/>
      <c r="V40" s="1816"/>
      <c r="W40" s="1826"/>
      <c r="X40" s="1826"/>
      <c r="Y40" s="1826"/>
      <c r="Z40" s="1826"/>
      <c r="AA40" s="1826"/>
      <c r="AB40" s="1826"/>
      <c r="AC40" s="1826"/>
      <c r="AD40" s="1826"/>
      <c r="AE40" s="1826"/>
      <c r="AF40" s="1826"/>
      <c r="AG40" s="1827"/>
      <c r="AH40" s="1827"/>
      <c r="AI40" s="121"/>
      <c r="AJ40" s="1827"/>
      <c r="AK40" s="121"/>
      <c r="AL40" s="164"/>
    </row>
    <row r="41" spans="1:38" s="99" customFormat="1" ht="13.2">
      <c r="A41" s="164"/>
      <c r="B41" s="121"/>
      <c r="C41" s="6472" t="s">
        <v>3600</v>
      </c>
      <c r="D41" s="6503"/>
      <c r="E41" s="6503"/>
      <c r="F41" s="6504"/>
      <c r="G41" s="6504"/>
      <c r="H41" s="6504"/>
      <c r="I41" s="6505">
        <f>SUMIF($F$30:$F$39,"TRUE",I30:I39)</f>
        <v>0</v>
      </c>
      <c r="J41" s="6505"/>
      <c r="K41" s="6505"/>
      <c r="L41" s="6505"/>
      <c r="M41" s="6505"/>
      <c r="N41" s="6505"/>
      <c r="O41" s="6505"/>
      <c r="P41" s="6505"/>
      <c r="Q41" s="6505"/>
      <c r="R41" s="6504"/>
      <c r="S41" s="6504"/>
      <c r="T41" s="6505">
        <f>SUMIF($F$30:$F$39,"TRUE",T30:T39)</f>
        <v>0</v>
      </c>
      <c r="U41" s="6504"/>
      <c r="V41" s="6504"/>
      <c r="W41" s="6505">
        <f>SUMIF($F$30:$F$39,"TRUE",W30:W39)</f>
        <v>0</v>
      </c>
      <c r="X41" s="6518"/>
      <c r="Y41" s="6518"/>
      <c r="Z41" s="6518"/>
      <c r="AA41" s="6518"/>
      <c r="AB41" s="6518"/>
      <c r="AC41" s="6505">
        <f>SUMIF($F$30:$F$39,"TRUE",AC30:AC39)</f>
        <v>0</v>
      </c>
      <c r="AD41" s="6505">
        <f>SUMIF($F$30:$F$39,"TRUE",AD30:AD39)</f>
        <v>0</v>
      </c>
      <c r="AE41" s="6505">
        <f>SUMIF($F$30:$F$39,"TRUE",AE30:AE39)</f>
        <v>0</v>
      </c>
      <c r="AF41" s="6505">
        <f>SUMIF($F$30:$F$39,"TRUE",AF30:AF39)</f>
        <v>0</v>
      </c>
      <c r="AG41" s="6510">
        <f>SUMIF($F$30:$F$39,"TRUE",AG30:AG39)</f>
        <v>0</v>
      </c>
      <c r="AH41" s="6510"/>
      <c r="AI41" s="121"/>
      <c r="AJ41" s="6510">
        <f>SUMIF($F$30:$F$39,"TRUE",AJ30:AJ39)</f>
        <v>0</v>
      </c>
      <c r="AK41" s="121"/>
      <c r="AL41" s="164"/>
    </row>
    <row r="42" spans="1:38" s="99" customFormat="1" thickBot="1">
      <c r="A42" s="164"/>
      <c r="B42" s="121"/>
      <c r="C42" s="6306" t="s">
        <v>3701</v>
      </c>
      <c r="D42" s="6446"/>
      <c r="E42" s="6446"/>
      <c r="F42" s="6446"/>
      <c r="G42" s="6446"/>
      <c r="H42" s="6446"/>
      <c r="I42" s="6519">
        <f>SUM(I30:I39)</f>
        <v>0</v>
      </c>
      <c r="J42" s="6519"/>
      <c r="K42" s="6519"/>
      <c r="L42" s="6519"/>
      <c r="M42" s="6519"/>
      <c r="N42" s="6519"/>
      <c r="O42" s="6519"/>
      <c r="P42" s="6519"/>
      <c r="Q42" s="6519"/>
      <c r="R42" s="6446"/>
      <c r="S42" s="6446"/>
      <c r="T42" s="6519">
        <f>SUM(T30:T39)</f>
        <v>0</v>
      </c>
      <c r="U42" s="6446"/>
      <c r="V42" s="6446"/>
      <c r="W42" s="6519">
        <f>SUM(W30:W39)</f>
        <v>0</v>
      </c>
      <c r="X42" s="6520"/>
      <c r="Y42" s="6520"/>
      <c r="Z42" s="6520"/>
      <c r="AA42" s="6520"/>
      <c r="AB42" s="6520"/>
      <c r="AC42" s="6519">
        <f>SUM(AC30:AC39)</f>
        <v>0</v>
      </c>
      <c r="AD42" s="6519">
        <f>SUM(AD30:AD39)</f>
        <v>0</v>
      </c>
      <c r="AE42" s="6519">
        <f>SUM(AE30:AE39)</f>
        <v>0</v>
      </c>
      <c r="AF42" s="6519">
        <f>SUM(AF30:AF39)</f>
        <v>0</v>
      </c>
      <c r="AG42" s="6521">
        <f>SUM(AG30:AG39)</f>
        <v>0</v>
      </c>
      <c r="AH42" s="6521"/>
      <c r="AI42" s="121"/>
      <c r="AJ42" s="6521">
        <f>SUM(AJ30:AJ39)</f>
        <v>0</v>
      </c>
      <c r="AK42" s="121"/>
      <c r="AL42" s="164"/>
    </row>
    <row r="43" spans="1:38" s="99" customFormat="1" ht="14.4" thickBot="1">
      <c r="A43" s="164"/>
      <c r="B43" s="121"/>
      <c r="C43" s="121"/>
      <c r="D43" s="2742"/>
      <c r="E43" s="2742"/>
      <c r="F43" s="1507"/>
      <c r="G43" s="1507"/>
      <c r="H43" s="1507"/>
      <c r="I43" s="203"/>
      <c r="J43" s="203"/>
      <c r="K43" s="203"/>
      <c r="L43" s="203"/>
      <c r="M43" s="203"/>
      <c r="N43" s="203"/>
      <c r="O43" s="203"/>
      <c r="P43" s="203"/>
      <c r="Q43" s="203"/>
      <c r="R43" s="1507"/>
      <c r="S43" s="1507"/>
      <c r="T43" s="203"/>
      <c r="U43" s="1507"/>
      <c r="V43" s="1507"/>
      <c r="W43" s="203"/>
      <c r="X43" s="203"/>
      <c r="Y43" s="203"/>
      <c r="Z43" s="203"/>
      <c r="AA43" s="203"/>
      <c r="AB43" s="203"/>
      <c r="AC43" s="203"/>
      <c r="AD43" s="203"/>
      <c r="AE43" s="277"/>
      <c r="AF43" s="203"/>
      <c r="AG43" s="203"/>
      <c r="AH43" s="121"/>
      <c r="AI43" s="121"/>
      <c r="AJ43" s="121"/>
      <c r="AK43" s="121"/>
      <c r="AL43" s="164"/>
    </row>
    <row r="44" spans="1:38" s="99" customFormat="1" ht="13.2">
      <c r="A44" s="164"/>
      <c r="B44" s="121"/>
      <c r="C44" s="6449" t="s">
        <v>3366</v>
      </c>
      <c r="D44" s="6522"/>
      <c r="E44" s="6522"/>
      <c r="F44" s="6522"/>
      <c r="G44" s="6522"/>
      <c r="H44" s="6522"/>
      <c r="I44" s="6523">
        <f>I26+I41</f>
        <v>0</v>
      </c>
      <c r="J44" s="6523"/>
      <c r="K44" s="6523"/>
      <c r="L44" s="6523"/>
      <c r="M44" s="6523"/>
      <c r="N44" s="6523"/>
      <c r="O44" s="6523"/>
      <c r="P44" s="6523"/>
      <c r="Q44" s="6523"/>
      <c r="R44" s="6522"/>
      <c r="S44" s="6522"/>
      <c r="T44" s="6523">
        <f>T26+T41</f>
        <v>0</v>
      </c>
      <c r="U44" s="6522"/>
      <c r="V44" s="6522"/>
      <c r="W44" s="6523">
        <f>W26+W41</f>
        <v>0</v>
      </c>
      <c r="X44" s="6524"/>
      <c r="Y44" s="6524"/>
      <c r="Z44" s="6524"/>
      <c r="AA44" s="6524"/>
      <c r="AB44" s="6524"/>
      <c r="AC44" s="6523">
        <f t="shared" ref="AC44:AG45" si="12">AC26+AC41</f>
        <v>0</v>
      </c>
      <c r="AD44" s="6523">
        <f t="shared" si="12"/>
        <v>0</v>
      </c>
      <c r="AE44" s="6523">
        <f t="shared" si="12"/>
        <v>0</v>
      </c>
      <c r="AF44" s="6523">
        <f t="shared" si="12"/>
        <v>0</v>
      </c>
      <c r="AG44" s="6525">
        <f t="shared" si="12"/>
        <v>0</v>
      </c>
      <c r="AH44" s="121"/>
      <c r="AI44" s="121"/>
      <c r="AJ44" s="6525">
        <f t="shared" ref="AJ44" si="13">AJ26+AJ41</f>
        <v>0</v>
      </c>
      <c r="AK44" s="121"/>
      <c r="AL44" s="164"/>
    </row>
    <row r="45" spans="1:38" s="99" customFormat="1" thickBot="1">
      <c r="A45" s="164"/>
      <c r="B45" s="121"/>
      <c r="C45" s="6526" t="s">
        <v>3367</v>
      </c>
      <c r="D45" s="6446"/>
      <c r="E45" s="6446"/>
      <c r="F45" s="6446"/>
      <c r="G45" s="6446"/>
      <c r="H45" s="6446"/>
      <c r="I45" s="6527">
        <f>I27+I42</f>
        <v>0</v>
      </c>
      <c r="J45" s="6527"/>
      <c r="K45" s="6527"/>
      <c r="L45" s="6527"/>
      <c r="M45" s="6527"/>
      <c r="N45" s="6527"/>
      <c r="O45" s="6527"/>
      <c r="P45" s="6527"/>
      <c r="Q45" s="6527"/>
      <c r="R45" s="6446"/>
      <c r="S45" s="6446"/>
      <c r="T45" s="6527">
        <f>T27+T42</f>
        <v>0</v>
      </c>
      <c r="U45" s="6446"/>
      <c r="V45" s="6446"/>
      <c r="W45" s="6527">
        <f>W27+W42</f>
        <v>0</v>
      </c>
      <c r="X45" s="6520"/>
      <c r="Y45" s="6520"/>
      <c r="Z45" s="6520"/>
      <c r="AA45" s="6520"/>
      <c r="AB45" s="6520"/>
      <c r="AC45" s="6527">
        <f t="shared" si="12"/>
        <v>0</v>
      </c>
      <c r="AD45" s="6527">
        <f t="shared" si="12"/>
        <v>0</v>
      </c>
      <c r="AE45" s="6527">
        <f t="shared" si="12"/>
        <v>0</v>
      </c>
      <c r="AF45" s="6527">
        <f t="shared" si="12"/>
        <v>0</v>
      </c>
      <c r="AG45" s="6528">
        <f t="shared" si="12"/>
        <v>0</v>
      </c>
      <c r="AH45" s="121"/>
      <c r="AI45" s="121"/>
      <c r="AJ45" s="6528">
        <f t="shared" ref="AJ45" si="14">AJ27+AJ42</f>
        <v>0</v>
      </c>
      <c r="AK45" s="121"/>
      <c r="AL45" s="164"/>
    </row>
    <row r="46" spans="1:38" s="99" customFormat="1" ht="13.2">
      <c r="A46" s="164"/>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64"/>
    </row>
    <row r="47" spans="1:38">
      <c r="A47" s="184"/>
      <c r="B47" s="203"/>
      <c r="C47" s="121"/>
      <c r="D47" s="126" t="s">
        <v>445</v>
      </c>
      <c r="E47" s="225" t="s">
        <v>2500</v>
      </c>
      <c r="F47" s="203"/>
      <c r="G47" s="203"/>
      <c r="H47" s="203"/>
      <c r="I47" s="203"/>
      <c r="J47" s="203"/>
      <c r="K47" s="203"/>
      <c r="L47" s="203"/>
      <c r="M47" s="203"/>
      <c r="N47" s="203"/>
      <c r="O47" s="203"/>
      <c r="P47" s="203"/>
      <c r="Q47" s="203"/>
      <c r="R47" s="203"/>
      <c r="S47" s="203"/>
      <c r="T47" s="203"/>
      <c r="U47" s="203"/>
      <c r="V47" s="203"/>
      <c r="W47" s="203"/>
      <c r="X47" s="121"/>
      <c r="Y47" s="121"/>
      <c r="Z47" s="121"/>
      <c r="AA47" s="121"/>
      <c r="AB47" s="121"/>
      <c r="AC47" s="121"/>
      <c r="AD47" s="121"/>
      <c r="AE47" s="277"/>
      <c r="AF47" s="203"/>
      <c r="AG47" s="203"/>
      <c r="AH47" s="203"/>
      <c r="AI47" s="203"/>
      <c r="AJ47" s="121"/>
      <c r="AK47" s="203"/>
      <c r="AL47" s="184"/>
    </row>
    <row r="48" spans="1:38">
      <c r="A48" s="184"/>
      <c r="B48" s="203"/>
      <c r="C48" s="121"/>
      <c r="D48" s="94"/>
      <c r="E48" s="64" t="s">
        <v>3368</v>
      </c>
      <c r="F48" s="203"/>
      <c r="G48" s="203"/>
      <c r="H48" s="203"/>
      <c r="I48" s="203"/>
      <c r="J48" s="203"/>
      <c r="K48" s="203"/>
      <c r="L48" s="203"/>
      <c r="M48" s="203"/>
      <c r="N48" s="203"/>
      <c r="O48" s="203"/>
      <c r="P48" s="203"/>
      <c r="Q48" s="203"/>
      <c r="R48" s="203"/>
      <c r="S48" s="203"/>
      <c r="T48" s="203"/>
      <c r="U48" s="203"/>
      <c r="V48" s="203"/>
      <c r="W48" s="203"/>
      <c r="X48" s="121"/>
      <c r="Y48" s="121"/>
      <c r="Z48" s="121"/>
      <c r="AA48" s="121"/>
      <c r="AB48" s="121"/>
      <c r="AC48" s="121"/>
      <c r="AD48" s="121"/>
      <c r="AE48" s="277"/>
      <c r="AF48" s="121"/>
      <c r="AG48" s="685"/>
      <c r="AH48" s="203"/>
      <c r="AI48" s="203"/>
      <c r="AJ48" s="203"/>
      <c r="AK48" s="203"/>
      <c r="AL48" s="184"/>
    </row>
    <row r="49" spans="1:38">
      <c r="A49" s="184"/>
      <c r="B49" s="203"/>
      <c r="C49" s="121"/>
      <c r="D49" s="276"/>
      <c r="E49" s="276"/>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77"/>
      <c r="AF49" s="203"/>
      <c r="AG49" s="203"/>
      <c r="AH49" s="203"/>
      <c r="AI49" s="203"/>
      <c r="AJ49" s="203"/>
      <c r="AK49" s="203"/>
      <c r="AL49" s="184"/>
    </row>
    <row r="50" spans="1:38">
      <c r="A50" s="184"/>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row>
    <row r="51" spans="1:38" hidden="1">
      <c r="D51" s="102"/>
      <c r="E51" s="102"/>
      <c r="AJ51" s="184"/>
    </row>
    <row r="53" spans="1:38" hidden="1">
      <c r="C53" s="1108"/>
      <c r="D53" s="1109"/>
      <c r="E53" s="1109"/>
      <c r="F53" s="1108"/>
      <c r="G53" s="1108"/>
      <c r="H53" s="110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8"/>
      <c r="AE53" s="1108"/>
      <c r="AF53" s="1108"/>
      <c r="AG53" s="1108"/>
    </row>
    <row r="54" spans="1:38" hidden="1">
      <c r="C54" s="1110"/>
      <c r="D54" s="1111"/>
      <c r="E54" s="1111"/>
      <c r="F54" s="1110"/>
      <c r="G54" s="1110"/>
      <c r="H54" s="1110"/>
      <c r="I54" s="1110"/>
      <c r="J54" s="1110"/>
      <c r="K54" s="1110"/>
      <c r="L54" s="1110"/>
      <c r="M54" s="1110"/>
      <c r="N54" s="1110"/>
      <c r="O54" s="1110"/>
      <c r="P54" s="1110"/>
      <c r="Q54" s="1110"/>
      <c r="R54" s="1110"/>
      <c r="S54" s="1110"/>
      <c r="T54" s="1110"/>
      <c r="U54" s="1110"/>
      <c r="V54" s="1110"/>
      <c r="W54" s="1110"/>
      <c r="X54" s="1110"/>
      <c r="Y54" s="1110"/>
      <c r="Z54" s="1110"/>
      <c r="AA54" s="1110"/>
      <c r="AB54" s="1110"/>
      <c r="AC54" s="1110"/>
      <c r="AD54" s="1110"/>
      <c r="AE54" s="1110"/>
      <c r="AF54" s="1110"/>
      <c r="AG54" s="1110"/>
    </row>
    <row r="63" spans="1:38" hidden="1">
      <c r="D63" s="113"/>
      <c r="E63" s="113"/>
      <c r="F63" s="1114"/>
      <c r="G63" s="1114"/>
      <c r="H63" s="1114"/>
      <c r="I63" s="1114"/>
      <c r="J63" s="1114"/>
      <c r="K63" s="1114"/>
      <c r="L63" s="1114"/>
      <c r="M63" s="1114"/>
      <c r="N63" s="1114"/>
      <c r="O63" s="1114"/>
      <c r="P63" s="1114"/>
      <c r="Q63" s="1114"/>
      <c r="R63" s="1114"/>
      <c r="S63" s="1114"/>
      <c r="T63" s="1114"/>
      <c r="U63" s="1114"/>
      <c r="V63" s="1114"/>
      <c r="W63" s="1114"/>
    </row>
    <row r="66" s="102" customFormat="1" hidden="1"/>
  </sheetData>
  <sheetProtection formatCells="0" formatColumns="0" formatRows="0"/>
  <customSheetViews>
    <customSheetView guid="{F416BD5B-C3AD-4F61-AAB2-55950A9B7E72}">
      <pageMargins left="0" right="0" top="0" bottom="0" header="0" footer="0"/>
      <pageSetup paperSize="9" orientation="portrait" r:id="rId1"/>
    </customSheetView>
    <customSheetView guid="{E14211BF-3959-45CF-A937-AD36AACCEFAC}" showGridLines="0">
      <selection activeCell="A4" sqref="A4"/>
      <pageMargins left="0" right="0" top="0" bottom="0" header="0" footer="0"/>
      <pageSetup paperSize="9" orientation="portrait" r:id="rId2"/>
    </customSheetView>
    <customSheetView guid="{DD364770-73A1-4C6D-9516-629A57F0EB18}" showGridLines="0">
      <selection activeCell="A4" sqref="A4"/>
      <pageMargins left="0" right="0" top="0" bottom="0" header="0" footer="0"/>
      <pageSetup paperSize="9" orientation="portrait" r:id="rId3"/>
    </customSheetView>
    <customSheetView guid="{41E394DC-1FDD-4D1F-8620-137B7012DC10}" showGridLines="0">
      <selection activeCell="A4" sqref="A4"/>
      <pageMargins left="0" right="0" top="0" bottom="0" header="0" footer="0"/>
      <pageSetup paperSize="9" orientation="portrait" r:id="rId4"/>
    </customSheetView>
    <customSheetView guid="{CC70D5D3-3A1F-46AA-BDCE-F692C2C36BEE}" topLeftCell="K1">
      <selection activeCell="Y34" sqref="Y34"/>
      <pageMargins left="0" right="0" top="0" bottom="0" header="0" footer="0"/>
      <pageSetup paperSize="9" orientation="portrait" r:id="rId5"/>
    </customSheetView>
  </customSheetViews>
  <mergeCells count="18">
    <mergeCell ref="X7:Y7"/>
    <mergeCell ref="R8:T8"/>
    <mergeCell ref="U8:W8"/>
    <mergeCell ref="X8:Y8"/>
    <mergeCell ref="J7:P7"/>
    <mergeCell ref="J8:J12"/>
    <mergeCell ref="K8:M8"/>
    <mergeCell ref="N8:P8"/>
    <mergeCell ref="Q7:W7"/>
    <mergeCell ref="Q8:Q12"/>
    <mergeCell ref="C3:I3"/>
    <mergeCell ref="C4:D4"/>
    <mergeCell ref="C5:D5"/>
    <mergeCell ref="C13:D13"/>
    <mergeCell ref="C7:D12"/>
    <mergeCell ref="G7:I7"/>
    <mergeCell ref="E4:I4"/>
    <mergeCell ref="E5:I5"/>
  </mergeCells>
  <hyperlinks>
    <hyperlink ref="AK2" location="Index!A1" display="Index" xr:uid="{FE71F0EA-C7D3-4510-A28C-18477C9F7303}"/>
  </hyperlinks>
  <pageMargins left="0.7" right="0.7" top="0.75" bottom="0.75" header="0.3" footer="0.3"/>
  <pageSetup paperSize="9" orientation="portrait"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tabColor rgb="FF7030A0"/>
  </sheetPr>
  <dimension ref="A1:U52"/>
  <sheetViews>
    <sheetView zoomScale="85" zoomScaleNormal="85" workbookViewId="0">
      <selection activeCell="D3" sqref="D3:I3"/>
    </sheetView>
  </sheetViews>
  <sheetFormatPr defaultColWidth="0" defaultRowHeight="13.8" zeroHeight="1"/>
  <cols>
    <col min="1" max="1" width="3.5546875" style="102" customWidth="1"/>
    <col min="2" max="2" width="9.109375" style="102" customWidth="1"/>
    <col min="3" max="3" width="2" style="102" customWidth="1"/>
    <col min="4" max="4" width="41.6640625" style="1107" customWidth="1"/>
    <col min="5" max="5" width="8.88671875" style="1107" bestFit="1" customWidth="1"/>
    <col min="6" max="7" width="9.109375" style="102" customWidth="1"/>
    <col min="8" max="8" width="13.88671875" style="102" bestFit="1" customWidth="1"/>
    <col min="9" max="9" width="16.109375" style="102" customWidth="1"/>
    <col min="10" max="10" width="13.44140625" style="102" customWidth="1"/>
    <col min="11" max="11" width="19" style="102" customWidth="1"/>
    <col min="12" max="12" width="9.88671875" style="102" bestFit="1" customWidth="1"/>
    <col min="13" max="13" width="16.109375" style="102" bestFit="1" customWidth="1"/>
    <col min="14" max="14" width="13.44140625" style="102" customWidth="1"/>
    <col min="15" max="15" width="15" style="102" customWidth="1"/>
    <col min="16" max="16" width="12.44140625" style="102" customWidth="1"/>
    <col min="17" max="17" width="16.33203125" style="102" bestFit="1" customWidth="1"/>
    <col min="18" max="18" width="3.5546875" style="102" customWidth="1"/>
    <col min="19" max="19" width="11.5546875" style="102" bestFit="1" customWidth="1"/>
    <col min="20" max="20" width="9.109375" style="102" customWidth="1"/>
    <col min="21" max="21" width="3.5546875" style="102" customWidth="1"/>
    <col min="22" max="16384" width="9.109375" style="102" hidden="1"/>
  </cols>
  <sheetData>
    <row r="1" spans="1:21">
      <c r="A1" s="184"/>
      <c r="B1" s="184"/>
      <c r="C1" s="184"/>
      <c r="D1" s="200"/>
      <c r="E1" s="200"/>
      <c r="F1" s="184"/>
      <c r="G1" s="184"/>
      <c r="H1" s="184"/>
      <c r="I1" s="184"/>
      <c r="J1" s="184"/>
      <c r="K1" s="184"/>
      <c r="L1" s="184"/>
      <c r="M1" s="184"/>
      <c r="N1" s="184"/>
      <c r="O1" s="184"/>
      <c r="P1" s="184"/>
      <c r="Q1" s="184"/>
      <c r="R1" s="184"/>
      <c r="S1" s="184"/>
      <c r="T1" s="184"/>
      <c r="U1" s="184"/>
    </row>
    <row r="2" spans="1:21" ht="14.4" thickBot="1">
      <c r="A2" s="184"/>
      <c r="B2" s="144" t="s">
        <v>256</v>
      </c>
      <c r="C2" s="203"/>
      <c r="D2" s="276"/>
      <c r="E2" s="276"/>
      <c r="F2" s="203"/>
      <c r="G2" s="203"/>
      <c r="H2" s="203"/>
      <c r="I2" s="203"/>
      <c r="J2" s="203"/>
      <c r="K2" s="203"/>
      <c r="L2" s="203"/>
      <c r="M2" s="203"/>
      <c r="N2" s="203"/>
      <c r="O2" s="203"/>
      <c r="P2" s="203"/>
      <c r="Q2" s="203"/>
      <c r="R2" s="203"/>
      <c r="S2" s="203"/>
      <c r="T2" s="2204" t="s">
        <v>1</v>
      </c>
      <c r="U2" s="184"/>
    </row>
    <row r="3" spans="1:21" ht="16.2" thickBot="1">
      <c r="A3" s="184"/>
      <c r="B3" s="203"/>
      <c r="C3" s="248"/>
      <c r="D3" s="8811" t="s">
        <v>3702</v>
      </c>
      <c r="E3" s="8812"/>
      <c r="F3" s="8812"/>
      <c r="G3" s="8812"/>
      <c r="H3" s="8812"/>
      <c r="I3" s="8813"/>
      <c r="J3" s="248"/>
      <c r="K3" s="248"/>
      <c r="L3" s="248"/>
      <c r="M3" s="248"/>
      <c r="N3" s="248"/>
      <c r="O3" s="248"/>
      <c r="P3" s="248"/>
      <c r="Q3" s="39"/>
      <c r="R3" s="248"/>
      <c r="S3" s="248"/>
      <c r="T3" s="248"/>
      <c r="U3" s="184"/>
    </row>
    <row r="4" spans="1:21" ht="15.6">
      <c r="A4" s="184"/>
      <c r="B4" s="203"/>
      <c r="C4" s="248"/>
      <c r="D4" s="4439" t="s">
        <v>723</v>
      </c>
      <c r="E4" s="8341" t="str">
        <f>S!E4</f>
        <v>ABC Company</v>
      </c>
      <c r="F4" s="8342"/>
      <c r="G4" s="8342"/>
      <c r="H4" s="8342"/>
      <c r="I4" s="8343"/>
      <c r="J4" s="248"/>
      <c r="K4" s="248"/>
      <c r="L4" s="248"/>
      <c r="M4" s="248"/>
      <c r="N4" s="248"/>
      <c r="O4" s="248"/>
      <c r="P4" s="248"/>
      <c r="Q4" s="248"/>
      <c r="R4" s="248"/>
      <c r="S4" s="248"/>
      <c r="T4" s="248"/>
      <c r="U4" s="184"/>
    </row>
    <row r="5" spans="1:21" ht="16.2" thickBot="1">
      <c r="A5" s="184"/>
      <c r="B5" s="203"/>
      <c r="C5" s="248"/>
      <c r="D5" s="4443" t="s">
        <v>724</v>
      </c>
      <c r="E5" s="8344" t="str">
        <f>S!E5</f>
        <v>31 December 202x</v>
      </c>
      <c r="F5" s="8345"/>
      <c r="G5" s="8345"/>
      <c r="H5" s="8345"/>
      <c r="I5" s="8346"/>
      <c r="J5" s="248"/>
      <c r="K5" s="248"/>
      <c r="L5" s="248"/>
      <c r="M5" s="248"/>
      <c r="N5" s="248"/>
      <c r="O5" s="248"/>
      <c r="P5" s="248"/>
      <c r="Q5" s="248"/>
      <c r="R5" s="248"/>
      <c r="S5" s="248"/>
      <c r="T5" s="248"/>
      <c r="U5" s="184"/>
    </row>
    <row r="6" spans="1:21" ht="14.4" thickBot="1">
      <c r="A6" s="184"/>
      <c r="B6" s="203"/>
      <c r="C6" s="121"/>
      <c r="D6" s="211"/>
      <c r="E6" s="211"/>
      <c r="F6" s="121"/>
      <c r="G6" s="121"/>
      <c r="H6" s="121"/>
      <c r="I6" s="121"/>
      <c r="J6" s="121"/>
      <c r="K6" s="121"/>
      <c r="L6" s="121"/>
      <c r="M6" s="121"/>
      <c r="N6" s="121"/>
      <c r="O6" s="121"/>
      <c r="P6" s="121"/>
      <c r="Q6" s="121"/>
      <c r="R6" s="203"/>
      <c r="S6" s="203"/>
      <c r="T6" s="203"/>
      <c r="U6" s="184"/>
    </row>
    <row r="7" spans="1:21" s="99" customFormat="1" ht="12.75" customHeight="1">
      <c r="A7" s="164"/>
      <c r="B7" s="121"/>
      <c r="C7" s="8766" t="s">
        <v>3703</v>
      </c>
      <c r="D7" s="8767"/>
      <c r="E7" s="5826"/>
      <c r="F7" s="4658"/>
      <c r="G7" s="6529"/>
      <c r="H7" s="5437"/>
      <c r="I7" s="5437" t="s">
        <v>3704</v>
      </c>
      <c r="J7" s="5829" t="s">
        <v>3650</v>
      </c>
      <c r="K7" s="5829" t="s">
        <v>544</v>
      </c>
      <c r="L7" s="6529"/>
      <c r="M7" s="5829" t="s">
        <v>3705</v>
      </c>
      <c r="N7" s="4924"/>
      <c r="O7" s="4924"/>
      <c r="P7" s="4924"/>
      <c r="Q7" s="4762"/>
      <c r="S7" s="5014" t="s">
        <v>2947</v>
      </c>
      <c r="U7" s="164"/>
    </row>
    <row r="8" spans="1:21" s="99" customFormat="1" ht="13.2">
      <c r="A8" s="164"/>
      <c r="B8" s="121"/>
      <c r="C8" s="8768"/>
      <c r="D8" s="8769"/>
      <c r="E8" s="1367" t="s">
        <v>2976</v>
      </c>
      <c r="F8" s="1592" t="s">
        <v>1928</v>
      </c>
      <c r="G8" s="148" t="s">
        <v>3706</v>
      </c>
      <c r="H8" s="2013" t="s">
        <v>544</v>
      </c>
      <c r="I8" s="1552" t="s">
        <v>3707</v>
      </c>
      <c r="J8" s="1592" t="s">
        <v>3656</v>
      </c>
      <c r="K8" s="1592" t="s">
        <v>3708</v>
      </c>
      <c r="L8" s="1356" t="s">
        <v>3655</v>
      </c>
      <c r="M8" s="1592" t="s">
        <v>3708</v>
      </c>
      <c r="N8" s="1587"/>
      <c r="O8" s="1587"/>
      <c r="P8" s="1587"/>
      <c r="Q8" s="1608"/>
      <c r="R8" s="121"/>
      <c r="S8" s="4773" t="s">
        <v>2948</v>
      </c>
      <c r="T8" s="121"/>
      <c r="U8" s="164"/>
    </row>
    <row r="9" spans="1:21" s="99" customFormat="1" ht="13.2">
      <c r="A9" s="164"/>
      <c r="B9" s="121"/>
      <c r="C9" s="8768"/>
      <c r="D9" s="8769"/>
      <c r="E9" s="1356" t="s">
        <v>1</v>
      </c>
      <c r="F9" s="1592" t="s">
        <v>1539</v>
      </c>
      <c r="G9" s="1356" t="s">
        <v>3655</v>
      </c>
      <c r="H9" s="1552" t="s">
        <v>3709</v>
      </c>
      <c r="I9" s="1592" t="s">
        <v>3670</v>
      </c>
      <c r="J9" s="1592" t="s">
        <v>3660</v>
      </c>
      <c r="K9" s="1592" t="s">
        <v>3710</v>
      </c>
      <c r="L9" s="1592" t="s">
        <v>3378</v>
      </c>
      <c r="M9" s="1592" t="s">
        <v>3710</v>
      </c>
      <c r="N9" s="1587" t="s">
        <v>2747</v>
      </c>
      <c r="O9" s="1587" t="s">
        <v>2808</v>
      </c>
      <c r="P9" s="1587" t="s">
        <v>2671</v>
      </c>
      <c r="Q9" s="1608" t="s">
        <v>1717</v>
      </c>
      <c r="R9" s="121"/>
      <c r="S9" s="4773" t="s">
        <v>2952</v>
      </c>
      <c r="T9" s="121"/>
      <c r="U9" s="164"/>
    </row>
    <row r="10" spans="1:21" s="99" customFormat="1" ht="13.2">
      <c r="A10" s="164"/>
      <c r="B10" s="121"/>
      <c r="C10" s="8768"/>
      <c r="D10" s="8769"/>
      <c r="E10" s="1356" t="s">
        <v>4</v>
      </c>
      <c r="F10" s="1592" t="s">
        <v>2771</v>
      </c>
      <c r="G10" s="1592" t="s">
        <v>3378</v>
      </c>
      <c r="H10" s="1592" t="s">
        <v>3711</v>
      </c>
      <c r="I10" s="1592" t="s">
        <v>3712</v>
      </c>
      <c r="J10" s="1592" t="s">
        <v>3666</v>
      </c>
      <c r="K10" s="1592" t="s">
        <v>3670</v>
      </c>
      <c r="L10" s="1592" t="s">
        <v>3665</v>
      </c>
      <c r="M10" s="1592" t="s">
        <v>3670</v>
      </c>
      <c r="N10" s="1590" t="s">
        <v>1723</v>
      </c>
      <c r="O10" s="1590" t="s">
        <v>1723</v>
      </c>
      <c r="P10" s="1590" t="s">
        <v>1723</v>
      </c>
      <c r="Q10" s="1608" t="s">
        <v>1723</v>
      </c>
      <c r="R10" s="121"/>
      <c r="S10" s="5016" t="s">
        <v>2954</v>
      </c>
      <c r="T10" s="121"/>
      <c r="U10" s="164"/>
    </row>
    <row r="11" spans="1:21" s="99" customFormat="1" ht="14.4">
      <c r="A11" s="164"/>
      <c r="B11" s="121"/>
      <c r="C11" s="8768"/>
      <c r="D11" s="8769"/>
      <c r="E11" s="2024"/>
      <c r="F11" s="1592"/>
      <c r="G11" s="1592" t="s">
        <v>3665</v>
      </c>
      <c r="H11" s="1592"/>
      <c r="I11" s="1592"/>
      <c r="J11" s="1592" t="s">
        <v>3671</v>
      </c>
      <c r="K11" s="1592" t="s">
        <v>3712</v>
      </c>
      <c r="L11" s="1828">
        <v>11658</v>
      </c>
      <c r="M11" s="1592" t="s">
        <v>3712</v>
      </c>
      <c r="N11" s="1590"/>
      <c r="O11" s="1590"/>
      <c r="P11" s="1590"/>
      <c r="Q11" s="1591"/>
      <c r="R11" s="121"/>
      <c r="S11" s="158" t="s">
        <v>2959</v>
      </c>
      <c r="T11" s="121"/>
      <c r="U11" s="164"/>
    </row>
    <row r="12" spans="1:21" s="99" customFormat="1" ht="13.2">
      <c r="A12" s="164"/>
      <c r="B12" s="121"/>
      <c r="C12" s="8798"/>
      <c r="D12" s="8799"/>
      <c r="E12" s="6225" t="s">
        <v>2148</v>
      </c>
      <c r="F12" s="6225" t="s">
        <v>1616</v>
      </c>
      <c r="G12" s="5840"/>
      <c r="H12" s="5840"/>
      <c r="I12" s="5840" t="s">
        <v>2739</v>
      </c>
      <c r="J12" s="6530"/>
      <c r="K12" s="5839" t="s">
        <v>3672</v>
      </c>
      <c r="L12" s="5840"/>
      <c r="M12" s="5839" t="s">
        <v>3672</v>
      </c>
      <c r="N12" s="5840"/>
      <c r="O12" s="5840"/>
      <c r="P12" s="5840"/>
      <c r="Q12" s="5899" t="s">
        <v>3309</v>
      </c>
      <c r="R12" s="121"/>
      <c r="S12" s="5899"/>
      <c r="T12" s="121"/>
      <c r="U12" s="164"/>
    </row>
    <row r="13" spans="1:21" s="99" customFormat="1" ht="15" customHeight="1">
      <c r="A13" s="164"/>
      <c r="B13" s="121"/>
      <c r="C13" s="8796" t="s">
        <v>734</v>
      </c>
      <c r="D13" s="8797"/>
      <c r="E13" s="5847" t="s">
        <v>735</v>
      </c>
      <c r="F13" s="5847" t="s">
        <v>736</v>
      </c>
      <c r="G13" s="5847" t="s">
        <v>1249</v>
      </c>
      <c r="H13" s="5847" t="s">
        <v>738</v>
      </c>
      <c r="I13" s="5847" t="s">
        <v>1546</v>
      </c>
      <c r="J13" s="5847" t="s">
        <v>1547</v>
      </c>
      <c r="K13" s="5847" t="s">
        <v>1548</v>
      </c>
      <c r="L13" s="5847" t="s">
        <v>1549</v>
      </c>
      <c r="M13" s="5847" t="s">
        <v>1550</v>
      </c>
      <c r="N13" s="5847" t="s">
        <v>1551</v>
      </c>
      <c r="O13" s="5847" t="s">
        <v>1552</v>
      </c>
      <c r="P13" s="5847" t="s">
        <v>1553</v>
      </c>
      <c r="Q13" s="5901" t="s">
        <v>1554</v>
      </c>
      <c r="R13" s="121"/>
      <c r="S13" s="5901" t="s">
        <v>1555</v>
      </c>
      <c r="T13" s="121"/>
      <c r="U13" s="164"/>
    </row>
    <row r="14" spans="1:21" s="99" customFormat="1" ht="13.2">
      <c r="A14" s="164"/>
      <c r="B14" s="121"/>
      <c r="C14" s="6502"/>
      <c r="D14" s="1386" t="s">
        <v>3713</v>
      </c>
      <c r="E14" s="1386"/>
      <c r="F14" s="1772" t="b">
        <v>1</v>
      </c>
      <c r="G14" s="1822">
        <v>0</v>
      </c>
      <c r="H14" s="1804"/>
      <c r="I14" s="713">
        <f>G14*H14</f>
        <v>0</v>
      </c>
      <c r="J14" s="1822" t="s">
        <v>3714</v>
      </c>
      <c r="K14" s="1812"/>
      <c r="L14" s="1822">
        <v>0</v>
      </c>
      <c r="M14" s="1812"/>
      <c r="N14" s="1812"/>
      <c r="O14" s="1812"/>
      <c r="P14" s="1812"/>
      <c r="Q14" s="1824">
        <f>+N14+O14-P14</f>
        <v>0</v>
      </c>
      <c r="R14" s="121"/>
      <c r="S14" s="6414">
        <v>0</v>
      </c>
      <c r="T14" s="121"/>
      <c r="U14" s="164"/>
    </row>
    <row r="15" spans="1:21" s="99" customFormat="1" ht="13.2">
      <c r="A15" s="164"/>
      <c r="B15" s="121"/>
      <c r="C15" s="6502"/>
      <c r="D15" s="1386" t="s">
        <v>3715</v>
      </c>
      <c r="E15" s="1386"/>
      <c r="F15" s="1772" t="b">
        <v>0</v>
      </c>
      <c r="G15" s="1822">
        <v>0</v>
      </c>
      <c r="H15" s="1804"/>
      <c r="I15" s="713">
        <f>G15*H15</f>
        <v>0</v>
      </c>
      <c r="J15" s="1822" t="s">
        <v>3714</v>
      </c>
      <c r="K15" s="1812"/>
      <c r="L15" s="1822">
        <v>0</v>
      </c>
      <c r="M15" s="1812"/>
      <c r="N15" s="1812"/>
      <c r="O15" s="1812"/>
      <c r="P15" s="1812"/>
      <c r="Q15" s="1824">
        <f>+N15+O15-P15</f>
        <v>0</v>
      </c>
      <c r="R15" s="121"/>
      <c r="S15" s="6414">
        <v>0</v>
      </c>
      <c r="T15" s="121"/>
      <c r="U15" s="164"/>
    </row>
    <row r="16" spans="1:21" s="99" customFormat="1" ht="13.2">
      <c r="A16" s="164"/>
      <c r="B16" s="121"/>
      <c r="C16" s="6502"/>
      <c r="D16" s="1386" t="s">
        <v>3716</v>
      </c>
      <c r="E16" s="1386"/>
      <c r="F16" s="1772" t="b">
        <v>0</v>
      </c>
      <c r="G16" s="1822">
        <v>0</v>
      </c>
      <c r="H16" s="1804"/>
      <c r="I16" s="713">
        <f t="shared" ref="I16:I23" si="0">G16*H16</f>
        <v>0</v>
      </c>
      <c r="J16" s="1822" t="s">
        <v>3714</v>
      </c>
      <c r="K16" s="1812"/>
      <c r="L16" s="1822">
        <v>0</v>
      </c>
      <c r="M16" s="1812"/>
      <c r="N16" s="1812"/>
      <c r="O16" s="1812"/>
      <c r="P16" s="1812"/>
      <c r="Q16" s="1824">
        <f t="shared" ref="Q16:Q23" si="1">+N16+O16-P16</f>
        <v>0</v>
      </c>
      <c r="R16" s="121"/>
      <c r="S16" s="6414">
        <v>0</v>
      </c>
      <c r="T16" s="121"/>
      <c r="U16" s="164"/>
    </row>
    <row r="17" spans="1:21" s="99" customFormat="1" ht="13.2">
      <c r="A17" s="164"/>
      <c r="B17" s="121"/>
      <c r="C17" s="6502"/>
      <c r="D17" s="1386" t="s">
        <v>3717</v>
      </c>
      <c r="E17" s="1386"/>
      <c r="F17" s="1772" t="b">
        <v>0</v>
      </c>
      <c r="G17" s="1822">
        <v>0</v>
      </c>
      <c r="H17" s="1804"/>
      <c r="I17" s="713">
        <f t="shared" si="0"/>
        <v>0</v>
      </c>
      <c r="J17" s="1822" t="s">
        <v>3714</v>
      </c>
      <c r="K17" s="1812"/>
      <c r="L17" s="1822">
        <v>0</v>
      </c>
      <c r="M17" s="1812"/>
      <c r="N17" s="1812"/>
      <c r="O17" s="1812"/>
      <c r="P17" s="1812"/>
      <c r="Q17" s="1824">
        <f t="shared" si="1"/>
        <v>0</v>
      </c>
      <c r="R17" s="121"/>
      <c r="S17" s="6414">
        <v>0</v>
      </c>
      <c r="T17" s="121"/>
      <c r="U17" s="164"/>
    </row>
    <row r="18" spans="1:21" s="99" customFormat="1" ht="13.2">
      <c r="A18" s="164"/>
      <c r="B18" s="121"/>
      <c r="C18" s="6502"/>
      <c r="D18" s="1386" t="s">
        <v>3718</v>
      </c>
      <c r="E18" s="1386"/>
      <c r="F18" s="1772" t="b">
        <v>0</v>
      </c>
      <c r="G18" s="1822">
        <v>0</v>
      </c>
      <c r="H18" s="1804"/>
      <c r="I18" s="713">
        <f t="shared" si="0"/>
        <v>0</v>
      </c>
      <c r="J18" s="1822" t="s">
        <v>3714</v>
      </c>
      <c r="K18" s="1812"/>
      <c r="L18" s="1822">
        <v>0</v>
      </c>
      <c r="M18" s="1812"/>
      <c r="N18" s="1812"/>
      <c r="O18" s="1812"/>
      <c r="P18" s="1812"/>
      <c r="Q18" s="1824">
        <f t="shared" si="1"/>
        <v>0</v>
      </c>
      <c r="R18" s="121"/>
      <c r="S18" s="6414">
        <v>0</v>
      </c>
      <c r="T18" s="121"/>
      <c r="U18" s="164"/>
    </row>
    <row r="19" spans="1:21" s="99" customFormat="1" ht="13.2">
      <c r="A19" s="164"/>
      <c r="B19" s="121"/>
      <c r="C19" s="6502"/>
      <c r="D19" s="1386" t="s">
        <v>3719</v>
      </c>
      <c r="E19" s="1386"/>
      <c r="F19" s="1772" t="b">
        <v>0</v>
      </c>
      <c r="G19" s="1822">
        <v>0</v>
      </c>
      <c r="H19" s="1804"/>
      <c r="I19" s="713">
        <f t="shared" si="0"/>
        <v>0</v>
      </c>
      <c r="J19" s="1822" t="s">
        <v>3714</v>
      </c>
      <c r="K19" s="1812"/>
      <c r="L19" s="1822">
        <v>0</v>
      </c>
      <c r="M19" s="1812"/>
      <c r="N19" s="1812"/>
      <c r="O19" s="1812"/>
      <c r="P19" s="1812"/>
      <c r="Q19" s="1824">
        <f t="shared" si="1"/>
        <v>0</v>
      </c>
      <c r="R19" s="121"/>
      <c r="S19" s="6414">
        <v>0</v>
      </c>
      <c r="T19" s="121"/>
      <c r="U19" s="164"/>
    </row>
    <row r="20" spans="1:21" s="99" customFormat="1" ht="13.2">
      <c r="A20" s="164"/>
      <c r="B20" s="121"/>
      <c r="C20" s="6502"/>
      <c r="D20" s="1386" t="s">
        <v>3720</v>
      </c>
      <c r="E20" s="1386"/>
      <c r="F20" s="1772" t="b">
        <v>0</v>
      </c>
      <c r="G20" s="1822">
        <v>0</v>
      </c>
      <c r="H20" s="1804"/>
      <c r="I20" s="713">
        <f t="shared" si="0"/>
        <v>0</v>
      </c>
      <c r="J20" s="1822" t="s">
        <v>3714</v>
      </c>
      <c r="K20" s="1812"/>
      <c r="L20" s="1822">
        <v>0</v>
      </c>
      <c r="M20" s="1812"/>
      <c r="N20" s="1812"/>
      <c r="O20" s="1812"/>
      <c r="P20" s="1812"/>
      <c r="Q20" s="1824">
        <f t="shared" si="1"/>
        <v>0</v>
      </c>
      <c r="R20" s="121"/>
      <c r="S20" s="6414">
        <v>0</v>
      </c>
      <c r="T20" s="121"/>
      <c r="U20" s="164"/>
    </row>
    <row r="21" spans="1:21" s="99" customFormat="1" ht="13.2">
      <c r="A21" s="164"/>
      <c r="B21" s="121"/>
      <c r="C21" s="6502"/>
      <c r="D21" s="1386" t="s">
        <v>3721</v>
      </c>
      <c r="E21" s="1386"/>
      <c r="F21" s="1772" t="b">
        <v>0</v>
      </c>
      <c r="G21" s="1822">
        <v>0</v>
      </c>
      <c r="H21" s="1804"/>
      <c r="I21" s="713">
        <f t="shared" si="0"/>
        <v>0</v>
      </c>
      <c r="J21" s="1822" t="s">
        <v>3714</v>
      </c>
      <c r="K21" s="1812"/>
      <c r="L21" s="1822">
        <v>0</v>
      </c>
      <c r="M21" s="1812"/>
      <c r="N21" s="1812"/>
      <c r="O21" s="1812"/>
      <c r="P21" s="1812"/>
      <c r="Q21" s="1824">
        <f t="shared" si="1"/>
        <v>0</v>
      </c>
      <c r="R21" s="121"/>
      <c r="S21" s="6414">
        <v>0</v>
      </c>
      <c r="T21" s="121"/>
      <c r="U21" s="164"/>
    </row>
    <row r="22" spans="1:21" s="99" customFormat="1" ht="13.2">
      <c r="A22" s="164"/>
      <c r="B22" s="121"/>
      <c r="C22" s="6502"/>
      <c r="D22" s="1386" t="s">
        <v>3722</v>
      </c>
      <c r="E22" s="1386"/>
      <c r="F22" s="1772" t="b">
        <v>0</v>
      </c>
      <c r="G22" s="1822">
        <v>0</v>
      </c>
      <c r="H22" s="1804"/>
      <c r="I22" s="713">
        <f t="shared" si="0"/>
        <v>0</v>
      </c>
      <c r="J22" s="1822" t="s">
        <v>3714</v>
      </c>
      <c r="K22" s="1812"/>
      <c r="L22" s="1822">
        <v>0</v>
      </c>
      <c r="M22" s="1812"/>
      <c r="N22" s="1812"/>
      <c r="O22" s="1812"/>
      <c r="P22" s="1812"/>
      <c r="Q22" s="1824">
        <f t="shared" si="1"/>
        <v>0</v>
      </c>
      <c r="R22" s="121"/>
      <c r="S22" s="6414">
        <v>0</v>
      </c>
      <c r="T22" s="121"/>
      <c r="U22" s="164"/>
    </row>
    <row r="23" spans="1:21" s="99" customFormat="1" ht="13.2">
      <c r="A23" s="164"/>
      <c r="B23" s="121"/>
      <c r="C23" s="6502"/>
      <c r="D23" s="1386" t="s">
        <v>3723</v>
      </c>
      <c r="E23" s="1386"/>
      <c r="F23" s="1772" t="b">
        <v>0</v>
      </c>
      <c r="G23" s="1822">
        <v>0</v>
      </c>
      <c r="H23" s="1804"/>
      <c r="I23" s="713">
        <f t="shared" si="0"/>
        <v>0</v>
      </c>
      <c r="J23" s="1822" t="s">
        <v>3714</v>
      </c>
      <c r="K23" s="1812"/>
      <c r="L23" s="1822">
        <v>0</v>
      </c>
      <c r="M23" s="1812"/>
      <c r="N23" s="1812"/>
      <c r="O23" s="1812"/>
      <c r="P23" s="1812"/>
      <c r="Q23" s="1824">
        <f t="shared" si="1"/>
        <v>0</v>
      </c>
      <c r="R23" s="121"/>
      <c r="S23" s="6414">
        <v>0</v>
      </c>
      <c r="T23" s="121"/>
      <c r="U23" s="164"/>
    </row>
    <row r="24" spans="1:21" s="99" customFormat="1" ht="13.2">
      <c r="A24" s="164"/>
      <c r="B24" s="121"/>
      <c r="C24" s="6502"/>
      <c r="D24" s="1396"/>
      <c r="E24" s="1396"/>
      <c r="F24" s="1816"/>
      <c r="G24" s="1826"/>
      <c r="H24" s="1816"/>
      <c r="J24" s="1826"/>
      <c r="K24" s="1826"/>
      <c r="L24" s="1826"/>
      <c r="M24" s="1826"/>
      <c r="N24" s="1826"/>
      <c r="O24" s="1826"/>
      <c r="P24" s="1826"/>
      <c r="Q24" s="1827"/>
      <c r="R24" s="121"/>
      <c r="S24" s="6414">
        <v>0</v>
      </c>
      <c r="T24" s="121"/>
      <c r="U24" s="164"/>
    </row>
    <row r="25" spans="1:21" s="99" customFormat="1" ht="13.2">
      <c r="A25" s="164"/>
      <c r="B25" s="121"/>
      <c r="C25" s="6531" t="s">
        <v>3366</v>
      </c>
      <c r="D25" s="6532"/>
      <c r="E25" s="6532"/>
      <c r="F25" s="6533"/>
      <c r="G25" s="6534"/>
      <c r="H25" s="6535">
        <f>SUMIF($F$14:$F$23,"TRUE",H14:H23)</f>
        <v>0</v>
      </c>
      <c r="I25" s="6535">
        <f>SUMIF($F$14:$F$23,"TRUE",I14:I23)</f>
        <v>0</v>
      </c>
      <c r="J25" s="6536"/>
      <c r="K25" s="6535">
        <f>SUMIF($F$14:$F$23,"TRUE",K14:K23)</f>
        <v>0</v>
      </c>
      <c r="L25" s="6536"/>
      <c r="M25" s="6535">
        <f>SUMIF($F$14:$F$23,"TRUE",M14:M23)</f>
        <v>0</v>
      </c>
      <c r="N25" s="6535">
        <f>SUMIF($F$14:$F$23,"TRUE",N14:N23)</f>
        <v>0</v>
      </c>
      <c r="O25" s="6535">
        <f>SUMIF($F$14:$F$23,"TRUE",O14:O23)</f>
        <v>0</v>
      </c>
      <c r="P25" s="6535">
        <f>SUMIF($F$14:$F$23,"TRUE",P14:P23)</f>
        <v>0</v>
      </c>
      <c r="Q25" s="6537">
        <f>SUMIF($F$14:$F$23,"TRUE",Q14:Q23)</f>
        <v>0</v>
      </c>
      <c r="R25" s="121"/>
      <c r="S25" s="6537">
        <f>SUMIF($F$14:$F$23,"TRUE",S14:S23)</f>
        <v>0</v>
      </c>
      <c r="T25" s="121"/>
      <c r="U25" s="164"/>
    </row>
    <row r="26" spans="1:21" s="99" customFormat="1" thickBot="1">
      <c r="A26" s="164"/>
      <c r="B26" s="121"/>
      <c r="C26" s="6526" t="s">
        <v>3367</v>
      </c>
      <c r="D26" s="6538"/>
      <c r="E26" s="6538"/>
      <c r="F26" s="6538"/>
      <c r="G26" s="6539"/>
      <c r="H26" s="6540">
        <f>SUM(H14:H23)</f>
        <v>0</v>
      </c>
      <c r="I26" s="6540">
        <f>SUM(I14:I23)</f>
        <v>0</v>
      </c>
      <c r="J26" s="6539"/>
      <c r="K26" s="6540">
        <f>SUM(K14:K23)</f>
        <v>0</v>
      </c>
      <c r="L26" s="6539"/>
      <c r="M26" s="6540">
        <f>SUM(M14:M23)</f>
        <v>0</v>
      </c>
      <c r="N26" s="6540">
        <f>SUM(N14:N23)</f>
        <v>0</v>
      </c>
      <c r="O26" s="6540">
        <f>SUM(O14:O23)</f>
        <v>0</v>
      </c>
      <c r="P26" s="6540">
        <f>SUM(P14:P23)</f>
        <v>0</v>
      </c>
      <c r="Q26" s="6541">
        <f>SUM(Q14:Q23)</f>
        <v>0</v>
      </c>
      <c r="R26" s="121"/>
      <c r="S26" s="6541">
        <f>SUM(S14:S23)</f>
        <v>0</v>
      </c>
      <c r="T26" s="121"/>
      <c r="U26" s="164"/>
    </row>
    <row r="27" spans="1:21" s="99" customFormat="1" ht="13.2">
      <c r="A27" s="164"/>
      <c r="B27" s="121"/>
      <c r="C27" s="121"/>
      <c r="D27" s="121"/>
      <c r="E27" s="121"/>
      <c r="F27" s="121"/>
      <c r="G27" s="121"/>
      <c r="H27" s="121"/>
      <c r="I27" s="121"/>
      <c r="J27" s="121"/>
      <c r="K27" s="121"/>
      <c r="L27" s="121"/>
      <c r="M27" s="121"/>
      <c r="N27" s="121"/>
      <c r="O27" s="121"/>
      <c r="P27" s="121"/>
      <c r="Q27" s="121"/>
      <c r="R27" s="121"/>
      <c r="S27" s="121"/>
      <c r="T27" s="121"/>
      <c r="U27" s="164"/>
    </row>
    <row r="28" spans="1:21">
      <c r="A28" s="184"/>
      <c r="B28" s="203"/>
      <c r="C28" s="121"/>
      <c r="D28" s="126" t="s">
        <v>445</v>
      </c>
      <c r="E28" s="225" t="s">
        <v>2500</v>
      </c>
      <c r="F28" s="203"/>
      <c r="G28" s="203"/>
      <c r="H28" s="203"/>
      <c r="I28" s="121"/>
      <c r="J28" s="121"/>
      <c r="K28" s="121"/>
      <c r="L28" s="121"/>
      <c r="M28" s="121"/>
      <c r="N28" s="121"/>
      <c r="O28" s="277"/>
      <c r="P28" s="203"/>
      <c r="Q28" s="203"/>
      <c r="R28" s="121"/>
      <c r="S28" s="121"/>
      <c r="T28" s="121"/>
      <c r="U28" s="184"/>
    </row>
    <row r="29" spans="1:21">
      <c r="A29" s="184"/>
      <c r="B29" s="203"/>
      <c r="C29" s="121"/>
      <c r="D29" s="94"/>
      <c r="E29" s="64" t="s">
        <v>3368</v>
      </c>
      <c r="F29" s="203"/>
      <c r="G29" s="203"/>
      <c r="H29" s="203"/>
      <c r="I29" s="121"/>
      <c r="J29" s="121"/>
      <c r="K29" s="121"/>
      <c r="L29" s="121"/>
      <c r="M29" s="121"/>
      <c r="N29" s="121"/>
      <c r="O29" s="277"/>
      <c r="P29" s="121"/>
      <c r="Q29" s="685"/>
      <c r="R29" s="121"/>
      <c r="S29" s="121"/>
      <c r="T29" s="121"/>
      <c r="U29" s="184"/>
    </row>
    <row r="30" spans="1:21">
      <c r="A30" s="184"/>
      <c r="B30" s="203"/>
      <c r="C30" s="121"/>
      <c r="D30" s="276"/>
      <c r="E30" s="276"/>
      <c r="F30" s="203"/>
      <c r="G30" s="203"/>
      <c r="H30" s="203"/>
      <c r="I30" s="203"/>
      <c r="J30" s="203"/>
      <c r="K30" s="203"/>
      <c r="L30" s="203"/>
      <c r="M30" s="203"/>
      <c r="N30" s="203"/>
      <c r="O30" s="277"/>
      <c r="P30" s="203"/>
      <c r="Q30" s="203"/>
      <c r="R30" s="121"/>
      <c r="S30" s="121"/>
      <c r="T30" s="121"/>
      <c r="U30" s="184"/>
    </row>
    <row r="31" spans="1:21">
      <c r="A31" s="184"/>
      <c r="B31" s="184"/>
      <c r="C31" s="184"/>
      <c r="D31" s="184"/>
      <c r="E31" s="184"/>
      <c r="F31" s="184"/>
      <c r="G31" s="184"/>
      <c r="H31" s="184"/>
      <c r="I31" s="184"/>
      <c r="J31" s="184"/>
      <c r="K31" s="184"/>
      <c r="L31" s="184"/>
      <c r="M31" s="184"/>
      <c r="N31" s="184"/>
      <c r="O31" s="184"/>
      <c r="P31" s="184"/>
      <c r="Q31" s="184"/>
      <c r="R31" s="184"/>
      <c r="S31" s="184"/>
      <c r="T31" s="184"/>
      <c r="U31" s="184"/>
    </row>
    <row r="32" spans="1:21" hidden="1">
      <c r="A32" s="184"/>
      <c r="B32" s="184"/>
      <c r="C32" s="184"/>
      <c r="D32" s="184"/>
      <c r="E32" s="184"/>
      <c r="F32" s="184"/>
      <c r="G32" s="184"/>
      <c r="H32" s="184"/>
      <c r="I32" s="184"/>
      <c r="J32" s="184"/>
      <c r="K32" s="184"/>
      <c r="L32" s="184"/>
      <c r="M32" s="184"/>
      <c r="N32" s="184"/>
      <c r="O32" s="184"/>
      <c r="P32" s="184"/>
      <c r="Q32" s="184"/>
      <c r="R32" s="184"/>
      <c r="S32" s="184"/>
      <c r="T32" s="184"/>
      <c r="U32" s="184"/>
    </row>
    <row r="33" spans="3:19" hidden="1">
      <c r="S33" s="6414">
        <v>0</v>
      </c>
    </row>
    <row r="34" spans="3:19" hidden="1">
      <c r="C34" s="1108"/>
      <c r="D34" s="1109"/>
      <c r="E34" s="1109"/>
      <c r="F34" s="1108"/>
      <c r="G34" s="1108"/>
      <c r="H34" s="1108"/>
      <c r="I34" s="1108"/>
      <c r="J34" s="1108"/>
      <c r="K34" s="1108"/>
      <c r="L34" s="1108"/>
      <c r="M34" s="1108"/>
      <c r="N34" s="1108"/>
      <c r="O34" s="1108"/>
      <c r="P34" s="1108"/>
      <c r="Q34" s="1108"/>
      <c r="S34" s="1827"/>
    </row>
    <row r="35" spans="3:19" hidden="1">
      <c r="C35" s="1110"/>
      <c r="D35" s="1111"/>
      <c r="E35" s="1111"/>
      <c r="F35" s="1110"/>
      <c r="G35" s="1110"/>
      <c r="H35" s="1110"/>
      <c r="I35" s="1110"/>
      <c r="J35" s="1110"/>
      <c r="K35" s="1110"/>
      <c r="L35" s="1110"/>
      <c r="M35" s="1110"/>
      <c r="N35" s="1110"/>
      <c r="O35" s="1110"/>
      <c r="P35" s="1110"/>
      <c r="Q35" s="1110"/>
      <c r="S35" s="6537">
        <f>SUMIF($F$25:$F$34,"TRUE",S24:S33)</f>
        <v>0</v>
      </c>
    </row>
    <row r="36" spans="3:19" ht="14.4" hidden="1" thickBot="1">
      <c r="S36" s="6541">
        <f>SUM(S24:S33)</f>
        <v>0</v>
      </c>
    </row>
    <row r="37" spans="3:19" hidden="1">
      <c r="S37" s="121"/>
    </row>
    <row r="38" spans="3:19" hidden="1">
      <c r="S38" s="6525" t="e">
        <f>#REF!+S35</f>
        <v>#REF!</v>
      </c>
    </row>
    <row r="39" spans="3:19" ht="14.4" hidden="1" thickBot="1">
      <c r="S39" s="6542" t="e">
        <f>#REF!+S36</f>
        <v>#REF!</v>
      </c>
    </row>
    <row r="44" spans="3:19" hidden="1">
      <c r="D44" s="113"/>
      <c r="E44" s="113"/>
      <c r="F44" s="1114"/>
      <c r="G44" s="1114"/>
      <c r="H44" s="1114"/>
    </row>
    <row r="45" spans="3:19"/>
    <row r="46" spans="3:19"/>
    <row r="47" spans="3:19" hidden="1">
      <c r="D47" s="102"/>
      <c r="E47" s="102"/>
    </row>
    <row r="48" spans="3:19"/>
    <row r="49"/>
    <row r="52"/>
  </sheetData>
  <sheetProtection formatCells="0" formatColumns="0" formatRows="0"/>
  <customSheetViews>
    <customSheetView guid="{F416BD5B-C3AD-4F61-AAB2-55950A9B7E72}">
      <selection activeCell="K15" sqref="K15"/>
      <pageMargins left="0" right="0" top="0" bottom="0" header="0" footer="0"/>
      <pageSetup paperSize="9" orientation="portrait" r:id="rId1"/>
    </customSheetView>
    <customSheetView guid="{E14211BF-3959-45CF-A937-AD36AACCEFAC}" showGridLines="0">
      <selection activeCell="A4" sqref="A4"/>
      <pageMargins left="0" right="0" top="0" bottom="0" header="0" footer="0"/>
      <pageSetup paperSize="9" orientation="portrait" r:id="rId2"/>
    </customSheetView>
    <customSheetView guid="{DD364770-73A1-4C6D-9516-629A57F0EB18}" showGridLines="0">
      <selection activeCell="A4" sqref="A4"/>
      <pageMargins left="0" right="0" top="0" bottom="0" header="0" footer="0"/>
      <pageSetup paperSize="9" orientation="portrait" r:id="rId3"/>
    </customSheetView>
    <customSheetView guid="{41E394DC-1FDD-4D1F-8620-137B7012DC10}" showGridLines="0">
      <selection activeCell="A4" sqref="A4"/>
      <pageMargins left="0" right="0" top="0" bottom="0" header="0" footer="0"/>
      <pageSetup paperSize="9" orientation="portrait" r:id="rId4"/>
    </customSheetView>
    <customSheetView guid="{CC70D5D3-3A1F-46AA-BDCE-F692C2C36BEE}">
      <selection activeCell="Q22" sqref="Q22"/>
      <pageMargins left="0" right="0" top="0" bottom="0" header="0" footer="0"/>
      <pageSetup paperSize="9" orientation="portrait" r:id="rId5"/>
    </customSheetView>
  </customSheetViews>
  <mergeCells count="5">
    <mergeCell ref="D3:I3"/>
    <mergeCell ref="C7:D12"/>
    <mergeCell ref="C13:D13"/>
    <mergeCell ref="E4:I4"/>
    <mergeCell ref="E5:I5"/>
  </mergeCells>
  <phoneticPr fontId="280" type="noConversion"/>
  <hyperlinks>
    <hyperlink ref="T2" location="Index!A1" display="Index" xr:uid="{3A19CA3A-B6C6-4D04-8879-34FF60E47AA3}"/>
  </hyperlinks>
  <pageMargins left="0.7" right="0.7" top="0.75" bottom="0.75" header="0.3" footer="0.3"/>
  <pageSetup paperSize="9" orientation="portrait"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3">
    <tabColor rgb="FF7030A0"/>
    <pageSetUpPr fitToPage="1"/>
  </sheetPr>
  <dimension ref="A1:W36"/>
  <sheetViews>
    <sheetView zoomScale="70" zoomScaleNormal="70" workbookViewId="0">
      <selection activeCell="I15" sqref="I15"/>
    </sheetView>
  </sheetViews>
  <sheetFormatPr defaultColWidth="0" defaultRowHeight="13.2" zeroHeight="1"/>
  <cols>
    <col min="1" max="1" width="2.6640625" style="99" customWidth="1"/>
    <col min="2" max="2" width="9.109375" style="99" customWidth="1"/>
    <col min="3" max="3" width="58.109375" style="99" customWidth="1"/>
    <col min="4" max="4" width="19.88671875" style="99" bestFit="1" customWidth="1"/>
    <col min="5" max="5" width="22.33203125" style="99" customWidth="1"/>
    <col min="6" max="6" width="20.44140625" style="99" customWidth="1"/>
    <col min="7" max="7" width="19.44140625" style="99" customWidth="1"/>
    <col min="8" max="8" width="5.33203125" style="99" customWidth="1"/>
    <col min="9" max="9" width="18.6640625" style="99" customWidth="1"/>
    <col min="10" max="10" width="5.33203125" style="99" customWidth="1"/>
    <col min="11" max="14" width="12.44140625" style="99" customWidth="1"/>
    <col min="15" max="15" width="17.109375" style="99" customWidth="1"/>
    <col min="16" max="16" width="12.44140625" style="99" customWidth="1"/>
    <col min="17" max="17" width="4" style="99" customWidth="1"/>
    <col min="18" max="18" width="20.33203125" style="99" customWidth="1"/>
    <col min="19" max="19" width="6" style="99" customWidth="1"/>
    <col min="20" max="20" width="4.33203125" style="99" customWidth="1"/>
    <col min="21" max="22" width="11.6640625" style="99" hidden="1" customWidth="1"/>
    <col min="23" max="23" width="0" style="99" hidden="1" customWidth="1"/>
    <col min="24" max="16384" width="9.109375" style="99" hidden="1"/>
  </cols>
  <sheetData>
    <row r="1" spans="1:20">
      <c r="A1" s="164"/>
      <c r="B1" s="164"/>
      <c r="C1" s="164"/>
      <c r="D1" s="164"/>
      <c r="E1" s="164"/>
      <c r="F1" s="164"/>
      <c r="G1" s="164"/>
      <c r="H1" s="164"/>
      <c r="I1" s="164"/>
      <c r="J1" s="164"/>
      <c r="K1" s="164"/>
      <c r="L1" s="164"/>
      <c r="M1" s="164"/>
      <c r="N1" s="164"/>
      <c r="O1" s="164"/>
      <c r="P1" s="164"/>
      <c r="Q1" s="164"/>
      <c r="R1" s="164"/>
      <c r="S1" s="164"/>
      <c r="T1" s="164"/>
    </row>
    <row r="2" spans="1:20" ht="13.8" thickBot="1">
      <c r="A2" s="164"/>
      <c r="B2" s="144" t="s">
        <v>259</v>
      </c>
      <c r="C2" s="121"/>
      <c r="D2" s="121"/>
      <c r="E2" s="121"/>
      <c r="F2" s="121"/>
      <c r="G2" s="121"/>
      <c r="H2" s="121"/>
      <c r="I2" s="121"/>
      <c r="J2" s="121"/>
      <c r="K2" s="121"/>
      <c r="L2" s="121"/>
      <c r="M2" s="121"/>
      <c r="N2" s="121"/>
      <c r="O2" s="121"/>
      <c r="P2" s="121"/>
      <c r="Q2" s="121"/>
      <c r="R2" s="121"/>
      <c r="S2" s="2204" t="s">
        <v>1</v>
      </c>
      <c r="T2" s="164"/>
    </row>
    <row r="3" spans="1:20" ht="16.2" thickBot="1">
      <c r="A3" s="164"/>
      <c r="B3" s="121"/>
      <c r="C3" s="8811" t="s">
        <v>3724</v>
      </c>
      <c r="D3" s="8812"/>
      <c r="E3" s="8812"/>
      <c r="F3" s="8813"/>
      <c r="G3" s="121"/>
      <c r="H3" s="121"/>
      <c r="I3" s="121"/>
      <c r="J3" s="121"/>
      <c r="K3" s="121"/>
      <c r="L3" s="121"/>
      <c r="M3" s="121"/>
      <c r="N3" s="121"/>
      <c r="O3" s="121"/>
      <c r="P3" s="121"/>
      <c r="Q3" s="121"/>
      <c r="R3" s="39"/>
      <c r="S3" s="121"/>
      <c r="T3" s="164"/>
    </row>
    <row r="4" spans="1:20" ht="15.6">
      <c r="A4" s="164"/>
      <c r="B4" s="121"/>
      <c r="C4" s="4439" t="s">
        <v>723</v>
      </c>
      <c r="D4" s="8341" t="str">
        <f>J!E4</f>
        <v>ABC Company</v>
      </c>
      <c r="E4" s="8342"/>
      <c r="F4" s="8343"/>
      <c r="G4" s="121"/>
      <c r="H4" s="121"/>
      <c r="I4" s="121"/>
      <c r="J4" s="121"/>
      <c r="K4" s="121"/>
      <c r="L4" s="121"/>
      <c r="M4" s="121"/>
      <c r="N4" s="121"/>
      <c r="O4" s="121"/>
      <c r="P4" s="121"/>
      <c r="Q4" s="121"/>
      <c r="R4" s="121"/>
      <c r="S4" s="121"/>
      <c r="T4" s="164"/>
    </row>
    <row r="5" spans="1:20" ht="16.2" thickBot="1">
      <c r="A5" s="164"/>
      <c r="B5" s="121"/>
      <c r="C5" s="4443" t="s">
        <v>724</v>
      </c>
      <c r="D5" s="8344" t="str">
        <f>J!E5</f>
        <v>31 December 202x</v>
      </c>
      <c r="E5" s="8345"/>
      <c r="F5" s="8346"/>
      <c r="G5" s="121"/>
      <c r="H5" s="121"/>
      <c r="I5" s="121"/>
      <c r="J5" s="121"/>
      <c r="K5" s="121"/>
      <c r="L5" s="121"/>
      <c r="M5" s="121"/>
      <c r="N5" s="121"/>
      <c r="O5" s="121"/>
      <c r="P5" s="121"/>
      <c r="Q5" s="121"/>
      <c r="R5" s="121"/>
      <c r="S5" s="121"/>
      <c r="T5" s="164"/>
    </row>
    <row r="6" spans="1:20" ht="13.8" thickBot="1">
      <c r="A6" s="164"/>
      <c r="B6" s="121"/>
      <c r="C6" s="214"/>
      <c r="D6" s="214"/>
      <c r="E6" s="214"/>
      <c r="F6" s="214"/>
      <c r="G6" s="214"/>
      <c r="H6" s="121"/>
      <c r="I6" s="121"/>
      <c r="J6" s="121"/>
      <c r="K6" s="121"/>
      <c r="L6" s="121"/>
      <c r="M6" s="121"/>
      <c r="N6" s="121"/>
      <c r="O6" s="121"/>
      <c r="P6" s="121"/>
      <c r="Q6" s="121"/>
      <c r="R6" s="121"/>
      <c r="S6" s="121"/>
      <c r="T6" s="164"/>
    </row>
    <row r="7" spans="1:20" ht="15" customHeight="1">
      <c r="A7" s="164"/>
      <c r="B7" s="121"/>
      <c r="C7" s="8519" t="s">
        <v>2924</v>
      </c>
      <c r="D7" s="8816" t="s">
        <v>3346</v>
      </c>
      <c r="E7" s="8816" t="s">
        <v>2748</v>
      </c>
      <c r="F7" s="8818" t="s">
        <v>2749</v>
      </c>
      <c r="G7" s="6089"/>
      <c r="H7" s="121"/>
      <c r="I7" s="5014" t="s">
        <v>3725</v>
      </c>
      <c r="J7" s="121"/>
      <c r="K7" s="8503" t="s">
        <v>898</v>
      </c>
      <c r="L7" s="8743"/>
      <c r="M7" s="8743"/>
      <c r="N7" s="8743"/>
      <c r="O7" s="8743"/>
      <c r="P7" s="8658"/>
      <c r="Q7" s="220"/>
      <c r="R7" s="5014" t="s">
        <v>2947</v>
      </c>
      <c r="S7" s="220"/>
      <c r="T7" s="164"/>
    </row>
    <row r="8" spans="1:20">
      <c r="A8" s="164"/>
      <c r="B8" s="121"/>
      <c r="C8" s="8814"/>
      <c r="D8" s="8507"/>
      <c r="E8" s="8507"/>
      <c r="F8" s="8819"/>
      <c r="G8" s="1776"/>
      <c r="H8" s="121"/>
      <c r="I8" s="5019" t="s">
        <v>3726</v>
      </c>
      <c r="J8" s="121"/>
      <c r="K8" s="5058"/>
      <c r="L8" s="155"/>
      <c r="M8" s="2014"/>
      <c r="N8" s="155"/>
      <c r="O8" s="2014"/>
      <c r="P8" s="1539" t="s">
        <v>3725</v>
      </c>
      <c r="Q8" s="220"/>
      <c r="R8" s="4773" t="s">
        <v>2948</v>
      </c>
      <c r="S8" s="220"/>
      <c r="T8" s="164"/>
    </row>
    <row r="9" spans="1:20">
      <c r="A9" s="164"/>
      <c r="B9" s="121"/>
      <c r="C9" s="8814"/>
      <c r="D9" s="8507"/>
      <c r="E9" s="8507"/>
      <c r="F9" s="8819"/>
      <c r="G9" s="1776" t="s">
        <v>1717</v>
      </c>
      <c r="H9" s="121"/>
      <c r="I9" s="5016" t="s">
        <v>2954</v>
      </c>
      <c r="J9" s="121"/>
      <c r="K9" s="6543" t="s">
        <v>2995</v>
      </c>
      <c r="L9" s="155" t="s">
        <v>2747</v>
      </c>
      <c r="M9" s="2014" t="s">
        <v>2808</v>
      </c>
      <c r="N9" s="1587" t="s">
        <v>2671</v>
      </c>
      <c r="O9" s="1608" t="s">
        <v>1717</v>
      </c>
      <c r="P9" s="1539" t="s">
        <v>3726</v>
      </c>
      <c r="Q9" s="121"/>
      <c r="R9" s="4773" t="s">
        <v>2952</v>
      </c>
      <c r="S9" s="121"/>
      <c r="T9" s="164"/>
    </row>
    <row r="10" spans="1:20">
      <c r="A10" s="164"/>
      <c r="B10" s="121"/>
      <c r="C10" s="8814"/>
      <c r="D10" s="8507"/>
      <c r="E10" s="8507"/>
      <c r="F10" s="8819"/>
      <c r="G10" s="1776" t="s">
        <v>1723</v>
      </c>
      <c r="H10" s="121"/>
      <c r="I10" s="5019" t="s">
        <v>2959</v>
      </c>
      <c r="J10" s="121"/>
      <c r="K10" s="5058"/>
      <c r="L10" s="155" t="s">
        <v>1723</v>
      </c>
      <c r="M10" s="2014" t="s">
        <v>1723</v>
      </c>
      <c r="N10" s="1590" t="s">
        <v>1723</v>
      </c>
      <c r="O10" s="1608" t="s">
        <v>1723</v>
      </c>
      <c r="P10" s="2578" t="s">
        <v>2954</v>
      </c>
      <c r="Q10" s="121"/>
      <c r="R10" s="5016">
        <v>43100</v>
      </c>
      <c r="S10" s="121"/>
      <c r="T10" s="164"/>
    </row>
    <row r="11" spans="1:20" ht="13.8" thickBot="1">
      <c r="A11" s="164"/>
      <c r="B11" s="121"/>
      <c r="C11" s="8815"/>
      <c r="D11" s="8817"/>
      <c r="E11" s="8817"/>
      <c r="F11" s="8820"/>
      <c r="G11" s="6544" t="s">
        <v>3307</v>
      </c>
      <c r="H11" s="121"/>
      <c r="I11" s="5019"/>
      <c r="J11" s="121"/>
      <c r="K11" s="6545"/>
      <c r="L11" s="155"/>
      <c r="M11" s="5997"/>
      <c r="N11" s="155"/>
      <c r="O11" s="6546" t="s">
        <v>3598</v>
      </c>
      <c r="P11" s="1539" t="s">
        <v>2959</v>
      </c>
      <c r="Q11" s="121"/>
      <c r="R11" s="5019" t="s">
        <v>2959</v>
      </c>
      <c r="S11" s="121"/>
      <c r="T11" s="164"/>
    </row>
    <row r="12" spans="1:20">
      <c r="A12" s="164"/>
      <c r="B12" s="121"/>
      <c r="C12" s="5737" t="s">
        <v>734</v>
      </c>
      <c r="D12" s="6547" t="s">
        <v>735</v>
      </c>
      <c r="E12" s="6547" t="s">
        <v>736</v>
      </c>
      <c r="F12" s="6547" t="s">
        <v>1249</v>
      </c>
      <c r="G12" s="6548" t="s">
        <v>738</v>
      </c>
      <c r="H12" s="121"/>
      <c r="I12" s="2486" t="s">
        <v>1546</v>
      </c>
      <c r="J12" s="121"/>
      <c r="K12" s="6549" t="s">
        <v>1547</v>
      </c>
      <c r="L12" s="6550" t="s">
        <v>1548</v>
      </c>
      <c r="M12" s="6550" t="s">
        <v>1549</v>
      </c>
      <c r="N12" s="6550" t="s">
        <v>1550</v>
      </c>
      <c r="O12" s="6550" t="s">
        <v>1551</v>
      </c>
      <c r="P12" s="6548" t="s">
        <v>1552</v>
      </c>
      <c r="Q12" s="121"/>
      <c r="R12" s="2486" t="s">
        <v>1553</v>
      </c>
      <c r="S12" s="121"/>
      <c r="T12" s="164"/>
    </row>
    <row r="13" spans="1:20">
      <c r="A13" s="164"/>
      <c r="B13" s="121"/>
      <c r="C13" s="6551" t="s">
        <v>3727</v>
      </c>
      <c r="D13" s="6552">
        <f>U.2!O37</f>
        <v>0</v>
      </c>
      <c r="E13" s="6552">
        <f>U.2!P37</f>
        <v>0</v>
      </c>
      <c r="F13" s="6552">
        <f>U.2!Q37</f>
        <v>0</v>
      </c>
      <c r="G13" s="6553">
        <f>D13+E13-F13</f>
        <v>0</v>
      </c>
      <c r="H13" s="121"/>
      <c r="I13" s="6554"/>
      <c r="J13" s="121"/>
      <c r="K13" s="6555">
        <f>U.2!T37</f>
        <v>0</v>
      </c>
      <c r="L13" s="6552">
        <f>U.2!U37</f>
        <v>0</v>
      </c>
      <c r="M13" s="6552">
        <f>U.2!V37</f>
        <v>0</v>
      </c>
      <c r="N13" s="6552">
        <f>U.2!W37</f>
        <v>0</v>
      </c>
      <c r="O13" s="6556">
        <f>L13+M13-N13</f>
        <v>0</v>
      </c>
      <c r="P13" s="6557">
        <f>U.2!Y37</f>
        <v>0</v>
      </c>
      <c r="Q13" s="121"/>
      <c r="R13" s="6558">
        <f>U.2!AA37</f>
        <v>0</v>
      </c>
      <c r="S13" s="121"/>
      <c r="T13" s="164"/>
    </row>
    <row r="14" spans="1:20">
      <c r="A14" s="164"/>
      <c r="B14" s="121"/>
      <c r="C14" s="6551" t="s">
        <v>3728</v>
      </c>
      <c r="D14" s="6552">
        <f>U.2!O38</f>
        <v>0</v>
      </c>
      <c r="E14" s="6552">
        <f>U.2!P38</f>
        <v>0</v>
      </c>
      <c r="F14" s="6552">
        <f>U.2!Q38</f>
        <v>0</v>
      </c>
      <c r="G14" s="6553">
        <f>D14+E14-F14</f>
        <v>0</v>
      </c>
      <c r="H14" s="121"/>
      <c r="I14" s="6554"/>
      <c r="J14" s="121"/>
      <c r="K14" s="6555">
        <f>U.2!T38</f>
        <v>0</v>
      </c>
      <c r="L14" s="6552">
        <f>U.2!U38</f>
        <v>0</v>
      </c>
      <c r="M14" s="6552">
        <f>U.2!V38</f>
        <v>0</v>
      </c>
      <c r="N14" s="6552">
        <f>U.2!W38</f>
        <v>0</v>
      </c>
      <c r="O14" s="6556">
        <f>L14+M14-N14</f>
        <v>0</v>
      </c>
      <c r="P14" s="6557">
        <f>U.2!Y38</f>
        <v>0</v>
      </c>
      <c r="Q14" s="121"/>
      <c r="R14" s="6558">
        <f>U.2!AA38</f>
        <v>0</v>
      </c>
      <c r="S14" s="121"/>
      <c r="T14" s="164"/>
    </row>
    <row r="15" spans="1:20">
      <c r="A15" s="164"/>
      <c r="B15" s="121"/>
      <c r="C15" s="6551" t="s">
        <v>3729</v>
      </c>
      <c r="D15" s="6552">
        <f>U.3!T63</f>
        <v>0</v>
      </c>
      <c r="E15" s="6552">
        <f>U.3!U63</f>
        <v>0</v>
      </c>
      <c r="F15" s="6552">
        <f>U.3!V63</f>
        <v>0</v>
      </c>
      <c r="G15" s="6553">
        <f t="shared" ref="G15:G26" si="0">D15+E15-F15</f>
        <v>0</v>
      </c>
      <c r="H15" s="121"/>
      <c r="I15" s="6559">
        <f>U.3!Y63</f>
        <v>0</v>
      </c>
      <c r="J15" s="121"/>
      <c r="K15" s="6555">
        <f>U.3!AA63</f>
        <v>0</v>
      </c>
      <c r="L15" s="6552">
        <f>U.3!AB63</f>
        <v>0</v>
      </c>
      <c r="M15" s="6552">
        <f>U.3!AC63</f>
        <v>0</v>
      </c>
      <c r="N15" s="6552">
        <f>U.3!AD63</f>
        <v>0</v>
      </c>
      <c r="O15" s="6556">
        <f t="shared" ref="O15:O26" si="1">L15+M15-N15</f>
        <v>0</v>
      </c>
      <c r="P15" s="6557">
        <f>U.3!AF63</f>
        <v>0</v>
      </c>
      <c r="Q15" s="121"/>
      <c r="R15" s="6558">
        <f>U.3!AH63</f>
        <v>0</v>
      </c>
      <c r="S15" s="121"/>
      <c r="T15" s="164"/>
    </row>
    <row r="16" spans="1:20">
      <c r="A16" s="164"/>
      <c r="B16" s="121"/>
      <c r="C16" s="6551" t="s">
        <v>880</v>
      </c>
      <c r="D16" s="6552">
        <f>U.3!T64</f>
        <v>0</v>
      </c>
      <c r="E16" s="6552">
        <f>U.3!U64</f>
        <v>0</v>
      </c>
      <c r="F16" s="6552">
        <f>U.3!V64</f>
        <v>0</v>
      </c>
      <c r="G16" s="6553">
        <f t="shared" si="0"/>
        <v>0</v>
      </c>
      <c r="H16" s="121"/>
      <c r="I16" s="6559">
        <f>U.3!Y64</f>
        <v>0</v>
      </c>
      <c r="J16" s="121"/>
      <c r="K16" s="6555">
        <f>U.3!AA64</f>
        <v>0</v>
      </c>
      <c r="L16" s="6552">
        <f>U.3!AB64</f>
        <v>0</v>
      </c>
      <c r="M16" s="6552">
        <f>U.3!AC64</f>
        <v>0</v>
      </c>
      <c r="N16" s="6552">
        <f>U.3!AD64</f>
        <v>0</v>
      </c>
      <c r="O16" s="6556">
        <f t="shared" si="1"/>
        <v>0</v>
      </c>
      <c r="P16" s="6557">
        <f>U.3!AF64</f>
        <v>0</v>
      </c>
      <c r="Q16" s="121"/>
      <c r="R16" s="6558">
        <f>U.3!AH64</f>
        <v>0</v>
      </c>
      <c r="S16" s="121"/>
      <c r="T16" s="164"/>
    </row>
    <row r="17" spans="1:23" s="1159" customFormat="1">
      <c r="A17" s="164"/>
      <c r="B17" s="121"/>
      <c r="C17" s="6551" t="s">
        <v>3730</v>
      </c>
      <c r="D17" s="6552">
        <v>0</v>
      </c>
      <c r="E17" s="6552">
        <v>0</v>
      </c>
      <c r="F17" s="6552">
        <v>0</v>
      </c>
      <c r="G17" s="6553">
        <f>D17+E17-F17</f>
        <v>0</v>
      </c>
      <c r="H17" s="121"/>
      <c r="I17" s="6559">
        <v>0</v>
      </c>
      <c r="J17" s="121"/>
      <c r="K17" s="6555">
        <f>L17</f>
        <v>0</v>
      </c>
      <c r="L17" s="6552">
        <v>0</v>
      </c>
      <c r="M17" s="6552">
        <v>0</v>
      </c>
      <c r="N17" s="6552">
        <v>0</v>
      </c>
      <c r="O17" s="6556">
        <f t="shared" si="1"/>
        <v>0</v>
      </c>
      <c r="P17" s="6557">
        <v>0</v>
      </c>
      <c r="Q17" s="121"/>
      <c r="R17" s="6558">
        <v>0</v>
      </c>
      <c r="S17" s="121"/>
      <c r="T17" s="164"/>
    </row>
    <row r="18" spans="1:23" s="1159" customFormat="1">
      <c r="A18" s="164"/>
      <c r="B18" s="121"/>
      <c r="C18" s="6551" t="s">
        <v>883</v>
      </c>
      <c r="D18" s="6552">
        <f>U.1!E46</f>
        <v>0</v>
      </c>
      <c r="E18" s="6552">
        <f>U.1!E55</f>
        <v>0</v>
      </c>
      <c r="F18" s="6552">
        <f>U.1!E56</f>
        <v>0</v>
      </c>
      <c r="G18" s="6553">
        <f t="shared" si="0"/>
        <v>0</v>
      </c>
      <c r="H18" s="121"/>
      <c r="I18" s="6559">
        <f>U.1!E52</f>
        <v>0</v>
      </c>
      <c r="J18" s="121"/>
      <c r="K18" s="6555">
        <f>L18</f>
        <v>0</v>
      </c>
      <c r="L18" s="6552">
        <f>U.1!E65</f>
        <v>0</v>
      </c>
      <c r="M18" s="6552">
        <f>U.1!E74</f>
        <v>0</v>
      </c>
      <c r="N18" s="6552">
        <f>U.1!E75</f>
        <v>0</v>
      </c>
      <c r="O18" s="6556">
        <f t="shared" si="1"/>
        <v>0</v>
      </c>
      <c r="P18" s="6557">
        <f>U.1!E71</f>
        <v>0</v>
      </c>
      <c r="Q18" s="121"/>
      <c r="R18" s="6558">
        <f>U.1!E53+U.1!E72</f>
        <v>0</v>
      </c>
      <c r="S18" s="121"/>
      <c r="T18" s="164"/>
    </row>
    <row r="19" spans="1:23">
      <c r="A19" s="164"/>
      <c r="B19" s="121"/>
      <c r="C19" s="6551" t="s">
        <v>3731</v>
      </c>
      <c r="D19" s="6552">
        <f>U.4!I72</f>
        <v>0</v>
      </c>
      <c r="E19" s="6552">
        <f>U.4!J72</f>
        <v>0</v>
      </c>
      <c r="F19" s="6552">
        <f>U.4!K72</f>
        <v>0</v>
      </c>
      <c r="G19" s="6553">
        <f t="shared" si="0"/>
        <v>0</v>
      </c>
      <c r="H19" s="121"/>
      <c r="I19" s="6559">
        <f>U.4!P72</f>
        <v>0</v>
      </c>
      <c r="J19" s="121"/>
      <c r="K19" s="6555">
        <f>U.4!R72</f>
        <v>0</v>
      </c>
      <c r="L19" s="6552">
        <f>U.4!S72</f>
        <v>0</v>
      </c>
      <c r="M19" s="6552">
        <f>U.4!T72</f>
        <v>0</v>
      </c>
      <c r="N19" s="6552">
        <f>U.4!U72</f>
        <v>0</v>
      </c>
      <c r="O19" s="6556">
        <f t="shared" si="1"/>
        <v>0</v>
      </c>
      <c r="P19" s="6557">
        <f>U.4!W72</f>
        <v>0</v>
      </c>
      <c r="Q19" s="121"/>
      <c r="R19" s="6558">
        <f>U.4!Y72</f>
        <v>0</v>
      </c>
      <c r="S19" s="121"/>
      <c r="T19" s="164"/>
    </row>
    <row r="20" spans="1:23">
      <c r="A20" s="164"/>
      <c r="B20" s="121"/>
      <c r="C20" s="6551" t="s">
        <v>886</v>
      </c>
      <c r="D20" s="6552">
        <f>U.4!I73</f>
        <v>0</v>
      </c>
      <c r="E20" s="6552">
        <f>U.4!J73</f>
        <v>0</v>
      </c>
      <c r="F20" s="6552">
        <f>U.4!K73</f>
        <v>0</v>
      </c>
      <c r="G20" s="6553">
        <f t="shared" si="0"/>
        <v>0</v>
      </c>
      <c r="H20" s="121"/>
      <c r="I20" s="6559">
        <f>U.4!P73</f>
        <v>0</v>
      </c>
      <c r="J20" s="121"/>
      <c r="K20" s="6555">
        <f>U.4!R73</f>
        <v>0</v>
      </c>
      <c r="L20" s="6552">
        <f>U.4!S73</f>
        <v>0</v>
      </c>
      <c r="M20" s="6552">
        <f>U.4!T73</f>
        <v>0</v>
      </c>
      <c r="N20" s="6552">
        <f>U.4!U73</f>
        <v>0</v>
      </c>
      <c r="O20" s="6556">
        <f t="shared" si="1"/>
        <v>0</v>
      </c>
      <c r="P20" s="6557">
        <f>U.4!W73</f>
        <v>0</v>
      </c>
      <c r="Q20" s="121"/>
      <c r="R20" s="6558">
        <f>U.4!Y73</f>
        <v>0</v>
      </c>
      <c r="S20" s="121"/>
      <c r="T20" s="164"/>
    </row>
    <row r="21" spans="1:23" s="1159" customFormat="1">
      <c r="A21" s="164"/>
      <c r="B21" s="121"/>
      <c r="C21" s="6551" t="s">
        <v>3732</v>
      </c>
      <c r="D21" s="6552">
        <v>0</v>
      </c>
      <c r="E21" s="6552">
        <v>0</v>
      </c>
      <c r="F21" s="6552">
        <v>0</v>
      </c>
      <c r="G21" s="6553">
        <f>D21+E21-F21</f>
        <v>0</v>
      </c>
      <c r="H21" s="121"/>
      <c r="I21" s="6559">
        <v>0</v>
      </c>
      <c r="J21" s="121"/>
      <c r="K21" s="6555">
        <v>0</v>
      </c>
      <c r="L21" s="6552">
        <f>K21</f>
        <v>0</v>
      </c>
      <c r="M21" s="6552">
        <v>0</v>
      </c>
      <c r="N21" s="6552">
        <v>0</v>
      </c>
      <c r="O21" s="6556">
        <f>L21+M21-N21</f>
        <v>0</v>
      </c>
      <c r="P21" s="6557">
        <v>0</v>
      </c>
      <c r="Q21" s="121"/>
      <c r="R21" s="6558">
        <v>0</v>
      </c>
      <c r="S21" s="121"/>
      <c r="T21" s="164"/>
    </row>
    <row r="22" spans="1:23" s="1159" customFormat="1">
      <c r="A22" s="164"/>
      <c r="B22" s="121"/>
      <c r="C22" s="6551" t="s">
        <v>889</v>
      </c>
      <c r="D22" s="6552">
        <f>U.1!F46</f>
        <v>0</v>
      </c>
      <c r="E22" s="6552">
        <f>U.1!F55</f>
        <v>0</v>
      </c>
      <c r="F22" s="6552">
        <f>U.1!F56</f>
        <v>0</v>
      </c>
      <c r="G22" s="6553">
        <f>D22+E22-F22</f>
        <v>0</v>
      </c>
      <c r="H22" s="121"/>
      <c r="I22" s="6559">
        <f>U.1!F52</f>
        <v>0</v>
      </c>
      <c r="J22" s="121"/>
      <c r="K22" s="6555">
        <f>L22</f>
        <v>0</v>
      </c>
      <c r="L22" s="6552">
        <f>U.1!F65</f>
        <v>0</v>
      </c>
      <c r="M22" s="6552">
        <f>U.1!F74</f>
        <v>0</v>
      </c>
      <c r="N22" s="6552">
        <f>U.1!F75</f>
        <v>0</v>
      </c>
      <c r="O22" s="6556">
        <f t="shared" si="1"/>
        <v>0</v>
      </c>
      <c r="P22" s="6557">
        <f>U.1!F71</f>
        <v>0</v>
      </c>
      <c r="Q22" s="121"/>
      <c r="R22" s="6558">
        <f>U.1!F53+U.1!F72</f>
        <v>0</v>
      </c>
      <c r="S22" s="121"/>
      <c r="T22" s="164"/>
    </row>
    <row r="23" spans="1:23" s="1159" customFormat="1">
      <c r="A23" s="164"/>
      <c r="B23" s="121"/>
      <c r="C23" s="6551" t="s">
        <v>3733</v>
      </c>
      <c r="D23" s="6552">
        <v>0</v>
      </c>
      <c r="E23" s="6552">
        <v>0</v>
      </c>
      <c r="F23" s="6552">
        <v>0</v>
      </c>
      <c r="G23" s="6553">
        <f>D23+E23-F23</f>
        <v>0</v>
      </c>
      <c r="H23" s="121"/>
      <c r="I23" s="6559">
        <v>0</v>
      </c>
      <c r="J23" s="121"/>
      <c r="K23" s="6555">
        <v>0</v>
      </c>
      <c r="L23" s="6552">
        <f>K23</f>
        <v>0</v>
      </c>
      <c r="M23" s="6552">
        <v>0</v>
      </c>
      <c r="N23" s="6552">
        <v>0</v>
      </c>
      <c r="O23" s="6556">
        <f>L23+M23-N23</f>
        <v>0</v>
      </c>
      <c r="P23" s="6557">
        <v>0</v>
      </c>
      <c r="Q23" s="121"/>
      <c r="R23" s="6558">
        <v>0</v>
      </c>
      <c r="S23" s="121"/>
      <c r="T23" s="164"/>
    </row>
    <row r="24" spans="1:23" s="1159" customFormat="1">
      <c r="A24" s="164"/>
      <c r="B24" s="121"/>
      <c r="C24" s="6551" t="s">
        <v>892</v>
      </c>
      <c r="D24" s="6552">
        <f>U.1!G46</f>
        <v>0</v>
      </c>
      <c r="E24" s="6552">
        <f>U.1!G55</f>
        <v>0</v>
      </c>
      <c r="F24" s="6552">
        <f>U.1!G56</f>
        <v>0</v>
      </c>
      <c r="G24" s="6553">
        <f t="shared" si="0"/>
        <v>0</v>
      </c>
      <c r="H24" s="121"/>
      <c r="I24" s="6559">
        <f>U.1!G52</f>
        <v>0</v>
      </c>
      <c r="J24" s="121"/>
      <c r="K24" s="6555">
        <f>L24</f>
        <v>0</v>
      </c>
      <c r="L24" s="6552">
        <f>U.1!G65</f>
        <v>0</v>
      </c>
      <c r="M24" s="6552">
        <f>U.1!G74</f>
        <v>0</v>
      </c>
      <c r="N24" s="6552">
        <f>U.1!G75</f>
        <v>0</v>
      </c>
      <c r="O24" s="6556">
        <f t="shared" si="1"/>
        <v>0</v>
      </c>
      <c r="P24" s="6557">
        <f>U.1!G75</f>
        <v>0</v>
      </c>
      <c r="Q24" s="121"/>
      <c r="R24" s="6558">
        <f>U.1!G53+U.1!G72</f>
        <v>0</v>
      </c>
      <c r="S24" s="121"/>
      <c r="T24" s="164"/>
    </row>
    <row r="25" spans="1:23" s="1159" customFormat="1">
      <c r="A25" s="164"/>
      <c r="B25" s="121"/>
      <c r="C25" s="6551" t="s">
        <v>3734</v>
      </c>
      <c r="D25" s="6552">
        <v>0</v>
      </c>
      <c r="E25" s="6552">
        <v>0</v>
      </c>
      <c r="F25" s="6552">
        <v>0</v>
      </c>
      <c r="G25" s="6553">
        <f>D25+E25-F25</f>
        <v>0</v>
      </c>
      <c r="H25" s="121"/>
      <c r="I25" s="6559">
        <v>0</v>
      </c>
      <c r="J25" s="121"/>
      <c r="K25" s="6555">
        <v>0</v>
      </c>
      <c r="L25" s="6552">
        <f>K25</f>
        <v>0</v>
      </c>
      <c r="M25" s="6552">
        <v>0</v>
      </c>
      <c r="N25" s="6552">
        <v>0</v>
      </c>
      <c r="O25" s="6556">
        <f>L25+M25-N25</f>
        <v>0</v>
      </c>
      <c r="P25" s="6557">
        <v>0</v>
      </c>
      <c r="Q25" s="121"/>
      <c r="R25" s="6558">
        <v>0</v>
      </c>
      <c r="S25" s="121"/>
      <c r="T25" s="164"/>
    </row>
    <row r="26" spans="1:23" s="1159" customFormat="1" ht="13.8" thickBot="1">
      <c r="A26" s="164"/>
      <c r="B26" s="121"/>
      <c r="C26" s="6560" t="s">
        <v>895</v>
      </c>
      <c r="D26" s="6561">
        <f>U.1!H46</f>
        <v>0</v>
      </c>
      <c r="E26" s="6552">
        <f>U.1!H55</f>
        <v>0</v>
      </c>
      <c r="F26" s="6561">
        <f>U.1!H56</f>
        <v>0</v>
      </c>
      <c r="G26" s="6562">
        <f t="shared" si="0"/>
        <v>0</v>
      </c>
      <c r="H26" s="121"/>
      <c r="I26" s="1398">
        <f>U.1!H52</f>
        <v>0</v>
      </c>
      <c r="J26" s="121"/>
      <c r="K26" s="6563">
        <f>L26</f>
        <v>0</v>
      </c>
      <c r="L26" s="6561">
        <f>U.1!H65</f>
        <v>0</v>
      </c>
      <c r="M26" s="6561">
        <f>U.1!H74</f>
        <v>0</v>
      </c>
      <c r="N26" s="6561">
        <f>U.1!H75</f>
        <v>0</v>
      </c>
      <c r="O26" s="6564">
        <f t="shared" si="1"/>
        <v>0</v>
      </c>
      <c r="P26" s="6565">
        <f>U.1!H75</f>
        <v>0</v>
      </c>
      <c r="Q26" s="121"/>
      <c r="R26" s="1399">
        <f>U.1!H53+U.1!H72</f>
        <v>0</v>
      </c>
      <c r="S26" s="121"/>
      <c r="T26" s="164"/>
    </row>
    <row r="27" spans="1:23" ht="13.8" thickBot="1">
      <c r="A27" s="164"/>
      <c r="B27" s="342"/>
      <c r="C27" s="342"/>
      <c r="D27" s="342"/>
      <c r="E27" s="342"/>
      <c r="F27" s="342"/>
      <c r="G27" s="342"/>
      <c r="H27" s="121"/>
      <c r="I27" s="709"/>
      <c r="J27" s="121"/>
      <c r="K27" s="709"/>
      <c r="L27" s="709"/>
      <c r="M27" s="709"/>
      <c r="N27" s="709"/>
      <c r="O27" s="709"/>
      <c r="P27" s="709"/>
      <c r="Q27" s="121"/>
      <c r="R27" s="121"/>
      <c r="S27" s="121"/>
      <c r="T27" s="164"/>
    </row>
    <row r="28" spans="1:23" s="101" customFormat="1">
      <c r="A28" s="178"/>
      <c r="B28" s="160"/>
      <c r="C28" s="5155" t="s">
        <v>3044</v>
      </c>
      <c r="D28" s="6566">
        <f>D13+D15+D17+D19+D21+D23+D25</f>
        <v>0</v>
      </c>
      <c r="E28" s="6566">
        <f t="shared" ref="D28:G29" si="2">E13+E15+E17+E19+E21+E23+E25</f>
        <v>0</v>
      </c>
      <c r="F28" s="6566">
        <f t="shared" si="2"/>
        <v>0</v>
      </c>
      <c r="G28" s="6567">
        <f t="shared" si="2"/>
        <v>0</v>
      </c>
      <c r="H28" s="160"/>
      <c r="I28" s="6568">
        <f>I13+I15+I17+I19+I21+I23+I25</f>
        <v>0</v>
      </c>
      <c r="J28" s="160"/>
      <c r="K28" s="6569">
        <f t="shared" ref="K28:P28" si="3">K13+K15+K17+K19+K21+K23+K25</f>
        <v>0</v>
      </c>
      <c r="L28" s="6566">
        <f t="shared" si="3"/>
        <v>0</v>
      </c>
      <c r="M28" s="6566">
        <f t="shared" si="3"/>
        <v>0</v>
      </c>
      <c r="N28" s="6566">
        <f t="shared" si="3"/>
        <v>0</v>
      </c>
      <c r="O28" s="6566">
        <f t="shared" si="3"/>
        <v>0</v>
      </c>
      <c r="P28" s="6567">
        <f t="shared" si="3"/>
        <v>0</v>
      </c>
      <c r="Q28" s="160"/>
      <c r="R28" s="6568">
        <f>R13+R15+R17+R19+R21+R23+R25</f>
        <v>0</v>
      </c>
      <c r="S28" s="121"/>
      <c r="T28" s="164"/>
      <c r="U28" s="99"/>
      <c r="V28" s="99"/>
      <c r="W28" s="99"/>
    </row>
    <row r="29" spans="1:23" s="101" customFormat="1" ht="13.8" thickBot="1">
      <c r="A29" s="178"/>
      <c r="B29" s="160"/>
      <c r="C29" s="6479" t="s">
        <v>2804</v>
      </c>
      <c r="D29" s="6564">
        <f t="shared" si="2"/>
        <v>0</v>
      </c>
      <c r="E29" s="6564">
        <f t="shared" si="2"/>
        <v>0</v>
      </c>
      <c r="F29" s="6564">
        <f t="shared" si="2"/>
        <v>0</v>
      </c>
      <c r="G29" s="6562">
        <f t="shared" si="2"/>
        <v>0</v>
      </c>
      <c r="H29" s="160"/>
      <c r="I29" s="1400">
        <f>I14+I16+I18+I20+I22+I24+I26</f>
        <v>0</v>
      </c>
      <c r="J29" s="160"/>
      <c r="K29" s="6570">
        <f t="shared" ref="K29:P29" si="4">K14+K16+K18+K20+K22+K24+K26</f>
        <v>0</v>
      </c>
      <c r="L29" s="6564">
        <f t="shared" si="4"/>
        <v>0</v>
      </c>
      <c r="M29" s="6564">
        <f t="shared" si="4"/>
        <v>0</v>
      </c>
      <c r="N29" s="6564">
        <f t="shared" si="4"/>
        <v>0</v>
      </c>
      <c r="O29" s="6564">
        <f t="shared" si="4"/>
        <v>0</v>
      </c>
      <c r="P29" s="6562">
        <f t="shared" si="4"/>
        <v>0</v>
      </c>
      <c r="Q29" s="160"/>
      <c r="R29" s="1400">
        <f>R14+R16+R18+R20+R22+R24+R26</f>
        <v>0</v>
      </c>
      <c r="S29" s="160"/>
      <c r="T29" s="164"/>
      <c r="U29" s="99"/>
      <c r="V29" s="99"/>
      <c r="W29" s="99"/>
    </row>
    <row r="30" spans="1:23">
      <c r="A30" s="164"/>
      <c r="B30" s="121"/>
      <c r="C30" s="217"/>
      <c r="D30" s="342"/>
      <c r="E30" s="342"/>
      <c r="F30" s="342"/>
      <c r="G30" s="342"/>
      <c r="H30" s="121"/>
      <c r="I30" s="121"/>
      <c r="J30" s="121"/>
      <c r="K30" s="121"/>
      <c r="L30" s="121"/>
      <c r="M30" s="121"/>
      <c r="N30" s="121"/>
      <c r="O30" s="121"/>
      <c r="P30" s="121"/>
      <c r="Q30" s="121"/>
      <c r="R30" s="121"/>
      <c r="S30" s="121"/>
      <c r="T30" s="164"/>
    </row>
    <row r="31" spans="1:23">
      <c r="A31" s="164"/>
      <c r="B31" s="121"/>
      <c r="C31" s="217"/>
      <c r="D31" s="121"/>
      <c r="E31" s="121"/>
      <c r="F31" s="121"/>
      <c r="G31" s="121"/>
      <c r="H31" s="121"/>
      <c r="I31" s="121"/>
      <c r="J31" s="121"/>
      <c r="K31" s="121"/>
      <c r="L31" s="121"/>
      <c r="M31" s="121"/>
      <c r="N31" s="121"/>
      <c r="O31" s="121"/>
      <c r="P31" s="121"/>
      <c r="Q31" s="121"/>
      <c r="R31" s="685"/>
      <c r="S31" s="121"/>
      <c r="T31" s="164"/>
    </row>
    <row r="32" spans="1:23">
      <c r="A32" s="164"/>
      <c r="B32" s="121"/>
      <c r="C32" s="121"/>
      <c r="D32" s="121"/>
      <c r="E32" s="37"/>
      <c r="F32" s="160"/>
      <c r="G32" s="160"/>
      <c r="H32" s="160"/>
      <c r="I32" s="160"/>
      <c r="J32" s="160"/>
      <c r="K32" s="160"/>
      <c r="L32" s="160"/>
      <c r="M32" s="160"/>
      <c r="N32" s="160"/>
      <c r="O32" s="160"/>
      <c r="P32" s="160"/>
      <c r="Q32" s="121"/>
      <c r="R32" s="121"/>
      <c r="S32" s="121"/>
      <c r="T32" s="164"/>
    </row>
    <row r="33" spans="1:20">
      <c r="A33" s="164"/>
      <c r="B33" s="164"/>
      <c r="C33" s="164"/>
      <c r="D33" s="164"/>
      <c r="E33" s="175"/>
      <c r="F33" s="178"/>
      <c r="G33" s="178"/>
      <c r="H33" s="178"/>
      <c r="I33" s="178"/>
      <c r="J33" s="178"/>
      <c r="K33" s="178"/>
      <c r="L33" s="178"/>
      <c r="M33" s="178"/>
      <c r="N33" s="178"/>
      <c r="O33" s="178"/>
      <c r="P33" s="178"/>
      <c r="Q33" s="164"/>
      <c r="R33" s="164"/>
      <c r="S33" s="164"/>
      <c r="T33" s="164"/>
    </row>
    <row r="34" spans="1:20" hidden="1">
      <c r="A34" s="164"/>
      <c r="B34" s="164"/>
      <c r="C34" s="164"/>
      <c r="D34" s="164"/>
      <c r="E34" s="175"/>
      <c r="F34" s="178"/>
      <c r="G34" s="178"/>
      <c r="H34" s="178"/>
      <c r="I34" s="178"/>
      <c r="J34" s="178"/>
      <c r="K34" s="178"/>
      <c r="L34" s="178"/>
      <c r="M34" s="178"/>
      <c r="N34" s="178"/>
      <c r="O34" s="178"/>
      <c r="P34" s="178"/>
      <c r="Q34" s="164"/>
      <c r="R34" s="164"/>
      <c r="S34" s="164"/>
      <c r="T34" s="164"/>
    </row>
    <row r="35" spans="1:20" hidden="1">
      <c r="E35" s="101"/>
      <c r="F35" s="101"/>
      <c r="G35" s="101"/>
      <c r="H35" s="101"/>
      <c r="I35" s="101"/>
      <c r="J35" s="101"/>
      <c r="K35" s="101"/>
      <c r="L35" s="101"/>
      <c r="M35" s="101"/>
      <c r="N35" s="101"/>
      <c r="O35" s="101"/>
      <c r="P35" s="101"/>
    </row>
    <row r="36" spans="1:20" hidden="1">
      <c r="E36" s="101"/>
      <c r="F36" s="101"/>
      <c r="G36" s="101"/>
      <c r="H36" s="101"/>
      <c r="I36" s="101"/>
      <c r="J36" s="101"/>
      <c r="K36" s="101"/>
      <c r="L36" s="101"/>
      <c r="M36" s="101"/>
      <c r="N36" s="101"/>
      <c r="O36" s="101"/>
      <c r="P36" s="101"/>
    </row>
  </sheetData>
  <sheetProtection formatCells="0" formatColumns="0" formatRows="0"/>
  <customSheetViews>
    <customSheetView guid="{CC70D5D3-3A1F-46AA-BDCE-F692C2C36BEE}" scale="96" fitToPage="1">
      <pane xSplit="3" ySplit="12" topLeftCell="F13" activePane="bottomRight" state="frozen"/>
      <selection pane="bottomRight" activeCell="R31" sqref="R31"/>
      <pageMargins left="0" right="0" top="0" bottom="0" header="0" footer="0"/>
      <pageSetup paperSize="5" scale="35" fitToHeight="0" orientation="landscape" r:id="rId1"/>
    </customSheetView>
  </customSheetViews>
  <mergeCells count="8">
    <mergeCell ref="K7:P7"/>
    <mergeCell ref="D4:F4"/>
    <mergeCell ref="D5:F5"/>
    <mergeCell ref="C3:F3"/>
    <mergeCell ref="C7:C11"/>
    <mergeCell ref="D7:D11"/>
    <mergeCell ref="E7:E11"/>
    <mergeCell ref="F7:F11"/>
  </mergeCells>
  <hyperlinks>
    <hyperlink ref="S2" location="Index!A1" display="Index" xr:uid="{C78EA4AD-E875-4356-8ECD-EEAAD53C2CB9}"/>
  </hyperlinks>
  <pageMargins left="0.7" right="0.7" top="0.75" bottom="0.75" header="0.3" footer="0.3"/>
  <pageSetup paperSize="5" scale="35"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249977111117893"/>
  </sheetPr>
  <dimension ref="A1:J80"/>
  <sheetViews>
    <sheetView showGridLines="0" zoomScale="70" zoomScaleNormal="70" workbookViewId="0">
      <selection activeCell="G19" sqref="G19"/>
    </sheetView>
  </sheetViews>
  <sheetFormatPr defaultColWidth="0" defaultRowHeight="15.6" zeroHeight="1"/>
  <cols>
    <col min="1" max="1" width="3" style="906" customWidth="1"/>
    <col min="2" max="2" width="7.33203125" style="906" customWidth="1"/>
    <col min="3" max="3" width="4.6640625" style="906" customWidth="1"/>
    <col min="4" max="4" width="26.109375" style="906" customWidth="1"/>
    <col min="5" max="5" width="32.33203125" style="906" customWidth="1"/>
    <col min="6" max="6" width="33.33203125" style="1184" customWidth="1"/>
    <col min="7" max="9" width="24" style="1184" customWidth="1"/>
    <col min="10" max="10" width="3.109375" style="1185" customWidth="1"/>
    <col min="11" max="16384" width="9.109375" style="906" hidden="1"/>
  </cols>
  <sheetData>
    <row r="1" spans="1:10">
      <c r="A1" s="164"/>
      <c r="B1" s="164"/>
      <c r="C1" s="164"/>
      <c r="D1" s="164"/>
      <c r="E1" s="164"/>
      <c r="F1" s="164"/>
      <c r="G1" s="164"/>
      <c r="H1" s="164"/>
      <c r="I1" s="164"/>
      <c r="J1" s="164"/>
    </row>
    <row r="2" spans="1:10" ht="16.2" thickBot="1">
      <c r="A2" s="164"/>
      <c r="B2" s="144" t="s">
        <v>262</v>
      </c>
      <c r="C2" s="119"/>
      <c r="D2" s="119"/>
      <c r="E2" s="119"/>
      <c r="F2" s="1189"/>
      <c r="G2" s="1189"/>
      <c r="H2" s="2204"/>
      <c r="I2" s="2204" t="s">
        <v>1</v>
      </c>
      <c r="J2" s="164"/>
    </row>
    <row r="3" spans="1:10" ht="16.2" thickBot="1">
      <c r="A3" s="164"/>
      <c r="B3" s="119"/>
      <c r="C3" s="8811" t="s">
        <v>3735</v>
      </c>
      <c r="D3" s="8812"/>
      <c r="E3" s="8812"/>
      <c r="F3" s="8812"/>
      <c r="G3" s="8813"/>
      <c r="J3" s="164"/>
    </row>
    <row r="4" spans="1:10">
      <c r="A4" s="164"/>
      <c r="B4" s="119"/>
      <c r="C4" s="8823" t="s">
        <v>723</v>
      </c>
      <c r="D4" s="8824"/>
      <c r="E4" s="4441" t="str">
        <f>U!D4</f>
        <v>ABC Company</v>
      </c>
      <c r="F4" s="2535"/>
      <c r="G4" s="4529"/>
      <c r="J4" s="164"/>
    </row>
    <row r="5" spans="1:10" ht="16.2" thickBot="1">
      <c r="A5" s="164"/>
      <c r="B5" s="119"/>
      <c r="C5" s="8792" t="s">
        <v>724</v>
      </c>
      <c r="D5" s="8793"/>
      <c r="E5" s="4446" t="str">
        <f>U!D5</f>
        <v>31 December 202x</v>
      </c>
      <c r="F5" s="4530"/>
      <c r="G5" s="4531"/>
      <c r="J5" s="164"/>
    </row>
    <row r="6" spans="1:10" ht="16.2" thickBot="1">
      <c r="A6" s="164"/>
      <c r="B6" s="119"/>
      <c r="J6" s="164"/>
    </row>
    <row r="7" spans="1:10" ht="54.75" customHeight="1" thickBot="1">
      <c r="A7" s="164"/>
      <c r="B7" s="119"/>
      <c r="C7" s="8821" t="s">
        <v>3736</v>
      </c>
      <c r="D7" s="8822"/>
      <c r="E7" s="6571" t="s">
        <v>3737</v>
      </c>
      <c r="F7" s="6571" t="s">
        <v>3738</v>
      </c>
      <c r="G7" s="6572" t="s">
        <v>3739</v>
      </c>
      <c r="H7" s="6572" t="s">
        <v>895</v>
      </c>
      <c r="J7" s="164"/>
    </row>
    <row r="8" spans="1:10" s="1115" customFormat="1">
      <c r="A8" s="164"/>
      <c r="B8" s="248"/>
      <c r="C8" s="1342" t="s">
        <v>3740</v>
      </c>
      <c r="E8" s="1186"/>
      <c r="F8" s="1186"/>
      <c r="G8" s="1186"/>
      <c r="H8" s="1186"/>
      <c r="I8" s="1184"/>
      <c r="J8" s="164"/>
    </row>
    <row r="9" spans="1:10" s="1115" customFormat="1">
      <c r="A9" s="164"/>
      <c r="B9" s="248"/>
      <c r="C9" s="1115" t="s">
        <v>2995</v>
      </c>
      <c r="E9" s="1186"/>
      <c r="F9" s="1187"/>
      <c r="G9" s="1187"/>
      <c r="H9" s="1187"/>
      <c r="I9" s="1184"/>
      <c r="J9" s="164"/>
    </row>
    <row r="10" spans="1:10">
      <c r="A10" s="164"/>
      <c r="B10" s="119"/>
      <c r="D10" s="906" t="s">
        <v>3435</v>
      </c>
      <c r="E10" s="1186"/>
      <c r="J10" s="164"/>
    </row>
    <row r="11" spans="1:10">
      <c r="A11" s="164"/>
      <c r="B11" s="119"/>
      <c r="D11" s="906" t="s">
        <v>1472</v>
      </c>
      <c r="E11" s="1186"/>
      <c r="J11" s="164"/>
    </row>
    <row r="12" spans="1:10">
      <c r="A12" s="164"/>
      <c r="B12" s="119"/>
      <c r="D12" s="906" t="s">
        <v>3741</v>
      </c>
      <c r="J12" s="164"/>
    </row>
    <row r="13" spans="1:10">
      <c r="A13" s="164"/>
      <c r="B13" s="119"/>
      <c r="D13" s="906" t="s">
        <v>3742</v>
      </c>
      <c r="J13" s="164"/>
    </row>
    <row r="14" spans="1:10">
      <c r="A14" s="164"/>
      <c r="B14" s="119"/>
      <c r="D14" s="906" t="s">
        <v>3743</v>
      </c>
      <c r="E14" s="2133">
        <f>SUM(E10:E13)</f>
        <v>0</v>
      </c>
      <c r="F14" s="2133">
        <f>SUM(F10:F13)</f>
        <v>0</v>
      </c>
      <c r="G14" s="2133">
        <f>SUM(G10:G13)</f>
        <v>0</v>
      </c>
      <c r="H14" s="2133">
        <f>SUM(H10:H13)</f>
        <v>0</v>
      </c>
      <c r="J14" s="164"/>
    </row>
    <row r="15" spans="1:10" s="1115" customFormat="1">
      <c r="A15" s="164"/>
      <c r="B15" s="248"/>
      <c r="C15" s="1115" t="s">
        <v>897</v>
      </c>
      <c r="F15" s="1187"/>
      <c r="G15" s="1187"/>
      <c r="H15" s="1187"/>
      <c r="I15" s="1184"/>
      <c r="J15" s="164"/>
    </row>
    <row r="16" spans="1:10">
      <c r="A16" s="164"/>
      <c r="B16" s="119"/>
      <c r="D16" s="906" t="s">
        <v>3435</v>
      </c>
      <c r="J16" s="164"/>
    </row>
    <row r="17" spans="1:10">
      <c r="A17" s="164"/>
      <c r="B17" s="119"/>
      <c r="D17" s="906" t="s">
        <v>1472</v>
      </c>
      <c r="J17" s="164"/>
    </row>
    <row r="18" spans="1:10">
      <c r="A18" s="164"/>
      <c r="B18" s="119"/>
      <c r="D18" s="906" t="s">
        <v>3741</v>
      </c>
      <c r="J18" s="164"/>
    </row>
    <row r="19" spans="1:10">
      <c r="A19" s="164"/>
      <c r="B19" s="119"/>
      <c r="D19" s="906" t="s">
        <v>3742</v>
      </c>
      <c r="J19" s="164"/>
    </row>
    <row r="20" spans="1:10">
      <c r="A20" s="164"/>
      <c r="B20" s="119"/>
      <c r="D20" s="906" t="s">
        <v>3743</v>
      </c>
      <c r="E20" s="2133">
        <f>SUM(E16:E19)</f>
        <v>0</v>
      </c>
      <c r="F20" s="2133">
        <f>SUM(F16:F19)</f>
        <v>0</v>
      </c>
      <c r="G20" s="2133">
        <f>SUM(G16:G19)</f>
        <v>0</v>
      </c>
      <c r="H20" s="2133">
        <f>SUM(H16:H19)</f>
        <v>0</v>
      </c>
      <c r="J20" s="164"/>
    </row>
    <row r="21" spans="1:10">
      <c r="A21" s="164"/>
      <c r="B21" s="119"/>
      <c r="C21" s="1115" t="s">
        <v>3744</v>
      </c>
      <c r="J21" s="164"/>
    </row>
    <row r="22" spans="1:10" s="1115" customFormat="1" ht="16.2" thickBot="1">
      <c r="A22" s="164"/>
      <c r="B22" s="248"/>
      <c r="C22" s="1115" t="s">
        <v>3745</v>
      </c>
      <c r="E22" s="1191">
        <f>E14-E20-E21</f>
        <v>0</v>
      </c>
      <c r="F22" s="1191">
        <f>F14-F20-F21</f>
        <v>0</v>
      </c>
      <c r="G22" s="1191">
        <f>G14-G20-G21</f>
        <v>0</v>
      </c>
      <c r="H22" s="1191">
        <f>H14-H20-H21</f>
        <v>0</v>
      </c>
      <c r="I22" s="1184"/>
      <c r="J22" s="164"/>
    </row>
    <row r="23" spans="1:10" s="1115" customFormat="1" ht="16.2" thickTop="1">
      <c r="A23" s="164"/>
      <c r="B23" s="248"/>
      <c r="E23" s="1188"/>
      <c r="F23" s="1188"/>
      <c r="G23" s="1188"/>
      <c r="H23" s="1188"/>
      <c r="I23" s="1184"/>
      <c r="J23" s="164"/>
    </row>
    <row r="24" spans="1:10" s="1115" customFormat="1">
      <c r="A24" s="164"/>
      <c r="B24" s="248"/>
      <c r="C24" s="1115" t="s">
        <v>898</v>
      </c>
      <c r="E24" s="1188"/>
      <c r="F24" s="1188"/>
      <c r="G24" s="1188"/>
      <c r="H24" s="1188"/>
      <c r="I24" s="1184"/>
      <c r="J24" s="164"/>
    </row>
    <row r="25" spans="1:10" s="1115" customFormat="1">
      <c r="A25" s="164"/>
      <c r="B25" s="248"/>
      <c r="C25" s="1115" t="s">
        <v>2995</v>
      </c>
      <c r="F25" s="1187"/>
      <c r="G25" s="1187"/>
      <c r="H25" s="1187"/>
      <c r="I25" s="1184"/>
      <c r="J25" s="164"/>
    </row>
    <row r="26" spans="1:10" s="1115" customFormat="1">
      <c r="A26" s="164"/>
      <c r="B26" s="248"/>
      <c r="C26" s="906"/>
      <c r="D26" s="906" t="s">
        <v>3435</v>
      </c>
      <c r="E26" s="906"/>
      <c r="F26" s="1184"/>
      <c r="G26" s="1184"/>
      <c r="H26" s="1184"/>
      <c r="I26" s="1184"/>
      <c r="J26" s="164"/>
    </row>
    <row r="27" spans="1:10" s="1115" customFormat="1">
      <c r="A27" s="164"/>
      <c r="B27" s="248"/>
      <c r="C27" s="906"/>
      <c r="D27" s="906" t="s">
        <v>1472</v>
      </c>
      <c r="E27" s="906"/>
      <c r="F27" s="1184"/>
      <c r="G27" s="1184"/>
      <c r="H27" s="1184"/>
      <c r="I27" s="1184"/>
      <c r="J27" s="164"/>
    </row>
    <row r="28" spans="1:10" s="1115" customFormat="1">
      <c r="A28" s="164"/>
      <c r="B28" s="248"/>
      <c r="C28" s="906"/>
      <c r="D28" s="906" t="s">
        <v>3741</v>
      </c>
      <c r="E28" s="906"/>
      <c r="F28" s="1184"/>
      <c r="G28" s="1184"/>
      <c r="H28" s="1184"/>
      <c r="I28" s="1184"/>
      <c r="J28" s="164"/>
    </row>
    <row r="29" spans="1:10" s="1115" customFormat="1">
      <c r="A29" s="164"/>
      <c r="B29" s="248"/>
      <c r="C29" s="906"/>
      <c r="D29" s="906" t="s">
        <v>3742</v>
      </c>
      <c r="E29" s="906"/>
      <c r="F29" s="1184"/>
      <c r="G29" s="1184"/>
      <c r="H29" s="1184"/>
      <c r="I29" s="1184"/>
      <c r="J29" s="164"/>
    </row>
    <row r="30" spans="1:10" s="1115" customFormat="1">
      <c r="A30" s="164"/>
      <c r="B30" s="248"/>
      <c r="C30" s="906"/>
      <c r="D30" s="906" t="s">
        <v>3743</v>
      </c>
      <c r="E30" s="2133">
        <f>SUM(E26:E29)</f>
        <v>0</v>
      </c>
      <c r="F30" s="2133">
        <f>SUM(F26:F29)</f>
        <v>0</v>
      </c>
      <c r="G30" s="2133">
        <f>SUM(G26:G29)</f>
        <v>0</v>
      </c>
      <c r="H30" s="2133">
        <f>SUM(H26:H29)</f>
        <v>0</v>
      </c>
      <c r="I30" s="1184"/>
      <c r="J30" s="164"/>
    </row>
    <row r="31" spans="1:10" s="1115" customFormat="1">
      <c r="A31" s="164"/>
      <c r="B31" s="248"/>
      <c r="C31" s="1115" t="s">
        <v>897</v>
      </c>
      <c r="F31" s="1187"/>
      <c r="G31" s="1187"/>
      <c r="H31" s="1187"/>
      <c r="I31" s="1184"/>
      <c r="J31" s="164"/>
    </row>
    <row r="32" spans="1:10" s="1115" customFormat="1">
      <c r="A32" s="164"/>
      <c r="B32" s="248"/>
      <c r="C32" s="906"/>
      <c r="D32" s="906" t="s">
        <v>3435</v>
      </c>
      <c r="E32" s="906"/>
      <c r="F32" s="1184"/>
      <c r="G32" s="1184"/>
      <c r="H32" s="1184"/>
      <c r="I32" s="1184"/>
      <c r="J32" s="164"/>
    </row>
    <row r="33" spans="1:10" s="1115" customFormat="1">
      <c r="A33" s="164"/>
      <c r="B33" s="248"/>
      <c r="C33" s="906"/>
      <c r="D33" s="906" t="s">
        <v>1472</v>
      </c>
      <c r="E33" s="906"/>
      <c r="F33" s="1184"/>
      <c r="G33" s="1184"/>
      <c r="H33" s="1184"/>
      <c r="I33" s="1184"/>
      <c r="J33" s="164"/>
    </row>
    <row r="34" spans="1:10" s="1115" customFormat="1">
      <c r="A34" s="164"/>
      <c r="B34" s="248"/>
      <c r="C34" s="906"/>
      <c r="D34" s="906" t="s">
        <v>3741</v>
      </c>
      <c r="E34" s="906"/>
      <c r="F34" s="1184"/>
      <c r="G34" s="1184"/>
      <c r="H34" s="1184"/>
      <c r="I34" s="1184"/>
      <c r="J34" s="164"/>
    </row>
    <row r="35" spans="1:10" s="1115" customFormat="1">
      <c r="A35" s="164"/>
      <c r="B35" s="248"/>
      <c r="C35" s="906"/>
      <c r="D35" s="906" t="s">
        <v>3742</v>
      </c>
      <c r="E35" s="906"/>
      <c r="F35" s="1184"/>
      <c r="G35" s="1184"/>
      <c r="H35" s="1184"/>
      <c r="I35" s="1184"/>
      <c r="J35" s="164"/>
    </row>
    <row r="36" spans="1:10" s="1115" customFormat="1">
      <c r="A36" s="164"/>
      <c r="B36" s="248"/>
      <c r="C36" s="906"/>
      <c r="D36" s="906" t="s">
        <v>3743</v>
      </c>
      <c r="E36" s="2133">
        <f>SUM(E32:E35)</f>
        <v>0</v>
      </c>
      <c r="F36" s="2133">
        <f>SUM(F32:F35)</f>
        <v>0</v>
      </c>
      <c r="G36" s="2133">
        <f>SUM(G32:G35)</f>
        <v>0</v>
      </c>
      <c r="H36" s="2133">
        <f>SUM(H32:H35)</f>
        <v>0</v>
      </c>
      <c r="I36" s="1184"/>
      <c r="J36" s="164"/>
    </row>
    <row r="37" spans="1:10" s="1115" customFormat="1">
      <c r="A37" s="164"/>
      <c r="B37" s="248"/>
      <c r="C37" s="1115" t="s">
        <v>3744</v>
      </c>
      <c r="D37" s="906"/>
      <c r="E37" s="906"/>
      <c r="F37" s="1184"/>
      <c r="G37" s="1184"/>
      <c r="H37" s="1184"/>
      <c r="I37" s="1184"/>
      <c r="J37" s="164"/>
    </row>
    <row r="38" spans="1:10" s="1115" customFormat="1" ht="16.2" thickBot="1">
      <c r="A38" s="164"/>
      <c r="B38" s="248"/>
      <c r="C38" s="1115" t="s">
        <v>3745</v>
      </c>
      <c r="E38" s="1191">
        <f>E30-E36-E37</f>
        <v>0</v>
      </c>
      <c r="F38" s="1191">
        <f>F30-F36-F37</f>
        <v>0</v>
      </c>
      <c r="G38" s="1191">
        <f>G30-G36-G37</f>
        <v>0</v>
      </c>
      <c r="H38" s="1191">
        <f>H30-H36-H37</f>
        <v>0</v>
      </c>
      <c r="I38" s="1184"/>
      <c r="J38" s="164"/>
    </row>
    <row r="39" spans="1:10" s="1115" customFormat="1" ht="16.2" thickTop="1">
      <c r="A39" s="164"/>
      <c r="B39" s="248"/>
      <c r="E39" s="1188"/>
      <c r="F39" s="1188"/>
      <c r="G39" s="1188"/>
      <c r="H39" s="1188"/>
      <c r="I39" s="1184"/>
      <c r="J39" s="164"/>
    </row>
    <row r="40" spans="1:10" s="1115" customFormat="1">
      <c r="A40" s="164"/>
      <c r="B40" s="248"/>
      <c r="C40" s="1342" t="s">
        <v>3740</v>
      </c>
      <c r="F40" s="1187"/>
      <c r="G40" s="1187"/>
      <c r="H40" s="1187"/>
      <c r="I40" s="1184"/>
      <c r="J40" s="164"/>
    </row>
    <row r="41" spans="1:10" s="1115" customFormat="1">
      <c r="A41" s="164"/>
      <c r="B41" s="248"/>
      <c r="C41" s="1115" t="s">
        <v>2995</v>
      </c>
      <c r="F41" s="1187"/>
      <c r="G41" s="1187"/>
      <c r="H41" s="1187"/>
      <c r="I41" s="1184"/>
      <c r="J41" s="164"/>
    </row>
    <row r="42" spans="1:10">
      <c r="A42" s="164"/>
      <c r="B42" s="119"/>
      <c r="D42" s="906" t="s">
        <v>3435</v>
      </c>
      <c r="J42" s="164"/>
    </row>
    <row r="43" spans="1:10">
      <c r="A43" s="164"/>
      <c r="B43" s="119"/>
      <c r="D43" s="906" t="s">
        <v>1472</v>
      </c>
      <c r="J43" s="164"/>
    </row>
    <row r="44" spans="1:10">
      <c r="A44" s="164"/>
      <c r="B44" s="119"/>
      <c r="D44" s="906" t="s">
        <v>3741</v>
      </c>
      <c r="J44" s="164"/>
    </row>
    <row r="45" spans="1:10">
      <c r="A45" s="164"/>
      <c r="B45" s="119"/>
      <c r="D45" s="906" t="s">
        <v>3742</v>
      </c>
      <c r="J45" s="164"/>
    </row>
    <row r="46" spans="1:10">
      <c r="A46" s="164"/>
      <c r="B46" s="119"/>
      <c r="D46" s="906" t="s">
        <v>3743</v>
      </c>
      <c r="E46" s="2133">
        <f>SUM(E42:E45)</f>
        <v>0</v>
      </c>
      <c r="F46" s="2133">
        <f>SUM(F42:F45)</f>
        <v>0</v>
      </c>
      <c r="G46" s="2133">
        <f>SUM(G42:G45)</f>
        <v>0</v>
      </c>
      <c r="H46" s="2133">
        <f>SUM(H42:H45)</f>
        <v>0</v>
      </c>
      <c r="J46" s="164"/>
    </row>
    <row r="47" spans="1:10" s="1115" customFormat="1">
      <c r="A47" s="164"/>
      <c r="B47" s="248"/>
      <c r="C47" s="1115" t="s">
        <v>897</v>
      </c>
      <c r="F47" s="1187"/>
      <c r="G47" s="1187"/>
      <c r="H47" s="1187"/>
      <c r="I47" s="1184"/>
      <c r="J47" s="164"/>
    </row>
    <row r="48" spans="1:10">
      <c r="A48" s="164"/>
      <c r="B48" s="119"/>
      <c r="D48" s="906" t="s">
        <v>3435</v>
      </c>
      <c r="J48" s="164"/>
    </row>
    <row r="49" spans="1:10">
      <c r="A49" s="164"/>
      <c r="B49" s="119"/>
      <c r="D49" s="906" t="s">
        <v>1472</v>
      </c>
      <c r="J49" s="164"/>
    </row>
    <row r="50" spans="1:10">
      <c r="A50" s="164"/>
      <c r="B50" s="119"/>
      <c r="D50" s="906" t="s">
        <v>3741</v>
      </c>
      <c r="J50" s="164"/>
    </row>
    <row r="51" spans="1:10">
      <c r="A51" s="164"/>
      <c r="B51" s="119"/>
      <c r="D51" s="906" t="s">
        <v>3742</v>
      </c>
      <c r="J51" s="164"/>
    </row>
    <row r="52" spans="1:10">
      <c r="A52" s="164"/>
      <c r="B52" s="119"/>
      <c r="D52" s="906" t="s">
        <v>3743</v>
      </c>
      <c r="E52" s="2133">
        <f>SUM(E48:E51)</f>
        <v>0</v>
      </c>
      <c r="F52" s="2133">
        <f>SUM(F48:F51)</f>
        <v>0</v>
      </c>
      <c r="G52" s="2133">
        <f>SUM(G48:G51)</f>
        <v>0</v>
      </c>
      <c r="H52" s="2133">
        <f>SUM(H48:H51)</f>
        <v>0</v>
      </c>
      <c r="J52" s="164"/>
    </row>
    <row r="53" spans="1:10">
      <c r="A53" s="164"/>
      <c r="B53" s="119"/>
      <c r="C53" s="1115" t="s">
        <v>3744</v>
      </c>
      <c r="J53" s="164"/>
    </row>
    <row r="54" spans="1:10" s="1115" customFormat="1">
      <c r="A54" s="164"/>
      <c r="B54" s="248"/>
      <c r="C54" s="1115" t="s">
        <v>3745</v>
      </c>
      <c r="E54" s="2134">
        <f>E46-E52-E53</f>
        <v>0</v>
      </c>
      <c r="F54" s="2134">
        <f>F46-F52-F53</f>
        <v>0</v>
      </c>
      <c r="G54" s="2134">
        <f>G46-G52-G53</f>
        <v>0</v>
      </c>
      <c r="H54" s="2134">
        <f>H46-H52-H53</f>
        <v>0</v>
      </c>
      <c r="I54" s="1184"/>
      <c r="J54" s="164"/>
    </row>
    <row r="55" spans="1:10" s="1115" customFormat="1">
      <c r="A55" s="164"/>
      <c r="B55" s="248"/>
      <c r="C55" s="1115" t="s">
        <v>3746</v>
      </c>
      <c r="E55" s="1190"/>
      <c r="F55" s="1190"/>
      <c r="G55" s="1190"/>
      <c r="H55" s="1190"/>
      <c r="I55" s="1184"/>
      <c r="J55" s="164"/>
    </row>
    <row r="56" spans="1:10" s="1115" customFormat="1">
      <c r="A56" s="164"/>
      <c r="B56" s="248"/>
      <c r="C56" s="1115" t="s">
        <v>3747</v>
      </c>
      <c r="E56" s="1190"/>
      <c r="F56" s="1190"/>
      <c r="G56" s="1190"/>
      <c r="H56" s="1190"/>
      <c r="I56" s="1184"/>
      <c r="J56" s="164"/>
    </row>
    <row r="57" spans="1:10" s="1115" customFormat="1" ht="16.2" thickBot="1">
      <c r="A57" s="164"/>
      <c r="B57" s="248"/>
      <c r="C57" s="1115" t="s">
        <v>3748</v>
      </c>
      <c r="E57" s="1191">
        <f>E54+E55-E56</f>
        <v>0</v>
      </c>
      <c r="F57" s="1191">
        <f>F54+F55-F56</f>
        <v>0</v>
      </c>
      <c r="G57" s="1191">
        <f>G54+G55-G56</f>
        <v>0</v>
      </c>
      <c r="H57" s="1191">
        <f>H54+H55-H56</f>
        <v>0</v>
      </c>
      <c r="I57" s="1184"/>
      <c r="J57" s="164"/>
    </row>
    <row r="58" spans="1:10" s="1115" customFormat="1" ht="16.2" thickTop="1">
      <c r="A58" s="164"/>
      <c r="B58" s="248"/>
      <c r="E58" s="1188"/>
      <c r="F58" s="1188"/>
      <c r="G58" s="1188"/>
      <c r="H58" s="1188"/>
      <c r="I58" s="1184"/>
      <c r="J58" s="164"/>
    </row>
    <row r="59" spans="1:10">
      <c r="A59" s="164"/>
      <c r="B59" s="119"/>
      <c r="C59" s="1115" t="s">
        <v>898</v>
      </c>
      <c r="D59" s="1115"/>
      <c r="E59" s="1188"/>
      <c r="F59" s="1188"/>
      <c r="G59" s="1188"/>
      <c r="H59" s="1188"/>
      <c r="J59" s="164"/>
    </row>
    <row r="60" spans="1:10">
      <c r="A60" s="164"/>
      <c r="B60" s="119"/>
      <c r="C60" s="1115" t="s">
        <v>2995</v>
      </c>
      <c r="D60" s="1115"/>
      <c r="E60" s="1115"/>
      <c r="F60" s="1187"/>
      <c r="G60" s="1187"/>
      <c r="H60" s="1187"/>
      <c r="J60" s="164"/>
    </row>
    <row r="61" spans="1:10">
      <c r="A61" s="164"/>
      <c r="B61" s="119"/>
      <c r="D61" s="906" t="s">
        <v>3435</v>
      </c>
      <c r="J61" s="164"/>
    </row>
    <row r="62" spans="1:10">
      <c r="A62" s="164"/>
      <c r="B62" s="119"/>
      <c r="D62" s="906" t="s">
        <v>1472</v>
      </c>
      <c r="J62" s="164"/>
    </row>
    <row r="63" spans="1:10">
      <c r="A63" s="164"/>
      <c r="B63" s="119"/>
      <c r="D63" s="906" t="s">
        <v>3741</v>
      </c>
      <c r="J63" s="164"/>
    </row>
    <row r="64" spans="1:10">
      <c r="A64" s="164"/>
      <c r="B64" s="119"/>
      <c r="D64" s="906" t="s">
        <v>3742</v>
      </c>
      <c r="J64" s="164"/>
    </row>
    <row r="65" spans="1:10">
      <c r="A65" s="164"/>
      <c r="B65" s="119"/>
      <c r="D65" s="906" t="s">
        <v>3743</v>
      </c>
      <c r="E65" s="2133">
        <f>SUM(E61:E64)</f>
        <v>0</v>
      </c>
      <c r="F65" s="2133">
        <f>SUM(F61:F64)</f>
        <v>0</v>
      </c>
      <c r="G65" s="2133">
        <f>SUM(G61:G64)</f>
        <v>0</v>
      </c>
      <c r="H65" s="2133">
        <f>SUM(H61:H64)</f>
        <v>0</v>
      </c>
      <c r="J65" s="164"/>
    </row>
    <row r="66" spans="1:10">
      <c r="A66" s="164"/>
      <c r="B66" s="119"/>
      <c r="C66" s="1115" t="s">
        <v>897</v>
      </c>
      <c r="D66" s="1115"/>
      <c r="E66" s="1115"/>
      <c r="F66" s="1187"/>
      <c r="G66" s="1187"/>
      <c r="H66" s="1187"/>
      <c r="J66" s="164"/>
    </row>
    <row r="67" spans="1:10">
      <c r="A67" s="164"/>
      <c r="B67" s="119"/>
      <c r="D67" s="906" t="s">
        <v>3435</v>
      </c>
      <c r="J67" s="164"/>
    </row>
    <row r="68" spans="1:10">
      <c r="A68" s="164"/>
      <c r="B68" s="119"/>
      <c r="D68" s="906" t="s">
        <v>1472</v>
      </c>
      <c r="J68" s="164"/>
    </row>
    <row r="69" spans="1:10">
      <c r="A69" s="164"/>
      <c r="B69" s="119"/>
      <c r="D69" s="906" t="s">
        <v>3741</v>
      </c>
      <c r="J69" s="164"/>
    </row>
    <row r="70" spans="1:10">
      <c r="A70" s="164"/>
      <c r="B70" s="119"/>
      <c r="D70" s="906" t="s">
        <v>3742</v>
      </c>
      <c r="J70" s="164"/>
    </row>
    <row r="71" spans="1:10">
      <c r="A71" s="164"/>
      <c r="B71" s="119"/>
      <c r="D71" s="906" t="s">
        <v>3743</v>
      </c>
      <c r="E71" s="2133">
        <f>SUM(E67:E70)</f>
        <v>0</v>
      </c>
      <c r="F71" s="2133">
        <f>SUM(F67:F70)</f>
        <v>0</v>
      </c>
      <c r="G71" s="2133">
        <f>SUM(G67:G70)</f>
        <v>0</v>
      </c>
      <c r="H71" s="2133">
        <f>SUM(H67:H70)</f>
        <v>0</v>
      </c>
      <c r="J71" s="164"/>
    </row>
    <row r="72" spans="1:10">
      <c r="A72" s="164"/>
      <c r="B72" s="119"/>
      <c r="C72" s="1115" t="s">
        <v>3744</v>
      </c>
      <c r="J72" s="164"/>
    </row>
    <row r="73" spans="1:10">
      <c r="A73" s="164"/>
      <c r="B73" s="119"/>
      <c r="C73" s="1115" t="s">
        <v>3745</v>
      </c>
      <c r="D73" s="1115"/>
      <c r="E73" s="2134">
        <f>E65-E71-E72</f>
        <v>0</v>
      </c>
      <c r="F73" s="2134">
        <f>F65-F71-F72</f>
        <v>0</v>
      </c>
      <c r="G73" s="2134">
        <f>G65-G71-G72</f>
        <v>0</v>
      </c>
      <c r="H73" s="2134">
        <f>H65-H71-H72</f>
        <v>0</v>
      </c>
      <c r="J73" s="164"/>
    </row>
    <row r="74" spans="1:10">
      <c r="A74" s="164"/>
      <c r="B74" s="119"/>
      <c r="C74" s="1115" t="s">
        <v>3746</v>
      </c>
      <c r="D74" s="1115"/>
      <c r="E74" s="1190"/>
      <c r="F74" s="1190"/>
      <c r="G74" s="1190"/>
      <c r="H74" s="1190"/>
      <c r="J74" s="164"/>
    </row>
    <row r="75" spans="1:10">
      <c r="A75" s="164"/>
      <c r="B75" s="119"/>
      <c r="C75" s="1115" t="s">
        <v>3747</v>
      </c>
      <c r="D75" s="1115"/>
      <c r="E75" s="1190"/>
      <c r="F75" s="1190"/>
      <c r="G75" s="1190"/>
      <c r="H75" s="1190"/>
      <c r="J75" s="164"/>
    </row>
    <row r="76" spans="1:10" ht="16.2" thickBot="1">
      <c r="A76" s="164"/>
      <c r="B76" s="119"/>
      <c r="C76" s="1115" t="s">
        <v>3748</v>
      </c>
      <c r="D76" s="1115"/>
      <c r="E76" s="1191">
        <f>E73+E74-E75</f>
        <v>0</v>
      </c>
      <c r="F76" s="1191">
        <f>F73+F74-F75</f>
        <v>0</v>
      </c>
      <c r="G76" s="1191">
        <f>G73+G74-G75</f>
        <v>0</v>
      </c>
      <c r="H76" s="1191">
        <f>H73+H74-H75</f>
        <v>0</v>
      </c>
      <c r="J76" s="164"/>
    </row>
    <row r="77" spans="1:10" ht="16.2" thickTop="1">
      <c r="A77" s="164"/>
      <c r="B77" s="119"/>
      <c r="C77" s="119"/>
      <c r="D77" s="119"/>
      <c r="E77" s="119"/>
      <c r="F77" s="1189"/>
      <c r="G77" s="1189"/>
      <c r="H77" s="1189"/>
      <c r="J77" s="164"/>
    </row>
    <row r="78" spans="1:10">
      <c r="A78" s="164"/>
      <c r="B78" s="119"/>
      <c r="C78" s="1158" t="s">
        <v>3749</v>
      </c>
      <c r="D78" s="119"/>
      <c r="E78" s="119"/>
      <c r="F78" s="1189"/>
      <c r="G78" s="1189"/>
      <c r="H78" s="685"/>
      <c r="I78" s="685"/>
      <c r="J78" s="164"/>
    </row>
    <row r="79" spans="1:10">
      <c r="A79" s="164"/>
      <c r="J79" s="164"/>
    </row>
    <row r="80" spans="1:10">
      <c r="A80" s="164"/>
      <c r="B80" s="164"/>
      <c r="C80" s="164"/>
      <c r="D80" s="164"/>
      <c r="E80" s="164"/>
      <c r="F80" s="164"/>
      <c r="G80" s="164"/>
      <c r="H80" s="164"/>
      <c r="I80" s="164"/>
      <c r="J80" s="164"/>
    </row>
  </sheetData>
  <mergeCells count="4">
    <mergeCell ref="C7:D7"/>
    <mergeCell ref="C4:D4"/>
    <mergeCell ref="C5:D5"/>
    <mergeCell ref="C3:G3"/>
  </mergeCells>
  <hyperlinks>
    <hyperlink ref="I2" location="Index!A1" display="Index" xr:uid="{B78F381F-A894-4D74-84EF-6511B6533073}"/>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6">
    <tabColor theme="9" tint="-0.249977111117893"/>
    <pageSetUpPr fitToPage="1"/>
  </sheetPr>
  <dimension ref="A1:AR50"/>
  <sheetViews>
    <sheetView zoomScale="70" zoomScaleNormal="70" workbookViewId="0">
      <selection activeCell="F24" sqref="F24"/>
    </sheetView>
  </sheetViews>
  <sheetFormatPr defaultColWidth="0" defaultRowHeight="13.2" zeroHeight="1"/>
  <cols>
    <col min="1" max="1" width="3.33203125" style="99" customWidth="1"/>
    <col min="2" max="2" width="6.88671875" style="1093" customWidth="1"/>
    <col min="3" max="3" width="40.44140625" style="99" customWidth="1"/>
    <col min="4" max="4" width="14" style="99" customWidth="1"/>
    <col min="5" max="5" width="22.88671875" style="99" customWidth="1"/>
    <col min="6" max="6" width="13.109375" style="99" customWidth="1"/>
    <col min="7" max="7" width="15" style="99" bestFit="1" customWidth="1"/>
    <col min="8" max="8" width="13.44140625" style="99" customWidth="1"/>
    <col min="9" max="11" width="22.5546875" style="99" customWidth="1"/>
    <col min="12" max="12" width="14.33203125" style="99" bestFit="1" customWidth="1"/>
    <col min="13" max="13" width="22.5546875" style="99" customWidth="1"/>
    <col min="14" max="14" width="15" style="99" customWidth="1"/>
    <col min="15" max="15" width="13.109375" style="99" bestFit="1" customWidth="1"/>
    <col min="16" max="16" width="11.44140625" style="99" bestFit="1" customWidth="1"/>
    <col min="17" max="17" width="9.33203125" style="99" bestFit="1" customWidth="1"/>
    <col min="18" max="18" width="17.33203125" style="99" bestFit="1" customWidth="1"/>
    <col min="19" max="19" width="4.33203125" style="99" customWidth="1"/>
    <col min="20" max="23" width="13.6640625" style="99" customWidth="1"/>
    <col min="24" max="24" width="19.33203125" style="99" customWidth="1"/>
    <col min="25" max="25" width="16.33203125" style="99" customWidth="1"/>
    <col min="26" max="26" width="4.88671875" style="99" customWidth="1"/>
    <col min="27" max="27" width="17.6640625" style="99" customWidth="1"/>
    <col min="28" max="28" width="5.44140625" style="99" customWidth="1"/>
    <col min="29" max="29" width="3.33203125" style="99" customWidth="1"/>
    <col min="30" max="30" width="17" style="99" hidden="1" customWidth="1"/>
    <col min="31" max="31" width="12.33203125" style="99" hidden="1" customWidth="1"/>
    <col min="32" max="32" width="13.44140625" style="99" hidden="1" customWidth="1"/>
    <col min="33" max="33" width="13.6640625" style="99" hidden="1" customWidth="1"/>
    <col min="34" max="34" width="11.6640625" style="99" hidden="1" customWidth="1"/>
    <col min="35" max="44" width="0" style="99" hidden="1" customWidth="1"/>
    <col min="45" max="16384" width="9.109375" style="99" hidden="1"/>
  </cols>
  <sheetData>
    <row r="1" spans="1:34">
      <c r="A1" s="164"/>
      <c r="B1" s="179"/>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row>
    <row r="2" spans="1:34" ht="13.8" thickBot="1">
      <c r="A2" s="164"/>
      <c r="B2" s="144" t="s">
        <v>265</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2204" t="s">
        <v>1</v>
      </c>
      <c r="AC2" s="164"/>
    </row>
    <row r="3" spans="1:34" s="906" customFormat="1" ht="16.2" thickBot="1">
      <c r="A3" s="163"/>
      <c r="B3" s="248"/>
      <c r="C3" s="4961" t="s">
        <v>3750</v>
      </c>
      <c r="D3" s="4651"/>
      <c r="E3" s="4651"/>
      <c r="F3" s="4652"/>
      <c r="G3" s="248"/>
      <c r="H3" s="1457" t="s">
        <v>3751</v>
      </c>
      <c r="I3" s="1457" t="s">
        <v>3752</v>
      </c>
      <c r="J3" s="1457"/>
      <c r="K3" s="1457"/>
      <c r="L3" s="1457"/>
      <c r="M3" s="1457" t="s">
        <v>3753</v>
      </c>
      <c r="N3" s="248"/>
      <c r="O3" s="248"/>
      <c r="P3" s="248"/>
      <c r="Q3" s="248"/>
      <c r="R3" s="248"/>
      <c r="S3" s="248"/>
      <c r="T3" s="248"/>
      <c r="U3" s="248"/>
      <c r="V3" s="248"/>
      <c r="W3" s="248"/>
      <c r="X3" s="248"/>
      <c r="Y3" s="248"/>
      <c r="Z3" s="248"/>
      <c r="AA3" s="39"/>
      <c r="AB3" s="248"/>
      <c r="AC3" s="188"/>
      <c r="AD3" s="1115"/>
      <c r="AE3" s="1115"/>
      <c r="AF3" s="1115"/>
      <c r="AG3" s="1115"/>
    </row>
    <row r="4" spans="1:34" s="906" customFormat="1" ht="15.6">
      <c r="A4" s="163"/>
      <c r="B4" s="248"/>
      <c r="C4" s="4439" t="s">
        <v>723</v>
      </c>
      <c r="D4" s="8341" t="str">
        <f>U!D4</f>
        <v>ABC Company</v>
      </c>
      <c r="E4" s="8342"/>
      <c r="F4" s="8343"/>
      <c r="G4" s="248"/>
      <c r="H4" s="1457" t="s">
        <v>3754</v>
      </c>
      <c r="I4" s="1457" t="s">
        <v>3755</v>
      </c>
      <c r="J4" s="1457"/>
      <c r="K4" s="1457"/>
      <c r="L4" s="1457"/>
      <c r="M4" s="1457" t="s">
        <v>3756</v>
      </c>
      <c r="N4" s="248"/>
      <c r="O4" s="248"/>
      <c r="P4" s="248"/>
      <c r="Q4" s="248"/>
      <c r="R4" s="248"/>
      <c r="S4" s="248"/>
      <c r="T4" s="248"/>
      <c r="U4" s="248"/>
      <c r="V4" s="248"/>
      <c r="W4" s="248"/>
      <c r="X4" s="248"/>
      <c r="Y4" s="248"/>
      <c r="Z4" s="248"/>
      <c r="AA4" s="248"/>
      <c r="AB4" s="248"/>
      <c r="AC4" s="188"/>
      <c r="AD4" s="1115"/>
      <c r="AE4" s="1115"/>
      <c r="AF4" s="1115"/>
      <c r="AG4" s="1115"/>
    </row>
    <row r="5" spans="1:34" s="906" customFormat="1" ht="16.2" thickBot="1">
      <c r="A5" s="163"/>
      <c r="B5" s="248"/>
      <c r="C5" s="4443" t="s">
        <v>724</v>
      </c>
      <c r="D5" s="8344" t="str">
        <f>U!D5</f>
        <v>31 December 202x</v>
      </c>
      <c r="E5" s="8345"/>
      <c r="F5" s="8346"/>
      <c r="G5" s="248"/>
      <c r="H5" s="1457" t="s">
        <v>3757</v>
      </c>
      <c r="I5" s="1457" t="s">
        <v>3758</v>
      </c>
      <c r="J5" s="1457"/>
      <c r="K5" s="1457"/>
      <c r="L5" s="1457"/>
      <c r="M5" s="1457" t="s">
        <v>3759</v>
      </c>
      <c r="N5" s="248"/>
      <c r="O5" s="248"/>
      <c r="P5" s="248"/>
      <c r="Q5" s="248"/>
      <c r="R5" s="248"/>
      <c r="S5" s="248"/>
      <c r="T5" s="248"/>
      <c r="U5" s="248"/>
      <c r="V5" s="248"/>
      <c r="W5" s="248"/>
      <c r="X5" s="248"/>
      <c r="Y5" s="248"/>
      <c r="Z5" s="248"/>
      <c r="AA5" s="248"/>
      <c r="AB5" s="248"/>
      <c r="AC5" s="188"/>
      <c r="AD5" s="1115"/>
      <c r="AE5" s="1115"/>
      <c r="AF5" s="1115"/>
      <c r="AG5" s="1115"/>
    </row>
    <row r="6" spans="1:34" s="906" customFormat="1" ht="15" customHeight="1" thickBot="1">
      <c r="A6" s="163"/>
      <c r="B6" s="251"/>
      <c r="C6" s="119"/>
      <c r="D6" s="119"/>
      <c r="E6" s="119"/>
      <c r="F6" s="119"/>
      <c r="G6" s="119"/>
      <c r="H6" s="1457" t="s">
        <v>860</v>
      </c>
      <c r="I6" s="1457" t="s">
        <v>3760</v>
      </c>
      <c r="J6" s="1457"/>
      <c r="K6" s="1457"/>
      <c r="L6" s="1457"/>
      <c r="M6" s="1457"/>
      <c r="N6" s="119"/>
      <c r="O6" s="119"/>
      <c r="P6" s="119"/>
      <c r="Q6" s="119"/>
      <c r="R6" s="119"/>
      <c r="S6" s="119"/>
      <c r="T6" s="119"/>
      <c r="U6" s="119"/>
      <c r="V6" s="119"/>
      <c r="W6" s="119"/>
      <c r="X6" s="119"/>
      <c r="Y6" s="119"/>
      <c r="Z6" s="119"/>
      <c r="AA6" s="119"/>
      <c r="AB6" s="119"/>
      <c r="AC6" s="163"/>
    </row>
    <row r="7" spans="1:34" ht="15" customHeight="1">
      <c r="A7" s="164"/>
      <c r="B7" s="210"/>
      <c r="C7" s="4962"/>
      <c r="D7" s="8583" t="s">
        <v>3330</v>
      </c>
      <c r="E7" s="8568" t="s">
        <v>3331</v>
      </c>
      <c r="F7" s="5299"/>
      <c r="G7" s="5300"/>
      <c r="H7" s="8583" t="s">
        <v>3761</v>
      </c>
      <c r="I7" s="8826" t="s">
        <v>3762</v>
      </c>
      <c r="J7" s="8828" t="s">
        <v>3763</v>
      </c>
      <c r="K7" s="8581" t="s">
        <v>3764</v>
      </c>
      <c r="L7" s="8583" t="s">
        <v>3765</v>
      </c>
      <c r="M7" s="8583" t="s">
        <v>3766</v>
      </c>
      <c r="N7" s="5300"/>
      <c r="O7" s="4963"/>
      <c r="P7" s="4963"/>
      <c r="Q7" s="4963"/>
      <c r="R7" s="4964"/>
      <c r="T7" s="8754" t="s">
        <v>898</v>
      </c>
      <c r="U7" s="8755"/>
      <c r="V7" s="8755"/>
      <c r="W7" s="8755"/>
      <c r="X7" s="8755"/>
      <c r="Y7" s="8825"/>
      <c r="Z7" s="113"/>
      <c r="AA7" s="5014" t="s">
        <v>2947</v>
      </c>
      <c r="AB7" s="100"/>
      <c r="AC7" s="189"/>
      <c r="AD7" s="100"/>
      <c r="AE7" s="100"/>
      <c r="AF7" s="100"/>
      <c r="AG7" s="100"/>
      <c r="AH7" s="100"/>
    </row>
    <row r="8" spans="1:34" ht="13.2" customHeight="1">
      <c r="A8" s="164"/>
      <c r="B8" s="210"/>
      <c r="C8" s="4965"/>
      <c r="D8" s="8584"/>
      <c r="E8" s="8569"/>
      <c r="F8" s="1666"/>
      <c r="G8" s="1666"/>
      <c r="H8" s="8584"/>
      <c r="I8" s="8827"/>
      <c r="J8" s="8829"/>
      <c r="K8" s="8582"/>
      <c r="L8" s="8584"/>
      <c r="M8" s="8584"/>
      <c r="N8" s="1666"/>
      <c r="O8" s="1666"/>
      <c r="P8" s="1666"/>
      <c r="Q8" s="1666"/>
      <c r="R8" s="1667"/>
      <c r="S8" s="121"/>
      <c r="T8" s="6573"/>
      <c r="U8" s="6574"/>
      <c r="V8" s="6574"/>
      <c r="W8" s="6574"/>
      <c r="X8" s="6574"/>
      <c r="Y8" s="6575" t="s">
        <v>3725</v>
      </c>
      <c r="Z8" s="211"/>
      <c r="AA8" s="4773" t="s">
        <v>2948</v>
      </c>
      <c r="AB8" s="226"/>
      <c r="AC8" s="190"/>
      <c r="AD8" s="1116"/>
      <c r="AE8" s="1116"/>
      <c r="AF8" s="1116"/>
      <c r="AG8" s="112"/>
      <c r="AH8" s="100"/>
    </row>
    <row r="9" spans="1:34">
      <c r="A9" s="164"/>
      <c r="B9" s="210"/>
      <c r="C9" s="4965" t="s">
        <v>520</v>
      </c>
      <c r="D9" s="8584"/>
      <c r="E9" s="8569"/>
      <c r="F9" s="1666" t="s">
        <v>2977</v>
      </c>
      <c r="G9" s="1666" t="s">
        <v>1251</v>
      </c>
      <c r="H9" s="8584"/>
      <c r="I9" s="8827"/>
      <c r="J9" s="8829"/>
      <c r="K9" s="8582"/>
      <c r="L9" s="8584"/>
      <c r="M9" s="8584"/>
      <c r="N9" s="1666" t="s">
        <v>3193</v>
      </c>
      <c r="O9" s="1666" t="s">
        <v>2747</v>
      </c>
      <c r="P9" s="1666" t="s">
        <v>2808</v>
      </c>
      <c r="Q9" s="1587" t="s">
        <v>2671</v>
      </c>
      <c r="R9" s="1608" t="s">
        <v>1717</v>
      </c>
      <c r="S9" s="121"/>
      <c r="T9" s="6576" t="s">
        <v>2995</v>
      </c>
      <c r="U9" s="1666" t="s">
        <v>2747</v>
      </c>
      <c r="V9" s="1666" t="s">
        <v>2808</v>
      </c>
      <c r="W9" s="1587" t="s">
        <v>2671</v>
      </c>
      <c r="X9" s="1608" t="s">
        <v>1717</v>
      </c>
      <c r="Y9" s="1667" t="s">
        <v>3726</v>
      </c>
      <c r="Z9" s="211"/>
      <c r="AA9" s="4773" t="s">
        <v>2952</v>
      </c>
      <c r="AB9" s="226"/>
      <c r="AC9" s="190"/>
      <c r="AD9" s="111"/>
      <c r="AE9" s="111"/>
      <c r="AF9" s="111"/>
      <c r="AG9" s="112"/>
    </row>
    <row r="10" spans="1:34">
      <c r="A10" s="164"/>
      <c r="B10" s="210"/>
      <c r="C10" s="4965"/>
      <c r="D10" s="8584"/>
      <c r="E10" s="8569"/>
      <c r="F10" s="1666" t="s">
        <v>2987</v>
      </c>
      <c r="G10" s="1666" t="s">
        <v>2771</v>
      </c>
      <c r="H10" s="8584"/>
      <c r="I10" s="8827"/>
      <c r="J10" s="8829"/>
      <c r="K10" s="8582"/>
      <c r="L10" s="8584"/>
      <c r="M10" s="8584"/>
      <c r="N10" s="1666" t="s">
        <v>2995</v>
      </c>
      <c r="O10" s="1666" t="s">
        <v>1723</v>
      </c>
      <c r="P10" s="1666" t="s">
        <v>1723</v>
      </c>
      <c r="Q10" s="1590" t="s">
        <v>1723</v>
      </c>
      <c r="R10" s="1608" t="s">
        <v>1723</v>
      </c>
      <c r="S10" s="121"/>
      <c r="T10" s="4965"/>
      <c r="U10" s="1666" t="s">
        <v>1723</v>
      </c>
      <c r="V10" s="1666" t="s">
        <v>1723</v>
      </c>
      <c r="W10" s="1590" t="s">
        <v>1723</v>
      </c>
      <c r="X10" s="1608" t="s">
        <v>1723</v>
      </c>
      <c r="Y10" s="1829" t="s">
        <v>2964</v>
      </c>
      <c r="Z10" s="121"/>
      <c r="AA10" s="5016" t="s">
        <v>2964</v>
      </c>
      <c r="AB10" s="226"/>
      <c r="AC10" s="192"/>
      <c r="AD10" s="111"/>
      <c r="AE10" s="111"/>
      <c r="AF10" s="111"/>
      <c r="AG10" s="112"/>
    </row>
    <row r="11" spans="1:34">
      <c r="A11" s="164"/>
      <c r="B11" s="210"/>
      <c r="C11" s="2002"/>
      <c r="D11" s="5834" t="s">
        <v>2148</v>
      </c>
      <c r="E11" s="8736"/>
      <c r="F11" s="5485"/>
      <c r="G11" s="5834" t="s">
        <v>1616</v>
      </c>
      <c r="H11" s="5834" t="s">
        <v>2528</v>
      </c>
      <c r="I11" s="5834" t="s">
        <v>2528</v>
      </c>
      <c r="J11" s="6176" t="s">
        <v>3767</v>
      </c>
      <c r="K11" s="8734"/>
      <c r="L11" s="8734"/>
      <c r="M11" s="5834" t="s">
        <v>2528</v>
      </c>
      <c r="N11" s="5485"/>
      <c r="O11" s="5485"/>
      <c r="P11" s="5485"/>
      <c r="Q11" s="5485"/>
      <c r="R11" s="5772" t="s">
        <v>3768</v>
      </c>
      <c r="S11" s="121"/>
      <c r="T11" s="2004"/>
      <c r="U11" s="5485"/>
      <c r="V11" s="5485"/>
      <c r="W11" s="5485"/>
      <c r="X11" s="5493" t="s">
        <v>2713</v>
      </c>
      <c r="Y11" s="5772" t="s">
        <v>2959</v>
      </c>
      <c r="Z11" s="121"/>
      <c r="AA11" s="158" t="s">
        <v>2959</v>
      </c>
      <c r="AB11" s="226"/>
      <c r="AC11" s="190"/>
      <c r="AD11" s="112"/>
      <c r="AE11" s="112"/>
      <c r="AF11" s="112"/>
      <c r="AG11" s="112"/>
    </row>
    <row r="12" spans="1:34">
      <c r="A12" s="164"/>
      <c r="B12" s="210"/>
      <c r="C12" s="5497" t="s">
        <v>734</v>
      </c>
      <c r="D12" s="5498" t="s">
        <v>735</v>
      </c>
      <c r="E12" s="5498" t="s">
        <v>736</v>
      </c>
      <c r="F12" s="5498" t="s">
        <v>1249</v>
      </c>
      <c r="G12" s="5498" t="s">
        <v>738</v>
      </c>
      <c r="H12" s="5969">
        <f>G12-1</f>
        <v>-6</v>
      </c>
      <c r="I12" s="5969">
        <f t="shared" ref="I12:J12" si="0">H12-1</f>
        <v>-7</v>
      </c>
      <c r="J12" s="5969">
        <f t="shared" si="0"/>
        <v>-8</v>
      </c>
      <c r="K12" s="5969">
        <f t="shared" ref="K12:Y12" si="1">J12-1</f>
        <v>-9</v>
      </c>
      <c r="L12" s="5969">
        <f t="shared" si="1"/>
        <v>-10</v>
      </c>
      <c r="M12" s="5969">
        <f t="shared" si="1"/>
        <v>-11</v>
      </c>
      <c r="N12" s="5969">
        <f t="shared" si="1"/>
        <v>-12</v>
      </c>
      <c r="O12" s="5969">
        <f t="shared" si="1"/>
        <v>-13</v>
      </c>
      <c r="P12" s="5969">
        <f t="shared" si="1"/>
        <v>-14</v>
      </c>
      <c r="Q12" s="5969">
        <f t="shared" si="1"/>
        <v>-15</v>
      </c>
      <c r="R12" s="5969">
        <f t="shared" si="1"/>
        <v>-16</v>
      </c>
      <c r="S12" s="121"/>
      <c r="T12" s="5969">
        <f>R12-1</f>
        <v>-17</v>
      </c>
      <c r="U12" s="5969">
        <f t="shared" si="1"/>
        <v>-18</v>
      </c>
      <c r="V12" s="5969">
        <f t="shared" si="1"/>
        <v>-19</v>
      </c>
      <c r="W12" s="5969">
        <f t="shared" si="1"/>
        <v>-20</v>
      </c>
      <c r="X12" s="5969">
        <f t="shared" si="1"/>
        <v>-21</v>
      </c>
      <c r="Y12" s="5969">
        <f t="shared" si="1"/>
        <v>-22</v>
      </c>
      <c r="Z12" s="121"/>
      <c r="AA12" s="5969">
        <f>Y12-1</f>
        <v>-23</v>
      </c>
      <c r="AB12" s="252"/>
      <c r="AC12" s="193"/>
      <c r="AD12" s="1117"/>
      <c r="AE12" s="1117"/>
      <c r="AF12" s="1117"/>
      <c r="AG12" s="1117"/>
    </row>
    <row r="13" spans="1:34">
      <c r="A13" s="164"/>
      <c r="B13" s="210"/>
      <c r="C13" s="6577" t="s">
        <v>3491</v>
      </c>
      <c r="D13" s="2127"/>
      <c r="E13" s="2127"/>
      <c r="F13" s="2128"/>
      <c r="G13" s="2128"/>
      <c r="H13" s="2008"/>
      <c r="I13" s="2008"/>
      <c r="J13" s="2008"/>
      <c r="K13" s="2008"/>
      <c r="L13" s="2008"/>
      <c r="M13" s="2008"/>
      <c r="N13" s="2008"/>
      <c r="O13" s="2008"/>
      <c r="P13" s="2008"/>
      <c r="Q13" s="2008"/>
      <c r="R13" s="6578"/>
      <c r="S13" s="121"/>
      <c r="T13" s="6579"/>
      <c r="U13" s="2008"/>
      <c r="V13" s="2008"/>
      <c r="W13" s="2008"/>
      <c r="X13" s="2008"/>
      <c r="Y13" s="6578"/>
      <c r="Z13" s="121"/>
      <c r="AA13" s="6580"/>
      <c r="AB13" s="252"/>
      <c r="AC13" s="193"/>
      <c r="AD13" s="1117"/>
      <c r="AE13" s="1117"/>
      <c r="AF13" s="1117"/>
      <c r="AG13" s="1117"/>
    </row>
    <row r="14" spans="1:34">
      <c r="A14" s="164"/>
      <c r="B14" s="210"/>
      <c r="C14" s="5351" t="s">
        <v>3769</v>
      </c>
      <c r="D14" s="1738"/>
      <c r="E14" s="1738"/>
      <c r="F14" s="1740"/>
      <c r="G14" s="1725" t="b">
        <v>1</v>
      </c>
      <c r="H14" s="1725" t="s">
        <v>3751</v>
      </c>
      <c r="I14" s="1725" t="s">
        <v>3752</v>
      </c>
      <c r="J14" s="1725"/>
      <c r="K14" s="1725"/>
      <c r="L14" s="1725"/>
      <c r="M14" s="1725" t="s">
        <v>3753</v>
      </c>
      <c r="N14" s="1724">
        <v>0</v>
      </c>
      <c r="O14" s="1724">
        <v>0</v>
      </c>
      <c r="P14" s="1724">
        <v>0</v>
      </c>
      <c r="Q14" s="1724">
        <v>0</v>
      </c>
      <c r="R14" s="1830">
        <f>O14+P14-Q14</f>
        <v>0</v>
      </c>
      <c r="S14" s="121"/>
      <c r="T14" s="6581">
        <v>0</v>
      </c>
      <c r="U14" s="1724">
        <v>0</v>
      </c>
      <c r="V14" s="1724">
        <v>0</v>
      </c>
      <c r="W14" s="1724">
        <v>0</v>
      </c>
      <c r="X14" s="1831">
        <f>U14+V14-W14</f>
        <v>0</v>
      </c>
      <c r="Y14" s="1811">
        <v>0</v>
      </c>
      <c r="Z14" s="121"/>
      <c r="AA14" s="6414">
        <v>0</v>
      </c>
      <c r="AB14" s="253"/>
      <c r="AC14" s="195"/>
      <c r="AD14" s="605"/>
      <c r="AE14" s="605"/>
      <c r="AF14" s="605"/>
      <c r="AG14" s="605"/>
    </row>
    <row r="15" spans="1:34">
      <c r="A15" s="164"/>
      <c r="B15" s="210"/>
      <c r="C15" s="5351" t="s">
        <v>3770</v>
      </c>
      <c r="D15" s="1738"/>
      <c r="E15" s="1738"/>
      <c r="F15" s="1740"/>
      <c r="G15" s="1725" t="b">
        <v>1</v>
      </c>
      <c r="H15" s="1725" t="s">
        <v>3757</v>
      </c>
      <c r="I15" s="1725" t="s">
        <v>3755</v>
      </c>
      <c r="J15" s="1725"/>
      <c r="K15" s="1725"/>
      <c r="L15" s="1725"/>
      <c r="M15" s="1725" t="s">
        <v>3756</v>
      </c>
      <c r="N15" s="1724">
        <v>0</v>
      </c>
      <c r="O15" s="1724">
        <v>0</v>
      </c>
      <c r="P15" s="1724">
        <v>0</v>
      </c>
      <c r="Q15" s="1724">
        <v>0</v>
      </c>
      <c r="R15" s="1830">
        <f t="shared" ref="R15:R33" si="2">O15+P15-Q15</f>
        <v>0</v>
      </c>
      <c r="S15" s="121"/>
      <c r="T15" s="6581">
        <v>0</v>
      </c>
      <c r="U15" s="1724">
        <v>0</v>
      </c>
      <c r="V15" s="1724">
        <v>0</v>
      </c>
      <c r="W15" s="1724">
        <v>0</v>
      </c>
      <c r="X15" s="1831">
        <f t="shared" ref="X15:X33" si="3">U15+V15-W15</f>
        <v>0</v>
      </c>
      <c r="Y15" s="1811">
        <v>0</v>
      </c>
      <c r="Z15" s="121"/>
      <c r="AA15" s="6414">
        <v>0</v>
      </c>
      <c r="AB15" s="253"/>
      <c r="AC15" s="195"/>
      <c r="AD15" s="605"/>
      <c r="AE15" s="605"/>
      <c r="AF15" s="605"/>
      <c r="AG15" s="605"/>
    </row>
    <row r="16" spans="1:34">
      <c r="A16" s="164"/>
      <c r="B16" s="210"/>
      <c r="C16" s="5351" t="s">
        <v>3771</v>
      </c>
      <c r="D16" s="1738"/>
      <c r="E16" s="1738"/>
      <c r="F16" s="1740"/>
      <c r="G16" s="1725" t="b">
        <v>1</v>
      </c>
      <c r="H16" s="1725" t="s">
        <v>860</v>
      </c>
      <c r="I16" s="1725" t="s">
        <v>3758</v>
      </c>
      <c r="J16" s="1725"/>
      <c r="K16" s="1725"/>
      <c r="L16" s="1725"/>
      <c r="M16" s="1725" t="s">
        <v>3759</v>
      </c>
      <c r="N16" s="1724">
        <v>0</v>
      </c>
      <c r="O16" s="1724">
        <v>0</v>
      </c>
      <c r="P16" s="1724">
        <v>0</v>
      </c>
      <c r="Q16" s="1724">
        <v>0</v>
      </c>
      <c r="R16" s="1830">
        <f t="shared" si="2"/>
        <v>0</v>
      </c>
      <c r="S16" s="121"/>
      <c r="T16" s="6581">
        <v>0</v>
      </c>
      <c r="U16" s="1724">
        <v>0</v>
      </c>
      <c r="V16" s="1724">
        <v>0</v>
      </c>
      <c r="W16" s="1724">
        <v>0</v>
      </c>
      <c r="X16" s="1831">
        <f t="shared" si="3"/>
        <v>0</v>
      </c>
      <c r="Y16" s="1811">
        <v>0</v>
      </c>
      <c r="Z16" s="121"/>
      <c r="AA16" s="6414">
        <v>0</v>
      </c>
      <c r="AB16" s="253"/>
      <c r="AC16" s="195"/>
      <c r="AD16" s="605"/>
      <c r="AE16" s="605"/>
      <c r="AF16" s="605"/>
      <c r="AG16" s="605"/>
    </row>
    <row r="17" spans="1:33">
      <c r="A17" s="164"/>
      <c r="B17" s="210"/>
      <c r="C17" s="5351" t="s">
        <v>3772</v>
      </c>
      <c r="D17" s="1738"/>
      <c r="E17" s="1738"/>
      <c r="F17" s="1740"/>
      <c r="G17" s="1725" t="b">
        <v>1</v>
      </c>
      <c r="H17" s="1725" t="s">
        <v>3754</v>
      </c>
      <c r="I17" s="1725" t="s">
        <v>3760</v>
      </c>
      <c r="J17" s="1725"/>
      <c r="K17" s="1725"/>
      <c r="L17" s="1725"/>
      <c r="M17" s="1725" t="s">
        <v>3759</v>
      </c>
      <c r="N17" s="1724">
        <v>0</v>
      </c>
      <c r="O17" s="1724">
        <v>0</v>
      </c>
      <c r="P17" s="1724">
        <v>0</v>
      </c>
      <c r="Q17" s="1724">
        <v>0</v>
      </c>
      <c r="R17" s="1830">
        <f t="shared" si="2"/>
        <v>0</v>
      </c>
      <c r="S17" s="121"/>
      <c r="T17" s="6581">
        <v>0</v>
      </c>
      <c r="U17" s="1724">
        <v>0</v>
      </c>
      <c r="V17" s="1724">
        <v>0</v>
      </c>
      <c r="W17" s="1724">
        <v>0</v>
      </c>
      <c r="X17" s="1831">
        <f t="shared" si="3"/>
        <v>0</v>
      </c>
      <c r="Y17" s="1811">
        <v>0</v>
      </c>
      <c r="Z17" s="121"/>
      <c r="AA17" s="6414">
        <v>0</v>
      </c>
      <c r="AB17" s="253"/>
      <c r="AC17" s="195"/>
      <c r="AD17" s="605"/>
      <c r="AE17" s="605"/>
      <c r="AF17" s="605"/>
      <c r="AG17" s="605"/>
    </row>
    <row r="18" spans="1:33">
      <c r="A18" s="164"/>
      <c r="B18" s="210"/>
      <c r="C18" s="5351" t="s">
        <v>3773</v>
      </c>
      <c r="D18" s="1738"/>
      <c r="E18" s="1738"/>
      <c r="F18" s="1740"/>
      <c r="G18" s="1725" t="b">
        <v>1</v>
      </c>
      <c r="H18" s="1725" t="s">
        <v>3754</v>
      </c>
      <c r="I18" s="1725" t="s">
        <v>3760</v>
      </c>
      <c r="J18" s="1725"/>
      <c r="K18" s="1725"/>
      <c r="L18" s="1725"/>
      <c r="M18" s="1725" t="s">
        <v>3759</v>
      </c>
      <c r="N18" s="1724">
        <v>0</v>
      </c>
      <c r="O18" s="1724">
        <v>0</v>
      </c>
      <c r="P18" s="1724">
        <v>0</v>
      </c>
      <c r="Q18" s="1724">
        <v>0</v>
      </c>
      <c r="R18" s="1830">
        <f t="shared" si="2"/>
        <v>0</v>
      </c>
      <c r="S18" s="121"/>
      <c r="T18" s="6581">
        <v>0</v>
      </c>
      <c r="U18" s="1724">
        <v>0</v>
      </c>
      <c r="V18" s="1724">
        <v>0</v>
      </c>
      <c r="W18" s="1724">
        <v>0</v>
      </c>
      <c r="X18" s="1831">
        <f t="shared" si="3"/>
        <v>0</v>
      </c>
      <c r="Y18" s="1811">
        <v>0</v>
      </c>
      <c r="Z18" s="121"/>
      <c r="AA18" s="6414">
        <v>0</v>
      </c>
      <c r="AB18" s="253"/>
      <c r="AC18" s="195"/>
      <c r="AD18" s="605"/>
      <c r="AE18" s="605"/>
      <c r="AF18" s="605"/>
      <c r="AG18" s="605"/>
    </row>
    <row r="19" spans="1:33">
      <c r="A19" s="164"/>
      <c r="B19" s="210"/>
      <c r="C19" s="5351" t="s">
        <v>3774</v>
      </c>
      <c r="D19" s="1738"/>
      <c r="E19" s="1738"/>
      <c r="F19" s="1740"/>
      <c r="G19" s="1725" t="b">
        <v>1</v>
      </c>
      <c r="H19" s="1725" t="s">
        <v>3754</v>
      </c>
      <c r="I19" s="1725" t="s">
        <v>3760</v>
      </c>
      <c r="J19" s="1725"/>
      <c r="K19" s="1725"/>
      <c r="L19" s="1725"/>
      <c r="M19" s="1725" t="s">
        <v>3759</v>
      </c>
      <c r="N19" s="1724">
        <v>0</v>
      </c>
      <c r="O19" s="1724">
        <v>0</v>
      </c>
      <c r="P19" s="1724">
        <v>0</v>
      </c>
      <c r="Q19" s="1724">
        <v>0</v>
      </c>
      <c r="R19" s="1830">
        <f t="shared" si="2"/>
        <v>0</v>
      </c>
      <c r="S19" s="121"/>
      <c r="T19" s="6581">
        <v>0</v>
      </c>
      <c r="U19" s="1724">
        <v>0</v>
      </c>
      <c r="V19" s="1724">
        <v>0</v>
      </c>
      <c r="W19" s="1724">
        <v>0</v>
      </c>
      <c r="X19" s="1831">
        <f t="shared" si="3"/>
        <v>0</v>
      </c>
      <c r="Y19" s="1811">
        <v>0</v>
      </c>
      <c r="Z19" s="121"/>
      <c r="AA19" s="6414">
        <v>0</v>
      </c>
      <c r="AB19" s="253"/>
      <c r="AC19" s="195"/>
      <c r="AD19" s="605"/>
      <c r="AE19" s="605"/>
      <c r="AF19" s="605"/>
      <c r="AG19" s="605"/>
    </row>
    <row r="20" spans="1:33">
      <c r="A20" s="164"/>
      <c r="B20" s="210"/>
      <c r="C20" s="5351" t="s">
        <v>3775</v>
      </c>
      <c r="D20" s="1738"/>
      <c r="E20" s="1738"/>
      <c r="F20" s="1740"/>
      <c r="G20" s="1725" t="b">
        <v>1</v>
      </c>
      <c r="H20" s="1725" t="s">
        <v>3754</v>
      </c>
      <c r="I20" s="1725" t="s">
        <v>3760</v>
      </c>
      <c r="J20" s="1725"/>
      <c r="K20" s="1725"/>
      <c r="L20" s="1725"/>
      <c r="M20" s="1725" t="s">
        <v>3759</v>
      </c>
      <c r="N20" s="1724">
        <v>0</v>
      </c>
      <c r="O20" s="1724">
        <v>0</v>
      </c>
      <c r="P20" s="1724">
        <v>0</v>
      </c>
      <c r="Q20" s="1724">
        <v>0</v>
      </c>
      <c r="R20" s="1830">
        <f t="shared" si="2"/>
        <v>0</v>
      </c>
      <c r="S20" s="121"/>
      <c r="T20" s="6581">
        <v>0</v>
      </c>
      <c r="U20" s="1724">
        <v>0</v>
      </c>
      <c r="V20" s="1724">
        <v>0</v>
      </c>
      <c r="W20" s="1724">
        <v>0</v>
      </c>
      <c r="X20" s="1831">
        <f t="shared" si="3"/>
        <v>0</v>
      </c>
      <c r="Y20" s="1811">
        <v>0</v>
      </c>
      <c r="Z20" s="121"/>
      <c r="AA20" s="6414">
        <v>0</v>
      </c>
      <c r="AB20" s="253"/>
      <c r="AC20" s="195"/>
      <c r="AD20" s="605"/>
      <c r="AE20" s="605"/>
      <c r="AF20" s="605"/>
      <c r="AG20" s="605"/>
    </row>
    <row r="21" spans="1:33">
      <c r="A21" s="164"/>
      <c r="B21" s="210"/>
      <c r="C21" s="5351" t="s">
        <v>3776</v>
      </c>
      <c r="D21" s="1738"/>
      <c r="E21" s="1738"/>
      <c r="F21" s="1740"/>
      <c r="G21" s="1725" t="b">
        <v>1</v>
      </c>
      <c r="H21" s="1725" t="s">
        <v>3754</v>
      </c>
      <c r="I21" s="1725" t="s">
        <v>3760</v>
      </c>
      <c r="J21" s="1725"/>
      <c r="K21" s="1725"/>
      <c r="L21" s="1725"/>
      <c r="M21" s="1725" t="s">
        <v>3759</v>
      </c>
      <c r="N21" s="1724">
        <v>0</v>
      </c>
      <c r="O21" s="1724">
        <v>0</v>
      </c>
      <c r="P21" s="1724">
        <v>0</v>
      </c>
      <c r="Q21" s="1724">
        <v>0</v>
      </c>
      <c r="R21" s="1830">
        <f t="shared" si="2"/>
        <v>0</v>
      </c>
      <c r="S21" s="121"/>
      <c r="T21" s="6581">
        <v>0</v>
      </c>
      <c r="U21" s="1724">
        <v>0</v>
      </c>
      <c r="V21" s="1724">
        <v>0</v>
      </c>
      <c r="W21" s="1724">
        <v>0</v>
      </c>
      <c r="X21" s="1831">
        <f t="shared" si="3"/>
        <v>0</v>
      </c>
      <c r="Y21" s="1811">
        <v>0</v>
      </c>
      <c r="Z21" s="121"/>
      <c r="AA21" s="6414">
        <v>0</v>
      </c>
      <c r="AB21" s="253"/>
      <c r="AC21" s="195"/>
      <c r="AD21" s="605"/>
      <c r="AE21" s="605"/>
      <c r="AF21" s="605"/>
      <c r="AG21" s="605"/>
    </row>
    <row r="22" spans="1:33">
      <c r="A22" s="164"/>
      <c r="B22" s="210"/>
      <c r="C22" s="5351" t="s">
        <v>3777</v>
      </c>
      <c r="D22" s="1738"/>
      <c r="E22" s="1738"/>
      <c r="F22" s="1740"/>
      <c r="G22" s="1725" t="b">
        <v>1</v>
      </c>
      <c r="H22" s="1725" t="s">
        <v>3754</v>
      </c>
      <c r="I22" s="1725" t="s">
        <v>3760</v>
      </c>
      <c r="J22" s="1725"/>
      <c r="K22" s="1725"/>
      <c r="L22" s="1725"/>
      <c r="M22" s="1725" t="s">
        <v>3759</v>
      </c>
      <c r="N22" s="1724">
        <v>0</v>
      </c>
      <c r="O22" s="1724">
        <v>0</v>
      </c>
      <c r="P22" s="1724">
        <v>0</v>
      </c>
      <c r="Q22" s="1724">
        <v>0</v>
      </c>
      <c r="R22" s="1830">
        <f t="shared" si="2"/>
        <v>0</v>
      </c>
      <c r="S22" s="121"/>
      <c r="T22" s="6581">
        <v>0</v>
      </c>
      <c r="U22" s="1724">
        <v>0</v>
      </c>
      <c r="V22" s="1724">
        <v>0</v>
      </c>
      <c r="W22" s="1724">
        <v>0</v>
      </c>
      <c r="X22" s="1831">
        <f t="shared" si="3"/>
        <v>0</v>
      </c>
      <c r="Y22" s="1811">
        <v>0</v>
      </c>
      <c r="Z22" s="121"/>
      <c r="AA22" s="6414">
        <v>0</v>
      </c>
      <c r="AB22" s="253"/>
      <c r="AC22" s="195"/>
      <c r="AD22" s="605"/>
      <c r="AE22" s="605"/>
      <c r="AF22" s="605"/>
      <c r="AG22" s="605"/>
    </row>
    <row r="23" spans="1:33">
      <c r="A23" s="164"/>
      <c r="B23" s="210"/>
      <c r="C23" s="5351" t="s">
        <v>3778</v>
      </c>
      <c r="D23" s="1738"/>
      <c r="E23" s="1738"/>
      <c r="F23" s="1740"/>
      <c r="G23" s="1725" t="b">
        <v>1</v>
      </c>
      <c r="H23" s="1725" t="s">
        <v>3754</v>
      </c>
      <c r="I23" s="1725" t="s">
        <v>3760</v>
      </c>
      <c r="J23" s="1725"/>
      <c r="K23" s="1725"/>
      <c r="L23" s="1725"/>
      <c r="M23" s="1725" t="s">
        <v>3759</v>
      </c>
      <c r="N23" s="1724">
        <v>0</v>
      </c>
      <c r="O23" s="1724">
        <v>0</v>
      </c>
      <c r="P23" s="1724">
        <v>0</v>
      </c>
      <c r="Q23" s="1724">
        <v>0</v>
      </c>
      <c r="R23" s="1830">
        <f t="shared" si="2"/>
        <v>0</v>
      </c>
      <c r="S23" s="121"/>
      <c r="T23" s="6581">
        <v>0</v>
      </c>
      <c r="U23" s="1724">
        <v>0</v>
      </c>
      <c r="V23" s="1724">
        <v>0</v>
      </c>
      <c r="W23" s="1724">
        <v>0</v>
      </c>
      <c r="X23" s="1831">
        <f t="shared" si="3"/>
        <v>0</v>
      </c>
      <c r="Y23" s="1811">
        <v>0</v>
      </c>
      <c r="Z23" s="121"/>
      <c r="AA23" s="6414">
        <v>0</v>
      </c>
      <c r="AB23" s="253"/>
      <c r="AC23" s="195"/>
      <c r="AD23" s="605"/>
      <c r="AE23" s="605"/>
      <c r="AF23" s="605"/>
      <c r="AG23" s="605"/>
    </row>
    <row r="24" spans="1:33">
      <c r="A24" s="164"/>
      <c r="B24" s="210"/>
      <c r="C24" s="5351" t="s">
        <v>3779</v>
      </c>
      <c r="D24" s="1738"/>
      <c r="E24" s="1738"/>
      <c r="F24" s="1740"/>
      <c r="G24" s="1725" t="b">
        <v>1</v>
      </c>
      <c r="H24" s="1725" t="s">
        <v>3754</v>
      </c>
      <c r="I24" s="1725" t="s">
        <v>3760</v>
      </c>
      <c r="J24" s="1725"/>
      <c r="K24" s="1725"/>
      <c r="L24" s="1725"/>
      <c r="M24" s="1725" t="s">
        <v>3759</v>
      </c>
      <c r="N24" s="1724">
        <v>0</v>
      </c>
      <c r="O24" s="1724">
        <v>0</v>
      </c>
      <c r="P24" s="1724">
        <v>0</v>
      </c>
      <c r="Q24" s="1724">
        <v>0</v>
      </c>
      <c r="R24" s="1830">
        <f t="shared" si="2"/>
        <v>0</v>
      </c>
      <c r="S24" s="121"/>
      <c r="T24" s="6581">
        <v>0</v>
      </c>
      <c r="U24" s="1724">
        <v>0</v>
      </c>
      <c r="V24" s="1724">
        <v>0</v>
      </c>
      <c r="W24" s="1724">
        <v>0</v>
      </c>
      <c r="X24" s="1831">
        <f t="shared" si="3"/>
        <v>0</v>
      </c>
      <c r="Y24" s="1811">
        <v>0</v>
      </c>
      <c r="Z24" s="121"/>
      <c r="AA24" s="6414">
        <v>0</v>
      </c>
      <c r="AB24" s="253"/>
      <c r="AC24" s="195"/>
      <c r="AD24" s="605"/>
      <c r="AE24" s="605"/>
      <c r="AF24" s="605"/>
      <c r="AG24" s="605"/>
    </row>
    <row r="25" spans="1:33">
      <c r="A25" s="164"/>
      <c r="B25" s="210"/>
      <c r="C25" s="5351" t="s">
        <v>3780</v>
      </c>
      <c r="D25" s="1738"/>
      <c r="E25" s="1738"/>
      <c r="F25" s="1740"/>
      <c r="G25" s="1725" t="b">
        <v>1</v>
      </c>
      <c r="H25" s="1725" t="s">
        <v>3754</v>
      </c>
      <c r="I25" s="1725" t="s">
        <v>3760</v>
      </c>
      <c r="J25" s="1725"/>
      <c r="K25" s="1725"/>
      <c r="L25" s="1725"/>
      <c r="M25" s="1725" t="s">
        <v>3759</v>
      </c>
      <c r="N25" s="1724">
        <v>0</v>
      </c>
      <c r="O25" s="1724">
        <v>0</v>
      </c>
      <c r="P25" s="1724">
        <v>0</v>
      </c>
      <c r="Q25" s="1724">
        <v>0</v>
      </c>
      <c r="R25" s="1830">
        <f t="shared" si="2"/>
        <v>0</v>
      </c>
      <c r="S25" s="121"/>
      <c r="T25" s="6581">
        <v>0</v>
      </c>
      <c r="U25" s="1724">
        <v>0</v>
      </c>
      <c r="V25" s="1724">
        <v>0</v>
      </c>
      <c r="W25" s="1724">
        <v>0</v>
      </c>
      <c r="X25" s="1831">
        <f t="shared" si="3"/>
        <v>0</v>
      </c>
      <c r="Y25" s="1811">
        <v>0</v>
      </c>
      <c r="Z25" s="121"/>
      <c r="AA25" s="6414">
        <v>0</v>
      </c>
      <c r="AB25" s="253"/>
      <c r="AC25" s="195"/>
      <c r="AD25" s="605"/>
      <c r="AE25" s="605"/>
      <c r="AF25" s="605"/>
      <c r="AG25" s="605"/>
    </row>
    <row r="26" spans="1:33">
      <c r="A26" s="164"/>
      <c r="B26" s="210"/>
      <c r="C26" s="5351" t="s">
        <v>3781</v>
      </c>
      <c r="D26" s="1738"/>
      <c r="E26" s="1738"/>
      <c r="F26" s="1740"/>
      <c r="G26" s="1725" t="b">
        <v>1</v>
      </c>
      <c r="H26" s="1725" t="s">
        <v>3754</v>
      </c>
      <c r="I26" s="1725" t="s">
        <v>3760</v>
      </c>
      <c r="J26" s="1725"/>
      <c r="K26" s="1725"/>
      <c r="L26" s="1725"/>
      <c r="M26" s="1725" t="s">
        <v>3759</v>
      </c>
      <c r="N26" s="1724">
        <v>0</v>
      </c>
      <c r="O26" s="1724">
        <v>0</v>
      </c>
      <c r="P26" s="1724">
        <v>0</v>
      </c>
      <c r="Q26" s="1724">
        <v>0</v>
      </c>
      <c r="R26" s="1830">
        <f t="shared" si="2"/>
        <v>0</v>
      </c>
      <c r="S26" s="121"/>
      <c r="T26" s="6581">
        <v>0</v>
      </c>
      <c r="U26" s="1724">
        <v>0</v>
      </c>
      <c r="V26" s="1724">
        <v>0</v>
      </c>
      <c r="W26" s="1724">
        <v>0</v>
      </c>
      <c r="X26" s="1831">
        <f t="shared" si="3"/>
        <v>0</v>
      </c>
      <c r="Y26" s="1811">
        <v>0</v>
      </c>
      <c r="Z26" s="121"/>
      <c r="AA26" s="6414">
        <v>0</v>
      </c>
      <c r="AB26" s="253"/>
      <c r="AC26" s="195"/>
      <c r="AD26" s="605"/>
      <c r="AE26" s="605"/>
      <c r="AF26" s="605"/>
      <c r="AG26" s="605"/>
    </row>
    <row r="27" spans="1:33">
      <c r="A27" s="164"/>
      <c r="B27" s="210"/>
      <c r="C27" s="5351" t="s">
        <v>3782</v>
      </c>
      <c r="D27" s="1738"/>
      <c r="E27" s="1738"/>
      <c r="F27" s="1740"/>
      <c r="G27" s="1725" t="b">
        <v>1</v>
      </c>
      <c r="H27" s="1725" t="s">
        <v>3754</v>
      </c>
      <c r="I27" s="1725" t="s">
        <v>3760</v>
      </c>
      <c r="J27" s="1725"/>
      <c r="K27" s="1725"/>
      <c r="L27" s="1725"/>
      <c r="M27" s="1725" t="s">
        <v>3759</v>
      </c>
      <c r="N27" s="1724">
        <v>0</v>
      </c>
      <c r="O27" s="1724">
        <v>0</v>
      </c>
      <c r="P27" s="1724">
        <v>0</v>
      </c>
      <c r="Q27" s="1724">
        <v>0</v>
      </c>
      <c r="R27" s="1830">
        <f t="shared" si="2"/>
        <v>0</v>
      </c>
      <c r="S27" s="121"/>
      <c r="T27" s="6581">
        <v>0</v>
      </c>
      <c r="U27" s="1724">
        <v>0</v>
      </c>
      <c r="V27" s="1724">
        <v>0</v>
      </c>
      <c r="W27" s="1724">
        <v>0</v>
      </c>
      <c r="X27" s="1831">
        <f t="shared" si="3"/>
        <v>0</v>
      </c>
      <c r="Y27" s="1811">
        <v>0</v>
      </c>
      <c r="Z27" s="121"/>
      <c r="AA27" s="6414">
        <v>0</v>
      </c>
      <c r="AB27" s="253"/>
      <c r="AC27" s="195"/>
      <c r="AD27" s="605"/>
      <c r="AE27" s="605"/>
      <c r="AF27" s="605"/>
      <c r="AG27" s="605"/>
    </row>
    <row r="28" spans="1:33">
      <c r="A28" s="164"/>
      <c r="B28" s="210"/>
      <c r="C28" s="5351" t="s">
        <v>3783</v>
      </c>
      <c r="D28" s="1738"/>
      <c r="E28" s="1738"/>
      <c r="F28" s="1740"/>
      <c r="G28" s="1725" t="b">
        <v>1</v>
      </c>
      <c r="H28" s="1725" t="s">
        <v>3754</v>
      </c>
      <c r="I28" s="1725" t="s">
        <v>3760</v>
      </c>
      <c r="J28" s="1725"/>
      <c r="K28" s="1725"/>
      <c r="L28" s="1725"/>
      <c r="M28" s="1725" t="s">
        <v>3759</v>
      </c>
      <c r="N28" s="1724">
        <v>0</v>
      </c>
      <c r="O28" s="1724">
        <v>0</v>
      </c>
      <c r="P28" s="1724">
        <v>0</v>
      </c>
      <c r="Q28" s="1724">
        <v>0</v>
      </c>
      <c r="R28" s="1830">
        <f t="shared" si="2"/>
        <v>0</v>
      </c>
      <c r="S28" s="121"/>
      <c r="T28" s="6581">
        <v>0</v>
      </c>
      <c r="U28" s="1724">
        <v>0</v>
      </c>
      <c r="V28" s="1724">
        <v>0</v>
      </c>
      <c r="W28" s="1724">
        <v>0</v>
      </c>
      <c r="X28" s="1831">
        <f t="shared" si="3"/>
        <v>0</v>
      </c>
      <c r="Y28" s="1811">
        <v>0</v>
      </c>
      <c r="Z28" s="121"/>
      <c r="AA28" s="6414">
        <v>0</v>
      </c>
      <c r="AB28" s="253"/>
      <c r="AC28" s="195"/>
      <c r="AD28" s="605"/>
      <c r="AE28" s="605"/>
      <c r="AF28" s="605"/>
      <c r="AG28" s="605"/>
    </row>
    <row r="29" spans="1:33">
      <c r="A29" s="164"/>
      <c r="B29" s="210"/>
      <c r="C29" s="5351" t="s">
        <v>3784</v>
      </c>
      <c r="D29" s="1738"/>
      <c r="E29" s="1738"/>
      <c r="F29" s="1740"/>
      <c r="G29" s="1725" t="b">
        <v>1</v>
      </c>
      <c r="H29" s="1725" t="s">
        <v>3754</v>
      </c>
      <c r="I29" s="1725" t="s">
        <v>3760</v>
      </c>
      <c r="J29" s="1725"/>
      <c r="K29" s="1725"/>
      <c r="L29" s="1725"/>
      <c r="M29" s="1725" t="s">
        <v>3759</v>
      </c>
      <c r="N29" s="1724">
        <v>0</v>
      </c>
      <c r="O29" s="1724">
        <v>0</v>
      </c>
      <c r="P29" s="1724">
        <v>0</v>
      </c>
      <c r="Q29" s="1724">
        <v>0</v>
      </c>
      <c r="R29" s="1830">
        <f t="shared" si="2"/>
        <v>0</v>
      </c>
      <c r="S29" s="121"/>
      <c r="T29" s="6581">
        <v>0</v>
      </c>
      <c r="U29" s="1724">
        <v>0</v>
      </c>
      <c r="V29" s="1724">
        <v>0</v>
      </c>
      <c r="W29" s="1724">
        <v>0</v>
      </c>
      <c r="X29" s="1831">
        <f t="shared" si="3"/>
        <v>0</v>
      </c>
      <c r="Y29" s="1811">
        <v>0</v>
      </c>
      <c r="Z29" s="121"/>
      <c r="AA29" s="6414">
        <v>0</v>
      </c>
      <c r="AB29" s="253"/>
      <c r="AC29" s="195"/>
      <c r="AD29" s="605"/>
      <c r="AE29" s="605"/>
      <c r="AF29" s="605"/>
      <c r="AG29" s="605"/>
    </row>
    <row r="30" spans="1:33">
      <c r="A30" s="164"/>
      <c r="B30" s="210"/>
      <c r="C30" s="5351" t="s">
        <v>3785</v>
      </c>
      <c r="D30" s="1738"/>
      <c r="E30" s="1738"/>
      <c r="F30" s="1740"/>
      <c r="G30" s="1725" t="b">
        <v>1</v>
      </c>
      <c r="H30" s="1725" t="s">
        <v>3754</v>
      </c>
      <c r="I30" s="1725" t="s">
        <v>3760</v>
      </c>
      <c r="J30" s="1725"/>
      <c r="K30" s="1725"/>
      <c r="L30" s="1725"/>
      <c r="M30" s="1725" t="s">
        <v>3759</v>
      </c>
      <c r="N30" s="1724">
        <v>0</v>
      </c>
      <c r="O30" s="1724">
        <v>0</v>
      </c>
      <c r="P30" s="1724">
        <v>0</v>
      </c>
      <c r="Q30" s="1724">
        <v>0</v>
      </c>
      <c r="R30" s="1830">
        <f t="shared" si="2"/>
        <v>0</v>
      </c>
      <c r="S30" s="121"/>
      <c r="T30" s="6581">
        <v>0</v>
      </c>
      <c r="U30" s="1724">
        <v>0</v>
      </c>
      <c r="V30" s="1724">
        <v>0</v>
      </c>
      <c r="W30" s="1724">
        <v>0</v>
      </c>
      <c r="X30" s="1831">
        <f t="shared" si="3"/>
        <v>0</v>
      </c>
      <c r="Y30" s="1811">
        <v>0</v>
      </c>
      <c r="Z30" s="121"/>
      <c r="AA30" s="6414">
        <v>0</v>
      </c>
      <c r="AB30" s="253"/>
      <c r="AC30" s="195"/>
      <c r="AD30" s="605"/>
      <c r="AE30" s="605"/>
      <c r="AF30" s="605"/>
      <c r="AG30" s="605"/>
    </row>
    <row r="31" spans="1:33">
      <c r="A31" s="164"/>
      <c r="B31" s="210"/>
      <c r="C31" s="5351" t="s">
        <v>3786</v>
      </c>
      <c r="D31" s="1738"/>
      <c r="E31" s="1738"/>
      <c r="F31" s="1740"/>
      <c r="G31" s="1725" t="b">
        <v>1</v>
      </c>
      <c r="H31" s="1725" t="s">
        <v>3754</v>
      </c>
      <c r="I31" s="1725" t="s">
        <v>3760</v>
      </c>
      <c r="J31" s="1725"/>
      <c r="K31" s="1725"/>
      <c r="L31" s="1725"/>
      <c r="M31" s="1725" t="s">
        <v>3759</v>
      </c>
      <c r="N31" s="1724">
        <v>0</v>
      </c>
      <c r="O31" s="1724">
        <v>0</v>
      </c>
      <c r="P31" s="1724">
        <v>0</v>
      </c>
      <c r="Q31" s="1724">
        <v>0</v>
      </c>
      <c r="R31" s="1830">
        <f t="shared" si="2"/>
        <v>0</v>
      </c>
      <c r="S31" s="121"/>
      <c r="T31" s="6581">
        <v>0</v>
      </c>
      <c r="U31" s="1724">
        <v>0</v>
      </c>
      <c r="V31" s="1724">
        <v>0</v>
      </c>
      <c r="W31" s="1724">
        <v>0</v>
      </c>
      <c r="X31" s="1831">
        <f t="shared" si="3"/>
        <v>0</v>
      </c>
      <c r="Y31" s="1811">
        <v>0</v>
      </c>
      <c r="Z31" s="121"/>
      <c r="AA31" s="6414">
        <v>0</v>
      </c>
      <c r="AB31" s="253"/>
      <c r="AC31" s="195"/>
      <c r="AD31" s="605"/>
      <c r="AE31" s="605"/>
      <c r="AF31" s="605"/>
      <c r="AG31" s="605"/>
    </row>
    <row r="32" spans="1:33">
      <c r="A32" s="164"/>
      <c r="B32" s="210"/>
      <c r="C32" s="5351" t="s">
        <v>3787</v>
      </c>
      <c r="D32" s="1738"/>
      <c r="E32" s="1738"/>
      <c r="F32" s="1740"/>
      <c r="G32" s="1725" t="b">
        <v>1</v>
      </c>
      <c r="H32" s="1725" t="s">
        <v>3754</v>
      </c>
      <c r="I32" s="1725" t="s">
        <v>3760</v>
      </c>
      <c r="J32" s="1725"/>
      <c r="K32" s="1725"/>
      <c r="L32" s="1725"/>
      <c r="M32" s="1725" t="s">
        <v>3759</v>
      </c>
      <c r="N32" s="1724">
        <v>0</v>
      </c>
      <c r="O32" s="1724">
        <v>0</v>
      </c>
      <c r="P32" s="1724">
        <v>0</v>
      </c>
      <c r="Q32" s="1724">
        <v>0</v>
      </c>
      <c r="R32" s="1830">
        <f t="shared" si="2"/>
        <v>0</v>
      </c>
      <c r="S32" s="121"/>
      <c r="T32" s="6581">
        <v>0</v>
      </c>
      <c r="U32" s="1724">
        <v>0</v>
      </c>
      <c r="V32" s="1724">
        <v>0</v>
      </c>
      <c r="W32" s="1724">
        <v>0</v>
      </c>
      <c r="X32" s="1831">
        <f t="shared" si="3"/>
        <v>0</v>
      </c>
      <c r="Y32" s="1811">
        <v>0</v>
      </c>
      <c r="Z32" s="121"/>
      <c r="AA32" s="6414">
        <v>0</v>
      </c>
      <c r="AB32" s="253"/>
      <c r="AC32" s="195"/>
      <c r="AD32" s="605"/>
      <c r="AE32" s="605"/>
      <c r="AF32" s="605"/>
      <c r="AG32" s="605"/>
    </row>
    <row r="33" spans="1:36">
      <c r="A33" s="164"/>
      <c r="B33" s="210"/>
      <c r="C33" s="5351" t="s">
        <v>3788</v>
      </c>
      <c r="D33" s="1738"/>
      <c r="E33" s="1738"/>
      <c r="F33" s="1740"/>
      <c r="G33" s="1725" t="b">
        <v>1</v>
      </c>
      <c r="H33" s="1725" t="s">
        <v>3754</v>
      </c>
      <c r="I33" s="1725" t="s">
        <v>3760</v>
      </c>
      <c r="J33" s="1725"/>
      <c r="K33" s="1725"/>
      <c r="L33" s="1725"/>
      <c r="M33" s="1725" t="s">
        <v>3759</v>
      </c>
      <c r="N33" s="1724">
        <v>0</v>
      </c>
      <c r="O33" s="1724">
        <v>0</v>
      </c>
      <c r="P33" s="1724">
        <v>0</v>
      </c>
      <c r="Q33" s="1724">
        <v>0</v>
      </c>
      <c r="R33" s="1830">
        <f t="shared" si="2"/>
        <v>0</v>
      </c>
      <c r="S33" s="121"/>
      <c r="T33" s="6581">
        <v>0</v>
      </c>
      <c r="U33" s="1724">
        <v>0</v>
      </c>
      <c r="V33" s="1724">
        <v>0</v>
      </c>
      <c r="W33" s="1724">
        <v>0</v>
      </c>
      <c r="X33" s="1831">
        <f t="shared" si="3"/>
        <v>0</v>
      </c>
      <c r="Y33" s="1811">
        <v>0</v>
      </c>
      <c r="Z33" s="121"/>
      <c r="AA33" s="6414">
        <v>0</v>
      </c>
      <c r="AB33" s="253"/>
      <c r="AC33" s="195"/>
      <c r="AD33" s="605"/>
      <c r="AE33" s="605"/>
      <c r="AF33" s="605"/>
      <c r="AG33" s="605"/>
    </row>
    <row r="34" spans="1:36">
      <c r="A34" s="164"/>
      <c r="B34" s="210"/>
      <c r="C34" s="5351"/>
      <c r="D34" s="1738"/>
      <c r="E34" s="1738"/>
      <c r="F34" s="1740"/>
      <c r="G34" s="1740"/>
      <c r="H34" s="1740"/>
      <c r="I34" s="1740"/>
      <c r="J34" s="1725"/>
      <c r="K34" s="1725"/>
      <c r="L34" s="1725"/>
      <c r="M34" s="708"/>
      <c r="N34" s="1724"/>
      <c r="O34" s="1724"/>
      <c r="P34" s="1724"/>
      <c r="Q34" s="1724"/>
      <c r="R34" s="1830"/>
      <c r="S34" s="121"/>
      <c r="T34" s="6581"/>
      <c r="U34" s="1724"/>
      <c r="V34" s="1724"/>
      <c r="W34" s="1724"/>
      <c r="X34" s="1831"/>
      <c r="Y34" s="1811"/>
      <c r="Z34" s="121"/>
      <c r="AA34" s="6414"/>
      <c r="AB34" s="253"/>
      <c r="AC34" s="195"/>
      <c r="AD34" s="605"/>
      <c r="AE34" s="605"/>
      <c r="AF34" s="605"/>
      <c r="AG34" s="605"/>
    </row>
    <row r="35" spans="1:36">
      <c r="A35" s="164"/>
      <c r="B35" s="210"/>
      <c r="C35" s="6416"/>
      <c r="D35" s="1738"/>
      <c r="E35" s="1738"/>
      <c r="F35" s="1740"/>
      <c r="G35" s="708"/>
      <c r="H35" s="2126"/>
      <c r="I35" s="2126"/>
      <c r="J35" s="1725"/>
      <c r="K35" s="1725"/>
      <c r="L35" s="1725"/>
      <c r="M35" s="708"/>
      <c r="N35" s="1724">
        <v>0</v>
      </c>
      <c r="O35" s="1724">
        <v>0</v>
      </c>
      <c r="P35" s="1724">
        <v>0</v>
      </c>
      <c r="Q35" s="1724">
        <v>0</v>
      </c>
      <c r="R35" s="1830">
        <f t="shared" ref="R35:R36" si="4">O35+P35-Q35</f>
        <v>0</v>
      </c>
      <c r="S35" s="121"/>
      <c r="T35" s="6581">
        <v>0</v>
      </c>
      <c r="U35" s="1724">
        <v>0</v>
      </c>
      <c r="V35" s="1724">
        <v>0</v>
      </c>
      <c r="W35" s="1724">
        <v>0</v>
      </c>
      <c r="X35" s="1831">
        <f t="shared" ref="X35:X36" si="5">U35+V35-W35</f>
        <v>0</v>
      </c>
      <c r="Y35" s="1811">
        <v>0</v>
      </c>
      <c r="Z35" s="121"/>
      <c r="AA35" s="6414">
        <v>0</v>
      </c>
      <c r="AB35" s="253"/>
      <c r="AC35" s="195"/>
      <c r="AD35" s="605"/>
      <c r="AE35" s="605"/>
      <c r="AF35" s="605"/>
      <c r="AG35" s="605"/>
    </row>
    <row r="36" spans="1:36">
      <c r="A36" s="164"/>
      <c r="B36" s="210"/>
      <c r="C36" s="6416"/>
      <c r="D36" s="1738"/>
      <c r="E36" s="1738"/>
      <c r="F36" s="1740"/>
      <c r="G36" s="708"/>
      <c r="H36" s="6582"/>
      <c r="I36" s="6582"/>
      <c r="J36" s="1725"/>
      <c r="K36" s="1725"/>
      <c r="L36" s="1725"/>
      <c r="M36" s="708"/>
      <c r="N36" s="1724">
        <v>0</v>
      </c>
      <c r="O36" s="1724">
        <v>0</v>
      </c>
      <c r="P36" s="1724">
        <v>0</v>
      </c>
      <c r="Q36" s="1724">
        <v>0</v>
      </c>
      <c r="R36" s="1830">
        <f t="shared" si="4"/>
        <v>0</v>
      </c>
      <c r="S36" s="121"/>
      <c r="T36" s="6581">
        <v>0</v>
      </c>
      <c r="U36" s="1724">
        <v>0</v>
      </c>
      <c r="V36" s="1724">
        <v>0</v>
      </c>
      <c r="W36" s="1724">
        <v>0</v>
      </c>
      <c r="X36" s="1831">
        <f t="shared" si="5"/>
        <v>0</v>
      </c>
      <c r="Y36" s="1811">
        <v>0</v>
      </c>
      <c r="Z36" s="121"/>
      <c r="AA36" s="6414">
        <v>0</v>
      </c>
      <c r="AB36" s="253"/>
      <c r="AC36" s="195"/>
      <c r="AD36" s="605"/>
      <c r="AE36" s="605"/>
      <c r="AF36" s="605"/>
      <c r="AG36" s="605"/>
    </row>
    <row r="37" spans="1:36">
      <c r="A37" s="164"/>
      <c r="B37" s="210"/>
      <c r="C37" s="6583" t="s">
        <v>3366</v>
      </c>
      <c r="D37" s="6584"/>
      <c r="E37" s="6584"/>
      <c r="F37" s="6585"/>
      <c r="G37" s="6586"/>
      <c r="H37" s="6586"/>
      <c r="I37" s="6586"/>
      <c r="J37" s="6586"/>
      <c r="K37" s="6586"/>
      <c r="L37" s="6586"/>
      <c r="M37" s="6586"/>
      <c r="N37" s="6587">
        <f>SUMIF($G$14:$G$36,"TRUE",N14:N36)</f>
        <v>0</v>
      </c>
      <c r="O37" s="6587">
        <f>SUMIF($G$14:$G$36,"TRUE",O14:O36)</f>
        <v>0</v>
      </c>
      <c r="P37" s="6587">
        <f>SUMIF($G$14:$G$36,"TRUE",P14:P36)</f>
        <v>0</v>
      </c>
      <c r="Q37" s="6587">
        <f>SUMIF($G$14:$G$36,"TRUE",Q14:Q36)</f>
        <v>0</v>
      </c>
      <c r="R37" s="6587">
        <f>SUMIF($G$14:$G$36,"TRUE",R14:R36)</f>
        <v>0</v>
      </c>
      <c r="S37" s="121"/>
      <c r="T37" s="6587">
        <f t="shared" ref="T37:Y37" si="6">SUMIF($G$14:$G$36,"TRUE",T14:T36)</f>
        <v>0</v>
      </c>
      <c r="U37" s="6587">
        <f t="shared" si="6"/>
        <v>0</v>
      </c>
      <c r="V37" s="6587">
        <f t="shared" si="6"/>
        <v>0</v>
      </c>
      <c r="W37" s="6587">
        <f t="shared" si="6"/>
        <v>0</v>
      </c>
      <c r="X37" s="6587">
        <f t="shared" si="6"/>
        <v>0</v>
      </c>
      <c r="Y37" s="6587">
        <f t="shared" si="6"/>
        <v>0</v>
      </c>
      <c r="Z37" s="121"/>
      <c r="AA37" s="6587">
        <f>SUMIF($G$14:$G$36,"TRUE",AA14:AA36)</f>
        <v>0</v>
      </c>
      <c r="AB37" s="254"/>
      <c r="AC37" s="196"/>
      <c r="AD37" s="982"/>
      <c r="AE37" s="982"/>
      <c r="AF37" s="982"/>
      <c r="AG37" s="982"/>
    </row>
    <row r="38" spans="1:36" s="101" customFormat="1" ht="13.8" thickBot="1">
      <c r="A38" s="178"/>
      <c r="B38" s="216"/>
      <c r="C38" s="6588" t="s">
        <v>3367</v>
      </c>
      <c r="D38" s="6477"/>
      <c r="E38" s="6477"/>
      <c r="F38" s="6589"/>
      <c r="G38" s="6590"/>
      <c r="H38" s="6590"/>
      <c r="I38" s="6590"/>
      <c r="J38" s="6590"/>
      <c r="K38" s="6590"/>
      <c r="L38" s="6590"/>
      <c r="M38" s="6590"/>
      <c r="N38" s="6591">
        <f>SUM(N14:N36)</f>
        <v>0</v>
      </c>
      <c r="O38" s="6591">
        <f>SUM(O14:O36)</f>
        <v>0</v>
      </c>
      <c r="P38" s="6591">
        <f>SUM(P14:P36)</f>
        <v>0</v>
      </c>
      <c r="Q38" s="6591">
        <f>SUM(Q14:Q36)</f>
        <v>0</v>
      </c>
      <c r="R38" s="6591">
        <f>SUM(R14:R36)</f>
        <v>0</v>
      </c>
      <c r="S38" s="160"/>
      <c r="T38" s="6591">
        <f t="shared" ref="T38:Y38" si="7">SUM(T14:T36)</f>
        <v>0</v>
      </c>
      <c r="U38" s="6591">
        <f t="shared" si="7"/>
        <v>0</v>
      </c>
      <c r="V38" s="6591">
        <f t="shared" si="7"/>
        <v>0</v>
      </c>
      <c r="W38" s="6591">
        <f t="shared" si="7"/>
        <v>0</v>
      </c>
      <c r="X38" s="6591">
        <f t="shared" si="7"/>
        <v>0</v>
      </c>
      <c r="Y38" s="6591">
        <f t="shared" si="7"/>
        <v>0</v>
      </c>
      <c r="Z38" s="160"/>
      <c r="AA38" s="6591">
        <f t="shared" ref="AA38" si="8">SUM(AA14:AA36)</f>
        <v>0</v>
      </c>
      <c r="AB38" s="254"/>
      <c r="AC38" s="196"/>
      <c r="AD38" s="982"/>
      <c r="AE38" s="982"/>
      <c r="AF38" s="982"/>
      <c r="AG38" s="982"/>
    </row>
    <row r="39" spans="1:36">
      <c r="A39" s="164"/>
      <c r="B39" s="210"/>
      <c r="C39" s="214"/>
      <c r="D39" s="214"/>
      <c r="E39" s="214"/>
      <c r="F39" s="223"/>
      <c r="G39" s="223"/>
      <c r="H39" s="223"/>
      <c r="I39" s="223"/>
      <c r="J39" s="223"/>
      <c r="K39" s="223"/>
      <c r="L39" s="223"/>
      <c r="M39" s="223"/>
      <c r="N39" s="223"/>
      <c r="O39" s="224"/>
      <c r="P39" s="224"/>
      <c r="Q39" s="224"/>
      <c r="R39" s="224"/>
      <c r="S39" s="160"/>
      <c r="T39" s="160"/>
      <c r="U39" s="160"/>
      <c r="V39" s="160"/>
      <c r="W39" s="160"/>
      <c r="X39" s="160"/>
      <c r="Y39" s="160"/>
      <c r="Z39" s="160"/>
      <c r="AA39" s="224"/>
      <c r="AB39" s="224"/>
      <c r="AC39" s="197"/>
      <c r="AD39" s="708"/>
      <c r="AE39" s="708"/>
      <c r="AF39" s="708"/>
      <c r="AG39" s="708"/>
    </row>
    <row r="40" spans="1:36">
      <c r="A40" s="164"/>
      <c r="B40" s="210"/>
      <c r="C40" s="126" t="s">
        <v>445</v>
      </c>
      <c r="D40" s="225" t="s">
        <v>2500</v>
      </c>
      <c r="E40" s="160"/>
      <c r="F40" s="41"/>
      <c r="G40" s="121"/>
      <c r="H40" s="121"/>
      <c r="I40" s="121"/>
      <c r="J40" s="121"/>
      <c r="K40" s="121"/>
      <c r="L40" s="121"/>
      <c r="M40" s="121"/>
      <c r="N40" s="121"/>
      <c r="O40" s="41"/>
      <c r="P40" s="224"/>
      <c r="Q40" s="224"/>
      <c r="R40" s="224"/>
      <c r="S40" s="160"/>
      <c r="T40" s="160"/>
      <c r="U40" s="160"/>
      <c r="V40" s="160"/>
      <c r="W40" s="160"/>
      <c r="X40" s="160"/>
      <c r="Y40" s="160"/>
      <c r="Z40" s="160"/>
      <c r="AA40" s="224"/>
      <c r="AB40" s="224"/>
      <c r="AC40" s="197"/>
      <c r="AD40" s="708"/>
      <c r="AE40" s="708"/>
      <c r="AF40" s="708"/>
      <c r="AG40" s="708"/>
    </row>
    <row r="41" spans="1:36">
      <c r="A41" s="164"/>
      <c r="B41" s="210"/>
      <c r="C41" s="94"/>
      <c r="D41" s="64" t="s">
        <v>3368</v>
      </c>
      <c r="E41" s="160"/>
      <c r="F41" s="41"/>
      <c r="G41" s="121"/>
      <c r="H41" s="121"/>
      <c r="I41" s="121"/>
      <c r="J41" s="121"/>
      <c r="K41" s="121"/>
      <c r="L41" s="121"/>
      <c r="M41" s="121"/>
      <c r="N41" s="121"/>
      <c r="O41" s="41"/>
      <c r="P41" s="224"/>
      <c r="Q41" s="224"/>
      <c r="R41" s="224"/>
      <c r="S41" s="160"/>
      <c r="T41" s="160"/>
      <c r="U41" s="160"/>
      <c r="V41" s="160"/>
      <c r="W41" s="160"/>
      <c r="X41" s="160"/>
      <c r="Y41" s="160"/>
      <c r="Z41" s="160"/>
      <c r="AA41" s="685"/>
      <c r="AB41" s="224"/>
      <c r="AC41" s="197"/>
      <c r="AD41" s="708"/>
      <c r="AE41" s="708"/>
      <c r="AF41" s="708"/>
      <c r="AG41" s="708"/>
    </row>
    <row r="42" spans="1:36">
      <c r="A42" s="164"/>
      <c r="B42" s="210"/>
      <c r="C42" s="41"/>
      <c r="D42" s="64" t="s">
        <v>3789</v>
      </c>
      <c r="E42" s="121"/>
      <c r="F42" s="38"/>
      <c r="G42" s="121"/>
      <c r="H42" s="121"/>
      <c r="I42" s="121"/>
      <c r="J42" s="121"/>
      <c r="K42" s="121"/>
      <c r="L42" s="121"/>
      <c r="M42" s="121"/>
      <c r="N42" s="230"/>
      <c r="O42" s="230"/>
      <c r="P42" s="230"/>
      <c r="Q42" s="230"/>
      <c r="R42" s="160"/>
      <c r="S42" s="230"/>
      <c r="T42" s="230"/>
      <c r="U42" s="230"/>
      <c r="V42" s="230"/>
      <c r="W42" s="230"/>
      <c r="X42" s="230"/>
      <c r="Y42" s="230"/>
      <c r="Z42" s="230"/>
      <c r="AA42" s="230"/>
      <c r="AB42" s="230"/>
      <c r="AC42" s="197"/>
      <c r="AD42" s="230"/>
      <c r="AE42" s="230"/>
      <c r="AF42" s="183"/>
      <c r="AG42" s="1112"/>
      <c r="AH42" s="1112"/>
      <c r="AI42" s="1112"/>
      <c r="AJ42" s="1112"/>
    </row>
    <row r="43" spans="1:36">
      <c r="A43" s="164"/>
      <c r="B43" s="210"/>
      <c r="C43" s="41"/>
      <c r="D43" s="38"/>
      <c r="E43" s="121"/>
      <c r="F43" s="38"/>
      <c r="G43" s="121"/>
      <c r="H43" s="121"/>
      <c r="I43" s="121"/>
      <c r="J43" s="121"/>
      <c r="K43" s="121"/>
      <c r="L43" s="121"/>
      <c r="M43" s="121"/>
      <c r="N43" s="121"/>
      <c r="O43" s="230"/>
      <c r="P43" s="230"/>
      <c r="Q43" s="230"/>
      <c r="R43" s="230"/>
      <c r="S43" s="160"/>
      <c r="T43" s="160"/>
      <c r="U43" s="160"/>
      <c r="V43" s="160"/>
      <c r="W43" s="160"/>
      <c r="X43" s="160"/>
      <c r="Y43" s="160"/>
      <c r="Z43" s="160"/>
      <c r="AA43" s="230"/>
      <c r="AB43" s="230"/>
      <c r="AC43" s="197"/>
      <c r="AD43" s="1112"/>
      <c r="AE43" s="1112"/>
      <c r="AF43" s="1112"/>
      <c r="AG43" s="1112"/>
    </row>
    <row r="44" spans="1:36">
      <c r="A44" s="164"/>
      <c r="B44" s="179"/>
      <c r="C44" s="164"/>
      <c r="D44" s="164"/>
      <c r="E44" s="164"/>
      <c r="F44" s="170"/>
      <c r="G44" s="171"/>
      <c r="H44" s="171"/>
      <c r="I44" s="171"/>
      <c r="J44" s="171"/>
      <c r="K44" s="171"/>
      <c r="L44" s="171"/>
      <c r="M44" s="171"/>
      <c r="N44" s="171"/>
      <c r="O44" s="183"/>
      <c r="P44" s="183"/>
      <c r="Q44" s="183"/>
      <c r="R44" s="183"/>
      <c r="S44" s="178"/>
      <c r="T44" s="178"/>
      <c r="U44" s="178"/>
      <c r="V44" s="178"/>
      <c r="W44" s="178"/>
      <c r="X44" s="178"/>
      <c r="Y44" s="178"/>
      <c r="Z44" s="178"/>
      <c r="AA44" s="183"/>
      <c r="AB44" s="183"/>
      <c r="AC44" s="183"/>
      <c r="AD44" s="1112"/>
      <c r="AE44" s="1112"/>
      <c r="AF44" s="1112"/>
      <c r="AG44" s="1112"/>
    </row>
    <row r="45" spans="1:36" hidden="1">
      <c r="A45" s="164"/>
      <c r="B45" s="179"/>
      <c r="C45" s="164"/>
      <c r="D45" s="164"/>
      <c r="E45" s="164"/>
      <c r="F45" s="170"/>
      <c r="G45" s="171"/>
      <c r="H45" s="171"/>
      <c r="I45" s="171"/>
      <c r="J45" s="171"/>
      <c r="K45" s="171"/>
      <c r="L45" s="171"/>
      <c r="M45" s="171"/>
      <c r="N45" s="171"/>
      <c r="O45" s="176"/>
      <c r="P45" s="178"/>
      <c r="Q45" s="178"/>
      <c r="R45" s="178"/>
      <c r="S45" s="178"/>
      <c r="T45" s="178"/>
      <c r="U45" s="178"/>
      <c r="V45" s="178"/>
      <c r="W45" s="178"/>
      <c r="X45" s="178"/>
      <c r="Y45" s="178"/>
      <c r="Z45" s="178"/>
      <c r="AA45" s="178"/>
      <c r="AB45" s="178"/>
      <c r="AC45" s="178"/>
      <c r="AD45" s="101"/>
      <c r="AE45" s="101"/>
      <c r="AF45" s="101"/>
      <c r="AG45" s="101"/>
    </row>
    <row r="46" spans="1:36" hidden="1">
      <c r="F46" s="995"/>
      <c r="G46" s="599"/>
      <c r="H46" s="599"/>
      <c r="I46" s="599"/>
      <c r="J46" s="599"/>
      <c r="K46" s="599"/>
      <c r="L46" s="599"/>
      <c r="M46" s="599"/>
      <c r="N46" s="599"/>
      <c r="O46" s="1083"/>
      <c r="P46" s="101"/>
      <c r="Q46" s="101"/>
      <c r="R46" s="101"/>
      <c r="S46" s="101"/>
      <c r="T46" s="101"/>
      <c r="U46" s="101"/>
      <c r="V46" s="101"/>
      <c r="W46" s="101"/>
      <c r="X46" s="101"/>
      <c r="Y46" s="101"/>
      <c r="Z46" s="101"/>
      <c r="AA46" s="101"/>
      <c r="AB46" s="101"/>
      <c r="AC46" s="101"/>
      <c r="AD46" s="101"/>
      <c r="AE46" s="101"/>
      <c r="AF46" s="101"/>
      <c r="AG46" s="101"/>
    </row>
    <row r="47" spans="1:36" hidden="1">
      <c r="F47" s="995"/>
      <c r="G47" s="599"/>
      <c r="H47" s="599"/>
      <c r="I47" s="599"/>
      <c r="J47" s="599"/>
      <c r="K47" s="599"/>
      <c r="L47" s="599"/>
      <c r="M47" s="599"/>
      <c r="N47" s="599"/>
      <c r="O47" s="1083"/>
      <c r="P47" s="101"/>
      <c r="Q47" s="101"/>
      <c r="R47" s="101"/>
      <c r="S47" s="101"/>
      <c r="T47" s="101"/>
      <c r="U47" s="101"/>
      <c r="V47" s="101"/>
      <c r="W47" s="101"/>
      <c r="X47" s="101"/>
      <c r="Y47" s="101"/>
      <c r="Z47" s="101"/>
      <c r="AA47" s="101"/>
      <c r="AB47" s="101"/>
      <c r="AC47" s="101"/>
      <c r="AD47" s="101"/>
      <c r="AE47" s="101"/>
      <c r="AF47" s="101"/>
      <c r="AG47" s="101"/>
    </row>
    <row r="48" spans="1:36" hidden="1">
      <c r="F48" s="995"/>
      <c r="G48" s="599"/>
      <c r="H48" s="599"/>
      <c r="I48" s="599"/>
      <c r="J48" s="599"/>
      <c r="K48" s="599"/>
      <c r="L48" s="599"/>
      <c r="M48" s="599"/>
      <c r="N48" s="599"/>
      <c r="O48" s="1083"/>
      <c r="P48" s="101"/>
      <c r="Q48" s="101"/>
      <c r="R48" s="101"/>
      <c r="S48" s="101"/>
      <c r="T48" s="101"/>
      <c r="U48" s="101"/>
      <c r="V48" s="101"/>
      <c r="W48" s="101"/>
      <c r="X48" s="101"/>
      <c r="Y48" s="101"/>
      <c r="Z48" s="101"/>
      <c r="AA48" s="101"/>
      <c r="AB48" s="101"/>
      <c r="AC48" s="101"/>
      <c r="AD48" s="101"/>
      <c r="AE48" s="101"/>
      <c r="AF48" s="101"/>
      <c r="AG48" s="101"/>
    </row>
    <row r="49" spans="15:33" hidden="1">
      <c r="O49" s="101"/>
      <c r="P49" s="101"/>
      <c r="Q49" s="101"/>
      <c r="R49" s="101"/>
      <c r="S49" s="101"/>
      <c r="T49" s="101"/>
      <c r="U49" s="101"/>
      <c r="V49" s="101"/>
      <c r="W49" s="101"/>
      <c r="X49" s="101"/>
      <c r="Y49" s="101"/>
      <c r="Z49" s="101"/>
      <c r="AA49" s="101"/>
      <c r="AB49" s="101"/>
      <c r="AC49" s="101"/>
      <c r="AD49" s="101"/>
      <c r="AE49" s="101"/>
      <c r="AF49" s="101"/>
      <c r="AG49" s="101"/>
    </row>
    <row r="50" spans="15:33" hidden="1">
      <c r="O50" s="101"/>
      <c r="P50" s="101"/>
      <c r="Q50" s="101"/>
      <c r="R50" s="101"/>
      <c r="S50" s="101"/>
      <c r="T50" s="101"/>
      <c r="U50" s="101"/>
      <c r="V50" s="101"/>
      <c r="W50" s="101"/>
      <c r="X50" s="101"/>
      <c r="Y50" s="101"/>
      <c r="Z50" s="101"/>
      <c r="AA50" s="101"/>
      <c r="AB50" s="101"/>
      <c r="AC50" s="101"/>
      <c r="AD50" s="101"/>
      <c r="AE50" s="101"/>
      <c r="AF50" s="101"/>
      <c r="AG50" s="101"/>
    </row>
  </sheetData>
  <sheetProtection formatCells="0" formatColumns="0" formatRows="0"/>
  <customSheetViews>
    <customSheetView guid="{F416BD5B-C3AD-4F61-AAB2-55950A9B7E72}" fitToPage="1">
      <selection activeCell="V8" sqref="V8:V17"/>
      <pageMargins left="0" right="0" top="0" bottom="0" header="0" footer="0"/>
      <pageSetup paperSize="5" scale="35" fitToHeight="0" orientation="landscape" r:id="rId1"/>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 right="0" top="0" bottom="0" header="0" footer="0"/>
      <pageSetup paperSize="5" scale="35" fitToHeight="0" orientation="landscape" r:id="rId3"/>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CC70D5D3-3A1F-46AA-BDCE-F692C2C36BEE}" fitToPage="1">
      <pageMargins left="0" right="0" top="0" bottom="0" header="0" footer="0"/>
      <pageSetup paperSize="5" scale="35" fitToHeight="0" orientation="landscape" r:id="rId5"/>
    </customSheetView>
  </customSheetViews>
  <mergeCells count="11">
    <mergeCell ref="T7:Y7"/>
    <mergeCell ref="K7:K11"/>
    <mergeCell ref="L7:L11"/>
    <mergeCell ref="M7:M10"/>
    <mergeCell ref="D4:F4"/>
    <mergeCell ref="D5:F5"/>
    <mergeCell ref="H7:H10"/>
    <mergeCell ref="I7:I10"/>
    <mergeCell ref="J7:J10"/>
    <mergeCell ref="D7:D10"/>
    <mergeCell ref="E7:E11"/>
  </mergeCells>
  <dataValidations count="3">
    <dataValidation type="list" allowBlank="1" showInputMessage="1" showErrorMessage="1" sqref="H14:H33 H35:H36" xr:uid="{00000000-0002-0000-3F00-000000000000}">
      <formula1>$H$3:$H$6</formula1>
    </dataValidation>
    <dataValidation type="list" allowBlank="1" showInputMessage="1" showErrorMessage="1" sqref="I35:I36 I14:I33" xr:uid="{00000000-0002-0000-3F00-000001000000}">
      <formula1>$I$3:$I$6</formula1>
    </dataValidation>
    <dataValidation type="list" allowBlank="1" showInputMessage="1" showErrorMessage="1" sqref="M14:M36" xr:uid="{00000000-0002-0000-3F00-000002000000}">
      <formula1>$M$3:$M$5</formula1>
    </dataValidation>
  </dataValidations>
  <hyperlinks>
    <hyperlink ref="AB2" location="Index!A1" display="Index" xr:uid="{6461FEB1-5D34-4516-B9C5-6C2B97C716B3}"/>
  </hyperlinks>
  <pageMargins left="0.7" right="0.7" top="0.75" bottom="0.75" header="0.3" footer="0.3"/>
  <pageSetup paperSize="5" scale="35" fitToHeight="0" orientation="landscape"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7">
    <tabColor theme="9" tint="-0.249977111117893"/>
    <pageSetUpPr fitToPage="1"/>
  </sheetPr>
  <dimension ref="A1:AS74"/>
  <sheetViews>
    <sheetView zoomScale="55" zoomScaleNormal="55" workbookViewId="0">
      <selection activeCell="O18" sqref="O18"/>
    </sheetView>
  </sheetViews>
  <sheetFormatPr defaultColWidth="0" defaultRowHeight="13.2" zeroHeight="1"/>
  <cols>
    <col min="1" max="1" width="3.33203125" style="99" customWidth="1"/>
    <col min="2" max="2" width="9.109375" style="1093" customWidth="1"/>
    <col min="3" max="3" width="40.44140625" style="99" customWidth="1"/>
    <col min="4" max="5" width="14" style="99" customWidth="1"/>
    <col min="6" max="6" width="7.44140625" style="99" bestFit="1" customWidth="1"/>
    <col min="7" max="7" width="15" style="99" bestFit="1" customWidth="1"/>
    <col min="8" max="8" width="20.88671875" style="99" customWidth="1"/>
    <col min="9" max="9" width="25.6640625" style="99" customWidth="1"/>
    <col min="10" max="15" width="19.44140625" style="99" customWidth="1"/>
    <col min="16" max="16" width="15" style="99" customWidth="1"/>
    <col min="17" max="17" width="20" style="99" customWidth="1"/>
    <col min="18" max="18" width="18" style="99" customWidth="1"/>
    <col min="19" max="19" width="21.33203125" style="99" customWidth="1"/>
    <col min="20" max="20" width="15.44140625" style="99" customWidth="1"/>
    <col min="21" max="21" width="15.88671875" style="99" customWidth="1"/>
    <col min="22" max="22" width="13.33203125" style="99" customWidth="1"/>
    <col min="23" max="23" width="17.33203125" style="99" bestFit="1" customWidth="1"/>
    <col min="24" max="24" width="2.33203125" style="99" customWidth="1"/>
    <col min="25" max="25" width="18.88671875" style="99" customWidth="1"/>
    <col min="26" max="26" width="2.6640625" style="99" customWidth="1"/>
    <col min="27" max="27" width="16.44140625" style="99" customWidth="1"/>
    <col min="28" max="28" width="17.109375" style="99" customWidth="1"/>
    <col min="29" max="29" width="16.44140625" style="99" customWidth="1"/>
    <col min="30" max="30" width="16.88671875" style="99" customWidth="1"/>
    <col min="31" max="31" width="19.33203125" style="99" customWidth="1"/>
    <col min="32" max="32" width="18.88671875" style="99" customWidth="1"/>
    <col min="33" max="33" width="2.88671875" style="99" customWidth="1"/>
    <col min="34" max="34" width="17" style="99" customWidth="1"/>
    <col min="35" max="35" width="6.33203125" style="99" customWidth="1"/>
    <col min="36" max="36" width="5.33203125" style="99" customWidth="1"/>
    <col min="37" max="37" width="13.6640625" style="99" hidden="1" customWidth="1"/>
    <col min="38" max="38" width="11.6640625" style="99" hidden="1" customWidth="1"/>
    <col min="39" max="45" width="0" style="99" hidden="1" customWidth="1"/>
    <col min="46" max="16384" width="9.109375" style="99" hidden="1"/>
  </cols>
  <sheetData>
    <row r="1" spans="1:38">
      <c r="A1" s="164"/>
      <c r="B1" s="179"/>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row>
    <row r="2" spans="1:38" ht="13.8" thickBot="1">
      <c r="A2" s="164"/>
      <c r="B2" s="144" t="s">
        <v>268</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2204" t="s">
        <v>1</v>
      </c>
      <c r="AJ2" s="164"/>
    </row>
    <row r="3" spans="1:38" s="906" customFormat="1" ht="16.2" thickBot="1">
      <c r="A3" s="163"/>
      <c r="B3" s="248"/>
      <c r="C3" s="4961" t="s">
        <v>3790</v>
      </c>
      <c r="D3" s="4651"/>
      <c r="E3" s="4651"/>
      <c r="F3" s="4652"/>
      <c r="G3" s="248"/>
      <c r="H3" s="248"/>
      <c r="I3" s="248"/>
      <c r="J3" s="248"/>
      <c r="K3" s="248"/>
      <c r="L3" s="248"/>
      <c r="M3" s="248"/>
      <c r="N3" s="248"/>
      <c r="O3" s="1457" t="s">
        <v>3753</v>
      </c>
      <c r="P3" s="248"/>
      <c r="Q3" s="248"/>
      <c r="R3" s="248"/>
      <c r="S3" s="248"/>
      <c r="T3" s="248"/>
      <c r="U3" s="248"/>
      <c r="V3" s="248"/>
      <c r="W3" s="248"/>
      <c r="X3" s="248"/>
      <c r="Y3" s="248"/>
      <c r="Z3" s="248"/>
      <c r="AA3" s="248"/>
      <c r="AB3" s="248"/>
      <c r="AC3" s="248"/>
      <c r="AD3" s="248"/>
      <c r="AE3" s="248"/>
      <c r="AF3" s="248"/>
      <c r="AG3" s="248"/>
      <c r="AH3" s="39"/>
      <c r="AI3" s="248"/>
      <c r="AJ3" s="188"/>
      <c r="AK3" s="1115"/>
    </row>
    <row r="4" spans="1:38" s="906" customFormat="1" ht="15.6">
      <c r="A4" s="163"/>
      <c r="B4" s="248"/>
      <c r="C4" s="4439" t="s">
        <v>723</v>
      </c>
      <c r="D4" s="8341" t="str">
        <f>U.2!D4</f>
        <v>ABC Company</v>
      </c>
      <c r="E4" s="8342"/>
      <c r="F4" s="8343"/>
      <c r="G4" s="248"/>
      <c r="H4" s="1457" t="s">
        <v>3751</v>
      </c>
      <c r="I4" s="1457" t="s">
        <v>3752</v>
      </c>
      <c r="J4" s="1457"/>
      <c r="K4" s="1457"/>
      <c r="L4" s="1457"/>
      <c r="M4" s="1457"/>
      <c r="N4" s="1457"/>
      <c r="O4" s="1457" t="s">
        <v>3756</v>
      </c>
      <c r="P4" s="248"/>
      <c r="Q4" s="248"/>
      <c r="R4" s="248"/>
      <c r="S4" s="248"/>
      <c r="T4" s="248"/>
      <c r="U4" s="248"/>
      <c r="V4" s="248"/>
      <c r="W4" s="248"/>
      <c r="X4" s="248"/>
      <c r="Y4" s="248"/>
      <c r="Z4" s="248"/>
      <c r="AA4" s="248"/>
      <c r="AB4" s="248"/>
      <c r="AC4" s="248"/>
      <c r="AD4" s="248"/>
      <c r="AE4" s="248"/>
      <c r="AF4" s="248"/>
      <c r="AG4" s="248"/>
      <c r="AH4" s="248"/>
      <c r="AI4" s="248"/>
      <c r="AJ4" s="188"/>
      <c r="AK4" s="1115"/>
    </row>
    <row r="5" spans="1:38" s="906" customFormat="1" ht="16.2" thickBot="1">
      <c r="A5" s="163"/>
      <c r="B5" s="248"/>
      <c r="C5" s="4443" t="s">
        <v>724</v>
      </c>
      <c r="D5" s="8344" t="str">
        <f>U.2!D5</f>
        <v>31 December 202x</v>
      </c>
      <c r="E5" s="8345"/>
      <c r="F5" s="8346"/>
      <c r="G5" s="248"/>
      <c r="H5" s="1457" t="s">
        <v>3754</v>
      </c>
      <c r="I5" s="1457" t="s">
        <v>3755</v>
      </c>
      <c r="J5" s="1457"/>
      <c r="K5" s="1457"/>
      <c r="L5" s="1457"/>
      <c r="M5" s="1457"/>
      <c r="N5" s="1457"/>
      <c r="O5" s="1457" t="s">
        <v>3759</v>
      </c>
      <c r="P5" s="248"/>
      <c r="Q5" s="248"/>
      <c r="R5" s="248"/>
      <c r="S5" s="248"/>
      <c r="T5" s="248"/>
      <c r="U5" s="248"/>
      <c r="V5" s="248"/>
      <c r="W5" s="248"/>
      <c r="X5" s="248"/>
      <c r="Y5" s="248"/>
      <c r="Z5" s="248"/>
      <c r="AA5" s="248"/>
      <c r="AB5" s="248"/>
      <c r="AC5" s="248"/>
      <c r="AD5" s="248"/>
      <c r="AE5" s="248"/>
      <c r="AF5" s="248"/>
      <c r="AG5" s="248"/>
      <c r="AH5" s="248"/>
      <c r="AI5" s="248"/>
      <c r="AJ5" s="188"/>
      <c r="AK5" s="1115"/>
    </row>
    <row r="6" spans="1:38" s="906" customFormat="1" ht="15" customHeight="1">
      <c r="A6" s="163"/>
      <c r="B6" s="251"/>
      <c r="C6" s="119"/>
      <c r="D6" s="119"/>
      <c r="E6" s="119"/>
      <c r="F6" s="119"/>
      <c r="G6" s="119"/>
      <c r="H6" s="1457" t="s">
        <v>3757</v>
      </c>
      <c r="I6" s="1457" t="s">
        <v>3758</v>
      </c>
      <c r="J6" s="1457"/>
      <c r="K6" s="1457"/>
      <c r="L6" s="1457"/>
      <c r="M6" s="1457"/>
      <c r="N6" s="1457"/>
      <c r="O6" s="1458"/>
      <c r="P6" s="119"/>
      <c r="Q6" s="119"/>
      <c r="R6" s="119"/>
      <c r="S6" s="119"/>
      <c r="T6" s="119"/>
      <c r="U6" s="119"/>
      <c r="V6" s="119"/>
      <c r="W6" s="119"/>
      <c r="X6" s="119"/>
      <c r="Y6" s="119"/>
      <c r="Z6" s="119"/>
      <c r="AA6" s="119"/>
      <c r="AB6" s="119"/>
      <c r="AC6" s="119"/>
      <c r="AD6" s="119"/>
      <c r="AE6" s="119"/>
      <c r="AF6" s="119"/>
      <c r="AG6" s="119"/>
      <c r="AH6" s="119"/>
      <c r="AI6" s="119"/>
      <c r="AJ6" s="163"/>
    </row>
    <row r="7" spans="1:38" s="906" customFormat="1" ht="15" customHeight="1" thickBot="1">
      <c r="A7" s="163"/>
      <c r="B7" s="251"/>
      <c r="C7" s="119"/>
      <c r="D7" s="119"/>
      <c r="E7" s="119"/>
      <c r="F7" s="119"/>
      <c r="G7" s="119"/>
      <c r="H7" s="1457" t="s">
        <v>860</v>
      </c>
      <c r="I7" s="1457" t="s">
        <v>3760</v>
      </c>
      <c r="J7" s="1457"/>
      <c r="K7" s="1457"/>
      <c r="L7" s="1457"/>
      <c r="M7" s="1457"/>
      <c r="N7" s="1457"/>
      <c r="O7" s="1457"/>
      <c r="P7" s="119"/>
      <c r="Q7" s="119"/>
      <c r="R7" s="119"/>
      <c r="S7" s="119"/>
      <c r="T7" s="119"/>
      <c r="U7" s="119"/>
      <c r="V7" s="119"/>
      <c r="W7" s="119"/>
      <c r="X7" s="119"/>
      <c r="Y7" s="119"/>
      <c r="Z7" s="119"/>
      <c r="AA7" s="119"/>
      <c r="AB7" s="119"/>
      <c r="AC7" s="119"/>
      <c r="AD7" s="119"/>
      <c r="AE7" s="119"/>
      <c r="AF7" s="119"/>
      <c r="AG7" s="119"/>
      <c r="AH7" s="119"/>
      <c r="AI7" s="119"/>
      <c r="AJ7" s="163"/>
    </row>
    <row r="8" spans="1:38" ht="15" customHeight="1">
      <c r="A8" s="164"/>
      <c r="B8" s="210"/>
      <c r="C8" s="4962"/>
      <c r="D8" s="8583" t="s">
        <v>3330</v>
      </c>
      <c r="E8" s="8568" t="s">
        <v>3791</v>
      </c>
      <c r="F8" s="5299"/>
      <c r="G8" s="5300"/>
      <c r="H8" s="8583" t="s">
        <v>3761</v>
      </c>
      <c r="I8" s="8826" t="s">
        <v>3762</v>
      </c>
      <c r="J8" s="8831" t="s">
        <v>3792</v>
      </c>
      <c r="K8" s="8831"/>
      <c r="L8" s="8831" t="s">
        <v>3763</v>
      </c>
      <c r="M8" s="8581" t="s">
        <v>3764</v>
      </c>
      <c r="N8" s="8583" t="s">
        <v>3765</v>
      </c>
      <c r="O8" s="8583" t="s">
        <v>3766</v>
      </c>
      <c r="P8" s="5300"/>
      <c r="Q8" s="5300" t="s">
        <v>3793</v>
      </c>
      <c r="R8" s="5300"/>
      <c r="S8" s="5300" t="s">
        <v>3793</v>
      </c>
      <c r="T8" s="4963"/>
      <c r="U8" s="4963"/>
      <c r="V8" s="4963"/>
      <c r="W8" s="4964"/>
      <c r="X8" s="159"/>
      <c r="Y8" s="5014" t="s">
        <v>3725</v>
      </c>
      <c r="Z8" s="116"/>
      <c r="AA8" s="8754" t="s">
        <v>898</v>
      </c>
      <c r="AB8" s="8755"/>
      <c r="AC8" s="8755"/>
      <c r="AD8" s="8755"/>
      <c r="AE8" s="8755"/>
      <c r="AF8" s="8825"/>
      <c r="AG8" s="111"/>
      <c r="AH8" s="5014" t="s">
        <v>2947</v>
      </c>
      <c r="AI8" s="100"/>
      <c r="AJ8" s="189"/>
      <c r="AK8" s="100"/>
      <c r="AL8" s="100"/>
    </row>
    <row r="9" spans="1:38">
      <c r="A9" s="164"/>
      <c r="B9" s="210"/>
      <c r="C9" s="4965"/>
      <c r="D9" s="8584"/>
      <c r="E9" s="8569"/>
      <c r="F9" s="1666"/>
      <c r="G9" s="1666"/>
      <c r="H9" s="8584"/>
      <c r="I9" s="8827"/>
      <c r="J9" s="8830" t="s">
        <v>3794</v>
      </c>
      <c r="K9" s="8830" t="s">
        <v>3795</v>
      </c>
      <c r="L9" s="8830"/>
      <c r="M9" s="8582"/>
      <c r="N9" s="8584"/>
      <c r="O9" s="8584"/>
      <c r="P9" s="1666"/>
      <c r="Q9" s="1666" t="s">
        <v>3796</v>
      </c>
      <c r="R9" s="1666" t="s">
        <v>3797</v>
      </c>
      <c r="S9" s="1666" t="s">
        <v>3796</v>
      </c>
      <c r="T9" s="1666"/>
      <c r="U9" s="1666"/>
      <c r="V9" s="1666"/>
      <c r="W9" s="1667"/>
      <c r="X9" s="159"/>
      <c r="Y9" s="5019" t="s">
        <v>3726</v>
      </c>
      <c r="Z9" s="273"/>
      <c r="AA9" s="6592"/>
      <c r="AB9" s="6593"/>
      <c r="AC9" s="6593"/>
      <c r="AD9" s="6593"/>
      <c r="AE9" s="6593"/>
      <c r="AF9" s="6594" t="s">
        <v>3725</v>
      </c>
      <c r="AG9" s="1832"/>
      <c r="AH9" s="4773" t="s">
        <v>2948</v>
      </c>
      <c r="AI9" s="255"/>
      <c r="AJ9" s="191"/>
      <c r="AK9" s="112"/>
      <c r="AL9" s="100"/>
    </row>
    <row r="10" spans="1:38">
      <c r="A10" s="164"/>
      <c r="B10" s="210"/>
      <c r="C10" s="4965" t="s">
        <v>520</v>
      </c>
      <c r="D10" s="8584"/>
      <c r="E10" s="8569"/>
      <c r="F10" s="1666" t="s">
        <v>2977</v>
      </c>
      <c r="G10" s="1666" t="s">
        <v>1251</v>
      </c>
      <c r="H10" s="8584"/>
      <c r="I10" s="8827"/>
      <c r="J10" s="8830"/>
      <c r="K10" s="8830"/>
      <c r="L10" s="8830"/>
      <c r="M10" s="8582"/>
      <c r="N10" s="8584"/>
      <c r="O10" s="8584"/>
      <c r="P10" s="1666" t="s">
        <v>3193</v>
      </c>
      <c r="Q10" s="1666" t="s">
        <v>3798</v>
      </c>
      <c r="R10" s="1666" t="s">
        <v>3492</v>
      </c>
      <c r="S10" s="1666" t="s">
        <v>3798</v>
      </c>
      <c r="T10" s="1666" t="s">
        <v>2747</v>
      </c>
      <c r="U10" s="1666" t="s">
        <v>2808</v>
      </c>
      <c r="V10" s="1587" t="s">
        <v>2671</v>
      </c>
      <c r="W10" s="1608" t="s">
        <v>1717</v>
      </c>
      <c r="X10" s="159"/>
      <c r="Y10" s="5016" t="s">
        <v>2964</v>
      </c>
      <c r="Z10" s="273"/>
      <c r="AA10" s="6576" t="s">
        <v>2995</v>
      </c>
      <c r="AB10" s="1666" t="s">
        <v>2747</v>
      </c>
      <c r="AC10" s="1666" t="s">
        <v>2808</v>
      </c>
      <c r="AD10" s="1587" t="s">
        <v>2671</v>
      </c>
      <c r="AE10" s="1608" t="s">
        <v>1717</v>
      </c>
      <c r="AF10" s="1667" t="s">
        <v>3726</v>
      </c>
      <c r="AG10" s="1833"/>
      <c r="AH10" s="4773" t="s">
        <v>2952</v>
      </c>
      <c r="AI10" s="221"/>
      <c r="AJ10" s="192"/>
      <c r="AK10" s="112"/>
    </row>
    <row r="11" spans="1:38">
      <c r="A11" s="164"/>
      <c r="B11" s="210"/>
      <c r="C11" s="4965"/>
      <c r="D11" s="8584"/>
      <c r="E11" s="8569"/>
      <c r="F11" s="1666" t="s">
        <v>2987</v>
      </c>
      <c r="G11" s="1666" t="s">
        <v>2771</v>
      </c>
      <c r="H11" s="8584"/>
      <c r="I11" s="8827"/>
      <c r="J11" s="8830"/>
      <c r="K11" s="8830"/>
      <c r="L11" s="8830"/>
      <c r="M11" s="8582"/>
      <c r="N11" s="8584"/>
      <c r="O11" s="8584"/>
      <c r="P11" s="1666" t="s">
        <v>3799</v>
      </c>
      <c r="Q11" s="1834" t="s">
        <v>2964</v>
      </c>
      <c r="R11" s="1666" t="s">
        <v>3798</v>
      </c>
      <c r="S11" s="1834" t="s">
        <v>2964</v>
      </c>
      <c r="T11" s="1666" t="s">
        <v>1723</v>
      </c>
      <c r="U11" s="1666" t="s">
        <v>1723</v>
      </c>
      <c r="V11" s="1590" t="s">
        <v>1723</v>
      </c>
      <c r="W11" s="1608" t="s">
        <v>1723</v>
      </c>
      <c r="X11" s="159"/>
      <c r="Y11" s="5019" t="s">
        <v>2959</v>
      </c>
      <c r="Z11" s="273"/>
      <c r="AA11" s="4965"/>
      <c r="AB11" s="1666" t="s">
        <v>1723</v>
      </c>
      <c r="AC11" s="1666" t="s">
        <v>1723</v>
      </c>
      <c r="AD11" s="1590" t="s">
        <v>1723</v>
      </c>
      <c r="AE11" s="1608" t="s">
        <v>1723</v>
      </c>
      <c r="AF11" s="1829" t="s">
        <v>2964</v>
      </c>
      <c r="AG11" s="1832"/>
      <c r="AH11" s="5016" t="s">
        <v>2964</v>
      </c>
      <c r="AI11" s="221"/>
      <c r="AJ11" s="192"/>
      <c r="AK11" s="112"/>
    </row>
    <row r="12" spans="1:38">
      <c r="A12" s="164"/>
      <c r="B12" s="210"/>
      <c r="C12" s="2002"/>
      <c r="D12" s="5834" t="s">
        <v>2148</v>
      </c>
      <c r="E12" s="5489"/>
      <c r="F12" s="5485"/>
      <c r="G12" s="5834" t="s">
        <v>1616</v>
      </c>
      <c r="H12" s="5834" t="s">
        <v>2528</v>
      </c>
      <c r="I12" s="5834" t="s">
        <v>2528</v>
      </c>
      <c r="J12" s="8830"/>
      <c r="K12" s="8830"/>
      <c r="L12" s="6258" t="s">
        <v>3767</v>
      </c>
      <c r="M12" s="8734"/>
      <c r="N12" s="8734"/>
      <c r="O12" s="5834" t="s">
        <v>2528</v>
      </c>
      <c r="P12" s="5485"/>
      <c r="Q12" s="5485" t="s">
        <v>3194</v>
      </c>
      <c r="R12" s="5485" t="s">
        <v>3446</v>
      </c>
      <c r="S12" s="5485" t="s">
        <v>2959</v>
      </c>
      <c r="T12" s="5485"/>
      <c r="U12" s="5485"/>
      <c r="V12" s="5485"/>
      <c r="W12" s="5772" t="s">
        <v>3800</v>
      </c>
      <c r="X12" s="159"/>
      <c r="Y12" s="158"/>
      <c r="Z12" s="273"/>
      <c r="AA12" s="2004"/>
      <c r="AB12" s="5485"/>
      <c r="AC12" s="5485"/>
      <c r="AD12" s="5485"/>
      <c r="AE12" s="5493" t="s">
        <v>3258</v>
      </c>
      <c r="AF12" s="5772" t="s">
        <v>2959</v>
      </c>
      <c r="AG12" s="1832"/>
      <c r="AH12" s="158" t="s">
        <v>2959</v>
      </c>
      <c r="AI12" s="226"/>
      <c r="AJ12" s="190"/>
      <c r="AK12" s="112"/>
    </row>
    <row r="13" spans="1:38">
      <c r="A13" s="164"/>
      <c r="B13" s="210"/>
      <c r="C13" s="5497" t="s">
        <v>734</v>
      </c>
      <c r="D13" s="5498" t="s">
        <v>735</v>
      </c>
      <c r="E13" s="5498" t="s">
        <v>736</v>
      </c>
      <c r="F13" s="5498" t="s">
        <v>1249</v>
      </c>
      <c r="G13" s="5498" t="s">
        <v>738</v>
      </c>
      <c r="H13" s="5969">
        <f>G13-1</f>
        <v>-6</v>
      </c>
      <c r="I13" s="5969">
        <f t="shared" ref="I13:AF13" si="0">H13-1</f>
        <v>-7</v>
      </c>
      <c r="J13" s="5969">
        <f t="shared" si="0"/>
        <v>-8</v>
      </c>
      <c r="K13" s="5969">
        <f t="shared" si="0"/>
        <v>-9</v>
      </c>
      <c r="L13" s="5969">
        <f t="shared" si="0"/>
        <v>-10</v>
      </c>
      <c r="M13" s="5969">
        <f t="shared" si="0"/>
        <v>-11</v>
      </c>
      <c r="N13" s="5969">
        <f t="shared" si="0"/>
        <v>-12</v>
      </c>
      <c r="O13" s="5969">
        <f t="shared" si="0"/>
        <v>-13</v>
      </c>
      <c r="P13" s="5969">
        <f t="shared" si="0"/>
        <v>-14</v>
      </c>
      <c r="Q13" s="5969">
        <f t="shared" si="0"/>
        <v>-15</v>
      </c>
      <c r="R13" s="5969">
        <f t="shared" si="0"/>
        <v>-16</v>
      </c>
      <c r="S13" s="5969">
        <f t="shared" si="0"/>
        <v>-17</v>
      </c>
      <c r="T13" s="5969">
        <f t="shared" si="0"/>
        <v>-18</v>
      </c>
      <c r="U13" s="5969">
        <f t="shared" si="0"/>
        <v>-19</v>
      </c>
      <c r="V13" s="5969">
        <f t="shared" si="0"/>
        <v>-20</v>
      </c>
      <c r="W13" s="5969">
        <f t="shared" si="0"/>
        <v>-21</v>
      </c>
      <c r="X13" s="121"/>
      <c r="Y13" s="5969">
        <f>W13-1</f>
        <v>-22</v>
      </c>
      <c r="Z13" s="274"/>
      <c r="AA13" s="5969">
        <f>Y13-1</f>
        <v>-23</v>
      </c>
      <c r="AB13" s="5969">
        <f t="shared" si="0"/>
        <v>-24</v>
      </c>
      <c r="AC13" s="5969">
        <f t="shared" si="0"/>
        <v>-25</v>
      </c>
      <c r="AD13" s="5969">
        <f t="shared" si="0"/>
        <v>-26</v>
      </c>
      <c r="AE13" s="5969">
        <f t="shared" si="0"/>
        <v>-27</v>
      </c>
      <c r="AF13" s="6595">
        <f t="shared" si="0"/>
        <v>-28</v>
      </c>
      <c r="AG13" s="221"/>
      <c r="AH13" s="6596">
        <f>AF13-1</f>
        <v>-29</v>
      </c>
      <c r="AI13" s="252"/>
      <c r="AJ13" s="193"/>
      <c r="AK13" s="1117"/>
    </row>
    <row r="14" spans="1:38">
      <c r="A14" s="164"/>
      <c r="B14" s="210"/>
      <c r="C14" s="6577" t="s">
        <v>3801</v>
      </c>
      <c r="D14" s="2127"/>
      <c r="E14" s="2127"/>
      <c r="F14" s="2128"/>
      <c r="G14" s="2128"/>
      <c r="H14" s="2008"/>
      <c r="I14" s="2008"/>
      <c r="J14" s="2008"/>
      <c r="K14" s="2008"/>
      <c r="L14" s="2008"/>
      <c r="M14" s="2008"/>
      <c r="N14" s="2008"/>
      <c r="O14" s="2008"/>
      <c r="P14" s="2008"/>
      <c r="Q14" s="2008"/>
      <c r="R14" s="2008"/>
      <c r="S14" s="2008"/>
      <c r="T14" s="2008"/>
      <c r="U14" s="2008"/>
      <c r="V14" s="2008"/>
      <c r="W14" s="6597"/>
      <c r="X14" s="121"/>
      <c r="Y14" s="6598"/>
      <c r="Z14" s="274"/>
      <c r="AA14" s="6598"/>
      <c r="AB14" s="2129"/>
      <c r="AC14" s="2008"/>
      <c r="AD14" s="2008"/>
      <c r="AE14" s="2008"/>
      <c r="AF14" s="2130"/>
      <c r="AG14" s="221"/>
      <c r="AH14" s="6598"/>
      <c r="AI14" s="252"/>
      <c r="AJ14" s="193"/>
      <c r="AK14" s="1117"/>
    </row>
    <row r="15" spans="1:38">
      <c r="A15" s="164"/>
      <c r="B15" s="210"/>
      <c r="C15" s="6599" t="s">
        <v>3802</v>
      </c>
      <c r="D15" s="1738"/>
      <c r="E15" s="1738"/>
      <c r="F15" s="1740"/>
      <c r="G15" s="1725" t="b">
        <v>1</v>
      </c>
      <c r="H15" s="1725" t="s">
        <v>3757</v>
      </c>
      <c r="I15" s="1725" t="s">
        <v>3760</v>
      </c>
      <c r="J15" s="2008"/>
      <c r="K15" s="2008"/>
      <c r="L15" s="1725"/>
      <c r="M15" s="1725"/>
      <c r="N15" s="1725"/>
      <c r="O15" s="1725" t="s">
        <v>3753</v>
      </c>
      <c r="P15" s="1724"/>
      <c r="Q15" s="1724">
        <v>0</v>
      </c>
      <c r="R15" s="1724">
        <v>0</v>
      </c>
      <c r="S15" s="1724">
        <f>Q15+R15</f>
        <v>0</v>
      </c>
      <c r="T15" s="1724">
        <v>0</v>
      </c>
      <c r="U15" s="1724">
        <v>0</v>
      </c>
      <c r="V15" s="1724">
        <v>0</v>
      </c>
      <c r="W15" s="1830">
        <f>T15+U15-V15</f>
        <v>0</v>
      </c>
      <c r="X15" s="121"/>
      <c r="Y15" s="6414">
        <v>0</v>
      </c>
      <c r="Z15" s="275"/>
      <c r="AA15" s="6581">
        <v>0</v>
      </c>
      <c r="AB15" s="1724">
        <v>0</v>
      </c>
      <c r="AC15" s="1724">
        <v>0</v>
      </c>
      <c r="AD15" s="1724">
        <v>0</v>
      </c>
      <c r="AE15" s="1831">
        <f>AB15+AC15-AD15</f>
        <v>0</v>
      </c>
      <c r="AF15" s="1811">
        <v>0</v>
      </c>
      <c r="AG15" s="1835"/>
      <c r="AH15" s="6414">
        <v>0</v>
      </c>
      <c r="AI15" s="253"/>
      <c r="AJ15" s="195"/>
      <c r="AK15" s="605"/>
    </row>
    <row r="16" spans="1:38">
      <c r="A16" s="164"/>
      <c r="B16" s="210"/>
      <c r="C16" s="6599" t="s">
        <v>3803</v>
      </c>
      <c r="D16" s="1738"/>
      <c r="E16" s="1738"/>
      <c r="F16" s="1740"/>
      <c r="G16" s="1725" t="b">
        <v>0</v>
      </c>
      <c r="H16" s="1725" t="s">
        <v>3757</v>
      </c>
      <c r="I16" s="1725" t="s">
        <v>3760</v>
      </c>
      <c r="J16" s="2008"/>
      <c r="K16" s="2008"/>
      <c r="L16" s="1725"/>
      <c r="M16" s="1725"/>
      <c r="N16" s="1725"/>
      <c r="O16" s="1725" t="s">
        <v>3756</v>
      </c>
      <c r="P16" s="1724"/>
      <c r="Q16" s="1724">
        <v>0</v>
      </c>
      <c r="R16" s="1724">
        <v>0</v>
      </c>
      <c r="S16" s="1724">
        <f>Q16+R16</f>
        <v>0</v>
      </c>
      <c r="T16" s="1724">
        <v>0</v>
      </c>
      <c r="U16" s="1724">
        <v>0</v>
      </c>
      <c r="V16" s="1724">
        <v>0</v>
      </c>
      <c r="W16" s="1830">
        <f>T16+U16-V16</f>
        <v>0</v>
      </c>
      <c r="X16" s="121"/>
      <c r="Y16" s="6414">
        <v>0</v>
      </c>
      <c r="Z16" s="275"/>
      <c r="AA16" s="6581">
        <v>0</v>
      </c>
      <c r="AB16" s="1724">
        <v>0</v>
      </c>
      <c r="AC16" s="1724">
        <v>0</v>
      </c>
      <c r="AD16" s="1724">
        <v>0</v>
      </c>
      <c r="AE16" s="1831">
        <f>AB16+AC16-AD16</f>
        <v>0</v>
      </c>
      <c r="AF16" s="1811">
        <v>0</v>
      </c>
      <c r="AG16" s="1835"/>
      <c r="AH16" s="6414">
        <v>0</v>
      </c>
      <c r="AI16" s="253"/>
      <c r="AJ16" s="195"/>
      <c r="AK16" s="605"/>
    </row>
    <row r="17" spans="1:37">
      <c r="A17" s="164"/>
      <c r="B17" s="210"/>
      <c r="C17" s="6599" t="s">
        <v>3804</v>
      </c>
      <c r="D17" s="1738"/>
      <c r="E17" s="1738"/>
      <c r="F17" s="1740"/>
      <c r="G17" s="1725" t="b">
        <v>0</v>
      </c>
      <c r="H17" s="1725" t="s">
        <v>3757</v>
      </c>
      <c r="I17" s="1725" t="s">
        <v>3760</v>
      </c>
      <c r="J17" s="2008"/>
      <c r="K17" s="2008"/>
      <c r="L17" s="1725"/>
      <c r="M17" s="1725"/>
      <c r="N17" s="1725"/>
      <c r="O17" s="1725" t="s">
        <v>3759</v>
      </c>
      <c r="P17" s="1724"/>
      <c r="Q17" s="1724">
        <v>0</v>
      </c>
      <c r="R17" s="1724">
        <v>0</v>
      </c>
      <c r="S17" s="1724">
        <f>Q17+R17</f>
        <v>0</v>
      </c>
      <c r="T17" s="1724">
        <v>0</v>
      </c>
      <c r="U17" s="1724">
        <v>0</v>
      </c>
      <c r="V17" s="1724">
        <v>0</v>
      </c>
      <c r="W17" s="1830">
        <f>T17+U17-V17</f>
        <v>0</v>
      </c>
      <c r="X17" s="121"/>
      <c r="Y17" s="6414">
        <v>0</v>
      </c>
      <c r="Z17" s="275"/>
      <c r="AA17" s="6581">
        <v>0</v>
      </c>
      <c r="AB17" s="1724">
        <v>0</v>
      </c>
      <c r="AC17" s="1724">
        <v>0</v>
      </c>
      <c r="AD17" s="1724">
        <v>0</v>
      </c>
      <c r="AE17" s="1831">
        <f>AB17+AC17-AD17</f>
        <v>0</v>
      </c>
      <c r="AF17" s="1811">
        <v>0</v>
      </c>
      <c r="AG17" s="1835"/>
      <c r="AH17" s="6414">
        <v>0</v>
      </c>
      <c r="AI17" s="253"/>
      <c r="AJ17" s="195"/>
      <c r="AK17" s="605"/>
    </row>
    <row r="18" spans="1:37">
      <c r="A18" s="164"/>
      <c r="B18" s="210"/>
      <c r="C18" s="6599" t="s">
        <v>3805</v>
      </c>
      <c r="D18" s="1738"/>
      <c r="E18" s="1738"/>
      <c r="F18" s="1740"/>
      <c r="G18" s="1725" t="b">
        <v>0</v>
      </c>
      <c r="H18" s="1725" t="s">
        <v>3757</v>
      </c>
      <c r="I18" s="1725" t="s">
        <v>3760</v>
      </c>
      <c r="J18" s="2008"/>
      <c r="K18" s="2008"/>
      <c r="L18" s="1725"/>
      <c r="M18" s="1725"/>
      <c r="N18" s="1725"/>
      <c r="O18" s="1725" t="s">
        <v>3753</v>
      </c>
      <c r="P18" s="1724"/>
      <c r="Q18" s="1724">
        <v>0</v>
      </c>
      <c r="R18" s="1724">
        <v>0</v>
      </c>
      <c r="S18" s="1724">
        <f t="shared" ref="S18:S25" si="1">Q18+R18</f>
        <v>0</v>
      </c>
      <c r="T18" s="1724">
        <v>0</v>
      </c>
      <c r="U18" s="1724">
        <v>0</v>
      </c>
      <c r="V18" s="1724">
        <v>0</v>
      </c>
      <c r="W18" s="1830">
        <f t="shared" ref="W18:W25" si="2">T18+U18-V18</f>
        <v>0</v>
      </c>
      <c r="X18" s="121"/>
      <c r="Y18" s="6414">
        <v>0</v>
      </c>
      <c r="Z18" s="275"/>
      <c r="AA18" s="6581">
        <v>0</v>
      </c>
      <c r="AB18" s="1724">
        <v>0</v>
      </c>
      <c r="AC18" s="1724">
        <v>0</v>
      </c>
      <c r="AD18" s="1724">
        <v>0</v>
      </c>
      <c r="AE18" s="1831">
        <f t="shared" ref="AE18:AE25" si="3">AB18+AC18-AD18</f>
        <v>0</v>
      </c>
      <c r="AF18" s="1811">
        <v>0</v>
      </c>
      <c r="AG18" s="1835"/>
      <c r="AH18" s="6414">
        <v>0</v>
      </c>
      <c r="AI18" s="253"/>
      <c r="AJ18" s="195"/>
      <c r="AK18" s="605"/>
    </row>
    <row r="19" spans="1:37">
      <c r="A19" s="164"/>
      <c r="B19" s="210"/>
      <c r="C19" s="6599" t="s">
        <v>3806</v>
      </c>
      <c r="D19" s="1738"/>
      <c r="E19" s="1738"/>
      <c r="F19" s="1740"/>
      <c r="G19" s="1725" t="b">
        <v>0</v>
      </c>
      <c r="H19" s="1725" t="s">
        <v>3757</v>
      </c>
      <c r="I19" s="1725" t="s">
        <v>3760</v>
      </c>
      <c r="J19" s="2008"/>
      <c r="K19" s="2008"/>
      <c r="L19" s="1725"/>
      <c r="M19" s="1725"/>
      <c r="N19" s="1725"/>
      <c r="O19" s="1725" t="s">
        <v>3753</v>
      </c>
      <c r="P19" s="1724"/>
      <c r="Q19" s="1724">
        <v>0</v>
      </c>
      <c r="R19" s="1724">
        <v>0</v>
      </c>
      <c r="S19" s="1724">
        <f t="shared" si="1"/>
        <v>0</v>
      </c>
      <c r="T19" s="1724">
        <v>0</v>
      </c>
      <c r="U19" s="1724">
        <v>0</v>
      </c>
      <c r="V19" s="1724">
        <v>0</v>
      </c>
      <c r="W19" s="1830">
        <f t="shared" si="2"/>
        <v>0</v>
      </c>
      <c r="X19" s="121"/>
      <c r="Y19" s="6414">
        <v>0</v>
      </c>
      <c r="Z19" s="275"/>
      <c r="AA19" s="6581">
        <v>0</v>
      </c>
      <c r="AB19" s="1724">
        <v>0</v>
      </c>
      <c r="AC19" s="1724">
        <v>0</v>
      </c>
      <c r="AD19" s="1724">
        <v>0</v>
      </c>
      <c r="AE19" s="1831">
        <f t="shared" si="3"/>
        <v>0</v>
      </c>
      <c r="AF19" s="1811">
        <v>0</v>
      </c>
      <c r="AG19" s="1835"/>
      <c r="AH19" s="6414">
        <v>0</v>
      </c>
      <c r="AI19" s="253"/>
      <c r="AJ19" s="195"/>
      <c r="AK19" s="605"/>
    </row>
    <row r="20" spans="1:37">
      <c r="A20" s="164"/>
      <c r="B20" s="210"/>
      <c r="C20" s="6599" t="s">
        <v>3807</v>
      </c>
      <c r="D20" s="1738"/>
      <c r="E20" s="1738"/>
      <c r="F20" s="1740"/>
      <c r="G20" s="1725" t="b">
        <v>0</v>
      </c>
      <c r="H20" s="1725" t="s">
        <v>3757</v>
      </c>
      <c r="I20" s="1725" t="s">
        <v>3760</v>
      </c>
      <c r="J20" s="2008"/>
      <c r="K20" s="2008"/>
      <c r="L20" s="1725"/>
      <c r="M20" s="1725"/>
      <c r="N20" s="1725"/>
      <c r="O20" s="1725" t="s">
        <v>3753</v>
      </c>
      <c r="P20" s="1724"/>
      <c r="Q20" s="1724">
        <v>0</v>
      </c>
      <c r="R20" s="1724">
        <v>0</v>
      </c>
      <c r="S20" s="1724">
        <f t="shared" si="1"/>
        <v>0</v>
      </c>
      <c r="T20" s="1724">
        <v>0</v>
      </c>
      <c r="U20" s="1724">
        <v>0</v>
      </c>
      <c r="V20" s="1724">
        <v>0</v>
      </c>
      <c r="W20" s="1830">
        <f t="shared" si="2"/>
        <v>0</v>
      </c>
      <c r="X20" s="121"/>
      <c r="Y20" s="6414">
        <v>0</v>
      </c>
      <c r="Z20" s="275"/>
      <c r="AA20" s="6581">
        <v>0</v>
      </c>
      <c r="AB20" s="1724">
        <v>0</v>
      </c>
      <c r="AC20" s="1724">
        <v>0</v>
      </c>
      <c r="AD20" s="1724">
        <v>0</v>
      </c>
      <c r="AE20" s="1831">
        <f t="shared" si="3"/>
        <v>0</v>
      </c>
      <c r="AF20" s="1811">
        <v>0</v>
      </c>
      <c r="AG20" s="1835"/>
      <c r="AH20" s="6414">
        <v>0</v>
      </c>
      <c r="AI20" s="253"/>
      <c r="AJ20" s="195"/>
      <c r="AK20" s="605"/>
    </row>
    <row r="21" spans="1:37">
      <c r="A21" s="164"/>
      <c r="B21" s="210"/>
      <c r="C21" s="6599" t="s">
        <v>3808</v>
      </c>
      <c r="D21" s="1738"/>
      <c r="E21" s="1738"/>
      <c r="F21" s="1740"/>
      <c r="G21" s="1725" t="b">
        <v>0</v>
      </c>
      <c r="H21" s="1725" t="s">
        <v>3757</v>
      </c>
      <c r="I21" s="1725" t="s">
        <v>3760</v>
      </c>
      <c r="J21" s="2008"/>
      <c r="K21" s="2008"/>
      <c r="L21" s="1725"/>
      <c r="M21" s="1725"/>
      <c r="N21" s="1725"/>
      <c r="O21" s="1725" t="s">
        <v>3753</v>
      </c>
      <c r="P21" s="1724"/>
      <c r="Q21" s="1724">
        <v>0</v>
      </c>
      <c r="R21" s="1724">
        <v>0</v>
      </c>
      <c r="S21" s="1724">
        <f t="shared" si="1"/>
        <v>0</v>
      </c>
      <c r="T21" s="1724">
        <v>0</v>
      </c>
      <c r="U21" s="1724">
        <v>0</v>
      </c>
      <c r="V21" s="1724">
        <v>0</v>
      </c>
      <c r="W21" s="1830">
        <f t="shared" si="2"/>
        <v>0</v>
      </c>
      <c r="X21" s="121"/>
      <c r="Y21" s="6414">
        <v>0</v>
      </c>
      <c r="Z21" s="275"/>
      <c r="AA21" s="6581">
        <v>0</v>
      </c>
      <c r="AB21" s="1724">
        <v>0</v>
      </c>
      <c r="AC21" s="1724">
        <v>0</v>
      </c>
      <c r="AD21" s="1724">
        <v>0</v>
      </c>
      <c r="AE21" s="1831">
        <f t="shared" si="3"/>
        <v>0</v>
      </c>
      <c r="AF21" s="1811">
        <v>0</v>
      </c>
      <c r="AG21" s="1835"/>
      <c r="AH21" s="6414">
        <v>0</v>
      </c>
      <c r="AI21" s="253"/>
      <c r="AJ21" s="195"/>
      <c r="AK21" s="605"/>
    </row>
    <row r="22" spans="1:37">
      <c r="A22" s="164"/>
      <c r="B22" s="210"/>
      <c r="C22" s="6599" t="s">
        <v>3809</v>
      </c>
      <c r="D22" s="1738"/>
      <c r="E22" s="1738"/>
      <c r="F22" s="1740"/>
      <c r="G22" s="1725" t="b">
        <v>0</v>
      </c>
      <c r="H22" s="1725" t="s">
        <v>3757</v>
      </c>
      <c r="I22" s="1725" t="s">
        <v>3760</v>
      </c>
      <c r="J22" s="2008"/>
      <c r="K22" s="2008"/>
      <c r="L22" s="1725"/>
      <c r="M22" s="1725"/>
      <c r="N22" s="1725"/>
      <c r="O22" s="1725" t="s">
        <v>3753</v>
      </c>
      <c r="P22" s="1724"/>
      <c r="Q22" s="1724">
        <v>0</v>
      </c>
      <c r="R22" s="1724">
        <v>0</v>
      </c>
      <c r="S22" s="1724">
        <f t="shared" si="1"/>
        <v>0</v>
      </c>
      <c r="T22" s="1724">
        <v>0</v>
      </c>
      <c r="U22" s="1724">
        <v>0</v>
      </c>
      <c r="V22" s="1724">
        <v>0</v>
      </c>
      <c r="W22" s="1830">
        <f t="shared" si="2"/>
        <v>0</v>
      </c>
      <c r="X22" s="121"/>
      <c r="Y22" s="6414">
        <v>0</v>
      </c>
      <c r="Z22" s="275"/>
      <c r="AA22" s="6581">
        <v>0</v>
      </c>
      <c r="AB22" s="1724">
        <v>0</v>
      </c>
      <c r="AC22" s="1724">
        <v>0</v>
      </c>
      <c r="AD22" s="1724">
        <v>0</v>
      </c>
      <c r="AE22" s="1831">
        <f t="shared" si="3"/>
        <v>0</v>
      </c>
      <c r="AF22" s="1811">
        <v>0</v>
      </c>
      <c r="AG22" s="1835"/>
      <c r="AH22" s="6414">
        <v>0</v>
      </c>
      <c r="AI22" s="253"/>
      <c r="AJ22" s="195"/>
      <c r="AK22" s="605"/>
    </row>
    <row r="23" spans="1:37">
      <c r="A23" s="164"/>
      <c r="B23" s="210"/>
      <c r="C23" s="6599" t="s">
        <v>3810</v>
      </c>
      <c r="D23" s="1738"/>
      <c r="E23" s="1738"/>
      <c r="F23" s="1740"/>
      <c r="G23" s="1725" t="b">
        <v>0</v>
      </c>
      <c r="H23" s="1725" t="s">
        <v>3757</v>
      </c>
      <c r="I23" s="1725" t="s">
        <v>3760</v>
      </c>
      <c r="J23" s="2008"/>
      <c r="K23" s="2008"/>
      <c r="L23" s="1725"/>
      <c r="M23" s="1725"/>
      <c r="N23" s="1725"/>
      <c r="O23" s="1725" t="s">
        <v>3753</v>
      </c>
      <c r="P23" s="1724"/>
      <c r="Q23" s="1724">
        <v>0</v>
      </c>
      <c r="R23" s="1724">
        <v>0</v>
      </c>
      <c r="S23" s="1724">
        <f t="shared" si="1"/>
        <v>0</v>
      </c>
      <c r="T23" s="1724">
        <v>0</v>
      </c>
      <c r="U23" s="1724">
        <v>0</v>
      </c>
      <c r="V23" s="1724">
        <v>0</v>
      </c>
      <c r="W23" s="1830">
        <f t="shared" si="2"/>
        <v>0</v>
      </c>
      <c r="X23" s="121"/>
      <c r="Y23" s="6414">
        <v>0</v>
      </c>
      <c r="Z23" s="275"/>
      <c r="AA23" s="6581">
        <v>0</v>
      </c>
      <c r="AB23" s="1724">
        <v>0</v>
      </c>
      <c r="AC23" s="1724">
        <v>0</v>
      </c>
      <c r="AD23" s="1724">
        <v>0</v>
      </c>
      <c r="AE23" s="1831">
        <f t="shared" si="3"/>
        <v>0</v>
      </c>
      <c r="AF23" s="1811">
        <v>0</v>
      </c>
      <c r="AG23" s="1835"/>
      <c r="AH23" s="6414">
        <v>0</v>
      </c>
      <c r="AI23" s="253"/>
      <c r="AJ23" s="195"/>
      <c r="AK23" s="605"/>
    </row>
    <row r="24" spans="1:37">
      <c r="A24" s="164"/>
      <c r="B24" s="210"/>
      <c r="C24" s="6599" t="s">
        <v>3811</v>
      </c>
      <c r="D24" s="1738"/>
      <c r="E24" s="1738"/>
      <c r="F24" s="1740"/>
      <c r="G24" s="1725" t="b">
        <v>0</v>
      </c>
      <c r="H24" s="1725" t="s">
        <v>3757</v>
      </c>
      <c r="I24" s="1725" t="s">
        <v>3760</v>
      </c>
      <c r="J24" s="2008"/>
      <c r="K24" s="2008"/>
      <c r="L24" s="1725"/>
      <c r="M24" s="1725"/>
      <c r="N24" s="1725"/>
      <c r="O24" s="1725" t="s">
        <v>3753</v>
      </c>
      <c r="P24" s="1724"/>
      <c r="Q24" s="1724">
        <v>0</v>
      </c>
      <c r="R24" s="1724">
        <v>0</v>
      </c>
      <c r="S24" s="1724">
        <f t="shared" si="1"/>
        <v>0</v>
      </c>
      <c r="T24" s="1724">
        <v>0</v>
      </c>
      <c r="U24" s="1724">
        <v>0</v>
      </c>
      <c r="V24" s="1724">
        <v>0</v>
      </c>
      <c r="W24" s="1830">
        <f t="shared" si="2"/>
        <v>0</v>
      </c>
      <c r="X24" s="121"/>
      <c r="Y24" s="6414">
        <v>0</v>
      </c>
      <c r="Z24" s="275"/>
      <c r="AA24" s="6581">
        <v>0</v>
      </c>
      <c r="AB24" s="1724">
        <v>0</v>
      </c>
      <c r="AC24" s="1724">
        <v>0</v>
      </c>
      <c r="AD24" s="1724">
        <v>0</v>
      </c>
      <c r="AE24" s="1831">
        <f t="shared" si="3"/>
        <v>0</v>
      </c>
      <c r="AF24" s="1811">
        <v>0</v>
      </c>
      <c r="AG24" s="1835"/>
      <c r="AH24" s="6414">
        <v>0</v>
      </c>
      <c r="AI24" s="253"/>
      <c r="AJ24" s="195"/>
      <c r="AK24" s="605"/>
    </row>
    <row r="25" spans="1:37">
      <c r="A25" s="164"/>
      <c r="B25" s="210"/>
      <c r="C25" s="6599" t="s">
        <v>3812</v>
      </c>
      <c r="D25" s="1738"/>
      <c r="E25" s="1738"/>
      <c r="F25" s="1740"/>
      <c r="G25" s="1725" t="b">
        <v>0</v>
      </c>
      <c r="H25" s="1725" t="s">
        <v>3757</v>
      </c>
      <c r="I25" s="1725" t="s">
        <v>3760</v>
      </c>
      <c r="J25" s="2008"/>
      <c r="K25" s="2008"/>
      <c r="L25" s="1725"/>
      <c r="M25" s="1725"/>
      <c r="N25" s="1725"/>
      <c r="O25" s="1725" t="s">
        <v>3753</v>
      </c>
      <c r="P25" s="1724"/>
      <c r="Q25" s="1724">
        <v>0</v>
      </c>
      <c r="R25" s="1724">
        <v>0</v>
      </c>
      <c r="S25" s="1724">
        <f t="shared" si="1"/>
        <v>0</v>
      </c>
      <c r="T25" s="1724">
        <v>0</v>
      </c>
      <c r="U25" s="1724">
        <v>0</v>
      </c>
      <c r="V25" s="1724">
        <v>0</v>
      </c>
      <c r="W25" s="1830">
        <f t="shared" si="2"/>
        <v>0</v>
      </c>
      <c r="X25" s="121"/>
      <c r="Y25" s="6414">
        <v>0</v>
      </c>
      <c r="Z25" s="275"/>
      <c r="AA25" s="6581">
        <v>0</v>
      </c>
      <c r="AB25" s="1724">
        <v>0</v>
      </c>
      <c r="AC25" s="1724">
        <v>0</v>
      </c>
      <c r="AD25" s="1724">
        <v>0</v>
      </c>
      <c r="AE25" s="1831">
        <f t="shared" si="3"/>
        <v>0</v>
      </c>
      <c r="AF25" s="1811">
        <v>0</v>
      </c>
      <c r="AG25" s="1835"/>
      <c r="AH25" s="6414">
        <v>0</v>
      </c>
      <c r="AI25" s="253"/>
      <c r="AJ25" s="195"/>
      <c r="AK25" s="605"/>
    </row>
    <row r="26" spans="1:37">
      <c r="A26" s="164"/>
      <c r="B26" s="210"/>
      <c r="C26" s="6599"/>
      <c r="D26" s="1738"/>
      <c r="E26" s="1738"/>
      <c r="F26" s="1740"/>
      <c r="G26" s="1725"/>
      <c r="H26" s="1725"/>
      <c r="I26" s="1725"/>
      <c r="J26" s="2008"/>
      <c r="K26" s="2008"/>
      <c r="L26" s="1725"/>
      <c r="M26" s="1725"/>
      <c r="N26" s="1725"/>
      <c r="O26" s="1725"/>
      <c r="P26" s="1724"/>
      <c r="Q26" s="1724"/>
      <c r="R26" s="1724"/>
      <c r="S26" s="1724"/>
      <c r="T26" s="1724"/>
      <c r="U26" s="1724"/>
      <c r="V26" s="1724"/>
      <c r="W26" s="1836"/>
      <c r="X26" s="121"/>
      <c r="Y26" s="6414"/>
      <c r="Z26" s="275"/>
      <c r="AA26" s="6581"/>
      <c r="AB26" s="1724"/>
      <c r="AC26" s="1724"/>
      <c r="AD26" s="1724"/>
      <c r="AE26" s="1837"/>
      <c r="AF26" s="1811"/>
      <c r="AG26" s="1835"/>
      <c r="AH26" s="6414"/>
      <c r="AI26" s="253"/>
      <c r="AJ26" s="195"/>
      <c r="AK26" s="605"/>
    </row>
    <row r="27" spans="1:37">
      <c r="A27" s="164"/>
      <c r="B27" s="210"/>
      <c r="C27" s="6599" t="s">
        <v>3813</v>
      </c>
      <c r="D27" s="1738"/>
      <c r="E27" s="1738"/>
      <c r="F27" s="1740"/>
      <c r="G27" s="1725" t="b">
        <v>1</v>
      </c>
      <c r="H27" s="1725" t="s">
        <v>3757</v>
      </c>
      <c r="I27" s="1725" t="s">
        <v>3758</v>
      </c>
      <c r="J27" s="2008"/>
      <c r="K27" s="2008"/>
      <c r="L27" s="1725"/>
      <c r="M27" s="1725"/>
      <c r="N27" s="1725"/>
      <c r="O27" s="1725" t="s">
        <v>3753</v>
      </c>
      <c r="P27" s="1724">
        <v>0</v>
      </c>
      <c r="Q27" s="1724"/>
      <c r="R27" s="1724"/>
      <c r="S27" s="1724"/>
      <c r="T27" s="1724">
        <v>0</v>
      </c>
      <c r="U27" s="1724">
        <v>0</v>
      </c>
      <c r="V27" s="1724">
        <v>0</v>
      </c>
      <c r="W27" s="1830">
        <f>T27+U27-V27</f>
        <v>0</v>
      </c>
      <c r="X27" s="121"/>
      <c r="Y27" s="6414">
        <v>0</v>
      </c>
      <c r="Z27" s="275"/>
      <c r="AA27" s="6581">
        <v>0</v>
      </c>
      <c r="AB27" s="1724">
        <v>0</v>
      </c>
      <c r="AC27" s="1724">
        <v>0</v>
      </c>
      <c r="AD27" s="1724">
        <v>0</v>
      </c>
      <c r="AE27" s="1831">
        <f>AB27+AC27-AD27</f>
        <v>0</v>
      </c>
      <c r="AF27" s="1811">
        <v>0</v>
      </c>
      <c r="AG27" s="1835"/>
      <c r="AH27" s="6414">
        <v>0</v>
      </c>
      <c r="AI27" s="253"/>
      <c r="AJ27" s="195"/>
      <c r="AK27" s="605"/>
    </row>
    <row r="28" spans="1:37">
      <c r="A28" s="164"/>
      <c r="B28" s="210"/>
      <c r="C28" s="6599" t="s">
        <v>3814</v>
      </c>
      <c r="D28" s="1738"/>
      <c r="E28" s="1738"/>
      <c r="F28" s="1740"/>
      <c r="G28" s="1725" t="b">
        <v>0</v>
      </c>
      <c r="H28" s="1725" t="s">
        <v>3757</v>
      </c>
      <c r="I28" s="1725" t="s">
        <v>3758</v>
      </c>
      <c r="J28" s="2008"/>
      <c r="K28" s="2008"/>
      <c r="L28" s="1725"/>
      <c r="M28" s="1725"/>
      <c r="N28" s="1725"/>
      <c r="O28" s="1725" t="s">
        <v>3753</v>
      </c>
      <c r="P28" s="1724"/>
      <c r="Q28" s="1724">
        <v>0</v>
      </c>
      <c r="R28" s="1724">
        <v>0</v>
      </c>
      <c r="S28" s="1724">
        <f>Q28+R28</f>
        <v>0</v>
      </c>
      <c r="T28" s="1724">
        <v>0</v>
      </c>
      <c r="U28" s="1724">
        <v>0</v>
      </c>
      <c r="V28" s="1724">
        <v>0</v>
      </c>
      <c r="W28" s="1830">
        <f>T28+U28-V28</f>
        <v>0</v>
      </c>
      <c r="X28" s="121"/>
      <c r="Y28" s="6414">
        <v>0</v>
      </c>
      <c r="Z28" s="275"/>
      <c r="AA28" s="6581">
        <v>0</v>
      </c>
      <c r="AB28" s="1724">
        <v>0</v>
      </c>
      <c r="AC28" s="1724">
        <v>0</v>
      </c>
      <c r="AD28" s="1724">
        <v>0</v>
      </c>
      <c r="AE28" s="1831">
        <f>AB28+AC28-AD28</f>
        <v>0</v>
      </c>
      <c r="AF28" s="1811">
        <v>0</v>
      </c>
      <c r="AG28" s="1835"/>
      <c r="AH28" s="6414">
        <v>0</v>
      </c>
      <c r="AI28" s="253"/>
      <c r="AJ28" s="195"/>
      <c r="AK28" s="605"/>
    </row>
    <row r="29" spans="1:37">
      <c r="A29" s="164"/>
      <c r="B29" s="210"/>
      <c r="C29" s="6599" t="s">
        <v>3815</v>
      </c>
      <c r="D29" s="1738"/>
      <c r="E29" s="1738"/>
      <c r="F29" s="1740"/>
      <c r="G29" s="1725" t="b">
        <v>1</v>
      </c>
      <c r="H29" s="1725" t="s">
        <v>3757</v>
      </c>
      <c r="I29" s="1725" t="s">
        <v>3758</v>
      </c>
      <c r="J29" s="2008"/>
      <c r="K29" s="2008"/>
      <c r="L29" s="1725"/>
      <c r="M29" s="1725"/>
      <c r="N29" s="1725"/>
      <c r="O29" s="1725" t="s">
        <v>3753</v>
      </c>
      <c r="P29" s="1724"/>
      <c r="Q29" s="1724">
        <v>0</v>
      </c>
      <c r="R29" s="1724">
        <v>0</v>
      </c>
      <c r="S29" s="1724">
        <f>Q29+R29</f>
        <v>0</v>
      </c>
      <c r="T29" s="1724">
        <v>0</v>
      </c>
      <c r="U29" s="1724">
        <v>0</v>
      </c>
      <c r="V29" s="1724">
        <v>0</v>
      </c>
      <c r="W29" s="1830">
        <f>T29+U29-V29</f>
        <v>0</v>
      </c>
      <c r="X29" s="121"/>
      <c r="Y29" s="6414">
        <v>0</v>
      </c>
      <c r="Z29" s="275"/>
      <c r="AA29" s="6581">
        <v>0</v>
      </c>
      <c r="AB29" s="1724">
        <v>0</v>
      </c>
      <c r="AC29" s="1724">
        <v>0</v>
      </c>
      <c r="AD29" s="1724">
        <v>0</v>
      </c>
      <c r="AE29" s="1831">
        <f>AB29+AC29-AD29</f>
        <v>0</v>
      </c>
      <c r="AF29" s="1811">
        <v>0</v>
      </c>
      <c r="AG29" s="1835"/>
      <c r="AH29" s="6414">
        <v>0</v>
      </c>
      <c r="AI29" s="253"/>
      <c r="AJ29" s="195"/>
      <c r="AK29" s="605"/>
    </row>
    <row r="30" spans="1:37">
      <c r="A30" s="164"/>
      <c r="B30" s="210"/>
      <c r="C30" s="6599" t="s">
        <v>3816</v>
      </c>
      <c r="D30" s="1738"/>
      <c r="E30" s="1738"/>
      <c r="F30" s="1740"/>
      <c r="G30" s="1725" t="b">
        <v>0</v>
      </c>
      <c r="H30" s="1725" t="s">
        <v>3757</v>
      </c>
      <c r="I30" s="1725" t="s">
        <v>3758</v>
      </c>
      <c r="J30" s="2008"/>
      <c r="K30" s="2008"/>
      <c r="L30" s="1725"/>
      <c r="M30" s="1725"/>
      <c r="N30" s="1725"/>
      <c r="O30" s="1725" t="s">
        <v>3753</v>
      </c>
      <c r="P30" s="1724"/>
      <c r="Q30" s="1724">
        <v>0</v>
      </c>
      <c r="R30" s="1724">
        <v>0</v>
      </c>
      <c r="S30" s="1724">
        <f t="shared" ref="S30:S37" si="4">Q30+R30</f>
        <v>0</v>
      </c>
      <c r="T30" s="1724">
        <v>0</v>
      </c>
      <c r="U30" s="1724">
        <v>0</v>
      </c>
      <c r="V30" s="1724">
        <v>0</v>
      </c>
      <c r="W30" s="1830">
        <f t="shared" ref="W30:W37" si="5">T30+U30-V30</f>
        <v>0</v>
      </c>
      <c r="X30" s="121"/>
      <c r="Y30" s="6414">
        <v>0</v>
      </c>
      <c r="Z30" s="275"/>
      <c r="AA30" s="6581">
        <v>0</v>
      </c>
      <c r="AB30" s="1724">
        <v>0</v>
      </c>
      <c r="AC30" s="1724">
        <v>0</v>
      </c>
      <c r="AD30" s="1724">
        <v>0</v>
      </c>
      <c r="AE30" s="1831">
        <f t="shared" ref="AE30:AE37" si="6">AB30+AC30-AD30</f>
        <v>0</v>
      </c>
      <c r="AF30" s="1811">
        <v>0</v>
      </c>
      <c r="AG30" s="1835"/>
      <c r="AH30" s="6414">
        <v>0</v>
      </c>
      <c r="AI30" s="253"/>
      <c r="AJ30" s="195"/>
      <c r="AK30" s="605"/>
    </row>
    <row r="31" spans="1:37">
      <c r="A31" s="164"/>
      <c r="B31" s="210"/>
      <c r="C31" s="6599" t="s">
        <v>3817</v>
      </c>
      <c r="D31" s="1738"/>
      <c r="E31" s="1738"/>
      <c r="F31" s="1740"/>
      <c r="G31" s="1725" t="b">
        <v>0</v>
      </c>
      <c r="H31" s="1725" t="s">
        <v>3757</v>
      </c>
      <c r="I31" s="1725" t="s">
        <v>3758</v>
      </c>
      <c r="J31" s="2008"/>
      <c r="K31" s="2008"/>
      <c r="L31" s="1725"/>
      <c r="M31" s="1725"/>
      <c r="N31" s="1725"/>
      <c r="O31" s="1725" t="s">
        <v>3753</v>
      </c>
      <c r="P31" s="1724"/>
      <c r="Q31" s="1724">
        <v>0</v>
      </c>
      <c r="R31" s="1724">
        <v>0</v>
      </c>
      <c r="S31" s="1724">
        <f t="shared" si="4"/>
        <v>0</v>
      </c>
      <c r="T31" s="1724">
        <v>0</v>
      </c>
      <c r="U31" s="1724">
        <v>0</v>
      </c>
      <c r="V31" s="1724">
        <v>0</v>
      </c>
      <c r="W31" s="1830">
        <f t="shared" si="5"/>
        <v>0</v>
      </c>
      <c r="X31" s="121"/>
      <c r="Y31" s="6414">
        <v>0</v>
      </c>
      <c r="Z31" s="275"/>
      <c r="AA31" s="6581">
        <v>0</v>
      </c>
      <c r="AB31" s="1724">
        <v>0</v>
      </c>
      <c r="AC31" s="1724">
        <v>0</v>
      </c>
      <c r="AD31" s="1724">
        <v>0</v>
      </c>
      <c r="AE31" s="1831">
        <f t="shared" si="6"/>
        <v>0</v>
      </c>
      <c r="AF31" s="1811">
        <v>0</v>
      </c>
      <c r="AG31" s="1835"/>
      <c r="AH31" s="6414">
        <v>0</v>
      </c>
      <c r="AI31" s="253"/>
      <c r="AJ31" s="195"/>
      <c r="AK31" s="605"/>
    </row>
    <row r="32" spans="1:37">
      <c r="A32" s="164"/>
      <c r="B32" s="210"/>
      <c r="C32" s="6599" t="s">
        <v>3818</v>
      </c>
      <c r="D32" s="1738"/>
      <c r="E32" s="1738"/>
      <c r="F32" s="1740"/>
      <c r="G32" s="1725" t="b">
        <v>0</v>
      </c>
      <c r="H32" s="1725" t="s">
        <v>3757</v>
      </c>
      <c r="I32" s="1725" t="s">
        <v>3758</v>
      </c>
      <c r="J32" s="2008"/>
      <c r="K32" s="2008"/>
      <c r="L32" s="1725"/>
      <c r="M32" s="1725"/>
      <c r="N32" s="1725"/>
      <c r="O32" s="1725" t="s">
        <v>3753</v>
      </c>
      <c r="P32" s="1724"/>
      <c r="Q32" s="1724">
        <v>0</v>
      </c>
      <c r="R32" s="1724">
        <v>0</v>
      </c>
      <c r="S32" s="1724">
        <f t="shared" si="4"/>
        <v>0</v>
      </c>
      <c r="T32" s="1724">
        <v>0</v>
      </c>
      <c r="U32" s="1724">
        <v>0</v>
      </c>
      <c r="V32" s="1724">
        <v>0</v>
      </c>
      <c r="W32" s="1830">
        <f t="shared" si="5"/>
        <v>0</v>
      </c>
      <c r="X32" s="121"/>
      <c r="Y32" s="6414">
        <v>0</v>
      </c>
      <c r="Z32" s="275"/>
      <c r="AA32" s="6581">
        <v>0</v>
      </c>
      <c r="AB32" s="1724">
        <v>0</v>
      </c>
      <c r="AC32" s="1724">
        <v>0</v>
      </c>
      <c r="AD32" s="1724">
        <v>0</v>
      </c>
      <c r="AE32" s="1831">
        <f t="shared" si="6"/>
        <v>0</v>
      </c>
      <c r="AF32" s="1811">
        <v>0</v>
      </c>
      <c r="AG32" s="1835"/>
      <c r="AH32" s="6414">
        <v>0</v>
      </c>
      <c r="AI32" s="253"/>
      <c r="AJ32" s="195"/>
      <c r="AK32" s="605"/>
    </row>
    <row r="33" spans="1:37">
      <c r="A33" s="164"/>
      <c r="B33" s="210"/>
      <c r="C33" s="6599" t="s">
        <v>3819</v>
      </c>
      <c r="D33" s="1738"/>
      <c r="E33" s="1738"/>
      <c r="F33" s="1740"/>
      <c r="G33" s="1725" t="b">
        <v>0</v>
      </c>
      <c r="H33" s="1725" t="s">
        <v>3757</v>
      </c>
      <c r="I33" s="1725" t="s">
        <v>3758</v>
      </c>
      <c r="J33" s="2008"/>
      <c r="K33" s="2008"/>
      <c r="L33" s="1725"/>
      <c r="M33" s="1725"/>
      <c r="N33" s="1725"/>
      <c r="O33" s="1725" t="s">
        <v>3753</v>
      </c>
      <c r="P33" s="1724"/>
      <c r="Q33" s="1724">
        <v>0</v>
      </c>
      <c r="R33" s="1724">
        <v>0</v>
      </c>
      <c r="S33" s="1724">
        <f t="shared" si="4"/>
        <v>0</v>
      </c>
      <c r="T33" s="1724">
        <v>0</v>
      </c>
      <c r="U33" s="1724">
        <v>0</v>
      </c>
      <c r="V33" s="1724">
        <v>0</v>
      </c>
      <c r="W33" s="1830">
        <f t="shared" si="5"/>
        <v>0</v>
      </c>
      <c r="X33" s="121"/>
      <c r="Y33" s="6414">
        <v>0</v>
      </c>
      <c r="Z33" s="275"/>
      <c r="AA33" s="6581">
        <v>0</v>
      </c>
      <c r="AB33" s="1724">
        <v>0</v>
      </c>
      <c r="AC33" s="1724">
        <v>0</v>
      </c>
      <c r="AD33" s="1724">
        <v>0</v>
      </c>
      <c r="AE33" s="1831">
        <f t="shared" si="6"/>
        <v>0</v>
      </c>
      <c r="AF33" s="1811">
        <v>0</v>
      </c>
      <c r="AG33" s="1835"/>
      <c r="AH33" s="6414">
        <v>0</v>
      </c>
      <c r="AI33" s="253"/>
      <c r="AJ33" s="195"/>
      <c r="AK33" s="605"/>
    </row>
    <row r="34" spans="1:37">
      <c r="A34" s="164"/>
      <c r="B34" s="210"/>
      <c r="C34" s="6599" t="s">
        <v>3820</v>
      </c>
      <c r="D34" s="1738"/>
      <c r="E34" s="1738"/>
      <c r="F34" s="1740"/>
      <c r="G34" s="1725" t="b">
        <v>0</v>
      </c>
      <c r="H34" s="1725" t="s">
        <v>3757</v>
      </c>
      <c r="I34" s="1725" t="s">
        <v>3758</v>
      </c>
      <c r="J34" s="2008"/>
      <c r="K34" s="2008"/>
      <c r="L34" s="1725"/>
      <c r="M34" s="1725"/>
      <c r="N34" s="1725"/>
      <c r="O34" s="1725" t="s">
        <v>3753</v>
      </c>
      <c r="P34" s="1724"/>
      <c r="Q34" s="1724">
        <v>0</v>
      </c>
      <c r="R34" s="1724">
        <v>0</v>
      </c>
      <c r="S34" s="1724">
        <f t="shared" si="4"/>
        <v>0</v>
      </c>
      <c r="T34" s="1724">
        <v>0</v>
      </c>
      <c r="U34" s="1724">
        <v>0</v>
      </c>
      <c r="V34" s="1724">
        <v>0</v>
      </c>
      <c r="W34" s="1830">
        <f t="shared" si="5"/>
        <v>0</v>
      </c>
      <c r="X34" s="121"/>
      <c r="Y34" s="6414">
        <v>0</v>
      </c>
      <c r="Z34" s="275"/>
      <c r="AA34" s="6581">
        <v>0</v>
      </c>
      <c r="AB34" s="1724">
        <v>0</v>
      </c>
      <c r="AC34" s="1724">
        <v>0</v>
      </c>
      <c r="AD34" s="1724">
        <v>0</v>
      </c>
      <c r="AE34" s="1831">
        <f t="shared" si="6"/>
        <v>0</v>
      </c>
      <c r="AF34" s="1811">
        <v>0</v>
      </c>
      <c r="AG34" s="1835"/>
      <c r="AH34" s="6414">
        <v>0</v>
      </c>
      <c r="AI34" s="253"/>
      <c r="AJ34" s="195"/>
      <c r="AK34" s="605"/>
    </row>
    <row r="35" spans="1:37">
      <c r="A35" s="164"/>
      <c r="B35" s="210"/>
      <c r="C35" s="6599" t="s">
        <v>3821</v>
      </c>
      <c r="D35" s="1738"/>
      <c r="E35" s="1738"/>
      <c r="F35" s="1740"/>
      <c r="G35" s="1725" t="b">
        <v>0</v>
      </c>
      <c r="H35" s="1725" t="s">
        <v>3757</v>
      </c>
      <c r="I35" s="1725" t="s">
        <v>3758</v>
      </c>
      <c r="J35" s="2008"/>
      <c r="K35" s="2008"/>
      <c r="L35" s="1725"/>
      <c r="M35" s="1725"/>
      <c r="N35" s="1725"/>
      <c r="O35" s="1725" t="s">
        <v>3753</v>
      </c>
      <c r="P35" s="1724"/>
      <c r="Q35" s="1724">
        <v>0</v>
      </c>
      <c r="R35" s="1724">
        <v>0</v>
      </c>
      <c r="S35" s="1724">
        <f t="shared" si="4"/>
        <v>0</v>
      </c>
      <c r="T35" s="1724">
        <v>0</v>
      </c>
      <c r="U35" s="1724">
        <v>0</v>
      </c>
      <c r="V35" s="1724">
        <v>0</v>
      </c>
      <c r="W35" s="1830">
        <f t="shared" si="5"/>
        <v>0</v>
      </c>
      <c r="X35" s="121"/>
      <c r="Y35" s="6414">
        <v>0</v>
      </c>
      <c r="Z35" s="275"/>
      <c r="AA35" s="6581">
        <v>0</v>
      </c>
      <c r="AB35" s="1724">
        <v>0</v>
      </c>
      <c r="AC35" s="1724">
        <v>0</v>
      </c>
      <c r="AD35" s="1724">
        <v>0</v>
      </c>
      <c r="AE35" s="1831">
        <f t="shared" si="6"/>
        <v>0</v>
      </c>
      <c r="AF35" s="1811">
        <v>0</v>
      </c>
      <c r="AG35" s="1835"/>
      <c r="AH35" s="6414">
        <v>0</v>
      </c>
      <c r="AI35" s="253"/>
      <c r="AJ35" s="195"/>
      <c r="AK35" s="605"/>
    </row>
    <row r="36" spans="1:37">
      <c r="A36" s="164"/>
      <c r="B36" s="210"/>
      <c r="C36" s="6599" t="s">
        <v>3822</v>
      </c>
      <c r="D36" s="1738"/>
      <c r="E36" s="1738"/>
      <c r="F36" s="1740"/>
      <c r="G36" s="1725" t="b">
        <v>0</v>
      </c>
      <c r="H36" s="1725" t="s">
        <v>3757</v>
      </c>
      <c r="I36" s="1725" t="s">
        <v>3758</v>
      </c>
      <c r="J36" s="2008"/>
      <c r="K36" s="2008"/>
      <c r="L36" s="1725"/>
      <c r="M36" s="1725"/>
      <c r="N36" s="1725"/>
      <c r="O36" s="1725" t="s">
        <v>3753</v>
      </c>
      <c r="P36" s="1724"/>
      <c r="Q36" s="1724">
        <v>0</v>
      </c>
      <c r="R36" s="1724">
        <v>0</v>
      </c>
      <c r="S36" s="1724">
        <f t="shared" si="4"/>
        <v>0</v>
      </c>
      <c r="T36" s="1724">
        <v>0</v>
      </c>
      <c r="U36" s="1724">
        <v>0</v>
      </c>
      <c r="V36" s="1724">
        <v>0</v>
      </c>
      <c r="W36" s="1830">
        <f t="shared" si="5"/>
        <v>0</v>
      </c>
      <c r="X36" s="121"/>
      <c r="Y36" s="6414">
        <v>0</v>
      </c>
      <c r="Z36" s="275"/>
      <c r="AA36" s="6581">
        <v>0</v>
      </c>
      <c r="AB36" s="1724">
        <v>0</v>
      </c>
      <c r="AC36" s="1724">
        <v>0</v>
      </c>
      <c r="AD36" s="1724">
        <v>0</v>
      </c>
      <c r="AE36" s="1831">
        <f t="shared" si="6"/>
        <v>0</v>
      </c>
      <c r="AF36" s="1811">
        <v>0</v>
      </c>
      <c r="AG36" s="1835"/>
      <c r="AH36" s="6414">
        <v>0</v>
      </c>
      <c r="AI36" s="253"/>
      <c r="AJ36" s="195"/>
      <c r="AK36" s="605"/>
    </row>
    <row r="37" spans="1:37">
      <c r="A37" s="164"/>
      <c r="B37" s="210"/>
      <c r="C37" s="6599" t="s">
        <v>3823</v>
      </c>
      <c r="D37" s="1738"/>
      <c r="E37" s="1738"/>
      <c r="F37" s="1740"/>
      <c r="G37" s="1725" t="b">
        <v>0</v>
      </c>
      <c r="H37" s="1725" t="s">
        <v>3757</v>
      </c>
      <c r="I37" s="1725" t="s">
        <v>3758</v>
      </c>
      <c r="J37" s="2008"/>
      <c r="K37" s="2008"/>
      <c r="L37" s="1725"/>
      <c r="M37" s="1725"/>
      <c r="N37" s="1725"/>
      <c r="O37" s="1725" t="s">
        <v>3753</v>
      </c>
      <c r="P37" s="1724"/>
      <c r="Q37" s="1724">
        <v>0</v>
      </c>
      <c r="R37" s="1724">
        <v>0</v>
      </c>
      <c r="S37" s="1724">
        <f t="shared" si="4"/>
        <v>0</v>
      </c>
      <c r="T37" s="1724">
        <v>0</v>
      </c>
      <c r="U37" s="1724">
        <v>0</v>
      </c>
      <c r="V37" s="1724">
        <v>0</v>
      </c>
      <c r="W37" s="1830">
        <f t="shared" si="5"/>
        <v>0</v>
      </c>
      <c r="X37" s="121"/>
      <c r="Y37" s="6414">
        <v>0</v>
      </c>
      <c r="Z37" s="275"/>
      <c r="AA37" s="6581">
        <v>0</v>
      </c>
      <c r="AB37" s="1724">
        <v>0</v>
      </c>
      <c r="AC37" s="1724">
        <v>0</v>
      </c>
      <c r="AD37" s="1724">
        <v>0</v>
      </c>
      <c r="AE37" s="1831">
        <f t="shared" si="6"/>
        <v>0</v>
      </c>
      <c r="AF37" s="1811">
        <v>0</v>
      </c>
      <c r="AG37" s="1835"/>
      <c r="AH37" s="6414">
        <v>0</v>
      </c>
      <c r="AI37" s="253"/>
      <c r="AJ37" s="195"/>
      <c r="AK37" s="605"/>
    </row>
    <row r="38" spans="1:37">
      <c r="A38" s="164"/>
      <c r="B38" s="210"/>
      <c r="C38" s="6599"/>
      <c r="D38" s="1738"/>
      <c r="E38" s="1738"/>
      <c r="F38" s="1740"/>
      <c r="G38" s="1725"/>
      <c r="H38" s="1725"/>
      <c r="I38" s="1725"/>
      <c r="J38" s="2008"/>
      <c r="K38" s="2008"/>
      <c r="L38" s="1725"/>
      <c r="M38" s="1725"/>
      <c r="N38" s="1725"/>
      <c r="O38" s="1725"/>
      <c r="P38" s="1724"/>
      <c r="Q38" s="1724"/>
      <c r="R38" s="1724"/>
      <c r="S38" s="1724"/>
      <c r="T38" s="1724"/>
      <c r="U38" s="1724"/>
      <c r="V38" s="1724"/>
      <c r="W38" s="1830"/>
      <c r="X38" s="121"/>
      <c r="Y38" s="6414"/>
      <c r="Z38" s="275"/>
      <c r="AA38" s="6581"/>
      <c r="AB38" s="1724"/>
      <c r="AC38" s="1724"/>
      <c r="AD38" s="1724"/>
      <c r="AE38" s="1831"/>
      <c r="AF38" s="1811"/>
      <c r="AG38" s="1835"/>
      <c r="AH38" s="6414"/>
      <c r="AI38" s="253"/>
      <c r="AJ38" s="195"/>
      <c r="AK38" s="605"/>
    </row>
    <row r="39" spans="1:37">
      <c r="A39" s="164"/>
      <c r="B39" s="210"/>
      <c r="C39" s="6599" t="s">
        <v>3824</v>
      </c>
      <c r="D39" s="1738"/>
      <c r="E39" s="1738"/>
      <c r="F39" s="1740"/>
      <c r="G39" s="1725" t="b">
        <v>0</v>
      </c>
      <c r="H39" s="1725" t="s">
        <v>3757</v>
      </c>
      <c r="I39" s="1725" t="s">
        <v>3758</v>
      </c>
      <c r="J39" s="2008"/>
      <c r="K39" s="2008"/>
      <c r="L39" s="1725"/>
      <c r="M39" s="1725"/>
      <c r="N39" s="1725"/>
      <c r="O39" s="1725" t="s">
        <v>3753</v>
      </c>
      <c r="P39" s="1724">
        <v>0</v>
      </c>
      <c r="Q39" s="1724"/>
      <c r="R39" s="1724"/>
      <c r="S39" s="1724"/>
      <c r="T39" s="1724">
        <v>0</v>
      </c>
      <c r="U39" s="1724">
        <v>0</v>
      </c>
      <c r="V39" s="1724">
        <v>0</v>
      </c>
      <c r="W39" s="1830">
        <f>T39+U39-V39</f>
        <v>0</v>
      </c>
      <c r="X39" s="121"/>
      <c r="Y39" s="6414">
        <v>0</v>
      </c>
      <c r="Z39" s="275"/>
      <c r="AA39" s="6581">
        <v>0</v>
      </c>
      <c r="AB39" s="1724">
        <v>0</v>
      </c>
      <c r="AC39" s="1724">
        <v>0</v>
      </c>
      <c r="AD39" s="1724">
        <v>0</v>
      </c>
      <c r="AE39" s="1831">
        <f>AB39+AC39-AD39</f>
        <v>0</v>
      </c>
      <c r="AF39" s="1811">
        <v>0</v>
      </c>
      <c r="AG39" s="1835"/>
      <c r="AH39" s="6414">
        <v>0</v>
      </c>
      <c r="AI39" s="253"/>
      <c r="AJ39" s="195"/>
      <c r="AK39" s="605"/>
    </row>
    <row r="40" spans="1:37">
      <c r="A40" s="164"/>
      <c r="B40" s="210"/>
      <c r="C40" s="6599" t="s">
        <v>3825</v>
      </c>
      <c r="D40" s="1738"/>
      <c r="E40" s="1738"/>
      <c r="F40" s="1740"/>
      <c r="G40" s="1725" t="b">
        <v>1</v>
      </c>
      <c r="H40" s="1725" t="s">
        <v>3757</v>
      </c>
      <c r="I40" s="1725" t="s">
        <v>3758</v>
      </c>
      <c r="J40" s="2008"/>
      <c r="K40" s="2008"/>
      <c r="L40" s="1725"/>
      <c r="M40" s="1725"/>
      <c r="N40" s="1725"/>
      <c r="O40" s="1725" t="s">
        <v>3753</v>
      </c>
      <c r="P40" s="1724"/>
      <c r="Q40" s="1724">
        <v>0</v>
      </c>
      <c r="R40" s="1724">
        <v>0</v>
      </c>
      <c r="S40" s="1724">
        <f>Q40+R40</f>
        <v>0</v>
      </c>
      <c r="T40" s="1724">
        <v>0</v>
      </c>
      <c r="U40" s="1724">
        <v>0</v>
      </c>
      <c r="V40" s="1724">
        <v>0</v>
      </c>
      <c r="W40" s="1830">
        <f>T40+U40-V40</f>
        <v>0</v>
      </c>
      <c r="X40" s="121"/>
      <c r="Y40" s="6414">
        <v>0</v>
      </c>
      <c r="Z40" s="275"/>
      <c r="AA40" s="6581">
        <v>0</v>
      </c>
      <c r="AB40" s="1724">
        <v>0</v>
      </c>
      <c r="AC40" s="1724">
        <v>0</v>
      </c>
      <c r="AD40" s="1724">
        <v>0</v>
      </c>
      <c r="AE40" s="1831">
        <f>AB40+AC40-AD40</f>
        <v>0</v>
      </c>
      <c r="AF40" s="1811">
        <v>0</v>
      </c>
      <c r="AG40" s="1835"/>
      <c r="AH40" s="6414">
        <v>0</v>
      </c>
      <c r="AI40" s="253"/>
      <c r="AJ40" s="195"/>
      <c r="AK40" s="605"/>
    </row>
    <row r="41" spans="1:37">
      <c r="A41" s="164"/>
      <c r="B41" s="210"/>
      <c r="C41" s="6599" t="s">
        <v>3826</v>
      </c>
      <c r="D41" s="1738"/>
      <c r="E41" s="1738"/>
      <c r="F41" s="1740"/>
      <c r="G41" s="1725" t="b">
        <v>1</v>
      </c>
      <c r="H41" s="1725" t="s">
        <v>3757</v>
      </c>
      <c r="I41" s="1725" t="s">
        <v>3758</v>
      </c>
      <c r="J41" s="2008"/>
      <c r="K41" s="2008"/>
      <c r="L41" s="1725"/>
      <c r="M41" s="1725"/>
      <c r="N41" s="1725"/>
      <c r="O41" s="1725" t="s">
        <v>3753</v>
      </c>
      <c r="P41" s="1724"/>
      <c r="Q41" s="1724">
        <v>0</v>
      </c>
      <c r="R41" s="1724">
        <v>0</v>
      </c>
      <c r="S41" s="1724">
        <f>Q41+R41</f>
        <v>0</v>
      </c>
      <c r="T41" s="1724">
        <v>0</v>
      </c>
      <c r="U41" s="1724">
        <v>0</v>
      </c>
      <c r="V41" s="1724">
        <v>0</v>
      </c>
      <c r="W41" s="1830">
        <f>T41+U41-V41</f>
        <v>0</v>
      </c>
      <c r="X41" s="121"/>
      <c r="Y41" s="6414">
        <v>0</v>
      </c>
      <c r="Z41" s="275"/>
      <c r="AA41" s="6581">
        <v>0</v>
      </c>
      <c r="AB41" s="1724">
        <v>0</v>
      </c>
      <c r="AC41" s="1724">
        <v>0</v>
      </c>
      <c r="AD41" s="1724">
        <v>0</v>
      </c>
      <c r="AE41" s="1831">
        <f>AB41+AC41-AD41</f>
        <v>0</v>
      </c>
      <c r="AF41" s="1811">
        <v>0</v>
      </c>
      <c r="AG41" s="1835"/>
      <c r="AH41" s="6414">
        <v>0</v>
      </c>
      <c r="AI41" s="253"/>
      <c r="AJ41" s="195"/>
      <c r="AK41" s="605"/>
    </row>
    <row r="42" spans="1:37">
      <c r="A42" s="164"/>
      <c r="B42" s="210"/>
      <c r="C42" s="6599" t="s">
        <v>3827</v>
      </c>
      <c r="D42" s="1738"/>
      <c r="E42" s="1738"/>
      <c r="F42" s="1740"/>
      <c r="G42" s="1725" t="b">
        <v>0</v>
      </c>
      <c r="H42" s="1725" t="s">
        <v>3757</v>
      </c>
      <c r="I42" s="1725" t="s">
        <v>3758</v>
      </c>
      <c r="J42" s="2008"/>
      <c r="K42" s="2008"/>
      <c r="L42" s="1725"/>
      <c r="M42" s="1725"/>
      <c r="N42" s="1725"/>
      <c r="O42" s="1725" t="s">
        <v>3753</v>
      </c>
      <c r="P42" s="1724"/>
      <c r="Q42" s="1724">
        <v>0</v>
      </c>
      <c r="R42" s="1724">
        <v>0</v>
      </c>
      <c r="S42" s="1724">
        <f t="shared" ref="S42:S49" si="7">Q42+R42</f>
        <v>0</v>
      </c>
      <c r="T42" s="1724">
        <v>0</v>
      </c>
      <c r="U42" s="1724">
        <v>0</v>
      </c>
      <c r="V42" s="1724">
        <v>0</v>
      </c>
      <c r="W42" s="1830">
        <f t="shared" ref="W42:W49" si="8">T42+U42-V42</f>
        <v>0</v>
      </c>
      <c r="X42" s="121"/>
      <c r="Y42" s="6414">
        <v>0</v>
      </c>
      <c r="Z42" s="275"/>
      <c r="AA42" s="6581">
        <v>0</v>
      </c>
      <c r="AB42" s="1724">
        <v>0</v>
      </c>
      <c r="AC42" s="1724">
        <v>0</v>
      </c>
      <c r="AD42" s="1724">
        <v>0</v>
      </c>
      <c r="AE42" s="1831">
        <f t="shared" ref="AE42:AE49" si="9">AB42+AC42-AD42</f>
        <v>0</v>
      </c>
      <c r="AF42" s="1811">
        <v>0</v>
      </c>
      <c r="AG42" s="1835"/>
      <c r="AH42" s="6414">
        <v>0</v>
      </c>
      <c r="AI42" s="253"/>
      <c r="AJ42" s="195"/>
      <c r="AK42" s="605"/>
    </row>
    <row r="43" spans="1:37">
      <c r="A43" s="164"/>
      <c r="B43" s="210"/>
      <c r="C43" s="6599" t="s">
        <v>3828</v>
      </c>
      <c r="D43" s="1738"/>
      <c r="E43" s="1738"/>
      <c r="F43" s="1740"/>
      <c r="G43" s="1725" t="b">
        <v>0</v>
      </c>
      <c r="H43" s="1725" t="s">
        <v>3757</v>
      </c>
      <c r="I43" s="1725" t="s">
        <v>3758</v>
      </c>
      <c r="J43" s="2008"/>
      <c r="K43" s="2008"/>
      <c r="L43" s="1725"/>
      <c r="M43" s="1725"/>
      <c r="N43" s="1725"/>
      <c r="O43" s="1725" t="s">
        <v>3753</v>
      </c>
      <c r="P43" s="1724"/>
      <c r="Q43" s="1724">
        <v>0</v>
      </c>
      <c r="R43" s="1724">
        <v>0</v>
      </c>
      <c r="S43" s="1724">
        <f t="shared" si="7"/>
        <v>0</v>
      </c>
      <c r="T43" s="1724">
        <v>0</v>
      </c>
      <c r="U43" s="1724">
        <v>0</v>
      </c>
      <c r="V43" s="1724">
        <v>0</v>
      </c>
      <c r="W43" s="1830">
        <f t="shared" si="8"/>
        <v>0</v>
      </c>
      <c r="X43" s="121"/>
      <c r="Y43" s="6414">
        <v>0</v>
      </c>
      <c r="Z43" s="275"/>
      <c r="AA43" s="6581">
        <v>0</v>
      </c>
      <c r="AB43" s="1724">
        <v>0</v>
      </c>
      <c r="AC43" s="1724">
        <v>0</v>
      </c>
      <c r="AD43" s="1724">
        <v>0</v>
      </c>
      <c r="AE43" s="1831">
        <f t="shared" si="9"/>
        <v>0</v>
      </c>
      <c r="AF43" s="1811">
        <v>0</v>
      </c>
      <c r="AG43" s="1835"/>
      <c r="AH43" s="6414">
        <v>0</v>
      </c>
      <c r="AI43" s="253"/>
      <c r="AJ43" s="195"/>
      <c r="AK43" s="605"/>
    </row>
    <row r="44" spans="1:37">
      <c r="A44" s="164"/>
      <c r="B44" s="210"/>
      <c r="C44" s="6599" t="s">
        <v>3829</v>
      </c>
      <c r="D44" s="1738"/>
      <c r="E44" s="1738"/>
      <c r="F44" s="1740"/>
      <c r="G44" s="1725" t="b">
        <v>0</v>
      </c>
      <c r="H44" s="1725" t="s">
        <v>3757</v>
      </c>
      <c r="I44" s="1725" t="s">
        <v>3758</v>
      </c>
      <c r="J44" s="2008"/>
      <c r="K44" s="2008"/>
      <c r="L44" s="1725"/>
      <c r="M44" s="1725"/>
      <c r="N44" s="1725"/>
      <c r="O44" s="1725" t="s">
        <v>3753</v>
      </c>
      <c r="P44" s="1724"/>
      <c r="Q44" s="1724">
        <v>0</v>
      </c>
      <c r="R44" s="1724">
        <v>0</v>
      </c>
      <c r="S44" s="1724">
        <f t="shared" si="7"/>
        <v>0</v>
      </c>
      <c r="T44" s="1724">
        <v>0</v>
      </c>
      <c r="U44" s="1724">
        <v>0</v>
      </c>
      <c r="V44" s="1724">
        <v>0</v>
      </c>
      <c r="W44" s="1830">
        <f t="shared" si="8"/>
        <v>0</v>
      </c>
      <c r="X44" s="121"/>
      <c r="Y44" s="6414">
        <v>0</v>
      </c>
      <c r="Z44" s="275"/>
      <c r="AA44" s="6581">
        <v>0</v>
      </c>
      <c r="AB44" s="1724">
        <v>0</v>
      </c>
      <c r="AC44" s="1724">
        <v>0</v>
      </c>
      <c r="AD44" s="1724">
        <v>0</v>
      </c>
      <c r="AE44" s="1831">
        <f t="shared" si="9"/>
        <v>0</v>
      </c>
      <c r="AF44" s="1811">
        <v>0</v>
      </c>
      <c r="AG44" s="1835"/>
      <c r="AH44" s="6414">
        <v>0</v>
      </c>
      <c r="AI44" s="253"/>
      <c r="AJ44" s="195"/>
      <c r="AK44" s="605"/>
    </row>
    <row r="45" spans="1:37">
      <c r="A45" s="164"/>
      <c r="B45" s="210"/>
      <c r="C45" s="6599" t="s">
        <v>3830</v>
      </c>
      <c r="D45" s="1738"/>
      <c r="E45" s="1738"/>
      <c r="F45" s="1740"/>
      <c r="G45" s="1725" t="b">
        <v>0</v>
      </c>
      <c r="H45" s="1725" t="s">
        <v>3757</v>
      </c>
      <c r="I45" s="1725" t="s">
        <v>3758</v>
      </c>
      <c r="J45" s="2008"/>
      <c r="K45" s="2008"/>
      <c r="L45" s="1725"/>
      <c r="M45" s="1725"/>
      <c r="N45" s="1725"/>
      <c r="O45" s="1725" t="s">
        <v>3753</v>
      </c>
      <c r="P45" s="1724"/>
      <c r="Q45" s="1724">
        <v>0</v>
      </c>
      <c r="R45" s="1724">
        <v>0</v>
      </c>
      <c r="S45" s="1724">
        <f t="shared" si="7"/>
        <v>0</v>
      </c>
      <c r="T45" s="1724">
        <v>0</v>
      </c>
      <c r="U45" s="1724">
        <v>0</v>
      </c>
      <c r="V45" s="1724">
        <v>0</v>
      </c>
      <c r="W45" s="1830">
        <f t="shared" si="8"/>
        <v>0</v>
      </c>
      <c r="X45" s="121"/>
      <c r="Y45" s="6414">
        <v>0</v>
      </c>
      <c r="Z45" s="275"/>
      <c r="AA45" s="6581">
        <v>0</v>
      </c>
      <c r="AB45" s="1724">
        <v>0</v>
      </c>
      <c r="AC45" s="1724">
        <v>0</v>
      </c>
      <c r="AD45" s="1724">
        <v>0</v>
      </c>
      <c r="AE45" s="1831">
        <f t="shared" si="9"/>
        <v>0</v>
      </c>
      <c r="AF45" s="1811">
        <v>0</v>
      </c>
      <c r="AG45" s="1835"/>
      <c r="AH45" s="6414">
        <v>0</v>
      </c>
      <c r="AI45" s="253"/>
      <c r="AJ45" s="195"/>
      <c r="AK45" s="605"/>
    </row>
    <row r="46" spans="1:37">
      <c r="A46" s="164"/>
      <c r="B46" s="210"/>
      <c r="C46" s="6599" t="s">
        <v>3831</v>
      </c>
      <c r="D46" s="1738"/>
      <c r="E46" s="1738"/>
      <c r="F46" s="1740"/>
      <c r="G46" s="1725" t="b">
        <v>0</v>
      </c>
      <c r="H46" s="1725" t="s">
        <v>3757</v>
      </c>
      <c r="I46" s="1725" t="s">
        <v>3758</v>
      </c>
      <c r="J46" s="2008"/>
      <c r="K46" s="2008"/>
      <c r="L46" s="1725"/>
      <c r="M46" s="1725"/>
      <c r="N46" s="1725"/>
      <c r="O46" s="1725" t="s">
        <v>3753</v>
      </c>
      <c r="P46" s="1724"/>
      <c r="Q46" s="1724">
        <v>0</v>
      </c>
      <c r="R46" s="1724">
        <v>0</v>
      </c>
      <c r="S46" s="1724">
        <f t="shared" si="7"/>
        <v>0</v>
      </c>
      <c r="T46" s="1724">
        <v>0</v>
      </c>
      <c r="U46" s="1724">
        <v>0</v>
      </c>
      <c r="V46" s="1724">
        <v>0</v>
      </c>
      <c r="W46" s="1830">
        <f t="shared" si="8"/>
        <v>0</v>
      </c>
      <c r="X46" s="121"/>
      <c r="Y46" s="6414">
        <v>0</v>
      </c>
      <c r="Z46" s="275"/>
      <c r="AA46" s="6581">
        <v>0</v>
      </c>
      <c r="AB46" s="1724">
        <v>0</v>
      </c>
      <c r="AC46" s="1724">
        <v>0</v>
      </c>
      <c r="AD46" s="1724">
        <v>0</v>
      </c>
      <c r="AE46" s="1831">
        <f t="shared" si="9"/>
        <v>0</v>
      </c>
      <c r="AF46" s="1811">
        <v>0</v>
      </c>
      <c r="AG46" s="1835"/>
      <c r="AH46" s="6414">
        <v>0</v>
      </c>
      <c r="AI46" s="253"/>
      <c r="AJ46" s="195"/>
      <c r="AK46" s="605"/>
    </row>
    <row r="47" spans="1:37">
      <c r="A47" s="164"/>
      <c r="B47" s="210"/>
      <c r="C47" s="6599" t="s">
        <v>3832</v>
      </c>
      <c r="D47" s="1738"/>
      <c r="E47" s="1738"/>
      <c r="F47" s="1740"/>
      <c r="G47" s="1725" t="b">
        <v>0</v>
      </c>
      <c r="H47" s="1725" t="s">
        <v>3757</v>
      </c>
      <c r="I47" s="1725" t="s">
        <v>3758</v>
      </c>
      <c r="J47" s="2008"/>
      <c r="K47" s="2008"/>
      <c r="L47" s="1725"/>
      <c r="M47" s="1725"/>
      <c r="N47" s="1725"/>
      <c r="O47" s="1725" t="s">
        <v>3753</v>
      </c>
      <c r="P47" s="1724"/>
      <c r="Q47" s="1724">
        <v>0</v>
      </c>
      <c r="R47" s="1724">
        <v>0</v>
      </c>
      <c r="S47" s="1724">
        <f t="shared" si="7"/>
        <v>0</v>
      </c>
      <c r="T47" s="1724">
        <v>0</v>
      </c>
      <c r="U47" s="1724">
        <v>0</v>
      </c>
      <c r="V47" s="1724">
        <v>0</v>
      </c>
      <c r="W47" s="1830">
        <f t="shared" si="8"/>
        <v>0</v>
      </c>
      <c r="X47" s="121"/>
      <c r="Y47" s="6414">
        <v>0</v>
      </c>
      <c r="Z47" s="275"/>
      <c r="AA47" s="6581">
        <v>0</v>
      </c>
      <c r="AB47" s="1724">
        <v>0</v>
      </c>
      <c r="AC47" s="1724">
        <v>0</v>
      </c>
      <c r="AD47" s="1724">
        <v>0</v>
      </c>
      <c r="AE47" s="1831">
        <f t="shared" si="9"/>
        <v>0</v>
      </c>
      <c r="AF47" s="1811">
        <v>0</v>
      </c>
      <c r="AG47" s="1835"/>
      <c r="AH47" s="6414">
        <v>0</v>
      </c>
      <c r="AI47" s="253"/>
      <c r="AJ47" s="195"/>
      <c r="AK47" s="605"/>
    </row>
    <row r="48" spans="1:37">
      <c r="A48" s="164"/>
      <c r="B48" s="210"/>
      <c r="C48" s="6599" t="s">
        <v>3833</v>
      </c>
      <c r="D48" s="1738"/>
      <c r="E48" s="1738"/>
      <c r="F48" s="1740"/>
      <c r="G48" s="1725" t="b">
        <v>0</v>
      </c>
      <c r="H48" s="1725" t="s">
        <v>3757</v>
      </c>
      <c r="I48" s="1725" t="s">
        <v>3758</v>
      </c>
      <c r="J48" s="2008"/>
      <c r="K48" s="2008"/>
      <c r="L48" s="1725"/>
      <c r="M48" s="1725"/>
      <c r="N48" s="1725"/>
      <c r="O48" s="1725" t="s">
        <v>3753</v>
      </c>
      <c r="P48" s="1724"/>
      <c r="Q48" s="1724">
        <v>0</v>
      </c>
      <c r="R48" s="1724">
        <v>0</v>
      </c>
      <c r="S48" s="1724">
        <f t="shared" si="7"/>
        <v>0</v>
      </c>
      <c r="T48" s="1724">
        <v>0</v>
      </c>
      <c r="U48" s="1724">
        <v>0</v>
      </c>
      <c r="V48" s="1724">
        <v>0</v>
      </c>
      <c r="W48" s="1830">
        <f t="shared" si="8"/>
        <v>0</v>
      </c>
      <c r="X48" s="121"/>
      <c r="Y48" s="6414">
        <v>0</v>
      </c>
      <c r="Z48" s="275"/>
      <c r="AA48" s="6581">
        <v>0</v>
      </c>
      <c r="AB48" s="1724">
        <v>0</v>
      </c>
      <c r="AC48" s="1724">
        <v>0</v>
      </c>
      <c r="AD48" s="1724">
        <v>0</v>
      </c>
      <c r="AE48" s="1831">
        <f t="shared" si="9"/>
        <v>0</v>
      </c>
      <c r="AF48" s="1811">
        <v>0</v>
      </c>
      <c r="AG48" s="1835"/>
      <c r="AH48" s="6414">
        <v>0</v>
      </c>
      <c r="AI48" s="253"/>
      <c r="AJ48" s="195"/>
      <c r="AK48" s="605"/>
    </row>
    <row r="49" spans="1:37">
      <c r="A49" s="164"/>
      <c r="B49" s="210"/>
      <c r="C49" s="6599" t="s">
        <v>3834</v>
      </c>
      <c r="D49" s="1738"/>
      <c r="E49" s="1738"/>
      <c r="F49" s="1740"/>
      <c r="G49" s="1725" t="b">
        <v>0</v>
      </c>
      <c r="H49" s="1725" t="s">
        <v>3757</v>
      </c>
      <c r="I49" s="1725" t="s">
        <v>3758</v>
      </c>
      <c r="J49" s="2008"/>
      <c r="K49" s="2008"/>
      <c r="L49" s="1725"/>
      <c r="M49" s="1725"/>
      <c r="N49" s="1725"/>
      <c r="O49" s="1725" t="s">
        <v>3753</v>
      </c>
      <c r="P49" s="1724"/>
      <c r="Q49" s="1724">
        <v>0</v>
      </c>
      <c r="R49" s="1724">
        <v>0</v>
      </c>
      <c r="S49" s="1724">
        <f t="shared" si="7"/>
        <v>0</v>
      </c>
      <c r="T49" s="1724">
        <v>0</v>
      </c>
      <c r="U49" s="1724">
        <v>0</v>
      </c>
      <c r="V49" s="1724">
        <v>0</v>
      </c>
      <c r="W49" s="1830">
        <f t="shared" si="8"/>
        <v>0</v>
      </c>
      <c r="X49" s="121"/>
      <c r="Y49" s="6414">
        <v>0</v>
      </c>
      <c r="Z49" s="275"/>
      <c r="AA49" s="6581">
        <v>0</v>
      </c>
      <c r="AB49" s="1724">
        <v>0</v>
      </c>
      <c r="AC49" s="1724">
        <v>0</v>
      </c>
      <c r="AD49" s="1724">
        <v>0</v>
      </c>
      <c r="AE49" s="1831">
        <f t="shared" si="9"/>
        <v>0</v>
      </c>
      <c r="AF49" s="1811">
        <v>0</v>
      </c>
      <c r="AG49" s="1835"/>
      <c r="AH49" s="6414">
        <v>0</v>
      </c>
      <c r="AI49" s="253"/>
      <c r="AJ49" s="195"/>
      <c r="AK49" s="605"/>
    </row>
    <row r="50" spans="1:37">
      <c r="A50" s="164"/>
      <c r="B50" s="210"/>
      <c r="C50" s="6599"/>
      <c r="D50" s="1738"/>
      <c r="E50" s="1738"/>
      <c r="F50" s="1740"/>
      <c r="G50" s="708"/>
      <c r="H50" s="2038"/>
      <c r="I50" s="708"/>
      <c r="J50" s="2008"/>
      <c r="K50" s="2008"/>
      <c r="L50" s="1725"/>
      <c r="M50" s="1725"/>
      <c r="N50" s="1725"/>
      <c r="O50" s="1725"/>
      <c r="P50" s="1724"/>
      <c r="Q50" s="1724"/>
      <c r="R50" s="1724"/>
      <c r="S50" s="1724"/>
      <c r="T50" s="1724"/>
      <c r="U50" s="1724"/>
      <c r="V50" s="1724"/>
      <c r="W50" s="1836"/>
      <c r="X50" s="121"/>
      <c r="Y50" s="6414"/>
      <c r="Z50" s="275"/>
      <c r="AA50" s="6581"/>
      <c r="AB50" s="1724"/>
      <c r="AC50" s="1724"/>
      <c r="AD50" s="1724"/>
      <c r="AE50" s="1837"/>
      <c r="AF50" s="1811"/>
      <c r="AG50" s="1835"/>
      <c r="AH50" s="6414"/>
      <c r="AI50" s="253"/>
      <c r="AJ50" s="195"/>
      <c r="AK50" s="605"/>
    </row>
    <row r="51" spans="1:37">
      <c r="A51" s="164"/>
      <c r="B51" s="210"/>
      <c r="C51" s="5699" t="s">
        <v>3835</v>
      </c>
      <c r="D51" s="1738"/>
      <c r="E51" s="1738"/>
      <c r="F51" s="1740"/>
      <c r="G51" s="1725"/>
      <c r="H51" s="2038"/>
      <c r="I51" s="708"/>
      <c r="J51" s="2008"/>
      <c r="K51" s="2008"/>
      <c r="L51" s="1725"/>
      <c r="M51" s="1725"/>
      <c r="N51" s="1725"/>
      <c r="O51" s="1725"/>
      <c r="P51" s="1724"/>
      <c r="Q51" s="1724"/>
      <c r="R51" s="1724"/>
      <c r="S51" s="1724"/>
      <c r="T51" s="1724"/>
      <c r="U51" s="1724"/>
      <c r="V51" s="1724"/>
      <c r="W51" s="1830"/>
      <c r="X51" s="121"/>
      <c r="Y51" s="6414"/>
      <c r="Z51" s="275"/>
      <c r="AA51" s="6581"/>
      <c r="AB51" s="1724"/>
      <c r="AC51" s="1724"/>
      <c r="AD51" s="1724"/>
      <c r="AE51" s="1831"/>
      <c r="AF51" s="1811"/>
      <c r="AG51" s="1835"/>
      <c r="AH51" s="6414"/>
      <c r="AI51" s="253"/>
      <c r="AJ51" s="195"/>
      <c r="AK51" s="605"/>
    </row>
    <row r="52" spans="1:37">
      <c r="A52" s="164"/>
      <c r="B52" s="210"/>
      <c r="C52" s="6599" t="s">
        <v>3802</v>
      </c>
      <c r="D52" s="1738"/>
      <c r="E52" s="1738"/>
      <c r="F52" s="1740"/>
      <c r="G52" s="1725" t="b">
        <v>1</v>
      </c>
      <c r="H52" s="1725" t="s">
        <v>3757</v>
      </c>
      <c r="I52" s="1725" t="s">
        <v>3758</v>
      </c>
      <c r="J52" s="2008"/>
      <c r="K52" s="2008"/>
      <c r="L52" s="1725"/>
      <c r="M52" s="1725"/>
      <c r="N52" s="1725"/>
      <c r="O52" s="1725" t="s">
        <v>3753</v>
      </c>
      <c r="P52" s="1724"/>
      <c r="Q52" s="1724">
        <v>0</v>
      </c>
      <c r="R52" s="1724">
        <v>0</v>
      </c>
      <c r="S52" s="1724">
        <f>Q52+R52</f>
        <v>0</v>
      </c>
      <c r="T52" s="1724">
        <v>0</v>
      </c>
      <c r="U52" s="1724">
        <v>0</v>
      </c>
      <c r="V52" s="1724">
        <v>0</v>
      </c>
      <c r="W52" s="1830">
        <f>T52+U52-V52</f>
        <v>0</v>
      </c>
      <c r="X52" s="121"/>
      <c r="Y52" s="6414">
        <v>0</v>
      </c>
      <c r="Z52" s="275"/>
      <c r="AA52" s="6581">
        <v>0</v>
      </c>
      <c r="AB52" s="1724">
        <v>0</v>
      </c>
      <c r="AC52" s="1724">
        <v>0</v>
      </c>
      <c r="AD52" s="1724">
        <v>0</v>
      </c>
      <c r="AE52" s="1831">
        <f>AB52+AC52-AD52</f>
        <v>0</v>
      </c>
      <c r="AF52" s="1811">
        <v>0</v>
      </c>
      <c r="AG52" s="1835"/>
      <c r="AH52" s="6414">
        <v>0</v>
      </c>
      <c r="AI52" s="253"/>
      <c r="AJ52" s="195"/>
      <c r="AK52" s="605"/>
    </row>
    <row r="53" spans="1:37">
      <c r="A53" s="164"/>
      <c r="B53" s="210"/>
      <c r="C53" s="6599" t="s">
        <v>3803</v>
      </c>
      <c r="D53" s="1738"/>
      <c r="E53" s="1738"/>
      <c r="F53" s="1740"/>
      <c r="G53" s="1725" t="b">
        <v>1</v>
      </c>
      <c r="H53" s="1725" t="s">
        <v>3757</v>
      </c>
      <c r="I53" s="1725" t="s">
        <v>3758</v>
      </c>
      <c r="J53" s="2008"/>
      <c r="K53" s="2008"/>
      <c r="L53" s="1725"/>
      <c r="M53" s="1725"/>
      <c r="N53" s="1725"/>
      <c r="O53" s="1725" t="s">
        <v>3753</v>
      </c>
      <c r="P53" s="1724"/>
      <c r="Q53" s="1724">
        <v>0</v>
      </c>
      <c r="R53" s="1724">
        <v>0</v>
      </c>
      <c r="S53" s="1724">
        <f>Q53+R53</f>
        <v>0</v>
      </c>
      <c r="T53" s="1724">
        <v>0</v>
      </c>
      <c r="U53" s="1724">
        <v>0</v>
      </c>
      <c r="V53" s="1724">
        <v>0</v>
      </c>
      <c r="W53" s="1830">
        <f>T53+U53-V53</f>
        <v>0</v>
      </c>
      <c r="X53" s="121"/>
      <c r="Y53" s="6414">
        <v>0</v>
      </c>
      <c r="Z53" s="275"/>
      <c r="AA53" s="6581">
        <v>0</v>
      </c>
      <c r="AB53" s="1724">
        <v>0</v>
      </c>
      <c r="AC53" s="1724">
        <v>0</v>
      </c>
      <c r="AD53" s="1724">
        <v>0</v>
      </c>
      <c r="AE53" s="1831">
        <f>AB53+AC53-AD53</f>
        <v>0</v>
      </c>
      <c r="AF53" s="1811">
        <v>0</v>
      </c>
      <c r="AG53" s="1835"/>
      <c r="AH53" s="6414">
        <v>0</v>
      </c>
      <c r="AI53" s="253"/>
      <c r="AJ53" s="195"/>
      <c r="AK53" s="605"/>
    </row>
    <row r="54" spans="1:37">
      <c r="A54" s="164"/>
      <c r="B54" s="210"/>
      <c r="C54" s="6599" t="s">
        <v>3804</v>
      </c>
      <c r="D54" s="1738"/>
      <c r="E54" s="1738"/>
      <c r="F54" s="1740"/>
      <c r="G54" s="1725" t="b">
        <v>0</v>
      </c>
      <c r="H54" s="1725" t="s">
        <v>3757</v>
      </c>
      <c r="I54" s="1725" t="s">
        <v>3758</v>
      </c>
      <c r="J54" s="2008"/>
      <c r="K54" s="2008"/>
      <c r="L54" s="1725"/>
      <c r="M54" s="1725"/>
      <c r="N54" s="1725"/>
      <c r="O54" s="1725" t="s">
        <v>3753</v>
      </c>
      <c r="P54" s="1724"/>
      <c r="Q54" s="1724">
        <v>0</v>
      </c>
      <c r="R54" s="1724">
        <v>0</v>
      </c>
      <c r="S54" s="1724">
        <f t="shared" ref="S54:S59" si="10">Q54+R54</f>
        <v>0</v>
      </c>
      <c r="T54" s="1724">
        <v>0</v>
      </c>
      <c r="U54" s="1724">
        <v>0</v>
      </c>
      <c r="V54" s="1724">
        <v>0</v>
      </c>
      <c r="W54" s="1830">
        <f t="shared" ref="W54:W59" si="11">T54+U54-V54</f>
        <v>0</v>
      </c>
      <c r="X54" s="121"/>
      <c r="Y54" s="6414">
        <v>0</v>
      </c>
      <c r="Z54" s="275"/>
      <c r="AA54" s="6581">
        <v>0</v>
      </c>
      <c r="AB54" s="1724">
        <v>0</v>
      </c>
      <c r="AC54" s="1724">
        <v>0</v>
      </c>
      <c r="AD54" s="1724">
        <v>0</v>
      </c>
      <c r="AE54" s="1831">
        <f t="shared" ref="AE54:AE61" si="12">AB54+AC54-AD54</f>
        <v>0</v>
      </c>
      <c r="AF54" s="1811">
        <v>0</v>
      </c>
      <c r="AG54" s="1835"/>
      <c r="AH54" s="6414">
        <v>0</v>
      </c>
      <c r="AI54" s="253"/>
      <c r="AJ54" s="195"/>
      <c r="AK54" s="605"/>
    </row>
    <row r="55" spans="1:37">
      <c r="A55" s="164"/>
      <c r="B55" s="210"/>
      <c r="C55" s="6599" t="s">
        <v>3805</v>
      </c>
      <c r="D55" s="1738"/>
      <c r="E55" s="1738"/>
      <c r="F55" s="1740"/>
      <c r="G55" s="1725" t="b">
        <v>0</v>
      </c>
      <c r="H55" s="1725" t="s">
        <v>3757</v>
      </c>
      <c r="I55" s="1725" t="s">
        <v>3758</v>
      </c>
      <c r="J55" s="2008"/>
      <c r="K55" s="2008"/>
      <c r="L55" s="1725"/>
      <c r="M55" s="1725"/>
      <c r="N55" s="1725"/>
      <c r="O55" s="1725" t="s">
        <v>3753</v>
      </c>
      <c r="P55" s="1724"/>
      <c r="Q55" s="1724">
        <v>0</v>
      </c>
      <c r="R55" s="1724">
        <v>0</v>
      </c>
      <c r="S55" s="1724">
        <f t="shared" si="10"/>
        <v>0</v>
      </c>
      <c r="T55" s="1724">
        <v>0</v>
      </c>
      <c r="U55" s="1724">
        <v>0</v>
      </c>
      <c r="V55" s="1724">
        <v>0</v>
      </c>
      <c r="W55" s="1830">
        <f t="shared" si="11"/>
        <v>0</v>
      </c>
      <c r="X55" s="121"/>
      <c r="Y55" s="6414">
        <v>0</v>
      </c>
      <c r="Z55" s="275"/>
      <c r="AA55" s="6581">
        <v>0</v>
      </c>
      <c r="AB55" s="1724">
        <v>0</v>
      </c>
      <c r="AC55" s="1724">
        <v>0</v>
      </c>
      <c r="AD55" s="1724">
        <v>0</v>
      </c>
      <c r="AE55" s="1831">
        <f t="shared" si="12"/>
        <v>0</v>
      </c>
      <c r="AF55" s="1811">
        <v>0</v>
      </c>
      <c r="AG55" s="1835"/>
      <c r="AH55" s="6414">
        <v>0</v>
      </c>
      <c r="AI55" s="253"/>
      <c r="AJ55" s="195"/>
      <c r="AK55" s="605"/>
    </row>
    <row r="56" spans="1:37">
      <c r="A56" s="164"/>
      <c r="B56" s="210"/>
      <c r="C56" s="6599" t="s">
        <v>3806</v>
      </c>
      <c r="D56" s="1738"/>
      <c r="E56" s="1738"/>
      <c r="F56" s="1740"/>
      <c r="G56" s="1725" t="b">
        <v>0</v>
      </c>
      <c r="H56" s="1725" t="s">
        <v>3757</v>
      </c>
      <c r="I56" s="1725" t="s">
        <v>3758</v>
      </c>
      <c r="J56" s="2008"/>
      <c r="K56" s="2008"/>
      <c r="L56" s="1725"/>
      <c r="M56" s="1725"/>
      <c r="N56" s="1725"/>
      <c r="O56" s="1725" t="s">
        <v>3753</v>
      </c>
      <c r="P56" s="1724"/>
      <c r="Q56" s="1724">
        <v>0</v>
      </c>
      <c r="R56" s="1724">
        <v>0</v>
      </c>
      <c r="S56" s="1724">
        <f t="shared" si="10"/>
        <v>0</v>
      </c>
      <c r="T56" s="1724">
        <v>0</v>
      </c>
      <c r="U56" s="1724">
        <v>0</v>
      </c>
      <c r="V56" s="1724">
        <v>0</v>
      </c>
      <c r="W56" s="1830">
        <f t="shared" si="11"/>
        <v>0</v>
      </c>
      <c r="X56" s="121"/>
      <c r="Y56" s="6414">
        <v>0</v>
      </c>
      <c r="Z56" s="275"/>
      <c r="AA56" s="6581">
        <v>0</v>
      </c>
      <c r="AB56" s="1724">
        <v>0</v>
      </c>
      <c r="AC56" s="1724">
        <v>0</v>
      </c>
      <c r="AD56" s="1724">
        <v>0</v>
      </c>
      <c r="AE56" s="1831">
        <f t="shared" si="12"/>
        <v>0</v>
      </c>
      <c r="AF56" s="1811">
        <v>0</v>
      </c>
      <c r="AG56" s="1835"/>
      <c r="AH56" s="6414">
        <v>0</v>
      </c>
      <c r="AI56" s="253"/>
      <c r="AJ56" s="195"/>
      <c r="AK56" s="605"/>
    </row>
    <row r="57" spans="1:37">
      <c r="A57" s="164"/>
      <c r="B57" s="210"/>
      <c r="C57" s="6599" t="s">
        <v>3807</v>
      </c>
      <c r="D57" s="1738"/>
      <c r="E57" s="1738"/>
      <c r="F57" s="1740"/>
      <c r="G57" s="1725" t="b">
        <v>0</v>
      </c>
      <c r="H57" s="1725" t="s">
        <v>3757</v>
      </c>
      <c r="I57" s="1725" t="s">
        <v>3758</v>
      </c>
      <c r="J57" s="2008"/>
      <c r="K57" s="2008"/>
      <c r="L57" s="1725"/>
      <c r="M57" s="1725"/>
      <c r="N57" s="1725"/>
      <c r="O57" s="1725" t="s">
        <v>3753</v>
      </c>
      <c r="P57" s="1724"/>
      <c r="Q57" s="1724">
        <v>0</v>
      </c>
      <c r="R57" s="1724">
        <v>0</v>
      </c>
      <c r="S57" s="1724">
        <f t="shared" si="10"/>
        <v>0</v>
      </c>
      <c r="T57" s="1724">
        <v>0</v>
      </c>
      <c r="U57" s="1724">
        <v>0</v>
      </c>
      <c r="V57" s="1724">
        <v>0</v>
      </c>
      <c r="W57" s="1830">
        <f t="shared" si="11"/>
        <v>0</v>
      </c>
      <c r="X57" s="121"/>
      <c r="Y57" s="6414">
        <v>0</v>
      </c>
      <c r="Z57" s="275"/>
      <c r="AA57" s="6581">
        <v>0</v>
      </c>
      <c r="AB57" s="1724">
        <v>0</v>
      </c>
      <c r="AC57" s="1724">
        <v>0</v>
      </c>
      <c r="AD57" s="1724">
        <v>0</v>
      </c>
      <c r="AE57" s="1831">
        <f t="shared" si="12"/>
        <v>0</v>
      </c>
      <c r="AF57" s="1811">
        <v>0</v>
      </c>
      <c r="AG57" s="1835"/>
      <c r="AH57" s="6414">
        <v>0</v>
      </c>
      <c r="AI57" s="253"/>
      <c r="AJ57" s="195"/>
      <c r="AK57" s="605"/>
    </row>
    <row r="58" spans="1:37">
      <c r="A58" s="164"/>
      <c r="B58" s="210"/>
      <c r="C58" s="6599" t="s">
        <v>3808</v>
      </c>
      <c r="D58" s="1738"/>
      <c r="E58" s="1738"/>
      <c r="F58" s="1740"/>
      <c r="G58" s="1725" t="b">
        <v>0</v>
      </c>
      <c r="H58" s="1725" t="s">
        <v>3757</v>
      </c>
      <c r="I58" s="1725" t="s">
        <v>3758</v>
      </c>
      <c r="J58" s="2008"/>
      <c r="K58" s="2008"/>
      <c r="L58" s="1725"/>
      <c r="M58" s="1725"/>
      <c r="N58" s="1725"/>
      <c r="O58" s="1725" t="s">
        <v>3753</v>
      </c>
      <c r="P58" s="1724"/>
      <c r="Q58" s="1724">
        <v>0</v>
      </c>
      <c r="R58" s="1724">
        <v>0</v>
      </c>
      <c r="S58" s="1724">
        <f t="shared" si="10"/>
        <v>0</v>
      </c>
      <c r="T58" s="1724">
        <v>0</v>
      </c>
      <c r="U58" s="1724">
        <v>0</v>
      </c>
      <c r="V58" s="1724">
        <v>0</v>
      </c>
      <c r="W58" s="1830">
        <f t="shared" si="11"/>
        <v>0</v>
      </c>
      <c r="X58" s="121"/>
      <c r="Y58" s="6414">
        <v>0</v>
      </c>
      <c r="Z58" s="275"/>
      <c r="AA58" s="6581">
        <v>0</v>
      </c>
      <c r="AB58" s="1724">
        <v>0</v>
      </c>
      <c r="AC58" s="1724">
        <v>0</v>
      </c>
      <c r="AD58" s="1724">
        <v>0</v>
      </c>
      <c r="AE58" s="1831">
        <f t="shared" si="12"/>
        <v>0</v>
      </c>
      <c r="AF58" s="1811">
        <v>0</v>
      </c>
      <c r="AG58" s="1835"/>
      <c r="AH58" s="6414">
        <v>0</v>
      </c>
      <c r="AI58" s="253"/>
      <c r="AJ58" s="195"/>
      <c r="AK58" s="605"/>
    </row>
    <row r="59" spans="1:37">
      <c r="A59" s="164"/>
      <c r="B59" s="210"/>
      <c r="C59" s="6599" t="s">
        <v>3809</v>
      </c>
      <c r="D59" s="1738"/>
      <c r="E59" s="1738"/>
      <c r="F59" s="1740"/>
      <c r="G59" s="1725" t="b">
        <v>0</v>
      </c>
      <c r="H59" s="1725" t="s">
        <v>3757</v>
      </c>
      <c r="I59" s="1725" t="s">
        <v>3758</v>
      </c>
      <c r="J59" s="2008"/>
      <c r="K59" s="2008"/>
      <c r="L59" s="1725"/>
      <c r="M59" s="1725"/>
      <c r="N59" s="1725"/>
      <c r="O59" s="1725" t="s">
        <v>3753</v>
      </c>
      <c r="P59" s="1724"/>
      <c r="Q59" s="1724">
        <v>0</v>
      </c>
      <c r="R59" s="1724">
        <v>0</v>
      </c>
      <c r="S59" s="1724">
        <f t="shared" si="10"/>
        <v>0</v>
      </c>
      <c r="T59" s="1724">
        <v>0</v>
      </c>
      <c r="U59" s="1724">
        <v>0</v>
      </c>
      <c r="V59" s="1724">
        <v>0</v>
      </c>
      <c r="W59" s="1830">
        <f t="shared" si="11"/>
        <v>0</v>
      </c>
      <c r="X59" s="121"/>
      <c r="Y59" s="6414">
        <v>0</v>
      </c>
      <c r="Z59" s="275"/>
      <c r="AA59" s="6581">
        <v>0</v>
      </c>
      <c r="AB59" s="1724">
        <v>0</v>
      </c>
      <c r="AC59" s="1724">
        <v>0</v>
      </c>
      <c r="AD59" s="1724">
        <v>0</v>
      </c>
      <c r="AE59" s="1831">
        <f t="shared" si="12"/>
        <v>0</v>
      </c>
      <c r="AF59" s="1811">
        <v>0</v>
      </c>
      <c r="AG59" s="1835"/>
      <c r="AH59" s="6414">
        <v>0</v>
      </c>
      <c r="AI59" s="253"/>
      <c r="AJ59" s="195"/>
      <c r="AK59" s="605"/>
    </row>
    <row r="60" spans="1:37">
      <c r="A60" s="164"/>
      <c r="B60" s="210"/>
      <c r="C60" s="6599" t="s">
        <v>3810</v>
      </c>
      <c r="D60" s="1738"/>
      <c r="E60" s="1738"/>
      <c r="F60" s="1740"/>
      <c r="G60" s="1725" t="b">
        <v>0</v>
      </c>
      <c r="H60" s="1725" t="s">
        <v>3757</v>
      </c>
      <c r="I60" s="1725" t="s">
        <v>3758</v>
      </c>
      <c r="J60" s="2008"/>
      <c r="K60" s="2008"/>
      <c r="L60" s="1725"/>
      <c r="M60" s="1725"/>
      <c r="N60" s="1725"/>
      <c r="O60" s="1725" t="s">
        <v>3753</v>
      </c>
      <c r="P60" s="1724"/>
      <c r="Q60" s="1724">
        <v>0</v>
      </c>
      <c r="R60" s="1724">
        <v>0</v>
      </c>
      <c r="S60" s="1724">
        <f t="shared" ref="S60:S62" si="13">Q60+R60</f>
        <v>0</v>
      </c>
      <c r="T60" s="1724">
        <v>0</v>
      </c>
      <c r="U60" s="1724">
        <v>0</v>
      </c>
      <c r="V60" s="1724">
        <v>0</v>
      </c>
      <c r="W60" s="1830">
        <f t="shared" ref="W60:W62" si="14">T60+U60-V60</f>
        <v>0</v>
      </c>
      <c r="X60" s="121"/>
      <c r="Y60" s="6414">
        <v>0</v>
      </c>
      <c r="Z60" s="275"/>
      <c r="AA60" s="6581">
        <v>0</v>
      </c>
      <c r="AB60" s="1724">
        <v>0</v>
      </c>
      <c r="AC60" s="1724">
        <v>0</v>
      </c>
      <c r="AD60" s="1724">
        <v>0</v>
      </c>
      <c r="AE60" s="1831">
        <f t="shared" si="12"/>
        <v>0</v>
      </c>
      <c r="AF60" s="1811">
        <v>0</v>
      </c>
      <c r="AG60" s="1835"/>
      <c r="AH60" s="6414">
        <v>0</v>
      </c>
      <c r="AI60" s="253"/>
      <c r="AJ60" s="195"/>
      <c r="AK60" s="605"/>
    </row>
    <row r="61" spans="1:37">
      <c r="A61" s="164"/>
      <c r="B61" s="210"/>
      <c r="C61" s="6599" t="s">
        <v>3811</v>
      </c>
      <c r="D61" s="1738"/>
      <c r="E61" s="1738"/>
      <c r="F61" s="1740"/>
      <c r="G61" s="1725" t="b">
        <v>0</v>
      </c>
      <c r="H61" s="1725" t="s">
        <v>3757</v>
      </c>
      <c r="I61" s="1725" t="s">
        <v>3758</v>
      </c>
      <c r="J61" s="2008"/>
      <c r="K61" s="2008"/>
      <c r="L61" s="1725"/>
      <c r="M61" s="1725"/>
      <c r="N61" s="1725"/>
      <c r="O61" s="1725" t="s">
        <v>3753</v>
      </c>
      <c r="P61" s="1724"/>
      <c r="Q61" s="1724">
        <v>0</v>
      </c>
      <c r="R61" s="1724">
        <v>0</v>
      </c>
      <c r="S61" s="1724">
        <f t="shared" si="13"/>
        <v>0</v>
      </c>
      <c r="T61" s="1724">
        <v>0</v>
      </c>
      <c r="U61" s="1724">
        <v>0</v>
      </c>
      <c r="V61" s="1724">
        <v>0</v>
      </c>
      <c r="W61" s="1830">
        <f t="shared" si="14"/>
        <v>0</v>
      </c>
      <c r="X61" s="121"/>
      <c r="Y61" s="6414">
        <v>0</v>
      </c>
      <c r="Z61" s="275"/>
      <c r="AA61" s="6581">
        <v>0</v>
      </c>
      <c r="AB61" s="1724">
        <v>0</v>
      </c>
      <c r="AC61" s="1724">
        <v>0</v>
      </c>
      <c r="AD61" s="1724">
        <v>0</v>
      </c>
      <c r="AE61" s="1831">
        <f t="shared" si="12"/>
        <v>0</v>
      </c>
      <c r="AF61" s="1811">
        <v>0</v>
      </c>
      <c r="AG61" s="1835"/>
      <c r="AH61" s="6414">
        <v>0</v>
      </c>
      <c r="AI61" s="253"/>
      <c r="AJ61" s="195"/>
      <c r="AK61" s="605"/>
    </row>
    <row r="62" spans="1:37">
      <c r="A62" s="164"/>
      <c r="B62" s="210"/>
      <c r="C62" s="6599" t="s">
        <v>3812</v>
      </c>
      <c r="D62" s="1738"/>
      <c r="E62" s="1738"/>
      <c r="F62" s="1740"/>
      <c r="G62" s="1725" t="b">
        <v>0</v>
      </c>
      <c r="H62" s="1725" t="s">
        <v>3757</v>
      </c>
      <c r="I62" s="1725" t="s">
        <v>3758</v>
      </c>
      <c r="J62" s="2008"/>
      <c r="K62" s="2008"/>
      <c r="L62" s="1725"/>
      <c r="M62" s="1725"/>
      <c r="N62" s="1725"/>
      <c r="O62" s="1725" t="s">
        <v>3753</v>
      </c>
      <c r="P62" s="1724"/>
      <c r="Q62" s="1724">
        <v>0</v>
      </c>
      <c r="R62" s="1724">
        <v>0</v>
      </c>
      <c r="S62" s="1724">
        <f t="shared" si="13"/>
        <v>0</v>
      </c>
      <c r="T62" s="1724">
        <v>0</v>
      </c>
      <c r="U62" s="1724">
        <v>0</v>
      </c>
      <c r="V62" s="1724">
        <v>0</v>
      </c>
      <c r="W62" s="1830">
        <f t="shared" si="14"/>
        <v>0</v>
      </c>
      <c r="X62" s="121"/>
      <c r="Y62" s="6414"/>
      <c r="Z62" s="275"/>
      <c r="AA62" s="6581"/>
      <c r="AB62" s="1724"/>
      <c r="AC62" s="1724"/>
      <c r="AD62" s="1724"/>
      <c r="AE62" s="1837"/>
      <c r="AF62" s="1811"/>
      <c r="AG62" s="1835"/>
      <c r="AH62" s="6414"/>
      <c r="AI62" s="253"/>
      <c r="AJ62" s="195"/>
      <c r="AK62" s="605"/>
    </row>
    <row r="63" spans="1:37">
      <c r="A63" s="164"/>
      <c r="B63" s="210"/>
      <c r="C63" s="6600" t="s">
        <v>3366</v>
      </c>
      <c r="D63" s="6601"/>
      <c r="E63" s="6601"/>
      <c r="F63" s="6602"/>
      <c r="G63" s="6586"/>
      <c r="H63" s="6586"/>
      <c r="I63" s="6586"/>
      <c r="J63" s="6586"/>
      <c r="K63" s="6586"/>
      <c r="L63" s="6586"/>
      <c r="M63" s="6586"/>
      <c r="N63" s="6586"/>
      <c r="O63" s="6586"/>
      <c r="P63" s="6603">
        <f t="shared" ref="P63:W63" si="15">SUMIF($G$15:$G$62,"TRUE",P15:P62)</f>
        <v>0</v>
      </c>
      <c r="Q63" s="6603">
        <f t="shared" si="15"/>
        <v>0</v>
      </c>
      <c r="R63" s="6603">
        <f t="shared" si="15"/>
        <v>0</v>
      </c>
      <c r="S63" s="6603">
        <f t="shared" si="15"/>
        <v>0</v>
      </c>
      <c r="T63" s="6603">
        <f t="shared" si="15"/>
        <v>0</v>
      </c>
      <c r="U63" s="6603">
        <f t="shared" si="15"/>
        <v>0</v>
      </c>
      <c r="V63" s="6603">
        <f t="shared" si="15"/>
        <v>0</v>
      </c>
      <c r="W63" s="6604">
        <f t="shared" si="15"/>
        <v>0</v>
      </c>
      <c r="X63" s="121"/>
      <c r="Y63" s="6605">
        <f>SUMIF($G$15:$G$62,"TRUE",Y15:Y62)</f>
        <v>0</v>
      </c>
      <c r="Z63" s="710"/>
      <c r="AA63" s="6606">
        <f t="shared" ref="AA63:AF63" si="16">SUMIF($G$15:$G$62,"TRUE",AA15:AA62)</f>
        <v>0</v>
      </c>
      <c r="AB63" s="6603">
        <f t="shared" si="16"/>
        <v>0</v>
      </c>
      <c r="AC63" s="6603">
        <f t="shared" si="16"/>
        <v>0</v>
      </c>
      <c r="AD63" s="6603">
        <f t="shared" si="16"/>
        <v>0</v>
      </c>
      <c r="AE63" s="6603">
        <f t="shared" si="16"/>
        <v>0</v>
      </c>
      <c r="AF63" s="6604">
        <f t="shared" si="16"/>
        <v>0</v>
      </c>
      <c r="AG63" s="1838"/>
      <c r="AH63" s="6605">
        <f>SUMIF($G$15:$G$62,"TRUE",AH15:AH62)</f>
        <v>0</v>
      </c>
      <c r="AI63" s="254"/>
      <c r="AJ63" s="196"/>
      <c r="AK63" s="982"/>
    </row>
    <row r="64" spans="1:37" s="101" customFormat="1" ht="13.8" thickBot="1">
      <c r="A64" s="178"/>
      <c r="B64" s="216"/>
      <c r="C64" s="6607" t="s">
        <v>3367</v>
      </c>
      <c r="D64" s="6608"/>
      <c r="E64" s="6608"/>
      <c r="F64" s="6609"/>
      <c r="G64" s="6610"/>
      <c r="H64" s="6610"/>
      <c r="I64" s="6610"/>
      <c r="J64" s="6610"/>
      <c r="K64" s="6610"/>
      <c r="L64" s="6610"/>
      <c r="M64" s="6610"/>
      <c r="N64" s="6610"/>
      <c r="O64" s="6610"/>
      <c r="P64" s="6611">
        <f t="shared" ref="P64:W64" si="17">SUM(P15:P62)</f>
        <v>0</v>
      </c>
      <c r="Q64" s="6611">
        <f t="shared" si="17"/>
        <v>0</v>
      </c>
      <c r="R64" s="6611">
        <f t="shared" si="17"/>
        <v>0</v>
      </c>
      <c r="S64" s="6611">
        <f t="shared" si="17"/>
        <v>0</v>
      </c>
      <c r="T64" s="6611">
        <f t="shared" si="17"/>
        <v>0</v>
      </c>
      <c r="U64" s="6611">
        <f t="shared" si="17"/>
        <v>0</v>
      </c>
      <c r="V64" s="6611">
        <f t="shared" si="17"/>
        <v>0</v>
      </c>
      <c r="W64" s="6612">
        <f t="shared" si="17"/>
        <v>0</v>
      </c>
      <c r="X64" s="160"/>
      <c r="Y64" s="1400">
        <f>SUM(Y15:Y62)</f>
        <v>0</v>
      </c>
      <c r="Z64" s="711"/>
      <c r="AA64" s="1958">
        <f t="shared" ref="AA64:AF64" si="18">SUM(AA15:AA62)</f>
        <v>0</v>
      </c>
      <c r="AB64" s="6613">
        <f t="shared" si="18"/>
        <v>0</v>
      </c>
      <c r="AC64" s="6613">
        <f t="shared" si="18"/>
        <v>0</v>
      </c>
      <c r="AD64" s="6613">
        <f t="shared" si="18"/>
        <v>0</v>
      </c>
      <c r="AE64" s="6613">
        <f t="shared" si="18"/>
        <v>0</v>
      </c>
      <c r="AF64" s="6612">
        <f t="shared" si="18"/>
        <v>0</v>
      </c>
      <c r="AG64" s="1839"/>
      <c r="AH64" s="1400">
        <f>SUM(AH15:AH62)</f>
        <v>0</v>
      </c>
      <c r="AI64" s="254"/>
      <c r="AJ64" s="196"/>
      <c r="AK64" s="982"/>
    </row>
    <row r="65" spans="1:42">
      <c r="A65" s="164"/>
      <c r="B65" s="210"/>
      <c r="C65" s="214"/>
      <c r="D65" s="214"/>
      <c r="E65" s="214"/>
      <c r="F65" s="223"/>
      <c r="G65" s="223"/>
      <c r="H65" s="223"/>
      <c r="I65" s="223"/>
      <c r="J65" s="223"/>
      <c r="K65" s="223"/>
      <c r="L65" s="223"/>
      <c r="M65" s="223"/>
      <c r="N65" s="223"/>
      <c r="O65" s="223"/>
      <c r="P65" s="223"/>
      <c r="Q65" s="223"/>
      <c r="R65" s="223"/>
      <c r="S65" s="223"/>
      <c r="T65" s="224"/>
      <c r="U65" s="224"/>
      <c r="V65" s="224"/>
      <c r="W65" s="224"/>
      <c r="X65" s="160"/>
      <c r="Y65" s="224"/>
      <c r="Z65" s="224"/>
      <c r="AA65" s="224"/>
      <c r="AB65" s="224"/>
      <c r="AC65" s="224"/>
      <c r="AD65" s="224"/>
      <c r="AE65" s="224"/>
      <c r="AF65" s="224"/>
      <c r="AG65" s="224"/>
      <c r="AH65" s="224"/>
      <c r="AI65" s="224"/>
      <c r="AJ65" s="197"/>
      <c r="AK65" s="708"/>
    </row>
    <row r="66" spans="1:42">
      <c r="A66" s="164"/>
      <c r="B66" s="210"/>
      <c r="C66" s="126" t="s">
        <v>445</v>
      </c>
      <c r="D66" s="225" t="s">
        <v>2500</v>
      </c>
      <c r="E66" s="121"/>
      <c r="F66" s="41"/>
      <c r="G66" s="121"/>
      <c r="H66" s="121"/>
      <c r="I66" s="121"/>
      <c r="J66" s="121"/>
      <c r="K66" s="121"/>
      <c r="L66" s="121"/>
      <c r="M66" s="121"/>
      <c r="N66" s="121"/>
      <c r="O66" s="121"/>
      <c r="P66" s="121"/>
      <c r="Q66" s="121"/>
      <c r="R66" s="121"/>
      <c r="S66" s="121"/>
      <c r="T66" s="41"/>
      <c r="U66" s="224"/>
      <c r="V66" s="224"/>
      <c r="W66" s="224"/>
      <c r="X66" s="160"/>
      <c r="Y66" s="224"/>
      <c r="Z66" s="224"/>
      <c r="AA66" s="224"/>
      <c r="AB66" s="224"/>
      <c r="AC66" s="224"/>
      <c r="AD66" s="224"/>
      <c r="AE66" s="224"/>
      <c r="AF66" s="224"/>
      <c r="AG66" s="224"/>
      <c r="AH66" s="224"/>
      <c r="AI66" s="224"/>
      <c r="AJ66" s="197"/>
      <c r="AK66" s="708"/>
    </row>
    <row r="67" spans="1:42">
      <c r="A67" s="164"/>
      <c r="B67" s="210"/>
      <c r="C67" s="94"/>
      <c r="D67" s="64" t="s">
        <v>3368</v>
      </c>
      <c r="E67" s="121"/>
      <c r="F67" s="41"/>
      <c r="G67" s="121"/>
      <c r="H67" s="121"/>
      <c r="I67" s="121"/>
      <c r="J67" s="121"/>
      <c r="K67" s="121"/>
      <c r="L67" s="121"/>
      <c r="M67" s="121"/>
      <c r="N67" s="121"/>
      <c r="O67" s="121"/>
      <c r="P67" s="121"/>
      <c r="Q67" s="121"/>
      <c r="R67" s="121"/>
      <c r="S67" s="121"/>
      <c r="T67" s="41"/>
      <c r="U67" s="224"/>
      <c r="V67" s="224"/>
      <c r="W67" s="224"/>
      <c r="X67" s="160"/>
      <c r="Y67" s="224"/>
      <c r="Z67" s="224"/>
      <c r="AA67" s="224"/>
      <c r="AB67" s="224"/>
      <c r="AC67" s="224"/>
      <c r="AD67" s="224"/>
      <c r="AE67" s="224"/>
      <c r="AF67" s="224"/>
      <c r="AG67" s="224"/>
      <c r="AH67" s="685"/>
      <c r="AI67" s="224"/>
      <c r="AJ67" s="197"/>
      <c r="AK67" s="708"/>
    </row>
    <row r="68" spans="1:42">
      <c r="A68" s="164"/>
      <c r="B68" s="210"/>
      <c r="C68" s="41"/>
      <c r="D68" s="64" t="s">
        <v>3789</v>
      </c>
      <c r="E68" s="121"/>
      <c r="F68" s="38"/>
      <c r="G68" s="121"/>
      <c r="H68" s="121"/>
      <c r="I68" s="121"/>
      <c r="J68" s="121"/>
      <c r="K68" s="121"/>
      <c r="L68" s="121"/>
      <c r="M68" s="121"/>
      <c r="N68" s="121"/>
      <c r="O68" s="121"/>
      <c r="P68" s="121"/>
      <c r="Q68" s="121"/>
      <c r="R68" s="121"/>
      <c r="S68" s="121"/>
      <c r="T68" s="230"/>
      <c r="U68" s="230"/>
      <c r="V68" s="230"/>
      <c r="W68" s="230"/>
      <c r="X68" s="160"/>
      <c r="Y68" s="230"/>
      <c r="Z68" s="230"/>
      <c r="AA68" s="230"/>
      <c r="AB68" s="230"/>
      <c r="AC68" s="230"/>
      <c r="AD68" s="230"/>
      <c r="AE68" s="230"/>
      <c r="AF68" s="230"/>
      <c r="AG68" s="230"/>
      <c r="AH68" s="230"/>
      <c r="AI68" s="224"/>
      <c r="AJ68" s="197"/>
      <c r="AK68" s="230"/>
      <c r="AL68" s="183"/>
      <c r="AM68" s="1112"/>
      <c r="AN68" s="1112"/>
      <c r="AO68" s="1112"/>
      <c r="AP68" s="1112"/>
    </row>
    <row r="69" spans="1:42">
      <c r="A69" s="164"/>
      <c r="B69" s="210"/>
      <c r="C69" s="41"/>
      <c r="D69" s="38"/>
      <c r="E69" s="121"/>
      <c r="F69" s="38"/>
      <c r="G69" s="121"/>
      <c r="H69" s="121"/>
      <c r="I69" s="121"/>
      <c r="J69" s="121"/>
      <c r="K69" s="121"/>
      <c r="L69" s="121"/>
      <c r="M69" s="121"/>
      <c r="N69" s="121"/>
      <c r="O69" s="121"/>
      <c r="P69" s="121"/>
      <c r="Q69" s="121"/>
      <c r="R69" s="121"/>
      <c r="S69" s="121"/>
      <c r="T69" s="230"/>
      <c r="U69" s="230"/>
      <c r="V69" s="230"/>
      <c r="W69" s="230"/>
      <c r="X69" s="160"/>
      <c r="Y69" s="230"/>
      <c r="Z69" s="230"/>
      <c r="AA69" s="230"/>
      <c r="AB69" s="230"/>
      <c r="AC69" s="230"/>
      <c r="AD69" s="230"/>
      <c r="AE69" s="230"/>
      <c r="AF69" s="230"/>
      <c r="AG69" s="230"/>
      <c r="AH69" s="230"/>
      <c r="AI69" s="230"/>
      <c r="AJ69" s="183"/>
      <c r="AK69" s="1112"/>
    </row>
    <row r="70" spans="1:42">
      <c r="A70" s="164"/>
      <c r="B70" s="179"/>
      <c r="C70" s="164"/>
      <c r="D70" s="164"/>
      <c r="E70" s="164"/>
      <c r="F70" s="170"/>
      <c r="G70" s="171"/>
      <c r="H70" s="171"/>
      <c r="I70" s="171"/>
      <c r="J70" s="171"/>
      <c r="K70" s="171"/>
      <c r="L70" s="171"/>
      <c r="M70" s="171"/>
      <c r="N70" s="171"/>
      <c r="O70" s="171"/>
      <c r="P70" s="171"/>
      <c r="Q70" s="171"/>
      <c r="R70" s="171"/>
      <c r="S70" s="171"/>
      <c r="T70" s="175"/>
      <c r="U70" s="178"/>
      <c r="V70" s="178"/>
      <c r="W70" s="178"/>
      <c r="X70" s="178"/>
      <c r="Y70" s="178"/>
      <c r="Z70" s="178"/>
      <c r="AA70" s="178"/>
      <c r="AB70" s="178"/>
      <c r="AC70" s="178"/>
      <c r="AD70" s="178"/>
      <c r="AE70" s="178"/>
      <c r="AF70" s="178"/>
      <c r="AG70" s="178"/>
      <c r="AH70" s="178"/>
      <c r="AI70" s="178"/>
      <c r="AJ70" s="178"/>
      <c r="AK70" s="101"/>
    </row>
    <row r="71" spans="1:42" hidden="1">
      <c r="F71" s="995"/>
      <c r="G71" s="599"/>
      <c r="H71" s="599"/>
      <c r="I71" s="599"/>
      <c r="J71" s="599"/>
      <c r="K71" s="599"/>
      <c r="L71" s="599"/>
      <c r="M71" s="599"/>
      <c r="N71" s="599"/>
      <c r="O71" s="599"/>
      <c r="P71" s="599"/>
      <c r="Q71" s="599"/>
      <c r="R71" s="599"/>
      <c r="S71" s="599"/>
      <c r="T71" s="1083"/>
      <c r="U71" s="101"/>
      <c r="V71" s="101"/>
      <c r="W71" s="101"/>
      <c r="X71" s="101"/>
      <c r="Y71" s="101"/>
      <c r="Z71" s="101"/>
      <c r="AA71" s="101"/>
      <c r="AB71" s="101"/>
      <c r="AC71" s="101"/>
      <c r="AD71" s="101"/>
      <c r="AE71" s="101"/>
      <c r="AF71" s="101"/>
      <c r="AG71" s="101"/>
      <c r="AH71" s="101"/>
      <c r="AI71" s="101"/>
      <c r="AJ71" s="101"/>
      <c r="AK71" s="101"/>
    </row>
    <row r="72" spans="1:42" hidden="1">
      <c r="F72" s="995"/>
      <c r="G72" s="599"/>
      <c r="H72" s="599"/>
      <c r="I72" s="599"/>
      <c r="J72" s="599"/>
      <c r="K72" s="599"/>
      <c r="L72" s="599"/>
      <c r="M72" s="599"/>
      <c r="N72" s="599"/>
      <c r="O72" s="599"/>
      <c r="P72" s="599"/>
      <c r="Q72" s="599"/>
      <c r="R72" s="599"/>
      <c r="S72" s="599"/>
      <c r="T72" s="1083"/>
      <c r="U72" s="101"/>
      <c r="V72" s="101"/>
      <c r="W72" s="101"/>
      <c r="X72" s="101"/>
      <c r="Y72" s="101"/>
      <c r="Z72" s="101"/>
      <c r="AA72" s="101"/>
      <c r="AB72" s="101"/>
      <c r="AC72" s="101"/>
      <c r="AD72" s="101"/>
      <c r="AE72" s="101"/>
      <c r="AF72" s="101"/>
      <c r="AG72" s="101"/>
      <c r="AH72" s="101"/>
      <c r="AI72" s="101"/>
      <c r="AJ72" s="101"/>
      <c r="AK72" s="101"/>
    </row>
    <row r="73" spans="1:42" hidden="1">
      <c r="T73" s="101"/>
      <c r="U73" s="101"/>
      <c r="V73" s="101"/>
      <c r="W73" s="101"/>
      <c r="X73" s="101"/>
      <c r="Y73" s="101"/>
      <c r="Z73" s="101"/>
      <c r="AA73" s="101"/>
      <c r="AB73" s="101"/>
      <c r="AC73" s="101"/>
      <c r="AD73" s="101"/>
      <c r="AE73" s="101"/>
      <c r="AF73" s="101"/>
      <c r="AG73" s="101"/>
      <c r="AH73" s="101"/>
      <c r="AI73" s="101"/>
      <c r="AJ73" s="101"/>
      <c r="AK73" s="101"/>
    </row>
    <row r="74" spans="1:42" hidden="1">
      <c r="T74" s="101"/>
      <c r="U74" s="101"/>
      <c r="V74" s="101"/>
      <c r="W74" s="101"/>
      <c r="X74" s="101"/>
      <c r="Y74" s="101"/>
      <c r="Z74" s="101"/>
      <c r="AA74" s="101"/>
      <c r="AB74" s="101"/>
      <c r="AC74" s="101"/>
      <c r="AD74" s="101"/>
      <c r="AE74" s="101"/>
      <c r="AF74" s="101"/>
      <c r="AG74" s="101"/>
      <c r="AH74" s="101"/>
      <c r="AI74" s="101"/>
      <c r="AJ74" s="101"/>
      <c r="AK74" s="101"/>
    </row>
  </sheetData>
  <sheetProtection formatCells="0" formatColumns="0" formatRows="0"/>
  <customSheetViews>
    <customSheetView guid="{F416BD5B-C3AD-4F61-AAB2-55950A9B7E72}" fitToPage="1">
      <selection activeCell="Y9" sqref="Y9"/>
      <pageMargins left="0" right="0" top="0" bottom="0" header="0" footer="0"/>
      <pageSetup paperSize="5" scale="35" fitToHeight="0" orientation="landscape" r:id="rId1"/>
    </customSheetView>
    <customSheetView guid="{E14211BF-3959-45CF-A937-AD36AACCEFAC}" showGridLines="0" fitToPage="1">
      <pane xSplit="2" ySplit="12" topLeftCell="M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M13" activePane="bottomRight" state="frozen"/>
      <selection pane="bottomRight" activeCell="A4" sqref="A4"/>
      <pageMargins left="0" right="0" top="0" bottom="0" header="0" footer="0"/>
      <pageSetup paperSize="5" scale="35" fitToHeight="0" orientation="landscape" r:id="rId3"/>
    </customSheetView>
    <customSheetView guid="{41E394DC-1FDD-4D1F-8620-137B7012DC10}" showGridLines="0" fitToPage="1">
      <pane xSplit="2" ySplit="12" topLeftCell="M13" activePane="bottomRight" state="frozen"/>
      <selection pane="bottomRight" activeCell="A4" sqref="A4"/>
      <pageMargins left="0" right="0" top="0" bottom="0" header="0" footer="0"/>
      <pageSetup paperSize="5" scale="35" fitToHeight="0" orientation="landscape" r:id="rId4"/>
    </customSheetView>
    <customSheetView guid="{CC70D5D3-3A1F-46AA-BDCE-F692C2C36BEE}" fitToPage="1">
      <pageMargins left="0" right="0" top="0" bottom="0" header="0" footer="0"/>
      <pageSetup paperSize="5" scale="35" fitToHeight="0" orientation="landscape" r:id="rId5"/>
    </customSheetView>
  </customSheetViews>
  <mergeCells count="14">
    <mergeCell ref="K9:K12"/>
    <mergeCell ref="D8:D11"/>
    <mergeCell ref="E8:E11"/>
    <mergeCell ref="AA8:AF8"/>
    <mergeCell ref="D4:F4"/>
    <mergeCell ref="D5:F5"/>
    <mergeCell ref="H8:H11"/>
    <mergeCell ref="I8:I11"/>
    <mergeCell ref="M8:M12"/>
    <mergeCell ref="N8:N12"/>
    <mergeCell ref="L8:L11"/>
    <mergeCell ref="O8:O11"/>
    <mergeCell ref="J8:K8"/>
    <mergeCell ref="J9:J12"/>
  </mergeCells>
  <dataValidations count="3">
    <dataValidation type="list" allowBlank="1" showInputMessage="1" showErrorMessage="1" sqref="H15:H25 H27:H49 H52:H62" xr:uid="{00000000-0002-0000-4000-000000000000}">
      <formula1>$H$4:$H$7</formula1>
    </dataValidation>
    <dataValidation type="list" allowBlank="1" showInputMessage="1" showErrorMessage="1" sqref="I52:I62 I27:I49 I15:I25" xr:uid="{00000000-0002-0000-4000-000001000000}">
      <formula1>$I$4:$I$7</formula1>
    </dataValidation>
    <dataValidation type="list" allowBlank="1" showInputMessage="1" showErrorMessage="1" sqref="O15:O25 O27:O49 O51:O62" xr:uid="{00000000-0002-0000-4000-000002000000}">
      <formula1>$O$3:$O$5</formula1>
    </dataValidation>
  </dataValidations>
  <hyperlinks>
    <hyperlink ref="AI2" location="Index!A1" display="Index" xr:uid="{8740A1CD-3173-4238-A49F-E89A1EAAEE3C}"/>
  </hyperlinks>
  <pageMargins left="0.7" right="0.7" top="0.75" bottom="0.75" header="0.3" footer="0.3"/>
  <pageSetup paperSize="5" scale="35" fitToHeight="0" orientation="landscape"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tabColor theme="9" tint="-0.249977111117893"/>
    <pageSetUpPr fitToPage="1"/>
  </sheetPr>
  <dimension ref="A1:AK84"/>
  <sheetViews>
    <sheetView zoomScale="55" zoomScaleNormal="55" workbookViewId="0">
      <selection activeCell="H1" sqref="H1"/>
    </sheetView>
  </sheetViews>
  <sheetFormatPr defaultColWidth="0" defaultRowHeight="13.2" zeroHeight="1"/>
  <cols>
    <col min="1" max="1" width="3.33203125" style="99" customWidth="1"/>
    <col min="2" max="2" width="8.5546875" style="1093" customWidth="1"/>
    <col min="3" max="3" width="40.44140625" style="99" customWidth="1"/>
    <col min="4" max="4" width="14" style="99" customWidth="1"/>
    <col min="5" max="5" width="17.44140625" style="99" customWidth="1"/>
    <col min="6" max="8" width="15" style="99" customWidth="1"/>
    <col min="9" max="9" width="16.44140625" style="99" customWidth="1"/>
    <col min="10" max="10" width="17.44140625" style="99" customWidth="1"/>
    <col min="11" max="11" width="13.6640625" style="99" customWidth="1"/>
    <col min="12" max="12" width="17.33203125" style="99" bestFit="1" customWidth="1"/>
    <col min="13" max="13" width="4.109375" style="99" customWidth="1"/>
    <col min="14" max="14" width="17.88671875" style="99" customWidth="1"/>
    <col min="15" max="15" width="14.6640625" style="99" bestFit="1" customWidth="1"/>
    <col min="16" max="16" width="18.88671875" style="99" customWidth="1"/>
    <col min="17" max="17" width="3.44140625" style="99" customWidth="1"/>
    <col min="18" max="23" width="18.88671875" style="99" customWidth="1"/>
    <col min="24" max="24" width="2.6640625" style="99" customWidth="1"/>
    <col min="25" max="25" width="17" style="99" customWidth="1"/>
    <col min="26" max="26" width="3" style="99" customWidth="1"/>
    <col min="27" max="27" width="28.6640625" style="99" customWidth="1"/>
    <col min="28" max="28" width="5.109375" style="99" customWidth="1"/>
    <col min="29" max="29" width="4.6640625" style="99" customWidth="1"/>
    <col min="30" max="30" width="11.6640625" style="99" hidden="1" customWidth="1"/>
    <col min="31" max="37" width="0" style="99" hidden="1" customWidth="1"/>
    <col min="38" max="16384" width="9.109375" style="99" hidden="1"/>
  </cols>
  <sheetData>
    <row r="1" spans="1:30">
      <c r="A1" s="164"/>
      <c r="B1" s="179"/>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row>
    <row r="2" spans="1:30" ht="13.8" thickBot="1">
      <c r="A2" s="164"/>
      <c r="B2" s="144" t="s">
        <v>271</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2204" t="s">
        <v>1</v>
      </c>
      <c r="AC2" s="164"/>
    </row>
    <row r="3" spans="1:30" s="906" customFormat="1" ht="16.2" thickBot="1">
      <c r="A3" s="163"/>
      <c r="B3" s="248"/>
      <c r="C3" s="4961" t="s">
        <v>3836</v>
      </c>
      <c r="D3" s="4651"/>
      <c r="E3" s="4651"/>
      <c r="F3" s="4652"/>
      <c r="G3" s="248"/>
      <c r="H3" s="248"/>
      <c r="I3" s="248"/>
      <c r="J3" s="248"/>
      <c r="K3" s="248"/>
      <c r="L3" s="248"/>
      <c r="M3" s="248"/>
      <c r="N3" s="248"/>
      <c r="O3" s="248"/>
      <c r="P3" s="248"/>
      <c r="Q3" s="248"/>
      <c r="R3" s="248"/>
      <c r="S3" s="248"/>
      <c r="T3" s="248"/>
      <c r="U3" s="248"/>
      <c r="V3" s="248"/>
      <c r="W3" s="248"/>
      <c r="X3" s="248"/>
      <c r="Y3" s="39"/>
      <c r="Z3" s="39"/>
      <c r="AA3" s="39"/>
      <c r="AB3" s="248"/>
      <c r="AC3" s="188"/>
    </row>
    <row r="4" spans="1:30" s="906" customFormat="1" ht="15.6">
      <c r="A4" s="163"/>
      <c r="B4" s="248"/>
      <c r="C4" s="4439" t="s">
        <v>723</v>
      </c>
      <c r="D4" s="8341" t="str">
        <f>U.3!D4</f>
        <v>ABC Company</v>
      </c>
      <c r="E4" s="8342"/>
      <c r="F4" s="8343"/>
      <c r="G4" s="248"/>
      <c r="H4" s="248"/>
      <c r="I4" s="248"/>
      <c r="J4" s="248"/>
      <c r="K4" s="248"/>
      <c r="L4" s="248"/>
      <c r="M4" s="248"/>
      <c r="N4" s="248"/>
      <c r="O4" s="248"/>
      <c r="P4" s="248"/>
      <c r="Q4" s="248"/>
      <c r="R4" s="248"/>
      <c r="S4" s="248"/>
      <c r="T4" s="248"/>
      <c r="U4" s="248"/>
      <c r="V4" s="248"/>
      <c r="W4" s="248"/>
      <c r="X4" s="248"/>
      <c r="Y4" s="248"/>
      <c r="Z4" s="248"/>
      <c r="AA4" s="248"/>
      <c r="AB4" s="248"/>
      <c r="AC4" s="188"/>
    </row>
    <row r="5" spans="1:30" s="906" customFormat="1" ht="16.2" thickBot="1">
      <c r="A5" s="163"/>
      <c r="B5" s="248"/>
      <c r="C5" s="4443" t="s">
        <v>724</v>
      </c>
      <c r="D5" s="8344" t="str">
        <f>U.3!D5</f>
        <v>31 December 202x</v>
      </c>
      <c r="E5" s="8345"/>
      <c r="F5" s="8346"/>
      <c r="G5" s="248"/>
      <c r="H5" s="248"/>
      <c r="I5" s="248"/>
      <c r="J5" s="248"/>
      <c r="K5" s="248"/>
      <c r="L5" s="248"/>
      <c r="M5" s="248"/>
      <c r="N5" s="248"/>
      <c r="O5" s="248"/>
      <c r="P5" s="248"/>
      <c r="Q5" s="248"/>
      <c r="R5" s="248"/>
      <c r="S5" s="248"/>
      <c r="T5" s="248"/>
      <c r="U5" s="248"/>
      <c r="V5" s="248"/>
      <c r="W5" s="248"/>
      <c r="X5" s="248"/>
      <c r="Y5" s="248"/>
      <c r="Z5" s="248"/>
      <c r="AA5" s="248"/>
      <c r="AB5" s="248"/>
      <c r="AC5" s="188"/>
    </row>
    <row r="6" spans="1:30" s="906" customFormat="1" ht="15" customHeight="1">
      <c r="A6" s="163"/>
      <c r="B6" s="251"/>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63"/>
    </row>
    <row r="7" spans="1:30" s="906" customFormat="1" ht="15" customHeight="1" thickBot="1">
      <c r="A7" s="163"/>
      <c r="B7" s="251"/>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63"/>
    </row>
    <row r="8" spans="1:30" ht="15" customHeight="1">
      <c r="A8" s="164"/>
      <c r="B8" s="210"/>
      <c r="C8" s="4962"/>
      <c r="D8" s="8583" t="s">
        <v>3330</v>
      </c>
      <c r="E8" s="6614"/>
      <c r="F8" s="8743" t="s">
        <v>3837</v>
      </c>
      <c r="G8" s="8743"/>
      <c r="H8" s="8743"/>
      <c r="I8" s="4963"/>
      <c r="J8" s="4963"/>
      <c r="K8" s="4963"/>
      <c r="L8" s="4964"/>
      <c r="N8" s="6615"/>
      <c r="O8" s="5300"/>
      <c r="P8" s="6616" t="s">
        <v>3725</v>
      </c>
      <c r="Q8" s="111"/>
      <c r="R8" s="8754" t="s">
        <v>898</v>
      </c>
      <c r="S8" s="8755"/>
      <c r="T8" s="8755"/>
      <c r="U8" s="8755"/>
      <c r="V8" s="8755"/>
      <c r="W8" s="8825"/>
      <c r="X8" s="1401"/>
      <c r="Y8" s="5014" t="s">
        <v>2947</v>
      </c>
      <c r="Z8" s="643"/>
      <c r="AA8" s="8598" t="s">
        <v>3838</v>
      </c>
      <c r="AB8" s="220"/>
      <c r="AC8" s="189"/>
      <c r="AD8" s="100"/>
    </row>
    <row r="9" spans="1:30">
      <c r="A9" s="164"/>
      <c r="B9" s="210"/>
      <c r="C9" s="4965"/>
      <c r="D9" s="8584"/>
      <c r="E9" s="1666"/>
      <c r="F9" s="1666"/>
      <c r="G9" s="1666"/>
      <c r="H9" s="1666"/>
      <c r="I9" s="1666"/>
      <c r="J9" s="1666"/>
      <c r="K9" s="1666"/>
      <c r="L9" s="1667"/>
      <c r="M9" s="121"/>
      <c r="N9" s="4965" t="s">
        <v>3412</v>
      </c>
      <c r="O9" s="1666" t="s">
        <v>3118</v>
      </c>
      <c r="P9" s="1667" t="s">
        <v>3726</v>
      </c>
      <c r="Q9" s="1401"/>
      <c r="R9" s="6592"/>
      <c r="S9" s="6593"/>
      <c r="T9" s="6593"/>
      <c r="U9" s="6593"/>
      <c r="V9" s="6593"/>
      <c r="W9" s="6594" t="s">
        <v>3725</v>
      </c>
      <c r="X9" s="1840"/>
      <c r="Y9" s="4773" t="s">
        <v>2948</v>
      </c>
      <c r="Z9" s="644"/>
      <c r="AA9" s="8599"/>
      <c r="AB9" s="255"/>
      <c r="AC9" s="190"/>
      <c r="AD9" s="100"/>
    </row>
    <row r="10" spans="1:30">
      <c r="A10" s="164"/>
      <c r="B10" s="210"/>
      <c r="C10" s="4965" t="s">
        <v>3839</v>
      </c>
      <c r="D10" s="8584"/>
      <c r="E10" s="1666" t="s">
        <v>1251</v>
      </c>
      <c r="F10" s="1666" t="s">
        <v>3193</v>
      </c>
      <c r="G10" s="1666" t="s">
        <v>3840</v>
      </c>
      <c r="H10" s="1666" t="s">
        <v>3840</v>
      </c>
      <c r="I10" s="1666" t="s">
        <v>2747</v>
      </c>
      <c r="J10" s="1666" t="s">
        <v>2808</v>
      </c>
      <c r="K10" s="1587" t="s">
        <v>2671</v>
      </c>
      <c r="L10" s="1608" t="s">
        <v>1717</v>
      </c>
      <c r="M10" s="121"/>
      <c r="N10" s="4965" t="s">
        <v>2989</v>
      </c>
      <c r="O10" s="1666" t="s">
        <v>3378</v>
      </c>
      <c r="P10" s="1829" t="s">
        <v>2964</v>
      </c>
      <c r="Q10" s="1402"/>
      <c r="R10" s="6576" t="s">
        <v>2995</v>
      </c>
      <c r="S10" s="1666" t="s">
        <v>2747</v>
      </c>
      <c r="T10" s="1666" t="s">
        <v>2808</v>
      </c>
      <c r="U10" s="1587" t="s">
        <v>2671</v>
      </c>
      <c r="V10" s="1608" t="s">
        <v>1717</v>
      </c>
      <c r="W10" s="1667" t="s">
        <v>3726</v>
      </c>
      <c r="X10" s="1840"/>
      <c r="Y10" s="4773" t="s">
        <v>2952</v>
      </c>
      <c r="Z10" s="644"/>
      <c r="AA10" s="8599"/>
      <c r="AB10" s="221"/>
      <c r="AC10" s="190"/>
    </row>
    <row r="11" spans="1:30">
      <c r="A11" s="164"/>
      <c r="B11" s="210"/>
      <c r="C11" s="4965"/>
      <c r="D11" s="8584"/>
      <c r="E11" s="1666" t="s">
        <v>2771</v>
      </c>
      <c r="F11" s="1666" t="s">
        <v>3841</v>
      </c>
      <c r="G11" s="1666" t="s">
        <v>4</v>
      </c>
      <c r="H11" s="1666" t="s">
        <v>3118</v>
      </c>
      <c r="I11" s="1666" t="s">
        <v>1723</v>
      </c>
      <c r="J11" s="1666" t="s">
        <v>1723</v>
      </c>
      <c r="K11" s="1590" t="s">
        <v>1723</v>
      </c>
      <c r="L11" s="1608" t="s">
        <v>1723</v>
      </c>
      <c r="M11" s="121"/>
      <c r="N11" s="6576" t="s">
        <v>3842</v>
      </c>
      <c r="O11" s="1666" t="s">
        <v>3843</v>
      </c>
      <c r="P11" s="1667" t="s">
        <v>2959</v>
      </c>
      <c r="Q11" s="1401"/>
      <c r="R11" s="4965"/>
      <c r="S11" s="1666" t="s">
        <v>1723</v>
      </c>
      <c r="T11" s="1666" t="s">
        <v>1723</v>
      </c>
      <c r="U11" s="1590" t="s">
        <v>1723</v>
      </c>
      <c r="V11" s="1608" t="s">
        <v>1723</v>
      </c>
      <c r="W11" s="1829" t="s">
        <v>2964</v>
      </c>
      <c r="X11" s="1841"/>
      <c r="Y11" s="5016" t="s">
        <v>2964</v>
      </c>
      <c r="Z11" s="645"/>
      <c r="AA11" s="8599"/>
      <c r="AB11" s="221"/>
      <c r="AC11" s="190"/>
    </row>
    <row r="12" spans="1:30">
      <c r="A12" s="164"/>
      <c r="B12" s="210"/>
      <c r="C12" s="2002"/>
      <c r="D12" s="5486" t="s">
        <v>2148</v>
      </c>
      <c r="E12" s="5486" t="s">
        <v>1616</v>
      </c>
      <c r="F12" s="5485"/>
      <c r="G12" s="5485"/>
      <c r="H12" s="5486" t="s">
        <v>2528</v>
      </c>
      <c r="I12" s="5485"/>
      <c r="J12" s="5485"/>
      <c r="K12" s="5485"/>
      <c r="L12" s="5772" t="s">
        <v>3844</v>
      </c>
      <c r="M12" s="121"/>
      <c r="N12" s="5486" t="s">
        <v>2528</v>
      </c>
      <c r="O12" s="5485"/>
      <c r="P12" s="5772"/>
      <c r="Q12" s="1401"/>
      <c r="R12" s="2004"/>
      <c r="S12" s="5485"/>
      <c r="T12" s="5485"/>
      <c r="U12" s="5485"/>
      <c r="V12" s="5493" t="s">
        <v>2785</v>
      </c>
      <c r="W12" s="5772" t="s">
        <v>2959</v>
      </c>
      <c r="X12" s="1840"/>
      <c r="Y12" s="158" t="s">
        <v>2959</v>
      </c>
      <c r="Z12" s="643"/>
      <c r="AA12" s="8832"/>
      <c r="AB12" s="226"/>
      <c r="AC12" s="190"/>
    </row>
    <row r="13" spans="1:30">
      <c r="A13" s="164"/>
      <c r="B13" s="210"/>
      <c r="C13" s="5497" t="s">
        <v>734</v>
      </c>
      <c r="D13" s="5498" t="s">
        <v>735</v>
      </c>
      <c r="E13" s="5498" t="s">
        <v>736</v>
      </c>
      <c r="F13" s="5498" t="s">
        <v>1249</v>
      </c>
      <c r="G13" s="5775" t="s">
        <v>738</v>
      </c>
      <c r="H13" s="5498" t="s">
        <v>1546</v>
      </c>
      <c r="I13" s="5775" t="s">
        <v>1547</v>
      </c>
      <c r="J13" s="5775" t="s">
        <v>1548</v>
      </c>
      <c r="K13" s="5775" t="s">
        <v>1549</v>
      </c>
      <c r="L13" s="5776" t="s">
        <v>1550</v>
      </c>
      <c r="M13" s="121"/>
      <c r="N13" s="6617" t="s">
        <v>1551</v>
      </c>
      <c r="O13" s="5775" t="s">
        <v>1552</v>
      </c>
      <c r="P13" s="5776" t="s">
        <v>1553</v>
      </c>
      <c r="Q13" s="1403"/>
      <c r="R13" s="6617" t="s">
        <v>1554</v>
      </c>
      <c r="S13" s="5775" t="s">
        <v>1555</v>
      </c>
      <c r="T13" s="5775" t="s">
        <v>2266</v>
      </c>
      <c r="U13" s="5775" t="s">
        <v>2267</v>
      </c>
      <c r="V13" s="5775" t="s">
        <v>2268</v>
      </c>
      <c r="W13" s="5776" t="s">
        <v>2269</v>
      </c>
      <c r="X13" s="1842"/>
      <c r="Y13" s="6411" t="s">
        <v>2270</v>
      </c>
      <c r="Z13" s="257"/>
      <c r="AA13" s="6411" t="s">
        <v>2717</v>
      </c>
      <c r="AB13" s="252"/>
      <c r="AC13" s="193"/>
    </row>
    <row r="14" spans="1:30">
      <c r="A14" s="164"/>
      <c r="B14" s="210"/>
      <c r="C14" s="6618" t="s">
        <v>3845</v>
      </c>
      <c r="D14" s="1738"/>
      <c r="E14" s="1725"/>
      <c r="F14" s="1724"/>
      <c r="G14" s="1724"/>
      <c r="H14" s="1724"/>
      <c r="I14" s="1724"/>
      <c r="J14" s="1724"/>
      <c r="K14" s="1724"/>
      <c r="L14" s="1706"/>
      <c r="M14" s="121"/>
      <c r="N14" s="6581"/>
      <c r="O14" s="1724"/>
      <c r="P14" s="1811"/>
      <c r="Q14" s="1404"/>
      <c r="R14" s="6581"/>
      <c r="S14" s="1724"/>
      <c r="T14" s="1724"/>
      <c r="U14" s="1724"/>
      <c r="V14" s="1698"/>
      <c r="W14" s="1811"/>
      <c r="X14" s="1843"/>
      <c r="Y14" s="6414"/>
      <c r="Z14" s="712"/>
      <c r="AA14" s="6414"/>
      <c r="AB14" s="253"/>
      <c r="AC14" s="195"/>
    </row>
    <row r="15" spans="1:30">
      <c r="A15" s="164"/>
      <c r="B15" s="210"/>
      <c r="C15" s="6599" t="s">
        <v>3846</v>
      </c>
      <c r="D15" s="1738"/>
      <c r="E15" s="1725" t="b">
        <v>0</v>
      </c>
      <c r="F15" s="1724">
        <v>0</v>
      </c>
      <c r="G15" s="1724">
        <v>0</v>
      </c>
      <c r="H15" s="1844"/>
      <c r="I15" s="1724">
        <v>0</v>
      </c>
      <c r="J15" s="1724">
        <v>0</v>
      </c>
      <c r="K15" s="1724">
        <v>0</v>
      </c>
      <c r="L15" s="1830">
        <f t="shared" ref="L15:L28" si="0">I15+J15-K15</f>
        <v>0</v>
      </c>
      <c r="M15" s="121"/>
      <c r="N15" s="6619"/>
      <c r="O15" s="1845"/>
      <c r="P15" s="1811">
        <v>0</v>
      </c>
      <c r="Q15" s="1404"/>
      <c r="R15" s="6581">
        <v>0</v>
      </c>
      <c r="S15" s="1724">
        <v>0</v>
      </c>
      <c r="T15" s="1724">
        <v>0</v>
      </c>
      <c r="U15" s="1724">
        <v>0</v>
      </c>
      <c r="V15" s="1831">
        <f t="shared" ref="V15:V28" si="1">S15+T15-U15</f>
        <v>0</v>
      </c>
      <c r="W15" s="1811">
        <v>0</v>
      </c>
      <c r="X15" s="1843"/>
      <c r="Y15" s="6414">
        <v>0</v>
      </c>
      <c r="Z15" s="712"/>
      <c r="AA15" s="6414"/>
      <c r="AB15" s="253"/>
      <c r="AC15" s="195"/>
    </row>
    <row r="16" spans="1:30">
      <c r="A16" s="164"/>
      <c r="B16" s="210"/>
      <c r="C16" s="6599" t="s">
        <v>3847</v>
      </c>
      <c r="D16" s="1738"/>
      <c r="E16" s="1725" t="b">
        <v>0</v>
      </c>
      <c r="F16" s="1724">
        <v>0</v>
      </c>
      <c r="G16" s="1724">
        <v>0</v>
      </c>
      <c r="H16" s="1844"/>
      <c r="I16" s="1724">
        <v>0</v>
      </c>
      <c r="J16" s="1724">
        <v>0</v>
      </c>
      <c r="K16" s="1724">
        <v>0</v>
      </c>
      <c r="L16" s="1830">
        <f t="shared" si="0"/>
        <v>0</v>
      </c>
      <c r="M16" s="121"/>
      <c r="N16" s="6619"/>
      <c r="O16" s="1845"/>
      <c r="P16" s="1811">
        <v>0</v>
      </c>
      <c r="Q16" s="1404"/>
      <c r="R16" s="6581">
        <v>0</v>
      </c>
      <c r="S16" s="1724">
        <v>0</v>
      </c>
      <c r="T16" s="1724">
        <v>0</v>
      </c>
      <c r="U16" s="1724">
        <v>0</v>
      </c>
      <c r="V16" s="1831">
        <f t="shared" si="1"/>
        <v>0</v>
      </c>
      <c r="W16" s="1811">
        <v>0</v>
      </c>
      <c r="X16" s="1843"/>
      <c r="Y16" s="6414">
        <v>0</v>
      </c>
      <c r="Z16" s="712"/>
      <c r="AA16" s="6414"/>
      <c r="AB16" s="253"/>
      <c r="AC16" s="195"/>
    </row>
    <row r="17" spans="1:29">
      <c r="A17" s="164"/>
      <c r="B17" s="210"/>
      <c r="C17" s="6599" t="s">
        <v>3848</v>
      </c>
      <c r="D17" s="1738"/>
      <c r="E17" s="1725" t="b">
        <v>0</v>
      </c>
      <c r="F17" s="1724">
        <v>0</v>
      </c>
      <c r="G17" s="1724">
        <v>0</v>
      </c>
      <c r="H17" s="1844"/>
      <c r="I17" s="1724">
        <v>0</v>
      </c>
      <c r="J17" s="1724">
        <v>0</v>
      </c>
      <c r="K17" s="1724">
        <v>0</v>
      </c>
      <c r="L17" s="1830">
        <f t="shared" si="0"/>
        <v>0</v>
      </c>
      <c r="M17" s="121"/>
      <c r="N17" s="6619"/>
      <c r="O17" s="1845"/>
      <c r="P17" s="1811">
        <v>0</v>
      </c>
      <c r="Q17" s="1404"/>
      <c r="R17" s="6581">
        <v>0</v>
      </c>
      <c r="S17" s="1724">
        <v>0</v>
      </c>
      <c r="T17" s="1724">
        <v>0</v>
      </c>
      <c r="U17" s="1724">
        <v>0</v>
      </c>
      <c r="V17" s="1831">
        <f t="shared" si="1"/>
        <v>0</v>
      </c>
      <c r="W17" s="1811">
        <v>0</v>
      </c>
      <c r="X17" s="1843"/>
      <c r="Y17" s="6414">
        <v>0</v>
      </c>
      <c r="Z17" s="712"/>
      <c r="AA17" s="6414"/>
      <c r="AB17" s="253"/>
      <c r="AC17" s="195"/>
    </row>
    <row r="18" spans="1:29">
      <c r="A18" s="164"/>
      <c r="B18" s="210"/>
      <c r="C18" s="6599" t="s">
        <v>3849</v>
      </c>
      <c r="D18" s="1738"/>
      <c r="E18" s="1725" t="b">
        <v>0</v>
      </c>
      <c r="F18" s="1724">
        <v>0</v>
      </c>
      <c r="G18" s="1724">
        <v>0</v>
      </c>
      <c r="H18" s="1844"/>
      <c r="I18" s="1724">
        <v>0</v>
      </c>
      <c r="J18" s="1724">
        <v>0</v>
      </c>
      <c r="K18" s="1724">
        <v>0</v>
      </c>
      <c r="L18" s="1830">
        <f t="shared" si="0"/>
        <v>0</v>
      </c>
      <c r="M18" s="121"/>
      <c r="N18" s="6619"/>
      <c r="O18" s="1845"/>
      <c r="P18" s="1811">
        <v>0</v>
      </c>
      <c r="Q18" s="1404"/>
      <c r="R18" s="6581">
        <v>0</v>
      </c>
      <c r="S18" s="1724">
        <v>0</v>
      </c>
      <c r="T18" s="1724">
        <v>0</v>
      </c>
      <c r="U18" s="1724">
        <v>0</v>
      </c>
      <c r="V18" s="1831">
        <f t="shared" si="1"/>
        <v>0</v>
      </c>
      <c r="W18" s="1811">
        <v>0</v>
      </c>
      <c r="X18" s="1843"/>
      <c r="Y18" s="6414">
        <v>0</v>
      </c>
      <c r="Z18" s="712"/>
      <c r="AA18" s="6414"/>
      <c r="AB18" s="253"/>
      <c r="AC18" s="195"/>
    </row>
    <row r="19" spans="1:29">
      <c r="A19" s="164"/>
      <c r="B19" s="210"/>
      <c r="C19" s="6599" t="s">
        <v>3850</v>
      </c>
      <c r="D19" s="1738"/>
      <c r="E19" s="1725" t="b">
        <v>0</v>
      </c>
      <c r="F19" s="1724">
        <v>0</v>
      </c>
      <c r="G19" s="1724">
        <v>0</v>
      </c>
      <c r="H19" s="1844"/>
      <c r="I19" s="1724">
        <v>0</v>
      </c>
      <c r="J19" s="1724">
        <v>0</v>
      </c>
      <c r="K19" s="1724">
        <v>0</v>
      </c>
      <c r="L19" s="1830">
        <f t="shared" si="0"/>
        <v>0</v>
      </c>
      <c r="M19" s="121"/>
      <c r="N19" s="6619"/>
      <c r="O19" s="1845"/>
      <c r="P19" s="1811">
        <v>0</v>
      </c>
      <c r="Q19" s="1404"/>
      <c r="R19" s="6581">
        <v>0</v>
      </c>
      <c r="S19" s="1724">
        <v>0</v>
      </c>
      <c r="T19" s="1724">
        <v>0</v>
      </c>
      <c r="U19" s="1724">
        <v>0</v>
      </c>
      <c r="V19" s="1831">
        <f t="shared" si="1"/>
        <v>0</v>
      </c>
      <c r="W19" s="1811">
        <v>0</v>
      </c>
      <c r="X19" s="1843"/>
      <c r="Y19" s="6414">
        <v>0</v>
      </c>
      <c r="Z19" s="712"/>
      <c r="AA19" s="6414"/>
      <c r="AB19" s="253"/>
      <c r="AC19" s="195"/>
    </row>
    <row r="20" spans="1:29">
      <c r="A20" s="164"/>
      <c r="B20" s="210"/>
      <c r="C20" s="6599" t="s">
        <v>3851</v>
      </c>
      <c r="D20" s="1738"/>
      <c r="E20" s="1725" t="b">
        <v>0</v>
      </c>
      <c r="F20" s="1724">
        <v>0</v>
      </c>
      <c r="G20" s="1724">
        <v>0</v>
      </c>
      <c r="H20" s="1844"/>
      <c r="I20" s="1724">
        <v>0</v>
      </c>
      <c r="J20" s="1724">
        <v>0</v>
      </c>
      <c r="K20" s="1724">
        <v>0</v>
      </c>
      <c r="L20" s="1830">
        <f t="shared" si="0"/>
        <v>0</v>
      </c>
      <c r="M20" s="121"/>
      <c r="N20" s="6619"/>
      <c r="O20" s="1845"/>
      <c r="P20" s="1811">
        <v>0</v>
      </c>
      <c r="Q20" s="1404"/>
      <c r="R20" s="6581">
        <v>0</v>
      </c>
      <c r="S20" s="1724">
        <v>0</v>
      </c>
      <c r="T20" s="1724">
        <v>0</v>
      </c>
      <c r="U20" s="1724">
        <v>0</v>
      </c>
      <c r="V20" s="1831">
        <f t="shared" si="1"/>
        <v>0</v>
      </c>
      <c r="W20" s="1811">
        <v>0</v>
      </c>
      <c r="X20" s="1843"/>
      <c r="Y20" s="6414">
        <v>0</v>
      </c>
      <c r="Z20" s="712"/>
      <c r="AA20" s="6414"/>
      <c r="AB20" s="253"/>
      <c r="AC20" s="195"/>
    </row>
    <row r="21" spans="1:29">
      <c r="A21" s="164"/>
      <c r="B21" s="210"/>
      <c r="C21" s="6599" t="s">
        <v>3852</v>
      </c>
      <c r="D21" s="1738"/>
      <c r="E21" s="1725" t="b">
        <v>0</v>
      </c>
      <c r="F21" s="1724">
        <v>0</v>
      </c>
      <c r="G21" s="1724">
        <v>0</v>
      </c>
      <c r="H21" s="1844"/>
      <c r="I21" s="1724">
        <v>0</v>
      </c>
      <c r="J21" s="1724">
        <v>0</v>
      </c>
      <c r="K21" s="1724">
        <v>0</v>
      </c>
      <c r="L21" s="1830">
        <f t="shared" si="0"/>
        <v>0</v>
      </c>
      <c r="M21" s="121"/>
      <c r="N21" s="6619"/>
      <c r="O21" s="1845"/>
      <c r="P21" s="1811">
        <v>0</v>
      </c>
      <c r="Q21" s="1404"/>
      <c r="R21" s="6581">
        <v>0</v>
      </c>
      <c r="S21" s="1724">
        <v>0</v>
      </c>
      <c r="T21" s="1724">
        <v>0</v>
      </c>
      <c r="U21" s="1724">
        <v>0</v>
      </c>
      <c r="V21" s="1831">
        <f t="shared" si="1"/>
        <v>0</v>
      </c>
      <c r="W21" s="1811">
        <v>0</v>
      </c>
      <c r="X21" s="1843"/>
      <c r="Y21" s="6414">
        <v>0</v>
      </c>
      <c r="Z21" s="712"/>
      <c r="AA21" s="6414"/>
      <c r="AB21" s="253"/>
      <c r="AC21" s="195"/>
    </row>
    <row r="22" spans="1:29">
      <c r="A22" s="164"/>
      <c r="B22" s="210"/>
      <c r="C22" s="6599" t="s">
        <v>3853</v>
      </c>
      <c r="D22" s="1738"/>
      <c r="E22" s="1725" t="b">
        <v>0</v>
      </c>
      <c r="F22" s="1724">
        <v>0</v>
      </c>
      <c r="G22" s="1724">
        <v>0</v>
      </c>
      <c r="H22" s="1844"/>
      <c r="I22" s="1724">
        <v>0</v>
      </c>
      <c r="J22" s="1724">
        <v>0</v>
      </c>
      <c r="K22" s="1724">
        <v>0</v>
      </c>
      <c r="L22" s="1830">
        <f t="shared" si="0"/>
        <v>0</v>
      </c>
      <c r="M22" s="121"/>
      <c r="N22" s="6619"/>
      <c r="O22" s="1845"/>
      <c r="P22" s="1811">
        <v>0</v>
      </c>
      <c r="Q22" s="1404"/>
      <c r="R22" s="6581">
        <v>0</v>
      </c>
      <c r="S22" s="1724">
        <v>0</v>
      </c>
      <c r="T22" s="1724">
        <v>0</v>
      </c>
      <c r="U22" s="1724">
        <v>0</v>
      </c>
      <c r="V22" s="1831">
        <f t="shared" si="1"/>
        <v>0</v>
      </c>
      <c r="W22" s="1811">
        <v>0</v>
      </c>
      <c r="X22" s="1843"/>
      <c r="Y22" s="6414">
        <v>0</v>
      </c>
      <c r="Z22" s="712"/>
      <c r="AA22" s="6414"/>
      <c r="AB22" s="253"/>
      <c r="AC22" s="195"/>
    </row>
    <row r="23" spans="1:29">
      <c r="A23" s="164"/>
      <c r="B23" s="210"/>
      <c r="C23" s="6599" t="s">
        <v>3854</v>
      </c>
      <c r="D23" s="1738"/>
      <c r="E23" s="1725" t="b">
        <v>0</v>
      </c>
      <c r="F23" s="1724">
        <v>0</v>
      </c>
      <c r="G23" s="1724">
        <v>0</v>
      </c>
      <c r="H23" s="1844"/>
      <c r="I23" s="1724">
        <v>0</v>
      </c>
      <c r="J23" s="1724">
        <v>0</v>
      </c>
      <c r="K23" s="1724">
        <v>0</v>
      </c>
      <c r="L23" s="1830">
        <f t="shared" si="0"/>
        <v>0</v>
      </c>
      <c r="M23" s="121"/>
      <c r="N23" s="6619"/>
      <c r="O23" s="1845"/>
      <c r="P23" s="1811">
        <v>0</v>
      </c>
      <c r="Q23" s="1404"/>
      <c r="R23" s="6581">
        <v>0</v>
      </c>
      <c r="S23" s="1724">
        <v>0</v>
      </c>
      <c r="T23" s="1724">
        <v>0</v>
      </c>
      <c r="U23" s="1724">
        <v>0</v>
      </c>
      <c r="V23" s="1831">
        <f t="shared" si="1"/>
        <v>0</v>
      </c>
      <c r="W23" s="1811">
        <v>0</v>
      </c>
      <c r="X23" s="1843"/>
      <c r="Y23" s="6414">
        <v>0</v>
      </c>
      <c r="Z23" s="712"/>
      <c r="AA23" s="6414"/>
      <c r="AB23" s="253"/>
      <c r="AC23" s="195"/>
    </row>
    <row r="24" spans="1:29">
      <c r="A24" s="164"/>
      <c r="B24" s="210"/>
      <c r="C24" s="6599" t="s">
        <v>3855</v>
      </c>
      <c r="D24" s="1738"/>
      <c r="E24" s="1725" t="b">
        <v>0</v>
      </c>
      <c r="F24" s="1724">
        <v>0</v>
      </c>
      <c r="G24" s="1724">
        <v>0</v>
      </c>
      <c r="H24" s="1844"/>
      <c r="I24" s="1724">
        <v>0</v>
      </c>
      <c r="J24" s="1724">
        <v>0</v>
      </c>
      <c r="K24" s="1724">
        <v>0</v>
      </c>
      <c r="L24" s="1830">
        <f t="shared" si="0"/>
        <v>0</v>
      </c>
      <c r="M24" s="121"/>
      <c r="N24" s="6619"/>
      <c r="O24" s="1845"/>
      <c r="P24" s="1811">
        <v>0</v>
      </c>
      <c r="Q24" s="1404"/>
      <c r="R24" s="6581">
        <v>0</v>
      </c>
      <c r="S24" s="1724">
        <v>0</v>
      </c>
      <c r="T24" s="1724">
        <v>0</v>
      </c>
      <c r="U24" s="1724">
        <v>0</v>
      </c>
      <c r="V24" s="1831">
        <f t="shared" si="1"/>
        <v>0</v>
      </c>
      <c r="W24" s="1811">
        <v>0</v>
      </c>
      <c r="X24" s="1843"/>
      <c r="Y24" s="6414">
        <v>0</v>
      </c>
      <c r="Z24" s="712"/>
      <c r="AA24" s="6414"/>
      <c r="AB24" s="253"/>
      <c r="AC24" s="195"/>
    </row>
    <row r="25" spans="1:29">
      <c r="A25" s="164"/>
      <c r="B25" s="210"/>
      <c r="C25" s="6599" t="s">
        <v>3856</v>
      </c>
      <c r="D25" s="1738"/>
      <c r="E25" s="1725" t="b">
        <v>0</v>
      </c>
      <c r="F25" s="1724">
        <v>0</v>
      </c>
      <c r="G25" s="1724">
        <v>0</v>
      </c>
      <c r="H25" s="1844"/>
      <c r="I25" s="1724">
        <v>0</v>
      </c>
      <c r="J25" s="1724">
        <v>0</v>
      </c>
      <c r="K25" s="1724">
        <v>0</v>
      </c>
      <c r="L25" s="1830">
        <f t="shared" si="0"/>
        <v>0</v>
      </c>
      <c r="M25" s="121"/>
      <c r="N25" s="6619"/>
      <c r="O25" s="1845"/>
      <c r="P25" s="1811">
        <v>0</v>
      </c>
      <c r="Q25" s="1404"/>
      <c r="R25" s="6581">
        <v>0</v>
      </c>
      <c r="S25" s="1724">
        <v>0</v>
      </c>
      <c r="T25" s="1724">
        <v>0</v>
      </c>
      <c r="U25" s="1724">
        <v>0</v>
      </c>
      <c r="V25" s="1831">
        <f t="shared" si="1"/>
        <v>0</v>
      </c>
      <c r="W25" s="1811">
        <v>0</v>
      </c>
      <c r="X25" s="1843"/>
      <c r="Y25" s="6414">
        <v>0</v>
      </c>
      <c r="Z25" s="712"/>
      <c r="AA25" s="6414"/>
      <c r="AB25" s="253"/>
      <c r="AC25" s="195"/>
    </row>
    <row r="26" spans="1:29">
      <c r="A26" s="164"/>
      <c r="B26" s="210"/>
      <c r="C26" s="6599" t="s">
        <v>3857</v>
      </c>
      <c r="D26" s="1738"/>
      <c r="E26" s="1725" t="b">
        <v>0</v>
      </c>
      <c r="F26" s="1724">
        <v>0</v>
      </c>
      <c r="G26" s="1724">
        <v>0</v>
      </c>
      <c r="H26" s="1844"/>
      <c r="I26" s="1724">
        <v>0</v>
      </c>
      <c r="J26" s="1724">
        <v>0</v>
      </c>
      <c r="K26" s="1724">
        <v>0</v>
      </c>
      <c r="L26" s="1830">
        <f t="shared" si="0"/>
        <v>0</v>
      </c>
      <c r="M26" s="121"/>
      <c r="N26" s="6619"/>
      <c r="O26" s="1845"/>
      <c r="P26" s="1811">
        <v>0</v>
      </c>
      <c r="Q26" s="1404"/>
      <c r="R26" s="6581">
        <v>0</v>
      </c>
      <c r="S26" s="1724">
        <v>0</v>
      </c>
      <c r="T26" s="1724">
        <v>0</v>
      </c>
      <c r="U26" s="1724">
        <v>0</v>
      </c>
      <c r="V26" s="1831">
        <f t="shared" si="1"/>
        <v>0</v>
      </c>
      <c r="W26" s="1811">
        <v>0</v>
      </c>
      <c r="X26" s="1843"/>
      <c r="Y26" s="6414">
        <v>0</v>
      </c>
      <c r="Z26" s="712"/>
      <c r="AA26" s="6414"/>
      <c r="AB26" s="253"/>
      <c r="AC26" s="195"/>
    </row>
    <row r="27" spans="1:29">
      <c r="A27" s="164"/>
      <c r="B27" s="210"/>
      <c r="C27" s="6599" t="s">
        <v>3858</v>
      </c>
      <c r="D27" s="1738"/>
      <c r="E27" s="1725" t="b">
        <v>0</v>
      </c>
      <c r="F27" s="1724">
        <v>0</v>
      </c>
      <c r="G27" s="1724">
        <v>0</v>
      </c>
      <c r="H27" s="1844"/>
      <c r="I27" s="1724">
        <v>0</v>
      </c>
      <c r="J27" s="1724">
        <v>0</v>
      </c>
      <c r="K27" s="1724">
        <v>0</v>
      </c>
      <c r="L27" s="1830">
        <f t="shared" si="0"/>
        <v>0</v>
      </c>
      <c r="M27" s="121"/>
      <c r="N27" s="6619"/>
      <c r="O27" s="1845"/>
      <c r="P27" s="1811">
        <v>0</v>
      </c>
      <c r="Q27" s="1404"/>
      <c r="R27" s="6581">
        <v>0</v>
      </c>
      <c r="S27" s="1724">
        <v>0</v>
      </c>
      <c r="T27" s="1724">
        <v>0</v>
      </c>
      <c r="U27" s="1724">
        <v>0</v>
      </c>
      <c r="V27" s="1831">
        <f t="shared" si="1"/>
        <v>0</v>
      </c>
      <c r="W27" s="1811">
        <v>0</v>
      </c>
      <c r="X27" s="1843"/>
      <c r="Y27" s="6414">
        <v>0</v>
      </c>
      <c r="Z27" s="712"/>
      <c r="AA27" s="6414"/>
      <c r="AB27" s="253"/>
      <c r="AC27" s="195"/>
    </row>
    <row r="28" spans="1:29">
      <c r="A28" s="164"/>
      <c r="B28" s="210"/>
      <c r="C28" s="6599" t="s">
        <v>3859</v>
      </c>
      <c r="D28" s="1738"/>
      <c r="E28" s="1725" t="b">
        <v>0</v>
      </c>
      <c r="F28" s="1724">
        <v>0</v>
      </c>
      <c r="G28" s="1724">
        <v>0</v>
      </c>
      <c r="H28" s="1844"/>
      <c r="I28" s="1724">
        <v>0</v>
      </c>
      <c r="J28" s="1724">
        <v>0</v>
      </c>
      <c r="K28" s="1724">
        <v>0</v>
      </c>
      <c r="L28" s="1830">
        <f t="shared" si="0"/>
        <v>0</v>
      </c>
      <c r="M28" s="121"/>
      <c r="N28" s="6619"/>
      <c r="O28" s="1845"/>
      <c r="P28" s="1811">
        <v>0</v>
      </c>
      <c r="Q28" s="1404"/>
      <c r="R28" s="6581">
        <v>0</v>
      </c>
      <c r="S28" s="1724">
        <v>0</v>
      </c>
      <c r="T28" s="1724">
        <v>0</v>
      </c>
      <c r="U28" s="1724">
        <v>0</v>
      </c>
      <c r="V28" s="1831">
        <f t="shared" si="1"/>
        <v>0</v>
      </c>
      <c r="W28" s="1811">
        <v>0</v>
      </c>
      <c r="X28" s="1843"/>
      <c r="Y28" s="6414">
        <v>0</v>
      </c>
      <c r="Z28" s="712"/>
      <c r="AA28" s="6414"/>
      <c r="AB28" s="253"/>
      <c r="AC28" s="195"/>
    </row>
    <row r="29" spans="1:29">
      <c r="A29" s="164"/>
      <c r="B29" s="210"/>
      <c r="C29" s="6599" t="s">
        <v>3860</v>
      </c>
      <c r="D29" s="1738"/>
      <c r="E29" s="1725" t="b">
        <v>0</v>
      </c>
      <c r="F29" s="1724">
        <v>0</v>
      </c>
      <c r="G29" s="1724">
        <v>0</v>
      </c>
      <c r="H29" s="1844"/>
      <c r="I29" s="1724">
        <v>0</v>
      </c>
      <c r="J29" s="1724">
        <v>0</v>
      </c>
      <c r="K29" s="1724">
        <v>0</v>
      </c>
      <c r="L29" s="1830">
        <f>I29+J29-K29</f>
        <v>0</v>
      </c>
      <c r="M29" s="121"/>
      <c r="N29" s="6619"/>
      <c r="O29" s="1845"/>
      <c r="P29" s="1811">
        <v>0</v>
      </c>
      <c r="Q29" s="1404"/>
      <c r="R29" s="6581">
        <v>0</v>
      </c>
      <c r="S29" s="1724">
        <v>0</v>
      </c>
      <c r="T29" s="1724">
        <v>0</v>
      </c>
      <c r="U29" s="1724">
        <v>0</v>
      </c>
      <c r="V29" s="1831">
        <f>S29+T29-U29</f>
        <v>0</v>
      </c>
      <c r="W29" s="1811">
        <v>0</v>
      </c>
      <c r="X29" s="1843"/>
      <c r="Y29" s="6414">
        <v>0</v>
      </c>
      <c r="Z29" s="712"/>
      <c r="AA29" s="6414"/>
      <c r="AB29" s="253"/>
      <c r="AC29" s="195"/>
    </row>
    <row r="30" spans="1:29">
      <c r="A30" s="164"/>
      <c r="B30" s="210"/>
      <c r="C30" s="6599"/>
      <c r="D30" s="1738"/>
      <c r="E30" s="1725"/>
      <c r="F30" s="1724"/>
      <c r="G30" s="1724"/>
      <c r="H30" s="1746"/>
      <c r="I30" s="1724"/>
      <c r="J30" s="1724"/>
      <c r="K30" s="1724"/>
      <c r="L30" s="1836"/>
      <c r="M30" s="121"/>
      <c r="N30" s="6581"/>
      <c r="O30" s="1724"/>
      <c r="P30" s="1811"/>
      <c r="Q30" s="1404"/>
      <c r="R30" s="6581"/>
      <c r="S30" s="1724"/>
      <c r="T30" s="1724"/>
      <c r="U30" s="1724"/>
      <c r="V30" s="1837"/>
      <c r="W30" s="1811"/>
      <c r="X30" s="1843"/>
      <c r="Y30" s="6414"/>
      <c r="Z30" s="712"/>
      <c r="AA30" s="6414"/>
      <c r="AB30" s="253"/>
      <c r="AC30" s="195"/>
    </row>
    <row r="31" spans="1:29">
      <c r="A31" s="164"/>
      <c r="B31" s="210"/>
      <c r="C31" s="6618" t="s">
        <v>3861</v>
      </c>
      <c r="D31" s="1738"/>
      <c r="E31" s="1725"/>
      <c r="F31" s="1724"/>
      <c r="G31" s="1724"/>
      <c r="H31" s="1746"/>
      <c r="I31" s="1724"/>
      <c r="J31" s="1724"/>
      <c r="K31" s="1724"/>
      <c r="L31" s="1836"/>
      <c r="M31" s="121"/>
      <c r="N31" s="6581"/>
      <c r="O31" s="1724"/>
      <c r="P31" s="1811"/>
      <c r="Q31" s="1404"/>
      <c r="R31" s="6581"/>
      <c r="S31" s="1724"/>
      <c r="T31" s="1724"/>
      <c r="U31" s="1724"/>
      <c r="V31" s="1837"/>
      <c r="W31" s="1811"/>
      <c r="X31" s="1843"/>
      <c r="Y31" s="6414"/>
      <c r="Z31" s="712"/>
      <c r="AA31" s="6414"/>
      <c r="AB31" s="253"/>
      <c r="AC31" s="195"/>
    </row>
    <row r="32" spans="1:29">
      <c r="A32" s="164"/>
      <c r="B32" s="210"/>
      <c r="C32" s="6599" t="s">
        <v>3862</v>
      </c>
      <c r="D32" s="1738"/>
      <c r="E32" s="1725" t="b">
        <v>1</v>
      </c>
      <c r="F32" s="1724">
        <v>0</v>
      </c>
      <c r="G32" s="1724">
        <v>0</v>
      </c>
      <c r="H32" s="1844"/>
      <c r="I32" s="1724">
        <v>0</v>
      </c>
      <c r="J32" s="1724">
        <v>0</v>
      </c>
      <c r="K32" s="1724">
        <v>0</v>
      </c>
      <c r="L32" s="1830">
        <f>I32+J32-K32</f>
        <v>0</v>
      </c>
      <c r="M32" s="121"/>
      <c r="N32" s="6619"/>
      <c r="O32" s="1845"/>
      <c r="P32" s="1811">
        <v>0</v>
      </c>
      <c r="Q32" s="1404"/>
      <c r="R32" s="6581">
        <v>0</v>
      </c>
      <c r="S32" s="1724">
        <v>0</v>
      </c>
      <c r="T32" s="1724">
        <v>0</v>
      </c>
      <c r="U32" s="1724">
        <v>0</v>
      </c>
      <c r="V32" s="1831">
        <f>S32+T32-U32</f>
        <v>0</v>
      </c>
      <c r="W32" s="1811">
        <v>0</v>
      </c>
      <c r="X32" s="1843"/>
      <c r="Y32" s="6414">
        <v>0</v>
      </c>
      <c r="Z32" s="712"/>
      <c r="AA32" s="6414"/>
      <c r="AB32" s="253"/>
      <c r="AC32" s="195"/>
    </row>
    <row r="33" spans="1:29">
      <c r="A33" s="164"/>
      <c r="B33" s="210"/>
      <c r="C33" s="6599" t="s">
        <v>3863</v>
      </c>
      <c r="D33" s="1738"/>
      <c r="E33" s="1725" t="b">
        <v>1</v>
      </c>
      <c r="F33" s="1724">
        <v>0</v>
      </c>
      <c r="G33" s="1724">
        <v>0</v>
      </c>
      <c r="H33" s="1844"/>
      <c r="I33" s="1724">
        <v>0</v>
      </c>
      <c r="J33" s="1724">
        <v>0</v>
      </c>
      <c r="K33" s="1724">
        <v>0</v>
      </c>
      <c r="L33" s="1830">
        <f t="shared" ref="L33:L48" si="2">I33+J33-K33</f>
        <v>0</v>
      </c>
      <c r="M33" s="121"/>
      <c r="N33" s="6619"/>
      <c r="O33" s="1845"/>
      <c r="P33" s="1811">
        <v>0</v>
      </c>
      <c r="Q33" s="1404"/>
      <c r="R33" s="6581">
        <v>0</v>
      </c>
      <c r="S33" s="1724">
        <v>0</v>
      </c>
      <c r="T33" s="1724">
        <v>0</v>
      </c>
      <c r="U33" s="1724">
        <v>0</v>
      </c>
      <c r="V33" s="1831">
        <f t="shared" ref="V33:V48" si="3">S33+T33-U33</f>
        <v>0</v>
      </c>
      <c r="W33" s="1811">
        <v>0</v>
      </c>
      <c r="X33" s="1843"/>
      <c r="Y33" s="6414">
        <v>0</v>
      </c>
      <c r="Z33" s="712"/>
      <c r="AA33" s="6414"/>
      <c r="AB33" s="253"/>
      <c r="AC33" s="195"/>
    </row>
    <row r="34" spans="1:29">
      <c r="A34" s="164"/>
      <c r="B34" s="210"/>
      <c r="C34" s="6599" t="s">
        <v>3864</v>
      </c>
      <c r="D34" s="1738"/>
      <c r="E34" s="1725" t="b">
        <v>1</v>
      </c>
      <c r="F34" s="1724">
        <v>0</v>
      </c>
      <c r="G34" s="1724">
        <v>0</v>
      </c>
      <c r="H34" s="1844"/>
      <c r="I34" s="1724">
        <v>0</v>
      </c>
      <c r="J34" s="1724">
        <v>0</v>
      </c>
      <c r="K34" s="1724">
        <v>0</v>
      </c>
      <c r="L34" s="1830">
        <f t="shared" si="2"/>
        <v>0</v>
      </c>
      <c r="M34" s="121"/>
      <c r="N34" s="6619"/>
      <c r="O34" s="1845"/>
      <c r="P34" s="1811">
        <v>0</v>
      </c>
      <c r="Q34" s="1404"/>
      <c r="R34" s="6581">
        <v>0</v>
      </c>
      <c r="S34" s="1724">
        <v>0</v>
      </c>
      <c r="T34" s="1724">
        <v>0</v>
      </c>
      <c r="U34" s="1724">
        <v>0</v>
      </c>
      <c r="V34" s="1831">
        <f t="shared" si="3"/>
        <v>0</v>
      </c>
      <c r="W34" s="1811">
        <v>0</v>
      </c>
      <c r="X34" s="1843"/>
      <c r="Y34" s="6414">
        <v>0</v>
      </c>
      <c r="Z34" s="712"/>
      <c r="AA34" s="6414"/>
      <c r="AB34" s="253"/>
      <c r="AC34" s="195"/>
    </row>
    <row r="35" spans="1:29">
      <c r="A35" s="164"/>
      <c r="B35" s="210"/>
      <c r="C35" s="6599" t="s">
        <v>3865</v>
      </c>
      <c r="D35" s="1738"/>
      <c r="E35" s="1725" t="b">
        <v>1</v>
      </c>
      <c r="F35" s="1724">
        <v>0</v>
      </c>
      <c r="G35" s="1724">
        <v>0</v>
      </c>
      <c r="H35" s="1844"/>
      <c r="I35" s="1724">
        <v>0</v>
      </c>
      <c r="J35" s="1724">
        <v>0</v>
      </c>
      <c r="K35" s="1724">
        <v>0</v>
      </c>
      <c r="L35" s="1830">
        <f t="shared" si="2"/>
        <v>0</v>
      </c>
      <c r="M35" s="121"/>
      <c r="N35" s="6619"/>
      <c r="O35" s="1845"/>
      <c r="P35" s="1811">
        <v>0</v>
      </c>
      <c r="Q35" s="1404"/>
      <c r="R35" s="6581">
        <v>0</v>
      </c>
      <c r="S35" s="1724">
        <v>0</v>
      </c>
      <c r="T35" s="1724">
        <v>0</v>
      </c>
      <c r="U35" s="1724">
        <v>0</v>
      </c>
      <c r="V35" s="1831">
        <f t="shared" si="3"/>
        <v>0</v>
      </c>
      <c r="W35" s="1811">
        <v>0</v>
      </c>
      <c r="X35" s="1843"/>
      <c r="Y35" s="6414">
        <v>0</v>
      </c>
      <c r="Z35" s="712"/>
      <c r="AA35" s="6414"/>
      <c r="AB35" s="253"/>
      <c r="AC35" s="195"/>
    </row>
    <row r="36" spans="1:29">
      <c r="A36" s="164"/>
      <c r="B36" s="210"/>
      <c r="C36" s="6599" t="s">
        <v>3866</v>
      </c>
      <c r="D36" s="1738"/>
      <c r="E36" s="1725" t="b">
        <v>1</v>
      </c>
      <c r="F36" s="1724">
        <v>0</v>
      </c>
      <c r="G36" s="1724">
        <v>0</v>
      </c>
      <c r="H36" s="1844"/>
      <c r="I36" s="1724">
        <v>0</v>
      </c>
      <c r="J36" s="1724">
        <v>0</v>
      </c>
      <c r="K36" s="1724">
        <v>0</v>
      </c>
      <c r="L36" s="1830">
        <f t="shared" si="2"/>
        <v>0</v>
      </c>
      <c r="M36" s="121"/>
      <c r="N36" s="6619"/>
      <c r="O36" s="1845"/>
      <c r="P36" s="1811">
        <v>0</v>
      </c>
      <c r="Q36" s="1404"/>
      <c r="R36" s="6581">
        <v>0</v>
      </c>
      <c r="S36" s="1724">
        <v>0</v>
      </c>
      <c r="T36" s="1724">
        <v>0</v>
      </c>
      <c r="U36" s="1724">
        <v>0</v>
      </c>
      <c r="V36" s="1831">
        <f t="shared" si="3"/>
        <v>0</v>
      </c>
      <c r="W36" s="1811">
        <v>0</v>
      </c>
      <c r="X36" s="1843"/>
      <c r="Y36" s="6414">
        <v>0</v>
      </c>
      <c r="Z36" s="712"/>
      <c r="AA36" s="6414"/>
      <c r="AB36" s="253"/>
      <c r="AC36" s="195"/>
    </row>
    <row r="37" spans="1:29">
      <c r="A37" s="164"/>
      <c r="B37" s="210"/>
      <c r="C37" s="6599" t="s">
        <v>3867</v>
      </c>
      <c r="D37" s="1738"/>
      <c r="E37" s="1725" t="b">
        <v>1</v>
      </c>
      <c r="F37" s="1724">
        <v>0</v>
      </c>
      <c r="G37" s="1724">
        <v>0</v>
      </c>
      <c r="H37" s="1844"/>
      <c r="I37" s="1724">
        <v>0</v>
      </c>
      <c r="J37" s="1724">
        <v>0</v>
      </c>
      <c r="K37" s="1724">
        <v>0</v>
      </c>
      <c r="L37" s="1830">
        <f t="shared" si="2"/>
        <v>0</v>
      </c>
      <c r="M37" s="121"/>
      <c r="N37" s="6619"/>
      <c r="O37" s="1845"/>
      <c r="P37" s="1811">
        <v>0</v>
      </c>
      <c r="Q37" s="1404"/>
      <c r="R37" s="6581">
        <v>0</v>
      </c>
      <c r="S37" s="1724">
        <v>0</v>
      </c>
      <c r="T37" s="1724">
        <v>0</v>
      </c>
      <c r="U37" s="1724">
        <v>0</v>
      </c>
      <c r="V37" s="1831">
        <f t="shared" si="3"/>
        <v>0</v>
      </c>
      <c r="W37" s="1811">
        <v>0</v>
      </c>
      <c r="X37" s="1843"/>
      <c r="Y37" s="6414">
        <v>0</v>
      </c>
      <c r="Z37" s="712"/>
      <c r="AA37" s="6414"/>
      <c r="AB37" s="253"/>
      <c r="AC37" s="195"/>
    </row>
    <row r="38" spans="1:29">
      <c r="A38" s="164"/>
      <c r="B38" s="210"/>
      <c r="C38" s="6599" t="s">
        <v>3868</v>
      </c>
      <c r="D38" s="1738"/>
      <c r="E38" s="1725" t="b">
        <v>1</v>
      </c>
      <c r="F38" s="1724">
        <v>0</v>
      </c>
      <c r="G38" s="1724">
        <v>0</v>
      </c>
      <c r="H38" s="1844"/>
      <c r="I38" s="1724">
        <v>0</v>
      </c>
      <c r="J38" s="1724">
        <v>0</v>
      </c>
      <c r="K38" s="1724">
        <v>0</v>
      </c>
      <c r="L38" s="1830">
        <f t="shared" si="2"/>
        <v>0</v>
      </c>
      <c r="M38" s="121"/>
      <c r="N38" s="6619"/>
      <c r="O38" s="1845"/>
      <c r="P38" s="1811">
        <v>0</v>
      </c>
      <c r="Q38" s="1404"/>
      <c r="R38" s="6581">
        <v>0</v>
      </c>
      <c r="S38" s="1724">
        <v>0</v>
      </c>
      <c r="T38" s="1724">
        <v>0</v>
      </c>
      <c r="U38" s="1724">
        <v>0</v>
      </c>
      <c r="V38" s="1831">
        <f t="shared" si="3"/>
        <v>0</v>
      </c>
      <c r="W38" s="1811">
        <v>0</v>
      </c>
      <c r="X38" s="1843"/>
      <c r="Y38" s="6414">
        <v>0</v>
      </c>
      <c r="Z38" s="712"/>
      <c r="AA38" s="6414"/>
      <c r="AB38" s="253"/>
      <c r="AC38" s="195"/>
    </row>
    <row r="39" spans="1:29">
      <c r="A39" s="164"/>
      <c r="B39" s="210"/>
      <c r="C39" s="6599" t="s">
        <v>3869</v>
      </c>
      <c r="D39" s="1738"/>
      <c r="E39" s="1725" t="b">
        <v>1</v>
      </c>
      <c r="F39" s="1724">
        <v>0</v>
      </c>
      <c r="G39" s="1724">
        <v>0</v>
      </c>
      <c r="H39" s="1844"/>
      <c r="I39" s="1724">
        <v>0</v>
      </c>
      <c r="J39" s="1724">
        <v>0</v>
      </c>
      <c r="K39" s="1724">
        <v>0</v>
      </c>
      <c r="L39" s="1830">
        <f t="shared" si="2"/>
        <v>0</v>
      </c>
      <c r="M39" s="121"/>
      <c r="N39" s="6619"/>
      <c r="O39" s="1845"/>
      <c r="P39" s="1811">
        <v>0</v>
      </c>
      <c r="Q39" s="1404"/>
      <c r="R39" s="6581">
        <v>0</v>
      </c>
      <c r="S39" s="1724">
        <v>0</v>
      </c>
      <c r="T39" s="1724">
        <v>0</v>
      </c>
      <c r="U39" s="1724">
        <v>0</v>
      </c>
      <c r="V39" s="1831">
        <f t="shared" si="3"/>
        <v>0</v>
      </c>
      <c r="W39" s="1811">
        <v>0</v>
      </c>
      <c r="X39" s="1843"/>
      <c r="Y39" s="6414">
        <v>0</v>
      </c>
      <c r="Z39" s="712"/>
      <c r="AA39" s="6414"/>
      <c r="AB39" s="253"/>
      <c r="AC39" s="195"/>
    </row>
    <row r="40" spans="1:29">
      <c r="A40" s="164"/>
      <c r="B40" s="210"/>
      <c r="C40" s="6599" t="s">
        <v>3870</v>
      </c>
      <c r="D40" s="1738"/>
      <c r="E40" s="1725" t="b">
        <v>1</v>
      </c>
      <c r="F40" s="1724">
        <v>0</v>
      </c>
      <c r="G40" s="1724">
        <v>0</v>
      </c>
      <c r="H40" s="1844"/>
      <c r="I40" s="1724">
        <v>0</v>
      </c>
      <c r="J40" s="1724">
        <v>0</v>
      </c>
      <c r="K40" s="1724">
        <v>0</v>
      </c>
      <c r="L40" s="1830">
        <f t="shared" si="2"/>
        <v>0</v>
      </c>
      <c r="M40" s="121"/>
      <c r="N40" s="6619"/>
      <c r="O40" s="1845"/>
      <c r="P40" s="1811">
        <v>0</v>
      </c>
      <c r="Q40" s="1404"/>
      <c r="R40" s="6581">
        <v>0</v>
      </c>
      <c r="S40" s="1724">
        <v>0</v>
      </c>
      <c r="T40" s="1724">
        <v>0</v>
      </c>
      <c r="U40" s="1724">
        <v>0</v>
      </c>
      <c r="V40" s="1831">
        <f t="shared" si="3"/>
        <v>0</v>
      </c>
      <c r="W40" s="1811">
        <v>0</v>
      </c>
      <c r="X40" s="1843"/>
      <c r="Y40" s="6414">
        <v>0</v>
      </c>
      <c r="Z40" s="712"/>
      <c r="AA40" s="6414"/>
      <c r="AB40" s="253"/>
      <c r="AC40" s="195"/>
    </row>
    <row r="41" spans="1:29">
      <c r="A41" s="164"/>
      <c r="B41" s="210"/>
      <c r="C41" s="6599" t="s">
        <v>3871</v>
      </c>
      <c r="D41" s="1738"/>
      <c r="E41" s="1725" t="b">
        <v>1</v>
      </c>
      <c r="F41" s="1724">
        <v>0</v>
      </c>
      <c r="G41" s="1724">
        <v>0</v>
      </c>
      <c r="H41" s="1844"/>
      <c r="I41" s="1724">
        <v>0</v>
      </c>
      <c r="J41" s="1724">
        <v>0</v>
      </c>
      <c r="K41" s="1724">
        <v>0</v>
      </c>
      <c r="L41" s="1830">
        <f t="shared" si="2"/>
        <v>0</v>
      </c>
      <c r="M41" s="121"/>
      <c r="N41" s="6619"/>
      <c r="O41" s="1845"/>
      <c r="P41" s="1811">
        <v>0</v>
      </c>
      <c r="Q41" s="1404"/>
      <c r="R41" s="6581">
        <v>0</v>
      </c>
      <c r="S41" s="1724">
        <v>0</v>
      </c>
      <c r="T41" s="1724">
        <v>0</v>
      </c>
      <c r="U41" s="1724">
        <v>0</v>
      </c>
      <c r="V41" s="1831">
        <f t="shared" si="3"/>
        <v>0</v>
      </c>
      <c r="W41" s="1811">
        <v>0</v>
      </c>
      <c r="X41" s="1843"/>
      <c r="Y41" s="6414">
        <v>0</v>
      </c>
      <c r="Z41" s="712"/>
      <c r="AA41" s="6414"/>
      <c r="AB41" s="253"/>
      <c r="AC41" s="195"/>
    </row>
    <row r="42" spans="1:29">
      <c r="A42" s="164"/>
      <c r="B42" s="210"/>
      <c r="C42" s="6599" t="s">
        <v>3872</v>
      </c>
      <c r="D42" s="1738"/>
      <c r="E42" s="1725" t="b">
        <v>1</v>
      </c>
      <c r="F42" s="1724">
        <v>0</v>
      </c>
      <c r="G42" s="1724">
        <v>0</v>
      </c>
      <c r="H42" s="1844"/>
      <c r="I42" s="1724">
        <v>0</v>
      </c>
      <c r="J42" s="1724">
        <v>0</v>
      </c>
      <c r="K42" s="1724">
        <v>0</v>
      </c>
      <c r="L42" s="1830">
        <f t="shared" si="2"/>
        <v>0</v>
      </c>
      <c r="M42" s="121"/>
      <c r="N42" s="6619"/>
      <c r="O42" s="1845"/>
      <c r="P42" s="1811">
        <v>0</v>
      </c>
      <c r="Q42" s="1404"/>
      <c r="R42" s="6581">
        <v>0</v>
      </c>
      <c r="S42" s="1724">
        <v>0</v>
      </c>
      <c r="T42" s="1724">
        <v>0</v>
      </c>
      <c r="U42" s="1724">
        <v>0</v>
      </c>
      <c r="V42" s="1831">
        <f t="shared" si="3"/>
        <v>0</v>
      </c>
      <c r="W42" s="1811">
        <v>0</v>
      </c>
      <c r="X42" s="1843"/>
      <c r="Y42" s="6414">
        <v>0</v>
      </c>
      <c r="Z42" s="712"/>
      <c r="AA42" s="6414"/>
      <c r="AB42" s="253"/>
      <c r="AC42" s="195"/>
    </row>
    <row r="43" spans="1:29">
      <c r="A43" s="164"/>
      <c r="B43" s="210"/>
      <c r="C43" s="6599" t="s">
        <v>3873</v>
      </c>
      <c r="D43" s="1738"/>
      <c r="E43" s="1725" t="b">
        <v>1</v>
      </c>
      <c r="F43" s="1724">
        <v>0</v>
      </c>
      <c r="G43" s="1724">
        <v>0</v>
      </c>
      <c r="H43" s="1844"/>
      <c r="I43" s="1724">
        <v>0</v>
      </c>
      <c r="J43" s="1724">
        <v>0</v>
      </c>
      <c r="K43" s="1724">
        <v>0</v>
      </c>
      <c r="L43" s="1830">
        <f t="shared" si="2"/>
        <v>0</v>
      </c>
      <c r="M43" s="121"/>
      <c r="N43" s="6619"/>
      <c r="O43" s="1845"/>
      <c r="P43" s="1811">
        <v>0</v>
      </c>
      <c r="Q43" s="1404"/>
      <c r="R43" s="6581">
        <v>0</v>
      </c>
      <c r="S43" s="1724">
        <v>0</v>
      </c>
      <c r="T43" s="1724">
        <v>0</v>
      </c>
      <c r="U43" s="1724">
        <v>0</v>
      </c>
      <c r="V43" s="1831">
        <f t="shared" si="3"/>
        <v>0</v>
      </c>
      <c r="W43" s="1811">
        <v>0</v>
      </c>
      <c r="X43" s="1843"/>
      <c r="Y43" s="6414">
        <v>0</v>
      </c>
      <c r="Z43" s="712"/>
      <c r="AA43" s="6414"/>
      <c r="AB43" s="253"/>
      <c r="AC43" s="195"/>
    </row>
    <row r="44" spans="1:29">
      <c r="A44" s="164"/>
      <c r="B44" s="210"/>
      <c r="C44" s="6599" t="s">
        <v>3874</v>
      </c>
      <c r="D44" s="1738"/>
      <c r="E44" s="1725" t="b">
        <v>1</v>
      </c>
      <c r="F44" s="1724">
        <v>0</v>
      </c>
      <c r="G44" s="1724">
        <v>0</v>
      </c>
      <c r="H44" s="1844"/>
      <c r="I44" s="1724">
        <v>0</v>
      </c>
      <c r="J44" s="1724">
        <v>0</v>
      </c>
      <c r="K44" s="1724">
        <v>0</v>
      </c>
      <c r="L44" s="1830">
        <f t="shared" si="2"/>
        <v>0</v>
      </c>
      <c r="M44" s="121"/>
      <c r="N44" s="6619"/>
      <c r="O44" s="1845"/>
      <c r="P44" s="1811">
        <v>0</v>
      </c>
      <c r="Q44" s="1404"/>
      <c r="R44" s="6581">
        <v>0</v>
      </c>
      <c r="S44" s="1724">
        <v>0</v>
      </c>
      <c r="T44" s="1724">
        <v>0</v>
      </c>
      <c r="U44" s="1724">
        <v>0</v>
      </c>
      <c r="V44" s="1831">
        <f t="shared" si="3"/>
        <v>0</v>
      </c>
      <c r="W44" s="1811">
        <v>0</v>
      </c>
      <c r="X44" s="1843"/>
      <c r="Y44" s="6414">
        <v>0</v>
      </c>
      <c r="Z44" s="712"/>
      <c r="AA44" s="6414"/>
      <c r="AB44" s="253"/>
      <c r="AC44" s="195"/>
    </row>
    <row r="45" spans="1:29">
      <c r="A45" s="164"/>
      <c r="B45" s="210"/>
      <c r="C45" s="6599" t="s">
        <v>3875</v>
      </c>
      <c r="D45" s="1738"/>
      <c r="E45" s="1725" t="b">
        <v>1</v>
      </c>
      <c r="F45" s="1724">
        <v>0</v>
      </c>
      <c r="G45" s="1724">
        <v>0</v>
      </c>
      <c r="H45" s="1844"/>
      <c r="I45" s="1724">
        <v>0</v>
      </c>
      <c r="J45" s="1724">
        <v>0</v>
      </c>
      <c r="K45" s="1724">
        <v>0</v>
      </c>
      <c r="L45" s="1830">
        <f t="shared" si="2"/>
        <v>0</v>
      </c>
      <c r="M45" s="121"/>
      <c r="N45" s="6619"/>
      <c r="O45" s="1845"/>
      <c r="P45" s="1811">
        <v>0</v>
      </c>
      <c r="Q45" s="1404"/>
      <c r="R45" s="6581">
        <v>0</v>
      </c>
      <c r="S45" s="1724">
        <v>0</v>
      </c>
      <c r="T45" s="1724">
        <v>0</v>
      </c>
      <c r="U45" s="1724">
        <v>0</v>
      </c>
      <c r="V45" s="1831">
        <f t="shared" si="3"/>
        <v>0</v>
      </c>
      <c r="W45" s="1811">
        <v>0</v>
      </c>
      <c r="X45" s="1843"/>
      <c r="Y45" s="6414">
        <v>0</v>
      </c>
      <c r="Z45" s="712"/>
      <c r="AA45" s="6414"/>
      <c r="AB45" s="253"/>
      <c r="AC45" s="195"/>
    </row>
    <row r="46" spans="1:29">
      <c r="A46" s="164"/>
      <c r="B46" s="210"/>
      <c r="C46" s="6599" t="s">
        <v>3876</v>
      </c>
      <c r="D46" s="1738"/>
      <c r="E46" s="1725" t="b">
        <v>1</v>
      </c>
      <c r="F46" s="1724">
        <v>0</v>
      </c>
      <c r="G46" s="1724">
        <v>0</v>
      </c>
      <c r="H46" s="1844"/>
      <c r="I46" s="1724">
        <v>0</v>
      </c>
      <c r="J46" s="1724">
        <v>0</v>
      </c>
      <c r="K46" s="1724">
        <v>0</v>
      </c>
      <c r="L46" s="1830">
        <f t="shared" si="2"/>
        <v>0</v>
      </c>
      <c r="M46" s="121"/>
      <c r="N46" s="6619"/>
      <c r="O46" s="1845"/>
      <c r="P46" s="1811">
        <v>0</v>
      </c>
      <c r="Q46" s="1404"/>
      <c r="R46" s="6581">
        <v>0</v>
      </c>
      <c r="S46" s="1724">
        <v>0</v>
      </c>
      <c r="T46" s="1724">
        <v>0</v>
      </c>
      <c r="U46" s="1724">
        <v>0</v>
      </c>
      <c r="V46" s="1831">
        <f t="shared" si="3"/>
        <v>0</v>
      </c>
      <c r="W46" s="1811">
        <v>0</v>
      </c>
      <c r="X46" s="1843"/>
      <c r="Y46" s="6414">
        <v>0</v>
      </c>
      <c r="Z46" s="712"/>
      <c r="AA46" s="6414"/>
      <c r="AB46" s="253"/>
      <c r="AC46" s="195"/>
    </row>
    <row r="47" spans="1:29">
      <c r="A47" s="164"/>
      <c r="B47" s="210"/>
      <c r="C47" s="6599" t="s">
        <v>3877</v>
      </c>
      <c r="D47" s="1738"/>
      <c r="E47" s="1725" t="b">
        <v>1</v>
      </c>
      <c r="F47" s="1724">
        <v>0</v>
      </c>
      <c r="G47" s="1724">
        <v>0</v>
      </c>
      <c r="H47" s="1844"/>
      <c r="I47" s="1724">
        <v>0</v>
      </c>
      <c r="J47" s="1724">
        <v>0</v>
      </c>
      <c r="K47" s="1724">
        <v>0</v>
      </c>
      <c r="L47" s="1830">
        <f t="shared" si="2"/>
        <v>0</v>
      </c>
      <c r="M47" s="121"/>
      <c r="N47" s="6619"/>
      <c r="O47" s="1845"/>
      <c r="P47" s="1811">
        <v>0</v>
      </c>
      <c r="Q47" s="1404"/>
      <c r="R47" s="6581">
        <v>0</v>
      </c>
      <c r="S47" s="1724">
        <v>0</v>
      </c>
      <c r="T47" s="1724">
        <v>0</v>
      </c>
      <c r="U47" s="1724">
        <v>0</v>
      </c>
      <c r="V47" s="1831">
        <f t="shared" si="3"/>
        <v>0</v>
      </c>
      <c r="W47" s="1811">
        <v>0</v>
      </c>
      <c r="X47" s="1843"/>
      <c r="Y47" s="6414">
        <v>0</v>
      </c>
      <c r="Z47" s="712"/>
      <c r="AA47" s="6414"/>
      <c r="AB47" s="253"/>
      <c r="AC47" s="195"/>
    </row>
    <row r="48" spans="1:29">
      <c r="A48" s="164"/>
      <c r="B48" s="210"/>
      <c r="C48" s="6599" t="s">
        <v>3878</v>
      </c>
      <c r="D48" s="1738"/>
      <c r="E48" s="1725" t="b">
        <v>1</v>
      </c>
      <c r="F48" s="1724">
        <v>0</v>
      </c>
      <c r="G48" s="1724">
        <v>0</v>
      </c>
      <c r="H48" s="1844"/>
      <c r="I48" s="1724">
        <v>0</v>
      </c>
      <c r="J48" s="1724">
        <v>0</v>
      </c>
      <c r="K48" s="1724">
        <v>0</v>
      </c>
      <c r="L48" s="1830">
        <f t="shared" si="2"/>
        <v>0</v>
      </c>
      <c r="M48" s="121"/>
      <c r="N48" s="6619"/>
      <c r="O48" s="1845"/>
      <c r="P48" s="1811">
        <v>0</v>
      </c>
      <c r="Q48" s="1404"/>
      <c r="R48" s="6581">
        <v>0</v>
      </c>
      <c r="S48" s="1724">
        <v>0</v>
      </c>
      <c r="T48" s="1724">
        <v>0</v>
      </c>
      <c r="U48" s="1724">
        <v>0</v>
      </c>
      <c r="V48" s="1831">
        <f t="shared" si="3"/>
        <v>0</v>
      </c>
      <c r="W48" s="1811">
        <v>0</v>
      </c>
      <c r="X48" s="1843"/>
      <c r="Y48" s="6414">
        <v>0</v>
      </c>
      <c r="Z48" s="712"/>
      <c r="AA48" s="6414"/>
      <c r="AB48" s="253"/>
      <c r="AC48" s="195"/>
    </row>
    <row r="49" spans="1:29">
      <c r="A49" s="164"/>
      <c r="B49" s="210"/>
      <c r="C49" s="6599"/>
      <c r="D49" s="1738"/>
      <c r="E49" s="1725"/>
      <c r="F49" s="1724"/>
      <c r="G49" s="1724"/>
      <c r="H49" s="1746"/>
      <c r="I49" s="1724"/>
      <c r="J49" s="1724"/>
      <c r="K49" s="1724"/>
      <c r="L49" s="1836"/>
      <c r="M49" s="121"/>
      <c r="N49" s="6581"/>
      <c r="O49" s="1724"/>
      <c r="P49" s="1811"/>
      <c r="Q49" s="1404"/>
      <c r="R49" s="6581"/>
      <c r="S49" s="1724"/>
      <c r="T49" s="1724"/>
      <c r="U49" s="1724"/>
      <c r="V49" s="1837"/>
      <c r="W49" s="1811"/>
      <c r="X49" s="1843"/>
      <c r="Y49" s="6414"/>
      <c r="Z49" s="712"/>
      <c r="AA49" s="6414"/>
      <c r="AB49" s="253"/>
      <c r="AC49" s="195"/>
    </row>
    <row r="50" spans="1:29">
      <c r="A50" s="164"/>
      <c r="B50" s="210"/>
      <c r="C50" s="6618" t="s">
        <v>3879</v>
      </c>
      <c r="D50" s="1738"/>
      <c r="E50" s="1725"/>
      <c r="F50" s="1724"/>
      <c r="G50" s="1724"/>
      <c r="H50" s="1746"/>
      <c r="I50" s="1724"/>
      <c r="J50" s="1724"/>
      <c r="K50" s="1724"/>
      <c r="L50" s="1836"/>
      <c r="M50" s="121"/>
      <c r="N50" s="6581"/>
      <c r="O50" s="1724"/>
      <c r="P50" s="1811"/>
      <c r="Q50" s="1404"/>
      <c r="R50" s="6581"/>
      <c r="S50" s="1724"/>
      <c r="T50" s="1724"/>
      <c r="U50" s="1724"/>
      <c r="V50" s="1837"/>
      <c r="W50" s="1811"/>
      <c r="X50" s="1843"/>
      <c r="Y50" s="6414"/>
      <c r="Z50" s="712"/>
      <c r="AA50" s="6414"/>
      <c r="AB50" s="253"/>
      <c r="AC50" s="195"/>
    </row>
    <row r="51" spans="1:29">
      <c r="A51" s="164"/>
      <c r="B51" s="210"/>
      <c r="C51" s="6599" t="s">
        <v>3880</v>
      </c>
      <c r="D51" s="1738"/>
      <c r="E51" s="1725" t="b">
        <v>1</v>
      </c>
      <c r="F51" s="1724">
        <v>0</v>
      </c>
      <c r="G51" s="1724">
        <v>0</v>
      </c>
      <c r="H51" s="1844"/>
      <c r="I51" s="1724">
        <v>0</v>
      </c>
      <c r="J51" s="1724">
        <v>0</v>
      </c>
      <c r="K51" s="1724">
        <v>0</v>
      </c>
      <c r="L51" s="1830">
        <f>I51+J51-K51</f>
        <v>0</v>
      </c>
      <c r="M51" s="121"/>
      <c r="N51" s="6619"/>
      <c r="O51" s="1845"/>
      <c r="P51" s="1811">
        <v>0</v>
      </c>
      <c r="Q51" s="1404"/>
      <c r="R51" s="6581">
        <v>0</v>
      </c>
      <c r="S51" s="1724">
        <v>0</v>
      </c>
      <c r="T51" s="1724">
        <v>0</v>
      </c>
      <c r="U51" s="1724">
        <v>0</v>
      </c>
      <c r="V51" s="1831">
        <f>S51+T51-U51</f>
        <v>0</v>
      </c>
      <c r="W51" s="1811">
        <v>0</v>
      </c>
      <c r="X51" s="1843"/>
      <c r="Y51" s="6414">
        <v>0</v>
      </c>
      <c r="Z51" s="712"/>
      <c r="AA51" s="6414"/>
      <c r="AB51" s="253"/>
      <c r="AC51" s="195"/>
    </row>
    <row r="52" spans="1:29">
      <c r="A52" s="164"/>
      <c r="B52" s="210"/>
      <c r="C52" s="6599" t="s">
        <v>3881</v>
      </c>
      <c r="D52" s="1738"/>
      <c r="E52" s="1725" t="b">
        <v>1</v>
      </c>
      <c r="F52" s="1724">
        <v>0</v>
      </c>
      <c r="G52" s="1724">
        <v>0</v>
      </c>
      <c r="H52" s="1844"/>
      <c r="I52" s="1724">
        <v>0</v>
      </c>
      <c r="J52" s="1724">
        <v>0</v>
      </c>
      <c r="K52" s="1724">
        <v>0</v>
      </c>
      <c r="L52" s="1830">
        <f t="shared" ref="L52:L70" si="4">I52+J52-K52</f>
        <v>0</v>
      </c>
      <c r="M52" s="121"/>
      <c r="N52" s="6619"/>
      <c r="O52" s="1845"/>
      <c r="P52" s="1811">
        <v>0</v>
      </c>
      <c r="Q52" s="1404"/>
      <c r="R52" s="6581">
        <v>0</v>
      </c>
      <c r="S52" s="1724">
        <v>0</v>
      </c>
      <c r="T52" s="1724">
        <v>0</v>
      </c>
      <c r="U52" s="1724">
        <v>0</v>
      </c>
      <c r="V52" s="1831">
        <f t="shared" ref="V52:V70" si="5">S52+T52-U52</f>
        <v>0</v>
      </c>
      <c r="W52" s="1811">
        <v>0</v>
      </c>
      <c r="X52" s="1843"/>
      <c r="Y52" s="6414">
        <v>0</v>
      </c>
      <c r="Z52" s="712"/>
      <c r="AA52" s="6414"/>
      <c r="AB52" s="253"/>
      <c r="AC52" s="195"/>
    </row>
    <row r="53" spans="1:29">
      <c r="A53" s="164"/>
      <c r="B53" s="210"/>
      <c r="C53" s="6599" t="s">
        <v>3882</v>
      </c>
      <c r="D53" s="1738"/>
      <c r="E53" s="1725" t="b">
        <v>1</v>
      </c>
      <c r="F53" s="1724">
        <v>0</v>
      </c>
      <c r="G53" s="1724">
        <v>0</v>
      </c>
      <c r="H53" s="1844"/>
      <c r="I53" s="1724">
        <v>0</v>
      </c>
      <c r="J53" s="1724">
        <v>0</v>
      </c>
      <c r="K53" s="1724">
        <v>0</v>
      </c>
      <c r="L53" s="1830">
        <f t="shared" si="4"/>
        <v>0</v>
      </c>
      <c r="M53" s="121"/>
      <c r="N53" s="6619"/>
      <c r="O53" s="1845"/>
      <c r="P53" s="1811">
        <v>0</v>
      </c>
      <c r="Q53" s="1404"/>
      <c r="R53" s="6581">
        <v>0</v>
      </c>
      <c r="S53" s="1724">
        <v>0</v>
      </c>
      <c r="T53" s="1724">
        <v>0</v>
      </c>
      <c r="U53" s="1724">
        <v>0</v>
      </c>
      <c r="V53" s="1831">
        <f t="shared" si="5"/>
        <v>0</v>
      </c>
      <c r="W53" s="1811">
        <v>0</v>
      </c>
      <c r="X53" s="1843"/>
      <c r="Y53" s="6414">
        <v>0</v>
      </c>
      <c r="Z53" s="712"/>
      <c r="AA53" s="6414"/>
      <c r="AB53" s="253"/>
      <c r="AC53" s="195"/>
    </row>
    <row r="54" spans="1:29">
      <c r="A54" s="164"/>
      <c r="B54" s="210"/>
      <c r="C54" s="6599" t="s">
        <v>3883</v>
      </c>
      <c r="D54" s="1738"/>
      <c r="E54" s="1725" t="b">
        <v>1</v>
      </c>
      <c r="F54" s="1724">
        <v>0</v>
      </c>
      <c r="G54" s="1724">
        <v>0</v>
      </c>
      <c r="H54" s="1844"/>
      <c r="I54" s="1724">
        <v>0</v>
      </c>
      <c r="J54" s="1724">
        <v>0</v>
      </c>
      <c r="K54" s="1724">
        <v>0</v>
      </c>
      <c r="L54" s="1830">
        <f t="shared" si="4"/>
        <v>0</v>
      </c>
      <c r="M54" s="121"/>
      <c r="N54" s="6619"/>
      <c r="O54" s="1845"/>
      <c r="P54" s="1811">
        <v>0</v>
      </c>
      <c r="Q54" s="1404"/>
      <c r="R54" s="6581">
        <v>0</v>
      </c>
      <c r="S54" s="1724">
        <v>0</v>
      </c>
      <c r="T54" s="1724">
        <v>0</v>
      </c>
      <c r="U54" s="1724">
        <v>0</v>
      </c>
      <c r="V54" s="1831">
        <f t="shared" si="5"/>
        <v>0</v>
      </c>
      <c r="W54" s="1811">
        <v>0</v>
      </c>
      <c r="X54" s="1843"/>
      <c r="Y54" s="6414">
        <v>0</v>
      </c>
      <c r="Z54" s="712"/>
      <c r="AA54" s="6414"/>
      <c r="AB54" s="253"/>
      <c r="AC54" s="195"/>
    </row>
    <row r="55" spans="1:29">
      <c r="A55" s="164"/>
      <c r="B55" s="210"/>
      <c r="C55" s="6599" t="s">
        <v>3884</v>
      </c>
      <c r="D55" s="1738"/>
      <c r="E55" s="1725" t="b">
        <v>1</v>
      </c>
      <c r="F55" s="1724">
        <v>0</v>
      </c>
      <c r="G55" s="1724">
        <v>0</v>
      </c>
      <c r="H55" s="1844"/>
      <c r="I55" s="1724">
        <v>0</v>
      </c>
      <c r="J55" s="1724">
        <v>0</v>
      </c>
      <c r="K55" s="1724">
        <v>0</v>
      </c>
      <c r="L55" s="1830">
        <f t="shared" si="4"/>
        <v>0</v>
      </c>
      <c r="M55" s="121"/>
      <c r="N55" s="6619"/>
      <c r="O55" s="1845"/>
      <c r="P55" s="1811">
        <v>0</v>
      </c>
      <c r="Q55" s="1404"/>
      <c r="R55" s="6581">
        <v>0</v>
      </c>
      <c r="S55" s="1724">
        <v>0</v>
      </c>
      <c r="T55" s="1724">
        <v>0</v>
      </c>
      <c r="U55" s="1724">
        <v>0</v>
      </c>
      <c r="V55" s="1831">
        <f t="shared" si="5"/>
        <v>0</v>
      </c>
      <c r="W55" s="1811">
        <v>0</v>
      </c>
      <c r="X55" s="1843"/>
      <c r="Y55" s="6414">
        <v>0</v>
      </c>
      <c r="Z55" s="712"/>
      <c r="AA55" s="6414"/>
      <c r="AB55" s="253"/>
      <c r="AC55" s="195"/>
    </row>
    <row r="56" spans="1:29">
      <c r="A56" s="164"/>
      <c r="B56" s="210"/>
      <c r="C56" s="6599" t="s">
        <v>3885</v>
      </c>
      <c r="D56" s="1738"/>
      <c r="E56" s="1725" t="b">
        <v>1</v>
      </c>
      <c r="F56" s="1724">
        <v>0</v>
      </c>
      <c r="G56" s="1724">
        <v>0</v>
      </c>
      <c r="H56" s="1844"/>
      <c r="I56" s="1724">
        <v>0</v>
      </c>
      <c r="J56" s="1724">
        <v>0</v>
      </c>
      <c r="K56" s="1724">
        <v>0</v>
      </c>
      <c r="L56" s="1830">
        <f t="shared" si="4"/>
        <v>0</v>
      </c>
      <c r="M56" s="121"/>
      <c r="N56" s="6619"/>
      <c r="O56" s="1845"/>
      <c r="P56" s="1811">
        <v>0</v>
      </c>
      <c r="Q56" s="1404"/>
      <c r="R56" s="6581">
        <v>0</v>
      </c>
      <c r="S56" s="1724">
        <v>0</v>
      </c>
      <c r="T56" s="1724">
        <v>0</v>
      </c>
      <c r="U56" s="1724">
        <v>0</v>
      </c>
      <c r="V56" s="1831">
        <f t="shared" si="5"/>
        <v>0</v>
      </c>
      <c r="W56" s="1811">
        <v>0</v>
      </c>
      <c r="X56" s="1843"/>
      <c r="Y56" s="6414">
        <v>0</v>
      </c>
      <c r="Z56" s="712"/>
      <c r="AA56" s="6414"/>
      <c r="AB56" s="253"/>
      <c r="AC56" s="195"/>
    </row>
    <row r="57" spans="1:29">
      <c r="A57" s="164"/>
      <c r="B57" s="210"/>
      <c r="C57" s="6599" t="s">
        <v>3886</v>
      </c>
      <c r="D57" s="1738"/>
      <c r="E57" s="1725" t="b">
        <v>1</v>
      </c>
      <c r="F57" s="1724">
        <v>0</v>
      </c>
      <c r="G57" s="1724">
        <v>0</v>
      </c>
      <c r="H57" s="1844"/>
      <c r="I57" s="1724">
        <v>0</v>
      </c>
      <c r="J57" s="1724">
        <v>0</v>
      </c>
      <c r="K57" s="1724">
        <v>0</v>
      </c>
      <c r="L57" s="1830">
        <f t="shared" si="4"/>
        <v>0</v>
      </c>
      <c r="M57" s="121"/>
      <c r="N57" s="6619"/>
      <c r="O57" s="1845"/>
      <c r="P57" s="1811">
        <v>0</v>
      </c>
      <c r="Q57" s="1404"/>
      <c r="R57" s="6581">
        <v>0</v>
      </c>
      <c r="S57" s="1724">
        <v>0</v>
      </c>
      <c r="T57" s="1724">
        <v>0</v>
      </c>
      <c r="U57" s="1724">
        <v>0</v>
      </c>
      <c r="V57" s="1831">
        <f t="shared" si="5"/>
        <v>0</v>
      </c>
      <c r="W57" s="1811">
        <v>0</v>
      </c>
      <c r="X57" s="1843"/>
      <c r="Y57" s="6414">
        <v>0</v>
      </c>
      <c r="Z57" s="712"/>
      <c r="AA57" s="6414"/>
      <c r="AB57" s="253"/>
      <c r="AC57" s="195"/>
    </row>
    <row r="58" spans="1:29">
      <c r="A58" s="164"/>
      <c r="B58" s="210"/>
      <c r="C58" s="6599" t="s">
        <v>3887</v>
      </c>
      <c r="D58" s="1738"/>
      <c r="E58" s="1725" t="b">
        <v>1</v>
      </c>
      <c r="F58" s="1724">
        <v>0</v>
      </c>
      <c r="G58" s="1724">
        <v>0</v>
      </c>
      <c r="H58" s="1844"/>
      <c r="I58" s="1724">
        <v>0</v>
      </c>
      <c r="J58" s="1724">
        <v>0</v>
      </c>
      <c r="K58" s="1724">
        <v>0</v>
      </c>
      <c r="L58" s="1830">
        <f t="shared" si="4"/>
        <v>0</v>
      </c>
      <c r="M58" s="121"/>
      <c r="N58" s="6619"/>
      <c r="O58" s="1845"/>
      <c r="P58" s="1811">
        <v>0</v>
      </c>
      <c r="Q58" s="1404"/>
      <c r="R58" s="6581">
        <v>0</v>
      </c>
      <c r="S58" s="1724">
        <v>0</v>
      </c>
      <c r="T58" s="1724">
        <v>0</v>
      </c>
      <c r="U58" s="1724">
        <v>0</v>
      </c>
      <c r="V58" s="1831">
        <f t="shared" si="5"/>
        <v>0</v>
      </c>
      <c r="W58" s="1811">
        <v>0</v>
      </c>
      <c r="X58" s="1843"/>
      <c r="Y58" s="6414">
        <v>0</v>
      </c>
      <c r="Z58" s="712"/>
      <c r="AA58" s="6414"/>
      <c r="AB58" s="253"/>
      <c r="AC58" s="195"/>
    </row>
    <row r="59" spans="1:29">
      <c r="A59" s="164"/>
      <c r="B59" s="210"/>
      <c r="C59" s="6599" t="s">
        <v>3888</v>
      </c>
      <c r="D59" s="1738"/>
      <c r="E59" s="1725" t="b">
        <v>1</v>
      </c>
      <c r="F59" s="1724">
        <v>0</v>
      </c>
      <c r="G59" s="1724">
        <v>0</v>
      </c>
      <c r="H59" s="1844"/>
      <c r="I59" s="1724">
        <v>0</v>
      </c>
      <c r="J59" s="1724">
        <v>0</v>
      </c>
      <c r="K59" s="1724">
        <v>0</v>
      </c>
      <c r="L59" s="1830">
        <f t="shared" si="4"/>
        <v>0</v>
      </c>
      <c r="M59" s="121"/>
      <c r="N59" s="6619"/>
      <c r="O59" s="1845"/>
      <c r="P59" s="1811">
        <v>0</v>
      </c>
      <c r="Q59" s="1404"/>
      <c r="R59" s="6581">
        <v>0</v>
      </c>
      <c r="S59" s="1724">
        <v>0</v>
      </c>
      <c r="T59" s="1724">
        <v>0</v>
      </c>
      <c r="U59" s="1724">
        <v>0</v>
      </c>
      <c r="V59" s="1831">
        <f t="shared" si="5"/>
        <v>0</v>
      </c>
      <c r="W59" s="1811">
        <v>0</v>
      </c>
      <c r="X59" s="1843"/>
      <c r="Y59" s="6414">
        <v>0</v>
      </c>
      <c r="Z59" s="712"/>
      <c r="AA59" s="6414"/>
      <c r="AB59" s="253"/>
      <c r="AC59" s="195"/>
    </row>
    <row r="60" spans="1:29">
      <c r="A60" s="164"/>
      <c r="B60" s="210"/>
      <c r="C60" s="6599" t="s">
        <v>3889</v>
      </c>
      <c r="D60" s="1738"/>
      <c r="E60" s="1725" t="b">
        <v>1</v>
      </c>
      <c r="F60" s="1724">
        <v>0</v>
      </c>
      <c r="G60" s="1724">
        <v>0</v>
      </c>
      <c r="H60" s="1844"/>
      <c r="I60" s="1724">
        <v>0</v>
      </c>
      <c r="J60" s="1724">
        <v>0</v>
      </c>
      <c r="K60" s="1724">
        <v>0</v>
      </c>
      <c r="L60" s="1830">
        <f t="shared" si="4"/>
        <v>0</v>
      </c>
      <c r="M60" s="121"/>
      <c r="N60" s="6619"/>
      <c r="O60" s="1845"/>
      <c r="P60" s="1811">
        <v>0</v>
      </c>
      <c r="Q60" s="1404"/>
      <c r="R60" s="6581">
        <v>0</v>
      </c>
      <c r="S60" s="1724">
        <v>0</v>
      </c>
      <c r="T60" s="1724">
        <v>0</v>
      </c>
      <c r="U60" s="1724">
        <v>0</v>
      </c>
      <c r="V60" s="1831">
        <f t="shared" si="5"/>
        <v>0</v>
      </c>
      <c r="W60" s="1811">
        <v>0</v>
      </c>
      <c r="X60" s="1843"/>
      <c r="Y60" s="6414">
        <v>0</v>
      </c>
      <c r="Z60" s="712"/>
      <c r="AA60" s="6414"/>
      <c r="AB60" s="253"/>
      <c r="AC60" s="195"/>
    </row>
    <row r="61" spans="1:29">
      <c r="A61" s="164"/>
      <c r="B61" s="210"/>
      <c r="C61" s="6599" t="s">
        <v>3890</v>
      </c>
      <c r="D61" s="1738"/>
      <c r="E61" s="1725" t="b">
        <v>1</v>
      </c>
      <c r="F61" s="1724">
        <v>0</v>
      </c>
      <c r="G61" s="1724">
        <v>0</v>
      </c>
      <c r="H61" s="1844"/>
      <c r="I61" s="1724">
        <v>0</v>
      </c>
      <c r="J61" s="1724">
        <v>0</v>
      </c>
      <c r="K61" s="1724">
        <v>0</v>
      </c>
      <c r="L61" s="1830">
        <f t="shared" si="4"/>
        <v>0</v>
      </c>
      <c r="M61" s="121"/>
      <c r="N61" s="6619"/>
      <c r="O61" s="1845"/>
      <c r="P61" s="1811">
        <v>0</v>
      </c>
      <c r="Q61" s="1404"/>
      <c r="R61" s="6581">
        <v>0</v>
      </c>
      <c r="S61" s="1724">
        <v>0</v>
      </c>
      <c r="T61" s="1724">
        <v>0</v>
      </c>
      <c r="U61" s="1724">
        <v>0</v>
      </c>
      <c r="V61" s="1831">
        <f t="shared" si="5"/>
        <v>0</v>
      </c>
      <c r="W61" s="1811">
        <v>0</v>
      </c>
      <c r="X61" s="1843"/>
      <c r="Y61" s="6414">
        <v>0</v>
      </c>
      <c r="Z61" s="712"/>
      <c r="AA61" s="6414"/>
      <c r="AB61" s="253"/>
      <c r="AC61" s="195"/>
    </row>
    <row r="62" spans="1:29">
      <c r="A62" s="164"/>
      <c r="B62" s="210"/>
      <c r="C62" s="6599" t="s">
        <v>3891</v>
      </c>
      <c r="D62" s="1738"/>
      <c r="E62" s="1725" t="b">
        <v>1</v>
      </c>
      <c r="F62" s="1724">
        <v>0</v>
      </c>
      <c r="G62" s="1724">
        <v>0</v>
      </c>
      <c r="H62" s="1844"/>
      <c r="I62" s="1724">
        <v>0</v>
      </c>
      <c r="J62" s="1724">
        <v>0</v>
      </c>
      <c r="K62" s="1724">
        <v>0</v>
      </c>
      <c r="L62" s="1830">
        <f t="shared" si="4"/>
        <v>0</v>
      </c>
      <c r="M62" s="121"/>
      <c r="N62" s="6619"/>
      <c r="O62" s="1845"/>
      <c r="P62" s="1811">
        <v>0</v>
      </c>
      <c r="Q62" s="1404"/>
      <c r="R62" s="6581">
        <v>0</v>
      </c>
      <c r="S62" s="1724">
        <v>0</v>
      </c>
      <c r="T62" s="1724">
        <v>0</v>
      </c>
      <c r="U62" s="1724">
        <v>0</v>
      </c>
      <c r="V62" s="1831">
        <f t="shared" si="5"/>
        <v>0</v>
      </c>
      <c r="W62" s="1811">
        <v>0</v>
      </c>
      <c r="X62" s="1843"/>
      <c r="Y62" s="6414">
        <v>0</v>
      </c>
      <c r="Z62" s="712"/>
      <c r="AA62" s="6414"/>
      <c r="AB62" s="253"/>
      <c r="AC62" s="195"/>
    </row>
    <row r="63" spans="1:29">
      <c r="A63" s="164"/>
      <c r="B63" s="210"/>
      <c r="C63" s="6599" t="s">
        <v>3892</v>
      </c>
      <c r="D63" s="1738"/>
      <c r="E63" s="1725" t="b">
        <v>1</v>
      </c>
      <c r="F63" s="1724">
        <v>0</v>
      </c>
      <c r="G63" s="1724">
        <v>0</v>
      </c>
      <c r="H63" s="1844"/>
      <c r="I63" s="1724">
        <v>0</v>
      </c>
      <c r="J63" s="1724">
        <v>0</v>
      </c>
      <c r="K63" s="1724">
        <v>0</v>
      </c>
      <c r="L63" s="1830">
        <f t="shared" si="4"/>
        <v>0</v>
      </c>
      <c r="M63" s="121"/>
      <c r="N63" s="6619"/>
      <c r="O63" s="1845"/>
      <c r="P63" s="1811">
        <v>0</v>
      </c>
      <c r="Q63" s="1404"/>
      <c r="R63" s="6581">
        <v>0</v>
      </c>
      <c r="S63" s="1724">
        <v>0</v>
      </c>
      <c r="T63" s="1724">
        <v>0</v>
      </c>
      <c r="U63" s="1724">
        <v>0</v>
      </c>
      <c r="V63" s="1831">
        <f t="shared" si="5"/>
        <v>0</v>
      </c>
      <c r="W63" s="1811">
        <v>0</v>
      </c>
      <c r="X63" s="1843"/>
      <c r="Y63" s="6414">
        <v>0</v>
      </c>
      <c r="Z63" s="712"/>
      <c r="AA63" s="6414"/>
      <c r="AB63" s="253"/>
      <c r="AC63" s="195"/>
    </row>
    <row r="64" spans="1:29">
      <c r="A64" s="164"/>
      <c r="B64" s="210"/>
      <c r="C64" s="6599" t="s">
        <v>3893</v>
      </c>
      <c r="D64" s="1738"/>
      <c r="E64" s="1725" t="b">
        <v>1</v>
      </c>
      <c r="F64" s="1724">
        <v>0</v>
      </c>
      <c r="G64" s="1724">
        <v>0</v>
      </c>
      <c r="H64" s="1844"/>
      <c r="I64" s="1724">
        <v>0</v>
      </c>
      <c r="J64" s="1724">
        <v>0</v>
      </c>
      <c r="K64" s="1724">
        <v>0</v>
      </c>
      <c r="L64" s="1830">
        <f t="shared" si="4"/>
        <v>0</v>
      </c>
      <c r="M64" s="121"/>
      <c r="N64" s="6619"/>
      <c r="O64" s="1845"/>
      <c r="P64" s="1811">
        <v>0</v>
      </c>
      <c r="Q64" s="1404"/>
      <c r="R64" s="6581">
        <v>0</v>
      </c>
      <c r="S64" s="1724">
        <v>0</v>
      </c>
      <c r="T64" s="1724">
        <v>0</v>
      </c>
      <c r="U64" s="1724">
        <v>0</v>
      </c>
      <c r="V64" s="1831">
        <f t="shared" si="5"/>
        <v>0</v>
      </c>
      <c r="W64" s="1811">
        <v>0</v>
      </c>
      <c r="X64" s="1843"/>
      <c r="Y64" s="6414">
        <v>0</v>
      </c>
      <c r="Z64" s="712"/>
      <c r="AA64" s="6414"/>
      <c r="AB64" s="253"/>
      <c r="AC64" s="195"/>
    </row>
    <row r="65" spans="1:29">
      <c r="A65" s="164"/>
      <c r="B65" s="210"/>
      <c r="C65" s="6599" t="s">
        <v>3894</v>
      </c>
      <c r="D65" s="1738"/>
      <c r="E65" s="1725" t="b">
        <v>1</v>
      </c>
      <c r="F65" s="1724">
        <v>0</v>
      </c>
      <c r="G65" s="1724">
        <v>0</v>
      </c>
      <c r="H65" s="1844"/>
      <c r="I65" s="1724">
        <v>0</v>
      </c>
      <c r="J65" s="1724">
        <v>0</v>
      </c>
      <c r="K65" s="1724">
        <v>0</v>
      </c>
      <c r="L65" s="1830">
        <f t="shared" si="4"/>
        <v>0</v>
      </c>
      <c r="M65" s="121"/>
      <c r="N65" s="6619"/>
      <c r="O65" s="1845"/>
      <c r="P65" s="1811">
        <v>0</v>
      </c>
      <c r="Q65" s="1404"/>
      <c r="R65" s="6581">
        <v>0</v>
      </c>
      <c r="S65" s="1724">
        <v>0</v>
      </c>
      <c r="T65" s="1724">
        <v>0</v>
      </c>
      <c r="U65" s="1724">
        <v>0</v>
      </c>
      <c r="V65" s="1831">
        <f t="shared" si="5"/>
        <v>0</v>
      </c>
      <c r="W65" s="1811">
        <v>0</v>
      </c>
      <c r="X65" s="1843"/>
      <c r="Y65" s="6414">
        <v>0</v>
      </c>
      <c r="Z65" s="712"/>
      <c r="AA65" s="6414"/>
      <c r="AB65" s="253"/>
      <c r="AC65" s="195"/>
    </row>
    <row r="66" spans="1:29">
      <c r="A66" s="164"/>
      <c r="B66" s="210"/>
      <c r="C66" s="6599" t="s">
        <v>3895</v>
      </c>
      <c r="D66" s="1738"/>
      <c r="E66" s="1725" t="b">
        <v>1</v>
      </c>
      <c r="F66" s="1724">
        <v>0</v>
      </c>
      <c r="G66" s="1724">
        <v>0</v>
      </c>
      <c r="H66" s="1844"/>
      <c r="I66" s="1724">
        <v>0</v>
      </c>
      <c r="J66" s="1724">
        <v>0</v>
      </c>
      <c r="K66" s="1724">
        <v>0</v>
      </c>
      <c r="L66" s="1830">
        <f t="shared" si="4"/>
        <v>0</v>
      </c>
      <c r="M66" s="121"/>
      <c r="N66" s="6619"/>
      <c r="O66" s="1845"/>
      <c r="P66" s="1811">
        <v>0</v>
      </c>
      <c r="Q66" s="1404"/>
      <c r="R66" s="6581">
        <v>0</v>
      </c>
      <c r="S66" s="1724">
        <v>0</v>
      </c>
      <c r="T66" s="1724">
        <v>0</v>
      </c>
      <c r="U66" s="1724">
        <v>0</v>
      </c>
      <c r="V66" s="1831">
        <f t="shared" si="5"/>
        <v>0</v>
      </c>
      <c r="W66" s="1811">
        <v>0</v>
      </c>
      <c r="X66" s="1843"/>
      <c r="Y66" s="6414">
        <v>0</v>
      </c>
      <c r="Z66" s="712"/>
      <c r="AA66" s="6414"/>
      <c r="AB66" s="253"/>
      <c r="AC66" s="195"/>
    </row>
    <row r="67" spans="1:29">
      <c r="A67" s="164"/>
      <c r="B67" s="210"/>
      <c r="C67" s="6599" t="s">
        <v>3896</v>
      </c>
      <c r="D67" s="1738"/>
      <c r="E67" s="1725" t="b">
        <v>1</v>
      </c>
      <c r="F67" s="1724">
        <v>0</v>
      </c>
      <c r="G67" s="1724">
        <v>0</v>
      </c>
      <c r="H67" s="1844"/>
      <c r="I67" s="1724">
        <v>0</v>
      </c>
      <c r="J67" s="1724">
        <v>0</v>
      </c>
      <c r="K67" s="1724">
        <v>0</v>
      </c>
      <c r="L67" s="1830">
        <f t="shared" si="4"/>
        <v>0</v>
      </c>
      <c r="M67" s="121"/>
      <c r="N67" s="6619"/>
      <c r="O67" s="1845"/>
      <c r="P67" s="1811">
        <v>0</v>
      </c>
      <c r="Q67" s="1404"/>
      <c r="R67" s="6581">
        <v>0</v>
      </c>
      <c r="S67" s="1724">
        <v>0</v>
      </c>
      <c r="T67" s="1724">
        <v>0</v>
      </c>
      <c r="U67" s="1724">
        <v>0</v>
      </c>
      <c r="V67" s="1831">
        <f t="shared" si="5"/>
        <v>0</v>
      </c>
      <c r="W67" s="1811">
        <v>0</v>
      </c>
      <c r="X67" s="1843"/>
      <c r="Y67" s="6414">
        <v>0</v>
      </c>
      <c r="Z67" s="712"/>
      <c r="AA67" s="6414"/>
      <c r="AB67" s="253"/>
      <c r="AC67" s="195"/>
    </row>
    <row r="68" spans="1:29">
      <c r="A68" s="164"/>
      <c r="B68" s="210"/>
      <c r="C68" s="6599" t="s">
        <v>3897</v>
      </c>
      <c r="D68" s="1738"/>
      <c r="E68" s="1725" t="b">
        <v>1</v>
      </c>
      <c r="F68" s="1724">
        <v>0</v>
      </c>
      <c r="G68" s="1724">
        <v>0</v>
      </c>
      <c r="H68" s="1844"/>
      <c r="I68" s="1724">
        <v>0</v>
      </c>
      <c r="J68" s="1724">
        <v>0</v>
      </c>
      <c r="K68" s="1724">
        <v>0</v>
      </c>
      <c r="L68" s="1830">
        <f t="shared" si="4"/>
        <v>0</v>
      </c>
      <c r="M68" s="121"/>
      <c r="N68" s="6619"/>
      <c r="O68" s="1845"/>
      <c r="P68" s="1811">
        <v>0</v>
      </c>
      <c r="Q68" s="1404"/>
      <c r="R68" s="6581">
        <v>0</v>
      </c>
      <c r="S68" s="1724">
        <v>0</v>
      </c>
      <c r="T68" s="1724">
        <v>0</v>
      </c>
      <c r="U68" s="1724">
        <v>0</v>
      </c>
      <c r="V68" s="1831">
        <f t="shared" si="5"/>
        <v>0</v>
      </c>
      <c r="W68" s="1811">
        <v>0</v>
      </c>
      <c r="X68" s="1843"/>
      <c r="Y68" s="6414">
        <v>0</v>
      </c>
      <c r="Z68" s="712"/>
      <c r="AA68" s="6414"/>
      <c r="AB68" s="253"/>
      <c r="AC68" s="195"/>
    </row>
    <row r="69" spans="1:29">
      <c r="A69" s="164"/>
      <c r="B69" s="210"/>
      <c r="C69" s="6599" t="s">
        <v>3898</v>
      </c>
      <c r="D69" s="1738"/>
      <c r="E69" s="1725" t="b">
        <v>1</v>
      </c>
      <c r="F69" s="1724">
        <v>0</v>
      </c>
      <c r="G69" s="1724">
        <v>0</v>
      </c>
      <c r="H69" s="1844"/>
      <c r="I69" s="1724">
        <v>0</v>
      </c>
      <c r="J69" s="1724">
        <v>0</v>
      </c>
      <c r="K69" s="1724">
        <v>0</v>
      </c>
      <c r="L69" s="1830">
        <f t="shared" si="4"/>
        <v>0</v>
      </c>
      <c r="M69" s="121"/>
      <c r="N69" s="6619"/>
      <c r="O69" s="1845"/>
      <c r="P69" s="1811">
        <v>0</v>
      </c>
      <c r="Q69" s="1404"/>
      <c r="R69" s="6581">
        <v>0</v>
      </c>
      <c r="S69" s="1724">
        <v>0</v>
      </c>
      <c r="T69" s="1724">
        <v>0</v>
      </c>
      <c r="U69" s="1724">
        <v>0</v>
      </c>
      <c r="V69" s="1831">
        <f t="shared" si="5"/>
        <v>0</v>
      </c>
      <c r="W69" s="1811">
        <v>0</v>
      </c>
      <c r="X69" s="1843"/>
      <c r="Y69" s="6414">
        <v>0</v>
      </c>
      <c r="Z69" s="712"/>
      <c r="AA69" s="6414"/>
      <c r="AB69" s="253"/>
      <c r="AC69" s="195"/>
    </row>
    <row r="70" spans="1:29">
      <c r="A70" s="164"/>
      <c r="B70" s="210"/>
      <c r="C70" s="6599" t="s">
        <v>3899</v>
      </c>
      <c r="D70" s="1738"/>
      <c r="E70" s="1725" t="b">
        <v>1</v>
      </c>
      <c r="F70" s="1724">
        <v>0</v>
      </c>
      <c r="G70" s="1724">
        <v>0</v>
      </c>
      <c r="H70" s="1844"/>
      <c r="I70" s="1724">
        <v>0</v>
      </c>
      <c r="J70" s="1724">
        <v>0</v>
      </c>
      <c r="K70" s="1724">
        <v>0</v>
      </c>
      <c r="L70" s="1830">
        <f t="shared" si="4"/>
        <v>0</v>
      </c>
      <c r="M70" s="121"/>
      <c r="N70" s="6619"/>
      <c r="O70" s="1845"/>
      <c r="P70" s="1811">
        <v>0</v>
      </c>
      <c r="Q70" s="1404"/>
      <c r="R70" s="6581">
        <v>0</v>
      </c>
      <c r="S70" s="1724">
        <v>0</v>
      </c>
      <c r="T70" s="1724">
        <v>0</v>
      </c>
      <c r="U70" s="1724">
        <v>0</v>
      </c>
      <c r="V70" s="1831">
        <f t="shared" si="5"/>
        <v>0</v>
      </c>
      <c r="W70" s="1811">
        <v>0</v>
      </c>
      <c r="X70" s="1843"/>
      <c r="Y70" s="6414">
        <v>0</v>
      </c>
      <c r="Z70" s="712"/>
      <c r="AA70" s="6414"/>
      <c r="AB70" s="253"/>
      <c r="AC70" s="195"/>
    </row>
    <row r="71" spans="1:29">
      <c r="A71" s="164"/>
      <c r="B71" s="210"/>
      <c r="C71" s="6599"/>
      <c r="D71" s="1738"/>
      <c r="E71" s="6620"/>
      <c r="F71" s="1724"/>
      <c r="G71" s="1724"/>
      <c r="H71" s="1724"/>
      <c r="I71" s="1724"/>
      <c r="J71" s="1724"/>
      <c r="K71" s="1724"/>
      <c r="L71" s="1706"/>
      <c r="M71" s="121"/>
      <c r="N71" s="6581"/>
      <c r="O71" s="1724"/>
      <c r="P71" s="1811"/>
      <c r="Q71" s="1404"/>
      <c r="R71" s="6581"/>
      <c r="S71" s="1724"/>
      <c r="T71" s="1724"/>
      <c r="U71" s="1724"/>
      <c r="V71" s="1698"/>
      <c r="W71" s="1811"/>
      <c r="X71" s="1843"/>
      <c r="Y71" s="6414"/>
      <c r="Z71" s="712"/>
      <c r="AA71" s="6414"/>
      <c r="AB71" s="253"/>
      <c r="AC71" s="195"/>
    </row>
    <row r="72" spans="1:29">
      <c r="A72" s="164"/>
      <c r="B72" s="210"/>
      <c r="C72" s="6600" t="s">
        <v>3366</v>
      </c>
      <c r="D72" s="6601"/>
      <c r="E72" s="6586">
        <f>COUNTIF(E14:E71,TRUE)</f>
        <v>37</v>
      </c>
      <c r="F72" s="6621">
        <f>SUMIF($E$14:$E$71,"TRUE",F14:F71)</f>
        <v>0</v>
      </c>
      <c r="G72" s="6621"/>
      <c r="H72" s="6621"/>
      <c r="I72" s="6603">
        <f>SUMIF($E$14:$E$71,"TRUE",I14:I71)</f>
        <v>0</v>
      </c>
      <c r="J72" s="6603">
        <f>SUMIF($E$14:$E$71,"TRUE",J14:J71)</f>
        <v>0</v>
      </c>
      <c r="K72" s="6603">
        <f>SUMIF($E$14:$E$71,"TRUE",K14:K71)</f>
        <v>0</v>
      </c>
      <c r="L72" s="6604">
        <f>SUMIF($E$14:$E$71,"TRUE",L14:L71)</f>
        <v>0</v>
      </c>
      <c r="M72" s="121"/>
      <c r="N72" s="6622"/>
      <c r="O72" s="6623"/>
      <c r="P72" s="6604">
        <f>SUMIF($E$14:$E$71,"TRUE",P14:P71)</f>
        <v>0</v>
      </c>
      <c r="Q72" s="1405"/>
      <c r="R72" s="6606">
        <f t="shared" ref="R72:W72" si="6">SUMIF($E$14:$E$71,"TRUE",R14:R71)</f>
        <v>0</v>
      </c>
      <c r="S72" s="6603">
        <f t="shared" si="6"/>
        <v>0</v>
      </c>
      <c r="T72" s="6603">
        <f t="shared" si="6"/>
        <v>0</v>
      </c>
      <c r="U72" s="6603">
        <f t="shared" si="6"/>
        <v>0</v>
      </c>
      <c r="V72" s="6603">
        <f t="shared" si="6"/>
        <v>0</v>
      </c>
      <c r="W72" s="6604">
        <f t="shared" si="6"/>
        <v>0</v>
      </c>
      <c r="X72" s="1846"/>
      <c r="Y72" s="6605">
        <f>SUMIF($E$14:$E$71,"TRUE",Y14:Y71)</f>
        <v>0</v>
      </c>
      <c r="Z72" s="254"/>
      <c r="AA72" s="5340"/>
      <c r="AB72" s="254"/>
      <c r="AC72" s="196"/>
    </row>
    <row r="73" spans="1:29" s="101" customFormat="1" ht="13.8" thickBot="1">
      <c r="A73" s="178"/>
      <c r="B73" s="216"/>
      <c r="C73" s="6607" t="s">
        <v>3367</v>
      </c>
      <c r="D73" s="6608"/>
      <c r="E73" s="6610"/>
      <c r="F73" s="6624">
        <f>SUM(F14:F71)</f>
        <v>0</v>
      </c>
      <c r="G73" s="6624"/>
      <c r="H73" s="6624"/>
      <c r="I73" s="6611">
        <f>SUM(I14:I71)</f>
        <v>0</v>
      </c>
      <c r="J73" s="6611">
        <f>SUM(J14:J71)</f>
        <v>0</v>
      </c>
      <c r="K73" s="6611">
        <f>SUM(K14:K71)</f>
        <v>0</v>
      </c>
      <c r="L73" s="6612">
        <f>SUM(L14:L71)</f>
        <v>0</v>
      </c>
      <c r="N73" s="6625"/>
      <c r="O73" s="6626"/>
      <c r="P73" s="6612">
        <f>SUM(P14:P71)</f>
        <v>0</v>
      </c>
      <c r="Q73" s="1406"/>
      <c r="R73" s="6627">
        <f t="shared" ref="R73:W73" si="7">SUM(R14:R71)</f>
        <v>0</v>
      </c>
      <c r="S73" s="6611">
        <f t="shared" si="7"/>
        <v>0</v>
      </c>
      <c r="T73" s="6611">
        <f t="shared" si="7"/>
        <v>0</v>
      </c>
      <c r="U73" s="6611">
        <f t="shared" si="7"/>
        <v>0</v>
      </c>
      <c r="V73" s="6611">
        <f t="shared" si="7"/>
        <v>0</v>
      </c>
      <c r="W73" s="6612">
        <f t="shared" si="7"/>
        <v>0</v>
      </c>
      <c r="X73" s="2057"/>
      <c r="Y73" s="1400">
        <f>SUM(Y14:Y71)</f>
        <v>0</v>
      </c>
      <c r="Z73" s="254"/>
      <c r="AA73" s="2579"/>
      <c r="AB73" s="254"/>
      <c r="AC73" s="196"/>
    </row>
    <row r="74" spans="1:29">
      <c r="A74" s="164"/>
      <c r="B74" s="210"/>
      <c r="C74" s="214"/>
      <c r="D74" s="214"/>
      <c r="E74" s="223"/>
      <c r="F74" s="223"/>
      <c r="G74" s="223"/>
      <c r="H74" s="223"/>
      <c r="I74" s="224"/>
      <c r="J74" s="224"/>
      <c r="K74" s="224"/>
      <c r="L74" s="224"/>
      <c r="M74" s="160"/>
      <c r="N74" s="160"/>
      <c r="O74" s="160"/>
      <c r="P74" s="224"/>
      <c r="Q74" s="224"/>
      <c r="R74" s="224"/>
      <c r="S74" s="224"/>
      <c r="T74" s="224"/>
      <c r="U74" s="224"/>
      <c r="V74" s="224"/>
      <c r="W74" s="224"/>
      <c r="X74" s="224"/>
      <c r="Y74" s="224"/>
      <c r="Z74" s="224"/>
      <c r="AA74" s="224"/>
      <c r="AB74" s="224"/>
      <c r="AC74" s="197"/>
    </row>
    <row r="75" spans="1:29">
      <c r="A75" s="164"/>
      <c r="B75" s="210"/>
      <c r="C75" s="126" t="s">
        <v>445</v>
      </c>
      <c r="D75" s="225" t="s">
        <v>2500</v>
      </c>
      <c r="E75" s="121"/>
      <c r="F75" s="121"/>
      <c r="G75" s="121"/>
      <c r="H75" s="121"/>
      <c r="I75" s="41"/>
      <c r="J75" s="224"/>
      <c r="K75" s="224"/>
      <c r="L75" s="224"/>
      <c r="M75" s="160"/>
      <c r="N75" s="160"/>
      <c r="O75" s="160"/>
      <c r="P75" s="224"/>
      <c r="Q75" s="224"/>
      <c r="R75" s="224"/>
      <c r="S75" s="224"/>
      <c r="T75" s="224"/>
      <c r="U75" s="224"/>
      <c r="V75" s="224"/>
      <c r="W75" s="224"/>
      <c r="X75" s="224"/>
      <c r="Y75" s="224"/>
      <c r="Z75" s="224"/>
      <c r="AA75" s="224"/>
      <c r="AB75" s="224"/>
      <c r="AC75" s="197"/>
    </row>
    <row r="76" spans="1:29">
      <c r="A76" s="164"/>
      <c r="B76" s="210"/>
      <c r="C76" s="41"/>
      <c r="D76" s="64" t="s">
        <v>3368</v>
      </c>
      <c r="E76" s="121"/>
      <c r="F76" s="121"/>
      <c r="G76" s="121"/>
      <c r="H76" s="121"/>
      <c r="I76" s="41"/>
      <c r="J76" s="224"/>
      <c r="K76" s="224"/>
      <c r="L76" s="224"/>
      <c r="M76" s="160"/>
      <c r="N76" s="160"/>
      <c r="O76" s="160"/>
      <c r="P76" s="224"/>
      <c r="Q76" s="224"/>
      <c r="R76" s="224"/>
      <c r="S76" s="224"/>
      <c r="T76" s="224"/>
      <c r="U76" s="224"/>
      <c r="V76" s="224"/>
      <c r="W76" s="224"/>
      <c r="X76" s="224"/>
      <c r="Y76" s="224"/>
      <c r="Z76" s="224"/>
      <c r="AA76" s="224"/>
      <c r="AB76" s="224"/>
      <c r="AC76" s="197"/>
    </row>
    <row r="77" spans="1:29">
      <c r="A77" s="164"/>
      <c r="B77" s="210"/>
      <c r="C77" s="41"/>
      <c r="D77" s="64" t="s">
        <v>3900</v>
      </c>
      <c r="E77" s="121"/>
      <c r="F77" s="121"/>
      <c r="G77" s="121"/>
      <c r="H77" s="121"/>
      <c r="I77" s="230"/>
      <c r="J77" s="230"/>
      <c r="K77" s="230"/>
      <c r="L77" s="230"/>
      <c r="M77" s="160"/>
      <c r="N77" s="160"/>
      <c r="O77" s="160"/>
      <c r="P77" s="230"/>
      <c r="Q77" s="230"/>
      <c r="R77" s="230"/>
      <c r="S77" s="230"/>
      <c r="T77" s="230"/>
      <c r="U77" s="230"/>
      <c r="V77" s="230"/>
      <c r="W77" s="230"/>
      <c r="X77" s="230"/>
      <c r="Y77" s="230"/>
      <c r="Z77" s="230"/>
      <c r="AA77" s="685"/>
      <c r="AB77" s="230"/>
      <c r="AC77" s="183"/>
    </row>
    <row r="78" spans="1:29">
      <c r="A78" s="164"/>
      <c r="B78" s="210"/>
      <c r="C78" s="41"/>
      <c r="D78" s="996" t="s">
        <v>3901</v>
      </c>
      <c r="E78" s="41"/>
      <c r="F78" s="41"/>
      <c r="G78" s="41"/>
      <c r="H78" s="41"/>
      <c r="I78" s="230"/>
      <c r="J78" s="230"/>
      <c r="K78" s="230"/>
      <c r="L78" s="230"/>
      <c r="M78" s="160"/>
      <c r="N78" s="160"/>
      <c r="O78" s="160"/>
      <c r="P78" s="230"/>
      <c r="Q78" s="230"/>
      <c r="R78" s="230"/>
      <c r="S78" s="230"/>
      <c r="T78" s="230"/>
      <c r="U78" s="230"/>
      <c r="V78" s="230"/>
      <c r="W78" s="230"/>
      <c r="X78" s="230"/>
      <c r="Y78" s="230"/>
      <c r="Z78" s="230"/>
      <c r="AA78" s="230"/>
      <c r="AB78" s="230"/>
      <c r="AC78" s="183"/>
    </row>
    <row r="79" spans="1:29">
      <c r="A79" s="164"/>
      <c r="B79" s="210"/>
      <c r="C79" s="41"/>
      <c r="D79" s="996"/>
      <c r="E79" s="41"/>
      <c r="F79" s="41"/>
      <c r="G79" s="41"/>
      <c r="H79" s="41"/>
      <c r="I79" s="230"/>
      <c r="J79" s="230"/>
      <c r="K79" s="230"/>
      <c r="L79" s="230"/>
      <c r="M79" s="160"/>
      <c r="N79" s="160"/>
      <c r="O79" s="160"/>
      <c r="P79" s="230"/>
      <c r="Q79" s="230"/>
      <c r="R79" s="230"/>
      <c r="S79" s="230"/>
      <c r="T79" s="230"/>
      <c r="U79" s="230"/>
      <c r="V79" s="230"/>
      <c r="W79" s="230"/>
      <c r="X79" s="230"/>
      <c r="Y79" s="230"/>
      <c r="Z79" s="230"/>
      <c r="AA79" s="230"/>
      <c r="AB79" s="230"/>
      <c r="AC79" s="183"/>
    </row>
    <row r="80" spans="1:29">
      <c r="A80" s="164"/>
      <c r="B80" s="179"/>
      <c r="C80" s="164"/>
      <c r="D80" s="164"/>
      <c r="E80" s="171"/>
      <c r="F80" s="171"/>
      <c r="G80" s="171"/>
      <c r="H80" s="171"/>
      <c r="I80" s="175"/>
      <c r="J80" s="178"/>
      <c r="K80" s="178"/>
      <c r="L80" s="178"/>
      <c r="M80" s="178"/>
      <c r="N80" s="178"/>
      <c r="O80" s="178"/>
      <c r="P80" s="178"/>
      <c r="Q80" s="178"/>
      <c r="R80" s="178"/>
      <c r="S80" s="178"/>
      <c r="T80" s="178"/>
      <c r="U80" s="178"/>
      <c r="V80" s="178"/>
      <c r="W80" s="178"/>
      <c r="X80" s="178"/>
      <c r="Y80" s="178"/>
      <c r="Z80" s="178"/>
      <c r="AA80" s="178"/>
      <c r="AB80" s="178"/>
      <c r="AC80" s="178"/>
    </row>
    <row r="81" spans="1:29" hidden="1">
      <c r="A81" s="164"/>
      <c r="B81" s="179"/>
      <c r="C81" s="164"/>
      <c r="D81" s="164"/>
      <c r="E81" s="171"/>
      <c r="F81" s="171"/>
      <c r="G81" s="171"/>
      <c r="H81" s="171"/>
      <c r="I81" s="175"/>
      <c r="J81" s="178"/>
      <c r="K81" s="178"/>
      <c r="L81" s="178"/>
      <c r="M81" s="178"/>
      <c r="N81" s="178"/>
      <c r="O81" s="178"/>
      <c r="P81" s="178"/>
      <c r="Q81" s="178"/>
      <c r="R81" s="178"/>
      <c r="S81" s="178"/>
      <c r="T81" s="178"/>
      <c r="U81" s="178"/>
      <c r="V81" s="178"/>
      <c r="W81" s="178"/>
      <c r="X81" s="178"/>
      <c r="Y81" s="178"/>
      <c r="Z81" s="178"/>
      <c r="AA81" s="178"/>
      <c r="AB81" s="178"/>
      <c r="AC81" s="178"/>
    </row>
    <row r="82" spans="1:29" hidden="1">
      <c r="E82" s="599"/>
      <c r="F82" s="599"/>
      <c r="G82" s="599"/>
      <c r="H82" s="599"/>
      <c r="I82" s="1083"/>
      <c r="J82" s="101"/>
      <c r="K82" s="101"/>
      <c r="L82" s="101"/>
      <c r="M82" s="101"/>
      <c r="N82" s="101"/>
      <c r="O82" s="101"/>
      <c r="P82" s="101"/>
      <c r="Q82" s="101"/>
      <c r="R82" s="101"/>
      <c r="S82" s="101"/>
      <c r="T82" s="101"/>
      <c r="U82" s="101"/>
      <c r="V82" s="101"/>
      <c r="W82" s="101"/>
      <c r="X82" s="101"/>
      <c r="Y82" s="101"/>
      <c r="Z82" s="101"/>
      <c r="AA82" s="101"/>
      <c r="AB82" s="101"/>
      <c r="AC82" s="101"/>
    </row>
    <row r="83" spans="1:29" hidden="1">
      <c r="I83" s="101"/>
      <c r="J83" s="101"/>
      <c r="K83" s="101"/>
      <c r="L83" s="101"/>
      <c r="M83" s="101"/>
      <c r="N83" s="101"/>
      <c r="O83" s="101"/>
      <c r="P83" s="101"/>
      <c r="Q83" s="101"/>
      <c r="R83" s="101"/>
      <c r="S83" s="101"/>
      <c r="T83" s="101"/>
      <c r="U83" s="101"/>
      <c r="V83" s="101"/>
      <c r="W83" s="101"/>
      <c r="X83" s="101"/>
      <c r="Y83" s="101"/>
      <c r="Z83" s="101"/>
      <c r="AA83" s="101"/>
      <c r="AB83" s="101"/>
      <c r="AC83" s="101"/>
    </row>
    <row r="84" spans="1:29" hidden="1">
      <c r="I84" s="101"/>
      <c r="J84" s="101"/>
      <c r="K84" s="101"/>
      <c r="L84" s="101"/>
      <c r="M84" s="101"/>
      <c r="N84" s="101"/>
      <c r="O84" s="101"/>
      <c r="P84" s="101"/>
      <c r="Q84" s="101"/>
      <c r="R84" s="101"/>
      <c r="S84" s="101"/>
      <c r="T84" s="101"/>
      <c r="U84" s="101"/>
      <c r="V84" s="101"/>
      <c r="W84" s="101"/>
      <c r="X84" s="101"/>
      <c r="Y84" s="101"/>
      <c r="Z84" s="101"/>
      <c r="AA84" s="101"/>
      <c r="AB84" s="101"/>
      <c r="AC84" s="101"/>
    </row>
  </sheetData>
  <sheetProtection formatCells="0" formatColumns="0" formatRows="0"/>
  <customSheetViews>
    <customSheetView guid="{F416BD5B-C3AD-4F61-AAB2-55950A9B7E72}" fitToPage="1">
      <selection activeCell="D23" sqref="D23"/>
      <pageMargins left="0" right="0" top="0" bottom="0" header="0" footer="0"/>
      <pageSetup paperSize="5" scale="35" fitToHeight="0" orientation="landscape" r:id="rId1"/>
    </customSheetView>
    <customSheetView guid="{E14211BF-3959-45CF-A937-AD36AACCEFAC}" showGridLines="0" fitToPage="1">
      <pane xSplit="2" ySplit="12" topLeftCell="C13" activePane="bottomRight" state="frozen"/>
      <selection pane="bottomRight" activeCell="D23" sqref="D23"/>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D23" sqref="D23"/>
      <pageMargins left="0" right="0" top="0" bottom="0" header="0" footer="0"/>
      <pageSetup paperSize="5" scale="35" fitToHeight="0" orientation="landscape" r:id="rId3"/>
    </customSheetView>
    <customSheetView guid="{41E394DC-1FDD-4D1F-8620-137B7012DC10}" showGridLines="0" fitToPage="1">
      <pane xSplit="2" ySplit="12" topLeftCell="C13" activePane="bottomRight" state="frozen"/>
      <selection pane="bottomRight" activeCell="D23" sqref="D23"/>
      <pageMargins left="0" right="0" top="0" bottom="0" header="0" footer="0"/>
      <pageSetup paperSize="5" scale="35" fitToHeight="0" orientation="landscape" r:id="rId4"/>
    </customSheetView>
    <customSheetView guid="{CC70D5D3-3A1F-46AA-BDCE-F692C2C36BEE}" fitToPage="1">
      <pageMargins left="0" right="0" top="0" bottom="0" header="0" footer="0"/>
      <pageSetup paperSize="5" scale="35" fitToHeight="0" orientation="landscape" r:id="rId5"/>
    </customSheetView>
  </customSheetViews>
  <mergeCells count="6">
    <mergeCell ref="AA8:AA12"/>
    <mergeCell ref="D8:D11"/>
    <mergeCell ref="F8:H8"/>
    <mergeCell ref="R8:W8"/>
    <mergeCell ref="D4:F4"/>
    <mergeCell ref="D5:F5"/>
  </mergeCells>
  <hyperlinks>
    <hyperlink ref="AB2" location="Index!A1" display="Index" xr:uid="{B3B6F6F6-56BE-4F37-9051-F7F3F93AA7D6}"/>
  </hyperlinks>
  <pageMargins left="0.7" right="0.7" top="0.75" bottom="0.75" header="0.3" footer="0.3"/>
  <pageSetup paperSize="5" scale="35" fitToHeight="0" orientation="landscape"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C00000"/>
  </sheetPr>
  <dimension ref="A1:AE70"/>
  <sheetViews>
    <sheetView zoomScale="70" zoomScaleNormal="70" workbookViewId="0">
      <pane ySplit="9" topLeftCell="A12" activePane="bottomLeft" state="frozen"/>
      <selection pane="bottomLeft" activeCell="F10" sqref="F10"/>
    </sheetView>
  </sheetViews>
  <sheetFormatPr defaultColWidth="0" defaultRowHeight="14.4" zeroHeight="1"/>
  <cols>
    <col min="1" max="1" width="4.44140625" customWidth="1"/>
    <col min="2" max="2" width="6.5546875" customWidth="1"/>
    <col min="3" max="3" width="16.33203125" customWidth="1"/>
    <col min="4" max="4" width="82.88671875" customWidth="1"/>
    <col min="5" max="5" width="30" customWidth="1"/>
    <col min="6" max="6" width="16.44140625" customWidth="1"/>
    <col min="7" max="7" width="15" customWidth="1"/>
    <col min="8" max="8" width="17.109375" customWidth="1"/>
    <col min="9" max="9" width="12.44140625" customWidth="1"/>
    <col min="10" max="10" width="13.88671875" customWidth="1"/>
    <col min="11" max="11" width="14.88671875" customWidth="1"/>
    <col min="12" max="12" width="15" customWidth="1"/>
    <col min="13" max="13" width="18" customWidth="1"/>
    <col min="14" max="14" width="17.109375" customWidth="1"/>
    <col min="15" max="15" width="18.33203125" customWidth="1"/>
    <col min="16" max="17" width="15.6640625" customWidth="1"/>
    <col min="18" max="18" width="15.88671875" customWidth="1"/>
    <col min="19" max="19" width="15.33203125" customWidth="1"/>
    <col min="20" max="21" width="15.109375" customWidth="1"/>
    <col min="22" max="22" width="17.6640625" customWidth="1"/>
    <col min="23" max="23" width="13.6640625" customWidth="1"/>
    <col min="24" max="24" width="16.44140625" customWidth="1"/>
    <col min="25" max="25" width="17.88671875" customWidth="1"/>
    <col min="26" max="26" width="13.44140625" customWidth="1"/>
    <col min="27" max="28" width="20.109375" customWidth="1"/>
    <col min="29" max="29" width="19.33203125" customWidth="1"/>
    <col min="30" max="30" width="6.44140625" customWidth="1"/>
    <col min="31" max="31" width="9.109375" customWidth="1"/>
    <col min="32" max="16384" width="9.109375" hidden="1"/>
  </cols>
  <sheetData>
    <row r="1" spans="1:31">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row>
    <row r="2" spans="1:31" ht="15" thickBot="1">
      <c r="A2" s="261"/>
      <c r="B2" s="144" t="s">
        <v>94</v>
      </c>
      <c r="C2" s="2"/>
      <c r="D2" s="2"/>
      <c r="E2" s="2"/>
      <c r="F2" s="2"/>
      <c r="G2" s="2"/>
      <c r="H2" s="2"/>
      <c r="I2" s="2"/>
      <c r="J2" s="2"/>
      <c r="K2" s="2"/>
      <c r="L2" s="2"/>
      <c r="M2" s="2"/>
      <c r="N2" s="2"/>
      <c r="O2" s="2"/>
      <c r="P2" s="2"/>
      <c r="Q2" s="2"/>
      <c r="R2" s="2"/>
      <c r="S2" s="2"/>
      <c r="T2" s="2"/>
      <c r="U2" s="2"/>
      <c r="V2" s="2"/>
      <c r="W2" s="2"/>
      <c r="X2" s="2"/>
      <c r="Y2" s="2"/>
      <c r="Z2" s="2"/>
      <c r="AA2" s="2"/>
      <c r="AB2" s="2"/>
      <c r="AC2" s="2"/>
      <c r="AD2" s="2204" t="s">
        <v>1</v>
      </c>
      <c r="AE2" s="261"/>
    </row>
    <row r="3" spans="1:31" ht="16.2" thickBot="1">
      <c r="A3" s="261"/>
      <c r="B3" s="2"/>
      <c r="C3" s="2758" t="s">
        <v>1004</v>
      </c>
      <c r="D3" s="3003"/>
      <c r="E3" s="30"/>
      <c r="F3" s="284"/>
      <c r="G3" s="284"/>
      <c r="H3" s="284"/>
      <c r="I3" s="498"/>
      <c r="J3" s="284"/>
      <c r="K3" s="284"/>
      <c r="L3" s="284"/>
      <c r="M3" s="284"/>
      <c r="N3" s="284"/>
      <c r="O3" s="499"/>
      <c r="P3" s="30"/>
      <c r="Q3" s="284"/>
      <c r="R3" s="284"/>
      <c r="S3" s="284"/>
      <c r="T3" s="284"/>
      <c r="U3" s="284"/>
      <c r="V3" s="499"/>
      <c r="W3" s="30"/>
      <c r="X3" s="284"/>
      <c r="Y3" s="284"/>
      <c r="Z3" s="284"/>
      <c r="AA3" s="284"/>
      <c r="AB3" s="284"/>
      <c r="AC3" s="499"/>
      <c r="AD3" s="2"/>
      <c r="AE3" s="261"/>
    </row>
    <row r="4" spans="1:31" ht="15.6">
      <c r="A4" s="261"/>
      <c r="B4" s="2"/>
      <c r="C4" s="2750" t="s">
        <v>723</v>
      </c>
      <c r="D4" s="3004" t="str">
        <f>A!F4</f>
        <v>ABC Company</v>
      </c>
      <c r="E4" s="500"/>
      <c r="F4" s="500"/>
      <c r="G4" s="500"/>
      <c r="H4" s="500"/>
      <c r="I4" s="498"/>
      <c r="J4" s="282"/>
      <c r="K4" s="282"/>
      <c r="L4" s="282"/>
      <c r="M4" s="282"/>
      <c r="N4" s="282"/>
      <c r="O4" s="284"/>
      <c r="P4" s="30"/>
      <c r="Q4" s="284"/>
      <c r="R4" s="284"/>
      <c r="S4" s="284"/>
      <c r="T4" s="284"/>
      <c r="U4" s="284"/>
      <c r="V4" s="284"/>
      <c r="W4" s="30"/>
      <c r="X4" s="284"/>
      <c r="Y4" s="284"/>
      <c r="Z4" s="284"/>
      <c r="AA4" s="284"/>
      <c r="AB4" s="284"/>
      <c r="AC4" s="33"/>
      <c r="AD4" s="2"/>
      <c r="AE4" s="261"/>
    </row>
    <row r="5" spans="1:31" ht="16.2" thickBot="1">
      <c r="A5" s="261"/>
      <c r="B5" s="2"/>
      <c r="C5" s="2715" t="s">
        <v>724</v>
      </c>
      <c r="D5" s="2504" t="str">
        <f>A!F5</f>
        <v>31 December 202x</v>
      </c>
      <c r="E5" s="500"/>
      <c r="F5" s="500"/>
      <c r="G5" s="500"/>
      <c r="H5" s="500"/>
      <c r="I5" s="498"/>
      <c r="J5" s="282"/>
      <c r="K5" s="282"/>
      <c r="L5" s="282"/>
      <c r="M5" s="282"/>
      <c r="N5" s="282"/>
      <c r="O5" s="284"/>
      <c r="P5" s="30"/>
      <c r="Q5" s="284"/>
      <c r="R5" s="284"/>
      <c r="S5" s="284"/>
      <c r="T5" s="284"/>
      <c r="U5" s="284"/>
      <c r="V5" s="284"/>
      <c r="W5" s="30"/>
      <c r="X5" s="284"/>
      <c r="Y5" s="284"/>
      <c r="Z5" s="284"/>
      <c r="AA5" s="284"/>
      <c r="AB5" s="284"/>
      <c r="AC5" s="33"/>
      <c r="AD5" s="2"/>
      <c r="AE5" s="261"/>
    </row>
    <row r="6" spans="1:31" ht="16.2" thickBot="1">
      <c r="A6" s="261"/>
      <c r="B6" s="2"/>
      <c r="C6" s="401"/>
      <c r="D6" s="282"/>
      <c r="E6" s="65"/>
      <c r="F6" s="65"/>
      <c r="G6" s="65"/>
      <c r="H6" s="65"/>
      <c r="I6" s="65"/>
      <c r="J6" s="65"/>
      <c r="K6" s="65"/>
      <c r="L6" s="65"/>
      <c r="M6" s="65"/>
      <c r="N6" s="65"/>
      <c r="O6" s="65"/>
      <c r="P6" s="65"/>
      <c r="Q6" s="65"/>
      <c r="R6" s="65"/>
      <c r="S6" s="65"/>
      <c r="T6" s="65"/>
      <c r="U6" s="65"/>
      <c r="V6" s="65"/>
      <c r="W6" s="65"/>
      <c r="X6" s="65"/>
      <c r="Y6" s="65"/>
      <c r="Z6" s="65"/>
      <c r="AA6" s="65"/>
      <c r="AB6" s="65"/>
      <c r="AC6" s="65"/>
      <c r="AD6" s="2"/>
      <c r="AE6" s="261"/>
    </row>
    <row r="7" spans="1:31" ht="17.399999999999999">
      <c r="A7" s="261"/>
      <c r="B7" s="2"/>
      <c r="C7" s="3005"/>
      <c r="D7" s="3006"/>
      <c r="E7" s="3007"/>
      <c r="F7" s="3008" t="s">
        <v>1005</v>
      </c>
      <c r="G7" s="3009" t="s">
        <v>1005</v>
      </c>
      <c r="H7" s="3010" t="s">
        <v>1005</v>
      </c>
      <c r="I7" s="3011" t="s">
        <v>1006</v>
      </c>
      <c r="J7" s="3011" t="s">
        <v>1006</v>
      </c>
      <c r="K7" s="3012"/>
      <c r="L7" s="3013" t="s">
        <v>1007</v>
      </c>
      <c r="M7" s="3013"/>
      <c r="N7" s="3013"/>
      <c r="O7" s="3014"/>
      <c r="P7" s="3015" t="s">
        <v>1008</v>
      </c>
      <c r="Q7" s="3016" t="s">
        <v>1008</v>
      </c>
      <c r="R7" s="3017" t="s">
        <v>1009</v>
      </c>
      <c r="S7" s="3018"/>
      <c r="T7" s="3017"/>
      <c r="U7" s="3017"/>
      <c r="V7" s="3014"/>
      <c r="W7" s="3019" t="s">
        <v>1010</v>
      </c>
      <c r="X7" s="3020" t="s">
        <v>1010</v>
      </c>
      <c r="Y7" s="3021" t="s">
        <v>1011</v>
      </c>
      <c r="Z7" s="3022"/>
      <c r="AA7" s="3023"/>
      <c r="AB7" s="3023"/>
      <c r="AC7" s="3024"/>
      <c r="AD7" s="2"/>
      <c r="AE7" s="261"/>
    </row>
    <row r="8" spans="1:31" ht="40.200000000000003">
      <c r="A8" s="261"/>
      <c r="B8" s="2"/>
      <c r="C8" s="3025" t="s">
        <v>1012</v>
      </c>
      <c r="D8" s="1543" t="s">
        <v>6</v>
      </c>
      <c r="E8" s="2192" t="s">
        <v>1013</v>
      </c>
      <c r="F8" s="3026" t="s">
        <v>1014</v>
      </c>
      <c r="G8" s="3027" t="s">
        <v>1015</v>
      </c>
      <c r="H8" s="3028" t="s">
        <v>1016</v>
      </c>
      <c r="I8" s="2680" t="s">
        <v>1015</v>
      </c>
      <c r="J8" s="464" t="s">
        <v>1016</v>
      </c>
      <c r="K8" s="3029" t="s">
        <v>1017</v>
      </c>
      <c r="L8" s="3030" t="s">
        <v>1018</v>
      </c>
      <c r="M8" s="3030" t="s">
        <v>1019</v>
      </c>
      <c r="N8" s="3031" t="s">
        <v>1020</v>
      </c>
      <c r="O8" s="3032" t="s">
        <v>1021</v>
      </c>
      <c r="P8" s="1998" t="s">
        <v>1015</v>
      </c>
      <c r="Q8" s="3027" t="s">
        <v>1016</v>
      </c>
      <c r="R8" s="3033" t="s">
        <v>1017</v>
      </c>
      <c r="S8" s="3030" t="s">
        <v>1018</v>
      </c>
      <c r="T8" s="3030" t="s">
        <v>1019</v>
      </c>
      <c r="U8" s="3030" t="s">
        <v>1022</v>
      </c>
      <c r="V8" s="3034" t="s">
        <v>1023</v>
      </c>
      <c r="W8" s="3035" t="s">
        <v>1015</v>
      </c>
      <c r="X8" s="3027" t="s">
        <v>1016</v>
      </c>
      <c r="Y8" s="3036" t="s">
        <v>1017</v>
      </c>
      <c r="Z8" s="3030" t="s">
        <v>1018</v>
      </c>
      <c r="AA8" s="3030" t="s">
        <v>1019</v>
      </c>
      <c r="AB8" s="3030" t="s">
        <v>1020</v>
      </c>
      <c r="AC8" s="3037" t="s">
        <v>1021</v>
      </c>
      <c r="AD8" s="2"/>
      <c r="AE8" s="261"/>
    </row>
    <row r="9" spans="1:31">
      <c r="A9" s="261"/>
      <c r="B9" s="2"/>
      <c r="C9" s="3038"/>
      <c r="D9" s="3039"/>
      <c r="E9" s="3040"/>
      <c r="F9" s="3041">
        <v>-1</v>
      </c>
      <c r="G9" s="3042">
        <v>-2</v>
      </c>
      <c r="H9" s="3043">
        <v>-3</v>
      </c>
      <c r="I9" s="3044">
        <v>-4</v>
      </c>
      <c r="J9" s="3045">
        <v>-5</v>
      </c>
      <c r="K9" s="3046">
        <v>-6</v>
      </c>
      <c r="L9" s="3047">
        <v>-7</v>
      </c>
      <c r="M9" s="3047">
        <v>-8</v>
      </c>
      <c r="N9" s="3047">
        <v>-9</v>
      </c>
      <c r="O9" s="3048">
        <v>-10</v>
      </c>
      <c r="P9" s="3049">
        <v>-11</v>
      </c>
      <c r="Q9" s="3042">
        <v>-12</v>
      </c>
      <c r="R9" s="3047">
        <v>-13</v>
      </c>
      <c r="S9" s="3047">
        <v>-14</v>
      </c>
      <c r="T9" s="3047">
        <v>-15</v>
      </c>
      <c r="U9" s="3047">
        <v>-16</v>
      </c>
      <c r="V9" s="3048">
        <v>-17</v>
      </c>
      <c r="W9" s="3050">
        <v>-18</v>
      </c>
      <c r="X9" s="3042">
        <v>-19</v>
      </c>
      <c r="Y9" s="3051">
        <v>-20</v>
      </c>
      <c r="Z9" s="3047">
        <v>-21</v>
      </c>
      <c r="AA9" s="3047">
        <v>-22</v>
      </c>
      <c r="AB9" s="3047">
        <v>-23</v>
      </c>
      <c r="AC9" s="3052">
        <v>-24</v>
      </c>
      <c r="AD9" s="2"/>
      <c r="AE9" s="261"/>
    </row>
    <row r="10" spans="1:31" ht="19.5" customHeight="1">
      <c r="A10" s="261"/>
      <c r="B10" s="2"/>
      <c r="C10" s="3053">
        <v>1</v>
      </c>
      <c r="D10" s="3054" t="s">
        <v>1024</v>
      </c>
      <c r="E10" s="3055" t="s">
        <v>1025</v>
      </c>
      <c r="F10" s="3056">
        <f>SUM($K10:$O10)+SUM($R10:$V10)-SUM($Y10:$AC10)</f>
        <v>0</v>
      </c>
      <c r="G10" s="3057">
        <f t="shared" ref="G10:H13" si="0">I10+P10-W10</f>
        <v>0</v>
      </c>
      <c r="H10" s="3058">
        <f t="shared" si="0"/>
        <v>0</v>
      </c>
      <c r="I10" s="3059">
        <f>X1A!R39</f>
        <v>0</v>
      </c>
      <c r="J10" s="3060">
        <f>X1A!S39</f>
        <v>0</v>
      </c>
      <c r="K10" s="3061">
        <f>X1A!F39</f>
        <v>0</v>
      </c>
      <c r="L10" s="3062">
        <f>SUM(X1A!G39:K39)</f>
        <v>0</v>
      </c>
      <c r="M10" s="3062">
        <f>SUM(X1A!L39:M39)</f>
        <v>0</v>
      </c>
      <c r="N10" s="3063">
        <f>SUM(X1A!N39:O39)</f>
        <v>0</v>
      </c>
      <c r="O10" s="3064">
        <f>SUM(X1A!P39:Q39)</f>
        <v>0</v>
      </c>
      <c r="P10" s="3065">
        <f>X1A!R40</f>
        <v>0</v>
      </c>
      <c r="Q10" s="3066">
        <f>X1A!S40</f>
        <v>0</v>
      </c>
      <c r="R10" s="3067">
        <f>X1A!F40</f>
        <v>0</v>
      </c>
      <c r="S10" s="3062">
        <f>SUM(X1A!G40:K40)</f>
        <v>0</v>
      </c>
      <c r="T10" s="3062">
        <f>SUM(X1A!L40:M40)</f>
        <v>0</v>
      </c>
      <c r="U10" s="3063">
        <f>SUM(X1A!N40:O40)</f>
        <v>0</v>
      </c>
      <c r="V10" s="3064">
        <f>SUM(X1A!P40:Q40)</f>
        <v>0</v>
      </c>
      <c r="W10" s="3068">
        <f>X1A!R41</f>
        <v>0</v>
      </c>
      <c r="X10" s="3066">
        <f>X1A!S41</f>
        <v>0</v>
      </c>
      <c r="Y10" s="3069">
        <f>X1A!F41</f>
        <v>0</v>
      </c>
      <c r="Z10" s="3062">
        <f>SUM(X1A!G41:K41)</f>
        <v>0</v>
      </c>
      <c r="AA10" s="3062">
        <f>SUM(X1A!L41:M41)</f>
        <v>0</v>
      </c>
      <c r="AB10" s="3063">
        <f>SUM(X1A!N41:O41)</f>
        <v>0</v>
      </c>
      <c r="AC10" s="3070">
        <f>SUM(X1A!P41:Q41)</f>
        <v>0</v>
      </c>
      <c r="AD10" s="2"/>
      <c r="AE10" s="261"/>
    </row>
    <row r="11" spans="1:31" ht="19.5" customHeight="1">
      <c r="A11" s="261"/>
      <c r="B11" s="2"/>
      <c r="C11" s="3053">
        <v>2</v>
      </c>
      <c r="D11" s="3071" t="s">
        <v>1026</v>
      </c>
      <c r="E11" s="3055"/>
      <c r="F11" s="3056">
        <f>SUM($K11:$O11)+SUM($R11:$V11)-SUM($Y11:$AC11)</f>
        <v>0</v>
      </c>
      <c r="G11" s="3057">
        <f t="shared" si="0"/>
        <v>0</v>
      </c>
      <c r="H11" s="3058">
        <f>J11+Q11-X11</f>
        <v>0</v>
      </c>
      <c r="I11" s="3072"/>
      <c r="J11" s="3073"/>
      <c r="K11" s="3074"/>
      <c r="L11" s="3075"/>
      <c r="M11" s="3076"/>
      <c r="N11" s="3077"/>
      <c r="O11" s="3078"/>
      <c r="P11" s="3079"/>
      <c r="Q11" s="3080"/>
      <c r="R11" s="3081"/>
      <c r="S11" s="3075"/>
      <c r="T11" s="3075"/>
      <c r="U11" s="3082"/>
      <c r="V11" s="3078"/>
      <c r="W11" s="3083"/>
      <c r="X11" s="3080"/>
      <c r="Y11" s="3084"/>
      <c r="Z11" s="3075"/>
      <c r="AA11" s="3075"/>
      <c r="AB11" s="3082"/>
      <c r="AC11" s="3085"/>
      <c r="AD11" s="2"/>
      <c r="AE11" s="261"/>
    </row>
    <row r="12" spans="1:31" ht="19.5" customHeight="1">
      <c r="A12" s="261"/>
      <c r="B12" s="2"/>
      <c r="C12" s="3053">
        <v>3</v>
      </c>
      <c r="D12" s="3071" t="s">
        <v>1027</v>
      </c>
      <c r="E12" s="3055"/>
      <c r="F12" s="3056">
        <f>SUM($K12:$O12)+SUM($R12:$V12)-SUM($Y12:$AC12)</f>
        <v>0</v>
      </c>
      <c r="G12" s="3057">
        <f t="shared" si="0"/>
        <v>0</v>
      </c>
      <c r="H12" s="3058">
        <f>J12+Q12-X12</f>
        <v>0</v>
      </c>
      <c r="I12" s="3072"/>
      <c r="J12" s="3073"/>
      <c r="K12" s="3074"/>
      <c r="L12" s="3075"/>
      <c r="M12" s="3075"/>
      <c r="N12" s="3082"/>
      <c r="O12" s="3078"/>
      <c r="P12" s="3079"/>
      <c r="Q12" s="3080"/>
      <c r="R12" s="3081"/>
      <c r="S12" s="3075"/>
      <c r="T12" s="3075"/>
      <c r="U12" s="3082"/>
      <c r="V12" s="3078"/>
      <c r="W12" s="3083"/>
      <c r="X12" s="3080"/>
      <c r="Y12" s="3084"/>
      <c r="Z12" s="3075"/>
      <c r="AA12" s="3075"/>
      <c r="AB12" s="3082"/>
      <c r="AC12" s="3085"/>
      <c r="AD12" s="2"/>
      <c r="AE12" s="261"/>
    </row>
    <row r="13" spans="1:31" ht="19.5" customHeight="1">
      <c r="A13" s="261"/>
      <c r="B13" s="2"/>
      <c r="C13" s="3053">
        <v>4</v>
      </c>
      <c r="D13" s="3054" t="s">
        <v>1028</v>
      </c>
      <c r="E13" s="3055"/>
      <c r="F13" s="3086">
        <f>SUM($K13:$O13)+SUM($R13:$V13)-SUM($Y13:$AC13)</f>
        <v>0</v>
      </c>
      <c r="G13" s="3057">
        <f t="shared" si="0"/>
        <v>0</v>
      </c>
      <c r="H13" s="3058">
        <f>J13+Q13-X13</f>
        <v>0</v>
      </c>
      <c r="I13" s="3087"/>
      <c r="J13" s="3073"/>
      <c r="K13" s="3074"/>
      <c r="L13" s="3075"/>
      <c r="M13" s="3075"/>
      <c r="N13" s="3082"/>
      <c r="O13" s="3078"/>
      <c r="P13" s="3079"/>
      <c r="Q13" s="3080"/>
      <c r="R13" s="3081"/>
      <c r="S13" s="3075"/>
      <c r="T13" s="3075"/>
      <c r="U13" s="3082"/>
      <c r="V13" s="3078"/>
      <c r="W13" s="3083"/>
      <c r="X13" s="3080"/>
      <c r="Y13" s="3084"/>
      <c r="Z13" s="3075"/>
      <c r="AA13" s="3075"/>
      <c r="AB13" s="3082"/>
      <c r="AC13" s="3085"/>
      <c r="AD13" s="2"/>
      <c r="AE13" s="261"/>
    </row>
    <row r="14" spans="1:31" ht="19.5" customHeight="1">
      <c r="A14" s="261"/>
      <c r="B14" s="2"/>
      <c r="C14" s="3053">
        <v>5</v>
      </c>
      <c r="D14" s="3054" t="s">
        <v>1029</v>
      </c>
      <c r="E14" s="3055"/>
      <c r="F14" s="3086">
        <f>SUM(F15:F17)</f>
        <v>0</v>
      </c>
      <c r="G14" s="3088">
        <f>SUM(G15:G17)</f>
        <v>0</v>
      </c>
      <c r="H14" s="3089">
        <f>SUM(H15:H17)</f>
        <v>0</v>
      </c>
      <c r="I14" s="3090"/>
      <c r="J14" s="3090"/>
      <c r="K14" s="3091"/>
      <c r="L14" s="3090"/>
      <c r="M14" s="3090"/>
      <c r="N14" s="3090"/>
      <c r="O14" s="3092"/>
      <c r="P14" s="3091"/>
      <c r="Q14" s="3090"/>
      <c r="R14" s="3090"/>
      <c r="S14" s="3090"/>
      <c r="T14" s="3090"/>
      <c r="U14" s="3090"/>
      <c r="V14" s="3092"/>
      <c r="W14" s="3090"/>
      <c r="X14" s="3090"/>
      <c r="Y14" s="3090"/>
      <c r="Z14" s="3090"/>
      <c r="AA14" s="3090"/>
      <c r="AB14" s="3090"/>
      <c r="AC14" s="3093"/>
      <c r="AD14" s="2"/>
      <c r="AE14" s="261"/>
    </row>
    <row r="15" spans="1:31" ht="19.5" customHeight="1">
      <c r="A15" s="261"/>
      <c r="B15" s="2"/>
      <c r="C15" s="3053"/>
      <c r="D15" s="3094" t="s">
        <v>1030</v>
      </c>
      <c r="E15" s="3095" t="s">
        <v>1031</v>
      </c>
      <c r="F15" s="3086">
        <f>SUM($K15:$O15)+SUM($R15:$V15)-SUM($Y15:$AC15)</f>
        <v>0</v>
      </c>
      <c r="G15" s="3057">
        <f t="shared" ref="G15:H17" si="1">I15+P15-W15</f>
        <v>0</v>
      </c>
      <c r="H15" s="3058">
        <f>J15+Q15-X15</f>
        <v>0</v>
      </c>
      <c r="I15" s="3072"/>
      <c r="J15" s="3073"/>
      <c r="K15" s="3074"/>
      <c r="L15" s="3075"/>
      <c r="M15" s="3075"/>
      <c r="N15" s="3082"/>
      <c r="O15" s="3078"/>
      <c r="P15" s="3079"/>
      <c r="Q15" s="3080"/>
      <c r="R15" s="3081"/>
      <c r="S15" s="3075"/>
      <c r="T15" s="3075"/>
      <c r="U15" s="3082"/>
      <c r="V15" s="3078"/>
      <c r="W15" s="3083"/>
      <c r="X15" s="3080"/>
      <c r="Y15" s="3084"/>
      <c r="Z15" s="3075"/>
      <c r="AA15" s="3075"/>
      <c r="AB15" s="3082"/>
      <c r="AC15" s="3085"/>
      <c r="AD15" s="2"/>
      <c r="AE15" s="261"/>
    </row>
    <row r="16" spans="1:31" ht="19.5" customHeight="1">
      <c r="A16" s="261"/>
      <c r="B16" s="2"/>
      <c r="C16" s="3053"/>
      <c r="D16" s="3094" t="s">
        <v>1030</v>
      </c>
      <c r="E16" s="3095" t="s">
        <v>1031</v>
      </c>
      <c r="F16" s="3086">
        <f>SUM($K16:$O16)+SUM($R16:$V16)-SUM($Y16:$AC16)</f>
        <v>0</v>
      </c>
      <c r="G16" s="3057">
        <f t="shared" si="1"/>
        <v>0</v>
      </c>
      <c r="H16" s="3058">
        <f t="shared" si="1"/>
        <v>0</v>
      </c>
      <c r="I16" s="3072"/>
      <c r="J16" s="3073"/>
      <c r="K16" s="3074"/>
      <c r="L16" s="3075"/>
      <c r="M16" s="3075"/>
      <c r="N16" s="3082"/>
      <c r="O16" s="3078"/>
      <c r="P16" s="3079"/>
      <c r="Q16" s="3080"/>
      <c r="R16" s="3081"/>
      <c r="S16" s="3075"/>
      <c r="T16" s="3075"/>
      <c r="U16" s="3082"/>
      <c r="V16" s="3078"/>
      <c r="W16" s="3083"/>
      <c r="X16" s="3080"/>
      <c r="Y16" s="3084"/>
      <c r="Z16" s="3075"/>
      <c r="AA16" s="3075"/>
      <c r="AB16" s="3082"/>
      <c r="AC16" s="3085"/>
      <c r="AD16" s="2"/>
      <c r="AE16" s="261"/>
    </row>
    <row r="17" spans="1:31" ht="19.5" customHeight="1">
      <c r="A17" s="261"/>
      <c r="B17" s="2"/>
      <c r="C17" s="3053"/>
      <c r="D17" s="3094" t="s">
        <v>1032</v>
      </c>
      <c r="E17" s="3095" t="s">
        <v>1031</v>
      </c>
      <c r="F17" s="3086">
        <f>SUM($K17:$O17)+SUM($R17:$V17)-SUM($Y17:$AC17)</f>
        <v>0</v>
      </c>
      <c r="G17" s="3057">
        <f t="shared" si="1"/>
        <v>0</v>
      </c>
      <c r="H17" s="3058">
        <f t="shared" si="1"/>
        <v>0</v>
      </c>
      <c r="I17" s="3072"/>
      <c r="J17" s="3073"/>
      <c r="K17" s="3074"/>
      <c r="L17" s="3075"/>
      <c r="M17" s="3075"/>
      <c r="N17" s="3082"/>
      <c r="O17" s="3078"/>
      <c r="P17" s="3079"/>
      <c r="Q17" s="3080"/>
      <c r="R17" s="3081"/>
      <c r="S17" s="3075"/>
      <c r="T17" s="3075"/>
      <c r="U17" s="3082"/>
      <c r="V17" s="3078"/>
      <c r="W17" s="3083"/>
      <c r="X17" s="3080"/>
      <c r="Y17" s="3084"/>
      <c r="Z17" s="3075"/>
      <c r="AA17" s="3075"/>
      <c r="AB17" s="3082"/>
      <c r="AC17" s="3085"/>
      <c r="AD17" s="2"/>
      <c r="AE17" s="261"/>
    </row>
    <row r="18" spans="1:31" ht="19.5" customHeight="1">
      <c r="A18" s="261"/>
      <c r="B18" s="2"/>
      <c r="C18" s="3053">
        <v>6</v>
      </c>
      <c r="D18" s="3054" t="s">
        <v>1033</v>
      </c>
      <c r="E18" s="3055"/>
      <c r="F18" s="3086">
        <f>SUM(F19:F21)</f>
        <v>0</v>
      </c>
      <c r="G18" s="3088">
        <f>SUM(G19:G21)</f>
        <v>0</v>
      </c>
      <c r="H18" s="3089">
        <f>SUM(H19:H21)</f>
        <v>0</v>
      </c>
      <c r="I18" s="3090"/>
      <c r="J18" s="3090"/>
      <c r="K18" s="3091"/>
      <c r="L18" s="3090"/>
      <c r="M18" s="3090"/>
      <c r="N18" s="3090"/>
      <c r="O18" s="3092"/>
      <c r="P18" s="3091"/>
      <c r="Q18" s="3090"/>
      <c r="R18" s="3090"/>
      <c r="S18" s="3090"/>
      <c r="T18" s="3090"/>
      <c r="U18" s="3090"/>
      <c r="V18" s="3092"/>
      <c r="W18" s="3090"/>
      <c r="X18" s="3090"/>
      <c r="Y18" s="3090"/>
      <c r="Z18" s="3090"/>
      <c r="AA18" s="3090"/>
      <c r="AB18" s="3090"/>
      <c r="AC18" s="3093"/>
      <c r="AD18" s="2"/>
      <c r="AE18" s="261"/>
    </row>
    <row r="19" spans="1:31" ht="19.5" customHeight="1">
      <c r="A19" s="261"/>
      <c r="B19" s="2"/>
      <c r="C19" s="3053"/>
      <c r="D19" s="3094" t="s">
        <v>1034</v>
      </c>
      <c r="E19" s="3095" t="s">
        <v>1031</v>
      </c>
      <c r="F19" s="3086">
        <f t="shared" ref="F19:F33" si="2">SUM($K19:$O19)+SUM($R19:$V19)-SUM($Y19:$AC19)</f>
        <v>0</v>
      </c>
      <c r="G19" s="3088">
        <f t="shared" ref="G19:H33" si="3">I19+P19-W19</f>
        <v>0</v>
      </c>
      <c r="H19" s="3089">
        <f t="shared" si="3"/>
        <v>0</v>
      </c>
      <c r="I19" s="3072"/>
      <c r="J19" s="3073"/>
      <c r="K19" s="3074"/>
      <c r="L19" s="3075"/>
      <c r="M19" s="3075"/>
      <c r="N19" s="3082"/>
      <c r="O19" s="3078"/>
      <c r="P19" s="3079"/>
      <c r="Q19" s="3080"/>
      <c r="R19" s="3081"/>
      <c r="S19" s="3075"/>
      <c r="T19" s="3075"/>
      <c r="U19" s="3082"/>
      <c r="V19" s="3078"/>
      <c r="W19" s="3083"/>
      <c r="X19" s="3080"/>
      <c r="Y19" s="3084"/>
      <c r="Z19" s="3075"/>
      <c r="AA19" s="3075"/>
      <c r="AB19" s="3082"/>
      <c r="AC19" s="3085"/>
      <c r="AD19" s="2"/>
      <c r="AE19" s="261"/>
    </row>
    <row r="20" spans="1:31" ht="19.5" customHeight="1">
      <c r="A20" s="261"/>
      <c r="B20" s="2"/>
      <c r="C20" s="3053"/>
      <c r="D20" s="3094" t="s">
        <v>1035</v>
      </c>
      <c r="E20" s="3095" t="s">
        <v>1031</v>
      </c>
      <c r="F20" s="3086">
        <f t="shared" si="2"/>
        <v>0</v>
      </c>
      <c r="G20" s="3088">
        <f t="shared" si="3"/>
        <v>0</v>
      </c>
      <c r="H20" s="3089">
        <f t="shared" si="3"/>
        <v>0</v>
      </c>
      <c r="I20" s="3072"/>
      <c r="J20" s="3073"/>
      <c r="K20" s="3074"/>
      <c r="L20" s="3075"/>
      <c r="M20" s="3075"/>
      <c r="N20" s="3082"/>
      <c r="O20" s="3078"/>
      <c r="P20" s="3079"/>
      <c r="Q20" s="3080"/>
      <c r="R20" s="3081"/>
      <c r="S20" s="3075"/>
      <c r="T20" s="3075"/>
      <c r="U20" s="3082"/>
      <c r="V20" s="3078"/>
      <c r="W20" s="3083"/>
      <c r="X20" s="3080"/>
      <c r="Y20" s="3084"/>
      <c r="Z20" s="3075"/>
      <c r="AA20" s="3075"/>
      <c r="AB20" s="3082"/>
      <c r="AC20" s="3085"/>
      <c r="AD20" s="2"/>
      <c r="AE20" s="261"/>
    </row>
    <row r="21" spans="1:31" ht="19.5" customHeight="1">
      <c r="A21" s="261"/>
      <c r="B21" s="2"/>
      <c r="C21" s="3053"/>
      <c r="D21" s="3094" t="s">
        <v>1035</v>
      </c>
      <c r="E21" s="3095" t="s">
        <v>1031</v>
      </c>
      <c r="F21" s="3086">
        <f t="shared" si="2"/>
        <v>0</v>
      </c>
      <c r="G21" s="3088">
        <f t="shared" si="3"/>
        <v>0</v>
      </c>
      <c r="H21" s="3089">
        <f t="shared" si="3"/>
        <v>0</v>
      </c>
      <c r="I21" s="3072"/>
      <c r="J21" s="3073"/>
      <c r="K21" s="3074"/>
      <c r="L21" s="3075"/>
      <c r="M21" s="3075"/>
      <c r="N21" s="3082"/>
      <c r="O21" s="3078"/>
      <c r="P21" s="3079"/>
      <c r="Q21" s="3080"/>
      <c r="R21" s="3081"/>
      <c r="S21" s="3075"/>
      <c r="T21" s="3075"/>
      <c r="U21" s="3082"/>
      <c r="V21" s="3078"/>
      <c r="W21" s="3083"/>
      <c r="X21" s="3080"/>
      <c r="Y21" s="3084"/>
      <c r="Z21" s="3075"/>
      <c r="AA21" s="3075"/>
      <c r="AB21" s="3082"/>
      <c r="AC21" s="3085"/>
      <c r="AD21" s="2"/>
      <c r="AE21" s="261"/>
    </row>
    <row r="22" spans="1:31" ht="19.5" customHeight="1">
      <c r="A22" s="261"/>
      <c r="B22" s="2"/>
      <c r="C22" s="3053">
        <v>7</v>
      </c>
      <c r="D22" s="3054" t="s">
        <v>1036</v>
      </c>
      <c r="E22" s="3055" t="s">
        <v>1037</v>
      </c>
      <c r="F22" s="3086">
        <f t="shared" si="2"/>
        <v>0</v>
      </c>
      <c r="G22" s="3088">
        <f t="shared" si="3"/>
        <v>0</v>
      </c>
      <c r="H22" s="3089">
        <f>J22+Q22-X22</f>
        <v>0</v>
      </c>
      <c r="I22" s="3096">
        <f t="shared" ref="I22:AC22" si="4">SUM(I10:I21)</f>
        <v>0</v>
      </c>
      <c r="J22" s="3097">
        <f t="shared" si="4"/>
        <v>0</v>
      </c>
      <c r="K22" s="3098">
        <f t="shared" si="4"/>
        <v>0</v>
      </c>
      <c r="L22" s="3099">
        <f t="shared" si="4"/>
        <v>0</v>
      </c>
      <c r="M22" s="3099">
        <f t="shared" si="4"/>
        <v>0</v>
      </c>
      <c r="N22" s="3099">
        <f t="shared" si="4"/>
        <v>0</v>
      </c>
      <c r="O22" s="3100">
        <f t="shared" si="4"/>
        <v>0</v>
      </c>
      <c r="P22" s="3101">
        <f t="shared" si="4"/>
        <v>0</v>
      </c>
      <c r="Q22" s="3102">
        <f t="shared" si="4"/>
        <v>0</v>
      </c>
      <c r="R22" s="3103">
        <f t="shared" si="4"/>
        <v>0</v>
      </c>
      <c r="S22" s="3099">
        <f t="shared" si="4"/>
        <v>0</v>
      </c>
      <c r="T22" s="3099">
        <f t="shared" si="4"/>
        <v>0</v>
      </c>
      <c r="U22" s="3099">
        <f t="shared" si="4"/>
        <v>0</v>
      </c>
      <c r="V22" s="3100">
        <f t="shared" si="4"/>
        <v>0</v>
      </c>
      <c r="W22" s="3104">
        <f t="shared" si="4"/>
        <v>0</v>
      </c>
      <c r="X22" s="3102">
        <f t="shared" si="4"/>
        <v>0</v>
      </c>
      <c r="Y22" s="3105">
        <f t="shared" si="4"/>
        <v>0</v>
      </c>
      <c r="Z22" s="3099">
        <f t="shared" si="4"/>
        <v>0</v>
      </c>
      <c r="AA22" s="3099">
        <f t="shared" si="4"/>
        <v>0</v>
      </c>
      <c r="AB22" s="3099">
        <f t="shared" si="4"/>
        <v>0</v>
      </c>
      <c r="AC22" s="3106">
        <f t="shared" si="4"/>
        <v>0</v>
      </c>
      <c r="AD22" s="2"/>
      <c r="AE22" s="261"/>
    </row>
    <row r="23" spans="1:31" ht="19.5" customHeight="1">
      <c r="A23" s="261"/>
      <c r="B23" s="2"/>
      <c r="C23" s="3053">
        <v>8</v>
      </c>
      <c r="D23" s="3071" t="s">
        <v>1038</v>
      </c>
      <c r="E23" s="3055"/>
      <c r="F23" s="3086">
        <f t="shared" si="2"/>
        <v>0</v>
      </c>
      <c r="G23" s="3088">
        <f t="shared" si="3"/>
        <v>0</v>
      </c>
      <c r="H23" s="3089">
        <f t="shared" si="3"/>
        <v>0</v>
      </c>
      <c r="I23" s="3107"/>
      <c r="J23" s="3108"/>
      <c r="K23" s="3109"/>
      <c r="L23" s="3110"/>
      <c r="M23" s="3110"/>
      <c r="N23" s="3111"/>
      <c r="O23" s="3112"/>
      <c r="P23" s="3113"/>
      <c r="Q23" s="3114"/>
      <c r="R23" s="3115"/>
      <c r="S23" s="3110"/>
      <c r="T23" s="3110"/>
      <c r="U23" s="3111"/>
      <c r="V23" s="3112"/>
      <c r="W23" s="3116"/>
      <c r="X23" s="3114"/>
      <c r="Y23" s="3117"/>
      <c r="Z23" s="3110"/>
      <c r="AA23" s="3110"/>
      <c r="AB23" s="3111"/>
      <c r="AC23" s="3118"/>
      <c r="AD23" s="2"/>
      <c r="AE23" s="261"/>
    </row>
    <row r="24" spans="1:31" ht="19.5" customHeight="1">
      <c r="A24" s="261"/>
      <c r="B24" s="2"/>
      <c r="C24" s="3053">
        <v>9</v>
      </c>
      <c r="D24" s="3071" t="s">
        <v>1039</v>
      </c>
      <c r="E24" s="3055"/>
      <c r="F24" s="3086">
        <f t="shared" si="2"/>
        <v>0</v>
      </c>
      <c r="G24" s="3088">
        <f t="shared" si="3"/>
        <v>0</v>
      </c>
      <c r="H24" s="3089">
        <f t="shared" si="3"/>
        <v>0</v>
      </c>
      <c r="I24" s="3107"/>
      <c r="J24" s="3108"/>
      <c r="K24" s="3109"/>
      <c r="L24" s="3110"/>
      <c r="M24" s="3110"/>
      <c r="N24" s="3111"/>
      <c r="O24" s="3112"/>
      <c r="P24" s="3113"/>
      <c r="Q24" s="3114"/>
      <c r="R24" s="3115"/>
      <c r="S24" s="3110"/>
      <c r="T24" s="3110"/>
      <c r="U24" s="3111"/>
      <c r="V24" s="3112"/>
      <c r="W24" s="3116"/>
      <c r="X24" s="3114"/>
      <c r="Y24" s="3117"/>
      <c r="Z24" s="3110"/>
      <c r="AA24" s="3110"/>
      <c r="AB24" s="3111"/>
      <c r="AC24" s="3118"/>
      <c r="AD24" s="2"/>
      <c r="AE24" s="261"/>
    </row>
    <row r="25" spans="1:31" ht="19.5" customHeight="1">
      <c r="A25" s="261"/>
      <c r="B25" s="2"/>
      <c r="C25" s="3053">
        <v>10</v>
      </c>
      <c r="D25" s="3071" t="s">
        <v>1040</v>
      </c>
      <c r="E25" s="3055"/>
      <c r="F25" s="3086">
        <f t="shared" si="2"/>
        <v>0</v>
      </c>
      <c r="G25" s="3088">
        <f t="shared" si="3"/>
        <v>0</v>
      </c>
      <c r="H25" s="3089">
        <f t="shared" si="3"/>
        <v>0</v>
      </c>
      <c r="I25" s="3107"/>
      <c r="J25" s="3108"/>
      <c r="K25" s="3109"/>
      <c r="L25" s="3110"/>
      <c r="M25" s="3110"/>
      <c r="N25" s="3111"/>
      <c r="O25" s="3112"/>
      <c r="P25" s="3113"/>
      <c r="Q25" s="3114"/>
      <c r="R25" s="3115"/>
      <c r="S25" s="3110"/>
      <c r="T25" s="3110"/>
      <c r="U25" s="3111"/>
      <c r="V25" s="3112"/>
      <c r="W25" s="3116"/>
      <c r="X25" s="3114"/>
      <c r="Y25" s="3117"/>
      <c r="Z25" s="3110"/>
      <c r="AA25" s="3110"/>
      <c r="AB25" s="3111"/>
      <c r="AC25" s="3118"/>
      <c r="AD25" s="2"/>
      <c r="AE25" s="261"/>
    </row>
    <row r="26" spans="1:31" ht="19.5" customHeight="1">
      <c r="A26" s="261"/>
      <c r="B26" s="2"/>
      <c r="C26" s="3053">
        <v>11</v>
      </c>
      <c r="D26" s="3071" t="s">
        <v>1041</v>
      </c>
      <c r="E26" s="3055"/>
      <c r="F26" s="3086">
        <f t="shared" si="2"/>
        <v>0</v>
      </c>
      <c r="G26" s="3088">
        <f t="shared" si="3"/>
        <v>0</v>
      </c>
      <c r="H26" s="3089">
        <f t="shared" si="3"/>
        <v>0</v>
      </c>
      <c r="I26" s="3107"/>
      <c r="J26" s="3108"/>
      <c r="K26" s="3109"/>
      <c r="L26" s="3110"/>
      <c r="M26" s="3110"/>
      <c r="N26" s="3111"/>
      <c r="O26" s="3112"/>
      <c r="P26" s="3113"/>
      <c r="Q26" s="3114"/>
      <c r="R26" s="3115"/>
      <c r="S26" s="3110"/>
      <c r="T26" s="3110"/>
      <c r="U26" s="3111"/>
      <c r="V26" s="3112"/>
      <c r="W26" s="3116"/>
      <c r="X26" s="3114"/>
      <c r="Y26" s="3117"/>
      <c r="Z26" s="3110"/>
      <c r="AA26" s="3110"/>
      <c r="AB26" s="3111"/>
      <c r="AC26" s="3118"/>
      <c r="AD26" s="2"/>
      <c r="AE26" s="261"/>
    </row>
    <row r="27" spans="1:31" ht="19.5" customHeight="1">
      <c r="A27" s="261"/>
      <c r="B27" s="2"/>
      <c r="C27" s="3053">
        <v>12</v>
      </c>
      <c r="D27" s="3071" t="s">
        <v>1042</v>
      </c>
      <c r="E27" s="3055"/>
      <c r="F27" s="3086">
        <f t="shared" si="2"/>
        <v>0</v>
      </c>
      <c r="G27" s="3088">
        <f t="shared" si="3"/>
        <v>0</v>
      </c>
      <c r="H27" s="3089">
        <f t="shared" si="3"/>
        <v>0</v>
      </c>
      <c r="I27" s="3107"/>
      <c r="J27" s="3108"/>
      <c r="K27" s="3109"/>
      <c r="L27" s="3110"/>
      <c r="M27" s="3110"/>
      <c r="N27" s="3111"/>
      <c r="O27" s="3112"/>
      <c r="P27" s="3113"/>
      <c r="Q27" s="3114"/>
      <c r="R27" s="3115"/>
      <c r="S27" s="3110"/>
      <c r="T27" s="3110"/>
      <c r="U27" s="3111"/>
      <c r="V27" s="3112"/>
      <c r="W27" s="3116"/>
      <c r="X27" s="3114"/>
      <c r="Y27" s="3117"/>
      <c r="Z27" s="3110"/>
      <c r="AA27" s="3110"/>
      <c r="AB27" s="3111"/>
      <c r="AC27" s="3118"/>
      <c r="AD27" s="2"/>
      <c r="AE27" s="261"/>
    </row>
    <row r="28" spans="1:31" ht="19.5" customHeight="1">
      <c r="A28" s="261"/>
      <c r="B28" s="2"/>
      <c r="C28" s="3053" t="s">
        <v>1043</v>
      </c>
      <c r="D28" s="3071" t="s">
        <v>1044</v>
      </c>
      <c r="E28" s="3055"/>
      <c r="F28" s="3086">
        <f t="shared" si="2"/>
        <v>0</v>
      </c>
      <c r="G28" s="3088">
        <f t="shared" si="3"/>
        <v>0</v>
      </c>
      <c r="H28" s="3089">
        <f t="shared" si="3"/>
        <v>0</v>
      </c>
      <c r="I28" s="3107"/>
      <c r="J28" s="3108"/>
      <c r="K28" s="3109"/>
      <c r="L28" s="3110"/>
      <c r="M28" s="3110"/>
      <c r="N28" s="3111"/>
      <c r="O28" s="3112"/>
      <c r="P28" s="3113"/>
      <c r="Q28" s="3114"/>
      <c r="R28" s="3115"/>
      <c r="S28" s="3110"/>
      <c r="T28" s="3110"/>
      <c r="U28" s="3111"/>
      <c r="V28" s="3112"/>
      <c r="W28" s="3116"/>
      <c r="X28" s="3114"/>
      <c r="Y28" s="3117"/>
      <c r="Z28" s="3110"/>
      <c r="AA28" s="3110"/>
      <c r="AB28" s="3111"/>
      <c r="AC28" s="3118"/>
      <c r="AD28" s="2"/>
      <c r="AE28" s="261"/>
    </row>
    <row r="29" spans="1:31" ht="19.5" customHeight="1">
      <c r="A29" s="261"/>
      <c r="B29" s="2"/>
      <c r="C29" s="3053" t="s">
        <v>1045</v>
      </c>
      <c r="D29" s="3071" t="s">
        <v>1046</v>
      </c>
      <c r="E29" s="3055"/>
      <c r="F29" s="3086">
        <f t="shared" si="2"/>
        <v>0</v>
      </c>
      <c r="G29" s="3088">
        <f t="shared" si="3"/>
        <v>0</v>
      </c>
      <c r="H29" s="3089">
        <f t="shared" si="3"/>
        <v>0</v>
      </c>
      <c r="I29" s="3107"/>
      <c r="J29" s="3108"/>
      <c r="K29" s="3109"/>
      <c r="L29" s="3110"/>
      <c r="M29" s="3110"/>
      <c r="N29" s="3111"/>
      <c r="O29" s="3112"/>
      <c r="P29" s="3113"/>
      <c r="Q29" s="3114"/>
      <c r="R29" s="3115"/>
      <c r="S29" s="3110"/>
      <c r="T29" s="3110"/>
      <c r="U29" s="3111"/>
      <c r="V29" s="3112"/>
      <c r="W29" s="3116"/>
      <c r="X29" s="3114"/>
      <c r="Y29" s="3117"/>
      <c r="Z29" s="3110"/>
      <c r="AA29" s="3110"/>
      <c r="AB29" s="3111"/>
      <c r="AC29" s="3118"/>
      <c r="AD29" s="2"/>
      <c r="AE29" s="261"/>
    </row>
    <row r="30" spans="1:31" ht="19.5" customHeight="1">
      <c r="A30" s="261"/>
      <c r="B30" s="2"/>
      <c r="C30" s="3053">
        <v>13</v>
      </c>
      <c r="D30" s="3071" t="s">
        <v>1047</v>
      </c>
      <c r="E30" s="3055"/>
      <c r="F30" s="3086">
        <f t="shared" si="2"/>
        <v>0</v>
      </c>
      <c r="G30" s="3088">
        <f t="shared" si="3"/>
        <v>0</v>
      </c>
      <c r="H30" s="3089">
        <f t="shared" si="3"/>
        <v>0</v>
      </c>
      <c r="I30" s="3107"/>
      <c r="J30" s="3108"/>
      <c r="K30" s="3109"/>
      <c r="L30" s="3110"/>
      <c r="M30" s="3110"/>
      <c r="N30" s="3111"/>
      <c r="O30" s="3112"/>
      <c r="P30" s="3113"/>
      <c r="Q30" s="3114"/>
      <c r="R30" s="3115"/>
      <c r="S30" s="3110"/>
      <c r="T30" s="3110"/>
      <c r="U30" s="3111"/>
      <c r="V30" s="3112"/>
      <c r="W30" s="3116"/>
      <c r="X30" s="3114"/>
      <c r="Y30" s="3117"/>
      <c r="Z30" s="3110"/>
      <c r="AA30" s="3110"/>
      <c r="AB30" s="3111"/>
      <c r="AC30" s="3118"/>
      <c r="AD30" s="2"/>
      <c r="AE30" s="261"/>
    </row>
    <row r="31" spans="1:31" ht="19.5" customHeight="1">
      <c r="A31" s="261"/>
      <c r="B31" s="2"/>
      <c r="C31" s="3053">
        <v>14</v>
      </c>
      <c r="D31" s="3071" t="s">
        <v>1048</v>
      </c>
      <c r="E31" s="3055"/>
      <c r="F31" s="3086">
        <f t="shared" si="2"/>
        <v>0</v>
      </c>
      <c r="G31" s="3088">
        <f t="shared" si="3"/>
        <v>0</v>
      </c>
      <c r="H31" s="3089">
        <f t="shared" si="3"/>
        <v>0</v>
      </c>
      <c r="I31" s="3107"/>
      <c r="J31" s="3108"/>
      <c r="K31" s="3109"/>
      <c r="L31" s="3110"/>
      <c r="M31" s="3110"/>
      <c r="N31" s="3111"/>
      <c r="O31" s="3112"/>
      <c r="P31" s="3113"/>
      <c r="Q31" s="3114"/>
      <c r="R31" s="3115"/>
      <c r="S31" s="3110"/>
      <c r="T31" s="3110"/>
      <c r="U31" s="3111"/>
      <c r="V31" s="3112"/>
      <c r="W31" s="3116"/>
      <c r="X31" s="3114"/>
      <c r="Y31" s="3117"/>
      <c r="Z31" s="3110"/>
      <c r="AA31" s="3110"/>
      <c r="AB31" s="3111"/>
      <c r="AC31" s="3118"/>
      <c r="AD31" s="2"/>
      <c r="AE31" s="261"/>
    </row>
    <row r="32" spans="1:31" ht="19.5" customHeight="1">
      <c r="A32" s="261"/>
      <c r="B32" s="2"/>
      <c r="C32" s="3053">
        <v>15</v>
      </c>
      <c r="D32" s="3071" t="s">
        <v>1049</v>
      </c>
      <c r="E32" s="3055"/>
      <c r="F32" s="3056">
        <f t="shared" si="2"/>
        <v>0</v>
      </c>
      <c r="G32" s="3057">
        <f t="shared" si="3"/>
        <v>0</v>
      </c>
      <c r="H32" s="3058">
        <f t="shared" si="3"/>
        <v>0</v>
      </c>
      <c r="I32" s="3107"/>
      <c r="J32" s="3108"/>
      <c r="K32" s="3109"/>
      <c r="L32" s="3110"/>
      <c r="M32" s="3110"/>
      <c r="N32" s="3111"/>
      <c r="O32" s="3112"/>
      <c r="P32" s="3113"/>
      <c r="Q32" s="3114"/>
      <c r="R32" s="3115"/>
      <c r="S32" s="3110"/>
      <c r="T32" s="3110"/>
      <c r="U32" s="3111"/>
      <c r="V32" s="3112"/>
      <c r="W32" s="3116"/>
      <c r="X32" s="3114"/>
      <c r="Y32" s="3117"/>
      <c r="Z32" s="3110"/>
      <c r="AA32" s="3110"/>
      <c r="AB32" s="3111"/>
      <c r="AC32" s="3118"/>
      <c r="AD32" s="2"/>
      <c r="AE32" s="261"/>
    </row>
    <row r="33" spans="1:31" ht="19.5" customHeight="1">
      <c r="A33" s="261"/>
      <c r="B33" s="2"/>
      <c r="C33" s="3053">
        <v>16</v>
      </c>
      <c r="D33" s="3071" t="s">
        <v>1050</v>
      </c>
      <c r="E33" s="3055"/>
      <c r="F33" s="3056">
        <f t="shared" si="2"/>
        <v>0</v>
      </c>
      <c r="G33" s="3057">
        <f t="shared" si="3"/>
        <v>0</v>
      </c>
      <c r="H33" s="3058">
        <f t="shared" si="3"/>
        <v>0</v>
      </c>
      <c r="I33" s="3107"/>
      <c r="J33" s="3108"/>
      <c r="K33" s="3109"/>
      <c r="L33" s="3110"/>
      <c r="M33" s="3110"/>
      <c r="N33" s="3111"/>
      <c r="O33" s="3112"/>
      <c r="P33" s="3113"/>
      <c r="Q33" s="3114"/>
      <c r="R33" s="3115"/>
      <c r="S33" s="3110"/>
      <c r="T33" s="3110"/>
      <c r="U33" s="3111"/>
      <c r="V33" s="3112"/>
      <c r="W33" s="3116"/>
      <c r="X33" s="3114"/>
      <c r="Y33" s="3117"/>
      <c r="Z33" s="3110"/>
      <c r="AA33" s="3110"/>
      <c r="AB33" s="3111"/>
      <c r="AC33" s="3118"/>
      <c r="AD33" s="2"/>
      <c r="AE33" s="261"/>
    </row>
    <row r="34" spans="1:31" ht="19.5" customHeight="1">
      <c r="A34" s="261"/>
      <c r="B34" s="2"/>
      <c r="C34" s="3053">
        <v>17</v>
      </c>
      <c r="D34" s="3071" t="s">
        <v>1051</v>
      </c>
      <c r="E34" s="3055"/>
      <c r="F34" s="3056">
        <f>SUM(F35:F37)</f>
        <v>0</v>
      </c>
      <c r="G34" s="3057">
        <f>SUM(G35:G37)</f>
        <v>0</v>
      </c>
      <c r="H34" s="3058">
        <f>SUM(H35:H37)</f>
        <v>0</v>
      </c>
      <c r="I34" s="3090"/>
      <c r="J34" s="3090"/>
      <c r="K34" s="3091"/>
      <c r="L34" s="3090"/>
      <c r="M34" s="3090"/>
      <c r="N34" s="3090"/>
      <c r="O34" s="3092"/>
      <c r="P34" s="3091"/>
      <c r="Q34" s="3090"/>
      <c r="R34" s="3090"/>
      <c r="S34" s="3090"/>
      <c r="T34" s="3090"/>
      <c r="U34" s="3090"/>
      <c r="V34" s="3092"/>
      <c r="W34" s="3090"/>
      <c r="X34" s="3090"/>
      <c r="Y34" s="3090"/>
      <c r="Z34" s="3090"/>
      <c r="AA34" s="3090"/>
      <c r="AB34" s="3090"/>
      <c r="AC34" s="3093"/>
      <c r="AD34" s="2"/>
      <c r="AE34" s="261"/>
    </row>
    <row r="35" spans="1:31" ht="19.5" customHeight="1">
      <c r="A35" s="261"/>
      <c r="B35" s="2"/>
      <c r="C35" s="3053"/>
      <c r="D35" s="3119" t="s">
        <v>1052</v>
      </c>
      <c r="E35" s="3095" t="s">
        <v>1031</v>
      </c>
      <c r="F35" s="3056">
        <f>SUM($K35:$O35)+SUM($R35:$V35)-SUM($Y35:$AC35)</f>
        <v>0</v>
      </c>
      <c r="G35" s="3057">
        <f t="shared" ref="G35:H39" si="5">I35+P35-W35</f>
        <v>0</v>
      </c>
      <c r="H35" s="3058">
        <f t="shared" si="5"/>
        <v>0</v>
      </c>
      <c r="I35" s="3107"/>
      <c r="J35" s="3108"/>
      <c r="K35" s="3109"/>
      <c r="L35" s="3110"/>
      <c r="M35" s="3110"/>
      <c r="N35" s="3111"/>
      <c r="O35" s="3112"/>
      <c r="P35" s="3113"/>
      <c r="Q35" s="3114"/>
      <c r="R35" s="3115"/>
      <c r="S35" s="3110"/>
      <c r="T35" s="3110"/>
      <c r="U35" s="3111"/>
      <c r="V35" s="3112"/>
      <c r="W35" s="3116"/>
      <c r="X35" s="3114"/>
      <c r="Y35" s="3117"/>
      <c r="Z35" s="3110"/>
      <c r="AA35" s="3110"/>
      <c r="AB35" s="3111"/>
      <c r="AC35" s="3118"/>
      <c r="AD35" s="2"/>
      <c r="AE35" s="261"/>
    </row>
    <row r="36" spans="1:31" ht="19.5" customHeight="1">
      <c r="A36" s="261"/>
      <c r="B36" s="2"/>
      <c r="C36" s="3053"/>
      <c r="D36" s="3119"/>
      <c r="E36" s="3095" t="s">
        <v>1031</v>
      </c>
      <c r="F36" s="3056">
        <f>SUM($K36:$O36)+SUM($R36:$V36)-SUM($Y36:$AC36)</f>
        <v>0</v>
      </c>
      <c r="G36" s="3057">
        <f t="shared" si="5"/>
        <v>0</v>
      </c>
      <c r="H36" s="3058">
        <f t="shared" si="5"/>
        <v>0</v>
      </c>
      <c r="I36" s="3107"/>
      <c r="J36" s="3108"/>
      <c r="K36" s="3109"/>
      <c r="L36" s="3110"/>
      <c r="M36" s="3110"/>
      <c r="N36" s="3111"/>
      <c r="O36" s="3112"/>
      <c r="P36" s="3113"/>
      <c r="Q36" s="3114"/>
      <c r="R36" s="3115"/>
      <c r="S36" s="3110"/>
      <c r="T36" s="3110"/>
      <c r="U36" s="3111"/>
      <c r="V36" s="3112"/>
      <c r="W36" s="3116"/>
      <c r="X36" s="3114"/>
      <c r="Y36" s="3117"/>
      <c r="Z36" s="3110"/>
      <c r="AA36" s="3110"/>
      <c r="AB36" s="3111"/>
      <c r="AC36" s="3118"/>
      <c r="AD36" s="2"/>
      <c r="AE36" s="261"/>
    </row>
    <row r="37" spans="1:31" ht="19.5" customHeight="1">
      <c r="A37" s="261"/>
      <c r="B37" s="2"/>
      <c r="C37" s="3053"/>
      <c r="D37" s="3119"/>
      <c r="E37" s="3095" t="s">
        <v>1031</v>
      </c>
      <c r="F37" s="3056">
        <f>SUM($K37:$O37)+SUM($R37:$V37)-SUM($Y37:$AC37)</f>
        <v>0</v>
      </c>
      <c r="G37" s="3057">
        <f t="shared" si="5"/>
        <v>0</v>
      </c>
      <c r="H37" s="3058">
        <f t="shared" si="5"/>
        <v>0</v>
      </c>
      <c r="I37" s="3107"/>
      <c r="J37" s="3108"/>
      <c r="K37" s="3109"/>
      <c r="L37" s="3110"/>
      <c r="M37" s="3110"/>
      <c r="N37" s="3111"/>
      <c r="O37" s="3112"/>
      <c r="P37" s="3113"/>
      <c r="Q37" s="3114"/>
      <c r="R37" s="3115"/>
      <c r="S37" s="3110"/>
      <c r="T37" s="3110"/>
      <c r="U37" s="3111"/>
      <c r="V37" s="3112"/>
      <c r="W37" s="3116"/>
      <c r="X37" s="3114"/>
      <c r="Y37" s="3117"/>
      <c r="Z37" s="3110"/>
      <c r="AA37" s="3110"/>
      <c r="AB37" s="3111"/>
      <c r="AC37" s="3118"/>
      <c r="AD37" s="2"/>
      <c r="AE37" s="261"/>
    </row>
    <row r="38" spans="1:31" ht="19.5" customHeight="1">
      <c r="A38" s="261"/>
      <c r="B38" s="2"/>
      <c r="C38" s="3053">
        <v>18</v>
      </c>
      <c r="D38" s="3071" t="s">
        <v>1053</v>
      </c>
      <c r="E38" s="3055"/>
      <c r="F38" s="3056">
        <f>SUM($K38:$O38)+SUM($R38:$V38)-SUM($Y38:$AC38)</f>
        <v>0</v>
      </c>
      <c r="G38" s="3057">
        <f t="shared" si="5"/>
        <v>0</v>
      </c>
      <c r="H38" s="3058">
        <f t="shared" si="5"/>
        <v>0</v>
      </c>
      <c r="I38" s="3107"/>
      <c r="J38" s="3108"/>
      <c r="K38" s="3109"/>
      <c r="L38" s="3110"/>
      <c r="M38" s="3110"/>
      <c r="N38" s="3111"/>
      <c r="O38" s="3112"/>
      <c r="P38" s="3113"/>
      <c r="Q38" s="3114"/>
      <c r="R38" s="3115"/>
      <c r="S38" s="3110"/>
      <c r="T38" s="3110"/>
      <c r="U38" s="3111"/>
      <c r="V38" s="3112"/>
      <c r="W38" s="3116"/>
      <c r="X38" s="3114"/>
      <c r="Y38" s="3117"/>
      <c r="Z38" s="3110"/>
      <c r="AA38" s="3110"/>
      <c r="AB38" s="3111"/>
      <c r="AC38" s="3118"/>
      <c r="AD38" s="2"/>
      <c r="AE38" s="261"/>
    </row>
    <row r="39" spans="1:31" ht="26.25" customHeight="1">
      <c r="A39" s="261"/>
      <c r="B39" s="2"/>
      <c r="C39" s="3053">
        <v>19</v>
      </c>
      <c r="D39" s="3071" t="s">
        <v>1054</v>
      </c>
      <c r="E39" s="3055"/>
      <c r="F39" s="3056">
        <f>SUM($K39:$O39)+SUM($R39:$V39)-SUM($Y39:$AC39)</f>
        <v>0</v>
      </c>
      <c r="G39" s="3057">
        <f t="shared" si="5"/>
        <v>0</v>
      </c>
      <c r="H39" s="3058">
        <f t="shared" si="5"/>
        <v>0</v>
      </c>
      <c r="I39" s="3107"/>
      <c r="J39" s="3108"/>
      <c r="K39" s="3109"/>
      <c r="L39" s="3110"/>
      <c r="M39" s="3110"/>
      <c r="N39" s="3111"/>
      <c r="O39" s="3112"/>
      <c r="P39" s="3113"/>
      <c r="Q39" s="3114"/>
      <c r="R39" s="3115"/>
      <c r="S39" s="3110"/>
      <c r="T39" s="3110"/>
      <c r="U39" s="3111"/>
      <c r="V39" s="3112"/>
      <c r="W39" s="3116"/>
      <c r="X39" s="3114"/>
      <c r="Y39" s="3117"/>
      <c r="Z39" s="3110"/>
      <c r="AA39" s="3110"/>
      <c r="AB39" s="3111"/>
      <c r="AC39" s="3118"/>
      <c r="AD39" s="2"/>
      <c r="AE39" s="261"/>
    </row>
    <row r="40" spans="1:31" ht="19.5" customHeight="1">
      <c r="A40" s="261"/>
      <c r="B40" s="2"/>
      <c r="C40" s="3053" t="s">
        <v>1055</v>
      </c>
      <c r="D40" s="3071" t="s">
        <v>1056</v>
      </c>
      <c r="E40" s="3055"/>
      <c r="F40" s="3056">
        <f>SUM(F41:F43)</f>
        <v>0</v>
      </c>
      <c r="G40" s="3057">
        <f>SUM(G41:G43)</f>
        <v>0</v>
      </c>
      <c r="H40" s="3058">
        <f>SUM(H41:H43)</f>
        <v>0</v>
      </c>
      <c r="I40" s="3090"/>
      <c r="J40" s="3090"/>
      <c r="K40" s="3091"/>
      <c r="L40" s="3090"/>
      <c r="M40" s="3090"/>
      <c r="N40" s="3090"/>
      <c r="O40" s="3092"/>
      <c r="P40" s="3091"/>
      <c r="Q40" s="3090"/>
      <c r="R40" s="3090"/>
      <c r="S40" s="3090"/>
      <c r="T40" s="3090"/>
      <c r="U40" s="3090"/>
      <c r="V40" s="3092"/>
      <c r="W40" s="3090"/>
      <c r="X40" s="3090"/>
      <c r="Y40" s="3090"/>
      <c r="Z40" s="3090"/>
      <c r="AA40" s="3090"/>
      <c r="AB40" s="3090"/>
      <c r="AC40" s="3093"/>
      <c r="AD40" s="2"/>
      <c r="AE40" s="261"/>
    </row>
    <row r="41" spans="1:31" ht="19.5" customHeight="1">
      <c r="A41" s="261"/>
      <c r="B41" s="2"/>
      <c r="C41" s="3053"/>
      <c r="D41" s="3120" t="s">
        <v>1057</v>
      </c>
      <c r="E41" s="3095" t="s">
        <v>1031</v>
      </c>
      <c r="F41" s="3056">
        <f t="shared" ref="F41:F52" si="6">SUM($K41:$O41)+SUM($R41:$V41)-SUM($Y41:$AC41)</f>
        <v>0</v>
      </c>
      <c r="G41" s="3057">
        <f t="shared" ref="G41:H59" si="7">I41+P41-W41</f>
        <v>0</v>
      </c>
      <c r="H41" s="3058">
        <f t="shared" si="7"/>
        <v>0</v>
      </c>
      <c r="I41" s="3107"/>
      <c r="J41" s="3108"/>
      <c r="K41" s="3109"/>
      <c r="L41" s="3110"/>
      <c r="M41" s="3110"/>
      <c r="N41" s="3111"/>
      <c r="O41" s="3112"/>
      <c r="P41" s="3113"/>
      <c r="Q41" s="3114"/>
      <c r="R41" s="3115"/>
      <c r="S41" s="3110"/>
      <c r="T41" s="3110"/>
      <c r="U41" s="3111"/>
      <c r="V41" s="3112"/>
      <c r="W41" s="3116"/>
      <c r="X41" s="3114"/>
      <c r="Y41" s="3117"/>
      <c r="Z41" s="3110"/>
      <c r="AA41" s="3110"/>
      <c r="AB41" s="3111"/>
      <c r="AC41" s="3118"/>
      <c r="AD41" s="2"/>
      <c r="AE41" s="261"/>
    </row>
    <row r="42" spans="1:31" ht="19.5" customHeight="1">
      <c r="A42" s="261"/>
      <c r="B42" s="2"/>
      <c r="C42" s="3053"/>
      <c r="D42" s="3119"/>
      <c r="E42" s="3095" t="s">
        <v>1031</v>
      </c>
      <c r="F42" s="3056">
        <f t="shared" si="6"/>
        <v>0</v>
      </c>
      <c r="G42" s="3057">
        <f t="shared" si="7"/>
        <v>0</v>
      </c>
      <c r="H42" s="3058">
        <f t="shared" si="7"/>
        <v>0</v>
      </c>
      <c r="I42" s="3107"/>
      <c r="J42" s="3108"/>
      <c r="K42" s="3109"/>
      <c r="L42" s="3110"/>
      <c r="M42" s="3110"/>
      <c r="N42" s="3111"/>
      <c r="O42" s="3112"/>
      <c r="P42" s="3113"/>
      <c r="Q42" s="3114"/>
      <c r="R42" s="3115"/>
      <c r="S42" s="3110"/>
      <c r="T42" s="3110"/>
      <c r="U42" s="3111"/>
      <c r="V42" s="3112"/>
      <c r="W42" s="3116"/>
      <c r="X42" s="3114"/>
      <c r="Y42" s="3117"/>
      <c r="Z42" s="3110"/>
      <c r="AA42" s="3110"/>
      <c r="AB42" s="3111"/>
      <c r="AC42" s="3118"/>
      <c r="AD42" s="2"/>
      <c r="AE42" s="261"/>
    </row>
    <row r="43" spans="1:31" ht="19.5" customHeight="1">
      <c r="A43" s="261"/>
      <c r="B43" s="2"/>
      <c r="C43" s="3053"/>
      <c r="D43" s="3119"/>
      <c r="E43" s="3095" t="s">
        <v>1031</v>
      </c>
      <c r="F43" s="3056">
        <f t="shared" si="6"/>
        <v>0</v>
      </c>
      <c r="G43" s="3057">
        <f t="shared" si="7"/>
        <v>0</v>
      </c>
      <c r="H43" s="3058">
        <f t="shared" si="7"/>
        <v>0</v>
      </c>
      <c r="I43" s="3107"/>
      <c r="J43" s="3108"/>
      <c r="K43" s="3109"/>
      <c r="L43" s="3110"/>
      <c r="M43" s="3110"/>
      <c r="N43" s="3111"/>
      <c r="O43" s="3112"/>
      <c r="P43" s="3113"/>
      <c r="Q43" s="3114"/>
      <c r="R43" s="3115"/>
      <c r="S43" s="3110"/>
      <c r="T43" s="3110"/>
      <c r="U43" s="3111"/>
      <c r="V43" s="3112"/>
      <c r="W43" s="3116"/>
      <c r="X43" s="3114"/>
      <c r="Y43" s="3117"/>
      <c r="Z43" s="3110"/>
      <c r="AA43" s="3110"/>
      <c r="AB43" s="3111"/>
      <c r="AC43" s="3118"/>
      <c r="AD43" s="2"/>
      <c r="AE43" s="261"/>
    </row>
    <row r="44" spans="1:31" ht="19.5" customHeight="1">
      <c r="A44" s="261"/>
      <c r="B44" s="2"/>
      <c r="C44" s="3053">
        <v>20</v>
      </c>
      <c r="D44" s="3071" t="s">
        <v>1058</v>
      </c>
      <c r="E44" s="3055" t="s">
        <v>1059</v>
      </c>
      <c r="F44" s="3056">
        <f>SUM($K44:$O44)+SUM($R44:$V44)-SUM($Y44:$AC44)</f>
        <v>0</v>
      </c>
      <c r="G44" s="3057">
        <f t="shared" si="7"/>
        <v>0</v>
      </c>
      <c r="H44" s="3058">
        <f t="shared" si="7"/>
        <v>0</v>
      </c>
      <c r="I44" s="3096">
        <f>SUM(I$23:I$43)</f>
        <v>0</v>
      </c>
      <c r="J44" s="3097">
        <f t="shared" ref="J44:AC44" si="8">SUM(J$23:J$43)</f>
        <v>0</v>
      </c>
      <c r="K44" s="3098">
        <f t="shared" si="8"/>
        <v>0</v>
      </c>
      <c r="L44" s="3099">
        <f t="shared" si="8"/>
        <v>0</v>
      </c>
      <c r="M44" s="3099">
        <f t="shared" si="8"/>
        <v>0</v>
      </c>
      <c r="N44" s="3099">
        <f t="shared" si="8"/>
        <v>0</v>
      </c>
      <c r="O44" s="3100">
        <f t="shared" si="8"/>
        <v>0</v>
      </c>
      <c r="P44" s="3101">
        <f t="shared" si="8"/>
        <v>0</v>
      </c>
      <c r="Q44" s="3102">
        <f t="shared" si="8"/>
        <v>0</v>
      </c>
      <c r="R44" s="3103">
        <f t="shared" si="8"/>
        <v>0</v>
      </c>
      <c r="S44" s="3099">
        <f t="shared" si="8"/>
        <v>0</v>
      </c>
      <c r="T44" s="3099">
        <f t="shared" si="8"/>
        <v>0</v>
      </c>
      <c r="U44" s="3099">
        <f t="shared" si="8"/>
        <v>0</v>
      </c>
      <c r="V44" s="3100">
        <f t="shared" si="8"/>
        <v>0</v>
      </c>
      <c r="W44" s="3104">
        <f t="shared" si="8"/>
        <v>0</v>
      </c>
      <c r="X44" s="3102">
        <f t="shared" si="8"/>
        <v>0</v>
      </c>
      <c r="Y44" s="3105">
        <f t="shared" si="8"/>
        <v>0</v>
      </c>
      <c r="Z44" s="3099">
        <f t="shared" si="8"/>
        <v>0</v>
      </c>
      <c r="AA44" s="3099">
        <f t="shared" si="8"/>
        <v>0</v>
      </c>
      <c r="AB44" s="3099">
        <f t="shared" si="8"/>
        <v>0</v>
      </c>
      <c r="AC44" s="3106">
        <f t="shared" si="8"/>
        <v>0</v>
      </c>
      <c r="AD44" s="2"/>
      <c r="AE44" s="261"/>
    </row>
    <row r="45" spans="1:31" ht="34.5" customHeight="1">
      <c r="A45" s="261"/>
      <c r="B45" s="2"/>
      <c r="C45" s="3053">
        <v>21</v>
      </c>
      <c r="D45" s="3071" t="s">
        <v>1060</v>
      </c>
      <c r="E45" s="3121" t="s">
        <v>1061</v>
      </c>
      <c r="F45" s="3056">
        <f t="shared" si="6"/>
        <v>0</v>
      </c>
      <c r="G45" s="3057">
        <f>I45+P45-W45</f>
        <v>0</v>
      </c>
      <c r="H45" s="3058">
        <f>J45+Q45-X45</f>
        <v>0</v>
      </c>
      <c r="I45" s="3122"/>
      <c r="J45" s="3123"/>
      <c r="K45" s="3124"/>
      <c r="L45" s="3125"/>
      <c r="M45" s="3125"/>
      <c r="N45" s="3126"/>
      <c r="O45" s="3127"/>
      <c r="P45" s="3128"/>
      <c r="Q45" s="3129"/>
      <c r="R45" s="3130"/>
      <c r="S45" s="3125"/>
      <c r="T45" s="3125"/>
      <c r="U45" s="3126"/>
      <c r="V45" s="3127"/>
      <c r="W45" s="3131"/>
      <c r="X45" s="3129"/>
      <c r="Y45" s="3132"/>
      <c r="Z45" s="3125"/>
      <c r="AA45" s="3125"/>
      <c r="AB45" s="3126"/>
      <c r="AC45" s="3133"/>
      <c r="AD45" s="2"/>
      <c r="AE45" s="261"/>
    </row>
    <row r="46" spans="1:31" ht="19.5" customHeight="1">
      <c r="A46" s="261"/>
      <c r="B46" s="2"/>
      <c r="C46" s="3053">
        <v>22</v>
      </c>
      <c r="D46" s="3071" t="s">
        <v>1062</v>
      </c>
      <c r="E46" s="3095" t="s">
        <v>1031</v>
      </c>
      <c r="F46" s="3056">
        <f t="shared" si="6"/>
        <v>0</v>
      </c>
      <c r="G46" s="3057">
        <f t="shared" si="7"/>
        <v>0</v>
      </c>
      <c r="H46" s="3058">
        <f t="shared" si="7"/>
        <v>0</v>
      </c>
      <c r="I46" s="3107"/>
      <c r="J46" s="3108"/>
      <c r="K46" s="3109"/>
      <c r="L46" s="3110"/>
      <c r="M46" s="3110"/>
      <c r="N46" s="3111"/>
      <c r="O46" s="3112"/>
      <c r="P46" s="3113"/>
      <c r="Q46" s="3114"/>
      <c r="R46" s="3115"/>
      <c r="S46" s="3110"/>
      <c r="T46" s="3110" t="s">
        <v>464</v>
      </c>
      <c r="U46" s="3111"/>
      <c r="V46" s="3112"/>
      <c r="W46" s="3116"/>
      <c r="X46" s="3114"/>
      <c r="Y46" s="3117"/>
      <c r="Z46" s="3110"/>
      <c r="AA46" s="3110"/>
      <c r="AB46" s="3111"/>
      <c r="AC46" s="3118"/>
      <c r="AD46" s="2"/>
      <c r="AE46" s="261"/>
    </row>
    <row r="47" spans="1:31" ht="19.5" customHeight="1">
      <c r="A47" s="261"/>
      <c r="B47" s="2"/>
      <c r="C47" s="3053">
        <v>23</v>
      </c>
      <c r="D47" s="3134" t="s">
        <v>1063</v>
      </c>
      <c r="E47" s="3095" t="s">
        <v>1031</v>
      </c>
      <c r="F47" s="3056">
        <f t="shared" si="6"/>
        <v>0</v>
      </c>
      <c r="G47" s="3057">
        <f>I47+P47-W47</f>
        <v>0</v>
      </c>
      <c r="H47" s="3058">
        <f>J47+Q47-X47</f>
        <v>0</v>
      </c>
      <c r="I47" s="3107"/>
      <c r="J47" s="3108"/>
      <c r="K47" s="3109"/>
      <c r="L47" s="3110"/>
      <c r="M47" s="3110"/>
      <c r="N47" s="3111"/>
      <c r="O47" s="3112"/>
      <c r="P47" s="3113"/>
      <c r="Q47" s="3114"/>
      <c r="R47" s="3115"/>
      <c r="S47" s="3110"/>
      <c r="T47" s="3110" t="s">
        <v>464</v>
      </c>
      <c r="U47" s="3111"/>
      <c r="V47" s="3112"/>
      <c r="W47" s="3116"/>
      <c r="X47" s="3114"/>
      <c r="Y47" s="3117"/>
      <c r="Z47" s="3110"/>
      <c r="AA47" s="3110"/>
      <c r="AB47" s="3111"/>
      <c r="AC47" s="3118"/>
      <c r="AD47" s="2"/>
      <c r="AE47" s="261"/>
    </row>
    <row r="48" spans="1:31" ht="19.5" customHeight="1">
      <c r="A48" s="261"/>
      <c r="B48" s="2"/>
      <c r="C48" s="3053" t="s">
        <v>1064</v>
      </c>
      <c r="D48" s="3134" t="s">
        <v>1065</v>
      </c>
      <c r="E48" s="3095" t="s">
        <v>1031</v>
      </c>
      <c r="F48" s="3056">
        <f t="shared" si="6"/>
        <v>0</v>
      </c>
      <c r="G48" s="3057">
        <f t="shared" si="7"/>
        <v>0</v>
      </c>
      <c r="H48" s="3058">
        <f t="shared" si="7"/>
        <v>0</v>
      </c>
      <c r="I48" s="3107"/>
      <c r="J48" s="3108"/>
      <c r="K48" s="3109"/>
      <c r="L48" s="3110"/>
      <c r="M48" s="3110"/>
      <c r="N48" s="3111"/>
      <c r="O48" s="3112"/>
      <c r="P48" s="3113"/>
      <c r="Q48" s="3114"/>
      <c r="R48" s="3115"/>
      <c r="S48" s="3110"/>
      <c r="T48" s="3110" t="s">
        <v>464</v>
      </c>
      <c r="U48" s="3111"/>
      <c r="V48" s="3112"/>
      <c r="W48" s="3116"/>
      <c r="X48" s="3114"/>
      <c r="Y48" s="3117"/>
      <c r="Z48" s="3110"/>
      <c r="AA48" s="3110"/>
      <c r="AB48" s="3111"/>
      <c r="AC48" s="3118"/>
      <c r="AD48" s="2"/>
      <c r="AE48" s="261"/>
    </row>
    <row r="49" spans="1:31" ht="19.5" customHeight="1">
      <c r="A49" s="261"/>
      <c r="B49" s="2"/>
      <c r="C49" s="3053" t="s">
        <v>1066</v>
      </c>
      <c r="D49" s="3134" t="s">
        <v>1067</v>
      </c>
      <c r="E49" s="3095" t="s">
        <v>1031</v>
      </c>
      <c r="F49" s="3056">
        <f t="shared" si="6"/>
        <v>0</v>
      </c>
      <c r="G49" s="3057">
        <f t="shared" si="7"/>
        <v>0</v>
      </c>
      <c r="H49" s="3058">
        <f t="shared" si="7"/>
        <v>0</v>
      </c>
      <c r="I49" s="3107"/>
      <c r="J49" s="3108"/>
      <c r="K49" s="3109"/>
      <c r="L49" s="3110"/>
      <c r="M49" s="3110"/>
      <c r="N49" s="3111"/>
      <c r="O49" s="3112"/>
      <c r="P49" s="3113"/>
      <c r="Q49" s="3114"/>
      <c r="R49" s="3115"/>
      <c r="S49" s="3110"/>
      <c r="T49" s="3110"/>
      <c r="U49" s="3111"/>
      <c r="V49" s="3112"/>
      <c r="W49" s="3116"/>
      <c r="X49" s="3114"/>
      <c r="Y49" s="3117"/>
      <c r="Z49" s="3110"/>
      <c r="AA49" s="3110"/>
      <c r="AB49" s="3111"/>
      <c r="AC49" s="3118"/>
      <c r="AD49" s="2"/>
      <c r="AE49" s="261"/>
    </row>
    <row r="50" spans="1:31" ht="19.5" customHeight="1">
      <c r="A50" s="261"/>
      <c r="B50" s="2"/>
      <c r="C50" s="3053">
        <v>25</v>
      </c>
      <c r="D50" s="3071" t="s">
        <v>1068</v>
      </c>
      <c r="E50" s="3095" t="s">
        <v>1031</v>
      </c>
      <c r="F50" s="3056">
        <f t="shared" si="6"/>
        <v>0</v>
      </c>
      <c r="G50" s="3057">
        <f t="shared" si="7"/>
        <v>0</v>
      </c>
      <c r="H50" s="3058">
        <f t="shared" si="7"/>
        <v>0</v>
      </c>
      <c r="I50" s="3107"/>
      <c r="J50" s="3108"/>
      <c r="K50" s="3109"/>
      <c r="L50" s="3110"/>
      <c r="M50" s="3110"/>
      <c r="N50" s="3111"/>
      <c r="O50" s="3112"/>
      <c r="P50" s="3113"/>
      <c r="Q50" s="3114"/>
      <c r="R50" s="3115"/>
      <c r="S50" s="3110"/>
      <c r="T50" s="3110" t="s">
        <v>464</v>
      </c>
      <c r="U50" s="3111"/>
      <c r="V50" s="3112"/>
      <c r="W50" s="3116"/>
      <c r="X50" s="3114"/>
      <c r="Y50" s="3117"/>
      <c r="Z50" s="3110"/>
      <c r="AA50" s="3110"/>
      <c r="AB50" s="3111"/>
      <c r="AC50" s="3118"/>
      <c r="AD50" s="2"/>
      <c r="AE50" s="261"/>
    </row>
    <row r="51" spans="1:31" ht="19.5" customHeight="1">
      <c r="A51" s="261"/>
      <c r="B51" s="2"/>
      <c r="C51" s="3053">
        <v>26</v>
      </c>
      <c r="D51" s="3071" t="s">
        <v>1069</v>
      </c>
      <c r="E51" s="3095" t="s">
        <v>1031</v>
      </c>
      <c r="F51" s="3056">
        <f t="shared" si="6"/>
        <v>0</v>
      </c>
      <c r="G51" s="3057">
        <f t="shared" si="7"/>
        <v>0</v>
      </c>
      <c r="H51" s="3058">
        <f t="shared" si="7"/>
        <v>0</v>
      </c>
      <c r="I51" s="3107"/>
      <c r="J51" s="3108"/>
      <c r="K51" s="3109"/>
      <c r="L51" s="3110"/>
      <c r="M51" s="3110"/>
      <c r="N51" s="3111"/>
      <c r="O51" s="3112"/>
      <c r="P51" s="3113"/>
      <c r="Q51" s="3114"/>
      <c r="R51" s="3115"/>
      <c r="S51" s="3110"/>
      <c r="T51" s="3110" t="s">
        <v>464</v>
      </c>
      <c r="U51" s="3111"/>
      <c r="V51" s="3112"/>
      <c r="W51" s="3116"/>
      <c r="X51" s="3114"/>
      <c r="Y51" s="3117"/>
      <c r="Z51" s="3110"/>
      <c r="AA51" s="3110"/>
      <c r="AB51" s="3111"/>
      <c r="AC51" s="3118"/>
      <c r="AD51" s="2"/>
      <c r="AE51" s="261"/>
    </row>
    <row r="52" spans="1:31" ht="19.5" customHeight="1">
      <c r="A52" s="261"/>
      <c r="B52" s="2"/>
      <c r="C52" s="3053" t="s">
        <v>1070</v>
      </c>
      <c r="D52" s="3071" t="s">
        <v>1071</v>
      </c>
      <c r="E52" s="3095" t="s">
        <v>1031</v>
      </c>
      <c r="F52" s="3056">
        <f t="shared" si="6"/>
        <v>0</v>
      </c>
      <c r="G52" s="3057">
        <f>I52+P52-W52</f>
        <v>0</v>
      </c>
      <c r="H52" s="3058">
        <f>J52+Q52-X52</f>
        <v>0</v>
      </c>
      <c r="I52" s="3107"/>
      <c r="J52" s="3108"/>
      <c r="K52" s="3109"/>
      <c r="L52" s="3110"/>
      <c r="M52" s="3110"/>
      <c r="N52" s="3111"/>
      <c r="O52" s="3112"/>
      <c r="P52" s="3113"/>
      <c r="Q52" s="3114"/>
      <c r="R52" s="3115"/>
      <c r="S52" s="3110"/>
      <c r="T52" s="3110"/>
      <c r="U52" s="3111"/>
      <c r="V52" s="3112"/>
      <c r="W52" s="3116"/>
      <c r="X52" s="3114"/>
      <c r="Y52" s="3117"/>
      <c r="Z52" s="3110"/>
      <c r="AA52" s="3110"/>
      <c r="AB52" s="3111"/>
      <c r="AC52" s="3118"/>
      <c r="AD52" s="2"/>
      <c r="AE52" s="261"/>
    </row>
    <row r="53" spans="1:31" ht="26.4" customHeight="1">
      <c r="A53" s="261"/>
      <c r="B53" s="2"/>
      <c r="C53" s="3053">
        <v>27</v>
      </c>
      <c r="D53" s="3135" t="s">
        <v>1072</v>
      </c>
      <c r="E53" s="3055" t="s">
        <v>1073</v>
      </c>
      <c r="F53" s="3056">
        <f>SUM(K53:O53)+SUM(R53:V53)-SUM(Y53:AC53)</f>
        <v>0</v>
      </c>
      <c r="G53" s="3057">
        <f>I53+P53-W53</f>
        <v>0</v>
      </c>
      <c r="H53" s="3058">
        <f>J53+Q53-X53</f>
        <v>0</v>
      </c>
      <c r="I53" s="3096">
        <f t="shared" ref="I53:W53" si="9">SUM(I$44:I$52)</f>
        <v>0</v>
      </c>
      <c r="J53" s="3097">
        <f t="shared" si="9"/>
        <v>0</v>
      </c>
      <c r="K53" s="3136">
        <f t="shared" si="9"/>
        <v>0</v>
      </c>
      <c r="L53" s="3137">
        <f t="shared" si="9"/>
        <v>0</v>
      </c>
      <c r="M53" s="3137">
        <f t="shared" si="9"/>
        <v>0</v>
      </c>
      <c r="N53" s="3137">
        <f t="shared" si="9"/>
        <v>0</v>
      </c>
      <c r="O53" s="3138">
        <f t="shared" si="9"/>
        <v>0</v>
      </c>
      <c r="P53" s="3101">
        <f t="shared" si="9"/>
        <v>0</v>
      </c>
      <c r="Q53" s="3102">
        <f t="shared" si="9"/>
        <v>0</v>
      </c>
      <c r="R53" s="3105">
        <f t="shared" si="9"/>
        <v>0</v>
      </c>
      <c r="S53" s="3099">
        <f t="shared" si="9"/>
        <v>0</v>
      </c>
      <c r="T53" s="3099">
        <f t="shared" si="9"/>
        <v>0</v>
      </c>
      <c r="U53" s="3099">
        <f t="shared" si="9"/>
        <v>0</v>
      </c>
      <c r="V53" s="3106">
        <f t="shared" si="9"/>
        <v>0</v>
      </c>
      <c r="W53" s="3139">
        <f t="shared" si="9"/>
        <v>0</v>
      </c>
      <c r="X53" s="3099">
        <f t="shared" ref="X53:AC53" si="10">SUM(X$44:X$52)</f>
        <v>0</v>
      </c>
      <c r="Y53" s="3099">
        <f t="shared" si="10"/>
        <v>0</v>
      </c>
      <c r="Z53" s="3099">
        <f t="shared" si="10"/>
        <v>0</v>
      </c>
      <c r="AA53" s="3099">
        <f t="shared" si="10"/>
        <v>0</v>
      </c>
      <c r="AB53" s="3099">
        <f t="shared" si="10"/>
        <v>0</v>
      </c>
      <c r="AC53" s="3106">
        <f t="shared" si="10"/>
        <v>0</v>
      </c>
      <c r="AD53" s="2"/>
      <c r="AE53" s="261"/>
    </row>
    <row r="54" spans="1:31" ht="27.6">
      <c r="A54" s="261"/>
      <c r="B54" s="2"/>
      <c r="C54" s="3053">
        <v>28</v>
      </c>
      <c r="D54" s="3140" t="s">
        <v>1074</v>
      </c>
      <c r="E54" s="3055" t="s">
        <v>1075</v>
      </c>
      <c r="F54" s="3056">
        <f t="shared" ref="F54:F59" si="11">SUM($K54:$O54)+SUM($R54:$V54)-SUM($Y54:$AC54)</f>
        <v>0</v>
      </c>
      <c r="G54" s="3057">
        <f t="shared" si="7"/>
        <v>0</v>
      </c>
      <c r="H54" s="3058">
        <f t="shared" si="7"/>
        <v>0</v>
      </c>
      <c r="I54" s="3096">
        <f>I22-I53</f>
        <v>0</v>
      </c>
      <c r="J54" s="3097">
        <f>J22-J53</f>
        <v>0</v>
      </c>
      <c r="K54" s="3098">
        <f t="shared" ref="K54:AC54" si="12">K22-K53</f>
        <v>0</v>
      </c>
      <c r="L54" s="3099">
        <f>L22-L53</f>
        <v>0</v>
      </c>
      <c r="M54" s="3099">
        <f t="shared" si="12"/>
        <v>0</v>
      </c>
      <c r="N54" s="3099">
        <f>N22-N53</f>
        <v>0</v>
      </c>
      <c r="O54" s="3100">
        <f t="shared" si="12"/>
        <v>0</v>
      </c>
      <c r="P54" s="3101">
        <f t="shared" si="12"/>
        <v>0</v>
      </c>
      <c r="Q54" s="3102">
        <f t="shared" si="12"/>
        <v>0</v>
      </c>
      <c r="R54" s="3103">
        <f t="shared" si="12"/>
        <v>0</v>
      </c>
      <c r="S54" s="3099">
        <f t="shared" si="12"/>
        <v>0</v>
      </c>
      <c r="T54" s="3099">
        <f t="shared" si="12"/>
        <v>0</v>
      </c>
      <c r="U54" s="3099">
        <f>U22-U53</f>
        <v>0</v>
      </c>
      <c r="V54" s="3100">
        <f t="shared" si="12"/>
        <v>0</v>
      </c>
      <c r="W54" s="3104">
        <f t="shared" si="12"/>
        <v>0</v>
      </c>
      <c r="X54" s="3102">
        <f t="shared" si="12"/>
        <v>0</v>
      </c>
      <c r="Y54" s="3105">
        <f t="shared" si="12"/>
        <v>0</v>
      </c>
      <c r="Z54" s="3099">
        <f t="shared" si="12"/>
        <v>0</v>
      </c>
      <c r="AA54" s="3099">
        <f t="shared" si="12"/>
        <v>0</v>
      </c>
      <c r="AB54" s="3099">
        <f>AB22-AB53</f>
        <v>0</v>
      </c>
      <c r="AC54" s="3106">
        <f t="shared" si="12"/>
        <v>0</v>
      </c>
      <c r="AD54" s="2"/>
      <c r="AE54" s="261"/>
    </row>
    <row r="55" spans="1:31">
      <c r="A55" s="261"/>
      <c r="B55" s="2"/>
      <c r="C55" s="3053">
        <v>29</v>
      </c>
      <c r="D55" s="3141" t="s">
        <v>1076</v>
      </c>
      <c r="E55" s="3055" t="s">
        <v>1077</v>
      </c>
      <c r="F55" s="3056">
        <f t="shared" si="11"/>
        <v>0</v>
      </c>
      <c r="G55" s="3057">
        <f t="shared" si="7"/>
        <v>0</v>
      </c>
      <c r="H55" s="3058">
        <f t="shared" si="7"/>
        <v>0</v>
      </c>
      <c r="I55" s="3107"/>
      <c r="J55" s="3108"/>
      <c r="K55" s="3109"/>
      <c r="L55" s="3110"/>
      <c r="M55" s="3110"/>
      <c r="N55" s="3111"/>
      <c r="O55" s="3112"/>
      <c r="P55" s="3113"/>
      <c r="Q55" s="3114"/>
      <c r="R55" s="3115"/>
      <c r="S55" s="3110"/>
      <c r="T55" s="3110"/>
      <c r="U55" s="3111"/>
      <c r="V55" s="3112"/>
      <c r="W55" s="3116"/>
      <c r="X55" s="3114"/>
      <c r="Y55" s="3117"/>
      <c r="Z55" s="3110"/>
      <c r="AA55" s="3110"/>
      <c r="AB55" s="3111"/>
      <c r="AC55" s="3118"/>
      <c r="AD55" s="2"/>
      <c r="AE55" s="261"/>
    </row>
    <row r="56" spans="1:31">
      <c r="A56" s="261"/>
      <c r="B56" s="2"/>
      <c r="C56" s="3053">
        <v>30</v>
      </c>
      <c r="D56" s="3141" t="s">
        <v>1078</v>
      </c>
      <c r="E56" s="3055" t="s">
        <v>1077</v>
      </c>
      <c r="F56" s="3056">
        <f t="shared" si="11"/>
        <v>0</v>
      </c>
      <c r="G56" s="3057">
        <f t="shared" si="7"/>
        <v>0</v>
      </c>
      <c r="H56" s="3058">
        <f t="shared" si="7"/>
        <v>0</v>
      </c>
      <c r="I56" s="3107"/>
      <c r="J56" s="3108"/>
      <c r="K56" s="3109"/>
      <c r="L56" s="3110"/>
      <c r="M56" s="3110"/>
      <c r="N56" s="3111"/>
      <c r="O56" s="3112"/>
      <c r="P56" s="3113"/>
      <c r="Q56" s="3114"/>
      <c r="R56" s="3115"/>
      <c r="S56" s="3110"/>
      <c r="T56" s="3110"/>
      <c r="U56" s="3111"/>
      <c r="V56" s="3112"/>
      <c r="W56" s="3116"/>
      <c r="X56" s="3114"/>
      <c r="Y56" s="3117"/>
      <c r="Z56" s="3110"/>
      <c r="AA56" s="3110"/>
      <c r="AB56" s="3111"/>
      <c r="AC56" s="3118"/>
      <c r="AD56" s="2"/>
      <c r="AE56" s="261"/>
    </row>
    <row r="57" spans="1:31">
      <c r="A57" s="261"/>
      <c r="B57" s="2"/>
      <c r="C57" s="3053">
        <v>31</v>
      </c>
      <c r="D57" s="3141" t="s">
        <v>1079</v>
      </c>
      <c r="E57" s="3055"/>
      <c r="F57" s="3056">
        <f t="shared" si="11"/>
        <v>0</v>
      </c>
      <c r="G57" s="3057">
        <f t="shared" si="7"/>
        <v>0</v>
      </c>
      <c r="H57" s="3058">
        <f t="shared" si="7"/>
        <v>0</v>
      </c>
      <c r="I57" s="3107"/>
      <c r="J57" s="3108"/>
      <c r="K57" s="3109"/>
      <c r="L57" s="3110"/>
      <c r="M57" s="3110"/>
      <c r="N57" s="3111"/>
      <c r="O57" s="3112"/>
      <c r="P57" s="3113"/>
      <c r="Q57" s="3114"/>
      <c r="R57" s="3115"/>
      <c r="S57" s="3110"/>
      <c r="T57" s="3110"/>
      <c r="U57" s="3111"/>
      <c r="V57" s="3112"/>
      <c r="W57" s="3116"/>
      <c r="X57" s="3114"/>
      <c r="Y57" s="3117"/>
      <c r="Z57" s="3110"/>
      <c r="AA57" s="3110"/>
      <c r="AB57" s="3111"/>
      <c r="AC57" s="3118"/>
      <c r="AD57" s="2"/>
      <c r="AE57" s="261"/>
    </row>
    <row r="58" spans="1:31">
      <c r="A58" s="261"/>
      <c r="B58" s="2"/>
      <c r="C58" s="3053">
        <v>32</v>
      </c>
      <c r="D58" s="3054" t="s">
        <v>1080</v>
      </c>
      <c r="E58" s="3055" t="s">
        <v>1081</v>
      </c>
      <c r="F58" s="3056">
        <f t="shared" si="11"/>
        <v>0</v>
      </c>
      <c r="G58" s="3057">
        <f t="shared" si="7"/>
        <v>0</v>
      </c>
      <c r="H58" s="3058">
        <f t="shared" si="7"/>
        <v>0</v>
      </c>
      <c r="I58" s="3142">
        <f>SUM(I55:I57)</f>
        <v>0</v>
      </c>
      <c r="J58" s="3143">
        <f t="shared" ref="J58:AC58" si="13">SUM(J55:J57)</f>
        <v>0</v>
      </c>
      <c r="K58" s="3144">
        <f t="shared" si="13"/>
        <v>0</v>
      </c>
      <c r="L58" s="3145">
        <f t="shared" si="13"/>
        <v>0</v>
      </c>
      <c r="M58" s="3145">
        <f t="shared" si="13"/>
        <v>0</v>
      </c>
      <c r="N58" s="3145">
        <f>SUM(N55:N57)</f>
        <v>0</v>
      </c>
      <c r="O58" s="3146">
        <f t="shared" si="13"/>
        <v>0</v>
      </c>
      <c r="P58" s="3147">
        <f t="shared" si="13"/>
        <v>0</v>
      </c>
      <c r="Q58" s="3148">
        <f t="shared" si="13"/>
        <v>0</v>
      </c>
      <c r="R58" s="3149">
        <f t="shared" si="13"/>
        <v>0</v>
      </c>
      <c r="S58" s="3145">
        <f t="shared" si="13"/>
        <v>0</v>
      </c>
      <c r="T58" s="3145">
        <f t="shared" si="13"/>
        <v>0</v>
      </c>
      <c r="U58" s="3145">
        <f>SUM(U55:U57)</f>
        <v>0</v>
      </c>
      <c r="V58" s="3146">
        <f t="shared" si="13"/>
        <v>0</v>
      </c>
      <c r="W58" s="3150">
        <f t="shared" si="13"/>
        <v>0</v>
      </c>
      <c r="X58" s="3148">
        <f t="shared" si="13"/>
        <v>0</v>
      </c>
      <c r="Y58" s="3151">
        <f t="shared" si="13"/>
        <v>0</v>
      </c>
      <c r="Z58" s="3145">
        <f t="shared" si="13"/>
        <v>0</v>
      </c>
      <c r="AA58" s="3145">
        <f t="shared" si="13"/>
        <v>0</v>
      </c>
      <c r="AB58" s="3145">
        <f>SUM(AB55:AB57)</f>
        <v>0</v>
      </c>
      <c r="AC58" s="3152">
        <f t="shared" si="13"/>
        <v>0</v>
      </c>
      <c r="AD58" s="2"/>
      <c r="AE58" s="261"/>
    </row>
    <row r="59" spans="1:31" ht="26.4">
      <c r="A59" s="261"/>
      <c r="B59" s="2"/>
      <c r="C59" s="3053">
        <v>33</v>
      </c>
      <c r="D59" s="3071" t="s">
        <v>1082</v>
      </c>
      <c r="E59" s="3055" t="s">
        <v>1083</v>
      </c>
      <c r="F59" s="3056">
        <f t="shared" si="11"/>
        <v>0</v>
      </c>
      <c r="G59" s="3057">
        <f t="shared" si="7"/>
        <v>0</v>
      </c>
      <c r="H59" s="3058">
        <f t="shared" si="7"/>
        <v>0</v>
      </c>
      <c r="I59" s="3153">
        <f>I54-I58</f>
        <v>0</v>
      </c>
      <c r="J59" s="3154">
        <f t="shared" ref="J59:AC59" si="14">J54-J58</f>
        <v>0</v>
      </c>
      <c r="K59" s="3155">
        <f t="shared" si="14"/>
        <v>0</v>
      </c>
      <c r="L59" s="3156">
        <f t="shared" si="14"/>
        <v>0</v>
      </c>
      <c r="M59" s="3156">
        <f t="shared" si="14"/>
        <v>0</v>
      </c>
      <c r="N59" s="3156">
        <f>N54-N58</f>
        <v>0</v>
      </c>
      <c r="O59" s="3157">
        <f t="shared" si="14"/>
        <v>0</v>
      </c>
      <c r="P59" s="3158">
        <f t="shared" si="14"/>
        <v>0</v>
      </c>
      <c r="Q59" s="3159">
        <f t="shared" si="14"/>
        <v>0</v>
      </c>
      <c r="R59" s="3160">
        <f t="shared" si="14"/>
        <v>0</v>
      </c>
      <c r="S59" s="3156">
        <f t="shared" si="14"/>
        <v>0</v>
      </c>
      <c r="T59" s="3156">
        <f t="shared" si="14"/>
        <v>0</v>
      </c>
      <c r="U59" s="3156">
        <f>U54-U58</f>
        <v>0</v>
      </c>
      <c r="V59" s="3157">
        <f t="shared" si="14"/>
        <v>0</v>
      </c>
      <c r="W59" s="3161">
        <f t="shared" si="14"/>
        <v>0</v>
      </c>
      <c r="X59" s="3159">
        <f t="shared" si="14"/>
        <v>0</v>
      </c>
      <c r="Y59" s="3162">
        <f t="shared" si="14"/>
        <v>0</v>
      </c>
      <c r="Z59" s="3156">
        <f t="shared" si="14"/>
        <v>0</v>
      </c>
      <c r="AA59" s="3156">
        <f t="shared" si="14"/>
        <v>0</v>
      </c>
      <c r="AB59" s="3156">
        <f>AB54-AB58</f>
        <v>0</v>
      </c>
      <c r="AC59" s="3163">
        <f t="shared" si="14"/>
        <v>0</v>
      </c>
      <c r="AD59" s="2"/>
      <c r="AE59" s="261"/>
    </row>
    <row r="60" spans="1:31">
      <c r="A60" s="261"/>
      <c r="B60" s="2"/>
      <c r="C60" s="2191"/>
      <c r="D60" s="2191"/>
      <c r="E60" s="2191"/>
      <c r="F60" s="501"/>
      <c r="G60" s="501"/>
      <c r="H60" s="501"/>
      <c r="I60" s="502"/>
      <c r="J60" s="502"/>
      <c r="K60" s="502"/>
      <c r="L60" s="502"/>
      <c r="M60" s="502"/>
      <c r="N60" s="502"/>
      <c r="O60" s="502"/>
      <c r="P60" s="502"/>
      <c r="Q60" s="502"/>
      <c r="R60" s="502"/>
      <c r="S60" s="502"/>
      <c r="T60" s="503"/>
      <c r="U60" s="503"/>
      <c r="V60" s="502"/>
      <c r="W60" s="3164"/>
      <c r="X60" s="3164"/>
      <c r="Y60" s="3164"/>
      <c r="Z60" s="504"/>
      <c r="AA60" s="504"/>
      <c r="AB60" s="504"/>
      <c r="AC60" s="502"/>
      <c r="AD60" s="2"/>
      <c r="AE60" s="261"/>
    </row>
    <row r="61" spans="1:31" ht="15.6">
      <c r="A61" s="261"/>
      <c r="B61" s="2"/>
      <c r="C61" s="34"/>
      <c r="D61" s="34" t="s">
        <v>1084</v>
      </c>
      <c r="E61" s="34"/>
      <c r="F61" s="505"/>
      <c r="G61" s="505"/>
      <c r="H61" s="505"/>
      <c r="I61" s="34"/>
      <c r="J61" s="34"/>
      <c r="K61" s="34"/>
      <c r="L61" s="34"/>
      <c r="M61" s="34"/>
      <c r="N61" s="34"/>
      <c r="O61" s="34"/>
      <c r="P61" s="34"/>
      <c r="Q61" s="34"/>
      <c r="R61" s="34"/>
      <c r="S61" s="34"/>
      <c r="T61" s="34"/>
      <c r="U61" s="34"/>
      <c r="V61" s="34"/>
      <c r="W61" s="34"/>
      <c r="X61" s="34"/>
      <c r="Y61" s="34"/>
      <c r="Z61" s="34"/>
      <c r="AA61" s="34"/>
      <c r="AB61" s="34"/>
      <c r="AC61" s="34"/>
      <c r="AD61" s="2"/>
      <c r="AE61" s="261"/>
    </row>
    <row r="62" spans="1:31" ht="15" thickBot="1">
      <c r="A62" s="261"/>
      <c r="B62" s="2"/>
      <c r="C62" s="2191"/>
      <c r="D62" s="2191"/>
      <c r="E62" s="2191"/>
      <c r="F62" s="501"/>
      <c r="G62" s="501"/>
      <c r="H62" s="501"/>
      <c r="I62" s="502"/>
      <c r="J62" s="502"/>
      <c r="K62" s="502"/>
      <c r="L62" s="502"/>
      <c r="M62" s="502"/>
      <c r="N62" s="502"/>
      <c r="O62" s="502"/>
      <c r="P62" s="502"/>
      <c r="Q62" s="502"/>
      <c r="R62" s="502"/>
      <c r="S62" s="502"/>
      <c r="T62" s="503"/>
      <c r="U62" s="503"/>
      <c r="V62" s="502"/>
      <c r="W62" s="502"/>
      <c r="X62" s="502"/>
      <c r="Y62" s="502"/>
      <c r="Z62" s="504"/>
      <c r="AA62" s="504"/>
      <c r="AB62" s="504"/>
      <c r="AC62" s="502"/>
      <c r="AD62" s="2"/>
      <c r="AE62" s="261"/>
    </row>
    <row r="63" spans="1:31">
      <c r="A63" s="261"/>
      <c r="B63" s="2"/>
      <c r="C63" s="3165">
        <v>100</v>
      </c>
      <c r="D63" s="3166" t="s">
        <v>1085</v>
      </c>
      <c r="E63" s="3167"/>
      <c r="F63" s="3168">
        <f>SUM($K63:$O63)+SUM($R63:$V63)-SUM($Y63:$AC63)</f>
        <v>0</v>
      </c>
      <c r="G63" s="3169">
        <f t="shared" ref="G63:H66" si="15">I63+P63-W63</f>
        <v>0</v>
      </c>
      <c r="H63" s="3170">
        <f t="shared" si="15"/>
        <v>0</v>
      </c>
      <c r="I63" s="3171"/>
      <c r="J63" s="3172"/>
      <c r="K63" s="3173"/>
      <c r="L63" s="3171"/>
      <c r="M63" s="3171"/>
      <c r="N63" s="3172"/>
      <c r="O63" s="3174"/>
      <c r="P63" s="3175"/>
      <c r="Q63" s="3176"/>
      <c r="R63" s="3177"/>
      <c r="S63" s="3178"/>
      <c r="T63" s="3178"/>
      <c r="U63" s="3179"/>
      <c r="V63" s="3180"/>
      <c r="W63" s="3181"/>
      <c r="X63" s="3176"/>
      <c r="Y63" s="3182"/>
      <c r="Z63" s="3178"/>
      <c r="AA63" s="3178"/>
      <c r="AB63" s="3179"/>
      <c r="AC63" s="3183"/>
      <c r="AD63" s="2"/>
      <c r="AE63" s="261"/>
    </row>
    <row r="64" spans="1:31" ht="26.4">
      <c r="A64" s="261"/>
      <c r="B64" s="2"/>
      <c r="C64" s="3184">
        <v>101</v>
      </c>
      <c r="D64" s="3141" t="s">
        <v>1086</v>
      </c>
      <c r="E64" s="3055"/>
      <c r="F64" s="3185">
        <f>SUM($K64:$O64)+SUM($R64:$V64)-SUM($Y64:$AC64)</f>
        <v>0</v>
      </c>
      <c r="G64" s="3186">
        <f t="shared" si="15"/>
        <v>0</v>
      </c>
      <c r="H64" s="3187">
        <f t="shared" si="15"/>
        <v>0</v>
      </c>
      <c r="I64" s="3188"/>
      <c r="J64" s="3189"/>
      <c r="K64" s="3190"/>
      <c r="L64" s="3188"/>
      <c r="M64" s="3188"/>
      <c r="N64" s="3189"/>
      <c r="O64" s="3191"/>
      <c r="P64" s="3192"/>
      <c r="Q64" s="3193"/>
      <c r="R64" s="3194"/>
      <c r="S64" s="3195"/>
      <c r="T64" s="3195"/>
      <c r="U64" s="3196"/>
      <c r="V64" s="3197"/>
      <c r="W64" s="3198"/>
      <c r="X64" s="3193"/>
      <c r="Y64" s="3199"/>
      <c r="Z64" s="3195"/>
      <c r="AA64" s="3195"/>
      <c r="AB64" s="3196"/>
      <c r="AC64" s="3200"/>
      <c r="AD64" s="2"/>
      <c r="AE64" s="261"/>
    </row>
    <row r="65" spans="1:31">
      <c r="A65" s="261"/>
      <c r="B65" s="2"/>
      <c r="C65" s="3184">
        <v>103</v>
      </c>
      <c r="D65" s="3141" t="s">
        <v>1087</v>
      </c>
      <c r="E65" s="3055"/>
      <c r="F65" s="3185">
        <f>SUM($K65:$O65)+SUM($R65:$V65)-SUM($Y65:$AC65)</f>
        <v>0</v>
      </c>
      <c r="G65" s="3186">
        <f t="shared" si="15"/>
        <v>0</v>
      </c>
      <c r="H65" s="3187">
        <f t="shared" si="15"/>
        <v>0</v>
      </c>
      <c r="I65" s="3188"/>
      <c r="J65" s="3189"/>
      <c r="K65" s="3190"/>
      <c r="L65" s="3188"/>
      <c r="M65" s="3188"/>
      <c r="N65" s="3189"/>
      <c r="O65" s="3191"/>
      <c r="P65" s="3192"/>
      <c r="Q65" s="3193"/>
      <c r="R65" s="3194"/>
      <c r="S65" s="3195"/>
      <c r="T65" s="3195"/>
      <c r="U65" s="3196"/>
      <c r="V65" s="3197"/>
      <c r="W65" s="3198"/>
      <c r="X65" s="3193"/>
      <c r="Y65" s="3199"/>
      <c r="Z65" s="3195"/>
      <c r="AA65" s="3195"/>
      <c r="AB65" s="3196"/>
      <c r="AC65" s="3200"/>
      <c r="AD65" s="2"/>
      <c r="AE65" s="261"/>
    </row>
    <row r="66" spans="1:31" ht="15" thickBot="1">
      <c r="A66" s="261"/>
      <c r="B66" s="2"/>
      <c r="C66" s="3201">
        <v>104</v>
      </c>
      <c r="D66" s="3202" t="s">
        <v>1088</v>
      </c>
      <c r="E66" s="3203"/>
      <c r="F66" s="3204">
        <f>SUM($K66:$O66)+SUM($R66:$V66)-SUM($Y66:$AC66)</f>
        <v>0</v>
      </c>
      <c r="G66" s="3205">
        <f t="shared" si="15"/>
        <v>0</v>
      </c>
      <c r="H66" s="3206">
        <f t="shared" si="15"/>
        <v>0</v>
      </c>
      <c r="I66" s="3207"/>
      <c r="J66" s="3208"/>
      <c r="K66" s="3209"/>
      <c r="L66" s="3207"/>
      <c r="M66" s="3207"/>
      <c r="N66" s="3208"/>
      <c r="O66" s="3210"/>
      <c r="P66" s="3211"/>
      <c r="Q66" s="3212"/>
      <c r="R66" s="3213"/>
      <c r="S66" s="3214"/>
      <c r="T66" s="3214"/>
      <c r="U66" s="3215"/>
      <c r="V66" s="3216"/>
      <c r="W66" s="3217"/>
      <c r="X66" s="3212"/>
      <c r="Y66" s="3218"/>
      <c r="Z66" s="3214"/>
      <c r="AA66" s="3214"/>
      <c r="AB66" s="3215"/>
      <c r="AC66" s="3219"/>
      <c r="AD66" s="2"/>
      <c r="AE66" s="261"/>
    </row>
    <row r="67" spans="1:31">
      <c r="A67" s="261"/>
      <c r="B67" s="2"/>
      <c r="C67" s="2"/>
      <c r="D67" s="2"/>
      <c r="E67" s="2"/>
      <c r="F67" s="2"/>
      <c r="G67" s="2"/>
      <c r="H67" s="2"/>
      <c r="I67" s="2"/>
      <c r="J67" s="2"/>
      <c r="K67" s="2"/>
      <c r="L67" s="2"/>
      <c r="M67" s="2"/>
      <c r="N67" s="2"/>
      <c r="O67" s="2"/>
      <c r="P67" s="2"/>
      <c r="Q67" s="2"/>
      <c r="R67" s="2"/>
      <c r="S67" s="2"/>
      <c r="T67" s="506"/>
      <c r="U67" s="506"/>
      <c r="V67" s="2"/>
      <c r="W67" s="2"/>
      <c r="X67" s="2"/>
      <c r="Y67" s="2"/>
      <c r="Z67" s="507"/>
      <c r="AA67" s="507"/>
      <c r="AB67" s="507"/>
      <c r="AC67" s="2"/>
      <c r="AD67" s="2"/>
      <c r="AE67" s="261"/>
    </row>
    <row r="68" spans="1:31">
      <c r="A68" s="26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61"/>
    </row>
    <row r="69" spans="1:31">
      <c r="A69" s="261"/>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61"/>
      <c r="AE69" s="261"/>
    </row>
    <row r="70" spans="1:31" hidden="1">
      <c r="A70" s="261"/>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61"/>
      <c r="AE70" s="261"/>
    </row>
  </sheetData>
  <customSheetViews>
    <customSheetView guid="{F416BD5B-C3AD-4F61-AAB2-55950A9B7E72}">
      <selection activeCell="E12" sqref="E12"/>
      <pageMargins left="0" right="0" top="0" bottom="0" header="0" footer="0"/>
    </customSheetView>
    <customSheetView guid="{E14211BF-3959-45CF-A937-AD36AACCEFAC}" scale="82">
      <pane xSplit="4" ySplit="11" topLeftCell="E12" activePane="bottomRight" state="frozen"/>
      <selection pane="bottomRight" activeCell="F27" sqref="F27"/>
      <pageMargins left="0" right="0" top="0" bottom="0" header="0" footer="0"/>
    </customSheetView>
    <customSheetView guid="{DD364770-73A1-4C6D-9516-629A57F0EB18}">
      <pane xSplit="4" ySplit="7" topLeftCell="E38" activePane="bottomRight" state="frozen"/>
      <selection pane="bottomRight" sqref="A1:A1048576"/>
      <pageMargins left="0" right="0" top="0" bottom="0" header="0" footer="0"/>
    </customSheetView>
    <customSheetView guid="{41E394DC-1FDD-4D1F-8620-137B7012DC10}" scale="82">
      <pane xSplit="4" ySplit="11" topLeftCell="E12" activePane="bottomRight" state="frozen"/>
      <selection pane="bottomRight" activeCell="H25" sqref="H25"/>
      <pageMargins left="0" right="0" top="0" bottom="0" header="0" footer="0"/>
    </customSheetView>
    <customSheetView guid="{CC70D5D3-3A1F-46AA-BDCE-F692C2C36BEE}" topLeftCell="N1">
      <selection activeCell="AC3" sqref="AC3"/>
      <pageMargins left="0" right="0" top="0" bottom="0" header="0" footer="0"/>
      <pageSetup paperSize="9" orientation="portrait" r:id="rId1"/>
    </customSheetView>
  </customSheetViews>
  <hyperlinks>
    <hyperlink ref="AD2" location="Index!A1" display="Index" xr:uid="{3739C667-1B59-4417-A085-4B603A4FB223}"/>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04">
    <tabColor rgb="FF7030A0"/>
    <pageSetUpPr fitToPage="1"/>
  </sheetPr>
  <dimension ref="A1:AC32"/>
  <sheetViews>
    <sheetView zoomScale="70" zoomScaleNormal="70" workbookViewId="0">
      <selection activeCell="C13" sqref="C13"/>
    </sheetView>
  </sheetViews>
  <sheetFormatPr defaultColWidth="0" defaultRowHeight="13.2" zeroHeight="1"/>
  <cols>
    <col min="1" max="1" width="2.44140625" style="99" customWidth="1"/>
    <col min="2" max="2" width="9.109375" style="99" customWidth="1"/>
    <col min="3" max="3" width="58.109375" style="99" customWidth="1"/>
    <col min="4" max="4" width="19.88671875" style="99" bestFit="1" customWidth="1"/>
    <col min="5" max="5" width="13.109375" style="99" bestFit="1" customWidth="1"/>
    <col min="6" max="6" width="14.6640625" style="99" customWidth="1"/>
    <col min="7" max="7" width="19.44140625" style="99" customWidth="1"/>
    <col min="8" max="8" width="1.88671875" style="99" customWidth="1"/>
    <col min="9" max="9" width="19.44140625" style="99" customWidth="1"/>
    <col min="10" max="10" width="3.109375" style="99" customWidth="1"/>
    <col min="11" max="11" width="20.5546875" style="99" customWidth="1"/>
    <col min="12" max="12" width="2.33203125" style="99" customWidth="1"/>
    <col min="13" max="20" width="13.88671875" style="99" customWidth="1"/>
    <col min="21" max="21" width="17.44140625" style="99" bestFit="1" customWidth="1"/>
    <col min="22" max="22" width="13.33203125" style="99" bestFit="1" customWidth="1"/>
    <col min="23" max="23" width="6.6640625" style="99" customWidth="1"/>
    <col min="24" max="24" width="2.88671875" style="99" customWidth="1"/>
    <col min="25" max="26" width="11.6640625" style="99" hidden="1" customWidth="1"/>
    <col min="27" max="29" width="0" style="99" hidden="1" customWidth="1"/>
    <col min="30" max="16384" width="9.109375" style="99" hidden="1"/>
  </cols>
  <sheetData>
    <row r="1" spans="1:24">
      <c r="A1" s="164"/>
      <c r="B1" s="164"/>
      <c r="C1" s="164"/>
      <c r="D1" s="164"/>
      <c r="E1" s="164"/>
      <c r="F1" s="164"/>
      <c r="G1" s="164"/>
      <c r="H1" s="164"/>
      <c r="I1" s="164"/>
      <c r="J1" s="164"/>
      <c r="K1" s="164"/>
      <c r="L1" s="164"/>
      <c r="M1" s="164"/>
      <c r="N1" s="164"/>
      <c r="O1" s="164"/>
      <c r="P1" s="164"/>
      <c r="Q1" s="164"/>
      <c r="R1" s="164"/>
      <c r="S1" s="164"/>
      <c r="T1" s="164"/>
      <c r="U1" s="164"/>
      <c r="V1" s="164"/>
      <c r="W1" s="164"/>
      <c r="X1" s="164"/>
    </row>
    <row r="2" spans="1:24" ht="13.8" thickBot="1">
      <c r="A2" s="164"/>
      <c r="B2" s="144" t="s">
        <v>274</v>
      </c>
      <c r="C2" s="121"/>
      <c r="D2" s="121"/>
      <c r="E2" s="121"/>
      <c r="F2" s="121"/>
      <c r="G2" s="121"/>
      <c r="H2" s="121"/>
      <c r="I2" s="121"/>
      <c r="J2" s="121"/>
      <c r="K2" s="121"/>
      <c r="L2" s="121"/>
      <c r="M2" s="121"/>
      <c r="N2" s="121"/>
      <c r="O2" s="121"/>
      <c r="P2" s="121"/>
      <c r="Q2" s="121"/>
      <c r="R2" s="121"/>
      <c r="S2" s="121"/>
      <c r="T2" s="121"/>
      <c r="U2" s="121"/>
      <c r="V2" s="121"/>
      <c r="W2" s="2204" t="s">
        <v>1</v>
      </c>
      <c r="X2" s="164"/>
    </row>
    <row r="3" spans="1:24" ht="16.2" thickBot="1">
      <c r="A3" s="164"/>
      <c r="B3" s="121"/>
      <c r="C3" s="8811" t="s">
        <v>3902</v>
      </c>
      <c r="D3" s="8812"/>
      <c r="E3" s="8812"/>
      <c r="F3" s="8813"/>
      <c r="G3" s="121"/>
      <c r="H3" s="121"/>
      <c r="I3" s="121"/>
      <c r="J3" s="121"/>
      <c r="K3" s="121"/>
      <c r="L3" s="121"/>
      <c r="M3" s="121"/>
      <c r="N3" s="121"/>
      <c r="O3" s="121"/>
      <c r="P3" s="121"/>
      <c r="Q3" s="121"/>
      <c r="R3" s="121"/>
      <c r="S3" s="121"/>
      <c r="T3" s="121"/>
      <c r="U3" s="121"/>
      <c r="V3" s="121"/>
      <c r="W3" s="121"/>
      <c r="X3" s="164"/>
    </row>
    <row r="4" spans="1:24" ht="15.6">
      <c r="A4" s="164"/>
      <c r="B4" s="121"/>
      <c r="C4" s="4439" t="s">
        <v>723</v>
      </c>
      <c r="D4" s="8341" t="str">
        <f>J!E4</f>
        <v>ABC Company</v>
      </c>
      <c r="E4" s="8342"/>
      <c r="F4" s="8343"/>
      <c r="G4" s="121"/>
      <c r="H4" s="121"/>
      <c r="I4" s="121"/>
      <c r="J4" s="121"/>
      <c r="K4" s="121"/>
      <c r="L4" s="121"/>
      <c r="M4" s="121"/>
      <c r="N4" s="121"/>
      <c r="O4" s="121"/>
      <c r="P4" s="121"/>
      <c r="Q4" s="121"/>
      <c r="R4" s="121"/>
      <c r="S4" s="121"/>
      <c r="T4" s="121"/>
      <c r="U4" s="121"/>
      <c r="V4" s="121"/>
      <c r="W4" s="121"/>
      <c r="X4" s="164"/>
    </row>
    <row r="5" spans="1:24" ht="16.2" thickBot="1">
      <c r="A5" s="164"/>
      <c r="B5" s="121"/>
      <c r="C5" s="4443" t="s">
        <v>724</v>
      </c>
      <c r="D5" s="8344" t="str">
        <f>J!E5</f>
        <v>31 December 202x</v>
      </c>
      <c r="E5" s="8345"/>
      <c r="F5" s="8346"/>
      <c r="G5" s="121"/>
      <c r="H5" s="121"/>
      <c r="I5" s="121"/>
      <c r="J5" s="121"/>
      <c r="K5" s="121"/>
      <c r="L5" s="121"/>
      <c r="M5" s="121"/>
      <c r="N5" s="121"/>
      <c r="O5" s="121"/>
      <c r="P5" s="121"/>
      <c r="Q5" s="121"/>
      <c r="R5" s="121"/>
      <c r="S5" s="121"/>
      <c r="T5" s="121"/>
      <c r="U5" s="121"/>
      <c r="V5" s="121"/>
      <c r="W5" s="121"/>
      <c r="X5" s="164"/>
    </row>
    <row r="6" spans="1:24" ht="13.8" thickBot="1">
      <c r="A6" s="164"/>
      <c r="B6" s="121"/>
      <c r="C6" s="214"/>
      <c r="D6" s="214"/>
      <c r="E6" s="214"/>
      <c r="F6" s="214"/>
      <c r="G6" s="214"/>
      <c r="H6" s="121"/>
      <c r="I6" s="121"/>
      <c r="J6" s="121"/>
      <c r="K6" s="121"/>
      <c r="L6" s="121"/>
      <c r="M6" s="121"/>
      <c r="N6" s="121"/>
      <c r="O6" s="121"/>
      <c r="P6" s="121"/>
      <c r="Q6" s="121"/>
      <c r="R6" s="121"/>
      <c r="S6" s="121"/>
      <c r="T6" s="121"/>
      <c r="U6" s="121"/>
      <c r="V6" s="121"/>
      <c r="W6" s="121"/>
      <c r="X6" s="164"/>
    </row>
    <row r="7" spans="1:24">
      <c r="A7" s="164"/>
      <c r="B7" s="121"/>
      <c r="C7" s="5054"/>
      <c r="D7" s="5721"/>
      <c r="E7" s="5721"/>
      <c r="F7" s="5721"/>
      <c r="G7" s="6089"/>
      <c r="H7" s="121"/>
      <c r="I7" s="5014" t="s">
        <v>3725</v>
      </c>
      <c r="J7" s="220"/>
      <c r="K7" s="5014" t="s">
        <v>2947</v>
      </c>
      <c r="L7" s="220"/>
      <c r="M7" s="8743" t="s">
        <v>3903</v>
      </c>
      <c r="N7" s="8743"/>
      <c r="O7" s="8743"/>
      <c r="P7" s="8743"/>
      <c r="Q7" s="8743"/>
      <c r="R7" s="8743"/>
      <c r="S7" s="8743"/>
      <c r="T7" s="8743"/>
      <c r="U7" s="8743"/>
      <c r="V7" s="8658"/>
      <c r="W7" s="220"/>
      <c r="X7" s="164"/>
    </row>
    <row r="8" spans="1:24">
      <c r="A8" s="164"/>
      <c r="B8" s="121"/>
      <c r="C8" s="5723"/>
      <c r="D8" s="2014"/>
      <c r="E8" s="2014"/>
      <c r="F8" s="2014"/>
      <c r="G8" s="1776"/>
      <c r="H8" s="121"/>
      <c r="I8" s="5019" t="s">
        <v>3726</v>
      </c>
      <c r="J8" s="220"/>
      <c r="K8" s="4773" t="s">
        <v>2948</v>
      </c>
      <c r="L8" s="220"/>
      <c r="M8" s="6167" t="s">
        <v>1713</v>
      </c>
      <c r="N8" s="148" t="s">
        <v>1709</v>
      </c>
      <c r="O8" s="6167" t="s">
        <v>1709</v>
      </c>
      <c r="P8" s="148" t="s">
        <v>1709</v>
      </c>
      <c r="Q8" s="6168" t="s">
        <v>2923</v>
      </c>
      <c r="R8" s="6168"/>
      <c r="S8" s="6168"/>
      <c r="T8" s="153"/>
      <c r="U8" s="6168"/>
      <c r="V8" s="423" t="s">
        <v>1710</v>
      </c>
      <c r="W8" s="220"/>
      <c r="X8" s="164"/>
    </row>
    <row r="9" spans="1:24">
      <c r="A9" s="164"/>
      <c r="B9" s="121"/>
      <c r="C9" s="5723" t="s">
        <v>2924</v>
      </c>
      <c r="D9" s="2014" t="s">
        <v>2747</v>
      </c>
      <c r="E9" s="2014" t="s">
        <v>2808</v>
      </c>
      <c r="F9" s="1587" t="s">
        <v>2671</v>
      </c>
      <c r="G9" s="1608" t="s">
        <v>1717</v>
      </c>
      <c r="H9" s="121"/>
      <c r="I9" s="5016" t="s">
        <v>2964</v>
      </c>
      <c r="J9" s="121"/>
      <c r="K9" s="4773" t="s">
        <v>2952</v>
      </c>
      <c r="L9" s="121"/>
      <c r="M9" s="2013" t="s">
        <v>2925</v>
      </c>
      <c r="N9" s="148" t="s">
        <v>1714</v>
      </c>
      <c r="O9" s="2013" t="s">
        <v>1720</v>
      </c>
      <c r="P9" s="148" t="s">
        <v>1714</v>
      </c>
      <c r="Q9" s="2014" t="s">
        <v>2928</v>
      </c>
      <c r="R9" s="2013" t="s">
        <v>2747</v>
      </c>
      <c r="S9" s="2013" t="s">
        <v>2808</v>
      </c>
      <c r="T9" s="1587" t="s">
        <v>2671</v>
      </c>
      <c r="U9" s="1608" t="s">
        <v>1717</v>
      </c>
      <c r="V9" s="423" t="s">
        <v>1718</v>
      </c>
      <c r="W9" s="121"/>
      <c r="X9" s="164"/>
    </row>
    <row r="10" spans="1:24">
      <c r="A10" s="164"/>
      <c r="B10" s="121"/>
      <c r="C10" s="6545"/>
      <c r="D10" s="5997" t="s">
        <v>1723</v>
      </c>
      <c r="E10" s="5997" t="s">
        <v>1723</v>
      </c>
      <c r="F10" s="1590" t="s">
        <v>1723</v>
      </c>
      <c r="G10" s="1608" t="s">
        <v>1723</v>
      </c>
      <c r="H10" s="121"/>
      <c r="I10" s="5019" t="s">
        <v>2959</v>
      </c>
      <c r="J10" s="121"/>
      <c r="K10" s="5016">
        <v>43100</v>
      </c>
      <c r="L10" s="121"/>
      <c r="M10" s="2013" t="s">
        <v>1724</v>
      </c>
      <c r="N10" s="148" t="s">
        <v>1720</v>
      </c>
      <c r="O10" s="2013" t="s">
        <v>1727</v>
      </c>
      <c r="P10" s="155" t="s">
        <v>1721</v>
      </c>
      <c r="Q10" s="2014" t="s">
        <v>1729</v>
      </c>
      <c r="R10" s="2052" t="s">
        <v>1723</v>
      </c>
      <c r="S10" s="2052" t="s">
        <v>1723</v>
      </c>
      <c r="T10" s="1590" t="s">
        <v>1723</v>
      </c>
      <c r="U10" s="1608" t="s">
        <v>1723</v>
      </c>
      <c r="V10" s="423" t="s">
        <v>1724</v>
      </c>
      <c r="W10" s="121"/>
      <c r="X10" s="164"/>
    </row>
    <row r="11" spans="1:24" ht="13.8" thickBot="1">
      <c r="A11" s="164"/>
      <c r="B11" s="121"/>
      <c r="C11" s="6628"/>
      <c r="D11" s="6629"/>
      <c r="E11" s="6629"/>
      <c r="F11" s="6629"/>
      <c r="G11" s="6630" t="s">
        <v>3307</v>
      </c>
      <c r="H11" s="121"/>
      <c r="I11" s="158"/>
      <c r="J11" s="121"/>
      <c r="K11" s="158" t="s">
        <v>2959</v>
      </c>
      <c r="L11" s="121"/>
      <c r="M11" s="2013" t="s">
        <v>2956</v>
      </c>
      <c r="N11" s="148" t="s">
        <v>1726</v>
      </c>
      <c r="O11" s="2013"/>
      <c r="P11" s="148" t="s">
        <v>1728</v>
      </c>
      <c r="Q11" s="2013"/>
      <c r="R11" s="2030"/>
      <c r="S11" s="2030"/>
      <c r="T11" s="148"/>
      <c r="U11" s="2013" t="s">
        <v>2957</v>
      </c>
      <c r="V11" s="423" t="s">
        <v>3904</v>
      </c>
      <c r="W11" s="121"/>
      <c r="X11" s="164"/>
    </row>
    <row r="12" spans="1:24">
      <c r="A12" s="164"/>
      <c r="B12" s="121"/>
      <c r="C12" s="5737" t="s">
        <v>734</v>
      </c>
      <c r="D12" s="6547" t="s">
        <v>735</v>
      </c>
      <c r="E12" s="6547" t="s">
        <v>736</v>
      </c>
      <c r="F12" s="6547" t="s">
        <v>1249</v>
      </c>
      <c r="G12" s="6631" t="s">
        <v>738</v>
      </c>
      <c r="H12" s="121"/>
      <c r="I12" s="6632" t="s">
        <v>1546</v>
      </c>
      <c r="J12" s="121"/>
      <c r="K12" s="6632" t="s">
        <v>1547</v>
      </c>
      <c r="L12" s="121"/>
      <c r="M12" s="6633">
        <f>K12-1</f>
        <v>-8</v>
      </c>
      <c r="N12" s="6633">
        <f>M12-1</f>
        <v>-9</v>
      </c>
      <c r="O12" s="6633">
        <f t="shared" ref="O12:V12" si="0">N12-1</f>
        <v>-10</v>
      </c>
      <c r="P12" s="6633">
        <f t="shared" si="0"/>
        <v>-11</v>
      </c>
      <c r="Q12" s="6633">
        <f t="shared" si="0"/>
        <v>-12</v>
      </c>
      <c r="R12" s="6633">
        <f t="shared" si="0"/>
        <v>-13</v>
      </c>
      <c r="S12" s="6633">
        <f t="shared" si="0"/>
        <v>-14</v>
      </c>
      <c r="T12" s="6633">
        <f t="shared" si="0"/>
        <v>-15</v>
      </c>
      <c r="U12" s="6633">
        <f t="shared" si="0"/>
        <v>-16</v>
      </c>
      <c r="V12" s="6633">
        <f t="shared" si="0"/>
        <v>-17</v>
      </c>
      <c r="W12" s="121"/>
      <c r="X12" s="164"/>
    </row>
    <row r="13" spans="1:24">
      <c r="A13" s="164"/>
      <c r="B13" s="121"/>
      <c r="C13" s="6634" t="s">
        <v>3727</v>
      </c>
      <c r="D13" s="6635">
        <f>V.1!P36</f>
        <v>0</v>
      </c>
      <c r="E13" s="6635">
        <f>V.1!Q36</f>
        <v>0</v>
      </c>
      <c r="F13" s="6635">
        <f>V.1!R36</f>
        <v>0</v>
      </c>
      <c r="G13" s="6636">
        <f>D13+E13-F13</f>
        <v>0</v>
      </c>
      <c r="H13" s="121"/>
      <c r="I13" s="6637"/>
      <c r="J13" s="121"/>
      <c r="K13" s="6638">
        <f>V.1!U36</f>
        <v>0</v>
      </c>
      <c r="L13" s="121"/>
      <c r="M13" s="6639">
        <f>N13+O13</f>
        <v>0</v>
      </c>
      <c r="N13" s="6635">
        <f>V.1!X36</f>
        <v>0</v>
      </c>
      <c r="O13" s="6635">
        <f>V.1!Y36</f>
        <v>0</v>
      </c>
      <c r="P13" s="6635">
        <f>V.1!Z36</f>
        <v>0</v>
      </c>
      <c r="Q13" s="6635">
        <f>V.1!AA36</f>
        <v>0</v>
      </c>
      <c r="R13" s="6635">
        <f>V.1!AB36</f>
        <v>0</v>
      </c>
      <c r="S13" s="6635">
        <f>V.1!AC36</f>
        <v>0</v>
      </c>
      <c r="T13" s="6635">
        <f>V.1!AD36</f>
        <v>0</v>
      </c>
      <c r="U13" s="6640">
        <f>R13+S13-T13</f>
        <v>0</v>
      </c>
      <c r="V13" s="6641">
        <f>O13+Q13</f>
        <v>0</v>
      </c>
      <c r="W13" s="121"/>
      <c r="X13" s="164"/>
    </row>
    <row r="14" spans="1:24">
      <c r="A14" s="164"/>
      <c r="B14" s="121"/>
      <c r="C14" s="6634" t="s">
        <v>3728</v>
      </c>
      <c r="D14" s="6635">
        <f>V.1!P37</f>
        <v>0</v>
      </c>
      <c r="E14" s="6635">
        <f>V.1!Q37</f>
        <v>0</v>
      </c>
      <c r="F14" s="6635">
        <f>V.1!R37</f>
        <v>0</v>
      </c>
      <c r="G14" s="6636">
        <f>D14+E14-F14</f>
        <v>0</v>
      </c>
      <c r="H14" s="121"/>
      <c r="I14" s="6637"/>
      <c r="J14" s="121"/>
      <c r="K14" s="6638">
        <f>V.1!U37</f>
        <v>0</v>
      </c>
      <c r="L14" s="121"/>
      <c r="M14" s="6639">
        <f t="shared" ref="M14:M20" si="1">N14+O14</f>
        <v>0</v>
      </c>
      <c r="N14" s="6635">
        <f>V.1!X37</f>
        <v>0</v>
      </c>
      <c r="O14" s="6635">
        <f>V.1!Y37</f>
        <v>0</v>
      </c>
      <c r="P14" s="6635">
        <f>V.1!Z37</f>
        <v>0</v>
      </c>
      <c r="Q14" s="6635">
        <f>V.1!AA37</f>
        <v>0</v>
      </c>
      <c r="R14" s="6635">
        <f>V.1!AB37</f>
        <v>0</v>
      </c>
      <c r="S14" s="6635">
        <f>V.1!AC37</f>
        <v>0</v>
      </c>
      <c r="T14" s="6635">
        <f>V.1!AD37</f>
        <v>0</v>
      </c>
      <c r="U14" s="6640">
        <f t="shared" ref="U14:U20" si="2">R14+S14-T14</f>
        <v>0</v>
      </c>
      <c r="V14" s="6641">
        <f t="shared" ref="V14:V20" si="3">O14+Q14</f>
        <v>0</v>
      </c>
      <c r="W14" s="121"/>
      <c r="X14" s="164"/>
    </row>
    <row r="15" spans="1:24">
      <c r="A15" s="164"/>
      <c r="B15" s="121"/>
      <c r="C15" s="6634" t="s">
        <v>3729</v>
      </c>
      <c r="D15" s="6635">
        <f>V.2!S50</f>
        <v>0</v>
      </c>
      <c r="E15" s="6635">
        <f>V.2!T50</f>
        <v>0</v>
      </c>
      <c r="F15" s="6635">
        <f>V.2!U50</f>
        <v>0</v>
      </c>
      <c r="G15" s="6636">
        <f t="shared" ref="G15:G20" si="4">D15+E15-F15</f>
        <v>0</v>
      </c>
      <c r="H15" s="121"/>
      <c r="I15" s="6642">
        <f>V.2!X50</f>
        <v>0</v>
      </c>
      <c r="J15" s="121"/>
      <c r="K15" s="6638">
        <f>V.2!Y50</f>
        <v>0</v>
      </c>
      <c r="L15" s="121"/>
      <c r="M15" s="6639">
        <f t="shared" si="1"/>
        <v>0</v>
      </c>
      <c r="N15" s="6635">
        <f>V.2!AB50</f>
        <v>0</v>
      </c>
      <c r="O15" s="6635">
        <f>V.2!AC50</f>
        <v>0</v>
      </c>
      <c r="P15" s="6635">
        <f>V.2!AD50</f>
        <v>0</v>
      </c>
      <c r="Q15" s="6635">
        <f>V.2!AE50</f>
        <v>0</v>
      </c>
      <c r="R15" s="6635">
        <f>V.2!AF50</f>
        <v>0</v>
      </c>
      <c r="S15" s="6635">
        <f>V.2!AG50</f>
        <v>0</v>
      </c>
      <c r="T15" s="6635">
        <f>V.2!AH50</f>
        <v>0</v>
      </c>
      <c r="U15" s="6640">
        <f t="shared" si="2"/>
        <v>0</v>
      </c>
      <c r="V15" s="6641">
        <f t="shared" si="3"/>
        <v>0</v>
      </c>
      <c r="W15" s="121"/>
      <c r="X15" s="164"/>
    </row>
    <row r="16" spans="1:24">
      <c r="A16" s="164"/>
      <c r="B16" s="121"/>
      <c r="C16" s="6634" t="s">
        <v>880</v>
      </c>
      <c r="D16" s="6635">
        <f>V.2!S51</f>
        <v>0</v>
      </c>
      <c r="E16" s="6635">
        <f>V.2!T51</f>
        <v>0</v>
      </c>
      <c r="F16" s="6635">
        <f>V.2!U51</f>
        <v>0</v>
      </c>
      <c r="G16" s="6636">
        <f t="shared" si="4"/>
        <v>0</v>
      </c>
      <c r="H16" s="121"/>
      <c r="I16" s="6642">
        <f>V.2!X51</f>
        <v>0</v>
      </c>
      <c r="J16" s="121"/>
      <c r="K16" s="6638">
        <f>V.2!Y51</f>
        <v>0</v>
      </c>
      <c r="L16" s="121"/>
      <c r="M16" s="6639">
        <f t="shared" si="1"/>
        <v>0</v>
      </c>
      <c r="N16" s="6635">
        <f>V.2!AB51</f>
        <v>0</v>
      </c>
      <c r="O16" s="6635">
        <f>V.2!AC51</f>
        <v>0</v>
      </c>
      <c r="P16" s="6635">
        <f>V.2!AD51</f>
        <v>0</v>
      </c>
      <c r="Q16" s="6635">
        <f>V.2!AE51</f>
        <v>0</v>
      </c>
      <c r="R16" s="6635">
        <f>V.2!AF51</f>
        <v>0</v>
      </c>
      <c r="S16" s="6635">
        <f>V.2!AG51</f>
        <v>0</v>
      </c>
      <c r="T16" s="6635">
        <f>V.2!AH51</f>
        <v>0</v>
      </c>
      <c r="U16" s="6640">
        <f t="shared" si="2"/>
        <v>0</v>
      </c>
      <c r="V16" s="6641">
        <f t="shared" si="3"/>
        <v>0</v>
      </c>
      <c r="W16" s="121"/>
      <c r="X16" s="164"/>
    </row>
    <row r="17" spans="1:27">
      <c r="A17" s="164"/>
      <c r="B17" s="121"/>
      <c r="C17" s="6634" t="s">
        <v>3905</v>
      </c>
      <c r="D17" s="6635">
        <f>V.3!S43</f>
        <v>0</v>
      </c>
      <c r="E17" s="6635">
        <f>V.3!T43</f>
        <v>0</v>
      </c>
      <c r="F17" s="6635">
        <f>V.3!U43</f>
        <v>0</v>
      </c>
      <c r="G17" s="6636">
        <f t="shared" si="4"/>
        <v>0</v>
      </c>
      <c r="H17" s="121"/>
      <c r="I17" s="6637"/>
      <c r="J17" s="121"/>
      <c r="K17" s="6643"/>
      <c r="L17" s="121"/>
      <c r="M17" s="6639">
        <f t="shared" si="1"/>
        <v>0</v>
      </c>
      <c r="N17" s="6635">
        <f>V.3!Y43</f>
        <v>0</v>
      </c>
      <c r="O17" s="6635">
        <f>V.3!Z43</f>
        <v>0</v>
      </c>
      <c r="P17" s="6635">
        <f>V.3!AA43</f>
        <v>0</v>
      </c>
      <c r="Q17" s="6635">
        <f>V.3!AB43</f>
        <v>0</v>
      </c>
      <c r="R17" s="6635">
        <f>V.3!AC43</f>
        <v>0</v>
      </c>
      <c r="S17" s="6635">
        <f>V.3!AD43</f>
        <v>0</v>
      </c>
      <c r="T17" s="6635">
        <f>V.3!AE43</f>
        <v>0</v>
      </c>
      <c r="U17" s="6640">
        <f t="shared" si="2"/>
        <v>0</v>
      </c>
      <c r="V17" s="6641">
        <f t="shared" si="3"/>
        <v>0</v>
      </c>
      <c r="W17" s="121"/>
      <c r="X17" s="164"/>
    </row>
    <row r="18" spans="1:27">
      <c r="A18" s="164"/>
      <c r="B18" s="121"/>
      <c r="C18" s="6634" t="s">
        <v>904</v>
      </c>
      <c r="D18" s="6635">
        <f>V.3!S44</f>
        <v>0</v>
      </c>
      <c r="E18" s="6635">
        <f>V.3!T44</f>
        <v>0</v>
      </c>
      <c r="F18" s="6635">
        <f>V.3!U44</f>
        <v>0</v>
      </c>
      <c r="G18" s="6636">
        <f t="shared" si="4"/>
        <v>0</v>
      </c>
      <c r="H18" s="121"/>
      <c r="I18" s="6637"/>
      <c r="J18" s="121"/>
      <c r="K18" s="6643"/>
      <c r="L18" s="121"/>
      <c r="M18" s="6639">
        <f t="shared" si="1"/>
        <v>0</v>
      </c>
      <c r="N18" s="6635">
        <f>V.3!Y44</f>
        <v>0</v>
      </c>
      <c r="O18" s="6635">
        <f>V.3!Z44</f>
        <v>0</v>
      </c>
      <c r="P18" s="6635">
        <f>V.3!AA44</f>
        <v>0</v>
      </c>
      <c r="Q18" s="6635">
        <f>V.3!AB44</f>
        <v>0</v>
      </c>
      <c r="R18" s="6635">
        <f>V.3!AC44</f>
        <v>0</v>
      </c>
      <c r="S18" s="6635">
        <f>V.3!AD44</f>
        <v>0</v>
      </c>
      <c r="T18" s="6635">
        <f>V.3!AE44</f>
        <v>0</v>
      </c>
      <c r="U18" s="6640">
        <f t="shared" si="2"/>
        <v>0</v>
      </c>
      <c r="V18" s="6641">
        <f t="shared" si="3"/>
        <v>0</v>
      </c>
      <c r="W18" s="121"/>
      <c r="X18" s="164"/>
    </row>
    <row r="19" spans="1:27">
      <c r="A19" s="164"/>
      <c r="B19" s="121"/>
      <c r="C19" s="6634" t="s">
        <v>3906</v>
      </c>
      <c r="D19" s="6635">
        <f>V.4!U35</f>
        <v>0</v>
      </c>
      <c r="E19" s="6635">
        <f>V.4!V35</f>
        <v>0</v>
      </c>
      <c r="F19" s="6635">
        <f>V.4!W35</f>
        <v>0</v>
      </c>
      <c r="G19" s="6636">
        <f t="shared" si="4"/>
        <v>0</v>
      </c>
      <c r="H19" s="121"/>
      <c r="I19" s="6642">
        <f>V.4!S35</f>
        <v>0</v>
      </c>
      <c r="J19" s="121"/>
      <c r="K19" s="6643"/>
      <c r="L19" s="121"/>
      <c r="M19" s="6639">
        <f t="shared" si="1"/>
        <v>0</v>
      </c>
      <c r="N19" s="6635">
        <f>V.4!AA35</f>
        <v>0</v>
      </c>
      <c r="O19" s="6635">
        <f>V.4!AB35</f>
        <v>0</v>
      </c>
      <c r="P19" s="6635">
        <f>V.4!AC35</f>
        <v>0</v>
      </c>
      <c r="Q19" s="6635">
        <f>V.4!AD35</f>
        <v>0</v>
      </c>
      <c r="R19" s="6635">
        <f>V.4!AE35</f>
        <v>0</v>
      </c>
      <c r="S19" s="6635">
        <f>V.4!AF35</f>
        <v>0</v>
      </c>
      <c r="T19" s="6635">
        <f>V.4!AG35</f>
        <v>0</v>
      </c>
      <c r="U19" s="6640">
        <f t="shared" si="2"/>
        <v>0</v>
      </c>
      <c r="V19" s="6641">
        <f t="shared" si="3"/>
        <v>0</v>
      </c>
      <c r="W19" s="121"/>
      <c r="X19" s="164"/>
    </row>
    <row r="20" spans="1:27" ht="13.8" thickBot="1">
      <c r="A20" s="164"/>
      <c r="B20" s="121"/>
      <c r="C20" s="6644" t="s">
        <v>905</v>
      </c>
      <c r="D20" s="6645">
        <f>V.4!U36</f>
        <v>0</v>
      </c>
      <c r="E20" s="6645">
        <f>V.4!V36</f>
        <v>0</v>
      </c>
      <c r="F20" s="6645">
        <f>V.4!W36</f>
        <v>0</v>
      </c>
      <c r="G20" s="6612">
        <f t="shared" si="4"/>
        <v>0</v>
      </c>
      <c r="H20" s="121"/>
      <c r="I20" s="1398">
        <f>V.4!S36</f>
        <v>0</v>
      </c>
      <c r="J20" s="121"/>
      <c r="K20" s="1408"/>
      <c r="L20" s="121"/>
      <c r="M20" s="6646">
        <f t="shared" si="1"/>
        <v>0</v>
      </c>
      <c r="N20" s="6645">
        <f>V.4!AA36</f>
        <v>0</v>
      </c>
      <c r="O20" s="6645">
        <f>V.4!AB36</f>
        <v>0</v>
      </c>
      <c r="P20" s="6645">
        <f>V.4!AC36</f>
        <v>0</v>
      </c>
      <c r="Q20" s="6645">
        <f>V.4!AD36</f>
        <v>0</v>
      </c>
      <c r="R20" s="6645">
        <f>V.4!AE36</f>
        <v>0</v>
      </c>
      <c r="S20" s="6645">
        <f>V.4!AF36</f>
        <v>0</v>
      </c>
      <c r="T20" s="6645">
        <f>V.4!AG36</f>
        <v>0</v>
      </c>
      <c r="U20" s="6647">
        <f t="shared" si="2"/>
        <v>0</v>
      </c>
      <c r="V20" s="6648">
        <f t="shared" si="3"/>
        <v>0</v>
      </c>
      <c r="W20" s="121"/>
      <c r="X20" s="164"/>
    </row>
    <row r="21" spans="1:27" hidden="1">
      <c r="A21" s="164"/>
      <c r="B21" s="121"/>
      <c r="C21" s="6649" t="s">
        <v>3907</v>
      </c>
      <c r="D21" s="6650"/>
      <c r="E21" s="6650"/>
      <c r="F21" s="6650"/>
      <c r="G21" s="6651"/>
      <c r="H21" s="121"/>
      <c r="I21" s="2131"/>
      <c r="J21" s="121"/>
      <c r="K21" s="2132"/>
      <c r="L21" s="121"/>
      <c r="M21" s="6652"/>
      <c r="N21" s="6650"/>
      <c r="O21" s="6650"/>
      <c r="P21" s="6650"/>
      <c r="Q21" s="6650"/>
      <c r="R21" s="6650"/>
      <c r="S21" s="6650"/>
      <c r="T21" s="6650"/>
      <c r="U21" s="6653"/>
      <c r="V21" s="6654"/>
      <c r="W21" s="121"/>
      <c r="X21" s="164"/>
    </row>
    <row r="22" spans="1:27" ht="13.8" hidden="1" thickBot="1">
      <c r="A22" s="164"/>
      <c r="B22" s="121"/>
      <c r="C22" s="6644" t="s">
        <v>290</v>
      </c>
      <c r="D22" s="6645"/>
      <c r="E22" s="6645"/>
      <c r="F22" s="6645"/>
      <c r="G22" s="6612"/>
      <c r="H22" s="121"/>
      <c r="I22" s="1407"/>
      <c r="J22" s="121"/>
      <c r="K22" s="1408"/>
      <c r="L22" s="121"/>
      <c r="M22" s="6639"/>
      <c r="N22" s="6635"/>
      <c r="O22" s="6635"/>
      <c r="P22" s="6635"/>
      <c r="Q22" s="6635"/>
      <c r="R22" s="6635"/>
      <c r="S22" s="6635"/>
      <c r="T22" s="6635"/>
      <c r="U22" s="6640"/>
      <c r="V22" s="6641"/>
      <c r="W22" s="121"/>
      <c r="X22" s="164"/>
    </row>
    <row r="23" spans="1:27" ht="13.8" thickBot="1">
      <c r="A23" s="164"/>
      <c r="B23" s="121"/>
      <c r="C23" s="217"/>
      <c r="D23" s="342"/>
      <c r="E23" s="342"/>
      <c r="F23" s="342"/>
      <c r="G23" s="342"/>
      <c r="H23" s="121"/>
      <c r="I23" s="342"/>
      <c r="J23" s="121"/>
      <c r="K23" s="121"/>
      <c r="L23" s="121"/>
      <c r="M23" s="121"/>
      <c r="N23" s="121"/>
      <c r="O23" s="121"/>
      <c r="P23" s="121"/>
      <c r="Q23" s="121"/>
      <c r="R23" s="121"/>
      <c r="S23" s="121"/>
      <c r="T23" s="121"/>
      <c r="U23" s="121"/>
      <c r="V23" s="121"/>
      <c r="W23" s="121"/>
      <c r="X23" s="164"/>
    </row>
    <row r="24" spans="1:27" s="101" customFormat="1">
      <c r="A24" s="178"/>
      <c r="B24" s="160"/>
      <c r="C24" s="5155" t="s">
        <v>3044</v>
      </c>
      <c r="D24" s="6566">
        <f t="shared" ref="D24:G25" si="5">D13+D15+D17+D19+D21</f>
        <v>0</v>
      </c>
      <c r="E24" s="6566">
        <f t="shared" si="5"/>
        <v>0</v>
      </c>
      <c r="F24" s="6566">
        <f t="shared" si="5"/>
        <v>0</v>
      </c>
      <c r="G24" s="6567">
        <f t="shared" si="5"/>
        <v>0</v>
      </c>
      <c r="H24" s="160"/>
      <c r="I24" s="6568">
        <f>I13+I15+I17+I19+I21</f>
        <v>0</v>
      </c>
      <c r="J24" s="160"/>
      <c r="K24" s="6568">
        <f>K13+K15+K17+K19+K21</f>
        <v>0</v>
      </c>
      <c r="L24" s="160"/>
      <c r="M24" s="6566">
        <f>M13+M15+M17+M19+M21</f>
        <v>0</v>
      </c>
      <c r="N24" s="6566">
        <f t="shared" ref="N24:V24" si="6">N13+N15+N17+N19+N21</f>
        <v>0</v>
      </c>
      <c r="O24" s="6566">
        <f t="shared" si="6"/>
        <v>0</v>
      </c>
      <c r="P24" s="6566">
        <f t="shared" si="6"/>
        <v>0</v>
      </c>
      <c r="Q24" s="6566">
        <f t="shared" si="6"/>
        <v>0</v>
      </c>
      <c r="R24" s="6566">
        <f t="shared" si="6"/>
        <v>0</v>
      </c>
      <c r="S24" s="6566">
        <f t="shared" si="6"/>
        <v>0</v>
      </c>
      <c r="T24" s="6566">
        <f t="shared" si="6"/>
        <v>0</v>
      </c>
      <c r="U24" s="6566">
        <f t="shared" si="6"/>
        <v>0</v>
      </c>
      <c r="V24" s="6566">
        <f t="shared" si="6"/>
        <v>0</v>
      </c>
      <c r="W24" s="160"/>
      <c r="X24" s="164"/>
      <c r="Y24" s="99"/>
      <c r="Z24" s="99"/>
      <c r="AA24" s="99"/>
    </row>
    <row r="25" spans="1:27" s="101" customFormat="1" ht="13.8" thickBot="1">
      <c r="A25" s="178"/>
      <c r="B25" s="160"/>
      <c r="C25" s="6655" t="s">
        <v>2804</v>
      </c>
      <c r="D25" s="6611">
        <f t="shared" si="5"/>
        <v>0</v>
      </c>
      <c r="E25" s="6611">
        <f t="shared" si="5"/>
        <v>0</v>
      </c>
      <c r="F25" s="6611">
        <f t="shared" si="5"/>
        <v>0</v>
      </c>
      <c r="G25" s="6612">
        <f t="shared" si="5"/>
        <v>0</v>
      </c>
      <c r="H25" s="160"/>
      <c r="I25" s="1400">
        <f>I14+I16+I18+I20+I22</f>
        <v>0</v>
      </c>
      <c r="J25" s="160"/>
      <c r="K25" s="1400">
        <f>K14+K16+K18+K20+K22</f>
        <v>0</v>
      </c>
      <c r="L25" s="160"/>
      <c r="M25" s="6611">
        <f t="shared" ref="M25:V25" si="7">M14+M16+M18+M20+M22</f>
        <v>0</v>
      </c>
      <c r="N25" s="6611">
        <f t="shared" si="7"/>
        <v>0</v>
      </c>
      <c r="O25" s="6611">
        <f t="shared" si="7"/>
        <v>0</v>
      </c>
      <c r="P25" s="6611">
        <f t="shared" si="7"/>
        <v>0</v>
      </c>
      <c r="Q25" s="6611">
        <f t="shared" si="7"/>
        <v>0</v>
      </c>
      <c r="R25" s="6611">
        <f t="shared" si="7"/>
        <v>0</v>
      </c>
      <c r="S25" s="6611">
        <f t="shared" si="7"/>
        <v>0</v>
      </c>
      <c r="T25" s="6611">
        <f t="shared" si="7"/>
        <v>0</v>
      </c>
      <c r="U25" s="6611">
        <f t="shared" si="7"/>
        <v>0</v>
      </c>
      <c r="V25" s="6611">
        <f t="shared" si="7"/>
        <v>0</v>
      </c>
      <c r="W25" s="160"/>
      <c r="X25" s="164"/>
      <c r="Y25" s="99"/>
      <c r="Z25" s="99"/>
      <c r="AA25" s="99"/>
    </row>
    <row r="26" spans="1:27">
      <c r="A26" s="164"/>
      <c r="B26" s="121"/>
      <c r="C26" s="217"/>
      <c r="D26" s="342"/>
      <c r="E26" s="342"/>
      <c r="F26" s="342"/>
      <c r="G26" s="342"/>
      <c r="H26" s="121"/>
      <c r="I26" s="121"/>
      <c r="J26" s="121"/>
      <c r="K26" s="121"/>
      <c r="L26" s="121"/>
      <c r="M26" s="121"/>
      <c r="N26" s="121"/>
      <c r="O26" s="121"/>
      <c r="P26" s="121"/>
      <c r="Q26" s="121"/>
      <c r="R26" s="121"/>
      <c r="S26" s="121"/>
      <c r="T26" s="121"/>
      <c r="U26" s="121"/>
      <c r="V26" s="121"/>
      <c r="W26" s="121"/>
      <c r="X26" s="164"/>
    </row>
    <row r="27" spans="1:27">
      <c r="A27" s="164"/>
      <c r="B27" s="121"/>
      <c r="C27" s="217"/>
      <c r="D27" s="121"/>
      <c r="E27" s="121"/>
      <c r="F27" s="121"/>
      <c r="G27" s="121"/>
      <c r="H27" s="121"/>
      <c r="I27" s="121"/>
      <c r="J27" s="121"/>
      <c r="K27" s="121"/>
      <c r="L27" s="121"/>
      <c r="M27" s="121"/>
      <c r="N27" s="121"/>
      <c r="O27" s="121"/>
      <c r="P27" s="121"/>
      <c r="Q27" s="121"/>
      <c r="R27" s="121"/>
      <c r="S27" s="121"/>
      <c r="T27" s="121"/>
      <c r="U27" s="121"/>
      <c r="V27" s="121"/>
      <c r="W27" s="121"/>
      <c r="X27" s="164"/>
    </row>
    <row r="28" spans="1:27">
      <c r="A28" s="164"/>
      <c r="B28" s="121"/>
      <c r="C28" s="121"/>
      <c r="D28" s="121"/>
      <c r="E28" s="37"/>
      <c r="F28" s="160"/>
      <c r="G28" s="160"/>
      <c r="H28" s="160"/>
      <c r="I28" s="160"/>
      <c r="J28" s="121"/>
      <c r="K28" s="121"/>
      <c r="L28" s="121"/>
      <c r="M28" s="121"/>
      <c r="N28" s="121"/>
      <c r="O28" s="121"/>
      <c r="P28" s="121"/>
      <c r="Q28" s="121"/>
      <c r="R28" s="121"/>
      <c r="S28" s="121"/>
      <c r="T28" s="121"/>
      <c r="U28" s="121"/>
      <c r="V28" s="121"/>
      <c r="W28" s="121"/>
      <c r="X28" s="164"/>
    </row>
    <row r="29" spans="1:27">
      <c r="A29" s="164"/>
      <c r="B29" s="164"/>
      <c r="C29" s="164"/>
      <c r="D29" s="164"/>
      <c r="E29" s="175"/>
      <c r="F29" s="178"/>
      <c r="G29" s="178"/>
      <c r="H29" s="178"/>
      <c r="I29" s="178"/>
      <c r="J29" s="164"/>
      <c r="K29" s="164"/>
      <c r="L29" s="164"/>
      <c r="M29" s="164"/>
      <c r="N29" s="164"/>
      <c r="O29" s="164"/>
      <c r="P29" s="164"/>
      <c r="Q29" s="164"/>
      <c r="R29" s="164"/>
      <c r="S29" s="164"/>
      <c r="T29" s="164"/>
      <c r="U29" s="164"/>
      <c r="V29" s="164"/>
      <c r="W29" s="164"/>
      <c r="X29" s="164"/>
    </row>
    <row r="30" spans="1:27" hidden="1">
      <c r="A30" s="164"/>
      <c r="B30" s="164"/>
      <c r="C30" s="164"/>
      <c r="D30" s="164"/>
      <c r="E30" s="175"/>
      <c r="F30" s="178"/>
      <c r="G30" s="178"/>
      <c r="H30" s="178"/>
      <c r="I30" s="178"/>
      <c r="J30" s="164"/>
      <c r="K30" s="164"/>
      <c r="L30" s="164"/>
      <c r="M30" s="164"/>
      <c r="N30" s="164"/>
      <c r="O30" s="164"/>
      <c r="P30" s="164"/>
      <c r="Q30" s="164"/>
      <c r="R30" s="164"/>
      <c r="S30" s="164"/>
      <c r="T30" s="164"/>
      <c r="U30" s="164"/>
      <c r="V30" s="164"/>
      <c r="W30" s="164"/>
      <c r="X30" s="164"/>
    </row>
    <row r="31" spans="1:27" hidden="1">
      <c r="E31" s="101"/>
      <c r="F31" s="101"/>
      <c r="G31" s="101"/>
      <c r="H31" s="101"/>
      <c r="I31" s="101"/>
    </row>
    <row r="32" spans="1:27" hidden="1">
      <c r="E32" s="101"/>
      <c r="F32" s="101"/>
      <c r="G32" s="101"/>
      <c r="H32" s="101"/>
      <c r="I32" s="101"/>
    </row>
  </sheetData>
  <sheetProtection formatCells="0" formatColumns="0" formatRows="0"/>
  <customSheetViews>
    <customSheetView guid="{CC70D5D3-3A1F-46AA-BDCE-F692C2C36BEE}" scale="96" fitToPage="1">
      <pane xSplit="3" ySplit="12" topLeftCell="D13" activePane="bottomRight" state="frozen"/>
      <selection pane="bottomRight" activeCell="G22" sqref="G22"/>
      <pageMargins left="0" right="0" top="0" bottom="0" header="0" footer="0"/>
      <pageSetup paperSize="5" scale="35" fitToHeight="0" orientation="landscape" r:id="rId1"/>
    </customSheetView>
  </customSheetViews>
  <mergeCells count="4">
    <mergeCell ref="D4:F4"/>
    <mergeCell ref="D5:F5"/>
    <mergeCell ref="C3:F3"/>
    <mergeCell ref="M7:V7"/>
  </mergeCells>
  <hyperlinks>
    <hyperlink ref="W2" location="Index!A1" display="Index" xr:uid="{3F1FEBF6-F3A1-4BE6-8600-ECD2F2EC4FBA}"/>
  </hyperlinks>
  <pageMargins left="0.7" right="0.7" top="0.75" bottom="0.75" header="0.3" footer="0.3"/>
  <pageSetup paperSize="5" scale="35" fitToHeight="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3">
    <tabColor theme="9" tint="-0.249977111117893"/>
    <pageSetUpPr fitToPage="1"/>
  </sheetPr>
  <dimension ref="A1:AX49"/>
  <sheetViews>
    <sheetView zoomScale="55" zoomScaleNormal="55" workbookViewId="0">
      <selection activeCell="K14" sqref="K14"/>
    </sheetView>
  </sheetViews>
  <sheetFormatPr defaultColWidth="0" defaultRowHeight="0" customHeight="1" zeroHeight="1"/>
  <cols>
    <col min="1" max="1" width="3.33203125" style="99" customWidth="1"/>
    <col min="2" max="2" width="9.109375" style="1093" customWidth="1"/>
    <col min="3" max="3" width="40.44140625" style="99" customWidth="1"/>
    <col min="4" max="4" width="14" style="99" customWidth="1"/>
    <col min="5" max="5" width="18.44140625" style="99" customWidth="1"/>
    <col min="6" max="6" width="7.44140625" style="99" bestFit="1" customWidth="1"/>
    <col min="7" max="7" width="15" style="99" bestFit="1" customWidth="1"/>
    <col min="8" max="8" width="15" style="99" customWidth="1"/>
    <col min="9" max="9" width="32.6640625" style="99" customWidth="1"/>
    <col min="10" max="11" width="23.6640625" style="99" customWidth="1"/>
    <col min="12" max="12" width="19.6640625" style="99" customWidth="1"/>
    <col min="13" max="13" width="23.6640625" style="99" customWidth="1"/>
    <col min="14" max="14" width="14.44140625" style="99" bestFit="1" customWidth="1"/>
    <col min="15" max="15" width="15" style="99" customWidth="1"/>
    <col min="16" max="16" width="13.109375" style="99" bestFit="1" customWidth="1"/>
    <col min="17" max="17" width="11.44140625" style="99" bestFit="1" customWidth="1"/>
    <col min="18" max="18" width="12.109375" style="99" customWidth="1"/>
    <col min="19" max="19" width="17.33203125" style="99" bestFit="1" customWidth="1"/>
    <col min="20" max="20" width="1.33203125" style="99" customWidth="1"/>
    <col min="21" max="21" width="18.33203125" style="99" customWidth="1"/>
    <col min="22" max="22" width="4.44140625" style="99" customWidth="1"/>
    <col min="23" max="23" width="12.5546875" style="99" bestFit="1" customWidth="1"/>
    <col min="24" max="26" width="13.5546875" style="99" bestFit="1" customWidth="1"/>
    <col min="27" max="27" width="15.5546875" style="99" bestFit="1" customWidth="1"/>
    <col min="28" max="28" width="6.5546875" style="99" bestFit="1" customWidth="1"/>
    <col min="29" max="29" width="10.33203125" style="99" bestFit="1" customWidth="1"/>
    <col min="30" max="30" width="11.6640625" style="99" bestFit="1" customWidth="1"/>
    <col min="31" max="31" width="16.44140625" style="99" bestFit="1" customWidth="1"/>
    <col min="32" max="32" width="13.5546875" style="99" customWidth="1"/>
    <col min="33" max="33" width="4.44140625" style="99" customWidth="1"/>
    <col min="34" max="34" width="5.6640625" style="99" customWidth="1"/>
    <col min="35" max="35" width="17" style="99" hidden="1" customWidth="1"/>
    <col min="36" max="36" width="12.33203125" style="99" hidden="1" customWidth="1"/>
    <col min="37" max="37" width="13.44140625" style="99" hidden="1" customWidth="1"/>
    <col min="38" max="38" width="13.6640625" style="99" hidden="1" customWidth="1"/>
    <col min="39" max="39" width="11.6640625" style="99" hidden="1" customWidth="1"/>
    <col min="40" max="50" width="0" style="99" hidden="1" customWidth="1"/>
    <col min="51" max="16384" width="9.109375" style="99" hidden="1"/>
  </cols>
  <sheetData>
    <row r="1" spans="1:39" ht="13.2">
      <c r="A1" s="164"/>
      <c r="B1" s="179"/>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row>
    <row r="2" spans="1:39" ht="13.2">
      <c r="A2" s="164"/>
      <c r="B2" s="144" t="s">
        <v>277</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2204" t="s">
        <v>1</v>
      </c>
      <c r="AH2" s="164"/>
    </row>
    <row r="3" spans="1:39" s="906" customFormat="1" ht="15.6">
      <c r="A3" s="163"/>
      <c r="B3" s="248"/>
      <c r="C3" s="4961" t="s">
        <v>3908</v>
      </c>
      <c r="D3" s="4651"/>
      <c r="E3" s="4651"/>
      <c r="F3" s="4652"/>
      <c r="G3" s="248"/>
      <c r="H3" s="1929" t="s">
        <v>3751</v>
      </c>
      <c r="I3" s="1929" t="s">
        <v>3752</v>
      </c>
      <c r="J3" s="1929"/>
      <c r="K3" s="1929"/>
      <c r="L3" s="2006"/>
      <c r="M3" s="2006"/>
      <c r="N3" s="2006"/>
      <c r="O3" s="248"/>
      <c r="P3" s="248"/>
      <c r="Q3" s="248"/>
      <c r="R3" s="248"/>
      <c r="S3" s="248"/>
      <c r="T3" s="248"/>
      <c r="U3" s="39"/>
      <c r="V3" s="248"/>
      <c r="W3" s="39"/>
      <c r="X3" s="39"/>
      <c r="Y3" s="39"/>
      <c r="Z3" s="39"/>
      <c r="AA3" s="39"/>
      <c r="AB3" s="39"/>
      <c r="AC3" s="39"/>
      <c r="AD3" s="39"/>
      <c r="AE3" s="39"/>
      <c r="AF3" s="39"/>
      <c r="AG3" s="248"/>
      <c r="AH3" s="188"/>
      <c r="AI3" s="1115"/>
      <c r="AJ3" s="1115"/>
      <c r="AK3" s="1115"/>
      <c r="AL3" s="1115"/>
    </row>
    <row r="4" spans="1:39" s="906" customFormat="1" ht="15.6">
      <c r="A4" s="163"/>
      <c r="B4" s="248"/>
      <c r="C4" s="4439" t="s">
        <v>723</v>
      </c>
      <c r="D4" s="8341" t="str">
        <f>V!D4</f>
        <v>ABC Company</v>
      </c>
      <c r="E4" s="8342"/>
      <c r="F4" s="8343"/>
      <c r="G4" s="248"/>
      <c r="H4" s="1929" t="s">
        <v>3754</v>
      </c>
      <c r="I4" s="1929" t="s">
        <v>3755</v>
      </c>
      <c r="J4" s="1929"/>
      <c r="K4" s="1929"/>
      <c r="L4" s="2006"/>
      <c r="M4" s="2006"/>
      <c r="N4" s="2006"/>
      <c r="O4" s="248"/>
      <c r="P4" s="248"/>
      <c r="Q4" s="248"/>
      <c r="R4" s="248"/>
      <c r="S4" s="248"/>
      <c r="T4" s="248"/>
      <c r="U4" s="248"/>
      <c r="V4" s="248"/>
      <c r="W4" s="248"/>
      <c r="X4" s="248"/>
      <c r="Y4" s="248"/>
      <c r="Z4" s="248"/>
      <c r="AA4" s="248"/>
      <c r="AB4" s="248"/>
      <c r="AC4" s="248"/>
      <c r="AD4" s="248"/>
      <c r="AE4" s="248"/>
      <c r="AF4" s="248"/>
      <c r="AG4" s="248"/>
      <c r="AH4" s="188"/>
      <c r="AI4" s="1115"/>
      <c r="AJ4" s="1115"/>
      <c r="AK4" s="1115"/>
      <c r="AL4" s="1115"/>
    </row>
    <row r="5" spans="1:39" s="906" customFormat="1" ht="15.6">
      <c r="A5" s="163"/>
      <c r="B5" s="248"/>
      <c r="C5" s="4443" t="s">
        <v>724</v>
      </c>
      <c r="D5" s="8344" t="str">
        <f>V!D5</f>
        <v>31 December 202x</v>
      </c>
      <c r="E5" s="8345"/>
      <c r="F5" s="8346"/>
      <c r="G5" s="248"/>
      <c r="H5" s="1929" t="s">
        <v>3757</v>
      </c>
      <c r="I5" s="1929" t="s">
        <v>3758</v>
      </c>
      <c r="J5" s="1929"/>
      <c r="K5" s="1929"/>
      <c r="L5" s="2006"/>
      <c r="M5" s="2006"/>
      <c r="N5" s="2006"/>
      <c r="O5" s="248"/>
      <c r="P5" s="248"/>
      <c r="Q5" s="248"/>
      <c r="R5" s="248"/>
      <c r="S5" s="248"/>
      <c r="T5" s="248"/>
      <c r="U5" s="248"/>
      <c r="V5" s="248"/>
      <c r="W5" s="248"/>
      <c r="X5" s="248"/>
      <c r="Y5" s="248"/>
      <c r="Z5" s="248"/>
      <c r="AA5" s="248"/>
      <c r="AB5" s="248"/>
      <c r="AC5" s="248"/>
      <c r="AD5" s="248"/>
      <c r="AE5" s="248"/>
      <c r="AF5" s="248"/>
      <c r="AG5" s="248"/>
      <c r="AH5" s="188"/>
      <c r="AI5" s="1115"/>
      <c r="AJ5" s="1115"/>
      <c r="AK5" s="1115"/>
      <c r="AL5" s="1115"/>
    </row>
    <row r="6" spans="1:39" s="906" customFormat="1" ht="15" customHeight="1" thickBot="1">
      <c r="A6" s="163"/>
      <c r="B6" s="251"/>
      <c r="C6" s="119"/>
      <c r="D6" s="119"/>
      <c r="E6" s="119"/>
      <c r="F6" s="119"/>
      <c r="G6" s="119"/>
      <c r="H6" s="1929" t="s">
        <v>860</v>
      </c>
      <c r="I6" s="1929" t="s">
        <v>860</v>
      </c>
      <c r="J6" s="1929"/>
      <c r="K6" s="1929"/>
      <c r="L6" s="2006"/>
      <c r="M6" s="1457"/>
      <c r="N6" s="1457"/>
      <c r="O6" s="119"/>
      <c r="P6" s="119"/>
      <c r="Q6" s="119"/>
      <c r="R6" s="119"/>
      <c r="S6" s="119"/>
      <c r="T6" s="119"/>
      <c r="U6" s="119"/>
      <c r="V6" s="119"/>
      <c r="W6" s="119"/>
      <c r="X6" s="119"/>
      <c r="Y6" s="119"/>
      <c r="Z6" s="119"/>
      <c r="AA6" s="119"/>
      <c r="AB6" s="119"/>
      <c r="AC6" s="119"/>
      <c r="AD6" s="119"/>
      <c r="AE6" s="119"/>
      <c r="AF6" s="119"/>
      <c r="AG6" s="119"/>
      <c r="AH6" s="163"/>
    </row>
    <row r="7" spans="1:39" ht="15" customHeight="1">
      <c r="A7" s="164"/>
      <c r="B7" s="210"/>
      <c r="C7" s="4962"/>
      <c r="D7" s="8583" t="s">
        <v>3330</v>
      </c>
      <c r="E7" s="8568" t="s">
        <v>3909</v>
      </c>
      <c r="F7" s="5299"/>
      <c r="G7" s="5300"/>
      <c r="H7" s="8583" t="s">
        <v>3761</v>
      </c>
      <c r="I7" s="8835" t="s">
        <v>3762</v>
      </c>
      <c r="J7" s="8831" t="s">
        <v>3792</v>
      </c>
      <c r="K7" s="8831"/>
      <c r="L7" s="8833" t="s">
        <v>3763</v>
      </c>
      <c r="M7" s="8581" t="s">
        <v>3764</v>
      </c>
      <c r="N7" s="8583" t="s">
        <v>3765</v>
      </c>
      <c r="O7" s="5300"/>
      <c r="P7" s="4963"/>
      <c r="Q7" s="4963"/>
      <c r="R7" s="4963"/>
      <c r="S7" s="4964"/>
      <c r="T7" s="121"/>
      <c r="U7" s="5014" t="s">
        <v>2947</v>
      </c>
      <c r="V7" s="220"/>
      <c r="W7" s="8743" t="s">
        <v>3903</v>
      </c>
      <c r="X7" s="8743"/>
      <c r="Y7" s="8743"/>
      <c r="Z7" s="8743"/>
      <c r="AA7" s="8743"/>
      <c r="AB7" s="8743"/>
      <c r="AC7" s="8743"/>
      <c r="AD7" s="8743"/>
      <c r="AE7" s="8743"/>
      <c r="AF7" s="8658"/>
      <c r="AG7" s="220"/>
      <c r="AH7" s="189"/>
      <c r="AI7" s="100"/>
      <c r="AJ7" s="100"/>
      <c r="AK7" s="100"/>
      <c r="AL7" s="100"/>
      <c r="AM7" s="100"/>
    </row>
    <row r="8" spans="1:39" ht="13.2">
      <c r="A8" s="164"/>
      <c r="B8" s="210"/>
      <c r="C8" s="4965"/>
      <c r="D8" s="8584"/>
      <c r="E8" s="8569"/>
      <c r="F8" s="1666"/>
      <c r="G8" s="1666"/>
      <c r="H8" s="8584"/>
      <c r="I8" s="8836"/>
      <c r="J8" s="8830" t="s">
        <v>3794</v>
      </c>
      <c r="K8" s="8830" t="s">
        <v>3795</v>
      </c>
      <c r="L8" s="8834"/>
      <c r="M8" s="8582"/>
      <c r="N8" s="8584"/>
      <c r="O8" s="1666"/>
      <c r="P8" s="1666"/>
      <c r="Q8" s="1666"/>
      <c r="R8" s="1666"/>
      <c r="S8" s="1667"/>
      <c r="T8" s="121"/>
      <c r="U8" s="4773" t="s">
        <v>2948</v>
      </c>
      <c r="V8" s="226"/>
      <c r="W8" s="6167" t="s">
        <v>1713</v>
      </c>
      <c r="X8" s="148" t="s">
        <v>1709</v>
      </c>
      <c r="Y8" s="6167" t="s">
        <v>1709</v>
      </c>
      <c r="Z8" s="148" t="s">
        <v>1709</v>
      </c>
      <c r="AA8" s="6168" t="s">
        <v>2923</v>
      </c>
      <c r="AB8" s="6168"/>
      <c r="AC8" s="6168"/>
      <c r="AD8" s="153"/>
      <c r="AE8" s="6168"/>
      <c r="AF8" s="423" t="s">
        <v>1710</v>
      </c>
      <c r="AG8" s="226"/>
      <c r="AH8" s="190"/>
      <c r="AI8" s="1116"/>
      <c r="AJ8" s="1116"/>
      <c r="AK8" s="1116"/>
      <c r="AL8" s="112"/>
      <c r="AM8" s="100"/>
    </row>
    <row r="9" spans="1:39" ht="13.2">
      <c r="A9" s="164"/>
      <c r="B9" s="210"/>
      <c r="C9" s="4965" t="s">
        <v>520</v>
      </c>
      <c r="D9" s="8584"/>
      <c r="E9" s="8569"/>
      <c r="F9" s="1666" t="s">
        <v>2977</v>
      </c>
      <c r="G9" s="1666" t="s">
        <v>1251</v>
      </c>
      <c r="H9" s="8584"/>
      <c r="I9" s="8836"/>
      <c r="J9" s="8830"/>
      <c r="K9" s="8830"/>
      <c r="L9" s="8834"/>
      <c r="M9" s="8582"/>
      <c r="N9" s="8584"/>
      <c r="O9" s="1666" t="s">
        <v>3193</v>
      </c>
      <c r="P9" s="1666" t="s">
        <v>2747</v>
      </c>
      <c r="Q9" s="1666" t="s">
        <v>2808</v>
      </c>
      <c r="R9" s="1587" t="s">
        <v>2671</v>
      </c>
      <c r="S9" s="1608" t="s">
        <v>1717</v>
      </c>
      <c r="T9" s="121"/>
      <c r="U9" s="4773" t="s">
        <v>2952</v>
      </c>
      <c r="V9" s="226"/>
      <c r="W9" s="2013" t="s">
        <v>2925</v>
      </c>
      <c r="X9" s="148" t="s">
        <v>1714</v>
      </c>
      <c r="Y9" s="2013" t="s">
        <v>1720</v>
      </c>
      <c r="Z9" s="148" t="s">
        <v>1714</v>
      </c>
      <c r="AA9" s="2014" t="s">
        <v>2928</v>
      </c>
      <c r="AB9" s="2013" t="s">
        <v>2747</v>
      </c>
      <c r="AC9" s="2013" t="s">
        <v>2808</v>
      </c>
      <c r="AD9" s="1587" t="s">
        <v>2671</v>
      </c>
      <c r="AE9" s="1608" t="s">
        <v>1717</v>
      </c>
      <c r="AF9" s="423" t="s">
        <v>1718</v>
      </c>
      <c r="AG9" s="226"/>
      <c r="AH9" s="190"/>
      <c r="AI9" s="111"/>
      <c r="AJ9" s="111"/>
      <c r="AK9" s="111"/>
      <c r="AL9" s="112"/>
    </row>
    <row r="10" spans="1:39" ht="13.2">
      <c r="A10" s="164"/>
      <c r="B10" s="210"/>
      <c r="C10" s="4965"/>
      <c r="D10" s="8584"/>
      <c r="E10" s="8569"/>
      <c r="F10" s="1666" t="s">
        <v>2987</v>
      </c>
      <c r="G10" s="1666" t="s">
        <v>2771</v>
      </c>
      <c r="H10" s="8584"/>
      <c r="I10" s="8836"/>
      <c r="J10" s="8830"/>
      <c r="K10" s="8830"/>
      <c r="L10" s="8834"/>
      <c r="M10" s="8582"/>
      <c r="N10" s="8584"/>
      <c r="O10" s="1666" t="s">
        <v>2995</v>
      </c>
      <c r="P10" s="1666" t="s">
        <v>1723</v>
      </c>
      <c r="Q10" s="1666" t="s">
        <v>1723</v>
      </c>
      <c r="R10" s="1590" t="s">
        <v>1723</v>
      </c>
      <c r="S10" s="1608" t="s">
        <v>1723</v>
      </c>
      <c r="T10" s="121"/>
      <c r="U10" s="5016" t="s">
        <v>2954</v>
      </c>
      <c r="V10" s="226"/>
      <c r="W10" s="2013" t="s">
        <v>1724</v>
      </c>
      <c r="X10" s="148" t="s">
        <v>1720</v>
      </c>
      <c r="Y10" s="2013" t="s">
        <v>1727</v>
      </c>
      <c r="Z10" s="155" t="s">
        <v>1721</v>
      </c>
      <c r="AA10" s="2014" t="s">
        <v>1729</v>
      </c>
      <c r="AB10" s="2052" t="s">
        <v>1723</v>
      </c>
      <c r="AC10" s="2052" t="s">
        <v>1723</v>
      </c>
      <c r="AD10" s="1590" t="s">
        <v>1723</v>
      </c>
      <c r="AE10" s="1608" t="s">
        <v>1723</v>
      </c>
      <c r="AF10" s="423" t="s">
        <v>1724</v>
      </c>
      <c r="AG10" s="226"/>
      <c r="AH10" s="192"/>
      <c r="AI10" s="111"/>
      <c r="AJ10" s="111"/>
      <c r="AK10" s="111"/>
      <c r="AL10" s="112"/>
    </row>
    <row r="11" spans="1:39" ht="28.2" customHeight="1">
      <c r="A11" s="164"/>
      <c r="B11" s="210"/>
      <c r="C11" s="2002"/>
      <c r="D11" s="6656" t="s">
        <v>2148</v>
      </c>
      <c r="E11" s="8736"/>
      <c r="F11" s="5485"/>
      <c r="G11" s="6656" t="s">
        <v>1616</v>
      </c>
      <c r="H11" s="6656" t="s">
        <v>2528</v>
      </c>
      <c r="I11" s="6656" t="s">
        <v>2528</v>
      </c>
      <c r="J11" s="8830"/>
      <c r="K11" s="8830"/>
      <c r="L11" s="6258" t="s">
        <v>3767</v>
      </c>
      <c r="M11" s="8734"/>
      <c r="N11" s="8734"/>
      <c r="O11" s="5485"/>
      <c r="P11" s="5485"/>
      <c r="Q11" s="5485"/>
      <c r="R11" s="5485"/>
      <c r="S11" s="5772" t="s">
        <v>3910</v>
      </c>
      <c r="T11" s="121"/>
      <c r="U11" s="158" t="s">
        <v>2959</v>
      </c>
      <c r="V11" s="226"/>
      <c r="W11" s="2013" t="s">
        <v>3257</v>
      </c>
      <c r="X11" s="148" t="s">
        <v>1726</v>
      </c>
      <c r="Y11" s="2013"/>
      <c r="Z11" s="148" t="s">
        <v>1728</v>
      </c>
      <c r="AA11" s="2013"/>
      <c r="AB11" s="2030"/>
      <c r="AC11" s="2030"/>
      <c r="AD11" s="148"/>
      <c r="AE11" s="2013" t="s">
        <v>3911</v>
      </c>
      <c r="AF11" s="423" t="s">
        <v>3912</v>
      </c>
      <c r="AG11" s="226"/>
      <c r="AH11" s="190"/>
      <c r="AI11" s="112"/>
      <c r="AJ11" s="112"/>
      <c r="AK11" s="112"/>
      <c r="AL11" s="112"/>
    </row>
    <row r="12" spans="1:39" ht="13.2">
      <c r="A12" s="164"/>
      <c r="B12" s="210"/>
      <c r="C12" s="5497" t="s">
        <v>734</v>
      </c>
      <c r="D12" s="5498" t="s">
        <v>735</v>
      </c>
      <c r="E12" s="5498" t="s">
        <v>736</v>
      </c>
      <c r="F12" s="5498" t="s">
        <v>1249</v>
      </c>
      <c r="G12" s="5498" t="s">
        <v>738</v>
      </c>
      <c r="H12" s="5969">
        <f>G12-1</f>
        <v>-6</v>
      </c>
      <c r="I12" s="5969">
        <f t="shared" ref="I12:S12" si="0">H12-1</f>
        <v>-7</v>
      </c>
      <c r="J12" s="5969">
        <f t="shared" ref="J12" si="1">I12-1</f>
        <v>-8</v>
      </c>
      <c r="K12" s="5969">
        <f t="shared" ref="K12" si="2">J12-1</f>
        <v>-9</v>
      </c>
      <c r="L12" s="5969">
        <f t="shared" ref="L12" si="3">K12-1</f>
        <v>-10</v>
      </c>
      <c r="M12" s="5969">
        <f t="shared" si="0"/>
        <v>-11</v>
      </c>
      <c r="N12" s="5969">
        <f t="shared" si="0"/>
        <v>-12</v>
      </c>
      <c r="O12" s="5969">
        <f t="shared" si="0"/>
        <v>-13</v>
      </c>
      <c r="P12" s="5969">
        <f t="shared" si="0"/>
        <v>-14</v>
      </c>
      <c r="Q12" s="5969">
        <f t="shared" si="0"/>
        <v>-15</v>
      </c>
      <c r="R12" s="5969">
        <f t="shared" si="0"/>
        <v>-16</v>
      </c>
      <c r="S12" s="5969">
        <f t="shared" si="0"/>
        <v>-17</v>
      </c>
      <c r="T12" s="121"/>
      <c r="U12" s="5969">
        <f>S12-1</f>
        <v>-18</v>
      </c>
      <c r="V12" s="252"/>
      <c r="W12" s="2252">
        <f>U12-1</f>
        <v>-19</v>
      </c>
      <c r="X12" s="2252">
        <f>W12-1</f>
        <v>-20</v>
      </c>
      <c r="Y12" s="2252">
        <f t="shared" ref="Y12:AF12" si="4">X12-1</f>
        <v>-21</v>
      </c>
      <c r="Z12" s="2252">
        <f t="shared" si="4"/>
        <v>-22</v>
      </c>
      <c r="AA12" s="2252">
        <f t="shared" si="4"/>
        <v>-23</v>
      </c>
      <c r="AB12" s="2252">
        <f t="shared" si="4"/>
        <v>-24</v>
      </c>
      <c r="AC12" s="2252">
        <f t="shared" si="4"/>
        <v>-25</v>
      </c>
      <c r="AD12" s="2252">
        <f t="shared" si="4"/>
        <v>-26</v>
      </c>
      <c r="AE12" s="2252">
        <f t="shared" si="4"/>
        <v>-27</v>
      </c>
      <c r="AF12" s="2252">
        <f t="shared" si="4"/>
        <v>-28</v>
      </c>
      <c r="AG12" s="252"/>
      <c r="AH12" s="193"/>
      <c r="AI12" s="1117"/>
      <c r="AJ12" s="1117"/>
      <c r="AK12" s="1117"/>
      <c r="AL12" s="1117"/>
    </row>
    <row r="13" spans="1:39" ht="13.2">
      <c r="A13" s="164"/>
      <c r="B13" s="210"/>
      <c r="C13" s="5322"/>
      <c r="D13" s="1680"/>
      <c r="E13" s="1680"/>
      <c r="F13" s="6657"/>
      <c r="G13" s="6657"/>
      <c r="H13" s="6657"/>
      <c r="I13" s="6657"/>
      <c r="J13" s="6657"/>
      <c r="K13" s="6657"/>
      <c r="L13" s="6657"/>
      <c r="M13" s="6657"/>
      <c r="N13" s="6657"/>
      <c r="O13" s="6657"/>
      <c r="P13" s="6658"/>
      <c r="Q13" s="6658"/>
      <c r="R13" s="6658"/>
      <c r="S13" s="6659"/>
      <c r="T13" s="121"/>
      <c r="U13" s="6660"/>
      <c r="V13" s="256"/>
      <c r="W13" s="2007"/>
      <c r="X13" s="2007"/>
      <c r="Y13" s="2007"/>
      <c r="Z13" s="2007"/>
      <c r="AA13" s="2007"/>
      <c r="AB13" s="2007"/>
      <c r="AC13" s="2007"/>
      <c r="AD13" s="2007"/>
      <c r="AE13" s="2007"/>
      <c r="AF13" s="2007"/>
      <c r="AG13" s="256"/>
      <c r="AH13" s="194"/>
      <c r="AI13" s="544"/>
      <c r="AJ13" s="544"/>
      <c r="AK13" s="544"/>
      <c r="AL13" s="544"/>
    </row>
    <row r="14" spans="1:39" ht="13.2">
      <c r="A14" s="164"/>
      <c r="B14" s="210"/>
      <c r="C14" s="5699" t="s">
        <v>3491</v>
      </c>
      <c r="D14" s="1847"/>
      <c r="E14" s="1847"/>
      <c r="F14" s="1848"/>
      <c r="G14" s="1692"/>
      <c r="H14" s="1692"/>
      <c r="I14" s="1692"/>
      <c r="J14" s="1692"/>
      <c r="K14" s="1692"/>
      <c r="L14" s="1692"/>
      <c r="M14" s="1692"/>
      <c r="N14" s="1692"/>
      <c r="O14" s="1692"/>
      <c r="P14" s="1735"/>
      <c r="Q14" s="1735"/>
      <c r="R14" s="1735"/>
      <c r="S14" s="1736"/>
      <c r="T14" s="121"/>
      <c r="U14" s="6661"/>
      <c r="V14" s="256"/>
      <c r="W14" s="2007"/>
      <c r="X14" s="2007"/>
      <c r="Y14" s="2007"/>
      <c r="Z14" s="2007"/>
      <c r="AA14" s="2007"/>
      <c r="AB14" s="2007"/>
      <c r="AC14" s="2007"/>
      <c r="AD14" s="2007"/>
      <c r="AE14" s="2007"/>
      <c r="AF14" s="2007"/>
      <c r="AG14" s="256"/>
      <c r="AH14" s="194"/>
      <c r="AI14" s="544"/>
      <c r="AJ14" s="544"/>
      <c r="AK14" s="544"/>
      <c r="AL14" s="544"/>
    </row>
    <row r="15" spans="1:39" ht="13.2">
      <c r="A15" s="164"/>
      <c r="B15" s="210"/>
      <c r="C15" s="6416" t="s">
        <v>3769</v>
      </c>
      <c r="D15" s="1738"/>
      <c r="E15" s="1738"/>
      <c r="F15" s="1740"/>
      <c r="G15" s="1725" t="b">
        <v>1</v>
      </c>
      <c r="H15" s="1725" t="s">
        <v>3751</v>
      </c>
      <c r="I15" s="1725" t="s">
        <v>3752</v>
      </c>
      <c r="J15" s="1692"/>
      <c r="K15" s="1692"/>
      <c r="L15" s="1725"/>
      <c r="M15" s="1725"/>
      <c r="N15" s="1725"/>
      <c r="O15" s="1724">
        <v>0</v>
      </c>
      <c r="P15" s="1724">
        <v>0</v>
      </c>
      <c r="Q15" s="1724">
        <v>0</v>
      </c>
      <c r="R15" s="1724">
        <v>0</v>
      </c>
      <c r="S15" s="1830">
        <f>P15+Q15-R15</f>
        <v>0</v>
      </c>
      <c r="T15" s="121"/>
      <c r="U15" s="6414">
        <v>0</v>
      </c>
      <c r="V15" s="253"/>
      <c r="W15" s="6662">
        <f t="shared" ref="W15:W24" si="5">X15+Y15</f>
        <v>0</v>
      </c>
      <c r="X15" s="6663"/>
      <c r="Y15" s="6663"/>
      <c r="Z15" s="6663"/>
      <c r="AA15" s="6663"/>
      <c r="AB15" s="6663"/>
      <c r="AC15" s="6663"/>
      <c r="AD15" s="6663"/>
      <c r="AE15" s="6664">
        <f>AB15+AC15-AD15</f>
        <v>0</v>
      </c>
      <c r="AF15" s="6665">
        <f>Y15+AA15</f>
        <v>0</v>
      </c>
      <c r="AG15" s="253"/>
      <c r="AH15" s="195"/>
      <c r="AI15" s="605"/>
      <c r="AJ15" s="605"/>
      <c r="AK15" s="605"/>
      <c r="AL15" s="605"/>
    </row>
    <row r="16" spans="1:39" ht="13.2">
      <c r="A16" s="164"/>
      <c r="B16" s="210"/>
      <c r="C16" s="6416" t="s">
        <v>3770</v>
      </c>
      <c r="D16" s="1738"/>
      <c r="E16" s="1738"/>
      <c r="F16" s="1740"/>
      <c r="G16" s="1725" t="b">
        <v>1</v>
      </c>
      <c r="H16" s="1725" t="s">
        <v>3751</v>
      </c>
      <c r="I16" s="1725" t="s">
        <v>3755</v>
      </c>
      <c r="J16" s="1692"/>
      <c r="K16" s="1692"/>
      <c r="L16" s="1725"/>
      <c r="M16" s="1725"/>
      <c r="N16" s="1725"/>
      <c r="O16" s="1724">
        <v>0</v>
      </c>
      <c r="P16" s="1724">
        <v>0</v>
      </c>
      <c r="Q16" s="1724">
        <v>0</v>
      </c>
      <c r="R16" s="1724">
        <v>0</v>
      </c>
      <c r="S16" s="1830">
        <f t="shared" ref="S16:S24" si="6">P16+Q16-R16</f>
        <v>0</v>
      </c>
      <c r="T16" s="121"/>
      <c r="U16" s="6414">
        <v>0</v>
      </c>
      <c r="V16" s="253"/>
      <c r="W16" s="6639">
        <f t="shared" si="5"/>
        <v>0</v>
      </c>
      <c r="X16" s="6666"/>
      <c r="Y16" s="6666"/>
      <c r="Z16" s="6666"/>
      <c r="AA16" s="6666"/>
      <c r="AB16" s="6666"/>
      <c r="AC16" s="6666"/>
      <c r="AD16" s="6666"/>
      <c r="AE16" s="6640">
        <f t="shared" ref="AE16:AE24" si="7">AB16+AC16-AD16</f>
        <v>0</v>
      </c>
      <c r="AF16" s="6641">
        <f t="shared" ref="AF16:AF24" si="8">Y16+AA16</f>
        <v>0</v>
      </c>
      <c r="AG16" s="253"/>
      <c r="AH16" s="195"/>
      <c r="AI16" s="605"/>
      <c r="AJ16" s="605"/>
      <c r="AK16" s="605"/>
      <c r="AL16" s="605"/>
    </row>
    <row r="17" spans="1:38" ht="13.2">
      <c r="A17" s="164"/>
      <c r="B17" s="210"/>
      <c r="C17" s="6416" t="s">
        <v>3771</v>
      </c>
      <c r="D17" s="1738"/>
      <c r="E17" s="1738"/>
      <c r="F17" s="1740"/>
      <c r="G17" s="1725" t="b">
        <v>1</v>
      </c>
      <c r="H17" s="1725" t="s">
        <v>3751</v>
      </c>
      <c r="I17" s="1725" t="s">
        <v>3758</v>
      </c>
      <c r="J17" s="1692"/>
      <c r="K17" s="1692"/>
      <c r="L17" s="1725"/>
      <c r="M17" s="1725"/>
      <c r="N17" s="1725"/>
      <c r="O17" s="1724">
        <v>0</v>
      </c>
      <c r="P17" s="1724">
        <v>0</v>
      </c>
      <c r="Q17" s="1724">
        <v>0</v>
      </c>
      <c r="R17" s="1724">
        <v>0</v>
      </c>
      <c r="S17" s="1830">
        <f t="shared" si="6"/>
        <v>0</v>
      </c>
      <c r="T17" s="121"/>
      <c r="U17" s="6414">
        <v>0</v>
      </c>
      <c r="V17" s="253"/>
      <c r="W17" s="6639">
        <f t="shared" si="5"/>
        <v>0</v>
      </c>
      <c r="X17" s="6666"/>
      <c r="Y17" s="6666"/>
      <c r="Z17" s="6666"/>
      <c r="AA17" s="6666"/>
      <c r="AB17" s="6666"/>
      <c r="AC17" s="6666"/>
      <c r="AD17" s="6666"/>
      <c r="AE17" s="6640">
        <f t="shared" si="7"/>
        <v>0</v>
      </c>
      <c r="AF17" s="6641">
        <f t="shared" si="8"/>
        <v>0</v>
      </c>
      <c r="AG17" s="253"/>
      <c r="AH17" s="195"/>
      <c r="AI17" s="605"/>
      <c r="AJ17" s="605"/>
      <c r="AK17" s="605"/>
      <c r="AL17" s="605"/>
    </row>
    <row r="18" spans="1:38" ht="13.2">
      <c r="A18" s="164"/>
      <c r="B18" s="210"/>
      <c r="C18" s="6416" t="s">
        <v>3772</v>
      </c>
      <c r="D18" s="1738"/>
      <c r="E18" s="1738"/>
      <c r="F18" s="1740"/>
      <c r="G18" s="1725" t="b">
        <v>1</v>
      </c>
      <c r="H18" s="1725" t="s">
        <v>3751</v>
      </c>
      <c r="I18" s="1725" t="s">
        <v>860</v>
      </c>
      <c r="J18" s="1692"/>
      <c r="K18" s="1692"/>
      <c r="L18" s="1725"/>
      <c r="M18" s="1725"/>
      <c r="N18" s="1725"/>
      <c r="O18" s="1724">
        <v>0</v>
      </c>
      <c r="P18" s="1724">
        <v>0</v>
      </c>
      <c r="Q18" s="1724">
        <v>0</v>
      </c>
      <c r="R18" s="1724">
        <v>0</v>
      </c>
      <c r="S18" s="1830">
        <f t="shared" si="6"/>
        <v>0</v>
      </c>
      <c r="T18" s="121"/>
      <c r="U18" s="6414">
        <v>0</v>
      </c>
      <c r="V18" s="253"/>
      <c r="W18" s="6639">
        <f t="shared" si="5"/>
        <v>0</v>
      </c>
      <c r="X18" s="6666"/>
      <c r="Y18" s="6666"/>
      <c r="Z18" s="6666"/>
      <c r="AA18" s="6666"/>
      <c r="AB18" s="6666"/>
      <c r="AC18" s="6666"/>
      <c r="AD18" s="6666"/>
      <c r="AE18" s="6640">
        <f t="shared" si="7"/>
        <v>0</v>
      </c>
      <c r="AF18" s="6641">
        <f t="shared" si="8"/>
        <v>0</v>
      </c>
      <c r="AG18" s="253"/>
      <c r="AH18" s="195"/>
      <c r="AI18" s="605"/>
      <c r="AJ18" s="605"/>
      <c r="AK18" s="605"/>
      <c r="AL18" s="605"/>
    </row>
    <row r="19" spans="1:38" ht="13.2">
      <c r="A19" s="164"/>
      <c r="B19" s="210"/>
      <c r="C19" s="6416" t="s">
        <v>3773</v>
      </c>
      <c r="D19" s="1738"/>
      <c r="E19" s="1738"/>
      <c r="F19" s="1740"/>
      <c r="G19" s="1725" t="b">
        <v>1</v>
      </c>
      <c r="H19" s="1725" t="s">
        <v>3751</v>
      </c>
      <c r="I19" s="1725" t="s">
        <v>3752</v>
      </c>
      <c r="J19" s="1692"/>
      <c r="K19" s="1692"/>
      <c r="L19" s="1725"/>
      <c r="M19" s="1725"/>
      <c r="N19" s="1725"/>
      <c r="O19" s="1724">
        <v>0</v>
      </c>
      <c r="P19" s="1724">
        <v>0</v>
      </c>
      <c r="Q19" s="1724">
        <v>0</v>
      </c>
      <c r="R19" s="1724">
        <v>0</v>
      </c>
      <c r="S19" s="1830">
        <f t="shared" si="6"/>
        <v>0</v>
      </c>
      <c r="T19" s="121"/>
      <c r="U19" s="6414">
        <v>0</v>
      </c>
      <c r="V19" s="253"/>
      <c r="W19" s="6639">
        <f t="shared" si="5"/>
        <v>0</v>
      </c>
      <c r="X19" s="6666"/>
      <c r="Y19" s="6666"/>
      <c r="Z19" s="6666"/>
      <c r="AA19" s="6666"/>
      <c r="AB19" s="6666"/>
      <c r="AC19" s="6666"/>
      <c r="AD19" s="6666"/>
      <c r="AE19" s="6640">
        <f t="shared" si="7"/>
        <v>0</v>
      </c>
      <c r="AF19" s="6641">
        <f t="shared" si="8"/>
        <v>0</v>
      </c>
      <c r="AG19" s="253"/>
      <c r="AH19" s="195"/>
      <c r="AI19" s="605"/>
      <c r="AJ19" s="605"/>
      <c r="AK19" s="605"/>
      <c r="AL19" s="605"/>
    </row>
    <row r="20" spans="1:38" ht="13.2">
      <c r="A20" s="164"/>
      <c r="B20" s="210"/>
      <c r="C20" s="6416" t="s">
        <v>3774</v>
      </c>
      <c r="D20" s="1738"/>
      <c r="E20" s="1738"/>
      <c r="F20" s="1740"/>
      <c r="G20" s="1725" t="b">
        <v>1</v>
      </c>
      <c r="H20" s="1725" t="s">
        <v>3751</v>
      </c>
      <c r="I20" s="1725" t="s">
        <v>3752</v>
      </c>
      <c r="J20" s="1692"/>
      <c r="K20" s="1692"/>
      <c r="L20" s="1725"/>
      <c r="M20" s="1725"/>
      <c r="N20" s="1725"/>
      <c r="O20" s="1724">
        <v>0</v>
      </c>
      <c r="P20" s="1724">
        <v>0</v>
      </c>
      <c r="Q20" s="1724">
        <v>0</v>
      </c>
      <c r="R20" s="1724">
        <v>0</v>
      </c>
      <c r="S20" s="1830">
        <f t="shared" si="6"/>
        <v>0</v>
      </c>
      <c r="T20" s="121"/>
      <c r="U20" s="6414">
        <v>0</v>
      </c>
      <c r="V20" s="253"/>
      <c r="W20" s="6639">
        <f t="shared" si="5"/>
        <v>0</v>
      </c>
      <c r="X20" s="6666"/>
      <c r="Y20" s="6666"/>
      <c r="Z20" s="6666"/>
      <c r="AA20" s="6666"/>
      <c r="AB20" s="6666"/>
      <c r="AC20" s="6666"/>
      <c r="AD20" s="6666"/>
      <c r="AE20" s="6640">
        <f t="shared" si="7"/>
        <v>0</v>
      </c>
      <c r="AF20" s="6641">
        <f t="shared" si="8"/>
        <v>0</v>
      </c>
      <c r="AG20" s="253"/>
      <c r="AH20" s="195"/>
      <c r="AI20" s="605"/>
      <c r="AJ20" s="605"/>
      <c r="AK20" s="605"/>
      <c r="AL20" s="605"/>
    </row>
    <row r="21" spans="1:38" ht="13.2">
      <c r="A21" s="164"/>
      <c r="B21" s="210"/>
      <c r="C21" s="6416" t="s">
        <v>3775</v>
      </c>
      <c r="D21" s="1738"/>
      <c r="E21" s="1738"/>
      <c r="F21" s="1740"/>
      <c r="G21" s="1725" t="b">
        <v>1</v>
      </c>
      <c r="H21" s="1725" t="s">
        <v>3751</v>
      </c>
      <c r="I21" s="1725" t="s">
        <v>3752</v>
      </c>
      <c r="J21" s="1692"/>
      <c r="K21" s="1692"/>
      <c r="L21" s="1725"/>
      <c r="M21" s="1725"/>
      <c r="N21" s="1725"/>
      <c r="O21" s="1724">
        <v>0</v>
      </c>
      <c r="P21" s="1724">
        <v>0</v>
      </c>
      <c r="Q21" s="1724">
        <v>0</v>
      </c>
      <c r="R21" s="1724">
        <v>0</v>
      </c>
      <c r="S21" s="1830">
        <f t="shared" si="6"/>
        <v>0</v>
      </c>
      <c r="T21" s="121"/>
      <c r="U21" s="6414">
        <v>0</v>
      </c>
      <c r="V21" s="253"/>
      <c r="W21" s="6639">
        <f t="shared" si="5"/>
        <v>0</v>
      </c>
      <c r="X21" s="6666"/>
      <c r="Y21" s="6666"/>
      <c r="Z21" s="6666"/>
      <c r="AA21" s="6666"/>
      <c r="AB21" s="6666"/>
      <c r="AC21" s="6666"/>
      <c r="AD21" s="6666"/>
      <c r="AE21" s="6640">
        <f t="shared" si="7"/>
        <v>0</v>
      </c>
      <c r="AF21" s="6641">
        <f t="shared" si="8"/>
        <v>0</v>
      </c>
      <c r="AG21" s="253"/>
      <c r="AH21" s="195"/>
      <c r="AI21" s="605"/>
      <c r="AJ21" s="605"/>
      <c r="AK21" s="605"/>
      <c r="AL21" s="605"/>
    </row>
    <row r="22" spans="1:38" ht="13.2">
      <c r="A22" s="164"/>
      <c r="B22" s="210"/>
      <c r="C22" s="6416" t="s">
        <v>3776</v>
      </c>
      <c r="D22" s="1738"/>
      <c r="E22" s="1738"/>
      <c r="F22" s="1740"/>
      <c r="G22" s="1725" t="b">
        <v>1</v>
      </c>
      <c r="H22" s="1725" t="s">
        <v>3751</v>
      </c>
      <c r="I22" s="1725" t="s">
        <v>3752</v>
      </c>
      <c r="J22" s="1692"/>
      <c r="K22" s="1692"/>
      <c r="L22" s="1725"/>
      <c r="M22" s="1725"/>
      <c r="N22" s="1725"/>
      <c r="O22" s="1724">
        <v>0</v>
      </c>
      <c r="P22" s="1724">
        <v>0</v>
      </c>
      <c r="Q22" s="1724">
        <v>0</v>
      </c>
      <c r="R22" s="1724">
        <v>0</v>
      </c>
      <c r="S22" s="1830">
        <f t="shared" si="6"/>
        <v>0</v>
      </c>
      <c r="T22" s="121"/>
      <c r="U22" s="6414">
        <v>0</v>
      </c>
      <c r="V22" s="253"/>
      <c r="W22" s="6639">
        <f t="shared" si="5"/>
        <v>0</v>
      </c>
      <c r="X22" s="6666"/>
      <c r="Y22" s="6666"/>
      <c r="Z22" s="6666"/>
      <c r="AA22" s="6666"/>
      <c r="AB22" s="6666"/>
      <c r="AC22" s="6666"/>
      <c r="AD22" s="6666"/>
      <c r="AE22" s="6640">
        <f t="shared" si="7"/>
        <v>0</v>
      </c>
      <c r="AF22" s="6641">
        <f t="shared" si="8"/>
        <v>0</v>
      </c>
      <c r="AG22" s="253"/>
      <c r="AH22" s="195"/>
      <c r="AI22" s="605"/>
      <c r="AJ22" s="605"/>
      <c r="AK22" s="605"/>
      <c r="AL22" s="605"/>
    </row>
    <row r="23" spans="1:38" ht="13.2">
      <c r="A23" s="164"/>
      <c r="B23" s="210"/>
      <c r="C23" s="6416" t="s">
        <v>3777</v>
      </c>
      <c r="D23" s="1738"/>
      <c r="E23" s="1738"/>
      <c r="F23" s="1740"/>
      <c r="G23" s="1725" t="b">
        <v>1</v>
      </c>
      <c r="H23" s="1725" t="s">
        <v>3751</v>
      </c>
      <c r="I23" s="1725" t="s">
        <v>3752</v>
      </c>
      <c r="J23" s="1692"/>
      <c r="K23" s="1692"/>
      <c r="L23" s="1725"/>
      <c r="M23" s="1725"/>
      <c r="N23" s="1725"/>
      <c r="O23" s="1724">
        <v>0</v>
      </c>
      <c r="P23" s="1724">
        <v>0</v>
      </c>
      <c r="Q23" s="1724">
        <v>0</v>
      </c>
      <c r="R23" s="1724">
        <v>0</v>
      </c>
      <c r="S23" s="1830">
        <f t="shared" si="6"/>
        <v>0</v>
      </c>
      <c r="T23" s="121"/>
      <c r="U23" s="6414">
        <v>0</v>
      </c>
      <c r="V23" s="253"/>
      <c r="W23" s="6639">
        <f t="shared" si="5"/>
        <v>0</v>
      </c>
      <c r="X23" s="6666"/>
      <c r="Y23" s="6666"/>
      <c r="Z23" s="6666"/>
      <c r="AA23" s="6666"/>
      <c r="AB23" s="6666"/>
      <c r="AC23" s="6666"/>
      <c r="AD23" s="6666"/>
      <c r="AE23" s="6640">
        <f t="shared" si="7"/>
        <v>0</v>
      </c>
      <c r="AF23" s="6641">
        <f t="shared" si="8"/>
        <v>0</v>
      </c>
      <c r="AG23" s="253"/>
      <c r="AH23" s="195"/>
      <c r="AI23" s="605"/>
      <c r="AJ23" s="605"/>
      <c r="AK23" s="605"/>
      <c r="AL23" s="605"/>
    </row>
    <row r="24" spans="1:38" ht="13.2">
      <c r="A24" s="164"/>
      <c r="B24" s="210"/>
      <c r="C24" s="6416" t="s">
        <v>3778</v>
      </c>
      <c r="D24" s="1738"/>
      <c r="E24" s="1738"/>
      <c r="F24" s="1740"/>
      <c r="G24" s="1725" t="b">
        <v>1</v>
      </c>
      <c r="H24" s="1725" t="s">
        <v>3751</v>
      </c>
      <c r="I24" s="1725" t="s">
        <v>3752</v>
      </c>
      <c r="J24" s="1692"/>
      <c r="K24" s="1692"/>
      <c r="L24" s="1725"/>
      <c r="M24" s="1725"/>
      <c r="N24" s="1725"/>
      <c r="O24" s="1724">
        <v>0</v>
      </c>
      <c r="P24" s="1724">
        <v>0</v>
      </c>
      <c r="Q24" s="1724">
        <v>0</v>
      </c>
      <c r="R24" s="1724">
        <v>0</v>
      </c>
      <c r="S24" s="1830">
        <f t="shared" si="6"/>
        <v>0</v>
      </c>
      <c r="T24" s="121"/>
      <c r="U24" s="6414">
        <v>0</v>
      </c>
      <c r="V24" s="253"/>
      <c r="W24" s="6639">
        <f t="shared" si="5"/>
        <v>0</v>
      </c>
      <c r="X24" s="6666"/>
      <c r="Y24" s="6666"/>
      <c r="Z24" s="6666"/>
      <c r="AA24" s="6666"/>
      <c r="AB24" s="6666"/>
      <c r="AC24" s="6666"/>
      <c r="AD24" s="6666"/>
      <c r="AE24" s="6640">
        <f t="shared" si="7"/>
        <v>0</v>
      </c>
      <c r="AF24" s="6641">
        <f t="shared" si="8"/>
        <v>0</v>
      </c>
      <c r="AG24" s="253"/>
      <c r="AH24" s="195"/>
      <c r="AI24" s="605"/>
      <c r="AJ24" s="605"/>
      <c r="AK24" s="605"/>
      <c r="AL24" s="605"/>
    </row>
    <row r="25" spans="1:38" ht="13.2">
      <c r="A25" s="164"/>
      <c r="B25" s="210"/>
      <c r="C25" s="6416" t="s">
        <v>3779</v>
      </c>
      <c r="D25" s="1738"/>
      <c r="E25" s="1738"/>
      <c r="F25" s="1740"/>
      <c r="G25" s="1725" t="b">
        <v>1</v>
      </c>
      <c r="H25" s="1725" t="s">
        <v>3751</v>
      </c>
      <c r="I25" s="1725" t="s">
        <v>3752</v>
      </c>
      <c r="J25" s="1692"/>
      <c r="K25" s="1692"/>
      <c r="L25" s="1725"/>
      <c r="M25" s="1725"/>
      <c r="N25" s="1725"/>
      <c r="O25" s="1724">
        <v>0</v>
      </c>
      <c r="P25" s="1724">
        <v>0</v>
      </c>
      <c r="Q25" s="1724">
        <v>0</v>
      </c>
      <c r="R25" s="1724">
        <v>0</v>
      </c>
      <c r="S25" s="1830">
        <f t="shared" ref="S25:S34" si="9">P25+Q25-R25</f>
        <v>0</v>
      </c>
      <c r="T25" s="121"/>
      <c r="U25" s="6414">
        <v>0</v>
      </c>
      <c r="V25" s="253"/>
      <c r="W25" s="6639">
        <f t="shared" ref="W25:W34" si="10">X25+Y25</f>
        <v>0</v>
      </c>
      <c r="X25" s="6666"/>
      <c r="Y25" s="6666"/>
      <c r="Z25" s="6666"/>
      <c r="AA25" s="6666"/>
      <c r="AB25" s="6666"/>
      <c r="AC25" s="6666"/>
      <c r="AD25" s="6666"/>
      <c r="AE25" s="6640">
        <f t="shared" ref="AE25:AE34" si="11">AB25+AC25-AD25</f>
        <v>0</v>
      </c>
      <c r="AF25" s="6641">
        <f t="shared" ref="AF25:AF34" si="12">Y25+AA25</f>
        <v>0</v>
      </c>
      <c r="AG25" s="253"/>
      <c r="AH25" s="195"/>
      <c r="AI25" s="605"/>
      <c r="AJ25" s="605"/>
      <c r="AK25" s="605"/>
      <c r="AL25" s="605"/>
    </row>
    <row r="26" spans="1:38" ht="13.2">
      <c r="A26" s="164"/>
      <c r="B26" s="210"/>
      <c r="C26" s="6416" t="s">
        <v>3780</v>
      </c>
      <c r="D26" s="1738"/>
      <c r="E26" s="1738"/>
      <c r="F26" s="1740"/>
      <c r="G26" s="1725" t="b">
        <v>1</v>
      </c>
      <c r="H26" s="1725" t="s">
        <v>3751</v>
      </c>
      <c r="I26" s="1725" t="s">
        <v>3752</v>
      </c>
      <c r="J26" s="1692"/>
      <c r="K26" s="1692"/>
      <c r="L26" s="1725"/>
      <c r="M26" s="1725"/>
      <c r="N26" s="1725"/>
      <c r="O26" s="1724">
        <v>0</v>
      </c>
      <c r="P26" s="1724">
        <v>0</v>
      </c>
      <c r="Q26" s="1724">
        <v>0</v>
      </c>
      <c r="R26" s="1724">
        <v>0</v>
      </c>
      <c r="S26" s="1830">
        <f t="shared" si="9"/>
        <v>0</v>
      </c>
      <c r="T26" s="121"/>
      <c r="U26" s="6414">
        <v>0</v>
      </c>
      <c r="V26" s="253"/>
      <c r="W26" s="6639">
        <f t="shared" si="10"/>
        <v>0</v>
      </c>
      <c r="X26" s="6666"/>
      <c r="Y26" s="6666"/>
      <c r="Z26" s="6666"/>
      <c r="AA26" s="6666"/>
      <c r="AB26" s="6666"/>
      <c r="AC26" s="6666"/>
      <c r="AD26" s="6666"/>
      <c r="AE26" s="6640">
        <f t="shared" si="11"/>
        <v>0</v>
      </c>
      <c r="AF26" s="6641">
        <f t="shared" si="12"/>
        <v>0</v>
      </c>
      <c r="AG26" s="253"/>
      <c r="AH26" s="195"/>
      <c r="AI26" s="605"/>
      <c r="AJ26" s="605"/>
      <c r="AK26" s="605"/>
      <c r="AL26" s="605"/>
    </row>
    <row r="27" spans="1:38" ht="13.2">
      <c r="A27" s="164"/>
      <c r="B27" s="210"/>
      <c r="C27" s="6416" t="s">
        <v>3781</v>
      </c>
      <c r="D27" s="1738"/>
      <c r="E27" s="1738"/>
      <c r="F27" s="1740"/>
      <c r="G27" s="1725" t="b">
        <v>1</v>
      </c>
      <c r="H27" s="1725" t="s">
        <v>3751</v>
      </c>
      <c r="I27" s="1725" t="s">
        <v>3752</v>
      </c>
      <c r="J27" s="1692"/>
      <c r="K27" s="1692"/>
      <c r="L27" s="1725"/>
      <c r="M27" s="1725"/>
      <c r="N27" s="1725"/>
      <c r="O27" s="1724">
        <v>0</v>
      </c>
      <c r="P27" s="1724">
        <v>0</v>
      </c>
      <c r="Q27" s="1724">
        <v>0</v>
      </c>
      <c r="R27" s="1724">
        <v>0</v>
      </c>
      <c r="S27" s="1830">
        <f t="shared" si="9"/>
        <v>0</v>
      </c>
      <c r="T27" s="121"/>
      <c r="U27" s="6414">
        <v>0</v>
      </c>
      <c r="V27" s="253"/>
      <c r="W27" s="6639">
        <f t="shared" si="10"/>
        <v>0</v>
      </c>
      <c r="X27" s="6666"/>
      <c r="Y27" s="6666"/>
      <c r="Z27" s="6666"/>
      <c r="AA27" s="6666"/>
      <c r="AB27" s="6666"/>
      <c r="AC27" s="6666"/>
      <c r="AD27" s="6666"/>
      <c r="AE27" s="6640">
        <f t="shared" si="11"/>
        <v>0</v>
      </c>
      <c r="AF27" s="6641">
        <f t="shared" si="12"/>
        <v>0</v>
      </c>
      <c r="AG27" s="253"/>
      <c r="AH27" s="195"/>
      <c r="AI27" s="605"/>
      <c r="AJ27" s="605"/>
      <c r="AK27" s="605"/>
      <c r="AL27" s="605"/>
    </row>
    <row r="28" spans="1:38" ht="13.2">
      <c r="A28" s="164"/>
      <c r="B28" s="210"/>
      <c r="C28" s="6416" t="s">
        <v>3782</v>
      </c>
      <c r="D28" s="1738"/>
      <c r="E28" s="1738"/>
      <c r="F28" s="1740"/>
      <c r="G28" s="1725" t="b">
        <v>1</v>
      </c>
      <c r="H28" s="1725" t="s">
        <v>3751</v>
      </c>
      <c r="I28" s="1725" t="s">
        <v>3752</v>
      </c>
      <c r="J28" s="1692"/>
      <c r="K28" s="1692"/>
      <c r="L28" s="1725"/>
      <c r="M28" s="1725"/>
      <c r="N28" s="1725"/>
      <c r="O28" s="1724">
        <v>0</v>
      </c>
      <c r="P28" s="1724">
        <v>0</v>
      </c>
      <c r="Q28" s="1724">
        <v>0</v>
      </c>
      <c r="R28" s="1724">
        <v>0</v>
      </c>
      <c r="S28" s="1830">
        <f t="shared" si="9"/>
        <v>0</v>
      </c>
      <c r="T28" s="121"/>
      <c r="U28" s="6414">
        <v>0</v>
      </c>
      <c r="V28" s="253"/>
      <c r="W28" s="6639">
        <f t="shared" si="10"/>
        <v>0</v>
      </c>
      <c r="X28" s="6666"/>
      <c r="Y28" s="6666"/>
      <c r="Z28" s="6666"/>
      <c r="AA28" s="6666"/>
      <c r="AB28" s="6666"/>
      <c r="AC28" s="6666"/>
      <c r="AD28" s="6666"/>
      <c r="AE28" s="6640">
        <f t="shared" si="11"/>
        <v>0</v>
      </c>
      <c r="AF28" s="6641">
        <f t="shared" si="12"/>
        <v>0</v>
      </c>
      <c r="AG28" s="253"/>
      <c r="AH28" s="195"/>
      <c r="AI28" s="605"/>
      <c r="AJ28" s="605"/>
      <c r="AK28" s="605"/>
      <c r="AL28" s="605"/>
    </row>
    <row r="29" spans="1:38" ht="13.2">
      <c r="A29" s="164"/>
      <c r="B29" s="210"/>
      <c r="C29" s="6416" t="s">
        <v>3783</v>
      </c>
      <c r="D29" s="1738"/>
      <c r="E29" s="1738"/>
      <c r="F29" s="1740"/>
      <c r="G29" s="1725" t="b">
        <v>1</v>
      </c>
      <c r="H29" s="1725" t="s">
        <v>3751</v>
      </c>
      <c r="I29" s="1725" t="s">
        <v>3752</v>
      </c>
      <c r="J29" s="1692"/>
      <c r="K29" s="1692"/>
      <c r="L29" s="1725"/>
      <c r="M29" s="1725"/>
      <c r="N29" s="1725"/>
      <c r="O29" s="1724">
        <v>0</v>
      </c>
      <c r="P29" s="1724">
        <v>0</v>
      </c>
      <c r="Q29" s="1724">
        <v>0</v>
      </c>
      <c r="R29" s="1724">
        <v>0</v>
      </c>
      <c r="S29" s="1830">
        <f t="shared" si="9"/>
        <v>0</v>
      </c>
      <c r="T29" s="121"/>
      <c r="U29" s="6414">
        <v>0</v>
      </c>
      <c r="V29" s="253"/>
      <c r="W29" s="6639">
        <f t="shared" si="10"/>
        <v>0</v>
      </c>
      <c r="X29" s="6666"/>
      <c r="Y29" s="6666"/>
      <c r="Z29" s="6666"/>
      <c r="AA29" s="6666"/>
      <c r="AB29" s="6666"/>
      <c r="AC29" s="6666"/>
      <c r="AD29" s="6666"/>
      <c r="AE29" s="6640">
        <f t="shared" si="11"/>
        <v>0</v>
      </c>
      <c r="AF29" s="6641">
        <f t="shared" si="12"/>
        <v>0</v>
      </c>
      <c r="AG29" s="253"/>
      <c r="AH29" s="195"/>
      <c r="AI29" s="605"/>
      <c r="AJ29" s="605"/>
      <c r="AK29" s="605"/>
      <c r="AL29" s="605"/>
    </row>
    <row r="30" spans="1:38" ht="13.2">
      <c r="A30" s="164"/>
      <c r="B30" s="210"/>
      <c r="C30" s="6416" t="s">
        <v>3784</v>
      </c>
      <c r="D30" s="1738"/>
      <c r="E30" s="1738"/>
      <c r="F30" s="1740"/>
      <c r="G30" s="1725" t="b">
        <v>1</v>
      </c>
      <c r="H30" s="1725" t="s">
        <v>3751</v>
      </c>
      <c r="I30" s="1725" t="s">
        <v>3752</v>
      </c>
      <c r="J30" s="1692"/>
      <c r="K30" s="1692"/>
      <c r="L30" s="1725"/>
      <c r="M30" s="1725"/>
      <c r="N30" s="1725"/>
      <c r="O30" s="1724">
        <v>0</v>
      </c>
      <c r="P30" s="1724">
        <v>0</v>
      </c>
      <c r="Q30" s="1724">
        <v>0</v>
      </c>
      <c r="R30" s="1724">
        <v>0</v>
      </c>
      <c r="S30" s="1830">
        <f t="shared" si="9"/>
        <v>0</v>
      </c>
      <c r="T30" s="121"/>
      <c r="U30" s="6414">
        <v>0</v>
      </c>
      <c r="V30" s="253"/>
      <c r="W30" s="6639">
        <f t="shared" si="10"/>
        <v>0</v>
      </c>
      <c r="X30" s="6666"/>
      <c r="Y30" s="6666"/>
      <c r="Z30" s="6666"/>
      <c r="AA30" s="6666"/>
      <c r="AB30" s="6666"/>
      <c r="AC30" s="6666"/>
      <c r="AD30" s="6666"/>
      <c r="AE30" s="6640">
        <f t="shared" si="11"/>
        <v>0</v>
      </c>
      <c r="AF30" s="6641">
        <f t="shared" si="12"/>
        <v>0</v>
      </c>
      <c r="AG30" s="253"/>
      <c r="AH30" s="195"/>
      <c r="AI30" s="605"/>
      <c r="AJ30" s="605"/>
      <c r="AK30" s="605"/>
      <c r="AL30" s="605"/>
    </row>
    <row r="31" spans="1:38" ht="13.2">
      <c r="A31" s="164"/>
      <c r="B31" s="210"/>
      <c r="C31" s="6416" t="s">
        <v>3785</v>
      </c>
      <c r="D31" s="1738"/>
      <c r="E31" s="1738"/>
      <c r="F31" s="1740"/>
      <c r="G31" s="1725" t="b">
        <v>1</v>
      </c>
      <c r="H31" s="1725" t="s">
        <v>3751</v>
      </c>
      <c r="I31" s="1725" t="s">
        <v>3752</v>
      </c>
      <c r="J31" s="1692"/>
      <c r="K31" s="1692"/>
      <c r="L31" s="1725"/>
      <c r="M31" s="1725"/>
      <c r="N31" s="1725"/>
      <c r="O31" s="1724">
        <v>0</v>
      </c>
      <c r="P31" s="1724">
        <v>0</v>
      </c>
      <c r="Q31" s="1724">
        <v>0</v>
      </c>
      <c r="R31" s="1724">
        <v>0</v>
      </c>
      <c r="S31" s="1830">
        <f t="shared" si="9"/>
        <v>0</v>
      </c>
      <c r="T31" s="121"/>
      <c r="U31" s="6414">
        <v>0</v>
      </c>
      <c r="V31" s="253"/>
      <c r="W31" s="6639">
        <f t="shared" si="10"/>
        <v>0</v>
      </c>
      <c r="X31" s="6666"/>
      <c r="Y31" s="6666"/>
      <c r="Z31" s="6666"/>
      <c r="AA31" s="6666"/>
      <c r="AB31" s="6666"/>
      <c r="AC31" s="6666"/>
      <c r="AD31" s="6666"/>
      <c r="AE31" s="6640">
        <f t="shared" si="11"/>
        <v>0</v>
      </c>
      <c r="AF31" s="6641">
        <f t="shared" si="12"/>
        <v>0</v>
      </c>
      <c r="AG31" s="253"/>
      <c r="AH31" s="195"/>
      <c r="AI31" s="605"/>
      <c r="AJ31" s="605"/>
      <c r="AK31" s="605"/>
      <c r="AL31" s="605"/>
    </row>
    <row r="32" spans="1:38" ht="13.2">
      <c r="A32" s="164"/>
      <c r="B32" s="210"/>
      <c r="C32" s="6416" t="s">
        <v>3786</v>
      </c>
      <c r="D32" s="1738"/>
      <c r="E32" s="1738"/>
      <c r="F32" s="1740"/>
      <c r="G32" s="1725" t="b">
        <v>1</v>
      </c>
      <c r="H32" s="1725" t="s">
        <v>3751</v>
      </c>
      <c r="I32" s="1725" t="s">
        <v>3752</v>
      </c>
      <c r="J32" s="1692"/>
      <c r="K32" s="1692"/>
      <c r="L32" s="1725"/>
      <c r="M32" s="1725"/>
      <c r="N32" s="1725"/>
      <c r="O32" s="1724">
        <v>0</v>
      </c>
      <c r="P32" s="1724">
        <v>0</v>
      </c>
      <c r="Q32" s="1724">
        <v>0</v>
      </c>
      <c r="R32" s="1724">
        <v>0</v>
      </c>
      <c r="S32" s="1830">
        <f t="shared" si="9"/>
        <v>0</v>
      </c>
      <c r="T32" s="121"/>
      <c r="U32" s="6414">
        <v>0</v>
      </c>
      <c r="V32" s="253"/>
      <c r="W32" s="6639">
        <f t="shared" si="10"/>
        <v>0</v>
      </c>
      <c r="X32" s="6666"/>
      <c r="Y32" s="6666"/>
      <c r="Z32" s="6666"/>
      <c r="AA32" s="6666"/>
      <c r="AB32" s="6666"/>
      <c r="AC32" s="6666"/>
      <c r="AD32" s="6666"/>
      <c r="AE32" s="6640">
        <f t="shared" si="11"/>
        <v>0</v>
      </c>
      <c r="AF32" s="6641">
        <f t="shared" si="12"/>
        <v>0</v>
      </c>
      <c r="AG32" s="253"/>
      <c r="AH32" s="195"/>
      <c r="AI32" s="605"/>
      <c r="AJ32" s="605"/>
      <c r="AK32" s="605"/>
      <c r="AL32" s="605"/>
    </row>
    <row r="33" spans="1:38" ht="13.2">
      <c r="A33" s="164"/>
      <c r="B33" s="210"/>
      <c r="C33" s="6416" t="s">
        <v>3787</v>
      </c>
      <c r="D33" s="1738"/>
      <c r="E33" s="1738"/>
      <c r="F33" s="1740"/>
      <c r="G33" s="1725" t="b">
        <v>1</v>
      </c>
      <c r="H33" s="1725" t="s">
        <v>3751</v>
      </c>
      <c r="I33" s="1725" t="s">
        <v>3752</v>
      </c>
      <c r="J33" s="1692"/>
      <c r="K33" s="1692"/>
      <c r="L33" s="1725"/>
      <c r="M33" s="1725"/>
      <c r="N33" s="1725"/>
      <c r="O33" s="1724">
        <v>0</v>
      </c>
      <c r="P33" s="1724">
        <v>0</v>
      </c>
      <c r="Q33" s="1724">
        <v>0</v>
      </c>
      <c r="R33" s="1724">
        <v>0</v>
      </c>
      <c r="S33" s="1830">
        <f t="shared" si="9"/>
        <v>0</v>
      </c>
      <c r="T33" s="121"/>
      <c r="U33" s="6414">
        <v>0</v>
      </c>
      <c r="V33" s="253"/>
      <c r="W33" s="6639">
        <f t="shared" si="10"/>
        <v>0</v>
      </c>
      <c r="X33" s="6666"/>
      <c r="Y33" s="6666"/>
      <c r="Z33" s="6666"/>
      <c r="AA33" s="6666"/>
      <c r="AB33" s="6666"/>
      <c r="AC33" s="6666"/>
      <c r="AD33" s="6666"/>
      <c r="AE33" s="6640">
        <f t="shared" si="11"/>
        <v>0</v>
      </c>
      <c r="AF33" s="6641">
        <f t="shared" si="12"/>
        <v>0</v>
      </c>
      <c r="AG33" s="253"/>
      <c r="AH33" s="195"/>
      <c r="AI33" s="605"/>
      <c r="AJ33" s="605"/>
      <c r="AK33" s="605"/>
      <c r="AL33" s="605"/>
    </row>
    <row r="34" spans="1:38" ht="13.2">
      <c r="A34" s="164"/>
      <c r="B34" s="210"/>
      <c r="C34" s="6416" t="s">
        <v>3788</v>
      </c>
      <c r="D34" s="1738"/>
      <c r="E34" s="1738"/>
      <c r="F34" s="1740"/>
      <c r="G34" s="1725" t="b">
        <v>1</v>
      </c>
      <c r="H34" s="1725" t="s">
        <v>3751</v>
      </c>
      <c r="I34" s="1725" t="s">
        <v>3752</v>
      </c>
      <c r="J34" s="1692"/>
      <c r="K34" s="1692"/>
      <c r="L34" s="1725"/>
      <c r="M34" s="1725"/>
      <c r="N34" s="1725"/>
      <c r="O34" s="1724">
        <v>0</v>
      </c>
      <c r="P34" s="1724">
        <v>0</v>
      </c>
      <c r="Q34" s="1724">
        <v>0</v>
      </c>
      <c r="R34" s="1724">
        <v>0</v>
      </c>
      <c r="S34" s="1830">
        <f t="shared" si="9"/>
        <v>0</v>
      </c>
      <c r="T34" s="121"/>
      <c r="U34" s="6414">
        <v>0</v>
      </c>
      <c r="V34" s="253"/>
      <c r="W34" s="6639">
        <f t="shared" si="10"/>
        <v>0</v>
      </c>
      <c r="X34" s="6666"/>
      <c r="Y34" s="6666"/>
      <c r="Z34" s="6666"/>
      <c r="AA34" s="6666"/>
      <c r="AB34" s="6666"/>
      <c r="AC34" s="6666"/>
      <c r="AD34" s="6666"/>
      <c r="AE34" s="6640">
        <f t="shared" si="11"/>
        <v>0</v>
      </c>
      <c r="AF34" s="6641">
        <f t="shared" si="12"/>
        <v>0</v>
      </c>
      <c r="AG34" s="253"/>
      <c r="AH34" s="195"/>
      <c r="AI34" s="605"/>
      <c r="AJ34" s="605"/>
      <c r="AK34" s="605"/>
      <c r="AL34" s="605"/>
    </row>
    <row r="35" spans="1:38" ht="13.2">
      <c r="A35" s="164"/>
      <c r="B35" s="210"/>
      <c r="C35" s="6416"/>
      <c r="D35" s="1738"/>
      <c r="E35" s="1738"/>
      <c r="F35" s="1740"/>
      <c r="G35" s="1725"/>
      <c r="H35" s="1725"/>
      <c r="I35" s="1725"/>
      <c r="J35" s="1692"/>
      <c r="K35" s="1692"/>
      <c r="L35" s="1725"/>
      <c r="M35" s="1725"/>
      <c r="N35" s="1725"/>
      <c r="O35" s="1724"/>
      <c r="P35" s="1724"/>
      <c r="Q35" s="1724"/>
      <c r="R35" s="1724"/>
      <c r="S35" s="1830"/>
      <c r="T35" s="121"/>
      <c r="U35" s="6414"/>
      <c r="V35" s="253"/>
      <c r="W35" s="6639"/>
      <c r="X35" s="6666"/>
      <c r="Y35" s="6666"/>
      <c r="Z35" s="6666"/>
      <c r="AA35" s="6666"/>
      <c r="AB35" s="6666"/>
      <c r="AC35" s="6666"/>
      <c r="AD35" s="6666"/>
      <c r="AE35" s="6640"/>
      <c r="AF35" s="6641"/>
      <c r="AG35" s="253"/>
      <c r="AH35" s="195"/>
      <c r="AI35" s="605"/>
      <c r="AJ35" s="605"/>
      <c r="AK35" s="605"/>
      <c r="AL35" s="605"/>
    </row>
    <row r="36" spans="1:38" ht="13.2">
      <c r="A36" s="164"/>
      <c r="B36" s="210"/>
      <c r="C36" s="6667" t="s">
        <v>3366</v>
      </c>
      <c r="D36" s="6668"/>
      <c r="E36" s="6668"/>
      <c r="F36" s="6669"/>
      <c r="G36" s="6670"/>
      <c r="H36" s="6670"/>
      <c r="I36" s="6670"/>
      <c r="J36" s="6670"/>
      <c r="K36" s="6670"/>
      <c r="L36" s="6670"/>
      <c r="M36" s="6670"/>
      <c r="N36" s="6670"/>
      <c r="O36" s="6671">
        <f>SUMIF($G$15:$G$35,"TRUE",O15:O35)</f>
        <v>0</v>
      </c>
      <c r="P36" s="6671">
        <f>SUMIF($G$15:$G$35,"TRUE",P15:P35)</f>
        <v>0</v>
      </c>
      <c r="Q36" s="6671">
        <f>SUMIF($G$15:$G$35,"TRUE",Q15:Q35)</f>
        <v>0</v>
      </c>
      <c r="R36" s="6671">
        <f>SUMIF($G$15:$G$35,"TRUE",R15:R35)</f>
        <v>0</v>
      </c>
      <c r="S36" s="6672">
        <f>SUMIF($G$15:$G$35,"TRUE",S15:S35)</f>
        <v>0</v>
      </c>
      <c r="T36" s="121"/>
      <c r="U36" s="6673">
        <f>SUMIF($G$15:$G$35,"TRUE",U15:U35)</f>
        <v>0</v>
      </c>
      <c r="V36" s="254"/>
      <c r="W36" s="6673">
        <f t="shared" ref="W36:AF36" si="13">SUMIF($G$15:$G$35,"TRUE",W15:W35)</f>
        <v>0</v>
      </c>
      <c r="X36" s="1291">
        <f t="shared" si="13"/>
        <v>0</v>
      </c>
      <c r="Y36" s="1291">
        <f t="shared" si="13"/>
        <v>0</v>
      </c>
      <c r="Z36" s="1291">
        <f t="shared" si="13"/>
        <v>0</v>
      </c>
      <c r="AA36" s="1291">
        <f t="shared" si="13"/>
        <v>0</v>
      </c>
      <c r="AB36" s="1291">
        <f t="shared" si="13"/>
        <v>0</v>
      </c>
      <c r="AC36" s="1291">
        <f t="shared" si="13"/>
        <v>0</v>
      </c>
      <c r="AD36" s="1291">
        <f t="shared" si="13"/>
        <v>0</v>
      </c>
      <c r="AE36" s="6673">
        <f t="shared" si="13"/>
        <v>0</v>
      </c>
      <c r="AF36" s="6673">
        <f t="shared" si="13"/>
        <v>0</v>
      </c>
      <c r="AG36" s="254"/>
      <c r="AH36" s="196"/>
      <c r="AI36" s="982"/>
      <c r="AJ36" s="982"/>
      <c r="AK36" s="982"/>
      <c r="AL36" s="982"/>
    </row>
    <row r="37" spans="1:38" s="101" customFormat="1" ht="13.2">
      <c r="A37" s="178"/>
      <c r="B37" s="216"/>
      <c r="C37" s="6674" t="s">
        <v>3367</v>
      </c>
      <c r="D37" s="6675"/>
      <c r="E37" s="6675"/>
      <c r="F37" s="6676"/>
      <c r="G37" s="6677"/>
      <c r="H37" s="6677"/>
      <c r="I37" s="6677"/>
      <c r="J37" s="6677"/>
      <c r="K37" s="6677"/>
      <c r="L37" s="6677"/>
      <c r="M37" s="6677"/>
      <c r="N37" s="6677"/>
      <c r="O37" s="6678">
        <f>SUM(O15:O35)</f>
        <v>0</v>
      </c>
      <c r="P37" s="6678">
        <f>SUM(P15:P35)</f>
        <v>0</v>
      </c>
      <c r="Q37" s="6678">
        <f>SUM(Q15:Q35)</f>
        <v>0</v>
      </c>
      <c r="R37" s="6678">
        <f>SUM(R15:R35)</f>
        <v>0</v>
      </c>
      <c r="S37" s="6679">
        <f>SUM(S15:S35)</f>
        <v>0</v>
      </c>
      <c r="T37" s="160"/>
      <c r="U37" s="1400">
        <f>SUM(U15:U35)</f>
        <v>0</v>
      </c>
      <c r="V37" s="254"/>
      <c r="W37" s="1400">
        <f t="shared" ref="W37:AF37" si="14">SUM(W15:W35)</f>
        <v>0</v>
      </c>
      <c r="X37" s="1400">
        <f t="shared" si="14"/>
        <v>0</v>
      </c>
      <c r="Y37" s="1400">
        <f t="shared" si="14"/>
        <v>0</v>
      </c>
      <c r="Z37" s="1400">
        <f t="shared" si="14"/>
        <v>0</v>
      </c>
      <c r="AA37" s="1400">
        <f t="shared" si="14"/>
        <v>0</v>
      </c>
      <c r="AB37" s="1400">
        <f t="shared" si="14"/>
        <v>0</v>
      </c>
      <c r="AC37" s="1400">
        <f t="shared" si="14"/>
        <v>0</v>
      </c>
      <c r="AD37" s="1400">
        <f t="shared" si="14"/>
        <v>0</v>
      </c>
      <c r="AE37" s="1400">
        <f t="shared" si="14"/>
        <v>0</v>
      </c>
      <c r="AF37" s="1400">
        <f t="shared" si="14"/>
        <v>0</v>
      </c>
      <c r="AG37" s="254"/>
      <c r="AH37" s="196"/>
      <c r="AI37" s="982"/>
      <c r="AJ37" s="982"/>
      <c r="AK37" s="982"/>
      <c r="AL37" s="982"/>
    </row>
    <row r="38" spans="1:38" ht="13.2">
      <c r="A38" s="164"/>
      <c r="B38" s="210"/>
      <c r="C38" s="214"/>
      <c r="D38" s="214"/>
      <c r="E38" s="214"/>
      <c r="F38" s="223"/>
      <c r="G38" s="223"/>
      <c r="H38" s="223"/>
      <c r="I38" s="223"/>
      <c r="J38" s="223"/>
      <c r="K38" s="223"/>
      <c r="L38" s="223"/>
      <c r="M38" s="223"/>
      <c r="N38" s="223"/>
      <c r="O38" s="223"/>
      <c r="P38" s="224"/>
      <c r="Q38" s="224"/>
      <c r="R38" s="224"/>
      <c r="S38" s="224"/>
      <c r="T38" s="160"/>
      <c r="U38" s="224"/>
      <c r="V38" s="224"/>
      <c r="W38" s="224"/>
      <c r="X38" s="224"/>
      <c r="Y38" s="224"/>
      <c r="Z38" s="224"/>
      <c r="AA38" s="224"/>
      <c r="AB38" s="224"/>
      <c r="AC38" s="224"/>
      <c r="AD38" s="224"/>
      <c r="AE38" s="224"/>
      <c r="AF38" s="224"/>
      <c r="AG38" s="224"/>
      <c r="AH38" s="197"/>
      <c r="AI38" s="708"/>
      <c r="AJ38" s="708"/>
      <c r="AK38" s="708"/>
      <c r="AL38" s="708"/>
    </row>
    <row r="39" spans="1:38" ht="13.2">
      <c r="A39" s="164"/>
      <c r="B39" s="210"/>
      <c r="C39" s="126" t="s">
        <v>445</v>
      </c>
      <c r="D39" s="225" t="s">
        <v>3913</v>
      </c>
      <c r="E39" s="160"/>
      <c r="F39" s="41"/>
      <c r="G39" s="121"/>
      <c r="H39" s="121"/>
      <c r="I39" s="121"/>
      <c r="J39" s="121"/>
      <c r="K39" s="121"/>
      <c r="L39" s="121"/>
      <c r="M39" s="121"/>
      <c r="N39" s="121"/>
      <c r="O39" s="121"/>
      <c r="P39" s="41"/>
      <c r="Q39" s="224"/>
      <c r="R39" s="224"/>
      <c r="S39" s="224"/>
      <c r="T39" s="160"/>
      <c r="U39" s="224"/>
      <c r="V39" s="224"/>
      <c r="W39" s="224"/>
      <c r="X39" s="224"/>
      <c r="Y39" s="224"/>
      <c r="Z39" s="224"/>
      <c r="AA39" s="224"/>
      <c r="AB39" s="224"/>
      <c r="AC39" s="224"/>
      <c r="AD39" s="224"/>
      <c r="AE39" s="224"/>
      <c r="AF39" s="224"/>
      <c r="AG39" s="224"/>
      <c r="AH39" s="197"/>
      <c r="AI39" s="708"/>
      <c r="AJ39" s="708"/>
      <c r="AK39" s="708"/>
      <c r="AL39" s="708"/>
    </row>
    <row r="40" spans="1:38" ht="13.2">
      <c r="A40" s="164"/>
      <c r="B40" s="210"/>
      <c r="C40" s="94"/>
      <c r="D40" s="64" t="s">
        <v>3368</v>
      </c>
      <c r="E40" s="160"/>
      <c r="F40" s="41"/>
      <c r="G40" s="121"/>
      <c r="H40" s="121"/>
      <c r="I40" s="121"/>
      <c r="J40" s="121"/>
      <c r="K40" s="121"/>
      <c r="L40" s="121"/>
      <c r="M40" s="121"/>
      <c r="N40" s="121"/>
      <c r="O40" s="121"/>
      <c r="P40" s="41"/>
      <c r="Q40" s="224"/>
      <c r="R40" s="224"/>
      <c r="S40" s="224"/>
      <c r="T40" s="160"/>
      <c r="U40" s="685"/>
      <c r="V40" s="224"/>
      <c r="W40" s="685"/>
      <c r="X40" s="685"/>
      <c r="Y40" s="685"/>
      <c r="Z40" s="685"/>
      <c r="AA40" s="685"/>
      <c r="AB40" s="685"/>
      <c r="AC40" s="685"/>
      <c r="AD40" s="685"/>
      <c r="AE40" s="685"/>
      <c r="AF40" s="685"/>
      <c r="AG40" s="224"/>
      <c r="AH40" s="197"/>
      <c r="AI40" s="708"/>
      <c r="AJ40" s="708"/>
      <c r="AK40" s="708"/>
      <c r="AL40" s="708"/>
    </row>
    <row r="41" spans="1:38" ht="13.2">
      <c r="A41" s="164"/>
      <c r="B41" s="210"/>
      <c r="C41" s="41"/>
      <c r="D41" s="64" t="s">
        <v>3789</v>
      </c>
      <c r="E41" s="121"/>
      <c r="F41" s="38"/>
      <c r="G41" s="121"/>
      <c r="H41" s="121"/>
      <c r="I41" s="121"/>
      <c r="J41" s="121"/>
      <c r="K41" s="121"/>
      <c r="L41" s="121"/>
      <c r="M41" s="121"/>
      <c r="N41" s="121"/>
      <c r="O41" s="121"/>
      <c r="P41" s="230"/>
      <c r="Q41" s="230"/>
      <c r="R41" s="230"/>
      <c r="S41" s="230"/>
      <c r="T41" s="160"/>
      <c r="U41" s="230"/>
      <c r="V41" s="230"/>
      <c r="W41" s="230"/>
      <c r="X41" s="230"/>
      <c r="Y41" s="230"/>
      <c r="Z41" s="230"/>
      <c r="AA41" s="230"/>
      <c r="AB41" s="230"/>
      <c r="AC41" s="230"/>
      <c r="AD41" s="230"/>
      <c r="AE41" s="230"/>
      <c r="AF41" s="230"/>
      <c r="AG41" s="230"/>
      <c r="AH41" s="183"/>
      <c r="AI41" s="1112"/>
      <c r="AJ41" s="1112"/>
      <c r="AK41" s="1112"/>
      <c r="AL41" s="1112"/>
    </row>
    <row r="42" spans="1:38" ht="13.2">
      <c r="A42" s="164"/>
      <c r="B42" s="210"/>
      <c r="C42" s="41"/>
      <c r="D42" s="64"/>
      <c r="E42" s="121"/>
      <c r="F42" s="38"/>
      <c r="G42" s="121"/>
      <c r="H42" s="121"/>
      <c r="I42" s="121"/>
      <c r="J42" s="121"/>
      <c r="K42" s="121"/>
      <c r="L42" s="121"/>
      <c r="M42" s="121"/>
      <c r="N42" s="121"/>
      <c r="O42" s="121"/>
      <c r="P42" s="230"/>
      <c r="Q42" s="230"/>
      <c r="R42" s="230"/>
      <c r="S42" s="230"/>
      <c r="T42" s="160"/>
      <c r="U42" s="230"/>
      <c r="V42" s="230"/>
      <c r="W42" s="230"/>
      <c r="X42" s="230"/>
      <c r="Y42" s="230"/>
      <c r="Z42" s="230"/>
      <c r="AA42" s="230"/>
      <c r="AB42" s="230"/>
      <c r="AC42" s="230"/>
      <c r="AD42" s="230"/>
      <c r="AE42" s="230"/>
      <c r="AF42" s="230"/>
      <c r="AG42" s="230"/>
      <c r="AH42" s="183"/>
      <c r="AI42" s="1112"/>
      <c r="AJ42" s="1112"/>
      <c r="AK42" s="1112"/>
      <c r="AL42" s="1112"/>
    </row>
    <row r="43" spans="1:38" ht="13.2">
      <c r="A43" s="164"/>
      <c r="B43" s="179"/>
      <c r="C43" s="164"/>
      <c r="D43" s="164"/>
      <c r="E43" s="164"/>
      <c r="F43" s="170"/>
      <c r="G43" s="171"/>
      <c r="H43" s="171"/>
      <c r="I43" s="171"/>
      <c r="J43" s="171"/>
      <c r="K43" s="171"/>
      <c r="L43" s="171"/>
      <c r="M43" s="171"/>
      <c r="N43" s="171"/>
      <c r="O43" s="171"/>
      <c r="P43" s="183"/>
      <c r="Q43" s="183"/>
      <c r="R43" s="183"/>
      <c r="S43" s="183"/>
      <c r="T43" s="178"/>
      <c r="U43" s="183"/>
      <c r="V43" s="183"/>
      <c r="W43" s="183"/>
      <c r="X43" s="183"/>
      <c r="Y43" s="183"/>
      <c r="Z43" s="183"/>
      <c r="AA43" s="183"/>
      <c r="AB43" s="183"/>
      <c r="AC43" s="183"/>
      <c r="AD43" s="183"/>
      <c r="AE43" s="183"/>
      <c r="AF43" s="183"/>
      <c r="AG43" s="183"/>
      <c r="AH43" s="183"/>
      <c r="AI43" s="1112"/>
      <c r="AJ43" s="1112"/>
      <c r="AK43" s="1112"/>
      <c r="AL43" s="1112"/>
    </row>
    <row r="44" spans="1:38" ht="13.2" hidden="1">
      <c r="A44" s="164"/>
      <c r="B44" s="179"/>
      <c r="C44" s="164"/>
      <c r="D44" s="164"/>
      <c r="E44" s="164"/>
      <c r="F44" s="170"/>
      <c r="G44" s="171"/>
      <c r="H44" s="171"/>
      <c r="I44" s="171"/>
      <c r="J44" s="171"/>
      <c r="K44" s="171"/>
      <c r="L44" s="171"/>
      <c r="M44" s="171"/>
      <c r="N44" s="171"/>
      <c r="O44" s="171"/>
      <c r="P44" s="176"/>
      <c r="Q44" s="178"/>
      <c r="R44" s="178"/>
      <c r="S44" s="178"/>
      <c r="T44" s="178"/>
      <c r="U44" s="178"/>
      <c r="V44" s="178"/>
      <c r="W44" s="178"/>
      <c r="X44" s="178"/>
      <c r="Y44" s="178"/>
      <c r="Z44" s="178"/>
      <c r="AA44" s="178"/>
      <c r="AB44" s="178"/>
      <c r="AC44" s="178"/>
      <c r="AD44" s="178"/>
      <c r="AE44" s="178"/>
      <c r="AF44" s="178"/>
      <c r="AG44" s="178"/>
      <c r="AH44" s="178"/>
      <c r="AI44" s="101"/>
      <c r="AJ44" s="101"/>
      <c r="AK44" s="101"/>
      <c r="AL44" s="101"/>
    </row>
    <row r="45" spans="1:38" ht="13.2" hidden="1">
      <c r="F45" s="995"/>
      <c r="G45" s="599"/>
      <c r="H45" s="599"/>
      <c r="I45" s="599"/>
      <c r="J45" s="599"/>
      <c r="K45" s="599"/>
      <c r="L45" s="599"/>
      <c r="M45" s="599"/>
      <c r="N45" s="599"/>
      <c r="O45" s="599"/>
      <c r="P45" s="1083"/>
      <c r="Q45" s="101"/>
      <c r="R45" s="101"/>
      <c r="S45" s="101"/>
      <c r="T45" s="101"/>
      <c r="U45" s="101"/>
      <c r="V45" s="101"/>
      <c r="W45" s="101"/>
      <c r="X45" s="101"/>
      <c r="Y45" s="101"/>
      <c r="Z45" s="101"/>
      <c r="AA45" s="101"/>
      <c r="AB45" s="101"/>
      <c r="AC45" s="101"/>
      <c r="AD45" s="101"/>
      <c r="AE45" s="101"/>
      <c r="AF45" s="101"/>
      <c r="AG45" s="101"/>
      <c r="AH45" s="101"/>
      <c r="AI45" s="101"/>
      <c r="AJ45" s="101"/>
      <c r="AK45" s="101"/>
      <c r="AL45" s="101"/>
    </row>
    <row r="46" spans="1:38" ht="13.2" hidden="1">
      <c r="F46" s="995"/>
      <c r="G46" s="599"/>
      <c r="H46" s="599"/>
      <c r="I46" s="599"/>
      <c r="J46" s="599"/>
      <c r="K46" s="599"/>
      <c r="L46" s="599"/>
      <c r="M46" s="599"/>
      <c r="N46" s="599"/>
      <c r="O46" s="599"/>
      <c r="P46" s="1083"/>
      <c r="Q46" s="101"/>
      <c r="R46" s="101"/>
      <c r="S46" s="101"/>
      <c r="T46" s="101"/>
      <c r="U46" s="101"/>
      <c r="V46" s="101"/>
      <c r="W46" s="101"/>
      <c r="X46" s="101"/>
      <c r="Y46" s="101"/>
      <c r="Z46" s="101"/>
      <c r="AA46" s="101"/>
      <c r="AB46" s="101"/>
      <c r="AC46" s="101"/>
      <c r="AD46" s="101"/>
      <c r="AE46" s="101"/>
      <c r="AF46" s="101"/>
      <c r="AG46" s="101"/>
      <c r="AH46" s="101"/>
      <c r="AI46" s="101"/>
      <c r="AJ46" s="101"/>
      <c r="AK46" s="101"/>
      <c r="AL46" s="101"/>
    </row>
    <row r="47" spans="1:38" ht="13.2" hidden="1">
      <c r="F47" s="995"/>
      <c r="G47" s="599"/>
      <c r="H47" s="599"/>
      <c r="I47" s="599"/>
      <c r="J47" s="599"/>
      <c r="K47" s="599"/>
      <c r="L47" s="599"/>
      <c r="M47" s="599"/>
      <c r="N47" s="599"/>
      <c r="O47" s="599"/>
      <c r="P47" s="1083"/>
      <c r="Q47" s="101"/>
      <c r="R47" s="101"/>
      <c r="S47" s="101"/>
      <c r="T47" s="101"/>
      <c r="U47" s="101"/>
      <c r="V47" s="101"/>
      <c r="W47" s="101"/>
      <c r="X47" s="101"/>
      <c r="Y47" s="101"/>
      <c r="Z47" s="101"/>
      <c r="AA47" s="101"/>
      <c r="AB47" s="101"/>
      <c r="AC47" s="101"/>
      <c r="AD47" s="101"/>
      <c r="AE47" s="101"/>
      <c r="AF47" s="101"/>
      <c r="AG47" s="101"/>
      <c r="AH47" s="101"/>
      <c r="AI47" s="101"/>
      <c r="AJ47" s="101"/>
      <c r="AK47" s="101"/>
      <c r="AL47" s="101"/>
    </row>
    <row r="48" spans="1:38" ht="13.2" hidden="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row>
    <row r="49" spans="16:38" ht="13.2" hidden="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row>
  </sheetData>
  <sheetProtection formatCells="0" formatColumns="0" formatRows="0"/>
  <customSheetViews>
    <customSheetView guid="{F416BD5B-C3AD-4F61-AAB2-55950A9B7E72}" fitToPage="1">
      <selection activeCell="A3" sqref="A3"/>
      <pageMargins left="0" right="0" top="0" bottom="0" header="0" footer="0"/>
      <pageSetup paperSize="5" scale="35" fitToHeight="0" orientation="landscape" r:id="rId1"/>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 right="0" top="0" bottom="0" header="0" footer="0"/>
      <pageSetup paperSize="5" scale="35" fitToHeight="0" orientation="landscape" r:id="rId3"/>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CC70D5D3-3A1F-46AA-BDCE-F692C2C36BEE}" fitToPage="1">
      <selection activeCell="I12" sqref="I12"/>
      <pageMargins left="0" right="0" top="0" bottom="0" header="0" footer="0"/>
      <pageSetup paperSize="5" scale="35" fitToHeight="0" orientation="landscape" r:id="rId5"/>
    </customSheetView>
  </customSheetViews>
  <mergeCells count="13">
    <mergeCell ref="D7:D10"/>
    <mergeCell ref="E7:E11"/>
    <mergeCell ref="D4:F4"/>
    <mergeCell ref="D5:F5"/>
    <mergeCell ref="W7:AF7"/>
    <mergeCell ref="M7:M11"/>
    <mergeCell ref="L7:L10"/>
    <mergeCell ref="N7:N11"/>
    <mergeCell ref="H7:H10"/>
    <mergeCell ref="I7:I10"/>
    <mergeCell ref="J7:K7"/>
    <mergeCell ref="J8:J11"/>
    <mergeCell ref="K8:K11"/>
  </mergeCells>
  <dataValidations count="4">
    <dataValidation type="list" allowBlank="1" showInputMessage="1" showErrorMessage="1" sqref="H15:H34" xr:uid="{00000000-0002-0000-4300-000000000000}">
      <formula1>$H$3:$H$6</formula1>
    </dataValidation>
    <dataValidation allowBlank="1" showInputMessage="1" showErrorMessage="1" sqref="L15:N35" xr:uid="{00000000-0002-0000-4300-000001000000}"/>
    <dataValidation type="list" allowBlank="1" showInputMessage="1" showErrorMessage="1" sqref="I16:I34" xr:uid="{00000000-0002-0000-4300-000002000000}">
      <formula1>$I$3:$I$6</formula1>
    </dataValidation>
    <dataValidation type="list" showInputMessage="1" showErrorMessage="1" sqref="I15" xr:uid="{00000000-0002-0000-4300-000003000000}">
      <formula1>$I$3:$I$6</formula1>
    </dataValidation>
  </dataValidations>
  <hyperlinks>
    <hyperlink ref="AG2" location="Index!A1" display="Index" xr:uid="{B954F329-DBB2-45FB-B002-634D0B034316}"/>
  </hyperlinks>
  <pageMargins left="0.7" right="0.7" top="0.75" bottom="0.75" header="0.3" footer="0.3"/>
  <pageSetup paperSize="5" scale="35" fitToHeight="0" orientation="landscape"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4">
    <tabColor theme="9" tint="-0.249977111117893"/>
    <pageSetUpPr fitToPage="1"/>
  </sheetPr>
  <dimension ref="A1:AU63"/>
  <sheetViews>
    <sheetView zoomScale="55" zoomScaleNormal="55" workbookViewId="0">
      <selection activeCell="K14" sqref="K14"/>
    </sheetView>
  </sheetViews>
  <sheetFormatPr defaultColWidth="0" defaultRowHeight="0" customHeight="1" zeroHeight="1"/>
  <cols>
    <col min="1" max="1" width="2.109375" style="99" customWidth="1"/>
    <col min="2" max="2" width="9.109375" style="1093" customWidth="1"/>
    <col min="3" max="3" width="40.44140625" style="99" customWidth="1"/>
    <col min="4" max="5" width="14" style="99" customWidth="1"/>
    <col min="6" max="6" width="7.44140625" style="99" bestFit="1" customWidth="1"/>
    <col min="7" max="7" width="15" style="99" bestFit="1" customWidth="1"/>
    <col min="8" max="8" width="15" style="99" customWidth="1"/>
    <col min="9" max="9" width="19.6640625" style="99" customWidth="1"/>
    <col min="10" max="10" width="19.109375" style="99" customWidth="1"/>
    <col min="11" max="11" width="23.6640625" style="99" customWidth="1"/>
    <col min="12" max="12" width="19.109375" style="99" customWidth="1"/>
    <col min="13" max="13" width="23.6640625" style="99" customWidth="1"/>
    <col min="14" max="14" width="14.44140625" style="99" bestFit="1" customWidth="1"/>
    <col min="15" max="15" width="18.88671875" style="99" customWidth="1"/>
    <col min="16" max="16" width="16.6640625" style="99" customWidth="1"/>
    <col min="17" max="17" width="15" style="99" customWidth="1"/>
    <col min="18" max="18" width="18.109375" style="99" customWidth="1"/>
    <col min="19" max="19" width="18.44140625" style="99" customWidth="1"/>
    <col min="20" max="20" width="14" style="99" customWidth="1"/>
    <col min="21" max="21" width="17.109375" style="99" customWidth="1"/>
    <col min="22" max="22" width="17.33203125" style="99" bestFit="1" customWidth="1"/>
    <col min="23" max="23" width="3.33203125" style="99" customWidth="1"/>
    <col min="24" max="24" width="18.88671875" style="99" customWidth="1"/>
    <col min="25" max="25" width="17" style="99" customWidth="1"/>
    <col min="26" max="26" width="6.109375" style="99" customWidth="1"/>
    <col min="27" max="27" width="13.44140625" style="99" customWidth="1"/>
    <col min="28" max="30" width="13.5546875" style="99" bestFit="1" customWidth="1"/>
    <col min="31" max="31" width="15.5546875" style="99" bestFit="1" customWidth="1"/>
    <col min="32" max="32" width="6.5546875" style="99" bestFit="1" customWidth="1"/>
    <col min="33" max="33" width="10.33203125" style="99" bestFit="1" customWidth="1"/>
    <col min="34" max="34" width="12.6640625" style="99" bestFit="1" customWidth="1"/>
    <col min="35" max="35" width="17.44140625" style="99" bestFit="1" customWidth="1"/>
    <col min="36" max="36" width="13.33203125" style="99" customWidth="1"/>
    <col min="37" max="37" width="6.109375" style="99" customWidth="1"/>
    <col min="38" max="38" width="4.6640625" style="99" customWidth="1"/>
    <col min="39" max="39" width="13.6640625" style="99" hidden="1" customWidth="1"/>
    <col min="40" max="40" width="11.6640625" style="99" hidden="1" customWidth="1"/>
    <col min="41" max="47" width="0" style="99" hidden="1" customWidth="1"/>
    <col min="48" max="16384" width="9.109375" style="99" hidden="1"/>
  </cols>
  <sheetData>
    <row r="1" spans="1:40" ht="13.2">
      <c r="A1" s="164"/>
      <c r="B1" s="179"/>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row>
    <row r="2" spans="1:40" ht="13.8" thickBot="1">
      <c r="A2" s="164"/>
      <c r="B2" s="144" t="s">
        <v>280</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2204" t="s">
        <v>1</v>
      </c>
      <c r="AL2" s="164"/>
    </row>
    <row r="3" spans="1:40" s="906" customFormat="1" ht="16.2" thickBot="1">
      <c r="A3" s="163"/>
      <c r="B3" s="248"/>
      <c r="C3" s="4961" t="s">
        <v>3914</v>
      </c>
      <c r="D3" s="4651"/>
      <c r="E3" s="4651"/>
      <c r="F3" s="4652"/>
      <c r="G3" s="248"/>
      <c r="H3" s="1457" t="s">
        <v>3751</v>
      </c>
      <c r="I3" s="1457" t="s">
        <v>3752</v>
      </c>
      <c r="J3" s="2006"/>
      <c r="K3" s="2006"/>
      <c r="L3" s="2006"/>
      <c r="M3" s="2006"/>
      <c r="N3" s="2006"/>
      <c r="O3" s="248"/>
      <c r="P3" s="248"/>
      <c r="Q3" s="248"/>
      <c r="R3" s="248"/>
      <c r="S3" s="248"/>
      <c r="T3" s="248"/>
      <c r="U3" s="248"/>
      <c r="V3" s="248"/>
      <c r="W3" s="248"/>
      <c r="X3" s="248"/>
      <c r="Z3" s="248"/>
      <c r="AA3" s="39"/>
      <c r="AB3" s="39"/>
      <c r="AC3" s="39"/>
      <c r="AD3" s="39"/>
      <c r="AE3" s="39"/>
      <c r="AF3" s="39"/>
      <c r="AG3" s="39"/>
      <c r="AH3" s="39"/>
      <c r="AI3" s="39"/>
      <c r="AJ3" s="39"/>
      <c r="AK3" s="39"/>
      <c r="AL3" s="188"/>
      <c r="AM3" s="1115"/>
    </row>
    <row r="4" spans="1:40" s="906" customFormat="1" ht="15.6">
      <c r="A4" s="163"/>
      <c r="B4" s="248"/>
      <c r="C4" s="4439" t="s">
        <v>723</v>
      </c>
      <c r="D4" s="8341" t="str">
        <f>V.1!D4</f>
        <v>ABC Company</v>
      </c>
      <c r="E4" s="8342"/>
      <c r="F4" s="8343"/>
      <c r="G4" s="248"/>
      <c r="H4" s="1457" t="s">
        <v>3754</v>
      </c>
      <c r="I4" s="1457" t="s">
        <v>3755</v>
      </c>
      <c r="J4" s="2006"/>
      <c r="K4" s="2006"/>
      <c r="L4" s="2006"/>
      <c r="M4" s="2006"/>
      <c r="N4" s="2006"/>
      <c r="O4" s="248"/>
      <c r="P4" s="248"/>
      <c r="Q4" s="248"/>
      <c r="R4" s="248"/>
      <c r="S4" s="248"/>
      <c r="T4" s="248"/>
      <c r="U4" s="248"/>
      <c r="V4" s="248"/>
      <c r="W4" s="248"/>
      <c r="X4" s="248"/>
      <c r="Y4" s="248"/>
      <c r="Z4" s="248"/>
      <c r="AA4" s="248"/>
      <c r="AB4" s="248"/>
      <c r="AC4" s="248"/>
      <c r="AD4" s="248"/>
      <c r="AE4" s="248"/>
      <c r="AF4" s="248"/>
      <c r="AG4" s="248"/>
      <c r="AH4" s="248"/>
      <c r="AI4" s="248"/>
      <c r="AJ4" s="248"/>
      <c r="AK4" s="248"/>
      <c r="AL4" s="188"/>
      <c r="AM4" s="1115"/>
    </row>
    <row r="5" spans="1:40" s="906" customFormat="1" ht="16.2" thickBot="1">
      <c r="A5" s="163"/>
      <c r="B5" s="248"/>
      <c r="C5" s="4443" t="s">
        <v>724</v>
      </c>
      <c r="D5" s="8344" t="str">
        <f>V.1!D5:F6</f>
        <v>31 December 202x</v>
      </c>
      <c r="E5" s="8345"/>
      <c r="F5" s="8346"/>
      <c r="G5" s="248"/>
      <c r="H5" s="1457" t="s">
        <v>3757</v>
      </c>
      <c r="I5" s="1457" t="s">
        <v>3758</v>
      </c>
      <c r="J5" s="2006"/>
      <c r="K5" s="2006"/>
      <c r="L5" s="2006"/>
      <c r="M5" s="2006"/>
      <c r="N5" s="2006"/>
      <c r="O5" s="248"/>
      <c r="P5" s="248"/>
      <c r="Q5" s="248"/>
      <c r="R5" s="248"/>
      <c r="S5" s="248"/>
      <c r="T5" s="248"/>
      <c r="U5" s="248"/>
      <c r="V5" s="248"/>
      <c r="W5" s="248"/>
      <c r="X5" s="248"/>
      <c r="Y5" s="248"/>
      <c r="Z5" s="248"/>
      <c r="AA5" s="248"/>
      <c r="AB5" s="248"/>
      <c r="AC5" s="248"/>
      <c r="AD5" s="248"/>
      <c r="AE5" s="248"/>
      <c r="AF5" s="248"/>
      <c r="AG5" s="248"/>
      <c r="AH5" s="248"/>
      <c r="AI5" s="248"/>
      <c r="AJ5" s="248"/>
      <c r="AK5" s="248"/>
      <c r="AL5" s="188"/>
      <c r="AM5" s="1115"/>
    </row>
    <row r="6" spans="1:40" s="906" customFormat="1" ht="15" customHeight="1" thickBot="1">
      <c r="A6" s="163"/>
      <c r="B6" s="251"/>
      <c r="C6" s="119"/>
      <c r="D6" s="119"/>
      <c r="E6" s="119"/>
      <c r="F6" s="119"/>
      <c r="G6" s="119"/>
      <c r="H6" s="1457" t="s">
        <v>860</v>
      </c>
      <c r="I6" s="1457" t="s">
        <v>860</v>
      </c>
      <c r="J6" s="2006"/>
      <c r="K6" s="1457"/>
      <c r="L6" s="2006"/>
      <c r="M6" s="1457"/>
      <c r="N6" s="1457"/>
      <c r="O6" s="119"/>
      <c r="P6" s="119"/>
      <c r="Q6" s="119"/>
      <c r="R6" s="119"/>
      <c r="S6" s="119"/>
      <c r="T6" s="119"/>
      <c r="U6" s="119"/>
      <c r="V6" s="119"/>
      <c r="W6" s="119"/>
      <c r="X6" s="119"/>
      <c r="Y6" s="119"/>
      <c r="Z6" s="119"/>
      <c r="AA6" s="119"/>
      <c r="AB6" s="119"/>
      <c r="AC6" s="119"/>
      <c r="AD6" s="119"/>
      <c r="AE6" s="119"/>
      <c r="AF6" s="119"/>
      <c r="AG6" s="119"/>
      <c r="AH6" s="119"/>
      <c r="AI6" s="119"/>
      <c r="AJ6" s="119"/>
      <c r="AK6" s="119"/>
      <c r="AL6" s="163"/>
    </row>
    <row r="7" spans="1:40" ht="15" customHeight="1">
      <c r="A7" s="164"/>
      <c r="B7" s="210"/>
      <c r="C7" s="4962"/>
      <c r="D7" s="8583" t="s">
        <v>3330</v>
      </c>
      <c r="E7" s="8568" t="s">
        <v>3915</v>
      </c>
      <c r="F7" s="5299"/>
      <c r="G7" s="5300"/>
      <c r="H7" s="8583" t="s">
        <v>3761</v>
      </c>
      <c r="I7" s="8826" t="s">
        <v>3762</v>
      </c>
      <c r="J7" s="8831" t="s">
        <v>3792</v>
      </c>
      <c r="K7" s="8831"/>
      <c r="L7" s="8837" t="s">
        <v>3763</v>
      </c>
      <c r="M7" s="8581" t="s">
        <v>3764</v>
      </c>
      <c r="N7" s="8583" t="s">
        <v>3765</v>
      </c>
      <c r="O7" s="5300"/>
      <c r="P7" s="5300" t="s">
        <v>3793</v>
      </c>
      <c r="Q7" s="5300"/>
      <c r="R7" s="5300" t="s">
        <v>3793</v>
      </c>
      <c r="S7" s="4963"/>
      <c r="T7" s="4963"/>
      <c r="U7" s="4963"/>
      <c r="V7" s="4964"/>
      <c r="X7" s="6615" t="s">
        <v>3725</v>
      </c>
      <c r="Y7" s="6616" t="s">
        <v>2947</v>
      </c>
      <c r="Z7" s="100"/>
      <c r="AA7" s="8743" t="s">
        <v>3903</v>
      </c>
      <c r="AB7" s="8743"/>
      <c r="AC7" s="8743"/>
      <c r="AD7" s="8743"/>
      <c r="AE7" s="8743"/>
      <c r="AF7" s="8743"/>
      <c r="AG7" s="8743"/>
      <c r="AH7" s="8743"/>
      <c r="AI7" s="8743"/>
      <c r="AJ7" s="8658"/>
      <c r="AK7" s="100"/>
      <c r="AL7" s="189"/>
      <c r="AM7" s="100"/>
      <c r="AN7" s="100"/>
    </row>
    <row r="8" spans="1:40" ht="13.2" customHeight="1">
      <c r="A8" s="164"/>
      <c r="B8" s="210"/>
      <c r="C8" s="4965"/>
      <c r="D8" s="8584"/>
      <c r="E8" s="8569"/>
      <c r="F8" s="1666"/>
      <c r="G8" s="1666"/>
      <c r="H8" s="8584"/>
      <c r="I8" s="8827"/>
      <c r="J8" s="8837" t="s">
        <v>3794</v>
      </c>
      <c r="K8" s="8837" t="s">
        <v>3795</v>
      </c>
      <c r="L8" s="8837"/>
      <c r="M8" s="8582"/>
      <c r="N8" s="8584"/>
      <c r="O8" s="1666"/>
      <c r="P8" s="1666" t="s">
        <v>3796</v>
      </c>
      <c r="Q8" s="1666" t="s">
        <v>3797</v>
      </c>
      <c r="R8" s="1666" t="s">
        <v>3796</v>
      </c>
      <c r="S8" s="1666"/>
      <c r="T8" s="1666"/>
      <c r="U8" s="1666"/>
      <c r="V8" s="1667"/>
      <c r="W8" s="121"/>
      <c r="X8" s="4965" t="s">
        <v>3726</v>
      </c>
      <c r="Y8" s="1608" t="s">
        <v>2948</v>
      </c>
      <c r="Z8" s="255"/>
      <c r="AA8" s="6167" t="s">
        <v>1713</v>
      </c>
      <c r="AB8" s="148" t="s">
        <v>1709</v>
      </c>
      <c r="AC8" s="6167" t="s">
        <v>1709</v>
      </c>
      <c r="AD8" s="148" t="s">
        <v>1709</v>
      </c>
      <c r="AE8" s="6168" t="s">
        <v>2923</v>
      </c>
      <c r="AF8" s="6168"/>
      <c r="AG8" s="6168"/>
      <c r="AH8" s="153"/>
      <c r="AI8" s="6168"/>
      <c r="AJ8" s="423" t="s">
        <v>1710</v>
      </c>
      <c r="AK8" s="255"/>
      <c r="AL8" s="191"/>
      <c r="AM8" s="112"/>
      <c r="AN8" s="100"/>
    </row>
    <row r="9" spans="1:40" ht="13.2">
      <c r="A9" s="164"/>
      <c r="B9" s="210"/>
      <c r="C9" s="4965" t="s">
        <v>520</v>
      </c>
      <c r="D9" s="8584"/>
      <c r="E9" s="8569"/>
      <c r="F9" s="1666" t="s">
        <v>2977</v>
      </c>
      <c r="G9" s="1666" t="s">
        <v>1251</v>
      </c>
      <c r="H9" s="8584"/>
      <c r="I9" s="8827"/>
      <c r="J9" s="8837"/>
      <c r="K9" s="8837"/>
      <c r="L9" s="8837"/>
      <c r="M9" s="8582"/>
      <c r="N9" s="8584"/>
      <c r="O9" s="1666" t="s">
        <v>3193</v>
      </c>
      <c r="P9" s="1666" t="s">
        <v>3798</v>
      </c>
      <c r="Q9" s="1666" t="s">
        <v>3492</v>
      </c>
      <c r="R9" s="1666" t="s">
        <v>3798</v>
      </c>
      <c r="S9" s="1666" t="s">
        <v>2747</v>
      </c>
      <c r="T9" s="1666" t="s">
        <v>2808</v>
      </c>
      <c r="U9" s="1587" t="s">
        <v>2671</v>
      </c>
      <c r="V9" s="1608" t="s">
        <v>1717</v>
      </c>
      <c r="W9" s="121"/>
      <c r="X9" s="6576" t="s">
        <v>2954</v>
      </c>
      <c r="Y9" s="1608" t="s">
        <v>2952</v>
      </c>
      <c r="Z9" s="221"/>
      <c r="AA9" s="2013" t="s">
        <v>2925</v>
      </c>
      <c r="AB9" s="148" t="s">
        <v>1714</v>
      </c>
      <c r="AC9" s="2013" t="s">
        <v>1720</v>
      </c>
      <c r="AD9" s="148" t="s">
        <v>1714</v>
      </c>
      <c r="AE9" s="2014" t="s">
        <v>2928</v>
      </c>
      <c r="AF9" s="2013" t="s">
        <v>2747</v>
      </c>
      <c r="AG9" s="2013" t="s">
        <v>2808</v>
      </c>
      <c r="AH9" s="1586" t="s">
        <v>2671</v>
      </c>
      <c r="AI9" s="2013" t="s">
        <v>1717</v>
      </c>
      <c r="AJ9" s="423" t="s">
        <v>1718</v>
      </c>
      <c r="AK9" s="221"/>
      <c r="AL9" s="192"/>
      <c r="AM9" s="112"/>
    </row>
    <row r="10" spans="1:40" ht="13.2">
      <c r="A10" s="164"/>
      <c r="B10" s="210"/>
      <c r="C10" s="4965"/>
      <c r="D10" s="8584"/>
      <c r="E10" s="8569"/>
      <c r="F10" s="1666" t="s">
        <v>2987</v>
      </c>
      <c r="G10" s="1666" t="s">
        <v>2771</v>
      </c>
      <c r="H10" s="8584"/>
      <c r="I10" s="8827"/>
      <c r="J10" s="8837"/>
      <c r="K10" s="8837"/>
      <c r="L10" s="8837"/>
      <c r="M10" s="8582"/>
      <c r="N10" s="8584"/>
      <c r="O10" s="1666" t="s">
        <v>3799</v>
      </c>
      <c r="P10" s="1834" t="s">
        <v>2954</v>
      </c>
      <c r="Q10" s="1666" t="s">
        <v>3798</v>
      </c>
      <c r="R10" s="1834" t="s">
        <v>2954</v>
      </c>
      <c r="S10" s="1666" t="s">
        <v>1723</v>
      </c>
      <c r="T10" s="1666" t="s">
        <v>1723</v>
      </c>
      <c r="U10" s="1590" t="s">
        <v>1723</v>
      </c>
      <c r="V10" s="1608" t="s">
        <v>1723</v>
      </c>
      <c r="W10" s="121"/>
      <c r="X10" s="4965" t="s">
        <v>2959</v>
      </c>
      <c r="Y10" s="1829" t="s">
        <v>2954</v>
      </c>
      <c r="Z10" s="221"/>
      <c r="AA10" s="2013" t="s">
        <v>1724</v>
      </c>
      <c r="AB10" s="148" t="s">
        <v>1720</v>
      </c>
      <c r="AC10" s="2013" t="s">
        <v>1727</v>
      </c>
      <c r="AD10" s="155" t="s">
        <v>1721</v>
      </c>
      <c r="AE10" s="2014" t="s">
        <v>1729</v>
      </c>
      <c r="AF10" s="2052" t="s">
        <v>1723</v>
      </c>
      <c r="AG10" s="2052" t="s">
        <v>1723</v>
      </c>
      <c r="AH10" s="1588" t="s">
        <v>1723</v>
      </c>
      <c r="AI10" s="2013" t="s">
        <v>1723</v>
      </c>
      <c r="AJ10" s="423" t="s">
        <v>1724</v>
      </c>
      <c r="AK10" s="221"/>
      <c r="AL10" s="192"/>
      <c r="AM10" s="112"/>
    </row>
    <row r="11" spans="1:40" ht="27.6" customHeight="1">
      <c r="A11" s="164"/>
      <c r="B11" s="210"/>
      <c r="C11" s="2002"/>
      <c r="D11" s="6656" t="s">
        <v>2148</v>
      </c>
      <c r="E11" s="5489"/>
      <c r="F11" s="5485"/>
      <c r="G11" s="6656" t="s">
        <v>1616</v>
      </c>
      <c r="H11" s="6656" t="s">
        <v>2528</v>
      </c>
      <c r="I11" s="6656" t="s">
        <v>2528</v>
      </c>
      <c r="J11" s="8837"/>
      <c r="K11" s="8837"/>
      <c r="L11" s="6258" t="s">
        <v>3767</v>
      </c>
      <c r="M11" s="8734"/>
      <c r="N11" s="8734"/>
      <c r="O11" s="5485"/>
      <c r="P11" s="5485" t="s">
        <v>3194</v>
      </c>
      <c r="Q11" s="5485" t="s">
        <v>2959</v>
      </c>
      <c r="R11" s="5485" t="s">
        <v>2959</v>
      </c>
      <c r="S11" s="5485"/>
      <c r="T11" s="5485"/>
      <c r="U11" s="5485"/>
      <c r="V11" s="5772" t="s">
        <v>3916</v>
      </c>
      <c r="W11" s="121"/>
      <c r="X11" s="2004"/>
      <c r="Y11" s="5772" t="s">
        <v>2959</v>
      </c>
      <c r="Z11" s="226"/>
      <c r="AA11" s="2013" t="s">
        <v>3403</v>
      </c>
      <c r="AB11" s="148" t="s">
        <v>1726</v>
      </c>
      <c r="AC11" s="2013"/>
      <c r="AD11" s="148" t="s">
        <v>1728</v>
      </c>
      <c r="AE11" s="2013"/>
      <c r="AF11" s="2030"/>
      <c r="AG11" s="2030"/>
      <c r="AH11" s="2013"/>
      <c r="AI11" s="2013" t="s">
        <v>3197</v>
      </c>
      <c r="AJ11" s="423" t="s">
        <v>3404</v>
      </c>
      <c r="AK11" s="226"/>
      <c r="AL11" s="190"/>
      <c r="AM11" s="112"/>
    </row>
    <row r="12" spans="1:40" ht="13.2">
      <c r="A12" s="164"/>
      <c r="B12" s="210"/>
      <c r="C12" s="5497" t="s">
        <v>734</v>
      </c>
      <c r="D12" s="5498" t="s">
        <v>735</v>
      </c>
      <c r="E12" s="5498" t="s">
        <v>736</v>
      </c>
      <c r="F12" s="5498" t="s">
        <v>1249</v>
      </c>
      <c r="G12" s="5498" t="s">
        <v>738</v>
      </c>
      <c r="H12" s="5969">
        <f>G12-1</f>
        <v>-6</v>
      </c>
      <c r="I12" s="5969">
        <f t="shared" ref="I12:AJ12" si="0">H12-1</f>
        <v>-7</v>
      </c>
      <c r="J12" s="5969">
        <f>G12-1</f>
        <v>-6</v>
      </c>
      <c r="K12" s="5969">
        <f t="shared" ref="K12" si="1">J12-1</f>
        <v>-7</v>
      </c>
      <c r="L12" s="5969">
        <f>I12-1</f>
        <v>-8</v>
      </c>
      <c r="M12" s="5969">
        <f t="shared" si="0"/>
        <v>-9</v>
      </c>
      <c r="N12" s="5969">
        <f t="shared" si="0"/>
        <v>-10</v>
      </c>
      <c r="O12" s="5969">
        <f t="shared" si="0"/>
        <v>-11</v>
      </c>
      <c r="P12" s="5969">
        <f t="shared" si="0"/>
        <v>-12</v>
      </c>
      <c r="Q12" s="5969">
        <f t="shared" si="0"/>
        <v>-13</v>
      </c>
      <c r="R12" s="5969">
        <f t="shared" si="0"/>
        <v>-14</v>
      </c>
      <c r="S12" s="5969">
        <f t="shared" si="0"/>
        <v>-15</v>
      </c>
      <c r="T12" s="5969">
        <f t="shared" si="0"/>
        <v>-16</v>
      </c>
      <c r="U12" s="5969">
        <f t="shared" si="0"/>
        <v>-17</v>
      </c>
      <c r="V12" s="5969">
        <f t="shared" si="0"/>
        <v>-18</v>
      </c>
      <c r="W12" s="121"/>
      <c r="X12" s="5969">
        <f>V12-1</f>
        <v>-19</v>
      </c>
      <c r="Y12" s="5969">
        <f t="shared" si="0"/>
        <v>-20</v>
      </c>
      <c r="Z12" s="252"/>
      <c r="AA12" s="5969">
        <f>Y12-1</f>
        <v>-21</v>
      </c>
      <c r="AB12" s="5969">
        <f t="shared" si="0"/>
        <v>-22</v>
      </c>
      <c r="AC12" s="5969">
        <f t="shared" si="0"/>
        <v>-23</v>
      </c>
      <c r="AD12" s="5969">
        <f t="shared" si="0"/>
        <v>-24</v>
      </c>
      <c r="AE12" s="5969">
        <f t="shared" si="0"/>
        <v>-25</v>
      </c>
      <c r="AF12" s="5969">
        <f t="shared" si="0"/>
        <v>-26</v>
      </c>
      <c r="AG12" s="5969">
        <f t="shared" si="0"/>
        <v>-27</v>
      </c>
      <c r="AH12" s="5969">
        <f t="shared" si="0"/>
        <v>-28</v>
      </c>
      <c r="AI12" s="5969">
        <f t="shared" si="0"/>
        <v>-29</v>
      </c>
      <c r="AJ12" s="5969">
        <f t="shared" si="0"/>
        <v>-30</v>
      </c>
      <c r="AK12" s="252"/>
      <c r="AL12" s="193"/>
      <c r="AM12" s="1117"/>
    </row>
    <row r="13" spans="1:40" ht="13.2">
      <c r="A13" s="164"/>
      <c r="B13" s="210"/>
      <c r="C13" s="6599" t="s">
        <v>3802</v>
      </c>
      <c r="D13" s="1738"/>
      <c r="E13" s="1738"/>
      <c r="F13" s="1740"/>
      <c r="G13" s="1725" t="b">
        <v>1</v>
      </c>
      <c r="H13" s="1725" t="s">
        <v>3751</v>
      </c>
      <c r="I13" s="1850" t="s">
        <v>3758</v>
      </c>
      <c r="J13" s="2068"/>
      <c r="K13" s="2067"/>
      <c r="L13" s="2068"/>
      <c r="M13" s="2067"/>
      <c r="N13" s="2067"/>
      <c r="O13" s="1412">
        <v>0</v>
      </c>
      <c r="P13" s="1724">
        <v>0</v>
      </c>
      <c r="Q13" s="1724">
        <v>0</v>
      </c>
      <c r="R13" s="1724">
        <v>0</v>
      </c>
      <c r="S13" s="1724">
        <v>0</v>
      </c>
      <c r="T13" s="1724">
        <v>0</v>
      </c>
      <c r="U13" s="1724">
        <v>0</v>
      </c>
      <c r="V13" s="1830">
        <f>S13+T13-U13</f>
        <v>0</v>
      </c>
      <c r="W13" s="121"/>
      <c r="X13" s="6581">
        <v>0</v>
      </c>
      <c r="Y13" s="1811">
        <v>0</v>
      </c>
      <c r="Z13" s="253"/>
      <c r="AA13" s="6680">
        <f>AB13+AC13</f>
        <v>0</v>
      </c>
      <c r="AB13" s="6681"/>
      <c r="AC13" s="6681"/>
      <c r="AD13" s="6681"/>
      <c r="AE13" s="6681"/>
      <c r="AF13" s="6681"/>
      <c r="AG13" s="6681"/>
      <c r="AH13" s="6681"/>
      <c r="AI13" s="6682">
        <f t="shared" ref="AI13:AI14" si="2">AF13+AG13-AH13</f>
        <v>0</v>
      </c>
      <c r="AJ13" s="6683">
        <f t="shared" ref="AJ13:AJ14" si="3">AC13+AE13</f>
        <v>0</v>
      </c>
      <c r="AK13" s="253"/>
      <c r="AL13" s="195"/>
      <c r="AM13" s="605"/>
    </row>
    <row r="14" spans="1:40" ht="13.2">
      <c r="A14" s="164"/>
      <c r="B14" s="210"/>
      <c r="C14" s="6599" t="s">
        <v>3803</v>
      </c>
      <c r="D14" s="1738"/>
      <c r="E14" s="1738"/>
      <c r="F14" s="1740"/>
      <c r="G14" s="1725" t="b">
        <v>0</v>
      </c>
      <c r="H14" s="1725" t="s">
        <v>3751</v>
      </c>
      <c r="I14" s="1850" t="s">
        <v>3758</v>
      </c>
      <c r="J14" s="2068"/>
      <c r="K14" s="2067"/>
      <c r="L14" s="2068"/>
      <c r="M14" s="2067"/>
      <c r="N14" s="2067"/>
      <c r="O14" s="1412">
        <v>0</v>
      </c>
      <c r="P14" s="1724">
        <v>0</v>
      </c>
      <c r="Q14" s="1724">
        <v>0</v>
      </c>
      <c r="R14" s="1724">
        <f>P14+Q14</f>
        <v>0</v>
      </c>
      <c r="S14" s="1724">
        <v>0</v>
      </c>
      <c r="T14" s="1724">
        <v>0</v>
      </c>
      <c r="U14" s="1724">
        <v>0</v>
      </c>
      <c r="V14" s="1830">
        <f>S14+T14-U14</f>
        <v>0</v>
      </c>
      <c r="W14" s="121"/>
      <c r="X14" s="6581">
        <v>0</v>
      </c>
      <c r="Y14" s="1811">
        <v>0</v>
      </c>
      <c r="Z14" s="253"/>
      <c r="AA14" s="6680">
        <f t="shared" ref="AA14:AA42" si="4">AB14+AC14</f>
        <v>0</v>
      </c>
      <c r="AB14" s="6681"/>
      <c r="AC14" s="6681"/>
      <c r="AD14" s="6681"/>
      <c r="AE14" s="6681"/>
      <c r="AF14" s="6681"/>
      <c r="AG14" s="6681"/>
      <c r="AH14" s="6681"/>
      <c r="AI14" s="6682">
        <f t="shared" si="2"/>
        <v>0</v>
      </c>
      <c r="AJ14" s="6683">
        <f t="shared" si="3"/>
        <v>0</v>
      </c>
      <c r="AK14" s="253"/>
      <c r="AL14" s="195"/>
      <c r="AM14" s="605"/>
    </row>
    <row r="15" spans="1:40" ht="13.2">
      <c r="A15" s="164"/>
      <c r="B15" s="210"/>
      <c r="C15" s="6599" t="s">
        <v>3804</v>
      </c>
      <c r="D15" s="1738"/>
      <c r="E15" s="1738"/>
      <c r="F15" s="1740"/>
      <c r="G15" s="1725" t="b">
        <v>0</v>
      </c>
      <c r="H15" s="1725" t="s">
        <v>3751</v>
      </c>
      <c r="I15" s="1850" t="s">
        <v>3758</v>
      </c>
      <c r="J15" s="2068"/>
      <c r="K15" s="2067"/>
      <c r="L15" s="2068"/>
      <c r="M15" s="2067"/>
      <c r="N15" s="2067"/>
      <c r="O15" s="1412">
        <v>0</v>
      </c>
      <c r="P15" s="1724">
        <v>0</v>
      </c>
      <c r="Q15" s="1724">
        <v>0</v>
      </c>
      <c r="R15" s="1724">
        <f t="shared" ref="R15:R24" si="5">P15+Q15</f>
        <v>0</v>
      </c>
      <c r="S15" s="1724">
        <v>0</v>
      </c>
      <c r="T15" s="1724">
        <v>0</v>
      </c>
      <c r="U15" s="1724">
        <v>0</v>
      </c>
      <c r="V15" s="1830">
        <f t="shared" ref="V15:V24" si="6">S15+T15-U15</f>
        <v>0</v>
      </c>
      <c r="W15" s="121"/>
      <c r="X15" s="6581">
        <v>0</v>
      </c>
      <c r="Y15" s="1811">
        <v>0</v>
      </c>
      <c r="Z15" s="253"/>
      <c r="AA15" s="6680">
        <f t="shared" si="4"/>
        <v>0</v>
      </c>
      <c r="AB15" s="6681"/>
      <c r="AC15" s="6681"/>
      <c r="AD15" s="6681"/>
      <c r="AE15" s="6681"/>
      <c r="AF15" s="6681"/>
      <c r="AG15" s="6681"/>
      <c r="AH15" s="6681"/>
      <c r="AI15" s="6682">
        <f>AF15+AG15-AH15</f>
        <v>0</v>
      </c>
      <c r="AJ15" s="6683">
        <f>AC15+AE15</f>
        <v>0</v>
      </c>
      <c r="AK15" s="253"/>
      <c r="AL15" s="195"/>
      <c r="AM15" s="605"/>
    </row>
    <row r="16" spans="1:40" ht="13.2">
      <c r="A16" s="164"/>
      <c r="B16" s="210"/>
      <c r="C16" s="6599" t="s">
        <v>3805</v>
      </c>
      <c r="D16" s="1738"/>
      <c r="E16" s="1738"/>
      <c r="F16" s="1740"/>
      <c r="G16" s="1725" t="b">
        <v>0</v>
      </c>
      <c r="H16" s="1725" t="s">
        <v>3751</v>
      </c>
      <c r="I16" s="1850" t="s">
        <v>3758</v>
      </c>
      <c r="J16" s="2068"/>
      <c r="K16" s="2067"/>
      <c r="L16" s="2068"/>
      <c r="M16" s="2067"/>
      <c r="N16" s="2067"/>
      <c r="O16" s="1412">
        <v>0</v>
      </c>
      <c r="P16" s="1724">
        <v>0</v>
      </c>
      <c r="Q16" s="1724">
        <v>0</v>
      </c>
      <c r="R16" s="1724">
        <f t="shared" si="5"/>
        <v>0</v>
      </c>
      <c r="S16" s="1724">
        <v>0</v>
      </c>
      <c r="T16" s="1724">
        <v>0</v>
      </c>
      <c r="U16" s="1724">
        <v>0</v>
      </c>
      <c r="V16" s="1830">
        <f t="shared" si="6"/>
        <v>0</v>
      </c>
      <c r="W16" s="121"/>
      <c r="X16" s="6581">
        <v>0</v>
      </c>
      <c r="Y16" s="1811">
        <v>0</v>
      </c>
      <c r="Z16" s="253"/>
      <c r="AA16" s="6680">
        <f t="shared" si="4"/>
        <v>0</v>
      </c>
      <c r="AB16" s="6681"/>
      <c r="AC16" s="6681"/>
      <c r="AD16" s="6681"/>
      <c r="AE16" s="6681"/>
      <c r="AF16" s="6681"/>
      <c r="AG16" s="6681"/>
      <c r="AH16" s="6681"/>
      <c r="AI16" s="6682">
        <f t="shared" ref="AI16:AI42" si="7">AF16+AG16-AH16</f>
        <v>0</v>
      </c>
      <c r="AJ16" s="6683">
        <f t="shared" ref="AJ16:AJ42" si="8">AC16+AE16</f>
        <v>0</v>
      </c>
      <c r="AK16" s="253"/>
      <c r="AL16" s="195"/>
      <c r="AM16" s="605"/>
    </row>
    <row r="17" spans="1:39" ht="13.2">
      <c r="A17" s="164"/>
      <c r="B17" s="210"/>
      <c r="C17" s="6599" t="s">
        <v>3806</v>
      </c>
      <c r="D17" s="1738"/>
      <c r="E17" s="1738"/>
      <c r="F17" s="1740"/>
      <c r="G17" s="1725" t="b">
        <v>0</v>
      </c>
      <c r="H17" s="1725" t="s">
        <v>3751</v>
      </c>
      <c r="I17" s="1850" t="s">
        <v>3758</v>
      </c>
      <c r="J17" s="2068"/>
      <c r="K17" s="2067"/>
      <c r="L17" s="2068"/>
      <c r="M17" s="2067"/>
      <c r="N17" s="2067"/>
      <c r="O17" s="1412">
        <v>0</v>
      </c>
      <c r="P17" s="1724">
        <v>0</v>
      </c>
      <c r="Q17" s="1724">
        <v>0</v>
      </c>
      <c r="R17" s="1724">
        <f t="shared" si="5"/>
        <v>0</v>
      </c>
      <c r="S17" s="1724">
        <v>0</v>
      </c>
      <c r="T17" s="1724">
        <v>0</v>
      </c>
      <c r="U17" s="1724">
        <v>0</v>
      </c>
      <c r="V17" s="1830">
        <f t="shared" si="6"/>
        <v>0</v>
      </c>
      <c r="W17" s="121"/>
      <c r="X17" s="6581">
        <v>0</v>
      </c>
      <c r="Y17" s="1811">
        <v>0</v>
      </c>
      <c r="Z17" s="253"/>
      <c r="AA17" s="6680">
        <f t="shared" si="4"/>
        <v>0</v>
      </c>
      <c r="AB17" s="6681"/>
      <c r="AC17" s="6681"/>
      <c r="AD17" s="6681"/>
      <c r="AE17" s="6681"/>
      <c r="AF17" s="6681"/>
      <c r="AG17" s="6681"/>
      <c r="AH17" s="6681"/>
      <c r="AI17" s="6682">
        <f t="shared" si="7"/>
        <v>0</v>
      </c>
      <c r="AJ17" s="6683">
        <f t="shared" si="8"/>
        <v>0</v>
      </c>
      <c r="AK17" s="253"/>
      <c r="AL17" s="195"/>
      <c r="AM17" s="605"/>
    </row>
    <row r="18" spans="1:39" ht="13.2">
      <c r="A18" s="164"/>
      <c r="B18" s="210"/>
      <c r="C18" s="6599" t="s">
        <v>3807</v>
      </c>
      <c r="D18" s="1738"/>
      <c r="E18" s="1738"/>
      <c r="F18" s="1740"/>
      <c r="G18" s="1725" t="b">
        <v>0</v>
      </c>
      <c r="H18" s="1725" t="s">
        <v>3751</v>
      </c>
      <c r="I18" s="1850" t="s">
        <v>3758</v>
      </c>
      <c r="J18" s="2068"/>
      <c r="K18" s="2067"/>
      <c r="L18" s="2068"/>
      <c r="M18" s="2067"/>
      <c r="N18" s="2067"/>
      <c r="O18" s="1412">
        <v>0</v>
      </c>
      <c r="P18" s="1724">
        <v>0</v>
      </c>
      <c r="Q18" s="1724">
        <v>0</v>
      </c>
      <c r="R18" s="1724">
        <f t="shared" si="5"/>
        <v>0</v>
      </c>
      <c r="S18" s="1724">
        <v>0</v>
      </c>
      <c r="T18" s="1724">
        <v>0</v>
      </c>
      <c r="U18" s="1724">
        <v>0</v>
      </c>
      <c r="V18" s="1830">
        <f t="shared" si="6"/>
        <v>0</v>
      </c>
      <c r="W18" s="121"/>
      <c r="X18" s="6581">
        <v>0</v>
      </c>
      <c r="Y18" s="1811">
        <v>0</v>
      </c>
      <c r="Z18" s="253"/>
      <c r="AA18" s="6680">
        <f t="shared" si="4"/>
        <v>0</v>
      </c>
      <c r="AB18" s="6681"/>
      <c r="AC18" s="6681"/>
      <c r="AD18" s="6681"/>
      <c r="AE18" s="6681"/>
      <c r="AF18" s="6681"/>
      <c r="AG18" s="6681"/>
      <c r="AH18" s="6681"/>
      <c r="AI18" s="6682">
        <f t="shared" si="7"/>
        <v>0</v>
      </c>
      <c r="AJ18" s="6683">
        <f t="shared" si="8"/>
        <v>0</v>
      </c>
      <c r="AK18" s="253"/>
      <c r="AL18" s="195"/>
      <c r="AM18" s="605"/>
    </row>
    <row r="19" spans="1:39" ht="13.2">
      <c r="A19" s="164"/>
      <c r="B19" s="210"/>
      <c r="C19" s="6599" t="s">
        <v>3808</v>
      </c>
      <c r="D19" s="1738"/>
      <c r="E19" s="1738"/>
      <c r="F19" s="1740"/>
      <c r="G19" s="1725" t="b">
        <v>0</v>
      </c>
      <c r="H19" s="1725" t="s">
        <v>3751</v>
      </c>
      <c r="I19" s="1850" t="s">
        <v>3758</v>
      </c>
      <c r="J19" s="2068"/>
      <c r="K19" s="2067"/>
      <c r="L19" s="2068"/>
      <c r="M19" s="2067"/>
      <c r="N19" s="2067"/>
      <c r="O19" s="1412">
        <v>0</v>
      </c>
      <c r="P19" s="1724">
        <v>0</v>
      </c>
      <c r="Q19" s="1724">
        <v>0</v>
      </c>
      <c r="R19" s="1724">
        <f t="shared" si="5"/>
        <v>0</v>
      </c>
      <c r="S19" s="1724">
        <v>0</v>
      </c>
      <c r="T19" s="1724">
        <v>0</v>
      </c>
      <c r="U19" s="1724">
        <v>0</v>
      </c>
      <c r="V19" s="1830">
        <f t="shared" si="6"/>
        <v>0</v>
      </c>
      <c r="W19" s="121"/>
      <c r="X19" s="6581">
        <v>0</v>
      </c>
      <c r="Y19" s="1811">
        <v>0</v>
      </c>
      <c r="Z19" s="253"/>
      <c r="AA19" s="6680">
        <f t="shared" si="4"/>
        <v>0</v>
      </c>
      <c r="AB19" s="6681"/>
      <c r="AC19" s="6681"/>
      <c r="AD19" s="6681"/>
      <c r="AE19" s="6681"/>
      <c r="AF19" s="6681"/>
      <c r="AG19" s="6681"/>
      <c r="AH19" s="6681"/>
      <c r="AI19" s="6682">
        <f t="shared" si="7"/>
        <v>0</v>
      </c>
      <c r="AJ19" s="6683">
        <f t="shared" si="8"/>
        <v>0</v>
      </c>
      <c r="AK19" s="253"/>
      <c r="AL19" s="195"/>
      <c r="AM19" s="605"/>
    </row>
    <row r="20" spans="1:39" ht="13.2">
      <c r="A20" s="164"/>
      <c r="B20" s="210"/>
      <c r="C20" s="6599" t="s">
        <v>3809</v>
      </c>
      <c r="D20" s="1738"/>
      <c r="E20" s="1738"/>
      <c r="F20" s="1740"/>
      <c r="G20" s="1725" t="b">
        <v>0</v>
      </c>
      <c r="H20" s="1725" t="s">
        <v>3751</v>
      </c>
      <c r="I20" s="1850" t="s">
        <v>3758</v>
      </c>
      <c r="J20" s="2068"/>
      <c r="K20" s="2067"/>
      <c r="L20" s="2068"/>
      <c r="M20" s="2067"/>
      <c r="N20" s="2067"/>
      <c r="O20" s="1412">
        <v>0</v>
      </c>
      <c r="P20" s="1724">
        <v>0</v>
      </c>
      <c r="Q20" s="1724">
        <v>0</v>
      </c>
      <c r="R20" s="1724">
        <f t="shared" si="5"/>
        <v>0</v>
      </c>
      <c r="S20" s="1724">
        <v>0</v>
      </c>
      <c r="T20" s="1724">
        <v>0</v>
      </c>
      <c r="U20" s="1724">
        <v>0</v>
      </c>
      <c r="V20" s="1830">
        <f t="shared" si="6"/>
        <v>0</v>
      </c>
      <c r="W20" s="121"/>
      <c r="X20" s="6581">
        <v>0</v>
      </c>
      <c r="Y20" s="1811">
        <v>0</v>
      </c>
      <c r="Z20" s="253"/>
      <c r="AA20" s="6680">
        <f t="shared" si="4"/>
        <v>0</v>
      </c>
      <c r="AB20" s="6681"/>
      <c r="AC20" s="6681"/>
      <c r="AD20" s="6681"/>
      <c r="AE20" s="6681"/>
      <c r="AF20" s="6681"/>
      <c r="AG20" s="6681"/>
      <c r="AH20" s="6681"/>
      <c r="AI20" s="6682">
        <f t="shared" si="7"/>
        <v>0</v>
      </c>
      <c r="AJ20" s="6683">
        <f t="shared" si="8"/>
        <v>0</v>
      </c>
      <c r="AK20" s="253"/>
      <c r="AL20" s="195"/>
      <c r="AM20" s="605"/>
    </row>
    <row r="21" spans="1:39" ht="13.2">
      <c r="A21" s="164"/>
      <c r="B21" s="210"/>
      <c r="C21" s="6599" t="s">
        <v>3810</v>
      </c>
      <c r="D21" s="1738"/>
      <c r="E21" s="1738"/>
      <c r="F21" s="1740"/>
      <c r="G21" s="1725" t="b">
        <v>0</v>
      </c>
      <c r="H21" s="1725" t="s">
        <v>3751</v>
      </c>
      <c r="I21" s="1850" t="s">
        <v>3758</v>
      </c>
      <c r="J21" s="2068"/>
      <c r="K21" s="2067"/>
      <c r="L21" s="2068"/>
      <c r="M21" s="2067"/>
      <c r="N21" s="2067"/>
      <c r="O21" s="1412">
        <v>0</v>
      </c>
      <c r="P21" s="1724">
        <v>0</v>
      </c>
      <c r="Q21" s="1724">
        <v>0</v>
      </c>
      <c r="R21" s="1724">
        <f t="shared" si="5"/>
        <v>0</v>
      </c>
      <c r="S21" s="1724">
        <v>0</v>
      </c>
      <c r="T21" s="1724">
        <v>0</v>
      </c>
      <c r="U21" s="1724">
        <v>0</v>
      </c>
      <c r="V21" s="1830">
        <f t="shared" si="6"/>
        <v>0</v>
      </c>
      <c r="W21" s="121"/>
      <c r="X21" s="6581">
        <v>0</v>
      </c>
      <c r="Y21" s="1811">
        <v>0</v>
      </c>
      <c r="Z21" s="253"/>
      <c r="AA21" s="6680">
        <f t="shared" si="4"/>
        <v>0</v>
      </c>
      <c r="AB21" s="6681"/>
      <c r="AC21" s="6681"/>
      <c r="AD21" s="6681"/>
      <c r="AE21" s="6681"/>
      <c r="AF21" s="6681"/>
      <c r="AG21" s="6681"/>
      <c r="AH21" s="6681"/>
      <c r="AI21" s="6682">
        <f t="shared" si="7"/>
        <v>0</v>
      </c>
      <c r="AJ21" s="6683">
        <f t="shared" si="8"/>
        <v>0</v>
      </c>
      <c r="AK21" s="253"/>
      <c r="AL21" s="195"/>
      <c r="AM21" s="605"/>
    </row>
    <row r="22" spans="1:39" ht="13.2">
      <c r="A22" s="164"/>
      <c r="B22" s="210"/>
      <c r="C22" s="6599" t="s">
        <v>3811</v>
      </c>
      <c r="D22" s="1738"/>
      <c r="E22" s="1738"/>
      <c r="F22" s="1740"/>
      <c r="G22" s="1725" t="b">
        <v>0</v>
      </c>
      <c r="H22" s="1725" t="s">
        <v>3751</v>
      </c>
      <c r="I22" s="1850" t="s">
        <v>3758</v>
      </c>
      <c r="J22" s="2068"/>
      <c r="K22" s="2067"/>
      <c r="L22" s="2068"/>
      <c r="M22" s="2067"/>
      <c r="N22" s="2067"/>
      <c r="O22" s="1412">
        <v>0</v>
      </c>
      <c r="P22" s="1724">
        <v>0</v>
      </c>
      <c r="Q22" s="1724">
        <v>0</v>
      </c>
      <c r="R22" s="1724">
        <f t="shared" si="5"/>
        <v>0</v>
      </c>
      <c r="S22" s="1724">
        <v>0</v>
      </c>
      <c r="T22" s="1724">
        <v>0</v>
      </c>
      <c r="U22" s="1724">
        <v>0</v>
      </c>
      <c r="V22" s="1830">
        <f t="shared" si="6"/>
        <v>0</v>
      </c>
      <c r="W22" s="121"/>
      <c r="X22" s="6581">
        <v>0</v>
      </c>
      <c r="Y22" s="1811">
        <v>0</v>
      </c>
      <c r="Z22" s="253"/>
      <c r="AA22" s="6680">
        <f t="shared" si="4"/>
        <v>0</v>
      </c>
      <c r="AB22" s="6681"/>
      <c r="AC22" s="6681"/>
      <c r="AD22" s="6681"/>
      <c r="AE22" s="6681"/>
      <c r="AF22" s="6681"/>
      <c r="AG22" s="6681"/>
      <c r="AH22" s="6681"/>
      <c r="AI22" s="6682">
        <f t="shared" si="7"/>
        <v>0</v>
      </c>
      <c r="AJ22" s="6683">
        <f t="shared" si="8"/>
        <v>0</v>
      </c>
      <c r="AK22" s="253"/>
      <c r="AL22" s="195"/>
      <c r="AM22" s="605"/>
    </row>
    <row r="23" spans="1:39" ht="13.2">
      <c r="A23" s="164"/>
      <c r="B23" s="210"/>
      <c r="C23" s="6599" t="s">
        <v>3812</v>
      </c>
      <c r="D23" s="1738"/>
      <c r="E23" s="1738"/>
      <c r="F23" s="1740"/>
      <c r="G23" s="1725" t="b">
        <v>0</v>
      </c>
      <c r="H23" s="1725" t="s">
        <v>3751</v>
      </c>
      <c r="I23" s="1850" t="s">
        <v>3758</v>
      </c>
      <c r="J23" s="2068"/>
      <c r="K23" s="2067"/>
      <c r="L23" s="2068"/>
      <c r="M23" s="2067"/>
      <c r="N23" s="2067"/>
      <c r="O23" s="1412">
        <v>0</v>
      </c>
      <c r="P23" s="1724">
        <v>0</v>
      </c>
      <c r="Q23" s="1724">
        <v>0</v>
      </c>
      <c r="R23" s="1724">
        <f t="shared" si="5"/>
        <v>0</v>
      </c>
      <c r="S23" s="1724">
        <v>0</v>
      </c>
      <c r="T23" s="1724">
        <v>0</v>
      </c>
      <c r="U23" s="1724">
        <v>0</v>
      </c>
      <c r="V23" s="1830">
        <f t="shared" si="6"/>
        <v>0</v>
      </c>
      <c r="W23" s="121"/>
      <c r="X23" s="6581">
        <v>0</v>
      </c>
      <c r="Y23" s="1811">
        <v>0</v>
      </c>
      <c r="Z23" s="253"/>
      <c r="AA23" s="6680">
        <f t="shared" si="4"/>
        <v>0</v>
      </c>
      <c r="AB23" s="6681"/>
      <c r="AC23" s="6681"/>
      <c r="AD23" s="6681"/>
      <c r="AE23" s="6681"/>
      <c r="AF23" s="6681"/>
      <c r="AG23" s="6681"/>
      <c r="AH23" s="6681"/>
      <c r="AI23" s="6682">
        <f t="shared" si="7"/>
        <v>0</v>
      </c>
      <c r="AJ23" s="6683">
        <f t="shared" si="8"/>
        <v>0</v>
      </c>
      <c r="AK23" s="253"/>
      <c r="AL23" s="195"/>
      <c r="AM23" s="605"/>
    </row>
    <row r="24" spans="1:39" ht="13.2">
      <c r="A24" s="164"/>
      <c r="B24" s="210"/>
      <c r="C24" s="6599" t="s">
        <v>3917</v>
      </c>
      <c r="D24" s="1738"/>
      <c r="E24" s="1738"/>
      <c r="F24" s="1740"/>
      <c r="G24" s="1725" t="b">
        <v>0</v>
      </c>
      <c r="H24" s="1725" t="s">
        <v>3751</v>
      </c>
      <c r="I24" s="1725" t="s">
        <v>3758</v>
      </c>
      <c r="J24" s="2068"/>
      <c r="K24" s="2067"/>
      <c r="L24" s="2068"/>
      <c r="M24" s="2067"/>
      <c r="N24" s="2067"/>
      <c r="O24" s="1724">
        <v>0</v>
      </c>
      <c r="P24" s="1724">
        <v>0</v>
      </c>
      <c r="Q24" s="1724">
        <v>0</v>
      </c>
      <c r="R24" s="1724">
        <f t="shared" si="5"/>
        <v>0</v>
      </c>
      <c r="S24" s="1724">
        <v>0</v>
      </c>
      <c r="T24" s="1724">
        <v>0</v>
      </c>
      <c r="U24" s="1724">
        <v>0</v>
      </c>
      <c r="V24" s="1830">
        <f t="shared" si="6"/>
        <v>0</v>
      </c>
      <c r="W24" s="121"/>
      <c r="X24" s="6581">
        <v>0</v>
      </c>
      <c r="Y24" s="1811">
        <v>0</v>
      </c>
      <c r="Z24" s="253"/>
      <c r="AA24" s="6680">
        <f t="shared" si="4"/>
        <v>0</v>
      </c>
      <c r="AB24" s="6681"/>
      <c r="AC24" s="6681"/>
      <c r="AD24" s="6681"/>
      <c r="AE24" s="6681"/>
      <c r="AF24" s="6681"/>
      <c r="AG24" s="6681"/>
      <c r="AH24" s="6681"/>
      <c r="AI24" s="6682">
        <f t="shared" si="7"/>
        <v>0</v>
      </c>
      <c r="AJ24" s="6683">
        <f t="shared" si="8"/>
        <v>0</v>
      </c>
      <c r="AK24" s="253"/>
      <c r="AL24" s="195"/>
      <c r="AM24" s="605"/>
    </row>
    <row r="25" spans="1:39" ht="13.2">
      <c r="A25" s="164"/>
      <c r="B25" s="210"/>
      <c r="C25" s="6599"/>
      <c r="D25" s="1738"/>
      <c r="E25" s="1738"/>
      <c r="F25" s="1740"/>
      <c r="G25" s="1725"/>
      <c r="H25" s="1725"/>
      <c r="I25" s="1725"/>
      <c r="J25" s="2067"/>
      <c r="K25" s="2067"/>
      <c r="L25" s="2067"/>
      <c r="M25" s="2067"/>
      <c r="N25" s="2067"/>
      <c r="O25" s="1724"/>
      <c r="P25" s="1724"/>
      <c r="Q25" s="1724"/>
      <c r="R25" s="1724"/>
      <c r="S25" s="1724"/>
      <c r="T25" s="1724"/>
      <c r="U25" s="1724"/>
      <c r="V25" s="1836"/>
      <c r="W25" s="121"/>
      <c r="X25" s="6581"/>
      <c r="Y25" s="1811"/>
      <c r="Z25" s="253"/>
      <c r="AA25" s="6680">
        <f t="shared" si="4"/>
        <v>0</v>
      </c>
      <c r="AB25" s="6681"/>
      <c r="AC25" s="6681"/>
      <c r="AD25" s="6681"/>
      <c r="AE25" s="6681"/>
      <c r="AF25" s="6681"/>
      <c r="AG25" s="6681"/>
      <c r="AH25" s="6681"/>
      <c r="AI25" s="6682">
        <f t="shared" si="7"/>
        <v>0</v>
      </c>
      <c r="AJ25" s="6683">
        <f t="shared" si="8"/>
        <v>0</v>
      </c>
      <c r="AK25" s="253"/>
      <c r="AL25" s="195"/>
      <c r="AM25" s="605"/>
    </row>
    <row r="26" spans="1:39" ht="13.2">
      <c r="A26" s="164"/>
      <c r="B26" s="210"/>
      <c r="C26" s="6599" t="s">
        <v>3813</v>
      </c>
      <c r="D26" s="1738"/>
      <c r="E26" s="1738"/>
      <c r="F26" s="1740"/>
      <c r="G26" s="1725" t="b">
        <v>1</v>
      </c>
      <c r="H26" s="1725" t="s">
        <v>3751</v>
      </c>
      <c r="I26" s="1725" t="s">
        <v>3758</v>
      </c>
      <c r="J26" s="2067"/>
      <c r="K26" s="2067"/>
      <c r="L26" s="2067"/>
      <c r="M26" s="2067"/>
      <c r="N26" s="2067"/>
      <c r="O26" s="1724">
        <v>0</v>
      </c>
      <c r="P26" s="1724">
        <v>0</v>
      </c>
      <c r="Q26" s="1724">
        <v>0</v>
      </c>
      <c r="R26" s="1724">
        <v>0</v>
      </c>
      <c r="S26" s="1724">
        <v>0</v>
      </c>
      <c r="T26" s="1724">
        <v>0</v>
      </c>
      <c r="U26" s="1724">
        <v>0</v>
      </c>
      <c r="V26" s="1830">
        <f>S26+T26-U26</f>
        <v>0</v>
      </c>
      <c r="W26" s="121"/>
      <c r="X26" s="6581">
        <v>0</v>
      </c>
      <c r="Y26" s="1811">
        <v>0</v>
      </c>
      <c r="Z26" s="253"/>
      <c r="AA26" s="6680">
        <f t="shared" si="4"/>
        <v>0</v>
      </c>
      <c r="AB26" s="6681"/>
      <c r="AC26" s="6681"/>
      <c r="AD26" s="6681"/>
      <c r="AE26" s="6681"/>
      <c r="AF26" s="6681"/>
      <c r="AG26" s="6681"/>
      <c r="AH26" s="6681"/>
      <c r="AI26" s="6682">
        <f t="shared" si="7"/>
        <v>0</v>
      </c>
      <c r="AJ26" s="6683">
        <f t="shared" si="8"/>
        <v>0</v>
      </c>
      <c r="AK26" s="253"/>
      <c r="AL26" s="195"/>
      <c r="AM26" s="605"/>
    </row>
    <row r="27" spans="1:39" ht="13.2">
      <c r="A27" s="164"/>
      <c r="B27" s="210"/>
      <c r="C27" s="6599" t="s">
        <v>3814</v>
      </c>
      <c r="D27" s="1738"/>
      <c r="E27" s="1738"/>
      <c r="F27" s="1740"/>
      <c r="G27" s="1725" t="b">
        <v>0</v>
      </c>
      <c r="H27" s="1725" t="s">
        <v>3751</v>
      </c>
      <c r="I27" s="1725" t="s">
        <v>3758</v>
      </c>
      <c r="J27" s="2067"/>
      <c r="K27" s="2067"/>
      <c r="L27" s="2067"/>
      <c r="M27" s="2067"/>
      <c r="N27" s="2067"/>
      <c r="O27" s="1724">
        <v>0</v>
      </c>
      <c r="P27" s="1724">
        <v>0</v>
      </c>
      <c r="Q27" s="1724">
        <v>0</v>
      </c>
      <c r="R27" s="1724">
        <f>P27+Q27</f>
        <v>0</v>
      </c>
      <c r="S27" s="1724">
        <v>0</v>
      </c>
      <c r="T27" s="1724">
        <v>0</v>
      </c>
      <c r="U27" s="1724">
        <v>0</v>
      </c>
      <c r="V27" s="1830">
        <f>S27+T27-U27</f>
        <v>0</v>
      </c>
      <c r="W27" s="121"/>
      <c r="X27" s="6581">
        <v>0</v>
      </c>
      <c r="Y27" s="1811">
        <v>0</v>
      </c>
      <c r="Z27" s="253"/>
      <c r="AA27" s="6680">
        <f t="shared" si="4"/>
        <v>0</v>
      </c>
      <c r="AB27" s="6681"/>
      <c r="AC27" s="6681"/>
      <c r="AD27" s="6681"/>
      <c r="AE27" s="6681"/>
      <c r="AF27" s="6681"/>
      <c r="AG27" s="6681"/>
      <c r="AH27" s="6681"/>
      <c r="AI27" s="6682">
        <f t="shared" si="7"/>
        <v>0</v>
      </c>
      <c r="AJ27" s="6683">
        <f t="shared" si="8"/>
        <v>0</v>
      </c>
      <c r="AK27" s="253"/>
      <c r="AL27" s="195"/>
      <c r="AM27" s="605"/>
    </row>
    <row r="28" spans="1:39" ht="13.2">
      <c r="A28" s="164"/>
      <c r="B28" s="210"/>
      <c r="C28" s="6599" t="s">
        <v>3815</v>
      </c>
      <c r="D28" s="1738"/>
      <c r="E28" s="1738"/>
      <c r="F28" s="1740"/>
      <c r="G28" s="1725" t="b">
        <v>0</v>
      </c>
      <c r="H28" s="1725" t="s">
        <v>3751</v>
      </c>
      <c r="I28" s="1725" t="s">
        <v>3758</v>
      </c>
      <c r="J28" s="2067"/>
      <c r="K28" s="2067"/>
      <c r="L28" s="2067"/>
      <c r="M28" s="2067"/>
      <c r="N28" s="2067"/>
      <c r="O28" s="1724">
        <v>0</v>
      </c>
      <c r="P28" s="1724">
        <v>0</v>
      </c>
      <c r="Q28" s="1724">
        <v>0</v>
      </c>
      <c r="R28" s="1724">
        <f t="shared" ref="R28:R36" si="9">P28+Q28</f>
        <v>0</v>
      </c>
      <c r="S28" s="1724">
        <v>0</v>
      </c>
      <c r="T28" s="1724">
        <v>0</v>
      </c>
      <c r="U28" s="1724">
        <v>0</v>
      </c>
      <c r="V28" s="1830">
        <f t="shared" ref="V28:V36" si="10">S28+T28-U28</f>
        <v>0</v>
      </c>
      <c r="W28" s="121"/>
      <c r="X28" s="6581">
        <v>0</v>
      </c>
      <c r="Y28" s="1811">
        <v>0</v>
      </c>
      <c r="Z28" s="253"/>
      <c r="AA28" s="6680">
        <f t="shared" si="4"/>
        <v>0</v>
      </c>
      <c r="AB28" s="6681"/>
      <c r="AC28" s="6681"/>
      <c r="AD28" s="6681"/>
      <c r="AE28" s="6681"/>
      <c r="AF28" s="6681"/>
      <c r="AG28" s="6681"/>
      <c r="AH28" s="6681"/>
      <c r="AI28" s="6682">
        <f t="shared" si="7"/>
        <v>0</v>
      </c>
      <c r="AJ28" s="6683">
        <f t="shared" si="8"/>
        <v>0</v>
      </c>
      <c r="AK28" s="253"/>
      <c r="AL28" s="195"/>
      <c r="AM28" s="605"/>
    </row>
    <row r="29" spans="1:39" ht="13.2">
      <c r="A29" s="164"/>
      <c r="B29" s="210"/>
      <c r="C29" s="6599" t="s">
        <v>3816</v>
      </c>
      <c r="D29" s="1738"/>
      <c r="E29" s="1738"/>
      <c r="F29" s="1740"/>
      <c r="G29" s="1725" t="b">
        <v>0</v>
      </c>
      <c r="H29" s="1725" t="s">
        <v>3751</v>
      </c>
      <c r="I29" s="1725" t="s">
        <v>3758</v>
      </c>
      <c r="J29" s="2067"/>
      <c r="K29" s="2067"/>
      <c r="L29" s="2067"/>
      <c r="M29" s="2067"/>
      <c r="N29" s="2067"/>
      <c r="O29" s="1724">
        <v>0</v>
      </c>
      <c r="P29" s="1724">
        <v>0</v>
      </c>
      <c r="Q29" s="1724">
        <v>0</v>
      </c>
      <c r="R29" s="1724">
        <f t="shared" si="9"/>
        <v>0</v>
      </c>
      <c r="S29" s="1724">
        <v>0</v>
      </c>
      <c r="T29" s="1724">
        <v>0</v>
      </c>
      <c r="U29" s="1724">
        <v>0</v>
      </c>
      <c r="V29" s="1830">
        <f t="shared" si="10"/>
        <v>0</v>
      </c>
      <c r="W29" s="121"/>
      <c r="X29" s="6581">
        <v>0</v>
      </c>
      <c r="Y29" s="1811">
        <v>0</v>
      </c>
      <c r="Z29" s="253"/>
      <c r="AA29" s="6680">
        <f t="shared" si="4"/>
        <v>0</v>
      </c>
      <c r="AB29" s="6681"/>
      <c r="AC29" s="6681"/>
      <c r="AD29" s="6681"/>
      <c r="AE29" s="6681"/>
      <c r="AF29" s="6681"/>
      <c r="AG29" s="6681"/>
      <c r="AH29" s="6681"/>
      <c r="AI29" s="6682">
        <f t="shared" si="7"/>
        <v>0</v>
      </c>
      <c r="AJ29" s="6683">
        <f t="shared" si="8"/>
        <v>0</v>
      </c>
      <c r="AK29" s="253"/>
      <c r="AL29" s="195"/>
      <c r="AM29" s="605"/>
    </row>
    <row r="30" spans="1:39" ht="13.2">
      <c r="A30" s="164"/>
      <c r="B30" s="210"/>
      <c r="C30" s="6599" t="s">
        <v>3817</v>
      </c>
      <c r="D30" s="1738"/>
      <c r="E30" s="1738"/>
      <c r="F30" s="1740"/>
      <c r="G30" s="1725" t="b">
        <v>0</v>
      </c>
      <c r="H30" s="1725" t="s">
        <v>3751</v>
      </c>
      <c r="I30" s="1725" t="s">
        <v>3758</v>
      </c>
      <c r="J30" s="2067"/>
      <c r="K30" s="2067"/>
      <c r="L30" s="2067"/>
      <c r="M30" s="2067"/>
      <c r="N30" s="2067"/>
      <c r="O30" s="1724">
        <v>0</v>
      </c>
      <c r="P30" s="1724">
        <v>0</v>
      </c>
      <c r="Q30" s="1724">
        <v>0</v>
      </c>
      <c r="R30" s="1724">
        <f t="shared" si="9"/>
        <v>0</v>
      </c>
      <c r="S30" s="1724">
        <v>0</v>
      </c>
      <c r="T30" s="1724">
        <v>0</v>
      </c>
      <c r="U30" s="1724">
        <v>0</v>
      </c>
      <c r="V30" s="1830">
        <f t="shared" si="10"/>
        <v>0</v>
      </c>
      <c r="W30" s="121"/>
      <c r="X30" s="6581">
        <v>0</v>
      </c>
      <c r="Y30" s="1811">
        <v>0</v>
      </c>
      <c r="Z30" s="253"/>
      <c r="AA30" s="6680">
        <f t="shared" si="4"/>
        <v>0</v>
      </c>
      <c r="AB30" s="6681"/>
      <c r="AC30" s="6681"/>
      <c r="AD30" s="6681"/>
      <c r="AE30" s="6681"/>
      <c r="AF30" s="6681"/>
      <c r="AG30" s="6681"/>
      <c r="AH30" s="6681"/>
      <c r="AI30" s="6682">
        <f t="shared" si="7"/>
        <v>0</v>
      </c>
      <c r="AJ30" s="6683">
        <f t="shared" si="8"/>
        <v>0</v>
      </c>
      <c r="AK30" s="253"/>
      <c r="AL30" s="195"/>
      <c r="AM30" s="605"/>
    </row>
    <row r="31" spans="1:39" ht="13.2">
      <c r="A31" s="164"/>
      <c r="B31" s="210"/>
      <c r="C31" s="6599" t="s">
        <v>3818</v>
      </c>
      <c r="D31" s="1738"/>
      <c r="E31" s="1738"/>
      <c r="F31" s="1740"/>
      <c r="G31" s="1725" t="b">
        <v>0</v>
      </c>
      <c r="H31" s="1725" t="s">
        <v>3751</v>
      </c>
      <c r="I31" s="1725" t="s">
        <v>3758</v>
      </c>
      <c r="J31" s="2067"/>
      <c r="K31" s="2067"/>
      <c r="L31" s="2067"/>
      <c r="M31" s="2067"/>
      <c r="N31" s="2067"/>
      <c r="O31" s="1724">
        <v>0</v>
      </c>
      <c r="P31" s="1724">
        <v>0</v>
      </c>
      <c r="Q31" s="1724">
        <v>0</v>
      </c>
      <c r="R31" s="1724">
        <f t="shared" si="9"/>
        <v>0</v>
      </c>
      <c r="S31" s="1724">
        <v>0</v>
      </c>
      <c r="T31" s="1724">
        <v>0</v>
      </c>
      <c r="U31" s="1724">
        <v>0</v>
      </c>
      <c r="V31" s="1830">
        <f t="shared" si="10"/>
        <v>0</v>
      </c>
      <c r="W31" s="121"/>
      <c r="X31" s="6581">
        <v>0</v>
      </c>
      <c r="Y31" s="1811">
        <v>0</v>
      </c>
      <c r="Z31" s="253"/>
      <c r="AA31" s="6680">
        <f t="shared" si="4"/>
        <v>0</v>
      </c>
      <c r="AB31" s="6681"/>
      <c r="AC31" s="6681"/>
      <c r="AD31" s="6681"/>
      <c r="AE31" s="6681"/>
      <c r="AF31" s="6681"/>
      <c r="AG31" s="6681"/>
      <c r="AH31" s="6681"/>
      <c r="AI31" s="6682">
        <f t="shared" si="7"/>
        <v>0</v>
      </c>
      <c r="AJ31" s="6683">
        <f t="shared" si="8"/>
        <v>0</v>
      </c>
      <c r="AK31" s="253"/>
      <c r="AL31" s="195"/>
      <c r="AM31" s="605"/>
    </row>
    <row r="32" spans="1:39" ht="13.2">
      <c r="A32" s="164"/>
      <c r="B32" s="210"/>
      <c r="C32" s="6599" t="s">
        <v>3819</v>
      </c>
      <c r="D32" s="1738"/>
      <c r="E32" s="1738"/>
      <c r="F32" s="1740"/>
      <c r="G32" s="1725" t="b">
        <v>0</v>
      </c>
      <c r="H32" s="1725" t="s">
        <v>3751</v>
      </c>
      <c r="I32" s="1725" t="s">
        <v>3758</v>
      </c>
      <c r="J32" s="2067"/>
      <c r="K32" s="2067"/>
      <c r="L32" s="2067"/>
      <c r="M32" s="2067"/>
      <c r="N32" s="2067"/>
      <c r="O32" s="1724">
        <v>0</v>
      </c>
      <c r="P32" s="1724">
        <v>0</v>
      </c>
      <c r="Q32" s="1724">
        <v>0</v>
      </c>
      <c r="R32" s="1724">
        <f t="shared" si="9"/>
        <v>0</v>
      </c>
      <c r="S32" s="1724">
        <v>0</v>
      </c>
      <c r="T32" s="1724">
        <v>0</v>
      </c>
      <c r="U32" s="1724">
        <v>0</v>
      </c>
      <c r="V32" s="1830">
        <f t="shared" si="10"/>
        <v>0</v>
      </c>
      <c r="W32" s="121"/>
      <c r="X32" s="6581">
        <v>0</v>
      </c>
      <c r="Y32" s="1811">
        <v>0</v>
      </c>
      <c r="Z32" s="253"/>
      <c r="AA32" s="6680">
        <f t="shared" si="4"/>
        <v>0</v>
      </c>
      <c r="AB32" s="6681"/>
      <c r="AC32" s="6681"/>
      <c r="AD32" s="6681"/>
      <c r="AE32" s="6681"/>
      <c r="AF32" s="6681"/>
      <c r="AG32" s="6681"/>
      <c r="AH32" s="6681"/>
      <c r="AI32" s="6682">
        <f t="shared" si="7"/>
        <v>0</v>
      </c>
      <c r="AJ32" s="6683">
        <f t="shared" si="8"/>
        <v>0</v>
      </c>
      <c r="AK32" s="253"/>
      <c r="AL32" s="195"/>
      <c r="AM32" s="605"/>
    </row>
    <row r="33" spans="1:39" ht="13.2">
      <c r="A33" s="164"/>
      <c r="B33" s="210"/>
      <c r="C33" s="6599" t="s">
        <v>3820</v>
      </c>
      <c r="D33" s="1738"/>
      <c r="E33" s="1738"/>
      <c r="F33" s="1740"/>
      <c r="G33" s="1725" t="b">
        <v>0</v>
      </c>
      <c r="H33" s="1725" t="s">
        <v>3751</v>
      </c>
      <c r="I33" s="1725" t="s">
        <v>3758</v>
      </c>
      <c r="J33" s="2067"/>
      <c r="K33" s="2067"/>
      <c r="L33" s="2067"/>
      <c r="M33" s="2067"/>
      <c r="N33" s="2067"/>
      <c r="O33" s="1724">
        <v>0</v>
      </c>
      <c r="P33" s="1724">
        <v>0</v>
      </c>
      <c r="Q33" s="1724">
        <v>0</v>
      </c>
      <c r="R33" s="1724">
        <f t="shared" si="9"/>
        <v>0</v>
      </c>
      <c r="S33" s="1724">
        <v>0</v>
      </c>
      <c r="T33" s="1724">
        <v>0</v>
      </c>
      <c r="U33" s="1724">
        <v>0</v>
      </c>
      <c r="V33" s="1830">
        <f t="shared" si="10"/>
        <v>0</v>
      </c>
      <c r="W33" s="121"/>
      <c r="X33" s="6581">
        <v>0</v>
      </c>
      <c r="Y33" s="1811">
        <v>0</v>
      </c>
      <c r="Z33" s="253"/>
      <c r="AA33" s="6680">
        <f t="shared" si="4"/>
        <v>0</v>
      </c>
      <c r="AB33" s="6681"/>
      <c r="AC33" s="6681"/>
      <c r="AD33" s="6681"/>
      <c r="AE33" s="6681"/>
      <c r="AF33" s="6681"/>
      <c r="AG33" s="6681"/>
      <c r="AH33" s="6681"/>
      <c r="AI33" s="6682">
        <f t="shared" si="7"/>
        <v>0</v>
      </c>
      <c r="AJ33" s="6683">
        <f t="shared" si="8"/>
        <v>0</v>
      </c>
      <c r="AK33" s="253"/>
      <c r="AL33" s="195"/>
      <c r="AM33" s="605"/>
    </row>
    <row r="34" spans="1:39" ht="13.2">
      <c r="A34" s="164"/>
      <c r="B34" s="210"/>
      <c r="C34" s="6599" t="s">
        <v>3821</v>
      </c>
      <c r="D34" s="1738"/>
      <c r="E34" s="1738"/>
      <c r="F34" s="1740"/>
      <c r="G34" s="1725" t="b">
        <v>0</v>
      </c>
      <c r="H34" s="1725" t="s">
        <v>3751</v>
      </c>
      <c r="I34" s="1725" t="s">
        <v>3758</v>
      </c>
      <c r="J34" s="2067"/>
      <c r="K34" s="2067"/>
      <c r="L34" s="2067"/>
      <c r="M34" s="2067"/>
      <c r="N34" s="2067"/>
      <c r="O34" s="1724">
        <v>0</v>
      </c>
      <c r="P34" s="1724">
        <v>0</v>
      </c>
      <c r="Q34" s="1724">
        <v>0</v>
      </c>
      <c r="R34" s="1724">
        <f t="shared" si="9"/>
        <v>0</v>
      </c>
      <c r="S34" s="1724">
        <v>0</v>
      </c>
      <c r="T34" s="1724">
        <v>0</v>
      </c>
      <c r="U34" s="1724">
        <v>0</v>
      </c>
      <c r="V34" s="1830">
        <f t="shared" si="10"/>
        <v>0</v>
      </c>
      <c r="W34" s="121"/>
      <c r="X34" s="6581">
        <v>0</v>
      </c>
      <c r="Y34" s="1811">
        <v>0</v>
      </c>
      <c r="Z34" s="253"/>
      <c r="AA34" s="6680">
        <f t="shared" si="4"/>
        <v>0</v>
      </c>
      <c r="AB34" s="6681"/>
      <c r="AC34" s="6681"/>
      <c r="AD34" s="6681"/>
      <c r="AE34" s="6681"/>
      <c r="AF34" s="6681"/>
      <c r="AG34" s="6681"/>
      <c r="AH34" s="6681"/>
      <c r="AI34" s="6682">
        <f t="shared" si="7"/>
        <v>0</v>
      </c>
      <c r="AJ34" s="6683">
        <f t="shared" si="8"/>
        <v>0</v>
      </c>
      <c r="AK34" s="253"/>
      <c r="AL34" s="195"/>
      <c r="AM34" s="605"/>
    </row>
    <row r="35" spans="1:39" ht="13.2">
      <c r="A35" s="164"/>
      <c r="B35" s="210"/>
      <c r="C35" s="6599" t="s">
        <v>3822</v>
      </c>
      <c r="D35" s="1738"/>
      <c r="E35" s="1738"/>
      <c r="F35" s="1740"/>
      <c r="G35" s="1725" t="b">
        <v>0</v>
      </c>
      <c r="H35" s="1725" t="s">
        <v>3751</v>
      </c>
      <c r="I35" s="1725" t="s">
        <v>3758</v>
      </c>
      <c r="J35" s="2067"/>
      <c r="K35" s="2067"/>
      <c r="L35" s="2067"/>
      <c r="M35" s="2067"/>
      <c r="N35" s="2067"/>
      <c r="O35" s="1724">
        <v>0</v>
      </c>
      <c r="P35" s="1724">
        <v>0</v>
      </c>
      <c r="Q35" s="1724">
        <v>0</v>
      </c>
      <c r="R35" s="1724">
        <f t="shared" si="9"/>
        <v>0</v>
      </c>
      <c r="S35" s="1724">
        <v>0</v>
      </c>
      <c r="T35" s="1724">
        <v>0</v>
      </c>
      <c r="U35" s="1724">
        <v>0</v>
      </c>
      <c r="V35" s="1830">
        <f t="shared" si="10"/>
        <v>0</v>
      </c>
      <c r="W35" s="121"/>
      <c r="X35" s="6581">
        <v>0</v>
      </c>
      <c r="Y35" s="1811">
        <v>0</v>
      </c>
      <c r="Z35" s="253"/>
      <c r="AA35" s="6680">
        <f t="shared" si="4"/>
        <v>0</v>
      </c>
      <c r="AB35" s="6681"/>
      <c r="AC35" s="6681"/>
      <c r="AD35" s="6681"/>
      <c r="AE35" s="6681"/>
      <c r="AF35" s="6681"/>
      <c r="AG35" s="6681"/>
      <c r="AH35" s="6681"/>
      <c r="AI35" s="6682">
        <f t="shared" si="7"/>
        <v>0</v>
      </c>
      <c r="AJ35" s="6683">
        <f t="shared" si="8"/>
        <v>0</v>
      </c>
      <c r="AK35" s="253"/>
      <c r="AL35" s="195"/>
      <c r="AM35" s="605"/>
    </row>
    <row r="36" spans="1:39" ht="13.2">
      <c r="A36" s="164"/>
      <c r="B36" s="210"/>
      <c r="C36" s="6599" t="s">
        <v>3823</v>
      </c>
      <c r="D36" s="1738"/>
      <c r="E36" s="1738"/>
      <c r="F36" s="1740"/>
      <c r="G36" s="1725" t="b">
        <v>0</v>
      </c>
      <c r="H36" s="1725" t="s">
        <v>3751</v>
      </c>
      <c r="I36" s="1725" t="s">
        <v>3758</v>
      </c>
      <c r="J36" s="2067"/>
      <c r="K36" s="2067"/>
      <c r="L36" s="2067"/>
      <c r="M36" s="2067"/>
      <c r="N36" s="2067"/>
      <c r="O36" s="1724">
        <v>0</v>
      </c>
      <c r="P36" s="1724">
        <v>0</v>
      </c>
      <c r="Q36" s="1724">
        <v>0</v>
      </c>
      <c r="R36" s="1724">
        <f t="shared" si="9"/>
        <v>0</v>
      </c>
      <c r="S36" s="1724">
        <v>0</v>
      </c>
      <c r="T36" s="1724">
        <v>0</v>
      </c>
      <c r="U36" s="1724">
        <v>0</v>
      </c>
      <c r="V36" s="1830">
        <f t="shared" si="10"/>
        <v>0</v>
      </c>
      <c r="W36" s="121"/>
      <c r="X36" s="6581">
        <v>0</v>
      </c>
      <c r="Y36" s="1811">
        <v>0</v>
      </c>
      <c r="Z36" s="253"/>
      <c r="AA36" s="6680">
        <f t="shared" si="4"/>
        <v>0</v>
      </c>
      <c r="AB36" s="6681"/>
      <c r="AC36" s="6681"/>
      <c r="AD36" s="6681"/>
      <c r="AE36" s="6681"/>
      <c r="AF36" s="6681"/>
      <c r="AG36" s="6681"/>
      <c r="AH36" s="6681"/>
      <c r="AI36" s="6682">
        <f t="shared" si="7"/>
        <v>0</v>
      </c>
      <c r="AJ36" s="6683">
        <f t="shared" si="8"/>
        <v>0</v>
      </c>
      <c r="AK36" s="253"/>
      <c r="AL36" s="195"/>
      <c r="AM36" s="605"/>
    </row>
    <row r="37" spans="1:39" ht="13.2">
      <c r="A37" s="164"/>
      <c r="B37" s="210"/>
      <c r="C37" s="6599"/>
      <c r="D37" s="1738"/>
      <c r="E37" s="1738"/>
      <c r="F37" s="1740"/>
      <c r="G37" s="708"/>
      <c r="H37" s="1725"/>
      <c r="I37" s="1725"/>
      <c r="J37" s="2067"/>
      <c r="K37" s="2067"/>
      <c r="L37" s="2067"/>
      <c r="M37" s="2067"/>
      <c r="N37" s="2067"/>
      <c r="O37" s="1724"/>
      <c r="P37" s="1724"/>
      <c r="Q37" s="1724"/>
      <c r="R37" s="1724"/>
      <c r="S37" s="1724"/>
      <c r="T37" s="1724"/>
      <c r="U37" s="1724"/>
      <c r="V37" s="1836"/>
      <c r="W37" s="121"/>
      <c r="X37" s="6581"/>
      <c r="Y37" s="1811"/>
      <c r="Z37" s="253"/>
      <c r="AA37" s="6680">
        <f t="shared" si="4"/>
        <v>0</v>
      </c>
      <c r="AB37" s="6681"/>
      <c r="AC37" s="6681"/>
      <c r="AD37" s="6681"/>
      <c r="AE37" s="6681"/>
      <c r="AF37" s="6681"/>
      <c r="AG37" s="6681"/>
      <c r="AH37" s="6681"/>
      <c r="AI37" s="6682">
        <f t="shared" si="7"/>
        <v>0</v>
      </c>
      <c r="AJ37" s="6683">
        <f t="shared" si="8"/>
        <v>0</v>
      </c>
      <c r="AK37" s="253"/>
      <c r="AL37" s="195"/>
      <c r="AM37" s="605"/>
    </row>
    <row r="38" spans="1:39" ht="13.2">
      <c r="A38" s="164"/>
      <c r="B38" s="210"/>
      <c r="C38" s="5699" t="s">
        <v>3835</v>
      </c>
      <c r="D38" s="1738"/>
      <c r="E38" s="1738"/>
      <c r="F38" s="1740"/>
      <c r="G38" s="1725" t="b">
        <v>0</v>
      </c>
      <c r="H38" s="1725" t="s">
        <v>3751</v>
      </c>
      <c r="I38" s="1725" t="s">
        <v>3758</v>
      </c>
      <c r="J38" s="2067"/>
      <c r="K38" s="2067"/>
      <c r="L38" s="2067"/>
      <c r="M38" s="2067"/>
      <c r="N38" s="2067"/>
      <c r="O38" s="1724">
        <v>0</v>
      </c>
      <c r="P38" s="1724">
        <v>0</v>
      </c>
      <c r="Q38" s="1724">
        <v>0</v>
      </c>
      <c r="R38" s="1724">
        <v>0</v>
      </c>
      <c r="S38" s="1724">
        <v>0</v>
      </c>
      <c r="T38" s="1724">
        <v>0</v>
      </c>
      <c r="U38" s="1724">
        <v>0</v>
      </c>
      <c r="V38" s="1830">
        <f>S38+T38-U38</f>
        <v>0</v>
      </c>
      <c r="W38" s="121"/>
      <c r="X38" s="6581">
        <v>0</v>
      </c>
      <c r="Y38" s="1811">
        <v>0</v>
      </c>
      <c r="Z38" s="253"/>
      <c r="AA38" s="6680">
        <f t="shared" si="4"/>
        <v>0</v>
      </c>
      <c r="AB38" s="6681"/>
      <c r="AC38" s="6681"/>
      <c r="AD38" s="6681"/>
      <c r="AE38" s="6681"/>
      <c r="AF38" s="6681"/>
      <c r="AG38" s="6681"/>
      <c r="AH38" s="6681"/>
      <c r="AI38" s="6682">
        <f t="shared" si="7"/>
        <v>0</v>
      </c>
      <c r="AJ38" s="6683">
        <f t="shared" si="8"/>
        <v>0</v>
      </c>
      <c r="AK38" s="253"/>
      <c r="AL38" s="195"/>
      <c r="AM38" s="605"/>
    </row>
    <row r="39" spans="1:39" ht="13.2">
      <c r="A39" s="164"/>
      <c r="B39" s="210"/>
      <c r="C39" s="6599" t="s">
        <v>3802</v>
      </c>
      <c r="D39" s="1738"/>
      <c r="E39" s="1738"/>
      <c r="F39" s="1740"/>
      <c r="G39" s="1725" t="b">
        <v>1</v>
      </c>
      <c r="H39" s="1725" t="s">
        <v>3751</v>
      </c>
      <c r="I39" s="1725" t="s">
        <v>3758</v>
      </c>
      <c r="J39" s="2067"/>
      <c r="K39" s="2067"/>
      <c r="L39" s="2067"/>
      <c r="M39" s="2067"/>
      <c r="N39" s="2067"/>
      <c r="O39" s="1724">
        <v>0</v>
      </c>
      <c r="P39" s="1724">
        <v>0</v>
      </c>
      <c r="Q39" s="1724">
        <v>0</v>
      </c>
      <c r="R39" s="1724">
        <f>P39+Q39</f>
        <v>0</v>
      </c>
      <c r="S39" s="1724">
        <v>0</v>
      </c>
      <c r="T39" s="1724">
        <v>0</v>
      </c>
      <c r="U39" s="1724">
        <v>0</v>
      </c>
      <c r="V39" s="1830">
        <f>S39+T39-U39</f>
        <v>0</v>
      </c>
      <c r="W39" s="121"/>
      <c r="X39" s="6581">
        <v>0</v>
      </c>
      <c r="Y39" s="1811">
        <v>0</v>
      </c>
      <c r="Z39" s="253"/>
      <c r="AA39" s="6680">
        <f t="shared" si="4"/>
        <v>0</v>
      </c>
      <c r="AB39" s="6681"/>
      <c r="AC39" s="6681"/>
      <c r="AD39" s="6681"/>
      <c r="AE39" s="6681"/>
      <c r="AF39" s="6681"/>
      <c r="AG39" s="6681"/>
      <c r="AH39" s="6681"/>
      <c r="AI39" s="6682">
        <f t="shared" si="7"/>
        <v>0</v>
      </c>
      <c r="AJ39" s="6683">
        <f t="shared" si="8"/>
        <v>0</v>
      </c>
      <c r="AK39" s="253"/>
      <c r="AL39" s="195"/>
      <c r="AM39" s="605"/>
    </row>
    <row r="40" spans="1:39" ht="13.2">
      <c r="A40" s="164"/>
      <c r="B40" s="210"/>
      <c r="C40" s="6599" t="s">
        <v>3803</v>
      </c>
      <c r="D40" s="1738"/>
      <c r="E40" s="1738"/>
      <c r="F40" s="1740"/>
      <c r="G40" s="1725" t="b">
        <v>1</v>
      </c>
      <c r="H40" s="1725" t="s">
        <v>3751</v>
      </c>
      <c r="I40" s="1725" t="s">
        <v>3758</v>
      </c>
      <c r="J40" s="2067"/>
      <c r="K40" s="2067"/>
      <c r="L40" s="2067"/>
      <c r="M40" s="2067"/>
      <c r="N40" s="2067"/>
      <c r="O40" s="1724">
        <v>0</v>
      </c>
      <c r="P40" s="1724">
        <v>0</v>
      </c>
      <c r="Q40" s="1724">
        <v>0</v>
      </c>
      <c r="R40" s="1724">
        <f t="shared" ref="R40:R48" si="11">P40+Q40</f>
        <v>0</v>
      </c>
      <c r="S40" s="1724">
        <v>0</v>
      </c>
      <c r="T40" s="1724">
        <v>0</v>
      </c>
      <c r="U40" s="1724">
        <v>0</v>
      </c>
      <c r="V40" s="1830">
        <f t="shared" ref="V40:V48" si="12">S40+T40-U40</f>
        <v>0</v>
      </c>
      <c r="W40" s="121"/>
      <c r="X40" s="6581">
        <v>0</v>
      </c>
      <c r="Y40" s="1811">
        <v>0</v>
      </c>
      <c r="Z40" s="253"/>
      <c r="AA40" s="6680">
        <f t="shared" si="4"/>
        <v>0</v>
      </c>
      <c r="AB40" s="6681"/>
      <c r="AC40" s="6681"/>
      <c r="AD40" s="6681"/>
      <c r="AE40" s="6681"/>
      <c r="AF40" s="6681"/>
      <c r="AG40" s="6681"/>
      <c r="AH40" s="6681"/>
      <c r="AI40" s="6682">
        <f t="shared" si="7"/>
        <v>0</v>
      </c>
      <c r="AJ40" s="6683">
        <f t="shared" si="8"/>
        <v>0</v>
      </c>
      <c r="AK40" s="253"/>
      <c r="AL40" s="195"/>
      <c r="AM40" s="605"/>
    </row>
    <row r="41" spans="1:39" ht="13.2">
      <c r="A41" s="164"/>
      <c r="B41" s="210"/>
      <c r="C41" s="6599" t="s">
        <v>3804</v>
      </c>
      <c r="D41" s="1738"/>
      <c r="E41" s="1738"/>
      <c r="F41" s="1740"/>
      <c r="G41" s="1725" t="b">
        <v>1</v>
      </c>
      <c r="H41" s="1725" t="s">
        <v>3751</v>
      </c>
      <c r="I41" s="1725" t="s">
        <v>3758</v>
      </c>
      <c r="J41" s="2067"/>
      <c r="K41" s="2067"/>
      <c r="L41" s="2067"/>
      <c r="M41" s="2067"/>
      <c r="N41" s="2067"/>
      <c r="O41" s="1724">
        <v>0</v>
      </c>
      <c r="P41" s="1724">
        <v>0</v>
      </c>
      <c r="Q41" s="1724">
        <v>0</v>
      </c>
      <c r="R41" s="1724">
        <f t="shared" si="11"/>
        <v>0</v>
      </c>
      <c r="S41" s="1724">
        <v>0</v>
      </c>
      <c r="T41" s="1724">
        <v>0</v>
      </c>
      <c r="U41" s="1724">
        <v>0</v>
      </c>
      <c r="V41" s="1830">
        <f t="shared" si="12"/>
        <v>0</v>
      </c>
      <c r="W41" s="121"/>
      <c r="X41" s="6581">
        <v>0</v>
      </c>
      <c r="Y41" s="1811">
        <v>0</v>
      </c>
      <c r="Z41" s="253"/>
      <c r="AA41" s="6680">
        <f t="shared" si="4"/>
        <v>0</v>
      </c>
      <c r="AB41" s="6681"/>
      <c r="AC41" s="6681"/>
      <c r="AD41" s="6681"/>
      <c r="AE41" s="6681"/>
      <c r="AF41" s="6681"/>
      <c r="AG41" s="6681"/>
      <c r="AH41" s="6681"/>
      <c r="AI41" s="6682">
        <f t="shared" si="7"/>
        <v>0</v>
      </c>
      <c r="AJ41" s="6683">
        <f t="shared" si="8"/>
        <v>0</v>
      </c>
      <c r="AK41" s="253"/>
      <c r="AL41" s="195"/>
      <c r="AM41" s="605"/>
    </row>
    <row r="42" spans="1:39" ht="13.2">
      <c r="A42" s="164"/>
      <c r="B42" s="210"/>
      <c r="C42" s="6599" t="s">
        <v>3805</v>
      </c>
      <c r="D42" s="1738"/>
      <c r="E42" s="1738"/>
      <c r="F42" s="1740"/>
      <c r="G42" s="1725" t="b">
        <v>1</v>
      </c>
      <c r="H42" s="1725" t="s">
        <v>3751</v>
      </c>
      <c r="I42" s="1725" t="s">
        <v>3758</v>
      </c>
      <c r="J42" s="2067"/>
      <c r="K42" s="2067"/>
      <c r="L42" s="2067"/>
      <c r="M42" s="2067"/>
      <c r="N42" s="2067"/>
      <c r="O42" s="1724">
        <v>0</v>
      </c>
      <c r="P42" s="1724">
        <v>0</v>
      </c>
      <c r="Q42" s="1724">
        <v>0</v>
      </c>
      <c r="R42" s="1724">
        <f t="shared" si="11"/>
        <v>0</v>
      </c>
      <c r="S42" s="1724">
        <v>0</v>
      </c>
      <c r="T42" s="1724">
        <v>0</v>
      </c>
      <c r="U42" s="1724">
        <v>0</v>
      </c>
      <c r="V42" s="1830">
        <f t="shared" si="12"/>
        <v>0</v>
      </c>
      <c r="W42" s="121"/>
      <c r="X42" s="6581">
        <v>0</v>
      </c>
      <c r="Y42" s="1811">
        <v>0</v>
      </c>
      <c r="Z42" s="253"/>
      <c r="AA42" s="6680">
        <f t="shared" si="4"/>
        <v>0</v>
      </c>
      <c r="AB42" s="6681"/>
      <c r="AC42" s="6681"/>
      <c r="AD42" s="6681"/>
      <c r="AE42" s="6681"/>
      <c r="AF42" s="6681"/>
      <c r="AG42" s="6681"/>
      <c r="AH42" s="6681"/>
      <c r="AI42" s="6682">
        <f t="shared" si="7"/>
        <v>0</v>
      </c>
      <c r="AJ42" s="6683">
        <f t="shared" si="8"/>
        <v>0</v>
      </c>
      <c r="AK42" s="253"/>
      <c r="AL42" s="195"/>
      <c r="AM42" s="605"/>
    </row>
    <row r="43" spans="1:39" ht="13.2">
      <c r="A43" s="164"/>
      <c r="B43" s="210"/>
      <c r="C43" s="6599" t="s">
        <v>3806</v>
      </c>
      <c r="D43" s="1738"/>
      <c r="E43" s="1738"/>
      <c r="F43" s="1740"/>
      <c r="G43" s="1725" t="b">
        <v>1</v>
      </c>
      <c r="H43" s="1725" t="s">
        <v>3751</v>
      </c>
      <c r="I43" s="1725" t="s">
        <v>3758</v>
      </c>
      <c r="J43" s="2067"/>
      <c r="K43" s="2067"/>
      <c r="L43" s="2067"/>
      <c r="M43" s="2067"/>
      <c r="N43" s="2067"/>
      <c r="O43" s="1724">
        <v>0</v>
      </c>
      <c r="P43" s="1724">
        <v>0</v>
      </c>
      <c r="Q43" s="1724">
        <v>0</v>
      </c>
      <c r="R43" s="1724">
        <f t="shared" si="11"/>
        <v>0</v>
      </c>
      <c r="S43" s="1724">
        <v>0</v>
      </c>
      <c r="T43" s="1724">
        <v>0</v>
      </c>
      <c r="U43" s="1724">
        <v>0</v>
      </c>
      <c r="V43" s="1830">
        <f t="shared" si="12"/>
        <v>0</v>
      </c>
      <c r="W43" s="121"/>
      <c r="X43" s="6581">
        <v>0</v>
      </c>
      <c r="Y43" s="1811">
        <v>0</v>
      </c>
      <c r="Z43" s="253"/>
      <c r="AA43" s="6680">
        <f t="shared" ref="AA43:AA49" si="13">AB43+AC43</f>
        <v>0</v>
      </c>
      <c r="AB43" s="6681"/>
      <c r="AC43" s="6681"/>
      <c r="AD43" s="6681"/>
      <c r="AE43" s="6681"/>
      <c r="AF43" s="6681"/>
      <c r="AG43" s="6681"/>
      <c r="AH43" s="6681"/>
      <c r="AI43" s="6682">
        <f t="shared" ref="AI43:AI49" si="14">AF43+AG43-AH43</f>
        <v>0</v>
      </c>
      <c r="AJ43" s="6683">
        <f t="shared" ref="AJ43:AJ49" si="15">AC43+AE43</f>
        <v>0</v>
      </c>
      <c r="AK43" s="253"/>
      <c r="AL43" s="195"/>
      <c r="AM43" s="605"/>
    </row>
    <row r="44" spans="1:39" ht="13.2">
      <c r="A44" s="164"/>
      <c r="B44" s="210"/>
      <c r="C44" s="6599" t="s">
        <v>3807</v>
      </c>
      <c r="D44" s="1738"/>
      <c r="E44" s="1738"/>
      <c r="F44" s="1740"/>
      <c r="G44" s="1725" t="b">
        <v>1</v>
      </c>
      <c r="H44" s="1725" t="s">
        <v>3751</v>
      </c>
      <c r="I44" s="1725" t="s">
        <v>3758</v>
      </c>
      <c r="J44" s="2067"/>
      <c r="K44" s="2067"/>
      <c r="L44" s="2067"/>
      <c r="M44" s="2067"/>
      <c r="N44" s="2067"/>
      <c r="O44" s="1724">
        <v>0</v>
      </c>
      <c r="P44" s="1724">
        <v>0</v>
      </c>
      <c r="Q44" s="1724">
        <v>0</v>
      </c>
      <c r="R44" s="1724">
        <f t="shared" si="11"/>
        <v>0</v>
      </c>
      <c r="S44" s="1724">
        <v>0</v>
      </c>
      <c r="T44" s="1724">
        <v>0</v>
      </c>
      <c r="U44" s="1724">
        <v>0</v>
      </c>
      <c r="V44" s="1830">
        <f t="shared" si="12"/>
        <v>0</v>
      </c>
      <c r="W44" s="121"/>
      <c r="X44" s="6581">
        <v>0</v>
      </c>
      <c r="Y44" s="1811">
        <v>0</v>
      </c>
      <c r="Z44" s="253"/>
      <c r="AA44" s="6680">
        <f t="shared" si="13"/>
        <v>0</v>
      </c>
      <c r="AB44" s="6681"/>
      <c r="AC44" s="6681"/>
      <c r="AD44" s="6681"/>
      <c r="AE44" s="6681"/>
      <c r="AF44" s="6681"/>
      <c r="AG44" s="6681"/>
      <c r="AH44" s="6681"/>
      <c r="AI44" s="6682">
        <f t="shared" si="14"/>
        <v>0</v>
      </c>
      <c r="AJ44" s="6683">
        <f t="shared" si="15"/>
        <v>0</v>
      </c>
      <c r="AK44" s="253"/>
      <c r="AL44" s="195"/>
      <c r="AM44" s="605"/>
    </row>
    <row r="45" spans="1:39" ht="13.2">
      <c r="A45" s="164"/>
      <c r="B45" s="210"/>
      <c r="C45" s="6599" t="s">
        <v>3808</v>
      </c>
      <c r="D45" s="1738"/>
      <c r="E45" s="1738"/>
      <c r="F45" s="1740"/>
      <c r="G45" s="1725" t="b">
        <v>1</v>
      </c>
      <c r="H45" s="1725" t="s">
        <v>3751</v>
      </c>
      <c r="I45" s="1725" t="s">
        <v>3758</v>
      </c>
      <c r="J45" s="2067"/>
      <c r="K45" s="2067"/>
      <c r="L45" s="2067"/>
      <c r="M45" s="2067"/>
      <c r="N45" s="2067"/>
      <c r="O45" s="1724">
        <v>0</v>
      </c>
      <c r="P45" s="1724">
        <v>0</v>
      </c>
      <c r="Q45" s="1724">
        <v>0</v>
      </c>
      <c r="R45" s="1724">
        <f t="shared" si="11"/>
        <v>0</v>
      </c>
      <c r="S45" s="1724">
        <v>0</v>
      </c>
      <c r="T45" s="1724">
        <v>0</v>
      </c>
      <c r="U45" s="1724">
        <v>0</v>
      </c>
      <c r="V45" s="1830">
        <f t="shared" si="12"/>
        <v>0</v>
      </c>
      <c r="W45" s="121"/>
      <c r="X45" s="6581">
        <v>0</v>
      </c>
      <c r="Y45" s="1811">
        <v>0</v>
      </c>
      <c r="Z45" s="253"/>
      <c r="AA45" s="6680">
        <f t="shared" si="13"/>
        <v>0</v>
      </c>
      <c r="AB45" s="6681"/>
      <c r="AC45" s="6681"/>
      <c r="AD45" s="6681"/>
      <c r="AE45" s="6681"/>
      <c r="AF45" s="6681"/>
      <c r="AG45" s="6681"/>
      <c r="AH45" s="6681"/>
      <c r="AI45" s="6682">
        <f t="shared" si="14"/>
        <v>0</v>
      </c>
      <c r="AJ45" s="6683">
        <f t="shared" si="15"/>
        <v>0</v>
      </c>
      <c r="AK45" s="253"/>
      <c r="AL45" s="195"/>
      <c r="AM45" s="605"/>
    </row>
    <row r="46" spans="1:39" ht="13.2">
      <c r="A46" s="164"/>
      <c r="B46" s="210"/>
      <c r="C46" s="6599" t="s">
        <v>3809</v>
      </c>
      <c r="D46" s="1738"/>
      <c r="E46" s="1738"/>
      <c r="F46" s="1740"/>
      <c r="G46" s="1725" t="b">
        <v>1</v>
      </c>
      <c r="H46" s="1725" t="s">
        <v>3751</v>
      </c>
      <c r="I46" s="1725" t="s">
        <v>3758</v>
      </c>
      <c r="J46" s="2067"/>
      <c r="K46" s="2067"/>
      <c r="L46" s="2067"/>
      <c r="M46" s="2067"/>
      <c r="N46" s="2067"/>
      <c r="O46" s="1724">
        <v>0</v>
      </c>
      <c r="P46" s="1724">
        <v>0</v>
      </c>
      <c r="Q46" s="1724">
        <v>0</v>
      </c>
      <c r="R46" s="1724">
        <f t="shared" si="11"/>
        <v>0</v>
      </c>
      <c r="S46" s="1724">
        <v>0</v>
      </c>
      <c r="T46" s="1724">
        <v>0</v>
      </c>
      <c r="U46" s="1724">
        <v>0</v>
      </c>
      <c r="V46" s="1830">
        <f t="shared" si="12"/>
        <v>0</v>
      </c>
      <c r="W46" s="121"/>
      <c r="X46" s="6581">
        <v>0</v>
      </c>
      <c r="Y46" s="1811">
        <v>0</v>
      </c>
      <c r="Z46" s="253"/>
      <c r="AA46" s="6680">
        <f t="shared" si="13"/>
        <v>0</v>
      </c>
      <c r="AB46" s="6681"/>
      <c r="AC46" s="6681"/>
      <c r="AD46" s="6681"/>
      <c r="AE46" s="6681"/>
      <c r="AF46" s="6681"/>
      <c r="AG46" s="6681"/>
      <c r="AH46" s="6681"/>
      <c r="AI46" s="6682">
        <f t="shared" si="14"/>
        <v>0</v>
      </c>
      <c r="AJ46" s="6683">
        <f t="shared" si="15"/>
        <v>0</v>
      </c>
      <c r="AK46" s="253"/>
      <c r="AL46" s="195"/>
      <c r="AM46" s="605"/>
    </row>
    <row r="47" spans="1:39" ht="13.2">
      <c r="A47" s="164"/>
      <c r="B47" s="210"/>
      <c r="C47" s="6599" t="s">
        <v>3810</v>
      </c>
      <c r="D47" s="1738"/>
      <c r="E47" s="1738"/>
      <c r="F47" s="1740"/>
      <c r="G47" s="1725" t="b">
        <v>1</v>
      </c>
      <c r="H47" s="1725" t="s">
        <v>3751</v>
      </c>
      <c r="I47" s="1725" t="s">
        <v>3758</v>
      </c>
      <c r="J47" s="2067"/>
      <c r="K47" s="2067"/>
      <c r="L47" s="2067"/>
      <c r="M47" s="2067"/>
      <c r="N47" s="2067"/>
      <c r="O47" s="1724">
        <v>0</v>
      </c>
      <c r="P47" s="1724">
        <v>0</v>
      </c>
      <c r="Q47" s="1724">
        <v>0</v>
      </c>
      <c r="R47" s="1724">
        <f t="shared" si="11"/>
        <v>0</v>
      </c>
      <c r="S47" s="1724">
        <v>0</v>
      </c>
      <c r="T47" s="1724">
        <v>0</v>
      </c>
      <c r="U47" s="1724">
        <v>0</v>
      </c>
      <c r="V47" s="1830">
        <f t="shared" si="12"/>
        <v>0</v>
      </c>
      <c r="W47" s="121"/>
      <c r="X47" s="6581">
        <v>0</v>
      </c>
      <c r="Y47" s="1811">
        <v>0</v>
      </c>
      <c r="Z47" s="253"/>
      <c r="AA47" s="6680">
        <f t="shared" si="13"/>
        <v>0</v>
      </c>
      <c r="AB47" s="6681"/>
      <c r="AC47" s="6681"/>
      <c r="AD47" s="6681"/>
      <c r="AE47" s="6681"/>
      <c r="AF47" s="6681"/>
      <c r="AG47" s="6681"/>
      <c r="AH47" s="6681"/>
      <c r="AI47" s="6682">
        <f t="shared" si="14"/>
        <v>0</v>
      </c>
      <c r="AJ47" s="6683">
        <f t="shared" si="15"/>
        <v>0</v>
      </c>
      <c r="AK47" s="253"/>
      <c r="AL47" s="195"/>
      <c r="AM47" s="605"/>
    </row>
    <row r="48" spans="1:39" ht="13.2">
      <c r="A48" s="164"/>
      <c r="B48" s="210"/>
      <c r="C48" s="6599" t="s">
        <v>3811</v>
      </c>
      <c r="D48" s="1738"/>
      <c r="E48" s="1738"/>
      <c r="F48" s="1740"/>
      <c r="G48" s="1725" t="b">
        <v>1</v>
      </c>
      <c r="H48" s="1725" t="s">
        <v>3751</v>
      </c>
      <c r="I48" s="1725" t="s">
        <v>3758</v>
      </c>
      <c r="J48" s="2067"/>
      <c r="K48" s="2067"/>
      <c r="L48" s="2067"/>
      <c r="M48" s="2067"/>
      <c r="N48" s="2067"/>
      <c r="O48" s="1724">
        <v>0</v>
      </c>
      <c r="P48" s="1724">
        <v>0</v>
      </c>
      <c r="Q48" s="1724">
        <v>0</v>
      </c>
      <c r="R48" s="1724">
        <f t="shared" si="11"/>
        <v>0</v>
      </c>
      <c r="S48" s="1724">
        <v>0</v>
      </c>
      <c r="T48" s="1724">
        <v>0</v>
      </c>
      <c r="U48" s="1724">
        <v>0</v>
      </c>
      <c r="V48" s="1830">
        <f t="shared" si="12"/>
        <v>0</v>
      </c>
      <c r="W48" s="121"/>
      <c r="X48" s="6581">
        <v>0</v>
      </c>
      <c r="Y48" s="1811">
        <v>0</v>
      </c>
      <c r="Z48" s="253"/>
      <c r="AA48" s="6680">
        <f t="shared" si="13"/>
        <v>0</v>
      </c>
      <c r="AB48" s="6681"/>
      <c r="AC48" s="6681"/>
      <c r="AD48" s="6681"/>
      <c r="AE48" s="6681"/>
      <c r="AF48" s="6681"/>
      <c r="AG48" s="6681"/>
      <c r="AH48" s="6681"/>
      <c r="AI48" s="6682">
        <f t="shared" si="14"/>
        <v>0</v>
      </c>
      <c r="AJ48" s="6683">
        <f t="shared" si="15"/>
        <v>0</v>
      </c>
      <c r="AK48" s="253"/>
      <c r="AL48" s="195"/>
      <c r="AM48" s="605"/>
    </row>
    <row r="49" spans="1:39" ht="13.2">
      <c r="A49" s="164"/>
      <c r="B49" s="210"/>
      <c r="C49" s="6599" t="s">
        <v>3812</v>
      </c>
      <c r="D49" s="1738"/>
      <c r="E49" s="1738"/>
      <c r="F49" s="1740"/>
      <c r="G49" s="708"/>
      <c r="H49" s="6582"/>
      <c r="I49" s="6582"/>
      <c r="J49" s="1725"/>
      <c r="K49" s="2067"/>
      <c r="L49" s="1725"/>
      <c r="M49" s="2067"/>
      <c r="N49" s="2067"/>
      <c r="O49" s="1724"/>
      <c r="P49" s="1724"/>
      <c r="Q49" s="1724"/>
      <c r="R49" s="1724"/>
      <c r="S49" s="1724"/>
      <c r="T49" s="1724"/>
      <c r="U49" s="1724"/>
      <c r="V49" s="1836"/>
      <c r="W49" s="121"/>
      <c r="X49" s="6581"/>
      <c r="Y49" s="1811"/>
      <c r="Z49" s="253"/>
      <c r="AA49" s="6680">
        <f t="shared" si="13"/>
        <v>0</v>
      </c>
      <c r="AB49" s="6681"/>
      <c r="AC49" s="6681"/>
      <c r="AD49" s="6681"/>
      <c r="AE49" s="6681"/>
      <c r="AF49" s="6681"/>
      <c r="AG49" s="6681"/>
      <c r="AH49" s="6681"/>
      <c r="AI49" s="6682">
        <f t="shared" si="14"/>
        <v>0</v>
      </c>
      <c r="AJ49" s="6683">
        <f t="shared" si="15"/>
        <v>0</v>
      </c>
      <c r="AK49" s="253"/>
      <c r="AL49" s="195"/>
      <c r="AM49" s="605"/>
    </row>
    <row r="50" spans="1:39" ht="13.2">
      <c r="A50" s="164"/>
      <c r="B50" s="210"/>
      <c r="C50" s="6684" t="s">
        <v>3366</v>
      </c>
      <c r="D50" s="6685"/>
      <c r="E50" s="6685"/>
      <c r="F50" s="6686"/>
      <c r="G50" s="6687"/>
      <c r="H50" s="6687"/>
      <c r="I50" s="6687"/>
      <c r="J50" s="6687"/>
      <c r="K50" s="6687"/>
      <c r="L50" s="6687"/>
      <c r="M50" s="6687"/>
      <c r="N50" s="6687"/>
      <c r="O50" s="6688">
        <f t="shared" ref="O50:V50" si="16">SUMIF($G$13:$G$49,"TRUE",O13:O49)</f>
        <v>0</v>
      </c>
      <c r="P50" s="6688">
        <f t="shared" si="16"/>
        <v>0</v>
      </c>
      <c r="Q50" s="6688">
        <f t="shared" si="16"/>
        <v>0</v>
      </c>
      <c r="R50" s="6688">
        <f t="shared" si="16"/>
        <v>0</v>
      </c>
      <c r="S50" s="6688">
        <f t="shared" si="16"/>
        <v>0</v>
      </c>
      <c r="T50" s="6688">
        <f t="shared" si="16"/>
        <v>0</v>
      </c>
      <c r="U50" s="6688">
        <f t="shared" si="16"/>
        <v>0</v>
      </c>
      <c r="V50" s="6689">
        <f t="shared" si="16"/>
        <v>0</v>
      </c>
      <c r="W50" s="121"/>
      <c r="X50" s="6690">
        <f>SUMIF($G$13:$G$49,"TRUE",X13:X49)</f>
        <v>0</v>
      </c>
      <c r="Y50" s="6689">
        <f>SUMIF($G$13:$G$49,"TRUE",Y13:Y49)</f>
        <v>0</v>
      </c>
      <c r="Z50" s="254"/>
      <c r="AA50" s="6688">
        <f t="shared" ref="AA50:AJ50" si="17">SUMIF($G$13:$G$49,"TRUE",AA13:AA49)</f>
        <v>0</v>
      </c>
      <c r="AB50" s="6688">
        <f t="shared" si="17"/>
        <v>0</v>
      </c>
      <c r="AC50" s="6688">
        <f t="shared" si="17"/>
        <v>0</v>
      </c>
      <c r="AD50" s="6688">
        <f t="shared" si="17"/>
        <v>0</v>
      </c>
      <c r="AE50" s="6688">
        <f t="shared" si="17"/>
        <v>0</v>
      </c>
      <c r="AF50" s="6688">
        <f t="shared" si="17"/>
        <v>0</v>
      </c>
      <c r="AG50" s="6688">
        <f t="shared" si="17"/>
        <v>0</v>
      </c>
      <c r="AH50" s="6688">
        <f t="shared" si="17"/>
        <v>0</v>
      </c>
      <c r="AI50" s="6688">
        <f t="shared" si="17"/>
        <v>0</v>
      </c>
      <c r="AJ50" s="6688">
        <f t="shared" si="17"/>
        <v>0</v>
      </c>
      <c r="AK50" s="254"/>
      <c r="AL50" s="196"/>
      <c r="AM50" s="982"/>
    </row>
    <row r="51" spans="1:39" s="101" customFormat="1" ht="13.8" thickBot="1">
      <c r="A51" s="178"/>
      <c r="B51" s="216"/>
      <c r="C51" s="6691" t="s">
        <v>3367</v>
      </c>
      <c r="D51" s="6692"/>
      <c r="E51" s="6692"/>
      <c r="F51" s="6693"/>
      <c r="G51" s="6694"/>
      <c r="H51" s="6694"/>
      <c r="I51" s="6694"/>
      <c r="J51" s="6694"/>
      <c r="K51" s="6694"/>
      <c r="L51" s="6694"/>
      <c r="M51" s="6694"/>
      <c r="N51" s="6694"/>
      <c r="O51" s="6695">
        <f t="shared" ref="O51:V51" si="18">SUM(O13:O49)</f>
        <v>0</v>
      </c>
      <c r="P51" s="6695">
        <f t="shared" si="18"/>
        <v>0</v>
      </c>
      <c r="Q51" s="6695">
        <f t="shared" si="18"/>
        <v>0</v>
      </c>
      <c r="R51" s="6695">
        <f t="shared" si="18"/>
        <v>0</v>
      </c>
      <c r="S51" s="6695">
        <f t="shared" si="18"/>
        <v>0</v>
      </c>
      <c r="T51" s="6695">
        <f t="shared" si="18"/>
        <v>0</v>
      </c>
      <c r="U51" s="6695">
        <f t="shared" si="18"/>
        <v>0</v>
      </c>
      <c r="V51" s="6695">
        <f t="shared" si="18"/>
        <v>0</v>
      </c>
      <c r="W51" s="160"/>
      <c r="X51" s="6696">
        <f>SUM(X13:X49)</f>
        <v>0</v>
      </c>
      <c r="Y51" s="6697">
        <f>SUM(Y13:Y49)</f>
        <v>0</v>
      </c>
      <c r="Z51" s="254"/>
      <c r="AA51" s="6695">
        <f t="shared" ref="AA51:AJ51" si="19">SUM(AA13:AA49)</f>
        <v>0</v>
      </c>
      <c r="AB51" s="6695">
        <f t="shared" si="19"/>
        <v>0</v>
      </c>
      <c r="AC51" s="6695">
        <f t="shared" si="19"/>
        <v>0</v>
      </c>
      <c r="AD51" s="6695">
        <f t="shared" si="19"/>
        <v>0</v>
      </c>
      <c r="AE51" s="6695">
        <f t="shared" si="19"/>
        <v>0</v>
      </c>
      <c r="AF51" s="6695">
        <f t="shared" si="19"/>
        <v>0</v>
      </c>
      <c r="AG51" s="6695">
        <f t="shared" si="19"/>
        <v>0</v>
      </c>
      <c r="AH51" s="6695">
        <f t="shared" si="19"/>
        <v>0</v>
      </c>
      <c r="AI51" s="6695">
        <f t="shared" si="19"/>
        <v>0</v>
      </c>
      <c r="AJ51" s="6695">
        <f t="shared" si="19"/>
        <v>0</v>
      </c>
      <c r="AK51" s="254"/>
      <c r="AL51" s="196"/>
      <c r="AM51" s="982"/>
    </row>
    <row r="52" spans="1:39" ht="13.2">
      <c r="A52" s="164"/>
      <c r="B52" s="210"/>
      <c r="C52" s="214"/>
      <c r="D52" s="214"/>
      <c r="E52" s="214"/>
      <c r="F52" s="223"/>
      <c r="G52" s="223"/>
      <c r="H52" s="223"/>
      <c r="I52" s="223"/>
      <c r="J52" s="223"/>
      <c r="K52" s="223"/>
      <c r="L52" s="223"/>
      <c r="M52" s="223"/>
      <c r="N52" s="223"/>
      <c r="O52" s="223"/>
      <c r="P52" s="223"/>
      <c r="Q52" s="223"/>
      <c r="R52" s="223"/>
      <c r="S52" s="224"/>
      <c r="T52" s="224"/>
      <c r="U52" s="224"/>
      <c r="V52" s="224"/>
      <c r="W52" s="160"/>
      <c r="X52" s="224"/>
      <c r="Y52" s="224"/>
      <c r="Z52" s="224"/>
      <c r="AA52" s="224"/>
      <c r="AB52" s="224"/>
      <c r="AC52" s="224"/>
      <c r="AD52" s="224"/>
      <c r="AE52" s="224"/>
      <c r="AF52" s="224"/>
      <c r="AG52" s="224"/>
      <c r="AH52" s="224"/>
      <c r="AI52" s="224"/>
      <c r="AJ52" s="224"/>
      <c r="AK52" s="224"/>
      <c r="AL52" s="197"/>
      <c r="AM52" s="708"/>
    </row>
    <row r="53" spans="1:39" ht="13.2">
      <c r="A53" s="164"/>
      <c r="B53" s="210"/>
      <c r="C53" s="126" t="s">
        <v>445</v>
      </c>
      <c r="D53" s="225" t="s">
        <v>2500</v>
      </c>
      <c r="E53" s="121"/>
      <c r="F53" s="41"/>
      <c r="G53" s="121"/>
      <c r="H53" s="121"/>
      <c r="I53" s="121"/>
      <c r="J53" s="121"/>
      <c r="K53" s="121"/>
      <c r="L53" s="121"/>
      <c r="M53" s="121"/>
      <c r="N53" s="121"/>
      <c r="O53" s="121"/>
      <c r="P53" s="121"/>
      <c r="Q53" s="121"/>
      <c r="R53" s="121"/>
      <c r="S53" s="41"/>
      <c r="T53" s="224"/>
      <c r="U53" s="224"/>
      <c r="V53" s="224"/>
      <c r="W53" s="160"/>
      <c r="X53" s="224"/>
      <c r="Y53" s="224"/>
      <c r="Z53" s="224"/>
      <c r="AA53" s="224"/>
      <c r="AB53" s="224"/>
      <c r="AC53" s="224"/>
      <c r="AD53" s="224"/>
      <c r="AE53" s="224"/>
      <c r="AF53" s="224"/>
      <c r="AG53" s="224"/>
      <c r="AH53" s="224"/>
      <c r="AI53" s="224"/>
      <c r="AJ53" s="224"/>
      <c r="AK53" s="224"/>
      <c r="AL53" s="197"/>
      <c r="AM53" s="708"/>
    </row>
    <row r="54" spans="1:39" ht="13.2">
      <c r="A54" s="164"/>
      <c r="B54" s="210"/>
      <c r="C54" s="94"/>
      <c r="D54" s="64" t="s">
        <v>3368</v>
      </c>
      <c r="E54" s="121"/>
      <c r="F54" s="41"/>
      <c r="G54" s="121"/>
      <c r="H54" s="121"/>
      <c r="I54" s="121"/>
      <c r="J54" s="121"/>
      <c r="K54" s="121"/>
      <c r="L54" s="121"/>
      <c r="M54" s="121"/>
      <c r="N54" s="121"/>
      <c r="O54" s="121"/>
      <c r="P54" s="121"/>
      <c r="Q54" s="121"/>
      <c r="R54" s="121"/>
      <c r="S54" s="41"/>
      <c r="T54" s="224"/>
      <c r="U54" s="224"/>
      <c r="V54" s="224"/>
      <c r="W54" s="160"/>
      <c r="X54" s="224"/>
      <c r="Y54" s="685"/>
      <c r="Z54" s="224"/>
      <c r="AA54" s="685"/>
      <c r="AB54" s="685"/>
      <c r="AC54" s="685"/>
      <c r="AD54" s="685"/>
      <c r="AE54" s="685"/>
      <c r="AF54" s="685"/>
      <c r="AG54" s="685"/>
      <c r="AH54" s="685"/>
      <c r="AI54" s="685"/>
      <c r="AJ54" s="685"/>
      <c r="AK54" s="224"/>
      <c r="AL54" s="197"/>
      <c r="AM54" s="708"/>
    </row>
    <row r="55" spans="1:39" ht="13.2">
      <c r="A55" s="164"/>
      <c r="B55" s="210"/>
      <c r="C55" s="41"/>
      <c r="D55" s="64" t="s">
        <v>3789</v>
      </c>
      <c r="E55" s="121"/>
      <c r="F55" s="38"/>
      <c r="G55" s="121"/>
      <c r="H55" s="121"/>
      <c r="I55" s="121"/>
      <c r="J55" s="121"/>
      <c r="K55" s="121"/>
      <c r="L55" s="121"/>
      <c r="M55" s="121"/>
      <c r="N55" s="121"/>
      <c r="O55" s="121"/>
      <c r="P55" s="230"/>
      <c r="Q55" s="230"/>
      <c r="R55" s="230"/>
      <c r="S55" s="230"/>
      <c r="T55" s="160"/>
      <c r="U55" s="230"/>
      <c r="V55" s="230"/>
      <c r="W55" s="230"/>
      <c r="X55" s="230"/>
      <c r="Y55" s="230"/>
      <c r="Z55" s="230"/>
      <c r="AA55" s="230"/>
      <c r="AB55" s="230"/>
      <c r="AC55" s="230"/>
      <c r="AD55" s="230"/>
      <c r="AE55" s="230"/>
      <c r="AF55" s="230"/>
      <c r="AG55" s="1112"/>
      <c r="AH55" s="1112"/>
      <c r="AI55" s="1112"/>
      <c r="AJ55" s="1112"/>
      <c r="AK55" s="1112"/>
      <c r="AL55" s="183"/>
    </row>
    <row r="56" spans="1:39" ht="13.2">
      <c r="A56" s="164"/>
      <c r="B56" s="210"/>
      <c r="C56" s="41"/>
      <c r="D56" s="64"/>
      <c r="E56" s="121"/>
      <c r="F56" s="38"/>
      <c r="G56" s="121"/>
      <c r="H56" s="121"/>
      <c r="I56" s="121"/>
      <c r="J56" s="121"/>
      <c r="K56" s="121"/>
      <c r="L56" s="121"/>
      <c r="M56" s="121"/>
      <c r="N56" s="121"/>
      <c r="O56" s="121"/>
      <c r="P56" s="230"/>
      <c r="Q56" s="230"/>
      <c r="R56" s="230"/>
      <c r="S56" s="230"/>
      <c r="T56" s="160"/>
      <c r="U56" s="230"/>
      <c r="V56" s="230"/>
      <c r="W56" s="230"/>
      <c r="X56" s="230"/>
      <c r="Y56" s="230"/>
      <c r="Z56" s="230"/>
      <c r="AA56" s="230"/>
      <c r="AB56" s="230"/>
      <c r="AC56" s="230"/>
      <c r="AD56" s="230"/>
      <c r="AE56" s="230"/>
      <c r="AF56" s="230"/>
      <c r="AG56" s="1112"/>
      <c r="AH56" s="1112"/>
      <c r="AI56" s="1112"/>
      <c r="AJ56" s="1112"/>
      <c r="AK56" s="1112"/>
      <c r="AL56" s="183"/>
    </row>
    <row r="57" spans="1:39" ht="13.2">
      <c r="A57" s="164"/>
      <c r="B57" s="179"/>
      <c r="C57" s="164"/>
      <c r="D57" s="164"/>
      <c r="E57" s="164"/>
      <c r="F57" s="170"/>
      <c r="G57" s="171"/>
      <c r="H57" s="171"/>
      <c r="I57" s="171"/>
      <c r="J57" s="171"/>
      <c r="K57" s="171"/>
      <c r="L57" s="171"/>
      <c r="M57" s="171"/>
      <c r="N57" s="171"/>
      <c r="O57" s="171"/>
      <c r="P57" s="171"/>
      <c r="Q57" s="171"/>
      <c r="R57" s="171"/>
      <c r="S57" s="183"/>
      <c r="T57" s="183"/>
      <c r="U57" s="183"/>
      <c r="V57" s="183"/>
      <c r="W57" s="178"/>
      <c r="X57" s="183"/>
      <c r="Y57" s="183"/>
      <c r="Z57" s="183"/>
      <c r="AA57" s="183"/>
      <c r="AB57" s="183"/>
      <c r="AC57" s="183"/>
      <c r="AD57" s="183"/>
      <c r="AE57" s="183"/>
      <c r="AF57" s="183"/>
      <c r="AG57" s="183"/>
      <c r="AH57" s="183"/>
      <c r="AI57" s="183"/>
      <c r="AJ57" s="183"/>
      <c r="AK57" s="183"/>
      <c r="AL57" s="183"/>
      <c r="AM57" s="1112"/>
    </row>
    <row r="58" spans="1:39" ht="13.2" hidden="1">
      <c r="A58" s="164"/>
      <c r="B58" s="179"/>
      <c r="C58" s="164"/>
      <c r="D58" s="164"/>
      <c r="E58" s="164"/>
      <c r="F58" s="170"/>
      <c r="G58" s="171"/>
      <c r="H58" s="171"/>
      <c r="I58" s="171"/>
      <c r="J58" s="171"/>
      <c r="K58" s="171"/>
      <c r="L58" s="171"/>
      <c r="M58" s="171"/>
      <c r="N58" s="171"/>
      <c r="O58" s="171"/>
      <c r="P58" s="171"/>
      <c r="Q58" s="171"/>
      <c r="R58" s="171"/>
      <c r="S58" s="176"/>
      <c r="T58" s="178"/>
      <c r="U58" s="178"/>
      <c r="V58" s="178"/>
      <c r="W58" s="178"/>
      <c r="X58" s="178"/>
      <c r="Y58" s="178"/>
      <c r="Z58" s="178"/>
      <c r="AA58" s="178"/>
      <c r="AB58" s="178"/>
      <c r="AC58" s="178"/>
      <c r="AD58" s="178"/>
      <c r="AE58" s="178"/>
      <c r="AF58" s="178"/>
      <c r="AG58" s="178"/>
      <c r="AH58" s="178"/>
      <c r="AI58" s="178"/>
      <c r="AJ58" s="178"/>
      <c r="AK58" s="178"/>
      <c r="AL58" s="178"/>
      <c r="AM58" s="101"/>
    </row>
    <row r="59" spans="1:39" ht="13.2" hidden="1">
      <c r="A59" s="164"/>
      <c r="B59" s="179"/>
      <c r="C59" s="164"/>
      <c r="D59" s="164"/>
      <c r="E59" s="164"/>
      <c r="F59" s="170"/>
      <c r="G59" s="171"/>
      <c r="H59" s="171"/>
      <c r="I59" s="171"/>
      <c r="J59" s="171"/>
      <c r="K59" s="171"/>
      <c r="L59" s="171"/>
      <c r="M59" s="171"/>
      <c r="N59" s="171"/>
      <c r="O59" s="171"/>
      <c r="P59" s="171"/>
      <c r="Q59" s="171"/>
      <c r="R59" s="171"/>
      <c r="S59" s="175"/>
      <c r="T59" s="178"/>
      <c r="U59" s="178"/>
      <c r="V59" s="178"/>
      <c r="W59" s="178"/>
      <c r="X59" s="178"/>
      <c r="Y59" s="178"/>
      <c r="Z59" s="178"/>
      <c r="AA59" s="101"/>
      <c r="AB59" s="101"/>
      <c r="AC59" s="101"/>
      <c r="AD59" s="101"/>
      <c r="AE59" s="101"/>
      <c r="AF59" s="101"/>
      <c r="AG59" s="101"/>
      <c r="AH59" s="101"/>
      <c r="AI59" s="101"/>
      <c r="AJ59" s="101"/>
      <c r="AK59" s="178"/>
      <c r="AL59" s="178"/>
      <c r="AM59" s="101"/>
    </row>
    <row r="60" spans="1:39" ht="13.2" hidden="1">
      <c r="F60" s="995"/>
      <c r="G60" s="599"/>
      <c r="H60" s="599"/>
      <c r="I60" s="599"/>
      <c r="O60" s="599"/>
      <c r="P60" s="599"/>
      <c r="Q60" s="599"/>
      <c r="R60" s="599"/>
      <c r="S60" s="1083"/>
      <c r="T60" s="101"/>
      <c r="U60" s="101"/>
      <c r="V60" s="101"/>
      <c r="W60" s="101"/>
      <c r="X60" s="101"/>
      <c r="Y60" s="101"/>
      <c r="Z60" s="101"/>
      <c r="AA60" s="101"/>
      <c r="AB60" s="101"/>
      <c r="AC60" s="101"/>
      <c r="AD60" s="101"/>
      <c r="AE60" s="101"/>
      <c r="AF60" s="101"/>
      <c r="AG60" s="101"/>
      <c r="AH60" s="101"/>
      <c r="AI60" s="101"/>
      <c r="AJ60" s="101"/>
      <c r="AK60" s="101"/>
      <c r="AL60" s="101"/>
      <c r="AM60" s="101"/>
    </row>
    <row r="61" spans="1:39" ht="13.2" hidden="1">
      <c r="F61" s="995"/>
      <c r="G61" s="599"/>
      <c r="H61" s="599"/>
      <c r="I61" s="599"/>
      <c r="O61" s="599"/>
      <c r="P61" s="599"/>
      <c r="Q61" s="599"/>
      <c r="R61" s="599"/>
      <c r="S61" s="1083"/>
      <c r="T61" s="101"/>
      <c r="U61" s="101"/>
      <c r="V61" s="101"/>
      <c r="W61" s="101"/>
      <c r="X61" s="101"/>
      <c r="Y61" s="101"/>
      <c r="Z61" s="101"/>
      <c r="AA61" s="101"/>
      <c r="AB61" s="101"/>
      <c r="AC61" s="101"/>
      <c r="AD61" s="101"/>
      <c r="AE61" s="101"/>
      <c r="AF61" s="101"/>
      <c r="AG61" s="101"/>
      <c r="AH61" s="101"/>
      <c r="AI61" s="101"/>
      <c r="AJ61" s="101"/>
      <c r="AK61" s="101"/>
      <c r="AL61" s="101"/>
      <c r="AM61" s="101"/>
    </row>
    <row r="62" spans="1:39" ht="13.2" hidden="1">
      <c r="S62" s="101"/>
      <c r="T62" s="101"/>
      <c r="U62" s="101"/>
      <c r="V62" s="101"/>
      <c r="W62" s="101"/>
      <c r="X62" s="101"/>
      <c r="Y62" s="101"/>
      <c r="Z62" s="101"/>
      <c r="AA62" s="101"/>
      <c r="AB62" s="101"/>
      <c r="AC62" s="101"/>
      <c r="AD62" s="101"/>
      <c r="AE62" s="101"/>
      <c r="AF62" s="101"/>
      <c r="AG62" s="101"/>
      <c r="AH62" s="101"/>
      <c r="AI62" s="101"/>
      <c r="AJ62" s="101"/>
      <c r="AK62" s="101"/>
      <c r="AL62" s="101"/>
      <c r="AM62" s="101"/>
    </row>
    <row r="63" spans="1:39" ht="13.2" hidden="1">
      <c r="S63" s="101"/>
      <c r="T63" s="101"/>
      <c r="U63" s="101"/>
      <c r="V63" s="101"/>
      <c r="W63" s="101"/>
      <c r="X63" s="101"/>
      <c r="Y63" s="101"/>
      <c r="Z63" s="101"/>
      <c r="AA63" s="101"/>
      <c r="AB63" s="101"/>
      <c r="AC63" s="101"/>
      <c r="AD63" s="101"/>
      <c r="AE63" s="101"/>
      <c r="AF63" s="101"/>
      <c r="AG63" s="101"/>
      <c r="AH63" s="101"/>
      <c r="AI63" s="101"/>
      <c r="AJ63" s="101"/>
      <c r="AK63" s="101"/>
      <c r="AL63" s="101"/>
      <c r="AM63" s="101"/>
    </row>
  </sheetData>
  <sheetProtection formatCells="0" formatColumns="0" formatRows="0"/>
  <customSheetViews>
    <customSheetView guid="{F416BD5B-C3AD-4F61-AAB2-55950A9B7E72}" fitToPage="1">
      <selection activeCell="H19" sqref="H19"/>
      <pageMargins left="0" right="0" top="0" bottom="0" header="0" footer="0"/>
      <pageSetup paperSize="5" scale="35" fitToHeight="0" orientation="landscape" r:id="rId1"/>
    </customSheetView>
    <customSheetView guid="{E14211BF-3959-45CF-A937-AD36AACCEFAC}" showGridLines="0" fitToPage="1">
      <pane xSplit="2" ySplit="12" topLeftCell="E13" activePane="bottomRight" state="frozen"/>
      <selection pane="bottomRight" activeCell="R7" sqref="R7:R12"/>
      <pageMargins left="0" right="0" top="0" bottom="0" header="0" footer="0"/>
      <pageSetup paperSize="5" scale="35" fitToHeight="0" orientation="landscape" r:id="rId2"/>
    </customSheetView>
    <customSheetView guid="{DD364770-73A1-4C6D-9516-629A57F0EB18}" showGridLines="0" fitToPage="1">
      <pane xSplit="2" ySplit="12" topLeftCell="E13" activePane="bottomRight" state="frozen"/>
      <selection pane="bottomRight" activeCell="R7" sqref="R7:R12"/>
      <pageMargins left="0" right="0" top="0" bottom="0" header="0" footer="0"/>
      <pageSetup paperSize="5" scale="35" fitToHeight="0" orientation="landscape" r:id="rId3"/>
    </customSheetView>
    <customSheetView guid="{41E394DC-1FDD-4D1F-8620-137B7012DC10}" showGridLines="0" fitToPage="1">
      <pane xSplit="2" ySplit="12" topLeftCell="E13" activePane="bottomRight" state="frozen"/>
      <selection pane="bottomRight" activeCell="R7" sqref="R7:R12"/>
      <pageMargins left="0" right="0" top="0" bottom="0" header="0" footer="0"/>
      <pageSetup paperSize="5" scale="35" fitToHeight="0" orientation="landscape" r:id="rId4"/>
    </customSheetView>
    <customSheetView guid="{CC70D5D3-3A1F-46AA-BDCE-F692C2C36BEE}" fitToPage="1">
      <selection activeCell="F12" sqref="F12"/>
      <pageMargins left="0" right="0" top="0" bottom="0" header="0" footer="0"/>
      <pageSetup paperSize="5" scale="35" fitToHeight="0" orientation="landscape" r:id="rId5"/>
    </customSheetView>
  </customSheetViews>
  <mergeCells count="13">
    <mergeCell ref="D7:D10"/>
    <mergeCell ref="E7:E10"/>
    <mergeCell ref="D4:F4"/>
    <mergeCell ref="D5:F5"/>
    <mergeCell ref="AA7:AJ7"/>
    <mergeCell ref="L7:L10"/>
    <mergeCell ref="M7:M11"/>
    <mergeCell ref="N7:N11"/>
    <mergeCell ref="H7:H10"/>
    <mergeCell ref="I7:I10"/>
    <mergeCell ref="J7:K7"/>
    <mergeCell ref="J8:J11"/>
    <mergeCell ref="K8:K11"/>
  </mergeCells>
  <dataValidations count="3">
    <dataValidation type="list" allowBlank="1" showInputMessage="1" showErrorMessage="1" sqref="H13:H24 H26:H36 H38:H48" xr:uid="{00000000-0002-0000-4400-000000000000}">
      <formula1>$H$3:$H$6</formula1>
    </dataValidation>
    <dataValidation type="list" allowBlank="1" showInputMessage="1" showErrorMessage="1" sqref="I13:I24 I26:I36 L49 I38:I48 J49" xr:uid="{00000000-0002-0000-4400-000001000000}">
      <formula1>$I$3:$I$6</formula1>
    </dataValidation>
    <dataValidation allowBlank="1" showInputMessage="1" showErrorMessage="1" sqref="M13:N49 L13:L48 K13:K49 J13:J48" xr:uid="{00000000-0002-0000-4400-000002000000}"/>
  </dataValidations>
  <hyperlinks>
    <hyperlink ref="AK2" location="Index!A1" display="Index" xr:uid="{48CE1370-465E-4EEF-BEE3-7A1B014733B7}"/>
  </hyperlinks>
  <pageMargins left="0.7" right="0.7" top="0.75" bottom="0.75" header="0.3" footer="0.3"/>
  <pageSetup paperSize="5" scale="35" fitToHeight="0" orientation="landscape" r:id="rId6"/>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tabColor theme="9" tint="-0.249977111117893"/>
    <pageSetUpPr fitToPage="1"/>
  </sheetPr>
  <dimension ref="A1:AX67"/>
  <sheetViews>
    <sheetView topLeftCell="B1" zoomScale="55" zoomScaleNormal="55" workbookViewId="0">
      <selection activeCell="K14" sqref="K14"/>
    </sheetView>
  </sheetViews>
  <sheetFormatPr defaultColWidth="0" defaultRowHeight="0" customHeight="1" zeroHeight="1"/>
  <cols>
    <col min="1" max="1" width="3.109375" style="1093" customWidth="1"/>
    <col min="2" max="2" width="9.109375" style="1093" customWidth="1"/>
    <col min="3" max="3" width="40.44140625" style="99" customWidth="1"/>
    <col min="4" max="4" width="15.6640625" style="99" customWidth="1"/>
    <col min="5" max="5" width="24.33203125" style="99" customWidth="1"/>
    <col min="6" max="6" width="13.6640625" style="99" customWidth="1"/>
    <col min="7" max="7" width="15" style="99" bestFit="1" customWidth="1"/>
    <col min="8" max="8" width="15" style="99" customWidth="1"/>
    <col min="9" max="9" width="15" style="2066" customWidth="1"/>
    <col min="10" max="10" width="27.33203125" style="2066" customWidth="1"/>
    <col min="11" max="16" width="18.88671875" style="99" customWidth="1"/>
    <col min="17" max="17" width="15" style="99" customWidth="1"/>
    <col min="18" max="18" width="18.88671875" style="99" customWidth="1"/>
    <col min="19" max="19" width="11.44140625" style="99" bestFit="1" customWidth="1"/>
    <col min="20" max="21" width="14.88671875" style="99" customWidth="1"/>
    <col min="22" max="22" width="17.88671875" style="99" bestFit="1" customWidth="1"/>
    <col min="23" max="23" width="4" style="99" customWidth="1"/>
    <col min="24" max="24" width="13.33203125" style="99" customWidth="1"/>
    <col min="25" max="27" width="13.5546875" style="99" bestFit="1" customWidth="1"/>
    <col min="28" max="28" width="15.5546875" style="99" bestFit="1" customWidth="1"/>
    <col min="29" max="29" width="6.5546875" style="99" bestFit="1" customWidth="1"/>
    <col min="30" max="30" width="10.33203125" style="99" bestFit="1" customWidth="1"/>
    <col min="31" max="31" width="11.6640625" style="99" bestFit="1" customWidth="1"/>
    <col min="32" max="32" width="17.44140625" style="99" bestFit="1" customWidth="1"/>
    <col min="33" max="33" width="13.33203125" style="99" bestFit="1" customWidth="1"/>
    <col min="34" max="34" width="8.44140625" style="99" customWidth="1"/>
    <col min="35" max="35" width="5.5546875" style="99" customWidth="1"/>
    <col min="36" max="36" width="12.33203125" style="99" hidden="1" customWidth="1"/>
    <col min="37" max="37" width="13.44140625" style="99" hidden="1" customWidth="1"/>
    <col min="38" max="38" width="13.6640625" style="99" hidden="1" customWidth="1"/>
    <col min="39" max="39" width="11.6640625" style="99" hidden="1" customWidth="1"/>
    <col min="40" max="50" width="0" style="99" hidden="1" customWidth="1"/>
    <col min="51" max="16384" width="9.109375" style="99" hidden="1"/>
  </cols>
  <sheetData>
    <row r="1" spans="1:40" ht="13.2">
      <c r="A1" s="179"/>
      <c r="B1" s="179"/>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row>
    <row r="2" spans="1:40" ht="13.2">
      <c r="A2" s="179"/>
      <c r="B2" s="144" t="s">
        <v>283</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2204" t="s">
        <v>1</v>
      </c>
      <c r="AI2" s="164"/>
    </row>
    <row r="3" spans="1:40" s="906" customFormat="1" ht="15.6">
      <c r="A3" s="188"/>
      <c r="B3" s="248"/>
      <c r="C3" s="4961" t="s">
        <v>3918</v>
      </c>
      <c r="D3" s="4651"/>
      <c r="E3" s="4651"/>
      <c r="F3" s="4652"/>
      <c r="G3" s="248"/>
      <c r="H3" s="248"/>
      <c r="I3" s="1457" t="s">
        <v>3751</v>
      </c>
      <c r="J3" s="1457" t="s">
        <v>3752</v>
      </c>
      <c r="K3" s="248"/>
      <c r="L3" s="248"/>
      <c r="M3" s="248"/>
      <c r="N3" s="248"/>
      <c r="O3" s="248"/>
      <c r="P3" s="248"/>
      <c r="Q3" s="248"/>
      <c r="R3" s="248"/>
      <c r="S3" s="248"/>
      <c r="T3" s="248"/>
      <c r="U3" s="39"/>
      <c r="V3" s="39"/>
      <c r="W3" s="248"/>
      <c r="X3" s="39"/>
      <c r="Y3" s="39"/>
      <c r="Z3" s="39"/>
      <c r="AA3" s="39"/>
      <c r="AB3" s="39"/>
      <c r="AC3" s="39"/>
      <c r="AD3" s="39"/>
      <c r="AE3" s="39"/>
      <c r="AF3" s="39"/>
      <c r="AG3" s="39"/>
      <c r="AH3" s="248"/>
      <c r="AI3" s="188"/>
      <c r="AJ3" s="1115"/>
      <c r="AK3" s="1115"/>
      <c r="AL3" s="1115"/>
    </row>
    <row r="4" spans="1:40" s="906" customFormat="1" ht="15.6">
      <c r="A4" s="188"/>
      <c r="B4" s="248"/>
      <c r="C4" s="4439" t="s">
        <v>723</v>
      </c>
      <c r="D4" s="8341" t="str">
        <f>V.2!D4</f>
        <v>ABC Company</v>
      </c>
      <c r="E4" s="8342"/>
      <c r="F4" s="8343"/>
      <c r="G4" s="248"/>
      <c r="H4" s="2064"/>
      <c r="I4" s="1929" t="s">
        <v>3754</v>
      </c>
      <c r="J4" s="1929" t="s">
        <v>3752</v>
      </c>
      <c r="K4" s="248"/>
      <c r="L4" s="248"/>
      <c r="M4" s="248"/>
      <c r="N4" s="248"/>
      <c r="O4" s="2006"/>
      <c r="P4" s="1929" t="s">
        <v>3753</v>
      </c>
      <c r="Q4" s="2064"/>
      <c r="R4" s="248"/>
      <c r="S4" s="248"/>
      <c r="T4" s="248"/>
      <c r="U4" s="248"/>
      <c r="V4" s="248"/>
      <c r="W4" s="248"/>
      <c r="X4" s="248"/>
      <c r="Y4" s="248"/>
      <c r="Z4" s="248"/>
      <c r="AA4" s="248"/>
      <c r="AB4" s="248"/>
      <c r="AC4" s="248"/>
      <c r="AD4" s="248"/>
      <c r="AE4" s="248"/>
      <c r="AF4" s="248"/>
      <c r="AG4" s="248"/>
      <c r="AH4" s="248"/>
      <c r="AI4" s="188"/>
      <c r="AJ4" s="1115"/>
      <c r="AK4" s="1115"/>
      <c r="AL4" s="1115"/>
    </row>
    <row r="5" spans="1:40" s="906" customFormat="1" ht="15.6">
      <c r="A5" s="188"/>
      <c r="B5" s="248"/>
      <c r="C5" s="4443" t="s">
        <v>724</v>
      </c>
      <c r="D5" s="8344" t="str">
        <f>V.2!D5</f>
        <v>31 December 202x</v>
      </c>
      <c r="E5" s="8345"/>
      <c r="F5" s="8346"/>
      <c r="G5" s="248"/>
      <c r="H5" s="2064"/>
      <c r="I5" s="1929" t="s">
        <v>3757</v>
      </c>
      <c r="J5" s="1929" t="s">
        <v>3755</v>
      </c>
      <c r="K5" s="248"/>
      <c r="L5" s="248"/>
      <c r="M5" s="248"/>
      <c r="N5" s="248"/>
      <c r="O5" s="2006"/>
      <c r="P5" s="1929" t="s">
        <v>3756</v>
      </c>
      <c r="Q5" s="2064"/>
      <c r="R5" s="248"/>
      <c r="S5" s="248"/>
      <c r="T5" s="248"/>
      <c r="U5" s="248"/>
      <c r="V5" s="248"/>
      <c r="W5" s="248"/>
      <c r="X5" s="248"/>
      <c r="Y5" s="248"/>
      <c r="Z5" s="248"/>
      <c r="AA5" s="248"/>
      <c r="AB5" s="248"/>
      <c r="AC5" s="248"/>
      <c r="AD5" s="248"/>
      <c r="AE5" s="248"/>
      <c r="AF5" s="248"/>
      <c r="AG5" s="248"/>
      <c r="AH5" s="248"/>
      <c r="AI5" s="188"/>
      <c r="AJ5" s="1115"/>
      <c r="AK5" s="1115"/>
      <c r="AL5" s="1115"/>
    </row>
    <row r="6" spans="1:40" s="906" customFormat="1" ht="15" customHeight="1">
      <c r="A6" s="198"/>
      <c r="B6" s="251"/>
      <c r="C6" s="119"/>
      <c r="D6" s="119"/>
      <c r="E6" s="119"/>
      <c r="F6" s="119"/>
      <c r="G6" s="119"/>
      <c r="H6" s="2065"/>
      <c r="I6" s="1929" t="s">
        <v>3757</v>
      </c>
      <c r="J6" s="1929" t="s">
        <v>3758</v>
      </c>
      <c r="K6" s="119"/>
      <c r="L6" s="119"/>
      <c r="M6" s="119"/>
      <c r="N6" s="119"/>
      <c r="O6" s="2006"/>
      <c r="P6" s="1929" t="s">
        <v>3759</v>
      </c>
      <c r="Q6" s="2065"/>
      <c r="R6" s="119"/>
      <c r="S6" s="119"/>
      <c r="T6" s="119"/>
      <c r="U6" s="119"/>
      <c r="V6" s="119"/>
      <c r="W6" s="119"/>
      <c r="X6" s="248"/>
      <c r="Y6" s="248"/>
      <c r="Z6" s="248"/>
      <c r="AA6" s="248"/>
      <c r="AB6" s="248"/>
      <c r="AC6" s="248"/>
      <c r="AD6" s="248"/>
      <c r="AE6" s="248"/>
      <c r="AF6" s="248"/>
      <c r="AG6" s="248"/>
      <c r="AH6" s="119"/>
      <c r="AI6" s="163"/>
    </row>
    <row r="7" spans="1:40" s="906" customFormat="1" ht="15" customHeight="1" thickBot="1">
      <c r="A7" s="198"/>
      <c r="B7" s="251"/>
      <c r="C7" s="119"/>
      <c r="D7" s="119"/>
      <c r="E7" s="119"/>
      <c r="F7" s="119"/>
      <c r="G7" s="119"/>
      <c r="H7" s="2065"/>
      <c r="I7" s="1929" t="s">
        <v>860</v>
      </c>
      <c r="J7" s="1929" t="s">
        <v>860</v>
      </c>
      <c r="K7" s="119"/>
      <c r="L7" s="119"/>
      <c r="M7" s="119"/>
      <c r="N7" s="119"/>
      <c r="O7" s="119"/>
      <c r="P7" s="119"/>
      <c r="Q7" s="2065"/>
      <c r="R7" s="119"/>
      <c r="S7" s="119"/>
      <c r="T7" s="119"/>
      <c r="U7" s="119"/>
      <c r="V7" s="119"/>
      <c r="W7" s="119"/>
      <c r="X7" s="119"/>
      <c r="Y7" s="119"/>
      <c r="Z7" s="119"/>
      <c r="AA7" s="119"/>
      <c r="AB7" s="119"/>
      <c r="AC7" s="119"/>
      <c r="AD7" s="119"/>
      <c r="AE7" s="119"/>
      <c r="AF7" s="119"/>
      <c r="AG7" s="119"/>
      <c r="AH7" s="119"/>
      <c r="AI7" s="163"/>
    </row>
    <row r="8" spans="1:40" ht="15" customHeight="1">
      <c r="A8" s="179"/>
      <c r="B8" s="210"/>
      <c r="C8" s="4962"/>
      <c r="D8" s="8583" t="s">
        <v>3330</v>
      </c>
      <c r="E8" s="8583" t="s">
        <v>3909</v>
      </c>
      <c r="F8" s="5299"/>
      <c r="G8" s="5300"/>
      <c r="H8" s="8583" t="s">
        <v>3919</v>
      </c>
      <c r="I8" s="8583" t="s">
        <v>3761</v>
      </c>
      <c r="J8" s="8835" t="s">
        <v>3762</v>
      </c>
      <c r="K8" s="8831" t="s">
        <v>3792</v>
      </c>
      <c r="L8" s="8831"/>
      <c r="M8" s="8833" t="s">
        <v>3763</v>
      </c>
      <c r="N8" s="8581" t="s">
        <v>3764</v>
      </c>
      <c r="O8" s="8583" t="s">
        <v>3765</v>
      </c>
      <c r="P8" s="8583" t="s">
        <v>3766</v>
      </c>
      <c r="Q8" s="8574" t="s">
        <v>3084</v>
      </c>
      <c r="R8" s="8583" t="s">
        <v>3920</v>
      </c>
      <c r="S8" s="8583" t="s">
        <v>3346</v>
      </c>
      <c r="T8" s="8583" t="s">
        <v>2748</v>
      </c>
      <c r="U8" s="8610" t="s">
        <v>2749</v>
      </c>
      <c r="V8" s="8576" t="s">
        <v>3347</v>
      </c>
      <c r="W8" s="121"/>
      <c r="X8" s="8743" t="s">
        <v>3903</v>
      </c>
      <c r="Y8" s="8743"/>
      <c r="Z8" s="8743"/>
      <c r="AA8" s="8743"/>
      <c r="AB8" s="8743"/>
      <c r="AC8" s="8743"/>
      <c r="AD8" s="8743"/>
      <c r="AE8" s="8743"/>
      <c r="AF8" s="8743"/>
      <c r="AG8" s="8658"/>
      <c r="AH8" s="121"/>
      <c r="AI8" s="189"/>
      <c r="AJ8" s="100"/>
      <c r="AK8" s="100"/>
      <c r="AL8" s="100"/>
      <c r="AM8" s="100"/>
      <c r="AN8" s="100"/>
    </row>
    <row r="9" spans="1:40" ht="13.2">
      <c r="A9" s="179"/>
      <c r="B9" s="210"/>
      <c r="C9" s="4965"/>
      <c r="D9" s="8584"/>
      <c r="E9" s="8584"/>
      <c r="F9" s="1666"/>
      <c r="G9" s="1666"/>
      <c r="H9" s="8584"/>
      <c r="I9" s="8584"/>
      <c r="J9" s="8836"/>
      <c r="K9" s="8839" t="s">
        <v>3794</v>
      </c>
      <c r="L9" s="8839" t="s">
        <v>3795</v>
      </c>
      <c r="M9" s="8834"/>
      <c r="N9" s="8582"/>
      <c r="O9" s="8584"/>
      <c r="P9" s="8584"/>
      <c r="Q9" s="8575"/>
      <c r="R9" s="8584"/>
      <c r="S9" s="8584"/>
      <c r="T9" s="8584"/>
      <c r="U9" s="8611"/>
      <c r="V9" s="8577"/>
      <c r="W9" s="121"/>
      <c r="X9" s="6167" t="s">
        <v>1713</v>
      </c>
      <c r="Y9" s="148" t="s">
        <v>1709</v>
      </c>
      <c r="Z9" s="6167" t="s">
        <v>1709</v>
      </c>
      <c r="AA9" s="148" t="s">
        <v>1709</v>
      </c>
      <c r="AB9" s="6168" t="s">
        <v>2923</v>
      </c>
      <c r="AC9" s="6168"/>
      <c r="AD9" s="6168"/>
      <c r="AE9" s="153"/>
      <c r="AF9" s="6168"/>
      <c r="AG9" s="423" t="s">
        <v>1710</v>
      </c>
      <c r="AH9" s="121"/>
      <c r="AI9" s="190"/>
      <c r="AJ9" s="1116"/>
      <c r="AK9" s="1116"/>
      <c r="AL9" s="1116"/>
      <c r="AM9" s="112"/>
      <c r="AN9" s="100"/>
    </row>
    <row r="10" spans="1:40" ht="13.2">
      <c r="A10" s="179"/>
      <c r="B10" s="210"/>
      <c r="C10" s="4965" t="s">
        <v>520</v>
      </c>
      <c r="D10" s="8584"/>
      <c r="E10" s="8584"/>
      <c r="F10" s="1666" t="s">
        <v>2977</v>
      </c>
      <c r="G10" s="1666" t="s">
        <v>1251</v>
      </c>
      <c r="H10" s="8584"/>
      <c r="I10" s="8584"/>
      <c r="J10" s="8836"/>
      <c r="K10" s="8839"/>
      <c r="L10" s="8839"/>
      <c r="M10" s="8834"/>
      <c r="N10" s="8582"/>
      <c r="O10" s="8584"/>
      <c r="P10" s="8584"/>
      <c r="Q10" s="8575"/>
      <c r="R10" s="8584"/>
      <c r="S10" s="8584"/>
      <c r="T10" s="8584"/>
      <c r="U10" s="8611"/>
      <c r="V10" s="8577"/>
      <c r="W10" s="121"/>
      <c r="X10" s="2013" t="s">
        <v>2925</v>
      </c>
      <c r="Y10" s="148" t="s">
        <v>1714</v>
      </c>
      <c r="Z10" s="2013" t="s">
        <v>1720</v>
      </c>
      <c r="AA10" s="148" t="s">
        <v>1714</v>
      </c>
      <c r="AB10" s="2014" t="s">
        <v>2928</v>
      </c>
      <c r="AC10" s="2013" t="s">
        <v>2747</v>
      </c>
      <c r="AD10" s="2013" t="s">
        <v>2808</v>
      </c>
      <c r="AE10" s="1587" t="s">
        <v>2671</v>
      </c>
      <c r="AF10" s="1608" t="s">
        <v>1717</v>
      </c>
      <c r="AG10" s="423" t="s">
        <v>1718</v>
      </c>
      <c r="AH10" s="121"/>
      <c r="AI10" s="190"/>
      <c r="AJ10" s="111"/>
      <c r="AK10" s="111"/>
      <c r="AL10" s="111"/>
      <c r="AM10" s="112"/>
    </row>
    <row r="11" spans="1:40" ht="13.2">
      <c r="A11" s="179"/>
      <c r="B11" s="210"/>
      <c r="C11" s="4965"/>
      <c r="D11" s="8584"/>
      <c r="E11" s="8584"/>
      <c r="F11" s="1666" t="s">
        <v>2987</v>
      </c>
      <c r="G11" s="1666" t="s">
        <v>2771</v>
      </c>
      <c r="H11" s="8584"/>
      <c r="I11" s="8584"/>
      <c r="J11" s="8836"/>
      <c r="K11" s="8839"/>
      <c r="L11" s="8839"/>
      <c r="M11" s="8834"/>
      <c r="N11" s="8582"/>
      <c r="O11" s="8584"/>
      <c r="P11" s="8584"/>
      <c r="Q11" s="8575"/>
      <c r="R11" s="8584"/>
      <c r="S11" s="8584"/>
      <c r="T11" s="8584"/>
      <c r="U11" s="8611"/>
      <c r="V11" s="8577"/>
      <c r="W11" s="121"/>
      <c r="X11" s="2013" t="s">
        <v>1724</v>
      </c>
      <c r="Y11" s="148" t="s">
        <v>1720</v>
      </c>
      <c r="Z11" s="2013" t="s">
        <v>1727</v>
      </c>
      <c r="AA11" s="155" t="s">
        <v>1721</v>
      </c>
      <c r="AB11" s="2014" t="s">
        <v>1729</v>
      </c>
      <c r="AC11" s="2052" t="s">
        <v>1723</v>
      </c>
      <c r="AD11" s="2052" t="s">
        <v>1723</v>
      </c>
      <c r="AE11" s="1590" t="s">
        <v>1723</v>
      </c>
      <c r="AF11" s="1608" t="s">
        <v>1723</v>
      </c>
      <c r="AG11" s="423" t="s">
        <v>1724</v>
      </c>
      <c r="AH11" s="121"/>
      <c r="AI11" s="192"/>
      <c r="AJ11" s="111"/>
      <c r="AK11" s="111"/>
      <c r="AL11" s="111"/>
      <c r="AM11" s="112"/>
    </row>
    <row r="12" spans="1:40" ht="26.4" customHeight="1">
      <c r="A12" s="179"/>
      <c r="B12" s="210"/>
      <c r="C12" s="2002"/>
      <c r="D12" s="6656" t="s">
        <v>2148</v>
      </c>
      <c r="E12" s="8734"/>
      <c r="F12" s="5485"/>
      <c r="G12" s="6656" t="s">
        <v>1616</v>
      </c>
      <c r="H12" s="6656" t="s">
        <v>2528</v>
      </c>
      <c r="I12" s="6656" t="s">
        <v>2533</v>
      </c>
      <c r="J12" s="6656" t="s">
        <v>2533</v>
      </c>
      <c r="K12" s="8839"/>
      <c r="L12" s="8839"/>
      <c r="M12" s="6258" t="s">
        <v>3767</v>
      </c>
      <c r="N12" s="8734"/>
      <c r="O12" s="8734"/>
      <c r="P12" s="6656" t="s">
        <v>2533</v>
      </c>
      <c r="Q12" s="8838"/>
      <c r="R12" s="8734"/>
      <c r="S12" s="8734"/>
      <c r="T12" s="8734"/>
      <c r="U12" s="8612"/>
      <c r="V12" s="5772" t="s">
        <v>3921</v>
      </c>
      <c r="W12" s="121"/>
      <c r="X12" s="2013" t="s">
        <v>3403</v>
      </c>
      <c r="Y12" s="148" t="s">
        <v>1726</v>
      </c>
      <c r="Z12" s="2013"/>
      <c r="AA12" s="148" t="s">
        <v>1728</v>
      </c>
      <c r="AB12" s="2013"/>
      <c r="AC12" s="2030"/>
      <c r="AD12" s="2030"/>
      <c r="AE12" s="148"/>
      <c r="AF12" s="2013" t="s">
        <v>3197</v>
      </c>
      <c r="AG12" s="423" t="s">
        <v>3404</v>
      </c>
      <c r="AH12" s="121"/>
      <c r="AI12" s="190"/>
      <c r="AJ12" s="112"/>
      <c r="AK12" s="112"/>
      <c r="AL12" s="112"/>
      <c r="AM12" s="112"/>
    </row>
    <row r="13" spans="1:40" ht="13.2">
      <c r="A13" s="179"/>
      <c r="B13" s="210"/>
      <c r="C13" s="5497" t="s">
        <v>734</v>
      </c>
      <c r="D13" s="5497" t="s">
        <v>735</v>
      </c>
      <c r="E13" s="5497" t="s">
        <v>736</v>
      </c>
      <c r="F13" s="5497" t="s">
        <v>1249</v>
      </c>
      <c r="G13" s="5498" t="s">
        <v>738</v>
      </c>
      <c r="H13" s="5969">
        <f>G13-1</f>
        <v>-6</v>
      </c>
      <c r="I13" s="5969">
        <f t="shared" ref="I13:AG13" si="0">H13-1</f>
        <v>-7</v>
      </c>
      <c r="J13" s="5969">
        <f t="shared" si="0"/>
        <v>-8</v>
      </c>
      <c r="K13" s="5969">
        <f t="shared" si="0"/>
        <v>-9</v>
      </c>
      <c r="L13" s="5969">
        <f t="shared" si="0"/>
        <v>-10</v>
      </c>
      <c r="M13" s="5969">
        <f t="shared" si="0"/>
        <v>-11</v>
      </c>
      <c r="N13" s="5969">
        <f t="shared" si="0"/>
        <v>-12</v>
      </c>
      <c r="O13" s="5969">
        <f t="shared" si="0"/>
        <v>-13</v>
      </c>
      <c r="P13" s="5969">
        <f t="shared" si="0"/>
        <v>-14</v>
      </c>
      <c r="Q13" s="5969">
        <f t="shared" si="0"/>
        <v>-15</v>
      </c>
      <c r="R13" s="5969">
        <f t="shared" si="0"/>
        <v>-16</v>
      </c>
      <c r="S13" s="5969">
        <f t="shared" si="0"/>
        <v>-17</v>
      </c>
      <c r="T13" s="5969">
        <f t="shared" si="0"/>
        <v>-18</v>
      </c>
      <c r="U13" s="5969">
        <f t="shared" si="0"/>
        <v>-19</v>
      </c>
      <c r="V13" s="6698">
        <f t="shared" si="0"/>
        <v>-20</v>
      </c>
      <c r="W13" s="121"/>
      <c r="X13" s="6699">
        <f>V13-1</f>
        <v>-21</v>
      </c>
      <c r="Y13" s="6699">
        <f t="shared" si="0"/>
        <v>-22</v>
      </c>
      <c r="Z13" s="6699">
        <f t="shared" si="0"/>
        <v>-23</v>
      </c>
      <c r="AA13" s="6699">
        <f t="shared" si="0"/>
        <v>-24</v>
      </c>
      <c r="AB13" s="6699">
        <f t="shared" si="0"/>
        <v>-25</v>
      </c>
      <c r="AC13" s="6699">
        <f t="shared" si="0"/>
        <v>-26</v>
      </c>
      <c r="AD13" s="6699">
        <f t="shared" si="0"/>
        <v>-27</v>
      </c>
      <c r="AE13" s="6699">
        <f t="shared" si="0"/>
        <v>-28</v>
      </c>
      <c r="AF13" s="6699">
        <f t="shared" si="0"/>
        <v>-29</v>
      </c>
      <c r="AG13" s="6699">
        <f t="shared" si="0"/>
        <v>-30</v>
      </c>
      <c r="AH13" s="121"/>
      <c r="AI13" s="193"/>
      <c r="AJ13" s="1117"/>
      <c r="AK13" s="1117"/>
      <c r="AL13" s="1117"/>
      <c r="AM13" s="1117"/>
    </row>
    <row r="14" spans="1:40" ht="13.2">
      <c r="A14" s="179"/>
      <c r="B14" s="210"/>
      <c r="C14" s="5322"/>
      <c r="D14" s="1680"/>
      <c r="E14" s="1680"/>
      <c r="F14" s="6700"/>
      <c r="G14" s="6700"/>
      <c r="H14" s="6700"/>
      <c r="I14" s="6700"/>
      <c r="J14" s="6700"/>
      <c r="K14" s="6700"/>
      <c r="L14" s="6700"/>
      <c r="M14" s="6700"/>
      <c r="N14" s="6700"/>
      <c r="O14" s="6700"/>
      <c r="P14" s="6700"/>
      <c r="Q14" s="6700"/>
      <c r="R14" s="6700"/>
      <c r="S14" s="6701"/>
      <c r="T14" s="6701"/>
      <c r="U14" s="6701"/>
      <c r="V14" s="6702"/>
      <c r="W14" s="121"/>
      <c r="X14" s="6703"/>
      <c r="Y14" s="6703"/>
      <c r="Z14" s="6703"/>
      <c r="AA14" s="6703"/>
      <c r="AB14" s="6703"/>
      <c r="AC14" s="6703"/>
      <c r="AD14" s="6703"/>
      <c r="AE14" s="6703"/>
      <c r="AF14" s="6703"/>
      <c r="AG14" s="6703"/>
      <c r="AH14" s="121"/>
      <c r="AI14" s="194"/>
      <c r="AJ14" s="544"/>
      <c r="AK14" s="544"/>
      <c r="AL14" s="544"/>
      <c r="AM14" s="544"/>
    </row>
    <row r="15" spans="1:40" ht="13.2">
      <c r="A15" s="179"/>
      <c r="B15" s="210"/>
      <c r="C15" s="5278" t="s">
        <v>3491</v>
      </c>
      <c r="D15" s="1690"/>
      <c r="E15" s="1690"/>
      <c r="F15" s="1691"/>
      <c r="G15" s="1692"/>
      <c r="H15" s="1692"/>
      <c r="I15" s="1692"/>
      <c r="J15" s="1692"/>
      <c r="K15" s="1692"/>
      <c r="L15" s="1692"/>
      <c r="M15" s="1692"/>
      <c r="N15" s="1692"/>
      <c r="O15" s="1692"/>
      <c r="P15" s="1692"/>
      <c r="Q15" s="1692"/>
      <c r="R15" s="1692"/>
      <c r="S15" s="1735"/>
      <c r="T15" s="1735"/>
      <c r="U15" s="1735"/>
      <c r="V15" s="1736"/>
      <c r="W15" s="121"/>
      <c r="X15" s="6703"/>
      <c r="Y15" s="6703"/>
      <c r="Z15" s="6703"/>
      <c r="AA15" s="6703"/>
      <c r="AB15" s="6703"/>
      <c r="AC15" s="6703"/>
      <c r="AD15" s="6703"/>
      <c r="AE15" s="6703"/>
      <c r="AF15" s="6703"/>
      <c r="AG15" s="6703"/>
      <c r="AH15" s="121"/>
      <c r="AI15" s="194"/>
      <c r="AJ15" s="544"/>
      <c r="AK15" s="544"/>
      <c r="AL15" s="544"/>
      <c r="AM15" s="544"/>
    </row>
    <row r="16" spans="1:40" ht="13.2">
      <c r="A16" s="179"/>
      <c r="B16" s="210"/>
      <c r="C16" s="6416" t="s">
        <v>3769</v>
      </c>
      <c r="D16" s="1738"/>
      <c r="E16" s="1738"/>
      <c r="F16" s="1740"/>
      <c r="G16" s="1725" t="b">
        <v>1</v>
      </c>
      <c r="H16" s="1725" t="b">
        <v>1</v>
      </c>
      <c r="I16" s="1724" t="s">
        <v>3754</v>
      </c>
      <c r="J16" s="1724" t="s">
        <v>3755</v>
      </c>
      <c r="K16" s="1692"/>
      <c r="L16" s="1692"/>
      <c r="M16" s="1692"/>
      <c r="N16" s="1692"/>
      <c r="O16" s="1692"/>
      <c r="P16" s="1724" t="s">
        <v>3753</v>
      </c>
      <c r="Q16" s="1724">
        <v>0</v>
      </c>
      <c r="R16" s="1724">
        <v>0</v>
      </c>
      <c r="S16" s="1724">
        <v>0</v>
      </c>
      <c r="T16" s="1724">
        <v>0</v>
      </c>
      <c r="U16" s="1724">
        <v>0</v>
      </c>
      <c r="V16" s="1830">
        <f>S16+T16-U16</f>
        <v>0</v>
      </c>
      <c r="W16" s="121"/>
      <c r="X16" s="6704">
        <f t="shared" ref="X16:X42" si="1">Y16+Z16</f>
        <v>0</v>
      </c>
      <c r="Y16" s="6703"/>
      <c r="Z16" s="6703"/>
      <c r="AA16" s="6703"/>
      <c r="AB16" s="6703"/>
      <c r="AC16" s="6703"/>
      <c r="AD16" s="6703"/>
      <c r="AE16" s="6703"/>
      <c r="AF16" s="6705">
        <f>AC16+AD16-AE16</f>
        <v>0</v>
      </c>
      <c r="AG16" s="6706">
        <f>Z16+AB16</f>
        <v>0</v>
      </c>
      <c r="AH16" s="121"/>
      <c r="AI16" s="195"/>
      <c r="AJ16" s="605"/>
      <c r="AK16" s="605"/>
      <c r="AL16" s="605"/>
      <c r="AM16" s="605"/>
    </row>
    <row r="17" spans="1:39" ht="13.2">
      <c r="A17" s="179"/>
      <c r="B17" s="210"/>
      <c r="C17" s="6416" t="s">
        <v>3770</v>
      </c>
      <c r="D17" s="1738"/>
      <c r="E17" s="1738"/>
      <c r="F17" s="1740"/>
      <c r="G17" s="1725" t="b">
        <v>1</v>
      </c>
      <c r="H17" s="1725" t="b">
        <v>1</v>
      </c>
      <c r="I17" s="1724" t="s">
        <v>3754</v>
      </c>
      <c r="J17" s="1724" t="s">
        <v>3755</v>
      </c>
      <c r="K17" s="1692"/>
      <c r="L17" s="1692"/>
      <c r="M17" s="1692"/>
      <c r="N17" s="1692"/>
      <c r="O17" s="1692"/>
      <c r="P17" s="1724" t="s">
        <v>3753</v>
      </c>
      <c r="Q17" s="1724">
        <v>0</v>
      </c>
      <c r="R17" s="1724">
        <v>0</v>
      </c>
      <c r="S17" s="1724">
        <v>0</v>
      </c>
      <c r="T17" s="1724">
        <v>0</v>
      </c>
      <c r="U17" s="1724">
        <v>0</v>
      </c>
      <c r="V17" s="1830">
        <f t="shared" ref="V17:V42" si="2">S17+T17-U17</f>
        <v>0</v>
      </c>
      <c r="W17" s="121"/>
      <c r="X17" s="6704">
        <f t="shared" si="1"/>
        <v>0</v>
      </c>
      <c r="Y17" s="6703"/>
      <c r="Z17" s="6703"/>
      <c r="AA17" s="6703"/>
      <c r="AB17" s="6703"/>
      <c r="AC17" s="6703"/>
      <c r="AD17" s="6703"/>
      <c r="AE17" s="6703"/>
      <c r="AF17" s="6705">
        <f t="shared" ref="AF17:AF54" si="3">AC17+AD17-AE17</f>
        <v>0</v>
      </c>
      <c r="AG17" s="6706">
        <f t="shared" ref="AG17:AG54" si="4">Z17+AB17</f>
        <v>0</v>
      </c>
      <c r="AH17" s="121"/>
      <c r="AI17" s="195"/>
      <c r="AJ17" s="605"/>
      <c r="AK17" s="605"/>
      <c r="AL17" s="605"/>
      <c r="AM17" s="605"/>
    </row>
    <row r="18" spans="1:39" ht="13.2">
      <c r="A18" s="179"/>
      <c r="B18" s="210"/>
      <c r="C18" s="6416" t="s">
        <v>3771</v>
      </c>
      <c r="D18" s="1738"/>
      <c r="E18" s="1738"/>
      <c r="F18" s="1740"/>
      <c r="G18" s="1725" t="b">
        <v>1</v>
      </c>
      <c r="H18" s="1725" t="b">
        <v>1</v>
      </c>
      <c r="I18" s="1724" t="s">
        <v>3754</v>
      </c>
      <c r="J18" s="1724" t="s">
        <v>3755</v>
      </c>
      <c r="K18" s="1692"/>
      <c r="L18" s="1692"/>
      <c r="M18" s="1692"/>
      <c r="N18" s="1692"/>
      <c r="O18" s="1692"/>
      <c r="P18" s="1724" t="s">
        <v>3753</v>
      </c>
      <c r="Q18" s="1724">
        <v>0</v>
      </c>
      <c r="R18" s="1724">
        <v>0</v>
      </c>
      <c r="S18" s="1724">
        <v>0</v>
      </c>
      <c r="T18" s="1724">
        <v>0</v>
      </c>
      <c r="U18" s="1724">
        <v>0</v>
      </c>
      <c r="V18" s="1830">
        <f t="shared" si="2"/>
        <v>0</v>
      </c>
      <c r="W18" s="121"/>
      <c r="X18" s="6704">
        <f t="shared" si="1"/>
        <v>0</v>
      </c>
      <c r="Y18" s="6703"/>
      <c r="Z18" s="6703"/>
      <c r="AA18" s="6703"/>
      <c r="AB18" s="6703"/>
      <c r="AC18" s="6703"/>
      <c r="AD18" s="6703"/>
      <c r="AE18" s="6703"/>
      <c r="AF18" s="6705">
        <f t="shared" si="3"/>
        <v>0</v>
      </c>
      <c r="AG18" s="6706">
        <f t="shared" si="4"/>
        <v>0</v>
      </c>
      <c r="AH18" s="121"/>
      <c r="AI18" s="195"/>
      <c r="AJ18" s="605"/>
      <c r="AK18" s="605"/>
      <c r="AL18" s="605"/>
      <c r="AM18" s="605"/>
    </row>
    <row r="19" spans="1:39" ht="13.2">
      <c r="A19" s="179"/>
      <c r="B19" s="210"/>
      <c r="C19" s="6416" t="s">
        <v>3772</v>
      </c>
      <c r="D19" s="1738"/>
      <c r="E19" s="1738"/>
      <c r="F19" s="1740"/>
      <c r="G19" s="1725" t="b">
        <v>1</v>
      </c>
      <c r="H19" s="1725" t="b">
        <v>1</v>
      </c>
      <c r="I19" s="1724" t="s">
        <v>3754</v>
      </c>
      <c r="J19" s="1724" t="s">
        <v>3755</v>
      </c>
      <c r="K19" s="1692"/>
      <c r="L19" s="1692"/>
      <c r="M19" s="1692"/>
      <c r="N19" s="1692"/>
      <c r="O19" s="1692"/>
      <c r="P19" s="1724" t="s">
        <v>3753</v>
      </c>
      <c r="Q19" s="1724">
        <v>0</v>
      </c>
      <c r="R19" s="1724">
        <v>0</v>
      </c>
      <c r="S19" s="1724">
        <v>0</v>
      </c>
      <c r="T19" s="1724">
        <v>0</v>
      </c>
      <c r="U19" s="1724">
        <v>0</v>
      </c>
      <c r="V19" s="1830">
        <f t="shared" si="2"/>
        <v>0</v>
      </c>
      <c r="W19" s="121"/>
      <c r="X19" s="6704">
        <f t="shared" si="1"/>
        <v>0</v>
      </c>
      <c r="Y19" s="6703"/>
      <c r="Z19" s="6703"/>
      <c r="AA19" s="6703"/>
      <c r="AB19" s="6703"/>
      <c r="AC19" s="6703"/>
      <c r="AD19" s="6703"/>
      <c r="AE19" s="6703"/>
      <c r="AF19" s="6705">
        <f t="shared" si="3"/>
        <v>0</v>
      </c>
      <c r="AG19" s="6706">
        <f t="shared" si="4"/>
        <v>0</v>
      </c>
      <c r="AH19" s="121"/>
      <c r="AI19" s="195"/>
      <c r="AJ19" s="605"/>
      <c r="AK19" s="605"/>
      <c r="AL19" s="605"/>
      <c r="AM19" s="605"/>
    </row>
    <row r="20" spans="1:39" ht="13.2">
      <c r="A20" s="179"/>
      <c r="B20" s="210"/>
      <c r="C20" s="6416" t="s">
        <v>3773</v>
      </c>
      <c r="D20" s="1738"/>
      <c r="E20" s="1738"/>
      <c r="F20" s="1740"/>
      <c r="G20" s="1725" t="b">
        <v>1</v>
      </c>
      <c r="H20" s="1725" t="b">
        <v>1</v>
      </c>
      <c r="I20" s="1724" t="s">
        <v>3754</v>
      </c>
      <c r="J20" s="1724" t="s">
        <v>3755</v>
      </c>
      <c r="K20" s="1692"/>
      <c r="L20" s="1692"/>
      <c r="M20" s="1692"/>
      <c r="N20" s="1692"/>
      <c r="O20" s="1692"/>
      <c r="P20" s="1724" t="s">
        <v>3753</v>
      </c>
      <c r="Q20" s="1724">
        <v>0</v>
      </c>
      <c r="R20" s="1724">
        <v>0</v>
      </c>
      <c r="S20" s="1724">
        <v>0</v>
      </c>
      <c r="T20" s="1724">
        <v>0</v>
      </c>
      <c r="U20" s="1724">
        <v>0</v>
      </c>
      <c r="V20" s="1830">
        <f t="shared" si="2"/>
        <v>0</v>
      </c>
      <c r="W20" s="121"/>
      <c r="X20" s="6704">
        <f t="shared" si="1"/>
        <v>0</v>
      </c>
      <c r="Y20" s="6703"/>
      <c r="Z20" s="6703"/>
      <c r="AA20" s="6703"/>
      <c r="AB20" s="6703"/>
      <c r="AC20" s="6703"/>
      <c r="AD20" s="6703"/>
      <c r="AE20" s="6703"/>
      <c r="AF20" s="6705">
        <f t="shared" si="3"/>
        <v>0</v>
      </c>
      <c r="AG20" s="6706">
        <f t="shared" si="4"/>
        <v>0</v>
      </c>
      <c r="AH20" s="121"/>
      <c r="AI20" s="195"/>
      <c r="AJ20" s="605"/>
      <c r="AK20" s="605"/>
      <c r="AL20" s="605"/>
      <c r="AM20" s="605"/>
    </row>
    <row r="21" spans="1:39" ht="13.2">
      <c r="A21" s="179"/>
      <c r="B21" s="210"/>
      <c r="C21" s="6416" t="s">
        <v>3774</v>
      </c>
      <c r="D21" s="1738"/>
      <c r="E21" s="1738"/>
      <c r="F21" s="1740"/>
      <c r="G21" s="1725" t="b">
        <v>1</v>
      </c>
      <c r="H21" s="1725" t="b">
        <v>1</v>
      </c>
      <c r="I21" s="1724" t="s">
        <v>3754</v>
      </c>
      <c r="J21" s="1724" t="s">
        <v>3755</v>
      </c>
      <c r="K21" s="1692"/>
      <c r="L21" s="1692"/>
      <c r="M21" s="1692"/>
      <c r="N21" s="1692"/>
      <c r="O21" s="1692"/>
      <c r="P21" s="1724" t="s">
        <v>3753</v>
      </c>
      <c r="Q21" s="1724">
        <v>0</v>
      </c>
      <c r="R21" s="1724">
        <v>0</v>
      </c>
      <c r="S21" s="1724">
        <v>0</v>
      </c>
      <c r="T21" s="1724">
        <v>0</v>
      </c>
      <c r="U21" s="1724">
        <v>0</v>
      </c>
      <c r="V21" s="1830">
        <f t="shared" si="2"/>
        <v>0</v>
      </c>
      <c r="W21" s="121"/>
      <c r="X21" s="6704">
        <f t="shared" si="1"/>
        <v>0</v>
      </c>
      <c r="Y21" s="6703"/>
      <c r="Z21" s="6703"/>
      <c r="AA21" s="6703"/>
      <c r="AB21" s="6703"/>
      <c r="AC21" s="6703"/>
      <c r="AD21" s="6703"/>
      <c r="AE21" s="6703"/>
      <c r="AF21" s="6705">
        <f t="shared" si="3"/>
        <v>0</v>
      </c>
      <c r="AG21" s="6706">
        <f t="shared" si="4"/>
        <v>0</v>
      </c>
      <c r="AH21" s="121"/>
      <c r="AI21" s="195"/>
      <c r="AJ21" s="605"/>
      <c r="AK21" s="605"/>
      <c r="AL21" s="605"/>
      <c r="AM21" s="605"/>
    </row>
    <row r="22" spans="1:39" ht="13.2">
      <c r="A22" s="179"/>
      <c r="B22" s="210"/>
      <c r="C22" s="6416" t="s">
        <v>3775</v>
      </c>
      <c r="D22" s="1738"/>
      <c r="E22" s="1738"/>
      <c r="F22" s="1740"/>
      <c r="G22" s="1725" t="b">
        <v>1</v>
      </c>
      <c r="H22" s="1725" t="b">
        <v>1</v>
      </c>
      <c r="I22" s="1724" t="s">
        <v>3754</v>
      </c>
      <c r="J22" s="1724" t="s">
        <v>3755</v>
      </c>
      <c r="K22" s="1692"/>
      <c r="L22" s="1692"/>
      <c r="M22" s="1692"/>
      <c r="N22" s="1692"/>
      <c r="O22" s="1692"/>
      <c r="P22" s="1724" t="s">
        <v>3753</v>
      </c>
      <c r="Q22" s="1724">
        <v>0</v>
      </c>
      <c r="R22" s="1724">
        <v>0</v>
      </c>
      <c r="S22" s="1724">
        <v>0</v>
      </c>
      <c r="T22" s="1724">
        <v>0</v>
      </c>
      <c r="U22" s="1724">
        <v>0</v>
      </c>
      <c r="V22" s="1830">
        <f t="shared" si="2"/>
        <v>0</v>
      </c>
      <c r="W22" s="121"/>
      <c r="X22" s="6704">
        <f t="shared" si="1"/>
        <v>0</v>
      </c>
      <c r="Y22" s="6703"/>
      <c r="Z22" s="6703"/>
      <c r="AA22" s="6703"/>
      <c r="AB22" s="6703"/>
      <c r="AC22" s="6703"/>
      <c r="AD22" s="6703"/>
      <c r="AE22" s="6703"/>
      <c r="AF22" s="6705">
        <f t="shared" si="3"/>
        <v>0</v>
      </c>
      <c r="AG22" s="6706">
        <f t="shared" si="4"/>
        <v>0</v>
      </c>
      <c r="AH22" s="121"/>
      <c r="AI22" s="195"/>
      <c r="AJ22" s="605"/>
      <c r="AK22" s="605"/>
      <c r="AL22" s="605"/>
      <c r="AM22" s="605"/>
    </row>
    <row r="23" spans="1:39" ht="13.2">
      <c r="A23" s="179"/>
      <c r="B23" s="210"/>
      <c r="C23" s="6416" t="s">
        <v>3776</v>
      </c>
      <c r="D23" s="1738"/>
      <c r="E23" s="1738"/>
      <c r="F23" s="1740"/>
      <c r="G23" s="1725" t="b">
        <v>1</v>
      </c>
      <c r="H23" s="1725" t="b">
        <v>1</v>
      </c>
      <c r="I23" s="1724" t="s">
        <v>3754</v>
      </c>
      <c r="J23" s="1724" t="s">
        <v>3755</v>
      </c>
      <c r="K23" s="1692"/>
      <c r="L23" s="1692"/>
      <c r="M23" s="1692"/>
      <c r="N23" s="1692"/>
      <c r="O23" s="1692"/>
      <c r="P23" s="1724" t="s">
        <v>3753</v>
      </c>
      <c r="Q23" s="1724">
        <v>0</v>
      </c>
      <c r="R23" s="1724">
        <v>0</v>
      </c>
      <c r="S23" s="1724">
        <v>0</v>
      </c>
      <c r="T23" s="1724">
        <v>0</v>
      </c>
      <c r="U23" s="1724">
        <v>0</v>
      </c>
      <c r="V23" s="1830">
        <f t="shared" si="2"/>
        <v>0</v>
      </c>
      <c r="W23" s="121"/>
      <c r="X23" s="6704">
        <f t="shared" si="1"/>
        <v>0</v>
      </c>
      <c r="Y23" s="6703"/>
      <c r="Z23" s="6703"/>
      <c r="AA23" s="6703"/>
      <c r="AB23" s="6703"/>
      <c r="AC23" s="6703"/>
      <c r="AD23" s="6703"/>
      <c r="AE23" s="6703"/>
      <c r="AF23" s="6705">
        <f t="shared" si="3"/>
        <v>0</v>
      </c>
      <c r="AG23" s="6706">
        <f t="shared" si="4"/>
        <v>0</v>
      </c>
      <c r="AH23" s="121"/>
      <c r="AI23" s="195"/>
      <c r="AJ23" s="605"/>
      <c r="AK23" s="605"/>
      <c r="AL23" s="605"/>
      <c r="AM23" s="605"/>
    </row>
    <row r="24" spans="1:39" ht="13.2">
      <c r="A24" s="179"/>
      <c r="B24" s="210"/>
      <c r="C24" s="6416" t="s">
        <v>3777</v>
      </c>
      <c r="D24" s="1738"/>
      <c r="E24" s="1738"/>
      <c r="F24" s="1740"/>
      <c r="G24" s="1725" t="b">
        <v>1</v>
      </c>
      <c r="H24" s="1725" t="b">
        <v>1</v>
      </c>
      <c r="I24" s="1724" t="s">
        <v>3754</v>
      </c>
      <c r="J24" s="1724" t="s">
        <v>3755</v>
      </c>
      <c r="K24" s="1692"/>
      <c r="L24" s="1692"/>
      <c r="M24" s="1692"/>
      <c r="N24" s="1692"/>
      <c r="O24" s="1692"/>
      <c r="P24" s="1724" t="s">
        <v>3753</v>
      </c>
      <c r="Q24" s="1724">
        <v>0</v>
      </c>
      <c r="R24" s="1724">
        <v>0</v>
      </c>
      <c r="S24" s="1724">
        <v>0</v>
      </c>
      <c r="T24" s="1724">
        <v>0</v>
      </c>
      <c r="U24" s="1724">
        <v>0</v>
      </c>
      <c r="V24" s="1830">
        <f t="shared" si="2"/>
        <v>0</v>
      </c>
      <c r="W24" s="121"/>
      <c r="X24" s="6704">
        <f t="shared" si="1"/>
        <v>0</v>
      </c>
      <c r="Y24" s="6703"/>
      <c r="Z24" s="6703"/>
      <c r="AA24" s="6703"/>
      <c r="AB24" s="6703"/>
      <c r="AC24" s="6703"/>
      <c r="AD24" s="6703"/>
      <c r="AE24" s="6703"/>
      <c r="AF24" s="6705">
        <f t="shared" si="3"/>
        <v>0</v>
      </c>
      <c r="AG24" s="6706">
        <f t="shared" si="4"/>
        <v>0</v>
      </c>
      <c r="AH24" s="121"/>
      <c r="AI24" s="195"/>
      <c r="AJ24" s="605"/>
      <c r="AK24" s="605"/>
      <c r="AL24" s="605"/>
      <c r="AM24" s="605"/>
    </row>
    <row r="25" spans="1:39" ht="13.2">
      <c r="A25" s="179"/>
      <c r="B25" s="210"/>
      <c r="C25" s="6416" t="s">
        <v>3778</v>
      </c>
      <c r="D25" s="1738"/>
      <c r="E25" s="1738"/>
      <c r="F25" s="1740"/>
      <c r="G25" s="1725" t="b">
        <v>1</v>
      </c>
      <c r="H25" s="1725" t="b">
        <v>1</v>
      </c>
      <c r="I25" s="1724" t="s">
        <v>3754</v>
      </c>
      <c r="J25" s="1724" t="s">
        <v>3755</v>
      </c>
      <c r="K25" s="1692"/>
      <c r="L25" s="1692"/>
      <c r="M25" s="1692"/>
      <c r="N25" s="1692"/>
      <c r="O25" s="1692"/>
      <c r="P25" s="1724" t="s">
        <v>3753</v>
      </c>
      <c r="Q25" s="1724">
        <v>0</v>
      </c>
      <c r="R25" s="1724">
        <v>0</v>
      </c>
      <c r="S25" s="1724">
        <v>0</v>
      </c>
      <c r="T25" s="1724">
        <v>0</v>
      </c>
      <c r="U25" s="1724">
        <v>0</v>
      </c>
      <c r="V25" s="1830">
        <f t="shared" si="2"/>
        <v>0</v>
      </c>
      <c r="W25" s="121"/>
      <c r="X25" s="6704">
        <f t="shared" si="1"/>
        <v>0</v>
      </c>
      <c r="Y25" s="6703"/>
      <c r="Z25" s="6703"/>
      <c r="AA25" s="6703"/>
      <c r="AB25" s="6703"/>
      <c r="AC25" s="6703"/>
      <c r="AD25" s="6703"/>
      <c r="AE25" s="6703"/>
      <c r="AF25" s="6705">
        <f t="shared" si="3"/>
        <v>0</v>
      </c>
      <c r="AG25" s="6706">
        <f t="shared" si="4"/>
        <v>0</v>
      </c>
      <c r="AH25" s="121"/>
      <c r="AI25" s="195"/>
      <c r="AJ25" s="605"/>
      <c r="AK25" s="605"/>
      <c r="AL25" s="605"/>
      <c r="AM25" s="605"/>
    </row>
    <row r="26" spans="1:39" ht="13.2">
      <c r="A26" s="179"/>
      <c r="B26" s="210"/>
      <c r="C26" s="6416" t="s">
        <v>3779</v>
      </c>
      <c r="D26" s="1738"/>
      <c r="E26" s="1738"/>
      <c r="F26" s="1740"/>
      <c r="G26" s="1725" t="b">
        <v>1</v>
      </c>
      <c r="H26" s="1725" t="b">
        <v>1</v>
      </c>
      <c r="I26" s="1724" t="s">
        <v>3754</v>
      </c>
      <c r="J26" s="1724" t="s">
        <v>3755</v>
      </c>
      <c r="K26" s="1692"/>
      <c r="L26" s="1692"/>
      <c r="M26" s="1692"/>
      <c r="N26" s="1692"/>
      <c r="O26" s="1692"/>
      <c r="P26" s="1724" t="s">
        <v>3753</v>
      </c>
      <c r="Q26" s="1724">
        <v>0</v>
      </c>
      <c r="R26" s="1724">
        <v>0</v>
      </c>
      <c r="S26" s="1724">
        <v>0</v>
      </c>
      <c r="T26" s="1724">
        <v>0</v>
      </c>
      <c r="U26" s="1724">
        <v>0</v>
      </c>
      <c r="V26" s="1830">
        <f t="shared" si="2"/>
        <v>0</v>
      </c>
      <c r="W26" s="121"/>
      <c r="X26" s="6704">
        <f t="shared" si="1"/>
        <v>0</v>
      </c>
      <c r="Y26" s="6703"/>
      <c r="Z26" s="6703"/>
      <c r="AA26" s="6703"/>
      <c r="AB26" s="6703"/>
      <c r="AC26" s="6703"/>
      <c r="AD26" s="6703"/>
      <c r="AE26" s="6703"/>
      <c r="AF26" s="6705">
        <f t="shared" si="3"/>
        <v>0</v>
      </c>
      <c r="AG26" s="6706">
        <f t="shared" si="4"/>
        <v>0</v>
      </c>
      <c r="AH26" s="121"/>
      <c r="AI26" s="195"/>
      <c r="AJ26" s="605"/>
      <c r="AK26" s="605"/>
      <c r="AL26" s="605"/>
      <c r="AM26" s="605"/>
    </row>
    <row r="27" spans="1:39" ht="13.2">
      <c r="A27" s="179"/>
      <c r="B27" s="210"/>
      <c r="C27" s="6416" t="s">
        <v>3780</v>
      </c>
      <c r="D27" s="1738"/>
      <c r="E27" s="1738"/>
      <c r="F27" s="1740"/>
      <c r="G27" s="1725" t="b">
        <v>1</v>
      </c>
      <c r="H27" s="1725" t="b">
        <v>1</v>
      </c>
      <c r="I27" s="1724" t="s">
        <v>3754</v>
      </c>
      <c r="J27" s="1724" t="s">
        <v>3755</v>
      </c>
      <c r="K27" s="1692"/>
      <c r="L27" s="1692"/>
      <c r="M27" s="1692"/>
      <c r="N27" s="1692"/>
      <c r="O27" s="1692"/>
      <c r="P27" s="1724" t="s">
        <v>3753</v>
      </c>
      <c r="Q27" s="1724">
        <v>0</v>
      </c>
      <c r="R27" s="1724">
        <v>0</v>
      </c>
      <c r="S27" s="1724">
        <v>0</v>
      </c>
      <c r="T27" s="1724">
        <v>0</v>
      </c>
      <c r="U27" s="1724">
        <v>0</v>
      </c>
      <c r="V27" s="1830">
        <f t="shared" si="2"/>
        <v>0</v>
      </c>
      <c r="W27" s="121"/>
      <c r="X27" s="6704">
        <f t="shared" si="1"/>
        <v>0</v>
      </c>
      <c r="Y27" s="6703"/>
      <c r="Z27" s="6703"/>
      <c r="AA27" s="6703"/>
      <c r="AB27" s="6703"/>
      <c r="AC27" s="6703"/>
      <c r="AD27" s="6703"/>
      <c r="AE27" s="6703"/>
      <c r="AF27" s="6705">
        <f t="shared" si="3"/>
        <v>0</v>
      </c>
      <c r="AG27" s="6706">
        <f t="shared" si="4"/>
        <v>0</v>
      </c>
      <c r="AH27" s="121"/>
      <c r="AI27" s="195"/>
      <c r="AJ27" s="605"/>
      <c r="AK27" s="605"/>
      <c r="AL27" s="605"/>
      <c r="AM27" s="605"/>
    </row>
    <row r="28" spans="1:39" ht="13.2">
      <c r="A28" s="179"/>
      <c r="B28" s="210"/>
      <c r="C28" s="6416" t="s">
        <v>3781</v>
      </c>
      <c r="D28" s="1738"/>
      <c r="E28" s="1738"/>
      <c r="F28" s="1740"/>
      <c r="G28" s="1725" t="b">
        <v>1</v>
      </c>
      <c r="H28" s="1725" t="b">
        <v>1</v>
      </c>
      <c r="I28" s="1724" t="s">
        <v>3754</v>
      </c>
      <c r="J28" s="1724" t="s">
        <v>3755</v>
      </c>
      <c r="K28" s="1692"/>
      <c r="L28" s="1692"/>
      <c r="M28" s="1692"/>
      <c r="N28" s="1692"/>
      <c r="O28" s="1692"/>
      <c r="P28" s="1724" t="s">
        <v>3753</v>
      </c>
      <c r="Q28" s="1724">
        <v>0</v>
      </c>
      <c r="R28" s="1724">
        <v>0</v>
      </c>
      <c r="S28" s="1724">
        <v>0</v>
      </c>
      <c r="T28" s="1724">
        <v>0</v>
      </c>
      <c r="U28" s="1724">
        <v>0</v>
      </c>
      <c r="V28" s="1830">
        <f t="shared" si="2"/>
        <v>0</v>
      </c>
      <c r="W28" s="121"/>
      <c r="X28" s="6704">
        <f t="shared" si="1"/>
        <v>0</v>
      </c>
      <c r="Y28" s="6703"/>
      <c r="Z28" s="6703"/>
      <c r="AA28" s="6703"/>
      <c r="AB28" s="6703"/>
      <c r="AC28" s="6703"/>
      <c r="AD28" s="6703"/>
      <c r="AE28" s="6703"/>
      <c r="AF28" s="6705">
        <f t="shared" si="3"/>
        <v>0</v>
      </c>
      <c r="AG28" s="6706">
        <f t="shared" si="4"/>
        <v>0</v>
      </c>
      <c r="AH28" s="121"/>
      <c r="AI28" s="195"/>
      <c r="AJ28" s="605"/>
      <c r="AK28" s="605"/>
      <c r="AL28" s="605"/>
      <c r="AM28" s="605"/>
    </row>
    <row r="29" spans="1:39" ht="13.2">
      <c r="A29" s="179"/>
      <c r="B29" s="210"/>
      <c r="C29" s="6416" t="s">
        <v>3782</v>
      </c>
      <c r="D29" s="1738"/>
      <c r="E29" s="1738"/>
      <c r="F29" s="1740"/>
      <c r="G29" s="1725" t="b">
        <v>1</v>
      </c>
      <c r="H29" s="1725" t="b">
        <v>1</v>
      </c>
      <c r="I29" s="1724" t="s">
        <v>3754</v>
      </c>
      <c r="J29" s="1724" t="s">
        <v>3755</v>
      </c>
      <c r="K29" s="1692"/>
      <c r="L29" s="1692"/>
      <c r="M29" s="1692"/>
      <c r="N29" s="1692"/>
      <c r="O29" s="1692"/>
      <c r="P29" s="1724" t="s">
        <v>3753</v>
      </c>
      <c r="Q29" s="1724">
        <v>0</v>
      </c>
      <c r="R29" s="1724">
        <v>0</v>
      </c>
      <c r="S29" s="1724">
        <v>0</v>
      </c>
      <c r="T29" s="1724">
        <v>0</v>
      </c>
      <c r="U29" s="1724">
        <v>0</v>
      </c>
      <c r="V29" s="1830">
        <f t="shared" si="2"/>
        <v>0</v>
      </c>
      <c r="W29" s="121"/>
      <c r="X29" s="6704">
        <f t="shared" si="1"/>
        <v>0</v>
      </c>
      <c r="Y29" s="6703"/>
      <c r="Z29" s="6703"/>
      <c r="AA29" s="6703"/>
      <c r="AB29" s="6703"/>
      <c r="AC29" s="6703"/>
      <c r="AD29" s="6703"/>
      <c r="AE29" s="6703"/>
      <c r="AF29" s="6705">
        <f t="shared" si="3"/>
        <v>0</v>
      </c>
      <c r="AG29" s="6706">
        <f t="shared" si="4"/>
        <v>0</v>
      </c>
      <c r="AH29" s="121"/>
      <c r="AI29" s="195"/>
      <c r="AJ29" s="605"/>
      <c r="AK29" s="605"/>
      <c r="AL29" s="605"/>
      <c r="AM29" s="605"/>
    </row>
    <row r="30" spans="1:39" ht="13.2">
      <c r="A30" s="179"/>
      <c r="B30" s="210"/>
      <c r="C30" s="6416" t="s">
        <v>3783</v>
      </c>
      <c r="D30" s="1738"/>
      <c r="E30" s="1738"/>
      <c r="F30" s="1740"/>
      <c r="G30" s="1725" t="b">
        <v>1</v>
      </c>
      <c r="H30" s="1725" t="b">
        <v>1</v>
      </c>
      <c r="I30" s="1724" t="s">
        <v>3754</v>
      </c>
      <c r="J30" s="1724" t="s">
        <v>3755</v>
      </c>
      <c r="K30" s="1692"/>
      <c r="L30" s="1692"/>
      <c r="M30" s="1692"/>
      <c r="N30" s="1692"/>
      <c r="O30" s="1692"/>
      <c r="P30" s="1724" t="s">
        <v>3753</v>
      </c>
      <c r="Q30" s="1724">
        <v>0</v>
      </c>
      <c r="R30" s="1724">
        <v>0</v>
      </c>
      <c r="S30" s="1724">
        <v>0</v>
      </c>
      <c r="T30" s="1724">
        <v>0</v>
      </c>
      <c r="U30" s="1724">
        <v>0</v>
      </c>
      <c r="V30" s="1830">
        <f t="shared" si="2"/>
        <v>0</v>
      </c>
      <c r="W30" s="121"/>
      <c r="X30" s="6704">
        <f t="shared" si="1"/>
        <v>0</v>
      </c>
      <c r="Y30" s="6703"/>
      <c r="Z30" s="6703"/>
      <c r="AA30" s="6703"/>
      <c r="AB30" s="6703"/>
      <c r="AC30" s="6703"/>
      <c r="AD30" s="6703"/>
      <c r="AE30" s="6703"/>
      <c r="AF30" s="6705">
        <f t="shared" si="3"/>
        <v>0</v>
      </c>
      <c r="AG30" s="6706">
        <f t="shared" si="4"/>
        <v>0</v>
      </c>
      <c r="AH30" s="121"/>
      <c r="AI30" s="195"/>
      <c r="AJ30" s="605"/>
      <c r="AK30" s="605"/>
      <c r="AL30" s="605"/>
      <c r="AM30" s="605"/>
    </row>
    <row r="31" spans="1:39" ht="13.2">
      <c r="A31" s="179"/>
      <c r="B31" s="210"/>
      <c r="C31" s="6416"/>
      <c r="D31" s="1738"/>
      <c r="E31" s="1738"/>
      <c r="F31" s="1740"/>
      <c r="G31" s="1725"/>
      <c r="H31" s="1725"/>
      <c r="I31" s="1725"/>
      <c r="J31" s="1725"/>
      <c r="K31" s="1692"/>
      <c r="L31" s="1692"/>
      <c r="M31" s="1692"/>
      <c r="N31" s="1692"/>
      <c r="O31" s="1692"/>
      <c r="P31" s="1724"/>
      <c r="Q31" s="1724"/>
      <c r="R31" s="1724"/>
      <c r="S31" s="1724"/>
      <c r="T31" s="1724"/>
      <c r="U31" s="1724"/>
      <c r="V31" s="1830"/>
      <c r="W31" s="121"/>
      <c r="X31" s="6704"/>
      <c r="Y31" s="6703"/>
      <c r="Z31" s="6703"/>
      <c r="AA31" s="6703"/>
      <c r="AB31" s="6703"/>
      <c r="AC31" s="6703"/>
      <c r="AD31" s="6703"/>
      <c r="AE31" s="6703"/>
      <c r="AF31" s="6705"/>
      <c r="AG31" s="6706"/>
      <c r="AH31" s="121"/>
      <c r="AI31" s="195"/>
      <c r="AJ31" s="605"/>
      <c r="AK31" s="605"/>
      <c r="AL31" s="605"/>
      <c r="AM31" s="605"/>
    </row>
    <row r="32" spans="1:39" ht="13.2">
      <c r="A32" s="179"/>
      <c r="B32" s="210"/>
      <c r="C32" s="5699" t="s">
        <v>3835</v>
      </c>
      <c r="D32" s="1738"/>
      <c r="E32" s="1738"/>
      <c r="F32" s="1740"/>
      <c r="G32" s="1725"/>
      <c r="H32" s="1725"/>
      <c r="I32" s="1725"/>
      <c r="J32" s="1725"/>
      <c r="K32" s="1692"/>
      <c r="L32" s="1692"/>
      <c r="M32" s="1692"/>
      <c r="N32" s="1692"/>
      <c r="O32" s="1692"/>
      <c r="P32" s="1724"/>
      <c r="Q32" s="1724"/>
      <c r="R32" s="1724"/>
      <c r="S32" s="1724"/>
      <c r="T32" s="1724"/>
      <c r="U32" s="1724"/>
      <c r="V32" s="1830"/>
      <c r="W32" s="121"/>
      <c r="X32" s="6704"/>
      <c r="Y32" s="6703"/>
      <c r="Z32" s="6703"/>
      <c r="AA32" s="6703"/>
      <c r="AB32" s="6703"/>
      <c r="AC32" s="6703"/>
      <c r="AD32" s="6703"/>
      <c r="AE32" s="6703"/>
      <c r="AF32" s="6705"/>
      <c r="AG32" s="6706"/>
      <c r="AH32" s="121"/>
      <c r="AI32" s="195"/>
      <c r="AJ32" s="605"/>
      <c r="AK32" s="605"/>
      <c r="AL32" s="605"/>
      <c r="AM32" s="605"/>
    </row>
    <row r="33" spans="1:39" ht="13.2">
      <c r="A33" s="179"/>
      <c r="B33" s="210"/>
      <c r="C33" s="6416" t="s">
        <v>3769</v>
      </c>
      <c r="D33" s="1738"/>
      <c r="E33" s="1738"/>
      <c r="F33" s="1740"/>
      <c r="G33" s="1725" t="b">
        <v>1</v>
      </c>
      <c r="H33" s="1725" t="b">
        <v>1</v>
      </c>
      <c r="I33" s="1724" t="s">
        <v>3754</v>
      </c>
      <c r="J33" s="1724" t="s">
        <v>3755</v>
      </c>
      <c r="K33" s="1692"/>
      <c r="L33" s="1692"/>
      <c r="M33" s="1692"/>
      <c r="N33" s="1692"/>
      <c r="O33" s="1692"/>
      <c r="P33" s="1724" t="s">
        <v>3753</v>
      </c>
      <c r="Q33" s="1724">
        <v>0</v>
      </c>
      <c r="R33" s="1724">
        <v>0</v>
      </c>
      <c r="S33" s="1724">
        <v>0</v>
      </c>
      <c r="T33" s="1724">
        <v>0</v>
      </c>
      <c r="U33" s="1724">
        <v>0</v>
      </c>
      <c r="V33" s="1830">
        <f t="shared" si="2"/>
        <v>0</v>
      </c>
      <c r="W33" s="121"/>
      <c r="X33" s="6704">
        <f t="shared" si="1"/>
        <v>0</v>
      </c>
      <c r="Y33" s="6703"/>
      <c r="Z33" s="6703"/>
      <c r="AA33" s="6703"/>
      <c r="AB33" s="6703"/>
      <c r="AC33" s="6703"/>
      <c r="AD33" s="6703"/>
      <c r="AE33" s="6703"/>
      <c r="AF33" s="6705">
        <f t="shared" si="3"/>
        <v>0</v>
      </c>
      <c r="AG33" s="6706">
        <f t="shared" si="4"/>
        <v>0</v>
      </c>
      <c r="AH33" s="121"/>
      <c r="AI33" s="195"/>
      <c r="AJ33" s="605"/>
      <c r="AK33" s="605"/>
      <c r="AL33" s="605"/>
      <c r="AM33" s="605"/>
    </row>
    <row r="34" spans="1:39" ht="13.2">
      <c r="A34" s="179"/>
      <c r="B34" s="210"/>
      <c r="C34" s="6416" t="s">
        <v>3770</v>
      </c>
      <c r="D34" s="1738"/>
      <c r="E34" s="1738"/>
      <c r="F34" s="1740"/>
      <c r="G34" s="1725" t="b">
        <v>1</v>
      </c>
      <c r="H34" s="1725" t="b">
        <v>1</v>
      </c>
      <c r="I34" s="1724" t="s">
        <v>3754</v>
      </c>
      <c r="J34" s="1724" t="s">
        <v>3755</v>
      </c>
      <c r="K34" s="1692"/>
      <c r="L34" s="1692"/>
      <c r="M34" s="1692"/>
      <c r="N34" s="1692"/>
      <c r="O34" s="1692"/>
      <c r="P34" s="1724" t="s">
        <v>3753</v>
      </c>
      <c r="Q34" s="1724">
        <v>0</v>
      </c>
      <c r="R34" s="1724">
        <v>0</v>
      </c>
      <c r="S34" s="1724">
        <v>0</v>
      </c>
      <c r="T34" s="1724">
        <v>0</v>
      </c>
      <c r="U34" s="1724">
        <v>0</v>
      </c>
      <c r="V34" s="1830">
        <f t="shared" si="2"/>
        <v>0</v>
      </c>
      <c r="W34" s="121"/>
      <c r="X34" s="6704">
        <f t="shared" si="1"/>
        <v>0</v>
      </c>
      <c r="Y34" s="6703"/>
      <c r="Z34" s="6703"/>
      <c r="AA34" s="6703"/>
      <c r="AB34" s="6703"/>
      <c r="AC34" s="6703"/>
      <c r="AD34" s="6703"/>
      <c r="AE34" s="6703"/>
      <c r="AF34" s="6705">
        <f t="shared" si="3"/>
        <v>0</v>
      </c>
      <c r="AG34" s="6706">
        <f t="shared" si="4"/>
        <v>0</v>
      </c>
      <c r="AH34" s="121"/>
      <c r="AI34" s="195"/>
      <c r="AJ34" s="605"/>
      <c r="AK34" s="605"/>
      <c r="AL34" s="605"/>
      <c r="AM34" s="605"/>
    </row>
    <row r="35" spans="1:39" ht="13.2">
      <c r="A35" s="179"/>
      <c r="B35" s="210"/>
      <c r="C35" s="6416" t="s">
        <v>3771</v>
      </c>
      <c r="D35" s="1738"/>
      <c r="E35" s="1738"/>
      <c r="F35" s="1740"/>
      <c r="G35" s="1725" t="b">
        <v>1</v>
      </c>
      <c r="H35" s="1725" t="b">
        <v>1</v>
      </c>
      <c r="I35" s="1724" t="s">
        <v>3754</v>
      </c>
      <c r="J35" s="1724" t="s">
        <v>3755</v>
      </c>
      <c r="K35" s="1692"/>
      <c r="L35" s="1692"/>
      <c r="M35" s="1692"/>
      <c r="N35" s="1692"/>
      <c r="O35" s="1692"/>
      <c r="P35" s="1724" t="s">
        <v>3753</v>
      </c>
      <c r="Q35" s="1724">
        <v>0</v>
      </c>
      <c r="R35" s="1724">
        <v>0</v>
      </c>
      <c r="S35" s="1724">
        <v>0</v>
      </c>
      <c r="T35" s="1724">
        <v>0</v>
      </c>
      <c r="U35" s="1724">
        <v>0</v>
      </c>
      <c r="V35" s="1830">
        <f t="shared" si="2"/>
        <v>0</v>
      </c>
      <c r="W35" s="121"/>
      <c r="X35" s="6704">
        <f t="shared" si="1"/>
        <v>0</v>
      </c>
      <c r="Y35" s="6703"/>
      <c r="Z35" s="6703"/>
      <c r="AA35" s="6703"/>
      <c r="AB35" s="6703"/>
      <c r="AC35" s="6703"/>
      <c r="AD35" s="6703"/>
      <c r="AE35" s="6703"/>
      <c r="AF35" s="6705">
        <f t="shared" si="3"/>
        <v>0</v>
      </c>
      <c r="AG35" s="6706">
        <f t="shared" si="4"/>
        <v>0</v>
      </c>
      <c r="AH35" s="121"/>
      <c r="AI35" s="195"/>
      <c r="AJ35" s="605"/>
      <c r="AK35" s="605"/>
      <c r="AL35" s="605"/>
      <c r="AM35" s="605"/>
    </row>
    <row r="36" spans="1:39" ht="13.2">
      <c r="A36" s="179"/>
      <c r="B36" s="210"/>
      <c r="C36" s="6416" t="s">
        <v>3772</v>
      </c>
      <c r="D36" s="1738"/>
      <c r="E36" s="1738"/>
      <c r="F36" s="1740"/>
      <c r="G36" s="1725" t="b">
        <v>1</v>
      </c>
      <c r="H36" s="1725" t="b">
        <v>1</v>
      </c>
      <c r="I36" s="1724" t="s">
        <v>3754</v>
      </c>
      <c r="J36" s="1724" t="s">
        <v>3755</v>
      </c>
      <c r="K36" s="1692"/>
      <c r="L36" s="1692"/>
      <c r="M36" s="1692"/>
      <c r="N36" s="1692"/>
      <c r="O36" s="1692"/>
      <c r="P36" s="1724" t="s">
        <v>3753</v>
      </c>
      <c r="Q36" s="1724">
        <v>0</v>
      </c>
      <c r="R36" s="1724">
        <v>0</v>
      </c>
      <c r="S36" s="1724">
        <v>0</v>
      </c>
      <c r="T36" s="1724">
        <v>0</v>
      </c>
      <c r="U36" s="1724">
        <v>0</v>
      </c>
      <c r="V36" s="1830">
        <f t="shared" si="2"/>
        <v>0</v>
      </c>
      <c r="W36" s="121"/>
      <c r="X36" s="6704">
        <f t="shared" si="1"/>
        <v>0</v>
      </c>
      <c r="Y36" s="6703"/>
      <c r="Z36" s="6703"/>
      <c r="AA36" s="6703"/>
      <c r="AB36" s="6703"/>
      <c r="AC36" s="6703"/>
      <c r="AD36" s="6703"/>
      <c r="AE36" s="6703"/>
      <c r="AF36" s="6705">
        <f t="shared" si="3"/>
        <v>0</v>
      </c>
      <c r="AG36" s="6706">
        <f t="shared" si="4"/>
        <v>0</v>
      </c>
      <c r="AH36" s="121"/>
      <c r="AI36" s="195"/>
      <c r="AJ36" s="605"/>
      <c r="AK36" s="605"/>
      <c r="AL36" s="605"/>
      <c r="AM36" s="605"/>
    </row>
    <row r="37" spans="1:39" ht="13.2">
      <c r="A37" s="179"/>
      <c r="B37" s="210"/>
      <c r="C37" s="6416" t="s">
        <v>3773</v>
      </c>
      <c r="D37" s="1738"/>
      <c r="E37" s="1738"/>
      <c r="F37" s="1740"/>
      <c r="G37" s="1725" t="b">
        <v>1</v>
      </c>
      <c r="H37" s="1725" t="b">
        <v>1</v>
      </c>
      <c r="I37" s="1724" t="s">
        <v>3754</v>
      </c>
      <c r="J37" s="1724" t="s">
        <v>3755</v>
      </c>
      <c r="K37" s="1692"/>
      <c r="L37" s="1692"/>
      <c r="M37" s="1692"/>
      <c r="N37" s="1692"/>
      <c r="O37" s="1692"/>
      <c r="P37" s="1724" t="s">
        <v>3753</v>
      </c>
      <c r="Q37" s="1724">
        <v>0</v>
      </c>
      <c r="R37" s="1724">
        <v>0</v>
      </c>
      <c r="S37" s="1724">
        <v>0</v>
      </c>
      <c r="T37" s="1724">
        <v>0</v>
      </c>
      <c r="U37" s="1724">
        <v>0</v>
      </c>
      <c r="V37" s="1830">
        <f t="shared" si="2"/>
        <v>0</v>
      </c>
      <c r="W37" s="121"/>
      <c r="X37" s="6704">
        <f t="shared" si="1"/>
        <v>0</v>
      </c>
      <c r="Y37" s="6703"/>
      <c r="Z37" s="6703"/>
      <c r="AA37" s="6703"/>
      <c r="AB37" s="6703"/>
      <c r="AC37" s="6703"/>
      <c r="AD37" s="6703"/>
      <c r="AE37" s="6703"/>
      <c r="AF37" s="6705">
        <f t="shared" si="3"/>
        <v>0</v>
      </c>
      <c r="AG37" s="6706">
        <f t="shared" si="4"/>
        <v>0</v>
      </c>
      <c r="AH37" s="121"/>
      <c r="AI37" s="195"/>
      <c r="AJ37" s="605"/>
      <c r="AK37" s="605"/>
      <c r="AL37" s="605"/>
      <c r="AM37" s="605"/>
    </row>
    <row r="38" spans="1:39" ht="13.2">
      <c r="A38" s="179"/>
      <c r="B38" s="210"/>
      <c r="C38" s="6416" t="s">
        <v>3774</v>
      </c>
      <c r="D38" s="1738"/>
      <c r="E38" s="1738"/>
      <c r="F38" s="1740"/>
      <c r="G38" s="1725" t="b">
        <v>1</v>
      </c>
      <c r="H38" s="1725" t="b">
        <v>1</v>
      </c>
      <c r="I38" s="1724" t="s">
        <v>3754</v>
      </c>
      <c r="J38" s="1724" t="s">
        <v>3755</v>
      </c>
      <c r="K38" s="1692"/>
      <c r="L38" s="1692"/>
      <c r="M38" s="1692"/>
      <c r="N38" s="1692"/>
      <c r="O38" s="1692"/>
      <c r="P38" s="1724" t="s">
        <v>3753</v>
      </c>
      <c r="Q38" s="1724">
        <v>0</v>
      </c>
      <c r="R38" s="1724">
        <v>0</v>
      </c>
      <c r="S38" s="1724">
        <v>0</v>
      </c>
      <c r="T38" s="1724">
        <v>0</v>
      </c>
      <c r="U38" s="1724">
        <v>0</v>
      </c>
      <c r="V38" s="1830">
        <f t="shared" si="2"/>
        <v>0</v>
      </c>
      <c r="W38" s="121"/>
      <c r="X38" s="6704">
        <f t="shared" si="1"/>
        <v>0</v>
      </c>
      <c r="Y38" s="6703"/>
      <c r="Z38" s="6703"/>
      <c r="AA38" s="6703"/>
      <c r="AB38" s="6703"/>
      <c r="AC38" s="6703"/>
      <c r="AD38" s="6703"/>
      <c r="AE38" s="6703"/>
      <c r="AF38" s="6705">
        <f t="shared" si="3"/>
        <v>0</v>
      </c>
      <c r="AG38" s="6706">
        <f t="shared" si="4"/>
        <v>0</v>
      </c>
      <c r="AH38" s="121"/>
      <c r="AI38" s="195"/>
      <c r="AJ38" s="605"/>
      <c r="AK38" s="605"/>
      <c r="AL38" s="605"/>
      <c r="AM38" s="605"/>
    </row>
    <row r="39" spans="1:39" ht="13.2">
      <c r="A39" s="179"/>
      <c r="B39" s="210"/>
      <c r="C39" s="6416" t="s">
        <v>3775</v>
      </c>
      <c r="D39" s="1738"/>
      <c r="E39" s="1738"/>
      <c r="F39" s="1740"/>
      <c r="G39" s="1725" t="b">
        <v>1</v>
      </c>
      <c r="H39" s="1725" t="b">
        <v>1</v>
      </c>
      <c r="I39" s="1724" t="s">
        <v>3754</v>
      </c>
      <c r="J39" s="1724" t="s">
        <v>3755</v>
      </c>
      <c r="K39" s="1692"/>
      <c r="L39" s="1692"/>
      <c r="M39" s="1692"/>
      <c r="N39" s="1692"/>
      <c r="O39" s="1692"/>
      <c r="P39" s="1724" t="s">
        <v>3753</v>
      </c>
      <c r="Q39" s="1724">
        <v>0</v>
      </c>
      <c r="R39" s="1724">
        <v>0</v>
      </c>
      <c r="S39" s="1724">
        <v>0</v>
      </c>
      <c r="T39" s="1724">
        <v>0</v>
      </c>
      <c r="U39" s="1724">
        <v>0</v>
      </c>
      <c r="V39" s="1830">
        <f t="shared" si="2"/>
        <v>0</v>
      </c>
      <c r="W39" s="121"/>
      <c r="X39" s="6704">
        <f t="shared" si="1"/>
        <v>0</v>
      </c>
      <c r="Y39" s="6703"/>
      <c r="Z39" s="6703"/>
      <c r="AA39" s="6703"/>
      <c r="AB39" s="6703"/>
      <c r="AC39" s="6703"/>
      <c r="AD39" s="6703"/>
      <c r="AE39" s="6703"/>
      <c r="AF39" s="6705">
        <f t="shared" si="3"/>
        <v>0</v>
      </c>
      <c r="AG39" s="6706">
        <f t="shared" si="4"/>
        <v>0</v>
      </c>
      <c r="AH39" s="121"/>
      <c r="AI39" s="195"/>
      <c r="AJ39" s="605"/>
      <c r="AK39" s="605"/>
      <c r="AL39" s="605"/>
      <c r="AM39" s="605"/>
    </row>
    <row r="40" spans="1:39" ht="13.2">
      <c r="A40" s="179"/>
      <c r="B40" s="210"/>
      <c r="C40" s="6416" t="s">
        <v>3776</v>
      </c>
      <c r="D40" s="1738"/>
      <c r="E40" s="1738"/>
      <c r="F40" s="1740"/>
      <c r="G40" s="1725" t="b">
        <v>1</v>
      </c>
      <c r="H40" s="1725" t="b">
        <v>1</v>
      </c>
      <c r="I40" s="1724" t="s">
        <v>3754</v>
      </c>
      <c r="J40" s="1724" t="s">
        <v>3755</v>
      </c>
      <c r="K40" s="1692"/>
      <c r="L40" s="1692"/>
      <c r="M40" s="1692"/>
      <c r="N40" s="1692"/>
      <c r="O40" s="1692"/>
      <c r="P40" s="1724" t="s">
        <v>3753</v>
      </c>
      <c r="Q40" s="1724">
        <v>0</v>
      </c>
      <c r="R40" s="1724">
        <v>0</v>
      </c>
      <c r="S40" s="1724">
        <v>0</v>
      </c>
      <c r="T40" s="1724">
        <v>0</v>
      </c>
      <c r="U40" s="1724">
        <v>0</v>
      </c>
      <c r="V40" s="1830">
        <f t="shared" si="2"/>
        <v>0</v>
      </c>
      <c r="W40" s="121"/>
      <c r="X40" s="6704">
        <f t="shared" si="1"/>
        <v>0</v>
      </c>
      <c r="Y40" s="6703"/>
      <c r="Z40" s="6703"/>
      <c r="AA40" s="6703"/>
      <c r="AB40" s="6703"/>
      <c r="AC40" s="6703"/>
      <c r="AD40" s="6703"/>
      <c r="AE40" s="6703"/>
      <c r="AF40" s="6705">
        <f t="shared" si="3"/>
        <v>0</v>
      </c>
      <c r="AG40" s="6706">
        <f t="shared" si="4"/>
        <v>0</v>
      </c>
      <c r="AH40" s="121"/>
      <c r="AI40" s="195"/>
      <c r="AJ40" s="605"/>
      <c r="AK40" s="605"/>
      <c r="AL40" s="605"/>
      <c r="AM40" s="605"/>
    </row>
    <row r="41" spans="1:39" ht="13.2">
      <c r="A41" s="179"/>
      <c r="B41" s="210"/>
      <c r="C41" s="6416" t="s">
        <v>3777</v>
      </c>
      <c r="D41" s="1738"/>
      <c r="E41" s="1738"/>
      <c r="F41" s="1740"/>
      <c r="G41" s="1725" t="b">
        <v>1</v>
      </c>
      <c r="H41" s="1725" t="b">
        <v>1</v>
      </c>
      <c r="I41" s="1724" t="s">
        <v>3754</v>
      </c>
      <c r="J41" s="1724" t="s">
        <v>3755</v>
      </c>
      <c r="K41" s="1692"/>
      <c r="L41" s="1692"/>
      <c r="M41" s="1692"/>
      <c r="N41" s="1692"/>
      <c r="O41" s="1692"/>
      <c r="P41" s="1724" t="s">
        <v>3753</v>
      </c>
      <c r="Q41" s="1724">
        <v>0</v>
      </c>
      <c r="R41" s="1724">
        <v>0</v>
      </c>
      <c r="S41" s="1724">
        <v>0</v>
      </c>
      <c r="T41" s="1724">
        <v>0</v>
      </c>
      <c r="U41" s="1724">
        <v>0</v>
      </c>
      <c r="V41" s="1830">
        <f t="shared" si="2"/>
        <v>0</v>
      </c>
      <c r="W41" s="121"/>
      <c r="X41" s="6704">
        <f t="shared" si="1"/>
        <v>0</v>
      </c>
      <c r="Y41" s="6703"/>
      <c r="Z41" s="6703"/>
      <c r="AA41" s="6703"/>
      <c r="AB41" s="6703"/>
      <c r="AC41" s="6703"/>
      <c r="AD41" s="6703"/>
      <c r="AE41" s="6703"/>
      <c r="AF41" s="6705">
        <f t="shared" si="3"/>
        <v>0</v>
      </c>
      <c r="AG41" s="6706">
        <f t="shared" si="4"/>
        <v>0</v>
      </c>
      <c r="AH41" s="121"/>
      <c r="AI41" s="195"/>
      <c r="AJ41" s="605"/>
      <c r="AK41" s="605"/>
      <c r="AL41" s="605"/>
      <c r="AM41" s="605"/>
    </row>
    <row r="42" spans="1:39" ht="13.2">
      <c r="A42" s="179"/>
      <c r="B42" s="210"/>
      <c r="C42" s="6416" t="s">
        <v>3778</v>
      </c>
      <c r="D42" s="1738"/>
      <c r="E42" s="1738"/>
      <c r="F42" s="1740"/>
      <c r="G42" s="1725" t="b">
        <v>1</v>
      </c>
      <c r="H42" s="1725" t="b">
        <v>1</v>
      </c>
      <c r="I42" s="1724" t="s">
        <v>3754</v>
      </c>
      <c r="J42" s="1724" t="s">
        <v>3755</v>
      </c>
      <c r="K42" s="1692"/>
      <c r="L42" s="1692"/>
      <c r="M42" s="1692"/>
      <c r="N42" s="1692"/>
      <c r="O42" s="1692"/>
      <c r="P42" s="1724" t="s">
        <v>3753</v>
      </c>
      <c r="Q42" s="1724">
        <v>0</v>
      </c>
      <c r="R42" s="1724">
        <v>0</v>
      </c>
      <c r="S42" s="1724">
        <v>0</v>
      </c>
      <c r="T42" s="1724">
        <v>0</v>
      </c>
      <c r="U42" s="1724">
        <v>0</v>
      </c>
      <c r="V42" s="1830">
        <f t="shared" si="2"/>
        <v>0</v>
      </c>
      <c r="W42" s="121"/>
      <c r="X42" s="6704">
        <f t="shared" si="1"/>
        <v>0</v>
      </c>
      <c r="Y42" s="6703"/>
      <c r="Z42" s="6703"/>
      <c r="AA42" s="6703"/>
      <c r="AB42" s="6703"/>
      <c r="AC42" s="6703"/>
      <c r="AD42" s="6703"/>
      <c r="AE42" s="6703"/>
      <c r="AF42" s="6705">
        <f t="shared" si="3"/>
        <v>0</v>
      </c>
      <c r="AG42" s="6706">
        <f t="shared" si="4"/>
        <v>0</v>
      </c>
      <c r="AH42" s="121"/>
      <c r="AI42" s="195"/>
      <c r="AJ42" s="605"/>
      <c r="AK42" s="605"/>
      <c r="AL42" s="605"/>
      <c r="AM42" s="605"/>
    </row>
    <row r="43" spans="1:39" ht="13.2">
      <c r="A43" s="179"/>
      <c r="B43" s="210"/>
      <c r="C43" s="6707" t="s">
        <v>3366</v>
      </c>
      <c r="D43" s="6708"/>
      <c r="E43" s="6708"/>
      <c r="F43" s="6709"/>
      <c r="G43" s="6710"/>
      <c r="H43" s="6710"/>
      <c r="I43" s="6710"/>
      <c r="J43" s="6710"/>
      <c r="K43" s="6710"/>
      <c r="L43" s="6710"/>
      <c r="M43" s="6710"/>
      <c r="N43" s="6710"/>
      <c r="O43" s="6710"/>
      <c r="P43" s="6710"/>
      <c r="Q43" s="6711">
        <f t="shared" ref="Q43:V43" si="5">SUMIF($H$16:$H$42,"TRUE",Q16:Q42)</f>
        <v>0</v>
      </c>
      <c r="R43" s="6712">
        <f t="shared" si="5"/>
        <v>0</v>
      </c>
      <c r="S43" s="6712">
        <f t="shared" si="5"/>
        <v>0</v>
      </c>
      <c r="T43" s="6712">
        <f t="shared" si="5"/>
        <v>0</v>
      </c>
      <c r="U43" s="6712">
        <f t="shared" si="5"/>
        <v>0</v>
      </c>
      <c r="V43" s="6713">
        <f t="shared" si="5"/>
        <v>0</v>
      </c>
      <c r="W43" s="121"/>
      <c r="X43" s="6712">
        <f t="shared" ref="X43:AG43" si="6">SUMIF($H$16:$H$42,"TRUE",X16:X42)</f>
        <v>0</v>
      </c>
      <c r="Y43" s="6712">
        <f t="shared" si="6"/>
        <v>0</v>
      </c>
      <c r="Z43" s="6712">
        <f t="shared" si="6"/>
        <v>0</v>
      </c>
      <c r="AA43" s="6712">
        <f t="shared" si="6"/>
        <v>0</v>
      </c>
      <c r="AB43" s="6712">
        <f t="shared" si="6"/>
        <v>0</v>
      </c>
      <c r="AC43" s="6712">
        <f t="shared" si="6"/>
        <v>0</v>
      </c>
      <c r="AD43" s="6712">
        <f t="shared" si="6"/>
        <v>0</v>
      </c>
      <c r="AE43" s="6712">
        <f t="shared" si="6"/>
        <v>0</v>
      </c>
      <c r="AF43" s="6712">
        <f t="shared" si="6"/>
        <v>0</v>
      </c>
      <c r="AG43" s="6712">
        <f t="shared" si="6"/>
        <v>0</v>
      </c>
      <c r="AH43" s="121"/>
      <c r="AI43" s="196"/>
      <c r="AJ43" s="982"/>
      <c r="AK43" s="982"/>
      <c r="AL43" s="982"/>
      <c r="AM43" s="982"/>
    </row>
    <row r="44" spans="1:39" s="101" customFormat="1" ht="13.2">
      <c r="A44" s="199"/>
      <c r="B44" s="216"/>
      <c r="C44" s="6714" t="s">
        <v>3367</v>
      </c>
      <c r="D44" s="6715"/>
      <c r="E44" s="6715"/>
      <c r="F44" s="6716"/>
      <c r="G44" s="6717"/>
      <c r="H44" s="6717"/>
      <c r="I44" s="6717"/>
      <c r="J44" s="6717"/>
      <c r="K44" s="6717"/>
      <c r="L44" s="6717"/>
      <c r="M44" s="6717"/>
      <c r="N44" s="6717"/>
      <c r="O44" s="6717"/>
      <c r="P44" s="6717"/>
      <c r="Q44" s="6718">
        <f t="shared" ref="Q44:V44" si="7">SUM(Q16:Q42)</f>
        <v>0</v>
      </c>
      <c r="R44" s="6718">
        <f t="shared" si="7"/>
        <v>0</v>
      </c>
      <c r="S44" s="6718">
        <f t="shared" si="7"/>
        <v>0</v>
      </c>
      <c r="T44" s="6718">
        <f t="shared" si="7"/>
        <v>0</v>
      </c>
      <c r="U44" s="6718">
        <f t="shared" si="7"/>
        <v>0</v>
      </c>
      <c r="V44" s="6719">
        <f t="shared" si="7"/>
        <v>0</v>
      </c>
      <c r="W44" s="160"/>
      <c r="X44" s="6718">
        <f t="shared" ref="X44:AG44" si="8">SUM(X16:X42)</f>
        <v>0</v>
      </c>
      <c r="Y44" s="6718">
        <f t="shared" si="8"/>
        <v>0</v>
      </c>
      <c r="Z44" s="6718">
        <f t="shared" si="8"/>
        <v>0</v>
      </c>
      <c r="AA44" s="6718">
        <f t="shared" si="8"/>
        <v>0</v>
      </c>
      <c r="AB44" s="6718">
        <f t="shared" si="8"/>
        <v>0</v>
      </c>
      <c r="AC44" s="6718">
        <f t="shared" si="8"/>
        <v>0</v>
      </c>
      <c r="AD44" s="6718">
        <f t="shared" si="8"/>
        <v>0</v>
      </c>
      <c r="AE44" s="6718">
        <f t="shared" si="8"/>
        <v>0</v>
      </c>
      <c r="AF44" s="6718">
        <f t="shared" si="8"/>
        <v>0</v>
      </c>
      <c r="AG44" s="6718">
        <f t="shared" si="8"/>
        <v>0</v>
      </c>
      <c r="AH44" s="160"/>
      <c r="AI44" s="196"/>
      <c r="AJ44" s="982"/>
      <c r="AK44" s="982"/>
      <c r="AL44" s="982"/>
      <c r="AM44" s="982"/>
    </row>
    <row r="45" spans="1:39" ht="13.2">
      <c r="A45" s="179"/>
      <c r="B45" s="210"/>
      <c r="C45" s="214"/>
      <c r="D45" s="214"/>
      <c r="E45" s="214"/>
      <c r="F45" s="223"/>
      <c r="G45" s="223"/>
      <c r="H45" s="223"/>
      <c r="I45" s="223"/>
      <c r="J45" s="223"/>
      <c r="K45" s="224"/>
      <c r="L45" s="224"/>
      <c r="M45" s="224"/>
      <c r="N45" s="224"/>
      <c r="O45" s="224"/>
      <c r="P45" s="224"/>
      <c r="Q45" s="223"/>
      <c r="R45" s="224"/>
      <c r="S45" s="224"/>
      <c r="T45" s="224"/>
      <c r="U45" s="224"/>
      <c r="V45" s="224"/>
      <c r="W45" s="160"/>
      <c r="X45" s="224"/>
      <c r="Y45" s="224"/>
      <c r="Z45" s="224"/>
      <c r="AA45" s="224"/>
      <c r="AB45" s="224"/>
      <c r="AC45" s="224"/>
      <c r="AD45" s="224"/>
      <c r="AE45" s="224"/>
      <c r="AF45" s="224"/>
      <c r="AG45" s="224"/>
      <c r="AH45" s="160"/>
      <c r="AI45" s="197"/>
      <c r="AJ45" s="708"/>
      <c r="AK45" s="708"/>
      <c r="AL45" s="708"/>
    </row>
    <row r="46" spans="1:39" ht="13.2">
      <c r="A46" s="179"/>
      <c r="B46" s="210"/>
      <c r="C46" s="126" t="s">
        <v>445</v>
      </c>
      <c r="D46" s="225" t="s">
        <v>2500</v>
      </c>
      <c r="E46" s="121"/>
      <c r="F46" s="41"/>
      <c r="G46" s="121"/>
      <c r="H46" s="121"/>
      <c r="I46" s="121"/>
      <c r="J46" s="121"/>
      <c r="K46" s="41"/>
      <c r="L46" s="41"/>
      <c r="M46" s="41"/>
      <c r="N46" s="41"/>
      <c r="O46" s="41"/>
      <c r="P46" s="41"/>
      <c r="Q46" s="121"/>
      <c r="R46" s="41"/>
      <c r="S46" s="224"/>
      <c r="T46" s="224"/>
      <c r="U46" s="224"/>
      <c r="V46" s="224"/>
      <c r="W46" s="160"/>
      <c r="X46" s="224"/>
      <c r="Y46" s="224"/>
      <c r="Z46" s="224"/>
      <c r="AA46" s="224"/>
      <c r="AB46" s="224"/>
      <c r="AC46" s="224"/>
      <c r="AD46" s="224"/>
      <c r="AE46" s="224"/>
      <c r="AF46" s="224"/>
      <c r="AG46" s="224"/>
      <c r="AH46" s="160"/>
      <c r="AI46" s="197"/>
      <c r="AJ46" s="708"/>
      <c r="AK46" s="708"/>
      <c r="AL46" s="708"/>
    </row>
    <row r="47" spans="1:39" ht="13.2">
      <c r="A47" s="179"/>
      <c r="B47" s="210"/>
      <c r="C47" s="94"/>
      <c r="D47" s="64" t="s">
        <v>3368</v>
      </c>
      <c r="E47" s="121"/>
      <c r="F47" s="41"/>
      <c r="G47" s="121"/>
      <c r="H47" s="121"/>
      <c r="I47" s="121"/>
      <c r="J47" s="121"/>
      <c r="K47" s="41"/>
      <c r="L47" s="41"/>
      <c r="M47" s="41"/>
      <c r="N47" s="41"/>
      <c r="O47" s="41"/>
      <c r="P47" s="41"/>
      <c r="Q47" s="121"/>
      <c r="R47" s="41"/>
      <c r="S47" s="224"/>
      <c r="T47" s="224"/>
      <c r="U47" s="685"/>
      <c r="V47" s="685"/>
      <c r="W47" s="160"/>
      <c r="X47" s="224"/>
      <c r="Y47" s="224"/>
      <c r="Z47" s="224"/>
      <c r="AA47" s="224"/>
      <c r="AB47" s="224"/>
      <c r="AC47" s="224"/>
      <c r="AD47" s="224"/>
      <c r="AE47" s="224"/>
      <c r="AF47" s="224"/>
      <c r="AG47" s="224"/>
      <c r="AH47" s="160"/>
      <c r="AI47" s="197"/>
      <c r="AJ47" s="708"/>
      <c r="AK47" s="708"/>
      <c r="AL47" s="708"/>
    </row>
    <row r="48" spans="1:39" ht="13.2">
      <c r="A48" s="179"/>
      <c r="B48" s="210"/>
      <c r="C48" s="41"/>
      <c r="D48" s="64" t="s">
        <v>3922</v>
      </c>
      <c r="E48" s="121"/>
      <c r="F48" s="38"/>
      <c r="G48" s="121"/>
      <c r="H48" s="121"/>
      <c r="I48" s="121"/>
      <c r="J48" s="121"/>
      <c r="K48" s="230"/>
      <c r="L48" s="230"/>
      <c r="M48" s="230"/>
      <c r="N48" s="230"/>
      <c r="O48" s="230"/>
      <c r="P48" s="230"/>
      <c r="Q48" s="121"/>
      <c r="R48" s="230"/>
      <c r="S48" s="230"/>
      <c r="T48" s="230"/>
      <c r="U48" s="230"/>
      <c r="V48" s="230"/>
      <c r="W48" s="160"/>
      <c r="X48" s="230"/>
      <c r="Y48" s="230"/>
      <c r="Z48" s="230"/>
      <c r="AA48" s="230"/>
      <c r="AB48" s="230"/>
      <c r="AC48" s="230"/>
      <c r="AD48" s="230"/>
      <c r="AE48" s="230"/>
      <c r="AF48" s="230"/>
      <c r="AG48" s="230"/>
      <c r="AH48" s="160"/>
      <c r="AI48" s="183"/>
      <c r="AJ48" s="1112"/>
      <c r="AK48" s="1112"/>
      <c r="AL48" s="1112"/>
    </row>
    <row r="49" spans="1:38" ht="13.2">
      <c r="A49" s="179"/>
      <c r="B49" s="210"/>
      <c r="C49" s="41"/>
      <c r="D49" s="64" t="s">
        <v>3923</v>
      </c>
      <c r="E49" s="121"/>
      <c r="F49" s="38"/>
      <c r="G49" s="121"/>
      <c r="H49" s="121"/>
      <c r="I49" s="121"/>
      <c r="J49" s="121"/>
      <c r="K49" s="230"/>
      <c r="L49" s="230"/>
      <c r="M49" s="230"/>
      <c r="N49" s="230"/>
      <c r="O49" s="230"/>
      <c r="P49" s="230"/>
      <c r="Q49" s="121"/>
      <c r="R49" s="230"/>
      <c r="S49" s="230"/>
      <c r="T49" s="230"/>
      <c r="U49" s="230"/>
      <c r="V49" s="230"/>
      <c r="W49" s="160"/>
      <c r="X49" s="230"/>
      <c r="Y49" s="230"/>
      <c r="Z49" s="230"/>
      <c r="AA49" s="230"/>
      <c r="AB49" s="230"/>
      <c r="AC49" s="230"/>
      <c r="AD49" s="230"/>
      <c r="AE49" s="230"/>
      <c r="AF49" s="230"/>
      <c r="AG49" s="230"/>
      <c r="AH49" s="160"/>
      <c r="AI49" s="183"/>
      <c r="AJ49" s="1112"/>
      <c r="AK49" s="1112"/>
      <c r="AL49" s="1112"/>
    </row>
    <row r="50" spans="1:38" ht="13.2">
      <c r="A50" s="179"/>
      <c r="B50" s="210"/>
      <c r="C50" s="41"/>
      <c r="D50" s="64"/>
      <c r="E50" s="121"/>
      <c r="F50" s="38"/>
      <c r="G50" s="121"/>
      <c r="H50" s="121"/>
      <c r="I50" s="121"/>
      <c r="J50" s="121"/>
      <c r="K50" s="230"/>
      <c r="L50" s="230"/>
      <c r="M50" s="230"/>
      <c r="N50" s="230"/>
      <c r="O50" s="230"/>
      <c r="P50" s="230"/>
      <c r="Q50" s="121"/>
      <c r="R50" s="230"/>
      <c r="S50" s="230"/>
      <c r="T50" s="230"/>
      <c r="U50" s="230"/>
      <c r="V50" s="230"/>
      <c r="W50" s="160"/>
      <c r="X50" s="230"/>
      <c r="Y50" s="230"/>
      <c r="Z50" s="230"/>
      <c r="AA50" s="230"/>
      <c r="AB50" s="230"/>
      <c r="AC50" s="230"/>
      <c r="AD50" s="230"/>
      <c r="AE50" s="230"/>
      <c r="AF50" s="230"/>
      <c r="AG50" s="230"/>
      <c r="AH50" s="160"/>
      <c r="AI50" s="183"/>
      <c r="AJ50" s="1112"/>
      <c r="AK50" s="1112"/>
      <c r="AL50" s="1112"/>
    </row>
    <row r="51" spans="1:38" ht="13.2">
      <c r="A51" s="179"/>
      <c r="B51" s="179"/>
      <c r="C51" s="164"/>
      <c r="D51" s="164"/>
      <c r="E51" s="164"/>
      <c r="F51" s="170"/>
      <c r="G51" s="171"/>
      <c r="H51" s="171"/>
      <c r="I51" s="171"/>
      <c r="J51" s="171"/>
      <c r="K51" s="183"/>
      <c r="L51" s="183"/>
      <c r="M51" s="183"/>
      <c r="N51" s="183"/>
      <c r="O51" s="183"/>
      <c r="P51" s="183"/>
      <c r="Q51" s="171"/>
      <c r="R51" s="183"/>
      <c r="S51" s="183"/>
      <c r="T51" s="183"/>
      <c r="U51" s="183"/>
      <c r="V51" s="178"/>
      <c r="W51" s="183"/>
      <c r="X51" s="178"/>
      <c r="Y51" s="183"/>
      <c r="Z51" s="178"/>
      <c r="AA51" s="183"/>
      <c r="AB51" s="178"/>
      <c r="AC51" s="183"/>
      <c r="AD51" s="178"/>
      <c r="AE51" s="183"/>
      <c r="AF51" s="178"/>
      <c r="AG51" s="183"/>
      <c r="AH51" s="183"/>
      <c r="AI51" s="183"/>
      <c r="AJ51" s="1112"/>
      <c r="AK51" s="1112"/>
      <c r="AL51" s="1112"/>
    </row>
    <row r="52" spans="1:38" ht="13.2" hidden="1">
      <c r="A52" s="179"/>
      <c r="B52" s="179"/>
      <c r="C52" s="164"/>
      <c r="D52" s="164"/>
      <c r="E52" s="164"/>
      <c r="F52" s="170"/>
      <c r="G52" s="171"/>
      <c r="H52" s="171"/>
      <c r="I52" s="171"/>
      <c r="J52" s="171"/>
      <c r="K52" s="176"/>
      <c r="L52" s="176"/>
      <c r="M52" s="176"/>
      <c r="N52" s="176"/>
      <c r="O52" s="176"/>
      <c r="P52" s="176"/>
      <c r="Q52" s="171"/>
      <c r="R52" s="176"/>
      <c r="S52" s="178"/>
      <c r="T52" s="178"/>
      <c r="U52" s="178"/>
      <c r="V52" s="178"/>
      <c r="W52" s="178"/>
      <c r="X52" s="178"/>
      <c r="Y52" s="178"/>
      <c r="Z52" s="178"/>
      <c r="AA52" s="178"/>
      <c r="AB52" s="178"/>
      <c r="AC52" s="178"/>
      <c r="AD52" s="178"/>
      <c r="AE52" s="178"/>
      <c r="AF52" s="178"/>
      <c r="AG52" s="178"/>
      <c r="AH52" s="178"/>
      <c r="AI52" s="178"/>
      <c r="AJ52" s="101"/>
      <c r="AK52" s="101"/>
      <c r="AL52" s="101"/>
    </row>
    <row r="53" spans="1:38" ht="13.2" hidden="1">
      <c r="F53" s="995"/>
      <c r="G53" s="599"/>
      <c r="H53" s="599"/>
      <c r="I53" s="599"/>
      <c r="J53" s="599"/>
      <c r="K53" s="1083"/>
      <c r="L53" s="1083"/>
      <c r="M53" s="1083"/>
      <c r="N53" s="1083"/>
      <c r="O53" s="1083"/>
      <c r="P53" s="1083"/>
      <c r="Q53" s="599"/>
      <c r="R53" s="1083"/>
      <c r="S53" s="101"/>
      <c r="T53" s="101"/>
      <c r="U53" s="101"/>
      <c r="V53" s="101"/>
      <c r="W53" s="101"/>
      <c r="X53" s="6704">
        <f t="shared" ref="X53:X54" si="9">Y53+Z53</f>
        <v>0</v>
      </c>
      <c r="Y53" s="6703"/>
      <c r="Z53" s="6703"/>
      <c r="AA53" s="6703"/>
      <c r="AB53" s="6703"/>
      <c r="AC53" s="6703"/>
      <c r="AD53" s="6703"/>
      <c r="AE53" s="6703"/>
      <c r="AF53" s="6705">
        <f t="shared" si="3"/>
        <v>0</v>
      </c>
      <c r="AG53" s="6706">
        <f t="shared" si="4"/>
        <v>0</v>
      </c>
      <c r="AH53" s="101"/>
      <c r="AI53" s="101"/>
      <c r="AJ53" s="101"/>
      <c r="AK53" s="101"/>
      <c r="AL53" s="101"/>
    </row>
    <row r="54" spans="1:38" ht="13.2" hidden="1">
      <c r="F54" s="995"/>
      <c r="G54" s="599"/>
      <c r="H54" s="599"/>
      <c r="I54" s="599"/>
      <c r="J54" s="599"/>
      <c r="K54" s="1083"/>
      <c r="L54" s="1083"/>
      <c r="M54" s="1083"/>
      <c r="N54" s="1083"/>
      <c r="O54" s="1083"/>
      <c r="P54" s="1083"/>
      <c r="Q54" s="599"/>
      <c r="R54" s="1083"/>
      <c r="S54" s="101"/>
      <c r="T54" s="101"/>
      <c r="U54" s="101"/>
      <c r="V54" s="101"/>
      <c r="W54" s="101"/>
      <c r="X54" s="6704">
        <f t="shared" si="9"/>
        <v>0</v>
      </c>
      <c r="Y54" s="6703"/>
      <c r="Z54" s="6703"/>
      <c r="AA54" s="6703"/>
      <c r="AB54" s="6703"/>
      <c r="AC54" s="6703"/>
      <c r="AD54" s="6703"/>
      <c r="AE54" s="6703"/>
      <c r="AF54" s="6705">
        <f t="shared" si="3"/>
        <v>0</v>
      </c>
      <c r="AG54" s="6706">
        <f t="shared" si="4"/>
        <v>0</v>
      </c>
      <c r="AH54" s="101"/>
      <c r="AI54" s="101"/>
      <c r="AJ54" s="101"/>
      <c r="AK54" s="101"/>
      <c r="AL54" s="101"/>
    </row>
    <row r="55" spans="1:38" ht="13.2" hidden="1">
      <c r="F55" s="995"/>
      <c r="G55" s="599"/>
      <c r="H55" s="599"/>
      <c r="I55" s="599"/>
      <c r="J55" s="599"/>
      <c r="K55" s="1083"/>
      <c r="L55" s="1083"/>
      <c r="M55" s="1083"/>
      <c r="N55" s="1083"/>
      <c r="O55" s="1083"/>
      <c r="P55" s="1083"/>
      <c r="Q55" s="599"/>
      <c r="R55" s="1083"/>
      <c r="S55" s="101"/>
      <c r="T55" s="101"/>
      <c r="U55" s="101"/>
      <c r="V55" s="101"/>
      <c r="W55" s="101"/>
      <c r="X55" s="6712">
        <f t="shared" ref="X55:AG55" si="10">SUMIF($G$13:$G$53,"TRUE",X14:X54)</f>
        <v>0</v>
      </c>
      <c r="Y55" s="6712">
        <f t="shared" si="10"/>
        <v>0</v>
      </c>
      <c r="Z55" s="6712">
        <f t="shared" si="10"/>
        <v>0</v>
      </c>
      <c r="AA55" s="6712">
        <f t="shared" si="10"/>
        <v>0</v>
      </c>
      <c r="AB55" s="6712">
        <f t="shared" si="10"/>
        <v>0</v>
      </c>
      <c r="AC55" s="6712">
        <f t="shared" si="10"/>
        <v>0</v>
      </c>
      <c r="AD55" s="6712">
        <f t="shared" si="10"/>
        <v>0</v>
      </c>
      <c r="AE55" s="6712">
        <f t="shared" si="10"/>
        <v>0</v>
      </c>
      <c r="AF55" s="6712">
        <f t="shared" si="10"/>
        <v>0</v>
      </c>
      <c r="AG55" s="6712">
        <f t="shared" si="10"/>
        <v>0</v>
      </c>
      <c r="AH55" s="101"/>
      <c r="AI55" s="101"/>
      <c r="AJ55" s="101"/>
      <c r="AK55" s="101"/>
      <c r="AL55" s="101"/>
    </row>
    <row r="56" spans="1:38" ht="13.2" hidden="1">
      <c r="I56" s="99"/>
      <c r="J56" s="99"/>
      <c r="K56" s="101"/>
      <c r="L56" s="101"/>
      <c r="M56" s="101"/>
      <c r="N56" s="101"/>
      <c r="O56" s="101"/>
      <c r="P56" s="101"/>
      <c r="R56" s="101"/>
      <c r="S56" s="101"/>
      <c r="T56" s="101"/>
      <c r="U56" s="101"/>
      <c r="V56" s="101"/>
      <c r="W56" s="101"/>
      <c r="X56" s="6718">
        <f t="shared" ref="X56:AG56" si="11">SUM(X14:X54)</f>
        <v>0</v>
      </c>
      <c r="Y56" s="6718">
        <f t="shared" si="11"/>
        <v>0</v>
      </c>
      <c r="Z56" s="6718">
        <f t="shared" si="11"/>
        <v>0</v>
      </c>
      <c r="AA56" s="6718">
        <f t="shared" si="11"/>
        <v>0</v>
      </c>
      <c r="AB56" s="6718">
        <f t="shared" si="11"/>
        <v>0</v>
      </c>
      <c r="AC56" s="6718">
        <f t="shared" si="11"/>
        <v>0</v>
      </c>
      <c r="AD56" s="6718">
        <f t="shared" si="11"/>
        <v>0</v>
      </c>
      <c r="AE56" s="6718">
        <f t="shared" si="11"/>
        <v>0</v>
      </c>
      <c r="AF56" s="6718">
        <f t="shared" si="11"/>
        <v>0</v>
      </c>
      <c r="AG56" s="6718">
        <f t="shared" si="11"/>
        <v>0</v>
      </c>
      <c r="AH56" s="101"/>
      <c r="AI56" s="101"/>
      <c r="AJ56" s="101"/>
      <c r="AK56" s="101"/>
      <c r="AL56" s="101"/>
    </row>
    <row r="57" spans="1:38" ht="13.2" hidden="1">
      <c r="I57" s="99"/>
      <c r="J57" s="99"/>
      <c r="K57" s="101"/>
      <c r="L57" s="101"/>
      <c r="M57" s="101"/>
      <c r="N57" s="101"/>
      <c r="O57" s="101"/>
      <c r="P57" s="101"/>
      <c r="R57" s="101"/>
      <c r="S57" s="101"/>
      <c r="T57" s="101"/>
      <c r="U57" s="101"/>
      <c r="V57" s="101"/>
      <c r="W57" s="101"/>
      <c r="X57" s="224"/>
      <c r="Y57" s="224"/>
      <c r="Z57" s="224"/>
      <c r="AA57" s="224"/>
      <c r="AB57" s="224"/>
      <c r="AC57" s="224"/>
      <c r="AD57" s="224"/>
      <c r="AE57" s="224"/>
      <c r="AF57" s="224"/>
      <c r="AG57" s="224"/>
      <c r="AH57" s="101"/>
      <c r="AI57" s="101"/>
      <c r="AJ57" s="101"/>
      <c r="AK57" s="101"/>
      <c r="AL57" s="101"/>
    </row>
    <row r="58" spans="1:38" ht="13.2" hidden="1">
      <c r="I58" s="99"/>
      <c r="J58" s="99"/>
      <c r="X58" s="224"/>
      <c r="Y58" s="224"/>
      <c r="Z58" s="224"/>
      <c r="AA58" s="224"/>
      <c r="AB58" s="224"/>
      <c r="AC58" s="224"/>
      <c r="AD58" s="224"/>
      <c r="AE58" s="224"/>
      <c r="AF58" s="224"/>
      <c r="AG58" s="224"/>
    </row>
    <row r="59" spans="1:38" ht="13.2" hidden="1">
      <c r="I59" s="99"/>
      <c r="J59" s="99"/>
      <c r="X59" s="685"/>
      <c r="Y59" s="685"/>
      <c r="Z59" s="685"/>
      <c r="AA59" s="685"/>
      <c r="AB59" s="685"/>
      <c r="AC59" s="685"/>
      <c r="AD59" s="685"/>
      <c r="AE59" s="685"/>
      <c r="AF59" s="685"/>
      <c r="AG59" s="685"/>
    </row>
    <row r="60" spans="1:38" ht="13.2" hidden="1">
      <c r="I60" s="99"/>
      <c r="J60" s="99"/>
      <c r="X60" s="230"/>
      <c r="Y60" s="230"/>
      <c r="Z60" s="230"/>
      <c r="AA60" s="230"/>
      <c r="AB60" s="230"/>
      <c r="AC60" s="230"/>
      <c r="AD60" s="230"/>
      <c r="AE60" s="230"/>
      <c r="AF60" s="230"/>
      <c r="AG60" s="230"/>
    </row>
    <row r="61" spans="1:38" ht="13.2" hidden="1">
      <c r="I61" s="99"/>
      <c r="J61" s="99"/>
      <c r="X61" s="183"/>
      <c r="Y61" s="183"/>
      <c r="Z61" s="183"/>
      <c r="AA61" s="183"/>
      <c r="AB61" s="183"/>
      <c r="AC61" s="183"/>
      <c r="AD61" s="183"/>
      <c r="AE61" s="183"/>
      <c r="AF61" s="183"/>
      <c r="AG61" s="183"/>
    </row>
    <row r="62" spans="1:38" ht="13.2" hidden="1">
      <c r="I62" s="99"/>
      <c r="J62" s="99"/>
      <c r="X62" s="178"/>
      <c r="Y62" s="178"/>
      <c r="Z62" s="178"/>
      <c r="AA62" s="178"/>
      <c r="AB62" s="178"/>
      <c r="AC62" s="178"/>
      <c r="AD62" s="178"/>
      <c r="AE62" s="178"/>
      <c r="AF62" s="178"/>
      <c r="AG62" s="178"/>
    </row>
    <row r="63" spans="1:38" ht="13.2" hidden="1">
      <c r="I63" s="99"/>
      <c r="J63" s="99"/>
      <c r="X63" s="101"/>
      <c r="Y63" s="101"/>
      <c r="Z63" s="101"/>
      <c r="AA63" s="101"/>
      <c r="AB63" s="101"/>
      <c r="AC63" s="101"/>
      <c r="AD63" s="101"/>
      <c r="AE63" s="101"/>
      <c r="AF63" s="101"/>
      <c r="AG63" s="101"/>
    </row>
    <row r="64" spans="1:38" ht="13.2" hidden="1">
      <c r="I64" s="99"/>
      <c r="J64" s="99"/>
      <c r="X64" s="101"/>
      <c r="Y64" s="101"/>
      <c r="Z64" s="101"/>
      <c r="AA64" s="101"/>
      <c r="AB64" s="101"/>
      <c r="AC64" s="101"/>
      <c r="AD64" s="101"/>
      <c r="AE64" s="101"/>
      <c r="AF64" s="101"/>
      <c r="AG64" s="101"/>
    </row>
    <row r="65" spans="9:33" ht="13.2" hidden="1">
      <c r="I65" s="99"/>
      <c r="J65" s="99"/>
      <c r="X65" s="101"/>
      <c r="Y65" s="101"/>
      <c r="Z65" s="101"/>
      <c r="AA65" s="101"/>
      <c r="AB65" s="101"/>
      <c r="AC65" s="101"/>
      <c r="AD65" s="101"/>
      <c r="AE65" s="101"/>
      <c r="AF65" s="101"/>
      <c r="AG65" s="101"/>
    </row>
    <row r="66" spans="9:33" ht="13.2" hidden="1">
      <c r="I66" s="99"/>
      <c r="J66" s="99"/>
      <c r="X66" s="101"/>
      <c r="Y66" s="101"/>
      <c r="Z66" s="101"/>
      <c r="AA66" s="101"/>
      <c r="AB66" s="101"/>
      <c r="AC66" s="101"/>
      <c r="AD66" s="101"/>
      <c r="AE66" s="101"/>
      <c r="AF66" s="101"/>
      <c r="AG66" s="101"/>
    </row>
    <row r="67" spans="9:33" ht="13.2" hidden="1">
      <c r="I67" s="99"/>
      <c r="J67" s="99"/>
      <c r="X67" s="101"/>
      <c r="Y67" s="101"/>
      <c r="Z67" s="101"/>
      <c r="AA67" s="101"/>
      <c r="AB67" s="101"/>
      <c r="AC67" s="101"/>
      <c r="AD67" s="101"/>
      <c r="AE67" s="101"/>
      <c r="AF67" s="101"/>
      <c r="AG67" s="101"/>
    </row>
  </sheetData>
  <sheetProtection formatCells="0" formatColumns="0" formatRows="0"/>
  <customSheetViews>
    <customSheetView guid="{F416BD5B-C3AD-4F61-AAB2-55950A9B7E72}" fitToPage="1">
      <selection activeCell="A4" sqref="A4"/>
      <pageMargins left="0" right="0" top="0" bottom="0" header="0" footer="0"/>
      <pageSetup paperSize="5" scale="35" fitToHeight="0" orientation="landscape" r:id="rId1"/>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 right="0" top="0" bottom="0" header="0" footer="0"/>
      <pageSetup paperSize="5" scale="35" fitToHeight="0" orientation="landscape" r:id="rId3"/>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CC70D5D3-3A1F-46AA-BDCE-F692C2C36BEE}" fitToPage="1">
      <selection activeCell="H18" sqref="H18"/>
      <pageMargins left="0" right="0" top="0" bottom="0" header="0" footer="0"/>
      <pageSetup paperSize="5" scale="35" fitToHeight="0" orientation="landscape" r:id="rId5"/>
    </customSheetView>
  </customSheetViews>
  <mergeCells count="21">
    <mergeCell ref="D8:D11"/>
    <mergeCell ref="E8:E12"/>
    <mergeCell ref="K8:L8"/>
    <mergeCell ref="K9:K12"/>
    <mergeCell ref="L9:L12"/>
    <mergeCell ref="D4:F4"/>
    <mergeCell ref="D5:F5"/>
    <mergeCell ref="X8:AG8"/>
    <mergeCell ref="R8:R12"/>
    <mergeCell ref="Q8:Q12"/>
    <mergeCell ref="H8:H11"/>
    <mergeCell ref="S8:S12"/>
    <mergeCell ref="T8:T12"/>
    <mergeCell ref="U8:U12"/>
    <mergeCell ref="P8:P11"/>
    <mergeCell ref="I8:I11"/>
    <mergeCell ref="J8:J11"/>
    <mergeCell ref="V8:V11"/>
    <mergeCell ref="M8:M11"/>
    <mergeCell ref="N8:N12"/>
    <mergeCell ref="O8:O12"/>
  </mergeCells>
  <dataValidations count="3">
    <dataValidation type="list" allowBlank="1" showInputMessage="1" showErrorMessage="1" sqref="J33:J42 J16:J30" xr:uid="{00000000-0002-0000-4500-000000000000}">
      <formula1>$J$3:$J$7</formula1>
    </dataValidation>
    <dataValidation type="list" allowBlank="1" showInputMessage="1" showErrorMessage="1" sqref="I16:I30 I33:I42" xr:uid="{00000000-0002-0000-4500-000001000000}">
      <formula1>$I$3:$I$7</formula1>
    </dataValidation>
    <dataValidation type="list" allowBlank="1" showInputMessage="1" showErrorMessage="1" sqref="P16:P42" xr:uid="{00000000-0002-0000-4500-000002000000}">
      <formula1>$P$4:$P$6</formula1>
    </dataValidation>
  </dataValidations>
  <hyperlinks>
    <hyperlink ref="AH2" location="Index!A1" display="Index" xr:uid="{057097E7-62D8-4139-8339-443EDA612862}"/>
  </hyperlinks>
  <pageMargins left="0.7" right="0.7" top="0.75" bottom="0.75" header="0.3" footer="0.3"/>
  <pageSetup paperSize="5" scale="35" fitToHeight="0" orientation="landscape" r:id="rId6"/>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6">
    <tabColor theme="9" tint="-0.249977111117893"/>
    <pageSetUpPr fitToPage="1"/>
  </sheetPr>
  <dimension ref="A1:AV47"/>
  <sheetViews>
    <sheetView showGridLines="0" zoomScale="55" zoomScaleNormal="55" workbookViewId="0">
      <selection activeCell="K14" sqref="K14"/>
    </sheetView>
  </sheetViews>
  <sheetFormatPr defaultColWidth="0" defaultRowHeight="13.2" zeroHeight="1"/>
  <cols>
    <col min="1" max="1" width="4.109375" style="99" customWidth="1"/>
    <col min="2" max="2" width="9.109375" style="1093" customWidth="1"/>
    <col min="3" max="3" width="40.44140625" style="99" customWidth="1"/>
    <col min="4" max="5" width="14" style="99" customWidth="1"/>
    <col min="6" max="6" width="7.44140625" style="99" bestFit="1" customWidth="1"/>
    <col min="7" max="7" width="15" style="99" bestFit="1" customWidth="1"/>
    <col min="8" max="8" width="16.88671875" style="99" customWidth="1"/>
    <col min="9" max="9" width="23.88671875" style="99" customWidth="1"/>
    <col min="10" max="15" width="18" style="99" customWidth="1"/>
    <col min="16" max="16" width="19.44140625" style="99" customWidth="1"/>
    <col min="17" max="17" width="23.44140625" style="99" customWidth="1"/>
    <col min="18" max="18" width="19.88671875" style="99" customWidth="1"/>
    <col min="19" max="19" width="20.44140625" style="99" customWidth="1"/>
    <col min="20" max="20" width="22.6640625" style="99" customWidth="1"/>
    <col min="21" max="21" width="13.109375" style="99" bestFit="1" customWidth="1"/>
    <col min="22" max="22" width="14.109375" style="99" customWidth="1"/>
    <col min="23" max="23" width="14.6640625" style="99" customWidth="1"/>
    <col min="24" max="24" width="17.33203125" style="99" bestFit="1" customWidth="1"/>
    <col min="25" max="25" width="3.6640625" style="99" customWidth="1"/>
    <col min="26" max="26" width="16" style="99" customWidth="1"/>
    <col min="27" max="27" width="17" style="99" customWidth="1"/>
    <col min="28" max="29" width="13.5546875" style="99" bestFit="1" customWidth="1"/>
    <col min="30" max="30" width="15.5546875" style="99" bestFit="1" customWidth="1"/>
    <col min="31" max="31" width="11.33203125" style="99" customWidth="1"/>
    <col min="32" max="32" width="10.33203125" style="99" bestFit="1" customWidth="1"/>
    <col min="33" max="33" width="11.6640625" style="99" bestFit="1" customWidth="1"/>
    <col min="34" max="34" width="19.88671875" style="99" customWidth="1"/>
    <col min="35" max="35" width="18.33203125" style="99" customWidth="1"/>
    <col min="36" max="36" width="6.33203125" style="99" customWidth="1"/>
    <col min="37" max="37" width="4.5546875" style="99" customWidth="1"/>
    <col min="38" max="38" width="13.6640625" style="99" hidden="1" customWidth="1"/>
    <col min="39" max="39" width="11.6640625" style="99" hidden="1" customWidth="1"/>
    <col min="40" max="48" width="0" style="99" hidden="1" customWidth="1"/>
    <col min="49" max="16384" width="9.109375" style="99" hidden="1"/>
  </cols>
  <sheetData>
    <row r="1" spans="1:39">
      <c r="A1" s="164"/>
      <c r="B1" s="179"/>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row>
    <row r="2" spans="1:39" ht="13.8" thickBot="1">
      <c r="A2" s="164"/>
      <c r="B2" s="144" t="s">
        <v>286</v>
      </c>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204" t="s">
        <v>1</v>
      </c>
      <c r="AK2" s="164"/>
    </row>
    <row r="3" spans="1:39" s="906" customFormat="1" ht="16.2" thickBot="1">
      <c r="A3" s="163"/>
      <c r="B3" s="248"/>
      <c r="C3" s="4961" t="s">
        <v>3924</v>
      </c>
      <c r="D3" s="4651"/>
      <c r="E3" s="4651"/>
      <c r="F3" s="4652"/>
      <c r="G3" s="248"/>
      <c r="H3" s="1457" t="s">
        <v>3751</v>
      </c>
      <c r="I3" s="1457" t="s">
        <v>3752</v>
      </c>
      <c r="J3" s="1457"/>
      <c r="K3" s="1457"/>
      <c r="L3" s="1457"/>
      <c r="M3" s="1457"/>
      <c r="N3" s="1457"/>
      <c r="O3" s="1457" t="s">
        <v>3753</v>
      </c>
      <c r="P3" s="1458"/>
      <c r="Q3" s="248"/>
      <c r="R3" s="248"/>
      <c r="S3" s="248"/>
      <c r="T3" s="248"/>
      <c r="U3" s="248"/>
      <c r="V3" s="248"/>
      <c r="W3" s="248"/>
      <c r="X3" s="39"/>
      <c r="Y3" s="248"/>
      <c r="Z3" s="39"/>
      <c r="AA3" s="39"/>
      <c r="AB3" s="39"/>
      <c r="AC3" s="39"/>
      <c r="AD3" s="39"/>
      <c r="AE3" s="39"/>
      <c r="AF3" s="39"/>
      <c r="AG3" s="39"/>
      <c r="AH3" s="39"/>
      <c r="AI3" s="39"/>
      <c r="AJ3" s="248"/>
      <c r="AK3" s="164"/>
      <c r="AL3" s="1115"/>
    </row>
    <row r="4" spans="1:39" s="906" customFormat="1" ht="15.6">
      <c r="A4" s="163"/>
      <c r="B4" s="248"/>
      <c r="C4" s="4439" t="s">
        <v>723</v>
      </c>
      <c r="D4" s="8341" t="str">
        <f>V.3!D4</f>
        <v>ABC Company</v>
      </c>
      <c r="E4" s="8342"/>
      <c r="F4" s="8343"/>
      <c r="G4" s="248"/>
      <c r="H4" s="1457" t="s">
        <v>3754</v>
      </c>
      <c r="I4" s="1457" t="s">
        <v>3755</v>
      </c>
      <c r="J4" s="1457"/>
      <c r="K4" s="1457"/>
      <c r="L4" s="1457"/>
      <c r="M4" s="1457"/>
      <c r="N4" s="1457"/>
      <c r="O4" s="1457" t="s">
        <v>3756</v>
      </c>
      <c r="P4" s="1458"/>
      <c r="Q4" s="248"/>
      <c r="R4" s="248"/>
      <c r="S4" s="248"/>
      <c r="T4" s="248"/>
      <c r="U4" s="248"/>
      <c r="V4" s="248"/>
      <c r="W4" s="248"/>
      <c r="X4" s="248"/>
      <c r="Y4" s="248"/>
      <c r="Z4" s="248"/>
      <c r="AA4" s="248"/>
      <c r="AB4" s="248"/>
      <c r="AC4" s="248"/>
      <c r="AD4" s="248"/>
      <c r="AE4" s="248"/>
      <c r="AF4" s="248"/>
      <c r="AG4" s="248"/>
      <c r="AH4" s="248"/>
      <c r="AI4" s="248"/>
      <c r="AJ4" s="248"/>
      <c r="AK4" s="164"/>
      <c r="AL4" s="1115"/>
    </row>
    <row r="5" spans="1:39" s="906" customFormat="1" ht="16.2" thickBot="1">
      <c r="A5" s="163"/>
      <c r="B5" s="248"/>
      <c r="C5" s="4443" t="s">
        <v>724</v>
      </c>
      <c r="D5" s="8344" t="str">
        <f>V.3!D5</f>
        <v>31 December 202x</v>
      </c>
      <c r="E5" s="8345"/>
      <c r="F5" s="8346"/>
      <c r="G5" s="248"/>
      <c r="H5" s="1457" t="s">
        <v>3757</v>
      </c>
      <c r="I5" s="1457" t="s">
        <v>3758</v>
      </c>
      <c r="J5" s="1457"/>
      <c r="K5" s="1457"/>
      <c r="L5" s="1457"/>
      <c r="M5" s="1457"/>
      <c r="N5" s="1457"/>
      <c r="O5" s="1457" t="s">
        <v>3759</v>
      </c>
      <c r="P5" s="1458"/>
      <c r="Q5" s="248"/>
      <c r="R5" s="248"/>
      <c r="S5" s="248"/>
      <c r="T5" s="248"/>
      <c r="U5" s="248"/>
      <c r="V5" s="248"/>
      <c r="W5" s="248"/>
      <c r="X5" s="248"/>
      <c r="Y5" s="248"/>
      <c r="Z5" s="248"/>
      <c r="AA5" s="248"/>
      <c r="AB5" s="248"/>
      <c r="AC5" s="248"/>
      <c r="AD5" s="248"/>
      <c r="AE5" s="248"/>
      <c r="AF5" s="248"/>
      <c r="AG5" s="248"/>
      <c r="AH5" s="248"/>
      <c r="AI5" s="248"/>
      <c r="AJ5" s="248"/>
      <c r="AK5" s="164"/>
      <c r="AL5" s="1115"/>
    </row>
    <row r="6" spans="1:39" s="906" customFormat="1" ht="15" customHeight="1" thickBot="1">
      <c r="A6" s="163"/>
      <c r="B6" s="251"/>
      <c r="C6" s="119"/>
      <c r="D6" s="119"/>
      <c r="E6" s="119"/>
      <c r="F6" s="119"/>
      <c r="G6" s="119"/>
      <c r="H6" s="2125" t="s">
        <v>860</v>
      </c>
      <c r="I6" s="2125" t="s">
        <v>860</v>
      </c>
      <c r="J6" s="6720"/>
      <c r="K6" s="119"/>
      <c r="L6" s="6720"/>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64"/>
    </row>
    <row r="7" spans="1:39" ht="15" customHeight="1">
      <c r="A7" s="164"/>
      <c r="B7" s="210"/>
      <c r="C7" s="4962"/>
      <c r="D7" s="8583" t="s">
        <v>3330</v>
      </c>
      <c r="E7" s="8568" t="s">
        <v>3925</v>
      </c>
      <c r="F7" s="5299"/>
      <c r="G7" s="5300"/>
      <c r="H7" s="8583" t="s">
        <v>3761</v>
      </c>
      <c r="I7" s="8826" t="s">
        <v>3762</v>
      </c>
      <c r="J7" s="8831" t="s">
        <v>3792</v>
      </c>
      <c r="K7" s="8831"/>
      <c r="L7" s="8840" t="s">
        <v>3763</v>
      </c>
      <c r="M7" s="8581" t="s">
        <v>3764</v>
      </c>
      <c r="N7" s="8583" t="s">
        <v>3765</v>
      </c>
      <c r="O7" s="8583" t="s">
        <v>3766</v>
      </c>
      <c r="P7" s="5300"/>
      <c r="Q7" s="5300" t="s">
        <v>3793</v>
      </c>
      <c r="R7" s="5300"/>
      <c r="S7" s="5300" t="s">
        <v>3793</v>
      </c>
      <c r="T7" s="5300" t="s">
        <v>3926</v>
      </c>
      <c r="U7" s="4963"/>
      <c r="V7" s="4963"/>
      <c r="W7" s="4963"/>
      <c r="X7" s="4964"/>
      <c r="Z7" s="8743" t="s">
        <v>3903</v>
      </c>
      <c r="AA7" s="8743"/>
      <c r="AB7" s="8743"/>
      <c r="AC7" s="8743"/>
      <c r="AD7" s="8743"/>
      <c r="AE7" s="8743"/>
      <c r="AF7" s="8743"/>
      <c r="AG7" s="8743"/>
      <c r="AH7" s="8743"/>
      <c r="AI7" s="8658"/>
      <c r="AK7" s="164"/>
      <c r="AL7" s="100"/>
      <c r="AM7" s="100"/>
    </row>
    <row r="8" spans="1:39">
      <c r="A8" s="164"/>
      <c r="B8" s="210"/>
      <c r="C8" s="4965"/>
      <c r="D8" s="8584"/>
      <c r="E8" s="8569"/>
      <c r="F8" s="1666"/>
      <c r="G8" s="1666"/>
      <c r="H8" s="8584"/>
      <c r="I8" s="8827"/>
      <c r="J8" s="8841" t="s">
        <v>3794</v>
      </c>
      <c r="K8" s="8841" t="s">
        <v>3795</v>
      </c>
      <c r="L8" s="8834"/>
      <c r="M8" s="8582"/>
      <c r="N8" s="8584"/>
      <c r="O8" s="8584"/>
      <c r="P8" s="1666"/>
      <c r="Q8" s="1666" t="s">
        <v>3796</v>
      </c>
      <c r="R8" s="1666" t="s">
        <v>3797</v>
      </c>
      <c r="S8" s="1666" t="s">
        <v>3796</v>
      </c>
      <c r="T8" s="1666" t="s">
        <v>3927</v>
      </c>
      <c r="U8" s="1666"/>
      <c r="V8" s="1666"/>
      <c r="W8" s="1666"/>
      <c r="X8" s="1667"/>
      <c r="Y8" s="121"/>
      <c r="Z8" s="6167" t="s">
        <v>1713</v>
      </c>
      <c r="AA8" s="148" t="s">
        <v>1709</v>
      </c>
      <c r="AB8" s="6167" t="s">
        <v>1709</v>
      </c>
      <c r="AC8" s="148" t="s">
        <v>1709</v>
      </c>
      <c r="AD8" s="6168" t="s">
        <v>2923</v>
      </c>
      <c r="AE8" s="6168"/>
      <c r="AF8" s="6168"/>
      <c r="AG8" s="153"/>
      <c r="AH8" s="6168"/>
      <c r="AI8" s="423" t="s">
        <v>1710</v>
      </c>
      <c r="AJ8" s="121"/>
      <c r="AK8" s="164"/>
      <c r="AL8" s="112"/>
      <c r="AM8" s="100"/>
    </row>
    <row r="9" spans="1:39">
      <c r="A9" s="164"/>
      <c r="B9" s="210"/>
      <c r="C9" s="4965" t="s">
        <v>520</v>
      </c>
      <c r="D9" s="8584"/>
      <c r="E9" s="8569"/>
      <c r="F9" s="1666" t="s">
        <v>2977</v>
      </c>
      <c r="G9" s="1666" t="s">
        <v>1251</v>
      </c>
      <c r="H9" s="8584"/>
      <c r="I9" s="8827"/>
      <c r="J9" s="8841"/>
      <c r="K9" s="8841"/>
      <c r="L9" s="8834"/>
      <c r="M9" s="8582"/>
      <c r="N9" s="8584"/>
      <c r="O9" s="8584"/>
      <c r="P9" s="1666" t="s">
        <v>3193</v>
      </c>
      <c r="Q9" s="1666" t="s">
        <v>3798</v>
      </c>
      <c r="R9" s="1666" t="s">
        <v>3492</v>
      </c>
      <c r="S9" s="1666" t="s">
        <v>3798</v>
      </c>
      <c r="T9" s="1666" t="s">
        <v>3928</v>
      </c>
      <c r="U9" s="1666" t="s">
        <v>2747</v>
      </c>
      <c r="V9" s="1666" t="s">
        <v>2808</v>
      </c>
      <c r="W9" s="1587" t="s">
        <v>2671</v>
      </c>
      <c r="X9" s="1608" t="s">
        <v>1717</v>
      </c>
      <c r="Y9" s="121"/>
      <c r="Z9" s="2013" t="s">
        <v>2925</v>
      </c>
      <c r="AA9" s="148" t="s">
        <v>1714</v>
      </c>
      <c r="AB9" s="2013" t="s">
        <v>1720</v>
      </c>
      <c r="AC9" s="148" t="s">
        <v>1714</v>
      </c>
      <c r="AD9" s="2014" t="s">
        <v>2928</v>
      </c>
      <c r="AE9" s="2013" t="s">
        <v>2747</v>
      </c>
      <c r="AF9" s="2013" t="s">
        <v>2808</v>
      </c>
      <c r="AG9" s="1587" t="s">
        <v>2671</v>
      </c>
      <c r="AH9" s="1608" t="s">
        <v>1717</v>
      </c>
      <c r="AI9" s="423" t="s">
        <v>1718</v>
      </c>
      <c r="AJ9" s="121"/>
      <c r="AK9" s="164"/>
      <c r="AL9" s="112"/>
    </row>
    <row r="10" spans="1:39">
      <c r="A10" s="164"/>
      <c r="B10" s="210"/>
      <c r="C10" s="4965"/>
      <c r="D10" s="8584"/>
      <c r="E10" s="8569"/>
      <c r="F10" s="1666" t="s">
        <v>2987</v>
      </c>
      <c r="G10" s="1666" t="s">
        <v>2771</v>
      </c>
      <c r="H10" s="8584"/>
      <c r="I10" s="8827"/>
      <c r="J10" s="8841"/>
      <c r="K10" s="8841"/>
      <c r="L10" s="8834"/>
      <c r="M10" s="8582"/>
      <c r="N10" s="8584"/>
      <c r="O10" s="8584"/>
      <c r="P10" s="1666" t="s">
        <v>3799</v>
      </c>
      <c r="Q10" s="1834" t="s">
        <v>2964</v>
      </c>
      <c r="R10" s="1666" t="s">
        <v>3798</v>
      </c>
      <c r="S10" s="1834" t="s">
        <v>2964</v>
      </c>
      <c r="T10" s="1834" t="s">
        <v>2964</v>
      </c>
      <c r="U10" s="1666" t="s">
        <v>1723</v>
      </c>
      <c r="V10" s="1666" t="s">
        <v>1723</v>
      </c>
      <c r="W10" s="1590" t="s">
        <v>1723</v>
      </c>
      <c r="X10" s="1608" t="s">
        <v>1723</v>
      </c>
      <c r="Y10" s="121"/>
      <c r="Z10" s="2013" t="s">
        <v>1724</v>
      </c>
      <c r="AA10" s="148" t="s">
        <v>1720</v>
      </c>
      <c r="AB10" s="2013" t="s">
        <v>1727</v>
      </c>
      <c r="AC10" s="155" t="s">
        <v>1721</v>
      </c>
      <c r="AD10" s="2014" t="s">
        <v>1729</v>
      </c>
      <c r="AE10" s="2052" t="s">
        <v>1723</v>
      </c>
      <c r="AF10" s="2052" t="s">
        <v>1723</v>
      </c>
      <c r="AG10" s="1590" t="s">
        <v>1723</v>
      </c>
      <c r="AH10" s="1608" t="s">
        <v>1723</v>
      </c>
      <c r="AI10" s="423" t="s">
        <v>1724</v>
      </c>
      <c r="AJ10" s="121"/>
      <c r="AK10" s="164"/>
      <c r="AL10" s="112"/>
    </row>
    <row r="11" spans="1:39">
      <c r="A11" s="164"/>
      <c r="B11" s="210"/>
      <c r="C11" s="2002"/>
      <c r="D11" s="6656" t="s">
        <v>2148</v>
      </c>
      <c r="E11" s="5489"/>
      <c r="F11" s="5485"/>
      <c r="G11" s="6656" t="s">
        <v>1616</v>
      </c>
      <c r="H11" s="6656" t="s">
        <v>2528</v>
      </c>
      <c r="I11" s="6656" t="s">
        <v>2528</v>
      </c>
      <c r="J11" s="8841"/>
      <c r="K11" s="8841"/>
      <c r="L11" s="6258" t="s">
        <v>3767</v>
      </c>
      <c r="M11" s="8734"/>
      <c r="N11" s="8734"/>
      <c r="O11" s="6656" t="s">
        <v>2528</v>
      </c>
      <c r="P11" s="5485"/>
      <c r="Q11" s="5485" t="s">
        <v>3194</v>
      </c>
      <c r="R11" s="5485" t="s">
        <v>2959</v>
      </c>
      <c r="S11" s="5485" t="s">
        <v>2959</v>
      </c>
      <c r="T11" s="5485" t="s">
        <v>2959</v>
      </c>
      <c r="U11" s="5485"/>
      <c r="V11" s="5485"/>
      <c r="W11" s="5485"/>
      <c r="X11" s="5772" t="s">
        <v>3505</v>
      </c>
      <c r="Y11" s="121"/>
      <c r="Z11" s="2013" t="s">
        <v>3449</v>
      </c>
      <c r="AA11" s="148" t="s">
        <v>1726</v>
      </c>
      <c r="AB11" s="2013"/>
      <c r="AC11" s="148" t="s">
        <v>1728</v>
      </c>
      <c r="AD11" s="2013"/>
      <c r="AE11" s="2030"/>
      <c r="AF11" s="2030"/>
      <c r="AG11" s="148"/>
      <c r="AH11" s="2013" t="s">
        <v>3450</v>
      </c>
      <c r="AI11" s="423" t="s">
        <v>3506</v>
      </c>
      <c r="AJ11" s="121"/>
      <c r="AK11" s="164"/>
      <c r="AL11" s="112"/>
    </row>
    <row r="12" spans="1:39">
      <c r="A12" s="164"/>
      <c r="B12" s="210"/>
      <c r="C12" s="5497" t="s">
        <v>734</v>
      </c>
      <c r="D12" s="5498" t="s">
        <v>735</v>
      </c>
      <c r="E12" s="5498" t="s">
        <v>736</v>
      </c>
      <c r="F12" s="5498" t="s">
        <v>1249</v>
      </c>
      <c r="G12" s="5498" t="s">
        <v>738</v>
      </c>
      <c r="H12" s="5969">
        <f>G12-1</f>
        <v>-6</v>
      </c>
      <c r="I12" s="5969">
        <f t="shared" ref="I12:AI12" si="0">H12-1</f>
        <v>-7</v>
      </c>
      <c r="J12" s="5969">
        <f t="shared" si="0"/>
        <v>-8</v>
      </c>
      <c r="K12" s="5969">
        <f t="shared" si="0"/>
        <v>-9</v>
      </c>
      <c r="L12" s="5969">
        <f t="shared" si="0"/>
        <v>-10</v>
      </c>
      <c r="M12" s="5969">
        <f t="shared" si="0"/>
        <v>-11</v>
      </c>
      <c r="N12" s="5969">
        <f t="shared" si="0"/>
        <v>-12</v>
      </c>
      <c r="O12" s="5969">
        <f t="shared" si="0"/>
        <v>-13</v>
      </c>
      <c r="P12" s="5969">
        <f t="shared" si="0"/>
        <v>-14</v>
      </c>
      <c r="Q12" s="5969">
        <f t="shared" si="0"/>
        <v>-15</v>
      </c>
      <c r="R12" s="5969">
        <f t="shared" si="0"/>
        <v>-16</v>
      </c>
      <c r="S12" s="5969">
        <f t="shared" si="0"/>
        <v>-17</v>
      </c>
      <c r="T12" s="5969">
        <f t="shared" si="0"/>
        <v>-18</v>
      </c>
      <c r="U12" s="5969">
        <f t="shared" si="0"/>
        <v>-19</v>
      </c>
      <c r="V12" s="5969">
        <f t="shared" si="0"/>
        <v>-20</v>
      </c>
      <c r="W12" s="5969">
        <f t="shared" si="0"/>
        <v>-21</v>
      </c>
      <c r="X12" s="5969">
        <f t="shared" si="0"/>
        <v>-22</v>
      </c>
      <c r="Y12" s="121"/>
      <c r="Z12" s="5969">
        <f>X12-1</f>
        <v>-23</v>
      </c>
      <c r="AA12" s="5969">
        <f t="shared" si="0"/>
        <v>-24</v>
      </c>
      <c r="AB12" s="5969">
        <f t="shared" si="0"/>
        <v>-25</v>
      </c>
      <c r="AC12" s="5969">
        <f t="shared" si="0"/>
        <v>-26</v>
      </c>
      <c r="AD12" s="5969">
        <f t="shared" si="0"/>
        <v>-27</v>
      </c>
      <c r="AE12" s="5969">
        <f t="shared" si="0"/>
        <v>-28</v>
      </c>
      <c r="AF12" s="5969">
        <f t="shared" si="0"/>
        <v>-29</v>
      </c>
      <c r="AG12" s="5969">
        <f t="shared" si="0"/>
        <v>-30</v>
      </c>
      <c r="AH12" s="5969">
        <f t="shared" si="0"/>
        <v>-31</v>
      </c>
      <c r="AI12" s="5969">
        <f t="shared" si="0"/>
        <v>-32</v>
      </c>
      <c r="AJ12" s="121"/>
      <c r="AK12" s="164"/>
      <c r="AL12" s="1117"/>
    </row>
    <row r="13" spans="1:39">
      <c r="A13" s="164"/>
      <c r="B13" s="210"/>
      <c r="C13" s="6599" t="s">
        <v>3802</v>
      </c>
      <c r="D13" s="1738"/>
      <c r="E13" s="1738"/>
      <c r="F13" s="1740"/>
      <c r="G13" s="708" t="b">
        <v>1</v>
      </c>
      <c r="H13" s="1724" t="s">
        <v>3754</v>
      </c>
      <c r="I13" s="1724" t="s">
        <v>3758</v>
      </c>
      <c r="J13" s="1724"/>
      <c r="K13" s="1724"/>
      <c r="L13" s="1724"/>
      <c r="M13" s="1724"/>
      <c r="N13" s="1724"/>
      <c r="O13" s="1724" t="s">
        <v>3756</v>
      </c>
      <c r="P13" s="1724">
        <v>0</v>
      </c>
      <c r="Q13" s="1724">
        <v>0</v>
      </c>
      <c r="R13" s="1724">
        <v>0</v>
      </c>
      <c r="S13" s="1724">
        <v>0</v>
      </c>
      <c r="T13" s="1724">
        <v>0</v>
      </c>
      <c r="U13" s="1724">
        <v>0</v>
      </c>
      <c r="V13" s="1724">
        <v>0</v>
      </c>
      <c r="W13" s="1724">
        <v>0</v>
      </c>
      <c r="X13" s="1830">
        <f>U13+V13-W13</f>
        <v>0</v>
      </c>
      <c r="Y13" s="121"/>
      <c r="Z13" s="6721">
        <f t="shared" ref="Z13:Z18" si="1">AA13+AB13</f>
        <v>0</v>
      </c>
      <c r="AA13" s="6722"/>
      <c r="AB13" s="6722"/>
      <c r="AC13" s="6722"/>
      <c r="AD13" s="6722"/>
      <c r="AE13" s="6722"/>
      <c r="AF13" s="6722"/>
      <c r="AG13" s="6722"/>
      <c r="AH13" s="6723">
        <f t="shared" ref="AH13:AH14" si="2">AE13+AF13-AG13</f>
        <v>0</v>
      </c>
      <c r="AI13" s="6724">
        <f t="shared" ref="AI13:AI14" si="3">AB13+AD13</f>
        <v>0</v>
      </c>
      <c r="AJ13" s="121"/>
      <c r="AK13" s="164"/>
      <c r="AL13" s="605"/>
    </row>
    <row r="14" spans="1:39">
      <c r="A14" s="164"/>
      <c r="B14" s="210"/>
      <c r="C14" s="6599" t="s">
        <v>3803</v>
      </c>
      <c r="D14" s="1738"/>
      <c r="E14" s="1738"/>
      <c r="F14" s="1740"/>
      <c r="G14" s="1725" t="b">
        <v>0</v>
      </c>
      <c r="H14" s="1724" t="s">
        <v>3754</v>
      </c>
      <c r="I14" s="1724" t="s">
        <v>3758</v>
      </c>
      <c r="J14" s="1724"/>
      <c r="K14" s="1724"/>
      <c r="L14" s="1724"/>
      <c r="M14" s="1724"/>
      <c r="N14" s="1724"/>
      <c r="O14" s="1724" t="s">
        <v>3756</v>
      </c>
      <c r="P14" s="1724">
        <v>0</v>
      </c>
      <c r="Q14" s="1724">
        <v>0</v>
      </c>
      <c r="R14" s="1724">
        <v>0</v>
      </c>
      <c r="S14" s="1724">
        <f>Q14+R14</f>
        <v>0</v>
      </c>
      <c r="T14" s="1724">
        <v>0</v>
      </c>
      <c r="U14" s="1724">
        <v>0</v>
      </c>
      <c r="V14" s="1724">
        <v>0</v>
      </c>
      <c r="W14" s="1724">
        <v>0</v>
      </c>
      <c r="X14" s="1830">
        <f>U14+V14-W14</f>
        <v>0</v>
      </c>
      <c r="Y14" s="121"/>
      <c r="Z14" s="6721">
        <f t="shared" si="1"/>
        <v>0</v>
      </c>
      <c r="AA14" s="6722"/>
      <c r="AB14" s="6722"/>
      <c r="AC14" s="6722"/>
      <c r="AD14" s="6722"/>
      <c r="AE14" s="6722"/>
      <c r="AF14" s="6722"/>
      <c r="AG14" s="6722"/>
      <c r="AH14" s="6723">
        <f t="shared" si="2"/>
        <v>0</v>
      </c>
      <c r="AI14" s="6724">
        <f t="shared" si="3"/>
        <v>0</v>
      </c>
      <c r="AJ14" s="121"/>
      <c r="AK14" s="164"/>
      <c r="AL14" s="605"/>
    </row>
    <row r="15" spans="1:39">
      <c r="A15" s="164"/>
      <c r="B15" s="210"/>
      <c r="C15" s="6599" t="s">
        <v>3804</v>
      </c>
      <c r="D15" s="1738"/>
      <c r="E15" s="1738"/>
      <c r="F15" s="1740"/>
      <c r="G15" s="1725" t="b">
        <v>0</v>
      </c>
      <c r="H15" s="1724" t="s">
        <v>3754</v>
      </c>
      <c r="I15" s="1724" t="s">
        <v>3758</v>
      </c>
      <c r="J15" s="1724"/>
      <c r="K15" s="1724"/>
      <c r="L15" s="1724"/>
      <c r="M15" s="1724"/>
      <c r="N15" s="1724"/>
      <c r="O15" s="1724" t="s">
        <v>3756</v>
      </c>
      <c r="P15" s="1724">
        <v>0</v>
      </c>
      <c r="Q15" s="1724">
        <v>0</v>
      </c>
      <c r="R15" s="1724">
        <v>0</v>
      </c>
      <c r="S15" s="1724">
        <f t="shared" ref="S15:S18" si="4">Q15+R15</f>
        <v>0</v>
      </c>
      <c r="T15" s="1724">
        <v>0</v>
      </c>
      <c r="U15" s="1724">
        <v>0</v>
      </c>
      <c r="V15" s="1724">
        <v>0</v>
      </c>
      <c r="W15" s="1724">
        <v>0</v>
      </c>
      <c r="X15" s="1830">
        <f t="shared" ref="X15:X18" si="5">U15+V15-W15</f>
        <v>0</v>
      </c>
      <c r="Y15" s="121"/>
      <c r="Z15" s="6721">
        <f t="shared" si="1"/>
        <v>0</v>
      </c>
      <c r="AA15" s="6722"/>
      <c r="AB15" s="6722"/>
      <c r="AC15" s="6722"/>
      <c r="AD15" s="6722"/>
      <c r="AE15" s="6722"/>
      <c r="AF15" s="6722"/>
      <c r="AG15" s="6722"/>
      <c r="AH15" s="6723">
        <f>AE15+AF15-AG15</f>
        <v>0</v>
      </c>
      <c r="AI15" s="6724">
        <f>AB15+AD15</f>
        <v>0</v>
      </c>
      <c r="AJ15" s="121"/>
      <c r="AK15" s="164"/>
      <c r="AL15" s="605"/>
    </row>
    <row r="16" spans="1:39">
      <c r="A16" s="164"/>
      <c r="B16" s="210"/>
      <c r="C16" s="6599" t="s">
        <v>3805</v>
      </c>
      <c r="D16" s="1738"/>
      <c r="E16" s="1738"/>
      <c r="F16" s="1740"/>
      <c r="G16" s="1725" t="b">
        <v>0</v>
      </c>
      <c r="H16" s="1724" t="s">
        <v>3754</v>
      </c>
      <c r="I16" s="1724" t="s">
        <v>3758</v>
      </c>
      <c r="J16" s="1724"/>
      <c r="K16" s="1724"/>
      <c r="L16" s="1724"/>
      <c r="M16" s="1724"/>
      <c r="N16" s="1724"/>
      <c r="O16" s="1724" t="s">
        <v>3756</v>
      </c>
      <c r="P16" s="1724">
        <v>0</v>
      </c>
      <c r="Q16" s="1724">
        <v>0</v>
      </c>
      <c r="R16" s="1724">
        <v>0</v>
      </c>
      <c r="S16" s="1724">
        <f t="shared" si="4"/>
        <v>0</v>
      </c>
      <c r="T16" s="1724">
        <v>0</v>
      </c>
      <c r="U16" s="1724">
        <v>0</v>
      </c>
      <c r="V16" s="1724">
        <v>0</v>
      </c>
      <c r="W16" s="1724">
        <v>0</v>
      </c>
      <c r="X16" s="1830">
        <f t="shared" si="5"/>
        <v>0</v>
      </c>
      <c r="Y16" s="121"/>
      <c r="Z16" s="6721">
        <f t="shared" si="1"/>
        <v>0</v>
      </c>
      <c r="AA16" s="6722"/>
      <c r="AB16" s="6722"/>
      <c r="AC16" s="6722"/>
      <c r="AD16" s="6722"/>
      <c r="AE16" s="6722"/>
      <c r="AF16" s="6722"/>
      <c r="AG16" s="6722"/>
      <c r="AH16" s="6723">
        <f t="shared" ref="AH16:AH30" si="6">AE16+AF16-AG16</f>
        <v>0</v>
      </c>
      <c r="AI16" s="6724">
        <f t="shared" ref="AI16:AI30" si="7">AB16+AD16</f>
        <v>0</v>
      </c>
      <c r="AJ16" s="121"/>
      <c r="AK16" s="164"/>
      <c r="AL16" s="605"/>
    </row>
    <row r="17" spans="1:38">
      <c r="A17" s="164"/>
      <c r="B17" s="210"/>
      <c r="C17" s="6599" t="s">
        <v>3806</v>
      </c>
      <c r="D17" s="1738"/>
      <c r="E17" s="1738"/>
      <c r="F17" s="1740"/>
      <c r="G17" s="1725" t="b">
        <v>0</v>
      </c>
      <c r="H17" s="1724" t="s">
        <v>3754</v>
      </c>
      <c r="I17" s="1724" t="s">
        <v>3758</v>
      </c>
      <c r="J17" s="1724"/>
      <c r="K17" s="1724"/>
      <c r="L17" s="1724"/>
      <c r="M17" s="1724"/>
      <c r="N17" s="1724"/>
      <c r="O17" s="1724" t="s">
        <v>3756</v>
      </c>
      <c r="P17" s="1724">
        <v>0</v>
      </c>
      <c r="Q17" s="1724">
        <v>0</v>
      </c>
      <c r="R17" s="1724">
        <v>0</v>
      </c>
      <c r="S17" s="1724">
        <f t="shared" si="4"/>
        <v>0</v>
      </c>
      <c r="T17" s="1724">
        <v>0</v>
      </c>
      <c r="U17" s="1724">
        <v>0</v>
      </c>
      <c r="V17" s="1724">
        <v>0</v>
      </c>
      <c r="W17" s="1724">
        <v>0</v>
      </c>
      <c r="X17" s="1830">
        <f t="shared" si="5"/>
        <v>0</v>
      </c>
      <c r="Y17" s="121"/>
      <c r="Z17" s="6721">
        <f t="shared" si="1"/>
        <v>0</v>
      </c>
      <c r="AA17" s="6722"/>
      <c r="AB17" s="6722"/>
      <c r="AC17" s="6722"/>
      <c r="AD17" s="6722"/>
      <c r="AE17" s="6722"/>
      <c r="AF17" s="6722"/>
      <c r="AG17" s="6722"/>
      <c r="AH17" s="6723">
        <f t="shared" si="6"/>
        <v>0</v>
      </c>
      <c r="AI17" s="6724">
        <f t="shared" si="7"/>
        <v>0</v>
      </c>
      <c r="AJ17" s="121"/>
      <c r="AK17" s="164"/>
      <c r="AL17" s="605"/>
    </row>
    <row r="18" spans="1:38">
      <c r="A18" s="164"/>
      <c r="B18" s="210"/>
      <c r="C18" s="6599" t="s">
        <v>3807</v>
      </c>
      <c r="D18" s="1738"/>
      <c r="E18" s="1738"/>
      <c r="F18" s="1740"/>
      <c r="G18" s="1725" t="b">
        <v>0</v>
      </c>
      <c r="H18" s="1724" t="s">
        <v>3754</v>
      </c>
      <c r="I18" s="1724" t="s">
        <v>3758</v>
      </c>
      <c r="J18" s="1724"/>
      <c r="K18" s="1724"/>
      <c r="L18" s="1724"/>
      <c r="M18" s="1724"/>
      <c r="N18" s="1724"/>
      <c r="O18" s="1724" t="s">
        <v>3756</v>
      </c>
      <c r="P18" s="1724">
        <v>0</v>
      </c>
      <c r="Q18" s="1724">
        <v>0</v>
      </c>
      <c r="R18" s="1724">
        <v>0</v>
      </c>
      <c r="S18" s="1724">
        <f t="shared" si="4"/>
        <v>0</v>
      </c>
      <c r="T18" s="1724">
        <v>0</v>
      </c>
      <c r="U18" s="1724">
        <v>0</v>
      </c>
      <c r="V18" s="1724">
        <v>0</v>
      </c>
      <c r="W18" s="1724">
        <v>0</v>
      </c>
      <c r="X18" s="1830">
        <f t="shared" si="5"/>
        <v>0</v>
      </c>
      <c r="Y18" s="121"/>
      <c r="Z18" s="6721">
        <f t="shared" si="1"/>
        <v>0</v>
      </c>
      <c r="AA18" s="6722"/>
      <c r="AB18" s="6722"/>
      <c r="AC18" s="6722"/>
      <c r="AD18" s="6722"/>
      <c r="AE18" s="6722"/>
      <c r="AF18" s="6722"/>
      <c r="AG18" s="6722"/>
      <c r="AH18" s="6723">
        <f t="shared" si="6"/>
        <v>0</v>
      </c>
      <c r="AI18" s="6724">
        <f t="shared" si="7"/>
        <v>0</v>
      </c>
      <c r="AJ18" s="121"/>
      <c r="AK18" s="164"/>
      <c r="AL18" s="605"/>
    </row>
    <row r="19" spans="1:38">
      <c r="A19" s="164"/>
      <c r="B19" s="210"/>
      <c r="C19" s="6599"/>
      <c r="D19" s="1738"/>
      <c r="E19" s="1738"/>
      <c r="F19" s="1740"/>
      <c r="G19" s="1725"/>
      <c r="H19" s="1724"/>
      <c r="I19" s="1724"/>
      <c r="J19" s="1724"/>
      <c r="K19" s="1724"/>
      <c r="L19" s="1724"/>
      <c r="M19" s="1724"/>
      <c r="N19" s="1724"/>
      <c r="O19" s="1724"/>
      <c r="P19" s="1724"/>
      <c r="Q19" s="1724"/>
      <c r="R19" s="1724"/>
      <c r="S19" s="1724"/>
      <c r="T19" s="1724"/>
      <c r="U19" s="1724"/>
      <c r="V19" s="1724"/>
      <c r="W19" s="1724"/>
      <c r="X19" s="1836"/>
      <c r="Y19" s="121"/>
      <c r="Z19" s="1724"/>
      <c r="AA19" s="1724"/>
      <c r="AB19" s="1724"/>
      <c r="AC19" s="1724"/>
      <c r="AD19" s="1724"/>
      <c r="AE19" s="1724"/>
      <c r="AF19" s="1724"/>
      <c r="AG19" s="1724"/>
      <c r="AH19" s="1724"/>
      <c r="AI19" s="1724"/>
      <c r="AJ19" s="121"/>
      <c r="AK19" s="164"/>
      <c r="AL19" s="605"/>
    </row>
    <row r="20" spans="1:38">
      <c r="A20" s="164"/>
      <c r="B20" s="210"/>
      <c r="C20" s="6599" t="s">
        <v>3813</v>
      </c>
      <c r="D20" s="1738"/>
      <c r="E20" s="1738"/>
      <c r="F20" s="1740"/>
      <c r="G20" s="708" t="b">
        <v>1</v>
      </c>
      <c r="H20" s="1724" t="s">
        <v>3754</v>
      </c>
      <c r="I20" s="1724" t="s">
        <v>3758</v>
      </c>
      <c r="J20" s="1724"/>
      <c r="K20" s="1724"/>
      <c r="L20" s="1724"/>
      <c r="M20" s="1724"/>
      <c r="N20" s="1724"/>
      <c r="O20" s="1724" t="s">
        <v>3756</v>
      </c>
      <c r="P20" s="1724">
        <v>0</v>
      </c>
      <c r="Q20" s="1724">
        <v>0</v>
      </c>
      <c r="R20" s="1724">
        <v>0</v>
      </c>
      <c r="S20" s="1724">
        <v>0</v>
      </c>
      <c r="T20" s="1724">
        <v>0</v>
      </c>
      <c r="U20" s="1724">
        <v>0</v>
      </c>
      <c r="V20" s="1724">
        <v>0</v>
      </c>
      <c r="W20" s="1724">
        <v>0</v>
      </c>
      <c r="X20" s="1830">
        <f>U20+V20-W20</f>
        <v>0</v>
      </c>
      <c r="Y20" s="121"/>
      <c r="Z20" s="6721">
        <f t="shared" ref="Z20:Z25" si="8">AA20+AB20</f>
        <v>0</v>
      </c>
      <c r="AA20" s="6722"/>
      <c r="AB20" s="6722"/>
      <c r="AC20" s="6722"/>
      <c r="AD20" s="6722"/>
      <c r="AE20" s="6722"/>
      <c r="AF20" s="6722"/>
      <c r="AG20" s="6722"/>
      <c r="AH20" s="6723">
        <f t="shared" si="6"/>
        <v>0</v>
      </c>
      <c r="AI20" s="6724">
        <f t="shared" si="7"/>
        <v>0</v>
      </c>
      <c r="AJ20" s="121"/>
      <c r="AK20" s="164"/>
      <c r="AL20" s="605"/>
    </row>
    <row r="21" spans="1:38">
      <c r="A21" s="164"/>
      <c r="B21" s="210"/>
      <c r="C21" s="6599" t="s">
        <v>3814</v>
      </c>
      <c r="D21" s="1738"/>
      <c r="E21" s="1738"/>
      <c r="F21" s="1740"/>
      <c r="G21" s="1725" t="b">
        <v>0</v>
      </c>
      <c r="H21" s="1724" t="s">
        <v>3754</v>
      </c>
      <c r="I21" s="1724" t="s">
        <v>3758</v>
      </c>
      <c r="J21" s="1724"/>
      <c r="K21" s="1724"/>
      <c r="L21" s="1724"/>
      <c r="M21" s="1724"/>
      <c r="N21" s="1724"/>
      <c r="O21" s="1724" t="s">
        <v>3756</v>
      </c>
      <c r="P21" s="1724">
        <v>0</v>
      </c>
      <c r="Q21" s="1724">
        <v>0</v>
      </c>
      <c r="R21" s="1724">
        <v>0</v>
      </c>
      <c r="S21" s="1724">
        <f>Q21+R21</f>
        <v>0</v>
      </c>
      <c r="T21" s="1724">
        <v>0</v>
      </c>
      <c r="U21" s="1724">
        <v>0</v>
      </c>
      <c r="V21" s="1724">
        <v>0</v>
      </c>
      <c r="W21" s="1724">
        <v>0</v>
      </c>
      <c r="X21" s="1830">
        <f>U21+V21-W21</f>
        <v>0</v>
      </c>
      <c r="Y21" s="121"/>
      <c r="Z21" s="6721">
        <f t="shared" si="8"/>
        <v>0</v>
      </c>
      <c r="AA21" s="6722"/>
      <c r="AB21" s="6722"/>
      <c r="AC21" s="6722"/>
      <c r="AD21" s="6722"/>
      <c r="AE21" s="6722"/>
      <c r="AF21" s="6722"/>
      <c r="AG21" s="6722"/>
      <c r="AH21" s="6723">
        <f t="shared" si="6"/>
        <v>0</v>
      </c>
      <c r="AI21" s="6724">
        <f t="shared" si="7"/>
        <v>0</v>
      </c>
      <c r="AJ21" s="121"/>
      <c r="AK21" s="164"/>
      <c r="AL21" s="605"/>
    </row>
    <row r="22" spans="1:38">
      <c r="A22" s="164"/>
      <c r="B22" s="210"/>
      <c r="C22" s="6599" t="s">
        <v>3815</v>
      </c>
      <c r="D22" s="1738"/>
      <c r="E22" s="1738"/>
      <c r="F22" s="1740"/>
      <c r="G22" s="1725" t="b">
        <v>0</v>
      </c>
      <c r="H22" s="1724" t="s">
        <v>3754</v>
      </c>
      <c r="I22" s="1724" t="s">
        <v>3758</v>
      </c>
      <c r="J22" s="1724"/>
      <c r="K22" s="1724"/>
      <c r="L22" s="1724"/>
      <c r="M22" s="1724"/>
      <c r="N22" s="1724"/>
      <c r="O22" s="1724" t="s">
        <v>3756</v>
      </c>
      <c r="P22" s="1724">
        <v>0</v>
      </c>
      <c r="Q22" s="1724">
        <v>0</v>
      </c>
      <c r="R22" s="1724">
        <v>0</v>
      </c>
      <c r="S22" s="1724">
        <f t="shared" ref="S22:S25" si="9">Q22+R22</f>
        <v>0</v>
      </c>
      <c r="T22" s="1724">
        <v>0</v>
      </c>
      <c r="U22" s="1724">
        <v>0</v>
      </c>
      <c r="V22" s="1724">
        <v>0</v>
      </c>
      <c r="W22" s="1724">
        <v>0</v>
      </c>
      <c r="X22" s="1830">
        <f t="shared" ref="X22:X25" si="10">U22+V22-W22</f>
        <v>0</v>
      </c>
      <c r="Y22" s="121"/>
      <c r="Z22" s="6721">
        <f t="shared" si="8"/>
        <v>0</v>
      </c>
      <c r="AA22" s="6722"/>
      <c r="AB22" s="6722"/>
      <c r="AC22" s="6722"/>
      <c r="AD22" s="6722"/>
      <c r="AE22" s="6722"/>
      <c r="AF22" s="6722"/>
      <c r="AG22" s="6722"/>
      <c r="AH22" s="6723">
        <f t="shared" si="6"/>
        <v>0</v>
      </c>
      <c r="AI22" s="6724">
        <f t="shared" si="7"/>
        <v>0</v>
      </c>
      <c r="AJ22" s="121"/>
      <c r="AK22" s="164"/>
      <c r="AL22" s="605"/>
    </row>
    <row r="23" spans="1:38">
      <c r="A23" s="164"/>
      <c r="B23" s="210"/>
      <c r="C23" s="6599" t="s">
        <v>3816</v>
      </c>
      <c r="D23" s="1738"/>
      <c r="E23" s="1738"/>
      <c r="F23" s="1740"/>
      <c r="G23" s="1725" t="b">
        <v>0</v>
      </c>
      <c r="H23" s="1724" t="s">
        <v>3754</v>
      </c>
      <c r="I23" s="1724" t="s">
        <v>3758</v>
      </c>
      <c r="J23" s="1724"/>
      <c r="K23" s="1724"/>
      <c r="L23" s="1724"/>
      <c r="M23" s="1724"/>
      <c r="N23" s="1724"/>
      <c r="O23" s="1724" t="s">
        <v>3756</v>
      </c>
      <c r="P23" s="1724">
        <v>0</v>
      </c>
      <c r="Q23" s="1724">
        <v>0</v>
      </c>
      <c r="R23" s="1724">
        <v>0</v>
      </c>
      <c r="S23" s="1724">
        <f t="shared" si="9"/>
        <v>0</v>
      </c>
      <c r="T23" s="1724">
        <v>0</v>
      </c>
      <c r="U23" s="1724">
        <v>0</v>
      </c>
      <c r="V23" s="1724">
        <v>0</v>
      </c>
      <c r="W23" s="1724">
        <v>0</v>
      </c>
      <c r="X23" s="1830">
        <f t="shared" si="10"/>
        <v>0</v>
      </c>
      <c r="Y23" s="121"/>
      <c r="Z23" s="6721">
        <f t="shared" si="8"/>
        <v>0</v>
      </c>
      <c r="AA23" s="6722"/>
      <c r="AB23" s="6722"/>
      <c r="AC23" s="6722"/>
      <c r="AD23" s="6722"/>
      <c r="AE23" s="6722"/>
      <c r="AF23" s="6722"/>
      <c r="AG23" s="6722"/>
      <c r="AH23" s="6723">
        <f t="shared" si="6"/>
        <v>0</v>
      </c>
      <c r="AI23" s="6724">
        <f t="shared" si="7"/>
        <v>0</v>
      </c>
      <c r="AJ23" s="121"/>
      <c r="AK23" s="164"/>
      <c r="AL23" s="605"/>
    </row>
    <row r="24" spans="1:38">
      <c r="A24" s="164"/>
      <c r="B24" s="210"/>
      <c r="C24" s="6599" t="s">
        <v>3817</v>
      </c>
      <c r="D24" s="1738"/>
      <c r="E24" s="1738"/>
      <c r="F24" s="1740"/>
      <c r="G24" s="1725" t="b">
        <v>0</v>
      </c>
      <c r="H24" s="1724" t="s">
        <v>3754</v>
      </c>
      <c r="I24" s="1724" t="s">
        <v>3758</v>
      </c>
      <c r="J24" s="1724"/>
      <c r="K24" s="1724"/>
      <c r="L24" s="1724"/>
      <c r="M24" s="1724"/>
      <c r="N24" s="1724"/>
      <c r="O24" s="1724" t="s">
        <v>3756</v>
      </c>
      <c r="P24" s="1724">
        <v>0</v>
      </c>
      <c r="Q24" s="1724">
        <v>0</v>
      </c>
      <c r="R24" s="1724">
        <v>0</v>
      </c>
      <c r="S24" s="1724">
        <f t="shared" si="9"/>
        <v>0</v>
      </c>
      <c r="T24" s="1724">
        <v>0</v>
      </c>
      <c r="U24" s="1724">
        <v>0</v>
      </c>
      <c r="V24" s="1724">
        <v>0</v>
      </c>
      <c r="W24" s="1724">
        <v>0</v>
      </c>
      <c r="X24" s="1830">
        <f t="shared" si="10"/>
        <v>0</v>
      </c>
      <c r="Y24" s="121"/>
      <c r="Z24" s="6721">
        <f t="shared" si="8"/>
        <v>0</v>
      </c>
      <c r="AA24" s="6722"/>
      <c r="AB24" s="6722"/>
      <c r="AC24" s="6722"/>
      <c r="AD24" s="6722"/>
      <c r="AE24" s="6722"/>
      <c r="AF24" s="6722"/>
      <c r="AG24" s="6722"/>
      <c r="AH24" s="6723">
        <f t="shared" si="6"/>
        <v>0</v>
      </c>
      <c r="AI24" s="6724">
        <f t="shared" si="7"/>
        <v>0</v>
      </c>
      <c r="AJ24" s="121"/>
      <c r="AK24" s="164"/>
      <c r="AL24" s="605"/>
    </row>
    <row r="25" spans="1:38">
      <c r="A25" s="164"/>
      <c r="B25" s="210"/>
      <c r="C25" s="6599" t="s">
        <v>3818</v>
      </c>
      <c r="D25" s="1738"/>
      <c r="E25" s="1738"/>
      <c r="F25" s="1740"/>
      <c r="G25" s="1725" t="b">
        <v>0</v>
      </c>
      <c r="H25" s="1724" t="s">
        <v>3754</v>
      </c>
      <c r="I25" s="1724" t="s">
        <v>3758</v>
      </c>
      <c r="J25" s="1724"/>
      <c r="K25" s="1724"/>
      <c r="L25" s="1724"/>
      <c r="M25" s="1724"/>
      <c r="N25" s="1724"/>
      <c r="O25" s="1724" t="s">
        <v>3756</v>
      </c>
      <c r="P25" s="1724">
        <v>0</v>
      </c>
      <c r="Q25" s="1724">
        <v>0</v>
      </c>
      <c r="R25" s="1724">
        <v>0</v>
      </c>
      <c r="S25" s="1724">
        <f t="shared" si="9"/>
        <v>0</v>
      </c>
      <c r="T25" s="1724">
        <v>0</v>
      </c>
      <c r="U25" s="1724">
        <v>0</v>
      </c>
      <c r="V25" s="1724">
        <v>0</v>
      </c>
      <c r="W25" s="1724">
        <v>0</v>
      </c>
      <c r="X25" s="1830">
        <f t="shared" si="10"/>
        <v>0</v>
      </c>
      <c r="Y25" s="121"/>
      <c r="Z25" s="6721">
        <f t="shared" si="8"/>
        <v>0</v>
      </c>
      <c r="AA25" s="6722"/>
      <c r="AB25" s="6722"/>
      <c r="AC25" s="6722"/>
      <c r="AD25" s="6722"/>
      <c r="AE25" s="6722"/>
      <c r="AF25" s="6722"/>
      <c r="AG25" s="6722"/>
      <c r="AH25" s="6723">
        <f t="shared" si="6"/>
        <v>0</v>
      </c>
      <c r="AI25" s="6724">
        <f t="shared" si="7"/>
        <v>0</v>
      </c>
      <c r="AJ25" s="121"/>
      <c r="AK25" s="164"/>
      <c r="AL25" s="605"/>
    </row>
    <row r="26" spans="1:38">
      <c r="A26" s="164"/>
      <c r="B26" s="210"/>
      <c r="C26" s="6599"/>
      <c r="D26" s="1738"/>
      <c r="E26" s="1738"/>
      <c r="F26" s="1740"/>
      <c r="G26" s="1740"/>
      <c r="H26" s="1740"/>
      <c r="I26" s="1740"/>
      <c r="J26" s="1740"/>
      <c r="K26" s="1724"/>
      <c r="L26" s="1740"/>
      <c r="M26" s="1724"/>
      <c r="N26" s="1724"/>
      <c r="O26" s="1724"/>
      <c r="P26" s="1724"/>
      <c r="Q26" s="1724"/>
      <c r="R26" s="1724"/>
      <c r="S26" s="1724"/>
      <c r="T26" s="1724"/>
      <c r="U26" s="1724"/>
      <c r="V26" s="1724"/>
      <c r="W26" s="1724"/>
      <c r="X26" s="1724"/>
      <c r="Y26" s="121"/>
      <c r="Z26" s="6722"/>
      <c r="AA26" s="6722"/>
      <c r="AB26" s="6722"/>
      <c r="AC26" s="6722"/>
      <c r="AD26" s="6722"/>
      <c r="AE26" s="6722"/>
      <c r="AF26" s="6722"/>
      <c r="AG26" s="6722"/>
      <c r="AH26" s="6722"/>
      <c r="AI26" s="6722"/>
      <c r="AJ26" s="121"/>
      <c r="AK26" s="164"/>
      <c r="AL26" s="605"/>
    </row>
    <row r="27" spans="1:38">
      <c r="A27" s="164"/>
      <c r="B27" s="210"/>
      <c r="C27" s="5699" t="s">
        <v>3835</v>
      </c>
      <c r="D27" s="1738"/>
      <c r="E27" s="1738"/>
      <c r="F27" s="1740"/>
      <c r="G27" s="1740"/>
      <c r="H27" s="1740"/>
      <c r="I27" s="1740"/>
      <c r="J27" s="1740"/>
      <c r="K27" s="1724"/>
      <c r="L27" s="1740"/>
      <c r="M27" s="1724"/>
      <c r="N27" s="1724"/>
      <c r="O27" s="1724"/>
      <c r="P27" s="1724"/>
      <c r="Q27" s="1724"/>
      <c r="R27" s="1724"/>
      <c r="S27" s="1724"/>
      <c r="T27" s="1724"/>
      <c r="U27" s="1724"/>
      <c r="V27" s="1724"/>
      <c r="W27" s="1724"/>
      <c r="X27" s="1724"/>
      <c r="Y27" s="121"/>
      <c r="Z27" s="6722"/>
      <c r="AA27" s="6722"/>
      <c r="AB27" s="6722"/>
      <c r="AC27" s="6722"/>
      <c r="AD27" s="6722"/>
      <c r="AE27" s="6722"/>
      <c r="AF27" s="6722"/>
      <c r="AG27" s="6722"/>
      <c r="AH27" s="6722"/>
      <c r="AI27" s="6722"/>
      <c r="AJ27" s="121"/>
      <c r="AK27" s="164"/>
      <c r="AL27" s="605"/>
    </row>
    <row r="28" spans="1:38">
      <c r="A28" s="164"/>
      <c r="B28" s="210"/>
      <c r="C28" s="6599" t="s">
        <v>3802</v>
      </c>
      <c r="D28" s="1738"/>
      <c r="E28" s="1738"/>
      <c r="F28" s="1740"/>
      <c r="G28" s="708" t="b">
        <v>1</v>
      </c>
      <c r="H28" s="1724" t="s">
        <v>3754</v>
      </c>
      <c r="I28" s="1724" t="s">
        <v>3758</v>
      </c>
      <c r="J28" s="1724"/>
      <c r="K28" s="1724"/>
      <c r="L28" s="1724"/>
      <c r="M28" s="1724"/>
      <c r="N28" s="1724"/>
      <c r="O28" s="1724" t="s">
        <v>3756</v>
      </c>
      <c r="P28" s="1724">
        <v>0</v>
      </c>
      <c r="Q28" s="1724">
        <v>0</v>
      </c>
      <c r="R28" s="1724">
        <v>0</v>
      </c>
      <c r="S28" s="1724">
        <f>Q28+R28</f>
        <v>0</v>
      </c>
      <c r="T28" s="1724">
        <v>0</v>
      </c>
      <c r="U28" s="1724">
        <v>0</v>
      </c>
      <c r="V28" s="1724">
        <v>0</v>
      </c>
      <c r="W28" s="1724">
        <v>0</v>
      </c>
      <c r="X28" s="1830">
        <f>U28+V28-W28</f>
        <v>0</v>
      </c>
      <c r="Y28" s="121"/>
      <c r="Z28" s="6721">
        <f t="shared" ref="Z28:Z30" si="11">AA28+AB28</f>
        <v>0</v>
      </c>
      <c r="AA28" s="6722"/>
      <c r="AB28" s="6722"/>
      <c r="AC28" s="6722"/>
      <c r="AD28" s="6722"/>
      <c r="AE28" s="6722"/>
      <c r="AF28" s="6722"/>
      <c r="AG28" s="6722"/>
      <c r="AH28" s="6723">
        <f t="shared" si="6"/>
        <v>0</v>
      </c>
      <c r="AI28" s="6724">
        <f t="shared" si="7"/>
        <v>0</v>
      </c>
      <c r="AJ28" s="121"/>
      <c r="AK28" s="164"/>
      <c r="AL28" s="605"/>
    </row>
    <row r="29" spans="1:38">
      <c r="A29" s="164"/>
      <c r="B29" s="210"/>
      <c r="C29" s="6599" t="s">
        <v>3803</v>
      </c>
      <c r="D29" s="1738"/>
      <c r="E29" s="1738"/>
      <c r="F29" s="1740"/>
      <c r="G29" s="1725" t="b">
        <v>1</v>
      </c>
      <c r="H29" s="1724" t="s">
        <v>3754</v>
      </c>
      <c r="I29" s="1724" t="s">
        <v>3758</v>
      </c>
      <c r="J29" s="1724"/>
      <c r="K29" s="1724"/>
      <c r="L29" s="1724"/>
      <c r="M29" s="1724"/>
      <c r="N29" s="1724"/>
      <c r="O29" s="1724" t="s">
        <v>3756</v>
      </c>
      <c r="P29" s="1724">
        <v>0</v>
      </c>
      <c r="Q29" s="1724">
        <v>0</v>
      </c>
      <c r="R29" s="1724">
        <v>0</v>
      </c>
      <c r="S29" s="1724">
        <f>Q29+R29</f>
        <v>0</v>
      </c>
      <c r="T29" s="1724">
        <v>0</v>
      </c>
      <c r="U29" s="1724">
        <v>0</v>
      </c>
      <c r="V29" s="1724">
        <v>0</v>
      </c>
      <c r="W29" s="1724">
        <v>0</v>
      </c>
      <c r="X29" s="1830">
        <f>U29+V29-W29</f>
        <v>0</v>
      </c>
      <c r="Y29" s="121"/>
      <c r="Z29" s="6721">
        <f t="shared" si="11"/>
        <v>0</v>
      </c>
      <c r="AA29" s="6722"/>
      <c r="AB29" s="6722"/>
      <c r="AC29" s="6722"/>
      <c r="AD29" s="6722"/>
      <c r="AE29" s="6722"/>
      <c r="AF29" s="6722"/>
      <c r="AG29" s="6722"/>
      <c r="AH29" s="6723">
        <f t="shared" si="6"/>
        <v>0</v>
      </c>
      <c r="AI29" s="6724">
        <f t="shared" si="7"/>
        <v>0</v>
      </c>
      <c r="AJ29" s="121"/>
      <c r="AK29" s="164"/>
      <c r="AL29" s="605"/>
    </row>
    <row r="30" spans="1:38">
      <c r="A30" s="164"/>
      <c r="B30" s="210"/>
      <c r="C30" s="6599" t="s">
        <v>3804</v>
      </c>
      <c r="D30" s="1738"/>
      <c r="E30" s="1738"/>
      <c r="F30" s="1740"/>
      <c r="G30" s="1725" t="b">
        <v>0</v>
      </c>
      <c r="H30" s="1724" t="s">
        <v>3754</v>
      </c>
      <c r="I30" s="1724" t="s">
        <v>3758</v>
      </c>
      <c r="J30" s="1724"/>
      <c r="K30" s="1724"/>
      <c r="L30" s="1724"/>
      <c r="M30" s="1724"/>
      <c r="N30" s="1724"/>
      <c r="O30" s="1724" t="s">
        <v>3756</v>
      </c>
      <c r="P30" s="1724">
        <v>0</v>
      </c>
      <c r="Q30" s="1724">
        <v>0</v>
      </c>
      <c r="R30" s="1724">
        <v>0</v>
      </c>
      <c r="S30" s="1724">
        <f t="shared" ref="S30:S33" si="12">Q30+R30</f>
        <v>0</v>
      </c>
      <c r="T30" s="1724">
        <v>0</v>
      </c>
      <c r="U30" s="1724">
        <v>0</v>
      </c>
      <c r="V30" s="1724">
        <v>0</v>
      </c>
      <c r="W30" s="1724">
        <v>0</v>
      </c>
      <c r="X30" s="1830">
        <f t="shared" ref="X30:X33" si="13">U30+V30-W30</f>
        <v>0</v>
      </c>
      <c r="Y30" s="121"/>
      <c r="Z30" s="6721">
        <f t="shared" si="11"/>
        <v>0</v>
      </c>
      <c r="AA30" s="6722"/>
      <c r="AB30" s="6722"/>
      <c r="AC30" s="6722"/>
      <c r="AD30" s="6722"/>
      <c r="AE30" s="6722"/>
      <c r="AF30" s="6722"/>
      <c r="AG30" s="6722"/>
      <c r="AH30" s="6723">
        <f t="shared" si="6"/>
        <v>0</v>
      </c>
      <c r="AI30" s="6724">
        <f t="shared" si="7"/>
        <v>0</v>
      </c>
      <c r="AJ30" s="121"/>
      <c r="AK30" s="164"/>
      <c r="AL30" s="605"/>
    </row>
    <row r="31" spans="1:38">
      <c r="A31" s="164"/>
      <c r="B31" s="210"/>
      <c r="C31" s="6599" t="s">
        <v>3805</v>
      </c>
      <c r="D31" s="1738"/>
      <c r="E31" s="1738"/>
      <c r="F31" s="1740"/>
      <c r="G31" s="1725" t="b">
        <v>0</v>
      </c>
      <c r="H31" s="1724" t="s">
        <v>3754</v>
      </c>
      <c r="I31" s="1724" t="s">
        <v>3758</v>
      </c>
      <c r="J31" s="1724"/>
      <c r="K31" s="1724"/>
      <c r="L31" s="1724"/>
      <c r="M31" s="1724"/>
      <c r="N31" s="1724"/>
      <c r="O31" s="1724" t="s">
        <v>3756</v>
      </c>
      <c r="P31" s="1724">
        <v>0</v>
      </c>
      <c r="Q31" s="1724">
        <v>0</v>
      </c>
      <c r="R31" s="1724">
        <v>0</v>
      </c>
      <c r="S31" s="1724">
        <f t="shared" si="12"/>
        <v>0</v>
      </c>
      <c r="T31" s="1724">
        <v>0</v>
      </c>
      <c r="U31" s="1724">
        <v>0</v>
      </c>
      <c r="V31" s="1724">
        <v>0</v>
      </c>
      <c r="W31" s="1724">
        <v>0</v>
      </c>
      <c r="X31" s="1830">
        <f t="shared" si="13"/>
        <v>0</v>
      </c>
      <c r="Y31" s="121"/>
      <c r="Z31" s="6721">
        <f t="shared" ref="Z31:Z33" si="14">AA31+AB31</f>
        <v>0</v>
      </c>
      <c r="AA31" s="6722"/>
      <c r="AB31" s="6722"/>
      <c r="AC31" s="6722"/>
      <c r="AD31" s="6722"/>
      <c r="AE31" s="6722"/>
      <c r="AF31" s="6722"/>
      <c r="AG31" s="6722"/>
      <c r="AH31" s="6723">
        <f t="shared" ref="AH31:AH33" si="15">AE31+AF31-AG31</f>
        <v>0</v>
      </c>
      <c r="AI31" s="6724">
        <f t="shared" ref="AI31:AI33" si="16">AB31+AD31</f>
        <v>0</v>
      </c>
      <c r="AJ31" s="121"/>
      <c r="AK31" s="164"/>
      <c r="AL31" s="605"/>
    </row>
    <row r="32" spans="1:38">
      <c r="A32" s="164"/>
      <c r="B32" s="210"/>
      <c r="C32" s="6599" t="s">
        <v>3806</v>
      </c>
      <c r="D32" s="1738"/>
      <c r="E32" s="1738"/>
      <c r="F32" s="1740"/>
      <c r="G32" s="1725" t="b">
        <v>0</v>
      </c>
      <c r="H32" s="1724" t="s">
        <v>3754</v>
      </c>
      <c r="I32" s="1724" t="s">
        <v>3758</v>
      </c>
      <c r="J32" s="1724"/>
      <c r="K32" s="1724"/>
      <c r="L32" s="1724"/>
      <c r="M32" s="1724"/>
      <c r="N32" s="1724"/>
      <c r="O32" s="1724" t="s">
        <v>3756</v>
      </c>
      <c r="P32" s="1724">
        <v>0</v>
      </c>
      <c r="Q32" s="1724">
        <v>0</v>
      </c>
      <c r="R32" s="1724">
        <v>0</v>
      </c>
      <c r="S32" s="1724">
        <f t="shared" si="12"/>
        <v>0</v>
      </c>
      <c r="T32" s="1724">
        <v>0</v>
      </c>
      <c r="U32" s="1724">
        <v>0</v>
      </c>
      <c r="V32" s="1724">
        <v>0</v>
      </c>
      <c r="W32" s="1724">
        <v>0</v>
      </c>
      <c r="X32" s="1830">
        <f t="shared" si="13"/>
        <v>0</v>
      </c>
      <c r="Y32" s="121"/>
      <c r="Z32" s="6721">
        <f t="shared" si="14"/>
        <v>0</v>
      </c>
      <c r="AA32" s="6722"/>
      <c r="AB32" s="6722"/>
      <c r="AC32" s="6722"/>
      <c r="AD32" s="6722"/>
      <c r="AE32" s="6722"/>
      <c r="AF32" s="6722"/>
      <c r="AG32" s="6722"/>
      <c r="AH32" s="6723">
        <f t="shared" si="15"/>
        <v>0</v>
      </c>
      <c r="AI32" s="6724">
        <f t="shared" si="16"/>
        <v>0</v>
      </c>
      <c r="AJ32" s="121"/>
      <c r="AK32" s="164"/>
      <c r="AL32" s="605"/>
    </row>
    <row r="33" spans="1:42">
      <c r="A33" s="164"/>
      <c r="B33" s="210"/>
      <c r="C33" s="6599" t="s">
        <v>3807</v>
      </c>
      <c r="D33" s="1738"/>
      <c r="E33" s="1738"/>
      <c r="F33" s="1740"/>
      <c r="G33" s="1725" t="b">
        <v>0</v>
      </c>
      <c r="H33" s="1724" t="s">
        <v>3754</v>
      </c>
      <c r="I33" s="1724" t="s">
        <v>3758</v>
      </c>
      <c r="J33" s="1724"/>
      <c r="K33" s="1724"/>
      <c r="L33" s="1724"/>
      <c r="M33" s="1724"/>
      <c r="N33" s="1724"/>
      <c r="O33" s="1724" t="s">
        <v>3756</v>
      </c>
      <c r="P33" s="1724">
        <v>0</v>
      </c>
      <c r="Q33" s="1724">
        <v>0</v>
      </c>
      <c r="R33" s="1724">
        <v>0</v>
      </c>
      <c r="S33" s="1724">
        <f t="shared" si="12"/>
        <v>0</v>
      </c>
      <c r="T33" s="1724">
        <v>0</v>
      </c>
      <c r="U33" s="1724">
        <v>0</v>
      </c>
      <c r="V33" s="1724">
        <v>0</v>
      </c>
      <c r="W33" s="1724">
        <v>0</v>
      </c>
      <c r="X33" s="1830">
        <f t="shared" si="13"/>
        <v>0</v>
      </c>
      <c r="Y33" s="121"/>
      <c r="Z33" s="6721">
        <f t="shared" si="14"/>
        <v>0</v>
      </c>
      <c r="AA33" s="6722"/>
      <c r="AB33" s="6722"/>
      <c r="AC33" s="6722"/>
      <c r="AD33" s="6722"/>
      <c r="AE33" s="6722"/>
      <c r="AF33" s="6722"/>
      <c r="AG33" s="6722"/>
      <c r="AH33" s="6723">
        <f t="shared" si="15"/>
        <v>0</v>
      </c>
      <c r="AI33" s="6724">
        <f t="shared" si="16"/>
        <v>0</v>
      </c>
      <c r="AJ33" s="121"/>
      <c r="AK33" s="164"/>
      <c r="AL33" s="605"/>
    </row>
    <row r="34" spans="1:42">
      <c r="A34" s="164"/>
      <c r="B34" s="210"/>
      <c r="C34" s="6599"/>
      <c r="D34" s="1738"/>
      <c r="E34" s="1738"/>
      <c r="F34" s="1740"/>
      <c r="G34" s="708"/>
      <c r="H34" s="1724"/>
      <c r="I34" s="1724"/>
      <c r="J34" s="1724"/>
      <c r="K34" s="1724"/>
      <c r="L34" s="1724"/>
      <c r="M34" s="1724"/>
      <c r="N34" s="1724"/>
      <c r="O34" s="1724"/>
      <c r="P34" s="1724"/>
      <c r="Q34" s="1724"/>
      <c r="R34" s="1724"/>
      <c r="S34" s="1724"/>
      <c r="T34" s="1724"/>
      <c r="U34" s="1724"/>
      <c r="V34" s="1724"/>
      <c r="W34" s="1724"/>
      <c r="X34" s="1836"/>
      <c r="Y34" s="121"/>
      <c r="Z34" s="1724"/>
      <c r="AA34" s="1724"/>
      <c r="AB34" s="1724"/>
      <c r="AC34" s="1724"/>
      <c r="AD34" s="1724"/>
      <c r="AE34" s="1724"/>
      <c r="AF34" s="1724"/>
      <c r="AG34" s="1724"/>
      <c r="AH34" s="1724"/>
      <c r="AI34" s="1724"/>
      <c r="AJ34" s="121"/>
      <c r="AK34" s="164"/>
      <c r="AL34" s="605"/>
    </row>
    <row r="35" spans="1:42">
      <c r="A35" s="164"/>
      <c r="B35" s="210"/>
      <c r="C35" s="6725" t="s">
        <v>3366</v>
      </c>
      <c r="D35" s="6726"/>
      <c r="E35" s="6726"/>
      <c r="F35" s="6727"/>
      <c r="G35" s="6728"/>
      <c r="H35" s="6728"/>
      <c r="I35" s="6728"/>
      <c r="J35" s="6728"/>
      <c r="K35" s="6728"/>
      <c r="L35" s="6728"/>
      <c r="M35" s="6728"/>
      <c r="N35" s="6728"/>
      <c r="O35" s="6728"/>
      <c r="P35" s="6729">
        <f t="shared" ref="P35:X35" si="17">SUMIF($G$13:$G$34,"TRUE",P13:P34)</f>
        <v>0</v>
      </c>
      <c r="Q35" s="6729">
        <f t="shared" si="17"/>
        <v>0</v>
      </c>
      <c r="R35" s="6729">
        <f t="shared" si="17"/>
        <v>0</v>
      </c>
      <c r="S35" s="6729">
        <f t="shared" si="17"/>
        <v>0</v>
      </c>
      <c r="T35" s="6729">
        <f t="shared" si="17"/>
        <v>0</v>
      </c>
      <c r="U35" s="6729">
        <f t="shared" si="17"/>
        <v>0</v>
      </c>
      <c r="V35" s="6729">
        <f t="shared" si="17"/>
        <v>0</v>
      </c>
      <c r="W35" s="6729">
        <f t="shared" si="17"/>
        <v>0</v>
      </c>
      <c r="X35" s="6730">
        <f t="shared" si="17"/>
        <v>0</v>
      </c>
      <c r="Y35" s="121"/>
      <c r="Z35" s="6729">
        <f t="shared" ref="Z35:AI35" si="18">SUMIF($G$13:$G$34,"TRUE",Z13:Z34)</f>
        <v>0</v>
      </c>
      <c r="AA35" s="6729">
        <f t="shared" si="18"/>
        <v>0</v>
      </c>
      <c r="AB35" s="6729">
        <f t="shared" si="18"/>
        <v>0</v>
      </c>
      <c r="AC35" s="6729">
        <f t="shared" si="18"/>
        <v>0</v>
      </c>
      <c r="AD35" s="6729">
        <f t="shared" si="18"/>
        <v>0</v>
      </c>
      <c r="AE35" s="6729">
        <f t="shared" si="18"/>
        <v>0</v>
      </c>
      <c r="AF35" s="6729">
        <f t="shared" si="18"/>
        <v>0</v>
      </c>
      <c r="AG35" s="6729">
        <f t="shared" si="18"/>
        <v>0</v>
      </c>
      <c r="AH35" s="6729">
        <f t="shared" si="18"/>
        <v>0</v>
      </c>
      <c r="AI35" s="6729">
        <f t="shared" si="18"/>
        <v>0</v>
      </c>
      <c r="AJ35" s="121"/>
      <c r="AK35" s="164"/>
      <c r="AL35" s="982"/>
    </row>
    <row r="36" spans="1:42" s="101" customFormat="1" ht="13.8" thickBot="1">
      <c r="A36" s="178"/>
      <c r="B36" s="216"/>
      <c r="C36" s="6731" t="s">
        <v>3367</v>
      </c>
      <c r="D36" s="6732"/>
      <c r="E36" s="6732"/>
      <c r="F36" s="6733"/>
      <c r="G36" s="6734"/>
      <c r="H36" s="6734"/>
      <c r="I36" s="6734"/>
      <c r="J36" s="6734"/>
      <c r="K36" s="6734"/>
      <c r="L36" s="6734"/>
      <c r="M36" s="6734"/>
      <c r="N36" s="6734"/>
      <c r="O36" s="6734"/>
      <c r="P36" s="6735">
        <f t="shared" ref="P36:X36" si="19">SUM(P13:P34)</f>
        <v>0</v>
      </c>
      <c r="Q36" s="6735">
        <f t="shared" si="19"/>
        <v>0</v>
      </c>
      <c r="R36" s="6735">
        <f t="shared" si="19"/>
        <v>0</v>
      </c>
      <c r="S36" s="6735">
        <f t="shared" si="19"/>
        <v>0</v>
      </c>
      <c r="T36" s="6735">
        <f t="shared" si="19"/>
        <v>0</v>
      </c>
      <c r="U36" s="6735">
        <f t="shared" si="19"/>
        <v>0</v>
      </c>
      <c r="V36" s="6735">
        <f t="shared" si="19"/>
        <v>0</v>
      </c>
      <c r="W36" s="6735">
        <f t="shared" si="19"/>
        <v>0</v>
      </c>
      <c r="X36" s="6736">
        <f t="shared" si="19"/>
        <v>0</v>
      </c>
      <c r="Y36" s="160"/>
      <c r="Z36" s="6735">
        <f t="shared" ref="Z36:AI36" si="20">SUM(Z13:Z34)</f>
        <v>0</v>
      </c>
      <c r="AA36" s="6735">
        <f t="shared" si="20"/>
        <v>0</v>
      </c>
      <c r="AB36" s="6735">
        <f t="shared" si="20"/>
        <v>0</v>
      </c>
      <c r="AC36" s="6735">
        <f t="shared" si="20"/>
        <v>0</v>
      </c>
      <c r="AD36" s="6735">
        <f t="shared" si="20"/>
        <v>0</v>
      </c>
      <c r="AE36" s="6735">
        <f t="shared" si="20"/>
        <v>0</v>
      </c>
      <c r="AF36" s="6735">
        <f t="shared" si="20"/>
        <v>0</v>
      </c>
      <c r="AG36" s="6735">
        <f t="shared" si="20"/>
        <v>0</v>
      </c>
      <c r="AH36" s="6735">
        <f t="shared" si="20"/>
        <v>0</v>
      </c>
      <c r="AI36" s="6735">
        <f t="shared" si="20"/>
        <v>0</v>
      </c>
      <c r="AJ36" s="160"/>
      <c r="AK36" s="164"/>
      <c r="AL36" s="982"/>
    </row>
    <row r="37" spans="1:42">
      <c r="A37" s="164"/>
      <c r="B37" s="210"/>
      <c r="C37" s="214"/>
      <c r="D37" s="214"/>
      <c r="E37" s="214"/>
      <c r="F37" s="223"/>
      <c r="G37" s="223"/>
      <c r="H37" s="223"/>
      <c r="I37" s="223"/>
      <c r="J37" s="223"/>
      <c r="K37" s="223"/>
      <c r="L37" s="223"/>
      <c r="M37" s="223"/>
      <c r="N37" s="223"/>
      <c r="O37" s="223"/>
      <c r="P37" s="223"/>
      <c r="Q37" s="223"/>
      <c r="R37" s="223"/>
      <c r="S37" s="223"/>
      <c r="T37" s="223"/>
      <c r="U37" s="224"/>
      <c r="V37" s="224"/>
      <c r="W37" s="224"/>
      <c r="X37" s="224"/>
      <c r="Y37" s="160"/>
      <c r="AJ37" s="160"/>
      <c r="AK37" s="164"/>
      <c r="AL37" s="708"/>
    </row>
    <row r="38" spans="1:42">
      <c r="A38" s="164"/>
      <c r="B38" s="210"/>
      <c r="C38" s="126" t="s">
        <v>445</v>
      </c>
      <c r="D38" s="225" t="s">
        <v>2500</v>
      </c>
      <c r="E38" s="121"/>
      <c r="F38" s="41"/>
      <c r="G38" s="121"/>
      <c r="H38" s="121"/>
      <c r="I38" s="121"/>
      <c r="J38" s="121"/>
      <c r="K38" s="121"/>
      <c r="L38" s="121"/>
      <c r="M38" s="121"/>
      <c r="N38" s="121"/>
      <c r="O38" s="121"/>
      <c r="P38" s="121"/>
      <c r="Q38" s="121"/>
      <c r="R38" s="121"/>
      <c r="S38" s="121"/>
      <c r="T38" s="121"/>
      <c r="U38" s="41"/>
      <c r="V38" s="224"/>
      <c r="W38" s="224"/>
      <c r="X38" s="224"/>
      <c r="Y38" s="160"/>
      <c r="AJ38" s="160"/>
      <c r="AK38" s="164"/>
      <c r="AL38" s="708"/>
    </row>
    <row r="39" spans="1:42">
      <c r="A39" s="164"/>
      <c r="B39" s="210"/>
      <c r="C39" s="94"/>
      <c r="D39" s="64" t="s">
        <v>3368</v>
      </c>
      <c r="E39" s="121"/>
      <c r="F39" s="41"/>
      <c r="G39" s="121"/>
      <c r="H39" s="121"/>
      <c r="I39" s="121"/>
      <c r="J39" s="121"/>
      <c r="K39" s="121"/>
      <c r="L39" s="121"/>
      <c r="M39" s="121"/>
      <c r="N39" s="121"/>
      <c r="O39" s="121"/>
      <c r="P39" s="121"/>
      <c r="Q39" s="121"/>
      <c r="R39" s="121"/>
      <c r="S39" s="121"/>
      <c r="T39" s="121"/>
      <c r="U39" s="41"/>
      <c r="V39" s="224"/>
      <c r="W39" s="224"/>
      <c r="X39" s="685"/>
      <c r="Y39" s="160"/>
      <c r="AJ39" s="160"/>
      <c r="AK39" s="164"/>
      <c r="AL39" s="708"/>
    </row>
    <row r="40" spans="1:42">
      <c r="A40" s="164"/>
      <c r="B40" s="210"/>
      <c r="C40" s="41"/>
      <c r="D40" s="64" t="s">
        <v>3789</v>
      </c>
      <c r="E40" s="121"/>
      <c r="F40" s="38"/>
      <c r="G40" s="121"/>
      <c r="H40" s="121"/>
      <c r="I40" s="121"/>
      <c r="J40" s="121"/>
      <c r="K40" s="121"/>
      <c r="L40" s="121"/>
      <c r="M40" s="121"/>
      <c r="N40" s="121"/>
      <c r="O40" s="121"/>
      <c r="P40" s="121"/>
      <c r="Q40" s="121"/>
      <c r="R40" s="121"/>
      <c r="S40" s="121"/>
      <c r="T40" s="230"/>
      <c r="U40" s="230"/>
      <c r="V40" s="230"/>
      <c r="W40" s="230"/>
      <c r="X40" s="160"/>
      <c r="Y40" s="230"/>
      <c r="Z40" s="230"/>
      <c r="AA40" s="230"/>
      <c r="AB40" s="230"/>
      <c r="AC40" s="230"/>
      <c r="AD40" s="230"/>
      <c r="AE40" s="230"/>
      <c r="AF40" s="230"/>
      <c r="AG40" s="230"/>
      <c r="AH40" s="230"/>
      <c r="AI40" s="230"/>
      <c r="AJ40" s="230"/>
      <c r="AK40" s="164"/>
      <c r="AL40" s="183"/>
      <c r="AM40" s="1112"/>
      <c r="AN40" s="1112"/>
      <c r="AO40" s="1112"/>
      <c r="AP40" s="1112"/>
    </row>
    <row r="41" spans="1:42">
      <c r="A41" s="164"/>
      <c r="B41" s="210"/>
      <c r="C41" s="41"/>
      <c r="D41" s="38"/>
      <c r="E41" s="121"/>
      <c r="F41" s="38"/>
      <c r="G41" s="121"/>
      <c r="H41" s="121"/>
      <c r="I41" s="121"/>
      <c r="J41" s="121"/>
      <c r="K41" s="121"/>
      <c r="L41" s="121"/>
      <c r="M41" s="121"/>
      <c r="N41" s="121"/>
      <c r="O41" s="121"/>
      <c r="P41" s="121"/>
      <c r="Q41" s="121"/>
      <c r="R41" s="121"/>
      <c r="S41" s="121"/>
      <c r="T41" s="121"/>
      <c r="U41" s="230"/>
      <c r="V41" s="230"/>
      <c r="W41" s="230"/>
      <c r="X41" s="230"/>
      <c r="Y41" s="160"/>
      <c r="Z41" s="230"/>
      <c r="AA41" s="230"/>
      <c r="AB41" s="230"/>
      <c r="AC41" s="230"/>
      <c r="AD41" s="230"/>
      <c r="AE41" s="230"/>
      <c r="AF41" s="230"/>
      <c r="AG41" s="230"/>
      <c r="AH41" s="230"/>
      <c r="AI41" s="230"/>
      <c r="AJ41" s="230"/>
      <c r="AK41" s="164"/>
      <c r="AL41" s="1112"/>
    </row>
    <row r="42" spans="1:42">
      <c r="A42" s="164"/>
      <c r="B42" s="179"/>
      <c r="C42" s="164"/>
      <c r="D42" s="164"/>
      <c r="E42" s="164"/>
      <c r="F42" s="170"/>
      <c r="G42" s="171"/>
      <c r="H42" s="171"/>
      <c r="I42" s="171"/>
      <c r="J42" s="171"/>
      <c r="K42" s="171"/>
      <c r="L42" s="171"/>
      <c r="M42" s="171"/>
      <c r="N42" s="171"/>
      <c r="O42" s="171"/>
      <c r="P42" s="171"/>
      <c r="Q42" s="171"/>
      <c r="R42" s="171"/>
      <c r="S42" s="171"/>
      <c r="T42" s="171"/>
      <c r="U42" s="176"/>
      <c r="V42" s="178"/>
      <c r="W42" s="178"/>
      <c r="X42" s="178"/>
      <c r="Y42" s="178"/>
      <c r="Z42" s="178"/>
      <c r="AA42" s="178"/>
      <c r="AB42" s="178"/>
      <c r="AC42" s="178"/>
      <c r="AD42" s="178"/>
      <c r="AE42" s="178"/>
      <c r="AF42" s="178"/>
      <c r="AG42" s="178"/>
      <c r="AH42" s="178"/>
      <c r="AI42" s="178"/>
      <c r="AJ42" s="178"/>
      <c r="AK42" s="164"/>
      <c r="AL42" s="101"/>
    </row>
    <row r="43" spans="1:42">
      <c r="A43" s="164"/>
      <c r="B43" s="179"/>
      <c r="C43" s="164"/>
      <c r="D43" s="164"/>
      <c r="E43" s="164"/>
      <c r="F43" s="170"/>
      <c r="G43" s="171"/>
      <c r="H43" s="171"/>
      <c r="I43" s="171"/>
      <c r="J43" s="171"/>
      <c r="K43" s="171"/>
      <c r="L43" s="171"/>
      <c r="M43" s="171"/>
      <c r="N43" s="171"/>
      <c r="O43" s="171"/>
      <c r="P43" s="171"/>
      <c r="Q43" s="171"/>
      <c r="R43" s="171"/>
      <c r="S43" s="171"/>
      <c r="T43" s="171"/>
      <c r="U43" s="175"/>
      <c r="V43" s="178"/>
      <c r="W43" s="178"/>
      <c r="X43" s="178"/>
      <c r="Y43" s="178"/>
      <c r="Z43" s="178"/>
      <c r="AA43" s="178"/>
      <c r="AB43" s="178"/>
      <c r="AC43" s="178"/>
      <c r="AD43" s="178"/>
      <c r="AE43" s="178"/>
      <c r="AF43" s="178"/>
      <c r="AG43" s="178"/>
      <c r="AH43" s="178"/>
      <c r="AI43" s="178"/>
      <c r="AJ43" s="178"/>
      <c r="AK43" s="164"/>
      <c r="AL43" s="101"/>
    </row>
    <row r="44" spans="1:42" hidden="1">
      <c r="F44" s="995"/>
      <c r="G44" s="599"/>
      <c r="H44" s="599"/>
      <c r="I44" s="599"/>
      <c r="J44" s="599"/>
      <c r="K44" s="599"/>
      <c r="L44" s="599"/>
      <c r="M44" s="599"/>
      <c r="N44" s="599"/>
      <c r="O44" s="599"/>
      <c r="P44" s="599"/>
      <c r="Q44" s="599"/>
      <c r="R44" s="599"/>
      <c r="S44" s="599"/>
      <c r="T44" s="599"/>
      <c r="U44" s="1083"/>
      <c r="V44" s="101"/>
      <c r="W44" s="101"/>
      <c r="X44" s="101"/>
      <c r="Y44" s="101"/>
      <c r="AJ44" s="101"/>
      <c r="AL44" s="101"/>
    </row>
    <row r="45" spans="1:42" hidden="1">
      <c r="F45" s="995"/>
      <c r="G45" s="599"/>
      <c r="H45" s="599"/>
      <c r="I45" s="599"/>
      <c r="J45" s="599"/>
      <c r="K45" s="599"/>
      <c r="L45" s="599"/>
      <c r="M45" s="599"/>
      <c r="N45" s="599"/>
      <c r="O45" s="599"/>
      <c r="P45" s="599"/>
      <c r="Q45" s="599"/>
      <c r="R45" s="599"/>
      <c r="S45" s="599"/>
      <c r="T45" s="599"/>
      <c r="U45" s="1083"/>
      <c r="V45" s="101"/>
      <c r="W45" s="101"/>
      <c r="X45" s="101"/>
      <c r="Y45" s="101"/>
      <c r="AJ45" s="101"/>
      <c r="AL45" s="101"/>
    </row>
    <row r="46" spans="1:42" hidden="1">
      <c r="U46" s="101"/>
      <c r="V46" s="101"/>
      <c r="W46" s="101"/>
      <c r="X46" s="101"/>
      <c r="Y46" s="101"/>
      <c r="AJ46" s="101"/>
      <c r="AL46" s="101"/>
    </row>
    <row r="47" spans="1:42" hidden="1">
      <c r="U47" s="101"/>
      <c r="V47" s="101"/>
      <c r="W47" s="101"/>
      <c r="X47" s="101"/>
      <c r="Y47" s="101"/>
      <c r="AJ47" s="101"/>
      <c r="AL47" s="101"/>
    </row>
  </sheetData>
  <sheetProtection formatCells="0" formatColumns="0" formatRows="0"/>
  <customSheetViews>
    <customSheetView guid="{F416BD5B-C3AD-4F61-AAB2-55950A9B7E72}" fitToPage="1">
      <selection activeCell="A4" sqref="A4"/>
      <pageMargins left="0" right="0" top="0" bottom="0" header="0" footer="0"/>
      <pageSetup paperSize="5" scale="35" fitToHeight="0" orientation="landscape" r:id="rId1"/>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 right="0" top="0" bottom="0" header="0" footer="0"/>
      <pageSetup paperSize="5" scale="35" fitToHeight="0" orientation="landscape" r:id="rId3"/>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CC70D5D3-3A1F-46AA-BDCE-F692C2C36BEE}" fitToPage="1">
      <selection activeCell="E15" sqref="E15"/>
      <pageMargins left="0" right="0" top="0" bottom="0" header="0" footer="0"/>
      <pageSetup paperSize="5" scale="35" fitToHeight="0" orientation="landscape" r:id="rId5"/>
    </customSheetView>
  </customSheetViews>
  <mergeCells count="14">
    <mergeCell ref="D7:D10"/>
    <mergeCell ref="E7:E10"/>
    <mergeCell ref="D4:F4"/>
    <mergeCell ref="D5:F5"/>
    <mergeCell ref="Z7:AI7"/>
    <mergeCell ref="H7:H10"/>
    <mergeCell ref="I7:I10"/>
    <mergeCell ref="L7:L10"/>
    <mergeCell ref="M7:M11"/>
    <mergeCell ref="N7:N11"/>
    <mergeCell ref="O7:O10"/>
    <mergeCell ref="J7:K7"/>
    <mergeCell ref="J8:J11"/>
    <mergeCell ref="K8:K11"/>
  </mergeCells>
  <dataValidations count="3">
    <dataValidation type="list" showInputMessage="1" showErrorMessage="1" sqref="O13:O18 O28:O33 O20:O25" xr:uid="{00000000-0002-0000-4600-000000000000}">
      <formula1>$O$3:$O$5</formula1>
    </dataValidation>
    <dataValidation type="list" allowBlank="1" showInputMessage="1" showErrorMessage="1" sqref="H13:H18 H20:H25 H28:H33" xr:uid="{00000000-0002-0000-4600-000001000000}">
      <formula1>$H$3:$H$6</formula1>
    </dataValidation>
    <dataValidation type="list" allowBlank="1" showInputMessage="1" showErrorMessage="1" sqref="I20:I25 I28:I33 I13:I18" xr:uid="{00000000-0002-0000-4600-000002000000}">
      <formula1>$I$3:$I$6</formula1>
    </dataValidation>
  </dataValidations>
  <hyperlinks>
    <hyperlink ref="AJ2" location="Index!A1" display="Index" xr:uid="{32E16708-05DA-4D9C-AF36-F00895A27CD6}"/>
  </hyperlinks>
  <pageMargins left="0.7" right="0.7" top="0.75" bottom="0.75" header="0.3" footer="0.3"/>
  <pageSetup paperSize="5" scale="35" fitToHeight="0" orientation="landscape"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7">
    <tabColor theme="9" tint="-0.249977111117893"/>
    <pageSetUpPr fitToPage="1"/>
  </sheetPr>
  <dimension ref="A1:AZ55"/>
  <sheetViews>
    <sheetView zoomScale="70" zoomScaleNormal="70" workbookViewId="0">
      <selection activeCell="K14" sqref="K14"/>
    </sheetView>
  </sheetViews>
  <sheetFormatPr defaultColWidth="0" defaultRowHeight="12.75" customHeight="1" zeroHeight="1"/>
  <cols>
    <col min="1" max="1" width="2.6640625" style="99" customWidth="1"/>
    <col min="2" max="2" width="8" style="1093" customWidth="1"/>
    <col min="3" max="3" width="29" style="99" customWidth="1"/>
    <col min="4" max="4" width="21.33203125" style="99" customWidth="1"/>
    <col min="5" max="5" width="44.6640625" style="99" customWidth="1"/>
    <col min="6" max="6" width="6.88671875" style="99" bestFit="1" customWidth="1"/>
    <col min="7" max="7" width="13.6640625" style="99" bestFit="1" customWidth="1"/>
    <col min="8" max="8" width="8.33203125" style="99" customWidth="1"/>
    <col min="9" max="10" width="7.88671875" style="99" bestFit="1" customWidth="1"/>
    <col min="11" max="11" width="11.5546875" style="99" bestFit="1" customWidth="1"/>
    <col min="12" max="12" width="9" style="99" customWidth="1"/>
    <col min="13" max="13" width="11.44140625" style="99" bestFit="1" customWidth="1"/>
    <col min="14" max="14" width="8.33203125" style="99" bestFit="1" customWidth="1"/>
    <col min="15" max="15" width="7.6640625" style="99" bestFit="1" customWidth="1"/>
    <col min="16" max="16" width="9.33203125" style="99" customWidth="1"/>
    <col min="17" max="17" width="18.6640625" style="99" bestFit="1" customWidth="1"/>
    <col min="18" max="18" width="12.33203125" style="99" customWidth="1"/>
    <col min="19" max="19" width="19.44140625" style="99" customWidth="1"/>
    <col min="20" max="20" width="36.33203125" style="99" bestFit="1" customWidth="1"/>
    <col min="21" max="21" width="6.5546875" style="99" hidden="1" customWidth="1"/>
    <col min="22" max="22" width="10.33203125" style="99" hidden="1" customWidth="1"/>
    <col min="23" max="23" width="11.6640625" style="99" hidden="1" customWidth="1"/>
    <col min="24" max="24" width="13.6640625" style="99" hidden="1" customWidth="1"/>
    <col min="25" max="25" width="6.33203125" style="99" customWidth="1"/>
    <col min="26" max="34" width="13.5546875" style="99" hidden="1" customWidth="1"/>
    <col min="35" max="35" width="11.88671875" style="99" hidden="1" customWidth="1"/>
    <col min="36" max="36" width="7.44140625" style="99" hidden="1" customWidth="1"/>
    <col min="37" max="37" width="8.33203125" style="99" customWidth="1"/>
    <col min="38" max="38" width="17" style="99" hidden="1" customWidth="1"/>
    <col min="39" max="39" width="12.33203125" style="99" hidden="1" customWidth="1"/>
    <col min="40" max="40" width="13.44140625" style="99" hidden="1" customWidth="1"/>
    <col min="41" max="41" width="13.6640625" style="99" hidden="1" customWidth="1"/>
    <col min="42" max="42" width="11.6640625" style="99" hidden="1" customWidth="1"/>
    <col min="43" max="52" width="0" style="99" hidden="1" customWidth="1"/>
    <col min="53" max="16384" width="9.109375" style="99" hidden="1"/>
  </cols>
  <sheetData>
    <row r="1" spans="1:43" ht="13.2">
      <c r="A1" s="164"/>
      <c r="B1" s="179"/>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row>
    <row r="2" spans="1:43" ht="13.2">
      <c r="A2" s="164"/>
      <c r="B2" s="144" t="s">
        <v>289</v>
      </c>
      <c r="C2" s="121"/>
      <c r="D2" s="121"/>
      <c r="E2" s="121"/>
      <c r="F2" s="121"/>
      <c r="G2" s="121"/>
      <c r="H2" s="121"/>
      <c r="I2" s="121"/>
      <c r="J2" s="121"/>
      <c r="K2" s="121"/>
      <c r="L2" s="121"/>
      <c r="M2" s="121"/>
      <c r="N2" s="121"/>
      <c r="O2" s="121"/>
      <c r="P2" s="121"/>
      <c r="Q2" s="121"/>
      <c r="R2" s="121"/>
      <c r="S2" s="121"/>
      <c r="T2" s="121"/>
      <c r="U2" s="121"/>
      <c r="V2" s="121"/>
      <c r="W2" s="121"/>
      <c r="X2" s="121"/>
      <c r="Y2" s="2204" t="s">
        <v>1</v>
      </c>
      <c r="Z2" s="121"/>
      <c r="AA2" s="121"/>
      <c r="AB2" s="121"/>
      <c r="AC2" s="121"/>
      <c r="AD2" s="121"/>
      <c r="AE2" s="121"/>
      <c r="AF2" s="121"/>
      <c r="AG2" s="121"/>
      <c r="AH2" s="121"/>
      <c r="AI2" s="121"/>
      <c r="AJ2" s="121"/>
      <c r="AK2" s="164"/>
    </row>
    <row r="3" spans="1:43" s="906" customFormat="1" ht="15.6">
      <c r="A3" s="163"/>
      <c r="B3" s="248"/>
      <c r="C3" s="4961" t="s">
        <v>3929</v>
      </c>
      <c r="D3" s="4651"/>
      <c r="E3" s="4651"/>
      <c r="F3" s="4652"/>
      <c r="G3" s="248"/>
      <c r="H3" s="248"/>
      <c r="I3" s="248"/>
      <c r="J3" s="248"/>
      <c r="K3" s="248"/>
      <c r="L3" s="248"/>
      <c r="M3" s="248"/>
      <c r="N3" s="248"/>
      <c r="O3" s="248"/>
      <c r="P3" s="248"/>
      <c r="Q3" s="248"/>
      <c r="R3" s="248"/>
      <c r="S3" s="248"/>
      <c r="T3" s="248"/>
      <c r="U3" s="248"/>
      <c r="V3" s="248"/>
      <c r="X3" s="248"/>
      <c r="Y3" s="248"/>
      <c r="Z3" s="248"/>
      <c r="AA3" s="248"/>
      <c r="AB3" s="248"/>
      <c r="AC3" s="248"/>
      <c r="AD3" s="248"/>
      <c r="AE3" s="248"/>
      <c r="AF3" s="248"/>
      <c r="AG3" s="248"/>
      <c r="AH3" s="248"/>
      <c r="AI3" s="248"/>
      <c r="AJ3" s="248"/>
      <c r="AK3" s="188"/>
      <c r="AL3" s="1115"/>
      <c r="AM3" s="1115"/>
      <c r="AN3" s="1115"/>
      <c r="AO3" s="1115"/>
    </row>
    <row r="4" spans="1:43" s="906" customFormat="1" ht="15.6">
      <c r="A4" s="163"/>
      <c r="B4" s="248"/>
      <c r="C4" s="4439" t="s">
        <v>723</v>
      </c>
      <c r="D4" s="8341" t="str">
        <f>V.4!D4</f>
        <v>ABC Company</v>
      </c>
      <c r="E4" s="8342"/>
      <c r="F4" s="8343"/>
      <c r="G4" s="248"/>
      <c r="H4" s="248"/>
      <c r="I4" s="248"/>
      <c r="J4" s="248"/>
      <c r="K4" s="248"/>
      <c r="L4" s="248"/>
      <c r="M4" s="248"/>
      <c r="N4" s="248"/>
      <c r="O4" s="248"/>
      <c r="P4" s="248"/>
      <c r="Q4" s="248"/>
      <c r="R4" s="248"/>
      <c r="S4" s="248"/>
      <c r="T4" s="39" t="s">
        <v>295</v>
      </c>
      <c r="U4" s="248"/>
      <c r="V4" s="1929" t="s">
        <v>3930</v>
      </c>
      <c r="W4" s="248"/>
      <c r="X4" s="248"/>
      <c r="Y4" s="248"/>
      <c r="Z4" s="248"/>
      <c r="AA4" s="248"/>
      <c r="AB4" s="248"/>
      <c r="AC4" s="248"/>
      <c r="AD4" s="248"/>
      <c r="AE4" s="248"/>
      <c r="AF4" s="248"/>
      <c r="AG4" s="248"/>
      <c r="AH4" s="248"/>
      <c r="AI4" s="248"/>
      <c r="AJ4" s="248"/>
      <c r="AK4" s="188"/>
      <c r="AL4" s="1115"/>
      <c r="AM4" s="1115"/>
      <c r="AN4" s="1115"/>
      <c r="AO4" s="1115"/>
    </row>
    <row r="5" spans="1:43" s="906" customFormat="1" ht="15.6">
      <c r="A5" s="163"/>
      <c r="B5" s="248"/>
      <c r="C5" s="4443" t="s">
        <v>724</v>
      </c>
      <c r="D5" s="8344" t="str">
        <f>V.4!D5</f>
        <v>31 December 202x</v>
      </c>
      <c r="E5" s="8345"/>
      <c r="F5" s="8346"/>
      <c r="G5" s="248"/>
      <c r="H5" s="248"/>
      <c r="I5" s="248"/>
      <c r="J5" s="248"/>
      <c r="K5" s="248"/>
      <c r="L5" s="248"/>
      <c r="M5" s="248"/>
      <c r="N5" s="248"/>
      <c r="O5" s="248"/>
      <c r="P5" s="248"/>
      <c r="Q5" s="248"/>
      <c r="R5" s="248"/>
      <c r="S5" s="248"/>
      <c r="T5" s="248"/>
      <c r="U5" s="248"/>
      <c r="V5" s="1929" t="s">
        <v>3931</v>
      </c>
      <c r="W5" s="248"/>
      <c r="X5" s="248"/>
      <c r="Y5" s="248"/>
      <c r="Z5" s="248"/>
      <c r="AA5" s="248"/>
      <c r="AB5" s="248"/>
      <c r="AC5" s="248"/>
      <c r="AD5" s="248"/>
      <c r="AE5" s="248"/>
      <c r="AF5" s="248"/>
      <c r="AG5" s="248"/>
      <c r="AH5" s="248"/>
      <c r="AI5" s="248"/>
      <c r="AJ5" s="248"/>
      <c r="AK5" s="188"/>
      <c r="AL5" s="1115"/>
      <c r="AM5" s="1115"/>
      <c r="AN5" s="1115"/>
      <c r="AO5" s="1115"/>
    </row>
    <row r="6" spans="1:43" s="906" customFormat="1" ht="15" customHeight="1">
      <c r="A6" s="163"/>
      <c r="B6" s="251"/>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63"/>
    </row>
    <row r="7" spans="1:43" s="906" customFormat="1" ht="15" customHeight="1" thickBot="1">
      <c r="A7" s="163"/>
      <c r="B7" s="251"/>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63"/>
    </row>
    <row r="8" spans="1:43" ht="15" customHeight="1" thickBot="1">
      <c r="A8" s="164"/>
      <c r="B8" s="210"/>
      <c r="C8" s="8842" t="s">
        <v>520</v>
      </c>
      <c r="D8" s="8708" t="s">
        <v>3330</v>
      </c>
      <c r="E8" s="8579" t="s">
        <v>3331</v>
      </c>
      <c r="F8" s="5991"/>
      <c r="G8" s="2547"/>
      <c r="H8" s="8844" t="s">
        <v>3348</v>
      </c>
      <c r="I8" s="8845"/>
      <c r="J8" s="8845"/>
      <c r="K8" s="8846"/>
      <c r="L8" s="6737"/>
      <c r="M8" s="6738" t="s">
        <v>3473</v>
      </c>
      <c r="N8" s="6738"/>
      <c r="O8" s="6738"/>
      <c r="P8" s="6738"/>
      <c r="Q8" s="6738"/>
      <c r="R8" s="6161"/>
      <c r="S8" s="6739" t="s">
        <v>3932</v>
      </c>
      <c r="T8" s="8847" t="s">
        <v>3933</v>
      </c>
      <c r="U8" s="2548"/>
      <c r="V8" s="5721"/>
      <c r="W8" s="2548"/>
      <c r="X8" s="6089"/>
      <c r="Z8" s="119"/>
      <c r="AA8" s="119"/>
      <c r="AB8" s="119"/>
      <c r="AC8" s="119"/>
      <c r="AD8" s="119"/>
      <c r="AE8" s="119"/>
      <c r="AF8" s="119"/>
      <c r="AG8" s="119"/>
      <c r="AH8" s="119"/>
      <c r="AI8" s="119"/>
      <c r="AK8" s="164"/>
      <c r="AL8" s="100"/>
      <c r="AM8" s="100"/>
      <c r="AN8" s="100"/>
      <c r="AO8" s="100"/>
      <c r="AP8" s="100"/>
      <c r="AQ8" s="100"/>
    </row>
    <row r="9" spans="1:43" ht="13.2">
      <c r="A9" s="164"/>
      <c r="B9" s="210"/>
      <c r="C9" s="8843"/>
      <c r="D9" s="8509"/>
      <c r="E9" s="8580"/>
      <c r="F9" s="2014"/>
      <c r="G9" s="155"/>
      <c r="H9" s="1783"/>
      <c r="I9" s="6164"/>
      <c r="J9" s="6740"/>
      <c r="K9" s="6164"/>
      <c r="L9" s="1392"/>
      <c r="M9" s="1781"/>
      <c r="N9" s="2042"/>
      <c r="O9" s="2042"/>
      <c r="P9" s="2042" t="s">
        <v>1453</v>
      </c>
      <c r="Q9" s="1783" t="s">
        <v>3482</v>
      </c>
      <c r="R9" s="2042" t="s">
        <v>3412</v>
      </c>
      <c r="S9" s="1409" t="s">
        <v>3934</v>
      </c>
      <c r="T9" s="8557"/>
      <c r="U9" s="155"/>
      <c r="V9" s="2014"/>
      <c r="W9" s="155"/>
      <c r="X9" s="1776"/>
      <c r="Y9" s="121"/>
      <c r="Z9" s="8743" t="s">
        <v>3903</v>
      </c>
      <c r="AA9" s="8743"/>
      <c r="AB9" s="8743"/>
      <c r="AC9" s="8743"/>
      <c r="AD9" s="8743"/>
      <c r="AE9" s="8743"/>
      <c r="AF9" s="8743"/>
      <c r="AG9" s="8743"/>
      <c r="AH9" s="8743"/>
      <c r="AI9" s="8658"/>
      <c r="AJ9" s="121"/>
      <c r="AK9" s="164"/>
      <c r="AL9" s="112"/>
      <c r="AM9" s="1116"/>
      <c r="AN9" s="1116"/>
      <c r="AO9" s="1116"/>
      <c r="AP9" s="112"/>
      <c r="AQ9" s="100"/>
    </row>
    <row r="10" spans="1:43" ht="13.2">
      <c r="A10" s="164"/>
      <c r="B10" s="210"/>
      <c r="C10" s="8843"/>
      <c r="D10" s="8509"/>
      <c r="E10" s="8580"/>
      <c r="F10" s="2014" t="s">
        <v>2977</v>
      </c>
      <c r="G10" s="155" t="s">
        <v>1251</v>
      </c>
      <c r="H10" s="1783" t="s">
        <v>3475</v>
      </c>
      <c r="I10" s="2042" t="s">
        <v>3476</v>
      </c>
      <c r="J10" s="1783" t="s">
        <v>3477</v>
      </c>
      <c r="K10" s="2042" t="s">
        <v>3478</v>
      </c>
      <c r="L10" s="1392" t="s">
        <v>3118</v>
      </c>
      <c r="M10" s="1781" t="s">
        <v>3479</v>
      </c>
      <c r="N10" s="2042" t="s">
        <v>3480</v>
      </c>
      <c r="O10" s="2042" t="s">
        <v>3481</v>
      </c>
      <c r="P10" s="2042" t="s">
        <v>2997</v>
      </c>
      <c r="Q10" s="1783" t="s">
        <v>3487</v>
      </c>
      <c r="R10" s="2042" t="s">
        <v>3088</v>
      </c>
      <c r="S10" s="1409" t="s">
        <v>3187</v>
      </c>
      <c r="T10" s="8557"/>
      <c r="U10" s="155" t="s">
        <v>2747</v>
      </c>
      <c r="V10" s="2014" t="s">
        <v>2808</v>
      </c>
      <c r="W10" s="1587" t="s">
        <v>2671</v>
      </c>
      <c r="X10" s="1608" t="s">
        <v>1717</v>
      </c>
      <c r="Y10" s="121"/>
      <c r="Z10" s="6167" t="s">
        <v>1713</v>
      </c>
      <c r="AA10" s="148" t="s">
        <v>1709</v>
      </c>
      <c r="AB10" s="6167" t="s">
        <v>1709</v>
      </c>
      <c r="AC10" s="148" t="s">
        <v>1709</v>
      </c>
      <c r="AD10" s="6168" t="s">
        <v>2923</v>
      </c>
      <c r="AE10" s="6168"/>
      <c r="AF10" s="6168"/>
      <c r="AG10" s="153"/>
      <c r="AH10" s="6168"/>
      <c r="AI10" s="423" t="s">
        <v>1710</v>
      </c>
      <c r="AJ10" s="121"/>
      <c r="AK10" s="164"/>
      <c r="AL10" s="112"/>
      <c r="AM10" s="111"/>
      <c r="AN10" s="111"/>
      <c r="AO10" s="111"/>
      <c r="AP10" s="112"/>
    </row>
    <row r="11" spans="1:43" ht="13.2">
      <c r="A11" s="164"/>
      <c r="B11" s="210"/>
      <c r="C11" s="8843"/>
      <c r="D11" s="8509"/>
      <c r="E11" s="8580"/>
      <c r="F11" s="2014" t="s">
        <v>2987</v>
      </c>
      <c r="G11" s="155" t="s">
        <v>2771</v>
      </c>
      <c r="H11" s="1783" t="s">
        <v>3118</v>
      </c>
      <c r="I11" s="2042" t="s">
        <v>4</v>
      </c>
      <c r="J11" s="1783" t="s">
        <v>539</v>
      </c>
      <c r="K11" s="2042" t="s">
        <v>451</v>
      </c>
      <c r="L11" s="1392" t="s">
        <v>3088</v>
      </c>
      <c r="M11" s="1781" t="s">
        <v>1477</v>
      </c>
      <c r="N11" s="2042" t="s">
        <v>3378</v>
      </c>
      <c r="O11" s="2042" t="s">
        <v>3456</v>
      </c>
      <c r="P11" s="2042" t="s">
        <v>3088</v>
      </c>
      <c r="Q11" s="1783" t="s">
        <v>3456</v>
      </c>
      <c r="R11" s="2042" t="s">
        <v>3751</v>
      </c>
      <c r="S11" s="1410" t="s">
        <v>3935</v>
      </c>
      <c r="T11" s="8557"/>
      <c r="U11" s="155" t="s">
        <v>1723</v>
      </c>
      <c r="V11" s="2014" t="s">
        <v>1723</v>
      </c>
      <c r="W11" s="1590" t="s">
        <v>1723</v>
      </c>
      <c r="X11" s="1608" t="s">
        <v>1723</v>
      </c>
      <c r="Y11" s="121"/>
      <c r="Z11" s="2013" t="s">
        <v>2925</v>
      </c>
      <c r="AA11" s="148" t="s">
        <v>1714</v>
      </c>
      <c r="AB11" s="2013" t="s">
        <v>1720</v>
      </c>
      <c r="AC11" s="148" t="s">
        <v>1714</v>
      </c>
      <c r="AD11" s="2014" t="s">
        <v>2928</v>
      </c>
      <c r="AE11" s="2013" t="s">
        <v>2747</v>
      </c>
      <c r="AF11" s="2013" t="s">
        <v>2808</v>
      </c>
      <c r="AG11" s="1587" t="s">
        <v>2671</v>
      </c>
      <c r="AH11" s="1608" t="s">
        <v>1717</v>
      </c>
      <c r="AI11" s="423" t="s">
        <v>1718</v>
      </c>
      <c r="AJ11" s="121"/>
      <c r="AK11" s="164"/>
      <c r="AL11" s="111"/>
      <c r="AM11" s="111"/>
      <c r="AN11" s="111"/>
      <c r="AO11" s="111"/>
      <c r="AP11" s="112"/>
    </row>
    <row r="12" spans="1:43" ht="13.2">
      <c r="A12" s="164"/>
      <c r="B12" s="210"/>
      <c r="C12" s="8843"/>
      <c r="D12" s="8509"/>
      <c r="E12" s="8580"/>
      <c r="F12" s="2014"/>
      <c r="G12" s="641"/>
      <c r="H12" s="1786"/>
      <c r="I12" s="2043"/>
      <c r="J12" s="1786"/>
      <c r="K12" s="2044" t="s">
        <v>3936</v>
      </c>
      <c r="L12" s="1392" t="s">
        <v>3396</v>
      </c>
      <c r="M12" s="2045"/>
      <c r="N12" s="2042" t="s">
        <v>2669</v>
      </c>
      <c r="O12" s="2045"/>
      <c r="P12" s="2042" t="s">
        <v>3489</v>
      </c>
      <c r="Q12" s="1783" t="s">
        <v>3490</v>
      </c>
      <c r="R12" s="2042"/>
      <c r="S12" s="1409"/>
      <c r="T12" s="8557"/>
      <c r="U12" s="155"/>
      <c r="V12" s="2014"/>
      <c r="W12" s="155"/>
      <c r="X12" s="1776" t="s">
        <v>3844</v>
      </c>
      <c r="Y12" s="121"/>
      <c r="Z12" s="2013" t="s">
        <v>1724</v>
      </c>
      <c r="AA12" s="148" t="s">
        <v>1720</v>
      </c>
      <c r="AB12" s="2013" t="s">
        <v>1727</v>
      </c>
      <c r="AC12" s="155" t="s">
        <v>1721</v>
      </c>
      <c r="AD12" s="2014" t="s">
        <v>1729</v>
      </c>
      <c r="AE12" s="2052" t="s">
        <v>1723</v>
      </c>
      <c r="AF12" s="2052" t="s">
        <v>1723</v>
      </c>
      <c r="AG12" s="1590" t="s">
        <v>1723</v>
      </c>
      <c r="AH12" s="1608" t="s">
        <v>1723</v>
      </c>
      <c r="AI12" s="423" t="s">
        <v>1724</v>
      </c>
      <c r="AJ12" s="121"/>
      <c r="AK12" s="164"/>
      <c r="AL12" s="112"/>
      <c r="AM12" s="112"/>
      <c r="AN12" s="112"/>
      <c r="AO12" s="112"/>
      <c r="AP12" s="112"/>
    </row>
    <row r="13" spans="1:43" ht="13.2">
      <c r="A13" s="164"/>
      <c r="B13" s="210"/>
      <c r="C13" s="8843"/>
      <c r="D13" s="6741" t="s">
        <v>2148</v>
      </c>
      <c r="E13" s="642"/>
      <c r="F13" s="5997"/>
      <c r="G13" s="2251" t="s">
        <v>1616</v>
      </c>
      <c r="H13" s="6742"/>
      <c r="I13" s="6743"/>
      <c r="J13" s="6742"/>
      <c r="K13" s="6744"/>
      <c r="L13" s="1411"/>
      <c r="M13" s="2045"/>
      <c r="N13" s="2045"/>
      <c r="O13" s="2045"/>
      <c r="P13" s="2045"/>
      <c r="Q13" s="1849" t="s">
        <v>3402</v>
      </c>
      <c r="R13" s="2045"/>
      <c r="S13" s="6745"/>
      <c r="T13" s="6656" t="s">
        <v>2528</v>
      </c>
      <c r="U13" s="155"/>
      <c r="V13" s="5997"/>
      <c r="W13" s="155"/>
      <c r="X13" s="6746"/>
      <c r="Y13" s="121"/>
      <c r="Z13" s="2013" t="s">
        <v>3528</v>
      </c>
      <c r="AA13" s="148" t="s">
        <v>1726</v>
      </c>
      <c r="AB13" s="2013"/>
      <c r="AC13" s="148" t="s">
        <v>1728</v>
      </c>
      <c r="AD13" s="2013"/>
      <c r="AE13" s="2030"/>
      <c r="AF13" s="2030"/>
      <c r="AG13" s="148"/>
      <c r="AH13" s="2013" t="s">
        <v>2688</v>
      </c>
      <c r="AI13" s="423" t="s">
        <v>3529</v>
      </c>
      <c r="AJ13" s="121"/>
      <c r="AK13" s="164"/>
      <c r="AL13" s="112"/>
      <c r="AM13" s="112"/>
      <c r="AN13" s="112"/>
      <c r="AO13" s="112"/>
      <c r="AP13" s="112"/>
    </row>
    <row r="14" spans="1:43" ht="13.2">
      <c r="A14" s="164"/>
      <c r="B14" s="210"/>
      <c r="C14" s="5497" t="s">
        <v>734</v>
      </c>
      <c r="D14" s="5498" t="s">
        <v>735</v>
      </c>
      <c r="E14" s="5498" t="s">
        <v>736</v>
      </c>
      <c r="F14" s="5498" t="s">
        <v>1249</v>
      </c>
      <c r="G14" s="5498" t="s">
        <v>738</v>
      </c>
      <c r="H14" s="5498"/>
      <c r="I14" s="5498"/>
      <c r="J14" s="5498"/>
      <c r="K14" s="5498"/>
      <c r="L14" s="5498"/>
      <c r="M14" s="5498"/>
      <c r="N14" s="5498"/>
      <c r="O14" s="5498"/>
      <c r="P14" s="5498"/>
      <c r="Q14" s="6747"/>
      <c r="R14" s="5903"/>
      <c r="S14" s="6748" t="s">
        <v>1546</v>
      </c>
      <c r="T14" s="5775" t="s">
        <v>1547</v>
      </c>
      <c r="U14" s="6749" t="s">
        <v>1548</v>
      </c>
      <c r="V14" s="6749" t="s">
        <v>1549</v>
      </c>
      <c r="W14" s="6750" t="s">
        <v>1550</v>
      </c>
      <c r="X14" s="6750" t="s">
        <v>1551</v>
      </c>
      <c r="Y14" s="121"/>
      <c r="Z14" s="1927" t="s">
        <v>735</v>
      </c>
      <c r="AA14" s="6751" t="s">
        <v>736</v>
      </c>
      <c r="AB14" s="6751" t="s">
        <v>1249</v>
      </c>
      <c r="AC14" s="6751" t="s">
        <v>738</v>
      </c>
      <c r="AD14" s="6751" t="s">
        <v>1546</v>
      </c>
      <c r="AE14" s="6751" t="s">
        <v>1547</v>
      </c>
      <c r="AF14" s="6751" t="s">
        <v>1548</v>
      </c>
      <c r="AG14" s="6751" t="s">
        <v>1549</v>
      </c>
      <c r="AH14" s="6751" t="s">
        <v>1550</v>
      </c>
      <c r="AI14" s="6752" t="s">
        <v>1551</v>
      </c>
      <c r="AJ14" s="121"/>
      <c r="AK14" s="164"/>
      <c r="AL14" s="1117"/>
      <c r="AM14" s="1117"/>
      <c r="AN14" s="1117"/>
      <c r="AO14" s="1117"/>
      <c r="AP14" s="1117"/>
    </row>
    <row r="15" spans="1:43" ht="13.2">
      <c r="A15" s="164"/>
      <c r="B15" s="210"/>
      <c r="C15" s="5351" t="s">
        <v>3937</v>
      </c>
      <c r="D15" s="1738"/>
      <c r="E15" s="1738"/>
      <c r="F15" s="1740"/>
      <c r="G15" s="1725" t="b">
        <v>1</v>
      </c>
      <c r="H15" s="1725"/>
      <c r="I15" s="1725"/>
      <c r="J15" s="1725"/>
      <c r="K15" s="1725"/>
      <c r="L15" s="1725"/>
      <c r="M15" s="1725"/>
      <c r="N15" s="1725"/>
      <c r="O15" s="1725"/>
      <c r="P15" s="1725"/>
      <c r="Q15" s="1850"/>
      <c r="R15" s="2038"/>
      <c r="S15" s="1412">
        <v>0</v>
      </c>
      <c r="T15" s="1412" t="s">
        <v>3930</v>
      </c>
      <c r="U15" s="1724"/>
      <c r="V15" s="1724"/>
      <c r="W15" s="1724"/>
      <c r="X15" s="1830">
        <f>U15+V15-W15</f>
        <v>0</v>
      </c>
      <c r="Y15" s="121"/>
      <c r="Z15" s="6753"/>
      <c r="AA15" s="6722"/>
      <c r="AB15" s="6722"/>
      <c r="AC15" s="6722"/>
      <c r="AD15" s="6722"/>
      <c r="AE15" s="6722"/>
      <c r="AF15" s="6722"/>
      <c r="AG15" s="6722"/>
      <c r="AH15" s="6723"/>
      <c r="AI15" s="6724"/>
      <c r="AJ15" s="121"/>
      <c r="AK15" s="164"/>
      <c r="AL15" s="605"/>
      <c r="AM15" s="605"/>
      <c r="AN15" s="605"/>
      <c r="AO15" s="605"/>
      <c r="AP15" s="605"/>
    </row>
    <row r="16" spans="1:43" ht="13.2">
      <c r="A16" s="164"/>
      <c r="B16" s="210"/>
      <c r="C16" s="5351" t="s">
        <v>3938</v>
      </c>
      <c r="D16" s="1738"/>
      <c r="E16" s="1738"/>
      <c r="F16" s="1740"/>
      <c r="G16" s="1725" t="b">
        <v>1</v>
      </c>
      <c r="H16" s="1725"/>
      <c r="I16" s="1725"/>
      <c r="J16" s="1725"/>
      <c r="K16" s="1725"/>
      <c r="L16" s="1725"/>
      <c r="M16" s="1725"/>
      <c r="N16" s="1725"/>
      <c r="O16" s="1725"/>
      <c r="P16" s="1725"/>
      <c r="Q16" s="1850"/>
      <c r="R16" s="2038"/>
      <c r="S16" s="1412">
        <v>0</v>
      </c>
      <c r="T16" s="1412" t="s">
        <v>3931</v>
      </c>
      <c r="U16" s="1724"/>
      <c r="V16" s="1724"/>
      <c r="W16" s="1724"/>
      <c r="X16" s="1830">
        <f t="shared" ref="X16:X41" si="0">U16+V16-W16</f>
        <v>0</v>
      </c>
      <c r="Y16" s="121"/>
      <c r="Z16" s="6753"/>
      <c r="AA16" s="6722"/>
      <c r="AB16" s="6722"/>
      <c r="AC16" s="6722"/>
      <c r="AD16" s="6722"/>
      <c r="AE16" s="6722"/>
      <c r="AF16" s="6722"/>
      <c r="AG16" s="6722"/>
      <c r="AH16" s="6723"/>
      <c r="AI16" s="6724"/>
      <c r="AJ16" s="121"/>
      <c r="AK16" s="164"/>
      <c r="AL16" s="605"/>
      <c r="AM16" s="605"/>
      <c r="AN16" s="605"/>
      <c r="AO16" s="605"/>
      <c r="AP16" s="605"/>
    </row>
    <row r="17" spans="1:42" ht="13.2">
      <c r="A17" s="164"/>
      <c r="B17" s="210"/>
      <c r="C17" s="5351" t="s">
        <v>3939</v>
      </c>
      <c r="D17" s="1738"/>
      <c r="E17" s="1738"/>
      <c r="F17" s="1740"/>
      <c r="G17" s="1725" t="b">
        <v>1</v>
      </c>
      <c r="H17" s="1725"/>
      <c r="I17" s="1725"/>
      <c r="J17" s="1725"/>
      <c r="K17" s="1725"/>
      <c r="L17" s="1725"/>
      <c r="M17" s="1725"/>
      <c r="N17" s="1725"/>
      <c r="O17" s="1725"/>
      <c r="P17" s="1725"/>
      <c r="Q17" s="1850"/>
      <c r="R17" s="2038"/>
      <c r="S17" s="1412">
        <v>0</v>
      </c>
      <c r="T17" s="1412" t="s">
        <v>3931</v>
      </c>
      <c r="U17" s="1724"/>
      <c r="V17" s="1724"/>
      <c r="W17" s="1724"/>
      <c r="X17" s="1830">
        <f t="shared" si="0"/>
        <v>0</v>
      </c>
      <c r="Y17" s="121"/>
      <c r="Z17" s="6753"/>
      <c r="AA17" s="6722"/>
      <c r="AB17" s="6722"/>
      <c r="AC17" s="6722"/>
      <c r="AD17" s="6722"/>
      <c r="AE17" s="6722"/>
      <c r="AF17" s="6722"/>
      <c r="AG17" s="6722"/>
      <c r="AH17" s="6723"/>
      <c r="AI17" s="6724"/>
      <c r="AJ17" s="121"/>
      <c r="AK17" s="164"/>
      <c r="AL17" s="605"/>
      <c r="AM17" s="605"/>
      <c r="AN17" s="605"/>
      <c r="AO17" s="605"/>
      <c r="AP17" s="605"/>
    </row>
    <row r="18" spans="1:42" ht="12.75" hidden="1" customHeight="1">
      <c r="A18" s="164"/>
      <c r="B18" s="210"/>
      <c r="C18" s="5351" t="s">
        <v>3940</v>
      </c>
      <c r="D18" s="1738"/>
      <c r="E18" s="1738"/>
      <c r="F18" s="1740"/>
      <c r="G18" s="1725" t="b">
        <v>1</v>
      </c>
      <c r="H18" s="1725"/>
      <c r="I18" s="1725"/>
      <c r="J18" s="1725"/>
      <c r="K18" s="1725"/>
      <c r="L18" s="1725"/>
      <c r="M18" s="1725"/>
      <c r="N18" s="1725"/>
      <c r="O18" s="1725"/>
      <c r="P18" s="1725"/>
      <c r="Q18" s="1850"/>
      <c r="R18" s="2038"/>
      <c r="S18" s="1412">
        <v>0</v>
      </c>
      <c r="T18" s="1412"/>
      <c r="U18" s="1724">
        <v>0</v>
      </c>
      <c r="V18" s="1724">
        <v>0</v>
      </c>
      <c r="W18" s="1724">
        <v>0</v>
      </c>
      <c r="X18" s="1830">
        <f t="shared" si="0"/>
        <v>0</v>
      </c>
      <c r="Y18" s="121"/>
      <c r="Z18" s="6753"/>
      <c r="AA18" s="6722"/>
      <c r="AB18" s="6722"/>
      <c r="AC18" s="6722"/>
      <c r="AD18" s="6722"/>
      <c r="AE18" s="6722"/>
      <c r="AF18" s="6722"/>
      <c r="AG18" s="6722"/>
      <c r="AH18" s="6723"/>
      <c r="AI18" s="6724"/>
      <c r="AJ18" s="121"/>
      <c r="AK18" s="164"/>
      <c r="AL18" s="605"/>
      <c r="AM18" s="605"/>
      <c r="AN18" s="605"/>
      <c r="AO18" s="605"/>
      <c r="AP18" s="605"/>
    </row>
    <row r="19" spans="1:42" ht="13.2" hidden="1">
      <c r="A19" s="164"/>
      <c r="B19" s="210"/>
      <c r="C19" s="5351" t="s">
        <v>3941</v>
      </c>
      <c r="D19" s="1738"/>
      <c r="E19" s="1738"/>
      <c r="F19" s="1740"/>
      <c r="G19" s="1725" t="b">
        <v>1</v>
      </c>
      <c r="H19" s="1725"/>
      <c r="I19" s="1725"/>
      <c r="J19" s="1725"/>
      <c r="K19" s="1725"/>
      <c r="L19" s="1725"/>
      <c r="M19" s="1725"/>
      <c r="N19" s="1725"/>
      <c r="O19" s="1725"/>
      <c r="P19" s="1725"/>
      <c r="Q19" s="1850"/>
      <c r="R19" s="2038"/>
      <c r="S19" s="1412">
        <v>0</v>
      </c>
      <c r="T19" s="1412"/>
      <c r="U19" s="1724">
        <v>0</v>
      </c>
      <c r="V19" s="1724">
        <v>0</v>
      </c>
      <c r="W19" s="1724">
        <v>0</v>
      </c>
      <c r="X19" s="1830">
        <f t="shared" si="0"/>
        <v>0</v>
      </c>
      <c r="Y19" s="121"/>
      <c r="Z19" s="6753"/>
      <c r="AA19" s="6722"/>
      <c r="AB19" s="6722"/>
      <c r="AC19" s="6722"/>
      <c r="AD19" s="6722"/>
      <c r="AE19" s="6722"/>
      <c r="AF19" s="6722"/>
      <c r="AG19" s="6722"/>
      <c r="AH19" s="6723"/>
      <c r="AI19" s="6724"/>
      <c r="AJ19" s="121"/>
      <c r="AK19" s="164"/>
      <c r="AL19" s="605"/>
      <c r="AM19" s="605"/>
      <c r="AN19" s="605"/>
      <c r="AO19" s="605"/>
      <c r="AP19" s="605"/>
    </row>
    <row r="20" spans="1:42" ht="13.2" hidden="1">
      <c r="A20" s="164"/>
      <c r="B20" s="210"/>
      <c r="C20" s="5351" t="s">
        <v>3942</v>
      </c>
      <c r="D20" s="1738"/>
      <c r="E20" s="1738"/>
      <c r="F20" s="1740"/>
      <c r="G20" s="1725" t="b">
        <v>1</v>
      </c>
      <c r="H20" s="1725"/>
      <c r="I20" s="1725"/>
      <c r="J20" s="1725"/>
      <c r="K20" s="1725"/>
      <c r="L20" s="1725"/>
      <c r="M20" s="1725"/>
      <c r="N20" s="1725"/>
      <c r="O20" s="1725"/>
      <c r="P20" s="1725"/>
      <c r="Q20" s="1850"/>
      <c r="R20" s="2038"/>
      <c r="S20" s="1412">
        <v>0</v>
      </c>
      <c r="T20" s="1412"/>
      <c r="U20" s="1724">
        <v>0</v>
      </c>
      <c r="V20" s="1724">
        <v>0</v>
      </c>
      <c r="W20" s="1724">
        <v>0</v>
      </c>
      <c r="X20" s="1830">
        <f t="shared" si="0"/>
        <v>0</v>
      </c>
      <c r="Y20" s="121"/>
      <c r="Z20" s="1928"/>
      <c r="AA20" s="121"/>
      <c r="AB20" s="121"/>
      <c r="AC20" s="121"/>
      <c r="AD20" s="121"/>
      <c r="AE20" s="121"/>
      <c r="AF20" s="121"/>
      <c r="AG20" s="121"/>
      <c r="AH20" s="121"/>
      <c r="AI20" s="121"/>
      <c r="AJ20" s="121"/>
      <c r="AK20" s="164"/>
      <c r="AL20" s="605"/>
      <c r="AM20" s="605"/>
      <c r="AN20" s="605"/>
      <c r="AO20" s="605"/>
      <c r="AP20" s="605"/>
    </row>
    <row r="21" spans="1:42" ht="13.2" hidden="1">
      <c r="A21" s="164"/>
      <c r="B21" s="210"/>
      <c r="C21" s="5351" t="s">
        <v>3943</v>
      </c>
      <c r="D21" s="1738"/>
      <c r="E21" s="1738"/>
      <c r="F21" s="1740"/>
      <c r="G21" s="1725" t="b">
        <v>1</v>
      </c>
      <c r="H21" s="1725"/>
      <c r="I21" s="1725"/>
      <c r="J21" s="1725"/>
      <c r="K21" s="1725"/>
      <c r="L21" s="1725"/>
      <c r="M21" s="1725"/>
      <c r="N21" s="1725"/>
      <c r="O21" s="1725"/>
      <c r="P21" s="1725"/>
      <c r="Q21" s="1850"/>
      <c r="R21" s="2038"/>
      <c r="S21" s="1412">
        <v>0</v>
      </c>
      <c r="T21" s="1412"/>
      <c r="U21" s="1724">
        <v>0</v>
      </c>
      <c r="V21" s="1724">
        <v>0</v>
      </c>
      <c r="W21" s="1724">
        <v>0</v>
      </c>
      <c r="X21" s="1830">
        <f t="shared" si="0"/>
        <v>0</v>
      </c>
      <c r="Y21" s="121"/>
      <c r="Z21" s="1928"/>
      <c r="AA21" s="121"/>
      <c r="AB21" s="121"/>
      <c r="AC21" s="121"/>
      <c r="AD21" s="121"/>
      <c r="AE21" s="121"/>
      <c r="AF21" s="121"/>
      <c r="AG21" s="121"/>
      <c r="AH21" s="121"/>
      <c r="AI21" s="121"/>
      <c r="AJ21" s="121"/>
      <c r="AK21" s="164"/>
      <c r="AL21" s="605"/>
      <c r="AM21" s="605"/>
      <c r="AN21" s="605"/>
      <c r="AO21" s="605"/>
      <c r="AP21" s="605"/>
    </row>
    <row r="22" spans="1:42" ht="13.2" hidden="1">
      <c r="A22" s="164"/>
      <c r="B22" s="210"/>
      <c r="C22" s="5351" t="s">
        <v>3944</v>
      </c>
      <c r="D22" s="1738"/>
      <c r="E22" s="1738"/>
      <c r="F22" s="1740"/>
      <c r="G22" s="1725" t="b">
        <v>1</v>
      </c>
      <c r="H22" s="1725"/>
      <c r="I22" s="1725"/>
      <c r="J22" s="1725"/>
      <c r="K22" s="1725"/>
      <c r="L22" s="1725"/>
      <c r="M22" s="1725"/>
      <c r="N22" s="1725"/>
      <c r="O22" s="1725"/>
      <c r="P22" s="1725"/>
      <c r="Q22" s="1850"/>
      <c r="R22" s="2038"/>
      <c r="S22" s="1412">
        <v>0</v>
      </c>
      <c r="T22" s="1412"/>
      <c r="U22" s="1724">
        <v>0</v>
      </c>
      <c r="V22" s="1724">
        <v>0</v>
      </c>
      <c r="W22" s="1724">
        <v>0</v>
      </c>
      <c r="X22" s="1830">
        <f t="shared" si="0"/>
        <v>0</v>
      </c>
      <c r="Y22" s="121"/>
      <c r="Z22" s="1928"/>
      <c r="AA22" s="121"/>
      <c r="AB22" s="121"/>
      <c r="AC22" s="121"/>
      <c r="AD22" s="121"/>
      <c r="AE22" s="121"/>
      <c r="AF22" s="121"/>
      <c r="AG22" s="121"/>
      <c r="AH22" s="121"/>
      <c r="AI22" s="121"/>
      <c r="AJ22" s="121"/>
      <c r="AK22" s="164"/>
      <c r="AL22" s="605"/>
      <c r="AM22" s="605"/>
      <c r="AN22" s="605"/>
      <c r="AO22" s="605"/>
      <c r="AP22" s="605"/>
    </row>
    <row r="23" spans="1:42" ht="13.2" hidden="1">
      <c r="A23" s="164"/>
      <c r="B23" s="210"/>
      <c r="C23" s="5351" t="s">
        <v>3945</v>
      </c>
      <c r="D23" s="1738"/>
      <c r="E23" s="1738"/>
      <c r="F23" s="1740"/>
      <c r="G23" s="1725" t="b">
        <v>1</v>
      </c>
      <c r="H23" s="1725"/>
      <c r="I23" s="1725"/>
      <c r="J23" s="1725"/>
      <c r="K23" s="1725"/>
      <c r="L23" s="1725"/>
      <c r="M23" s="1725"/>
      <c r="N23" s="1725"/>
      <c r="O23" s="1725"/>
      <c r="P23" s="1725"/>
      <c r="Q23" s="1850"/>
      <c r="R23" s="2038"/>
      <c r="S23" s="1412">
        <v>0</v>
      </c>
      <c r="T23" s="1412"/>
      <c r="U23" s="1724">
        <v>0</v>
      </c>
      <c r="V23" s="1724">
        <v>0</v>
      </c>
      <c r="W23" s="1724">
        <v>0</v>
      </c>
      <c r="X23" s="1830">
        <f t="shared" si="0"/>
        <v>0</v>
      </c>
      <c r="Y23" s="121"/>
      <c r="Z23" s="1928"/>
      <c r="AA23" s="121"/>
      <c r="AB23" s="121"/>
      <c r="AC23" s="121"/>
      <c r="AD23" s="121"/>
      <c r="AE23" s="121"/>
      <c r="AF23" s="121"/>
      <c r="AG23" s="121"/>
      <c r="AH23" s="121"/>
      <c r="AI23" s="121"/>
      <c r="AJ23" s="121"/>
      <c r="AK23" s="164"/>
      <c r="AL23" s="605"/>
      <c r="AM23" s="605"/>
      <c r="AN23" s="605"/>
      <c r="AO23" s="605"/>
      <c r="AP23" s="605"/>
    </row>
    <row r="24" spans="1:42" ht="13.2" hidden="1">
      <c r="A24" s="164"/>
      <c r="B24" s="210"/>
      <c r="C24" s="5351" t="s">
        <v>3946</v>
      </c>
      <c r="D24" s="1738"/>
      <c r="E24" s="1738"/>
      <c r="F24" s="1740"/>
      <c r="G24" s="1725" t="b">
        <v>1</v>
      </c>
      <c r="H24" s="1725"/>
      <c r="I24" s="1725"/>
      <c r="J24" s="1725"/>
      <c r="K24" s="1725"/>
      <c r="L24" s="1725"/>
      <c r="M24" s="1725"/>
      <c r="N24" s="1725"/>
      <c r="O24" s="1725"/>
      <c r="P24" s="1725"/>
      <c r="Q24" s="1850"/>
      <c r="R24" s="2038"/>
      <c r="S24" s="1412">
        <v>0</v>
      </c>
      <c r="T24" s="1412"/>
      <c r="U24" s="1724">
        <v>0</v>
      </c>
      <c r="V24" s="1724">
        <v>0</v>
      </c>
      <c r="W24" s="1724">
        <v>0</v>
      </c>
      <c r="X24" s="1830">
        <f t="shared" si="0"/>
        <v>0</v>
      </c>
      <c r="Y24" s="121"/>
      <c r="Z24" s="1928"/>
      <c r="AA24" s="121"/>
      <c r="AB24" s="121"/>
      <c r="AC24" s="121"/>
      <c r="AD24" s="121"/>
      <c r="AE24" s="121"/>
      <c r="AF24" s="121"/>
      <c r="AG24" s="121"/>
      <c r="AH24" s="121"/>
      <c r="AI24" s="121"/>
      <c r="AJ24" s="121"/>
      <c r="AK24" s="164"/>
      <c r="AL24" s="605"/>
      <c r="AM24" s="605"/>
      <c r="AN24" s="605"/>
      <c r="AO24" s="605"/>
      <c r="AP24" s="605"/>
    </row>
    <row r="25" spans="1:42" ht="13.2" hidden="1">
      <c r="A25" s="164"/>
      <c r="B25" s="210"/>
      <c r="C25" s="5351" t="s">
        <v>3947</v>
      </c>
      <c r="D25" s="1738"/>
      <c r="E25" s="1738"/>
      <c r="F25" s="1740"/>
      <c r="G25" s="1725" t="b">
        <v>1</v>
      </c>
      <c r="H25" s="1725"/>
      <c r="I25" s="1725"/>
      <c r="J25" s="1725"/>
      <c r="K25" s="1725"/>
      <c r="L25" s="1725"/>
      <c r="M25" s="1725"/>
      <c r="N25" s="1725"/>
      <c r="O25" s="1725"/>
      <c r="P25" s="1725"/>
      <c r="Q25" s="1850"/>
      <c r="R25" s="2038"/>
      <c r="S25" s="1412">
        <v>0</v>
      </c>
      <c r="T25" s="1412"/>
      <c r="U25" s="1724">
        <v>0</v>
      </c>
      <c r="V25" s="1724">
        <v>0</v>
      </c>
      <c r="W25" s="1724">
        <v>0</v>
      </c>
      <c r="X25" s="1830">
        <f t="shared" si="0"/>
        <v>0</v>
      </c>
      <c r="Y25" s="121"/>
      <c r="Z25" s="1928"/>
      <c r="AA25" s="121"/>
      <c r="AB25" s="121"/>
      <c r="AC25" s="121"/>
      <c r="AD25" s="121"/>
      <c r="AE25" s="121"/>
      <c r="AF25" s="121"/>
      <c r="AG25" s="121"/>
      <c r="AH25" s="121"/>
      <c r="AI25" s="121"/>
      <c r="AJ25" s="121"/>
      <c r="AK25" s="164"/>
      <c r="AL25" s="605"/>
      <c r="AM25" s="605"/>
      <c r="AN25" s="605"/>
      <c r="AO25" s="605"/>
      <c r="AP25" s="605"/>
    </row>
    <row r="26" spans="1:42" ht="13.2" hidden="1">
      <c r="A26" s="164"/>
      <c r="B26" s="210"/>
      <c r="C26" s="5351" t="s">
        <v>3948</v>
      </c>
      <c r="D26" s="1738"/>
      <c r="E26" s="1738"/>
      <c r="F26" s="1740"/>
      <c r="G26" s="1725" t="b">
        <v>1</v>
      </c>
      <c r="H26" s="1725"/>
      <c r="I26" s="1725"/>
      <c r="J26" s="1725"/>
      <c r="K26" s="1725"/>
      <c r="L26" s="1725"/>
      <c r="M26" s="1725"/>
      <c r="N26" s="1725"/>
      <c r="O26" s="1725"/>
      <c r="P26" s="1725"/>
      <c r="Q26" s="1850"/>
      <c r="R26" s="2038"/>
      <c r="S26" s="1412">
        <v>0</v>
      </c>
      <c r="T26" s="1412"/>
      <c r="U26" s="1724">
        <v>0</v>
      </c>
      <c r="V26" s="1724">
        <v>0</v>
      </c>
      <c r="W26" s="1724">
        <v>0</v>
      </c>
      <c r="X26" s="1830">
        <f t="shared" si="0"/>
        <v>0</v>
      </c>
      <c r="Y26" s="121"/>
      <c r="Z26" s="1928"/>
      <c r="AA26" s="121"/>
      <c r="AB26" s="121"/>
      <c r="AC26" s="121"/>
      <c r="AD26" s="121"/>
      <c r="AE26" s="121"/>
      <c r="AF26" s="121"/>
      <c r="AG26" s="121"/>
      <c r="AH26" s="121"/>
      <c r="AI26" s="121"/>
      <c r="AJ26" s="121"/>
      <c r="AK26" s="164"/>
      <c r="AL26" s="605"/>
      <c r="AM26" s="605"/>
      <c r="AN26" s="605"/>
      <c r="AO26" s="605"/>
      <c r="AP26" s="605"/>
    </row>
    <row r="27" spans="1:42" ht="13.2" hidden="1">
      <c r="A27" s="164"/>
      <c r="B27" s="210"/>
      <c r="C27" s="5351" t="s">
        <v>3949</v>
      </c>
      <c r="D27" s="1738"/>
      <c r="E27" s="1738"/>
      <c r="F27" s="1740"/>
      <c r="G27" s="1725" t="b">
        <v>1</v>
      </c>
      <c r="H27" s="1725"/>
      <c r="I27" s="1725"/>
      <c r="J27" s="1725"/>
      <c r="K27" s="1725"/>
      <c r="L27" s="1725"/>
      <c r="M27" s="1725"/>
      <c r="N27" s="1725"/>
      <c r="O27" s="1725"/>
      <c r="P27" s="1725"/>
      <c r="Q27" s="1850"/>
      <c r="R27" s="2038"/>
      <c r="S27" s="1412">
        <v>0</v>
      </c>
      <c r="T27" s="1412"/>
      <c r="U27" s="1724">
        <v>0</v>
      </c>
      <c r="V27" s="1724">
        <v>0</v>
      </c>
      <c r="W27" s="1724">
        <v>0</v>
      </c>
      <c r="X27" s="1830">
        <f t="shared" si="0"/>
        <v>0</v>
      </c>
      <c r="Y27" s="121"/>
      <c r="Z27" s="1928"/>
      <c r="AA27" s="121"/>
      <c r="AB27" s="121"/>
      <c r="AC27" s="121"/>
      <c r="AD27" s="121"/>
      <c r="AE27" s="121"/>
      <c r="AF27" s="121"/>
      <c r="AG27" s="121"/>
      <c r="AH27" s="121"/>
      <c r="AI27" s="121"/>
      <c r="AJ27" s="121"/>
      <c r="AK27" s="164"/>
      <c r="AL27" s="605"/>
      <c r="AM27" s="605"/>
      <c r="AN27" s="605"/>
      <c r="AO27" s="605"/>
      <c r="AP27" s="605"/>
    </row>
    <row r="28" spans="1:42" ht="13.2" hidden="1">
      <c r="A28" s="164"/>
      <c r="B28" s="210"/>
      <c r="C28" s="5351" t="s">
        <v>3950</v>
      </c>
      <c r="D28" s="1738"/>
      <c r="E28" s="1738"/>
      <c r="F28" s="1740"/>
      <c r="G28" s="1725" t="b">
        <v>1</v>
      </c>
      <c r="H28" s="1725"/>
      <c r="I28" s="1725"/>
      <c r="J28" s="1725"/>
      <c r="K28" s="1725"/>
      <c r="L28" s="1725"/>
      <c r="M28" s="1725"/>
      <c r="N28" s="1725"/>
      <c r="O28" s="1725"/>
      <c r="P28" s="1725"/>
      <c r="Q28" s="1850"/>
      <c r="R28" s="2038"/>
      <c r="S28" s="1412">
        <v>0</v>
      </c>
      <c r="T28" s="1412"/>
      <c r="U28" s="1724">
        <v>0</v>
      </c>
      <c r="V28" s="1724">
        <v>0</v>
      </c>
      <c r="W28" s="1724">
        <v>0</v>
      </c>
      <c r="X28" s="1830">
        <f t="shared" si="0"/>
        <v>0</v>
      </c>
      <c r="Y28" s="121"/>
      <c r="Z28" s="1928"/>
      <c r="AA28" s="121"/>
      <c r="AB28" s="121"/>
      <c r="AC28" s="121"/>
      <c r="AD28" s="121"/>
      <c r="AE28" s="121"/>
      <c r="AF28" s="121"/>
      <c r="AG28" s="121"/>
      <c r="AH28" s="121"/>
      <c r="AI28" s="121"/>
      <c r="AJ28" s="121"/>
      <c r="AK28" s="164"/>
      <c r="AL28" s="605"/>
      <c r="AM28" s="605"/>
      <c r="AN28" s="605"/>
      <c r="AO28" s="605"/>
      <c r="AP28" s="605"/>
    </row>
    <row r="29" spans="1:42" ht="13.2" hidden="1">
      <c r="A29" s="164"/>
      <c r="B29" s="210"/>
      <c r="C29" s="5351" t="s">
        <v>3951</v>
      </c>
      <c r="D29" s="1738"/>
      <c r="E29" s="1738"/>
      <c r="F29" s="1740"/>
      <c r="G29" s="1725" t="b">
        <v>1</v>
      </c>
      <c r="H29" s="1725"/>
      <c r="I29" s="1725"/>
      <c r="J29" s="1725"/>
      <c r="K29" s="1725"/>
      <c r="L29" s="1725"/>
      <c r="M29" s="1725"/>
      <c r="N29" s="1725"/>
      <c r="O29" s="1725"/>
      <c r="P29" s="1725"/>
      <c r="Q29" s="1850"/>
      <c r="R29" s="2038"/>
      <c r="S29" s="1412">
        <v>0</v>
      </c>
      <c r="T29" s="1412"/>
      <c r="U29" s="1724">
        <v>0</v>
      </c>
      <c r="V29" s="1724">
        <v>0</v>
      </c>
      <c r="W29" s="1724">
        <v>0</v>
      </c>
      <c r="X29" s="1830">
        <f t="shared" si="0"/>
        <v>0</v>
      </c>
      <c r="Y29" s="121"/>
      <c r="Z29" s="1928"/>
      <c r="AA29" s="121"/>
      <c r="AB29" s="121"/>
      <c r="AC29" s="121"/>
      <c r="AD29" s="121"/>
      <c r="AE29" s="121"/>
      <c r="AF29" s="121"/>
      <c r="AG29" s="121"/>
      <c r="AH29" s="121"/>
      <c r="AI29" s="121"/>
      <c r="AJ29" s="121"/>
      <c r="AK29" s="164"/>
      <c r="AL29" s="605"/>
      <c r="AM29" s="605"/>
      <c r="AN29" s="605"/>
      <c r="AO29" s="605"/>
      <c r="AP29" s="605"/>
    </row>
    <row r="30" spans="1:42" ht="13.2" hidden="1">
      <c r="A30" s="164"/>
      <c r="B30" s="210"/>
      <c r="C30" s="5351" t="s">
        <v>3952</v>
      </c>
      <c r="D30" s="1738"/>
      <c r="E30" s="1738"/>
      <c r="F30" s="1740"/>
      <c r="G30" s="1725" t="b">
        <v>1</v>
      </c>
      <c r="H30" s="1725"/>
      <c r="I30" s="1725"/>
      <c r="J30" s="1725"/>
      <c r="K30" s="1725"/>
      <c r="L30" s="1725"/>
      <c r="M30" s="1725"/>
      <c r="N30" s="1725"/>
      <c r="O30" s="1725"/>
      <c r="P30" s="1725"/>
      <c r="Q30" s="1850"/>
      <c r="R30" s="2038"/>
      <c r="S30" s="1412">
        <v>0</v>
      </c>
      <c r="T30" s="1412"/>
      <c r="U30" s="1724">
        <v>0</v>
      </c>
      <c r="V30" s="1724">
        <v>0</v>
      </c>
      <c r="W30" s="1724">
        <v>0</v>
      </c>
      <c r="X30" s="1830">
        <f t="shared" si="0"/>
        <v>0</v>
      </c>
      <c r="Y30" s="121"/>
      <c r="Z30" s="1928"/>
      <c r="AA30" s="121"/>
      <c r="AB30" s="121"/>
      <c r="AC30" s="121"/>
      <c r="AD30" s="121"/>
      <c r="AE30" s="121"/>
      <c r="AF30" s="121"/>
      <c r="AG30" s="121"/>
      <c r="AH30" s="121"/>
      <c r="AI30" s="121"/>
      <c r="AJ30" s="121"/>
      <c r="AK30" s="164"/>
      <c r="AL30" s="605"/>
      <c r="AM30" s="605"/>
      <c r="AN30" s="605"/>
      <c r="AO30" s="605"/>
      <c r="AP30" s="605"/>
    </row>
    <row r="31" spans="1:42" ht="13.2" hidden="1">
      <c r="A31" s="164"/>
      <c r="B31" s="210"/>
      <c r="C31" s="5351" t="s">
        <v>3953</v>
      </c>
      <c r="D31" s="1738"/>
      <c r="E31" s="1738"/>
      <c r="F31" s="1740"/>
      <c r="G31" s="1725" t="b">
        <v>1</v>
      </c>
      <c r="H31" s="1725"/>
      <c r="I31" s="1725"/>
      <c r="J31" s="1725"/>
      <c r="K31" s="1725"/>
      <c r="L31" s="1725"/>
      <c r="M31" s="1725"/>
      <c r="N31" s="1725"/>
      <c r="O31" s="1725"/>
      <c r="P31" s="1725"/>
      <c r="Q31" s="1850"/>
      <c r="R31" s="2038"/>
      <c r="S31" s="1412">
        <v>0</v>
      </c>
      <c r="T31" s="1412"/>
      <c r="U31" s="1724">
        <v>0</v>
      </c>
      <c r="V31" s="1724">
        <v>0</v>
      </c>
      <c r="W31" s="1724">
        <v>0</v>
      </c>
      <c r="X31" s="1830">
        <f t="shared" si="0"/>
        <v>0</v>
      </c>
      <c r="Y31" s="121"/>
      <c r="Z31" s="1928"/>
      <c r="AA31" s="121"/>
      <c r="AB31" s="121"/>
      <c r="AC31" s="121"/>
      <c r="AD31" s="121"/>
      <c r="AE31" s="121"/>
      <c r="AF31" s="121"/>
      <c r="AG31" s="121"/>
      <c r="AH31" s="121"/>
      <c r="AI31" s="121"/>
      <c r="AJ31" s="121"/>
      <c r="AK31" s="164"/>
      <c r="AL31" s="605"/>
      <c r="AM31" s="605"/>
      <c r="AN31" s="605"/>
      <c r="AO31" s="605"/>
      <c r="AP31" s="605"/>
    </row>
    <row r="32" spans="1:42" ht="13.2" hidden="1">
      <c r="A32" s="164"/>
      <c r="B32" s="210"/>
      <c r="C32" s="5351" t="s">
        <v>3954</v>
      </c>
      <c r="D32" s="1738"/>
      <c r="E32" s="1738"/>
      <c r="F32" s="1740"/>
      <c r="G32" s="1725" t="b">
        <v>1</v>
      </c>
      <c r="H32" s="1725"/>
      <c r="I32" s="1725"/>
      <c r="J32" s="1725"/>
      <c r="K32" s="1725"/>
      <c r="L32" s="1725"/>
      <c r="M32" s="1725"/>
      <c r="N32" s="1725"/>
      <c r="O32" s="1725"/>
      <c r="P32" s="1725"/>
      <c r="Q32" s="1850"/>
      <c r="R32" s="2038"/>
      <c r="S32" s="1412">
        <v>0</v>
      </c>
      <c r="T32" s="1412"/>
      <c r="U32" s="1724">
        <v>0</v>
      </c>
      <c r="V32" s="1724">
        <v>0</v>
      </c>
      <c r="W32" s="1724">
        <v>0</v>
      </c>
      <c r="X32" s="1830">
        <f t="shared" si="0"/>
        <v>0</v>
      </c>
      <c r="Y32" s="121"/>
      <c r="Z32" s="1928"/>
      <c r="AA32" s="121"/>
      <c r="AB32" s="121"/>
      <c r="AC32" s="121"/>
      <c r="AD32" s="121"/>
      <c r="AE32" s="121"/>
      <c r="AF32" s="121"/>
      <c r="AG32" s="121"/>
      <c r="AH32" s="121"/>
      <c r="AI32" s="121"/>
      <c r="AJ32" s="121"/>
      <c r="AK32" s="164"/>
      <c r="AL32" s="605"/>
      <c r="AM32" s="605"/>
      <c r="AN32" s="605"/>
      <c r="AO32" s="605"/>
      <c r="AP32" s="605"/>
    </row>
    <row r="33" spans="1:42" ht="13.2" hidden="1">
      <c r="A33" s="164"/>
      <c r="B33" s="210"/>
      <c r="C33" s="5351" t="s">
        <v>3955</v>
      </c>
      <c r="D33" s="1738"/>
      <c r="E33" s="1738"/>
      <c r="F33" s="1740"/>
      <c r="G33" s="1725" t="b">
        <v>1</v>
      </c>
      <c r="H33" s="1725"/>
      <c r="I33" s="1725"/>
      <c r="J33" s="1725"/>
      <c r="K33" s="1725"/>
      <c r="L33" s="1725"/>
      <c r="M33" s="1725"/>
      <c r="N33" s="1725"/>
      <c r="O33" s="1725"/>
      <c r="P33" s="1725"/>
      <c r="Q33" s="1850"/>
      <c r="R33" s="2038"/>
      <c r="S33" s="1412">
        <v>0</v>
      </c>
      <c r="T33" s="1412"/>
      <c r="U33" s="1724">
        <v>0</v>
      </c>
      <c r="V33" s="1724">
        <v>0</v>
      </c>
      <c r="W33" s="1724">
        <v>0</v>
      </c>
      <c r="X33" s="1830">
        <f t="shared" si="0"/>
        <v>0</v>
      </c>
      <c r="Y33" s="121"/>
      <c r="Z33" s="1928"/>
      <c r="AA33" s="121"/>
      <c r="AB33" s="121"/>
      <c r="AC33" s="121"/>
      <c r="AD33" s="121"/>
      <c r="AE33" s="121"/>
      <c r="AF33" s="121"/>
      <c r="AG33" s="121"/>
      <c r="AH33" s="121"/>
      <c r="AI33" s="121"/>
      <c r="AJ33" s="121"/>
      <c r="AK33" s="164"/>
      <c r="AL33" s="605"/>
      <c r="AM33" s="605"/>
      <c r="AN33" s="605"/>
      <c r="AO33" s="605"/>
      <c r="AP33" s="605"/>
    </row>
    <row r="34" spans="1:42" ht="13.2" hidden="1">
      <c r="A34" s="164"/>
      <c r="B34" s="210"/>
      <c r="C34" s="5351" t="s">
        <v>3956</v>
      </c>
      <c r="D34" s="1738"/>
      <c r="E34" s="1738"/>
      <c r="F34" s="1740"/>
      <c r="G34" s="1725" t="b">
        <v>1</v>
      </c>
      <c r="H34" s="1725"/>
      <c r="I34" s="1725"/>
      <c r="J34" s="1725"/>
      <c r="K34" s="1725"/>
      <c r="L34" s="1725"/>
      <c r="M34" s="1725"/>
      <c r="N34" s="1725"/>
      <c r="O34" s="1725"/>
      <c r="P34" s="1725"/>
      <c r="Q34" s="1850"/>
      <c r="R34" s="2038"/>
      <c r="S34" s="1412">
        <v>0</v>
      </c>
      <c r="T34" s="1412"/>
      <c r="U34" s="1724">
        <v>0</v>
      </c>
      <c r="V34" s="1724">
        <v>0</v>
      </c>
      <c r="W34" s="1724">
        <v>0</v>
      </c>
      <c r="X34" s="1830">
        <f t="shared" si="0"/>
        <v>0</v>
      </c>
      <c r="Y34" s="121"/>
      <c r="Z34" s="1928"/>
      <c r="AA34" s="121"/>
      <c r="AB34" s="121"/>
      <c r="AC34" s="121"/>
      <c r="AD34" s="121"/>
      <c r="AE34" s="121"/>
      <c r="AF34" s="121"/>
      <c r="AG34" s="121"/>
      <c r="AH34" s="121"/>
      <c r="AI34" s="121"/>
      <c r="AJ34" s="121"/>
      <c r="AK34" s="164"/>
      <c r="AL34" s="605"/>
      <c r="AM34" s="605"/>
      <c r="AN34" s="605"/>
      <c r="AO34" s="605"/>
      <c r="AP34" s="605"/>
    </row>
    <row r="35" spans="1:42" ht="13.2" hidden="1">
      <c r="A35" s="164"/>
      <c r="B35" s="210"/>
      <c r="C35" s="5351" t="s">
        <v>3957</v>
      </c>
      <c r="D35" s="1738"/>
      <c r="E35" s="1738"/>
      <c r="F35" s="1740"/>
      <c r="G35" s="1725" t="b">
        <v>1</v>
      </c>
      <c r="H35" s="1725"/>
      <c r="I35" s="1725"/>
      <c r="J35" s="1725"/>
      <c r="K35" s="1725"/>
      <c r="L35" s="1725"/>
      <c r="M35" s="1725"/>
      <c r="N35" s="1725"/>
      <c r="O35" s="1725"/>
      <c r="P35" s="1725"/>
      <c r="Q35" s="1850"/>
      <c r="R35" s="2038"/>
      <c r="S35" s="1412">
        <v>0</v>
      </c>
      <c r="T35" s="1412"/>
      <c r="U35" s="1724">
        <v>0</v>
      </c>
      <c r="V35" s="1724">
        <v>0</v>
      </c>
      <c r="W35" s="1724">
        <v>0</v>
      </c>
      <c r="X35" s="1830">
        <f t="shared" si="0"/>
        <v>0</v>
      </c>
      <c r="Y35" s="121"/>
      <c r="Z35" s="1928"/>
      <c r="AA35" s="121"/>
      <c r="AB35" s="121"/>
      <c r="AC35" s="121"/>
      <c r="AD35" s="121"/>
      <c r="AE35" s="121"/>
      <c r="AF35" s="121"/>
      <c r="AG35" s="121"/>
      <c r="AH35" s="121"/>
      <c r="AI35" s="121"/>
      <c r="AJ35" s="121"/>
      <c r="AK35" s="164"/>
      <c r="AL35" s="605"/>
      <c r="AM35" s="605"/>
      <c r="AN35" s="605"/>
      <c r="AO35" s="605"/>
      <c r="AP35" s="605"/>
    </row>
    <row r="36" spans="1:42" ht="13.2" hidden="1">
      <c r="A36" s="164"/>
      <c r="B36" s="210"/>
      <c r="C36" s="5351" t="s">
        <v>3958</v>
      </c>
      <c r="D36" s="1738"/>
      <c r="E36" s="1738"/>
      <c r="F36" s="1740"/>
      <c r="G36" s="1725" t="b">
        <v>1</v>
      </c>
      <c r="H36" s="1725"/>
      <c r="I36" s="1725"/>
      <c r="J36" s="1725"/>
      <c r="K36" s="1725"/>
      <c r="L36" s="1725"/>
      <c r="M36" s="1725"/>
      <c r="N36" s="1725"/>
      <c r="O36" s="1725"/>
      <c r="P36" s="1725"/>
      <c r="Q36" s="1850"/>
      <c r="R36" s="2038"/>
      <c r="S36" s="1412">
        <v>0</v>
      </c>
      <c r="T36" s="1412"/>
      <c r="U36" s="1724">
        <v>0</v>
      </c>
      <c r="V36" s="1724">
        <v>0</v>
      </c>
      <c r="W36" s="1724">
        <v>0</v>
      </c>
      <c r="X36" s="1830">
        <f t="shared" si="0"/>
        <v>0</v>
      </c>
      <c r="Y36" s="121"/>
      <c r="Z36" s="1928"/>
      <c r="AA36" s="121"/>
      <c r="AB36" s="121"/>
      <c r="AC36" s="121"/>
      <c r="AD36" s="121"/>
      <c r="AE36" s="121"/>
      <c r="AF36" s="121"/>
      <c r="AG36" s="121"/>
      <c r="AH36" s="121"/>
      <c r="AI36" s="121"/>
      <c r="AJ36" s="121"/>
      <c r="AK36" s="164"/>
      <c r="AL36" s="605"/>
      <c r="AM36" s="605"/>
      <c r="AN36" s="605"/>
      <c r="AO36" s="605"/>
      <c r="AP36" s="605"/>
    </row>
    <row r="37" spans="1:42" ht="13.2" hidden="1">
      <c r="A37" s="164"/>
      <c r="B37" s="210"/>
      <c r="C37" s="5351" t="s">
        <v>3959</v>
      </c>
      <c r="D37" s="1738"/>
      <c r="E37" s="1738"/>
      <c r="F37" s="1740"/>
      <c r="G37" s="1725" t="b">
        <v>1</v>
      </c>
      <c r="H37" s="1725"/>
      <c r="I37" s="1725"/>
      <c r="J37" s="1725"/>
      <c r="K37" s="1725"/>
      <c r="L37" s="1725"/>
      <c r="M37" s="1725"/>
      <c r="N37" s="1725"/>
      <c r="O37" s="1725"/>
      <c r="P37" s="1725"/>
      <c r="Q37" s="1850"/>
      <c r="R37" s="2038"/>
      <c r="S37" s="1412">
        <v>0</v>
      </c>
      <c r="T37" s="1412"/>
      <c r="U37" s="1724">
        <v>0</v>
      </c>
      <c r="V37" s="1724">
        <v>0</v>
      </c>
      <c r="W37" s="1724">
        <v>0</v>
      </c>
      <c r="X37" s="1830">
        <f t="shared" si="0"/>
        <v>0</v>
      </c>
      <c r="Y37" s="121"/>
      <c r="Z37" s="1928"/>
      <c r="AA37" s="121"/>
      <c r="AB37" s="121"/>
      <c r="AC37" s="121"/>
      <c r="AD37" s="121"/>
      <c r="AE37" s="121"/>
      <c r="AF37" s="121"/>
      <c r="AG37" s="121"/>
      <c r="AH37" s="121"/>
      <c r="AI37" s="121"/>
      <c r="AJ37" s="121"/>
      <c r="AK37" s="164"/>
      <c r="AL37" s="605"/>
      <c r="AM37" s="605"/>
      <c r="AN37" s="605"/>
      <c r="AO37" s="605"/>
      <c r="AP37" s="605"/>
    </row>
    <row r="38" spans="1:42" ht="13.2" hidden="1">
      <c r="A38" s="164"/>
      <c r="B38" s="210"/>
      <c r="C38" s="5351" t="s">
        <v>3960</v>
      </c>
      <c r="D38" s="1738"/>
      <c r="E38" s="1738"/>
      <c r="F38" s="1740"/>
      <c r="G38" s="1725" t="b">
        <v>1</v>
      </c>
      <c r="H38" s="1725"/>
      <c r="I38" s="1725"/>
      <c r="J38" s="1725"/>
      <c r="K38" s="1725"/>
      <c r="L38" s="1725"/>
      <c r="M38" s="1725"/>
      <c r="N38" s="1725"/>
      <c r="O38" s="1725"/>
      <c r="P38" s="1725"/>
      <c r="Q38" s="1850"/>
      <c r="R38" s="2038"/>
      <c r="S38" s="1412">
        <v>0</v>
      </c>
      <c r="T38" s="1412"/>
      <c r="U38" s="1724">
        <v>0</v>
      </c>
      <c r="V38" s="1724">
        <v>0</v>
      </c>
      <c r="W38" s="1724">
        <v>0</v>
      </c>
      <c r="X38" s="1830">
        <f t="shared" si="0"/>
        <v>0</v>
      </c>
      <c r="Y38" s="121"/>
      <c r="Z38" s="1928"/>
      <c r="AA38" s="121"/>
      <c r="AB38" s="121"/>
      <c r="AC38" s="121"/>
      <c r="AD38" s="121"/>
      <c r="AE38" s="121"/>
      <c r="AF38" s="121"/>
      <c r="AG38" s="121"/>
      <c r="AH38" s="121"/>
      <c r="AI38" s="121"/>
      <c r="AJ38" s="121"/>
      <c r="AK38" s="164"/>
      <c r="AL38" s="605"/>
      <c r="AM38" s="605"/>
      <c r="AN38" s="605"/>
      <c r="AO38" s="605"/>
      <c r="AP38" s="605"/>
    </row>
    <row r="39" spans="1:42" ht="13.2" hidden="1">
      <c r="A39" s="164"/>
      <c r="B39" s="210"/>
      <c r="C39" s="5351" t="s">
        <v>3961</v>
      </c>
      <c r="D39" s="1738"/>
      <c r="E39" s="1738"/>
      <c r="F39" s="1740"/>
      <c r="G39" s="1725" t="b">
        <v>1</v>
      </c>
      <c r="H39" s="1725"/>
      <c r="I39" s="1725"/>
      <c r="J39" s="1725"/>
      <c r="K39" s="1725"/>
      <c r="L39" s="1725"/>
      <c r="M39" s="1725"/>
      <c r="N39" s="1725"/>
      <c r="O39" s="1725"/>
      <c r="P39" s="1725"/>
      <c r="Q39" s="1850"/>
      <c r="R39" s="2038"/>
      <c r="S39" s="1412">
        <v>0</v>
      </c>
      <c r="T39" s="1412"/>
      <c r="U39" s="1724">
        <v>0</v>
      </c>
      <c r="V39" s="1724">
        <v>0</v>
      </c>
      <c r="W39" s="1724">
        <v>0</v>
      </c>
      <c r="X39" s="1830">
        <f t="shared" si="0"/>
        <v>0</v>
      </c>
      <c r="Y39" s="121"/>
      <c r="Z39" s="1928"/>
      <c r="AA39" s="121"/>
      <c r="AB39" s="121"/>
      <c r="AC39" s="121"/>
      <c r="AD39" s="121"/>
      <c r="AE39" s="121"/>
      <c r="AF39" s="121"/>
      <c r="AG39" s="121"/>
      <c r="AH39" s="121"/>
      <c r="AI39" s="121"/>
      <c r="AJ39" s="121"/>
      <c r="AK39" s="164"/>
      <c r="AL39" s="605"/>
      <c r="AM39" s="605"/>
      <c r="AN39" s="605"/>
      <c r="AO39" s="605"/>
      <c r="AP39" s="605"/>
    </row>
    <row r="40" spans="1:42" ht="13.2" hidden="1">
      <c r="A40" s="164"/>
      <c r="B40" s="210"/>
      <c r="C40" s="5351" t="s">
        <v>3962</v>
      </c>
      <c r="D40" s="1738"/>
      <c r="E40" s="1738"/>
      <c r="F40" s="1740"/>
      <c r="G40" s="1725" t="b">
        <v>1</v>
      </c>
      <c r="H40" s="1725"/>
      <c r="I40" s="1725"/>
      <c r="J40" s="1725"/>
      <c r="K40" s="1725"/>
      <c r="L40" s="1725"/>
      <c r="M40" s="1725"/>
      <c r="N40" s="1725"/>
      <c r="O40" s="1725"/>
      <c r="P40" s="1725"/>
      <c r="Q40" s="1850"/>
      <c r="R40" s="2038"/>
      <c r="S40" s="1412">
        <v>0</v>
      </c>
      <c r="T40" s="1412"/>
      <c r="U40" s="1724">
        <v>0</v>
      </c>
      <c r="V40" s="1724">
        <v>0</v>
      </c>
      <c r="W40" s="1724">
        <v>0</v>
      </c>
      <c r="X40" s="1830">
        <f t="shared" si="0"/>
        <v>0</v>
      </c>
      <c r="Y40" s="121"/>
      <c r="Z40" s="1928"/>
      <c r="AA40" s="121"/>
      <c r="AB40" s="121"/>
      <c r="AC40" s="121"/>
      <c r="AD40" s="121"/>
      <c r="AE40" s="121"/>
      <c r="AF40" s="121"/>
      <c r="AG40" s="121"/>
      <c r="AH40" s="121"/>
      <c r="AI40" s="121"/>
      <c r="AJ40" s="121"/>
      <c r="AK40" s="164"/>
      <c r="AL40" s="605"/>
      <c r="AM40" s="605"/>
      <c r="AN40" s="605"/>
      <c r="AO40" s="605"/>
      <c r="AP40" s="605"/>
    </row>
    <row r="41" spans="1:42" ht="13.2" hidden="1">
      <c r="A41" s="164"/>
      <c r="B41" s="210"/>
      <c r="C41" s="5351" t="s">
        <v>3963</v>
      </c>
      <c r="D41" s="1738"/>
      <c r="E41" s="1738"/>
      <c r="F41" s="1740"/>
      <c r="G41" s="1725" t="b">
        <v>1</v>
      </c>
      <c r="H41" s="1725"/>
      <c r="I41" s="1725"/>
      <c r="J41" s="1725"/>
      <c r="K41" s="1725"/>
      <c r="L41" s="1725"/>
      <c r="M41" s="1725"/>
      <c r="N41" s="1725"/>
      <c r="O41" s="1725"/>
      <c r="P41" s="1725"/>
      <c r="Q41" s="1850"/>
      <c r="R41" s="2038"/>
      <c r="S41" s="1412">
        <v>0</v>
      </c>
      <c r="T41" s="1412"/>
      <c r="U41" s="1724">
        <v>0</v>
      </c>
      <c r="V41" s="1724">
        <v>0</v>
      </c>
      <c r="W41" s="1724">
        <v>0</v>
      </c>
      <c r="X41" s="1830">
        <f t="shared" si="0"/>
        <v>0</v>
      </c>
      <c r="Y41" s="121"/>
      <c r="Z41" s="1928"/>
      <c r="AA41" s="121"/>
      <c r="AB41" s="121"/>
      <c r="AC41" s="121"/>
      <c r="AD41" s="121"/>
      <c r="AE41" s="121"/>
      <c r="AF41" s="121"/>
      <c r="AG41" s="121"/>
      <c r="AH41" s="121"/>
      <c r="AI41" s="121"/>
      <c r="AJ41" s="121"/>
      <c r="AK41" s="164"/>
      <c r="AL41" s="605"/>
      <c r="AM41" s="605"/>
      <c r="AN41" s="605"/>
      <c r="AO41" s="605"/>
      <c r="AP41" s="605"/>
    </row>
    <row r="42" spans="1:42" ht="13.2">
      <c r="A42" s="164"/>
      <c r="B42" s="210"/>
      <c r="C42" s="6725" t="s">
        <v>3366</v>
      </c>
      <c r="D42" s="6726"/>
      <c r="E42" s="6726"/>
      <c r="F42" s="6727"/>
      <c r="G42" s="6728"/>
      <c r="H42" s="6728"/>
      <c r="I42" s="6728"/>
      <c r="J42" s="6728"/>
      <c r="K42" s="6728"/>
      <c r="L42" s="6728"/>
      <c r="M42" s="6728"/>
      <c r="N42" s="6728"/>
      <c r="O42" s="6728"/>
      <c r="P42" s="6728"/>
      <c r="Q42" s="6754"/>
      <c r="R42" s="6728"/>
      <c r="S42" s="6755">
        <f>SUMIF($G$15:$G$41,"TRUE",S15:S41)</f>
        <v>0</v>
      </c>
      <c r="T42" s="6755"/>
      <c r="U42" s="6756">
        <f>SUMIF($G$15:$G$41,"TRUE",U15:U41)</f>
        <v>0</v>
      </c>
      <c r="V42" s="6756">
        <f>SUMIF($G$15:$G$41,"TRUE",V15:V41)</f>
        <v>0</v>
      </c>
      <c r="W42" s="6756">
        <f>SUMIF($G$15:$G$41,"TRUE",W15:W41)</f>
        <v>0</v>
      </c>
      <c r="X42" s="6757">
        <f>SUMIF($G$15:$G$41,"TRUE",X15:X41)</f>
        <v>0</v>
      </c>
      <c r="Y42" s="121"/>
      <c r="Z42" s="6758"/>
      <c r="AA42" s="6756"/>
      <c r="AB42" s="6756"/>
      <c r="AC42" s="6756"/>
      <c r="AD42" s="6756"/>
      <c r="AE42" s="6756"/>
      <c r="AF42" s="6756"/>
      <c r="AG42" s="6756"/>
      <c r="AH42" s="6756"/>
      <c r="AI42" s="6759"/>
      <c r="AJ42" s="121"/>
      <c r="AK42" s="164"/>
      <c r="AL42" s="982"/>
      <c r="AM42" s="982"/>
      <c r="AN42" s="982"/>
      <c r="AO42" s="982"/>
      <c r="AP42" s="982"/>
    </row>
    <row r="43" spans="1:42" s="101" customFormat="1" ht="13.8" thickBot="1">
      <c r="A43" s="178"/>
      <c r="B43" s="216"/>
      <c r="C43" s="6760" t="s">
        <v>3367</v>
      </c>
      <c r="D43" s="6761"/>
      <c r="E43" s="6761"/>
      <c r="F43" s="6762"/>
      <c r="G43" s="6763"/>
      <c r="H43" s="6763"/>
      <c r="I43" s="6763"/>
      <c r="J43" s="6763"/>
      <c r="K43" s="6763"/>
      <c r="L43" s="6763"/>
      <c r="M43" s="6763"/>
      <c r="N43" s="6763"/>
      <c r="O43" s="6763"/>
      <c r="P43" s="6763"/>
      <c r="Q43" s="6764"/>
      <c r="R43" s="6765"/>
      <c r="S43" s="6766">
        <f>SUM(S15:S41)</f>
        <v>0</v>
      </c>
      <c r="T43" s="6766"/>
      <c r="U43" s="6767">
        <f>SUM(U15:U41)</f>
        <v>0</v>
      </c>
      <c r="V43" s="6767">
        <f>SUM(V15:V41)</f>
        <v>0</v>
      </c>
      <c r="W43" s="6767">
        <f>SUM(W15:W41)</f>
        <v>0</v>
      </c>
      <c r="X43" s="6768">
        <f>SUM(X15:X41)</f>
        <v>0</v>
      </c>
      <c r="Y43" s="160"/>
      <c r="Z43" s="6769"/>
      <c r="AA43" s="6767"/>
      <c r="AB43" s="6767"/>
      <c r="AC43" s="6767"/>
      <c r="AD43" s="6767"/>
      <c r="AE43" s="6767"/>
      <c r="AF43" s="6767"/>
      <c r="AG43" s="6767"/>
      <c r="AH43" s="6767"/>
      <c r="AI43" s="6770"/>
      <c r="AJ43" s="160"/>
      <c r="AK43" s="164"/>
      <c r="AL43" s="982"/>
      <c r="AM43" s="982"/>
      <c r="AN43" s="982"/>
      <c r="AO43" s="982"/>
      <c r="AP43" s="982"/>
    </row>
    <row r="44" spans="1:42" ht="13.2">
      <c r="A44" s="164"/>
      <c r="B44" s="210"/>
      <c r="C44" s="214"/>
      <c r="D44" s="214"/>
      <c r="E44" s="214"/>
      <c r="F44" s="223"/>
      <c r="G44" s="223"/>
      <c r="H44" s="223"/>
      <c r="I44" s="223"/>
      <c r="J44" s="223"/>
      <c r="K44" s="223"/>
      <c r="L44" s="223"/>
      <c r="M44" s="223"/>
      <c r="N44" s="223"/>
      <c r="O44" s="223"/>
      <c r="P44" s="223"/>
      <c r="Q44" s="223"/>
      <c r="R44" s="223"/>
      <c r="S44" s="224"/>
      <c r="T44" s="224"/>
      <c r="U44" s="224"/>
      <c r="V44" s="224"/>
      <c r="W44" s="224"/>
      <c r="X44" s="160"/>
      <c r="Y44" s="160"/>
      <c r="Z44" s="160"/>
      <c r="AA44" s="160"/>
      <c r="AB44" s="160"/>
      <c r="AC44" s="160"/>
      <c r="AD44" s="160"/>
      <c r="AE44" s="160"/>
      <c r="AF44" s="160"/>
      <c r="AG44" s="160"/>
      <c r="AH44" s="160"/>
      <c r="AI44" s="160"/>
      <c r="AJ44" s="160"/>
      <c r="AK44" s="197"/>
      <c r="AL44" s="708"/>
      <c r="AM44" s="708"/>
      <c r="AN44" s="708"/>
      <c r="AO44" s="708"/>
    </row>
    <row r="45" spans="1:42" ht="13.2">
      <c r="A45" s="164"/>
      <c r="B45" s="210"/>
      <c r="C45" s="126" t="s">
        <v>445</v>
      </c>
      <c r="D45" s="225" t="s">
        <v>3964</v>
      </c>
      <c r="E45" s="121"/>
      <c r="F45" s="41"/>
      <c r="G45" s="121"/>
      <c r="H45" s="121"/>
      <c r="I45" s="121"/>
      <c r="J45" s="121"/>
      <c r="K45" s="121"/>
      <c r="L45" s="121"/>
      <c r="M45" s="121"/>
      <c r="N45" s="121"/>
      <c r="O45" s="121"/>
      <c r="P45" s="121"/>
      <c r="Q45" s="121"/>
      <c r="R45" s="121"/>
      <c r="S45" s="41"/>
      <c r="T45" s="41"/>
      <c r="U45" s="224"/>
      <c r="V45" s="224"/>
      <c r="W45" s="224"/>
      <c r="X45" s="160"/>
      <c r="Y45" s="160"/>
      <c r="Z45" s="160"/>
      <c r="AA45" s="160"/>
      <c r="AB45" s="160"/>
      <c r="AC45" s="160"/>
      <c r="AD45" s="160"/>
      <c r="AE45" s="160"/>
      <c r="AF45" s="160"/>
      <c r="AG45" s="160"/>
      <c r="AH45" s="160"/>
      <c r="AI45" s="160"/>
      <c r="AJ45" s="160"/>
      <c r="AK45" s="197"/>
      <c r="AL45" s="708"/>
      <c r="AM45" s="708"/>
      <c r="AN45" s="708"/>
      <c r="AO45" s="708"/>
    </row>
    <row r="46" spans="1:42" ht="13.2">
      <c r="A46" s="164"/>
      <c r="B46" s="210"/>
      <c r="C46" s="94"/>
      <c r="D46" s="64" t="s">
        <v>3368</v>
      </c>
      <c r="E46" s="121"/>
      <c r="F46" s="41"/>
      <c r="G46" s="121"/>
      <c r="H46" s="121"/>
      <c r="I46" s="121"/>
      <c r="J46" s="121"/>
      <c r="K46" s="121"/>
      <c r="L46" s="121"/>
      <c r="M46" s="121"/>
      <c r="N46" s="121"/>
      <c r="O46" s="121"/>
      <c r="P46" s="121"/>
      <c r="Q46" s="121"/>
      <c r="R46" s="121"/>
      <c r="S46" s="41"/>
      <c r="T46" s="685" t="s">
        <v>1</v>
      </c>
      <c r="U46" s="224"/>
      <c r="V46" s="224"/>
      <c r="X46" s="160"/>
      <c r="Y46" s="160"/>
      <c r="Z46" s="160"/>
      <c r="AA46" s="160"/>
      <c r="AB46" s="160"/>
      <c r="AC46" s="160"/>
      <c r="AD46" s="160"/>
      <c r="AE46" s="160"/>
      <c r="AF46" s="160"/>
      <c r="AG46" s="160"/>
      <c r="AH46" s="160"/>
      <c r="AI46" s="160"/>
      <c r="AJ46" s="160"/>
      <c r="AK46" s="197"/>
      <c r="AL46" s="708"/>
      <c r="AM46" s="708"/>
      <c r="AN46" s="708"/>
      <c r="AO46" s="708"/>
    </row>
    <row r="47" spans="1:42" ht="13.2">
      <c r="A47" s="164"/>
      <c r="B47" s="210"/>
      <c r="C47" s="41"/>
      <c r="D47" s="64" t="s">
        <v>3789</v>
      </c>
      <c r="E47" s="121"/>
      <c r="F47" s="38"/>
      <c r="G47" s="121"/>
      <c r="H47" s="121"/>
      <c r="I47" s="121"/>
      <c r="J47" s="121"/>
      <c r="K47" s="121"/>
      <c r="L47" s="121"/>
      <c r="M47" s="121"/>
      <c r="N47" s="121"/>
      <c r="O47" s="121"/>
      <c r="P47" s="121"/>
      <c r="Q47" s="121"/>
      <c r="R47" s="230"/>
      <c r="S47" s="230"/>
      <c r="T47" s="230"/>
      <c r="U47" s="230"/>
      <c r="V47" s="160"/>
      <c r="W47" s="230"/>
      <c r="X47" s="230"/>
      <c r="Y47" s="230"/>
      <c r="Z47" s="230"/>
      <c r="AA47" s="230"/>
      <c r="AB47" s="230"/>
      <c r="AC47" s="230"/>
      <c r="AD47" s="230"/>
      <c r="AE47" s="230"/>
      <c r="AF47" s="230"/>
      <c r="AG47" s="230"/>
      <c r="AH47" s="230"/>
      <c r="AI47" s="164"/>
      <c r="AJ47" s="183"/>
      <c r="AK47" s="197"/>
      <c r="AL47" s="1112"/>
      <c r="AM47" s="1112"/>
      <c r="AN47" s="1112"/>
    </row>
    <row r="48" spans="1:42" ht="13.2">
      <c r="A48" s="164"/>
      <c r="B48" s="210"/>
      <c r="C48" s="41"/>
      <c r="D48" s="38"/>
      <c r="E48" s="121"/>
      <c r="F48" s="38"/>
      <c r="G48" s="121"/>
      <c r="H48" s="121"/>
      <c r="I48" s="121"/>
      <c r="J48" s="121"/>
      <c r="K48" s="121"/>
      <c r="L48" s="121"/>
      <c r="M48" s="121"/>
      <c r="N48" s="121"/>
      <c r="O48" s="121"/>
      <c r="P48" s="121"/>
      <c r="Q48" s="121"/>
      <c r="R48" s="121"/>
      <c r="S48" s="230"/>
      <c r="T48" s="230"/>
      <c r="U48" s="230"/>
      <c r="V48" s="230"/>
      <c r="W48" s="230"/>
      <c r="X48" s="160"/>
      <c r="Y48" s="160"/>
      <c r="Z48" s="160"/>
      <c r="AA48" s="160"/>
      <c r="AB48" s="160"/>
      <c r="AC48" s="160"/>
      <c r="AD48" s="160"/>
      <c r="AE48" s="160"/>
      <c r="AF48" s="160"/>
      <c r="AG48" s="160"/>
      <c r="AH48" s="160"/>
      <c r="AI48" s="160"/>
      <c r="AJ48" s="160"/>
      <c r="AK48" s="183"/>
      <c r="AL48" s="1112"/>
      <c r="AM48" s="1112"/>
      <c r="AN48" s="1112"/>
      <c r="AO48" s="1112"/>
    </row>
    <row r="49" spans="1:41" ht="13.2">
      <c r="A49" s="164"/>
      <c r="B49" s="179"/>
      <c r="C49" s="164"/>
      <c r="D49" s="164"/>
      <c r="E49" s="164"/>
      <c r="F49" s="170"/>
      <c r="G49" s="171"/>
      <c r="H49" s="171"/>
      <c r="I49" s="171"/>
      <c r="J49" s="171"/>
      <c r="K49" s="171"/>
      <c r="L49" s="171"/>
      <c r="M49" s="171"/>
      <c r="N49" s="171"/>
      <c r="O49" s="171"/>
      <c r="P49" s="171"/>
      <c r="Q49" s="171"/>
      <c r="R49" s="171"/>
      <c r="S49" s="183"/>
      <c r="T49" s="183"/>
      <c r="U49" s="183"/>
      <c r="V49" s="183"/>
      <c r="W49" s="183"/>
      <c r="X49" s="178"/>
      <c r="Y49" s="164"/>
      <c r="Z49" s="164"/>
      <c r="AA49" s="164"/>
      <c r="AB49" s="164"/>
      <c r="AC49" s="164"/>
      <c r="AD49" s="164"/>
      <c r="AE49" s="164"/>
      <c r="AF49" s="164"/>
      <c r="AG49" s="164"/>
      <c r="AH49" s="164"/>
      <c r="AI49" s="164"/>
      <c r="AJ49" s="164"/>
      <c r="AK49" s="183"/>
      <c r="AL49" s="1112"/>
      <c r="AM49" s="1112"/>
      <c r="AN49" s="1112"/>
      <c r="AO49" s="1112"/>
    </row>
    <row r="50" spans="1:41" ht="13.2">
      <c r="A50" s="164"/>
      <c r="B50" s="179"/>
      <c r="C50" s="164"/>
      <c r="D50" s="164"/>
      <c r="E50" s="164"/>
      <c r="F50" s="170"/>
      <c r="G50" s="171"/>
      <c r="H50" s="171"/>
      <c r="I50" s="171"/>
      <c r="J50" s="171"/>
      <c r="K50" s="171"/>
      <c r="L50" s="171"/>
      <c r="M50" s="171"/>
      <c r="N50" s="171"/>
      <c r="O50" s="171"/>
      <c r="P50" s="171"/>
      <c r="Q50" s="171"/>
      <c r="R50" s="171"/>
      <c r="S50" s="176"/>
      <c r="T50" s="176"/>
      <c r="U50" s="178"/>
      <c r="V50" s="178"/>
      <c r="W50" s="178"/>
      <c r="X50" s="178"/>
      <c r="Y50" s="164"/>
      <c r="Z50" s="164"/>
      <c r="AA50" s="164"/>
      <c r="AB50" s="164"/>
      <c r="AC50" s="164"/>
      <c r="AD50" s="164"/>
      <c r="AE50" s="164"/>
      <c r="AF50" s="164"/>
      <c r="AG50" s="164"/>
      <c r="AH50" s="164"/>
      <c r="AI50" s="164"/>
      <c r="AJ50" s="164"/>
      <c r="AK50" s="178"/>
      <c r="AL50" s="101"/>
      <c r="AM50" s="101"/>
      <c r="AN50" s="101"/>
      <c r="AO50" s="101"/>
    </row>
    <row r="51" spans="1:41" ht="13.2" hidden="1">
      <c r="F51" s="995"/>
      <c r="G51" s="599"/>
      <c r="H51" s="599"/>
      <c r="I51" s="599"/>
      <c r="J51" s="599"/>
      <c r="K51" s="599"/>
      <c r="L51" s="599"/>
      <c r="M51" s="599"/>
      <c r="N51" s="599"/>
      <c r="O51" s="599"/>
      <c r="P51" s="599"/>
      <c r="Q51" s="599"/>
      <c r="R51" s="599"/>
      <c r="S51" s="1083"/>
      <c r="T51" s="1083"/>
      <c r="U51" s="101"/>
      <c r="V51" s="101"/>
      <c r="W51" s="101"/>
      <c r="X51" s="101"/>
      <c r="AK51" s="101"/>
      <c r="AL51" s="101"/>
      <c r="AM51" s="101"/>
      <c r="AN51" s="101"/>
      <c r="AO51" s="101"/>
    </row>
    <row r="52" spans="1:41" ht="13.2" hidden="1">
      <c r="F52" s="995"/>
      <c r="G52" s="599"/>
      <c r="H52" s="599"/>
      <c r="I52" s="599"/>
      <c r="J52" s="599"/>
      <c r="K52" s="599"/>
      <c r="L52" s="599"/>
      <c r="M52" s="599"/>
      <c r="N52" s="599"/>
      <c r="O52" s="599"/>
      <c r="P52" s="599"/>
      <c r="Q52" s="599"/>
      <c r="R52" s="599"/>
      <c r="S52" s="1083"/>
      <c r="T52" s="1083"/>
      <c r="U52" s="101"/>
      <c r="V52" s="101"/>
      <c r="W52" s="101"/>
      <c r="X52" s="101"/>
      <c r="AK52" s="101"/>
      <c r="AL52" s="101"/>
      <c r="AM52" s="101"/>
      <c r="AN52" s="101"/>
      <c r="AO52" s="101"/>
    </row>
    <row r="53" spans="1:41" ht="13.2" hidden="1">
      <c r="F53" s="995"/>
      <c r="G53" s="599"/>
      <c r="H53" s="599"/>
      <c r="I53" s="599"/>
      <c r="J53" s="599"/>
      <c r="K53" s="599"/>
      <c r="L53" s="599"/>
      <c r="M53" s="599"/>
      <c r="N53" s="599"/>
      <c r="O53" s="599"/>
      <c r="P53" s="599"/>
      <c r="Q53" s="599"/>
      <c r="R53" s="599"/>
      <c r="S53" s="1083"/>
      <c r="T53" s="1083"/>
      <c r="U53" s="101"/>
      <c r="V53" s="101"/>
      <c r="W53" s="101"/>
      <c r="X53" s="101"/>
      <c r="AK53" s="101"/>
      <c r="AL53" s="101"/>
      <c r="AM53" s="101"/>
      <c r="AN53" s="101"/>
      <c r="AO53" s="101"/>
    </row>
    <row r="54" spans="1:41" ht="13.2" hidden="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row>
    <row r="55" spans="1:41" ht="13.2" hidden="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row>
  </sheetData>
  <sheetProtection formatCells="0" formatColumns="0" formatRows="0"/>
  <customSheetViews>
    <customSheetView guid="{F416BD5B-C3AD-4F61-AAB2-55950A9B7E72}" fitToPage="1">
      <selection activeCell="C36" sqref="C36"/>
      <pageMargins left="0" right="0" top="0" bottom="0" header="0" footer="0"/>
      <pageSetup paperSize="5" scale="35" fitToHeight="0" orientation="landscape" r:id="rId1"/>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3" ySplit="14" topLeftCell="D15" activePane="bottomRight" state="frozen"/>
      <selection pane="bottomRight" activeCell="C2" sqref="C2"/>
      <pageMargins left="0" right="0" top="0" bottom="0" header="0" footer="0"/>
      <pageSetup paperSize="5" scale="35" fitToHeight="0" orientation="landscape" r:id="rId3"/>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CC70D5D3-3A1F-46AA-BDCE-F692C2C36BEE}" fitToPage="1" topLeftCell="H1">
      <selection activeCell="R17" sqref="R17"/>
      <pageMargins left="0" right="0" top="0" bottom="0" header="0" footer="0"/>
      <pageSetup paperSize="5" scale="35" fitToHeight="0" orientation="landscape" r:id="rId5"/>
    </customSheetView>
  </customSheetViews>
  <mergeCells count="8">
    <mergeCell ref="D4:F4"/>
    <mergeCell ref="D5:F5"/>
    <mergeCell ref="C8:C13"/>
    <mergeCell ref="D8:D12"/>
    <mergeCell ref="Z9:AI9"/>
    <mergeCell ref="H8:K8"/>
    <mergeCell ref="E8:E12"/>
    <mergeCell ref="T8:T12"/>
  </mergeCells>
  <dataValidations disablePrompts="1" count="1">
    <dataValidation type="list" allowBlank="1" showInputMessage="1" showErrorMessage="1" sqref="T15:T17" xr:uid="{00000000-0002-0000-4700-000000000000}">
      <formula1>$V$4:$V$5</formula1>
    </dataValidation>
  </dataValidations>
  <hyperlinks>
    <hyperlink ref="T46" location="Index!A1" display="Index" xr:uid="{00000000-0004-0000-4700-000000000000}"/>
    <hyperlink ref="Y2" location="Index!A1" display="Index" xr:uid="{F612B3AC-32AC-4627-9A17-2235D16BA927}"/>
  </hyperlinks>
  <pageMargins left="0.7" right="0.7" top="0.75" bottom="0.75" header="0.3" footer="0.3"/>
  <pageSetup paperSize="5" scale="35" fitToHeight="0" orientation="landscape" r:id="rId6"/>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7030A0"/>
  </sheetPr>
  <dimension ref="A1:T86"/>
  <sheetViews>
    <sheetView showGridLines="0" zoomScale="55" zoomScaleNormal="55" workbookViewId="0">
      <selection activeCell="B2" sqref="B2"/>
    </sheetView>
  </sheetViews>
  <sheetFormatPr defaultColWidth="0" defaultRowHeight="15.6" zeroHeight="1"/>
  <cols>
    <col min="1" max="1" width="3" style="906" customWidth="1"/>
    <col min="2" max="2" width="9.33203125" style="906" customWidth="1"/>
    <col min="3" max="3" width="4.6640625" style="906" customWidth="1"/>
    <col min="4" max="4" width="21.33203125" style="906" customWidth="1"/>
    <col min="5" max="7" width="24" style="906" customWidth="1"/>
    <col min="8" max="10" width="24" style="1184" customWidth="1"/>
    <col min="11" max="11" width="4.44140625" style="1184" customWidth="1"/>
    <col min="12" max="12" width="4.6640625" style="1184" customWidth="1"/>
    <col min="13" max="18" width="24" style="1184" customWidth="1"/>
    <col min="19" max="19" width="6" style="1184" customWidth="1"/>
    <col min="20" max="20" width="6.6640625" style="1185" customWidth="1"/>
    <col min="21" max="16384" width="9.109375" style="906" hidden="1"/>
  </cols>
  <sheetData>
    <row r="1" spans="1:20">
      <c r="A1" s="164"/>
      <c r="B1" s="164"/>
      <c r="C1" s="164"/>
      <c r="D1" s="164"/>
      <c r="E1" s="164"/>
      <c r="F1" s="164"/>
      <c r="G1" s="164"/>
      <c r="H1" s="164"/>
      <c r="I1" s="164"/>
      <c r="J1" s="164"/>
      <c r="K1" s="164"/>
      <c r="L1" s="164"/>
      <c r="M1" s="164"/>
      <c r="N1" s="164"/>
      <c r="O1" s="164"/>
      <c r="P1" s="164"/>
      <c r="Q1" s="164"/>
      <c r="R1" s="164"/>
      <c r="S1" s="164"/>
      <c r="T1" s="164"/>
    </row>
    <row r="2" spans="1:20" ht="16.2" thickBot="1">
      <c r="A2" s="164"/>
      <c r="B2" s="144" t="s">
        <v>292</v>
      </c>
      <c r="C2" s="119"/>
      <c r="D2" s="119"/>
      <c r="E2" s="119"/>
      <c r="F2" s="119"/>
      <c r="G2" s="119"/>
      <c r="H2" s="1189"/>
      <c r="I2" s="1189"/>
      <c r="J2" s="1189"/>
      <c r="K2" s="1189"/>
      <c r="L2" s="1189"/>
      <c r="M2" s="1189"/>
      <c r="N2" s="1189"/>
      <c r="O2" s="1189"/>
      <c r="P2" s="1189"/>
      <c r="Q2" s="1189"/>
      <c r="R2" s="2204"/>
      <c r="S2" s="2204" t="s">
        <v>1</v>
      </c>
      <c r="T2" s="164"/>
    </row>
    <row r="3" spans="1:20" ht="16.2" thickBot="1">
      <c r="A3" s="164"/>
      <c r="B3" s="119"/>
      <c r="C3" s="8811" t="s">
        <v>3965</v>
      </c>
      <c r="D3" s="8812"/>
      <c r="E3" s="8812"/>
      <c r="F3" s="8812"/>
      <c r="G3" s="8812"/>
      <c r="H3" s="8812"/>
      <c r="I3" s="8813"/>
      <c r="J3" s="1189"/>
      <c r="K3" s="1189"/>
      <c r="L3" s="1189"/>
      <c r="M3" s="1189"/>
      <c r="N3" s="1189"/>
      <c r="O3" s="1189"/>
      <c r="P3" s="1189"/>
      <c r="Q3" s="1189"/>
      <c r="R3" s="1189"/>
      <c r="S3" s="1189"/>
      <c r="T3" s="164"/>
    </row>
    <row r="4" spans="1:20">
      <c r="A4" s="164"/>
      <c r="B4" s="119"/>
      <c r="C4" s="8823" t="s">
        <v>723</v>
      </c>
      <c r="D4" s="8824"/>
      <c r="E4" s="4441" t="str">
        <f>U!D4</f>
        <v>ABC Company</v>
      </c>
      <c r="F4" s="2535"/>
      <c r="G4" s="2535"/>
      <c r="H4" s="2535"/>
      <c r="I4" s="4529"/>
      <c r="J4" s="1189"/>
      <c r="K4" s="1189"/>
      <c r="L4" s="1189"/>
      <c r="M4" s="1189"/>
      <c r="N4" s="1189"/>
      <c r="O4" s="1189"/>
      <c r="P4" s="1189"/>
      <c r="Q4" s="1189"/>
      <c r="R4" s="1189"/>
      <c r="S4" s="1189"/>
      <c r="T4" s="164"/>
    </row>
    <row r="5" spans="1:20" ht="16.2" thickBot="1">
      <c r="A5" s="164"/>
      <c r="B5" s="119"/>
      <c r="C5" s="8792" t="s">
        <v>724</v>
      </c>
      <c r="D5" s="8793"/>
      <c r="E5" s="4446" t="str">
        <f>U!D5</f>
        <v>31 December 202x</v>
      </c>
      <c r="F5" s="4530"/>
      <c r="G5" s="4530"/>
      <c r="H5" s="4530"/>
      <c r="I5" s="4531"/>
      <c r="J5" s="1189"/>
      <c r="K5" s="1189"/>
      <c r="L5" s="1189"/>
      <c r="M5" s="1189"/>
      <c r="N5" s="1189"/>
      <c r="O5" s="1189"/>
      <c r="P5" s="1189"/>
      <c r="Q5" s="1189"/>
      <c r="R5" s="1189"/>
      <c r="S5" s="1189"/>
      <c r="T5" s="164"/>
    </row>
    <row r="6" spans="1:20" ht="16.2" thickBot="1">
      <c r="A6" s="164"/>
      <c r="B6" s="119"/>
      <c r="C6" s="119"/>
      <c r="D6" s="119"/>
      <c r="E6" s="119"/>
      <c r="F6" s="119"/>
      <c r="G6" s="119"/>
      <c r="H6" s="119"/>
      <c r="I6" s="119"/>
      <c r="J6" s="119"/>
      <c r="K6" s="119"/>
      <c r="L6" s="119"/>
      <c r="M6" s="119"/>
      <c r="N6" s="119"/>
      <c r="O6" s="119"/>
      <c r="P6" s="119"/>
      <c r="Q6" s="119"/>
      <c r="R6" s="119"/>
      <c r="S6" s="119"/>
      <c r="T6" s="164"/>
    </row>
    <row r="7" spans="1:20" s="1192" customFormat="1" ht="54.75" customHeight="1" thickBot="1">
      <c r="A7" s="164"/>
      <c r="B7" s="119"/>
      <c r="C7" s="8848" t="s">
        <v>3966</v>
      </c>
      <c r="D7" s="8849"/>
      <c r="E7" s="6572" t="s">
        <v>3967</v>
      </c>
      <c r="F7" s="6572" t="s">
        <v>3968</v>
      </c>
      <c r="G7" s="6572" t="s">
        <v>3969</v>
      </c>
      <c r="H7" s="6572" t="s">
        <v>3970</v>
      </c>
      <c r="I7" s="6572" t="s">
        <v>3971</v>
      </c>
      <c r="J7" s="6572" t="s">
        <v>3972</v>
      </c>
      <c r="K7" s="1193"/>
      <c r="L7" s="8850" t="s">
        <v>3973</v>
      </c>
      <c r="M7" s="8851"/>
      <c r="N7" s="6572" t="s">
        <v>3974</v>
      </c>
      <c r="O7" s="6572" t="s">
        <v>3975</v>
      </c>
      <c r="P7" s="6572" t="s">
        <v>3976</v>
      </c>
      <c r="Q7" s="6572" t="s">
        <v>3977</v>
      </c>
      <c r="R7" s="6572" t="s">
        <v>3978</v>
      </c>
      <c r="S7" s="1189"/>
      <c r="T7" s="164"/>
    </row>
    <row r="8" spans="1:20" s="1115" customFormat="1">
      <c r="A8" s="164"/>
      <c r="B8" s="119"/>
      <c r="C8" s="6771" t="s">
        <v>3979</v>
      </c>
      <c r="E8" s="1194"/>
      <c r="F8" s="1194"/>
      <c r="G8" s="1194"/>
      <c r="H8" s="1194"/>
      <c r="I8" s="1194"/>
      <c r="J8" s="2580"/>
      <c r="K8" s="119"/>
      <c r="L8" s="6771" t="s">
        <v>3979</v>
      </c>
      <c r="N8" s="1194"/>
      <c r="O8" s="1194"/>
      <c r="P8" s="1194"/>
      <c r="Q8" s="1194"/>
      <c r="R8" s="2580"/>
      <c r="S8" s="1189"/>
      <c r="T8" s="164"/>
    </row>
    <row r="9" spans="1:20" s="1185" customFormat="1">
      <c r="A9" s="164"/>
      <c r="B9" s="119"/>
      <c r="C9" s="6772">
        <v>1</v>
      </c>
      <c r="D9" s="906"/>
      <c r="E9" s="1195"/>
      <c r="F9" s="1195"/>
      <c r="G9" s="1198">
        <f>E9-F9</f>
        <v>0</v>
      </c>
      <c r="H9" s="1196"/>
      <c r="I9" s="1196"/>
      <c r="J9" s="2581">
        <f>G9+H9-I9</f>
        <v>0</v>
      </c>
      <c r="K9" s="119"/>
      <c r="L9" s="6772">
        <v>1</v>
      </c>
      <c r="N9" s="1196"/>
      <c r="O9" s="1196"/>
      <c r="P9" s="1197">
        <f>N9-O9</f>
        <v>0</v>
      </c>
      <c r="Q9" s="1196"/>
      <c r="R9" s="2581">
        <f>P9+Q9</f>
        <v>0</v>
      </c>
      <c r="S9" s="1189"/>
      <c r="T9" s="164"/>
    </row>
    <row r="10" spans="1:20" s="1185" customFormat="1">
      <c r="A10" s="164"/>
      <c r="B10" s="119"/>
      <c r="C10" s="6772">
        <v>2</v>
      </c>
      <c r="D10" s="906"/>
      <c r="E10" s="1195"/>
      <c r="F10" s="1195"/>
      <c r="G10" s="1198">
        <f>E10-F10</f>
        <v>0</v>
      </c>
      <c r="H10" s="1196"/>
      <c r="I10" s="1196"/>
      <c r="J10" s="2581">
        <f>G10+H10-I10</f>
        <v>0</v>
      </c>
      <c r="K10" s="119"/>
      <c r="L10" s="6772">
        <v>2</v>
      </c>
      <c r="N10" s="1196"/>
      <c r="O10" s="1196"/>
      <c r="P10" s="1197">
        <f>N10-O10</f>
        <v>0</v>
      </c>
      <c r="Q10" s="1196"/>
      <c r="R10" s="2581">
        <f>P10+Q10</f>
        <v>0</v>
      </c>
      <c r="S10" s="1189"/>
      <c r="T10" s="164"/>
    </row>
    <row r="11" spans="1:20" s="1185" customFormat="1">
      <c r="A11" s="164"/>
      <c r="B11" s="119"/>
      <c r="C11" s="6772">
        <v>3</v>
      </c>
      <c r="D11" s="906"/>
      <c r="E11" s="1195"/>
      <c r="F11" s="1195"/>
      <c r="G11" s="1198">
        <f>E11-F11</f>
        <v>0</v>
      </c>
      <c r="H11" s="1196"/>
      <c r="I11" s="1196"/>
      <c r="J11" s="2581">
        <f>G11+H11-I11</f>
        <v>0</v>
      </c>
      <c r="K11" s="119"/>
      <c r="L11" s="6772">
        <v>3</v>
      </c>
      <c r="N11" s="1196"/>
      <c r="O11" s="1196"/>
      <c r="P11" s="1197">
        <f>N11-O11</f>
        <v>0</v>
      </c>
      <c r="Q11" s="1196"/>
      <c r="R11" s="2581">
        <f>P11+Q11</f>
        <v>0</v>
      </c>
      <c r="S11" s="1189"/>
      <c r="T11" s="164"/>
    </row>
    <row r="12" spans="1:20" s="1185" customFormat="1">
      <c r="A12" s="164"/>
      <c r="B12" s="119"/>
      <c r="C12" s="6772">
        <v>4</v>
      </c>
      <c r="D12" s="906"/>
      <c r="E12" s="1195"/>
      <c r="F12" s="1195"/>
      <c r="G12" s="1198">
        <f>E12-F12</f>
        <v>0</v>
      </c>
      <c r="H12" s="1196"/>
      <c r="I12" s="1196"/>
      <c r="J12" s="2581">
        <f>G12+H12-I12</f>
        <v>0</v>
      </c>
      <c r="K12" s="119"/>
      <c r="L12" s="6772">
        <v>4</v>
      </c>
      <c r="N12" s="1196"/>
      <c r="O12" s="1196"/>
      <c r="P12" s="1197">
        <f>N12-O12</f>
        <v>0</v>
      </c>
      <c r="Q12" s="1196"/>
      <c r="R12" s="2581">
        <f>P12+Q12</f>
        <v>0</v>
      </c>
      <c r="S12" s="1189"/>
      <c r="T12" s="164"/>
    </row>
    <row r="13" spans="1:20" s="1185" customFormat="1">
      <c r="A13" s="164"/>
      <c r="B13" s="119"/>
      <c r="C13" s="6772">
        <v>5</v>
      </c>
      <c r="D13" s="906"/>
      <c r="E13" s="1195"/>
      <c r="F13" s="1195"/>
      <c r="G13" s="1198">
        <f>E13-F13</f>
        <v>0</v>
      </c>
      <c r="H13" s="1196"/>
      <c r="I13" s="1196"/>
      <c r="J13" s="2581">
        <f>G13+H13-I13</f>
        <v>0</v>
      </c>
      <c r="K13" s="119"/>
      <c r="L13" s="6772">
        <v>5</v>
      </c>
      <c r="N13" s="1196"/>
      <c r="O13" s="1196"/>
      <c r="P13" s="1197">
        <f>N13-O13</f>
        <v>0</v>
      </c>
      <c r="Q13" s="1196"/>
      <c r="R13" s="2581">
        <f>P13+Q13</f>
        <v>0</v>
      </c>
      <c r="S13" s="1189"/>
      <c r="T13" s="164"/>
    </row>
    <row r="14" spans="1:20" s="1185" customFormat="1">
      <c r="A14" s="164"/>
      <c r="B14" s="119"/>
      <c r="C14" s="6771" t="s">
        <v>3980</v>
      </c>
      <c r="D14" s="906"/>
      <c r="E14" s="1195"/>
      <c r="F14" s="1195"/>
      <c r="G14" s="1195"/>
      <c r="H14" s="1196"/>
      <c r="I14" s="1196"/>
      <c r="J14" s="2582"/>
      <c r="K14" s="119"/>
      <c r="L14" s="6771" t="s">
        <v>3980</v>
      </c>
      <c r="N14" s="1196"/>
      <c r="O14" s="1196"/>
      <c r="P14" s="1196"/>
      <c r="Q14" s="1196"/>
      <c r="R14" s="2582"/>
      <c r="S14" s="1189"/>
      <c r="T14" s="164"/>
    </row>
    <row r="15" spans="1:20" s="1185" customFormat="1">
      <c r="A15" s="164"/>
      <c r="B15" s="119"/>
      <c r="C15" s="6772">
        <v>1</v>
      </c>
      <c r="D15" s="906"/>
      <c r="E15" s="1195"/>
      <c r="F15" s="1195"/>
      <c r="G15" s="1198">
        <f t="shared" ref="G15:G25" si="0">E15-F15</f>
        <v>0</v>
      </c>
      <c r="H15" s="1196"/>
      <c r="I15" s="1196"/>
      <c r="J15" s="2581">
        <f t="shared" ref="J15:J25" si="1">G15+H15-I15</f>
        <v>0</v>
      </c>
      <c r="K15" s="119"/>
      <c r="L15" s="6772">
        <v>1</v>
      </c>
      <c r="N15" s="1196"/>
      <c r="O15" s="1196"/>
      <c r="P15" s="1197">
        <f>N15-O15</f>
        <v>0</v>
      </c>
      <c r="Q15" s="1196"/>
      <c r="R15" s="2581">
        <f>P15+Q15</f>
        <v>0</v>
      </c>
      <c r="S15" s="1189"/>
      <c r="T15" s="164"/>
    </row>
    <row r="16" spans="1:20" s="1185" customFormat="1">
      <c r="A16" s="164"/>
      <c r="B16" s="119"/>
      <c r="C16" s="6772">
        <v>2</v>
      </c>
      <c r="D16" s="906"/>
      <c r="E16" s="1195"/>
      <c r="F16" s="1195"/>
      <c r="G16" s="1198">
        <f t="shared" si="0"/>
        <v>0</v>
      </c>
      <c r="H16" s="1196"/>
      <c r="I16" s="1196"/>
      <c r="J16" s="2581">
        <f t="shared" si="1"/>
        <v>0</v>
      </c>
      <c r="K16" s="119"/>
      <c r="L16" s="6772">
        <v>2</v>
      </c>
      <c r="N16" s="1196"/>
      <c r="O16" s="1196"/>
      <c r="P16" s="1197">
        <f>N16-O16</f>
        <v>0</v>
      </c>
      <c r="Q16" s="1196"/>
      <c r="R16" s="2581">
        <f>P16+Q16</f>
        <v>0</v>
      </c>
      <c r="S16" s="1189"/>
      <c r="T16" s="164"/>
    </row>
    <row r="17" spans="1:20" s="1185" customFormat="1">
      <c r="A17" s="164"/>
      <c r="B17" s="119"/>
      <c r="C17" s="6772">
        <v>3</v>
      </c>
      <c r="D17" s="906"/>
      <c r="E17" s="1195"/>
      <c r="F17" s="1195"/>
      <c r="G17" s="1198">
        <f t="shared" si="0"/>
        <v>0</v>
      </c>
      <c r="H17" s="1196"/>
      <c r="I17" s="1196"/>
      <c r="J17" s="2581">
        <f t="shared" si="1"/>
        <v>0</v>
      </c>
      <c r="K17" s="119"/>
      <c r="L17" s="6772">
        <v>3</v>
      </c>
      <c r="N17" s="1196"/>
      <c r="O17" s="1196"/>
      <c r="P17" s="1197">
        <f>N17-O17</f>
        <v>0</v>
      </c>
      <c r="Q17" s="1196"/>
      <c r="R17" s="2581">
        <f>P17+Q17</f>
        <v>0</v>
      </c>
      <c r="S17" s="1189"/>
      <c r="T17" s="164"/>
    </row>
    <row r="18" spans="1:20" s="1185" customFormat="1">
      <c r="A18" s="164"/>
      <c r="B18" s="119"/>
      <c r="C18" s="6772">
        <v>4</v>
      </c>
      <c r="D18" s="906"/>
      <c r="E18" s="1195"/>
      <c r="F18" s="1195"/>
      <c r="G18" s="1198">
        <f t="shared" si="0"/>
        <v>0</v>
      </c>
      <c r="H18" s="1196"/>
      <c r="I18" s="1196"/>
      <c r="J18" s="2581">
        <f t="shared" si="1"/>
        <v>0</v>
      </c>
      <c r="K18" s="119"/>
      <c r="L18" s="6772">
        <v>4</v>
      </c>
      <c r="N18" s="1196"/>
      <c r="O18" s="1196"/>
      <c r="P18" s="1197">
        <f>N18-O18</f>
        <v>0</v>
      </c>
      <c r="Q18" s="1196"/>
      <c r="R18" s="2581">
        <f>P18+Q18</f>
        <v>0</v>
      </c>
      <c r="S18" s="1189"/>
      <c r="T18" s="164"/>
    </row>
    <row r="19" spans="1:20">
      <c r="A19" s="164"/>
      <c r="B19" s="119"/>
      <c r="C19" s="6772">
        <v>5</v>
      </c>
      <c r="E19" s="1195"/>
      <c r="F19" s="1195"/>
      <c r="G19" s="1198">
        <f t="shared" si="0"/>
        <v>0</v>
      </c>
      <c r="H19" s="1196"/>
      <c r="I19" s="1196"/>
      <c r="J19" s="2581">
        <f t="shared" si="1"/>
        <v>0</v>
      </c>
      <c r="K19" s="119"/>
      <c r="L19" s="6772">
        <v>5</v>
      </c>
      <c r="M19" s="906"/>
      <c r="N19" s="1196"/>
      <c r="O19" s="1196"/>
      <c r="P19" s="1197">
        <f>N19-O19</f>
        <v>0</v>
      </c>
      <c r="Q19" s="1196"/>
      <c r="R19" s="2581">
        <f>P19+Q19</f>
        <v>0</v>
      </c>
      <c r="S19" s="1189"/>
      <c r="T19" s="164"/>
    </row>
    <row r="20" spans="1:20">
      <c r="A20" s="164"/>
      <c r="B20" s="119"/>
      <c r="C20" s="6771" t="s">
        <v>3981</v>
      </c>
      <c r="E20" s="1195"/>
      <c r="F20" s="1195"/>
      <c r="G20" s="1195"/>
      <c r="H20" s="1196"/>
      <c r="I20" s="1196"/>
      <c r="J20" s="2582"/>
      <c r="K20" s="119"/>
      <c r="L20" s="6771" t="s">
        <v>3981</v>
      </c>
      <c r="M20" s="906"/>
      <c r="N20" s="1196"/>
      <c r="O20" s="1196"/>
      <c r="P20" s="1196"/>
      <c r="Q20" s="1196"/>
      <c r="R20" s="2582"/>
      <c r="S20" s="1189"/>
      <c r="T20" s="164"/>
    </row>
    <row r="21" spans="1:20">
      <c r="A21" s="164"/>
      <c r="B21" s="119"/>
      <c r="C21" s="6772">
        <v>1</v>
      </c>
      <c r="E21" s="1195"/>
      <c r="F21" s="1195"/>
      <c r="G21" s="1198">
        <f t="shared" si="0"/>
        <v>0</v>
      </c>
      <c r="H21" s="1196"/>
      <c r="I21" s="1196"/>
      <c r="J21" s="2581">
        <f t="shared" si="1"/>
        <v>0</v>
      </c>
      <c r="K21" s="119"/>
      <c r="L21" s="6772">
        <v>1</v>
      </c>
      <c r="N21" s="1196"/>
      <c r="O21" s="1196"/>
      <c r="P21" s="1197">
        <f>N21-O21</f>
        <v>0</v>
      </c>
      <c r="Q21" s="1196"/>
      <c r="R21" s="2581">
        <f>P21+Q21</f>
        <v>0</v>
      </c>
      <c r="S21" s="1189"/>
      <c r="T21" s="164"/>
    </row>
    <row r="22" spans="1:20">
      <c r="A22" s="164"/>
      <c r="B22" s="119"/>
      <c r="C22" s="6772">
        <v>2</v>
      </c>
      <c r="E22" s="1195"/>
      <c r="F22" s="1195"/>
      <c r="G22" s="1198">
        <f t="shared" si="0"/>
        <v>0</v>
      </c>
      <c r="H22" s="1196"/>
      <c r="I22" s="1196"/>
      <c r="J22" s="2581">
        <f t="shared" si="1"/>
        <v>0</v>
      </c>
      <c r="K22" s="119"/>
      <c r="L22" s="6772">
        <v>2</v>
      </c>
      <c r="N22" s="1196"/>
      <c r="O22" s="1196"/>
      <c r="P22" s="1197">
        <f>N22-O22</f>
        <v>0</v>
      </c>
      <c r="Q22" s="1196"/>
      <c r="R22" s="2581">
        <f>P22+Q22</f>
        <v>0</v>
      </c>
      <c r="S22" s="1189"/>
      <c r="T22" s="164"/>
    </row>
    <row r="23" spans="1:20">
      <c r="A23" s="164"/>
      <c r="B23" s="119"/>
      <c r="C23" s="6772">
        <v>3</v>
      </c>
      <c r="E23" s="1195"/>
      <c r="F23" s="1195"/>
      <c r="G23" s="1198">
        <f t="shared" si="0"/>
        <v>0</v>
      </c>
      <c r="H23" s="1196"/>
      <c r="I23" s="1196"/>
      <c r="J23" s="2581">
        <f t="shared" si="1"/>
        <v>0</v>
      </c>
      <c r="K23" s="119"/>
      <c r="L23" s="6772">
        <v>3</v>
      </c>
      <c r="N23" s="1196"/>
      <c r="O23" s="1196"/>
      <c r="P23" s="1197">
        <f>N23-O23</f>
        <v>0</v>
      </c>
      <c r="Q23" s="1196"/>
      <c r="R23" s="2581">
        <f>P23+Q23</f>
        <v>0</v>
      </c>
      <c r="S23" s="1189"/>
      <c r="T23" s="164"/>
    </row>
    <row r="24" spans="1:20">
      <c r="A24" s="164"/>
      <c r="B24" s="119"/>
      <c r="C24" s="6772">
        <v>4</v>
      </c>
      <c r="E24" s="1195"/>
      <c r="F24" s="1195"/>
      <c r="G24" s="1198">
        <f t="shared" si="0"/>
        <v>0</v>
      </c>
      <c r="H24" s="1196"/>
      <c r="I24" s="1196"/>
      <c r="J24" s="2581">
        <f t="shared" si="1"/>
        <v>0</v>
      </c>
      <c r="K24" s="119"/>
      <c r="L24" s="6772">
        <v>4</v>
      </c>
      <c r="N24" s="1196"/>
      <c r="O24" s="1196"/>
      <c r="P24" s="1197">
        <f>N24-O24</f>
        <v>0</v>
      </c>
      <c r="Q24" s="1196"/>
      <c r="R24" s="2581">
        <f>P24+Q24</f>
        <v>0</v>
      </c>
      <c r="S24" s="1189"/>
      <c r="T24" s="164"/>
    </row>
    <row r="25" spans="1:20">
      <c r="A25" s="164"/>
      <c r="B25" s="119"/>
      <c r="C25" s="6772">
        <v>5</v>
      </c>
      <c r="E25" s="1195">
        <v>0</v>
      </c>
      <c r="F25" s="1195"/>
      <c r="G25" s="1198">
        <f t="shared" si="0"/>
        <v>0</v>
      </c>
      <c r="H25" s="1196"/>
      <c r="I25" s="1196"/>
      <c r="J25" s="2581">
        <f t="shared" si="1"/>
        <v>0</v>
      </c>
      <c r="K25" s="119"/>
      <c r="L25" s="6772">
        <v>5</v>
      </c>
      <c r="N25" s="1196"/>
      <c r="O25" s="1196"/>
      <c r="P25" s="1197">
        <f>N25-O25</f>
        <v>0</v>
      </c>
      <c r="Q25" s="1196"/>
      <c r="R25" s="2581">
        <f>P25+Q25</f>
        <v>0</v>
      </c>
      <c r="S25" s="1189"/>
      <c r="T25" s="164"/>
    </row>
    <row r="26" spans="1:20" ht="16.2" thickBot="1">
      <c r="A26" s="164"/>
      <c r="B26" s="119"/>
      <c r="C26" s="6773"/>
      <c r="D26" s="6774"/>
      <c r="E26" s="6775">
        <f t="shared" ref="E26:J26" si="2">SUM(E8:E25)</f>
        <v>0</v>
      </c>
      <c r="F26" s="6775">
        <f t="shared" si="2"/>
        <v>0</v>
      </c>
      <c r="G26" s="6775">
        <f t="shared" si="2"/>
        <v>0</v>
      </c>
      <c r="H26" s="6775">
        <f t="shared" si="2"/>
        <v>0</v>
      </c>
      <c r="I26" s="6775">
        <f t="shared" si="2"/>
        <v>0</v>
      </c>
      <c r="J26" s="6776">
        <f t="shared" si="2"/>
        <v>0</v>
      </c>
      <c r="K26" s="119"/>
      <c r="L26" s="6777" t="s">
        <v>544</v>
      </c>
      <c r="M26" s="6778"/>
      <c r="N26" s="6775">
        <f>SUM(N8:N25)</f>
        <v>0</v>
      </c>
      <c r="O26" s="6775">
        <f>SUM(O8:O25)</f>
        <v>0</v>
      </c>
      <c r="P26" s="6775">
        <f>SUM(P8:P25)</f>
        <v>0</v>
      </c>
      <c r="Q26" s="6775">
        <f>SUM(Q8:Q25)</f>
        <v>0</v>
      </c>
      <c r="R26" s="6776">
        <f>SUM(R8:R25)</f>
        <v>0</v>
      </c>
      <c r="S26" s="1189"/>
      <c r="T26" s="164"/>
    </row>
    <row r="27" spans="1:20">
      <c r="A27" s="164"/>
      <c r="B27" s="119"/>
      <c r="C27" s="119"/>
      <c r="D27" s="119"/>
      <c r="E27" s="119"/>
      <c r="F27" s="119"/>
      <c r="G27" s="119"/>
      <c r="H27" s="119"/>
      <c r="I27" s="119"/>
      <c r="J27" s="119"/>
      <c r="K27" s="119"/>
      <c r="L27" s="1189"/>
      <c r="M27" s="1189"/>
      <c r="N27" s="1189"/>
      <c r="O27" s="1189"/>
      <c r="P27" s="1189"/>
      <c r="Q27" s="1189"/>
      <c r="R27" s="1189"/>
      <c r="S27" s="1189"/>
      <c r="T27" s="164"/>
    </row>
    <row r="28" spans="1:20">
      <c r="A28" s="164"/>
      <c r="B28" s="119"/>
      <c r="C28" s="119"/>
      <c r="D28" s="119"/>
      <c r="E28" s="119"/>
      <c r="F28" s="119"/>
      <c r="G28" s="119"/>
      <c r="H28" s="1189"/>
      <c r="I28" s="1189"/>
      <c r="J28" s="1189"/>
      <c r="K28" s="119"/>
      <c r="L28" s="1189"/>
      <c r="M28" s="1189"/>
      <c r="N28" s="1189"/>
      <c r="O28" s="1189"/>
      <c r="P28" s="1189"/>
      <c r="Q28" s="1189"/>
      <c r="R28" s="1189"/>
      <c r="S28" s="1189"/>
      <c r="T28" s="164"/>
    </row>
    <row r="29" spans="1:20">
      <c r="A29" s="164"/>
      <c r="B29" s="119"/>
      <c r="C29" s="119"/>
      <c r="D29" s="119"/>
      <c r="E29" s="119"/>
      <c r="F29" s="119"/>
      <c r="G29" s="119"/>
      <c r="H29" s="1189"/>
      <c r="I29" s="1189"/>
      <c r="J29" s="1189"/>
      <c r="K29" s="1189"/>
      <c r="L29" s="1189"/>
      <c r="M29" s="1189"/>
      <c r="N29" s="1189"/>
      <c r="O29" s="1189"/>
      <c r="P29" s="1189"/>
      <c r="Q29" s="1189"/>
      <c r="R29" s="738"/>
      <c r="S29" s="738"/>
      <c r="T29" s="164"/>
    </row>
    <row r="30" spans="1:20">
      <c r="A30" s="164"/>
      <c r="B30" s="164"/>
      <c r="C30" s="164"/>
      <c r="D30" s="164"/>
      <c r="E30" s="164"/>
      <c r="F30" s="164"/>
      <c r="G30" s="164"/>
      <c r="H30" s="164"/>
      <c r="I30" s="164"/>
      <c r="J30" s="164"/>
      <c r="K30" s="164"/>
      <c r="L30" s="164"/>
      <c r="M30" s="164"/>
      <c r="N30" s="164"/>
      <c r="O30" s="164"/>
      <c r="P30" s="164"/>
      <c r="Q30" s="164"/>
      <c r="R30" s="164"/>
      <c r="S30" s="164"/>
      <c r="T30" s="164"/>
    </row>
    <row r="31" spans="1:20" hidden="1">
      <c r="A31" s="164"/>
      <c r="B31" s="164"/>
      <c r="C31" s="164"/>
      <c r="D31" s="164"/>
      <c r="E31" s="164"/>
      <c r="F31" s="164"/>
      <c r="G31" s="164"/>
      <c r="H31" s="164"/>
      <c r="I31" s="164"/>
      <c r="J31" s="164"/>
      <c r="K31" s="164"/>
      <c r="L31" s="164"/>
      <c r="M31" s="164"/>
      <c r="N31" s="164"/>
      <c r="O31" s="164"/>
      <c r="P31" s="164"/>
      <c r="Q31" s="164"/>
      <c r="R31" s="164"/>
      <c r="S31" s="164"/>
      <c r="T31" s="164"/>
    </row>
    <row r="32" spans="1:20" hidden="1">
      <c r="A32" s="164"/>
      <c r="B32" s="164"/>
      <c r="C32" s="164"/>
      <c r="D32" s="164"/>
      <c r="E32" s="164"/>
      <c r="F32" s="164"/>
      <c r="G32" s="164"/>
      <c r="H32" s="164"/>
      <c r="I32" s="164"/>
      <c r="J32" s="164"/>
      <c r="K32" s="164"/>
      <c r="L32" s="164"/>
      <c r="M32" s="164"/>
      <c r="N32" s="164"/>
      <c r="O32" s="164"/>
      <c r="P32" s="164"/>
      <c r="Q32" s="164"/>
      <c r="R32" s="164"/>
      <c r="S32" s="164"/>
      <c r="T32" s="164"/>
    </row>
    <row r="33" spans="1:20" hidden="1">
      <c r="A33" s="164"/>
      <c r="B33" s="164"/>
      <c r="C33" s="164"/>
      <c r="D33" s="164"/>
      <c r="E33" s="164"/>
      <c r="F33" s="164"/>
      <c r="G33" s="164"/>
      <c r="H33" s="164"/>
      <c r="I33" s="164"/>
      <c r="J33" s="164"/>
      <c r="K33" s="164"/>
      <c r="L33" s="164"/>
      <c r="M33" s="164"/>
      <c r="N33" s="164"/>
      <c r="O33" s="164"/>
      <c r="P33" s="164"/>
      <c r="Q33" s="164"/>
      <c r="R33" s="164"/>
      <c r="S33" s="164"/>
      <c r="T33" s="164"/>
    </row>
    <row r="34" spans="1:20" hidden="1">
      <c r="A34" s="164"/>
      <c r="B34" s="164"/>
      <c r="C34" s="164"/>
      <c r="D34" s="164"/>
      <c r="E34" s="164"/>
      <c r="F34" s="164"/>
      <c r="G34" s="164"/>
      <c r="H34" s="164"/>
      <c r="I34" s="164"/>
      <c r="J34" s="164"/>
      <c r="K34" s="164"/>
      <c r="L34" s="164"/>
      <c r="M34" s="164"/>
      <c r="N34" s="164"/>
      <c r="O34" s="164"/>
      <c r="P34" s="164"/>
      <c r="Q34" s="164"/>
      <c r="R34" s="164"/>
      <c r="S34" s="164"/>
      <c r="T34" s="164"/>
    </row>
    <row r="35" spans="1:20" hidden="1">
      <c r="A35" s="164"/>
      <c r="B35" s="164"/>
      <c r="C35" s="164"/>
      <c r="D35" s="164"/>
      <c r="E35" s="164"/>
      <c r="F35" s="164"/>
      <c r="G35" s="164"/>
      <c r="H35" s="164"/>
      <c r="I35" s="164"/>
      <c r="J35" s="164"/>
      <c r="K35" s="164"/>
      <c r="L35" s="164"/>
      <c r="M35" s="164"/>
      <c r="N35" s="164"/>
      <c r="O35" s="164"/>
      <c r="P35" s="164"/>
      <c r="Q35" s="164"/>
      <c r="R35" s="164"/>
      <c r="S35" s="164"/>
      <c r="T35" s="164"/>
    </row>
    <row r="36" spans="1:20" hidden="1">
      <c r="A36" s="164"/>
      <c r="B36" s="164"/>
      <c r="C36" s="164"/>
      <c r="D36" s="164"/>
      <c r="E36" s="164"/>
      <c r="F36" s="164"/>
      <c r="G36" s="164"/>
      <c r="H36" s="164"/>
      <c r="I36" s="164"/>
      <c r="J36" s="164"/>
      <c r="K36" s="164"/>
      <c r="L36" s="164"/>
      <c r="M36" s="164"/>
      <c r="N36" s="164"/>
      <c r="O36" s="164"/>
      <c r="P36" s="164"/>
      <c r="Q36" s="164"/>
      <c r="R36" s="164"/>
      <c r="S36" s="164"/>
      <c r="T36" s="164"/>
    </row>
    <row r="37" spans="1:20" hidden="1">
      <c r="A37" s="164"/>
      <c r="B37" s="164"/>
      <c r="C37" s="164"/>
      <c r="D37" s="164"/>
      <c r="E37" s="164"/>
      <c r="F37" s="164"/>
      <c r="G37" s="164"/>
      <c r="H37" s="164"/>
      <c r="I37" s="164"/>
      <c r="J37" s="164"/>
      <c r="K37" s="164"/>
      <c r="L37" s="164"/>
      <c r="M37" s="164"/>
      <c r="N37" s="164"/>
      <c r="O37" s="164"/>
      <c r="P37" s="164"/>
      <c r="Q37" s="164"/>
      <c r="R37" s="164"/>
      <c r="S37" s="164"/>
      <c r="T37" s="164"/>
    </row>
    <row r="38" spans="1:20" hidden="1">
      <c r="A38" s="164"/>
      <c r="B38" s="164"/>
      <c r="C38" s="164"/>
      <c r="D38" s="164"/>
      <c r="E38" s="164"/>
      <c r="F38" s="164"/>
      <c r="G38" s="164"/>
      <c r="H38" s="164"/>
      <c r="I38" s="164"/>
      <c r="J38" s="164"/>
      <c r="K38" s="164"/>
      <c r="L38" s="164"/>
      <c r="M38" s="164"/>
      <c r="N38" s="164"/>
      <c r="O38" s="164"/>
      <c r="P38" s="164"/>
      <c r="Q38" s="164"/>
      <c r="R38" s="164"/>
      <c r="S38" s="164"/>
      <c r="T38" s="164"/>
    </row>
    <row r="39" spans="1:20" hidden="1">
      <c r="A39" s="164"/>
      <c r="B39" s="164"/>
      <c r="C39" s="164"/>
      <c r="D39" s="164"/>
      <c r="E39" s="164"/>
      <c r="F39" s="164"/>
      <c r="G39" s="164"/>
      <c r="H39" s="164"/>
      <c r="I39" s="164"/>
      <c r="J39" s="164"/>
      <c r="K39" s="164"/>
      <c r="L39" s="164"/>
      <c r="M39" s="164"/>
      <c r="N39" s="164"/>
      <c r="O39" s="164"/>
      <c r="P39" s="164"/>
      <c r="Q39" s="164"/>
      <c r="R39" s="164"/>
      <c r="S39" s="164"/>
      <c r="T39" s="164"/>
    </row>
    <row r="40" spans="1:20" hidden="1">
      <c r="A40" s="164"/>
      <c r="B40" s="164"/>
      <c r="C40" s="164"/>
      <c r="D40" s="164"/>
      <c r="E40" s="164"/>
      <c r="F40" s="164"/>
      <c r="G40" s="164"/>
      <c r="H40" s="164"/>
      <c r="I40" s="164"/>
      <c r="J40" s="164"/>
      <c r="K40" s="164"/>
      <c r="L40" s="164"/>
      <c r="M40" s="164"/>
      <c r="N40" s="164"/>
      <c r="O40" s="164"/>
      <c r="P40" s="164"/>
      <c r="Q40" s="164"/>
      <c r="R40" s="164"/>
      <c r="S40" s="164"/>
      <c r="T40" s="164"/>
    </row>
    <row r="41" spans="1:20" hidden="1">
      <c r="A41" s="164"/>
      <c r="B41" s="164"/>
      <c r="C41" s="164"/>
      <c r="D41" s="164"/>
      <c r="E41" s="164"/>
      <c r="F41" s="164"/>
      <c r="G41" s="164"/>
      <c r="H41" s="164"/>
      <c r="I41" s="164"/>
      <c r="J41" s="164"/>
      <c r="K41" s="164"/>
      <c r="L41" s="164"/>
      <c r="M41" s="164"/>
      <c r="N41" s="164"/>
      <c r="O41" s="164"/>
      <c r="P41" s="164"/>
      <c r="Q41" s="164"/>
      <c r="R41" s="164"/>
      <c r="S41" s="164"/>
      <c r="T41" s="164"/>
    </row>
    <row r="42" spans="1:20" hidden="1">
      <c r="A42" s="164"/>
      <c r="B42" s="164"/>
      <c r="C42" s="164"/>
      <c r="D42" s="164"/>
      <c r="E42" s="164"/>
      <c r="F42" s="164"/>
      <c r="G42" s="164"/>
      <c r="H42" s="164"/>
      <c r="I42" s="164"/>
      <c r="J42" s="164"/>
      <c r="K42" s="164"/>
      <c r="L42" s="164"/>
      <c r="M42" s="164"/>
      <c r="N42" s="164"/>
      <c r="O42" s="164"/>
      <c r="P42" s="164"/>
      <c r="Q42" s="164"/>
      <c r="R42" s="164"/>
      <c r="S42" s="164"/>
      <c r="T42" s="164"/>
    </row>
    <row r="43" spans="1:20" hidden="1">
      <c r="A43" s="164"/>
      <c r="B43" s="164"/>
      <c r="C43" s="164"/>
      <c r="D43" s="164"/>
      <c r="E43" s="164"/>
      <c r="F43" s="164"/>
      <c r="G43" s="164"/>
      <c r="H43" s="164"/>
      <c r="I43" s="164"/>
      <c r="J43" s="164"/>
      <c r="K43" s="164"/>
      <c r="L43" s="164"/>
      <c r="M43" s="164"/>
      <c r="N43" s="164"/>
      <c r="O43" s="164"/>
      <c r="P43" s="164"/>
      <c r="Q43" s="164"/>
      <c r="R43" s="164"/>
      <c r="S43" s="164"/>
      <c r="T43" s="164"/>
    </row>
    <row r="44" spans="1:20" hidden="1">
      <c r="A44" s="164"/>
      <c r="B44" s="164"/>
      <c r="C44" s="164"/>
      <c r="D44" s="164"/>
      <c r="E44" s="164"/>
      <c r="F44" s="164"/>
      <c r="G44" s="164"/>
      <c r="H44" s="164"/>
      <c r="I44" s="164"/>
      <c r="J44" s="164"/>
      <c r="K44" s="164"/>
      <c r="L44" s="164"/>
      <c r="M44" s="164"/>
      <c r="N44" s="164"/>
      <c r="O44" s="164"/>
      <c r="P44" s="164"/>
      <c r="Q44" s="164"/>
      <c r="R44" s="164"/>
      <c r="S44" s="164"/>
      <c r="T44" s="164"/>
    </row>
    <row r="45" spans="1:20" hidden="1">
      <c r="A45" s="164"/>
      <c r="B45" s="164"/>
      <c r="C45" s="164"/>
      <c r="D45" s="164"/>
      <c r="E45" s="164"/>
      <c r="F45" s="164"/>
      <c r="G45" s="164"/>
      <c r="H45" s="164"/>
      <c r="I45" s="164"/>
      <c r="J45" s="164"/>
      <c r="K45" s="164"/>
      <c r="L45" s="164"/>
      <c r="M45" s="164"/>
      <c r="N45" s="164"/>
      <c r="O45" s="164"/>
      <c r="P45" s="164"/>
      <c r="Q45" s="164"/>
      <c r="R45" s="164"/>
      <c r="S45" s="164"/>
      <c r="T45" s="164"/>
    </row>
    <row r="46" spans="1:20" hidden="1">
      <c r="A46" s="164"/>
      <c r="B46" s="164"/>
      <c r="C46" s="164"/>
      <c r="D46" s="164"/>
      <c r="E46" s="164"/>
      <c r="F46" s="164"/>
      <c r="G46" s="164"/>
      <c r="H46" s="164"/>
      <c r="I46" s="164"/>
      <c r="J46" s="164"/>
      <c r="K46" s="164"/>
      <c r="L46" s="164"/>
      <c r="M46" s="164"/>
      <c r="N46" s="164"/>
      <c r="O46" s="164"/>
      <c r="P46" s="164"/>
      <c r="Q46" s="164"/>
      <c r="R46" s="164"/>
      <c r="S46" s="164"/>
      <c r="T46" s="164"/>
    </row>
    <row r="47" spans="1:20" hidden="1">
      <c r="A47" s="164"/>
      <c r="B47" s="164"/>
      <c r="C47" s="164"/>
      <c r="D47" s="164"/>
      <c r="E47" s="164"/>
      <c r="F47" s="164"/>
      <c r="G47" s="164"/>
      <c r="H47" s="164"/>
      <c r="I47" s="164"/>
      <c r="J47" s="164"/>
      <c r="K47" s="164"/>
      <c r="L47" s="164"/>
      <c r="M47" s="164"/>
      <c r="N47" s="164"/>
      <c r="O47" s="164"/>
      <c r="P47" s="164"/>
      <c r="Q47" s="164"/>
      <c r="R47" s="164"/>
      <c r="S47" s="164"/>
      <c r="T47" s="164"/>
    </row>
    <row r="48" spans="1:20" hidden="1">
      <c r="A48" s="164"/>
      <c r="B48" s="164"/>
      <c r="C48" s="164"/>
      <c r="D48" s="164"/>
      <c r="E48" s="164"/>
      <c r="F48" s="164"/>
      <c r="G48" s="164"/>
      <c r="H48" s="164"/>
      <c r="I48" s="164"/>
      <c r="J48" s="164"/>
      <c r="K48" s="164"/>
      <c r="L48" s="164"/>
      <c r="M48" s="164"/>
      <c r="N48" s="164"/>
      <c r="O48" s="164"/>
      <c r="P48" s="164"/>
      <c r="Q48" s="164"/>
      <c r="R48" s="164"/>
      <c r="S48" s="164"/>
      <c r="T48" s="164"/>
    </row>
    <row r="49" spans="1:20" hidden="1">
      <c r="A49" s="164"/>
      <c r="B49" s="164"/>
      <c r="C49" s="164"/>
      <c r="D49" s="164"/>
      <c r="E49" s="164"/>
      <c r="F49" s="164"/>
      <c r="G49" s="164"/>
      <c r="H49" s="164"/>
      <c r="I49" s="164"/>
      <c r="J49" s="164"/>
      <c r="K49" s="164"/>
      <c r="L49" s="164"/>
      <c r="M49" s="164"/>
      <c r="N49" s="164"/>
      <c r="O49" s="164"/>
      <c r="P49" s="164"/>
      <c r="Q49" s="164"/>
      <c r="R49" s="164"/>
      <c r="S49" s="164"/>
      <c r="T49" s="164"/>
    </row>
    <row r="50" spans="1:20" hidden="1">
      <c r="A50" s="164"/>
      <c r="B50" s="164"/>
      <c r="C50" s="164"/>
      <c r="D50" s="164"/>
      <c r="E50" s="164"/>
      <c r="F50" s="164"/>
      <c r="G50" s="164"/>
      <c r="H50" s="164"/>
      <c r="I50" s="164"/>
      <c r="J50" s="164"/>
      <c r="K50" s="164"/>
      <c r="L50" s="164"/>
      <c r="M50" s="164"/>
      <c r="N50" s="164"/>
      <c r="O50" s="164"/>
      <c r="P50" s="164"/>
      <c r="Q50" s="164"/>
      <c r="R50" s="164"/>
      <c r="S50" s="164"/>
      <c r="T50" s="164"/>
    </row>
    <row r="51" spans="1:20" hidden="1">
      <c r="A51" s="164"/>
      <c r="B51" s="164"/>
      <c r="C51" s="164"/>
      <c r="D51" s="164"/>
      <c r="E51" s="164"/>
      <c r="F51" s="164"/>
      <c r="G51" s="164"/>
      <c r="H51" s="164"/>
      <c r="I51" s="164"/>
      <c r="J51" s="164"/>
      <c r="K51" s="164"/>
      <c r="L51" s="164"/>
      <c r="M51" s="164"/>
      <c r="N51" s="164"/>
      <c r="O51" s="164"/>
      <c r="P51" s="164"/>
      <c r="Q51" s="164"/>
      <c r="R51" s="164"/>
      <c r="S51" s="164"/>
      <c r="T51" s="164"/>
    </row>
    <row r="52" spans="1:20" hidden="1">
      <c r="A52" s="164"/>
      <c r="B52" s="164"/>
      <c r="C52" s="164"/>
      <c r="D52" s="164"/>
      <c r="E52" s="164"/>
      <c r="F52" s="164"/>
      <c r="G52" s="164"/>
      <c r="H52" s="164"/>
      <c r="I52" s="164"/>
      <c r="J52" s="164"/>
      <c r="K52" s="164"/>
      <c r="L52" s="164"/>
      <c r="M52" s="164"/>
      <c r="N52" s="164"/>
      <c r="O52" s="164"/>
      <c r="P52" s="164"/>
      <c r="Q52" s="164"/>
      <c r="R52" s="164"/>
      <c r="S52" s="164"/>
      <c r="T52" s="164"/>
    </row>
    <row r="53" spans="1:20" hidden="1">
      <c r="A53" s="164"/>
      <c r="B53" s="164"/>
      <c r="C53" s="164"/>
      <c r="D53" s="164"/>
      <c r="E53" s="164"/>
      <c r="F53" s="164"/>
      <c r="G53" s="164"/>
      <c r="H53" s="164"/>
      <c r="I53" s="164"/>
      <c r="J53" s="164"/>
      <c r="K53" s="164"/>
      <c r="L53" s="164"/>
      <c r="M53" s="164"/>
      <c r="N53" s="164"/>
      <c r="O53" s="164"/>
      <c r="P53" s="164"/>
      <c r="Q53" s="164"/>
      <c r="R53" s="164"/>
      <c r="S53" s="164"/>
      <c r="T53" s="164"/>
    </row>
    <row r="54" spans="1:20" hidden="1">
      <c r="A54" s="164"/>
      <c r="B54" s="164"/>
      <c r="C54" s="164"/>
      <c r="D54" s="164"/>
      <c r="E54" s="164"/>
      <c r="F54" s="164"/>
      <c r="G54" s="164"/>
      <c r="H54" s="164"/>
      <c r="I54" s="164"/>
      <c r="J54" s="164"/>
      <c r="K54" s="164"/>
      <c r="L54" s="164"/>
      <c r="M54" s="164"/>
      <c r="N54" s="164"/>
      <c r="O54" s="164"/>
      <c r="P54" s="164"/>
      <c r="Q54" s="164"/>
      <c r="R54" s="164"/>
      <c r="S54" s="164"/>
      <c r="T54" s="164"/>
    </row>
    <row r="55" spans="1:20" hidden="1">
      <c r="A55" s="164"/>
      <c r="B55" s="164"/>
      <c r="C55" s="164"/>
      <c r="D55" s="164"/>
      <c r="E55" s="164"/>
      <c r="F55" s="164"/>
      <c r="G55" s="164"/>
      <c r="H55" s="164"/>
      <c r="I55" s="164"/>
      <c r="J55" s="164"/>
      <c r="K55" s="164"/>
      <c r="L55" s="164"/>
      <c r="M55" s="164"/>
      <c r="N55" s="164"/>
      <c r="O55" s="164"/>
      <c r="P55" s="164"/>
      <c r="Q55" s="164"/>
      <c r="R55" s="164"/>
      <c r="S55" s="164"/>
      <c r="T55" s="164"/>
    </row>
    <row r="56" spans="1:20" hidden="1">
      <c r="A56" s="164"/>
      <c r="B56" s="164"/>
      <c r="C56" s="164"/>
      <c r="D56" s="164"/>
      <c r="E56" s="164"/>
      <c r="F56" s="164"/>
      <c r="G56" s="164"/>
      <c r="H56" s="164"/>
      <c r="I56" s="164"/>
      <c r="J56" s="164"/>
      <c r="K56" s="164"/>
      <c r="L56" s="164"/>
      <c r="M56" s="164"/>
      <c r="N56" s="164"/>
      <c r="O56" s="164"/>
      <c r="P56" s="164"/>
      <c r="Q56" s="164"/>
      <c r="R56" s="164"/>
      <c r="S56" s="164"/>
      <c r="T56" s="164"/>
    </row>
    <row r="57" spans="1:20" hidden="1">
      <c r="A57" s="164"/>
      <c r="B57" s="164"/>
      <c r="C57" s="164"/>
      <c r="D57" s="164"/>
      <c r="E57" s="164"/>
      <c r="F57" s="164"/>
      <c r="G57" s="164"/>
      <c r="H57" s="164"/>
      <c r="I57" s="164"/>
      <c r="J57" s="164"/>
      <c r="K57" s="164"/>
      <c r="L57" s="164"/>
      <c r="M57" s="164"/>
      <c r="N57" s="164"/>
      <c r="O57" s="164"/>
      <c r="P57" s="164"/>
      <c r="Q57" s="164"/>
      <c r="R57" s="164"/>
      <c r="S57" s="164"/>
      <c r="T57" s="164"/>
    </row>
    <row r="58" spans="1:20" hidden="1">
      <c r="A58" s="164"/>
      <c r="B58" s="164"/>
      <c r="C58" s="164"/>
      <c r="D58" s="164"/>
      <c r="E58" s="164"/>
      <c r="F58" s="164"/>
      <c r="G58" s="164"/>
      <c r="H58" s="164"/>
      <c r="I58" s="164"/>
      <c r="J58" s="164"/>
      <c r="K58" s="164"/>
      <c r="L58" s="164"/>
      <c r="M58" s="164"/>
      <c r="N58" s="164"/>
      <c r="O58" s="164"/>
      <c r="P58" s="164"/>
      <c r="Q58" s="164"/>
      <c r="R58" s="164"/>
      <c r="S58" s="164"/>
      <c r="T58" s="164"/>
    </row>
    <row r="59" spans="1:20" hidden="1">
      <c r="A59" s="164"/>
      <c r="B59" s="164"/>
      <c r="C59" s="164"/>
      <c r="D59" s="164"/>
      <c r="E59" s="164"/>
      <c r="F59" s="164"/>
      <c r="G59" s="164"/>
      <c r="H59" s="164"/>
      <c r="I59" s="164"/>
      <c r="J59" s="164"/>
      <c r="K59" s="164"/>
      <c r="L59" s="164"/>
      <c r="M59" s="164"/>
      <c r="N59" s="164"/>
      <c r="O59" s="164"/>
      <c r="P59" s="164"/>
      <c r="Q59" s="164"/>
      <c r="R59" s="164"/>
      <c r="S59" s="164"/>
      <c r="T59" s="164"/>
    </row>
    <row r="60" spans="1:20" hidden="1">
      <c r="A60" s="164"/>
      <c r="B60" s="164"/>
      <c r="C60" s="164"/>
      <c r="D60" s="164"/>
      <c r="E60" s="164"/>
      <c r="F60" s="164"/>
      <c r="G60" s="164"/>
      <c r="H60" s="164"/>
      <c r="I60" s="164"/>
      <c r="J60" s="164"/>
      <c r="K60" s="164"/>
      <c r="L60" s="164"/>
      <c r="M60" s="164"/>
      <c r="N60" s="164"/>
      <c r="O60" s="164"/>
      <c r="P60" s="164"/>
      <c r="Q60" s="164"/>
      <c r="R60" s="164"/>
      <c r="S60" s="164"/>
      <c r="T60" s="164"/>
    </row>
    <row r="61" spans="1:20" hidden="1">
      <c r="A61" s="164"/>
      <c r="B61" s="164"/>
      <c r="C61" s="164"/>
      <c r="D61" s="164"/>
      <c r="E61" s="164"/>
      <c r="F61" s="164"/>
      <c r="G61" s="164"/>
      <c r="H61" s="164"/>
      <c r="I61" s="164"/>
      <c r="J61" s="164"/>
      <c r="K61" s="164"/>
      <c r="L61" s="164"/>
      <c r="M61" s="164"/>
      <c r="N61" s="164"/>
      <c r="O61" s="164"/>
      <c r="P61" s="164"/>
      <c r="Q61" s="164"/>
      <c r="R61" s="164"/>
      <c r="S61" s="164"/>
      <c r="T61" s="164"/>
    </row>
    <row r="62" spans="1:20" hidden="1">
      <c r="A62" s="164"/>
      <c r="B62" s="164"/>
      <c r="C62" s="164"/>
      <c r="D62" s="164"/>
      <c r="E62" s="164"/>
      <c r="F62" s="164"/>
      <c r="G62" s="164"/>
      <c r="H62" s="164"/>
      <c r="I62" s="164"/>
      <c r="J62" s="164"/>
      <c r="K62" s="164"/>
      <c r="L62" s="164"/>
      <c r="M62" s="164"/>
      <c r="N62" s="164"/>
      <c r="O62" s="164"/>
      <c r="P62" s="164"/>
      <c r="Q62" s="164"/>
      <c r="R62" s="164"/>
      <c r="S62" s="164"/>
      <c r="T62" s="164"/>
    </row>
    <row r="63" spans="1:20" hidden="1">
      <c r="A63" s="164"/>
      <c r="B63" s="164"/>
      <c r="C63" s="164"/>
      <c r="D63" s="164"/>
      <c r="E63" s="164"/>
      <c r="F63" s="164"/>
      <c r="G63" s="164"/>
      <c r="H63" s="164"/>
      <c r="I63" s="164"/>
      <c r="J63" s="164"/>
      <c r="K63" s="164"/>
      <c r="L63" s="164"/>
      <c r="M63" s="164"/>
      <c r="N63" s="164"/>
      <c r="O63" s="164"/>
      <c r="P63" s="164"/>
      <c r="Q63" s="164"/>
      <c r="R63" s="164"/>
      <c r="S63" s="164"/>
      <c r="T63" s="164"/>
    </row>
    <row r="64" spans="1:20" hidden="1">
      <c r="A64" s="164"/>
      <c r="B64" s="164"/>
      <c r="C64" s="164"/>
      <c r="D64" s="164"/>
      <c r="E64" s="164"/>
      <c r="F64" s="164"/>
      <c r="G64" s="164"/>
      <c r="H64" s="164"/>
      <c r="I64" s="164"/>
      <c r="J64" s="164"/>
      <c r="K64" s="164"/>
      <c r="L64" s="164"/>
      <c r="M64" s="164"/>
      <c r="N64" s="164"/>
      <c r="O64" s="164"/>
      <c r="P64" s="164"/>
      <c r="Q64" s="164"/>
      <c r="R64" s="164"/>
      <c r="S64" s="164"/>
      <c r="T64" s="164"/>
    </row>
    <row r="65" spans="1:20" hidden="1">
      <c r="A65" s="164"/>
      <c r="B65" s="164"/>
      <c r="C65" s="164"/>
      <c r="D65" s="164"/>
      <c r="E65" s="164"/>
      <c r="F65" s="164"/>
      <c r="G65" s="164"/>
      <c r="H65" s="164"/>
      <c r="I65" s="164"/>
      <c r="J65" s="164"/>
      <c r="K65" s="164"/>
      <c r="L65" s="164"/>
      <c r="M65" s="164"/>
      <c r="N65" s="164"/>
      <c r="O65" s="164"/>
      <c r="P65" s="164"/>
      <c r="Q65" s="164"/>
      <c r="R65" s="164"/>
      <c r="S65" s="164"/>
      <c r="T65" s="164"/>
    </row>
    <row r="66" spans="1:20" hidden="1">
      <c r="A66" s="164"/>
      <c r="B66" s="164"/>
      <c r="C66" s="164"/>
      <c r="D66" s="164"/>
      <c r="E66" s="164"/>
      <c r="F66" s="164"/>
      <c r="G66" s="164"/>
      <c r="H66" s="164"/>
      <c r="I66" s="164"/>
      <c r="J66" s="164"/>
      <c r="K66" s="164"/>
      <c r="L66" s="164"/>
      <c r="M66" s="164"/>
      <c r="N66" s="164"/>
      <c r="O66" s="164"/>
      <c r="P66" s="164"/>
      <c r="Q66" s="164"/>
      <c r="R66" s="164"/>
      <c r="S66" s="164"/>
      <c r="T66" s="164"/>
    </row>
    <row r="67" spans="1:20" hidden="1">
      <c r="A67" s="164"/>
      <c r="B67" s="164"/>
      <c r="C67" s="164"/>
      <c r="D67" s="164"/>
      <c r="E67" s="164"/>
      <c r="F67" s="164"/>
      <c r="G67" s="164"/>
      <c r="H67" s="164"/>
      <c r="I67" s="164"/>
      <c r="J67" s="164"/>
      <c r="K67" s="164"/>
      <c r="L67" s="164"/>
      <c r="M67" s="164"/>
      <c r="N67" s="164"/>
      <c r="O67" s="164"/>
      <c r="P67" s="164"/>
      <c r="Q67" s="164"/>
      <c r="R67" s="164"/>
      <c r="S67" s="164"/>
      <c r="T67" s="164"/>
    </row>
    <row r="68" spans="1:20" hidden="1">
      <c r="A68" s="164"/>
      <c r="B68" s="164"/>
      <c r="C68" s="164"/>
      <c r="D68" s="164"/>
      <c r="E68" s="164"/>
      <c r="F68" s="164"/>
      <c r="G68" s="164"/>
      <c r="H68" s="164"/>
      <c r="I68" s="164"/>
      <c r="J68" s="164"/>
      <c r="K68" s="164"/>
      <c r="L68" s="164"/>
      <c r="M68" s="164"/>
      <c r="N68" s="164"/>
      <c r="O68" s="164"/>
      <c r="P68" s="164"/>
      <c r="Q68" s="164"/>
      <c r="R68" s="164"/>
      <c r="S68" s="164"/>
      <c r="T68" s="164"/>
    </row>
    <row r="69" spans="1:20" hidden="1">
      <c r="A69" s="164"/>
      <c r="B69" s="164"/>
      <c r="C69" s="164"/>
      <c r="D69" s="164"/>
      <c r="E69" s="164"/>
      <c r="F69" s="164"/>
      <c r="G69" s="164"/>
      <c r="H69" s="164"/>
      <c r="I69" s="164"/>
      <c r="J69" s="164"/>
      <c r="K69" s="164"/>
      <c r="L69" s="164"/>
      <c r="M69" s="164"/>
      <c r="N69" s="164"/>
      <c r="O69" s="164"/>
      <c r="P69" s="164"/>
      <c r="Q69" s="164"/>
      <c r="R69" s="164"/>
      <c r="S69" s="164"/>
      <c r="T69" s="164"/>
    </row>
    <row r="70" spans="1:20" hidden="1">
      <c r="A70" s="164"/>
      <c r="B70" s="164"/>
      <c r="C70" s="164"/>
      <c r="D70" s="164"/>
      <c r="E70" s="164"/>
      <c r="F70" s="164"/>
      <c r="G70" s="164"/>
      <c r="H70" s="164"/>
      <c r="I70" s="164"/>
      <c r="J70" s="164"/>
      <c r="K70" s="164"/>
      <c r="L70" s="164"/>
      <c r="M70" s="164"/>
      <c r="N70" s="164"/>
      <c r="O70" s="164"/>
      <c r="P70" s="164"/>
      <c r="Q70" s="164"/>
      <c r="R70" s="164"/>
      <c r="S70" s="164"/>
      <c r="T70" s="164"/>
    </row>
    <row r="71" spans="1:20" hidden="1">
      <c r="A71" s="164"/>
      <c r="B71" s="164"/>
      <c r="C71" s="164"/>
      <c r="D71" s="164"/>
      <c r="E71" s="164"/>
      <c r="F71" s="164"/>
      <c r="G71" s="164"/>
      <c r="H71" s="164"/>
      <c r="I71" s="164"/>
      <c r="J71" s="164"/>
      <c r="K71" s="164"/>
      <c r="L71" s="164"/>
      <c r="M71" s="164"/>
      <c r="N71" s="164"/>
      <c r="O71" s="164"/>
      <c r="P71" s="164"/>
      <c r="Q71" s="164"/>
      <c r="R71" s="164"/>
      <c r="S71" s="164"/>
      <c r="T71" s="164"/>
    </row>
    <row r="72" spans="1:20" hidden="1">
      <c r="A72" s="164"/>
      <c r="B72" s="164"/>
      <c r="C72" s="164"/>
      <c r="D72" s="164"/>
      <c r="E72" s="164"/>
      <c r="F72" s="164"/>
      <c r="G72" s="164"/>
      <c r="H72" s="164"/>
      <c r="I72" s="164"/>
      <c r="J72" s="164"/>
      <c r="K72" s="164"/>
      <c r="L72" s="164"/>
      <c r="M72" s="164"/>
      <c r="N72" s="164"/>
      <c r="O72" s="164"/>
      <c r="P72" s="164"/>
      <c r="Q72" s="164"/>
      <c r="R72" s="164"/>
      <c r="S72" s="164"/>
      <c r="T72" s="164"/>
    </row>
    <row r="73" spans="1:20" hidden="1">
      <c r="A73" s="164"/>
      <c r="B73" s="164"/>
      <c r="C73" s="164"/>
      <c r="D73" s="164"/>
      <c r="E73" s="164"/>
      <c r="F73" s="164"/>
      <c r="G73" s="164"/>
      <c r="H73" s="164"/>
      <c r="I73" s="164"/>
      <c r="J73" s="164"/>
      <c r="K73" s="164"/>
      <c r="L73" s="164"/>
      <c r="M73" s="164"/>
      <c r="N73" s="164"/>
      <c r="O73" s="164"/>
      <c r="P73" s="164"/>
      <c r="Q73" s="164"/>
      <c r="R73" s="164"/>
      <c r="S73" s="164"/>
      <c r="T73" s="164"/>
    </row>
    <row r="74" spans="1:20" hidden="1">
      <c r="A74" s="164"/>
      <c r="B74" s="164"/>
      <c r="C74" s="164"/>
      <c r="D74" s="164"/>
      <c r="E74" s="164"/>
      <c r="F74" s="164"/>
      <c r="G74" s="164"/>
      <c r="H74" s="164"/>
      <c r="I74" s="164"/>
      <c r="J74" s="164"/>
      <c r="K74" s="164"/>
      <c r="L74" s="164"/>
      <c r="M74" s="164"/>
      <c r="N74" s="164"/>
      <c r="O74" s="164"/>
      <c r="P74" s="164"/>
      <c r="Q74" s="164"/>
      <c r="R74" s="164"/>
      <c r="S74" s="164"/>
      <c r="T74" s="164"/>
    </row>
    <row r="75" spans="1:20" hidden="1">
      <c r="A75" s="164"/>
      <c r="B75" s="164"/>
      <c r="C75" s="164"/>
      <c r="D75" s="164"/>
      <c r="E75" s="164"/>
      <c r="F75" s="164"/>
      <c r="G75" s="164"/>
      <c r="H75" s="164"/>
      <c r="I75" s="164"/>
      <c r="J75" s="164"/>
      <c r="K75" s="164"/>
      <c r="L75" s="164"/>
      <c r="M75" s="164"/>
      <c r="N75" s="164"/>
      <c r="O75" s="164"/>
      <c r="P75" s="164"/>
      <c r="Q75" s="164"/>
      <c r="R75" s="164"/>
      <c r="S75" s="164"/>
      <c r="T75" s="164"/>
    </row>
    <row r="76" spans="1:20" hidden="1">
      <c r="A76" s="164"/>
      <c r="B76" s="164"/>
      <c r="C76" s="164"/>
      <c r="D76" s="164"/>
      <c r="E76" s="164"/>
      <c r="F76" s="164"/>
      <c r="G76" s="164"/>
      <c r="H76" s="164"/>
      <c r="I76" s="164"/>
      <c r="J76" s="164"/>
      <c r="K76" s="164"/>
      <c r="L76" s="164"/>
      <c r="M76" s="164"/>
      <c r="N76" s="164"/>
      <c r="O76" s="164"/>
      <c r="P76" s="164"/>
      <c r="Q76" s="164"/>
      <c r="R76" s="164"/>
      <c r="S76" s="164"/>
      <c r="T76" s="164"/>
    </row>
    <row r="77" spans="1:20" hidden="1">
      <c r="A77" s="164"/>
      <c r="B77" s="164"/>
      <c r="C77" s="164"/>
      <c r="D77" s="164"/>
      <c r="E77" s="164"/>
      <c r="F77" s="164"/>
      <c r="G77" s="164"/>
      <c r="H77" s="164"/>
      <c r="I77" s="164"/>
      <c r="J77" s="164"/>
      <c r="K77" s="164"/>
      <c r="L77" s="164"/>
      <c r="M77" s="164"/>
      <c r="N77" s="164"/>
      <c r="O77" s="164"/>
      <c r="P77" s="164"/>
      <c r="Q77" s="164"/>
      <c r="R77" s="164"/>
      <c r="S77" s="164"/>
      <c r="T77" s="164"/>
    </row>
    <row r="78" spans="1:20" hidden="1">
      <c r="A78" s="164"/>
      <c r="B78" s="164"/>
      <c r="C78" s="164"/>
      <c r="D78" s="164"/>
      <c r="E78" s="164"/>
      <c r="F78" s="164"/>
      <c r="G78" s="164"/>
      <c r="H78" s="164"/>
      <c r="I78" s="164"/>
      <c r="J78" s="164"/>
      <c r="K78" s="164"/>
      <c r="L78" s="164"/>
      <c r="M78" s="164"/>
      <c r="N78" s="164"/>
      <c r="O78" s="164"/>
      <c r="P78" s="164"/>
      <c r="Q78" s="164"/>
      <c r="R78" s="164"/>
      <c r="S78" s="164"/>
      <c r="T78" s="164"/>
    </row>
    <row r="79" spans="1:20" hidden="1">
      <c r="A79" s="164"/>
      <c r="B79" s="164"/>
      <c r="C79" s="164"/>
      <c r="D79" s="164"/>
      <c r="E79" s="164"/>
      <c r="F79" s="164"/>
      <c r="G79" s="164"/>
      <c r="H79" s="164"/>
      <c r="I79" s="164"/>
      <c r="J79" s="164"/>
      <c r="K79" s="164"/>
      <c r="L79" s="164"/>
      <c r="M79" s="164"/>
      <c r="N79" s="164"/>
      <c r="O79" s="164"/>
      <c r="P79" s="164"/>
      <c r="Q79" s="164"/>
      <c r="R79" s="164"/>
      <c r="S79" s="164"/>
      <c r="T79" s="164"/>
    </row>
    <row r="80" spans="1:20" hidden="1">
      <c r="A80" s="164"/>
      <c r="B80" s="164"/>
      <c r="C80" s="164"/>
      <c r="D80" s="164"/>
      <c r="E80" s="164"/>
      <c r="F80" s="164"/>
      <c r="G80" s="164"/>
      <c r="H80" s="164"/>
      <c r="I80" s="164"/>
      <c r="J80" s="164"/>
      <c r="K80" s="164"/>
      <c r="L80" s="164"/>
      <c r="M80" s="164"/>
      <c r="N80" s="164"/>
      <c r="O80" s="164"/>
      <c r="P80" s="164"/>
      <c r="Q80" s="164"/>
      <c r="R80" s="164"/>
      <c r="S80" s="164"/>
      <c r="T80" s="164"/>
    </row>
    <row r="81" spans="1:20" hidden="1">
      <c r="A81" s="164"/>
      <c r="B81" s="164"/>
      <c r="C81" s="164"/>
      <c r="D81" s="164"/>
      <c r="E81" s="164"/>
      <c r="F81" s="164"/>
      <c r="G81" s="164"/>
      <c r="H81" s="164"/>
      <c r="I81" s="164"/>
      <c r="J81" s="164"/>
      <c r="K81" s="164"/>
      <c r="L81" s="164"/>
      <c r="M81" s="164"/>
      <c r="N81" s="164"/>
      <c r="O81" s="164"/>
      <c r="P81" s="164"/>
      <c r="Q81" s="164"/>
      <c r="R81" s="164"/>
      <c r="S81" s="164"/>
      <c r="T81" s="164"/>
    </row>
    <row r="82" spans="1:20" hidden="1">
      <c r="A82" s="164"/>
      <c r="B82" s="164"/>
      <c r="C82" s="164"/>
      <c r="D82" s="164"/>
      <c r="E82" s="164"/>
      <c r="F82" s="164"/>
      <c r="G82" s="164"/>
      <c r="H82" s="164"/>
      <c r="I82" s="164"/>
      <c r="J82" s="164"/>
      <c r="K82" s="164"/>
      <c r="L82" s="164"/>
      <c r="M82" s="164"/>
      <c r="N82" s="164"/>
      <c r="O82" s="164"/>
      <c r="P82" s="164"/>
      <c r="Q82" s="164"/>
      <c r="R82" s="164"/>
      <c r="S82" s="164"/>
      <c r="T82" s="164"/>
    </row>
    <row r="83" spans="1:20" hidden="1">
      <c r="A83" s="164"/>
      <c r="B83" s="164"/>
      <c r="C83" s="164"/>
      <c r="D83" s="164"/>
      <c r="E83" s="164"/>
      <c r="F83" s="164"/>
      <c r="G83" s="164"/>
      <c r="H83" s="164"/>
      <c r="I83" s="164"/>
      <c r="J83" s="164"/>
      <c r="K83" s="164"/>
      <c r="L83" s="164"/>
      <c r="M83" s="164"/>
      <c r="N83" s="164"/>
      <c r="O83" s="164"/>
      <c r="P83" s="164"/>
      <c r="Q83" s="164"/>
      <c r="R83" s="164"/>
      <c r="S83" s="164"/>
      <c r="T83" s="164"/>
    </row>
    <row r="84" spans="1:20" hidden="1">
      <c r="A84" s="164"/>
      <c r="B84" s="164"/>
      <c r="C84" s="164"/>
      <c r="D84" s="164"/>
      <c r="E84" s="164"/>
      <c r="F84" s="164"/>
      <c r="G84" s="164"/>
      <c r="H84" s="164"/>
      <c r="I84" s="164"/>
      <c r="J84" s="164"/>
      <c r="K84" s="164"/>
      <c r="L84" s="164"/>
      <c r="M84" s="164"/>
      <c r="N84" s="164"/>
      <c r="O84" s="164"/>
      <c r="P84" s="164"/>
      <c r="Q84" s="164"/>
      <c r="R84" s="164"/>
      <c r="S84" s="164"/>
      <c r="T84" s="164"/>
    </row>
    <row r="85" spans="1:20" hidden="1">
      <c r="A85" s="164"/>
      <c r="B85" s="164"/>
      <c r="C85" s="164"/>
      <c r="D85" s="164"/>
      <c r="E85" s="164"/>
      <c r="F85" s="164"/>
      <c r="G85" s="164"/>
      <c r="H85" s="164"/>
      <c r="I85" s="164"/>
      <c r="J85" s="164"/>
      <c r="K85" s="164"/>
      <c r="L85" s="164"/>
      <c r="M85" s="164"/>
      <c r="N85" s="164"/>
      <c r="O85" s="164"/>
      <c r="P85" s="164"/>
      <c r="Q85" s="164"/>
      <c r="R85" s="164"/>
      <c r="S85" s="164"/>
      <c r="T85" s="164"/>
    </row>
    <row r="86" spans="1:20" hidden="1">
      <c r="A86" s="164"/>
      <c r="B86" s="164"/>
      <c r="C86" s="164"/>
      <c r="D86" s="164"/>
      <c r="E86" s="164"/>
      <c r="F86" s="164"/>
      <c r="G86" s="164"/>
      <c r="H86" s="164"/>
      <c r="I86" s="164"/>
      <c r="J86" s="164"/>
      <c r="K86" s="164"/>
      <c r="L86" s="164"/>
      <c r="M86" s="164"/>
      <c r="N86" s="164"/>
      <c r="O86" s="164"/>
      <c r="P86" s="164"/>
      <c r="Q86" s="164"/>
      <c r="R86" s="164"/>
      <c r="S86" s="164"/>
      <c r="T86" s="164"/>
    </row>
  </sheetData>
  <mergeCells count="5">
    <mergeCell ref="C3:I3"/>
    <mergeCell ref="C4:D4"/>
    <mergeCell ref="C5:D5"/>
    <mergeCell ref="C7:D7"/>
    <mergeCell ref="L7:M7"/>
  </mergeCells>
  <hyperlinks>
    <hyperlink ref="S2" location="Index!A1" display="Index" xr:uid="{555593B9-E4F0-4D7D-BE80-BE6BD7528B8B}"/>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tabColor rgb="FF7030A0"/>
    <pageSetUpPr fitToPage="1"/>
  </sheetPr>
  <dimension ref="A1:AC113"/>
  <sheetViews>
    <sheetView zoomScale="70" zoomScaleNormal="70" workbookViewId="0">
      <selection activeCell="B2" sqref="B2"/>
    </sheetView>
  </sheetViews>
  <sheetFormatPr defaultColWidth="0" defaultRowHeight="13.2" zeroHeight="1"/>
  <cols>
    <col min="1" max="1" width="3.33203125" style="99" customWidth="1"/>
    <col min="2" max="2" width="9.109375" style="1093" customWidth="1"/>
    <col min="3" max="3" width="40.44140625" style="99" customWidth="1"/>
    <col min="4" max="4" width="15.6640625" style="99" customWidth="1"/>
    <col min="5" max="5" width="25.6640625" style="99" customWidth="1"/>
    <col min="6" max="6" width="13" style="99" customWidth="1"/>
    <col min="7" max="7" width="15" style="99" bestFit="1" customWidth="1"/>
    <col min="8" max="10" width="15" style="99" customWidth="1"/>
    <col min="11" max="11" width="13.109375" style="99" bestFit="1" customWidth="1"/>
    <col min="12" max="12" width="11.44140625" style="99" bestFit="1" customWidth="1"/>
    <col min="13" max="13" width="11.6640625" style="99" bestFit="1" customWidth="1"/>
    <col min="14" max="14" width="17.33203125" style="99" bestFit="1" customWidth="1"/>
    <col min="15" max="15" width="7.88671875" style="99" customWidth="1"/>
    <col min="16" max="16" width="3.44140625" style="99" customWidth="1"/>
    <col min="17" max="17" width="21.33203125" style="99" hidden="1" customWidth="1"/>
    <col min="18" max="18" width="17" style="99" hidden="1" customWidth="1"/>
    <col min="19" max="19" width="12.33203125" style="99" hidden="1" customWidth="1"/>
    <col min="20" max="20" width="13.44140625" style="99" hidden="1" customWidth="1"/>
    <col min="21" max="21" width="13.6640625" style="99" hidden="1" customWidth="1"/>
    <col min="22" max="22" width="11.6640625" style="99" hidden="1" customWidth="1"/>
    <col min="23" max="29" width="0" style="99" hidden="1" customWidth="1"/>
    <col min="30" max="16384" width="9.109375" style="99" hidden="1"/>
  </cols>
  <sheetData>
    <row r="1" spans="1:22">
      <c r="A1" s="164"/>
      <c r="B1" s="179"/>
      <c r="C1" s="164"/>
      <c r="D1" s="164"/>
      <c r="E1" s="164"/>
      <c r="F1" s="164"/>
      <c r="G1" s="164"/>
      <c r="H1" s="164"/>
      <c r="I1" s="164"/>
      <c r="J1" s="164"/>
      <c r="K1" s="164"/>
      <c r="L1" s="164"/>
      <c r="M1" s="164"/>
      <c r="N1" s="164"/>
      <c r="O1" s="164"/>
      <c r="P1" s="164"/>
    </row>
    <row r="2" spans="1:22" ht="13.8" thickBot="1">
      <c r="A2" s="164"/>
      <c r="B2" s="144" t="s">
        <v>295</v>
      </c>
      <c r="C2" s="121"/>
      <c r="D2" s="121"/>
      <c r="E2" s="121"/>
      <c r="F2" s="121"/>
      <c r="G2" s="121"/>
      <c r="H2" s="121"/>
      <c r="I2" s="121"/>
      <c r="J2" s="121"/>
      <c r="K2" s="121"/>
      <c r="L2" s="121"/>
      <c r="M2" s="121"/>
      <c r="N2" s="121"/>
      <c r="O2" s="2204" t="s">
        <v>1</v>
      </c>
      <c r="P2" s="164"/>
    </row>
    <row r="3" spans="1:22" s="906" customFormat="1" ht="16.2" thickBot="1">
      <c r="A3" s="163"/>
      <c r="B3" s="248"/>
      <c r="C3" s="4961" t="s">
        <v>3982</v>
      </c>
      <c r="D3" s="4651"/>
      <c r="E3" s="4651"/>
      <c r="F3" s="4652"/>
      <c r="G3" s="248"/>
      <c r="H3" s="248"/>
      <c r="I3" s="248"/>
      <c r="J3" s="248"/>
      <c r="K3" s="248"/>
      <c r="L3" s="248"/>
      <c r="M3" s="248"/>
      <c r="N3" s="39"/>
      <c r="O3" s="248"/>
      <c r="P3" s="188"/>
      <c r="Q3" s="1115"/>
      <c r="R3" s="1115"/>
      <c r="S3" s="1115"/>
      <c r="T3" s="1115"/>
      <c r="U3" s="1115"/>
    </row>
    <row r="4" spans="1:22" s="906" customFormat="1" ht="15.6">
      <c r="A4" s="163"/>
      <c r="B4" s="248"/>
      <c r="C4" s="4439" t="s">
        <v>723</v>
      </c>
      <c r="D4" s="8341" t="str">
        <f>V.5!D4</f>
        <v>ABC Company</v>
      </c>
      <c r="E4" s="8342"/>
      <c r="F4" s="8343"/>
      <c r="G4" s="248"/>
      <c r="H4" s="248"/>
      <c r="I4" s="248"/>
      <c r="J4" s="248"/>
      <c r="K4" s="248"/>
      <c r="L4" s="248"/>
      <c r="M4" s="248"/>
      <c r="N4" s="248"/>
      <c r="O4" s="248"/>
      <c r="P4" s="188"/>
      <c r="Q4" s="1115"/>
      <c r="R4" s="1115"/>
      <c r="S4" s="1115"/>
      <c r="T4" s="1115"/>
      <c r="U4" s="1115"/>
    </row>
    <row r="5" spans="1:22" s="906" customFormat="1" ht="16.2" thickBot="1">
      <c r="A5" s="163"/>
      <c r="B5" s="248"/>
      <c r="C5" s="4443" t="s">
        <v>724</v>
      </c>
      <c r="D5" s="8344" t="str">
        <f>V.5!D5</f>
        <v>31 December 202x</v>
      </c>
      <c r="E5" s="8345"/>
      <c r="F5" s="8346"/>
      <c r="G5" s="248"/>
      <c r="H5" s="248"/>
      <c r="I5" s="248"/>
      <c r="J5" s="248"/>
      <c r="K5" s="248"/>
      <c r="L5" s="248"/>
      <c r="M5" s="248"/>
      <c r="N5" s="248"/>
      <c r="O5" s="248"/>
      <c r="P5" s="188"/>
      <c r="Q5" s="1115"/>
      <c r="R5" s="1115"/>
      <c r="S5" s="1115"/>
      <c r="T5" s="1115"/>
      <c r="U5" s="1115"/>
    </row>
    <row r="6" spans="1:22" s="906" customFormat="1" ht="15" customHeight="1" thickBot="1">
      <c r="A6" s="163"/>
      <c r="B6" s="251"/>
      <c r="C6" s="119"/>
      <c r="D6" s="119"/>
      <c r="E6" s="119"/>
      <c r="F6" s="119"/>
      <c r="G6" s="119"/>
      <c r="H6" s="119"/>
      <c r="I6" s="119"/>
      <c r="J6" s="119"/>
      <c r="K6" s="119"/>
      <c r="L6" s="119"/>
      <c r="M6" s="119"/>
      <c r="N6" s="119"/>
      <c r="O6" s="119"/>
      <c r="P6" s="163"/>
    </row>
    <row r="7" spans="1:22" ht="15" customHeight="1">
      <c r="A7" s="164"/>
      <c r="B7" s="210"/>
      <c r="C7" s="4962"/>
      <c r="D7" s="8583" t="s">
        <v>3330</v>
      </c>
      <c r="E7" s="8583" t="s">
        <v>3331</v>
      </c>
      <c r="F7" s="5299"/>
      <c r="G7" s="5300"/>
      <c r="H7" s="8574" t="s">
        <v>3983</v>
      </c>
      <c r="I7" s="5300" t="s">
        <v>3984</v>
      </c>
      <c r="J7" s="5300"/>
      <c r="K7" s="4963"/>
      <c r="L7" s="4963"/>
      <c r="M7" s="4963"/>
      <c r="N7" s="4964"/>
      <c r="P7" s="189"/>
      <c r="Q7" s="100"/>
      <c r="R7" s="100"/>
      <c r="S7" s="100"/>
      <c r="T7" s="100"/>
      <c r="U7" s="100"/>
      <c r="V7" s="100"/>
    </row>
    <row r="8" spans="1:22">
      <c r="A8" s="164"/>
      <c r="B8" s="210"/>
      <c r="C8" s="4965"/>
      <c r="D8" s="8584"/>
      <c r="E8" s="8584"/>
      <c r="F8" s="1666"/>
      <c r="G8" s="1666"/>
      <c r="H8" s="8575"/>
      <c r="I8" s="1666" t="s">
        <v>451</v>
      </c>
      <c r="J8" s="1666" t="s">
        <v>3985</v>
      </c>
      <c r="K8" s="1666"/>
      <c r="L8" s="1666"/>
      <c r="M8" s="1666"/>
      <c r="N8" s="1667"/>
      <c r="O8" s="121"/>
      <c r="P8" s="190"/>
      <c r="Q8" s="112"/>
      <c r="R8" s="1116"/>
      <c r="S8" s="1116"/>
      <c r="T8" s="1116"/>
      <c r="U8" s="112"/>
      <c r="V8" s="100"/>
    </row>
    <row r="9" spans="1:22">
      <c r="A9" s="164"/>
      <c r="B9" s="210"/>
      <c r="C9" s="4965" t="s">
        <v>520</v>
      </c>
      <c r="D9" s="8584"/>
      <c r="E9" s="8584"/>
      <c r="F9" s="1666" t="s">
        <v>2977</v>
      </c>
      <c r="G9" s="1666" t="s">
        <v>1251</v>
      </c>
      <c r="H9" s="8575"/>
      <c r="I9" s="1666" t="s">
        <v>3986</v>
      </c>
      <c r="J9" s="1666" t="s">
        <v>1790</v>
      </c>
      <c r="K9" s="1666" t="s">
        <v>2747</v>
      </c>
      <c r="L9" s="1666" t="s">
        <v>2808</v>
      </c>
      <c r="M9" s="1587" t="s">
        <v>2671</v>
      </c>
      <c r="N9" s="1608" t="s">
        <v>1717</v>
      </c>
      <c r="O9" s="121"/>
      <c r="P9" s="190"/>
      <c r="Q9" s="112"/>
      <c r="R9" s="111"/>
      <c r="S9" s="111"/>
      <c r="T9" s="111"/>
      <c r="U9" s="112"/>
    </row>
    <row r="10" spans="1:22">
      <c r="A10" s="164"/>
      <c r="B10" s="210"/>
      <c r="C10" s="4965"/>
      <c r="D10" s="8584"/>
      <c r="E10" s="8584"/>
      <c r="F10" s="1666" t="s">
        <v>2987</v>
      </c>
      <c r="G10" s="1666" t="s">
        <v>2771</v>
      </c>
      <c r="H10" s="8575"/>
      <c r="I10" s="1851">
        <v>11658</v>
      </c>
      <c r="J10" s="1851">
        <v>11658</v>
      </c>
      <c r="K10" s="1666" t="s">
        <v>1723</v>
      </c>
      <c r="L10" s="1666" t="s">
        <v>1723</v>
      </c>
      <c r="M10" s="1590" t="s">
        <v>1723</v>
      </c>
      <c r="N10" s="1608" t="s">
        <v>1723</v>
      </c>
      <c r="O10" s="121"/>
      <c r="P10" s="190"/>
      <c r="Q10" s="111"/>
      <c r="R10" s="111"/>
      <c r="S10" s="111"/>
      <c r="T10" s="111"/>
      <c r="U10" s="112"/>
    </row>
    <row r="11" spans="1:22">
      <c r="A11" s="164"/>
      <c r="B11" s="210"/>
      <c r="C11" s="2002"/>
      <c r="D11" s="6656" t="s">
        <v>2148</v>
      </c>
      <c r="E11" s="8734"/>
      <c r="F11" s="5485"/>
      <c r="G11" s="6656" t="s">
        <v>1616</v>
      </c>
      <c r="H11" s="8838"/>
      <c r="I11" s="5485" t="s">
        <v>2959</v>
      </c>
      <c r="J11" s="5485" t="s">
        <v>2959</v>
      </c>
      <c r="K11" s="5485"/>
      <c r="L11" s="5485"/>
      <c r="M11" s="5485"/>
      <c r="N11" s="5772" t="s">
        <v>3987</v>
      </c>
      <c r="O11" s="121"/>
      <c r="P11" s="190"/>
      <c r="Q11" s="112"/>
      <c r="R11" s="112"/>
      <c r="S11" s="112"/>
      <c r="T11" s="112"/>
      <c r="U11" s="112"/>
    </row>
    <row r="12" spans="1:22">
      <c r="A12" s="164"/>
      <c r="B12" s="210"/>
      <c r="C12" s="5497" t="s">
        <v>734</v>
      </c>
      <c r="D12" s="5498" t="s">
        <v>735</v>
      </c>
      <c r="E12" s="5498" t="s">
        <v>736</v>
      </c>
      <c r="F12" s="5498" t="s">
        <v>1249</v>
      </c>
      <c r="G12" s="5498" t="s">
        <v>738</v>
      </c>
      <c r="H12" s="5498" t="s">
        <v>1546</v>
      </c>
      <c r="I12" s="5775" t="s">
        <v>1547</v>
      </c>
      <c r="J12" s="5775" t="s">
        <v>1548</v>
      </c>
      <c r="K12" s="5775" t="s">
        <v>1549</v>
      </c>
      <c r="L12" s="5775" t="s">
        <v>1550</v>
      </c>
      <c r="M12" s="5775" t="s">
        <v>1551</v>
      </c>
      <c r="N12" s="5776" t="s">
        <v>1552</v>
      </c>
      <c r="O12" s="121"/>
      <c r="P12" s="193"/>
      <c r="Q12" s="1117"/>
      <c r="R12" s="1117"/>
      <c r="S12" s="1117"/>
      <c r="T12" s="1117"/>
      <c r="U12" s="1117"/>
    </row>
    <row r="13" spans="1:22">
      <c r="A13" s="164"/>
      <c r="B13" s="210"/>
      <c r="C13" s="6779" t="s">
        <v>3769</v>
      </c>
      <c r="D13" s="1680"/>
      <c r="E13" s="1680"/>
      <c r="F13" s="6780"/>
      <c r="G13" s="1850" t="b">
        <v>1</v>
      </c>
      <c r="H13" s="6781">
        <v>0</v>
      </c>
      <c r="I13" s="1724">
        <v>0</v>
      </c>
      <c r="J13" s="1724">
        <v>0</v>
      </c>
      <c r="K13" s="1724">
        <v>0</v>
      </c>
      <c r="L13" s="1724">
        <v>0</v>
      </c>
      <c r="M13" s="1724">
        <v>0</v>
      </c>
      <c r="N13" s="1830">
        <f>K13+L13-M13</f>
        <v>0</v>
      </c>
      <c r="O13" s="121"/>
      <c r="P13" s="194"/>
      <c r="Q13" s="544"/>
      <c r="R13" s="544"/>
      <c r="S13" s="544"/>
      <c r="T13" s="544"/>
      <c r="U13" s="544"/>
    </row>
    <row r="14" spans="1:22">
      <c r="A14" s="164"/>
      <c r="B14" s="210"/>
      <c r="C14" s="6782" t="s">
        <v>3770</v>
      </c>
      <c r="D14" s="1847"/>
      <c r="E14" s="1847"/>
      <c r="F14" s="1848"/>
      <c r="G14" s="1850" t="b">
        <v>0</v>
      </c>
      <c r="H14" s="1852">
        <v>0</v>
      </c>
      <c r="I14" s="1724">
        <v>0</v>
      </c>
      <c r="J14" s="1724">
        <v>0</v>
      </c>
      <c r="K14" s="1724">
        <v>0</v>
      </c>
      <c r="L14" s="1724">
        <v>0</v>
      </c>
      <c r="M14" s="1724">
        <v>0</v>
      </c>
      <c r="N14" s="1830">
        <f>K14+L14-M14</f>
        <v>0</v>
      </c>
      <c r="O14" s="121"/>
      <c r="P14" s="194"/>
      <c r="Q14" s="544"/>
      <c r="R14" s="544"/>
      <c r="S14" s="544"/>
      <c r="T14" s="544"/>
      <c r="U14" s="544"/>
    </row>
    <row r="15" spans="1:22">
      <c r="A15" s="164"/>
      <c r="B15" s="210"/>
      <c r="C15" s="6782" t="s">
        <v>3771</v>
      </c>
      <c r="D15" s="1738"/>
      <c r="E15" s="1738"/>
      <c r="F15" s="1740"/>
      <c r="G15" s="1850" t="b">
        <v>1</v>
      </c>
      <c r="H15" s="1852">
        <v>0</v>
      </c>
      <c r="I15" s="1724">
        <v>0</v>
      </c>
      <c r="J15" s="1724">
        <v>0</v>
      </c>
      <c r="K15" s="1724">
        <v>0</v>
      </c>
      <c r="L15" s="1724">
        <v>0</v>
      </c>
      <c r="M15" s="1724">
        <v>0</v>
      </c>
      <c r="N15" s="1830">
        <f>K15+L15-M15</f>
        <v>0</v>
      </c>
      <c r="O15" s="121"/>
      <c r="P15" s="195"/>
      <c r="Q15" s="605"/>
      <c r="R15" s="605"/>
      <c r="S15" s="605"/>
      <c r="T15" s="605"/>
      <c r="U15" s="605"/>
    </row>
    <row r="16" spans="1:22" hidden="1">
      <c r="A16" s="164"/>
      <c r="B16" s="210"/>
      <c r="C16" s="6782" t="s">
        <v>3771</v>
      </c>
      <c r="D16" s="1738"/>
      <c r="E16" s="1738"/>
      <c r="F16" s="1740"/>
      <c r="G16" s="1850" t="b">
        <v>1</v>
      </c>
      <c r="H16" s="1852">
        <v>0</v>
      </c>
      <c r="I16" s="1724">
        <v>0</v>
      </c>
      <c r="J16" s="1724">
        <v>0</v>
      </c>
      <c r="K16" s="1724">
        <v>0</v>
      </c>
      <c r="L16" s="1724">
        <v>0</v>
      </c>
      <c r="M16" s="1724">
        <v>0</v>
      </c>
      <c r="N16" s="1830">
        <f t="shared" ref="N16:N42" si="0">K16+L16-M16</f>
        <v>0</v>
      </c>
      <c r="O16" s="121"/>
      <c r="P16" s="195"/>
      <c r="Q16" s="605"/>
      <c r="R16" s="605"/>
      <c r="S16" s="605"/>
      <c r="T16" s="605"/>
      <c r="U16" s="605"/>
    </row>
    <row r="17" spans="1:21" hidden="1">
      <c r="A17" s="164"/>
      <c r="B17" s="210"/>
      <c r="C17" s="6782" t="s">
        <v>3771</v>
      </c>
      <c r="D17" s="1738"/>
      <c r="E17" s="1738"/>
      <c r="F17" s="1740"/>
      <c r="G17" s="1850" t="b">
        <v>1</v>
      </c>
      <c r="H17" s="1852">
        <v>0</v>
      </c>
      <c r="I17" s="1724">
        <v>0</v>
      </c>
      <c r="J17" s="1724">
        <v>0</v>
      </c>
      <c r="K17" s="1724">
        <v>0</v>
      </c>
      <c r="L17" s="1724">
        <v>0</v>
      </c>
      <c r="M17" s="1724">
        <v>0</v>
      </c>
      <c r="N17" s="1830">
        <f t="shared" si="0"/>
        <v>0</v>
      </c>
      <c r="O17" s="121"/>
      <c r="P17" s="195"/>
      <c r="Q17" s="605"/>
      <c r="R17" s="605"/>
      <c r="S17" s="605"/>
      <c r="T17" s="605"/>
      <c r="U17" s="605"/>
    </row>
    <row r="18" spans="1:21" hidden="1">
      <c r="A18" s="164"/>
      <c r="B18" s="210"/>
      <c r="C18" s="6782" t="s">
        <v>3771</v>
      </c>
      <c r="D18" s="1738"/>
      <c r="E18" s="1738"/>
      <c r="F18" s="1740"/>
      <c r="G18" s="1850" t="b">
        <v>1</v>
      </c>
      <c r="H18" s="1852">
        <v>0</v>
      </c>
      <c r="I18" s="1724">
        <v>0</v>
      </c>
      <c r="J18" s="1724">
        <v>0</v>
      </c>
      <c r="K18" s="1724">
        <v>0</v>
      </c>
      <c r="L18" s="1724">
        <v>0</v>
      </c>
      <c r="M18" s="1724">
        <v>0</v>
      </c>
      <c r="N18" s="1830">
        <f t="shared" si="0"/>
        <v>0</v>
      </c>
      <c r="O18" s="121"/>
      <c r="P18" s="195"/>
      <c r="Q18" s="605"/>
      <c r="R18" s="605"/>
      <c r="S18" s="605"/>
      <c r="T18" s="605"/>
      <c r="U18" s="605"/>
    </row>
    <row r="19" spans="1:21" hidden="1">
      <c r="A19" s="164"/>
      <c r="B19" s="210"/>
      <c r="C19" s="6782" t="s">
        <v>3771</v>
      </c>
      <c r="D19" s="1738"/>
      <c r="E19" s="1738"/>
      <c r="F19" s="1740"/>
      <c r="G19" s="1850" t="b">
        <v>1</v>
      </c>
      <c r="H19" s="1852">
        <v>0</v>
      </c>
      <c r="I19" s="1724">
        <v>0</v>
      </c>
      <c r="J19" s="1724">
        <v>0</v>
      </c>
      <c r="K19" s="1724">
        <v>0</v>
      </c>
      <c r="L19" s="1724">
        <v>0</v>
      </c>
      <c r="M19" s="1724">
        <v>0</v>
      </c>
      <c r="N19" s="1830">
        <f t="shared" si="0"/>
        <v>0</v>
      </c>
      <c r="O19" s="121"/>
      <c r="P19" s="195"/>
      <c r="Q19" s="605"/>
      <c r="R19" s="605"/>
      <c r="S19" s="605"/>
      <c r="T19" s="605"/>
      <c r="U19" s="605"/>
    </row>
    <row r="20" spans="1:21" hidden="1">
      <c r="A20" s="164"/>
      <c r="B20" s="210"/>
      <c r="C20" s="6782" t="s">
        <v>3771</v>
      </c>
      <c r="D20" s="1738"/>
      <c r="E20" s="1738"/>
      <c r="F20" s="1740"/>
      <c r="G20" s="1850" t="b">
        <v>1</v>
      </c>
      <c r="H20" s="1852">
        <v>0</v>
      </c>
      <c r="I20" s="1724">
        <v>0</v>
      </c>
      <c r="J20" s="1724">
        <v>0</v>
      </c>
      <c r="K20" s="1724">
        <v>0</v>
      </c>
      <c r="L20" s="1724">
        <v>0</v>
      </c>
      <c r="M20" s="1724">
        <v>0</v>
      </c>
      <c r="N20" s="1830">
        <f t="shared" si="0"/>
        <v>0</v>
      </c>
      <c r="O20" s="121"/>
      <c r="P20" s="195"/>
      <c r="Q20" s="605"/>
      <c r="R20" s="605"/>
      <c r="S20" s="605"/>
      <c r="T20" s="605"/>
      <c r="U20" s="605"/>
    </row>
    <row r="21" spans="1:21" hidden="1">
      <c r="A21" s="164"/>
      <c r="B21" s="210"/>
      <c r="C21" s="6782" t="s">
        <v>3771</v>
      </c>
      <c r="D21" s="1738"/>
      <c r="E21" s="1738"/>
      <c r="F21" s="1740"/>
      <c r="G21" s="1850" t="b">
        <v>1</v>
      </c>
      <c r="H21" s="1852">
        <v>0</v>
      </c>
      <c r="I21" s="1724">
        <v>0</v>
      </c>
      <c r="J21" s="1724">
        <v>0</v>
      </c>
      <c r="K21" s="1724">
        <v>0</v>
      </c>
      <c r="L21" s="1724">
        <v>0</v>
      </c>
      <c r="M21" s="1724">
        <v>0</v>
      </c>
      <c r="N21" s="1830">
        <f t="shared" si="0"/>
        <v>0</v>
      </c>
      <c r="O21" s="121"/>
      <c r="P21" s="195"/>
      <c r="Q21" s="605"/>
      <c r="R21" s="605"/>
      <c r="S21" s="605"/>
      <c r="T21" s="605"/>
      <c r="U21" s="605"/>
    </row>
    <row r="22" spans="1:21" hidden="1">
      <c r="A22" s="164"/>
      <c r="B22" s="210"/>
      <c r="C22" s="6782" t="s">
        <v>3771</v>
      </c>
      <c r="D22" s="1738"/>
      <c r="E22" s="1738"/>
      <c r="F22" s="1740"/>
      <c r="G22" s="1850" t="b">
        <v>1</v>
      </c>
      <c r="H22" s="1852">
        <v>0</v>
      </c>
      <c r="I22" s="1724">
        <v>0</v>
      </c>
      <c r="J22" s="1724">
        <v>0</v>
      </c>
      <c r="K22" s="1724">
        <v>0</v>
      </c>
      <c r="L22" s="1724">
        <v>0</v>
      </c>
      <c r="M22" s="1724">
        <v>0</v>
      </c>
      <c r="N22" s="1830">
        <f t="shared" si="0"/>
        <v>0</v>
      </c>
      <c r="O22" s="121"/>
      <c r="P22" s="195"/>
      <c r="Q22" s="605"/>
      <c r="R22" s="605"/>
      <c r="S22" s="605"/>
      <c r="T22" s="605"/>
      <c r="U22" s="605"/>
    </row>
    <row r="23" spans="1:21" hidden="1">
      <c r="A23" s="164"/>
      <c r="B23" s="210"/>
      <c r="C23" s="6782" t="s">
        <v>3771</v>
      </c>
      <c r="D23" s="1738"/>
      <c r="E23" s="1738"/>
      <c r="F23" s="1740"/>
      <c r="G23" s="1850" t="b">
        <v>1</v>
      </c>
      <c r="H23" s="1852">
        <v>0</v>
      </c>
      <c r="I23" s="1724">
        <v>0</v>
      </c>
      <c r="J23" s="1724">
        <v>0</v>
      </c>
      <c r="K23" s="1724">
        <v>0</v>
      </c>
      <c r="L23" s="1724">
        <v>0</v>
      </c>
      <c r="M23" s="1724">
        <v>0</v>
      </c>
      <c r="N23" s="1830">
        <f t="shared" si="0"/>
        <v>0</v>
      </c>
      <c r="O23" s="121"/>
      <c r="P23" s="195"/>
      <c r="Q23" s="605"/>
      <c r="R23" s="605"/>
      <c r="S23" s="605"/>
      <c r="T23" s="605"/>
      <c r="U23" s="605"/>
    </row>
    <row r="24" spans="1:21" hidden="1">
      <c r="A24" s="164"/>
      <c r="B24" s="210"/>
      <c r="C24" s="6782" t="s">
        <v>3771</v>
      </c>
      <c r="D24" s="1738"/>
      <c r="E24" s="1738"/>
      <c r="F24" s="1740"/>
      <c r="G24" s="1850" t="b">
        <v>1</v>
      </c>
      <c r="H24" s="1852">
        <v>0</v>
      </c>
      <c r="I24" s="1724">
        <v>0</v>
      </c>
      <c r="J24" s="1724">
        <v>0</v>
      </c>
      <c r="K24" s="1724">
        <v>0</v>
      </c>
      <c r="L24" s="1724">
        <v>0</v>
      </c>
      <c r="M24" s="1724">
        <v>0</v>
      </c>
      <c r="N24" s="1830">
        <f t="shared" si="0"/>
        <v>0</v>
      </c>
      <c r="O24" s="121"/>
      <c r="P24" s="195"/>
      <c r="Q24" s="605"/>
      <c r="R24" s="605"/>
      <c r="S24" s="605"/>
      <c r="T24" s="605"/>
      <c r="U24" s="605"/>
    </row>
    <row r="25" spans="1:21" hidden="1">
      <c r="A25" s="164"/>
      <c r="B25" s="210"/>
      <c r="C25" s="6782" t="s">
        <v>3771</v>
      </c>
      <c r="D25" s="1738"/>
      <c r="E25" s="1738"/>
      <c r="F25" s="1740"/>
      <c r="G25" s="1850" t="b">
        <v>1</v>
      </c>
      <c r="H25" s="1852">
        <v>0</v>
      </c>
      <c r="I25" s="1724">
        <v>0</v>
      </c>
      <c r="J25" s="1724">
        <v>0</v>
      </c>
      <c r="K25" s="1724">
        <v>0</v>
      </c>
      <c r="L25" s="1724">
        <v>0</v>
      </c>
      <c r="M25" s="1724">
        <v>0</v>
      </c>
      <c r="N25" s="1830">
        <f t="shared" si="0"/>
        <v>0</v>
      </c>
      <c r="O25" s="121"/>
      <c r="P25" s="195"/>
      <c r="Q25" s="605"/>
      <c r="R25" s="605"/>
      <c r="S25" s="605"/>
      <c r="T25" s="605"/>
      <c r="U25" s="605"/>
    </row>
    <row r="26" spans="1:21" hidden="1">
      <c r="A26" s="164"/>
      <c r="B26" s="210"/>
      <c r="C26" s="6782" t="s">
        <v>3771</v>
      </c>
      <c r="D26" s="1738"/>
      <c r="E26" s="1738"/>
      <c r="F26" s="1740"/>
      <c r="G26" s="1850" t="b">
        <v>1</v>
      </c>
      <c r="H26" s="1852">
        <v>0</v>
      </c>
      <c r="I26" s="1724">
        <v>0</v>
      </c>
      <c r="J26" s="1724">
        <v>0</v>
      </c>
      <c r="K26" s="1724">
        <v>0</v>
      </c>
      <c r="L26" s="1724">
        <v>0</v>
      </c>
      <c r="M26" s="1724">
        <v>0</v>
      </c>
      <c r="N26" s="1830">
        <f t="shared" si="0"/>
        <v>0</v>
      </c>
      <c r="O26" s="121"/>
      <c r="P26" s="195"/>
      <c r="Q26" s="605"/>
      <c r="R26" s="605"/>
      <c r="S26" s="605"/>
      <c r="T26" s="605"/>
      <c r="U26" s="605"/>
    </row>
    <row r="27" spans="1:21" hidden="1">
      <c r="A27" s="164"/>
      <c r="B27" s="210"/>
      <c r="C27" s="6782" t="s">
        <v>3771</v>
      </c>
      <c r="D27" s="1738"/>
      <c r="E27" s="1738"/>
      <c r="F27" s="1740"/>
      <c r="G27" s="1850" t="b">
        <v>1</v>
      </c>
      <c r="H27" s="1852">
        <v>0</v>
      </c>
      <c r="I27" s="1724">
        <v>0</v>
      </c>
      <c r="J27" s="1724">
        <v>0</v>
      </c>
      <c r="K27" s="1724">
        <v>0</v>
      </c>
      <c r="L27" s="1724">
        <v>0</v>
      </c>
      <c r="M27" s="1724">
        <v>0</v>
      </c>
      <c r="N27" s="1830">
        <f t="shared" si="0"/>
        <v>0</v>
      </c>
      <c r="O27" s="121"/>
      <c r="P27" s="195"/>
      <c r="Q27" s="605"/>
      <c r="R27" s="605"/>
      <c r="S27" s="605"/>
      <c r="T27" s="605"/>
      <c r="U27" s="605"/>
    </row>
    <row r="28" spans="1:21" hidden="1">
      <c r="A28" s="164"/>
      <c r="B28" s="210"/>
      <c r="C28" s="6782" t="s">
        <v>3771</v>
      </c>
      <c r="D28" s="1738"/>
      <c r="E28" s="1738"/>
      <c r="F28" s="1740"/>
      <c r="G28" s="1850" t="b">
        <v>1</v>
      </c>
      <c r="H28" s="1852">
        <v>0</v>
      </c>
      <c r="I28" s="1724">
        <v>0</v>
      </c>
      <c r="J28" s="1724">
        <v>0</v>
      </c>
      <c r="K28" s="1724">
        <v>0</v>
      </c>
      <c r="L28" s="1724">
        <v>0</v>
      </c>
      <c r="M28" s="1724">
        <v>0</v>
      </c>
      <c r="N28" s="1830">
        <f t="shared" si="0"/>
        <v>0</v>
      </c>
      <c r="O28" s="121"/>
      <c r="P28" s="195"/>
      <c r="Q28" s="605"/>
      <c r="R28" s="605"/>
      <c r="S28" s="605"/>
      <c r="T28" s="605"/>
      <c r="U28" s="605"/>
    </row>
    <row r="29" spans="1:21" hidden="1">
      <c r="A29" s="164"/>
      <c r="B29" s="210"/>
      <c r="C29" s="6782" t="s">
        <v>3771</v>
      </c>
      <c r="D29" s="1738"/>
      <c r="E29" s="1738"/>
      <c r="F29" s="1740"/>
      <c r="G29" s="1850" t="b">
        <v>1</v>
      </c>
      <c r="H29" s="1852">
        <v>0</v>
      </c>
      <c r="I29" s="1724">
        <v>0</v>
      </c>
      <c r="J29" s="1724">
        <v>0</v>
      </c>
      <c r="K29" s="1724">
        <v>0</v>
      </c>
      <c r="L29" s="1724">
        <v>0</v>
      </c>
      <c r="M29" s="1724">
        <v>0</v>
      </c>
      <c r="N29" s="1830">
        <f t="shared" si="0"/>
        <v>0</v>
      </c>
      <c r="O29" s="121"/>
      <c r="P29" s="195"/>
      <c r="Q29" s="605"/>
      <c r="R29" s="605"/>
      <c r="S29" s="605"/>
      <c r="T29" s="605"/>
      <c r="U29" s="605"/>
    </row>
    <row r="30" spans="1:21" hidden="1">
      <c r="A30" s="164"/>
      <c r="B30" s="210"/>
      <c r="C30" s="6782" t="s">
        <v>3771</v>
      </c>
      <c r="D30" s="1738"/>
      <c r="E30" s="1738"/>
      <c r="F30" s="1740"/>
      <c r="G30" s="1850" t="b">
        <v>1</v>
      </c>
      <c r="H30" s="1852">
        <v>0</v>
      </c>
      <c r="I30" s="1724">
        <v>0</v>
      </c>
      <c r="J30" s="1724">
        <v>0</v>
      </c>
      <c r="K30" s="1724">
        <v>0</v>
      </c>
      <c r="L30" s="1724">
        <v>0</v>
      </c>
      <c r="M30" s="1724">
        <v>0</v>
      </c>
      <c r="N30" s="1830">
        <f t="shared" si="0"/>
        <v>0</v>
      </c>
      <c r="O30" s="121"/>
      <c r="P30" s="195"/>
      <c r="Q30" s="605"/>
      <c r="R30" s="605"/>
      <c r="S30" s="605"/>
      <c r="T30" s="605"/>
      <c r="U30" s="605"/>
    </row>
    <row r="31" spans="1:21" hidden="1">
      <c r="A31" s="164"/>
      <c r="B31" s="210"/>
      <c r="C31" s="6782" t="s">
        <v>3771</v>
      </c>
      <c r="D31" s="1738"/>
      <c r="E31" s="1738"/>
      <c r="F31" s="1740"/>
      <c r="G31" s="1850" t="b">
        <v>1</v>
      </c>
      <c r="H31" s="1852">
        <v>0</v>
      </c>
      <c r="I31" s="1724">
        <v>0</v>
      </c>
      <c r="J31" s="1724">
        <v>0</v>
      </c>
      <c r="K31" s="1724">
        <v>0</v>
      </c>
      <c r="L31" s="1724">
        <v>0</v>
      </c>
      <c r="M31" s="1724">
        <v>0</v>
      </c>
      <c r="N31" s="1830">
        <f t="shared" si="0"/>
        <v>0</v>
      </c>
      <c r="O31" s="121"/>
      <c r="P31" s="195"/>
      <c r="Q31" s="605"/>
      <c r="R31" s="605"/>
      <c r="S31" s="605"/>
      <c r="T31" s="605"/>
      <c r="U31" s="605"/>
    </row>
    <row r="32" spans="1:21" hidden="1">
      <c r="A32" s="164"/>
      <c r="B32" s="210"/>
      <c r="C32" s="6782" t="s">
        <v>3771</v>
      </c>
      <c r="D32" s="1738"/>
      <c r="E32" s="1738"/>
      <c r="F32" s="1740"/>
      <c r="G32" s="1850" t="b">
        <v>1</v>
      </c>
      <c r="H32" s="1852">
        <v>0</v>
      </c>
      <c r="I32" s="1724">
        <v>0</v>
      </c>
      <c r="J32" s="1724">
        <v>0</v>
      </c>
      <c r="K32" s="1724">
        <v>0</v>
      </c>
      <c r="L32" s="1724">
        <v>0</v>
      </c>
      <c r="M32" s="1724">
        <v>0</v>
      </c>
      <c r="N32" s="1830">
        <f t="shared" si="0"/>
        <v>0</v>
      </c>
      <c r="O32" s="121"/>
      <c r="P32" s="195"/>
      <c r="Q32" s="605"/>
      <c r="R32" s="605"/>
      <c r="S32" s="605"/>
      <c r="T32" s="605"/>
      <c r="U32" s="605"/>
    </row>
    <row r="33" spans="1:21" hidden="1">
      <c r="A33" s="164"/>
      <c r="B33" s="210"/>
      <c r="C33" s="6782" t="s">
        <v>3771</v>
      </c>
      <c r="D33" s="1738"/>
      <c r="E33" s="1738"/>
      <c r="F33" s="1740"/>
      <c r="G33" s="1850" t="b">
        <v>1</v>
      </c>
      <c r="H33" s="1852">
        <v>0</v>
      </c>
      <c r="I33" s="1724">
        <v>0</v>
      </c>
      <c r="J33" s="1724">
        <v>0</v>
      </c>
      <c r="K33" s="1724">
        <v>0</v>
      </c>
      <c r="L33" s="1724">
        <v>0</v>
      </c>
      <c r="M33" s="1724">
        <v>0</v>
      </c>
      <c r="N33" s="1830">
        <f t="shared" si="0"/>
        <v>0</v>
      </c>
      <c r="O33" s="121"/>
      <c r="P33" s="195"/>
      <c r="Q33" s="605"/>
      <c r="R33" s="605"/>
      <c r="S33" s="605"/>
      <c r="T33" s="605"/>
      <c r="U33" s="605"/>
    </row>
    <row r="34" spans="1:21" hidden="1">
      <c r="A34" s="164"/>
      <c r="B34" s="210"/>
      <c r="C34" s="6782" t="s">
        <v>3771</v>
      </c>
      <c r="D34" s="1738"/>
      <c r="E34" s="1738"/>
      <c r="F34" s="1740"/>
      <c r="G34" s="1850" t="b">
        <v>1</v>
      </c>
      <c r="H34" s="1852">
        <v>0</v>
      </c>
      <c r="I34" s="1724">
        <v>0</v>
      </c>
      <c r="J34" s="1724">
        <v>0</v>
      </c>
      <c r="K34" s="1724">
        <v>0</v>
      </c>
      <c r="L34" s="1724">
        <v>0</v>
      </c>
      <c r="M34" s="1724">
        <v>0</v>
      </c>
      <c r="N34" s="1830">
        <f t="shared" si="0"/>
        <v>0</v>
      </c>
      <c r="O34" s="121"/>
      <c r="P34" s="195"/>
      <c r="Q34" s="605"/>
      <c r="R34" s="605"/>
      <c r="S34" s="605"/>
      <c r="T34" s="605"/>
      <c r="U34" s="605"/>
    </row>
    <row r="35" spans="1:21" hidden="1">
      <c r="A35" s="164"/>
      <c r="B35" s="210"/>
      <c r="C35" s="6782" t="s">
        <v>3771</v>
      </c>
      <c r="D35" s="1738"/>
      <c r="E35" s="1738"/>
      <c r="F35" s="1740"/>
      <c r="G35" s="1850" t="b">
        <v>1</v>
      </c>
      <c r="H35" s="1852">
        <v>0</v>
      </c>
      <c r="I35" s="1724">
        <v>0</v>
      </c>
      <c r="J35" s="1724">
        <v>0</v>
      </c>
      <c r="K35" s="1724">
        <v>0</v>
      </c>
      <c r="L35" s="1724">
        <v>0</v>
      </c>
      <c r="M35" s="1724">
        <v>0</v>
      </c>
      <c r="N35" s="1830">
        <f t="shared" si="0"/>
        <v>0</v>
      </c>
      <c r="O35" s="121"/>
      <c r="P35" s="195"/>
      <c r="Q35" s="605"/>
      <c r="R35" s="605"/>
      <c r="S35" s="605"/>
      <c r="T35" s="605"/>
      <c r="U35" s="605"/>
    </row>
    <row r="36" spans="1:21" hidden="1">
      <c r="A36" s="164"/>
      <c r="B36" s="210"/>
      <c r="C36" s="6782" t="s">
        <v>3771</v>
      </c>
      <c r="D36" s="1738"/>
      <c r="E36" s="1738"/>
      <c r="F36" s="1740"/>
      <c r="G36" s="1850" t="b">
        <v>1</v>
      </c>
      <c r="H36" s="1852">
        <v>0</v>
      </c>
      <c r="I36" s="1724">
        <v>0</v>
      </c>
      <c r="J36" s="1724">
        <v>0</v>
      </c>
      <c r="K36" s="1724">
        <v>0</v>
      </c>
      <c r="L36" s="1724">
        <v>0</v>
      </c>
      <c r="M36" s="1724">
        <v>0</v>
      </c>
      <c r="N36" s="1830">
        <f t="shared" si="0"/>
        <v>0</v>
      </c>
      <c r="O36" s="121"/>
      <c r="P36" s="195"/>
      <c r="Q36" s="605"/>
      <c r="R36" s="605"/>
      <c r="S36" s="605"/>
      <c r="T36" s="605"/>
      <c r="U36" s="605"/>
    </row>
    <row r="37" spans="1:21" hidden="1">
      <c r="A37" s="164"/>
      <c r="B37" s="210"/>
      <c r="C37" s="6782" t="s">
        <v>3771</v>
      </c>
      <c r="D37" s="1738"/>
      <c r="E37" s="1738"/>
      <c r="F37" s="1740"/>
      <c r="G37" s="1850" t="b">
        <v>1</v>
      </c>
      <c r="H37" s="1852">
        <v>0</v>
      </c>
      <c r="I37" s="1724">
        <v>0</v>
      </c>
      <c r="J37" s="1724">
        <v>0</v>
      </c>
      <c r="K37" s="1724">
        <v>0</v>
      </c>
      <c r="L37" s="1724">
        <v>0</v>
      </c>
      <c r="M37" s="1724">
        <v>0</v>
      </c>
      <c r="N37" s="1830">
        <f t="shared" si="0"/>
        <v>0</v>
      </c>
      <c r="O37" s="121"/>
      <c r="P37" s="195"/>
      <c r="Q37" s="605"/>
      <c r="R37" s="605"/>
      <c r="S37" s="605"/>
      <c r="T37" s="605"/>
      <c r="U37" s="605"/>
    </row>
    <row r="38" spans="1:21" hidden="1">
      <c r="A38" s="164"/>
      <c r="B38" s="210"/>
      <c r="C38" s="6782" t="s">
        <v>3771</v>
      </c>
      <c r="D38" s="1738"/>
      <c r="E38" s="1738"/>
      <c r="F38" s="1740"/>
      <c r="G38" s="1850" t="b">
        <v>1</v>
      </c>
      <c r="H38" s="1852">
        <v>0</v>
      </c>
      <c r="I38" s="1724">
        <v>0</v>
      </c>
      <c r="J38" s="1724">
        <v>0</v>
      </c>
      <c r="K38" s="1724">
        <v>0</v>
      </c>
      <c r="L38" s="1724">
        <v>0</v>
      </c>
      <c r="M38" s="1724">
        <v>0</v>
      </c>
      <c r="N38" s="1830">
        <f t="shared" si="0"/>
        <v>0</v>
      </c>
      <c r="O38" s="121"/>
      <c r="P38" s="195"/>
      <c r="Q38" s="605"/>
      <c r="R38" s="605"/>
      <c r="S38" s="605"/>
      <c r="T38" s="605"/>
      <c r="U38" s="605"/>
    </row>
    <row r="39" spans="1:21" hidden="1">
      <c r="A39" s="164"/>
      <c r="B39" s="210"/>
      <c r="C39" s="6782" t="s">
        <v>3771</v>
      </c>
      <c r="D39" s="1738"/>
      <c r="E39" s="1738"/>
      <c r="F39" s="1740"/>
      <c r="G39" s="1850" t="b">
        <v>1</v>
      </c>
      <c r="H39" s="1852">
        <v>0</v>
      </c>
      <c r="I39" s="1724">
        <v>0</v>
      </c>
      <c r="J39" s="1724">
        <v>0</v>
      </c>
      <c r="K39" s="1724">
        <v>0</v>
      </c>
      <c r="L39" s="1724">
        <v>0</v>
      </c>
      <c r="M39" s="1724">
        <v>0</v>
      </c>
      <c r="N39" s="1830">
        <f t="shared" si="0"/>
        <v>0</v>
      </c>
      <c r="O39" s="121"/>
      <c r="P39" s="195"/>
      <c r="Q39" s="605"/>
      <c r="R39" s="605"/>
      <c r="S39" s="605"/>
      <c r="T39" s="605"/>
      <c r="U39" s="605"/>
    </row>
    <row r="40" spans="1:21" hidden="1">
      <c r="A40" s="164"/>
      <c r="B40" s="210"/>
      <c r="C40" s="6782" t="s">
        <v>3771</v>
      </c>
      <c r="D40" s="1738"/>
      <c r="E40" s="1738"/>
      <c r="F40" s="1740"/>
      <c r="G40" s="1850" t="b">
        <v>1</v>
      </c>
      <c r="H40" s="1852">
        <v>0</v>
      </c>
      <c r="I40" s="1724">
        <v>0</v>
      </c>
      <c r="J40" s="1724">
        <v>0</v>
      </c>
      <c r="K40" s="1724">
        <v>0</v>
      </c>
      <c r="L40" s="1724">
        <v>0</v>
      </c>
      <c r="M40" s="1724">
        <v>0</v>
      </c>
      <c r="N40" s="1830">
        <f t="shared" si="0"/>
        <v>0</v>
      </c>
      <c r="O40" s="121"/>
      <c r="P40" s="195"/>
      <c r="Q40" s="605"/>
      <c r="R40" s="605"/>
      <c r="S40" s="605"/>
      <c r="T40" s="605"/>
      <c r="U40" s="605"/>
    </row>
    <row r="41" spans="1:21" hidden="1">
      <c r="A41" s="164"/>
      <c r="B41" s="210"/>
      <c r="C41" s="6782" t="s">
        <v>3771</v>
      </c>
      <c r="D41" s="1738"/>
      <c r="E41" s="1738"/>
      <c r="F41" s="1740"/>
      <c r="G41" s="1850" t="b">
        <v>1</v>
      </c>
      <c r="H41" s="1852">
        <v>0</v>
      </c>
      <c r="I41" s="1724">
        <v>0</v>
      </c>
      <c r="J41" s="1724">
        <v>0</v>
      </c>
      <c r="K41" s="1724">
        <v>0</v>
      </c>
      <c r="L41" s="1724">
        <v>0</v>
      </c>
      <c r="M41" s="1724">
        <v>0</v>
      </c>
      <c r="N41" s="1830">
        <f t="shared" si="0"/>
        <v>0</v>
      </c>
      <c r="O41" s="121"/>
      <c r="P41" s="195"/>
      <c r="Q41" s="605"/>
      <c r="R41" s="605"/>
      <c r="S41" s="605"/>
      <c r="T41" s="605"/>
      <c r="U41" s="605"/>
    </row>
    <row r="42" spans="1:21" hidden="1">
      <c r="A42" s="164"/>
      <c r="B42" s="210"/>
      <c r="C42" s="6782" t="s">
        <v>3771</v>
      </c>
      <c r="D42" s="1738"/>
      <c r="E42" s="1738"/>
      <c r="F42" s="1740"/>
      <c r="G42" s="1850" t="b">
        <v>1</v>
      </c>
      <c r="H42" s="1852">
        <v>0</v>
      </c>
      <c r="I42" s="1724">
        <v>0</v>
      </c>
      <c r="J42" s="1724">
        <v>0</v>
      </c>
      <c r="K42" s="1724">
        <v>0</v>
      </c>
      <c r="L42" s="1724">
        <v>0</v>
      </c>
      <c r="M42" s="1724">
        <v>0</v>
      </c>
      <c r="N42" s="1830">
        <f t="shared" si="0"/>
        <v>0</v>
      </c>
      <c r="O42" s="121"/>
      <c r="P42" s="195"/>
      <c r="Q42" s="605"/>
      <c r="R42" s="605"/>
      <c r="S42" s="605"/>
      <c r="T42" s="605"/>
      <c r="U42" s="605"/>
    </row>
    <row r="43" spans="1:21">
      <c r="A43" s="164"/>
      <c r="B43" s="210"/>
      <c r="C43" s="6333"/>
      <c r="D43" s="1738"/>
      <c r="E43" s="1738"/>
      <c r="F43" s="1740"/>
      <c r="G43" s="708"/>
      <c r="H43" s="1693"/>
      <c r="I43" s="1724"/>
      <c r="J43" s="1724"/>
      <c r="K43" s="1724"/>
      <c r="L43" s="1724"/>
      <c r="M43" s="1724"/>
      <c r="N43" s="1836"/>
      <c r="O43" s="121"/>
      <c r="P43" s="195"/>
      <c r="Q43" s="605"/>
      <c r="R43" s="605"/>
      <c r="S43" s="605"/>
      <c r="T43" s="605"/>
      <c r="U43" s="605"/>
    </row>
    <row r="44" spans="1:21">
      <c r="A44" s="164"/>
      <c r="B44" s="210"/>
      <c r="C44" s="6333" t="s">
        <v>3802</v>
      </c>
      <c r="D44" s="1738"/>
      <c r="E44" s="1738"/>
      <c r="F44" s="1740"/>
      <c r="G44" s="1850" t="b">
        <v>1</v>
      </c>
      <c r="H44" s="1852">
        <v>0</v>
      </c>
      <c r="I44" s="1724">
        <v>0</v>
      </c>
      <c r="J44" s="1724">
        <v>0</v>
      </c>
      <c r="K44" s="1724">
        <v>0</v>
      </c>
      <c r="L44" s="1724">
        <v>0</v>
      </c>
      <c r="M44" s="1724">
        <v>0</v>
      </c>
      <c r="N44" s="1830">
        <f>K44+L44-M44</f>
        <v>0</v>
      </c>
      <c r="O44" s="121"/>
      <c r="P44" s="195"/>
      <c r="Q44" s="605"/>
      <c r="R44" s="605"/>
      <c r="S44" s="605"/>
      <c r="T44" s="605"/>
      <c r="U44" s="605"/>
    </row>
    <row r="45" spans="1:21">
      <c r="A45" s="164"/>
      <c r="B45" s="210"/>
      <c r="C45" s="6333" t="s">
        <v>3813</v>
      </c>
      <c r="D45" s="1738"/>
      <c r="E45" s="1738"/>
      <c r="F45" s="1740"/>
      <c r="G45" s="1850" t="b">
        <v>0</v>
      </c>
      <c r="H45" s="1852">
        <v>0</v>
      </c>
      <c r="I45" s="1724">
        <v>0</v>
      </c>
      <c r="J45" s="1724">
        <v>0</v>
      </c>
      <c r="K45" s="1724">
        <v>0</v>
      </c>
      <c r="L45" s="1724">
        <v>0</v>
      </c>
      <c r="M45" s="1724">
        <v>0</v>
      </c>
      <c r="N45" s="1830">
        <f>K45+L45-M45</f>
        <v>0</v>
      </c>
      <c r="O45" s="121"/>
      <c r="P45" s="195"/>
      <c r="Q45" s="605"/>
      <c r="R45" s="605"/>
      <c r="S45" s="605"/>
      <c r="T45" s="605"/>
      <c r="U45" s="605"/>
    </row>
    <row r="46" spans="1:21">
      <c r="A46" s="164"/>
      <c r="B46" s="210"/>
      <c r="C46" s="6333" t="s">
        <v>3824</v>
      </c>
      <c r="D46" s="1738"/>
      <c r="E46" s="1738"/>
      <c r="F46" s="1740"/>
      <c r="G46" s="1850" t="b">
        <v>1</v>
      </c>
      <c r="H46" s="1852">
        <v>0</v>
      </c>
      <c r="I46" s="1724">
        <v>0</v>
      </c>
      <c r="J46" s="1724">
        <v>0</v>
      </c>
      <c r="K46" s="1724">
        <v>0</v>
      </c>
      <c r="L46" s="1724">
        <v>0</v>
      </c>
      <c r="M46" s="1724">
        <v>0</v>
      </c>
      <c r="N46" s="1830">
        <f>K46+L46-M46</f>
        <v>0</v>
      </c>
      <c r="O46" s="121"/>
      <c r="P46" s="195"/>
      <c r="Q46" s="605"/>
      <c r="R46" s="605"/>
      <c r="S46" s="605"/>
      <c r="T46" s="605"/>
      <c r="U46" s="605"/>
    </row>
    <row r="47" spans="1:21" hidden="1">
      <c r="A47" s="164"/>
      <c r="B47" s="210"/>
      <c r="C47" s="6333" t="s">
        <v>3824</v>
      </c>
      <c r="D47" s="1738"/>
      <c r="E47" s="1738"/>
      <c r="F47" s="1740"/>
      <c r="G47" s="1850" t="b">
        <v>1</v>
      </c>
      <c r="H47" s="1852">
        <v>0</v>
      </c>
      <c r="I47" s="1724">
        <v>0</v>
      </c>
      <c r="J47" s="1724">
        <v>0</v>
      </c>
      <c r="K47" s="1724">
        <v>0</v>
      </c>
      <c r="L47" s="1724">
        <v>0</v>
      </c>
      <c r="M47" s="1724">
        <v>0</v>
      </c>
      <c r="N47" s="1830">
        <f t="shared" ref="N47:N73" si="1">K47+L47-M47</f>
        <v>0</v>
      </c>
      <c r="O47" s="121"/>
      <c r="P47" s="195"/>
      <c r="Q47" s="605"/>
      <c r="R47" s="605"/>
      <c r="S47" s="605"/>
      <c r="T47" s="605"/>
      <c r="U47" s="605"/>
    </row>
    <row r="48" spans="1:21" hidden="1">
      <c r="A48" s="164"/>
      <c r="B48" s="210"/>
      <c r="C48" s="6333" t="s">
        <v>3824</v>
      </c>
      <c r="D48" s="1738"/>
      <c r="E48" s="1738"/>
      <c r="F48" s="1740"/>
      <c r="G48" s="1850" t="b">
        <v>1</v>
      </c>
      <c r="H48" s="1852">
        <v>0</v>
      </c>
      <c r="I48" s="1724">
        <v>0</v>
      </c>
      <c r="J48" s="1724">
        <v>0</v>
      </c>
      <c r="K48" s="1724">
        <v>0</v>
      </c>
      <c r="L48" s="1724">
        <v>0</v>
      </c>
      <c r="M48" s="1724">
        <v>0</v>
      </c>
      <c r="N48" s="1830">
        <f t="shared" si="1"/>
        <v>0</v>
      </c>
      <c r="O48" s="121"/>
      <c r="P48" s="195"/>
      <c r="Q48" s="605"/>
      <c r="R48" s="605"/>
      <c r="S48" s="605"/>
      <c r="T48" s="605"/>
      <c r="U48" s="605"/>
    </row>
    <row r="49" spans="1:21" hidden="1">
      <c r="A49" s="164"/>
      <c r="B49" s="210"/>
      <c r="C49" s="6333" t="s">
        <v>3824</v>
      </c>
      <c r="D49" s="1738"/>
      <c r="E49" s="1738"/>
      <c r="F49" s="1740"/>
      <c r="G49" s="1850" t="b">
        <v>1</v>
      </c>
      <c r="H49" s="1852">
        <v>0</v>
      </c>
      <c r="I49" s="1724">
        <v>0</v>
      </c>
      <c r="J49" s="1724">
        <v>0</v>
      </c>
      <c r="K49" s="1724">
        <v>0</v>
      </c>
      <c r="L49" s="1724">
        <v>0</v>
      </c>
      <c r="M49" s="1724">
        <v>0</v>
      </c>
      <c r="N49" s="1830">
        <f t="shared" si="1"/>
        <v>0</v>
      </c>
      <c r="O49" s="121"/>
      <c r="P49" s="195"/>
      <c r="Q49" s="605"/>
      <c r="R49" s="605"/>
      <c r="S49" s="605"/>
      <c r="T49" s="605"/>
      <c r="U49" s="605"/>
    </row>
    <row r="50" spans="1:21" hidden="1">
      <c r="A50" s="164"/>
      <c r="B50" s="210"/>
      <c r="C50" s="6333" t="s">
        <v>3824</v>
      </c>
      <c r="D50" s="1738"/>
      <c r="E50" s="1738"/>
      <c r="F50" s="1740"/>
      <c r="G50" s="1850" t="b">
        <v>1</v>
      </c>
      <c r="H50" s="1852">
        <v>0</v>
      </c>
      <c r="I50" s="1724">
        <v>0</v>
      </c>
      <c r="J50" s="1724">
        <v>0</v>
      </c>
      <c r="K50" s="1724">
        <v>0</v>
      </c>
      <c r="L50" s="1724">
        <v>0</v>
      </c>
      <c r="M50" s="1724">
        <v>0</v>
      </c>
      <c r="N50" s="1830">
        <f t="shared" si="1"/>
        <v>0</v>
      </c>
      <c r="O50" s="121"/>
      <c r="P50" s="195"/>
      <c r="Q50" s="605"/>
      <c r="R50" s="605"/>
      <c r="S50" s="605"/>
      <c r="T50" s="605"/>
      <c r="U50" s="605"/>
    </row>
    <row r="51" spans="1:21" hidden="1">
      <c r="A51" s="164"/>
      <c r="B51" s="210"/>
      <c r="C51" s="6333" t="s">
        <v>3824</v>
      </c>
      <c r="D51" s="1738"/>
      <c r="E51" s="1738"/>
      <c r="F51" s="1740"/>
      <c r="G51" s="1850" t="b">
        <v>1</v>
      </c>
      <c r="H51" s="1852">
        <v>0</v>
      </c>
      <c r="I51" s="1724">
        <v>0</v>
      </c>
      <c r="J51" s="1724">
        <v>0</v>
      </c>
      <c r="K51" s="1724">
        <v>0</v>
      </c>
      <c r="L51" s="1724">
        <v>0</v>
      </c>
      <c r="M51" s="1724">
        <v>0</v>
      </c>
      <c r="N51" s="1830">
        <f t="shared" si="1"/>
        <v>0</v>
      </c>
      <c r="O51" s="121"/>
      <c r="P51" s="195"/>
      <c r="Q51" s="605"/>
      <c r="R51" s="605"/>
      <c r="S51" s="605"/>
      <c r="T51" s="605"/>
      <c r="U51" s="605"/>
    </row>
    <row r="52" spans="1:21" hidden="1">
      <c r="A52" s="164"/>
      <c r="B52" s="210"/>
      <c r="C52" s="6333" t="s">
        <v>3824</v>
      </c>
      <c r="D52" s="1738"/>
      <c r="E52" s="1738"/>
      <c r="F52" s="1740"/>
      <c r="G52" s="1850" t="b">
        <v>1</v>
      </c>
      <c r="H52" s="1852">
        <v>0</v>
      </c>
      <c r="I52" s="1724">
        <v>0</v>
      </c>
      <c r="J52" s="1724">
        <v>0</v>
      </c>
      <c r="K52" s="1724">
        <v>0</v>
      </c>
      <c r="L52" s="1724">
        <v>0</v>
      </c>
      <c r="M52" s="1724">
        <v>0</v>
      </c>
      <c r="N52" s="1830">
        <f t="shared" si="1"/>
        <v>0</v>
      </c>
      <c r="O52" s="121"/>
      <c r="P52" s="195"/>
      <c r="Q52" s="605"/>
      <c r="R52" s="605"/>
      <c r="S52" s="605"/>
      <c r="T52" s="605"/>
      <c r="U52" s="605"/>
    </row>
    <row r="53" spans="1:21" hidden="1">
      <c r="A53" s="164"/>
      <c r="B53" s="210"/>
      <c r="C53" s="6333" t="s">
        <v>3824</v>
      </c>
      <c r="D53" s="1738"/>
      <c r="E53" s="1738"/>
      <c r="F53" s="1740"/>
      <c r="G53" s="1850" t="b">
        <v>1</v>
      </c>
      <c r="H53" s="1852">
        <v>0</v>
      </c>
      <c r="I53" s="1724">
        <v>0</v>
      </c>
      <c r="J53" s="1724">
        <v>0</v>
      </c>
      <c r="K53" s="1724">
        <v>0</v>
      </c>
      <c r="L53" s="1724">
        <v>0</v>
      </c>
      <c r="M53" s="1724">
        <v>0</v>
      </c>
      <c r="N53" s="1830">
        <f t="shared" si="1"/>
        <v>0</v>
      </c>
      <c r="O53" s="121"/>
      <c r="P53" s="195"/>
      <c r="Q53" s="605"/>
      <c r="R53" s="605"/>
      <c r="S53" s="605"/>
      <c r="T53" s="605"/>
      <c r="U53" s="605"/>
    </row>
    <row r="54" spans="1:21" hidden="1">
      <c r="A54" s="164"/>
      <c r="B54" s="210"/>
      <c r="C54" s="6333" t="s">
        <v>3824</v>
      </c>
      <c r="D54" s="1738"/>
      <c r="E54" s="1738"/>
      <c r="F54" s="1740"/>
      <c r="G54" s="1850" t="b">
        <v>1</v>
      </c>
      <c r="H54" s="1852">
        <v>0</v>
      </c>
      <c r="I54" s="1724">
        <v>0</v>
      </c>
      <c r="J54" s="1724">
        <v>0</v>
      </c>
      <c r="K54" s="1724">
        <v>0</v>
      </c>
      <c r="L54" s="1724">
        <v>0</v>
      </c>
      <c r="M54" s="1724">
        <v>0</v>
      </c>
      <c r="N54" s="1830">
        <f t="shared" si="1"/>
        <v>0</v>
      </c>
      <c r="O54" s="121"/>
      <c r="P54" s="195"/>
      <c r="Q54" s="605"/>
      <c r="R54" s="605"/>
      <c r="S54" s="605"/>
      <c r="T54" s="605"/>
      <c r="U54" s="605"/>
    </row>
    <row r="55" spans="1:21" hidden="1">
      <c r="A55" s="164"/>
      <c r="B55" s="210"/>
      <c r="C55" s="6333" t="s">
        <v>3824</v>
      </c>
      <c r="D55" s="1738"/>
      <c r="E55" s="1738"/>
      <c r="F55" s="1740"/>
      <c r="G55" s="1850" t="b">
        <v>1</v>
      </c>
      <c r="H55" s="1852">
        <v>0</v>
      </c>
      <c r="I55" s="1724">
        <v>0</v>
      </c>
      <c r="J55" s="1724">
        <v>0</v>
      </c>
      <c r="K55" s="1724">
        <v>0</v>
      </c>
      <c r="L55" s="1724">
        <v>0</v>
      </c>
      <c r="M55" s="1724">
        <v>0</v>
      </c>
      <c r="N55" s="1830">
        <f t="shared" si="1"/>
        <v>0</v>
      </c>
      <c r="O55" s="121"/>
      <c r="P55" s="195"/>
      <c r="Q55" s="605"/>
      <c r="R55" s="605"/>
      <c r="S55" s="605"/>
      <c r="T55" s="605"/>
      <c r="U55" s="605"/>
    </row>
    <row r="56" spans="1:21" hidden="1">
      <c r="A56" s="164"/>
      <c r="B56" s="210"/>
      <c r="C56" s="6333" t="s">
        <v>3824</v>
      </c>
      <c r="D56" s="1738"/>
      <c r="E56" s="1738"/>
      <c r="F56" s="1740"/>
      <c r="G56" s="1850" t="b">
        <v>1</v>
      </c>
      <c r="H56" s="1852">
        <v>0</v>
      </c>
      <c r="I56" s="1724">
        <v>0</v>
      </c>
      <c r="J56" s="1724">
        <v>0</v>
      </c>
      <c r="K56" s="1724">
        <v>0</v>
      </c>
      <c r="L56" s="1724">
        <v>0</v>
      </c>
      <c r="M56" s="1724">
        <v>0</v>
      </c>
      <c r="N56" s="1830">
        <f t="shared" si="1"/>
        <v>0</v>
      </c>
      <c r="O56" s="121"/>
      <c r="P56" s="195"/>
      <c r="Q56" s="605"/>
      <c r="R56" s="605"/>
      <c r="S56" s="605"/>
      <c r="T56" s="605"/>
      <c r="U56" s="605"/>
    </row>
    <row r="57" spans="1:21" hidden="1">
      <c r="A57" s="164"/>
      <c r="B57" s="210"/>
      <c r="C57" s="6333" t="s">
        <v>3824</v>
      </c>
      <c r="D57" s="1738"/>
      <c r="E57" s="1738"/>
      <c r="F57" s="1740"/>
      <c r="G57" s="1850" t="b">
        <v>1</v>
      </c>
      <c r="H57" s="1852">
        <v>0</v>
      </c>
      <c r="I57" s="1724">
        <v>0</v>
      </c>
      <c r="J57" s="1724">
        <v>0</v>
      </c>
      <c r="K57" s="1724">
        <v>0</v>
      </c>
      <c r="L57" s="1724">
        <v>0</v>
      </c>
      <c r="M57" s="1724">
        <v>0</v>
      </c>
      <c r="N57" s="1830">
        <f t="shared" si="1"/>
        <v>0</v>
      </c>
      <c r="O57" s="121"/>
      <c r="P57" s="195"/>
      <c r="Q57" s="605"/>
      <c r="R57" s="605"/>
      <c r="S57" s="605"/>
      <c r="T57" s="605"/>
      <c r="U57" s="605"/>
    </row>
    <row r="58" spans="1:21" hidden="1">
      <c r="A58" s="164"/>
      <c r="B58" s="210"/>
      <c r="C58" s="6333" t="s">
        <v>3824</v>
      </c>
      <c r="D58" s="1738"/>
      <c r="E58" s="1738"/>
      <c r="F58" s="1740"/>
      <c r="G58" s="1850" t="b">
        <v>1</v>
      </c>
      <c r="H58" s="1852">
        <v>0</v>
      </c>
      <c r="I58" s="1724">
        <v>0</v>
      </c>
      <c r="J58" s="1724">
        <v>0</v>
      </c>
      <c r="K58" s="1724">
        <v>0</v>
      </c>
      <c r="L58" s="1724">
        <v>0</v>
      </c>
      <c r="M58" s="1724">
        <v>0</v>
      </c>
      <c r="N58" s="1830">
        <f t="shared" si="1"/>
        <v>0</v>
      </c>
      <c r="O58" s="121"/>
      <c r="P58" s="195"/>
      <c r="Q58" s="605"/>
      <c r="R58" s="605"/>
      <c r="S58" s="605"/>
      <c r="T58" s="605"/>
      <c r="U58" s="605"/>
    </row>
    <row r="59" spans="1:21" hidden="1">
      <c r="A59" s="164"/>
      <c r="B59" s="210"/>
      <c r="C59" s="6333" t="s">
        <v>3824</v>
      </c>
      <c r="D59" s="1738"/>
      <c r="E59" s="1738"/>
      <c r="F59" s="1740"/>
      <c r="G59" s="1850" t="b">
        <v>1</v>
      </c>
      <c r="H59" s="1852">
        <v>0</v>
      </c>
      <c r="I59" s="1724">
        <v>0</v>
      </c>
      <c r="J59" s="1724">
        <v>0</v>
      </c>
      <c r="K59" s="1724">
        <v>0</v>
      </c>
      <c r="L59" s="1724">
        <v>0</v>
      </c>
      <c r="M59" s="1724">
        <v>0</v>
      </c>
      <c r="N59" s="1830">
        <f t="shared" si="1"/>
        <v>0</v>
      </c>
      <c r="O59" s="121"/>
      <c r="P59" s="195"/>
      <c r="Q59" s="605"/>
      <c r="R59" s="605"/>
      <c r="S59" s="605"/>
      <c r="T59" s="605"/>
      <c r="U59" s="605"/>
    </row>
    <row r="60" spans="1:21" hidden="1">
      <c r="A60" s="164"/>
      <c r="B60" s="210"/>
      <c r="C60" s="6333" t="s">
        <v>3824</v>
      </c>
      <c r="D60" s="1738"/>
      <c r="E60" s="1738"/>
      <c r="F60" s="1740"/>
      <c r="G60" s="1850" t="b">
        <v>1</v>
      </c>
      <c r="H60" s="1852">
        <v>0</v>
      </c>
      <c r="I60" s="1724">
        <v>0</v>
      </c>
      <c r="J60" s="1724">
        <v>0</v>
      </c>
      <c r="K60" s="1724">
        <v>0</v>
      </c>
      <c r="L60" s="1724">
        <v>0</v>
      </c>
      <c r="M60" s="1724">
        <v>0</v>
      </c>
      <c r="N60" s="1830">
        <f t="shared" si="1"/>
        <v>0</v>
      </c>
      <c r="O60" s="121"/>
      <c r="P60" s="195"/>
      <c r="Q60" s="605"/>
      <c r="R60" s="605"/>
      <c r="S60" s="605"/>
      <c r="T60" s="605"/>
      <c r="U60" s="605"/>
    </row>
    <row r="61" spans="1:21" hidden="1">
      <c r="A61" s="164"/>
      <c r="B61" s="210"/>
      <c r="C61" s="6333" t="s">
        <v>3824</v>
      </c>
      <c r="D61" s="1738"/>
      <c r="E61" s="1738"/>
      <c r="F61" s="1740"/>
      <c r="G61" s="1850" t="b">
        <v>1</v>
      </c>
      <c r="H61" s="1852">
        <v>0</v>
      </c>
      <c r="I61" s="1724">
        <v>0</v>
      </c>
      <c r="J61" s="1724">
        <v>0</v>
      </c>
      <c r="K61" s="1724">
        <v>0</v>
      </c>
      <c r="L61" s="1724">
        <v>0</v>
      </c>
      <c r="M61" s="1724">
        <v>0</v>
      </c>
      <c r="N61" s="1830">
        <f t="shared" si="1"/>
        <v>0</v>
      </c>
      <c r="O61" s="121"/>
      <c r="P61" s="195"/>
      <c r="Q61" s="605"/>
      <c r="R61" s="605"/>
      <c r="S61" s="605"/>
      <c r="T61" s="605"/>
      <c r="U61" s="605"/>
    </row>
    <row r="62" spans="1:21" hidden="1">
      <c r="A62" s="164"/>
      <c r="B62" s="210"/>
      <c r="C62" s="6333" t="s">
        <v>3824</v>
      </c>
      <c r="D62" s="1738"/>
      <c r="E62" s="1738"/>
      <c r="F62" s="1740"/>
      <c r="G62" s="1850" t="b">
        <v>1</v>
      </c>
      <c r="H62" s="1852">
        <v>0</v>
      </c>
      <c r="I62" s="1724">
        <v>0</v>
      </c>
      <c r="J62" s="1724">
        <v>0</v>
      </c>
      <c r="K62" s="1724">
        <v>0</v>
      </c>
      <c r="L62" s="1724">
        <v>0</v>
      </c>
      <c r="M62" s="1724">
        <v>0</v>
      </c>
      <c r="N62" s="1830">
        <f t="shared" si="1"/>
        <v>0</v>
      </c>
      <c r="O62" s="121"/>
      <c r="P62" s="195"/>
      <c r="Q62" s="605"/>
      <c r="R62" s="605"/>
      <c r="S62" s="605"/>
      <c r="T62" s="605"/>
      <c r="U62" s="605"/>
    </row>
    <row r="63" spans="1:21" hidden="1">
      <c r="A63" s="164"/>
      <c r="B63" s="210"/>
      <c r="C63" s="6333" t="s">
        <v>3824</v>
      </c>
      <c r="D63" s="1738"/>
      <c r="E63" s="1738"/>
      <c r="F63" s="1740"/>
      <c r="G63" s="1850" t="b">
        <v>1</v>
      </c>
      <c r="H63" s="1852">
        <v>0</v>
      </c>
      <c r="I63" s="1724">
        <v>0</v>
      </c>
      <c r="J63" s="1724">
        <v>0</v>
      </c>
      <c r="K63" s="1724">
        <v>0</v>
      </c>
      <c r="L63" s="1724">
        <v>0</v>
      </c>
      <c r="M63" s="1724">
        <v>0</v>
      </c>
      <c r="N63" s="1830">
        <f t="shared" si="1"/>
        <v>0</v>
      </c>
      <c r="O63" s="121"/>
      <c r="P63" s="195"/>
      <c r="Q63" s="605"/>
      <c r="R63" s="605"/>
      <c r="S63" s="605"/>
      <c r="T63" s="605"/>
      <c r="U63" s="605"/>
    </row>
    <row r="64" spans="1:21" hidden="1">
      <c r="A64" s="164"/>
      <c r="B64" s="210"/>
      <c r="C64" s="6333" t="s">
        <v>3824</v>
      </c>
      <c r="D64" s="1738"/>
      <c r="E64" s="1738"/>
      <c r="F64" s="1740"/>
      <c r="G64" s="1850" t="b">
        <v>1</v>
      </c>
      <c r="H64" s="1852">
        <v>0</v>
      </c>
      <c r="I64" s="1724">
        <v>0</v>
      </c>
      <c r="J64" s="1724">
        <v>0</v>
      </c>
      <c r="K64" s="1724">
        <v>0</v>
      </c>
      <c r="L64" s="1724">
        <v>0</v>
      </c>
      <c r="M64" s="1724">
        <v>0</v>
      </c>
      <c r="N64" s="1830">
        <f t="shared" si="1"/>
        <v>0</v>
      </c>
      <c r="O64" s="121"/>
      <c r="P64" s="195"/>
      <c r="Q64" s="605"/>
      <c r="R64" s="605"/>
      <c r="S64" s="605"/>
      <c r="T64" s="605"/>
      <c r="U64" s="605"/>
    </row>
    <row r="65" spans="1:21" hidden="1">
      <c r="A65" s="164"/>
      <c r="B65" s="210"/>
      <c r="C65" s="6333" t="s">
        <v>3824</v>
      </c>
      <c r="D65" s="1738"/>
      <c r="E65" s="1738"/>
      <c r="F65" s="1740"/>
      <c r="G65" s="1850" t="b">
        <v>1</v>
      </c>
      <c r="H65" s="1852">
        <v>0</v>
      </c>
      <c r="I65" s="1724">
        <v>0</v>
      </c>
      <c r="J65" s="1724">
        <v>0</v>
      </c>
      <c r="K65" s="1724">
        <v>0</v>
      </c>
      <c r="L65" s="1724">
        <v>0</v>
      </c>
      <c r="M65" s="1724">
        <v>0</v>
      </c>
      <c r="N65" s="1830">
        <f t="shared" si="1"/>
        <v>0</v>
      </c>
      <c r="O65" s="121"/>
      <c r="P65" s="195"/>
      <c r="Q65" s="605"/>
      <c r="R65" s="605"/>
      <c r="S65" s="605"/>
      <c r="T65" s="605"/>
      <c r="U65" s="605"/>
    </row>
    <row r="66" spans="1:21" hidden="1">
      <c r="A66" s="164"/>
      <c r="B66" s="210"/>
      <c r="C66" s="6333" t="s">
        <v>3824</v>
      </c>
      <c r="D66" s="1738"/>
      <c r="E66" s="1738"/>
      <c r="F66" s="1740"/>
      <c r="G66" s="1850" t="b">
        <v>1</v>
      </c>
      <c r="H66" s="1852">
        <v>0</v>
      </c>
      <c r="I66" s="1724">
        <v>0</v>
      </c>
      <c r="J66" s="1724">
        <v>0</v>
      </c>
      <c r="K66" s="1724">
        <v>0</v>
      </c>
      <c r="L66" s="1724">
        <v>0</v>
      </c>
      <c r="M66" s="1724">
        <v>0</v>
      </c>
      <c r="N66" s="1830">
        <f t="shared" si="1"/>
        <v>0</v>
      </c>
      <c r="O66" s="121"/>
      <c r="P66" s="195"/>
      <c r="Q66" s="605"/>
      <c r="R66" s="605"/>
      <c r="S66" s="605"/>
      <c r="T66" s="605"/>
      <c r="U66" s="605"/>
    </row>
    <row r="67" spans="1:21" hidden="1">
      <c r="A67" s="164"/>
      <c r="B67" s="210"/>
      <c r="C67" s="6333" t="s">
        <v>3824</v>
      </c>
      <c r="D67" s="1738"/>
      <c r="E67" s="1738"/>
      <c r="F67" s="1740"/>
      <c r="G67" s="1850" t="b">
        <v>1</v>
      </c>
      <c r="H67" s="1852">
        <v>0</v>
      </c>
      <c r="I67" s="1724">
        <v>0</v>
      </c>
      <c r="J67" s="1724">
        <v>0</v>
      </c>
      <c r="K67" s="1724">
        <v>0</v>
      </c>
      <c r="L67" s="1724">
        <v>0</v>
      </c>
      <c r="M67" s="1724">
        <v>0</v>
      </c>
      <c r="N67" s="1830">
        <f t="shared" si="1"/>
        <v>0</v>
      </c>
      <c r="O67" s="121"/>
      <c r="P67" s="195"/>
      <c r="Q67" s="605"/>
      <c r="R67" s="605"/>
      <c r="S67" s="605"/>
      <c r="T67" s="605"/>
      <c r="U67" s="605"/>
    </row>
    <row r="68" spans="1:21" hidden="1">
      <c r="A68" s="164"/>
      <c r="B68" s="210"/>
      <c r="C68" s="6333" t="s">
        <v>3824</v>
      </c>
      <c r="D68" s="1738"/>
      <c r="E68" s="1738"/>
      <c r="F68" s="1740"/>
      <c r="G68" s="1850" t="b">
        <v>1</v>
      </c>
      <c r="H68" s="1852">
        <v>0</v>
      </c>
      <c r="I68" s="1724">
        <v>0</v>
      </c>
      <c r="J68" s="1724">
        <v>0</v>
      </c>
      <c r="K68" s="1724">
        <v>0</v>
      </c>
      <c r="L68" s="1724">
        <v>0</v>
      </c>
      <c r="M68" s="1724">
        <v>0</v>
      </c>
      <c r="N68" s="1830">
        <f t="shared" si="1"/>
        <v>0</v>
      </c>
      <c r="O68" s="121"/>
      <c r="P68" s="195"/>
      <c r="Q68" s="605"/>
      <c r="R68" s="605"/>
      <c r="S68" s="605"/>
      <c r="T68" s="605"/>
      <c r="U68" s="605"/>
    </row>
    <row r="69" spans="1:21" hidden="1">
      <c r="A69" s="164"/>
      <c r="B69" s="210"/>
      <c r="C69" s="6333" t="s">
        <v>3824</v>
      </c>
      <c r="D69" s="1738"/>
      <c r="E69" s="1738"/>
      <c r="F69" s="1740"/>
      <c r="G69" s="1850" t="b">
        <v>1</v>
      </c>
      <c r="H69" s="1852">
        <v>0</v>
      </c>
      <c r="I69" s="1724">
        <v>0</v>
      </c>
      <c r="J69" s="1724">
        <v>0</v>
      </c>
      <c r="K69" s="1724">
        <v>0</v>
      </c>
      <c r="L69" s="1724">
        <v>0</v>
      </c>
      <c r="M69" s="1724">
        <v>0</v>
      </c>
      <c r="N69" s="1830">
        <f t="shared" si="1"/>
        <v>0</v>
      </c>
      <c r="O69" s="121"/>
      <c r="P69" s="195"/>
      <c r="Q69" s="605"/>
      <c r="R69" s="605"/>
      <c r="S69" s="605"/>
      <c r="T69" s="605"/>
      <c r="U69" s="605"/>
    </row>
    <row r="70" spans="1:21" hidden="1">
      <c r="A70" s="164"/>
      <c r="B70" s="210"/>
      <c r="C70" s="6333" t="s">
        <v>3824</v>
      </c>
      <c r="D70" s="1738"/>
      <c r="E70" s="1738"/>
      <c r="F70" s="1740"/>
      <c r="G70" s="1850" t="b">
        <v>1</v>
      </c>
      <c r="H70" s="1852">
        <v>0</v>
      </c>
      <c r="I70" s="1724">
        <v>0</v>
      </c>
      <c r="J70" s="1724">
        <v>0</v>
      </c>
      <c r="K70" s="1724">
        <v>0</v>
      </c>
      <c r="L70" s="1724">
        <v>0</v>
      </c>
      <c r="M70" s="1724">
        <v>0</v>
      </c>
      <c r="N70" s="1830">
        <f t="shared" si="1"/>
        <v>0</v>
      </c>
      <c r="O70" s="121"/>
      <c r="P70" s="195"/>
      <c r="Q70" s="605"/>
      <c r="R70" s="605"/>
      <c r="S70" s="605"/>
      <c r="T70" s="605"/>
      <c r="U70" s="605"/>
    </row>
    <row r="71" spans="1:21" hidden="1">
      <c r="A71" s="164"/>
      <c r="B71" s="210"/>
      <c r="C71" s="6333" t="s">
        <v>3824</v>
      </c>
      <c r="D71" s="1738"/>
      <c r="E71" s="1738"/>
      <c r="F71" s="1740"/>
      <c r="G71" s="1850" t="b">
        <v>1</v>
      </c>
      <c r="H71" s="1852">
        <v>0</v>
      </c>
      <c r="I71" s="1724">
        <v>0</v>
      </c>
      <c r="J71" s="1724">
        <v>0</v>
      </c>
      <c r="K71" s="1724">
        <v>0</v>
      </c>
      <c r="L71" s="1724">
        <v>0</v>
      </c>
      <c r="M71" s="1724">
        <v>0</v>
      </c>
      <c r="N71" s="1830">
        <f t="shared" si="1"/>
        <v>0</v>
      </c>
      <c r="O71" s="121"/>
      <c r="P71" s="195"/>
      <c r="Q71" s="605"/>
      <c r="R71" s="605"/>
      <c r="S71" s="605"/>
      <c r="T71" s="605"/>
      <c r="U71" s="605"/>
    </row>
    <row r="72" spans="1:21" hidden="1">
      <c r="A72" s="164"/>
      <c r="B72" s="210"/>
      <c r="C72" s="6333" t="s">
        <v>3824</v>
      </c>
      <c r="D72" s="1738"/>
      <c r="E72" s="1738"/>
      <c r="F72" s="1740"/>
      <c r="G72" s="1850" t="b">
        <v>1</v>
      </c>
      <c r="H72" s="1852">
        <v>0</v>
      </c>
      <c r="I72" s="1724">
        <v>0</v>
      </c>
      <c r="J72" s="1724">
        <v>0</v>
      </c>
      <c r="K72" s="1724">
        <v>0</v>
      </c>
      <c r="L72" s="1724">
        <v>0</v>
      </c>
      <c r="M72" s="1724">
        <v>0</v>
      </c>
      <c r="N72" s="1830">
        <f t="shared" si="1"/>
        <v>0</v>
      </c>
      <c r="O72" s="121"/>
      <c r="P72" s="195"/>
      <c r="Q72" s="605"/>
      <c r="R72" s="605"/>
      <c r="S72" s="605"/>
      <c r="T72" s="605"/>
      <c r="U72" s="605"/>
    </row>
    <row r="73" spans="1:21" hidden="1">
      <c r="A73" s="164"/>
      <c r="B73" s="210"/>
      <c r="C73" s="6333" t="s">
        <v>3824</v>
      </c>
      <c r="D73" s="1738"/>
      <c r="E73" s="1738"/>
      <c r="F73" s="1740"/>
      <c r="G73" s="1850" t="b">
        <v>1</v>
      </c>
      <c r="H73" s="1852">
        <v>0</v>
      </c>
      <c r="I73" s="1724">
        <v>0</v>
      </c>
      <c r="J73" s="1724">
        <v>0</v>
      </c>
      <c r="K73" s="1724">
        <v>0</v>
      </c>
      <c r="L73" s="1724">
        <v>0</v>
      </c>
      <c r="M73" s="1724">
        <v>0</v>
      </c>
      <c r="N73" s="1830">
        <f t="shared" si="1"/>
        <v>0</v>
      </c>
      <c r="O73" s="121"/>
      <c r="P73" s="195"/>
      <c r="Q73" s="605"/>
      <c r="R73" s="605"/>
      <c r="S73" s="605"/>
      <c r="T73" s="605"/>
      <c r="U73" s="605"/>
    </row>
    <row r="74" spans="1:21">
      <c r="A74" s="164"/>
      <c r="B74" s="210"/>
      <c r="C74" s="6416"/>
      <c r="D74" s="1738"/>
      <c r="E74" s="1738"/>
      <c r="F74" s="1740"/>
      <c r="G74" s="708"/>
      <c r="H74" s="1693"/>
      <c r="I74" s="1724"/>
      <c r="J74" s="1724"/>
      <c r="K74" s="1724"/>
      <c r="L74" s="1724"/>
      <c r="M74" s="1724"/>
      <c r="N74" s="1836"/>
      <c r="O74" s="121"/>
      <c r="P74" s="195"/>
      <c r="Q74" s="605"/>
      <c r="R74" s="605"/>
      <c r="S74" s="605"/>
      <c r="T74" s="605"/>
      <c r="U74" s="605"/>
    </row>
    <row r="75" spans="1:21">
      <c r="A75" s="164"/>
      <c r="B75" s="210"/>
      <c r="C75" s="6783" t="s">
        <v>3988</v>
      </c>
      <c r="D75" s="1738"/>
      <c r="E75" s="1738"/>
      <c r="F75" s="1740"/>
      <c r="G75" s="1850" t="b">
        <v>1</v>
      </c>
      <c r="H75" s="1852">
        <v>0</v>
      </c>
      <c r="I75" s="1724">
        <v>0</v>
      </c>
      <c r="J75" s="1724">
        <v>0</v>
      </c>
      <c r="K75" s="1724">
        <v>0</v>
      </c>
      <c r="L75" s="1724">
        <v>0</v>
      </c>
      <c r="M75" s="1724">
        <v>0</v>
      </c>
      <c r="N75" s="1830">
        <f>K75+L75-M75</f>
        <v>0</v>
      </c>
      <c r="O75" s="121"/>
      <c r="P75" s="195"/>
      <c r="Q75" s="605"/>
      <c r="R75" s="605"/>
      <c r="S75" s="605"/>
      <c r="T75" s="605"/>
      <c r="U75" s="605"/>
    </row>
    <row r="76" spans="1:21">
      <c r="A76" s="164"/>
      <c r="B76" s="210"/>
      <c r="C76" s="6783" t="s">
        <v>3989</v>
      </c>
      <c r="D76" s="1738"/>
      <c r="E76" s="1738"/>
      <c r="F76" s="1740"/>
      <c r="G76" s="1850" t="b">
        <v>0</v>
      </c>
      <c r="H76" s="1852">
        <v>0</v>
      </c>
      <c r="I76" s="1724">
        <v>0</v>
      </c>
      <c r="J76" s="1724">
        <v>0</v>
      </c>
      <c r="K76" s="1724">
        <v>0</v>
      </c>
      <c r="L76" s="1724">
        <v>0</v>
      </c>
      <c r="M76" s="1724">
        <v>0</v>
      </c>
      <c r="N76" s="1830">
        <f>K76+L76-M76</f>
        <v>0</v>
      </c>
      <c r="O76" s="121"/>
      <c r="P76" s="195"/>
      <c r="Q76" s="605"/>
      <c r="R76" s="605"/>
      <c r="S76" s="605"/>
      <c r="T76" s="605"/>
      <c r="U76" s="605"/>
    </row>
    <row r="77" spans="1:21">
      <c r="A77" s="164"/>
      <c r="B77" s="210"/>
      <c r="C77" s="6783" t="s">
        <v>3990</v>
      </c>
      <c r="D77" s="1738"/>
      <c r="E77" s="1738"/>
      <c r="F77" s="1740"/>
      <c r="G77" s="1850" t="b">
        <v>1</v>
      </c>
      <c r="H77" s="1852">
        <v>0</v>
      </c>
      <c r="I77" s="1724">
        <v>0</v>
      </c>
      <c r="J77" s="1724">
        <v>0</v>
      </c>
      <c r="K77" s="1724">
        <v>0</v>
      </c>
      <c r="L77" s="1724">
        <v>0</v>
      </c>
      <c r="M77" s="1724">
        <v>0</v>
      </c>
      <c r="N77" s="1830">
        <f>K77+L77-M77</f>
        <v>0</v>
      </c>
      <c r="O77" s="121"/>
      <c r="P77" s="195"/>
      <c r="Q77" s="605"/>
      <c r="R77" s="605"/>
      <c r="S77" s="605"/>
      <c r="T77" s="605"/>
      <c r="U77" s="605"/>
    </row>
    <row r="78" spans="1:21" hidden="1">
      <c r="A78" s="164"/>
      <c r="B78" s="210"/>
      <c r="C78" s="6783" t="s">
        <v>3990</v>
      </c>
      <c r="D78" s="1738"/>
      <c r="E78" s="1738"/>
      <c r="F78" s="1740"/>
      <c r="G78" s="1850" t="b">
        <v>1</v>
      </c>
      <c r="H78" s="1852">
        <v>0</v>
      </c>
      <c r="I78" s="1724">
        <v>0</v>
      </c>
      <c r="J78" s="1724">
        <v>0</v>
      </c>
      <c r="K78" s="1724">
        <v>0</v>
      </c>
      <c r="L78" s="1724">
        <v>0</v>
      </c>
      <c r="M78" s="1724">
        <v>0</v>
      </c>
      <c r="N78" s="1830">
        <f t="shared" ref="N78:N101" si="2">K78+L78-M78</f>
        <v>0</v>
      </c>
      <c r="O78" s="121"/>
      <c r="P78" s="195"/>
      <c r="Q78" s="605"/>
      <c r="R78" s="605"/>
      <c r="S78" s="605"/>
      <c r="T78" s="605"/>
      <c r="U78" s="605"/>
    </row>
    <row r="79" spans="1:21" hidden="1">
      <c r="A79" s="164"/>
      <c r="B79" s="210"/>
      <c r="C79" s="6783" t="s">
        <v>3990</v>
      </c>
      <c r="D79" s="1738"/>
      <c r="E79" s="1738"/>
      <c r="F79" s="1740"/>
      <c r="G79" s="1850" t="b">
        <v>1</v>
      </c>
      <c r="H79" s="1852">
        <v>0</v>
      </c>
      <c r="I79" s="1724">
        <v>0</v>
      </c>
      <c r="J79" s="1724">
        <v>0</v>
      </c>
      <c r="K79" s="1724">
        <v>0</v>
      </c>
      <c r="L79" s="1724">
        <v>0</v>
      </c>
      <c r="M79" s="1724">
        <v>0</v>
      </c>
      <c r="N79" s="1830">
        <f t="shared" si="2"/>
        <v>0</v>
      </c>
      <c r="O79" s="121"/>
      <c r="P79" s="195"/>
      <c r="Q79" s="605"/>
      <c r="R79" s="605"/>
      <c r="S79" s="605"/>
      <c r="T79" s="605"/>
      <c r="U79" s="605"/>
    </row>
    <row r="80" spans="1:21" hidden="1">
      <c r="A80" s="164"/>
      <c r="B80" s="210"/>
      <c r="C80" s="6783" t="s">
        <v>3990</v>
      </c>
      <c r="D80" s="1738"/>
      <c r="E80" s="1738"/>
      <c r="F80" s="1740"/>
      <c r="G80" s="1850" t="b">
        <v>1</v>
      </c>
      <c r="H80" s="1852">
        <v>0</v>
      </c>
      <c r="I80" s="1724">
        <v>0</v>
      </c>
      <c r="J80" s="1724">
        <v>0</v>
      </c>
      <c r="K80" s="1724">
        <v>0</v>
      </c>
      <c r="L80" s="1724">
        <v>0</v>
      </c>
      <c r="M80" s="1724">
        <v>0</v>
      </c>
      <c r="N80" s="1830">
        <f t="shared" si="2"/>
        <v>0</v>
      </c>
      <c r="O80" s="121"/>
      <c r="P80" s="195"/>
      <c r="Q80" s="605"/>
      <c r="R80" s="605"/>
      <c r="S80" s="605"/>
      <c r="T80" s="605"/>
      <c r="U80" s="605"/>
    </row>
    <row r="81" spans="1:21" hidden="1">
      <c r="A81" s="164"/>
      <c r="B81" s="210"/>
      <c r="C81" s="6783" t="s">
        <v>3990</v>
      </c>
      <c r="D81" s="1738"/>
      <c r="E81" s="1738"/>
      <c r="F81" s="1740"/>
      <c r="G81" s="1850" t="b">
        <v>1</v>
      </c>
      <c r="H81" s="1852">
        <v>0</v>
      </c>
      <c r="I81" s="1724">
        <v>0</v>
      </c>
      <c r="J81" s="1724">
        <v>0</v>
      </c>
      <c r="K81" s="1724">
        <v>0</v>
      </c>
      <c r="L81" s="1724">
        <v>0</v>
      </c>
      <c r="M81" s="1724">
        <v>0</v>
      </c>
      <c r="N81" s="1830">
        <f t="shared" si="2"/>
        <v>0</v>
      </c>
      <c r="O81" s="121"/>
      <c r="P81" s="195"/>
      <c r="Q81" s="605"/>
      <c r="R81" s="605"/>
      <c r="S81" s="605"/>
      <c r="T81" s="605"/>
      <c r="U81" s="605"/>
    </row>
    <row r="82" spans="1:21" hidden="1">
      <c r="A82" s="164"/>
      <c r="B82" s="210"/>
      <c r="C82" s="6783" t="s">
        <v>3990</v>
      </c>
      <c r="D82" s="1738"/>
      <c r="E82" s="1738"/>
      <c r="F82" s="1740"/>
      <c r="G82" s="1850" t="b">
        <v>1</v>
      </c>
      <c r="H82" s="1852">
        <v>0</v>
      </c>
      <c r="I82" s="1724">
        <v>0</v>
      </c>
      <c r="J82" s="1724">
        <v>0</v>
      </c>
      <c r="K82" s="1724">
        <v>0</v>
      </c>
      <c r="L82" s="1724">
        <v>0</v>
      </c>
      <c r="M82" s="1724">
        <v>0</v>
      </c>
      <c r="N82" s="1830">
        <f t="shared" si="2"/>
        <v>0</v>
      </c>
      <c r="O82" s="121"/>
      <c r="P82" s="195"/>
      <c r="Q82" s="605"/>
      <c r="R82" s="605"/>
      <c r="S82" s="605"/>
      <c r="T82" s="605"/>
      <c r="U82" s="605"/>
    </row>
    <row r="83" spans="1:21" hidden="1">
      <c r="A83" s="164"/>
      <c r="B83" s="210"/>
      <c r="C83" s="6783" t="s">
        <v>3990</v>
      </c>
      <c r="D83" s="1738"/>
      <c r="E83" s="1738"/>
      <c r="F83" s="1740"/>
      <c r="G83" s="1850" t="b">
        <v>1</v>
      </c>
      <c r="H83" s="1852">
        <v>0</v>
      </c>
      <c r="I83" s="1724">
        <v>0</v>
      </c>
      <c r="J83" s="1724">
        <v>0</v>
      </c>
      <c r="K83" s="1724">
        <v>0</v>
      </c>
      <c r="L83" s="1724">
        <v>0</v>
      </c>
      <c r="M83" s="1724">
        <v>0</v>
      </c>
      <c r="N83" s="1830">
        <f t="shared" si="2"/>
        <v>0</v>
      </c>
      <c r="O83" s="121"/>
      <c r="P83" s="195"/>
      <c r="Q83" s="605"/>
      <c r="R83" s="605"/>
      <c r="S83" s="605"/>
      <c r="T83" s="605"/>
      <c r="U83" s="605"/>
    </row>
    <row r="84" spans="1:21" hidden="1">
      <c r="A84" s="164"/>
      <c r="B84" s="210"/>
      <c r="C84" s="6783" t="s">
        <v>3990</v>
      </c>
      <c r="D84" s="1738"/>
      <c r="E84" s="1738"/>
      <c r="F84" s="1740"/>
      <c r="G84" s="1850" t="b">
        <v>1</v>
      </c>
      <c r="H84" s="1852">
        <v>0</v>
      </c>
      <c r="I84" s="1724">
        <v>0</v>
      </c>
      <c r="J84" s="1724">
        <v>0</v>
      </c>
      <c r="K84" s="1724">
        <v>0</v>
      </c>
      <c r="L84" s="1724">
        <v>0</v>
      </c>
      <c r="M84" s="1724">
        <v>0</v>
      </c>
      <c r="N84" s="1830">
        <f t="shared" si="2"/>
        <v>0</v>
      </c>
      <c r="O84" s="121"/>
      <c r="P84" s="195"/>
      <c r="Q84" s="605"/>
      <c r="R84" s="605"/>
      <c r="S84" s="605"/>
      <c r="T84" s="605"/>
      <c r="U84" s="605"/>
    </row>
    <row r="85" spans="1:21" hidden="1">
      <c r="A85" s="164"/>
      <c r="B85" s="210"/>
      <c r="C85" s="6783" t="s">
        <v>3990</v>
      </c>
      <c r="D85" s="1738"/>
      <c r="E85" s="1738"/>
      <c r="F85" s="1740"/>
      <c r="G85" s="1850" t="b">
        <v>1</v>
      </c>
      <c r="H85" s="1852">
        <v>0</v>
      </c>
      <c r="I85" s="1724">
        <v>0</v>
      </c>
      <c r="J85" s="1724">
        <v>0</v>
      </c>
      <c r="K85" s="1724">
        <v>0</v>
      </c>
      <c r="L85" s="1724">
        <v>0</v>
      </c>
      <c r="M85" s="1724">
        <v>0</v>
      </c>
      <c r="N85" s="1830">
        <f t="shared" si="2"/>
        <v>0</v>
      </c>
      <c r="O85" s="121"/>
      <c r="P85" s="195"/>
      <c r="Q85" s="605"/>
      <c r="R85" s="605"/>
      <c r="S85" s="605"/>
      <c r="T85" s="605"/>
      <c r="U85" s="605"/>
    </row>
    <row r="86" spans="1:21" hidden="1">
      <c r="A86" s="164"/>
      <c r="B86" s="210"/>
      <c r="C86" s="6783" t="s">
        <v>3990</v>
      </c>
      <c r="D86" s="1738"/>
      <c r="E86" s="1738"/>
      <c r="F86" s="1740"/>
      <c r="G86" s="1850" t="b">
        <v>1</v>
      </c>
      <c r="H86" s="1852">
        <v>0</v>
      </c>
      <c r="I86" s="1724">
        <v>0</v>
      </c>
      <c r="J86" s="1724">
        <v>0</v>
      </c>
      <c r="K86" s="1724">
        <v>0</v>
      </c>
      <c r="L86" s="1724">
        <v>0</v>
      </c>
      <c r="M86" s="1724">
        <v>0</v>
      </c>
      <c r="N86" s="1830">
        <f t="shared" si="2"/>
        <v>0</v>
      </c>
      <c r="O86" s="121"/>
      <c r="P86" s="195"/>
      <c r="Q86" s="605"/>
      <c r="R86" s="605"/>
      <c r="S86" s="605"/>
      <c r="T86" s="605"/>
      <c r="U86" s="605"/>
    </row>
    <row r="87" spans="1:21" hidden="1">
      <c r="A87" s="164"/>
      <c r="B87" s="210"/>
      <c r="C87" s="6783" t="s">
        <v>3990</v>
      </c>
      <c r="D87" s="1738"/>
      <c r="E87" s="1738"/>
      <c r="F87" s="1740"/>
      <c r="G87" s="1850" t="b">
        <v>1</v>
      </c>
      <c r="H87" s="1852">
        <v>0</v>
      </c>
      <c r="I87" s="1724">
        <v>0</v>
      </c>
      <c r="J87" s="1724">
        <v>0</v>
      </c>
      <c r="K87" s="1724">
        <v>0</v>
      </c>
      <c r="L87" s="1724">
        <v>0</v>
      </c>
      <c r="M87" s="1724">
        <v>0</v>
      </c>
      <c r="N87" s="1830">
        <f t="shared" si="2"/>
        <v>0</v>
      </c>
      <c r="O87" s="121"/>
      <c r="P87" s="195"/>
      <c r="Q87" s="605"/>
      <c r="R87" s="605"/>
      <c r="S87" s="605"/>
      <c r="T87" s="605"/>
      <c r="U87" s="605"/>
    </row>
    <row r="88" spans="1:21" hidden="1">
      <c r="A88" s="164"/>
      <c r="B88" s="210"/>
      <c r="C88" s="6783" t="s">
        <v>3990</v>
      </c>
      <c r="D88" s="1738"/>
      <c r="E88" s="1738"/>
      <c r="F88" s="1740"/>
      <c r="G88" s="1850" t="b">
        <v>1</v>
      </c>
      <c r="H88" s="1852">
        <v>0</v>
      </c>
      <c r="I88" s="1724">
        <v>0</v>
      </c>
      <c r="J88" s="1724">
        <v>0</v>
      </c>
      <c r="K88" s="1724">
        <v>0</v>
      </c>
      <c r="L88" s="1724">
        <v>0</v>
      </c>
      <c r="M88" s="1724">
        <v>0</v>
      </c>
      <c r="N88" s="1830">
        <f t="shared" si="2"/>
        <v>0</v>
      </c>
      <c r="O88" s="121"/>
      <c r="P88" s="195"/>
      <c r="Q88" s="605"/>
      <c r="R88" s="605"/>
      <c r="S88" s="605"/>
      <c r="T88" s="605"/>
      <c r="U88" s="605"/>
    </row>
    <row r="89" spans="1:21" hidden="1">
      <c r="A89" s="164"/>
      <c r="B89" s="210"/>
      <c r="C89" s="6783" t="s">
        <v>3990</v>
      </c>
      <c r="D89" s="1738"/>
      <c r="E89" s="1738"/>
      <c r="F89" s="1740"/>
      <c r="G89" s="1850" t="b">
        <v>1</v>
      </c>
      <c r="H89" s="1852">
        <v>0</v>
      </c>
      <c r="I89" s="1724">
        <v>0</v>
      </c>
      <c r="J89" s="1724">
        <v>0</v>
      </c>
      <c r="K89" s="1724">
        <v>0</v>
      </c>
      <c r="L89" s="1724">
        <v>0</v>
      </c>
      <c r="M89" s="1724">
        <v>0</v>
      </c>
      <c r="N89" s="1830">
        <f t="shared" si="2"/>
        <v>0</v>
      </c>
      <c r="O89" s="121"/>
      <c r="P89" s="195"/>
      <c r="Q89" s="605"/>
      <c r="R89" s="605"/>
      <c r="S89" s="605"/>
      <c r="T89" s="605"/>
      <c r="U89" s="605"/>
    </row>
    <row r="90" spans="1:21" hidden="1">
      <c r="A90" s="164"/>
      <c r="B90" s="210"/>
      <c r="C90" s="6783" t="s">
        <v>3990</v>
      </c>
      <c r="D90" s="1738"/>
      <c r="E90" s="1738"/>
      <c r="F90" s="1740"/>
      <c r="G90" s="1850" t="b">
        <v>1</v>
      </c>
      <c r="H90" s="1852">
        <v>0</v>
      </c>
      <c r="I90" s="1724">
        <v>0</v>
      </c>
      <c r="J90" s="1724">
        <v>0</v>
      </c>
      <c r="K90" s="1724">
        <v>0</v>
      </c>
      <c r="L90" s="1724">
        <v>0</v>
      </c>
      <c r="M90" s="1724">
        <v>0</v>
      </c>
      <c r="N90" s="1830">
        <f t="shared" si="2"/>
        <v>0</v>
      </c>
      <c r="O90" s="121"/>
      <c r="P90" s="195"/>
      <c r="Q90" s="605"/>
      <c r="R90" s="605"/>
      <c r="S90" s="605"/>
      <c r="T90" s="605"/>
      <c r="U90" s="605"/>
    </row>
    <row r="91" spans="1:21" hidden="1">
      <c r="A91" s="164"/>
      <c r="B91" s="210"/>
      <c r="C91" s="6783" t="s">
        <v>3990</v>
      </c>
      <c r="D91" s="1738"/>
      <c r="E91" s="1738"/>
      <c r="F91" s="1740"/>
      <c r="G91" s="1850" t="b">
        <v>1</v>
      </c>
      <c r="H91" s="1852">
        <v>0</v>
      </c>
      <c r="I91" s="1724">
        <v>0</v>
      </c>
      <c r="J91" s="1724">
        <v>0</v>
      </c>
      <c r="K91" s="1724">
        <v>0</v>
      </c>
      <c r="L91" s="1724">
        <v>0</v>
      </c>
      <c r="M91" s="1724">
        <v>0</v>
      </c>
      <c r="N91" s="1830">
        <f t="shared" si="2"/>
        <v>0</v>
      </c>
      <c r="O91" s="121"/>
      <c r="P91" s="195"/>
      <c r="Q91" s="605"/>
      <c r="R91" s="605"/>
      <c r="S91" s="605"/>
      <c r="T91" s="605"/>
      <c r="U91" s="605"/>
    </row>
    <row r="92" spans="1:21" hidden="1">
      <c r="A92" s="164"/>
      <c r="B92" s="210"/>
      <c r="C92" s="6783" t="s">
        <v>3990</v>
      </c>
      <c r="D92" s="1738"/>
      <c r="E92" s="1738"/>
      <c r="F92" s="1740"/>
      <c r="G92" s="1850" t="b">
        <v>1</v>
      </c>
      <c r="H92" s="1852">
        <v>0</v>
      </c>
      <c r="I92" s="1724">
        <v>0</v>
      </c>
      <c r="J92" s="1724">
        <v>0</v>
      </c>
      <c r="K92" s="1724">
        <v>0</v>
      </c>
      <c r="L92" s="1724">
        <v>0</v>
      </c>
      <c r="M92" s="1724">
        <v>0</v>
      </c>
      <c r="N92" s="1830">
        <f t="shared" si="2"/>
        <v>0</v>
      </c>
      <c r="O92" s="121"/>
      <c r="P92" s="195"/>
      <c r="Q92" s="605"/>
      <c r="R92" s="605"/>
      <c r="S92" s="605"/>
      <c r="T92" s="605"/>
      <c r="U92" s="605"/>
    </row>
    <row r="93" spans="1:21" hidden="1">
      <c r="A93" s="164"/>
      <c r="B93" s="210"/>
      <c r="C93" s="6783" t="s">
        <v>3990</v>
      </c>
      <c r="D93" s="1738"/>
      <c r="E93" s="1738"/>
      <c r="F93" s="1740"/>
      <c r="G93" s="1850" t="b">
        <v>1</v>
      </c>
      <c r="H93" s="1852">
        <v>0</v>
      </c>
      <c r="I93" s="1724">
        <v>0</v>
      </c>
      <c r="J93" s="1724">
        <v>0</v>
      </c>
      <c r="K93" s="1724">
        <v>0</v>
      </c>
      <c r="L93" s="1724">
        <v>0</v>
      </c>
      <c r="M93" s="1724">
        <v>0</v>
      </c>
      <c r="N93" s="1830">
        <f t="shared" si="2"/>
        <v>0</v>
      </c>
      <c r="O93" s="121"/>
      <c r="P93" s="195"/>
      <c r="Q93" s="605"/>
      <c r="R93" s="605"/>
      <c r="S93" s="605"/>
      <c r="T93" s="605"/>
      <c r="U93" s="605"/>
    </row>
    <row r="94" spans="1:21" hidden="1">
      <c r="A94" s="164"/>
      <c r="B94" s="210"/>
      <c r="C94" s="6783" t="s">
        <v>3990</v>
      </c>
      <c r="D94" s="1738"/>
      <c r="E94" s="1738"/>
      <c r="F94" s="1740"/>
      <c r="G94" s="1850" t="b">
        <v>1</v>
      </c>
      <c r="H94" s="1852">
        <v>0</v>
      </c>
      <c r="I94" s="1724">
        <v>0</v>
      </c>
      <c r="J94" s="1724">
        <v>0</v>
      </c>
      <c r="K94" s="1724">
        <v>0</v>
      </c>
      <c r="L94" s="1724">
        <v>0</v>
      </c>
      <c r="M94" s="1724">
        <v>0</v>
      </c>
      <c r="N94" s="1830">
        <f t="shared" si="2"/>
        <v>0</v>
      </c>
      <c r="O94" s="121"/>
      <c r="P94" s="195"/>
      <c r="Q94" s="605"/>
      <c r="R94" s="605"/>
      <c r="S94" s="605"/>
      <c r="T94" s="605"/>
      <c r="U94" s="605"/>
    </row>
    <row r="95" spans="1:21" hidden="1">
      <c r="A95" s="164"/>
      <c r="B95" s="210"/>
      <c r="C95" s="6783" t="s">
        <v>3990</v>
      </c>
      <c r="D95" s="1738"/>
      <c r="E95" s="1738"/>
      <c r="F95" s="1740"/>
      <c r="G95" s="1850" t="b">
        <v>1</v>
      </c>
      <c r="H95" s="1852">
        <v>0</v>
      </c>
      <c r="I95" s="1724">
        <v>0</v>
      </c>
      <c r="J95" s="1724">
        <v>0</v>
      </c>
      <c r="K95" s="1724">
        <v>0</v>
      </c>
      <c r="L95" s="1724">
        <v>0</v>
      </c>
      <c r="M95" s="1724">
        <v>0</v>
      </c>
      <c r="N95" s="1830">
        <f t="shared" si="2"/>
        <v>0</v>
      </c>
      <c r="O95" s="121"/>
      <c r="P95" s="195"/>
      <c r="Q95" s="605"/>
      <c r="R95" s="605"/>
      <c r="S95" s="605"/>
      <c r="T95" s="605"/>
      <c r="U95" s="605"/>
    </row>
    <row r="96" spans="1:21" hidden="1">
      <c r="A96" s="164"/>
      <c r="B96" s="210"/>
      <c r="C96" s="6783" t="s">
        <v>3990</v>
      </c>
      <c r="D96" s="1738"/>
      <c r="E96" s="1738"/>
      <c r="F96" s="1740"/>
      <c r="G96" s="1850" t="b">
        <v>1</v>
      </c>
      <c r="H96" s="1852">
        <v>0</v>
      </c>
      <c r="I96" s="1724">
        <v>0</v>
      </c>
      <c r="J96" s="1724">
        <v>0</v>
      </c>
      <c r="K96" s="1724">
        <v>0</v>
      </c>
      <c r="L96" s="1724">
        <v>0</v>
      </c>
      <c r="M96" s="1724">
        <v>0</v>
      </c>
      <c r="N96" s="1830">
        <f t="shared" si="2"/>
        <v>0</v>
      </c>
      <c r="O96" s="121"/>
      <c r="P96" s="195"/>
      <c r="Q96" s="605"/>
      <c r="R96" s="605"/>
      <c r="S96" s="605"/>
      <c r="T96" s="605"/>
      <c r="U96" s="605"/>
    </row>
    <row r="97" spans="1:21" hidden="1">
      <c r="A97" s="164"/>
      <c r="B97" s="210"/>
      <c r="C97" s="6783" t="s">
        <v>3990</v>
      </c>
      <c r="D97" s="1738"/>
      <c r="E97" s="1738"/>
      <c r="F97" s="1740"/>
      <c r="G97" s="1850" t="b">
        <v>1</v>
      </c>
      <c r="H97" s="1852">
        <v>0</v>
      </c>
      <c r="I97" s="1724">
        <v>0</v>
      </c>
      <c r="J97" s="1724">
        <v>0</v>
      </c>
      <c r="K97" s="1724">
        <v>0</v>
      </c>
      <c r="L97" s="1724">
        <v>0</v>
      </c>
      <c r="M97" s="1724">
        <v>0</v>
      </c>
      <c r="N97" s="1830">
        <f t="shared" si="2"/>
        <v>0</v>
      </c>
      <c r="O97" s="121"/>
      <c r="P97" s="195"/>
      <c r="Q97" s="605"/>
      <c r="R97" s="605"/>
      <c r="S97" s="605"/>
      <c r="T97" s="605"/>
      <c r="U97" s="605"/>
    </row>
    <row r="98" spans="1:21" hidden="1">
      <c r="A98" s="164"/>
      <c r="B98" s="210"/>
      <c r="C98" s="6783" t="s">
        <v>3990</v>
      </c>
      <c r="D98" s="1738"/>
      <c r="E98" s="1738"/>
      <c r="F98" s="1740"/>
      <c r="G98" s="1850" t="b">
        <v>1</v>
      </c>
      <c r="H98" s="1852">
        <v>0</v>
      </c>
      <c r="I98" s="1724">
        <v>0</v>
      </c>
      <c r="J98" s="1724">
        <v>0</v>
      </c>
      <c r="K98" s="1724">
        <v>0</v>
      </c>
      <c r="L98" s="1724">
        <v>0</v>
      </c>
      <c r="M98" s="1724">
        <v>0</v>
      </c>
      <c r="N98" s="1830">
        <f t="shared" si="2"/>
        <v>0</v>
      </c>
      <c r="O98" s="121"/>
      <c r="P98" s="195"/>
      <c r="Q98" s="605"/>
      <c r="R98" s="605"/>
      <c r="S98" s="605"/>
      <c r="T98" s="605"/>
      <c r="U98" s="605"/>
    </row>
    <row r="99" spans="1:21" hidden="1">
      <c r="A99" s="164"/>
      <c r="B99" s="210"/>
      <c r="C99" s="6783" t="s">
        <v>3990</v>
      </c>
      <c r="D99" s="1738"/>
      <c r="E99" s="1738"/>
      <c r="F99" s="1740"/>
      <c r="G99" s="1850" t="b">
        <v>1</v>
      </c>
      <c r="H99" s="1852">
        <v>0</v>
      </c>
      <c r="I99" s="1724">
        <v>0</v>
      </c>
      <c r="J99" s="1724">
        <v>0</v>
      </c>
      <c r="K99" s="1724">
        <v>0</v>
      </c>
      <c r="L99" s="1724">
        <v>0</v>
      </c>
      <c r="M99" s="1724">
        <v>0</v>
      </c>
      <c r="N99" s="1830">
        <f t="shared" si="2"/>
        <v>0</v>
      </c>
      <c r="O99" s="121"/>
      <c r="P99" s="195"/>
      <c r="Q99" s="605"/>
      <c r="R99" s="605"/>
      <c r="S99" s="605"/>
      <c r="T99" s="605"/>
      <c r="U99" s="605"/>
    </row>
    <row r="100" spans="1:21" hidden="1">
      <c r="A100" s="164"/>
      <c r="B100" s="210"/>
      <c r="C100" s="6783" t="s">
        <v>3990</v>
      </c>
      <c r="D100" s="1738"/>
      <c r="E100" s="1738"/>
      <c r="F100" s="1740"/>
      <c r="G100" s="1850" t="b">
        <v>1</v>
      </c>
      <c r="H100" s="1852">
        <v>0</v>
      </c>
      <c r="I100" s="1724">
        <v>0</v>
      </c>
      <c r="J100" s="1724">
        <v>0</v>
      </c>
      <c r="K100" s="1724">
        <v>0</v>
      </c>
      <c r="L100" s="1724">
        <v>0</v>
      </c>
      <c r="M100" s="1724">
        <v>0</v>
      </c>
      <c r="N100" s="1830">
        <f t="shared" si="2"/>
        <v>0</v>
      </c>
      <c r="O100" s="121"/>
      <c r="P100" s="195"/>
      <c r="Q100" s="605"/>
      <c r="R100" s="605"/>
      <c r="S100" s="605"/>
      <c r="T100" s="605"/>
      <c r="U100" s="605"/>
    </row>
    <row r="101" spans="1:21" hidden="1">
      <c r="A101" s="164"/>
      <c r="B101" s="210"/>
      <c r="C101" s="6783" t="s">
        <v>3990</v>
      </c>
      <c r="D101" s="1738"/>
      <c r="E101" s="1738"/>
      <c r="F101" s="1740"/>
      <c r="G101" s="1850" t="b">
        <v>1</v>
      </c>
      <c r="H101" s="1852">
        <v>0</v>
      </c>
      <c r="I101" s="1724">
        <v>0</v>
      </c>
      <c r="J101" s="1724">
        <v>0</v>
      </c>
      <c r="K101" s="1724">
        <v>0</v>
      </c>
      <c r="L101" s="1724">
        <v>0</v>
      </c>
      <c r="M101" s="1724">
        <v>0</v>
      </c>
      <c r="N101" s="1830">
        <f t="shared" si="2"/>
        <v>0</v>
      </c>
      <c r="O101" s="121"/>
      <c r="P101" s="195"/>
      <c r="Q101" s="605"/>
      <c r="R101" s="605"/>
      <c r="S101" s="605"/>
      <c r="T101" s="605"/>
      <c r="U101" s="605"/>
    </row>
    <row r="102" spans="1:21">
      <c r="A102" s="164"/>
      <c r="B102" s="210"/>
      <c r="C102" s="6784" t="s">
        <v>3366</v>
      </c>
      <c r="D102" s="6785"/>
      <c r="E102" s="6785"/>
      <c r="F102" s="6786"/>
      <c r="G102" s="6787"/>
      <c r="H102" s="6788"/>
      <c r="I102" s="6756">
        <f t="shared" ref="I102:N102" si="3">SUMIF($G$13:$G$101,"TRUE",I13:I101)</f>
        <v>0</v>
      </c>
      <c r="J102" s="6756">
        <f t="shared" si="3"/>
        <v>0</v>
      </c>
      <c r="K102" s="6756">
        <f t="shared" si="3"/>
        <v>0</v>
      </c>
      <c r="L102" s="6756">
        <f t="shared" si="3"/>
        <v>0</v>
      </c>
      <c r="M102" s="6756">
        <f t="shared" si="3"/>
        <v>0</v>
      </c>
      <c r="N102" s="6757">
        <f t="shared" si="3"/>
        <v>0</v>
      </c>
      <c r="O102" s="121"/>
      <c r="P102" s="196"/>
      <c r="Q102" s="982"/>
      <c r="R102" s="982"/>
      <c r="S102" s="982"/>
      <c r="T102" s="982"/>
      <c r="U102" s="982"/>
    </row>
    <row r="103" spans="1:21" s="101" customFormat="1" ht="13.8" thickBot="1">
      <c r="A103" s="178"/>
      <c r="B103" s="216"/>
      <c r="C103" s="6760" t="s">
        <v>3367</v>
      </c>
      <c r="D103" s="6761"/>
      <c r="E103" s="6761"/>
      <c r="F103" s="6762"/>
      <c r="G103" s="6763"/>
      <c r="H103" s="6763"/>
      <c r="I103" s="6767">
        <f t="shared" ref="I103:N103" si="4">SUM(I13:I101)</f>
        <v>0</v>
      </c>
      <c r="J103" s="6767">
        <f t="shared" si="4"/>
        <v>0</v>
      </c>
      <c r="K103" s="6767">
        <f t="shared" si="4"/>
        <v>0</v>
      </c>
      <c r="L103" s="6767">
        <f t="shared" si="4"/>
        <v>0</v>
      </c>
      <c r="M103" s="6767">
        <f t="shared" si="4"/>
        <v>0</v>
      </c>
      <c r="N103" s="6768">
        <f t="shared" si="4"/>
        <v>0</v>
      </c>
      <c r="O103" s="160"/>
      <c r="P103" s="196"/>
      <c r="Q103" s="982"/>
      <c r="R103" s="982"/>
      <c r="S103" s="982"/>
      <c r="T103" s="982"/>
      <c r="U103" s="982"/>
    </row>
    <row r="104" spans="1:21">
      <c r="A104" s="164"/>
      <c r="B104" s="210"/>
      <c r="C104" s="214"/>
      <c r="D104" s="214"/>
      <c r="E104" s="214"/>
      <c r="F104" s="223"/>
      <c r="G104" s="223"/>
      <c r="H104" s="223"/>
      <c r="I104" s="223"/>
      <c r="J104" s="223"/>
      <c r="K104" s="224"/>
      <c r="L104" s="224"/>
      <c r="M104" s="224"/>
      <c r="N104" s="224"/>
      <c r="O104" s="160"/>
      <c r="P104" s="197"/>
      <c r="Q104" s="708"/>
      <c r="R104" s="708"/>
      <c r="S104" s="708"/>
      <c r="T104" s="708"/>
      <c r="U104" s="708"/>
    </row>
    <row r="105" spans="1:21">
      <c r="A105" s="164"/>
      <c r="B105" s="210"/>
      <c r="C105" s="126" t="s">
        <v>445</v>
      </c>
      <c r="D105" s="225" t="s">
        <v>3991</v>
      </c>
      <c r="E105" s="121"/>
      <c r="F105" s="41"/>
      <c r="G105" s="121"/>
      <c r="H105" s="121"/>
      <c r="I105" s="121"/>
      <c r="J105" s="121"/>
      <c r="K105" s="41"/>
      <c r="L105" s="224"/>
      <c r="M105" s="224"/>
      <c r="N105" s="224"/>
      <c r="O105" s="160"/>
      <c r="P105" s="197"/>
      <c r="Q105" s="708"/>
      <c r="R105" s="708"/>
      <c r="S105" s="708"/>
      <c r="T105" s="708"/>
      <c r="U105" s="708"/>
    </row>
    <row r="106" spans="1:21">
      <c r="A106" s="164"/>
      <c r="B106" s="210"/>
      <c r="C106" s="94"/>
      <c r="D106" s="64" t="s">
        <v>3368</v>
      </c>
      <c r="E106" s="121"/>
      <c r="F106" s="41"/>
      <c r="G106" s="121"/>
      <c r="H106" s="121"/>
      <c r="I106" s="121"/>
      <c r="J106" s="121"/>
      <c r="K106" s="41"/>
      <c r="L106" s="224"/>
      <c r="M106" s="224"/>
      <c r="N106" s="685"/>
      <c r="O106" s="160"/>
      <c r="P106" s="197"/>
      <c r="Q106" s="708"/>
      <c r="R106" s="708"/>
      <c r="S106" s="708"/>
      <c r="T106" s="708"/>
      <c r="U106" s="708"/>
    </row>
    <row r="107" spans="1:21">
      <c r="A107" s="164"/>
      <c r="B107" s="210"/>
      <c r="C107" s="41"/>
      <c r="D107" s="38"/>
      <c r="E107" s="121"/>
      <c r="F107" s="38"/>
      <c r="G107" s="121"/>
      <c r="H107" s="121"/>
      <c r="I107" s="121"/>
      <c r="J107" s="121"/>
      <c r="K107" s="230"/>
      <c r="L107" s="230"/>
      <c r="M107" s="230"/>
      <c r="N107" s="230"/>
      <c r="O107" s="160"/>
      <c r="P107" s="183"/>
      <c r="Q107" s="1112"/>
      <c r="R107" s="1112"/>
      <c r="S107" s="1112"/>
      <c r="T107" s="1112"/>
      <c r="U107" s="1112"/>
    </row>
    <row r="108" spans="1:21">
      <c r="A108" s="164"/>
      <c r="B108" s="179"/>
      <c r="C108" s="164"/>
      <c r="D108" s="164"/>
      <c r="E108" s="164"/>
      <c r="F108" s="170"/>
      <c r="G108" s="171"/>
      <c r="H108" s="171"/>
      <c r="I108" s="171"/>
      <c r="J108" s="171"/>
      <c r="K108" s="176"/>
      <c r="L108" s="178"/>
      <c r="M108" s="178"/>
      <c r="N108" s="178"/>
      <c r="O108" s="178"/>
      <c r="P108" s="178"/>
      <c r="Q108" s="101"/>
      <c r="R108" s="101"/>
      <c r="S108" s="101"/>
      <c r="T108" s="101"/>
      <c r="U108" s="101"/>
    </row>
    <row r="109" spans="1:21" hidden="1">
      <c r="A109" s="164"/>
      <c r="B109" s="179"/>
      <c r="C109" s="164"/>
      <c r="D109" s="164"/>
      <c r="E109" s="164"/>
      <c r="F109" s="170"/>
      <c r="G109" s="171"/>
      <c r="H109" s="171"/>
      <c r="I109" s="171"/>
      <c r="J109" s="171"/>
      <c r="K109" s="175"/>
      <c r="L109" s="178"/>
      <c r="M109" s="178"/>
      <c r="N109" s="178"/>
      <c r="O109" s="178"/>
      <c r="P109" s="178"/>
      <c r="Q109" s="101"/>
      <c r="R109" s="101"/>
      <c r="S109" s="101"/>
      <c r="T109" s="101"/>
      <c r="U109" s="101"/>
    </row>
    <row r="110" spans="1:21" hidden="1">
      <c r="A110" s="164"/>
      <c r="B110" s="179"/>
      <c r="C110" s="164"/>
      <c r="D110" s="164"/>
      <c r="E110" s="164"/>
      <c r="F110" s="170"/>
      <c r="G110" s="171"/>
      <c r="H110" s="171"/>
      <c r="I110" s="171"/>
      <c r="J110" s="171"/>
      <c r="K110" s="175"/>
      <c r="L110" s="178"/>
      <c r="M110" s="178"/>
      <c r="N110" s="178"/>
      <c r="O110" s="178"/>
      <c r="P110" s="178"/>
      <c r="Q110" s="101"/>
      <c r="R110" s="101"/>
      <c r="S110" s="101"/>
      <c r="T110" s="101"/>
      <c r="U110" s="101"/>
    </row>
    <row r="111" spans="1:21" hidden="1">
      <c r="A111" s="164"/>
      <c r="B111" s="179"/>
      <c r="C111" s="164"/>
      <c r="D111" s="164"/>
      <c r="E111" s="164"/>
      <c r="F111" s="170"/>
      <c r="G111" s="171"/>
      <c r="H111" s="171"/>
      <c r="I111" s="171"/>
      <c r="J111" s="171"/>
      <c r="K111" s="175"/>
      <c r="L111" s="178"/>
      <c r="M111" s="178"/>
      <c r="N111" s="178"/>
      <c r="O111" s="178"/>
      <c r="P111" s="178"/>
      <c r="Q111" s="101"/>
      <c r="R111" s="101"/>
      <c r="S111" s="101"/>
      <c r="T111" s="101"/>
      <c r="U111" s="101"/>
    </row>
    <row r="112" spans="1:21" hidden="1">
      <c r="K112" s="101"/>
      <c r="L112" s="101"/>
      <c r="M112" s="101"/>
      <c r="N112" s="101"/>
      <c r="O112" s="101"/>
      <c r="P112" s="101"/>
      <c r="Q112" s="101"/>
      <c r="R112" s="101"/>
      <c r="S112" s="101"/>
      <c r="T112" s="101"/>
      <c r="U112" s="101"/>
    </row>
    <row r="113" spans="11:21" hidden="1">
      <c r="K113" s="101"/>
      <c r="L113" s="101"/>
      <c r="M113" s="101"/>
      <c r="N113" s="101"/>
      <c r="O113" s="101"/>
      <c r="P113" s="101"/>
      <c r="Q113" s="101"/>
      <c r="R113" s="101"/>
      <c r="S113" s="101"/>
      <c r="T113" s="101"/>
      <c r="U113" s="101"/>
    </row>
  </sheetData>
  <sheetProtection formatCells="0" formatColumns="0" formatRows="0"/>
  <customSheetViews>
    <customSheetView guid="{F416BD5B-C3AD-4F61-AAB2-55950A9B7E72}" fitToPage="1">
      <selection activeCell="I16" sqref="I16"/>
      <pageMargins left="0" right="0" top="0" bottom="0" header="0" footer="0"/>
      <pageSetup paperSize="5" scale="35" fitToHeight="0" orientation="landscape" r:id="rId1"/>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3" ySplit="12" topLeftCell="D23" activePane="bottomRight" state="frozen"/>
      <selection pane="bottomRight" activeCell="D30" sqref="D30"/>
      <pageMargins left="0" right="0" top="0" bottom="0" header="0" footer="0"/>
      <pageSetup paperSize="5" scale="35" fitToHeight="0" orientation="landscape" r:id="rId3"/>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CC70D5D3-3A1F-46AA-BDCE-F692C2C36BEE}" fitToPage="1">
      <selection activeCell="N29" sqref="N29"/>
      <pageMargins left="0" right="0" top="0" bottom="0" header="0" footer="0"/>
      <pageSetup paperSize="5" scale="35" fitToHeight="0" orientation="landscape" r:id="rId5"/>
    </customSheetView>
  </customSheetViews>
  <mergeCells count="5">
    <mergeCell ref="D7:D10"/>
    <mergeCell ref="E7:E11"/>
    <mergeCell ref="H7:H11"/>
    <mergeCell ref="D4:F4"/>
    <mergeCell ref="D5:F5"/>
  </mergeCells>
  <hyperlinks>
    <hyperlink ref="O2" location="Index!A1" display="Index" xr:uid="{94CF8E65-E2DA-4884-BDCE-DE03FD980366}"/>
  </hyperlinks>
  <pageMargins left="0.7" right="0.7" top="0.75" bottom="0.75" header="0.3" footer="0.3"/>
  <pageSetup paperSize="5" scale="35" fitToHeight="0" orientation="landscape" r:id="rId6"/>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tabColor rgb="FF7030A0"/>
  </sheetPr>
  <dimension ref="A1:S77"/>
  <sheetViews>
    <sheetView zoomScale="70" zoomScaleNormal="70" workbookViewId="0">
      <selection activeCell="L68" sqref="L68"/>
    </sheetView>
  </sheetViews>
  <sheetFormatPr defaultColWidth="0" defaultRowHeight="13.8" zeroHeight="1"/>
  <cols>
    <col min="1" max="1" width="3.109375" style="102" customWidth="1"/>
    <col min="2" max="2" width="9.109375" style="102" customWidth="1"/>
    <col min="3" max="4" width="27.44140625" style="102" customWidth="1"/>
    <col min="5" max="5" width="14.33203125" style="102" customWidth="1"/>
    <col min="6" max="9" width="16.33203125" style="102" customWidth="1"/>
    <col min="10" max="10" width="17.33203125" style="102" customWidth="1"/>
    <col min="11" max="11" width="14.109375" style="102" customWidth="1"/>
    <col min="12" max="13" width="16.33203125" style="102" customWidth="1"/>
    <col min="14" max="14" width="12.33203125" style="102" customWidth="1"/>
    <col min="15" max="15" width="14" style="102" customWidth="1"/>
    <col min="16" max="16" width="12.33203125" style="102" customWidth="1"/>
    <col min="17" max="17" width="18.6640625" style="102" customWidth="1"/>
    <col min="18" max="18" width="5.6640625" style="102" customWidth="1"/>
    <col min="19" max="19" width="3.44140625" style="102" customWidth="1"/>
    <col min="20" max="16384" width="9.109375" style="102" hidden="1"/>
  </cols>
  <sheetData>
    <row r="1" spans="1:19">
      <c r="A1" s="184"/>
      <c r="B1" s="184"/>
      <c r="C1" s="184"/>
      <c r="D1" s="184"/>
      <c r="E1" s="184"/>
      <c r="F1" s="184"/>
      <c r="G1" s="184"/>
      <c r="H1" s="184"/>
      <c r="I1" s="184"/>
      <c r="J1" s="184"/>
      <c r="K1" s="184"/>
      <c r="L1" s="184"/>
      <c r="M1" s="184"/>
      <c r="N1" s="184"/>
      <c r="O1" s="184"/>
      <c r="P1" s="184"/>
      <c r="Q1" s="184"/>
      <c r="R1" s="184"/>
      <c r="S1" s="184"/>
    </row>
    <row r="2" spans="1:19">
      <c r="A2" s="184"/>
      <c r="B2" s="144" t="s">
        <v>298</v>
      </c>
      <c r="C2" s="203"/>
      <c r="D2" s="203"/>
      <c r="E2" s="203"/>
      <c r="F2" s="203"/>
      <c r="G2" s="203"/>
      <c r="H2" s="203"/>
      <c r="I2" s="203"/>
      <c r="J2" s="203"/>
      <c r="K2" s="203"/>
      <c r="L2" s="203"/>
      <c r="M2" s="203"/>
      <c r="N2" s="203"/>
      <c r="O2" s="203"/>
      <c r="P2" s="203"/>
      <c r="Q2" s="203"/>
      <c r="R2" s="2204" t="s">
        <v>1</v>
      </c>
      <c r="S2" s="184"/>
    </row>
    <row r="3" spans="1:19" s="599" customFormat="1" ht="17.399999999999999" thickBot="1">
      <c r="A3" s="171"/>
      <c r="B3" s="41"/>
      <c r="C3" s="1"/>
      <c r="D3" s="1"/>
      <c r="E3" s="1"/>
      <c r="F3" s="41"/>
      <c r="G3" s="41"/>
      <c r="H3" s="41"/>
      <c r="I3" s="41"/>
      <c r="J3" s="41"/>
      <c r="K3" s="110"/>
      <c r="L3" s="41"/>
      <c r="M3" s="110"/>
      <c r="N3" s="41"/>
      <c r="O3" s="41"/>
      <c r="P3" s="41"/>
      <c r="Q3" s="39"/>
      <c r="R3" s="110"/>
      <c r="S3" s="171"/>
    </row>
    <row r="4" spans="1:19" s="599" customFormat="1" ht="16.2" thickBot="1">
      <c r="A4" s="171"/>
      <c r="B4" s="41"/>
      <c r="C4" s="4961" t="s">
        <v>3992</v>
      </c>
      <c r="D4" s="4651"/>
      <c r="E4" s="4651"/>
      <c r="F4" s="4652"/>
      <c r="G4" s="162"/>
      <c r="H4" s="117"/>
      <c r="I4" s="41"/>
      <c r="J4" s="41"/>
      <c r="K4" s="41"/>
      <c r="L4" s="41"/>
      <c r="M4" s="41"/>
      <c r="N4" s="41"/>
      <c r="O4" s="41"/>
      <c r="P4" s="41"/>
      <c r="Q4" s="41"/>
      <c r="R4" s="41"/>
      <c r="S4" s="171"/>
    </row>
    <row r="5" spans="1:19" s="1062" customFormat="1" ht="17.399999999999999">
      <c r="A5" s="185"/>
      <c r="B5" s="136"/>
      <c r="C5" s="4439" t="s">
        <v>723</v>
      </c>
      <c r="D5" s="8341" t="str">
        <f>Y!D4</f>
        <v>ABC Company</v>
      </c>
      <c r="E5" s="8342"/>
      <c r="F5" s="8343"/>
      <c r="G5" s="162"/>
      <c r="H5" s="161"/>
      <c r="I5" s="136"/>
      <c r="J5" s="136"/>
      <c r="K5" s="136"/>
      <c r="L5" s="136"/>
      <c r="M5" s="136"/>
      <c r="N5" s="136"/>
      <c r="O5" s="136"/>
      <c r="P5" s="143"/>
      <c r="Q5" s="143"/>
      <c r="R5" s="143"/>
      <c r="S5" s="185"/>
    </row>
    <row r="6" spans="1:19" s="1062" customFormat="1" ht="18" thickBot="1">
      <c r="A6" s="185"/>
      <c r="B6" s="136"/>
      <c r="C6" s="4443" t="s">
        <v>724</v>
      </c>
      <c r="D6" s="8344" t="str">
        <f>Y!D5</f>
        <v>31 December 202x</v>
      </c>
      <c r="E6" s="8345"/>
      <c r="F6" s="8346"/>
      <c r="G6" s="162"/>
      <c r="H6" s="161"/>
      <c r="I6" s="136"/>
      <c r="J6" s="136"/>
      <c r="K6" s="136"/>
      <c r="L6" s="136"/>
      <c r="M6" s="136"/>
      <c r="N6" s="56"/>
      <c r="O6" s="56"/>
      <c r="P6" s="56"/>
      <c r="Q6" s="56"/>
      <c r="R6" s="56"/>
      <c r="S6" s="185"/>
    </row>
    <row r="7" spans="1:19" s="599" customFormat="1" thickBot="1">
      <c r="A7" s="171"/>
      <c r="B7" s="41"/>
      <c r="C7" s="41"/>
      <c r="D7" s="41"/>
      <c r="E7" s="41"/>
      <c r="F7" s="41"/>
      <c r="G7" s="41"/>
      <c r="H7" s="41"/>
      <c r="I7" s="41"/>
      <c r="J7" s="41"/>
      <c r="K7" s="41"/>
      <c r="L7" s="41"/>
      <c r="M7" s="41"/>
      <c r="N7" s="41"/>
      <c r="O7" s="41"/>
      <c r="P7" s="41"/>
      <c r="Q7" s="41"/>
      <c r="R7" s="41"/>
      <c r="S7" s="171"/>
    </row>
    <row r="8" spans="1:19">
      <c r="A8" s="184"/>
      <c r="B8" s="203"/>
      <c r="C8" s="6789"/>
      <c r="D8" s="4738"/>
      <c r="E8" s="4738"/>
      <c r="F8" s="8852" t="s">
        <v>3993</v>
      </c>
      <c r="G8" s="8852"/>
      <c r="H8" s="8852"/>
      <c r="I8" s="8852" t="s">
        <v>3994</v>
      </c>
      <c r="J8" s="8852"/>
      <c r="K8" s="8852"/>
      <c r="L8" s="4738" t="s">
        <v>3995</v>
      </c>
      <c r="M8" s="4738" t="s">
        <v>3996</v>
      </c>
      <c r="N8" s="4738"/>
      <c r="O8" s="4738"/>
      <c r="P8" s="4738"/>
      <c r="Q8" s="4739"/>
      <c r="R8" s="203"/>
      <c r="S8" s="176"/>
    </row>
    <row r="9" spans="1:19">
      <c r="A9" s="184"/>
      <c r="B9" s="203"/>
      <c r="C9" s="4670"/>
      <c r="D9" s="1592" t="s">
        <v>2976</v>
      </c>
      <c r="E9" s="1592" t="s">
        <v>2752</v>
      </c>
      <c r="F9" s="6790" t="s">
        <v>3997</v>
      </c>
      <c r="G9" s="1587" t="s">
        <v>569</v>
      </c>
      <c r="H9" s="6790" t="s">
        <v>3483</v>
      </c>
      <c r="I9" s="1587" t="s">
        <v>2842</v>
      </c>
      <c r="J9" s="6790" t="s">
        <v>3998</v>
      </c>
      <c r="K9" s="1587" t="s">
        <v>1941</v>
      </c>
      <c r="L9" s="1587" t="s">
        <v>3999</v>
      </c>
      <c r="M9" s="1587" t="s">
        <v>923</v>
      </c>
      <c r="N9" s="1587" t="s">
        <v>2747</v>
      </c>
      <c r="O9" s="1587" t="s">
        <v>2808</v>
      </c>
      <c r="P9" s="1587" t="s">
        <v>2671</v>
      </c>
      <c r="Q9" s="1608" t="s">
        <v>1717</v>
      </c>
      <c r="R9" s="203"/>
      <c r="S9" s="176"/>
    </row>
    <row r="10" spans="1:19">
      <c r="A10" s="184"/>
      <c r="B10" s="203"/>
      <c r="C10" s="4670" t="s">
        <v>489</v>
      </c>
      <c r="D10" s="1592" t="s">
        <v>1</v>
      </c>
      <c r="E10" s="1592" t="s">
        <v>2762</v>
      </c>
      <c r="F10" s="1587" t="s">
        <v>1135</v>
      </c>
      <c r="G10" s="1587" t="s">
        <v>1202</v>
      </c>
      <c r="H10" s="1587" t="s">
        <v>1931</v>
      </c>
      <c r="I10" s="1587" t="s">
        <v>4000</v>
      </c>
      <c r="J10" s="1587" t="s">
        <v>4001</v>
      </c>
      <c r="K10" s="1587" t="s">
        <v>1723</v>
      </c>
      <c r="L10" s="1587" t="s">
        <v>4002</v>
      </c>
      <c r="M10" s="1587"/>
      <c r="N10" s="1587" t="s">
        <v>1723</v>
      </c>
      <c r="O10" s="1587" t="s">
        <v>1723</v>
      </c>
      <c r="P10" s="1590" t="s">
        <v>1723</v>
      </c>
      <c r="Q10" s="1608" t="s">
        <v>1723</v>
      </c>
      <c r="R10" s="203"/>
      <c r="S10" s="176"/>
    </row>
    <row r="11" spans="1:19">
      <c r="A11" s="184"/>
      <c r="B11" s="203"/>
      <c r="C11" s="4670" t="s">
        <v>456</v>
      </c>
      <c r="D11" s="1592" t="s">
        <v>4</v>
      </c>
      <c r="E11" s="1592" t="s">
        <v>2771</v>
      </c>
      <c r="F11" s="1587" t="s">
        <v>4003</v>
      </c>
      <c r="G11" s="1587" t="s">
        <v>4003</v>
      </c>
      <c r="H11" s="1587" t="s">
        <v>4004</v>
      </c>
      <c r="I11" s="1587"/>
      <c r="J11" s="1587"/>
      <c r="K11" s="1587"/>
      <c r="L11" s="1587"/>
      <c r="M11" s="1587"/>
      <c r="N11" s="1587"/>
      <c r="O11" s="1587"/>
      <c r="P11" s="1587"/>
      <c r="Q11" s="1608"/>
      <c r="R11" s="203"/>
      <c r="S11" s="176"/>
    </row>
    <row r="12" spans="1:19">
      <c r="A12" s="184"/>
      <c r="B12" s="203"/>
      <c r="C12" s="1999" t="s">
        <v>4005</v>
      </c>
      <c r="D12" s="6791" t="s">
        <v>2148</v>
      </c>
      <c r="E12" s="6791" t="s">
        <v>1616</v>
      </c>
      <c r="F12" s="5960" t="s">
        <v>4006</v>
      </c>
      <c r="G12" s="5960" t="s">
        <v>4006</v>
      </c>
      <c r="H12" s="5960" t="s">
        <v>4007</v>
      </c>
      <c r="I12" s="5960"/>
      <c r="J12" s="5960"/>
      <c r="K12" s="5960"/>
      <c r="L12" s="5960"/>
      <c r="M12" s="6791" t="s">
        <v>2528</v>
      </c>
      <c r="N12" s="5960"/>
      <c r="O12" s="5960"/>
      <c r="P12" s="5960"/>
      <c r="Q12" s="5899" t="s">
        <v>2933</v>
      </c>
      <c r="R12" s="203"/>
      <c r="S12" s="176"/>
    </row>
    <row r="13" spans="1:19">
      <c r="A13" s="184"/>
      <c r="B13" s="203"/>
      <c r="C13" s="5966" t="s">
        <v>734</v>
      </c>
      <c r="D13" s="6792" t="s">
        <v>735</v>
      </c>
      <c r="E13" s="5967" t="s">
        <v>736</v>
      </c>
      <c r="F13" s="5967" t="s">
        <v>1249</v>
      </c>
      <c r="G13" s="5967" t="s">
        <v>738</v>
      </c>
      <c r="H13" s="5967" t="s">
        <v>1546</v>
      </c>
      <c r="I13" s="5967" t="s">
        <v>1547</v>
      </c>
      <c r="J13" s="5967" t="s">
        <v>1548</v>
      </c>
      <c r="K13" s="5967" t="s">
        <v>1549</v>
      </c>
      <c r="L13" s="6793" t="s">
        <v>1550</v>
      </c>
      <c r="M13" s="6793" t="s">
        <v>1551</v>
      </c>
      <c r="N13" s="6793" t="s">
        <v>1552</v>
      </c>
      <c r="O13" s="6793" t="s">
        <v>1553</v>
      </c>
      <c r="P13" s="6793" t="s">
        <v>1554</v>
      </c>
      <c r="Q13" s="6794" t="s">
        <v>1555</v>
      </c>
      <c r="R13" s="203"/>
      <c r="S13" s="176"/>
    </row>
    <row r="14" spans="1:19" s="1118" customFormat="1" ht="13.2">
      <c r="A14" s="186"/>
      <c r="B14" s="204"/>
      <c r="C14" s="4797"/>
      <c r="D14" s="1618"/>
      <c r="E14" s="1618"/>
      <c r="F14" s="1853"/>
      <c r="G14" s="1853"/>
      <c r="H14" s="1854"/>
      <c r="I14" s="1854"/>
      <c r="J14" s="1854"/>
      <c r="K14" s="1854"/>
      <c r="L14" s="1854"/>
      <c r="M14" s="1854"/>
      <c r="N14" s="1854"/>
      <c r="O14" s="1854"/>
      <c r="P14" s="1854"/>
      <c r="Q14" s="1855"/>
      <c r="R14" s="209"/>
      <c r="S14" s="176"/>
    </row>
    <row r="15" spans="1:19" s="599" customFormat="1" ht="15.6">
      <c r="A15" s="171"/>
      <c r="B15" s="41"/>
      <c r="C15" s="4797" t="s">
        <v>4008</v>
      </c>
      <c r="D15" s="1856"/>
      <c r="E15" s="1697"/>
      <c r="F15" s="1857"/>
      <c r="G15" s="1858"/>
      <c r="H15" s="1859"/>
      <c r="I15" s="1859"/>
      <c r="J15" s="1859"/>
      <c r="K15" s="1859"/>
      <c r="L15" s="1859"/>
      <c r="M15" s="1859"/>
      <c r="N15" s="1859"/>
      <c r="O15" s="1859"/>
      <c r="P15" s="1859"/>
      <c r="Q15" s="1860">
        <f>N15+O15-P15</f>
        <v>0</v>
      </c>
      <c r="R15" s="41"/>
      <c r="S15" s="176"/>
    </row>
    <row r="16" spans="1:19" s="1108" customFormat="1">
      <c r="A16" s="187"/>
      <c r="B16" s="205"/>
      <c r="C16" s="4797" t="s">
        <v>4009</v>
      </c>
      <c r="D16" s="1618"/>
      <c r="E16" s="1697"/>
      <c r="F16" s="1853"/>
      <c r="G16" s="1853"/>
      <c r="H16" s="1854"/>
      <c r="I16" s="1854"/>
      <c r="J16" s="1854"/>
      <c r="K16" s="1854"/>
      <c r="L16" s="1854"/>
      <c r="M16" s="1854"/>
      <c r="N16" s="1854"/>
      <c r="O16" s="1854"/>
      <c r="P16" s="1854"/>
      <c r="Q16" s="1860">
        <f>N16+O16-P16</f>
        <v>0</v>
      </c>
      <c r="R16" s="203"/>
      <c r="S16" s="176"/>
    </row>
    <row r="17" spans="1:19" s="1108" customFormat="1">
      <c r="A17" s="187"/>
      <c r="B17" s="205"/>
      <c r="C17" s="4797" t="s">
        <v>4010</v>
      </c>
      <c r="D17" s="1618"/>
      <c r="E17" s="1697"/>
      <c r="F17" s="1853"/>
      <c r="G17" s="1853"/>
      <c r="H17" s="1854"/>
      <c r="I17" s="1854"/>
      <c r="J17" s="1854"/>
      <c r="K17" s="1854"/>
      <c r="L17" s="1854"/>
      <c r="M17" s="1854"/>
      <c r="N17" s="1854"/>
      <c r="O17" s="1854"/>
      <c r="P17" s="1854"/>
      <c r="Q17" s="1860">
        <f>N17+O17-P17</f>
        <v>0</v>
      </c>
      <c r="R17" s="203"/>
      <c r="S17" s="176"/>
    </row>
    <row r="18" spans="1:19" s="1108" customFormat="1" hidden="1">
      <c r="A18" s="187"/>
      <c r="B18" s="205"/>
      <c r="C18" s="4797" t="s">
        <v>4010</v>
      </c>
      <c r="D18" s="1618"/>
      <c r="E18" s="1697" t="b">
        <v>1</v>
      </c>
      <c r="F18" s="1853"/>
      <c r="G18" s="1853"/>
      <c r="H18" s="1854"/>
      <c r="I18" s="1854"/>
      <c r="J18" s="1854"/>
      <c r="K18" s="1854"/>
      <c r="L18" s="1854"/>
      <c r="M18" s="1854"/>
      <c r="N18" s="1854"/>
      <c r="O18" s="1854"/>
      <c r="P18" s="1854"/>
      <c r="Q18" s="1860">
        <f t="shared" ref="Q18:Q67" si="0">N18+O18-P18</f>
        <v>0</v>
      </c>
      <c r="R18" s="203"/>
      <c r="S18" s="176"/>
    </row>
    <row r="19" spans="1:19" s="1108" customFormat="1" hidden="1">
      <c r="A19" s="187"/>
      <c r="B19" s="205"/>
      <c r="C19" s="4797" t="s">
        <v>4010</v>
      </c>
      <c r="D19" s="1618"/>
      <c r="E19" s="1697" t="b">
        <v>1</v>
      </c>
      <c r="F19" s="1853"/>
      <c r="G19" s="1853"/>
      <c r="H19" s="1854"/>
      <c r="I19" s="1854"/>
      <c r="J19" s="1854"/>
      <c r="K19" s="1854"/>
      <c r="L19" s="1854"/>
      <c r="M19" s="1854"/>
      <c r="N19" s="1854"/>
      <c r="O19" s="1854"/>
      <c r="P19" s="1854"/>
      <c r="Q19" s="1860">
        <f t="shared" si="0"/>
        <v>0</v>
      </c>
      <c r="R19" s="203"/>
      <c r="S19" s="176"/>
    </row>
    <row r="20" spans="1:19" s="1108" customFormat="1" hidden="1">
      <c r="A20" s="187"/>
      <c r="B20" s="205"/>
      <c r="C20" s="4797" t="s">
        <v>4010</v>
      </c>
      <c r="D20" s="1618"/>
      <c r="E20" s="1697" t="b">
        <v>1</v>
      </c>
      <c r="F20" s="1853"/>
      <c r="G20" s="1853"/>
      <c r="H20" s="1854"/>
      <c r="I20" s="1854"/>
      <c r="J20" s="1854"/>
      <c r="K20" s="1854"/>
      <c r="L20" s="1854"/>
      <c r="M20" s="1854"/>
      <c r="N20" s="1854"/>
      <c r="O20" s="1854"/>
      <c r="P20" s="1854"/>
      <c r="Q20" s="1860">
        <f t="shared" si="0"/>
        <v>0</v>
      </c>
      <c r="R20" s="203"/>
      <c r="S20" s="176"/>
    </row>
    <row r="21" spans="1:19" s="1108" customFormat="1" hidden="1">
      <c r="A21" s="187"/>
      <c r="B21" s="205"/>
      <c r="C21" s="4797" t="s">
        <v>4010</v>
      </c>
      <c r="D21" s="1618"/>
      <c r="E21" s="1697" t="b">
        <v>1</v>
      </c>
      <c r="F21" s="1853"/>
      <c r="G21" s="1853"/>
      <c r="H21" s="1854"/>
      <c r="I21" s="1854"/>
      <c r="J21" s="1854"/>
      <c r="K21" s="1854"/>
      <c r="L21" s="1854"/>
      <c r="M21" s="1854"/>
      <c r="N21" s="1854"/>
      <c r="O21" s="1854"/>
      <c r="P21" s="1854"/>
      <c r="Q21" s="1860">
        <f t="shared" si="0"/>
        <v>0</v>
      </c>
      <c r="R21" s="203"/>
      <c r="S21" s="176"/>
    </row>
    <row r="22" spans="1:19" s="1108" customFormat="1" hidden="1">
      <c r="A22" s="187"/>
      <c r="B22" s="205"/>
      <c r="C22" s="4797" t="s">
        <v>4010</v>
      </c>
      <c r="D22" s="1618"/>
      <c r="E22" s="1697" t="b">
        <v>1</v>
      </c>
      <c r="F22" s="1853"/>
      <c r="G22" s="1853"/>
      <c r="H22" s="1854"/>
      <c r="I22" s="1854"/>
      <c r="J22" s="1854"/>
      <c r="K22" s="1854"/>
      <c r="L22" s="1854"/>
      <c r="M22" s="1854"/>
      <c r="N22" s="1854"/>
      <c r="O22" s="1854"/>
      <c r="P22" s="1854"/>
      <c r="Q22" s="1860">
        <f t="shared" si="0"/>
        <v>0</v>
      </c>
      <c r="R22" s="203"/>
      <c r="S22" s="176"/>
    </row>
    <row r="23" spans="1:19" s="1108" customFormat="1" hidden="1">
      <c r="A23" s="187"/>
      <c r="B23" s="205"/>
      <c r="C23" s="4797" t="s">
        <v>4010</v>
      </c>
      <c r="D23" s="1618"/>
      <c r="E23" s="1697" t="b">
        <v>1</v>
      </c>
      <c r="F23" s="1853"/>
      <c r="G23" s="1853"/>
      <c r="H23" s="1854"/>
      <c r="I23" s="1854"/>
      <c r="J23" s="1854"/>
      <c r="K23" s="1854"/>
      <c r="L23" s="1854"/>
      <c r="M23" s="1854"/>
      <c r="N23" s="1854"/>
      <c r="O23" s="1854"/>
      <c r="P23" s="1854"/>
      <c r="Q23" s="1860">
        <f t="shared" si="0"/>
        <v>0</v>
      </c>
      <c r="R23" s="203"/>
      <c r="S23" s="176"/>
    </row>
    <row r="24" spans="1:19" s="1108" customFormat="1" hidden="1">
      <c r="A24" s="187"/>
      <c r="B24" s="205"/>
      <c r="C24" s="4797" t="s">
        <v>4010</v>
      </c>
      <c r="D24" s="1618"/>
      <c r="E24" s="1697" t="b">
        <v>1</v>
      </c>
      <c r="F24" s="1853"/>
      <c r="G24" s="1853"/>
      <c r="H24" s="1854"/>
      <c r="I24" s="1854"/>
      <c r="J24" s="1854"/>
      <c r="K24" s="1854"/>
      <c r="L24" s="1854"/>
      <c r="M24" s="1854"/>
      <c r="N24" s="1854"/>
      <c r="O24" s="1854"/>
      <c r="P24" s="1854"/>
      <c r="Q24" s="1860">
        <f t="shared" si="0"/>
        <v>0</v>
      </c>
      <c r="R24" s="203"/>
      <c r="S24" s="176"/>
    </row>
    <row r="25" spans="1:19" s="1108" customFormat="1" hidden="1">
      <c r="A25" s="187"/>
      <c r="B25" s="205"/>
      <c r="C25" s="4797" t="s">
        <v>4010</v>
      </c>
      <c r="D25" s="1618"/>
      <c r="E25" s="1697" t="b">
        <v>1</v>
      </c>
      <c r="F25" s="1853"/>
      <c r="G25" s="1853"/>
      <c r="H25" s="1854"/>
      <c r="I25" s="1854"/>
      <c r="J25" s="1854"/>
      <c r="K25" s="1854"/>
      <c r="L25" s="1854"/>
      <c r="M25" s="1854"/>
      <c r="N25" s="1854"/>
      <c r="O25" s="1854"/>
      <c r="P25" s="1854"/>
      <c r="Q25" s="1860">
        <f t="shared" si="0"/>
        <v>0</v>
      </c>
      <c r="R25" s="203"/>
      <c r="S25" s="176"/>
    </row>
    <row r="26" spans="1:19" s="1108" customFormat="1" hidden="1">
      <c r="A26" s="187"/>
      <c r="B26" s="205"/>
      <c r="C26" s="4797" t="s">
        <v>4010</v>
      </c>
      <c r="D26" s="1618"/>
      <c r="E26" s="1697" t="b">
        <v>1</v>
      </c>
      <c r="F26" s="1853"/>
      <c r="G26" s="1853"/>
      <c r="H26" s="1854"/>
      <c r="I26" s="1854"/>
      <c r="J26" s="1854"/>
      <c r="K26" s="1854"/>
      <c r="L26" s="1854"/>
      <c r="M26" s="1854"/>
      <c r="N26" s="1854"/>
      <c r="O26" s="1854"/>
      <c r="P26" s="1854"/>
      <c r="Q26" s="1860">
        <f t="shared" si="0"/>
        <v>0</v>
      </c>
      <c r="R26" s="203"/>
      <c r="S26" s="176"/>
    </row>
    <row r="27" spans="1:19" s="1108" customFormat="1" hidden="1">
      <c r="A27" s="187"/>
      <c r="B27" s="205"/>
      <c r="C27" s="4797" t="s">
        <v>4010</v>
      </c>
      <c r="D27" s="1618"/>
      <c r="E27" s="1697" t="b">
        <v>1</v>
      </c>
      <c r="F27" s="1853"/>
      <c r="G27" s="1853"/>
      <c r="H27" s="1854"/>
      <c r="I27" s="1854"/>
      <c r="J27" s="1854"/>
      <c r="K27" s="1854"/>
      <c r="L27" s="1854"/>
      <c r="M27" s="1854"/>
      <c r="N27" s="1854"/>
      <c r="O27" s="1854"/>
      <c r="P27" s="1854"/>
      <c r="Q27" s="1860">
        <f t="shared" si="0"/>
        <v>0</v>
      </c>
      <c r="R27" s="203"/>
      <c r="S27" s="176"/>
    </row>
    <row r="28" spans="1:19" s="1108" customFormat="1" hidden="1">
      <c r="A28" s="187"/>
      <c r="B28" s="205"/>
      <c r="C28" s="4797" t="s">
        <v>4010</v>
      </c>
      <c r="D28" s="1618"/>
      <c r="E28" s="1697" t="b">
        <v>1</v>
      </c>
      <c r="F28" s="1853"/>
      <c r="G28" s="1853"/>
      <c r="H28" s="1854"/>
      <c r="I28" s="1854"/>
      <c r="J28" s="1854"/>
      <c r="K28" s="1854"/>
      <c r="L28" s="1854"/>
      <c r="M28" s="1854"/>
      <c r="N28" s="1854"/>
      <c r="O28" s="1854"/>
      <c r="P28" s="1854"/>
      <c r="Q28" s="1860">
        <f t="shared" si="0"/>
        <v>0</v>
      </c>
      <c r="R28" s="203"/>
      <c r="S28" s="176"/>
    </row>
    <row r="29" spans="1:19" s="1108" customFormat="1" hidden="1">
      <c r="A29" s="187"/>
      <c r="B29" s="205"/>
      <c r="C29" s="4797" t="s">
        <v>4010</v>
      </c>
      <c r="D29" s="1618"/>
      <c r="E29" s="1697" t="b">
        <v>1</v>
      </c>
      <c r="F29" s="1853"/>
      <c r="G29" s="1853"/>
      <c r="H29" s="1854"/>
      <c r="I29" s="1854"/>
      <c r="J29" s="1854"/>
      <c r="K29" s="1854"/>
      <c r="L29" s="1854"/>
      <c r="M29" s="1854"/>
      <c r="N29" s="1854"/>
      <c r="O29" s="1854"/>
      <c r="P29" s="1854"/>
      <c r="Q29" s="1860">
        <f t="shared" si="0"/>
        <v>0</v>
      </c>
      <c r="R29" s="203"/>
      <c r="S29" s="176"/>
    </row>
    <row r="30" spans="1:19" s="1108" customFormat="1" hidden="1">
      <c r="A30" s="187"/>
      <c r="B30" s="205"/>
      <c r="C30" s="4797" t="s">
        <v>4010</v>
      </c>
      <c r="D30" s="1618"/>
      <c r="E30" s="1697" t="b">
        <v>1</v>
      </c>
      <c r="F30" s="1853"/>
      <c r="G30" s="1853"/>
      <c r="H30" s="1854"/>
      <c r="I30" s="1854"/>
      <c r="J30" s="1854"/>
      <c r="K30" s="1854"/>
      <c r="L30" s="1854"/>
      <c r="M30" s="1854"/>
      <c r="N30" s="1854"/>
      <c r="O30" s="1854"/>
      <c r="P30" s="1854"/>
      <c r="Q30" s="1860">
        <f t="shared" si="0"/>
        <v>0</v>
      </c>
      <c r="R30" s="203"/>
      <c r="S30" s="176"/>
    </row>
    <row r="31" spans="1:19" s="1108" customFormat="1" hidden="1">
      <c r="A31" s="187"/>
      <c r="B31" s="205"/>
      <c r="C31" s="4797" t="s">
        <v>4010</v>
      </c>
      <c r="D31" s="1618"/>
      <c r="E31" s="1697" t="b">
        <v>1</v>
      </c>
      <c r="F31" s="1853"/>
      <c r="G31" s="1853"/>
      <c r="H31" s="1854"/>
      <c r="I31" s="1854"/>
      <c r="J31" s="1854"/>
      <c r="K31" s="1854"/>
      <c r="L31" s="1854"/>
      <c r="M31" s="1854"/>
      <c r="N31" s="1854"/>
      <c r="O31" s="1854"/>
      <c r="P31" s="1854"/>
      <c r="Q31" s="1860">
        <f t="shared" si="0"/>
        <v>0</v>
      </c>
      <c r="R31" s="203"/>
      <c r="S31" s="176"/>
    </row>
    <row r="32" spans="1:19" s="1108" customFormat="1" hidden="1">
      <c r="A32" s="187"/>
      <c r="B32" s="205"/>
      <c r="C32" s="4797" t="s">
        <v>4010</v>
      </c>
      <c r="D32" s="1618"/>
      <c r="E32" s="1697" t="b">
        <v>1</v>
      </c>
      <c r="F32" s="1853"/>
      <c r="G32" s="1853"/>
      <c r="H32" s="1854"/>
      <c r="I32" s="1854"/>
      <c r="J32" s="1854"/>
      <c r="K32" s="1854"/>
      <c r="L32" s="1854"/>
      <c r="M32" s="1854"/>
      <c r="N32" s="1854"/>
      <c r="O32" s="1854"/>
      <c r="P32" s="1854"/>
      <c r="Q32" s="1860">
        <f t="shared" si="0"/>
        <v>0</v>
      </c>
      <c r="R32" s="203"/>
      <c r="S32" s="176"/>
    </row>
    <row r="33" spans="1:19" s="1108" customFormat="1" hidden="1">
      <c r="A33" s="187"/>
      <c r="B33" s="205"/>
      <c r="C33" s="4797" t="s">
        <v>4010</v>
      </c>
      <c r="D33" s="1618"/>
      <c r="E33" s="1697" t="b">
        <v>1</v>
      </c>
      <c r="F33" s="1853"/>
      <c r="G33" s="1853"/>
      <c r="H33" s="1854"/>
      <c r="I33" s="1854"/>
      <c r="J33" s="1854"/>
      <c r="K33" s="1854"/>
      <c r="L33" s="1854"/>
      <c r="M33" s="1854"/>
      <c r="N33" s="1854"/>
      <c r="O33" s="1854"/>
      <c r="P33" s="1854"/>
      <c r="Q33" s="1860">
        <f t="shared" si="0"/>
        <v>0</v>
      </c>
      <c r="R33" s="203"/>
      <c r="S33" s="176"/>
    </row>
    <row r="34" spans="1:19" s="1108" customFormat="1" hidden="1">
      <c r="A34" s="187"/>
      <c r="B34" s="205"/>
      <c r="C34" s="4797" t="s">
        <v>4010</v>
      </c>
      <c r="D34" s="1618"/>
      <c r="E34" s="1697" t="b">
        <v>1</v>
      </c>
      <c r="F34" s="1853"/>
      <c r="G34" s="1853"/>
      <c r="H34" s="1854"/>
      <c r="I34" s="1854"/>
      <c r="J34" s="1854"/>
      <c r="K34" s="1854"/>
      <c r="L34" s="1854"/>
      <c r="M34" s="1854"/>
      <c r="N34" s="1854"/>
      <c r="O34" s="1854"/>
      <c r="P34" s="1854"/>
      <c r="Q34" s="1860">
        <f t="shared" si="0"/>
        <v>0</v>
      </c>
      <c r="R34" s="203"/>
      <c r="S34" s="176"/>
    </row>
    <row r="35" spans="1:19" s="1108" customFormat="1" hidden="1">
      <c r="A35" s="187"/>
      <c r="B35" s="205"/>
      <c r="C35" s="4797" t="s">
        <v>4010</v>
      </c>
      <c r="D35" s="1618"/>
      <c r="E35" s="1697" t="b">
        <v>1</v>
      </c>
      <c r="F35" s="1853"/>
      <c r="G35" s="1853"/>
      <c r="H35" s="1854"/>
      <c r="I35" s="1854"/>
      <c r="J35" s="1854"/>
      <c r="K35" s="1854"/>
      <c r="L35" s="1854"/>
      <c r="M35" s="1854"/>
      <c r="N35" s="1854"/>
      <c r="O35" s="1854"/>
      <c r="P35" s="1854"/>
      <c r="Q35" s="1860">
        <f t="shared" si="0"/>
        <v>0</v>
      </c>
      <c r="R35" s="203"/>
      <c r="S35" s="176"/>
    </row>
    <row r="36" spans="1:19" s="1108" customFormat="1" hidden="1">
      <c r="A36" s="187"/>
      <c r="B36" s="205"/>
      <c r="C36" s="4797" t="s">
        <v>4010</v>
      </c>
      <c r="D36" s="1618"/>
      <c r="E36" s="1697" t="b">
        <v>1</v>
      </c>
      <c r="F36" s="1853"/>
      <c r="G36" s="1853"/>
      <c r="H36" s="1854"/>
      <c r="I36" s="1854"/>
      <c r="J36" s="1854"/>
      <c r="K36" s="1854"/>
      <c r="L36" s="1854"/>
      <c r="M36" s="1854"/>
      <c r="N36" s="1854"/>
      <c r="O36" s="1854"/>
      <c r="P36" s="1854"/>
      <c r="Q36" s="1860">
        <f t="shared" si="0"/>
        <v>0</v>
      </c>
      <c r="R36" s="203"/>
      <c r="S36" s="176"/>
    </row>
    <row r="37" spans="1:19" s="1108" customFormat="1" hidden="1">
      <c r="A37" s="187"/>
      <c r="B37" s="205"/>
      <c r="C37" s="4797" t="s">
        <v>4010</v>
      </c>
      <c r="D37" s="1618"/>
      <c r="E37" s="1697" t="b">
        <v>1</v>
      </c>
      <c r="F37" s="1853"/>
      <c r="G37" s="1853"/>
      <c r="H37" s="1854"/>
      <c r="I37" s="1854"/>
      <c r="J37" s="1854"/>
      <c r="K37" s="1854"/>
      <c r="L37" s="1854"/>
      <c r="M37" s="1854"/>
      <c r="N37" s="1854"/>
      <c r="O37" s="1854"/>
      <c r="P37" s="1854"/>
      <c r="Q37" s="1860">
        <f t="shared" si="0"/>
        <v>0</v>
      </c>
      <c r="R37" s="203"/>
      <c r="S37" s="176"/>
    </row>
    <row r="38" spans="1:19" s="1108" customFormat="1" hidden="1">
      <c r="A38" s="187"/>
      <c r="B38" s="205"/>
      <c r="C38" s="4797" t="s">
        <v>4010</v>
      </c>
      <c r="D38" s="1618"/>
      <c r="E38" s="1697" t="b">
        <v>1</v>
      </c>
      <c r="F38" s="1853"/>
      <c r="G38" s="1853"/>
      <c r="H38" s="1854"/>
      <c r="I38" s="1854"/>
      <c r="J38" s="1854"/>
      <c r="K38" s="1854"/>
      <c r="L38" s="1854"/>
      <c r="M38" s="1854"/>
      <c r="N38" s="1854"/>
      <c r="O38" s="1854"/>
      <c r="P38" s="1854"/>
      <c r="Q38" s="1860">
        <f t="shared" si="0"/>
        <v>0</v>
      </c>
      <c r="R38" s="203"/>
      <c r="S38" s="176"/>
    </row>
    <row r="39" spans="1:19" s="1108" customFormat="1" hidden="1">
      <c r="A39" s="187"/>
      <c r="B39" s="205"/>
      <c r="C39" s="4797" t="s">
        <v>4010</v>
      </c>
      <c r="D39" s="1618"/>
      <c r="E39" s="1697" t="b">
        <v>1</v>
      </c>
      <c r="F39" s="1853"/>
      <c r="G39" s="1853"/>
      <c r="H39" s="1854"/>
      <c r="I39" s="1854"/>
      <c r="J39" s="1854"/>
      <c r="K39" s="1854"/>
      <c r="L39" s="1854"/>
      <c r="M39" s="1854"/>
      <c r="N39" s="1854"/>
      <c r="O39" s="1854"/>
      <c r="P39" s="1854"/>
      <c r="Q39" s="1860">
        <f t="shared" si="0"/>
        <v>0</v>
      </c>
      <c r="R39" s="203"/>
      <c r="S39" s="176"/>
    </row>
    <row r="40" spans="1:19" s="1108" customFormat="1" hidden="1">
      <c r="A40" s="187"/>
      <c r="B40" s="205"/>
      <c r="C40" s="4797" t="s">
        <v>4010</v>
      </c>
      <c r="D40" s="1618"/>
      <c r="E40" s="1697" t="b">
        <v>1</v>
      </c>
      <c r="F40" s="1853"/>
      <c r="G40" s="1853"/>
      <c r="H40" s="1854"/>
      <c r="I40" s="1854"/>
      <c r="J40" s="1854"/>
      <c r="K40" s="1854"/>
      <c r="L40" s="1854"/>
      <c r="M40" s="1854"/>
      <c r="N40" s="1854"/>
      <c r="O40" s="1854"/>
      <c r="P40" s="1854"/>
      <c r="Q40" s="1860">
        <f t="shared" si="0"/>
        <v>0</v>
      </c>
      <c r="R40" s="203"/>
      <c r="S40" s="176"/>
    </row>
    <row r="41" spans="1:19" s="1108" customFormat="1" hidden="1">
      <c r="A41" s="187"/>
      <c r="B41" s="205"/>
      <c r="C41" s="4797" t="s">
        <v>4010</v>
      </c>
      <c r="D41" s="1618"/>
      <c r="E41" s="1697" t="b">
        <v>1</v>
      </c>
      <c r="F41" s="1853"/>
      <c r="G41" s="1853"/>
      <c r="H41" s="1854"/>
      <c r="I41" s="1854"/>
      <c r="J41" s="1854"/>
      <c r="K41" s="1854"/>
      <c r="L41" s="1854"/>
      <c r="M41" s="1854"/>
      <c r="N41" s="1854"/>
      <c r="O41" s="1854"/>
      <c r="P41" s="1854"/>
      <c r="Q41" s="1860">
        <f t="shared" si="0"/>
        <v>0</v>
      </c>
      <c r="R41" s="203"/>
      <c r="S41" s="176"/>
    </row>
    <row r="42" spans="1:19" s="1108" customFormat="1" hidden="1">
      <c r="A42" s="187"/>
      <c r="B42" s="205"/>
      <c r="C42" s="4797" t="s">
        <v>4010</v>
      </c>
      <c r="D42" s="1618"/>
      <c r="E42" s="1697" t="b">
        <v>1</v>
      </c>
      <c r="F42" s="1853"/>
      <c r="G42" s="1853"/>
      <c r="H42" s="1854"/>
      <c r="I42" s="1854"/>
      <c r="J42" s="1854"/>
      <c r="K42" s="1854"/>
      <c r="L42" s="1854"/>
      <c r="M42" s="1854"/>
      <c r="N42" s="1854"/>
      <c r="O42" s="1854"/>
      <c r="P42" s="1854"/>
      <c r="Q42" s="1860">
        <f t="shared" si="0"/>
        <v>0</v>
      </c>
      <c r="R42" s="203"/>
      <c r="S42" s="176"/>
    </row>
    <row r="43" spans="1:19" s="1108" customFormat="1" hidden="1">
      <c r="A43" s="187"/>
      <c r="B43" s="205"/>
      <c r="C43" s="4797" t="s">
        <v>4010</v>
      </c>
      <c r="D43" s="1618"/>
      <c r="E43" s="1697" t="b">
        <v>1</v>
      </c>
      <c r="F43" s="1853"/>
      <c r="G43" s="1853"/>
      <c r="H43" s="1854"/>
      <c r="I43" s="1854"/>
      <c r="J43" s="1854"/>
      <c r="K43" s="1854"/>
      <c r="L43" s="1854"/>
      <c r="M43" s="1854"/>
      <c r="N43" s="1854"/>
      <c r="O43" s="1854"/>
      <c r="P43" s="1854"/>
      <c r="Q43" s="1860">
        <f t="shared" si="0"/>
        <v>0</v>
      </c>
      <c r="R43" s="203"/>
      <c r="S43" s="176"/>
    </row>
    <row r="44" spans="1:19" s="1108" customFormat="1" hidden="1">
      <c r="A44" s="187"/>
      <c r="B44" s="205"/>
      <c r="C44" s="4797" t="s">
        <v>4010</v>
      </c>
      <c r="D44" s="1618"/>
      <c r="E44" s="1697" t="b">
        <v>1</v>
      </c>
      <c r="F44" s="1853"/>
      <c r="G44" s="1853"/>
      <c r="H44" s="1854"/>
      <c r="I44" s="1854"/>
      <c r="J44" s="1854"/>
      <c r="K44" s="1854"/>
      <c r="L44" s="1854"/>
      <c r="M44" s="1854"/>
      <c r="N44" s="1854"/>
      <c r="O44" s="1854"/>
      <c r="P44" s="1854"/>
      <c r="Q44" s="1860">
        <f t="shared" si="0"/>
        <v>0</v>
      </c>
      <c r="R44" s="203"/>
      <c r="S44" s="176"/>
    </row>
    <row r="45" spans="1:19" s="1108" customFormat="1" hidden="1">
      <c r="A45" s="187"/>
      <c r="B45" s="205"/>
      <c r="C45" s="4797" t="s">
        <v>4010</v>
      </c>
      <c r="D45" s="1618"/>
      <c r="E45" s="1697" t="b">
        <v>1</v>
      </c>
      <c r="F45" s="1853"/>
      <c r="G45" s="1853"/>
      <c r="H45" s="1854"/>
      <c r="I45" s="1854"/>
      <c r="J45" s="1854"/>
      <c r="K45" s="1854"/>
      <c r="L45" s="1854"/>
      <c r="M45" s="1854"/>
      <c r="N45" s="1854"/>
      <c r="O45" s="1854"/>
      <c r="P45" s="1854"/>
      <c r="Q45" s="1860">
        <f t="shared" si="0"/>
        <v>0</v>
      </c>
      <c r="R45" s="203"/>
      <c r="S45" s="176"/>
    </row>
    <row r="46" spans="1:19" s="1108" customFormat="1" hidden="1">
      <c r="A46" s="187"/>
      <c r="B46" s="205"/>
      <c r="C46" s="4797" t="s">
        <v>4010</v>
      </c>
      <c r="D46" s="1618"/>
      <c r="E46" s="1697" t="b">
        <v>1</v>
      </c>
      <c r="F46" s="1853"/>
      <c r="G46" s="1853"/>
      <c r="H46" s="1854"/>
      <c r="I46" s="1854"/>
      <c r="J46" s="1854"/>
      <c r="K46" s="1854"/>
      <c r="L46" s="1854"/>
      <c r="M46" s="1854"/>
      <c r="N46" s="1854"/>
      <c r="O46" s="1854"/>
      <c r="P46" s="1854"/>
      <c r="Q46" s="1860">
        <f t="shared" si="0"/>
        <v>0</v>
      </c>
      <c r="R46" s="203"/>
      <c r="S46" s="176"/>
    </row>
    <row r="47" spans="1:19" s="1108" customFormat="1" hidden="1">
      <c r="A47" s="187"/>
      <c r="B47" s="205"/>
      <c r="C47" s="4797" t="s">
        <v>4010</v>
      </c>
      <c r="D47" s="1618"/>
      <c r="E47" s="1697" t="b">
        <v>1</v>
      </c>
      <c r="F47" s="1853"/>
      <c r="G47" s="1853"/>
      <c r="H47" s="1854"/>
      <c r="I47" s="1854"/>
      <c r="J47" s="1854"/>
      <c r="K47" s="1854"/>
      <c r="L47" s="1854"/>
      <c r="M47" s="1854"/>
      <c r="N47" s="1854"/>
      <c r="O47" s="1854"/>
      <c r="P47" s="1854"/>
      <c r="Q47" s="1860">
        <f t="shared" si="0"/>
        <v>0</v>
      </c>
      <c r="R47" s="203"/>
      <c r="S47" s="176"/>
    </row>
    <row r="48" spans="1:19" s="1108" customFormat="1" hidden="1">
      <c r="A48" s="187"/>
      <c r="B48" s="205"/>
      <c r="C48" s="4797" t="s">
        <v>4010</v>
      </c>
      <c r="D48" s="1618"/>
      <c r="E48" s="1697" t="b">
        <v>1</v>
      </c>
      <c r="F48" s="1853"/>
      <c r="G48" s="1853"/>
      <c r="H48" s="1854"/>
      <c r="I48" s="1854"/>
      <c r="J48" s="1854"/>
      <c r="K48" s="1854"/>
      <c r="L48" s="1854"/>
      <c r="M48" s="1854"/>
      <c r="N48" s="1854"/>
      <c r="O48" s="1854"/>
      <c r="P48" s="1854"/>
      <c r="Q48" s="1860">
        <f t="shared" si="0"/>
        <v>0</v>
      </c>
      <c r="R48" s="203"/>
      <c r="S48" s="176"/>
    </row>
    <row r="49" spans="1:19" s="1108" customFormat="1" hidden="1">
      <c r="A49" s="187"/>
      <c r="B49" s="205"/>
      <c r="C49" s="4797" t="s">
        <v>4010</v>
      </c>
      <c r="D49" s="1618"/>
      <c r="E49" s="1697" t="b">
        <v>1</v>
      </c>
      <c r="F49" s="1853"/>
      <c r="G49" s="1853"/>
      <c r="H49" s="1854"/>
      <c r="I49" s="1854"/>
      <c r="J49" s="1854"/>
      <c r="K49" s="1854"/>
      <c r="L49" s="1854"/>
      <c r="M49" s="1854"/>
      <c r="N49" s="1854"/>
      <c r="O49" s="1854"/>
      <c r="P49" s="1854"/>
      <c r="Q49" s="1860">
        <f t="shared" si="0"/>
        <v>0</v>
      </c>
      <c r="R49" s="203"/>
      <c r="S49" s="176"/>
    </row>
    <row r="50" spans="1:19" s="1108" customFormat="1" hidden="1">
      <c r="A50" s="187"/>
      <c r="B50" s="205"/>
      <c r="C50" s="4797" t="s">
        <v>4010</v>
      </c>
      <c r="D50" s="1618"/>
      <c r="E50" s="1697" t="b">
        <v>1</v>
      </c>
      <c r="F50" s="1853"/>
      <c r="G50" s="1853"/>
      <c r="H50" s="1854"/>
      <c r="I50" s="1854"/>
      <c r="J50" s="1854"/>
      <c r="K50" s="1854"/>
      <c r="L50" s="1854"/>
      <c r="M50" s="1854"/>
      <c r="N50" s="1854"/>
      <c r="O50" s="1854"/>
      <c r="P50" s="1854"/>
      <c r="Q50" s="1860">
        <f t="shared" si="0"/>
        <v>0</v>
      </c>
      <c r="R50" s="203"/>
      <c r="S50" s="176"/>
    </row>
    <row r="51" spans="1:19" s="1108" customFormat="1" hidden="1">
      <c r="A51" s="187"/>
      <c r="B51" s="205"/>
      <c r="C51" s="4797" t="s">
        <v>4010</v>
      </c>
      <c r="D51" s="1618"/>
      <c r="E51" s="1697" t="b">
        <v>1</v>
      </c>
      <c r="F51" s="1853"/>
      <c r="G51" s="1853"/>
      <c r="H51" s="1854"/>
      <c r="I51" s="1854"/>
      <c r="J51" s="1854"/>
      <c r="K51" s="1854"/>
      <c r="L51" s="1854"/>
      <c r="M51" s="1854"/>
      <c r="N51" s="1854"/>
      <c r="O51" s="1854"/>
      <c r="P51" s="1854"/>
      <c r="Q51" s="1860">
        <f t="shared" si="0"/>
        <v>0</v>
      </c>
      <c r="R51" s="203"/>
      <c r="S51" s="176"/>
    </row>
    <row r="52" spans="1:19" s="1108" customFormat="1" hidden="1">
      <c r="A52" s="187"/>
      <c r="B52" s="205"/>
      <c r="C52" s="4797" t="s">
        <v>4010</v>
      </c>
      <c r="D52" s="1618"/>
      <c r="E52" s="1697" t="b">
        <v>1</v>
      </c>
      <c r="F52" s="1853"/>
      <c r="G52" s="1853"/>
      <c r="H52" s="1854"/>
      <c r="I52" s="1854"/>
      <c r="J52" s="1854"/>
      <c r="K52" s="1854"/>
      <c r="L52" s="1854"/>
      <c r="M52" s="1854"/>
      <c r="N52" s="1854"/>
      <c r="O52" s="1854"/>
      <c r="P52" s="1854"/>
      <c r="Q52" s="1860">
        <f t="shared" si="0"/>
        <v>0</v>
      </c>
      <c r="R52" s="203"/>
      <c r="S52" s="176"/>
    </row>
    <row r="53" spans="1:19" s="1108" customFormat="1" hidden="1">
      <c r="A53" s="187"/>
      <c r="B53" s="205"/>
      <c r="C53" s="4797" t="s">
        <v>4010</v>
      </c>
      <c r="D53" s="1618"/>
      <c r="E53" s="1697" t="b">
        <v>1</v>
      </c>
      <c r="F53" s="1853"/>
      <c r="G53" s="1853"/>
      <c r="H53" s="1854"/>
      <c r="I53" s="1854"/>
      <c r="J53" s="1854"/>
      <c r="K53" s="1854"/>
      <c r="L53" s="1854"/>
      <c r="M53" s="1854"/>
      <c r="N53" s="1854"/>
      <c r="O53" s="1854"/>
      <c r="P53" s="1854"/>
      <c r="Q53" s="1860">
        <f t="shared" si="0"/>
        <v>0</v>
      </c>
      <c r="R53" s="203"/>
      <c r="S53" s="176"/>
    </row>
    <row r="54" spans="1:19" s="1108" customFormat="1" hidden="1">
      <c r="A54" s="187"/>
      <c r="B54" s="205"/>
      <c r="C54" s="4797" t="s">
        <v>4010</v>
      </c>
      <c r="D54" s="1618"/>
      <c r="E54" s="1697" t="b">
        <v>1</v>
      </c>
      <c r="F54" s="1853"/>
      <c r="G54" s="1853"/>
      <c r="H54" s="1854"/>
      <c r="I54" s="1854"/>
      <c r="J54" s="1854"/>
      <c r="K54" s="1854"/>
      <c r="L54" s="1854"/>
      <c r="M54" s="1854"/>
      <c r="N54" s="1854"/>
      <c r="O54" s="1854"/>
      <c r="P54" s="1854"/>
      <c r="Q54" s="1860">
        <f t="shared" si="0"/>
        <v>0</v>
      </c>
      <c r="R54" s="203"/>
      <c r="S54" s="176"/>
    </row>
    <row r="55" spans="1:19" s="1108" customFormat="1" hidden="1">
      <c r="A55" s="187"/>
      <c r="B55" s="205"/>
      <c r="C55" s="4797" t="s">
        <v>4010</v>
      </c>
      <c r="D55" s="1618"/>
      <c r="E55" s="1697" t="b">
        <v>1</v>
      </c>
      <c r="F55" s="1853"/>
      <c r="G55" s="1853"/>
      <c r="H55" s="1854"/>
      <c r="I55" s="1854"/>
      <c r="J55" s="1854"/>
      <c r="K55" s="1854"/>
      <c r="L55" s="1854"/>
      <c r="M55" s="1854"/>
      <c r="N55" s="1854"/>
      <c r="O55" s="1854"/>
      <c r="P55" s="1854"/>
      <c r="Q55" s="1860">
        <f t="shared" si="0"/>
        <v>0</v>
      </c>
      <c r="R55" s="203"/>
      <c r="S55" s="176"/>
    </row>
    <row r="56" spans="1:19" s="1108" customFormat="1" hidden="1">
      <c r="A56" s="187"/>
      <c r="B56" s="205"/>
      <c r="C56" s="4797" t="s">
        <v>4010</v>
      </c>
      <c r="D56" s="1618"/>
      <c r="E56" s="1697" t="b">
        <v>1</v>
      </c>
      <c r="F56" s="1853"/>
      <c r="G56" s="1853"/>
      <c r="H56" s="1854"/>
      <c r="I56" s="1854"/>
      <c r="J56" s="1854"/>
      <c r="K56" s="1854"/>
      <c r="L56" s="1854"/>
      <c r="M56" s="1854"/>
      <c r="N56" s="1854"/>
      <c r="O56" s="1854"/>
      <c r="P56" s="1854"/>
      <c r="Q56" s="1860">
        <f t="shared" si="0"/>
        <v>0</v>
      </c>
      <c r="R56" s="203"/>
      <c r="S56" s="176"/>
    </row>
    <row r="57" spans="1:19" s="1108" customFormat="1" hidden="1">
      <c r="A57" s="187"/>
      <c r="B57" s="205"/>
      <c r="C57" s="4797" t="s">
        <v>4010</v>
      </c>
      <c r="D57" s="1618"/>
      <c r="E57" s="1697" t="b">
        <v>1</v>
      </c>
      <c r="F57" s="1853"/>
      <c r="G57" s="1853"/>
      <c r="H57" s="1854"/>
      <c r="I57" s="1854"/>
      <c r="J57" s="1854"/>
      <c r="K57" s="1854"/>
      <c r="L57" s="1854"/>
      <c r="M57" s="1854"/>
      <c r="N57" s="1854"/>
      <c r="O57" s="1854"/>
      <c r="P57" s="1854"/>
      <c r="Q57" s="1860">
        <f t="shared" si="0"/>
        <v>0</v>
      </c>
      <c r="R57" s="203"/>
      <c r="S57" s="176"/>
    </row>
    <row r="58" spans="1:19" s="1108" customFormat="1" hidden="1">
      <c r="A58" s="187"/>
      <c r="B58" s="205"/>
      <c r="C58" s="4797" t="s">
        <v>4010</v>
      </c>
      <c r="D58" s="1618"/>
      <c r="E58" s="1697" t="b">
        <v>1</v>
      </c>
      <c r="F58" s="1853"/>
      <c r="G58" s="1853"/>
      <c r="H58" s="1854"/>
      <c r="I58" s="1854"/>
      <c r="J58" s="1854"/>
      <c r="K58" s="1854"/>
      <c r="L58" s="1854"/>
      <c r="M58" s="1854"/>
      <c r="N58" s="1854"/>
      <c r="O58" s="1854"/>
      <c r="P58" s="1854"/>
      <c r="Q58" s="1860">
        <f t="shared" si="0"/>
        <v>0</v>
      </c>
      <c r="R58" s="203"/>
      <c r="S58" s="176"/>
    </row>
    <row r="59" spans="1:19" s="1108" customFormat="1" hidden="1">
      <c r="A59" s="187"/>
      <c r="B59" s="205"/>
      <c r="C59" s="4797" t="s">
        <v>4010</v>
      </c>
      <c r="D59" s="1618"/>
      <c r="E59" s="1697" t="b">
        <v>1</v>
      </c>
      <c r="F59" s="1853"/>
      <c r="G59" s="1853"/>
      <c r="H59" s="1854"/>
      <c r="I59" s="1854"/>
      <c r="J59" s="1854"/>
      <c r="K59" s="1854"/>
      <c r="L59" s="1854"/>
      <c r="M59" s="1854"/>
      <c r="N59" s="1854"/>
      <c r="O59" s="1854"/>
      <c r="P59" s="1854"/>
      <c r="Q59" s="1860">
        <f t="shared" si="0"/>
        <v>0</v>
      </c>
      <c r="R59" s="203"/>
      <c r="S59" s="176"/>
    </row>
    <row r="60" spans="1:19" s="1108" customFormat="1" hidden="1">
      <c r="A60" s="187"/>
      <c r="B60" s="205"/>
      <c r="C60" s="4797" t="s">
        <v>4010</v>
      </c>
      <c r="D60" s="1618"/>
      <c r="E60" s="1697" t="b">
        <v>1</v>
      </c>
      <c r="F60" s="1853"/>
      <c r="G60" s="1853"/>
      <c r="H60" s="1854"/>
      <c r="I60" s="1854"/>
      <c r="J60" s="1854"/>
      <c r="K60" s="1854"/>
      <c r="L60" s="1854"/>
      <c r="M60" s="1854"/>
      <c r="N60" s="1854"/>
      <c r="O60" s="1854"/>
      <c r="P60" s="1854"/>
      <c r="Q60" s="1860">
        <f t="shared" si="0"/>
        <v>0</v>
      </c>
      <c r="R60" s="203"/>
      <c r="S60" s="176"/>
    </row>
    <row r="61" spans="1:19" s="1108" customFormat="1" hidden="1">
      <c r="A61" s="187"/>
      <c r="B61" s="205"/>
      <c r="C61" s="4797" t="s">
        <v>4010</v>
      </c>
      <c r="D61" s="1618"/>
      <c r="E61" s="1697" t="b">
        <v>1</v>
      </c>
      <c r="F61" s="1853"/>
      <c r="G61" s="1853"/>
      <c r="H61" s="1854"/>
      <c r="I61" s="1854"/>
      <c r="J61" s="1854"/>
      <c r="K61" s="1854"/>
      <c r="L61" s="1854"/>
      <c r="M61" s="1854"/>
      <c r="N61" s="1854"/>
      <c r="O61" s="1854"/>
      <c r="P61" s="1854"/>
      <c r="Q61" s="1860">
        <f t="shared" si="0"/>
        <v>0</v>
      </c>
      <c r="R61" s="203"/>
      <c r="S61" s="176"/>
    </row>
    <row r="62" spans="1:19" s="1108" customFormat="1" hidden="1">
      <c r="A62" s="187"/>
      <c r="B62" s="205"/>
      <c r="C62" s="4797" t="s">
        <v>4010</v>
      </c>
      <c r="D62" s="1618"/>
      <c r="E62" s="1697" t="b">
        <v>1</v>
      </c>
      <c r="F62" s="1853"/>
      <c r="G62" s="1853"/>
      <c r="H62" s="1854"/>
      <c r="I62" s="1854"/>
      <c r="J62" s="1854"/>
      <c r="K62" s="1854"/>
      <c r="L62" s="1854"/>
      <c r="M62" s="1854"/>
      <c r="N62" s="1854"/>
      <c r="O62" s="1854"/>
      <c r="P62" s="1854"/>
      <c r="Q62" s="1860">
        <f t="shared" si="0"/>
        <v>0</v>
      </c>
      <c r="R62" s="203"/>
      <c r="S62" s="176"/>
    </row>
    <row r="63" spans="1:19" s="1108" customFormat="1" hidden="1">
      <c r="A63" s="187"/>
      <c r="B63" s="205"/>
      <c r="C63" s="4797" t="s">
        <v>4010</v>
      </c>
      <c r="D63" s="1618"/>
      <c r="E63" s="1697" t="b">
        <v>1</v>
      </c>
      <c r="F63" s="1853"/>
      <c r="G63" s="1853"/>
      <c r="H63" s="1854"/>
      <c r="I63" s="1854"/>
      <c r="J63" s="1854"/>
      <c r="K63" s="1854"/>
      <c r="L63" s="1854"/>
      <c r="M63" s="1854"/>
      <c r="N63" s="1854"/>
      <c r="O63" s="1854"/>
      <c r="P63" s="1854"/>
      <c r="Q63" s="1860">
        <f t="shared" si="0"/>
        <v>0</v>
      </c>
      <c r="R63" s="203"/>
      <c r="S63" s="176"/>
    </row>
    <row r="64" spans="1:19" s="1108" customFormat="1" hidden="1">
      <c r="A64" s="187"/>
      <c r="B64" s="205"/>
      <c r="C64" s="4797" t="s">
        <v>4010</v>
      </c>
      <c r="D64" s="1618"/>
      <c r="E64" s="1697" t="b">
        <v>1</v>
      </c>
      <c r="F64" s="1853"/>
      <c r="G64" s="1853"/>
      <c r="H64" s="1854"/>
      <c r="I64" s="1854"/>
      <c r="J64" s="1854"/>
      <c r="K64" s="1854"/>
      <c r="L64" s="1854"/>
      <c r="M64" s="1854"/>
      <c r="N64" s="1854"/>
      <c r="O64" s="1854"/>
      <c r="P64" s="1854"/>
      <c r="Q64" s="1860">
        <f t="shared" si="0"/>
        <v>0</v>
      </c>
      <c r="R64" s="203"/>
      <c r="S64" s="176"/>
    </row>
    <row r="65" spans="1:19" s="1108" customFormat="1" hidden="1">
      <c r="A65" s="187"/>
      <c r="B65" s="205"/>
      <c r="C65" s="4797" t="s">
        <v>4010</v>
      </c>
      <c r="D65" s="1618"/>
      <c r="E65" s="1697" t="b">
        <v>1</v>
      </c>
      <c r="F65" s="1853"/>
      <c r="G65" s="1853"/>
      <c r="H65" s="1854"/>
      <c r="I65" s="1854"/>
      <c r="J65" s="1854"/>
      <c r="K65" s="1854"/>
      <c r="L65" s="1854"/>
      <c r="M65" s="1854"/>
      <c r="N65" s="1854"/>
      <c r="O65" s="1854"/>
      <c r="P65" s="1854"/>
      <c r="Q65" s="1860">
        <f t="shared" si="0"/>
        <v>0</v>
      </c>
      <c r="R65" s="203"/>
      <c r="S65" s="176"/>
    </row>
    <row r="66" spans="1:19" s="1108" customFormat="1" hidden="1">
      <c r="A66" s="187"/>
      <c r="B66" s="205"/>
      <c r="C66" s="4797" t="s">
        <v>4010</v>
      </c>
      <c r="D66" s="1618"/>
      <c r="E66" s="1697" t="b">
        <v>1</v>
      </c>
      <c r="F66" s="1853"/>
      <c r="G66" s="1853"/>
      <c r="H66" s="1854"/>
      <c r="I66" s="1854"/>
      <c r="J66" s="1854"/>
      <c r="K66" s="1854"/>
      <c r="L66" s="1854"/>
      <c r="M66" s="1854"/>
      <c r="N66" s="1854"/>
      <c r="O66" s="1854"/>
      <c r="P66" s="1854"/>
      <c r="Q66" s="1860">
        <f t="shared" si="0"/>
        <v>0</v>
      </c>
      <c r="R66" s="203"/>
      <c r="S66" s="176"/>
    </row>
    <row r="67" spans="1:19" s="1108" customFormat="1" hidden="1">
      <c r="A67" s="187"/>
      <c r="B67" s="205"/>
      <c r="C67" s="4797" t="s">
        <v>4010</v>
      </c>
      <c r="D67" s="1618"/>
      <c r="E67" s="1697" t="b">
        <v>1</v>
      </c>
      <c r="F67" s="1853"/>
      <c r="G67" s="1853"/>
      <c r="H67" s="1854"/>
      <c r="I67" s="1854"/>
      <c r="J67" s="1854"/>
      <c r="K67" s="1854"/>
      <c r="L67" s="1854"/>
      <c r="M67" s="1854"/>
      <c r="N67" s="1854"/>
      <c r="O67" s="1854"/>
      <c r="P67" s="1854"/>
      <c r="Q67" s="1860">
        <f t="shared" si="0"/>
        <v>0</v>
      </c>
      <c r="R67" s="203"/>
      <c r="S67" s="176"/>
    </row>
    <row r="68" spans="1:19" s="599" customFormat="1">
      <c r="A68" s="171"/>
      <c r="B68" s="41"/>
      <c r="C68" s="6795" t="s">
        <v>3044</v>
      </c>
      <c r="D68" s="6796"/>
      <c r="E68" s="6797"/>
      <c r="F68" s="6798"/>
      <c r="G68" s="6798"/>
      <c r="H68" s="6799">
        <f t="shared" ref="H68:Q68" si="1">SUMIF($E$15:$E$67,"TRUE",H15:H67)</f>
        <v>0</v>
      </c>
      <c r="I68" s="6799">
        <f t="shared" si="1"/>
        <v>0</v>
      </c>
      <c r="J68" s="6799">
        <f t="shared" si="1"/>
        <v>0</v>
      </c>
      <c r="K68" s="6799">
        <f t="shared" si="1"/>
        <v>0</v>
      </c>
      <c r="L68" s="6799">
        <f t="shared" si="1"/>
        <v>0</v>
      </c>
      <c r="M68" s="6799">
        <f t="shared" si="1"/>
        <v>0</v>
      </c>
      <c r="N68" s="6799">
        <f t="shared" si="1"/>
        <v>0</v>
      </c>
      <c r="O68" s="6799">
        <f t="shared" si="1"/>
        <v>0</v>
      </c>
      <c r="P68" s="6799">
        <f t="shared" si="1"/>
        <v>0</v>
      </c>
      <c r="Q68" s="6800">
        <f t="shared" si="1"/>
        <v>0</v>
      </c>
      <c r="R68" s="85"/>
      <c r="S68" s="176"/>
    </row>
    <row r="69" spans="1:19" ht="14.4" thickBot="1">
      <c r="A69" s="184"/>
      <c r="B69" s="203"/>
      <c r="C69" s="6801" t="s">
        <v>1656</v>
      </c>
      <c r="D69" s="6802"/>
      <c r="E69" s="6803"/>
      <c r="F69" s="6804"/>
      <c r="G69" s="6804"/>
      <c r="H69" s="6805">
        <f t="shared" ref="H69:Q69" si="2">SUM(H15:H67)</f>
        <v>0</v>
      </c>
      <c r="I69" s="6805">
        <f t="shared" si="2"/>
        <v>0</v>
      </c>
      <c r="J69" s="6805">
        <f t="shared" si="2"/>
        <v>0</v>
      </c>
      <c r="K69" s="6805">
        <f t="shared" si="2"/>
        <v>0</v>
      </c>
      <c r="L69" s="6805">
        <f t="shared" si="2"/>
        <v>0</v>
      </c>
      <c r="M69" s="6805">
        <f t="shared" si="2"/>
        <v>0</v>
      </c>
      <c r="N69" s="6805">
        <f t="shared" si="2"/>
        <v>0</v>
      </c>
      <c r="O69" s="6805">
        <f t="shared" si="2"/>
        <v>0</v>
      </c>
      <c r="P69" s="6805">
        <f t="shared" si="2"/>
        <v>0</v>
      </c>
      <c r="Q69" s="6806">
        <f t="shared" si="2"/>
        <v>0</v>
      </c>
      <c r="R69" s="85"/>
      <c r="S69" s="176"/>
    </row>
    <row r="70" spans="1:19" ht="14.4" thickBot="1">
      <c r="A70" s="184"/>
      <c r="B70" s="203"/>
      <c r="C70" s="126"/>
      <c r="D70" s="126" t="s">
        <v>445</v>
      </c>
      <c r="E70" s="225" t="s">
        <v>4011</v>
      </c>
      <c r="F70" s="94"/>
      <c r="G70" s="94"/>
      <c r="H70" s="37"/>
      <c r="I70" s="41"/>
      <c r="J70" s="41"/>
      <c r="K70" s="41"/>
      <c r="L70" s="41"/>
      <c r="M70" s="41"/>
      <c r="N70" s="203"/>
      <c r="O70" s="38"/>
      <c r="P70" s="203"/>
      <c r="Q70" s="203"/>
      <c r="R70" s="203"/>
      <c r="S70" s="184"/>
    </row>
    <row r="71" spans="1:19" ht="16.2" customHeight="1">
      <c r="A71" s="184"/>
      <c r="B71" s="203"/>
      <c r="C71" s="203"/>
      <c r="D71" s="289"/>
      <c r="E71" s="64" t="s">
        <v>2733</v>
      </c>
      <c r="F71" s="639"/>
      <c r="G71" s="640"/>
      <c r="H71" s="203"/>
      <c r="I71" s="203"/>
      <c r="J71" s="203"/>
      <c r="K71" s="203"/>
      <c r="L71" s="6789" t="s">
        <v>2747</v>
      </c>
      <c r="M71" s="4738" t="s">
        <v>2808</v>
      </c>
      <c r="N71" s="1587" t="s">
        <v>2671</v>
      </c>
      <c r="O71" s="1608" t="s">
        <v>1717</v>
      </c>
      <c r="P71" s="203"/>
      <c r="Q71" s="203"/>
      <c r="R71" s="203"/>
      <c r="S71" s="184"/>
    </row>
    <row r="72" spans="1:19" ht="12.75" customHeight="1" thickBot="1">
      <c r="A72" s="184"/>
      <c r="B72" s="203"/>
      <c r="C72" s="203"/>
      <c r="D72" s="289"/>
      <c r="E72" s="231" t="s">
        <v>4012</v>
      </c>
      <c r="F72" s="289"/>
      <c r="G72" s="289"/>
      <c r="H72" s="31"/>
      <c r="I72" s="105"/>
      <c r="J72" s="203"/>
      <c r="K72" s="203"/>
      <c r="L72" s="1999" t="s">
        <v>1723</v>
      </c>
      <c r="M72" s="5960" t="s">
        <v>1723</v>
      </c>
      <c r="N72" s="1590" t="s">
        <v>1723</v>
      </c>
      <c r="O72" s="1608" t="s">
        <v>1723</v>
      </c>
      <c r="P72" s="203"/>
      <c r="Q72" s="203"/>
      <c r="R72" s="203"/>
      <c r="S72" s="184"/>
    </row>
    <row r="73" spans="1:19" ht="14.4" thickBot="1">
      <c r="A73" s="184"/>
      <c r="B73" s="203"/>
      <c r="C73" s="31"/>
      <c r="D73" s="639"/>
      <c r="E73" s="208" t="s">
        <v>4013</v>
      </c>
      <c r="F73" s="94"/>
      <c r="G73" s="94"/>
      <c r="H73" s="6807">
        <f>M68</f>
        <v>0</v>
      </c>
      <c r="I73" s="31"/>
      <c r="J73" s="203"/>
      <c r="K73" s="203"/>
      <c r="L73" s="6808">
        <f>N69</f>
        <v>0</v>
      </c>
      <c r="M73" s="6809">
        <f>O69</f>
        <v>0</v>
      </c>
      <c r="N73" s="6809">
        <f>P69</f>
        <v>0</v>
      </c>
      <c r="O73" s="6810">
        <f>Q69</f>
        <v>0</v>
      </c>
      <c r="P73" s="203"/>
      <c r="Q73" s="685"/>
      <c r="R73" s="203"/>
      <c r="S73" s="184"/>
    </row>
    <row r="74" spans="1:19">
      <c r="A74" s="184"/>
      <c r="B74" s="203"/>
      <c r="C74" s="203"/>
      <c r="D74" s="289"/>
      <c r="E74" s="231"/>
      <c r="F74" s="289"/>
      <c r="G74" s="289"/>
      <c r="H74" s="31"/>
      <c r="I74" s="63"/>
      <c r="J74" s="31"/>
      <c r="K74" s="31"/>
      <c r="L74" s="203"/>
      <c r="M74" s="203"/>
      <c r="N74" s="203"/>
      <c r="O74" s="203"/>
      <c r="P74" s="203"/>
      <c r="Q74" s="203"/>
      <c r="R74" s="203"/>
      <c r="S74" s="184"/>
    </row>
    <row r="75" spans="1:19" hidden="1">
      <c r="A75" s="184"/>
      <c r="B75" s="184"/>
      <c r="C75" s="184"/>
      <c r="D75" s="184"/>
      <c r="E75" s="686"/>
      <c r="F75" s="589"/>
      <c r="G75" s="589"/>
      <c r="H75" s="687"/>
      <c r="I75" s="184"/>
      <c r="J75" s="176"/>
      <c r="K75" s="176"/>
      <c r="L75" s="176"/>
      <c r="M75" s="176"/>
      <c r="N75" s="184"/>
      <c r="O75" s="184"/>
      <c r="P75" s="184"/>
      <c r="Q75" s="184"/>
      <c r="R75" s="184"/>
      <c r="S75" s="184"/>
    </row>
    <row r="76" spans="1:19" hidden="1">
      <c r="A76" s="184"/>
      <c r="B76" s="184"/>
      <c r="C76" s="184"/>
      <c r="D76" s="184"/>
      <c r="E76" s="686"/>
      <c r="F76" s="589"/>
      <c r="G76" s="589"/>
      <c r="H76" s="687"/>
      <c r="I76" s="184"/>
      <c r="J76" s="184"/>
      <c r="K76" s="184"/>
      <c r="L76" s="184"/>
      <c r="M76" s="184"/>
      <c r="N76" s="184"/>
      <c r="O76" s="184"/>
      <c r="P76" s="184"/>
      <c r="Q76" s="184"/>
      <c r="R76" s="184"/>
      <c r="S76" s="184"/>
    </row>
    <row r="77" spans="1:19">
      <c r="A77" s="184"/>
      <c r="B77" s="184"/>
      <c r="C77" s="184"/>
      <c r="D77" s="184"/>
      <c r="E77" s="688"/>
      <c r="F77" s="184"/>
      <c r="G77" s="184"/>
      <c r="H77" s="184"/>
      <c r="I77" s="184"/>
      <c r="J77" s="184"/>
      <c r="K77" s="184"/>
      <c r="L77" s="184"/>
      <c r="M77" s="184"/>
      <c r="N77" s="184"/>
      <c r="O77" s="184"/>
      <c r="P77" s="184"/>
      <c r="Q77" s="184"/>
      <c r="R77" s="184"/>
      <c r="S77" s="184"/>
    </row>
  </sheetData>
  <sheetProtection formatCells="0" formatColumns="0" formatRows="0"/>
  <customSheetViews>
    <customSheetView guid="{F416BD5B-C3AD-4F61-AAB2-55950A9B7E72}">
      <selection activeCell="C14" sqref="C14:P18"/>
      <pageMargins left="0" right="0" top="0" bottom="0" header="0" footer="0"/>
    </customSheetView>
    <customSheetView guid="{E14211BF-3959-45CF-A937-AD36AACCEFAC}" showGridLines="0">
      <selection activeCell="B33" sqref="B33"/>
      <pageMargins left="0" right="0" top="0" bottom="0" header="0" footer="0"/>
    </customSheetView>
    <customSheetView guid="{DD364770-73A1-4C6D-9516-629A57F0EB18}" showGridLines="0" topLeftCell="A12">
      <selection activeCell="D28" sqref="D28"/>
      <pageMargins left="0" right="0" top="0" bottom="0" header="0" footer="0"/>
    </customSheetView>
    <customSheetView guid="{41E394DC-1FDD-4D1F-8620-137B7012DC10}" showGridLines="0">
      <selection activeCell="B33" sqref="B33"/>
      <pageMargins left="0" right="0" top="0" bottom="0" header="0" footer="0"/>
    </customSheetView>
    <customSheetView guid="{CC70D5D3-3A1F-46AA-BDCE-F692C2C36BEE}" topLeftCell="D1">
      <selection activeCell="Q24" sqref="Q24"/>
      <pageMargins left="0" right="0" top="0" bottom="0" header="0" footer="0"/>
    </customSheetView>
  </customSheetViews>
  <mergeCells count="4">
    <mergeCell ref="F8:H8"/>
    <mergeCell ref="I8:K8"/>
    <mergeCell ref="D5:F5"/>
    <mergeCell ref="D6:F6"/>
  </mergeCells>
  <hyperlinks>
    <hyperlink ref="R2" location="Index!A1" display="Index" xr:uid="{BE7E8D8E-6882-4727-9DDD-AA10763009C3}"/>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tabColor rgb="FF002060"/>
    <pageSetUpPr fitToPage="1"/>
  </sheetPr>
  <dimension ref="A1:P85"/>
  <sheetViews>
    <sheetView zoomScale="70" zoomScaleNormal="70" workbookViewId="0">
      <selection activeCell="B2" sqref="B2"/>
    </sheetView>
  </sheetViews>
  <sheetFormatPr defaultColWidth="0" defaultRowHeight="13.2" zeroHeight="1"/>
  <cols>
    <col min="1" max="1" width="2.88671875" style="99" customWidth="1"/>
    <col min="2" max="2" width="9.109375" style="1093" customWidth="1"/>
    <col min="3" max="3" width="36.6640625" style="99" customWidth="1"/>
    <col min="4" max="5" width="15.109375" style="99" customWidth="1"/>
    <col min="6" max="9" width="14" style="99" customWidth="1"/>
    <col min="10" max="10" width="14.33203125" style="99" customWidth="1"/>
    <col min="11" max="11" width="13.109375" style="99" bestFit="1" customWidth="1"/>
    <col min="12" max="12" width="11.44140625" style="99" bestFit="1" customWidth="1"/>
    <col min="13" max="13" width="9.33203125" style="99" bestFit="1" customWidth="1"/>
    <col min="14" max="14" width="17.33203125" style="99" bestFit="1" customWidth="1"/>
    <col min="15" max="15" width="9.109375" style="99" customWidth="1"/>
    <col min="16" max="16" width="3.6640625" style="99" customWidth="1"/>
    <col min="17" max="16384" width="9.109375" style="99" hidden="1"/>
  </cols>
  <sheetData>
    <row r="1" spans="1:16">
      <c r="A1" s="164"/>
      <c r="B1" s="179"/>
      <c r="C1" s="164"/>
      <c r="D1" s="164"/>
      <c r="E1" s="164"/>
      <c r="F1" s="164"/>
      <c r="G1" s="164"/>
      <c r="H1" s="164"/>
      <c r="I1" s="164"/>
      <c r="J1" s="164"/>
      <c r="K1" s="164"/>
      <c r="L1" s="164"/>
      <c r="M1" s="164"/>
      <c r="N1" s="164"/>
      <c r="O1" s="164"/>
      <c r="P1" s="164"/>
    </row>
    <row r="2" spans="1:16" ht="13.8" thickBot="1">
      <c r="A2" s="164"/>
      <c r="B2" s="144" t="s">
        <v>301</v>
      </c>
      <c r="C2" s="121"/>
      <c r="D2" s="121"/>
      <c r="E2" s="121"/>
      <c r="F2" s="121"/>
      <c r="G2" s="121"/>
      <c r="H2" s="121"/>
      <c r="I2" s="121"/>
      <c r="J2" s="121"/>
      <c r="K2" s="121"/>
      <c r="L2" s="121"/>
      <c r="M2" s="121"/>
      <c r="N2" s="121"/>
      <c r="O2" s="2204" t="s">
        <v>1</v>
      </c>
      <c r="P2" s="164"/>
    </row>
    <row r="3" spans="1:16" s="906" customFormat="1" ht="16.2" thickBot="1">
      <c r="A3" s="163"/>
      <c r="B3" s="248"/>
      <c r="C3" s="4961" t="s">
        <v>4014</v>
      </c>
      <c r="D3" s="4651"/>
      <c r="E3" s="4651"/>
      <c r="F3" s="4652"/>
      <c r="G3" s="248"/>
      <c r="H3" s="248"/>
      <c r="I3" s="248"/>
      <c r="J3" s="248"/>
      <c r="K3" s="248"/>
      <c r="L3" s="248"/>
      <c r="M3" s="248"/>
      <c r="N3" s="39"/>
      <c r="O3" s="248"/>
      <c r="P3" s="163"/>
    </row>
    <row r="4" spans="1:16" s="906" customFormat="1" ht="15.6">
      <c r="A4" s="163"/>
      <c r="B4" s="248"/>
      <c r="C4" s="4439" t="s">
        <v>723</v>
      </c>
      <c r="D4" s="8341" t="str">
        <f>Z!D5</f>
        <v>ABC Company</v>
      </c>
      <c r="E4" s="8342"/>
      <c r="F4" s="8343"/>
      <c r="G4" s="248"/>
      <c r="H4" s="248"/>
      <c r="I4" s="248"/>
      <c r="J4" s="248"/>
      <c r="K4" s="248"/>
      <c r="L4" s="248"/>
      <c r="M4" s="248"/>
      <c r="N4" s="248"/>
      <c r="O4" s="248"/>
      <c r="P4" s="163"/>
    </row>
    <row r="5" spans="1:16" s="906" customFormat="1" ht="16.2" thickBot="1">
      <c r="A5" s="163"/>
      <c r="B5" s="248"/>
      <c r="C5" s="4443" t="s">
        <v>724</v>
      </c>
      <c r="D5" s="8344" t="str">
        <f>Z!D6</f>
        <v>31 December 202x</v>
      </c>
      <c r="E5" s="8345"/>
      <c r="F5" s="8346"/>
      <c r="G5" s="248"/>
      <c r="H5" s="248"/>
      <c r="I5" s="248"/>
      <c r="J5" s="248"/>
      <c r="K5" s="248"/>
      <c r="L5" s="248"/>
      <c r="M5" s="248"/>
      <c r="N5" s="248"/>
      <c r="O5" s="248"/>
      <c r="P5" s="163"/>
    </row>
    <row r="6" spans="1:16" s="906" customFormat="1" ht="16.2" thickBot="1">
      <c r="A6" s="163"/>
      <c r="B6" s="249"/>
      <c r="C6" s="250"/>
      <c r="D6" s="250"/>
      <c r="E6" s="250"/>
      <c r="F6" s="250"/>
      <c r="G6" s="250"/>
      <c r="H6" s="250"/>
      <c r="I6" s="250"/>
      <c r="J6" s="250"/>
      <c r="K6" s="250"/>
      <c r="L6" s="250"/>
      <c r="M6" s="250"/>
      <c r="N6" s="250"/>
      <c r="O6" s="119"/>
      <c r="P6" s="163"/>
    </row>
    <row r="7" spans="1:16" ht="15" customHeight="1">
      <c r="A7" s="164"/>
      <c r="B7" s="210"/>
      <c r="C7" s="4962"/>
      <c r="D7" s="8568" t="s">
        <v>3330</v>
      </c>
      <c r="E7" s="5300"/>
      <c r="F7" s="8568" t="s">
        <v>4015</v>
      </c>
      <c r="G7" s="8568" t="s">
        <v>4016</v>
      </c>
      <c r="H7" s="8568" t="s">
        <v>4017</v>
      </c>
      <c r="I7" s="8568" t="s">
        <v>4018</v>
      </c>
      <c r="J7" s="8568" t="s">
        <v>4019</v>
      </c>
      <c r="K7" s="4963"/>
      <c r="L7" s="4963"/>
      <c r="M7" s="4963"/>
      <c r="N7" s="4964"/>
      <c r="P7" s="164"/>
    </row>
    <row r="8" spans="1:16">
      <c r="A8" s="164"/>
      <c r="B8" s="210"/>
      <c r="C8" s="4965"/>
      <c r="D8" s="8569"/>
      <c r="E8" s="1666"/>
      <c r="F8" s="8569"/>
      <c r="G8" s="8569"/>
      <c r="H8" s="8569"/>
      <c r="I8" s="8569"/>
      <c r="J8" s="8569"/>
      <c r="K8" s="1666"/>
      <c r="L8" s="1666"/>
      <c r="M8" s="1666"/>
      <c r="N8" s="1667"/>
      <c r="O8" s="121"/>
      <c r="P8" s="164"/>
    </row>
    <row r="9" spans="1:16">
      <c r="A9" s="164"/>
      <c r="B9" s="210"/>
      <c r="C9" s="4965" t="s">
        <v>4020</v>
      </c>
      <c r="D9" s="8569"/>
      <c r="E9" s="1666" t="s">
        <v>1251</v>
      </c>
      <c r="F9" s="8569"/>
      <c r="G9" s="8569"/>
      <c r="H9" s="8569"/>
      <c r="I9" s="8569"/>
      <c r="J9" s="8569"/>
      <c r="K9" s="1666" t="s">
        <v>2747</v>
      </c>
      <c r="L9" s="1666" t="s">
        <v>2808</v>
      </c>
      <c r="M9" s="1587" t="s">
        <v>2671</v>
      </c>
      <c r="N9" s="1608" t="s">
        <v>1717</v>
      </c>
      <c r="O9" s="121"/>
      <c r="P9" s="164"/>
    </row>
    <row r="10" spans="1:16" ht="22.5" customHeight="1">
      <c r="A10" s="164"/>
      <c r="B10" s="210"/>
      <c r="C10" s="4965"/>
      <c r="D10" s="8569"/>
      <c r="E10" s="1666" t="s">
        <v>2771</v>
      </c>
      <c r="F10" s="8569"/>
      <c r="G10" s="8569"/>
      <c r="H10" s="8569"/>
      <c r="I10" s="8569"/>
      <c r="J10" s="8569"/>
      <c r="K10" s="1666" t="s">
        <v>1723</v>
      </c>
      <c r="L10" s="1666" t="s">
        <v>1723</v>
      </c>
      <c r="M10" s="1590" t="s">
        <v>1723</v>
      </c>
      <c r="N10" s="1608" t="s">
        <v>1723</v>
      </c>
      <c r="O10" s="121"/>
      <c r="P10" s="164"/>
    </row>
    <row r="11" spans="1:16">
      <c r="A11" s="164"/>
      <c r="B11" s="210"/>
      <c r="C11" s="2002"/>
      <c r="D11" s="6656" t="s">
        <v>2148</v>
      </c>
      <c r="E11" s="6656" t="s">
        <v>1616</v>
      </c>
      <c r="F11" s="5489"/>
      <c r="G11" s="5489"/>
      <c r="H11" s="5489"/>
      <c r="I11" s="5489"/>
      <c r="J11" s="5485"/>
      <c r="K11" s="5485"/>
      <c r="L11" s="5485"/>
      <c r="M11" s="5485"/>
      <c r="N11" s="5772" t="s">
        <v>3987</v>
      </c>
      <c r="O11" s="121"/>
      <c r="P11" s="164"/>
    </row>
    <row r="12" spans="1:16">
      <c r="A12" s="164"/>
      <c r="B12" s="210"/>
      <c r="C12" s="5497" t="s">
        <v>734</v>
      </c>
      <c r="D12" s="5498" t="s">
        <v>735</v>
      </c>
      <c r="E12" s="5498" t="s">
        <v>736</v>
      </c>
      <c r="F12" s="5498" t="s">
        <v>1249</v>
      </c>
      <c r="G12" s="5498" t="s">
        <v>738</v>
      </c>
      <c r="H12" s="5498" t="s">
        <v>1546</v>
      </c>
      <c r="I12" s="5498" t="s">
        <v>1547</v>
      </c>
      <c r="J12" s="5498" t="s">
        <v>1548</v>
      </c>
      <c r="K12" s="5498" t="s">
        <v>1549</v>
      </c>
      <c r="L12" s="5498" t="s">
        <v>1550</v>
      </c>
      <c r="M12" s="5498" t="s">
        <v>1551</v>
      </c>
      <c r="N12" s="5631" t="s">
        <v>1552</v>
      </c>
      <c r="O12" s="121"/>
      <c r="P12" s="164"/>
    </row>
    <row r="13" spans="1:16">
      <c r="A13" s="164"/>
      <c r="B13" s="210"/>
      <c r="C13" s="5322"/>
      <c r="D13" s="1680"/>
      <c r="E13" s="1680"/>
      <c r="F13" s="1680"/>
      <c r="G13" s="1680"/>
      <c r="H13" s="1680"/>
      <c r="I13" s="1680"/>
      <c r="J13" s="6811"/>
      <c r="K13" s="6812"/>
      <c r="L13" s="6812"/>
      <c r="M13" s="6812"/>
      <c r="N13" s="6813"/>
      <c r="O13" s="121"/>
      <c r="P13" s="164"/>
    </row>
    <row r="14" spans="1:16">
      <c r="A14" s="164"/>
      <c r="B14" s="210"/>
      <c r="C14" s="6415"/>
      <c r="D14" s="1847"/>
      <c r="E14" s="1847"/>
      <c r="F14" s="1847"/>
      <c r="G14" s="1847"/>
      <c r="H14" s="1847"/>
      <c r="I14" s="1847"/>
      <c r="J14" s="1848"/>
      <c r="K14" s="1735"/>
      <c r="L14" s="1735"/>
      <c r="M14" s="1735"/>
      <c r="N14" s="1685"/>
      <c r="O14" s="121"/>
      <c r="P14" s="164"/>
    </row>
    <row r="15" spans="1:16">
      <c r="A15" s="164"/>
      <c r="B15" s="210"/>
      <c r="C15" s="6416" t="s">
        <v>3365</v>
      </c>
      <c r="D15" s="1738"/>
      <c r="E15" s="1725" t="b">
        <v>1</v>
      </c>
      <c r="F15" s="1738"/>
      <c r="G15" s="1738"/>
      <c r="H15" s="1738"/>
      <c r="I15" s="1724"/>
      <c r="J15" s="1724"/>
      <c r="K15" s="1724"/>
      <c r="L15" s="1724"/>
      <c r="M15" s="1724"/>
      <c r="N15" s="1830">
        <f>K15+L15-M15</f>
        <v>0</v>
      </c>
      <c r="O15" s="121"/>
      <c r="P15" s="164"/>
    </row>
    <row r="16" spans="1:16">
      <c r="A16" s="164"/>
      <c r="B16" s="210"/>
      <c r="C16" s="6416" t="s">
        <v>3365</v>
      </c>
      <c r="D16" s="1738"/>
      <c r="E16" s="1725" t="b">
        <v>0</v>
      </c>
      <c r="F16" s="1738"/>
      <c r="G16" s="1738"/>
      <c r="H16" s="1738"/>
      <c r="I16" s="1724"/>
      <c r="J16" s="1724"/>
      <c r="K16" s="1724"/>
      <c r="L16" s="1724"/>
      <c r="M16" s="1724"/>
      <c r="N16" s="1830">
        <f>K16+L16-M16</f>
        <v>0</v>
      </c>
      <c r="O16" s="121"/>
      <c r="P16" s="164"/>
    </row>
    <row r="17" spans="1:16">
      <c r="A17" s="164"/>
      <c r="B17" s="210"/>
      <c r="C17" s="6416" t="s">
        <v>3365</v>
      </c>
      <c r="D17" s="1738"/>
      <c r="E17" s="1725" t="b">
        <v>1</v>
      </c>
      <c r="F17" s="1738"/>
      <c r="G17" s="1738"/>
      <c r="H17" s="1738"/>
      <c r="I17" s="1724"/>
      <c r="J17" s="1724"/>
      <c r="K17" s="1724"/>
      <c r="L17" s="1724"/>
      <c r="M17" s="1724"/>
      <c r="N17" s="1830">
        <f>K17+L17-M17</f>
        <v>0</v>
      </c>
      <c r="O17" s="121"/>
      <c r="P17" s="164"/>
    </row>
    <row r="18" spans="1:16" hidden="1">
      <c r="A18" s="164"/>
      <c r="B18" s="210"/>
      <c r="C18" s="6416"/>
      <c r="D18" s="1738"/>
      <c r="E18" s="1725" t="b">
        <v>1</v>
      </c>
      <c r="F18" s="1738"/>
      <c r="G18" s="1738"/>
      <c r="H18" s="1738"/>
      <c r="I18" s="1724"/>
      <c r="J18" s="1724"/>
      <c r="K18" s="1724"/>
      <c r="L18" s="1724"/>
      <c r="M18" s="1724"/>
      <c r="N18" s="1830">
        <f t="shared" ref="N18:N73" si="0">K18+L18-M18</f>
        <v>0</v>
      </c>
      <c r="O18" s="121"/>
      <c r="P18" s="164"/>
    </row>
    <row r="19" spans="1:16" hidden="1">
      <c r="A19" s="164"/>
      <c r="B19" s="210"/>
      <c r="C19" s="6416"/>
      <c r="D19" s="1738"/>
      <c r="E19" s="1725" t="b">
        <v>1</v>
      </c>
      <c r="F19" s="1738"/>
      <c r="G19" s="1738"/>
      <c r="H19" s="1738"/>
      <c r="I19" s="1724"/>
      <c r="J19" s="1724"/>
      <c r="K19" s="1724"/>
      <c r="L19" s="1724"/>
      <c r="M19" s="1724"/>
      <c r="N19" s="1830">
        <f t="shared" si="0"/>
        <v>0</v>
      </c>
      <c r="O19" s="121"/>
      <c r="P19" s="164"/>
    </row>
    <row r="20" spans="1:16" hidden="1">
      <c r="A20" s="164"/>
      <c r="B20" s="210"/>
      <c r="C20" s="6416"/>
      <c r="D20" s="1738"/>
      <c r="E20" s="1725" t="b">
        <v>1</v>
      </c>
      <c r="F20" s="1738"/>
      <c r="G20" s="1738"/>
      <c r="H20" s="1738"/>
      <c r="I20" s="1724"/>
      <c r="J20" s="1724"/>
      <c r="K20" s="1724"/>
      <c r="L20" s="1724"/>
      <c r="M20" s="1724"/>
      <c r="N20" s="1830">
        <f t="shared" si="0"/>
        <v>0</v>
      </c>
      <c r="O20" s="121"/>
      <c r="P20" s="164"/>
    </row>
    <row r="21" spans="1:16" hidden="1">
      <c r="A21" s="164"/>
      <c r="B21" s="210"/>
      <c r="C21" s="6416"/>
      <c r="D21" s="1738"/>
      <c r="E21" s="1725" t="b">
        <v>1</v>
      </c>
      <c r="F21" s="1738"/>
      <c r="G21" s="1738"/>
      <c r="H21" s="1738"/>
      <c r="I21" s="1724"/>
      <c r="J21" s="1724"/>
      <c r="K21" s="1724"/>
      <c r="L21" s="1724"/>
      <c r="M21" s="1724"/>
      <c r="N21" s="1830">
        <f t="shared" si="0"/>
        <v>0</v>
      </c>
      <c r="O21" s="121"/>
      <c r="P21" s="164"/>
    </row>
    <row r="22" spans="1:16" hidden="1">
      <c r="A22" s="164"/>
      <c r="B22" s="210"/>
      <c r="C22" s="6416"/>
      <c r="D22" s="1738"/>
      <c r="E22" s="1725" t="b">
        <v>1</v>
      </c>
      <c r="F22" s="1738"/>
      <c r="G22" s="1738"/>
      <c r="H22" s="1738"/>
      <c r="I22" s="1724"/>
      <c r="J22" s="1724"/>
      <c r="K22" s="1724"/>
      <c r="L22" s="1724"/>
      <c r="M22" s="1724"/>
      <c r="N22" s="1830">
        <f t="shared" si="0"/>
        <v>0</v>
      </c>
      <c r="O22" s="121"/>
      <c r="P22" s="164"/>
    </row>
    <row r="23" spans="1:16" hidden="1">
      <c r="A23" s="164"/>
      <c r="B23" s="210"/>
      <c r="C23" s="6416"/>
      <c r="D23" s="1738"/>
      <c r="E23" s="1725" t="b">
        <v>1</v>
      </c>
      <c r="F23" s="1738"/>
      <c r="G23" s="1738"/>
      <c r="H23" s="1738"/>
      <c r="I23" s="1724"/>
      <c r="J23" s="1724"/>
      <c r="K23" s="1724"/>
      <c r="L23" s="1724"/>
      <c r="M23" s="1724"/>
      <c r="N23" s="1830">
        <f t="shared" si="0"/>
        <v>0</v>
      </c>
      <c r="O23" s="121"/>
      <c r="P23" s="164"/>
    </row>
    <row r="24" spans="1:16" hidden="1">
      <c r="A24" s="164"/>
      <c r="B24" s="210"/>
      <c r="C24" s="6416"/>
      <c r="D24" s="1738"/>
      <c r="E24" s="1725" t="b">
        <v>1</v>
      </c>
      <c r="F24" s="1738"/>
      <c r="G24" s="1738"/>
      <c r="H24" s="1738"/>
      <c r="I24" s="1724"/>
      <c r="J24" s="1724"/>
      <c r="K24" s="1724"/>
      <c r="L24" s="1724"/>
      <c r="M24" s="1724"/>
      <c r="N24" s="1830">
        <f t="shared" si="0"/>
        <v>0</v>
      </c>
      <c r="O24" s="121"/>
      <c r="P24" s="164"/>
    </row>
    <row r="25" spans="1:16" hidden="1">
      <c r="A25" s="164"/>
      <c r="B25" s="210"/>
      <c r="C25" s="6416"/>
      <c r="D25" s="1738"/>
      <c r="E25" s="1725" t="b">
        <v>1</v>
      </c>
      <c r="F25" s="1738"/>
      <c r="G25" s="1738"/>
      <c r="H25" s="1738"/>
      <c r="I25" s="1724"/>
      <c r="J25" s="1724"/>
      <c r="K25" s="1724"/>
      <c r="L25" s="1724"/>
      <c r="M25" s="1724"/>
      <c r="N25" s="1830">
        <f t="shared" si="0"/>
        <v>0</v>
      </c>
      <c r="O25" s="121"/>
      <c r="P25" s="164"/>
    </row>
    <row r="26" spans="1:16" hidden="1">
      <c r="A26" s="164"/>
      <c r="B26" s="210"/>
      <c r="C26" s="6416"/>
      <c r="D26" s="1738"/>
      <c r="E26" s="1725" t="b">
        <v>1</v>
      </c>
      <c r="F26" s="1738"/>
      <c r="G26" s="1738"/>
      <c r="H26" s="1738"/>
      <c r="I26" s="1724"/>
      <c r="J26" s="1724"/>
      <c r="K26" s="1724"/>
      <c r="L26" s="1724"/>
      <c r="M26" s="1724"/>
      <c r="N26" s="1830">
        <f t="shared" si="0"/>
        <v>0</v>
      </c>
      <c r="O26" s="121"/>
      <c r="P26" s="164"/>
    </row>
    <row r="27" spans="1:16" hidden="1">
      <c r="A27" s="164"/>
      <c r="B27" s="210"/>
      <c r="C27" s="6416"/>
      <c r="D27" s="1738"/>
      <c r="E27" s="1725" t="b">
        <v>1</v>
      </c>
      <c r="F27" s="1738"/>
      <c r="G27" s="1738"/>
      <c r="H27" s="1738"/>
      <c r="I27" s="1724"/>
      <c r="J27" s="1724"/>
      <c r="K27" s="1724"/>
      <c r="L27" s="1724"/>
      <c r="M27" s="1724"/>
      <c r="N27" s="1830">
        <f t="shared" si="0"/>
        <v>0</v>
      </c>
      <c r="O27" s="121"/>
      <c r="P27" s="164"/>
    </row>
    <row r="28" spans="1:16" hidden="1">
      <c r="A28" s="164"/>
      <c r="B28" s="210"/>
      <c r="C28" s="6416"/>
      <c r="D28" s="1738"/>
      <c r="E28" s="1725" t="b">
        <v>1</v>
      </c>
      <c r="F28" s="1738"/>
      <c r="G28" s="1738"/>
      <c r="H28" s="1738"/>
      <c r="I28" s="1724"/>
      <c r="J28" s="1724"/>
      <c r="K28" s="1724"/>
      <c r="L28" s="1724"/>
      <c r="M28" s="1724"/>
      <c r="N28" s="1830">
        <f t="shared" si="0"/>
        <v>0</v>
      </c>
      <c r="O28" s="121"/>
      <c r="P28" s="164"/>
    </row>
    <row r="29" spans="1:16" hidden="1">
      <c r="A29" s="164"/>
      <c r="B29" s="210"/>
      <c r="C29" s="6416"/>
      <c r="D29" s="1738"/>
      <c r="E29" s="1725" t="b">
        <v>1</v>
      </c>
      <c r="F29" s="1738"/>
      <c r="G29" s="1738"/>
      <c r="H29" s="1738"/>
      <c r="I29" s="1724"/>
      <c r="J29" s="1724"/>
      <c r="K29" s="1724"/>
      <c r="L29" s="1724"/>
      <c r="M29" s="1724"/>
      <c r="N29" s="1830">
        <f t="shared" si="0"/>
        <v>0</v>
      </c>
      <c r="O29" s="121"/>
      <c r="P29" s="164"/>
    </row>
    <row r="30" spans="1:16" hidden="1">
      <c r="A30" s="164"/>
      <c r="B30" s="210"/>
      <c r="C30" s="6416"/>
      <c r="D30" s="1738"/>
      <c r="E30" s="1725" t="b">
        <v>1</v>
      </c>
      <c r="F30" s="1738"/>
      <c r="G30" s="1738"/>
      <c r="H30" s="1738"/>
      <c r="I30" s="1724"/>
      <c r="J30" s="1724"/>
      <c r="K30" s="1724"/>
      <c r="L30" s="1724"/>
      <c r="M30" s="1724"/>
      <c r="N30" s="1830">
        <f t="shared" si="0"/>
        <v>0</v>
      </c>
      <c r="O30" s="121"/>
      <c r="P30" s="164"/>
    </row>
    <row r="31" spans="1:16" hidden="1">
      <c r="A31" s="164"/>
      <c r="B31" s="210"/>
      <c r="C31" s="6416"/>
      <c r="D31" s="1738"/>
      <c r="E31" s="1725" t="b">
        <v>1</v>
      </c>
      <c r="F31" s="1738"/>
      <c r="G31" s="1738"/>
      <c r="H31" s="1738"/>
      <c r="I31" s="1724"/>
      <c r="J31" s="1724"/>
      <c r="K31" s="1724"/>
      <c r="L31" s="1724"/>
      <c r="M31" s="1724"/>
      <c r="N31" s="1830">
        <f t="shared" si="0"/>
        <v>0</v>
      </c>
      <c r="O31" s="121"/>
      <c r="P31" s="164"/>
    </row>
    <row r="32" spans="1:16" hidden="1">
      <c r="A32" s="164"/>
      <c r="B32" s="210"/>
      <c r="C32" s="6416"/>
      <c r="D32" s="1738"/>
      <c r="E32" s="1725" t="b">
        <v>1</v>
      </c>
      <c r="F32" s="1738"/>
      <c r="G32" s="1738"/>
      <c r="H32" s="1738"/>
      <c r="I32" s="1724"/>
      <c r="J32" s="1724"/>
      <c r="K32" s="1724"/>
      <c r="L32" s="1724"/>
      <c r="M32" s="1724"/>
      <c r="N32" s="1830">
        <f t="shared" si="0"/>
        <v>0</v>
      </c>
      <c r="O32" s="121"/>
      <c r="P32" s="164"/>
    </row>
    <row r="33" spans="1:16" hidden="1">
      <c r="A33" s="164"/>
      <c r="B33" s="210"/>
      <c r="C33" s="6416"/>
      <c r="D33" s="1738"/>
      <c r="E33" s="1725" t="b">
        <v>1</v>
      </c>
      <c r="F33" s="1738"/>
      <c r="G33" s="1738"/>
      <c r="H33" s="1738"/>
      <c r="I33" s="1724"/>
      <c r="J33" s="1724"/>
      <c r="K33" s="1724"/>
      <c r="L33" s="1724"/>
      <c r="M33" s="1724"/>
      <c r="N33" s="1830">
        <f t="shared" si="0"/>
        <v>0</v>
      </c>
      <c r="O33" s="121"/>
      <c r="P33" s="164"/>
    </row>
    <row r="34" spans="1:16" hidden="1">
      <c r="A34" s="164"/>
      <c r="B34" s="210"/>
      <c r="C34" s="6416"/>
      <c r="D34" s="1738"/>
      <c r="E34" s="1725" t="b">
        <v>1</v>
      </c>
      <c r="F34" s="1738"/>
      <c r="G34" s="1738"/>
      <c r="H34" s="1738"/>
      <c r="I34" s="1724"/>
      <c r="J34" s="1724"/>
      <c r="K34" s="1724"/>
      <c r="L34" s="1724"/>
      <c r="M34" s="1724"/>
      <c r="N34" s="1830">
        <f t="shared" si="0"/>
        <v>0</v>
      </c>
      <c r="O34" s="121"/>
      <c r="P34" s="164"/>
    </row>
    <row r="35" spans="1:16" hidden="1">
      <c r="A35" s="164"/>
      <c r="B35" s="210"/>
      <c r="C35" s="6416"/>
      <c r="D35" s="1738"/>
      <c r="E35" s="1725" t="b">
        <v>1</v>
      </c>
      <c r="F35" s="1738"/>
      <c r="G35" s="1738"/>
      <c r="H35" s="1738"/>
      <c r="I35" s="1724"/>
      <c r="J35" s="1724"/>
      <c r="K35" s="1724"/>
      <c r="L35" s="1724"/>
      <c r="M35" s="1724"/>
      <c r="N35" s="1830">
        <f t="shared" si="0"/>
        <v>0</v>
      </c>
      <c r="O35" s="121"/>
      <c r="P35" s="164"/>
    </row>
    <row r="36" spans="1:16" hidden="1">
      <c r="A36" s="164"/>
      <c r="B36" s="210"/>
      <c r="C36" s="6416"/>
      <c r="D36" s="1738"/>
      <c r="E36" s="1725" t="b">
        <v>1</v>
      </c>
      <c r="F36" s="1738"/>
      <c r="G36" s="1738"/>
      <c r="H36" s="1738"/>
      <c r="I36" s="1724"/>
      <c r="J36" s="1724"/>
      <c r="K36" s="1724"/>
      <c r="L36" s="1724"/>
      <c r="M36" s="1724"/>
      <c r="N36" s="1830">
        <f t="shared" si="0"/>
        <v>0</v>
      </c>
      <c r="O36" s="121"/>
      <c r="P36" s="164"/>
    </row>
    <row r="37" spans="1:16" hidden="1">
      <c r="A37" s="164"/>
      <c r="B37" s="210"/>
      <c r="C37" s="6416"/>
      <c r="D37" s="1738"/>
      <c r="E37" s="1725" t="b">
        <v>1</v>
      </c>
      <c r="F37" s="1738"/>
      <c r="G37" s="1738"/>
      <c r="H37" s="1738"/>
      <c r="I37" s="1724"/>
      <c r="J37" s="1724"/>
      <c r="K37" s="1724"/>
      <c r="L37" s="1724"/>
      <c r="M37" s="1724"/>
      <c r="N37" s="1830">
        <f t="shared" si="0"/>
        <v>0</v>
      </c>
      <c r="O37" s="121"/>
      <c r="P37" s="164"/>
    </row>
    <row r="38" spans="1:16" hidden="1">
      <c r="A38" s="164"/>
      <c r="B38" s="210"/>
      <c r="C38" s="6416"/>
      <c r="D38" s="1738"/>
      <c r="E38" s="1725" t="b">
        <v>1</v>
      </c>
      <c r="F38" s="1738"/>
      <c r="G38" s="1738"/>
      <c r="H38" s="1738"/>
      <c r="I38" s="1724"/>
      <c r="J38" s="1724"/>
      <c r="K38" s="1724"/>
      <c r="L38" s="1724"/>
      <c r="M38" s="1724"/>
      <c r="N38" s="1830">
        <f t="shared" si="0"/>
        <v>0</v>
      </c>
      <c r="O38" s="121"/>
      <c r="P38" s="164"/>
    </row>
    <row r="39" spans="1:16" hidden="1">
      <c r="A39" s="164"/>
      <c r="B39" s="210"/>
      <c r="C39" s="6416"/>
      <c r="D39" s="1738"/>
      <c r="E39" s="1725" t="b">
        <v>1</v>
      </c>
      <c r="F39" s="1738"/>
      <c r="G39" s="1738"/>
      <c r="H39" s="1738"/>
      <c r="I39" s="1724"/>
      <c r="J39" s="1724"/>
      <c r="K39" s="1724"/>
      <c r="L39" s="1724"/>
      <c r="M39" s="1724"/>
      <c r="N39" s="1830">
        <f t="shared" si="0"/>
        <v>0</v>
      </c>
      <c r="O39" s="121"/>
      <c r="P39" s="164"/>
    </row>
    <row r="40" spans="1:16" hidden="1">
      <c r="A40" s="164"/>
      <c r="B40" s="210"/>
      <c r="C40" s="6416"/>
      <c r="D40" s="1738"/>
      <c r="E40" s="1725" t="b">
        <v>1</v>
      </c>
      <c r="F40" s="1738"/>
      <c r="G40" s="1738"/>
      <c r="H40" s="1738"/>
      <c r="I40" s="1724"/>
      <c r="J40" s="1724"/>
      <c r="K40" s="1724"/>
      <c r="L40" s="1724"/>
      <c r="M40" s="1724"/>
      <c r="N40" s="1830">
        <f t="shared" si="0"/>
        <v>0</v>
      </c>
      <c r="O40" s="121"/>
      <c r="P40" s="164"/>
    </row>
    <row r="41" spans="1:16" hidden="1">
      <c r="A41" s="164"/>
      <c r="B41" s="210"/>
      <c r="C41" s="6416"/>
      <c r="D41" s="1738"/>
      <c r="E41" s="1725" t="b">
        <v>1</v>
      </c>
      <c r="F41" s="1738"/>
      <c r="G41" s="1738"/>
      <c r="H41" s="1738"/>
      <c r="I41" s="1724"/>
      <c r="J41" s="1724"/>
      <c r="K41" s="1724"/>
      <c r="L41" s="1724"/>
      <c r="M41" s="1724"/>
      <c r="N41" s="1830">
        <f t="shared" si="0"/>
        <v>0</v>
      </c>
      <c r="O41" s="121"/>
      <c r="P41" s="164"/>
    </row>
    <row r="42" spans="1:16" hidden="1">
      <c r="A42" s="164"/>
      <c r="B42" s="210"/>
      <c r="C42" s="6416"/>
      <c r="D42" s="1738"/>
      <c r="E42" s="1725" t="b">
        <v>1</v>
      </c>
      <c r="F42" s="1738"/>
      <c r="G42" s="1738"/>
      <c r="H42" s="1738"/>
      <c r="I42" s="1724"/>
      <c r="J42" s="1724"/>
      <c r="K42" s="1724"/>
      <c r="L42" s="1724"/>
      <c r="M42" s="1724"/>
      <c r="N42" s="1830">
        <f t="shared" si="0"/>
        <v>0</v>
      </c>
      <c r="O42" s="121"/>
      <c r="P42" s="164"/>
    </row>
    <row r="43" spans="1:16" hidden="1">
      <c r="A43" s="164"/>
      <c r="B43" s="210"/>
      <c r="C43" s="6416"/>
      <c r="D43" s="1738"/>
      <c r="E43" s="1725" t="b">
        <v>1</v>
      </c>
      <c r="F43" s="1738"/>
      <c r="G43" s="1738"/>
      <c r="H43" s="1738"/>
      <c r="I43" s="1724"/>
      <c r="J43" s="1724"/>
      <c r="K43" s="1724"/>
      <c r="L43" s="1724"/>
      <c r="M43" s="1724"/>
      <c r="N43" s="1830">
        <f t="shared" si="0"/>
        <v>0</v>
      </c>
      <c r="O43" s="121"/>
      <c r="P43" s="164"/>
    </row>
    <row r="44" spans="1:16" hidden="1">
      <c r="A44" s="164"/>
      <c r="B44" s="210"/>
      <c r="C44" s="6416"/>
      <c r="D44" s="1738"/>
      <c r="E44" s="1725" t="b">
        <v>1</v>
      </c>
      <c r="F44" s="1738"/>
      <c r="G44" s="1738"/>
      <c r="H44" s="1738"/>
      <c r="I44" s="1724"/>
      <c r="J44" s="1724"/>
      <c r="K44" s="1724"/>
      <c r="L44" s="1724"/>
      <c r="M44" s="1724"/>
      <c r="N44" s="1830">
        <f t="shared" si="0"/>
        <v>0</v>
      </c>
      <c r="O44" s="121"/>
      <c r="P44" s="164"/>
    </row>
    <row r="45" spans="1:16" hidden="1">
      <c r="A45" s="164"/>
      <c r="B45" s="210"/>
      <c r="C45" s="6416"/>
      <c r="D45" s="1738"/>
      <c r="E45" s="1725" t="b">
        <v>1</v>
      </c>
      <c r="F45" s="1738"/>
      <c r="G45" s="1738"/>
      <c r="H45" s="1738"/>
      <c r="I45" s="1724"/>
      <c r="J45" s="1724"/>
      <c r="K45" s="1724"/>
      <c r="L45" s="1724"/>
      <c r="M45" s="1724"/>
      <c r="N45" s="1830">
        <f t="shared" si="0"/>
        <v>0</v>
      </c>
      <c r="O45" s="121"/>
      <c r="P45" s="164"/>
    </row>
    <row r="46" spans="1:16" hidden="1">
      <c r="A46" s="164"/>
      <c r="B46" s="210"/>
      <c r="C46" s="6416"/>
      <c r="D46" s="1738"/>
      <c r="E46" s="1725" t="b">
        <v>1</v>
      </c>
      <c r="F46" s="1738"/>
      <c r="G46" s="1738"/>
      <c r="H46" s="1738"/>
      <c r="I46" s="1724"/>
      <c r="J46" s="1724"/>
      <c r="K46" s="1724"/>
      <c r="L46" s="1724"/>
      <c r="M46" s="1724"/>
      <c r="N46" s="1830">
        <f t="shared" si="0"/>
        <v>0</v>
      </c>
      <c r="O46" s="121"/>
      <c r="P46" s="164"/>
    </row>
    <row r="47" spans="1:16" hidden="1">
      <c r="A47" s="164"/>
      <c r="B47" s="210"/>
      <c r="C47" s="6416"/>
      <c r="D47" s="1738"/>
      <c r="E47" s="1725" t="b">
        <v>1</v>
      </c>
      <c r="F47" s="1738"/>
      <c r="G47" s="1738"/>
      <c r="H47" s="1738"/>
      <c r="I47" s="1724"/>
      <c r="J47" s="1724"/>
      <c r="K47" s="1724"/>
      <c r="L47" s="1724"/>
      <c r="M47" s="1724"/>
      <c r="N47" s="1830">
        <f t="shared" si="0"/>
        <v>0</v>
      </c>
      <c r="O47" s="121"/>
      <c r="P47" s="164"/>
    </row>
    <row r="48" spans="1:16" hidden="1">
      <c r="A48" s="164"/>
      <c r="B48" s="210"/>
      <c r="C48" s="6416"/>
      <c r="D48" s="1738"/>
      <c r="E48" s="1725" t="b">
        <v>1</v>
      </c>
      <c r="F48" s="1738"/>
      <c r="G48" s="1738"/>
      <c r="H48" s="1738"/>
      <c r="I48" s="1724"/>
      <c r="J48" s="1724"/>
      <c r="K48" s="1724"/>
      <c r="L48" s="1724"/>
      <c r="M48" s="1724"/>
      <c r="N48" s="1830">
        <f t="shared" si="0"/>
        <v>0</v>
      </c>
      <c r="O48" s="121"/>
      <c r="P48" s="164"/>
    </row>
    <row r="49" spans="1:16" hidden="1">
      <c r="A49" s="164"/>
      <c r="B49" s="210"/>
      <c r="C49" s="6416"/>
      <c r="D49" s="1738"/>
      <c r="E49" s="1725" t="b">
        <v>1</v>
      </c>
      <c r="F49" s="1738"/>
      <c r="G49" s="1738"/>
      <c r="H49" s="1738"/>
      <c r="I49" s="1724"/>
      <c r="J49" s="1724"/>
      <c r="K49" s="1724"/>
      <c r="L49" s="1724"/>
      <c r="M49" s="1724"/>
      <c r="N49" s="1830">
        <f t="shared" si="0"/>
        <v>0</v>
      </c>
      <c r="O49" s="121"/>
      <c r="P49" s="164"/>
    </row>
    <row r="50" spans="1:16" hidden="1">
      <c r="A50" s="164"/>
      <c r="B50" s="210"/>
      <c r="C50" s="6416"/>
      <c r="D50" s="1738"/>
      <c r="E50" s="1725" t="b">
        <v>1</v>
      </c>
      <c r="F50" s="1738"/>
      <c r="G50" s="1738"/>
      <c r="H50" s="1738"/>
      <c r="I50" s="1724"/>
      <c r="J50" s="1724"/>
      <c r="K50" s="1724"/>
      <c r="L50" s="1724"/>
      <c r="M50" s="1724"/>
      <c r="N50" s="1830">
        <f t="shared" si="0"/>
        <v>0</v>
      </c>
      <c r="O50" s="121"/>
      <c r="P50" s="164"/>
    </row>
    <row r="51" spans="1:16" hidden="1">
      <c r="A51" s="164"/>
      <c r="B51" s="210"/>
      <c r="C51" s="6416"/>
      <c r="D51" s="1738"/>
      <c r="E51" s="1725" t="b">
        <v>1</v>
      </c>
      <c r="F51" s="1738"/>
      <c r="G51" s="1738"/>
      <c r="H51" s="1738"/>
      <c r="I51" s="1724"/>
      <c r="J51" s="1724"/>
      <c r="K51" s="1724"/>
      <c r="L51" s="1724"/>
      <c r="M51" s="1724"/>
      <c r="N51" s="1830">
        <f t="shared" si="0"/>
        <v>0</v>
      </c>
      <c r="O51" s="121"/>
      <c r="P51" s="164"/>
    </row>
    <row r="52" spans="1:16" hidden="1">
      <c r="A52" s="164"/>
      <c r="B52" s="210"/>
      <c r="C52" s="6416"/>
      <c r="D52" s="1738"/>
      <c r="E52" s="1725" t="b">
        <v>1</v>
      </c>
      <c r="F52" s="1738"/>
      <c r="G52" s="1738"/>
      <c r="H52" s="1738"/>
      <c r="I52" s="1724"/>
      <c r="J52" s="1724"/>
      <c r="K52" s="1724"/>
      <c r="L52" s="1724"/>
      <c r="M52" s="1724"/>
      <c r="N52" s="1830">
        <f t="shared" si="0"/>
        <v>0</v>
      </c>
      <c r="O52" s="121"/>
      <c r="P52" s="164"/>
    </row>
    <row r="53" spans="1:16" hidden="1">
      <c r="A53" s="164"/>
      <c r="B53" s="210"/>
      <c r="C53" s="6416"/>
      <c r="D53" s="1738"/>
      <c r="E53" s="1725" t="b">
        <v>1</v>
      </c>
      <c r="F53" s="1738"/>
      <c r="G53" s="1738"/>
      <c r="H53" s="1738"/>
      <c r="I53" s="1724"/>
      <c r="J53" s="1724"/>
      <c r="K53" s="1724"/>
      <c r="L53" s="1724"/>
      <c r="M53" s="1724"/>
      <c r="N53" s="1830">
        <f t="shared" si="0"/>
        <v>0</v>
      </c>
      <c r="O53" s="121"/>
      <c r="P53" s="164"/>
    </row>
    <row r="54" spans="1:16" hidden="1">
      <c r="A54" s="164"/>
      <c r="B54" s="210"/>
      <c r="C54" s="6416"/>
      <c r="D54" s="1738"/>
      <c r="E54" s="1725" t="b">
        <v>1</v>
      </c>
      <c r="F54" s="1738"/>
      <c r="G54" s="1738"/>
      <c r="H54" s="1738"/>
      <c r="I54" s="1724"/>
      <c r="J54" s="1724"/>
      <c r="K54" s="1724"/>
      <c r="L54" s="1724"/>
      <c r="M54" s="1724"/>
      <c r="N54" s="1830">
        <f t="shared" si="0"/>
        <v>0</v>
      </c>
      <c r="O54" s="121"/>
      <c r="P54" s="164"/>
    </row>
    <row r="55" spans="1:16" hidden="1">
      <c r="A55" s="164"/>
      <c r="B55" s="210"/>
      <c r="C55" s="6416"/>
      <c r="D55" s="1738"/>
      <c r="E55" s="1725" t="b">
        <v>1</v>
      </c>
      <c r="F55" s="1738"/>
      <c r="G55" s="1738"/>
      <c r="H55" s="1738"/>
      <c r="I55" s="1724"/>
      <c r="J55" s="1724"/>
      <c r="K55" s="1724"/>
      <c r="L55" s="1724"/>
      <c r="M55" s="1724"/>
      <c r="N55" s="1830">
        <f t="shared" si="0"/>
        <v>0</v>
      </c>
      <c r="O55" s="121"/>
      <c r="P55" s="164"/>
    </row>
    <row r="56" spans="1:16" hidden="1">
      <c r="A56" s="164"/>
      <c r="B56" s="210"/>
      <c r="C56" s="6416"/>
      <c r="D56" s="1738"/>
      <c r="E56" s="1725" t="b">
        <v>1</v>
      </c>
      <c r="F56" s="1738"/>
      <c r="G56" s="1738"/>
      <c r="H56" s="1738"/>
      <c r="I56" s="1724"/>
      <c r="J56" s="1724"/>
      <c r="K56" s="1724"/>
      <c r="L56" s="1724"/>
      <c r="M56" s="1724"/>
      <c r="N56" s="1830">
        <f t="shared" si="0"/>
        <v>0</v>
      </c>
      <c r="O56" s="121"/>
      <c r="P56" s="164"/>
    </row>
    <row r="57" spans="1:16" hidden="1">
      <c r="A57" s="164"/>
      <c r="B57" s="210"/>
      <c r="C57" s="6416"/>
      <c r="D57" s="1738"/>
      <c r="E57" s="1725" t="b">
        <v>1</v>
      </c>
      <c r="F57" s="1738"/>
      <c r="G57" s="1738"/>
      <c r="H57" s="1738"/>
      <c r="I57" s="1724"/>
      <c r="J57" s="1724"/>
      <c r="K57" s="1724"/>
      <c r="L57" s="1724"/>
      <c r="M57" s="1724"/>
      <c r="N57" s="1830">
        <f t="shared" si="0"/>
        <v>0</v>
      </c>
      <c r="O57" s="121"/>
      <c r="P57" s="164"/>
    </row>
    <row r="58" spans="1:16" hidden="1">
      <c r="A58" s="164"/>
      <c r="B58" s="210"/>
      <c r="C58" s="6416"/>
      <c r="D58" s="1738"/>
      <c r="E58" s="1725" t="b">
        <v>1</v>
      </c>
      <c r="F58" s="1738"/>
      <c r="G58" s="1738"/>
      <c r="H58" s="1738"/>
      <c r="I58" s="1724"/>
      <c r="J58" s="1724"/>
      <c r="K58" s="1724"/>
      <c r="L58" s="1724"/>
      <c r="M58" s="1724"/>
      <c r="N58" s="1830">
        <f t="shared" si="0"/>
        <v>0</v>
      </c>
      <c r="O58" s="121"/>
      <c r="P58" s="164"/>
    </row>
    <row r="59" spans="1:16" hidden="1">
      <c r="A59" s="164"/>
      <c r="B59" s="210"/>
      <c r="C59" s="6416"/>
      <c r="D59" s="1738"/>
      <c r="E59" s="1725" t="b">
        <v>1</v>
      </c>
      <c r="F59" s="1738"/>
      <c r="G59" s="1738"/>
      <c r="H59" s="1738"/>
      <c r="I59" s="1724"/>
      <c r="J59" s="1724"/>
      <c r="K59" s="1724"/>
      <c r="L59" s="1724"/>
      <c r="M59" s="1724"/>
      <c r="N59" s="1830">
        <f t="shared" si="0"/>
        <v>0</v>
      </c>
      <c r="O59" s="121"/>
      <c r="P59" s="164"/>
    </row>
    <row r="60" spans="1:16" hidden="1">
      <c r="A60" s="164"/>
      <c r="B60" s="210"/>
      <c r="C60" s="6416"/>
      <c r="D60" s="1738"/>
      <c r="E60" s="1725" t="b">
        <v>1</v>
      </c>
      <c r="F60" s="1738"/>
      <c r="G60" s="1738"/>
      <c r="H60" s="1738"/>
      <c r="I60" s="1724"/>
      <c r="J60" s="1724"/>
      <c r="K60" s="1724"/>
      <c r="L60" s="1724"/>
      <c r="M60" s="1724"/>
      <c r="N60" s="1830">
        <f t="shared" si="0"/>
        <v>0</v>
      </c>
      <c r="O60" s="121"/>
      <c r="P60" s="164"/>
    </row>
    <row r="61" spans="1:16" hidden="1">
      <c r="A61" s="164"/>
      <c r="B61" s="210"/>
      <c r="C61" s="6416"/>
      <c r="D61" s="1738"/>
      <c r="E61" s="1725" t="b">
        <v>1</v>
      </c>
      <c r="F61" s="1738"/>
      <c r="G61" s="1738"/>
      <c r="H61" s="1738"/>
      <c r="I61" s="1724"/>
      <c r="J61" s="1724"/>
      <c r="K61" s="1724"/>
      <c r="L61" s="1724"/>
      <c r="M61" s="1724"/>
      <c r="N61" s="1830">
        <f t="shared" si="0"/>
        <v>0</v>
      </c>
      <c r="O61" s="121"/>
      <c r="P61" s="164"/>
    </row>
    <row r="62" spans="1:16" hidden="1">
      <c r="A62" s="164"/>
      <c r="B62" s="210"/>
      <c r="C62" s="6416"/>
      <c r="D62" s="1738"/>
      <c r="E62" s="1725" t="b">
        <v>1</v>
      </c>
      <c r="F62" s="1738"/>
      <c r="G62" s="1738"/>
      <c r="H62" s="1738"/>
      <c r="I62" s="1724"/>
      <c r="J62" s="1724"/>
      <c r="K62" s="1724"/>
      <c r="L62" s="1724"/>
      <c r="M62" s="1724"/>
      <c r="N62" s="1830">
        <f t="shared" si="0"/>
        <v>0</v>
      </c>
      <c r="O62" s="121"/>
      <c r="P62" s="164"/>
    </row>
    <row r="63" spans="1:16" hidden="1">
      <c r="A63" s="164"/>
      <c r="B63" s="210"/>
      <c r="C63" s="6416"/>
      <c r="D63" s="1738"/>
      <c r="E63" s="1725" t="b">
        <v>1</v>
      </c>
      <c r="F63" s="1738"/>
      <c r="G63" s="1738"/>
      <c r="H63" s="1738"/>
      <c r="I63" s="1724"/>
      <c r="J63" s="1724"/>
      <c r="K63" s="1724"/>
      <c r="L63" s="1724"/>
      <c r="M63" s="1724"/>
      <c r="N63" s="1830">
        <f t="shared" si="0"/>
        <v>0</v>
      </c>
      <c r="O63" s="121"/>
      <c r="P63" s="164"/>
    </row>
    <row r="64" spans="1:16" hidden="1">
      <c r="A64" s="164"/>
      <c r="B64" s="210"/>
      <c r="C64" s="6416"/>
      <c r="D64" s="1738"/>
      <c r="E64" s="1725" t="b">
        <v>1</v>
      </c>
      <c r="F64" s="1738"/>
      <c r="G64" s="1738"/>
      <c r="H64" s="1738"/>
      <c r="I64" s="1724"/>
      <c r="J64" s="1724"/>
      <c r="K64" s="1724"/>
      <c r="L64" s="1724"/>
      <c r="M64" s="1724"/>
      <c r="N64" s="1830">
        <f t="shared" si="0"/>
        <v>0</v>
      </c>
      <c r="O64" s="121"/>
      <c r="P64" s="164"/>
    </row>
    <row r="65" spans="1:16" hidden="1">
      <c r="A65" s="164"/>
      <c r="B65" s="210"/>
      <c r="C65" s="6416"/>
      <c r="D65" s="1738"/>
      <c r="E65" s="1725" t="b">
        <v>1</v>
      </c>
      <c r="F65" s="1738"/>
      <c r="G65" s="1738"/>
      <c r="H65" s="1738"/>
      <c r="I65" s="1724"/>
      <c r="J65" s="1724"/>
      <c r="K65" s="1724"/>
      <c r="L65" s="1724"/>
      <c r="M65" s="1724"/>
      <c r="N65" s="1830">
        <f t="shared" si="0"/>
        <v>0</v>
      </c>
      <c r="O65" s="121"/>
      <c r="P65" s="164"/>
    </row>
    <row r="66" spans="1:16" hidden="1">
      <c r="A66" s="164"/>
      <c r="B66" s="210"/>
      <c r="C66" s="6416"/>
      <c r="D66" s="1738"/>
      <c r="E66" s="1725" t="b">
        <v>1</v>
      </c>
      <c r="F66" s="1738"/>
      <c r="G66" s="1738"/>
      <c r="H66" s="1738"/>
      <c r="I66" s="1724"/>
      <c r="J66" s="1724"/>
      <c r="K66" s="1724"/>
      <c r="L66" s="1724"/>
      <c r="M66" s="1724"/>
      <c r="N66" s="1830">
        <f t="shared" si="0"/>
        <v>0</v>
      </c>
      <c r="O66" s="121"/>
      <c r="P66" s="164"/>
    </row>
    <row r="67" spans="1:16" hidden="1">
      <c r="A67" s="164"/>
      <c r="B67" s="210"/>
      <c r="C67" s="6416"/>
      <c r="D67" s="1738"/>
      <c r="E67" s="1725" t="b">
        <v>1</v>
      </c>
      <c r="F67" s="1738"/>
      <c r="G67" s="1738"/>
      <c r="H67" s="1738"/>
      <c r="I67" s="1724"/>
      <c r="J67" s="1724"/>
      <c r="K67" s="1724"/>
      <c r="L67" s="1724"/>
      <c r="M67" s="1724"/>
      <c r="N67" s="1830">
        <f t="shared" si="0"/>
        <v>0</v>
      </c>
      <c r="O67" s="121"/>
      <c r="P67" s="164"/>
    </row>
    <row r="68" spans="1:16" hidden="1">
      <c r="A68" s="164"/>
      <c r="B68" s="210"/>
      <c r="C68" s="6416"/>
      <c r="D68" s="1738"/>
      <c r="E68" s="1725" t="b">
        <v>1</v>
      </c>
      <c r="F68" s="1738"/>
      <c r="G68" s="1738"/>
      <c r="H68" s="1738"/>
      <c r="I68" s="1724"/>
      <c r="J68" s="1724"/>
      <c r="K68" s="1724"/>
      <c r="L68" s="1724"/>
      <c r="M68" s="1724"/>
      <c r="N68" s="1830">
        <f t="shared" si="0"/>
        <v>0</v>
      </c>
      <c r="O68" s="121"/>
      <c r="P68" s="164"/>
    </row>
    <row r="69" spans="1:16" hidden="1">
      <c r="A69" s="164"/>
      <c r="B69" s="210"/>
      <c r="C69" s="6416"/>
      <c r="D69" s="1738"/>
      <c r="E69" s="1725" t="b">
        <v>1</v>
      </c>
      <c r="F69" s="1738"/>
      <c r="G69" s="1738"/>
      <c r="H69" s="1738"/>
      <c r="I69" s="1724"/>
      <c r="J69" s="1724"/>
      <c r="K69" s="1724"/>
      <c r="L69" s="1724"/>
      <c r="M69" s="1724"/>
      <c r="N69" s="1830">
        <f t="shared" si="0"/>
        <v>0</v>
      </c>
      <c r="O69" s="121"/>
      <c r="P69" s="164"/>
    </row>
    <row r="70" spans="1:16" hidden="1">
      <c r="A70" s="164"/>
      <c r="B70" s="210"/>
      <c r="C70" s="6416"/>
      <c r="D70" s="1738"/>
      <c r="E70" s="1725" t="b">
        <v>1</v>
      </c>
      <c r="F70" s="1738"/>
      <c r="G70" s="1738"/>
      <c r="H70" s="1738"/>
      <c r="I70" s="1724"/>
      <c r="J70" s="1724"/>
      <c r="K70" s="1724"/>
      <c r="L70" s="1724"/>
      <c r="M70" s="1724"/>
      <c r="N70" s="1830">
        <f t="shared" si="0"/>
        <v>0</v>
      </c>
      <c r="O70" s="121"/>
      <c r="P70" s="164"/>
    </row>
    <row r="71" spans="1:16" hidden="1">
      <c r="A71" s="164"/>
      <c r="B71" s="210"/>
      <c r="C71" s="6416"/>
      <c r="D71" s="1738"/>
      <c r="E71" s="1725" t="b">
        <v>1</v>
      </c>
      <c r="F71" s="1738"/>
      <c r="G71" s="1738"/>
      <c r="H71" s="1738"/>
      <c r="I71" s="1724"/>
      <c r="J71" s="1724"/>
      <c r="K71" s="1724"/>
      <c r="L71" s="1724"/>
      <c r="M71" s="1724"/>
      <c r="N71" s="1830">
        <f t="shared" si="0"/>
        <v>0</v>
      </c>
      <c r="O71" s="121"/>
      <c r="P71" s="164"/>
    </row>
    <row r="72" spans="1:16" hidden="1">
      <c r="A72" s="164"/>
      <c r="B72" s="210"/>
      <c r="C72" s="6416"/>
      <c r="D72" s="1738"/>
      <c r="E72" s="1725" t="b">
        <v>1</v>
      </c>
      <c r="F72" s="1738"/>
      <c r="G72" s="1738"/>
      <c r="H72" s="1738"/>
      <c r="I72" s="1724"/>
      <c r="J72" s="1724"/>
      <c r="K72" s="1724"/>
      <c r="L72" s="1724"/>
      <c r="M72" s="1724"/>
      <c r="N72" s="1830">
        <f t="shared" si="0"/>
        <v>0</v>
      </c>
      <c r="O72" s="121"/>
      <c r="P72" s="164"/>
    </row>
    <row r="73" spans="1:16" hidden="1">
      <c r="A73" s="164"/>
      <c r="B73" s="210"/>
      <c r="C73" s="6416"/>
      <c r="D73" s="1738"/>
      <c r="E73" s="1725" t="b">
        <v>1</v>
      </c>
      <c r="F73" s="1738"/>
      <c r="G73" s="1738"/>
      <c r="H73" s="1738"/>
      <c r="I73" s="1724"/>
      <c r="J73" s="1724"/>
      <c r="K73" s="1724"/>
      <c r="L73" s="1724"/>
      <c r="M73" s="1724"/>
      <c r="N73" s="1830">
        <f t="shared" si="0"/>
        <v>0</v>
      </c>
      <c r="O73" s="121"/>
      <c r="P73" s="164"/>
    </row>
    <row r="74" spans="1:16">
      <c r="A74" s="164"/>
      <c r="B74" s="210"/>
      <c r="C74" s="6814" t="s">
        <v>3366</v>
      </c>
      <c r="D74" s="6815"/>
      <c r="E74" s="6816"/>
      <c r="F74" s="6815"/>
      <c r="G74" s="6815"/>
      <c r="H74" s="6815"/>
      <c r="I74" s="6817">
        <f t="shared" ref="I74:N74" si="1">SUMIF($E$15:$E$73,"TRUE",I15:I73)</f>
        <v>0</v>
      </c>
      <c r="J74" s="6817">
        <f t="shared" si="1"/>
        <v>0</v>
      </c>
      <c r="K74" s="6817">
        <f t="shared" si="1"/>
        <v>0</v>
      </c>
      <c r="L74" s="6817">
        <f t="shared" si="1"/>
        <v>0</v>
      </c>
      <c r="M74" s="6817">
        <f t="shared" si="1"/>
        <v>0</v>
      </c>
      <c r="N74" s="6818">
        <f t="shared" si="1"/>
        <v>0</v>
      </c>
      <c r="O74" s="121"/>
      <c r="P74" s="164"/>
    </row>
    <row r="75" spans="1:16" s="101" customFormat="1" ht="13.8" thickBot="1">
      <c r="A75" s="178"/>
      <c r="B75" s="216"/>
      <c r="C75" s="6819" t="s">
        <v>3367</v>
      </c>
      <c r="D75" s="6820"/>
      <c r="E75" s="6820"/>
      <c r="F75" s="6820"/>
      <c r="G75" s="6820"/>
      <c r="H75" s="6820"/>
      <c r="I75" s="6821">
        <f t="shared" ref="I75:N75" si="2">SUM(I15:I73)</f>
        <v>0</v>
      </c>
      <c r="J75" s="6821">
        <f t="shared" si="2"/>
        <v>0</v>
      </c>
      <c r="K75" s="6821">
        <f t="shared" si="2"/>
        <v>0</v>
      </c>
      <c r="L75" s="6821">
        <f t="shared" si="2"/>
        <v>0</v>
      </c>
      <c r="M75" s="6821">
        <f t="shared" si="2"/>
        <v>0</v>
      </c>
      <c r="N75" s="6822">
        <f t="shared" si="2"/>
        <v>0</v>
      </c>
      <c r="O75" s="160"/>
      <c r="P75" s="178"/>
    </row>
    <row r="76" spans="1:16">
      <c r="A76" s="164"/>
      <c r="B76" s="210"/>
      <c r="C76" s="214"/>
      <c r="D76" s="214"/>
      <c r="E76" s="214"/>
      <c r="F76" s="214"/>
      <c r="G76" s="214"/>
      <c r="H76" s="214"/>
      <c r="I76" s="214"/>
      <c r="J76" s="223"/>
      <c r="K76" s="224"/>
      <c r="L76" s="224"/>
      <c r="M76" s="224"/>
      <c r="N76" s="224"/>
      <c r="O76" s="160"/>
      <c r="P76" s="164"/>
    </row>
    <row r="77" spans="1:16">
      <c r="A77" s="164"/>
      <c r="B77" s="210"/>
      <c r="C77" s="126" t="s">
        <v>445</v>
      </c>
      <c r="D77" s="225" t="s">
        <v>4021</v>
      </c>
      <c r="E77" s="207"/>
      <c r="F77" s="41"/>
      <c r="G77" s="41"/>
      <c r="H77" s="41"/>
      <c r="I77" s="41"/>
      <c r="J77" s="41"/>
      <c r="K77" s="41"/>
      <c r="L77" s="224"/>
      <c r="M77" s="224"/>
      <c r="N77" s="224"/>
      <c r="O77" s="160"/>
      <c r="P77" s="164"/>
    </row>
    <row r="78" spans="1:16">
      <c r="A78" s="164"/>
      <c r="B78" s="210"/>
      <c r="C78" s="94"/>
      <c r="D78" s="64" t="s">
        <v>3368</v>
      </c>
      <c r="E78" s="38"/>
      <c r="F78" s="41"/>
      <c r="G78" s="41"/>
      <c r="H78" s="41"/>
      <c r="I78" s="41"/>
      <c r="J78" s="41"/>
      <c r="K78" s="41"/>
      <c r="L78" s="224"/>
      <c r="M78" s="224"/>
      <c r="N78" s="224"/>
      <c r="O78" s="160"/>
      <c r="P78" s="164"/>
    </row>
    <row r="79" spans="1:16">
      <c r="A79" s="164"/>
      <c r="B79" s="210"/>
      <c r="C79" s="94"/>
      <c r="D79" s="64"/>
      <c r="E79" s="38"/>
      <c r="F79" s="41"/>
      <c r="G79" s="41"/>
      <c r="H79" s="41"/>
      <c r="I79" s="41"/>
      <c r="J79" s="38"/>
      <c r="K79" s="230"/>
      <c r="L79" s="230"/>
      <c r="M79" s="230"/>
      <c r="N79" s="685"/>
      <c r="O79" s="160"/>
      <c r="P79" s="164"/>
    </row>
    <row r="80" spans="1:16">
      <c r="A80" s="164"/>
      <c r="B80" s="210"/>
      <c r="C80" s="121"/>
      <c r="D80" s="121"/>
      <c r="E80" s="121"/>
      <c r="F80" s="121"/>
      <c r="G80" s="121"/>
      <c r="H80" s="121"/>
      <c r="I80" s="121"/>
      <c r="J80" s="38"/>
      <c r="K80" s="63"/>
      <c r="L80" s="160"/>
      <c r="M80" s="160"/>
      <c r="N80" s="160"/>
      <c r="O80" s="160"/>
      <c r="P80" s="164"/>
    </row>
    <row r="81" spans="1:16">
      <c r="A81" s="164"/>
      <c r="B81" s="179"/>
      <c r="C81" s="164"/>
      <c r="D81" s="164"/>
      <c r="E81" s="164"/>
      <c r="F81" s="164"/>
      <c r="G81" s="164"/>
      <c r="H81" s="164"/>
      <c r="I81" s="164"/>
      <c r="J81" s="170"/>
      <c r="K81" s="175"/>
      <c r="L81" s="178"/>
      <c r="M81" s="178"/>
      <c r="N81" s="178"/>
      <c r="O81" s="178"/>
      <c r="P81" s="164"/>
    </row>
    <row r="82" spans="1:16" hidden="1">
      <c r="A82" s="164"/>
      <c r="B82" s="179"/>
      <c r="C82" s="164"/>
      <c r="D82" s="164"/>
      <c r="E82" s="164"/>
      <c r="F82" s="164"/>
      <c r="G82" s="164"/>
      <c r="H82" s="164"/>
      <c r="I82" s="164"/>
      <c r="J82" s="170"/>
      <c r="K82" s="175"/>
      <c r="L82" s="178"/>
      <c r="M82" s="178"/>
      <c r="N82" s="178"/>
      <c r="O82" s="178"/>
      <c r="P82" s="164"/>
    </row>
    <row r="83" spans="1:16" hidden="1">
      <c r="J83" s="995"/>
      <c r="K83" s="1083"/>
      <c r="L83" s="101"/>
      <c r="M83" s="101"/>
      <c r="N83" s="101"/>
      <c r="O83" s="101"/>
    </row>
    <row r="84" spans="1:16" hidden="1">
      <c r="K84" s="101"/>
      <c r="L84" s="101"/>
      <c r="M84" s="101"/>
      <c r="N84" s="101"/>
      <c r="O84" s="101"/>
    </row>
    <row r="85" spans="1:16" hidden="1">
      <c r="K85" s="101"/>
      <c r="L85" s="101"/>
      <c r="M85" s="101"/>
      <c r="N85" s="101"/>
      <c r="O85" s="101"/>
    </row>
  </sheetData>
  <sheetProtection formatCells="0" formatColumns="0" formatRows="0"/>
  <customSheetViews>
    <customSheetView guid="{F416BD5B-C3AD-4F61-AAB2-55950A9B7E72}" fitToPage="1">
      <selection activeCell="N13" sqref="N13:N14"/>
      <pageMargins left="0" right="0" top="0" bottom="0" header="0" footer="0"/>
      <pageSetup paperSize="5" scale="35" fitToHeight="0" orientation="landscape" r:id="rId1"/>
    </customSheetView>
    <customSheetView guid="{E14211BF-3959-45CF-A937-AD36AACCEFAC}" showGridLines="0" fitToPage="1">
      <pane xSplit="2" ySplit="11" topLeftCell="C12" activePane="bottomRight" state="frozen"/>
      <selection pane="bottomRight" activeCell="D15" sqref="D15"/>
      <pageMargins left="0" right="0" top="0" bottom="0" header="0" footer="0"/>
      <pageSetup paperSize="5" scale="35" fitToHeight="0" orientation="landscape" r:id="rId2"/>
    </customSheetView>
    <customSheetView guid="{DD364770-73A1-4C6D-9516-629A57F0EB18}" showGridLines="0" fitToPage="1">
      <pane xSplit="3" ySplit="12" topLeftCell="D20" activePane="bottomRight" state="frozen"/>
      <selection pane="bottomRight" activeCell="F22" sqref="F22"/>
      <pageMargins left="0" right="0" top="0" bottom="0" header="0" footer="0"/>
      <pageSetup paperSize="5" scale="35" fitToHeight="0" orientation="landscape" r:id="rId3"/>
    </customSheetView>
    <customSheetView guid="{41E394DC-1FDD-4D1F-8620-137B7012DC10}" showGridLines="0" fitToPage="1">
      <pane xSplit="2" ySplit="11" topLeftCell="C12" activePane="bottomRight" state="frozen"/>
      <selection pane="bottomRight" activeCell="D15" sqref="D15"/>
      <pageMargins left="0" right="0" top="0" bottom="0" header="0" footer="0"/>
      <pageSetup paperSize="5" scale="35" fitToHeight="0" orientation="landscape" r:id="rId4"/>
    </customSheetView>
    <customSheetView guid="{CC70D5D3-3A1F-46AA-BDCE-F692C2C36BEE}" fitToPage="1">
      <selection activeCell="N23" sqref="N23"/>
      <pageMargins left="0" right="0" top="0" bottom="0" header="0" footer="0"/>
      <pageSetup paperSize="5" scale="35" fitToHeight="0" orientation="landscape" r:id="rId5"/>
    </customSheetView>
  </customSheetViews>
  <mergeCells count="8">
    <mergeCell ref="D4:F4"/>
    <mergeCell ref="D5:F5"/>
    <mergeCell ref="J7:J10"/>
    <mergeCell ref="D7:D10"/>
    <mergeCell ref="F7:F10"/>
    <mergeCell ref="G7:G10"/>
    <mergeCell ref="H7:H10"/>
    <mergeCell ref="I7:I10"/>
  </mergeCells>
  <hyperlinks>
    <hyperlink ref="O2" location="Index!A1" display="Index" xr:uid="{B51EF268-F2AE-4A96-BD2A-F0E244A7EA5D}"/>
  </hyperlinks>
  <pageMargins left="0.7" right="0.7" top="0.75" bottom="0.75" header="0.3" footer="0.3"/>
  <pageSetup paperSize="5" scale="35" fitToHeight="0" orientation="landscape"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C00000"/>
  </sheetPr>
  <dimension ref="A1:H116"/>
  <sheetViews>
    <sheetView zoomScale="85" zoomScaleNormal="85" workbookViewId="0"/>
  </sheetViews>
  <sheetFormatPr defaultColWidth="0" defaultRowHeight="14.4" zeroHeight="1"/>
  <cols>
    <col min="1" max="1" width="3.33203125" customWidth="1"/>
    <col min="2" max="2" width="7.33203125" customWidth="1"/>
    <col min="3" max="3" width="19.6640625" customWidth="1"/>
    <col min="4" max="4" width="76.109375" customWidth="1"/>
    <col min="5" max="5" width="13.33203125" customWidth="1"/>
    <col min="6" max="6" width="8.44140625" customWidth="1"/>
    <col min="7" max="7" width="3.33203125" customWidth="1"/>
    <col min="8" max="8" width="4.109375" customWidth="1"/>
    <col min="9" max="16384" width="9.109375" hidden="1"/>
  </cols>
  <sheetData>
    <row r="1" spans="1:8">
      <c r="A1" s="261"/>
      <c r="B1" s="261"/>
      <c r="C1" s="261"/>
      <c r="D1" s="261"/>
      <c r="E1" s="261"/>
      <c r="F1" s="261"/>
      <c r="G1" s="261"/>
      <c r="H1" s="261"/>
    </row>
    <row r="2" spans="1:8" ht="15" thickBot="1">
      <c r="A2" s="261"/>
      <c r="B2" s="144" t="s">
        <v>96</v>
      </c>
      <c r="C2" s="2"/>
      <c r="D2" s="2"/>
      <c r="E2" s="2"/>
      <c r="F2" s="2204" t="s">
        <v>1</v>
      </c>
      <c r="G2" s="261"/>
      <c r="H2" s="261"/>
    </row>
    <row r="3" spans="1:8" ht="17.25" customHeight="1" thickBot="1">
      <c r="A3" s="261"/>
      <c r="B3" s="1"/>
      <c r="C3" s="8025" t="s">
        <v>1089</v>
      </c>
      <c r="D3" s="8026"/>
      <c r="E3" s="8027"/>
      <c r="F3" s="2"/>
      <c r="G3" s="261"/>
      <c r="H3" s="261"/>
    </row>
    <row r="4" spans="1:8" ht="16.8">
      <c r="A4" s="261"/>
      <c r="B4" s="3"/>
      <c r="C4" s="2750" t="s">
        <v>723</v>
      </c>
      <c r="D4" s="7999" t="str">
        <f>'Page 4'!D4</f>
        <v>ABC Company</v>
      </c>
      <c r="E4" s="8001"/>
      <c r="F4" s="2"/>
      <c r="G4" s="261"/>
      <c r="H4" s="261"/>
    </row>
    <row r="5" spans="1:8" ht="18" thickBot="1">
      <c r="A5" s="261"/>
      <c r="B5" s="142"/>
      <c r="C5" s="2715" t="s">
        <v>724</v>
      </c>
      <c r="D5" s="8005" t="str">
        <f>'Page 4'!D5</f>
        <v>31 December 202x</v>
      </c>
      <c r="E5" s="8007"/>
      <c r="F5" s="2"/>
      <c r="G5" s="261"/>
      <c r="H5" s="261"/>
    </row>
    <row r="6" spans="1:8" ht="17.399999999999999">
      <c r="A6" s="261"/>
      <c r="B6" s="142"/>
      <c r="C6" s="608"/>
      <c r="D6" s="608"/>
      <c r="E6" s="608"/>
      <c r="F6" s="2"/>
      <c r="G6" s="261"/>
      <c r="H6" s="261"/>
    </row>
    <row r="7" spans="1:8" ht="30.75" customHeight="1">
      <c r="A7" s="261"/>
      <c r="B7" s="313"/>
      <c r="C7" s="8020" t="s">
        <v>1090</v>
      </c>
      <c r="D7" s="8020"/>
      <c r="E7" s="8020"/>
      <c r="F7" s="2"/>
      <c r="G7" s="261"/>
      <c r="H7" s="261"/>
    </row>
    <row r="8" spans="1:8">
      <c r="A8" s="261"/>
      <c r="B8" s="313"/>
      <c r="C8" s="8022" t="s">
        <v>1091</v>
      </c>
      <c r="D8" s="8022"/>
      <c r="E8" s="8022"/>
      <c r="F8" s="2"/>
      <c r="G8" s="261"/>
      <c r="H8" s="261"/>
    </row>
    <row r="9" spans="1:8">
      <c r="A9" s="261"/>
      <c r="B9" s="313"/>
      <c r="C9" s="8019"/>
      <c r="D9" s="8019"/>
      <c r="E9" s="8019"/>
      <c r="F9" s="2"/>
      <c r="G9" s="261"/>
      <c r="H9" s="261"/>
    </row>
    <row r="10" spans="1:8" ht="26.25" customHeight="1">
      <c r="A10" s="261"/>
      <c r="B10" s="313"/>
      <c r="C10" s="8021" t="s">
        <v>1092</v>
      </c>
      <c r="D10" s="8021"/>
      <c r="E10" s="8021"/>
      <c r="F10" s="2"/>
      <c r="G10" s="261"/>
      <c r="H10" s="261"/>
    </row>
    <row r="11" spans="1:8">
      <c r="A11" s="261"/>
      <c r="B11" s="313"/>
      <c r="C11" s="8022" t="s">
        <v>1091</v>
      </c>
      <c r="D11" s="8022"/>
      <c r="E11" s="8022"/>
      <c r="F11" s="2"/>
      <c r="G11" s="261"/>
      <c r="H11" s="261"/>
    </row>
    <row r="12" spans="1:8">
      <c r="A12" s="261"/>
      <c r="B12" s="313"/>
      <c r="C12" s="8019"/>
      <c r="D12" s="8019"/>
      <c r="E12" s="8019"/>
      <c r="F12" s="2"/>
      <c r="G12" s="261"/>
      <c r="H12" s="261"/>
    </row>
    <row r="13" spans="1:8" ht="30.75" customHeight="1">
      <c r="A13" s="261"/>
      <c r="B13" s="313"/>
      <c r="C13" s="8021" t="s">
        <v>1093</v>
      </c>
      <c r="D13" s="8021"/>
      <c r="E13" s="8021"/>
      <c r="F13" s="2"/>
      <c r="G13" s="261"/>
      <c r="H13" s="261"/>
    </row>
    <row r="14" spans="1:8">
      <c r="A14" s="261"/>
      <c r="B14" s="313"/>
      <c r="C14" s="8022" t="s">
        <v>1091</v>
      </c>
      <c r="D14" s="8022"/>
      <c r="E14" s="8022"/>
      <c r="F14" s="2"/>
      <c r="G14" s="261"/>
      <c r="H14" s="261"/>
    </row>
    <row r="15" spans="1:8">
      <c r="A15" s="261"/>
      <c r="B15" s="313"/>
      <c r="C15" s="8019"/>
      <c r="D15" s="8019"/>
      <c r="E15" s="8019"/>
      <c r="F15" s="2"/>
      <c r="G15" s="261"/>
      <c r="H15" s="261"/>
    </row>
    <row r="16" spans="1:8" ht="24.75" customHeight="1">
      <c r="A16" s="261"/>
      <c r="B16" s="313"/>
      <c r="C16" s="8020" t="s">
        <v>1094</v>
      </c>
      <c r="D16" s="8020"/>
      <c r="E16" s="8020"/>
      <c r="F16" s="2"/>
      <c r="G16" s="261"/>
      <c r="H16" s="261"/>
    </row>
    <row r="17" spans="1:8">
      <c r="A17" s="261"/>
      <c r="B17" s="313"/>
      <c r="C17" s="8022" t="s">
        <v>1091</v>
      </c>
      <c r="D17" s="8022"/>
      <c r="E17" s="8022"/>
      <c r="F17" s="2"/>
      <c r="G17" s="261"/>
      <c r="H17" s="261"/>
    </row>
    <row r="18" spans="1:8">
      <c r="A18" s="261"/>
      <c r="B18" s="313"/>
      <c r="C18" s="8019"/>
      <c r="D18" s="8019"/>
      <c r="E18" s="8019"/>
      <c r="F18" s="2"/>
      <c r="G18" s="261"/>
      <c r="H18" s="261"/>
    </row>
    <row r="19" spans="1:8" ht="19.5" customHeight="1">
      <c r="A19" s="261"/>
      <c r="B19" s="313"/>
      <c r="C19" s="8021" t="s">
        <v>1095</v>
      </c>
      <c r="D19" s="8021"/>
      <c r="E19" s="8021"/>
      <c r="F19" s="2"/>
      <c r="G19" s="261"/>
      <c r="H19" s="261"/>
    </row>
    <row r="20" spans="1:8">
      <c r="A20" s="261"/>
      <c r="B20" s="313"/>
      <c r="C20" s="8022" t="s">
        <v>1091</v>
      </c>
      <c r="D20" s="8022"/>
      <c r="E20" s="8022"/>
      <c r="F20" s="2"/>
      <c r="G20" s="261"/>
      <c r="H20" s="261"/>
    </row>
    <row r="21" spans="1:8">
      <c r="A21" s="261"/>
      <c r="B21" s="313"/>
      <c r="C21" s="8019"/>
      <c r="D21" s="8019"/>
      <c r="E21" s="8019"/>
      <c r="F21" s="2"/>
      <c r="G21" s="261"/>
      <c r="H21" s="261"/>
    </row>
    <row r="22" spans="1:8" ht="16.5" customHeight="1">
      <c r="A22" s="261"/>
      <c r="B22" s="313"/>
      <c r="C22" s="8021" t="s">
        <v>1096</v>
      </c>
      <c r="D22" s="8021"/>
      <c r="E22" s="8021"/>
      <c r="F22" s="2"/>
      <c r="G22" s="261"/>
      <c r="H22" s="261"/>
    </row>
    <row r="23" spans="1:8">
      <c r="A23" s="261"/>
      <c r="B23" s="313"/>
      <c r="C23" s="8022" t="s">
        <v>1091</v>
      </c>
      <c r="D23" s="8022"/>
      <c r="E23" s="8022"/>
      <c r="F23" s="2"/>
      <c r="G23" s="261"/>
      <c r="H23" s="261"/>
    </row>
    <row r="24" spans="1:8">
      <c r="A24" s="261"/>
      <c r="B24" s="313"/>
      <c r="C24" s="8019"/>
      <c r="D24" s="8019"/>
      <c r="E24" s="8019"/>
      <c r="F24" s="2"/>
      <c r="G24" s="261"/>
      <c r="H24" s="261"/>
    </row>
    <row r="25" spans="1:8" ht="17.25" customHeight="1">
      <c r="A25" s="261"/>
      <c r="B25" s="313"/>
      <c r="C25" s="8021" t="s">
        <v>1097</v>
      </c>
      <c r="D25" s="8021"/>
      <c r="E25" s="8021"/>
      <c r="F25" s="2"/>
      <c r="G25" s="261"/>
      <c r="H25" s="261"/>
    </row>
    <row r="26" spans="1:8">
      <c r="A26" s="261"/>
      <c r="B26" s="313"/>
      <c r="C26" s="8022" t="s">
        <v>1091</v>
      </c>
      <c r="D26" s="8022"/>
      <c r="E26" s="8022"/>
      <c r="F26" s="2"/>
      <c r="G26" s="261"/>
      <c r="H26" s="261"/>
    </row>
    <row r="27" spans="1:8">
      <c r="A27" s="261"/>
      <c r="B27" s="313"/>
      <c r="C27" s="8019"/>
      <c r="D27" s="8019"/>
      <c r="E27" s="8019"/>
      <c r="F27" s="2"/>
      <c r="G27" s="261"/>
      <c r="H27" s="261"/>
    </row>
    <row r="28" spans="1:8" ht="18" customHeight="1">
      <c r="A28" s="261"/>
      <c r="B28" s="313"/>
      <c r="C28" s="8021" t="s">
        <v>1098</v>
      </c>
      <c r="D28" s="8021"/>
      <c r="E28" s="8021"/>
      <c r="F28" s="2"/>
      <c r="G28" s="261"/>
      <c r="H28" s="261"/>
    </row>
    <row r="29" spans="1:8" hidden="1">
      <c r="A29" s="261"/>
      <c r="B29" s="313"/>
      <c r="C29" s="8022" t="s">
        <v>1091</v>
      </c>
      <c r="D29" s="8022"/>
      <c r="E29" s="8022"/>
      <c r="F29" s="2"/>
      <c r="G29" s="261"/>
      <c r="H29" s="261"/>
    </row>
    <row r="30" spans="1:8">
      <c r="A30" s="261"/>
      <c r="B30" s="313"/>
      <c r="C30" s="8019"/>
      <c r="D30" s="8019"/>
      <c r="E30" s="8019"/>
      <c r="F30" s="2"/>
      <c r="G30" s="261"/>
      <c r="H30" s="261"/>
    </row>
    <row r="31" spans="1:8" ht="18" customHeight="1">
      <c r="A31" s="261"/>
      <c r="B31" s="313"/>
      <c r="C31" s="8021" t="s">
        <v>1099</v>
      </c>
      <c r="D31" s="8021"/>
      <c r="E31" s="8021"/>
      <c r="F31" s="2"/>
      <c r="G31" s="261"/>
      <c r="H31" s="261"/>
    </row>
    <row r="32" spans="1:8">
      <c r="A32" s="261"/>
      <c r="B32" s="313"/>
      <c r="C32" s="8022" t="s">
        <v>1091</v>
      </c>
      <c r="D32" s="8022"/>
      <c r="E32" s="8022"/>
      <c r="F32" s="2"/>
      <c r="G32" s="261"/>
      <c r="H32" s="261"/>
    </row>
    <row r="33" spans="1:8">
      <c r="A33" s="261"/>
      <c r="B33" s="313"/>
      <c r="C33" s="8019"/>
      <c r="D33" s="8019"/>
      <c r="E33" s="8019"/>
      <c r="F33" s="2"/>
      <c r="G33" s="261"/>
      <c r="H33" s="261"/>
    </row>
    <row r="34" spans="1:8" ht="17.25" customHeight="1">
      <c r="A34" s="261"/>
      <c r="B34" s="313"/>
      <c r="C34" s="8021" t="s">
        <v>1100</v>
      </c>
      <c r="D34" s="8021"/>
      <c r="E34" s="8021"/>
      <c r="F34" s="2"/>
      <c r="G34" s="261"/>
      <c r="H34" s="261"/>
    </row>
    <row r="35" spans="1:8">
      <c r="A35" s="261"/>
      <c r="B35" s="313"/>
      <c r="C35" s="313"/>
      <c r="D35" s="313"/>
      <c r="E35" s="92"/>
      <c r="F35" s="2"/>
      <c r="G35" s="261"/>
      <c r="H35" s="261"/>
    </row>
    <row r="36" spans="1:8">
      <c r="A36" s="261"/>
      <c r="B36" s="313"/>
      <c r="C36" s="313"/>
      <c r="D36" s="313"/>
      <c r="E36" s="92"/>
      <c r="F36" s="2"/>
      <c r="G36" s="261"/>
      <c r="H36" s="261"/>
    </row>
    <row r="37" spans="1:8">
      <c r="A37" s="261"/>
      <c r="B37" s="313"/>
      <c r="C37" s="8021" t="s">
        <v>1101</v>
      </c>
      <c r="D37" s="8021"/>
      <c r="E37" s="8021"/>
      <c r="F37" s="2"/>
      <c r="G37" s="261"/>
      <c r="H37" s="261"/>
    </row>
    <row r="38" spans="1:8">
      <c r="A38" s="261"/>
      <c r="B38" s="313"/>
      <c r="C38" s="8022" t="s">
        <v>1091</v>
      </c>
      <c r="D38" s="8022"/>
      <c r="E38" s="8022"/>
      <c r="F38" s="2"/>
      <c r="G38" s="261"/>
      <c r="H38" s="261"/>
    </row>
    <row r="39" spans="1:8">
      <c r="A39" s="261"/>
      <c r="B39" s="313"/>
      <c r="C39" s="8019"/>
      <c r="D39" s="8019"/>
      <c r="E39" s="8019"/>
      <c r="F39" s="2"/>
      <c r="G39" s="261"/>
      <c r="H39" s="261"/>
    </row>
    <row r="40" spans="1:8" ht="29.25" customHeight="1">
      <c r="A40" s="261"/>
      <c r="B40" s="313"/>
      <c r="C40" s="8021" t="s">
        <v>1102</v>
      </c>
      <c r="D40" s="8021"/>
      <c r="E40" s="8021"/>
      <c r="F40" s="2"/>
      <c r="G40" s="261"/>
      <c r="H40" s="261"/>
    </row>
    <row r="41" spans="1:8">
      <c r="A41" s="261"/>
      <c r="B41" s="313"/>
      <c r="C41" s="8023" t="s">
        <v>1103</v>
      </c>
      <c r="D41" s="8023"/>
      <c r="E41" s="8023"/>
      <c r="F41" s="2"/>
      <c r="G41" s="261"/>
      <c r="H41" s="261"/>
    </row>
    <row r="42" spans="1:8">
      <c r="A42" s="261"/>
      <c r="B42" s="313"/>
      <c r="C42" s="8019"/>
      <c r="D42" s="8019"/>
      <c r="E42" s="8019"/>
      <c r="F42" s="2"/>
      <c r="G42" s="261"/>
      <c r="H42" s="261"/>
    </row>
    <row r="43" spans="1:8" ht="27.75" customHeight="1">
      <c r="A43" s="261"/>
      <c r="B43" s="313"/>
      <c r="C43" s="8021" t="s">
        <v>1104</v>
      </c>
      <c r="D43" s="8021"/>
      <c r="E43" s="8021"/>
      <c r="F43" s="2"/>
      <c r="G43" s="261"/>
      <c r="H43" s="261"/>
    </row>
    <row r="44" spans="1:8">
      <c r="A44" s="261"/>
      <c r="B44" s="313"/>
      <c r="C44" s="313"/>
      <c r="D44" s="313"/>
      <c r="E44" s="92"/>
      <c r="F44" s="2"/>
      <c r="G44" s="261"/>
      <c r="H44" s="261"/>
    </row>
    <row r="45" spans="1:8" ht="16.5" customHeight="1">
      <c r="A45" s="261"/>
      <c r="B45" s="313"/>
      <c r="C45" s="8021" t="s">
        <v>1105</v>
      </c>
      <c r="D45" s="8021"/>
      <c r="E45" s="8021"/>
      <c r="F45" s="2"/>
      <c r="G45" s="261"/>
      <c r="H45" s="261"/>
    </row>
    <row r="46" spans="1:8" hidden="1">
      <c r="A46" s="261"/>
      <c r="B46" s="313"/>
      <c r="C46" s="8022" t="s">
        <v>1091</v>
      </c>
      <c r="D46" s="8022"/>
      <c r="E46" s="8022"/>
      <c r="F46" s="2"/>
      <c r="G46" s="261"/>
      <c r="H46" s="261"/>
    </row>
    <row r="47" spans="1:8" hidden="1">
      <c r="A47" s="261"/>
      <c r="B47" s="313"/>
      <c r="C47" s="8019"/>
      <c r="D47" s="8019"/>
      <c r="E47" s="8019"/>
      <c r="F47" s="2"/>
      <c r="G47" s="261"/>
      <c r="H47" s="261"/>
    </row>
    <row r="48" spans="1:8" ht="27.75" customHeight="1">
      <c r="A48" s="261"/>
      <c r="B48" s="313"/>
      <c r="C48" s="8021" t="s">
        <v>1106</v>
      </c>
      <c r="D48" s="8021"/>
      <c r="E48" s="8021"/>
      <c r="F48" s="2"/>
      <c r="G48" s="261"/>
      <c r="H48" s="261"/>
    </row>
    <row r="49" spans="1:8">
      <c r="A49" s="261"/>
      <c r="B49" s="313"/>
      <c r="C49" s="8022" t="s">
        <v>1091</v>
      </c>
      <c r="D49" s="8022"/>
      <c r="E49" s="8022"/>
      <c r="F49" s="2"/>
      <c r="G49" s="261"/>
      <c r="H49" s="261"/>
    </row>
    <row r="50" spans="1:8">
      <c r="A50" s="261"/>
      <c r="B50" s="313"/>
      <c r="C50" s="8019"/>
      <c r="D50" s="8019"/>
      <c r="E50" s="8019"/>
      <c r="F50" s="2"/>
      <c r="G50" s="261"/>
      <c r="H50" s="261"/>
    </row>
    <row r="51" spans="1:8">
      <c r="A51" s="261"/>
      <c r="B51" s="313"/>
      <c r="C51" s="8021" t="s">
        <v>1107</v>
      </c>
      <c r="D51" s="8021"/>
      <c r="E51" s="8021"/>
      <c r="F51" s="2"/>
      <c r="G51" s="261"/>
      <c r="H51" s="261"/>
    </row>
    <row r="52" spans="1:8">
      <c r="A52" s="261"/>
      <c r="B52" s="313"/>
      <c r="C52" s="8022" t="s">
        <v>1091</v>
      </c>
      <c r="D52" s="8022"/>
      <c r="E52" s="8022"/>
      <c r="F52" s="2"/>
      <c r="G52" s="261"/>
      <c r="H52" s="261"/>
    </row>
    <row r="53" spans="1:8">
      <c r="A53" s="261"/>
      <c r="B53" s="313"/>
      <c r="C53" s="8019"/>
      <c r="D53" s="8019"/>
      <c r="E53" s="8019"/>
      <c r="F53" s="2"/>
      <c r="G53" s="261"/>
      <c r="H53" s="261"/>
    </row>
    <row r="54" spans="1:8">
      <c r="A54" s="261"/>
      <c r="B54" s="313"/>
      <c r="C54" s="8021" t="s">
        <v>1108</v>
      </c>
      <c r="D54" s="8021"/>
      <c r="E54" s="8021"/>
      <c r="F54" s="2"/>
      <c r="G54" s="261"/>
      <c r="H54" s="261"/>
    </row>
    <row r="55" spans="1:8">
      <c r="A55" s="261"/>
      <c r="B55" s="313"/>
      <c r="C55" s="8022" t="s">
        <v>1091</v>
      </c>
      <c r="D55" s="8022"/>
      <c r="E55" s="8022"/>
      <c r="F55" s="2"/>
      <c r="G55" s="261"/>
      <c r="H55" s="261"/>
    </row>
    <row r="56" spans="1:8">
      <c r="A56" s="261"/>
      <c r="B56" s="313"/>
      <c r="C56" s="8019"/>
      <c r="D56" s="8019"/>
      <c r="E56" s="8019"/>
      <c r="F56" s="2"/>
      <c r="G56" s="261"/>
      <c r="H56" s="261"/>
    </row>
    <row r="57" spans="1:8">
      <c r="A57" s="261"/>
      <c r="B57" s="313"/>
      <c r="C57" s="8021" t="s">
        <v>1109</v>
      </c>
      <c r="D57" s="8021"/>
      <c r="E57" s="8021"/>
      <c r="F57" s="2"/>
      <c r="G57" s="261"/>
      <c r="H57" s="261"/>
    </row>
    <row r="58" spans="1:8">
      <c r="A58" s="261"/>
      <c r="B58" s="313"/>
      <c r="C58" s="8022" t="s">
        <v>1091</v>
      </c>
      <c r="D58" s="8022"/>
      <c r="E58" s="8022"/>
      <c r="F58" s="2"/>
      <c r="G58" s="261"/>
      <c r="H58" s="261"/>
    </row>
    <row r="59" spans="1:8">
      <c r="A59" s="261"/>
      <c r="B59" s="313"/>
      <c r="C59" s="8019"/>
      <c r="D59" s="8019"/>
      <c r="E59" s="8019"/>
      <c r="F59" s="2"/>
      <c r="G59" s="261"/>
      <c r="H59" s="261"/>
    </row>
    <row r="60" spans="1:8">
      <c r="A60" s="261"/>
      <c r="B60" s="313"/>
      <c r="C60" s="8021" t="s">
        <v>1110</v>
      </c>
      <c r="D60" s="8021"/>
      <c r="E60" s="8021"/>
      <c r="F60" s="2"/>
      <c r="G60" s="261"/>
      <c r="H60" s="261"/>
    </row>
    <row r="61" spans="1:8">
      <c r="A61" s="261"/>
      <c r="B61" s="313"/>
      <c r="C61" s="8022" t="s">
        <v>1091</v>
      </c>
      <c r="D61" s="8022"/>
      <c r="E61" s="8022"/>
      <c r="F61" s="2"/>
      <c r="G61" s="261"/>
      <c r="H61" s="261"/>
    </row>
    <row r="62" spans="1:8">
      <c r="A62" s="261"/>
      <c r="B62" s="313"/>
      <c r="C62" s="8019"/>
      <c r="D62" s="8019"/>
      <c r="E62" s="8019"/>
      <c r="F62" s="2"/>
      <c r="G62" s="261"/>
      <c r="H62" s="261"/>
    </row>
    <row r="63" spans="1:8">
      <c r="A63" s="261"/>
      <c r="B63" s="313"/>
      <c r="C63" s="8021" t="s">
        <v>1111</v>
      </c>
      <c r="D63" s="8021"/>
      <c r="E63" s="8021"/>
      <c r="F63" s="2"/>
      <c r="G63" s="261"/>
      <c r="H63" s="261"/>
    </row>
    <row r="64" spans="1:8">
      <c r="A64" s="261"/>
      <c r="B64" s="313"/>
      <c r="C64" s="8022" t="s">
        <v>1112</v>
      </c>
      <c r="D64" s="8022"/>
      <c r="E64" s="8022"/>
      <c r="F64" s="2"/>
      <c r="G64" s="261"/>
      <c r="H64" s="261"/>
    </row>
    <row r="65" spans="1:8">
      <c r="A65" s="261"/>
      <c r="B65" s="313"/>
      <c r="C65" s="8019"/>
      <c r="D65" s="8019"/>
      <c r="E65" s="8019"/>
      <c r="F65" s="2"/>
      <c r="G65" s="261"/>
      <c r="H65" s="261"/>
    </row>
    <row r="66" spans="1:8">
      <c r="A66" s="261"/>
      <c r="B66" s="313"/>
      <c r="C66" s="8021" t="s">
        <v>1113</v>
      </c>
      <c r="D66" s="8021"/>
      <c r="E66" s="8021"/>
      <c r="F66" s="2"/>
      <c r="G66" s="261"/>
      <c r="H66" s="261"/>
    </row>
    <row r="67" spans="1:8">
      <c r="A67" s="261"/>
      <c r="B67" s="313"/>
      <c r="C67" s="8022"/>
      <c r="D67" s="8022"/>
      <c r="E67" s="8022"/>
      <c r="F67" s="2"/>
      <c r="G67" s="261"/>
      <c r="H67" s="261"/>
    </row>
    <row r="68" spans="1:8">
      <c r="A68" s="261"/>
      <c r="B68" s="313"/>
      <c r="C68" s="8019"/>
      <c r="D68" s="8019"/>
      <c r="E68" s="8019"/>
      <c r="F68" s="2"/>
      <c r="G68" s="261"/>
      <c r="H68" s="261"/>
    </row>
    <row r="69" spans="1:8">
      <c r="A69" s="261"/>
      <c r="B69" s="313"/>
      <c r="C69" s="8021" t="s">
        <v>1114</v>
      </c>
      <c r="D69" s="8021"/>
      <c r="E69" s="8021"/>
      <c r="F69" s="2"/>
      <c r="G69" s="261"/>
      <c r="H69" s="261"/>
    </row>
    <row r="70" spans="1:8">
      <c r="A70" s="261"/>
      <c r="B70" s="313"/>
      <c r="C70" s="93" t="s">
        <v>1115</v>
      </c>
      <c r="D70" s="93"/>
      <c r="E70" s="93"/>
      <c r="F70" s="2"/>
      <c r="G70" s="261"/>
      <c r="H70" s="261"/>
    </row>
    <row r="71" spans="1:8">
      <c r="A71" s="261"/>
      <c r="B71" s="313"/>
      <c r="C71" s="8019"/>
      <c r="D71" s="8019"/>
      <c r="E71" s="8019"/>
      <c r="F71" s="2"/>
      <c r="G71" s="261"/>
      <c r="H71" s="261"/>
    </row>
    <row r="72" spans="1:8">
      <c r="A72" s="261"/>
      <c r="B72" s="313"/>
      <c r="C72" s="8021" t="s">
        <v>1116</v>
      </c>
      <c r="D72" s="8021"/>
      <c r="E72" s="8021"/>
      <c r="F72" s="2"/>
      <c r="G72" s="261"/>
      <c r="H72" s="261"/>
    </row>
    <row r="73" spans="1:8">
      <c r="A73" s="261"/>
      <c r="B73" s="313"/>
      <c r="C73" s="8022" t="s">
        <v>1091</v>
      </c>
      <c r="D73" s="8022"/>
      <c r="E73" s="8022"/>
      <c r="F73" s="2"/>
      <c r="G73" s="261"/>
      <c r="H73" s="261"/>
    </row>
    <row r="74" spans="1:8">
      <c r="A74" s="261"/>
      <c r="B74" s="313"/>
      <c r="C74" s="8019"/>
      <c r="D74" s="8019"/>
      <c r="E74" s="8019"/>
      <c r="F74" s="2"/>
      <c r="G74" s="261"/>
      <c r="H74" s="261"/>
    </row>
    <row r="75" spans="1:8">
      <c r="A75" s="261"/>
      <c r="B75" s="313"/>
      <c r="C75" s="8021" t="s">
        <v>1117</v>
      </c>
      <c r="D75" s="8021"/>
      <c r="E75" s="8021"/>
      <c r="F75" s="2"/>
      <c r="G75" s="261"/>
      <c r="H75" s="261"/>
    </row>
    <row r="76" spans="1:8">
      <c r="A76" s="261"/>
      <c r="B76" s="313"/>
      <c r="C76" s="8022" t="s">
        <v>1118</v>
      </c>
      <c r="D76" s="8022"/>
      <c r="E76" s="8022"/>
      <c r="F76" s="2"/>
      <c r="G76" s="261"/>
      <c r="H76" s="261"/>
    </row>
    <row r="77" spans="1:8">
      <c r="A77" s="261"/>
      <c r="B77" s="313"/>
      <c r="C77" s="8022"/>
      <c r="D77" s="8022"/>
      <c r="E77" s="8022"/>
      <c r="F77" s="2"/>
      <c r="G77" s="261"/>
      <c r="H77" s="261"/>
    </row>
    <row r="78" spans="1:8">
      <c r="A78" s="261"/>
      <c r="B78" s="313"/>
      <c r="C78" s="8021" t="s">
        <v>1119</v>
      </c>
      <c r="D78" s="8021"/>
      <c r="E78" s="8021"/>
      <c r="F78" s="2"/>
      <c r="G78" s="261"/>
      <c r="H78" s="261"/>
    </row>
    <row r="79" spans="1:8">
      <c r="A79" s="261"/>
      <c r="B79" s="313"/>
      <c r="C79" s="8022" t="s">
        <v>1091</v>
      </c>
      <c r="D79" s="8022"/>
      <c r="E79" s="8022"/>
      <c r="F79" s="2"/>
      <c r="G79" s="261"/>
      <c r="H79" s="261"/>
    </row>
    <row r="80" spans="1:8">
      <c r="A80" s="261"/>
      <c r="B80" s="313"/>
      <c r="C80" s="8019"/>
      <c r="D80" s="8019"/>
      <c r="E80" s="8019"/>
      <c r="F80" s="2"/>
      <c r="G80" s="261"/>
      <c r="H80" s="261"/>
    </row>
    <row r="81" spans="1:8">
      <c r="A81" s="261"/>
      <c r="B81" s="313"/>
      <c r="C81" s="8021" t="s">
        <v>1120</v>
      </c>
      <c r="D81" s="8021"/>
      <c r="E81" s="8021"/>
      <c r="F81" s="2"/>
      <c r="G81" s="261"/>
      <c r="H81" s="261"/>
    </row>
    <row r="82" spans="1:8">
      <c r="A82" s="261"/>
      <c r="B82" s="313"/>
      <c r="C82" s="8022" t="s">
        <v>1091</v>
      </c>
      <c r="D82" s="8022"/>
      <c r="E82" s="8022"/>
      <c r="F82" s="2"/>
      <c r="G82" s="261"/>
      <c r="H82" s="261"/>
    </row>
    <row r="83" spans="1:8">
      <c r="A83" s="261"/>
      <c r="B83" s="313"/>
      <c r="C83" s="8019"/>
      <c r="D83" s="8019"/>
      <c r="E83" s="8019"/>
      <c r="F83" s="2"/>
      <c r="G83" s="261"/>
      <c r="H83" s="261"/>
    </row>
    <row r="84" spans="1:8">
      <c r="A84" s="261"/>
      <c r="B84" s="313"/>
      <c r="C84" s="8021" t="s">
        <v>1121</v>
      </c>
      <c r="D84" s="8021"/>
      <c r="E84" s="8021"/>
      <c r="F84" s="2"/>
      <c r="G84" s="261"/>
      <c r="H84" s="261"/>
    </row>
    <row r="85" spans="1:8">
      <c r="A85" s="261"/>
      <c r="B85" s="313"/>
      <c r="C85" s="8022" t="s">
        <v>1091</v>
      </c>
      <c r="D85" s="8022"/>
      <c r="E85" s="8022"/>
      <c r="F85" s="2"/>
      <c r="G85" s="261"/>
      <c r="H85" s="261"/>
    </row>
    <row r="86" spans="1:8">
      <c r="A86" s="261"/>
      <c r="B86" s="313"/>
      <c r="C86" s="8019"/>
      <c r="D86" s="8019"/>
      <c r="E86" s="8019"/>
      <c r="F86" s="2"/>
      <c r="G86" s="261"/>
      <c r="H86" s="261"/>
    </row>
    <row r="87" spans="1:8">
      <c r="A87" s="261"/>
      <c r="B87" s="313"/>
      <c r="C87" s="8021" t="s">
        <v>1122</v>
      </c>
      <c r="D87" s="8021"/>
      <c r="E87" s="8021"/>
      <c r="F87" s="2"/>
      <c r="G87" s="261"/>
      <c r="H87" s="261"/>
    </row>
    <row r="88" spans="1:8">
      <c r="A88" s="261"/>
      <c r="B88" s="313"/>
      <c r="C88" s="8022" t="s">
        <v>1091</v>
      </c>
      <c r="D88" s="8022"/>
      <c r="E88" s="8022"/>
      <c r="F88" s="2"/>
      <c r="G88" s="261"/>
      <c r="H88" s="261"/>
    </row>
    <row r="89" spans="1:8">
      <c r="A89" s="261"/>
      <c r="B89" s="313"/>
      <c r="C89" s="8019"/>
      <c r="D89" s="8019"/>
      <c r="E89" s="8019"/>
      <c r="F89" s="2"/>
      <c r="G89" s="261"/>
      <c r="H89" s="261"/>
    </row>
    <row r="90" spans="1:8">
      <c r="A90" s="261"/>
      <c r="B90" s="313"/>
      <c r="C90" s="8021" t="s">
        <v>1123</v>
      </c>
      <c r="D90" s="8021"/>
      <c r="E90" s="8021"/>
      <c r="F90" s="2"/>
      <c r="G90" s="261"/>
      <c r="H90" s="261"/>
    </row>
    <row r="91" spans="1:8">
      <c r="A91" s="261"/>
      <c r="B91" s="313"/>
      <c r="C91" s="8022" t="s">
        <v>1091</v>
      </c>
      <c r="D91" s="8022"/>
      <c r="E91" s="8022"/>
      <c r="F91" s="2"/>
      <c r="G91" s="261"/>
      <c r="H91" s="261"/>
    </row>
    <row r="92" spans="1:8">
      <c r="A92" s="261"/>
      <c r="B92" s="313"/>
      <c r="C92" s="8019"/>
      <c r="D92" s="8019"/>
      <c r="E92" s="8019"/>
      <c r="F92" s="2"/>
      <c r="G92" s="261"/>
      <c r="H92" s="261"/>
    </row>
    <row r="93" spans="1:8">
      <c r="A93" s="261"/>
      <c r="B93" s="313"/>
      <c r="C93" s="8021" t="s">
        <v>1124</v>
      </c>
      <c r="D93" s="8021"/>
      <c r="E93" s="8021"/>
      <c r="F93" s="2"/>
      <c r="G93" s="261"/>
      <c r="H93" s="261"/>
    </row>
    <row r="94" spans="1:8">
      <c r="A94" s="261"/>
      <c r="B94" s="313"/>
      <c r="C94" s="8022" t="s">
        <v>1091</v>
      </c>
      <c r="D94" s="8022"/>
      <c r="E94" s="8022"/>
      <c r="F94" s="2"/>
      <c r="G94" s="261"/>
      <c r="H94" s="261"/>
    </row>
    <row r="95" spans="1:8">
      <c r="A95" s="261"/>
      <c r="B95" s="313"/>
      <c r="C95" s="8019"/>
      <c r="D95" s="8019"/>
      <c r="E95" s="8019"/>
      <c r="F95" s="2"/>
      <c r="G95" s="261"/>
      <c r="H95" s="261"/>
    </row>
    <row r="96" spans="1:8">
      <c r="A96" s="261"/>
      <c r="B96" s="313"/>
      <c r="C96" s="8021" t="s">
        <v>1125</v>
      </c>
      <c r="D96" s="8021"/>
      <c r="E96" s="8021"/>
      <c r="F96" s="2"/>
      <c r="G96" s="261"/>
      <c r="H96" s="261"/>
    </row>
    <row r="97" spans="1:8">
      <c r="A97" s="261"/>
      <c r="B97" s="313"/>
      <c r="C97" s="8022" t="s">
        <v>1091</v>
      </c>
      <c r="D97" s="8022"/>
      <c r="E97" s="8022"/>
      <c r="F97" s="2"/>
      <c r="G97" s="261"/>
      <c r="H97" s="261"/>
    </row>
    <row r="98" spans="1:8">
      <c r="A98" s="261"/>
      <c r="B98" s="313"/>
      <c r="C98" s="8019"/>
      <c r="D98" s="8019"/>
      <c r="E98" s="8019"/>
      <c r="F98" s="2"/>
      <c r="G98" s="261"/>
      <c r="H98" s="261"/>
    </row>
    <row r="99" spans="1:8">
      <c r="A99" s="261"/>
      <c r="B99" s="313"/>
      <c r="C99" s="8021" t="s">
        <v>1126</v>
      </c>
      <c r="D99" s="8021"/>
      <c r="E99" s="8021"/>
      <c r="F99" s="2"/>
      <c r="G99" s="261"/>
      <c r="H99" s="261"/>
    </row>
    <row r="100" spans="1:8">
      <c r="A100" s="261"/>
      <c r="B100" s="313"/>
      <c r="C100" s="8022" t="s">
        <v>1091</v>
      </c>
      <c r="D100" s="8022"/>
      <c r="E100" s="8022"/>
      <c r="F100" s="2"/>
      <c r="G100" s="261"/>
      <c r="H100" s="261"/>
    </row>
    <row r="101" spans="1:8">
      <c r="A101" s="261"/>
      <c r="B101" s="313"/>
      <c r="C101" s="8019"/>
      <c r="D101" s="8019"/>
      <c r="E101" s="8019"/>
      <c r="F101" s="2"/>
      <c r="G101" s="261"/>
      <c r="H101" s="261"/>
    </row>
    <row r="102" spans="1:8">
      <c r="A102" s="261"/>
      <c r="B102" s="313"/>
      <c r="C102" s="8021" t="s">
        <v>1127</v>
      </c>
      <c r="D102" s="8021"/>
      <c r="E102" s="8021"/>
      <c r="F102" s="2"/>
      <c r="G102" s="261"/>
      <c r="H102" s="261"/>
    </row>
    <row r="103" spans="1:8">
      <c r="A103" s="261"/>
      <c r="B103" s="313"/>
      <c r="C103" s="8022" t="s">
        <v>1091</v>
      </c>
      <c r="D103" s="8022"/>
      <c r="E103" s="8022"/>
      <c r="F103" s="2"/>
      <c r="G103" s="261"/>
      <c r="H103" s="261"/>
    </row>
    <row r="104" spans="1:8">
      <c r="A104" s="261"/>
      <c r="B104" s="313"/>
      <c r="C104" s="8019"/>
      <c r="D104" s="8019"/>
      <c r="E104" s="8019"/>
      <c r="F104" s="2"/>
      <c r="G104" s="261"/>
      <c r="H104" s="261"/>
    </row>
    <row r="105" spans="1:8">
      <c r="A105" s="261"/>
      <c r="B105" s="313"/>
      <c r="C105" s="8021" t="s">
        <v>1128</v>
      </c>
      <c r="D105" s="8021"/>
      <c r="E105" s="8021"/>
      <c r="F105" s="2"/>
      <c r="G105" s="261"/>
      <c r="H105" s="261"/>
    </row>
    <row r="106" spans="1:8" ht="12.75" customHeight="1">
      <c r="A106" s="261"/>
      <c r="B106" s="313"/>
      <c r="C106" s="8022" t="s">
        <v>1091</v>
      </c>
      <c r="D106" s="8022"/>
      <c r="E106" s="8022"/>
      <c r="F106" s="2"/>
      <c r="G106" s="261"/>
      <c r="H106" s="261"/>
    </row>
    <row r="107" spans="1:8" ht="16.5" customHeight="1">
      <c r="A107" s="261"/>
      <c r="B107" s="313"/>
      <c r="C107" s="8019"/>
      <c r="D107" s="8019"/>
      <c r="E107" s="8019"/>
      <c r="F107" s="2"/>
      <c r="G107" s="261"/>
      <c r="H107" s="261"/>
    </row>
    <row r="108" spans="1:8">
      <c r="A108" s="261"/>
      <c r="B108" s="313"/>
      <c r="C108" s="8021" t="s">
        <v>1129</v>
      </c>
      <c r="D108" s="8021"/>
      <c r="E108" s="8021"/>
      <c r="F108" s="2"/>
      <c r="G108" s="261"/>
      <c r="H108" s="261"/>
    </row>
    <row r="109" spans="1:8" ht="13.5" customHeight="1">
      <c r="A109" s="261"/>
      <c r="B109" s="313"/>
      <c r="C109" s="8022" t="s">
        <v>1091</v>
      </c>
      <c r="D109" s="8022"/>
      <c r="E109" s="8022"/>
      <c r="F109" s="2"/>
      <c r="G109" s="261"/>
      <c r="H109" s="261"/>
    </row>
    <row r="110" spans="1:8" ht="13.5" customHeight="1">
      <c r="A110" s="261"/>
      <c r="B110" s="313"/>
      <c r="C110" s="8019"/>
      <c r="D110" s="8019"/>
      <c r="E110" s="8019"/>
      <c r="F110" s="2"/>
      <c r="G110" s="261"/>
      <c r="H110" s="261"/>
    </row>
    <row r="111" spans="1:8">
      <c r="A111" s="261"/>
      <c r="B111" s="313"/>
      <c r="C111" s="8021" t="s">
        <v>1130</v>
      </c>
      <c r="D111" s="8021"/>
      <c r="E111" s="8021"/>
      <c r="F111" s="2"/>
      <c r="G111" s="261"/>
      <c r="H111" s="261"/>
    </row>
    <row r="112" spans="1:8">
      <c r="A112" s="261"/>
      <c r="B112" s="313"/>
      <c r="C112" s="8024" t="s">
        <v>1131</v>
      </c>
      <c r="D112" s="8024"/>
      <c r="E112" s="8024"/>
      <c r="F112" s="2"/>
      <c r="G112" s="261"/>
      <c r="H112" s="261"/>
    </row>
    <row r="113" spans="1:8">
      <c r="A113" s="261"/>
      <c r="B113" s="313"/>
      <c r="C113" s="8022" t="s">
        <v>1091</v>
      </c>
      <c r="D113" s="8022"/>
      <c r="E113" s="8022"/>
      <c r="F113" s="2"/>
      <c r="G113" s="261"/>
      <c r="H113" s="261"/>
    </row>
    <row r="114" spans="1:8">
      <c r="A114" s="261"/>
      <c r="B114" s="313"/>
      <c r="C114" s="8019"/>
      <c r="D114" s="8019"/>
      <c r="E114" s="8019"/>
      <c r="F114" s="2"/>
      <c r="G114" s="261"/>
      <c r="H114" s="261"/>
    </row>
    <row r="115" spans="1:8" ht="17.25" customHeight="1">
      <c r="A115" s="261"/>
      <c r="B115" s="313"/>
      <c r="C115" s="313"/>
      <c r="D115" s="313"/>
      <c r="E115" s="92"/>
      <c r="F115" s="2"/>
      <c r="G115" s="261"/>
      <c r="H115" s="261"/>
    </row>
    <row r="116" spans="1:8">
      <c r="A116" s="261"/>
      <c r="B116" s="261"/>
      <c r="C116" s="261"/>
      <c r="D116" s="261"/>
      <c r="E116" s="261"/>
      <c r="F116" s="261"/>
      <c r="G116" s="261"/>
      <c r="H116" s="261"/>
    </row>
  </sheetData>
  <customSheetViews>
    <customSheetView guid="{F416BD5B-C3AD-4F61-AAB2-55950A9B7E72}">
      <selection activeCell="D9" sqref="D9"/>
      <pageMargins left="0" right="0" top="0" bottom="0" header="0" footer="0"/>
    </customSheetView>
    <customSheetView guid="{E14211BF-3959-45CF-A937-AD36AACCEFAC}">
      <selection activeCell="C4" sqref="C4"/>
      <pageMargins left="0" right="0" top="0" bottom="0" header="0" footer="0"/>
    </customSheetView>
    <customSheetView guid="{DD364770-73A1-4C6D-9516-629A57F0EB18}">
      <selection activeCell="C1" sqref="C1:C2"/>
      <pageMargins left="0" right="0" top="0" bottom="0" header="0" footer="0"/>
    </customSheetView>
    <customSheetView guid="{41E394DC-1FDD-4D1F-8620-137B7012DC10}">
      <selection activeCell="C4" sqref="C4"/>
      <pageMargins left="0" right="0" top="0" bottom="0" header="0" footer="0"/>
    </customSheetView>
    <customSheetView guid="{CC70D5D3-3A1F-46AA-BDCE-F692C2C36BEE}">
      <selection activeCell="E3" sqref="E3"/>
      <pageMargins left="0" right="0" top="0" bottom="0" header="0" footer="0"/>
    </customSheetView>
  </customSheetViews>
  <mergeCells count="107">
    <mergeCell ref="C3:E3"/>
    <mergeCell ref="C25:E25"/>
    <mergeCell ref="C28:E28"/>
    <mergeCell ref="C31:E31"/>
    <mergeCell ref="C34:E34"/>
    <mergeCell ref="C37:E37"/>
    <mergeCell ref="C40:E40"/>
    <mergeCell ref="C29:E29"/>
    <mergeCell ref="C30:E30"/>
    <mergeCell ref="C26:E26"/>
    <mergeCell ref="C27:E27"/>
    <mergeCell ref="C38:E38"/>
    <mergeCell ref="C39:E39"/>
    <mergeCell ref="C32:E32"/>
    <mergeCell ref="C33:E33"/>
    <mergeCell ref="D4:E4"/>
    <mergeCell ref="D5:E5"/>
    <mergeCell ref="C23:E23"/>
    <mergeCell ref="C24:E24"/>
    <mergeCell ref="C20:E20"/>
    <mergeCell ref="C21:E21"/>
    <mergeCell ref="C14:E14"/>
    <mergeCell ref="C15:E15"/>
    <mergeCell ref="C17:E17"/>
    <mergeCell ref="C66:E66"/>
    <mergeCell ref="C69:E69"/>
    <mergeCell ref="C72:E72"/>
    <mergeCell ref="C75:E75"/>
    <mergeCell ref="C71:E71"/>
    <mergeCell ref="C67:E67"/>
    <mergeCell ref="C68:E68"/>
    <mergeCell ref="C64:E64"/>
    <mergeCell ref="C43:E43"/>
    <mergeCell ref="C45:E45"/>
    <mergeCell ref="C48:E48"/>
    <mergeCell ref="C51:E51"/>
    <mergeCell ref="C54:E54"/>
    <mergeCell ref="C57:E57"/>
    <mergeCell ref="C52:E52"/>
    <mergeCell ref="C53:E53"/>
    <mergeCell ref="C49:E49"/>
    <mergeCell ref="C50:E50"/>
    <mergeCell ref="C46:E46"/>
    <mergeCell ref="C47:E47"/>
    <mergeCell ref="C114:E114"/>
    <mergeCell ref="C91:E91"/>
    <mergeCell ref="C88:E88"/>
    <mergeCell ref="C89:E89"/>
    <mergeCell ref="C111:E111"/>
    <mergeCell ref="C112:E112"/>
    <mergeCell ref="C94:E94"/>
    <mergeCell ref="C95:E95"/>
    <mergeCell ref="C97:E97"/>
    <mergeCell ref="C98:E98"/>
    <mergeCell ref="C100:E100"/>
    <mergeCell ref="C101:E101"/>
    <mergeCell ref="C103:E103"/>
    <mergeCell ref="C104:E104"/>
    <mergeCell ref="C93:E93"/>
    <mergeCell ref="C96:E96"/>
    <mergeCell ref="C99:E99"/>
    <mergeCell ref="C102:E102"/>
    <mergeCell ref="C105:E105"/>
    <mergeCell ref="C108:E108"/>
    <mergeCell ref="C106:E106"/>
    <mergeCell ref="C107:E107"/>
    <mergeCell ref="C90:E90"/>
    <mergeCell ref="C92:E92"/>
    <mergeCell ref="C79:E79"/>
    <mergeCell ref="C80:E80"/>
    <mergeCell ref="C76:E76"/>
    <mergeCell ref="C77:E77"/>
    <mergeCell ref="C73:E73"/>
    <mergeCell ref="C74:E74"/>
    <mergeCell ref="C109:E109"/>
    <mergeCell ref="C110:E110"/>
    <mergeCell ref="C113:E113"/>
    <mergeCell ref="C78:E78"/>
    <mergeCell ref="C81:E81"/>
    <mergeCell ref="C84:E84"/>
    <mergeCell ref="C87:E87"/>
    <mergeCell ref="C85:E85"/>
    <mergeCell ref="C86:E86"/>
    <mergeCell ref="C82:E82"/>
    <mergeCell ref="C83:E83"/>
    <mergeCell ref="C41:E41"/>
    <mergeCell ref="C42:E42"/>
    <mergeCell ref="C65:E65"/>
    <mergeCell ref="C61:E61"/>
    <mergeCell ref="C62:E62"/>
    <mergeCell ref="C58:E58"/>
    <mergeCell ref="C59:E59"/>
    <mergeCell ref="C55:E55"/>
    <mergeCell ref="C56:E56"/>
    <mergeCell ref="C60:E60"/>
    <mergeCell ref="C63:E63"/>
    <mergeCell ref="C18:E18"/>
    <mergeCell ref="C7:E7"/>
    <mergeCell ref="C10:E10"/>
    <mergeCell ref="C13:E13"/>
    <mergeCell ref="C16:E16"/>
    <mergeCell ref="C19:E19"/>
    <mergeCell ref="C22:E22"/>
    <mergeCell ref="C11:E11"/>
    <mergeCell ref="C12:E12"/>
    <mergeCell ref="C8:E8"/>
    <mergeCell ref="C9:E9"/>
  </mergeCells>
  <hyperlinks>
    <hyperlink ref="F2" location="Index!A1" display="Index" xr:uid="{4731D92A-EEC6-414D-A790-17405CE6236F}"/>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tabColor rgb="FF002060"/>
    <pageSetUpPr fitToPage="1"/>
  </sheetPr>
  <dimension ref="A1:P76"/>
  <sheetViews>
    <sheetView showGridLines="0" zoomScale="55" zoomScaleNormal="55" workbookViewId="0">
      <selection activeCell="B2" sqref="B2"/>
    </sheetView>
  </sheetViews>
  <sheetFormatPr defaultColWidth="0" defaultRowHeight="13.2" zeroHeight="1"/>
  <cols>
    <col min="1" max="1" width="3.44140625" style="99" customWidth="1"/>
    <col min="2" max="2" width="9.109375" style="99" customWidth="1"/>
    <col min="3" max="3" width="23.109375" style="99" customWidth="1"/>
    <col min="4" max="4" width="43.33203125" style="99" customWidth="1"/>
    <col min="5" max="5" width="34.6640625" style="99" customWidth="1"/>
    <col min="6" max="8" width="9.109375" style="99" customWidth="1"/>
    <col min="9" max="9" width="3.44140625" style="99" bestFit="1" customWidth="1"/>
    <col min="10" max="10" width="3" style="99" customWidth="1"/>
    <col min="11" max="11" width="44.44140625" style="99" bestFit="1" customWidth="1"/>
    <col min="12" max="12" width="19.33203125" style="99" customWidth="1"/>
    <col min="13" max="13" width="21.5546875" style="99" customWidth="1"/>
    <col min="14" max="14" width="138.33203125" style="99" bestFit="1" customWidth="1"/>
    <col min="15" max="15" width="9.109375" style="99" customWidth="1"/>
    <col min="16" max="16" width="0" style="99" hidden="1" customWidth="1"/>
    <col min="17" max="16384" width="9.109375" style="99" hidden="1"/>
  </cols>
  <sheetData>
    <row r="1" spans="1:14">
      <c r="A1" s="164"/>
      <c r="B1" s="164"/>
      <c r="C1" s="164"/>
      <c r="D1" s="164"/>
      <c r="E1" s="164"/>
      <c r="F1" s="164"/>
      <c r="G1" s="164"/>
      <c r="H1" s="121"/>
      <c r="I1" s="121"/>
      <c r="J1" s="121"/>
      <c r="K1" s="121"/>
      <c r="L1" s="121"/>
      <c r="M1" s="121"/>
      <c r="N1" s="121"/>
    </row>
    <row r="2" spans="1:14">
      <c r="A2" s="164"/>
      <c r="B2" s="144" t="s">
        <v>304</v>
      </c>
      <c r="C2" s="121"/>
      <c r="D2" s="121"/>
      <c r="E2" s="39"/>
      <c r="F2" s="2204" t="s">
        <v>1</v>
      </c>
      <c r="G2" s="164"/>
      <c r="H2" s="121"/>
      <c r="I2" s="121"/>
      <c r="J2" s="121"/>
      <c r="K2" s="121"/>
      <c r="L2" s="121"/>
      <c r="M2" s="121"/>
      <c r="N2" s="121"/>
    </row>
    <row r="3" spans="1:14" ht="14.4" thickBot="1">
      <c r="A3" s="164"/>
      <c r="B3" s="121"/>
      <c r="C3" s="121"/>
      <c r="D3" s="121"/>
      <c r="E3" s="39"/>
      <c r="F3" s="121"/>
      <c r="G3" s="164"/>
      <c r="H3" s="121"/>
      <c r="I3" s="1250" t="s">
        <v>4022</v>
      </c>
      <c r="J3" s="1250"/>
      <c r="K3" s="1250"/>
      <c r="L3" s="1250"/>
      <c r="M3" s="1250"/>
      <c r="N3" s="1250"/>
    </row>
    <row r="4" spans="1:14" ht="14.4" thickBot="1">
      <c r="A4" s="164"/>
      <c r="B4" s="121"/>
      <c r="C4" s="8857" t="s">
        <v>4023</v>
      </c>
      <c r="D4" s="8858"/>
      <c r="E4" s="8859"/>
      <c r="F4" s="1160"/>
      <c r="G4" s="1161"/>
      <c r="H4" s="1160"/>
      <c r="I4" s="8860" t="s">
        <v>3736</v>
      </c>
      <c r="J4" s="8860"/>
      <c r="K4" s="8860"/>
      <c r="L4" s="6823" t="s">
        <v>4024</v>
      </c>
      <c r="M4" s="6823" t="s">
        <v>4025</v>
      </c>
      <c r="N4" s="6823" t="s">
        <v>3838</v>
      </c>
    </row>
    <row r="5" spans="1:14" ht="13.8">
      <c r="A5" s="164"/>
      <c r="B5" s="121"/>
      <c r="C5" s="6824" t="s">
        <v>723</v>
      </c>
      <c r="D5" s="8853" t="str">
        <f>P.6!D4</f>
        <v>ABC Company</v>
      </c>
      <c r="E5" s="8854"/>
      <c r="F5" s="1160"/>
      <c r="G5" s="1161"/>
      <c r="H5" s="1160"/>
      <c r="I5" s="1250" t="s">
        <v>4026</v>
      </c>
      <c r="J5" s="1250" t="s">
        <v>4027</v>
      </c>
      <c r="K5" s="1250"/>
      <c r="L5" s="1251">
        <v>100000</v>
      </c>
      <c r="M5" s="1250"/>
      <c r="N5" s="1250" t="s">
        <v>4028</v>
      </c>
    </row>
    <row r="6" spans="1:14" ht="14.4" thickBot="1">
      <c r="A6" s="164"/>
      <c r="B6" s="121"/>
      <c r="C6" s="6825" t="s">
        <v>724</v>
      </c>
      <c r="D6" s="8855" t="str">
        <f>P.6!D5</f>
        <v>31 December 202x</v>
      </c>
      <c r="E6" s="8856"/>
      <c r="F6" s="1162"/>
      <c r="G6" s="1163"/>
      <c r="H6" s="1162"/>
      <c r="I6" s="1250" t="s">
        <v>4026</v>
      </c>
      <c r="J6" s="1250" t="s">
        <v>4029</v>
      </c>
      <c r="K6" s="1250"/>
      <c r="L6" s="1252">
        <v>15000</v>
      </c>
      <c r="M6" s="1250"/>
      <c r="N6" s="1250" t="s">
        <v>4030</v>
      </c>
    </row>
    <row r="7" spans="1:14" ht="13.8">
      <c r="A7" s="164"/>
      <c r="B7" s="121"/>
      <c r="C7" s="1164"/>
      <c r="D7" s="1165"/>
      <c r="E7" s="1165"/>
      <c r="F7" s="1162"/>
      <c r="G7" s="1163"/>
      <c r="H7" s="1162"/>
      <c r="I7" s="1250" t="s">
        <v>4026</v>
      </c>
      <c r="J7" s="1250" t="s">
        <v>4031</v>
      </c>
      <c r="K7" s="1250"/>
      <c r="L7" s="1252">
        <v>3000</v>
      </c>
      <c r="M7" s="1250"/>
      <c r="N7" s="1250" t="s">
        <v>4032</v>
      </c>
    </row>
    <row r="8" spans="1:14" ht="14.4" thickBot="1">
      <c r="A8" s="164"/>
      <c r="B8" s="121"/>
      <c r="C8" s="121"/>
      <c r="D8" s="121"/>
      <c r="E8" s="121"/>
      <c r="F8" s="121"/>
      <c r="G8" s="164"/>
      <c r="H8" s="121"/>
      <c r="I8" s="1250" t="s">
        <v>4026</v>
      </c>
      <c r="J8" s="1250" t="s">
        <v>4033</v>
      </c>
      <c r="K8" s="1250"/>
      <c r="L8" s="1252">
        <v>2000</v>
      </c>
      <c r="M8" s="1250"/>
      <c r="N8" s="1250" t="s">
        <v>4034</v>
      </c>
    </row>
    <row r="9" spans="1:14" ht="15.75" customHeight="1">
      <c r="A9" s="164"/>
      <c r="B9" s="121"/>
      <c r="C9" s="6826" t="s">
        <v>6</v>
      </c>
      <c r="D9" s="2507"/>
      <c r="E9" s="6827" t="s">
        <v>4035</v>
      </c>
      <c r="F9" s="121"/>
      <c r="G9" s="164"/>
      <c r="H9" s="121"/>
      <c r="I9" s="1250" t="s">
        <v>4026</v>
      </c>
      <c r="J9" s="1250" t="s">
        <v>4031</v>
      </c>
      <c r="K9" s="1250"/>
      <c r="L9" s="1252">
        <v>1000</v>
      </c>
      <c r="M9" s="1250"/>
      <c r="N9" s="1250" t="s">
        <v>4036</v>
      </c>
    </row>
    <row r="10" spans="1:14" ht="15.75" customHeight="1">
      <c r="A10" s="164"/>
      <c r="B10" s="121"/>
      <c r="C10" s="6828" t="s">
        <v>4037</v>
      </c>
      <c r="D10" s="1507"/>
      <c r="E10" s="6829">
        <f>E23</f>
        <v>0</v>
      </c>
      <c r="F10" s="121"/>
      <c r="G10" s="164"/>
      <c r="H10" s="121"/>
      <c r="I10" s="1250" t="s">
        <v>4026</v>
      </c>
      <c r="J10" s="1250" t="s">
        <v>4038</v>
      </c>
      <c r="K10" s="1250"/>
      <c r="L10" s="1252">
        <v>4000</v>
      </c>
      <c r="M10" s="1250"/>
      <c r="N10" s="1250" t="s">
        <v>4039</v>
      </c>
    </row>
    <row r="11" spans="1:14" ht="13.8">
      <c r="A11" s="164"/>
      <c r="C11" s="6828" t="s">
        <v>4040</v>
      </c>
      <c r="D11" s="6830"/>
      <c r="E11" s="6831">
        <f>E24</f>
        <v>0</v>
      </c>
      <c r="G11" s="164"/>
      <c r="H11" s="121"/>
      <c r="I11" s="1250" t="s">
        <v>4026</v>
      </c>
      <c r="J11" s="1250" t="s">
        <v>4041</v>
      </c>
      <c r="K11" s="1250"/>
      <c r="L11" s="1252">
        <f>M15+M16</f>
        <v>108000</v>
      </c>
      <c r="M11" s="1250"/>
      <c r="N11" s="1250" t="s">
        <v>4042</v>
      </c>
    </row>
    <row r="12" spans="1:14" ht="15.75" customHeight="1" thickBot="1">
      <c r="A12" s="164"/>
      <c r="C12" s="6832" t="s">
        <v>4043</v>
      </c>
      <c r="D12" s="6833"/>
      <c r="E12" s="6834">
        <f>E10-E11</f>
        <v>0</v>
      </c>
      <c r="G12" s="164"/>
      <c r="H12" s="121"/>
      <c r="I12" s="1250"/>
      <c r="J12" s="1250" t="s">
        <v>4044</v>
      </c>
      <c r="K12" s="1250" t="s">
        <v>4041</v>
      </c>
      <c r="L12" s="1250"/>
      <c r="M12" s="1251">
        <f>L9</f>
        <v>1000</v>
      </c>
      <c r="N12" s="1250" t="s">
        <v>4045</v>
      </c>
    </row>
    <row r="13" spans="1:14" ht="14.4" thickBot="1">
      <c r="A13" s="164"/>
      <c r="B13" s="121"/>
      <c r="C13" s="121"/>
      <c r="D13" s="121"/>
      <c r="E13" s="121"/>
      <c r="F13" s="121"/>
      <c r="G13" s="164"/>
      <c r="H13" s="121"/>
      <c r="I13" s="1250"/>
      <c r="J13" s="1250" t="s">
        <v>4044</v>
      </c>
      <c r="K13" s="1250" t="s">
        <v>4041</v>
      </c>
      <c r="L13" s="1250"/>
      <c r="M13" s="1253">
        <f>L10</f>
        <v>4000</v>
      </c>
      <c r="N13" s="1250" t="s">
        <v>4046</v>
      </c>
    </row>
    <row r="14" spans="1:14" ht="13.8">
      <c r="A14" s="164"/>
      <c r="B14" s="121"/>
      <c r="C14" s="160" t="s">
        <v>910</v>
      </c>
      <c r="D14" s="160"/>
      <c r="E14" s="6835">
        <f>IF(E12&gt;0,E12,0)</f>
        <v>0</v>
      </c>
      <c r="F14" s="121"/>
      <c r="G14" s="164"/>
      <c r="H14" s="121"/>
      <c r="I14" s="1250"/>
      <c r="J14" s="1250" t="s">
        <v>4044</v>
      </c>
      <c r="K14" s="1250" t="s">
        <v>4038</v>
      </c>
      <c r="L14" s="1250"/>
      <c r="M14" s="1253">
        <f>SUM(L5:L8)</f>
        <v>120000</v>
      </c>
      <c r="N14" s="1250" t="s">
        <v>4047</v>
      </c>
    </row>
    <row r="15" spans="1:14" ht="14.4" thickBot="1">
      <c r="A15" s="164"/>
      <c r="B15" s="121"/>
      <c r="C15" s="160" t="s">
        <v>4048</v>
      </c>
      <c r="D15" s="121"/>
      <c r="E15" s="2058">
        <f>IF(E12&lt;0,-E12,0)</f>
        <v>0</v>
      </c>
      <c r="F15" s="121"/>
      <c r="G15" s="164"/>
      <c r="H15" s="121"/>
      <c r="I15" s="1250"/>
      <c r="J15" s="1250" t="s">
        <v>4044</v>
      </c>
      <c r="K15" s="1250" t="s">
        <v>4049</v>
      </c>
      <c r="L15" s="1250"/>
      <c r="M15" s="1252">
        <v>8000</v>
      </c>
      <c r="N15" s="1250" t="s">
        <v>4050</v>
      </c>
    </row>
    <row r="16" spans="1:14" ht="13.8">
      <c r="A16" s="164"/>
      <c r="B16" s="121"/>
      <c r="C16" s="121"/>
      <c r="D16" s="121"/>
      <c r="E16" s="121"/>
      <c r="F16" s="121"/>
      <c r="G16" s="164"/>
      <c r="H16" s="121"/>
      <c r="I16" s="1250"/>
      <c r="J16" s="1250" t="s">
        <v>4044</v>
      </c>
      <c r="K16" s="1250" t="s">
        <v>4051</v>
      </c>
      <c r="L16" s="1250"/>
      <c r="M16" s="1252">
        <v>100000</v>
      </c>
      <c r="N16" s="1250" t="s">
        <v>4052</v>
      </c>
    </row>
    <row r="17" spans="1:14" ht="14.4" thickBot="1">
      <c r="A17" s="164"/>
      <c r="B17" s="121"/>
      <c r="C17" s="160" t="s">
        <v>4053</v>
      </c>
      <c r="D17" s="121"/>
      <c r="E17" s="121" t="s">
        <v>4054</v>
      </c>
      <c r="F17" s="121"/>
      <c r="G17" s="164"/>
      <c r="H17" s="121"/>
      <c r="I17" s="1250"/>
      <c r="J17" s="1250"/>
      <c r="K17" s="1250"/>
      <c r="L17" s="1254">
        <f>SUM(L5:L16)</f>
        <v>233000</v>
      </c>
      <c r="M17" s="1254">
        <f>SUM(M5:M16)</f>
        <v>233000</v>
      </c>
      <c r="N17" s="1250"/>
    </row>
    <row r="18" spans="1:14" ht="13.8" thickTop="1">
      <c r="A18" s="164"/>
      <c r="B18" s="121"/>
      <c r="C18" s="121" t="s">
        <v>4055</v>
      </c>
      <c r="D18" s="121"/>
      <c r="E18" s="121" t="s">
        <v>2527</v>
      </c>
      <c r="F18" s="121"/>
      <c r="G18" s="164"/>
      <c r="H18" s="121"/>
      <c r="I18" s="121"/>
      <c r="J18" s="121"/>
      <c r="K18" s="121"/>
      <c r="L18" s="121"/>
      <c r="M18" s="121"/>
      <c r="N18" s="121"/>
    </row>
    <row r="19" spans="1:14">
      <c r="A19" s="164"/>
      <c r="B19" s="121"/>
      <c r="C19" s="121" t="s">
        <v>4056</v>
      </c>
      <c r="D19" s="121"/>
      <c r="E19" s="1176" t="s">
        <v>4057</v>
      </c>
      <c r="F19" s="121"/>
      <c r="G19" s="164"/>
    </row>
    <row r="20" spans="1:14">
      <c r="A20" s="164"/>
      <c r="B20" s="121"/>
      <c r="C20" s="121" t="s">
        <v>4058</v>
      </c>
      <c r="D20" s="121"/>
      <c r="E20" s="121" t="s">
        <v>2527</v>
      </c>
      <c r="F20" s="121"/>
      <c r="G20" s="164"/>
    </row>
    <row r="21" spans="1:14">
      <c r="A21" s="164"/>
      <c r="B21" s="121"/>
      <c r="C21" s="121" t="s">
        <v>4059</v>
      </c>
      <c r="D21" s="121"/>
      <c r="E21" s="1176" t="s">
        <v>4057</v>
      </c>
      <c r="F21" s="121"/>
      <c r="G21" s="164"/>
    </row>
    <row r="22" spans="1:14">
      <c r="A22" s="164"/>
      <c r="B22" s="121"/>
      <c r="C22" s="121"/>
      <c r="D22" s="121"/>
      <c r="E22" s="121"/>
      <c r="F22" s="121"/>
      <c r="G22" s="164"/>
    </row>
    <row r="23" spans="1:14">
      <c r="A23" s="164"/>
      <c r="B23" s="160" t="s">
        <v>147</v>
      </c>
      <c r="C23" s="121" t="s">
        <v>4060</v>
      </c>
      <c r="D23" s="121"/>
      <c r="E23" s="1177">
        <f>E33</f>
        <v>0</v>
      </c>
      <c r="F23" s="121"/>
      <c r="G23" s="164"/>
    </row>
    <row r="24" spans="1:14">
      <c r="A24" s="164"/>
      <c r="B24" s="160" t="s">
        <v>150</v>
      </c>
      <c r="C24" s="121" t="s">
        <v>4061</v>
      </c>
      <c r="D24" s="121"/>
      <c r="E24" s="1177">
        <f>E46</f>
        <v>0</v>
      </c>
      <c r="F24" s="121"/>
      <c r="G24" s="164"/>
    </row>
    <row r="25" spans="1:14" ht="13.8" thickBot="1">
      <c r="A25" s="164"/>
      <c r="B25" s="160"/>
      <c r="C25" s="160" t="s">
        <v>4062</v>
      </c>
      <c r="D25" s="160"/>
      <c r="E25" s="1180">
        <f>E23-E24</f>
        <v>0</v>
      </c>
      <c r="F25" s="121"/>
      <c r="G25" s="164"/>
    </row>
    <row r="26" spans="1:14" ht="13.8" thickTop="1">
      <c r="A26" s="164"/>
      <c r="B26" s="121"/>
      <c r="C26" s="121"/>
      <c r="D26" s="121"/>
      <c r="E26" s="1178"/>
      <c r="F26" s="121"/>
      <c r="G26" s="164"/>
    </row>
    <row r="27" spans="1:14">
      <c r="A27" s="164"/>
      <c r="B27" s="160" t="s">
        <v>147</v>
      </c>
      <c r="C27" s="121" t="s">
        <v>4063</v>
      </c>
      <c r="D27" s="121"/>
      <c r="E27" s="1177"/>
      <c r="F27" s="121"/>
      <c r="G27" s="164"/>
    </row>
    <row r="28" spans="1:14">
      <c r="A28" s="164"/>
      <c r="B28" s="121"/>
      <c r="C28" s="121" t="s">
        <v>4064</v>
      </c>
      <c r="D28" s="121"/>
      <c r="E28" s="1177"/>
      <c r="F28" s="121"/>
      <c r="G28" s="164"/>
    </row>
    <row r="29" spans="1:14">
      <c r="A29" s="164"/>
      <c r="B29" s="121"/>
      <c r="C29" s="121" t="s">
        <v>4065</v>
      </c>
      <c r="D29" s="121"/>
      <c r="E29" s="1177"/>
      <c r="F29" s="121"/>
      <c r="G29" s="164"/>
    </row>
    <row r="30" spans="1:14">
      <c r="A30" s="164"/>
      <c r="B30" s="121"/>
      <c r="C30" s="121" t="s">
        <v>4066</v>
      </c>
      <c r="D30" s="121"/>
      <c r="E30" s="1177"/>
      <c r="F30" s="121"/>
      <c r="G30" s="164"/>
    </row>
    <row r="31" spans="1:14">
      <c r="A31" s="164"/>
      <c r="B31" s="121"/>
      <c r="C31" s="121" t="s">
        <v>4067</v>
      </c>
      <c r="D31" s="121"/>
      <c r="E31" s="1177"/>
      <c r="F31" s="121"/>
      <c r="G31" s="164"/>
    </row>
    <row r="32" spans="1:14">
      <c r="A32" s="164"/>
      <c r="B32" s="121"/>
      <c r="C32" s="121" t="s">
        <v>4068</v>
      </c>
      <c r="D32" s="121"/>
      <c r="E32" s="1177"/>
      <c r="F32" s="121"/>
      <c r="G32" s="164"/>
    </row>
    <row r="33" spans="1:7" ht="13.8" thickBot="1">
      <c r="A33" s="164"/>
      <c r="B33" s="121"/>
      <c r="C33" s="160" t="s">
        <v>4069</v>
      </c>
      <c r="D33" s="160"/>
      <c r="E33" s="1180">
        <f>SUM(E27:E32)</f>
        <v>0</v>
      </c>
      <c r="F33" s="121"/>
      <c r="G33" s="164"/>
    </row>
    <row r="34" spans="1:7" ht="13.8" thickTop="1">
      <c r="A34" s="164"/>
      <c r="B34" s="121"/>
      <c r="C34" s="121"/>
      <c r="D34" s="121"/>
      <c r="E34" s="1177"/>
      <c r="F34" s="121"/>
      <c r="G34" s="164"/>
    </row>
    <row r="35" spans="1:7">
      <c r="A35" s="164"/>
      <c r="B35" s="160" t="s">
        <v>150</v>
      </c>
      <c r="C35" s="121" t="s">
        <v>4070</v>
      </c>
      <c r="D35" s="121"/>
      <c r="E35" s="1178"/>
      <c r="F35" s="121"/>
      <c r="G35" s="164"/>
    </row>
    <row r="36" spans="1:7">
      <c r="A36" s="164"/>
      <c r="B36" s="121"/>
      <c r="C36" s="121" t="s">
        <v>4071</v>
      </c>
      <c r="D36" s="121"/>
      <c r="E36" s="1178"/>
      <c r="F36" s="121"/>
      <c r="G36" s="164"/>
    </row>
    <row r="37" spans="1:7">
      <c r="A37" s="164"/>
      <c r="B37" s="121"/>
      <c r="C37" s="121" t="s">
        <v>4029</v>
      </c>
      <c r="D37" s="121"/>
      <c r="E37" s="1178"/>
      <c r="F37" s="121"/>
      <c r="G37" s="164"/>
    </row>
    <row r="38" spans="1:7">
      <c r="A38" s="164"/>
      <c r="B38" s="121"/>
      <c r="C38" s="121" t="s">
        <v>4072</v>
      </c>
      <c r="D38" s="121"/>
      <c r="E38" s="1178"/>
      <c r="F38" s="121"/>
      <c r="G38" s="164"/>
    </row>
    <row r="39" spans="1:7">
      <c r="A39" s="164"/>
      <c r="B39" s="121"/>
      <c r="C39" s="121" t="s">
        <v>4073</v>
      </c>
      <c r="D39" s="121"/>
      <c r="E39" s="1178"/>
      <c r="F39" s="121"/>
      <c r="G39" s="164"/>
    </row>
    <row r="40" spans="1:7">
      <c r="A40" s="164"/>
      <c r="B40" s="121"/>
      <c r="C40" s="121" t="s">
        <v>4074</v>
      </c>
      <c r="D40" s="121"/>
      <c r="E40" s="1178"/>
      <c r="F40" s="121"/>
      <c r="G40" s="164"/>
    </row>
    <row r="41" spans="1:7">
      <c r="A41" s="164"/>
      <c r="B41" s="121"/>
      <c r="C41" s="121" t="s">
        <v>4075</v>
      </c>
      <c r="D41" s="121"/>
      <c r="E41" s="1178"/>
      <c r="F41" s="121"/>
      <c r="G41" s="164"/>
    </row>
    <row r="42" spans="1:7">
      <c r="A42" s="164"/>
      <c r="B42" s="121"/>
      <c r="C42" s="121" t="s">
        <v>4076</v>
      </c>
      <c r="D42" s="121"/>
      <c r="E42" s="1178"/>
      <c r="F42" s="121"/>
      <c r="G42" s="164"/>
    </row>
    <row r="43" spans="1:7">
      <c r="A43" s="164"/>
      <c r="B43" s="121"/>
      <c r="C43" s="121"/>
      <c r="D43" s="121" t="s">
        <v>4077</v>
      </c>
      <c r="E43" s="1178"/>
      <c r="F43" s="121"/>
      <c r="G43" s="164"/>
    </row>
    <row r="44" spans="1:7">
      <c r="A44" s="164"/>
      <c r="B44" s="121"/>
      <c r="C44" s="121"/>
      <c r="D44" s="121" t="s">
        <v>4078</v>
      </c>
      <c r="E44" s="1178"/>
      <c r="F44" s="121"/>
      <c r="G44" s="164"/>
    </row>
    <row r="45" spans="1:7">
      <c r="A45" s="164"/>
      <c r="B45" s="121"/>
      <c r="C45" s="121"/>
      <c r="D45" s="121" t="s">
        <v>4079</v>
      </c>
      <c r="E45" s="1178"/>
      <c r="F45" s="121"/>
      <c r="G45" s="164"/>
    </row>
    <row r="46" spans="1:7" ht="13.8" thickBot="1">
      <c r="A46" s="164"/>
      <c r="B46" s="121"/>
      <c r="C46" s="160" t="s">
        <v>4080</v>
      </c>
      <c r="D46" s="160"/>
      <c r="E46" s="1180">
        <f>SUM(E35:E45)</f>
        <v>0</v>
      </c>
      <c r="F46" s="121"/>
      <c r="G46" s="164"/>
    </row>
    <row r="47" spans="1:7" ht="13.8" thickTop="1">
      <c r="A47" s="164"/>
      <c r="B47" s="121"/>
      <c r="C47" s="121"/>
      <c r="D47" s="121"/>
      <c r="E47" s="1178"/>
      <c r="F47" s="121"/>
      <c r="G47" s="164"/>
    </row>
    <row r="48" spans="1:7">
      <c r="A48" s="164"/>
      <c r="B48" s="1248" t="s">
        <v>4081</v>
      </c>
      <c r="C48" s="1249"/>
      <c r="D48" s="1249"/>
      <c r="E48" s="6836" t="s">
        <v>4082</v>
      </c>
      <c r="F48" s="121"/>
      <c r="G48" s="164"/>
    </row>
    <row r="49" spans="1:7">
      <c r="A49" s="164"/>
      <c r="B49" s="121"/>
      <c r="C49" s="121"/>
      <c r="D49" s="121"/>
      <c r="E49" s="1178"/>
      <c r="F49" s="121"/>
      <c r="G49" s="164"/>
    </row>
    <row r="50" spans="1:7">
      <c r="A50" s="164"/>
      <c r="B50" s="160" t="s">
        <v>4083</v>
      </c>
      <c r="C50" s="121"/>
      <c r="D50" s="121"/>
      <c r="E50" s="1179" t="s">
        <v>4084</v>
      </c>
      <c r="F50" s="121"/>
      <c r="G50" s="164"/>
    </row>
    <row r="51" spans="1:7">
      <c r="A51" s="164"/>
      <c r="B51" s="160" t="s">
        <v>4085</v>
      </c>
      <c r="C51" s="121"/>
      <c r="D51" s="121"/>
      <c r="E51" s="1179" t="s">
        <v>4084</v>
      </c>
      <c r="F51" s="121"/>
      <c r="G51" s="164"/>
    </row>
    <row r="52" spans="1:7">
      <c r="A52" s="164"/>
      <c r="B52" s="160" t="s">
        <v>4086</v>
      </c>
      <c r="C52" s="121"/>
      <c r="D52" s="121"/>
      <c r="E52" s="1179" t="s">
        <v>4084</v>
      </c>
      <c r="F52" s="121"/>
      <c r="G52" s="164"/>
    </row>
    <row r="53" spans="1:7">
      <c r="A53" s="164"/>
      <c r="B53" s="160"/>
      <c r="C53" s="121"/>
      <c r="D53" s="121"/>
      <c r="E53" s="1179"/>
      <c r="F53" s="121"/>
      <c r="G53" s="164"/>
    </row>
    <row r="54" spans="1:7">
      <c r="A54" s="164"/>
      <c r="B54" s="160" t="s">
        <v>4087</v>
      </c>
      <c r="C54" s="121"/>
      <c r="D54" s="121"/>
      <c r="E54" s="1179" t="s">
        <v>4084</v>
      </c>
      <c r="F54" s="121"/>
      <c r="G54" s="164"/>
    </row>
    <row r="55" spans="1:7">
      <c r="A55" s="164"/>
      <c r="B55" s="160" t="s">
        <v>4088</v>
      </c>
      <c r="C55" s="121"/>
      <c r="D55" s="121"/>
      <c r="E55" s="1179" t="s">
        <v>4084</v>
      </c>
      <c r="F55" s="121"/>
      <c r="G55" s="164"/>
    </row>
    <row r="56" spans="1:7">
      <c r="A56" s="164"/>
      <c r="B56" s="160"/>
      <c r="C56" s="121"/>
      <c r="D56" s="121"/>
      <c r="E56" s="1179"/>
      <c r="F56" s="121"/>
      <c r="G56" s="164"/>
    </row>
    <row r="57" spans="1:7">
      <c r="A57" s="164"/>
      <c r="B57" s="164"/>
      <c r="C57" s="164"/>
      <c r="D57" s="164"/>
      <c r="E57" s="164"/>
      <c r="F57" s="164"/>
      <c r="G57" s="164"/>
    </row>
    <row r="58" spans="1:7" hidden="1">
      <c r="A58" s="164"/>
      <c r="B58" s="121"/>
      <c r="C58" s="121"/>
      <c r="D58" s="121"/>
      <c r="E58" s="1178"/>
      <c r="F58" s="121"/>
      <c r="G58" s="164"/>
    </row>
    <row r="59" spans="1:7" hidden="1">
      <c r="A59" s="164"/>
      <c r="B59" s="121"/>
      <c r="D59" s="121"/>
      <c r="E59" s="1178"/>
      <c r="F59" s="121"/>
      <c r="G59" s="164"/>
    </row>
    <row r="60" spans="1:7" hidden="1">
      <c r="A60" s="164"/>
      <c r="B60" s="121"/>
      <c r="C60" s="121"/>
      <c r="D60" s="121"/>
      <c r="E60" s="1178"/>
      <c r="F60" s="121"/>
      <c r="G60" s="164"/>
    </row>
    <row r="61" spans="1:7" hidden="1">
      <c r="A61" s="164"/>
      <c r="B61" s="121"/>
      <c r="C61" s="121"/>
      <c r="D61" s="121"/>
      <c r="E61" s="1178"/>
      <c r="F61" s="121"/>
      <c r="G61" s="164"/>
    </row>
    <row r="62" spans="1:7" hidden="1">
      <c r="A62" s="164"/>
      <c r="B62" s="121"/>
      <c r="C62" s="121"/>
      <c r="D62" s="121"/>
      <c r="E62" s="1178"/>
      <c r="F62" s="121"/>
      <c r="G62" s="164"/>
    </row>
    <row r="63" spans="1:7" hidden="1">
      <c r="A63" s="164"/>
      <c r="B63" s="121"/>
      <c r="C63" s="121"/>
      <c r="D63" s="121"/>
      <c r="E63" s="1178"/>
      <c r="F63" s="121"/>
      <c r="G63" s="164"/>
    </row>
    <row r="64" spans="1:7" hidden="1">
      <c r="A64" s="164"/>
      <c r="B64" s="121"/>
      <c r="C64" s="121"/>
      <c r="D64" s="121"/>
      <c r="E64" s="1178"/>
      <c r="F64" s="121"/>
      <c r="G64" s="164"/>
    </row>
    <row r="65" spans="1:7" hidden="1">
      <c r="A65" s="164"/>
      <c r="B65" s="121"/>
      <c r="C65" s="121"/>
      <c r="D65" s="121"/>
      <c r="E65" s="1178"/>
      <c r="F65" s="121"/>
      <c r="G65" s="164"/>
    </row>
    <row r="66" spans="1:7" hidden="1">
      <c r="A66" s="164"/>
      <c r="B66" s="121"/>
      <c r="C66" s="121"/>
      <c r="D66" s="121"/>
      <c r="E66" s="1178"/>
      <c r="F66" s="121"/>
      <c r="G66" s="164"/>
    </row>
    <row r="67" spans="1:7" hidden="1">
      <c r="A67" s="164"/>
      <c r="G67" s="164"/>
    </row>
    <row r="68" spans="1:7" hidden="1">
      <c r="A68" s="164"/>
      <c r="G68" s="164"/>
    </row>
    <row r="69" spans="1:7" hidden="1">
      <c r="A69" s="164"/>
      <c r="G69" s="164"/>
    </row>
    <row r="70" spans="1:7" hidden="1">
      <c r="A70" s="164"/>
      <c r="G70" s="164"/>
    </row>
    <row r="71" spans="1:7" hidden="1">
      <c r="A71" s="164"/>
      <c r="G71" s="164"/>
    </row>
    <row r="72" spans="1:7" hidden="1">
      <c r="A72" s="164"/>
      <c r="G72" s="164"/>
    </row>
    <row r="73" spans="1:7" hidden="1">
      <c r="A73" s="164"/>
      <c r="G73" s="164"/>
    </row>
    <row r="74" spans="1:7" hidden="1">
      <c r="A74" s="164"/>
      <c r="B74" s="121"/>
      <c r="C74" s="121"/>
      <c r="D74" s="121"/>
      <c r="E74" s="121"/>
      <c r="F74" s="121"/>
      <c r="G74" s="164"/>
    </row>
    <row r="75" spans="1:7" hidden="1">
      <c r="A75" s="164"/>
      <c r="B75" s="121"/>
      <c r="C75" s="121"/>
      <c r="D75" s="121"/>
      <c r="E75" s="121"/>
      <c r="F75" s="121"/>
      <c r="G75" s="164"/>
    </row>
    <row r="76" spans="1:7" hidden="1">
      <c r="A76" s="164"/>
      <c r="B76" s="121"/>
      <c r="C76" s="121"/>
      <c r="D76" s="121"/>
      <c r="E76" s="121"/>
      <c r="F76" s="121"/>
      <c r="G76" s="164"/>
    </row>
  </sheetData>
  <sheetProtection formatCells="0" formatColumns="0" formatRows="0"/>
  <customSheetViews>
    <customSheetView guid="{F416BD5B-C3AD-4F61-AAB2-55950A9B7E72}" fitToPage="1">
      <selection activeCell="C5" sqref="C5:D5"/>
      <pageMargins left="0" right="0" top="0" bottom="0" header="0" footer="0"/>
      <pageSetup paperSize="5" orientation="landscape" horizontalDpi="4294967294" verticalDpi="4294967294" r:id="rId1"/>
    </customSheetView>
    <customSheetView guid="{E14211BF-3959-45CF-A937-AD36AACCEFAC}" scale="130" showPageBreaks="1" showGridLines="0" fitToPage="1" printArea="1" view="pageBreakPreview">
      <selection activeCell="B17" sqref="B17"/>
      <pageMargins left="0" right="0" top="0" bottom="0" header="0" footer="0"/>
      <pageSetup paperSize="5" orientation="landscape" horizontalDpi="4294967294" verticalDpi="4294967294" r:id="rId2"/>
    </customSheetView>
    <customSheetView guid="{DD364770-73A1-4C6D-9516-629A57F0EB18}" scale="115" showPageBreaks="1" showGridLines="0" fitToPage="1" printArea="1">
      <selection activeCell="D11" sqref="D11"/>
      <pageMargins left="0" right="0" top="0" bottom="0" header="0" footer="0"/>
      <pageSetup paperSize="5" orientation="landscape" horizontalDpi="4294967294" verticalDpi="4294967294" r:id="rId3"/>
    </customSheetView>
    <customSheetView guid="{41E394DC-1FDD-4D1F-8620-137B7012DC10}" scale="130" showPageBreaks="1" showGridLines="0" fitToPage="1" printArea="1" view="pageBreakPreview">
      <selection activeCell="B17" sqref="B17"/>
      <pageMargins left="0" right="0" top="0" bottom="0" header="0" footer="0"/>
      <pageSetup paperSize="5" orientation="landscape" horizontalDpi="4294967294" verticalDpi="4294967294" r:id="rId4"/>
    </customSheetView>
    <customSheetView guid="{CC70D5D3-3A1F-46AA-BDCE-F692C2C36BEE}" showPageBreaks="1" fitToPage="1" printArea="1">
      <pageMargins left="0" right="0" top="0" bottom="0" header="0" footer="0"/>
      <pageSetup paperSize="5" orientation="landscape" horizontalDpi="4294967294" verticalDpi="4294967294" r:id="rId5"/>
    </customSheetView>
  </customSheetViews>
  <mergeCells count="4">
    <mergeCell ref="D5:E5"/>
    <mergeCell ref="D6:E6"/>
    <mergeCell ref="C4:E4"/>
    <mergeCell ref="I4:K4"/>
  </mergeCells>
  <hyperlinks>
    <hyperlink ref="F2" location="Index!A1" display="Index" xr:uid="{552F9E1E-342D-4DC5-B49F-04625306B4CD}"/>
  </hyperlinks>
  <pageMargins left="0.7" right="0.7" top="0.75" bottom="0.75" header="0.3" footer="0.3"/>
  <pageSetup paperSize="5" scale="79" orientation="landscape" horizontalDpi="4294967294" verticalDpi="4294967294" r:id="rId6"/>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tabColor rgb="FF002060"/>
  </sheetPr>
  <dimension ref="A1:S60"/>
  <sheetViews>
    <sheetView zoomScale="70" zoomScaleNormal="70" workbookViewId="0">
      <selection activeCell="B2" sqref="B2"/>
    </sheetView>
  </sheetViews>
  <sheetFormatPr defaultColWidth="0" defaultRowHeight="13.8" zeroHeight="1"/>
  <cols>
    <col min="1" max="1" width="3.109375" style="115" customWidth="1"/>
    <col min="2" max="2" width="9.109375" style="1119" customWidth="1"/>
    <col min="3" max="3" width="44.109375" style="115" customWidth="1"/>
    <col min="4" max="4" width="17.44140625" style="115" customWidth="1"/>
    <col min="5" max="5" width="10.33203125" style="1120" bestFit="1" customWidth="1"/>
    <col min="6" max="6" width="7.44140625" style="115" bestFit="1" customWidth="1"/>
    <col min="7" max="7" width="10.44140625" style="115" bestFit="1" customWidth="1"/>
    <col min="8" max="11" width="12.6640625" style="115" customWidth="1"/>
    <col min="12" max="12" width="13.44140625" style="115" bestFit="1" customWidth="1"/>
    <col min="13" max="13" width="12.88671875" style="115" customWidth="1"/>
    <col min="14" max="14" width="15.44140625" style="115" customWidth="1"/>
    <col min="15" max="16" width="13.109375" style="115" bestFit="1" customWidth="1"/>
    <col min="17" max="17" width="17" style="115" customWidth="1"/>
    <col min="18" max="18" width="9.109375" style="1086" customWidth="1"/>
    <col min="19" max="19" width="4.44140625" style="115" customWidth="1"/>
    <col min="20" max="16384" width="9.109375" style="115" hidden="1"/>
  </cols>
  <sheetData>
    <row r="1" spans="1:19">
      <c r="A1" s="165"/>
      <c r="B1" s="166"/>
      <c r="C1" s="165"/>
      <c r="D1" s="165"/>
      <c r="E1" s="167"/>
      <c r="F1" s="165"/>
      <c r="G1" s="165"/>
      <c r="H1" s="165"/>
      <c r="I1" s="165"/>
      <c r="J1" s="165"/>
      <c r="K1" s="165"/>
      <c r="L1" s="165"/>
      <c r="M1" s="165"/>
      <c r="N1" s="165"/>
      <c r="O1" s="165"/>
      <c r="P1" s="165"/>
      <c r="Q1" s="165"/>
      <c r="R1" s="168"/>
      <c r="S1" s="165"/>
    </row>
    <row r="2" spans="1:19" thickBot="1">
      <c r="A2" s="165"/>
      <c r="B2" s="144" t="s">
        <v>307</v>
      </c>
      <c r="C2" s="235"/>
      <c r="D2" s="235"/>
      <c r="E2" s="238"/>
      <c r="F2" s="235"/>
      <c r="G2" s="235"/>
      <c r="H2" s="235"/>
      <c r="I2" s="235"/>
      <c r="J2" s="235"/>
      <c r="K2" s="235"/>
      <c r="L2" s="235"/>
      <c r="M2" s="235"/>
      <c r="N2" s="235"/>
      <c r="O2" s="235"/>
      <c r="P2" s="235"/>
      <c r="Q2" s="235"/>
      <c r="R2" s="2204" t="s">
        <v>1</v>
      </c>
      <c r="S2" s="165"/>
    </row>
    <row r="3" spans="1:19" ht="16.2" thickBot="1">
      <c r="A3" s="165"/>
      <c r="B3" s="162"/>
      <c r="C3" s="4961" t="s">
        <v>4089</v>
      </c>
      <c r="D3" s="4651"/>
      <c r="E3" s="4651"/>
      <c r="F3" s="4652"/>
      <c r="G3" s="235"/>
      <c r="H3" s="235"/>
      <c r="I3" s="235"/>
      <c r="J3" s="235"/>
      <c r="K3" s="235"/>
      <c r="L3" s="235"/>
      <c r="M3" s="235"/>
      <c r="N3" s="235"/>
      <c r="O3" s="235"/>
      <c r="P3" s="235"/>
      <c r="Q3" s="39"/>
      <c r="R3" s="235"/>
      <c r="S3" s="165"/>
    </row>
    <row r="4" spans="1:19" ht="15.6">
      <c r="A4" s="165"/>
      <c r="B4" s="162"/>
      <c r="C4" s="4439" t="s">
        <v>723</v>
      </c>
      <c r="D4" s="8341" t="str">
        <f>P.6!D4</f>
        <v>ABC Company</v>
      </c>
      <c r="E4" s="8342"/>
      <c r="F4" s="8343"/>
      <c r="G4" s="235"/>
      <c r="H4" s="235"/>
      <c r="I4" s="235"/>
      <c r="J4" s="235"/>
      <c r="K4" s="235"/>
      <c r="L4" s="235"/>
      <c r="M4" s="235"/>
      <c r="N4" s="235"/>
      <c r="O4" s="235"/>
      <c r="P4" s="235"/>
      <c r="Q4" s="235"/>
      <c r="R4" s="235"/>
      <c r="S4" s="165"/>
    </row>
    <row r="5" spans="1:19" ht="16.2" thickBot="1">
      <c r="A5" s="165"/>
      <c r="B5" s="162"/>
      <c r="C5" s="4443" t="s">
        <v>724</v>
      </c>
      <c r="D5" s="8344" t="str">
        <f>P.6!D5</f>
        <v>31 December 202x</v>
      </c>
      <c r="E5" s="8345"/>
      <c r="F5" s="8346"/>
      <c r="G5" s="235"/>
      <c r="H5" s="235"/>
      <c r="I5" s="235"/>
      <c r="J5" s="235"/>
      <c r="K5" s="235"/>
      <c r="L5" s="235"/>
      <c r="M5" s="235"/>
      <c r="N5" s="235"/>
      <c r="O5" s="235"/>
      <c r="P5" s="235"/>
      <c r="Q5" s="235"/>
      <c r="R5" s="235"/>
      <c r="S5" s="165"/>
    </row>
    <row r="6" spans="1:19" ht="13.2">
      <c r="A6" s="165"/>
      <c r="B6" s="239"/>
      <c r="C6" s="235"/>
      <c r="D6" s="235"/>
      <c r="E6" s="238"/>
      <c r="F6" s="235"/>
      <c r="G6" s="235"/>
      <c r="H6" s="235"/>
      <c r="I6" s="235"/>
      <c r="J6" s="235"/>
      <c r="K6" s="235"/>
      <c r="L6" s="235"/>
      <c r="M6" s="235"/>
      <c r="N6" s="235"/>
      <c r="O6" s="235"/>
      <c r="P6" s="235"/>
      <c r="Q6" s="235"/>
      <c r="R6" s="235"/>
      <c r="S6" s="165"/>
    </row>
    <row r="7" spans="1:19" thickBot="1">
      <c r="A7" s="165"/>
      <c r="B7" s="233"/>
      <c r="C7" s="240"/>
      <c r="D7" s="240"/>
      <c r="E7" s="241"/>
      <c r="F7" s="240"/>
      <c r="G7" s="240"/>
      <c r="H7" s="240"/>
      <c r="I7" s="240"/>
      <c r="J7" s="240"/>
      <c r="K7" s="240"/>
      <c r="L7" s="240"/>
      <c r="M7" s="240"/>
      <c r="N7" s="240"/>
      <c r="O7" s="240"/>
      <c r="P7" s="240"/>
      <c r="Q7" s="240"/>
      <c r="R7" s="235"/>
      <c r="S7" s="165"/>
    </row>
    <row r="8" spans="1:19" ht="13.2">
      <c r="A8" s="165"/>
      <c r="B8" s="233"/>
      <c r="C8" s="4962"/>
      <c r="D8" s="5299"/>
      <c r="E8" s="5478"/>
      <c r="F8" s="5299"/>
      <c r="G8" s="5300"/>
      <c r="H8" s="5302"/>
      <c r="I8" s="4963"/>
      <c r="J8" s="5302"/>
      <c r="K8" s="5302"/>
      <c r="L8" s="5300"/>
      <c r="M8" s="5300"/>
      <c r="N8" s="4963"/>
      <c r="O8" s="4963"/>
      <c r="P8" s="4963"/>
      <c r="Q8" s="4964"/>
      <c r="R8" s="115"/>
      <c r="S8" s="165"/>
    </row>
    <row r="9" spans="1:19" ht="13.2">
      <c r="A9" s="165"/>
      <c r="B9" s="233"/>
      <c r="C9" s="4965"/>
      <c r="D9" s="1666"/>
      <c r="E9" s="1666" t="s">
        <v>2976</v>
      </c>
      <c r="F9" s="1666"/>
      <c r="G9" s="1666" t="s">
        <v>1928</v>
      </c>
      <c r="H9" s="1676"/>
      <c r="I9" s="1677"/>
      <c r="J9" s="1373"/>
      <c r="K9" s="1373"/>
      <c r="L9" s="152"/>
      <c r="M9" s="1666" t="s">
        <v>3183</v>
      </c>
      <c r="N9" s="1666"/>
      <c r="O9" s="1677"/>
      <c r="P9" s="1675"/>
      <c r="Q9" s="1667"/>
      <c r="R9" s="235"/>
      <c r="S9" s="165"/>
    </row>
    <row r="10" spans="1:19" ht="13.2">
      <c r="A10" s="165"/>
      <c r="B10" s="233"/>
      <c r="C10" s="4965" t="s">
        <v>1903</v>
      </c>
      <c r="D10" s="153" t="s">
        <v>3180</v>
      </c>
      <c r="E10" s="1587" t="s">
        <v>1</v>
      </c>
      <c r="F10" s="1666" t="s">
        <v>2977</v>
      </c>
      <c r="G10" s="1666" t="s">
        <v>1539</v>
      </c>
      <c r="H10" s="1676" t="s">
        <v>3117</v>
      </c>
      <c r="I10" s="1666" t="s">
        <v>2978</v>
      </c>
      <c r="J10" s="1666" t="s">
        <v>3118</v>
      </c>
      <c r="K10" s="1666" t="s">
        <v>3119</v>
      </c>
      <c r="L10" s="1666" t="s">
        <v>2980</v>
      </c>
      <c r="M10" s="1666" t="s">
        <v>3190</v>
      </c>
      <c r="N10" s="1666" t="s">
        <v>2747</v>
      </c>
      <c r="O10" s="1666" t="s">
        <v>2808</v>
      </c>
      <c r="P10" s="1587" t="s">
        <v>2671</v>
      </c>
      <c r="Q10" s="1608" t="s">
        <v>1717</v>
      </c>
      <c r="R10" s="235"/>
      <c r="S10" s="165"/>
    </row>
    <row r="11" spans="1:19" ht="13.2">
      <c r="A11" s="165"/>
      <c r="B11" s="233"/>
      <c r="C11" s="4965"/>
      <c r="D11" s="137" t="s">
        <v>3184</v>
      </c>
      <c r="E11" s="1666" t="s">
        <v>4</v>
      </c>
      <c r="F11" s="1666" t="s">
        <v>2987</v>
      </c>
      <c r="G11" s="1666" t="s">
        <v>2771</v>
      </c>
      <c r="H11" s="1666" t="s">
        <v>4</v>
      </c>
      <c r="I11" s="1666" t="s">
        <v>2993</v>
      </c>
      <c r="J11" s="1666" t="s">
        <v>2989</v>
      </c>
      <c r="K11" s="1666" t="s">
        <v>2989</v>
      </c>
      <c r="L11" s="1666" t="s">
        <v>2995</v>
      </c>
      <c r="M11" s="1666" t="s">
        <v>4090</v>
      </c>
      <c r="N11" s="1666" t="s">
        <v>1723</v>
      </c>
      <c r="O11" s="1666" t="s">
        <v>1723</v>
      </c>
      <c r="P11" s="1590" t="s">
        <v>1723</v>
      </c>
      <c r="Q11" s="1608" t="s">
        <v>1723</v>
      </c>
      <c r="R11" s="235"/>
      <c r="S11" s="165"/>
    </row>
    <row r="12" spans="1:19" ht="13.2">
      <c r="A12" s="165"/>
      <c r="B12" s="233"/>
      <c r="C12" s="2002"/>
      <c r="D12" s="5485" t="s">
        <v>3191</v>
      </c>
      <c r="E12" s="6656" t="s">
        <v>2148</v>
      </c>
      <c r="F12" s="6656" t="s">
        <v>1616</v>
      </c>
      <c r="G12" s="6656" t="s">
        <v>2528</v>
      </c>
      <c r="H12" s="5488"/>
      <c r="I12" s="5489"/>
      <c r="J12" s="5488"/>
      <c r="K12" s="5489"/>
      <c r="L12" s="5485"/>
      <c r="M12" s="5493" t="s">
        <v>4091</v>
      </c>
      <c r="N12" s="5485"/>
      <c r="O12" s="5489"/>
      <c r="P12" s="5494"/>
      <c r="Q12" s="5698" t="s">
        <v>2933</v>
      </c>
      <c r="R12" s="235"/>
      <c r="S12" s="165"/>
    </row>
    <row r="13" spans="1:19" ht="13.2">
      <c r="A13" s="165"/>
      <c r="B13" s="233"/>
      <c r="C13" s="5497" t="s">
        <v>734</v>
      </c>
      <c r="D13" s="5498" t="s">
        <v>735</v>
      </c>
      <c r="E13" s="5498" t="s">
        <v>736</v>
      </c>
      <c r="F13" s="5498" t="s">
        <v>1249</v>
      </c>
      <c r="G13" s="5498" t="s">
        <v>738</v>
      </c>
      <c r="H13" s="5498" t="s">
        <v>1546</v>
      </c>
      <c r="I13" s="5499" t="s">
        <v>1547</v>
      </c>
      <c r="J13" s="5498" t="s">
        <v>1548</v>
      </c>
      <c r="K13" s="5498" t="s">
        <v>1549</v>
      </c>
      <c r="L13" s="5499" t="s">
        <v>1550</v>
      </c>
      <c r="M13" s="5499" t="s">
        <v>1551</v>
      </c>
      <c r="N13" s="5499" t="s">
        <v>1552</v>
      </c>
      <c r="O13" s="5498" t="s">
        <v>1553</v>
      </c>
      <c r="P13" s="5498" t="s">
        <v>1554</v>
      </c>
      <c r="Q13" s="5631" t="s">
        <v>1555</v>
      </c>
      <c r="R13" s="235"/>
      <c r="S13" s="165"/>
    </row>
    <row r="14" spans="1:19" ht="13.2">
      <c r="A14" s="165"/>
      <c r="B14" s="233"/>
      <c r="C14" s="5278" t="s">
        <v>4092</v>
      </c>
      <c r="D14" s="1681"/>
      <c r="E14" s="1680"/>
      <c r="F14" s="6837"/>
      <c r="G14" s="6837"/>
      <c r="H14" s="6838"/>
      <c r="I14" s="6838"/>
      <c r="J14" s="6838"/>
      <c r="K14" s="6838"/>
      <c r="L14" s="6838"/>
      <c r="M14" s="6838"/>
      <c r="N14" s="6838"/>
      <c r="O14" s="6837"/>
      <c r="P14" s="6839"/>
      <c r="Q14" s="6840"/>
      <c r="R14" s="235"/>
      <c r="S14" s="165"/>
    </row>
    <row r="15" spans="1:19" ht="13.2">
      <c r="A15" s="165"/>
      <c r="B15" s="233"/>
      <c r="C15" s="6841" t="s">
        <v>4093</v>
      </c>
      <c r="D15" s="1861"/>
      <c r="E15" s="1723"/>
      <c r="F15" s="1740"/>
      <c r="G15" s="1697" t="b">
        <v>0</v>
      </c>
      <c r="H15" s="1724"/>
      <c r="I15" s="1724"/>
      <c r="J15" s="1724"/>
      <c r="K15" s="1724"/>
      <c r="L15" s="1724"/>
      <c r="M15" s="1724">
        <v>0</v>
      </c>
      <c r="N15" s="1724">
        <v>0</v>
      </c>
      <c r="O15" s="1724">
        <v>0</v>
      </c>
      <c r="P15" s="1724">
        <v>0</v>
      </c>
      <c r="Q15" s="1830">
        <f>+N15+O15-P15</f>
        <v>0</v>
      </c>
      <c r="R15" s="235"/>
      <c r="S15" s="165"/>
    </row>
    <row r="16" spans="1:19" ht="13.2">
      <c r="A16" s="165"/>
      <c r="B16" s="233"/>
      <c r="C16" s="6841" t="s">
        <v>4094</v>
      </c>
      <c r="D16" s="1861"/>
      <c r="E16" s="1723"/>
      <c r="F16" s="1740"/>
      <c r="G16" s="1697" t="b">
        <v>0</v>
      </c>
      <c r="H16" s="1724"/>
      <c r="I16" s="1724"/>
      <c r="J16" s="1724"/>
      <c r="K16" s="1724"/>
      <c r="L16" s="1724"/>
      <c r="M16" s="1724">
        <v>0</v>
      </c>
      <c r="N16" s="1724">
        <v>0</v>
      </c>
      <c r="O16" s="1724">
        <v>0</v>
      </c>
      <c r="P16" s="1724">
        <v>0</v>
      </c>
      <c r="Q16" s="1830">
        <f t="shared" ref="Q16:Q19" si="0">+N16+O16-P16</f>
        <v>0</v>
      </c>
      <c r="R16" s="235"/>
      <c r="S16" s="165"/>
    </row>
    <row r="17" spans="1:19" ht="13.2">
      <c r="A17" s="165"/>
      <c r="B17" s="233"/>
      <c r="C17" s="6841" t="s">
        <v>4095</v>
      </c>
      <c r="D17" s="1861"/>
      <c r="E17" s="1723"/>
      <c r="F17" s="1740"/>
      <c r="G17" s="1697" t="b">
        <v>0</v>
      </c>
      <c r="H17" s="1724"/>
      <c r="I17" s="1724"/>
      <c r="J17" s="1724"/>
      <c r="K17" s="1724"/>
      <c r="L17" s="1724"/>
      <c r="M17" s="1724">
        <v>0</v>
      </c>
      <c r="N17" s="1724">
        <v>0</v>
      </c>
      <c r="O17" s="1724">
        <v>0</v>
      </c>
      <c r="P17" s="1724">
        <v>0</v>
      </c>
      <c r="Q17" s="1830">
        <f t="shared" si="0"/>
        <v>0</v>
      </c>
      <c r="R17" s="235"/>
      <c r="S17" s="165"/>
    </row>
    <row r="18" spans="1:19" ht="13.2">
      <c r="A18" s="165"/>
      <c r="B18" s="233"/>
      <c r="C18" s="6841" t="s">
        <v>4096</v>
      </c>
      <c r="D18" s="1861"/>
      <c r="E18" s="1723"/>
      <c r="F18" s="1740"/>
      <c r="G18" s="1697" t="b">
        <v>0</v>
      </c>
      <c r="H18" s="1724"/>
      <c r="I18" s="1724"/>
      <c r="J18" s="1724"/>
      <c r="K18" s="1724"/>
      <c r="L18" s="1724"/>
      <c r="M18" s="1724">
        <v>0</v>
      </c>
      <c r="N18" s="1724">
        <v>0</v>
      </c>
      <c r="O18" s="1724">
        <v>0</v>
      </c>
      <c r="P18" s="1724">
        <v>0</v>
      </c>
      <c r="Q18" s="1830">
        <f t="shared" si="0"/>
        <v>0</v>
      </c>
      <c r="R18" s="235"/>
      <c r="S18" s="165"/>
    </row>
    <row r="19" spans="1:19" ht="13.2">
      <c r="A19" s="165"/>
      <c r="B19" s="233"/>
      <c r="C19" s="6841" t="s">
        <v>4097</v>
      </c>
      <c r="D19" s="1861"/>
      <c r="E19" s="1723"/>
      <c r="F19" s="1740"/>
      <c r="G19" s="1697" t="b">
        <v>0</v>
      </c>
      <c r="H19" s="1724"/>
      <c r="I19" s="1724"/>
      <c r="J19" s="1724"/>
      <c r="K19" s="1724"/>
      <c r="L19" s="1724"/>
      <c r="M19" s="1724">
        <v>0</v>
      </c>
      <c r="N19" s="1724">
        <v>0</v>
      </c>
      <c r="O19" s="1724">
        <v>0</v>
      </c>
      <c r="P19" s="1724">
        <v>0</v>
      </c>
      <c r="Q19" s="1830">
        <f t="shared" si="0"/>
        <v>0</v>
      </c>
      <c r="R19" s="235"/>
      <c r="S19" s="165"/>
    </row>
    <row r="20" spans="1:19" ht="13.2">
      <c r="A20" s="165"/>
      <c r="B20" s="233"/>
      <c r="C20" s="6842" t="s">
        <v>2307</v>
      </c>
      <c r="D20" s="6843"/>
      <c r="E20" s="6844"/>
      <c r="F20" s="6845"/>
      <c r="G20" s="6846"/>
      <c r="H20" s="6847"/>
      <c r="I20" s="6847"/>
      <c r="J20" s="6847"/>
      <c r="K20" s="6847"/>
      <c r="L20" s="6848">
        <f t="shared" ref="L20:Q20" si="1">SUMIF($G$15:$G$19,"TRUE",L15:L19)</f>
        <v>0</v>
      </c>
      <c r="M20" s="6848">
        <f t="shared" si="1"/>
        <v>0</v>
      </c>
      <c r="N20" s="6848">
        <f t="shared" si="1"/>
        <v>0</v>
      </c>
      <c r="O20" s="6848">
        <f t="shared" si="1"/>
        <v>0</v>
      </c>
      <c r="P20" s="6848">
        <f t="shared" si="1"/>
        <v>0</v>
      </c>
      <c r="Q20" s="6849">
        <f t="shared" si="1"/>
        <v>0</v>
      </c>
      <c r="R20" s="235"/>
      <c r="S20" s="165"/>
    </row>
    <row r="21" spans="1:19" s="1065" customFormat="1" ht="13.2">
      <c r="A21" s="169"/>
      <c r="B21" s="236"/>
      <c r="C21" s="6850" t="s">
        <v>3264</v>
      </c>
      <c r="D21" s="6851"/>
      <c r="E21" s="6852"/>
      <c r="F21" s="6851"/>
      <c r="G21" s="6853"/>
      <c r="H21" s="6854"/>
      <c r="I21" s="6854"/>
      <c r="J21" s="6854"/>
      <c r="K21" s="6854"/>
      <c r="L21" s="6848">
        <f t="shared" ref="L21:Q21" si="2">SUM(L15:L19)</f>
        <v>0</v>
      </c>
      <c r="M21" s="6848">
        <f t="shared" si="2"/>
        <v>0</v>
      </c>
      <c r="N21" s="6848">
        <f t="shared" si="2"/>
        <v>0</v>
      </c>
      <c r="O21" s="6848">
        <f t="shared" si="2"/>
        <v>0</v>
      </c>
      <c r="P21" s="6848">
        <f t="shared" si="2"/>
        <v>0</v>
      </c>
      <c r="Q21" s="6849">
        <f t="shared" si="2"/>
        <v>0</v>
      </c>
      <c r="R21" s="237"/>
      <c r="S21" s="169"/>
    </row>
    <row r="22" spans="1:19" ht="13.2">
      <c r="A22" s="165"/>
      <c r="B22" s="233"/>
      <c r="C22" s="5283" t="s">
        <v>4098</v>
      </c>
      <c r="D22" s="1687"/>
      <c r="E22" s="1711"/>
      <c r="F22" s="1691"/>
      <c r="G22" s="1692"/>
      <c r="H22" s="1693"/>
      <c r="I22" s="1693"/>
      <c r="J22" s="1693"/>
      <c r="K22" s="1693"/>
      <c r="L22" s="1693"/>
      <c r="M22" s="1693"/>
      <c r="N22" s="1693"/>
      <c r="O22" s="1693"/>
      <c r="P22" s="1693"/>
      <c r="Q22" s="1704"/>
      <c r="R22" s="235"/>
      <c r="S22" s="165"/>
    </row>
    <row r="23" spans="1:19" ht="13.2">
      <c r="A23" s="165"/>
      <c r="B23" s="233"/>
      <c r="C23" s="6841" t="s">
        <v>4099</v>
      </c>
      <c r="D23" s="1861"/>
      <c r="E23" s="1723"/>
      <c r="F23" s="1740"/>
      <c r="G23" s="1697" t="b">
        <v>0</v>
      </c>
      <c r="H23" s="1724"/>
      <c r="I23" s="1724"/>
      <c r="J23" s="1724"/>
      <c r="K23" s="1724"/>
      <c r="L23" s="1724"/>
      <c r="M23" s="1724">
        <v>0</v>
      </c>
      <c r="N23" s="1724">
        <v>0</v>
      </c>
      <c r="O23" s="1724">
        <v>0</v>
      </c>
      <c r="P23" s="1724">
        <v>0</v>
      </c>
      <c r="Q23" s="1830">
        <f>+N23+O23-P23</f>
        <v>0</v>
      </c>
      <c r="R23" s="235"/>
      <c r="S23" s="165"/>
    </row>
    <row r="24" spans="1:19" ht="13.2">
      <c r="A24" s="165"/>
      <c r="B24" s="233"/>
      <c r="C24" s="6841" t="s">
        <v>4100</v>
      </c>
      <c r="D24" s="1861"/>
      <c r="E24" s="1723"/>
      <c r="F24" s="1740"/>
      <c r="G24" s="1697" t="b">
        <v>0</v>
      </c>
      <c r="H24" s="1724"/>
      <c r="I24" s="1724"/>
      <c r="J24" s="1724"/>
      <c r="K24" s="1724"/>
      <c r="L24" s="1724"/>
      <c r="M24" s="1724">
        <v>0</v>
      </c>
      <c r="N24" s="1724">
        <v>0</v>
      </c>
      <c r="O24" s="1724">
        <v>0</v>
      </c>
      <c r="P24" s="1724">
        <v>0</v>
      </c>
      <c r="Q24" s="1830">
        <f t="shared" ref="Q24:Q27" si="3">+N24+O24-P24</f>
        <v>0</v>
      </c>
      <c r="R24" s="235"/>
      <c r="S24" s="165"/>
    </row>
    <row r="25" spans="1:19" ht="13.2">
      <c r="A25" s="165"/>
      <c r="B25" s="233"/>
      <c r="C25" s="6841" t="s">
        <v>4101</v>
      </c>
      <c r="D25" s="1861"/>
      <c r="E25" s="1723"/>
      <c r="F25" s="1740"/>
      <c r="G25" s="1697" t="b">
        <v>0</v>
      </c>
      <c r="H25" s="1724"/>
      <c r="I25" s="1724"/>
      <c r="J25" s="1724"/>
      <c r="K25" s="1724"/>
      <c r="L25" s="1724"/>
      <c r="M25" s="1724">
        <v>0</v>
      </c>
      <c r="N25" s="1724">
        <v>0</v>
      </c>
      <c r="O25" s="1724">
        <v>0</v>
      </c>
      <c r="P25" s="1724">
        <v>0</v>
      </c>
      <c r="Q25" s="1830">
        <f t="shared" si="3"/>
        <v>0</v>
      </c>
      <c r="R25" s="235"/>
      <c r="S25" s="165"/>
    </row>
    <row r="26" spans="1:19" ht="13.2">
      <c r="A26" s="165"/>
      <c r="B26" s="233"/>
      <c r="C26" s="6841" t="s">
        <v>4102</v>
      </c>
      <c r="D26" s="1861"/>
      <c r="E26" s="1723"/>
      <c r="F26" s="1740"/>
      <c r="G26" s="1697" t="b">
        <v>0</v>
      </c>
      <c r="H26" s="1724"/>
      <c r="I26" s="1724"/>
      <c r="J26" s="1724"/>
      <c r="K26" s="1724"/>
      <c r="L26" s="1724"/>
      <c r="M26" s="1724">
        <v>0</v>
      </c>
      <c r="N26" s="1724">
        <v>0</v>
      </c>
      <c r="O26" s="1724">
        <v>0</v>
      </c>
      <c r="P26" s="1724">
        <v>0</v>
      </c>
      <c r="Q26" s="1830">
        <f t="shared" si="3"/>
        <v>0</v>
      </c>
      <c r="R26" s="235"/>
      <c r="S26" s="165"/>
    </row>
    <row r="27" spans="1:19" ht="13.2">
      <c r="A27" s="165"/>
      <c r="B27" s="233"/>
      <c r="C27" s="6841" t="s">
        <v>4103</v>
      </c>
      <c r="D27" s="1861"/>
      <c r="E27" s="1723"/>
      <c r="F27" s="1740"/>
      <c r="G27" s="1697" t="b">
        <v>0</v>
      </c>
      <c r="H27" s="1724"/>
      <c r="I27" s="1724"/>
      <c r="J27" s="1724"/>
      <c r="K27" s="1724"/>
      <c r="L27" s="1724"/>
      <c r="M27" s="1724">
        <v>0</v>
      </c>
      <c r="N27" s="1724">
        <v>0</v>
      </c>
      <c r="O27" s="1724">
        <v>0</v>
      </c>
      <c r="P27" s="1724">
        <v>0</v>
      </c>
      <c r="Q27" s="1830">
        <f t="shared" si="3"/>
        <v>0</v>
      </c>
      <c r="R27" s="235"/>
      <c r="S27" s="165"/>
    </row>
    <row r="28" spans="1:19" ht="13.2">
      <c r="A28" s="165"/>
      <c r="B28" s="233"/>
      <c r="C28" s="6842" t="s">
        <v>2307</v>
      </c>
      <c r="D28" s="6843"/>
      <c r="E28" s="6844"/>
      <c r="F28" s="6845"/>
      <c r="G28" s="6846"/>
      <c r="H28" s="6847"/>
      <c r="I28" s="6847"/>
      <c r="J28" s="6847"/>
      <c r="K28" s="6847"/>
      <c r="L28" s="6848">
        <f t="shared" ref="L28:Q28" si="4">SUMIF($G$23:$G$27,"TRUE",L23:L27)</f>
        <v>0</v>
      </c>
      <c r="M28" s="6848">
        <f t="shared" si="4"/>
        <v>0</v>
      </c>
      <c r="N28" s="6848">
        <f t="shared" si="4"/>
        <v>0</v>
      </c>
      <c r="O28" s="6848">
        <f t="shared" si="4"/>
        <v>0</v>
      </c>
      <c r="P28" s="6848">
        <f t="shared" si="4"/>
        <v>0</v>
      </c>
      <c r="Q28" s="6849">
        <f t="shared" si="4"/>
        <v>0</v>
      </c>
      <c r="R28" s="235"/>
      <c r="S28" s="165"/>
    </row>
    <row r="29" spans="1:19" s="1065" customFormat="1" ht="13.2">
      <c r="A29" s="169"/>
      <c r="B29" s="236"/>
      <c r="C29" s="6850" t="s">
        <v>3264</v>
      </c>
      <c r="D29" s="6851"/>
      <c r="E29" s="6852"/>
      <c r="F29" s="6851"/>
      <c r="G29" s="6853"/>
      <c r="H29" s="6854"/>
      <c r="I29" s="6854"/>
      <c r="J29" s="6854"/>
      <c r="K29" s="6854"/>
      <c r="L29" s="6848">
        <f t="shared" ref="L29:Q29" si="5">SUM(L23:L27)</f>
        <v>0</v>
      </c>
      <c r="M29" s="6848">
        <f t="shared" si="5"/>
        <v>0</v>
      </c>
      <c r="N29" s="6848">
        <f t="shared" si="5"/>
        <v>0</v>
      </c>
      <c r="O29" s="6848">
        <f t="shared" si="5"/>
        <v>0</v>
      </c>
      <c r="P29" s="6848">
        <f t="shared" si="5"/>
        <v>0</v>
      </c>
      <c r="Q29" s="6849">
        <f t="shared" si="5"/>
        <v>0</v>
      </c>
      <c r="R29" s="237"/>
      <c r="S29" s="169"/>
    </row>
    <row r="30" spans="1:19" s="1065" customFormat="1" ht="13.2">
      <c r="A30" s="169"/>
      <c r="B30" s="236"/>
      <c r="C30" s="5278" t="s">
        <v>4104</v>
      </c>
      <c r="D30" s="1681"/>
      <c r="E30" s="1711"/>
      <c r="F30" s="1682"/>
      <c r="G30" s="1682"/>
      <c r="H30" s="1683"/>
      <c r="I30" s="1683"/>
      <c r="J30" s="1683"/>
      <c r="K30" s="1683"/>
      <c r="L30" s="1684"/>
      <c r="M30" s="1684"/>
      <c r="N30" s="1684"/>
      <c r="O30" s="1684"/>
      <c r="P30" s="1684"/>
      <c r="Q30" s="1685"/>
      <c r="R30" s="237"/>
      <c r="S30" s="169"/>
    </row>
    <row r="31" spans="1:19" s="1065" customFormat="1" ht="13.2">
      <c r="A31" s="169"/>
      <c r="B31" s="236"/>
      <c r="C31" s="6841" t="s">
        <v>4105</v>
      </c>
      <c r="D31" s="1861"/>
      <c r="E31" s="1723"/>
      <c r="F31" s="1740"/>
      <c r="G31" s="1725" t="b">
        <v>1</v>
      </c>
      <c r="H31" s="1724"/>
      <c r="I31" s="1724"/>
      <c r="J31" s="1724"/>
      <c r="K31" s="1724"/>
      <c r="L31" s="1724"/>
      <c r="M31" s="1724">
        <v>0</v>
      </c>
      <c r="N31" s="1724">
        <v>0</v>
      </c>
      <c r="O31" s="1724">
        <v>0</v>
      </c>
      <c r="P31" s="1724">
        <v>0</v>
      </c>
      <c r="Q31" s="1830">
        <f t="shared" ref="Q31:Q35" si="6">+N31+O31-P31</f>
        <v>0</v>
      </c>
      <c r="R31" s="237"/>
      <c r="S31" s="169"/>
    </row>
    <row r="32" spans="1:19" s="1065" customFormat="1" ht="13.2">
      <c r="A32" s="169"/>
      <c r="B32" s="236"/>
      <c r="C32" s="6841" t="s">
        <v>4106</v>
      </c>
      <c r="D32" s="1861"/>
      <c r="E32" s="1723"/>
      <c r="F32" s="1740"/>
      <c r="G32" s="1725" t="b">
        <v>1</v>
      </c>
      <c r="H32" s="1724"/>
      <c r="I32" s="1724"/>
      <c r="J32" s="1724"/>
      <c r="K32" s="1724"/>
      <c r="L32" s="1724"/>
      <c r="M32" s="1724">
        <v>0</v>
      </c>
      <c r="N32" s="1724">
        <v>0</v>
      </c>
      <c r="O32" s="1724">
        <v>0</v>
      </c>
      <c r="P32" s="1724">
        <v>0</v>
      </c>
      <c r="Q32" s="1830">
        <f t="shared" si="6"/>
        <v>0</v>
      </c>
      <c r="R32" s="237"/>
      <c r="S32" s="169"/>
    </row>
    <row r="33" spans="1:19" s="1065" customFormat="1" ht="13.2">
      <c r="A33" s="169"/>
      <c r="B33" s="236"/>
      <c r="C33" s="6841" t="s">
        <v>4107</v>
      </c>
      <c r="D33" s="1861"/>
      <c r="E33" s="1723"/>
      <c r="F33" s="1740"/>
      <c r="G33" s="1725" t="b">
        <v>1</v>
      </c>
      <c r="H33" s="1724"/>
      <c r="I33" s="1724"/>
      <c r="J33" s="1724"/>
      <c r="K33" s="1724"/>
      <c r="L33" s="1724"/>
      <c r="M33" s="1724">
        <v>0</v>
      </c>
      <c r="N33" s="1724">
        <v>0</v>
      </c>
      <c r="O33" s="1724">
        <v>0</v>
      </c>
      <c r="P33" s="1724">
        <v>0</v>
      </c>
      <c r="Q33" s="1830">
        <f t="shared" si="6"/>
        <v>0</v>
      </c>
      <c r="R33" s="237"/>
      <c r="S33" s="169"/>
    </row>
    <row r="34" spans="1:19" s="1065" customFormat="1" ht="13.2">
      <c r="A34" s="169"/>
      <c r="B34" s="236"/>
      <c r="C34" s="6841" t="s">
        <v>4108</v>
      </c>
      <c r="D34" s="1861"/>
      <c r="E34" s="1723"/>
      <c r="F34" s="1740"/>
      <c r="G34" s="1725" t="b">
        <v>1</v>
      </c>
      <c r="H34" s="1724"/>
      <c r="I34" s="1724"/>
      <c r="J34" s="1724"/>
      <c r="K34" s="1724"/>
      <c r="L34" s="1724"/>
      <c r="M34" s="1724">
        <v>0</v>
      </c>
      <c r="N34" s="1724">
        <v>0</v>
      </c>
      <c r="O34" s="1724">
        <v>0</v>
      </c>
      <c r="P34" s="1724">
        <v>0</v>
      </c>
      <c r="Q34" s="1830">
        <f t="shared" si="6"/>
        <v>0</v>
      </c>
      <c r="R34" s="237"/>
      <c r="S34" s="169"/>
    </row>
    <row r="35" spans="1:19" s="1065" customFormat="1" ht="13.2">
      <c r="A35" s="169"/>
      <c r="B35" s="236"/>
      <c r="C35" s="6841" t="s">
        <v>4109</v>
      </c>
      <c r="D35" s="1861"/>
      <c r="E35" s="1723"/>
      <c r="F35" s="1740"/>
      <c r="G35" s="1725" t="b">
        <v>1</v>
      </c>
      <c r="H35" s="1724"/>
      <c r="I35" s="1724"/>
      <c r="J35" s="1724"/>
      <c r="K35" s="1724"/>
      <c r="L35" s="1724"/>
      <c r="M35" s="1724">
        <v>0</v>
      </c>
      <c r="N35" s="1724">
        <v>0</v>
      </c>
      <c r="O35" s="1724">
        <v>0</v>
      </c>
      <c r="P35" s="1724">
        <v>0</v>
      </c>
      <c r="Q35" s="1830">
        <f t="shared" si="6"/>
        <v>0</v>
      </c>
      <c r="R35" s="237"/>
      <c r="S35" s="169"/>
    </row>
    <row r="36" spans="1:19" s="1065" customFormat="1" ht="13.2">
      <c r="A36" s="169"/>
      <c r="B36" s="236"/>
      <c r="C36" s="6842" t="s">
        <v>2307</v>
      </c>
      <c r="D36" s="6843"/>
      <c r="E36" s="6844"/>
      <c r="F36" s="6845"/>
      <c r="G36" s="6846"/>
      <c r="H36" s="6847"/>
      <c r="I36" s="6847"/>
      <c r="J36" s="6847"/>
      <c r="K36" s="6847"/>
      <c r="L36" s="6848">
        <f t="shared" ref="L36:Q36" si="7">SUMIF($G$31:$G$35,"TRUE",L31:L35)</f>
        <v>0</v>
      </c>
      <c r="M36" s="6848">
        <f t="shared" si="7"/>
        <v>0</v>
      </c>
      <c r="N36" s="6848">
        <f t="shared" si="7"/>
        <v>0</v>
      </c>
      <c r="O36" s="6848">
        <f t="shared" si="7"/>
        <v>0</v>
      </c>
      <c r="P36" s="6848">
        <f t="shared" si="7"/>
        <v>0</v>
      </c>
      <c r="Q36" s="6849">
        <f t="shared" si="7"/>
        <v>0</v>
      </c>
      <c r="R36" s="237"/>
      <c r="S36" s="169"/>
    </row>
    <row r="37" spans="1:19" s="1065" customFormat="1" ht="13.2">
      <c r="A37" s="169"/>
      <c r="B37" s="236"/>
      <c r="C37" s="6850" t="s">
        <v>3264</v>
      </c>
      <c r="D37" s="6843"/>
      <c r="E37" s="6844"/>
      <c r="F37" s="6845"/>
      <c r="G37" s="6855"/>
      <c r="H37" s="6847"/>
      <c r="I37" s="6847"/>
      <c r="J37" s="6847"/>
      <c r="K37" s="6847"/>
      <c r="L37" s="6848">
        <f t="shared" ref="L37:Q37" si="8">SUM(L31:L35)</f>
        <v>0</v>
      </c>
      <c r="M37" s="6848">
        <f t="shared" si="8"/>
        <v>0</v>
      </c>
      <c r="N37" s="6848">
        <f t="shared" si="8"/>
        <v>0</v>
      </c>
      <c r="O37" s="6848">
        <f t="shared" si="8"/>
        <v>0</v>
      </c>
      <c r="P37" s="6848">
        <f t="shared" si="8"/>
        <v>0</v>
      </c>
      <c r="Q37" s="6849">
        <f t="shared" si="8"/>
        <v>0</v>
      </c>
      <c r="R37" s="237"/>
      <c r="S37" s="169"/>
    </row>
    <row r="38" spans="1:19" s="1065" customFormat="1" ht="13.2">
      <c r="A38" s="169"/>
      <c r="B38" s="236"/>
      <c r="C38" s="6856" t="s">
        <v>3044</v>
      </c>
      <c r="D38" s="6857"/>
      <c r="E38" s="6858"/>
      <c r="F38" s="6857"/>
      <c r="G38" s="6859"/>
      <c r="H38" s="6860"/>
      <c r="I38" s="6860"/>
      <c r="J38" s="6860"/>
      <c r="K38" s="6860"/>
      <c r="L38" s="6861">
        <f t="shared" ref="L38:Q38" si="9">SUM(L20,L28,L36)</f>
        <v>0</v>
      </c>
      <c r="M38" s="6861">
        <f t="shared" si="9"/>
        <v>0</v>
      </c>
      <c r="N38" s="6861">
        <f t="shared" si="9"/>
        <v>0</v>
      </c>
      <c r="O38" s="6861">
        <f t="shared" si="9"/>
        <v>0</v>
      </c>
      <c r="P38" s="6861">
        <f t="shared" si="9"/>
        <v>0</v>
      </c>
      <c r="Q38" s="6862">
        <f t="shared" si="9"/>
        <v>0</v>
      </c>
      <c r="R38" s="237"/>
      <c r="S38" s="169"/>
    </row>
    <row r="39" spans="1:19" s="1065" customFormat="1" thickBot="1">
      <c r="A39" s="169"/>
      <c r="B39" s="236"/>
      <c r="C39" s="6863" t="s">
        <v>2804</v>
      </c>
      <c r="D39" s="6864"/>
      <c r="E39" s="6865"/>
      <c r="F39" s="6864"/>
      <c r="G39" s="6866"/>
      <c r="H39" s="6867"/>
      <c r="I39" s="6867"/>
      <c r="J39" s="6867"/>
      <c r="K39" s="6867"/>
      <c r="L39" s="6868">
        <f t="shared" ref="L39:Q39" si="10">L37+L29+L21</f>
        <v>0</v>
      </c>
      <c r="M39" s="6868">
        <f t="shared" si="10"/>
        <v>0</v>
      </c>
      <c r="N39" s="6868">
        <f t="shared" si="10"/>
        <v>0</v>
      </c>
      <c r="O39" s="6868">
        <f t="shared" si="10"/>
        <v>0</v>
      </c>
      <c r="P39" s="6868">
        <f t="shared" si="10"/>
        <v>0</v>
      </c>
      <c r="Q39" s="6869">
        <f t="shared" si="10"/>
        <v>0</v>
      </c>
      <c r="R39" s="237"/>
      <c r="S39" s="169"/>
    </row>
    <row r="40" spans="1:19" ht="13.2">
      <c r="A40" s="165"/>
      <c r="B40" s="233"/>
      <c r="C40" s="214"/>
      <c r="D40" s="214"/>
      <c r="E40" s="215"/>
      <c r="F40" s="214"/>
      <c r="G40" s="214"/>
      <c r="H40" s="214"/>
      <c r="I40" s="214"/>
      <c r="J40" s="214"/>
      <c r="K40" s="214"/>
      <c r="L40" s="227"/>
      <c r="M40" s="227"/>
      <c r="N40" s="227"/>
      <c r="O40" s="227"/>
      <c r="P40" s="227"/>
      <c r="Q40" s="227"/>
      <c r="R40" s="235"/>
      <c r="S40" s="165"/>
    </row>
    <row r="41" spans="1:19" ht="13.2">
      <c r="A41" s="165"/>
      <c r="B41" s="233"/>
      <c r="C41" s="217"/>
      <c r="D41" s="217"/>
      <c r="E41" s="218"/>
      <c r="F41" s="214"/>
      <c r="G41" s="214"/>
      <c r="H41" s="214"/>
      <c r="I41" s="214"/>
      <c r="J41" s="214"/>
      <c r="K41" s="219"/>
      <c r="L41" s="219"/>
      <c r="M41" s="219"/>
      <c r="N41" s="121"/>
      <c r="O41" s="121"/>
      <c r="P41" s="121"/>
      <c r="Q41" s="121"/>
      <c r="R41" s="235"/>
      <c r="S41" s="165"/>
    </row>
    <row r="42" spans="1:19" ht="13.2">
      <c r="A42" s="165"/>
      <c r="B42" s="233"/>
      <c r="C42" s="220" t="s">
        <v>2493</v>
      </c>
      <c r="D42" s="220"/>
      <c r="E42" s="221"/>
      <c r="F42" s="214"/>
      <c r="G42" s="214"/>
      <c r="H42" s="214"/>
      <c r="I42" s="214"/>
      <c r="J42" s="214"/>
      <c r="K42" s="214"/>
      <c r="L42" s="214"/>
      <c r="M42" s="214"/>
      <c r="N42" s="121"/>
      <c r="O42" s="121"/>
      <c r="P42" s="121"/>
      <c r="Q42" s="121"/>
      <c r="R42" s="235"/>
      <c r="S42" s="165"/>
    </row>
    <row r="43" spans="1:19" thickBot="1">
      <c r="A43" s="165"/>
      <c r="B43" s="233"/>
      <c r="C43" s="214"/>
      <c r="D43" s="214"/>
      <c r="E43" s="215"/>
      <c r="F43" s="214"/>
      <c r="G43" s="214"/>
      <c r="H43" s="214"/>
      <c r="I43" s="214"/>
      <c r="J43" s="214"/>
      <c r="K43" s="214"/>
      <c r="L43" s="214"/>
      <c r="M43" s="214"/>
      <c r="N43" s="121"/>
      <c r="O43" s="121"/>
      <c r="P43" s="121"/>
      <c r="Q43" s="121"/>
      <c r="R43" s="235"/>
      <c r="S43" s="165"/>
    </row>
    <row r="44" spans="1:19" s="1065" customFormat="1" ht="13.2">
      <c r="A44" s="169"/>
      <c r="B44" s="236"/>
      <c r="C44" s="5409" t="s">
        <v>4110</v>
      </c>
      <c r="D44" s="6870"/>
      <c r="E44" s="6871"/>
      <c r="F44" s="6870"/>
      <c r="G44" s="6870"/>
      <c r="H44" s="6870"/>
      <c r="I44" s="6870"/>
      <c r="J44" s="6870"/>
      <c r="K44" s="6870"/>
      <c r="L44" s="6872">
        <f t="shared" ref="L44:Q44" si="11">L21</f>
        <v>0</v>
      </c>
      <c r="M44" s="6872">
        <f t="shared" si="11"/>
        <v>0</v>
      </c>
      <c r="N44" s="6872">
        <f t="shared" si="11"/>
        <v>0</v>
      </c>
      <c r="O44" s="6872">
        <f t="shared" si="11"/>
        <v>0</v>
      </c>
      <c r="P44" s="6872">
        <f t="shared" si="11"/>
        <v>0</v>
      </c>
      <c r="Q44" s="6873">
        <f t="shared" si="11"/>
        <v>0</v>
      </c>
      <c r="R44" s="237"/>
      <c r="S44" s="169"/>
    </row>
    <row r="45" spans="1:19" s="1065" customFormat="1" ht="13.2">
      <c r="A45" s="169"/>
      <c r="B45" s="236"/>
      <c r="C45" s="6850" t="s">
        <v>4111</v>
      </c>
      <c r="D45" s="6874"/>
      <c r="E45" s="6852"/>
      <c r="F45" s="6874"/>
      <c r="G45" s="6874"/>
      <c r="H45" s="6874"/>
      <c r="I45" s="6874"/>
      <c r="J45" s="6874"/>
      <c r="K45" s="6875"/>
      <c r="L45" s="6876">
        <f t="shared" ref="L45:Q45" si="12">L29</f>
        <v>0</v>
      </c>
      <c r="M45" s="6876">
        <f t="shared" si="12"/>
        <v>0</v>
      </c>
      <c r="N45" s="6876">
        <f t="shared" si="12"/>
        <v>0</v>
      </c>
      <c r="O45" s="6876">
        <f t="shared" si="12"/>
        <v>0</v>
      </c>
      <c r="P45" s="6876">
        <f t="shared" si="12"/>
        <v>0</v>
      </c>
      <c r="Q45" s="6877">
        <f t="shared" si="12"/>
        <v>0</v>
      </c>
      <c r="R45" s="237"/>
      <c r="S45" s="169"/>
    </row>
    <row r="46" spans="1:19" s="1065" customFormat="1" thickBot="1">
      <c r="A46" s="169"/>
      <c r="B46" s="236"/>
      <c r="C46" s="6878" t="s">
        <v>4112</v>
      </c>
      <c r="D46" s="6879"/>
      <c r="E46" s="6880"/>
      <c r="F46" s="6879"/>
      <c r="G46" s="6879"/>
      <c r="H46" s="6879"/>
      <c r="I46" s="6879"/>
      <c r="J46" s="6879"/>
      <c r="K46" s="6881"/>
      <c r="L46" s="6882">
        <f t="shared" ref="L46:Q46" si="13">L37</f>
        <v>0</v>
      </c>
      <c r="M46" s="6882">
        <f t="shared" si="13"/>
        <v>0</v>
      </c>
      <c r="N46" s="6882">
        <f t="shared" si="13"/>
        <v>0</v>
      </c>
      <c r="O46" s="6882">
        <f t="shared" si="13"/>
        <v>0</v>
      </c>
      <c r="P46" s="6882">
        <f t="shared" si="13"/>
        <v>0</v>
      </c>
      <c r="Q46" s="6883">
        <f t="shared" si="13"/>
        <v>0</v>
      </c>
      <c r="R46" s="237"/>
      <c r="S46" s="169"/>
    </row>
    <row r="47" spans="1:19" s="1065" customFormat="1" ht="13.2">
      <c r="A47" s="169"/>
      <c r="B47" s="236"/>
      <c r="C47" s="220"/>
      <c r="D47" s="220"/>
      <c r="E47" s="221"/>
      <c r="F47" s="220"/>
      <c r="G47" s="220"/>
      <c r="H47" s="220"/>
      <c r="I47" s="220"/>
      <c r="J47" s="220"/>
      <c r="K47" s="222"/>
      <c r="L47" s="228"/>
      <c r="M47" s="228"/>
      <c r="N47" s="228"/>
      <c r="O47" s="228"/>
      <c r="P47" s="228"/>
      <c r="Q47" s="228"/>
      <c r="R47" s="237"/>
      <c r="S47" s="169"/>
    </row>
    <row r="48" spans="1:19" ht="13.2">
      <c r="A48" s="165"/>
      <c r="B48" s="233"/>
      <c r="C48" s="240"/>
      <c r="D48" s="240"/>
      <c r="E48" s="241"/>
      <c r="F48" s="242"/>
      <c r="G48" s="242"/>
      <c r="H48" s="242"/>
      <c r="I48" s="242"/>
      <c r="J48" s="242"/>
      <c r="K48" s="242"/>
      <c r="L48" s="245"/>
      <c r="M48" s="245"/>
      <c r="N48" s="245"/>
      <c r="O48" s="245"/>
      <c r="P48" s="245"/>
      <c r="Q48" s="245"/>
      <c r="R48" s="237"/>
      <c r="S48" s="165"/>
    </row>
    <row r="49" spans="1:19" ht="13.2">
      <c r="A49" s="165"/>
      <c r="B49" s="233"/>
      <c r="C49" s="240"/>
      <c r="D49" s="243"/>
      <c r="E49" s="244"/>
      <c r="F49" s="245"/>
      <c r="G49" s="245"/>
      <c r="H49" s="245"/>
      <c r="I49" s="242"/>
      <c r="J49" s="242"/>
      <c r="K49" s="242"/>
      <c r="L49" s="245"/>
      <c r="M49" s="245"/>
      <c r="N49" s="245"/>
      <c r="O49" s="245"/>
      <c r="P49" s="245"/>
      <c r="Q49" s="245"/>
      <c r="R49" s="237"/>
      <c r="S49" s="165"/>
    </row>
    <row r="50" spans="1:19" ht="13.2">
      <c r="A50" s="165"/>
      <c r="B50" s="233"/>
      <c r="C50" s="240"/>
      <c r="D50" s="243"/>
      <c r="E50" s="126" t="s">
        <v>445</v>
      </c>
      <c r="F50" s="225" t="s">
        <v>4113</v>
      </c>
      <c r="G50" s="94"/>
      <c r="H50" s="94"/>
      <c r="I50" s="41"/>
      <c r="J50" s="41"/>
      <c r="K50" s="82"/>
      <c r="L50" s="229"/>
      <c r="M50" s="229"/>
      <c r="N50" s="229"/>
      <c r="O50" s="41"/>
      <c r="P50" s="82"/>
      <c r="Q50" s="38"/>
      <c r="R50" s="237"/>
      <c r="S50" s="165"/>
    </row>
    <row r="51" spans="1:19">
      <c r="A51" s="165"/>
      <c r="B51" s="233"/>
      <c r="C51" s="240"/>
      <c r="D51" s="243"/>
      <c r="E51" s="244"/>
      <c r="F51" s="64" t="s">
        <v>4114</v>
      </c>
      <c r="G51" s="94"/>
      <c r="H51" s="94"/>
      <c r="I51" s="41"/>
      <c r="J51" s="41"/>
      <c r="K51" s="31"/>
      <c r="L51" s="229"/>
      <c r="M51" s="229"/>
      <c r="N51" s="229"/>
      <c r="O51" s="41"/>
      <c r="P51" s="82"/>
      <c r="Q51" s="41"/>
      <c r="R51" s="237"/>
      <c r="S51" s="165"/>
    </row>
    <row r="52" spans="1:19" ht="13.2">
      <c r="A52" s="165"/>
      <c r="B52" s="233"/>
      <c r="C52" s="235"/>
      <c r="D52" s="237"/>
      <c r="E52" s="246"/>
      <c r="F52" s="64" t="s">
        <v>4115</v>
      </c>
      <c r="G52" s="94"/>
      <c r="H52" s="94"/>
      <c r="I52" s="41"/>
      <c r="J52" s="38"/>
      <c r="K52" s="41"/>
      <c r="L52" s="229"/>
      <c r="M52" s="229"/>
      <c r="N52" s="247"/>
      <c r="O52" s="247"/>
      <c r="P52" s="247"/>
      <c r="Q52" s="685"/>
      <c r="R52" s="237"/>
      <c r="S52" s="165"/>
    </row>
    <row r="53" spans="1:19" ht="13.2">
      <c r="A53" s="165"/>
      <c r="B53" s="233"/>
      <c r="C53" s="235"/>
      <c r="D53" s="237"/>
      <c r="E53" s="246"/>
      <c r="F53" s="64"/>
      <c r="G53" s="94"/>
      <c r="H53" s="94"/>
      <c r="I53" s="41"/>
      <c r="J53" s="38"/>
      <c r="K53" s="82"/>
      <c r="L53" s="146"/>
      <c r="M53" s="146"/>
      <c r="N53" s="146"/>
      <c r="O53" s="82"/>
      <c r="P53" s="231"/>
      <c r="Q53" s="37"/>
      <c r="R53" s="237"/>
      <c r="S53" s="165"/>
    </row>
    <row r="54" spans="1:19" hidden="1">
      <c r="A54" s="165"/>
      <c r="B54" s="166"/>
      <c r="C54" s="165"/>
      <c r="D54" s="165"/>
      <c r="E54" s="167"/>
      <c r="F54" s="170"/>
      <c r="G54" s="171"/>
      <c r="H54" s="171"/>
      <c r="I54" s="171"/>
      <c r="J54" s="170"/>
      <c r="K54" s="172"/>
      <c r="L54" s="173"/>
      <c r="M54" s="173"/>
      <c r="N54" s="173"/>
      <c r="O54" s="174"/>
      <c r="P54" s="171"/>
      <c r="Q54" s="175"/>
      <c r="R54" s="169"/>
      <c r="S54" s="165"/>
    </row>
    <row r="55" spans="1:19" ht="14.4">
      <c r="A55" s="165"/>
      <c r="B55" s="166"/>
      <c r="C55" s="165"/>
      <c r="D55" s="165"/>
      <c r="E55" s="167"/>
      <c r="F55" s="170"/>
      <c r="G55" s="171"/>
      <c r="H55" s="171"/>
      <c r="I55" s="171"/>
      <c r="J55" s="171"/>
      <c r="K55" s="171"/>
      <c r="L55" s="173"/>
      <c r="M55" s="173"/>
      <c r="N55" s="173"/>
      <c r="O55" s="174"/>
      <c r="P55" s="174"/>
      <c r="Q55" s="176"/>
      <c r="R55" s="177"/>
      <c r="S55" s="165"/>
    </row>
    <row r="56" spans="1:19" ht="14.4" hidden="1">
      <c r="F56" s="995"/>
      <c r="G56" s="599"/>
      <c r="H56" s="599"/>
      <c r="I56" s="599"/>
      <c r="J56" s="599"/>
      <c r="K56" s="599"/>
      <c r="L56" s="1094"/>
      <c r="M56" s="1094"/>
      <c r="N56" s="1094"/>
      <c r="O56" s="1095"/>
      <c r="P56" s="1095"/>
      <c r="Q56" s="1083"/>
      <c r="R56" s="1085"/>
    </row>
    <row r="57" spans="1:19" ht="14.4" hidden="1">
      <c r="F57" s="995"/>
      <c r="G57" s="599"/>
      <c r="H57" s="599"/>
      <c r="I57" s="599"/>
      <c r="J57" s="599"/>
      <c r="K57" s="599"/>
      <c r="L57" s="1094"/>
      <c r="M57" s="1094"/>
      <c r="N57" s="1094"/>
      <c r="O57" s="1095"/>
      <c r="P57" s="1095"/>
      <c r="Q57" s="1083"/>
      <c r="R57" s="1085"/>
    </row>
    <row r="58" spans="1:19" ht="14.4" hidden="1">
      <c r="F58" s="995"/>
      <c r="G58" s="599"/>
      <c r="H58" s="599"/>
      <c r="I58" s="599"/>
      <c r="J58" s="599"/>
      <c r="K58" s="599"/>
      <c r="L58" s="1094"/>
      <c r="M58" s="1094"/>
      <c r="N58" s="1094"/>
      <c r="O58" s="1095"/>
      <c r="P58" s="1095"/>
      <c r="Q58" s="1095"/>
      <c r="R58" s="1085"/>
    </row>
    <row r="59" spans="1:19" hidden="1">
      <c r="L59" s="1065"/>
      <c r="M59" s="1065"/>
      <c r="N59" s="1065"/>
      <c r="O59" s="1065"/>
      <c r="P59" s="1065"/>
      <c r="Q59" s="1065"/>
      <c r="R59" s="1085"/>
    </row>
    <row r="60" spans="1:19" hidden="1">
      <c r="L60" s="1065"/>
      <c r="M60" s="1065"/>
      <c r="N60" s="1065"/>
      <c r="O60" s="1065"/>
      <c r="P60" s="1065"/>
      <c r="Q60" s="1065"/>
      <c r="R60" s="1085"/>
    </row>
  </sheetData>
  <sheetProtection formatCells="0" formatColumns="0" formatRows="0"/>
  <customSheetViews>
    <customSheetView guid="{F416BD5B-C3AD-4F61-AAB2-55950A9B7E72}">
      <selection activeCell="C52" sqref="C52"/>
      <pageMargins left="0" right="0" top="0" bottom="0" header="0" footer="0"/>
      <pageSetup paperSize="9" orientation="portrait" r:id="rId1"/>
    </customSheetView>
    <customSheetView guid="{E14211BF-3959-45CF-A937-AD36AACCEFAC}" showGridLines="0">
      <pane xSplit="2" ySplit="11" topLeftCell="C12" activePane="bottomRight" state="frozen"/>
      <selection pane="bottomRight" activeCell="A4" sqref="A4"/>
      <pageMargins left="0" right="0" top="0" bottom="0" header="0" footer="0"/>
      <pageSetup paperSize="9" orientation="portrait" r:id="rId2"/>
    </customSheetView>
    <customSheetView guid="{DD364770-73A1-4C6D-9516-629A57F0EB18}" scale="85" showGridLines="0">
      <pane xSplit="3" ySplit="13" topLeftCell="D14" activePane="bottomRight" state="frozen"/>
      <selection pane="bottomRight" activeCell="E12" sqref="E12:G12"/>
      <pageMargins left="0" right="0" top="0" bottom="0" header="0" footer="0"/>
      <pageSetup paperSize="9" orientation="portrait" r:id="rId3"/>
    </customSheetView>
    <customSheetView guid="{41E394DC-1FDD-4D1F-8620-137B7012DC10}" showGridLines="0">
      <pane xSplit="2" ySplit="11" topLeftCell="C12" activePane="bottomRight" state="frozen"/>
      <selection pane="bottomRight" activeCell="A4" sqref="A4"/>
      <pageMargins left="0" right="0" top="0" bottom="0" header="0" footer="0"/>
      <pageSetup paperSize="9" orientation="portrait" r:id="rId4"/>
    </customSheetView>
    <customSheetView guid="{CC70D5D3-3A1F-46AA-BDCE-F692C2C36BEE}" topLeftCell="A13">
      <selection activeCell="Q46" sqref="Q46"/>
      <pageMargins left="0" right="0" top="0" bottom="0" header="0" footer="0"/>
      <pageSetup paperSize="9" orientation="portrait" r:id="rId5"/>
    </customSheetView>
  </customSheetViews>
  <mergeCells count="2">
    <mergeCell ref="D4:F4"/>
    <mergeCell ref="D5:F5"/>
  </mergeCells>
  <hyperlinks>
    <hyperlink ref="R2" location="Index!A1" display="Index" xr:uid="{9FB8A3A7-F09E-4B94-91B6-DEC174E96468}"/>
  </hyperlinks>
  <pageMargins left="0.7" right="0.7" top="0.75" bottom="0.75" header="0.3" footer="0.3"/>
  <pageSetup paperSize="9" orientation="portrait" r:id="rId6"/>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4">
    <tabColor rgb="FF002060"/>
  </sheetPr>
  <dimension ref="A1:K34"/>
  <sheetViews>
    <sheetView zoomScale="85" zoomScaleNormal="85" workbookViewId="0">
      <selection activeCell="D13" sqref="D13"/>
    </sheetView>
  </sheetViews>
  <sheetFormatPr defaultColWidth="0" defaultRowHeight="13.8" zeroHeight="1"/>
  <cols>
    <col min="1" max="1" width="3.88671875" style="115" customWidth="1"/>
    <col min="2" max="2" width="9.109375" style="1119" customWidth="1"/>
    <col min="3" max="3" width="28.33203125" style="99" customWidth="1"/>
    <col min="4" max="4" width="25" style="99" customWidth="1"/>
    <col min="5" max="5" width="21.44140625" style="99" customWidth="1"/>
    <col min="6" max="7" width="21.88671875" style="99" customWidth="1"/>
    <col min="8" max="8" width="23.33203125" style="99" customWidth="1"/>
    <col min="9" max="9" width="22" style="99" customWidth="1"/>
    <col min="10" max="10" width="9.109375" style="1086" customWidth="1"/>
    <col min="11" max="11" width="3.44140625" style="115" customWidth="1"/>
    <col min="12" max="16384" width="9.109375" style="115" hidden="1"/>
  </cols>
  <sheetData>
    <row r="1" spans="1:11">
      <c r="A1" s="165"/>
      <c r="B1" s="166"/>
      <c r="C1" s="164"/>
      <c r="D1" s="164"/>
      <c r="E1" s="164"/>
      <c r="F1" s="164"/>
      <c r="G1" s="164"/>
      <c r="H1" s="164"/>
      <c r="I1" s="164"/>
      <c r="J1" s="168"/>
      <c r="K1" s="165"/>
    </row>
    <row r="2" spans="1:11" thickBot="1">
      <c r="A2" s="165"/>
      <c r="B2" s="144" t="s">
        <v>310</v>
      </c>
      <c r="C2" s="121"/>
      <c r="D2" s="121"/>
      <c r="E2" s="121"/>
      <c r="F2" s="121"/>
      <c r="G2" s="121"/>
      <c r="H2" s="121"/>
      <c r="I2" s="121"/>
      <c r="J2" s="2204" t="s">
        <v>1</v>
      </c>
      <c r="K2" s="165"/>
    </row>
    <row r="3" spans="1:11" s="906" customFormat="1" ht="16.2" thickBot="1">
      <c r="A3" s="163"/>
      <c r="B3" s="206"/>
      <c r="C3" s="8861" t="s">
        <v>4116</v>
      </c>
      <c r="D3" s="8862"/>
      <c r="E3" s="8862"/>
      <c r="F3" s="8862"/>
      <c r="G3" s="8863"/>
      <c r="H3" s="119"/>
      <c r="I3" s="39"/>
      <c r="J3" s="119"/>
      <c r="K3" s="163"/>
    </row>
    <row r="4" spans="1:11" s="906" customFormat="1" ht="15.6">
      <c r="A4" s="163"/>
      <c r="B4" s="206"/>
      <c r="C4" s="6884" t="s">
        <v>723</v>
      </c>
      <c r="D4" s="8864" t="str">
        <f>P.6!D4</f>
        <v>ABC Company</v>
      </c>
      <c r="E4" s="8000"/>
      <c r="F4" s="8000"/>
      <c r="G4" s="8865"/>
      <c r="H4" s="119"/>
      <c r="I4" s="119"/>
      <c r="J4" s="119"/>
      <c r="K4" s="163"/>
    </row>
    <row r="5" spans="1:11" s="906" customFormat="1" ht="16.2" thickBot="1">
      <c r="A5" s="163"/>
      <c r="B5" s="206"/>
      <c r="C5" s="4395" t="s">
        <v>724</v>
      </c>
      <c r="D5" s="8866" t="str">
        <f>P.6!D5</f>
        <v>31 December 202x</v>
      </c>
      <c r="E5" s="8867"/>
      <c r="F5" s="8867"/>
      <c r="G5" s="8868"/>
      <c r="H5" s="119"/>
      <c r="I5" s="119"/>
      <c r="J5" s="119"/>
      <c r="K5" s="163"/>
    </row>
    <row r="6" spans="1:11" thickBot="1">
      <c r="A6" s="165"/>
      <c r="B6" s="233"/>
      <c r="C6" s="214"/>
      <c r="D6" s="214"/>
      <c r="E6" s="214"/>
      <c r="F6" s="214"/>
      <c r="G6" s="214"/>
      <c r="H6" s="214"/>
      <c r="I6" s="214"/>
      <c r="J6" s="235"/>
      <c r="K6" s="165"/>
    </row>
    <row r="7" spans="1:11" ht="13.2">
      <c r="A7" s="165"/>
      <c r="B7" s="233"/>
      <c r="C7" s="4962"/>
      <c r="D7" s="8583" t="s">
        <v>3330</v>
      </c>
      <c r="E7" s="5299"/>
      <c r="F7" s="5300"/>
      <c r="G7" s="4963"/>
      <c r="H7" s="4963"/>
      <c r="I7" s="4964"/>
      <c r="J7" s="115"/>
      <c r="K7" s="165"/>
    </row>
    <row r="8" spans="1:11" ht="13.2">
      <c r="A8" s="165"/>
      <c r="B8" s="233"/>
      <c r="C8" s="4965"/>
      <c r="D8" s="8584"/>
      <c r="E8" s="1675" t="s">
        <v>4117</v>
      </c>
      <c r="F8" s="1666" t="s">
        <v>4117</v>
      </c>
      <c r="G8" s="1666"/>
      <c r="H8" s="1677"/>
      <c r="I8" s="1709"/>
      <c r="J8" s="235"/>
      <c r="K8" s="165"/>
    </row>
    <row r="9" spans="1:11" ht="13.2">
      <c r="A9" s="165"/>
      <c r="B9" s="233"/>
      <c r="C9" s="4965" t="s">
        <v>4117</v>
      </c>
      <c r="D9" s="8584"/>
      <c r="E9" s="1862">
        <v>11658</v>
      </c>
      <c r="F9" s="1851">
        <v>11658</v>
      </c>
      <c r="G9" s="1666" t="s">
        <v>2747</v>
      </c>
      <c r="H9" s="1666" t="s">
        <v>2808</v>
      </c>
      <c r="I9" s="1667" t="s">
        <v>4118</v>
      </c>
      <c r="J9" s="235"/>
      <c r="K9" s="165"/>
    </row>
    <row r="10" spans="1:11" ht="13.2">
      <c r="A10" s="165"/>
      <c r="B10" s="233"/>
      <c r="C10" s="4965"/>
      <c r="D10" s="8584"/>
      <c r="E10" s="1675" t="s">
        <v>4119</v>
      </c>
      <c r="F10" s="1666" t="s">
        <v>3399</v>
      </c>
      <c r="G10" s="1666" t="s">
        <v>2891</v>
      </c>
      <c r="H10" s="1666" t="s">
        <v>2891</v>
      </c>
      <c r="I10" s="1667" t="s">
        <v>4120</v>
      </c>
      <c r="J10" s="235"/>
      <c r="K10" s="165"/>
    </row>
    <row r="11" spans="1:11" ht="13.2">
      <c r="A11" s="165"/>
      <c r="B11" s="233"/>
      <c r="C11" s="2002"/>
      <c r="D11" s="6656" t="s">
        <v>2148</v>
      </c>
      <c r="E11" s="5494" t="s">
        <v>1725</v>
      </c>
      <c r="F11" s="5493" t="s">
        <v>1725</v>
      </c>
      <c r="G11" s="5485"/>
      <c r="H11" s="5489"/>
      <c r="I11" s="5491" t="s">
        <v>4121</v>
      </c>
      <c r="J11" s="235"/>
      <c r="K11" s="165"/>
    </row>
    <row r="12" spans="1:11" ht="13.2">
      <c r="A12" s="165"/>
      <c r="B12" s="233"/>
      <c r="C12" s="5497" t="s">
        <v>734</v>
      </c>
      <c r="D12" s="5498" t="s">
        <v>735</v>
      </c>
      <c r="E12" s="5498" t="s">
        <v>736</v>
      </c>
      <c r="F12" s="5498" t="s">
        <v>1249</v>
      </c>
      <c r="G12" s="5498" t="s">
        <v>738</v>
      </c>
      <c r="H12" s="5498" t="s">
        <v>1546</v>
      </c>
      <c r="I12" s="5631" t="s">
        <v>1547</v>
      </c>
      <c r="J12" s="235"/>
      <c r="K12" s="165"/>
    </row>
    <row r="13" spans="1:11" ht="13.2">
      <c r="A13" s="165"/>
      <c r="B13" s="233"/>
      <c r="C13" s="5278" t="s">
        <v>4122</v>
      </c>
      <c r="D13" s="1850"/>
      <c r="E13" s="1863">
        <v>0</v>
      </c>
      <c r="F13" s="1863">
        <v>0</v>
      </c>
      <c r="G13" s="1863">
        <v>0</v>
      </c>
      <c r="H13" s="1863">
        <v>0</v>
      </c>
      <c r="I13" s="6885">
        <f t="shared" ref="I13:I19" si="0">G13+H13</f>
        <v>0</v>
      </c>
      <c r="J13" s="235"/>
      <c r="K13" s="165"/>
    </row>
    <row r="14" spans="1:11" ht="13.2">
      <c r="A14" s="165"/>
      <c r="B14" s="233"/>
      <c r="C14" s="5283" t="s">
        <v>4123</v>
      </c>
      <c r="D14" s="1861"/>
      <c r="E14" s="1863">
        <v>0</v>
      </c>
      <c r="F14" s="1863">
        <v>0</v>
      </c>
      <c r="G14" s="1863">
        <v>0</v>
      </c>
      <c r="H14" s="1863">
        <v>0</v>
      </c>
      <c r="I14" s="1864">
        <f t="shared" si="0"/>
        <v>0</v>
      </c>
      <c r="J14" s="235"/>
      <c r="K14" s="165"/>
    </row>
    <row r="15" spans="1:11" s="1065" customFormat="1" ht="13.2">
      <c r="A15" s="169"/>
      <c r="B15" s="236"/>
      <c r="C15" s="5278" t="s">
        <v>4124</v>
      </c>
      <c r="D15" s="1850"/>
      <c r="E15" s="1863">
        <v>0</v>
      </c>
      <c r="F15" s="1863">
        <v>0</v>
      </c>
      <c r="G15" s="1863">
        <v>0</v>
      </c>
      <c r="H15" s="1863">
        <v>0</v>
      </c>
      <c r="I15" s="1864">
        <f t="shared" si="0"/>
        <v>0</v>
      </c>
      <c r="J15" s="237"/>
      <c r="K15" s="169"/>
    </row>
    <row r="16" spans="1:11" s="1065" customFormat="1" ht="13.2">
      <c r="A16" s="169"/>
      <c r="B16" s="236"/>
      <c r="C16" s="5283" t="s">
        <v>947</v>
      </c>
      <c r="D16" s="1861"/>
      <c r="E16" s="1863">
        <v>0</v>
      </c>
      <c r="F16" s="1863">
        <v>0</v>
      </c>
      <c r="G16" s="1863">
        <v>0</v>
      </c>
      <c r="H16" s="1863">
        <v>0</v>
      </c>
      <c r="I16" s="1864">
        <f t="shared" si="0"/>
        <v>0</v>
      </c>
      <c r="J16" s="237"/>
      <c r="K16" s="169"/>
    </row>
    <row r="17" spans="1:11" s="1065" customFormat="1" ht="13.2">
      <c r="A17" s="169"/>
      <c r="B17" s="236"/>
      <c r="C17" s="5283" t="s">
        <v>948</v>
      </c>
      <c r="D17" s="1861"/>
      <c r="E17" s="1863">
        <v>0</v>
      </c>
      <c r="F17" s="1863">
        <v>0</v>
      </c>
      <c r="G17" s="1863">
        <v>0</v>
      </c>
      <c r="H17" s="1863">
        <v>0</v>
      </c>
      <c r="I17" s="1864">
        <f t="shared" si="0"/>
        <v>0</v>
      </c>
      <c r="J17" s="237"/>
      <c r="K17" s="169"/>
    </row>
    <row r="18" spans="1:11" s="1065" customFormat="1" ht="13.2">
      <c r="A18" s="169"/>
      <c r="B18" s="236"/>
      <c r="C18" s="5283" t="s">
        <v>949</v>
      </c>
      <c r="D18" s="1861"/>
      <c r="E18" s="1863">
        <v>0</v>
      </c>
      <c r="F18" s="1863">
        <v>0</v>
      </c>
      <c r="G18" s="1863">
        <v>0</v>
      </c>
      <c r="H18" s="1863">
        <v>0</v>
      </c>
      <c r="I18" s="1864">
        <f t="shared" si="0"/>
        <v>0</v>
      </c>
      <c r="J18" s="237"/>
      <c r="K18" s="169"/>
    </row>
    <row r="19" spans="1:11" s="1065" customFormat="1" ht="13.2">
      <c r="A19" s="169"/>
      <c r="B19" s="236"/>
      <c r="C19" s="5283" t="s">
        <v>4125</v>
      </c>
      <c r="D19" s="1861"/>
      <c r="E19" s="1863">
        <v>0</v>
      </c>
      <c r="F19" s="1863">
        <v>0</v>
      </c>
      <c r="G19" s="1863">
        <v>0</v>
      </c>
      <c r="H19" s="1863">
        <v>0</v>
      </c>
      <c r="I19" s="6886">
        <f t="shared" si="0"/>
        <v>0</v>
      </c>
      <c r="J19" s="237"/>
      <c r="K19" s="169"/>
    </row>
    <row r="20" spans="1:11" s="1065" customFormat="1" thickBot="1">
      <c r="A20" s="169"/>
      <c r="B20" s="236"/>
      <c r="C20" s="6887" t="s">
        <v>2804</v>
      </c>
      <c r="D20" s="6888"/>
      <c r="E20" s="6889">
        <f>SUM(E13:E19)</f>
        <v>0</v>
      </c>
      <c r="F20" s="6889">
        <f>SUM(F13:F19)</f>
        <v>0</v>
      </c>
      <c r="G20" s="6889">
        <f>SUM(G13:G19)</f>
        <v>0</v>
      </c>
      <c r="H20" s="6889">
        <f>SUM(H13:H19)</f>
        <v>0</v>
      </c>
      <c r="I20" s="6890">
        <f>SUM(I13:I19)</f>
        <v>0</v>
      </c>
      <c r="J20" s="237"/>
      <c r="K20" s="169"/>
    </row>
    <row r="21" spans="1:11" ht="13.2">
      <c r="A21" s="165"/>
      <c r="B21" s="233"/>
      <c r="C21" s="214"/>
      <c r="D21" s="214"/>
      <c r="E21" s="214"/>
      <c r="F21" s="227"/>
      <c r="G21" s="227"/>
      <c r="H21" s="227"/>
      <c r="I21" s="227"/>
      <c r="J21" s="235"/>
      <c r="K21" s="165"/>
    </row>
    <row r="22" spans="1:11" ht="13.2">
      <c r="A22" s="165"/>
      <c r="B22" s="233"/>
      <c r="C22" s="126" t="s">
        <v>445</v>
      </c>
      <c r="D22" s="225" t="s">
        <v>4126</v>
      </c>
      <c r="E22" s="217"/>
      <c r="F22" s="219"/>
      <c r="G22" s="121"/>
      <c r="H22" s="121"/>
      <c r="I22" s="685"/>
      <c r="J22" s="235"/>
      <c r="K22" s="165"/>
    </row>
    <row r="23" spans="1:11" ht="13.2">
      <c r="A23" s="165"/>
      <c r="B23" s="233"/>
      <c r="C23" s="214"/>
      <c r="D23" s="214"/>
      <c r="E23" s="214"/>
      <c r="F23" s="224"/>
      <c r="G23" s="224"/>
      <c r="H23" s="224"/>
      <c r="I23" s="224"/>
      <c r="J23" s="237"/>
      <c r="K23" s="165"/>
    </row>
    <row r="24" spans="1:11" ht="13.2">
      <c r="A24" s="165"/>
      <c r="B24" s="233"/>
      <c r="C24" s="214"/>
      <c r="D24" s="214"/>
      <c r="E24" s="214"/>
      <c r="F24" s="229"/>
      <c r="G24" s="229"/>
      <c r="H24" s="41"/>
      <c r="I24" s="82"/>
      <c r="J24" s="237"/>
      <c r="K24" s="165"/>
    </row>
    <row r="25" spans="1:11" ht="13.2">
      <c r="A25" s="165"/>
      <c r="B25" s="166"/>
      <c r="C25" s="181"/>
      <c r="D25" s="181"/>
      <c r="E25" s="181"/>
      <c r="F25" s="182"/>
      <c r="G25" s="182"/>
      <c r="H25" s="171"/>
      <c r="I25" s="172"/>
      <c r="J25" s="169"/>
      <c r="K25" s="165"/>
    </row>
    <row r="26" spans="1:11" ht="13.2" hidden="1">
      <c r="A26" s="165"/>
      <c r="B26" s="166"/>
      <c r="C26" s="164"/>
      <c r="D26" s="164"/>
      <c r="E26" s="164"/>
      <c r="F26" s="182"/>
      <c r="G26" s="183"/>
      <c r="H26" s="183"/>
      <c r="I26" s="183"/>
      <c r="J26" s="169"/>
      <c r="K26" s="165"/>
    </row>
    <row r="27" spans="1:11" ht="13.2" hidden="1">
      <c r="F27" s="1121"/>
      <c r="G27" s="1121"/>
      <c r="H27" s="1122"/>
      <c r="I27" s="1123"/>
      <c r="J27" s="1065"/>
    </row>
    <row r="28" spans="1:11" hidden="1">
      <c r="F28" s="1094"/>
      <c r="G28" s="1094"/>
      <c r="H28" s="1095"/>
      <c r="I28" s="599"/>
      <c r="J28" s="1065"/>
    </row>
    <row r="29" spans="1:11" ht="14.4" hidden="1">
      <c r="F29" s="1094"/>
      <c r="G29" s="1094"/>
      <c r="H29" s="1095"/>
      <c r="I29" s="1095"/>
      <c r="J29" s="1085"/>
    </row>
    <row r="30" spans="1:11" ht="14.4" hidden="1">
      <c r="F30" s="1094"/>
      <c r="G30" s="1094"/>
      <c r="H30" s="1095"/>
      <c r="I30" s="1095"/>
      <c r="J30" s="1085"/>
    </row>
    <row r="31" spans="1:11" ht="14.4" hidden="1">
      <c r="F31" s="1094"/>
      <c r="G31" s="1094"/>
      <c r="H31" s="1095"/>
      <c r="I31" s="1095"/>
      <c r="J31" s="1085"/>
    </row>
    <row r="32" spans="1:11" ht="14.4" hidden="1">
      <c r="F32" s="1094"/>
      <c r="G32" s="1094"/>
      <c r="H32" s="1095"/>
      <c r="I32" s="1095"/>
      <c r="J32" s="1085"/>
    </row>
    <row r="33" spans="6:10" hidden="1">
      <c r="F33" s="101"/>
      <c r="G33" s="101"/>
      <c r="H33" s="101"/>
      <c r="I33" s="101"/>
      <c r="J33" s="1085"/>
    </row>
    <row r="34" spans="6:10" hidden="1">
      <c r="F34" s="101"/>
      <c r="G34" s="101"/>
      <c r="H34" s="101"/>
      <c r="I34" s="101"/>
      <c r="J34" s="1085"/>
    </row>
  </sheetData>
  <sheetProtection formatCells="0" formatColumns="0"/>
  <customSheetViews>
    <customSheetView guid="{F416BD5B-C3AD-4F61-AAB2-55950A9B7E72}">
      <selection activeCell="G13" sqref="G13"/>
      <pageMargins left="0" right="0" top="0" bottom="0" header="0" footer="0"/>
      <pageSetup paperSize="9" orientation="portrait" r:id="rId1"/>
    </customSheetView>
    <customSheetView guid="{E14211BF-3959-45CF-A937-AD36AACCEFAC}" showGridLines="0">
      <pane xSplit="2" ySplit="11" topLeftCell="C12" activePane="bottomRight" state="frozen"/>
      <selection pane="bottomRight" sqref="A1:A3"/>
      <pageMargins left="0" right="0" top="0" bottom="0" header="0" footer="0"/>
      <pageSetup paperSize="9" orientation="portrait" r:id="rId2"/>
    </customSheetView>
    <customSheetView guid="{DD364770-73A1-4C6D-9516-629A57F0EB18}" showGridLines="0">
      <pane xSplit="3" ySplit="12" topLeftCell="D13" activePane="bottomRight" state="frozen"/>
      <selection pane="bottomRight" activeCell="D2" sqref="D2"/>
      <pageMargins left="0" right="0" top="0" bottom="0" header="0" footer="0"/>
      <pageSetup paperSize="9" orientation="portrait" r:id="rId3"/>
    </customSheetView>
    <customSheetView guid="{41E394DC-1FDD-4D1F-8620-137B7012DC10}" showGridLines="0">
      <pane xSplit="2" ySplit="11" topLeftCell="C12" activePane="bottomRight" state="frozen"/>
      <selection pane="bottomRight" sqref="A1:A3"/>
      <pageMargins left="0" right="0" top="0" bottom="0" header="0" footer="0"/>
      <pageSetup paperSize="9" orientation="portrait" r:id="rId4"/>
    </customSheetView>
    <customSheetView guid="{CC70D5D3-3A1F-46AA-BDCE-F692C2C36BEE}">
      <selection activeCell="K36" sqref="K36"/>
      <pageMargins left="0" right="0" top="0" bottom="0" header="0" footer="0"/>
      <pageSetup paperSize="9" orientation="portrait" r:id="rId5"/>
    </customSheetView>
  </customSheetViews>
  <mergeCells count="4">
    <mergeCell ref="D7:D10"/>
    <mergeCell ref="C3:G3"/>
    <mergeCell ref="D4:G4"/>
    <mergeCell ref="D5:G5"/>
  </mergeCells>
  <hyperlinks>
    <hyperlink ref="J2" location="Index!A1" display="Index" xr:uid="{85E9E391-B64D-4D22-A956-F166DB5E7174}"/>
  </hyperlinks>
  <pageMargins left="0.7" right="0.7" top="0.75" bottom="0.75" header="0.3" footer="0.3"/>
  <pageSetup paperSize="9" orientation="portrait" r:id="rId6"/>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2060"/>
  </sheetPr>
  <dimension ref="A1:J38"/>
  <sheetViews>
    <sheetView zoomScale="70" zoomScaleNormal="70" workbookViewId="0">
      <selection activeCell="E15" sqref="E15"/>
    </sheetView>
  </sheetViews>
  <sheetFormatPr defaultColWidth="0" defaultRowHeight="15.6" zeroHeight="1"/>
  <cols>
    <col min="1" max="1" width="5" style="906" customWidth="1"/>
    <col min="2" max="2" width="7.88671875" style="906" customWidth="1"/>
    <col min="3" max="3" width="56" style="906" customWidth="1"/>
    <col min="4" max="4" width="31.44140625" style="906" customWidth="1"/>
    <col min="5" max="5" width="7.109375" style="906" customWidth="1"/>
    <col min="6" max="6" width="2.44140625" style="906" customWidth="1"/>
    <col min="7" max="7" width="3.5546875" style="906" customWidth="1"/>
    <col min="8" max="8" width="1.88671875" style="906" customWidth="1"/>
    <col min="9" max="9" width="9.109375" style="906" customWidth="1"/>
    <col min="10" max="10" width="4.5546875" style="906" customWidth="1"/>
    <col min="11" max="16384" width="9.109375" style="906" hidden="1"/>
  </cols>
  <sheetData>
    <row r="1" spans="1:10">
      <c r="A1" s="165"/>
      <c r="B1" s="165"/>
      <c r="C1" s="165"/>
      <c r="D1" s="165"/>
      <c r="E1" s="165"/>
      <c r="F1" s="165"/>
      <c r="G1" s="165"/>
      <c r="H1" s="165"/>
      <c r="I1" s="165"/>
      <c r="J1" s="165"/>
    </row>
    <row r="2" spans="1:10" ht="16.2" thickBot="1">
      <c r="A2" s="165"/>
      <c r="B2" s="144" t="s">
        <v>313</v>
      </c>
      <c r="C2" s="119"/>
      <c r="D2" s="119"/>
      <c r="E2" s="119"/>
      <c r="F2" s="119"/>
      <c r="G2" s="119"/>
      <c r="H2" s="119"/>
      <c r="I2" s="2204" t="s">
        <v>1</v>
      </c>
      <c r="J2" s="165"/>
    </row>
    <row r="3" spans="1:10" ht="16.2" thickBot="1">
      <c r="A3" s="165"/>
      <c r="B3" s="119"/>
      <c r="C3" s="8861" t="s">
        <v>4127</v>
      </c>
      <c r="D3" s="8862"/>
      <c r="E3" s="8862"/>
      <c r="F3" s="8862"/>
      <c r="G3" s="8863"/>
      <c r="H3" s="119"/>
      <c r="I3" s="39"/>
      <c r="J3" s="165"/>
    </row>
    <row r="4" spans="1:10" ht="16.2" thickBot="1">
      <c r="A4" s="165"/>
      <c r="B4" s="119"/>
      <c r="C4" s="6891" t="s">
        <v>723</v>
      </c>
      <c r="D4" s="8872" t="str">
        <f>AD!D4</f>
        <v>ABC Company</v>
      </c>
      <c r="E4" s="8872"/>
      <c r="F4" s="8872"/>
      <c r="G4" s="8872"/>
      <c r="H4" s="119"/>
      <c r="I4" s="119"/>
      <c r="J4" s="165"/>
    </row>
    <row r="5" spans="1:10" ht="16.2" thickBot="1">
      <c r="A5" s="165"/>
      <c r="B5" s="119"/>
      <c r="C5" s="6892" t="s">
        <v>724</v>
      </c>
      <c r="D5" s="8869" t="str">
        <f>AD!D5</f>
        <v>31 December 202x</v>
      </c>
      <c r="E5" s="8870"/>
      <c r="F5" s="8870"/>
      <c r="G5" s="8871"/>
      <c r="H5" s="119"/>
      <c r="I5" s="521"/>
      <c r="J5" s="165"/>
    </row>
    <row r="6" spans="1:10">
      <c r="A6" s="165"/>
      <c r="B6" s="119"/>
      <c r="C6" s="119"/>
      <c r="D6" s="119"/>
      <c r="E6" s="119"/>
      <c r="F6" s="119"/>
      <c r="G6" s="119"/>
      <c r="H6" s="119"/>
      <c r="I6" s="119"/>
      <c r="J6" s="165"/>
    </row>
    <row r="7" spans="1:10" ht="16.2" thickBot="1">
      <c r="A7" s="165"/>
      <c r="B7" s="119"/>
      <c r="C7" s="119"/>
      <c r="D7" s="119"/>
      <c r="E7" s="119"/>
      <c r="F7" s="119"/>
      <c r="G7" s="119"/>
      <c r="H7" s="119"/>
      <c r="I7" s="119"/>
      <c r="J7" s="165"/>
    </row>
    <row r="8" spans="1:10">
      <c r="A8" s="165"/>
      <c r="B8" s="119"/>
      <c r="C8" s="6894" t="s">
        <v>4128</v>
      </c>
      <c r="D8" s="6894" t="s">
        <v>451</v>
      </c>
      <c r="E8" s="119"/>
      <c r="F8" s="119"/>
      <c r="G8" s="119"/>
      <c r="H8" s="119"/>
      <c r="I8" s="119"/>
      <c r="J8" s="165"/>
    </row>
    <row r="9" spans="1:10">
      <c r="A9" s="165"/>
      <c r="B9" s="2250" t="s">
        <v>4129</v>
      </c>
      <c r="C9" s="6895" t="s">
        <v>4130</v>
      </c>
      <c r="D9" s="6896"/>
      <c r="E9" s="1199"/>
      <c r="F9" s="119"/>
      <c r="G9" s="119"/>
      <c r="H9" s="119"/>
      <c r="I9" s="119"/>
      <c r="J9" s="165"/>
    </row>
    <row r="10" spans="1:10">
      <c r="A10" s="165"/>
      <c r="B10" s="2250" t="s">
        <v>4131</v>
      </c>
      <c r="C10" s="6895" t="s">
        <v>4132</v>
      </c>
      <c r="D10" s="6896"/>
      <c r="E10" s="1199"/>
      <c r="F10" s="119"/>
      <c r="G10" s="119"/>
      <c r="H10" s="119"/>
      <c r="I10" s="119"/>
      <c r="J10" s="165"/>
    </row>
    <row r="11" spans="1:10">
      <c r="A11" s="165"/>
      <c r="B11" s="2250" t="s">
        <v>4133</v>
      </c>
      <c r="C11" s="6895" t="s">
        <v>4134</v>
      </c>
      <c r="D11" s="6896"/>
      <c r="E11" s="1199"/>
      <c r="F11" s="119"/>
      <c r="G11" s="119"/>
      <c r="H11" s="119"/>
      <c r="I11" s="119"/>
      <c r="J11" s="165"/>
    </row>
    <row r="12" spans="1:10">
      <c r="A12" s="165"/>
      <c r="B12" s="2250" t="s">
        <v>4135</v>
      </c>
      <c r="C12" s="6895" t="s">
        <v>4136</v>
      </c>
      <c r="D12" s="6896"/>
      <c r="E12" s="1199"/>
      <c r="F12" s="119"/>
      <c r="G12" s="119"/>
      <c r="H12" s="119"/>
      <c r="I12" s="119"/>
      <c r="J12" s="165"/>
    </row>
    <row r="13" spans="1:10">
      <c r="A13" s="165"/>
      <c r="B13" s="2250" t="s">
        <v>4137</v>
      </c>
      <c r="C13" s="6895" t="s">
        <v>4138</v>
      </c>
      <c r="D13" s="6896"/>
      <c r="E13" s="1199"/>
      <c r="F13" s="119"/>
      <c r="G13" s="119"/>
      <c r="H13" s="119"/>
      <c r="I13" s="119"/>
      <c r="J13" s="165"/>
    </row>
    <row r="14" spans="1:10">
      <c r="A14" s="165"/>
      <c r="B14" s="2250" t="s">
        <v>4139</v>
      </c>
      <c r="C14" s="6895" t="s">
        <v>4140</v>
      </c>
      <c r="D14" s="6896"/>
      <c r="E14" s="1199"/>
      <c r="F14" s="119"/>
      <c r="G14" s="119"/>
      <c r="H14" s="119"/>
      <c r="I14" s="119"/>
      <c r="J14" s="165"/>
    </row>
    <row r="15" spans="1:10">
      <c r="A15" s="165"/>
      <c r="B15" s="2250" t="s">
        <v>4141</v>
      </c>
      <c r="C15" s="6895" t="s">
        <v>4142</v>
      </c>
      <c r="D15" s="6896"/>
      <c r="E15" s="1199"/>
      <c r="F15" s="119"/>
      <c r="G15" s="119"/>
      <c r="H15" s="119"/>
      <c r="I15" s="119"/>
      <c r="J15" s="165"/>
    </row>
    <row r="16" spans="1:10">
      <c r="A16" s="165"/>
      <c r="B16" s="2250" t="s">
        <v>4143</v>
      </c>
      <c r="C16" s="6895" t="s">
        <v>4144</v>
      </c>
      <c r="D16" s="6896"/>
      <c r="E16" s="1199"/>
      <c r="F16" s="119"/>
      <c r="G16" s="119"/>
      <c r="H16" s="119"/>
      <c r="I16" s="119"/>
      <c r="J16" s="165"/>
    </row>
    <row r="17" spans="1:10">
      <c r="A17" s="165"/>
      <c r="B17" s="2250" t="s">
        <v>4145</v>
      </c>
      <c r="C17" s="6895" t="s">
        <v>4146</v>
      </c>
      <c r="D17" s="6896"/>
      <c r="E17" s="1199"/>
      <c r="F17" s="119"/>
      <c r="G17" s="119"/>
      <c r="H17" s="119"/>
      <c r="I17" s="119"/>
      <c r="J17" s="165"/>
    </row>
    <row r="18" spans="1:10">
      <c r="A18" s="165"/>
      <c r="B18" s="2250" t="s">
        <v>4147</v>
      </c>
      <c r="C18" s="6895" t="s">
        <v>4148</v>
      </c>
      <c r="D18" s="6896"/>
      <c r="E18" s="1199"/>
      <c r="F18" s="119"/>
      <c r="G18" s="119"/>
      <c r="H18" s="119"/>
      <c r="I18" s="119"/>
      <c r="J18" s="165"/>
    </row>
    <row r="19" spans="1:10">
      <c r="A19" s="165"/>
      <c r="B19" s="2250" t="s">
        <v>4149</v>
      </c>
      <c r="C19" s="6895" t="s">
        <v>4150</v>
      </c>
      <c r="D19" s="6896"/>
      <c r="E19" s="1199"/>
      <c r="F19" s="119"/>
      <c r="G19" s="119"/>
      <c r="H19" s="119"/>
      <c r="I19" s="119"/>
      <c r="J19" s="165"/>
    </row>
    <row r="20" spans="1:10">
      <c r="A20" s="165"/>
      <c r="B20" s="2250" t="s">
        <v>4151</v>
      </c>
      <c r="C20" s="6895" t="s">
        <v>4152</v>
      </c>
      <c r="D20" s="6896"/>
      <c r="E20" s="1199"/>
      <c r="F20" s="119"/>
      <c r="G20" s="119"/>
      <c r="H20" s="119"/>
      <c r="I20" s="119"/>
      <c r="J20" s="165"/>
    </row>
    <row r="21" spans="1:10">
      <c r="A21" s="165"/>
      <c r="B21" s="2250" t="s">
        <v>4153</v>
      </c>
      <c r="C21" s="6895" t="s">
        <v>4154</v>
      </c>
      <c r="D21" s="6896"/>
      <c r="E21" s="1199"/>
      <c r="F21" s="119"/>
      <c r="G21" s="119"/>
      <c r="H21" s="119"/>
      <c r="I21" s="119"/>
      <c r="J21" s="165"/>
    </row>
    <row r="22" spans="1:10">
      <c r="A22" s="165"/>
      <c r="B22" s="2250" t="s">
        <v>4155</v>
      </c>
      <c r="C22" s="6895" t="s">
        <v>4156</v>
      </c>
      <c r="D22" s="6896"/>
      <c r="E22" s="1199"/>
      <c r="F22" s="119"/>
      <c r="G22" s="119"/>
      <c r="H22" s="119"/>
      <c r="I22" s="119"/>
      <c r="J22" s="165"/>
    </row>
    <row r="23" spans="1:10">
      <c r="A23" s="165"/>
      <c r="B23" s="2250" t="s">
        <v>4157</v>
      </c>
      <c r="C23" s="6895" t="s">
        <v>4158</v>
      </c>
      <c r="D23" s="6896"/>
      <c r="E23" s="1199"/>
      <c r="F23" s="119"/>
      <c r="G23" s="119"/>
      <c r="H23" s="119"/>
      <c r="I23" s="119"/>
      <c r="J23" s="165"/>
    </row>
    <row r="24" spans="1:10">
      <c r="A24" s="165"/>
      <c r="B24" s="2250" t="s">
        <v>4159</v>
      </c>
      <c r="C24" s="6895" t="s">
        <v>4160</v>
      </c>
      <c r="D24" s="6896"/>
      <c r="E24" s="1199"/>
      <c r="F24" s="119"/>
      <c r="G24" s="119"/>
      <c r="H24" s="119"/>
      <c r="I24" s="119"/>
      <c r="J24" s="165"/>
    </row>
    <row r="25" spans="1:10">
      <c r="A25" s="165"/>
      <c r="B25" s="2250" t="s">
        <v>4161</v>
      </c>
      <c r="C25" s="6895" t="s">
        <v>4162</v>
      </c>
      <c r="D25" s="6896"/>
      <c r="E25" s="1199"/>
      <c r="F25" s="119"/>
      <c r="G25" s="119"/>
      <c r="H25" s="119"/>
      <c r="I25" s="119"/>
      <c r="J25" s="165"/>
    </row>
    <row r="26" spans="1:10">
      <c r="A26" s="165"/>
      <c r="B26" s="2250" t="s">
        <v>4163</v>
      </c>
      <c r="C26" s="6895" t="s">
        <v>4164</v>
      </c>
      <c r="D26" s="6896"/>
      <c r="E26" s="1199"/>
      <c r="F26" s="119"/>
      <c r="G26" s="119"/>
      <c r="H26" s="119"/>
      <c r="I26" s="119"/>
      <c r="J26" s="165"/>
    </row>
    <row r="27" spans="1:10">
      <c r="A27" s="165"/>
      <c r="B27" s="2250" t="s">
        <v>4165</v>
      </c>
      <c r="C27" s="6895" t="s">
        <v>4166</v>
      </c>
      <c r="D27" s="6896"/>
      <c r="E27" s="1199"/>
      <c r="F27" s="119"/>
      <c r="G27" s="119"/>
      <c r="H27" s="119"/>
      <c r="I27" s="119"/>
      <c r="J27" s="165"/>
    </row>
    <row r="28" spans="1:10">
      <c r="A28" s="165"/>
      <c r="B28" s="2250" t="s">
        <v>4167</v>
      </c>
      <c r="C28" s="6895" t="s">
        <v>4168</v>
      </c>
      <c r="D28" s="6896"/>
      <c r="E28" s="1199"/>
      <c r="F28" s="119"/>
      <c r="G28" s="119"/>
      <c r="H28" s="119"/>
      <c r="I28" s="119"/>
      <c r="J28" s="165"/>
    </row>
    <row r="29" spans="1:10">
      <c r="A29" s="165"/>
      <c r="B29" s="2250" t="s">
        <v>4169</v>
      </c>
      <c r="C29" s="6895" t="s">
        <v>4170</v>
      </c>
      <c r="D29" s="6896"/>
      <c r="E29" s="1199"/>
      <c r="F29" s="119"/>
      <c r="G29" s="119"/>
      <c r="H29" s="119"/>
      <c r="I29" s="119"/>
      <c r="J29" s="165"/>
    </row>
    <row r="30" spans="1:10">
      <c r="A30" s="165"/>
      <c r="B30" s="2250" t="s">
        <v>4171</v>
      </c>
      <c r="C30" s="6895" t="s">
        <v>4172</v>
      </c>
      <c r="D30" s="6896"/>
      <c r="E30" s="1199"/>
      <c r="F30" s="119"/>
      <c r="G30" s="119"/>
      <c r="H30" s="119"/>
      <c r="I30" s="119"/>
      <c r="J30" s="165"/>
    </row>
    <row r="31" spans="1:10">
      <c r="A31" s="165"/>
      <c r="B31" s="2250" t="s">
        <v>4173</v>
      </c>
      <c r="C31" s="6895" t="s">
        <v>4174</v>
      </c>
      <c r="D31" s="6896"/>
      <c r="E31" s="1199"/>
      <c r="F31" s="119"/>
      <c r="G31" s="119"/>
      <c r="H31" s="119"/>
      <c r="I31" s="119"/>
      <c r="J31" s="165"/>
    </row>
    <row r="32" spans="1:10">
      <c r="A32" s="165"/>
      <c r="B32" s="2250" t="s">
        <v>2211</v>
      </c>
      <c r="C32" s="6895" t="s">
        <v>4175</v>
      </c>
      <c r="D32" s="6896"/>
      <c r="E32" s="1199"/>
      <c r="F32" s="119"/>
      <c r="G32" s="119"/>
      <c r="H32" s="119"/>
      <c r="I32" s="119"/>
      <c r="J32" s="165"/>
    </row>
    <row r="33" spans="1:10">
      <c r="A33" s="165"/>
      <c r="B33" s="2250" t="s">
        <v>4176</v>
      </c>
      <c r="C33" s="6895" t="s">
        <v>4177</v>
      </c>
      <c r="D33" s="6896"/>
      <c r="E33" s="1199"/>
      <c r="F33" s="119"/>
      <c r="G33" s="119"/>
      <c r="H33" s="119"/>
      <c r="I33" s="119"/>
      <c r="J33" s="165"/>
    </row>
    <row r="34" spans="1:10" ht="16.2" thickBot="1">
      <c r="A34" s="165"/>
      <c r="B34" s="2250" t="s">
        <v>4178</v>
      </c>
      <c r="C34" s="6897" t="s">
        <v>4179</v>
      </c>
      <c r="D34" s="6898"/>
      <c r="E34" s="1199"/>
      <c r="F34" s="119"/>
      <c r="G34" s="119"/>
      <c r="H34" s="119"/>
      <c r="I34" s="119"/>
      <c r="J34" s="165"/>
    </row>
    <row r="35" spans="1:10">
      <c r="A35" s="165"/>
      <c r="B35" s="119"/>
      <c r="C35" s="119"/>
      <c r="D35" s="119"/>
      <c r="E35" s="119"/>
      <c r="F35" s="119"/>
      <c r="G35" s="119"/>
      <c r="H35" s="119"/>
      <c r="I35" s="119"/>
      <c r="J35" s="165"/>
    </row>
    <row r="36" spans="1:10">
      <c r="A36" s="165"/>
      <c r="B36" s="119"/>
      <c r="C36" s="119"/>
      <c r="D36" s="119"/>
      <c r="E36" s="119"/>
      <c r="F36" s="119"/>
      <c r="G36" s="119"/>
      <c r="H36" s="119"/>
      <c r="I36" s="738"/>
      <c r="J36" s="165"/>
    </row>
    <row r="37" spans="1:10">
      <c r="A37" s="165"/>
      <c r="B37" s="119"/>
      <c r="C37" s="119"/>
      <c r="D37" s="119"/>
      <c r="E37" s="119"/>
      <c r="F37" s="119"/>
      <c r="G37" s="119"/>
      <c r="H37" s="119"/>
      <c r="I37" s="119"/>
      <c r="J37" s="165"/>
    </row>
    <row r="38" spans="1:10">
      <c r="A38" s="165"/>
      <c r="B38" s="165"/>
      <c r="C38" s="165"/>
      <c r="D38" s="165"/>
      <c r="E38" s="165"/>
      <c r="F38" s="165"/>
      <c r="G38" s="165"/>
      <c r="H38" s="165"/>
      <c r="I38" s="165"/>
      <c r="J38" s="165"/>
    </row>
  </sheetData>
  <mergeCells count="3">
    <mergeCell ref="C3:G3"/>
    <mergeCell ref="D5:G5"/>
    <mergeCell ref="D4:G4"/>
  </mergeCells>
  <hyperlinks>
    <hyperlink ref="I2" location="Index!A1" display="Index" xr:uid="{24F0F05E-D11F-40CA-86F6-B4562319B766}"/>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2060"/>
  </sheetPr>
  <dimension ref="A1:K49"/>
  <sheetViews>
    <sheetView topLeftCell="A25" zoomScale="70" zoomScaleNormal="70" workbookViewId="0">
      <selection activeCell="C42" sqref="C42"/>
    </sheetView>
  </sheetViews>
  <sheetFormatPr defaultColWidth="0" defaultRowHeight="15.6" zeroHeight="1"/>
  <cols>
    <col min="1" max="1" width="4.5546875" style="906" customWidth="1"/>
    <col min="2" max="2" width="9.109375" style="906" customWidth="1"/>
    <col min="3" max="3" width="27.33203125" style="906" customWidth="1"/>
    <col min="4" max="4" width="18.88671875" style="906" bestFit="1" customWidth="1"/>
    <col min="5" max="5" width="24.6640625" style="906" customWidth="1"/>
    <col min="6" max="6" width="17.44140625" style="906" customWidth="1"/>
    <col min="7" max="7" width="18.109375" style="906" customWidth="1"/>
    <col min="8" max="8" width="18.6640625" style="906" customWidth="1"/>
    <col min="9" max="10" width="9.109375" style="906" customWidth="1"/>
    <col min="11" max="11" width="4.33203125" style="906" customWidth="1"/>
    <col min="12" max="16384" width="9.109375" style="906" hidden="1"/>
  </cols>
  <sheetData>
    <row r="1" spans="1:11">
      <c r="A1" s="165"/>
      <c r="B1" s="165"/>
      <c r="C1" s="165"/>
      <c r="D1" s="165"/>
      <c r="E1" s="165"/>
      <c r="F1" s="165"/>
      <c r="G1" s="165"/>
      <c r="H1" s="165"/>
      <c r="I1" s="165"/>
      <c r="J1" s="165"/>
      <c r="K1" s="165"/>
    </row>
    <row r="2" spans="1:11" ht="16.2" thickBot="1">
      <c r="A2" s="165"/>
      <c r="B2" s="144" t="s">
        <v>316</v>
      </c>
      <c r="C2" s="119"/>
      <c r="D2" s="119"/>
      <c r="E2" s="119"/>
      <c r="F2" s="119"/>
      <c r="G2" s="119"/>
      <c r="H2" s="119"/>
      <c r="I2" s="119"/>
      <c r="J2" s="2204" t="s">
        <v>1</v>
      </c>
      <c r="K2" s="165"/>
    </row>
    <row r="3" spans="1:11" ht="16.2" thickBot="1">
      <c r="A3" s="165"/>
      <c r="B3" s="119"/>
      <c r="C3" s="8861" t="s">
        <v>4180</v>
      </c>
      <c r="D3" s="8862"/>
      <c r="E3" s="8862"/>
      <c r="F3" s="8862"/>
      <c r="G3" s="8863"/>
      <c r="H3" s="119"/>
      <c r="I3" s="39"/>
      <c r="J3" s="119"/>
      <c r="K3" s="165"/>
    </row>
    <row r="4" spans="1:11" ht="16.2" thickBot="1">
      <c r="A4" s="165"/>
      <c r="B4" s="119"/>
      <c r="C4" s="6891" t="str">
        <f>AE!C4</f>
        <v>COMPANY:</v>
      </c>
      <c r="D4" s="8872" t="str">
        <f>AE!D4</f>
        <v>ABC Company</v>
      </c>
      <c r="E4" s="8872"/>
      <c r="F4" s="8872"/>
      <c r="G4" s="8872"/>
      <c r="H4" s="119"/>
      <c r="I4" s="119"/>
      <c r="J4" s="119"/>
      <c r="K4" s="165"/>
    </row>
    <row r="5" spans="1:11" ht="16.2" thickBot="1">
      <c r="A5" s="165"/>
      <c r="B5" s="119"/>
      <c r="C5" s="6892" t="str">
        <f>AE!C5</f>
        <v>YEAR ENDED:</v>
      </c>
      <c r="D5" s="8869" t="str">
        <f>AE!D5</f>
        <v>31 December 202x</v>
      </c>
      <c r="E5" s="8870"/>
      <c r="F5" s="8870"/>
      <c r="G5" s="6893"/>
      <c r="H5" s="119"/>
      <c r="I5" s="119"/>
      <c r="J5" s="119"/>
      <c r="K5" s="165"/>
    </row>
    <row r="6" spans="1:11">
      <c r="A6" s="165"/>
      <c r="B6" s="119"/>
      <c r="C6" s="119"/>
      <c r="D6" s="119"/>
      <c r="E6" s="119"/>
      <c r="F6" s="119"/>
      <c r="G6" s="119"/>
      <c r="H6" s="119"/>
      <c r="I6" s="119"/>
      <c r="J6" s="119"/>
      <c r="K6" s="165"/>
    </row>
    <row r="7" spans="1:11">
      <c r="A7" s="165"/>
      <c r="B7" s="119"/>
      <c r="C7" s="8876" t="s">
        <v>520</v>
      </c>
      <c r="D7" s="8877"/>
      <c r="E7" s="8878"/>
      <c r="F7" s="6899" t="s">
        <v>4181</v>
      </c>
      <c r="G7" s="6900" t="s">
        <v>4182</v>
      </c>
      <c r="H7" s="6901" t="s">
        <v>4183</v>
      </c>
      <c r="I7" s="119"/>
      <c r="J7" s="119"/>
      <c r="K7" s="165"/>
    </row>
    <row r="8" spans="1:11">
      <c r="A8" s="165"/>
      <c r="B8" s="119"/>
      <c r="C8" s="8876"/>
      <c r="D8" s="8877"/>
      <c r="E8" s="8878"/>
      <c r="F8" s="1413"/>
      <c r="G8" s="2059"/>
      <c r="H8" s="1414"/>
      <c r="I8" s="119"/>
      <c r="J8" s="119"/>
      <c r="K8" s="165"/>
    </row>
    <row r="9" spans="1:11">
      <c r="A9" s="165"/>
      <c r="B9" s="119"/>
      <c r="C9" s="8879"/>
      <c r="D9" s="8880"/>
      <c r="E9" s="8881"/>
      <c r="F9" s="1413" t="s">
        <v>4184</v>
      </c>
      <c r="G9" s="2059" t="s">
        <v>4185</v>
      </c>
      <c r="H9" s="1414" t="s">
        <v>4182</v>
      </c>
      <c r="I9" s="119"/>
      <c r="J9" s="119"/>
      <c r="K9" s="165"/>
    </row>
    <row r="10" spans="1:11">
      <c r="A10" s="165"/>
      <c r="B10" s="119"/>
      <c r="C10" s="8875" t="s">
        <v>4186</v>
      </c>
      <c r="D10" s="8875"/>
      <c r="E10" s="8875"/>
      <c r="F10" s="6902"/>
      <c r="G10" s="6902"/>
      <c r="H10" s="6902"/>
      <c r="I10" s="119"/>
      <c r="J10" s="119"/>
      <c r="K10" s="165"/>
    </row>
    <row r="11" spans="1:11">
      <c r="A11" s="165"/>
      <c r="B11" s="119"/>
      <c r="C11" s="8875" t="s">
        <v>4187</v>
      </c>
      <c r="D11" s="8875"/>
      <c r="E11" s="8875"/>
      <c r="F11" s="6902"/>
      <c r="G11" s="6902"/>
      <c r="H11" s="6902">
        <f>F11-G11</f>
        <v>0</v>
      </c>
      <c r="I11" s="119"/>
      <c r="J11" s="119"/>
      <c r="K11" s="165"/>
    </row>
    <row r="12" spans="1:11">
      <c r="A12" s="165"/>
      <c r="B12" s="119"/>
      <c r="C12" s="8875" t="s">
        <v>4188</v>
      </c>
      <c r="D12" s="8875"/>
      <c r="E12" s="8875"/>
      <c r="F12" s="6902"/>
      <c r="G12" s="6902"/>
      <c r="H12" s="6902">
        <f>F12-G12</f>
        <v>0</v>
      </c>
      <c r="I12" s="119"/>
      <c r="J12" s="119"/>
      <c r="K12" s="165"/>
    </row>
    <row r="13" spans="1:11">
      <c r="A13" s="165"/>
      <c r="B13" s="119"/>
      <c r="C13" s="8875" t="s">
        <v>4189</v>
      </c>
      <c r="D13" s="8875"/>
      <c r="E13" s="8875"/>
      <c r="F13" s="6902"/>
      <c r="G13" s="6902"/>
      <c r="H13" s="6902">
        <f>F13-G13</f>
        <v>0</v>
      </c>
      <c r="I13" s="119"/>
      <c r="J13" s="119"/>
      <c r="K13" s="165"/>
    </row>
    <row r="14" spans="1:11">
      <c r="A14" s="165"/>
      <c r="B14" s="119"/>
      <c r="C14" s="8875" t="s">
        <v>544</v>
      </c>
      <c r="D14" s="8875"/>
      <c r="E14" s="8875"/>
      <c r="F14" s="6902">
        <f>SUM(F11:F13)</f>
        <v>0</v>
      </c>
      <c r="G14" s="6902">
        <f>SUM(G11:G13)</f>
        <v>0</v>
      </c>
      <c r="H14" s="6902">
        <f>SUM(H11:H13)</f>
        <v>0</v>
      </c>
      <c r="I14" s="119"/>
      <c r="J14" s="119"/>
      <c r="K14" s="165"/>
    </row>
    <row r="15" spans="1:11">
      <c r="A15" s="165"/>
      <c r="B15" s="119"/>
      <c r="C15" s="8875" t="s">
        <v>4190</v>
      </c>
      <c r="D15" s="8875"/>
      <c r="E15" s="8875"/>
      <c r="F15" s="6902"/>
      <c r="G15" s="6902"/>
      <c r="H15" s="6902"/>
      <c r="I15" s="119"/>
      <c r="J15" s="119"/>
      <c r="K15" s="165"/>
    </row>
    <row r="16" spans="1:11">
      <c r="A16" s="165"/>
      <c r="B16" s="119"/>
      <c r="C16" s="8875" t="s">
        <v>4191</v>
      </c>
      <c r="D16" s="8875"/>
      <c r="E16" s="8875"/>
      <c r="F16" s="6902"/>
      <c r="G16" s="6902"/>
      <c r="H16" s="6902"/>
      <c r="I16" s="119"/>
      <c r="J16" s="119"/>
      <c r="K16" s="165"/>
    </row>
    <row r="17" spans="1:11">
      <c r="A17" s="165"/>
      <c r="B17" s="119"/>
      <c r="C17" s="8875" t="s">
        <v>4192</v>
      </c>
      <c r="D17" s="8875"/>
      <c r="E17" s="8875"/>
      <c r="F17" s="6902"/>
      <c r="G17" s="6902"/>
      <c r="H17" s="6902"/>
      <c r="I17" s="119"/>
      <c r="J17" s="119"/>
      <c r="K17" s="165"/>
    </row>
    <row r="18" spans="1:11">
      <c r="A18" s="165"/>
      <c r="B18" s="119"/>
      <c r="C18" s="8875" t="s">
        <v>4193</v>
      </c>
      <c r="D18" s="8875"/>
      <c r="E18" s="8875"/>
      <c r="F18" s="6902"/>
      <c r="G18" s="6902"/>
      <c r="H18" s="6902"/>
      <c r="I18" s="119"/>
      <c r="J18" s="119"/>
      <c r="K18" s="165"/>
    </row>
    <row r="19" spans="1:11">
      <c r="A19" s="165"/>
      <c r="B19" s="119"/>
      <c r="C19" s="8875" t="s">
        <v>4194</v>
      </c>
      <c r="D19" s="8875"/>
      <c r="E19" s="8875"/>
      <c r="F19" s="6902"/>
      <c r="G19" s="6902"/>
      <c r="H19" s="6902"/>
      <c r="I19" s="119"/>
      <c r="J19" s="119"/>
      <c r="K19" s="165"/>
    </row>
    <row r="20" spans="1:11">
      <c r="A20" s="165"/>
      <c r="B20" s="119"/>
      <c r="C20" s="8875" t="s">
        <v>4195</v>
      </c>
      <c r="D20" s="8875"/>
      <c r="E20" s="8875"/>
      <c r="F20" s="6902"/>
      <c r="G20" s="6902"/>
      <c r="H20" s="6902"/>
      <c r="I20" s="119"/>
      <c r="J20" s="119"/>
      <c r="K20" s="165"/>
    </row>
    <row r="21" spans="1:11">
      <c r="A21" s="165"/>
      <c r="B21" s="119"/>
      <c r="C21" s="8884" t="s">
        <v>4196</v>
      </c>
      <c r="D21" s="8885"/>
      <c r="E21" s="8885"/>
      <c r="F21" s="8885"/>
      <c r="G21" s="8886"/>
      <c r="H21" s="6902"/>
      <c r="I21" s="119"/>
      <c r="J21" s="119"/>
      <c r="K21" s="165"/>
    </row>
    <row r="22" spans="1:11">
      <c r="A22" s="165"/>
      <c r="B22" s="119"/>
      <c r="C22" s="8884" t="s">
        <v>4197</v>
      </c>
      <c r="D22" s="8885"/>
      <c r="E22" s="8885"/>
      <c r="F22" s="8885"/>
      <c r="G22" s="8886"/>
      <c r="H22" s="6903">
        <v>0.02</v>
      </c>
      <c r="I22" s="119"/>
      <c r="J22" s="119"/>
      <c r="K22" s="165"/>
    </row>
    <row r="23" spans="1:11">
      <c r="A23" s="165"/>
      <c r="B23" s="119"/>
      <c r="C23" s="8884" t="s">
        <v>4198</v>
      </c>
      <c r="D23" s="8885"/>
      <c r="E23" s="8885"/>
      <c r="F23" s="8885"/>
      <c r="G23" s="8886"/>
      <c r="H23" s="6904">
        <f>H21*H22</f>
        <v>0</v>
      </c>
      <c r="I23" s="119"/>
      <c r="J23" s="119"/>
      <c r="K23" s="165"/>
    </row>
    <row r="24" spans="1:11">
      <c r="A24" s="165"/>
      <c r="B24" s="119"/>
      <c r="C24" s="1415"/>
      <c r="D24" s="119"/>
      <c r="E24" s="119"/>
      <c r="F24" s="119"/>
      <c r="G24" s="1166"/>
      <c r="H24" s="1416"/>
      <c r="I24" s="119"/>
      <c r="J24" s="119"/>
      <c r="K24" s="165"/>
    </row>
    <row r="25" spans="1:11">
      <c r="A25" s="165"/>
      <c r="B25" s="119"/>
      <c r="C25" s="8887" t="s">
        <v>4199</v>
      </c>
      <c r="D25" s="8888"/>
      <c r="E25" s="8889"/>
      <c r="F25" s="6905"/>
      <c r="G25" s="6906"/>
      <c r="H25" s="6907"/>
      <c r="I25" s="119"/>
      <c r="J25" s="119"/>
      <c r="K25" s="165"/>
    </row>
    <row r="26" spans="1:11">
      <c r="A26" s="165"/>
      <c r="B26" s="119"/>
      <c r="C26" s="8873" t="s">
        <v>4200</v>
      </c>
      <c r="D26" s="8874"/>
      <c r="E26" s="6909" t="s">
        <v>4201</v>
      </c>
      <c r="F26" s="6905"/>
      <c r="G26" s="6906"/>
      <c r="H26" s="6907"/>
      <c r="I26" s="119"/>
      <c r="J26" s="119"/>
      <c r="K26" s="165"/>
    </row>
    <row r="27" spans="1:11">
      <c r="A27" s="165"/>
      <c r="B27" s="119"/>
      <c r="C27" s="6908" t="s">
        <v>4202</v>
      </c>
      <c r="D27" s="6909" t="s">
        <v>1725</v>
      </c>
      <c r="E27" s="6909" t="s">
        <v>4203</v>
      </c>
      <c r="F27" s="6905"/>
      <c r="G27" s="6906"/>
      <c r="H27" s="6907"/>
      <c r="I27" s="119"/>
      <c r="J27" s="119"/>
      <c r="K27" s="165"/>
    </row>
    <row r="28" spans="1:11">
      <c r="A28" s="165"/>
      <c r="B28" s="119"/>
      <c r="C28" s="6910" t="s">
        <v>4204</v>
      </c>
      <c r="D28" s="6910" t="s">
        <v>1244</v>
      </c>
      <c r="E28" s="6911" t="s">
        <v>4205</v>
      </c>
      <c r="F28" s="8882"/>
      <c r="G28" s="8883"/>
      <c r="H28" s="6902"/>
      <c r="I28" s="119"/>
      <c r="J28" s="119"/>
      <c r="K28" s="165"/>
    </row>
    <row r="29" spans="1:11">
      <c r="A29" s="165"/>
      <c r="B29" s="119"/>
      <c r="C29" s="6910" t="s">
        <v>4206</v>
      </c>
      <c r="D29" s="6910" t="s">
        <v>1244</v>
      </c>
      <c r="E29" s="6911" t="s">
        <v>4205</v>
      </c>
      <c r="F29" s="8882"/>
      <c r="G29" s="8883"/>
      <c r="H29" s="6902"/>
      <c r="I29" s="119"/>
      <c r="J29" s="119"/>
      <c r="K29" s="165"/>
    </row>
    <row r="30" spans="1:11">
      <c r="A30" s="165"/>
      <c r="B30" s="119"/>
      <c r="C30" s="6910" t="s">
        <v>4207</v>
      </c>
      <c r="D30" s="6910" t="s">
        <v>1244</v>
      </c>
      <c r="E30" s="6911" t="s">
        <v>4205</v>
      </c>
      <c r="F30" s="8882"/>
      <c r="G30" s="8883"/>
      <c r="H30" s="6902"/>
      <c r="I30" s="119"/>
      <c r="J30" s="119"/>
      <c r="K30" s="165"/>
    </row>
    <row r="31" spans="1:11">
      <c r="A31" s="165"/>
      <c r="B31" s="119"/>
      <c r="C31" s="6910" t="s">
        <v>4208</v>
      </c>
      <c r="D31" s="6910" t="s">
        <v>1244</v>
      </c>
      <c r="E31" s="6911" t="s">
        <v>4205</v>
      </c>
      <c r="F31" s="8882"/>
      <c r="G31" s="8883"/>
      <c r="H31" s="6902"/>
      <c r="I31" s="119"/>
      <c r="J31" s="119"/>
      <c r="K31" s="165"/>
    </row>
    <row r="32" spans="1:11">
      <c r="A32" s="165"/>
      <c r="B32" s="119"/>
      <c r="C32" s="6910" t="s">
        <v>4209</v>
      </c>
      <c r="D32" s="6910" t="s">
        <v>1244</v>
      </c>
      <c r="E32" s="6911" t="s">
        <v>4205</v>
      </c>
      <c r="F32" s="8882"/>
      <c r="G32" s="8883"/>
      <c r="H32" s="6902"/>
      <c r="I32" s="119"/>
      <c r="J32" s="119"/>
      <c r="K32" s="165"/>
    </row>
    <row r="33" spans="1:11">
      <c r="A33" s="165"/>
      <c r="B33" s="119"/>
      <c r="C33" s="6910" t="s">
        <v>4210</v>
      </c>
      <c r="D33" s="6910" t="s">
        <v>1244</v>
      </c>
      <c r="E33" s="6911" t="s">
        <v>4205</v>
      </c>
      <c r="F33" s="8882"/>
      <c r="G33" s="8883"/>
      <c r="H33" s="6902"/>
      <c r="I33" s="119"/>
      <c r="J33" s="119"/>
      <c r="K33" s="165"/>
    </row>
    <row r="34" spans="1:11">
      <c r="A34" s="165"/>
      <c r="B34" s="119"/>
      <c r="C34" s="6910" t="s">
        <v>4211</v>
      </c>
      <c r="D34" s="6910" t="s">
        <v>1244</v>
      </c>
      <c r="E34" s="6911" t="s">
        <v>4205</v>
      </c>
      <c r="F34" s="8882"/>
      <c r="G34" s="8883"/>
      <c r="H34" s="6902"/>
      <c r="I34" s="119"/>
      <c r="J34" s="119"/>
      <c r="K34" s="165"/>
    </row>
    <row r="35" spans="1:11">
      <c r="A35" s="165"/>
      <c r="B35" s="119"/>
      <c r="C35" s="6910" t="s">
        <v>4212</v>
      </c>
      <c r="D35" s="6910" t="s">
        <v>1244</v>
      </c>
      <c r="E35" s="6911" t="s">
        <v>4205</v>
      </c>
      <c r="F35" s="8882"/>
      <c r="G35" s="8883"/>
      <c r="H35" s="6902"/>
      <c r="I35" s="119"/>
      <c r="J35" s="119"/>
      <c r="K35" s="165"/>
    </row>
    <row r="36" spans="1:11">
      <c r="A36" s="165"/>
      <c r="B36" s="119"/>
      <c r="C36" s="6910" t="s">
        <v>4213</v>
      </c>
      <c r="D36" s="6910" t="s">
        <v>1244</v>
      </c>
      <c r="E36" s="6911" t="s">
        <v>4205</v>
      </c>
      <c r="F36" s="8882"/>
      <c r="G36" s="8883"/>
      <c r="H36" s="6902"/>
      <c r="I36" s="119"/>
      <c r="J36" s="119"/>
      <c r="K36" s="165"/>
    </row>
    <row r="37" spans="1:11">
      <c r="A37" s="165"/>
      <c r="B37" s="119"/>
      <c r="C37" s="6910" t="s">
        <v>4214</v>
      </c>
      <c r="D37" s="6910" t="s">
        <v>1244</v>
      </c>
      <c r="E37" s="6911" t="s">
        <v>4205</v>
      </c>
      <c r="F37" s="8882"/>
      <c r="G37" s="8883"/>
      <c r="H37" s="6902"/>
      <c r="I37" s="119"/>
      <c r="J37" s="119"/>
      <c r="K37" s="165"/>
    </row>
    <row r="38" spans="1:11">
      <c r="A38" s="165"/>
      <c r="B38" s="119"/>
      <c r="C38" s="6910" t="s">
        <v>4215</v>
      </c>
      <c r="D38" s="6910" t="s">
        <v>1244</v>
      </c>
      <c r="E38" s="6911" t="s">
        <v>4205</v>
      </c>
      <c r="F38" s="8882"/>
      <c r="G38" s="8883"/>
      <c r="H38" s="6902"/>
      <c r="I38" s="119"/>
      <c r="J38" s="119"/>
      <c r="K38" s="165"/>
    </row>
    <row r="39" spans="1:11">
      <c r="A39" s="165"/>
      <c r="B39" s="119"/>
      <c r="C39" s="6910" t="s">
        <v>4216</v>
      </c>
      <c r="D39" s="6910" t="s">
        <v>1244</v>
      </c>
      <c r="E39" s="6911" t="s">
        <v>4205</v>
      </c>
      <c r="F39" s="8882"/>
      <c r="G39" s="8883"/>
      <c r="H39" s="6902"/>
      <c r="I39" s="119"/>
      <c r="J39" s="119"/>
      <c r="K39" s="165"/>
    </row>
    <row r="40" spans="1:11">
      <c r="A40" s="165"/>
      <c r="B40" s="119"/>
      <c r="C40" s="6910" t="s">
        <v>4204</v>
      </c>
      <c r="D40" s="6910" t="s">
        <v>1244</v>
      </c>
      <c r="E40" s="6911" t="s">
        <v>4205</v>
      </c>
      <c r="F40" s="6912"/>
      <c r="G40" s="6913"/>
      <c r="H40" s="6902"/>
      <c r="I40" s="119"/>
      <c r="J40" s="119"/>
      <c r="K40" s="165"/>
    </row>
    <row r="41" spans="1:11">
      <c r="A41" s="165"/>
      <c r="B41" s="119"/>
      <c r="C41" s="8890" t="s">
        <v>4217</v>
      </c>
      <c r="D41" s="8890"/>
      <c r="E41" s="8890"/>
      <c r="F41" s="8891"/>
      <c r="G41" s="8892"/>
      <c r="H41" s="6914"/>
      <c r="I41" s="119"/>
      <c r="J41" s="119"/>
      <c r="K41" s="165"/>
    </row>
    <row r="42" spans="1:11" ht="16.2">
      <c r="A42" s="165"/>
      <c r="B42" s="119"/>
      <c r="C42" s="1200" t="s">
        <v>4218</v>
      </c>
      <c r="D42" s="119"/>
      <c r="E42" s="119"/>
      <c r="F42" s="119"/>
      <c r="G42" s="119"/>
      <c r="H42" s="119"/>
      <c r="I42" s="119"/>
      <c r="J42" s="119"/>
      <c r="K42" s="165"/>
    </row>
    <row r="43" spans="1:11" ht="16.2">
      <c r="A43" s="165"/>
      <c r="B43" s="119"/>
      <c r="C43" s="1200" t="s">
        <v>4219</v>
      </c>
      <c r="D43" s="119"/>
      <c r="E43" s="119"/>
      <c r="F43" s="119"/>
      <c r="G43" s="119"/>
      <c r="H43" s="119"/>
      <c r="I43" s="119"/>
      <c r="J43" s="119"/>
      <c r="K43" s="165"/>
    </row>
    <row r="44" spans="1:11">
      <c r="A44" s="165"/>
      <c r="B44" s="119"/>
      <c r="C44" s="1201"/>
      <c r="D44" s="119"/>
      <c r="E44" s="119"/>
      <c r="F44" s="119"/>
      <c r="G44" s="119"/>
      <c r="H44" s="119"/>
      <c r="I44" s="119"/>
      <c r="J44" s="119"/>
      <c r="K44" s="165"/>
    </row>
    <row r="45" spans="1:11" ht="16.2">
      <c r="A45" s="165"/>
      <c r="B45" s="119"/>
      <c r="C45" s="1202" t="s">
        <v>4220</v>
      </c>
      <c r="D45" s="119"/>
      <c r="E45" s="119"/>
      <c r="F45" s="119"/>
      <c r="G45" s="119"/>
      <c r="H45" s="119"/>
      <c r="I45" s="119"/>
      <c r="J45" s="119"/>
      <c r="K45" s="165"/>
    </row>
    <row r="46" spans="1:11">
      <c r="A46" s="165"/>
      <c r="B46" s="119"/>
      <c r="C46" s="119"/>
      <c r="D46" s="119"/>
      <c r="E46" s="119"/>
      <c r="F46" s="119"/>
      <c r="G46" s="119"/>
      <c r="H46" s="119"/>
      <c r="I46" s="738"/>
      <c r="J46" s="119"/>
      <c r="K46" s="165"/>
    </row>
    <row r="47" spans="1:11">
      <c r="A47" s="165"/>
      <c r="B47" s="119"/>
      <c r="C47" s="119"/>
      <c r="D47" s="119"/>
      <c r="E47" s="119"/>
      <c r="F47" s="119"/>
      <c r="G47" s="119"/>
      <c r="H47" s="119"/>
      <c r="I47" s="119"/>
      <c r="J47" s="119"/>
      <c r="K47" s="165"/>
    </row>
    <row r="48" spans="1:11">
      <c r="A48" s="165"/>
      <c r="B48" s="119"/>
      <c r="C48" s="119"/>
      <c r="D48" s="119"/>
      <c r="E48" s="119"/>
      <c r="F48" s="119"/>
      <c r="G48" s="119"/>
      <c r="H48" s="119"/>
      <c r="I48" s="119"/>
      <c r="J48" s="119"/>
      <c r="K48" s="165"/>
    </row>
    <row r="49" spans="1:11">
      <c r="A49" s="165"/>
      <c r="B49" s="165"/>
      <c r="C49" s="165"/>
      <c r="D49" s="165"/>
      <c r="E49" s="165"/>
      <c r="F49" s="165"/>
      <c r="G49" s="165"/>
      <c r="H49" s="165"/>
      <c r="I49" s="165"/>
      <c r="J49" s="165"/>
      <c r="K49" s="165"/>
    </row>
  </sheetData>
  <mergeCells count="34">
    <mergeCell ref="F36:G36"/>
    <mergeCell ref="F37:G37"/>
    <mergeCell ref="F38:G38"/>
    <mergeCell ref="F39:G39"/>
    <mergeCell ref="C41:E41"/>
    <mergeCell ref="F41:G41"/>
    <mergeCell ref="F35:G35"/>
    <mergeCell ref="C21:G21"/>
    <mergeCell ref="C22:G22"/>
    <mergeCell ref="C23:G23"/>
    <mergeCell ref="C25:E25"/>
    <mergeCell ref="F28:G28"/>
    <mergeCell ref="F29:G29"/>
    <mergeCell ref="F30:G30"/>
    <mergeCell ref="F31:G31"/>
    <mergeCell ref="F32:G32"/>
    <mergeCell ref="F33:G33"/>
    <mergeCell ref="F34:G34"/>
    <mergeCell ref="D5:F5"/>
    <mergeCell ref="C3:G3"/>
    <mergeCell ref="D4:G4"/>
    <mergeCell ref="C26:D26"/>
    <mergeCell ref="C20:E20"/>
    <mergeCell ref="C7:E9"/>
    <mergeCell ref="C11:E11"/>
    <mergeCell ref="C12:E12"/>
    <mergeCell ref="C13:E13"/>
    <mergeCell ref="C14:E14"/>
    <mergeCell ref="C15:E15"/>
    <mergeCell ref="C16:E16"/>
    <mergeCell ref="C17:E17"/>
    <mergeCell ref="C18:E18"/>
    <mergeCell ref="C19:E19"/>
    <mergeCell ref="C10:E10"/>
  </mergeCells>
  <hyperlinks>
    <hyperlink ref="J2" location="Index!A1" display="Index" xr:uid="{7A784797-2EA0-44AF-8970-70B05FFCEADC}"/>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2060"/>
  </sheetPr>
  <dimension ref="A1:J21"/>
  <sheetViews>
    <sheetView zoomScale="70" zoomScaleNormal="70" workbookViewId="0">
      <selection activeCell="B2" sqref="B2"/>
    </sheetView>
  </sheetViews>
  <sheetFormatPr defaultColWidth="0" defaultRowHeight="15.6" zeroHeight="1"/>
  <cols>
    <col min="1" max="1" width="3.6640625" style="906" customWidth="1"/>
    <col min="2" max="2" width="9.109375" style="906" customWidth="1"/>
    <col min="3" max="3" width="19.109375" style="906" customWidth="1"/>
    <col min="4" max="4" width="15.44140625" style="906" customWidth="1"/>
    <col min="5" max="5" width="18.44140625" style="906" customWidth="1"/>
    <col min="6" max="6" width="17.33203125" style="906" customWidth="1"/>
    <col min="7" max="7" width="15.44140625" style="906" customWidth="1"/>
    <col min="8" max="8" width="9.109375" style="906" customWidth="1"/>
    <col min="9" max="9" width="18.109375" style="906" customWidth="1"/>
    <col min="10" max="10" width="3.6640625" style="906" customWidth="1"/>
    <col min="11" max="16384" width="9.109375" style="906" hidden="1"/>
  </cols>
  <sheetData>
    <row r="1" spans="1:10">
      <c r="A1" s="165"/>
      <c r="B1" s="165"/>
      <c r="C1" s="165"/>
      <c r="D1" s="165"/>
      <c r="E1" s="165"/>
      <c r="F1" s="165"/>
      <c r="G1" s="165"/>
      <c r="H1" s="165"/>
      <c r="I1" s="165"/>
      <c r="J1" s="165"/>
    </row>
    <row r="2" spans="1:10" ht="16.2" thickBot="1">
      <c r="A2" s="165"/>
      <c r="B2" s="144" t="s">
        <v>319</v>
      </c>
      <c r="C2" s="119"/>
      <c r="D2" s="119"/>
      <c r="E2" s="119"/>
      <c r="F2" s="119"/>
      <c r="G2" s="119"/>
      <c r="H2" s="119"/>
      <c r="I2" s="2204" t="s">
        <v>1</v>
      </c>
      <c r="J2" s="165"/>
    </row>
    <row r="3" spans="1:10" ht="16.2" thickBot="1">
      <c r="A3" s="165"/>
      <c r="B3" s="119"/>
      <c r="C3" s="8861" t="s">
        <v>4221</v>
      </c>
      <c r="D3" s="8862"/>
      <c r="E3" s="8862"/>
      <c r="F3" s="8863"/>
      <c r="G3" s="119"/>
      <c r="H3" s="39"/>
      <c r="I3" s="119"/>
      <c r="J3" s="165"/>
    </row>
    <row r="4" spans="1:10" ht="16.2" thickBot="1">
      <c r="A4" s="165"/>
      <c r="B4" s="119"/>
      <c r="C4" s="6891" t="str">
        <f>AE!C4</f>
        <v>COMPANY:</v>
      </c>
      <c r="D4" s="8893" t="str">
        <f>AE!D4</f>
        <v>ABC Company</v>
      </c>
      <c r="E4" s="8893"/>
      <c r="F4" s="8893"/>
      <c r="G4" s="119"/>
      <c r="H4" s="119"/>
      <c r="I4" s="119"/>
      <c r="J4" s="165"/>
    </row>
    <row r="5" spans="1:10" ht="16.2" thickBot="1">
      <c r="A5" s="165"/>
      <c r="B5" s="119"/>
      <c r="C5" s="6892" t="str">
        <f>AE!C5</f>
        <v>YEAR ENDED:</v>
      </c>
      <c r="D5" s="8894" t="str">
        <f>AE!D5</f>
        <v>31 December 202x</v>
      </c>
      <c r="E5" s="8895"/>
      <c r="F5" s="8896"/>
      <c r="G5" s="119"/>
      <c r="H5" s="119"/>
      <c r="I5" s="119"/>
      <c r="J5" s="165"/>
    </row>
    <row r="6" spans="1:10">
      <c r="A6" s="165"/>
      <c r="B6" s="119"/>
      <c r="C6" s="119"/>
      <c r="D6" s="119"/>
      <c r="E6" s="119"/>
      <c r="F6" s="119"/>
      <c r="G6" s="119"/>
      <c r="H6" s="119"/>
      <c r="I6" s="119"/>
      <c r="J6" s="165"/>
    </row>
    <row r="7" spans="1:10" ht="16.2" thickBot="1">
      <c r="A7" s="165"/>
      <c r="B7" s="119"/>
      <c r="C7" s="119"/>
      <c r="D7" s="119"/>
      <c r="E7" s="119"/>
      <c r="F7" s="119"/>
      <c r="G7" s="119"/>
      <c r="H7" s="119"/>
      <c r="I7" s="119"/>
      <c r="J7" s="165"/>
    </row>
    <row r="8" spans="1:10" ht="27.75" customHeight="1">
      <c r="A8" s="165"/>
      <c r="B8" s="119"/>
      <c r="C8" s="6915" t="s">
        <v>4222</v>
      </c>
      <c r="D8" s="6916" t="s">
        <v>2997</v>
      </c>
      <c r="E8" s="6916" t="s">
        <v>4223</v>
      </c>
      <c r="F8" s="6916" t="s">
        <v>1615</v>
      </c>
      <c r="G8" s="6917" t="s">
        <v>4224</v>
      </c>
      <c r="H8" s="119"/>
      <c r="I8" s="119"/>
      <c r="J8" s="165"/>
    </row>
    <row r="9" spans="1:10" ht="62.4">
      <c r="A9" s="165"/>
      <c r="B9" s="119"/>
      <c r="C9" s="6918" t="s">
        <v>4225</v>
      </c>
      <c r="D9" s="6919" t="s">
        <v>4226</v>
      </c>
      <c r="E9" s="6920"/>
      <c r="F9" s="6921"/>
      <c r="G9" s="6922"/>
      <c r="H9" s="119"/>
      <c r="I9" s="119"/>
      <c r="J9" s="165"/>
    </row>
    <row r="10" spans="1:10" ht="78">
      <c r="A10" s="165"/>
      <c r="B10" s="119"/>
      <c r="C10" s="6923" t="s">
        <v>4227</v>
      </c>
      <c r="D10" s="6919" t="s">
        <v>4228</v>
      </c>
      <c r="E10" s="6924"/>
      <c r="F10" s="6921"/>
      <c r="G10" s="6922"/>
      <c r="H10" s="119"/>
      <c r="I10" s="119"/>
      <c r="J10" s="165"/>
    </row>
    <row r="11" spans="1:10" ht="78">
      <c r="A11" s="165"/>
      <c r="B11" s="119"/>
      <c r="C11" s="6923" t="s">
        <v>4229</v>
      </c>
      <c r="D11" s="6919" t="s">
        <v>4230</v>
      </c>
      <c r="E11" s="6924"/>
      <c r="F11" s="6921"/>
      <c r="G11" s="6922"/>
      <c r="H11" s="119"/>
      <c r="I11" s="119"/>
      <c r="J11" s="165"/>
    </row>
    <row r="12" spans="1:10" ht="78">
      <c r="A12" s="165"/>
      <c r="B12" s="119"/>
      <c r="C12" s="6923" t="s">
        <v>4231</v>
      </c>
      <c r="D12" s="6919" t="s">
        <v>4232</v>
      </c>
      <c r="E12" s="6924"/>
      <c r="F12" s="6921"/>
      <c r="G12" s="6922"/>
      <c r="H12" s="119"/>
      <c r="I12" s="119"/>
      <c r="J12" s="165"/>
    </row>
    <row r="13" spans="1:10" ht="78">
      <c r="A13" s="165"/>
      <c r="B13" s="119"/>
      <c r="C13" s="6923" t="s">
        <v>4233</v>
      </c>
      <c r="D13" s="6919" t="s">
        <v>4234</v>
      </c>
      <c r="E13" s="6924"/>
      <c r="F13" s="6921"/>
      <c r="G13" s="6922"/>
      <c r="H13" s="119"/>
      <c r="I13" s="119"/>
      <c r="J13" s="165"/>
    </row>
    <row r="14" spans="1:10" ht="46.8">
      <c r="A14" s="165"/>
      <c r="B14" s="119"/>
      <c r="C14" s="6923" t="s">
        <v>4235</v>
      </c>
      <c r="D14" s="6919" t="s">
        <v>4236</v>
      </c>
      <c r="E14" s="6924"/>
      <c r="F14" s="6921"/>
      <c r="G14" s="6922"/>
      <c r="H14" s="119"/>
      <c r="I14" s="119"/>
      <c r="J14" s="165"/>
    </row>
    <row r="15" spans="1:10" ht="16.2" thickBot="1">
      <c r="A15" s="165"/>
      <c r="B15" s="119"/>
      <c r="C15" s="6925" t="s">
        <v>544</v>
      </c>
      <c r="D15" s="6926"/>
      <c r="E15" s="6927">
        <f>SUM(E9:E14)</f>
        <v>0</v>
      </c>
      <c r="F15" s="6927">
        <f>SUM(F9:F14)</f>
        <v>0</v>
      </c>
      <c r="G15" s="6927">
        <f>SUM(G9:G14)</f>
        <v>0</v>
      </c>
      <c r="H15" s="119"/>
      <c r="I15" s="119"/>
      <c r="J15" s="165"/>
    </row>
    <row r="16" spans="1:10">
      <c r="A16" s="165"/>
      <c r="B16" s="119"/>
      <c r="C16" s="119"/>
      <c r="D16" s="119"/>
      <c r="E16" s="119"/>
      <c r="F16" s="119"/>
      <c r="G16" s="119"/>
      <c r="H16" s="119"/>
      <c r="I16" s="119"/>
      <c r="J16" s="165"/>
    </row>
    <row r="17" spans="1:10" ht="16.2">
      <c r="A17" s="165"/>
      <c r="B17" s="119"/>
      <c r="C17" s="1200" t="s">
        <v>4237</v>
      </c>
      <c r="D17" s="119"/>
      <c r="E17" s="119"/>
      <c r="F17" s="119"/>
      <c r="G17" s="119"/>
      <c r="H17" s="119"/>
      <c r="I17" s="119"/>
      <c r="J17" s="165"/>
    </row>
    <row r="18" spans="1:10">
      <c r="A18" s="165"/>
      <c r="B18" s="119"/>
      <c r="C18" s="119"/>
      <c r="D18" s="119"/>
      <c r="E18" s="119"/>
      <c r="F18" s="119"/>
      <c r="G18" s="119"/>
      <c r="H18" s="119"/>
      <c r="I18" s="119"/>
      <c r="J18" s="165"/>
    </row>
    <row r="19" spans="1:10">
      <c r="A19" s="165"/>
      <c r="B19" s="119"/>
      <c r="C19" s="119"/>
      <c r="D19" s="119"/>
      <c r="E19" s="119"/>
      <c r="F19" s="119"/>
      <c r="G19" s="119"/>
      <c r="H19" s="738"/>
      <c r="I19" s="119"/>
      <c r="J19" s="165"/>
    </row>
    <row r="20" spans="1:10">
      <c r="A20" s="165"/>
      <c r="B20" s="119"/>
      <c r="C20" s="119"/>
      <c r="D20" s="119"/>
      <c r="E20" s="119"/>
      <c r="F20" s="119"/>
      <c r="G20" s="119"/>
      <c r="H20" s="119"/>
      <c r="I20" s="119"/>
      <c r="J20" s="165"/>
    </row>
    <row r="21" spans="1:10">
      <c r="A21" s="165"/>
      <c r="B21" s="165"/>
      <c r="C21" s="165"/>
      <c r="D21" s="165"/>
      <c r="E21" s="165"/>
      <c r="F21" s="165"/>
      <c r="G21" s="165"/>
      <c r="H21" s="165"/>
      <c r="I21" s="165"/>
      <c r="J21" s="165"/>
    </row>
  </sheetData>
  <mergeCells count="3">
    <mergeCell ref="C3:F3"/>
    <mergeCell ref="D4:F4"/>
    <mergeCell ref="D5:F5"/>
  </mergeCells>
  <hyperlinks>
    <hyperlink ref="I2" location="Index!A1" display="Index" xr:uid="{D25428B8-AD19-4D12-AAE9-88D3A06E49BD}"/>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5">
    <tabColor theme="8" tint="-0.499984740745262"/>
  </sheetPr>
  <dimension ref="A1:R81"/>
  <sheetViews>
    <sheetView zoomScale="55" zoomScaleNormal="55" workbookViewId="0">
      <selection activeCell="B2" sqref="B2"/>
    </sheetView>
  </sheetViews>
  <sheetFormatPr defaultColWidth="0" defaultRowHeight="13.2" zeroHeight="1"/>
  <cols>
    <col min="1" max="1" width="9.109375" style="99" customWidth="1"/>
    <col min="2" max="2" width="10.5546875" style="1093" customWidth="1"/>
    <col min="3" max="3" width="45.109375" style="99" customWidth="1"/>
    <col min="4" max="4" width="17.44140625" style="99" customWidth="1"/>
    <col min="5" max="5" width="10.33203125" style="113" bestFit="1" customWidth="1"/>
    <col min="6" max="6" width="9.44140625" style="99" customWidth="1"/>
    <col min="7" max="7" width="13.44140625" style="99" customWidth="1"/>
    <col min="8" max="11" width="12.6640625" style="99" customWidth="1"/>
    <col min="12" max="12" width="13.44140625" style="99" bestFit="1" customWidth="1"/>
    <col min="13" max="13" width="19.109375" style="99" customWidth="1"/>
    <col min="14" max="14" width="15.44140625" style="99" customWidth="1"/>
    <col min="15" max="15" width="13.109375" style="99" bestFit="1" customWidth="1"/>
    <col min="16" max="16" width="21.44140625" style="99" bestFit="1" customWidth="1"/>
    <col min="17" max="18" width="9.109375" style="99" customWidth="1"/>
    <col min="19" max="16384" width="9.109375" style="99" hidden="1"/>
  </cols>
  <sheetData>
    <row r="1" spans="1:18">
      <c r="A1" s="164"/>
      <c r="B1" s="179"/>
      <c r="C1" s="164"/>
      <c r="D1" s="164"/>
      <c r="E1" s="180"/>
      <c r="F1" s="164"/>
      <c r="G1" s="164"/>
      <c r="H1" s="164"/>
      <c r="I1" s="164"/>
      <c r="J1" s="164"/>
      <c r="K1" s="164"/>
      <c r="L1" s="164"/>
      <c r="M1" s="164"/>
      <c r="N1" s="164"/>
      <c r="O1" s="164"/>
      <c r="P1" s="164"/>
      <c r="Q1" s="164"/>
      <c r="R1" s="164"/>
    </row>
    <row r="2" spans="1:18" ht="13.8" thickBot="1">
      <c r="A2" s="164"/>
      <c r="B2" s="144" t="s">
        <v>322</v>
      </c>
      <c r="C2" s="121"/>
      <c r="D2" s="121"/>
      <c r="E2" s="211"/>
      <c r="F2" s="121"/>
      <c r="G2" s="121"/>
      <c r="H2" s="121"/>
      <c r="I2" s="121"/>
      <c r="J2" s="121"/>
      <c r="K2" s="121"/>
      <c r="L2" s="121"/>
      <c r="M2" s="121"/>
      <c r="N2" s="121"/>
      <c r="O2" s="121"/>
      <c r="P2" s="121"/>
      <c r="Q2" s="2204" t="s">
        <v>1</v>
      </c>
      <c r="R2" s="164"/>
    </row>
    <row r="3" spans="1:18" ht="16.2" thickBot="1">
      <c r="A3" s="164"/>
      <c r="B3" s="212"/>
      <c r="C3" s="8861" t="s">
        <v>4238</v>
      </c>
      <c r="D3" s="8862"/>
      <c r="E3" s="8862"/>
      <c r="F3" s="8862"/>
      <c r="G3" s="8863"/>
      <c r="H3" s="121"/>
      <c r="I3" s="121"/>
      <c r="J3" s="121"/>
      <c r="K3" s="121"/>
      <c r="L3" s="121"/>
      <c r="M3" s="121"/>
      <c r="N3" s="121"/>
      <c r="O3" s="121"/>
      <c r="P3" s="39"/>
      <c r="Q3" s="121"/>
      <c r="R3" s="164"/>
    </row>
    <row r="4" spans="1:18" ht="15.6">
      <c r="A4" s="164"/>
      <c r="B4" s="212"/>
      <c r="C4" s="6884" t="s">
        <v>723</v>
      </c>
      <c r="D4" s="8864" t="str">
        <f>AD!D4</f>
        <v>ABC Company</v>
      </c>
      <c r="E4" s="8000"/>
      <c r="F4" s="8000"/>
      <c r="G4" s="8865"/>
      <c r="H4" s="121"/>
      <c r="I4" s="121"/>
      <c r="J4" s="121"/>
      <c r="K4" s="121"/>
      <c r="L4" s="121"/>
      <c r="M4" s="121"/>
      <c r="N4" s="121"/>
      <c r="O4" s="121"/>
      <c r="P4" s="121"/>
      <c r="Q4" s="121"/>
      <c r="R4" s="164"/>
    </row>
    <row r="5" spans="1:18" ht="16.2" thickBot="1">
      <c r="A5" s="164"/>
      <c r="B5" s="212"/>
      <c r="C5" s="4395" t="s">
        <v>724</v>
      </c>
      <c r="D5" s="8866" t="str">
        <f>AD!D5</f>
        <v>31 December 202x</v>
      </c>
      <c r="E5" s="8867"/>
      <c r="F5" s="8867"/>
      <c r="G5" s="8868"/>
      <c r="H5" s="121"/>
      <c r="I5" s="121"/>
      <c r="J5" s="121"/>
      <c r="K5" s="121"/>
      <c r="L5" s="121"/>
      <c r="M5" s="121"/>
      <c r="N5" s="121"/>
      <c r="O5" s="121"/>
      <c r="P5" s="121"/>
      <c r="Q5" s="121"/>
      <c r="R5" s="164"/>
    </row>
    <row r="6" spans="1:18" ht="15.6">
      <c r="A6" s="164"/>
      <c r="B6" s="213"/>
      <c r="C6" s="232"/>
      <c r="D6" s="121"/>
      <c r="E6" s="211"/>
      <c r="F6" s="121"/>
      <c r="G6" s="121"/>
      <c r="H6" s="121"/>
      <c r="I6" s="121"/>
      <c r="J6" s="121"/>
      <c r="K6" s="121"/>
      <c r="L6" s="121"/>
      <c r="M6" s="121"/>
      <c r="N6" s="121"/>
      <c r="O6" s="121"/>
      <c r="P6" s="121"/>
      <c r="Q6" s="121"/>
      <c r="R6" s="164"/>
    </row>
    <row r="7" spans="1:18" ht="13.8" thickBot="1">
      <c r="A7" s="164"/>
      <c r="B7" s="210"/>
      <c r="C7" s="214"/>
      <c r="D7" s="214"/>
      <c r="E7" s="215"/>
      <c r="F7" s="214"/>
      <c r="G7" s="214"/>
      <c r="H7" s="214"/>
      <c r="I7" s="214"/>
      <c r="J7" s="214"/>
      <c r="K7" s="214"/>
      <c r="L7" s="214"/>
      <c r="M7" s="214"/>
      <c r="N7" s="214"/>
      <c r="O7" s="214"/>
      <c r="P7" s="214"/>
      <c r="Q7" s="121"/>
      <c r="R7" s="164"/>
    </row>
    <row r="8" spans="1:18">
      <c r="A8" s="164"/>
      <c r="B8" s="210"/>
      <c r="C8" s="4962"/>
      <c r="D8" s="5299"/>
      <c r="E8" s="5478"/>
      <c r="F8" s="5299"/>
      <c r="G8" s="5300"/>
      <c r="H8" s="5302"/>
      <c r="I8" s="4963"/>
      <c r="J8" s="5302"/>
      <c r="K8" s="5302"/>
      <c r="L8" s="5300"/>
      <c r="M8" s="5300"/>
      <c r="N8" s="4963"/>
      <c r="O8" s="4963"/>
      <c r="P8" s="4964"/>
      <c r="R8" s="164"/>
    </row>
    <row r="9" spans="1:18">
      <c r="A9" s="164"/>
      <c r="B9" s="210"/>
      <c r="C9" s="4965"/>
      <c r="D9" s="1666"/>
      <c r="E9" s="1666" t="s">
        <v>2976</v>
      </c>
      <c r="F9" s="1666"/>
      <c r="G9" s="1666" t="s">
        <v>1928</v>
      </c>
      <c r="H9" s="1676"/>
      <c r="I9" s="1677"/>
      <c r="J9" s="1373"/>
      <c r="K9" s="1373"/>
      <c r="L9" s="152"/>
      <c r="M9" s="1666" t="s">
        <v>3183</v>
      </c>
      <c r="N9" s="1666"/>
      <c r="O9" s="1677"/>
      <c r="P9" s="1709"/>
      <c r="Q9" s="121"/>
      <c r="R9" s="164"/>
    </row>
    <row r="10" spans="1:18">
      <c r="A10" s="164"/>
      <c r="B10" s="210"/>
      <c r="C10" s="4965"/>
      <c r="D10" s="153" t="s">
        <v>3180</v>
      </c>
      <c r="E10" s="1587" t="s">
        <v>1</v>
      </c>
      <c r="F10" s="1666" t="s">
        <v>2977</v>
      </c>
      <c r="G10" s="1666" t="s">
        <v>1539</v>
      </c>
      <c r="H10" s="1676" t="s">
        <v>3117</v>
      </c>
      <c r="I10" s="1666" t="s">
        <v>2978</v>
      </c>
      <c r="J10" s="1666" t="s">
        <v>3118</v>
      </c>
      <c r="K10" s="1666" t="s">
        <v>3119</v>
      </c>
      <c r="L10" s="1666" t="s">
        <v>2980</v>
      </c>
      <c r="M10" s="1666" t="s">
        <v>3190</v>
      </c>
      <c r="N10" s="1666" t="s">
        <v>2747</v>
      </c>
      <c r="O10" s="1666" t="s">
        <v>2808</v>
      </c>
      <c r="P10" s="1667" t="s">
        <v>4118</v>
      </c>
      <c r="Q10" s="121"/>
      <c r="R10" s="164"/>
    </row>
    <row r="11" spans="1:18">
      <c r="A11" s="164"/>
      <c r="B11" s="210"/>
      <c r="C11" s="4965"/>
      <c r="D11" s="137" t="s">
        <v>3184</v>
      </c>
      <c r="E11" s="1666" t="s">
        <v>4</v>
      </c>
      <c r="F11" s="1666" t="s">
        <v>2987</v>
      </c>
      <c r="G11" s="1666" t="s">
        <v>2771</v>
      </c>
      <c r="H11" s="1666" t="s">
        <v>4</v>
      </c>
      <c r="I11" s="1666" t="s">
        <v>2993</v>
      </c>
      <c r="J11" s="1666" t="s">
        <v>2989</v>
      </c>
      <c r="K11" s="1666" t="s">
        <v>2989</v>
      </c>
      <c r="L11" s="1666" t="s">
        <v>2995</v>
      </c>
      <c r="M11" s="1666" t="s">
        <v>4239</v>
      </c>
      <c r="N11" s="1666" t="s">
        <v>2891</v>
      </c>
      <c r="O11" s="1666" t="s">
        <v>2891</v>
      </c>
      <c r="P11" s="1667" t="s">
        <v>4240</v>
      </c>
      <c r="Q11" s="121"/>
      <c r="R11" s="164"/>
    </row>
    <row r="12" spans="1:18">
      <c r="A12" s="164"/>
      <c r="B12" s="210"/>
      <c r="C12" s="2002"/>
      <c r="D12" s="5485" t="s">
        <v>3191</v>
      </c>
      <c r="E12" s="6656" t="s">
        <v>2148</v>
      </c>
      <c r="F12" s="6656" t="s">
        <v>1616</v>
      </c>
      <c r="G12" s="6656" t="s">
        <v>2528</v>
      </c>
      <c r="H12" s="5488"/>
      <c r="I12" s="5489"/>
      <c r="J12" s="5488"/>
      <c r="K12" s="5489"/>
      <c r="L12" s="5485"/>
      <c r="M12" s="5493"/>
      <c r="N12" s="5485"/>
      <c r="O12" s="5489"/>
      <c r="P12" s="5491" t="s">
        <v>3096</v>
      </c>
      <c r="Q12" s="121"/>
      <c r="R12" s="164"/>
    </row>
    <row r="13" spans="1:18">
      <c r="A13" s="164"/>
      <c r="B13" s="210"/>
      <c r="C13" s="5497" t="s">
        <v>734</v>
      </c>
      <c r="D13" s="5498" t="s">
        <v>735</v>
      </c>
      <c r="E13" s="5498" t="s">
        <v>736</v>
      </c>
      <c r="F13" s="5498" t="s">
        <v>1249</v>
      </c>
      <c r="G13" s="5498" t="s">
        <v>738</v>
      </c>
      <c r="H13" s="5498" t="s">
        <v>1546</v>
      </c>
      <c r="I13" s="5499" t="s">
        <v>1547</v>
      </c>
      <c r="J13" s="5498" t="s">
        <v>1548</v>
      </c>
      <c r="K13" s="5498" t="s">
        <v>1549</v>
      </c>
      <c r="L13" s="5499" t="s">
        <v>1550</v>
      </c>
      <c r="M13" s="5499" t="s">
        <v>1551</v>
      </c>
      <c r="N13" s="5499" t="s">
        <v>1552</v>
      </c>
      <c r="O13" s="5498" t="s">
        <v>1553</v>
      </c>
      <c r="P13" s="5631" t="s">
        <v>1554</v>
      </c>
      <c r="Q13" s="121"/>
      <c r="R13" s="164"/>
    </row>
    <row r="14" spans="1:18">
      <c r="A14" s="164"/>
      <c r="B14" s="210"/>
      <c r="C14" s="6928" t="s">
        <v>4241</v>
      </c>
      <c r="D14" s="1865"/>
      <c r="E14" s="1865"/>
      <c r="F14" s="1866"/>
      <c r="G14" s="1866"/>
      <c r="H14" s="1866"/>
      <c r="I14" s="1867"/>
      <c r="J14" s="1866"/>
      <c r="K14" s="1866"/>
      <c r="L14" s="1867"/>
      <c r="M14" s="1867"/>
      <c r="N14" s="1867"/>
      <c r="O14" s="1866"/>
      <c r="P14" s="1868"/>
      <c r="Q14" s="121"/>
      <c r="R14" s="164"/>
    </row>
    <row r="15" spans="1:18">
      <c r="A15" s="164"/>
      <c r="B15" s="210"/>
      <c r="C15" s="6929" t="s">
        <v>4242</v>
      </c>
      <c r="D15" s="1865"/>
      <c r="E15" s="1865"/>
      <c r="F15" s="1866"/>
      <c r="G15" s="1725" t="b">
        <v>0</v>
      </c>
      <c r="H15" s="1866"/>
      <c r="I15" s="1867"/>
      <c r="J15" s="1866"/>
      <c r="K15" s="1866"/>
      <c r="L15" s="1724"/>
      <c r="M15" s="1724"/>
      <c r="N15" s="1724"/>
      <c r="O15" s="1724"/>
      <c r="P15" s="1830">
        <f>+N15+O15</f>
        <v>0</v>
      </c>
      <c r="Q15" s="121"/>
      <c r="R15" s="164"/>
    </row>
    <row r="16" spans="1:18">
      <c r="A16" s="164"/>
      <c r="B16" s="210"/>
      <c r="C16" s="6929" t="s">
        <v>4243</v>
      </c>
      <c r="D16" s="1865"/>
      <c r="E16" s="1865"/>
      <c r="F16" s="1866"/>
      <c r="G16" s="1725" t="b">
        <v>0</v>
      </c>
      <c r="H16" s="1866"/>
      <c r="I16" s="1867"/>
      <c r="J16" s="1866"/>
      <c r="K16" s="1866"/>
      <c r="L16" s="1724"/>
      <c r="M16" s="1724"/>
      <c r="N16" s="1724"/>
      <c r="O16" s="1724"/>
      <c r="P16" s="1830">
        <f t="shared" ref="P16:P19" si="0">+N16+O16</f>
        <v>0</v>
      </c>
      <c r="Q16" s="121"/>
      <c r="R16" s="164"/>
    </row>
    <row r="17" spans="1:18">
      <c r="A17" s="164"/>
      <c r="B17" s="210"/>
      <c r="C17" s="6929" t="s">
        <v>4244</v>
      </c>
      <c r="D17" s="1865"/>
      <c r="E17" s="1865"/>
      <c r="F17" s="1866"/>
      <c r="G17" s="1725" t="b">
        <v>0</v>
      </c>
      <c r="H17" s="1866"/>
      <c r="I17" s="1867"/>
      <c r="J17" s="1866"/>
      <c r="K17" s="1866"/>
      <c r="L17" s="1724"/>
      <c r="M17" s="1724"/>
      <c r="N17" s="1724"/>
      <c r="O17" s="1724"/>
      <c r="P17" s="1830">
        <f t="shared" si="0"/>
        <v>0</v>
      </c>
      <c r="Q17" s="121"/>
      <c r="R17" s="164"/>
    </row>
    <row r="18" spans="1:18">
      <c r="A18" s="164"/>
      <c r="B18" s="210"/>
      <c r="C18" s="6929" t="s">
        <v>4245</v>
      </c>
      <c r="D18" s="1865"/>
      <c r="E18" s="1865"/>
      <c r="F18" s="1866"/>
      <c r="G18" s="1725" t="b">
        <v>0</v>
      </c>
      <c r="H18" s="1866"/>
      <c r="I18" s="1867"/>
      <c r="J18" s="1866"/>
      <c r="K18" s="1866"/>
      <c r="L18" s="1724"/>
      <c r="M18" s="1724"/>
      <c r="N18" s="1724"/>
      <c r="O18" s="1724"/>
      <c r="P18" s="1830">
        <f t="shared" si="0"/>
        <v>0</v>
      </c>
      <c r="Q18" s="121"/>
      <c r="R18" s="164"/>
    </row>
    <row r="19" spans="1:18">
      <c r="A19" s="164"/>
      <c r="B19" s="210"/>
      <c r="C19" s="6929" t="s">
        <v>4246</v>
      </c>
      <c r="D19" s="1865"/>
      <c r="E19" s="1865"/>
      <c r="F19" s="1866"/>
      <c r="G19" s="1725" t="b">
        <v>0</v>
      </c>
      <c r="H19" s="1866"/>
      <c r="I19" s="1867"/>
      <c r="J19" s="1866"/>
      <c r="K19" s="1866"/>
      <c r="L19" s="1724"/>
      <c r="M19" s="1724"/>
      <c r="N19" s="1724"/>
      <c r="O19" s="1724"/>
      <c r="P19" s="1830">
        <f t="shared" si="0"/>
        <v>0</v>
      </c>
      <c r="Q19" s="121"/>
      <c r="R19" s="164"/>
    </row>
    <row r="20" spans="1:18">
      <c r="A20" s="164"/>
      <c r="B20" s="210"/>
      <c r="C20" s="6930" t="s">
        <v>4247</v>
      </c>
      <c r="D20" s="6931"/>
      <c r="E20" s="6931"/>
      <c r="F20" s="6931"/>
      <c r="G20" s="6932">
        <f>COUNTIF(G15:G19,TRUE)</f>
        <v>0</v>
      </c>
      <c r="H20" s="6931"/>
      <c r="I20" s="6933"/>
      <c r="J20" s="6931"/>
      <c r="K20" s="6931"/>
      <c r="L20" s="6848">
        <f>SUMIF($G$15:$G$19,"TRUE",L15:L19)</f>
        <v>0</v>
      </c>
      <c r="M20" s="6848">
        <f>SUMIF($G$15:$G$19,"TRUE",M15:M19)</f>
        <v>0</v>
      </c>
      <c r="N20" s="6848">
        <f>SUMIF($G$15:$G$19,"TRUE",N15:N19)</f>
        <v>0</v>
      </c>
      <c r="O20" s="6848">
        <f>SUMIF($G$15:$G$19,"TRUE",O15:O19)</f>
        <v>0</v>
      </c>
      <c r="P20" s="6934">
        <f>SUMIF($G$15:$G$19,"TRUE",P15:P19)</f>
        <v>0</v>
      </c>
      <c r="Q20" s="121"/>
      <c r="R20" s="164"/>
    </row>
    <row r="21" spans="1:18">
      <c r="A21" s="164"/>
      <c r="B21" s="210"/>
      <c r="C21" s="6935" t="s">
        <v>4248</v>
      </c>
      <c r="D21" s="6931"/>
      <c r="E21" s="6931"/>
      <c r="F21" s="6931"/>
      <c r="G21" s="6931"/>
      <c r="H21" s="6931"/>
      <c r="I21" s="6933"/>
      <c r="J21" s="6931"/>
      <c r="K21" s="6931"/>
      <c r="L21" s="6848">
        <f>SUM(L15:L19)</f>
        <v>0</v>
      </c>
      <c r="M21" s="6848">
        <f>SUM(M15:M19)</f>
        <v>0</v>
      </c>
      <c r="N21" s="6848">
        <f>SUM(N15:N19)</f>
        <v>0</v>
      </c>
      <c r="O21" s="6848">
        <f>SUM(O15:O19)</f>
        <v>0</v>
      </c>
      <c r="P21" s="6934">
        <f>SUM(P15:P19)</f>
        <v>0</v>
      </c>
      <c r="Q21" s="121"/>
      <c r="R21" s="164"/>
    </row>
    <row r="22" spans="1:18">
      <c r="A22" s="164"/>
      <c r="B22" s="210"/>
      <c r="C22" s="6928" t="s">
        <v>4249</v>
      </c>
      <c r="D22" s="1865"/>
      <c r="E22" s="1865"/>
      <c r="F22" s="1866"/>
      <c r="G22" s="1866"/>
      <c r="H22" s="1866"/>
      <c r="I22" s="1867"/>
      <c r="J22" s="1866"/>
      <c r="K22" s="1866"/>
      <c r="L22" s="1867"/>
      <c r="M22" s="1867"/>
      <c r="N22" s="1867"/>
      <c r="O22" s="1866"/>
      <c r="P22" s="1868"/>
      <c r="Q22" s="121"/>
      <c r="R22" s="164"/>
    </row>
    <row r="23" spans="1:18">
      <c r="A23" s="164"/>
      <c r="B23" s="210"/>
      <c r="C23" s="6929" t="s">
        <v>4250</v>
      </c>
      <c r="D23" s="1865"/>
      <c r="E23" s="1865"/>
      <c r="F23" s="1866"/>
      <c r="G23" s="1697" t="b">
        <v>1</v>
      </c>
      <c r="H23" s="1866"/>
      <c r="I23" s="1867"/>
      <c r="J23" s="1866"/>
      <c r="K23" s="1866"/>
      <c r="L23" s="1724"/>
      <c r="M23" s="1724"/>
      <c r="N23" s="1724"/>
      <c r="O23" s="1724"/>
      <c r="P23" s="1830">
        <f>+N23+O23</f>
        <v>0</v>
      </c>
      <c r="Q23" s="121"/>
      <c r="R23" s="164"/>
    </row>
    <row r="24" spans="1:18">
      <c r="A24" s="164"/>
      <c r="B24" s="210"/>
      <c r="C24" s="6929" t="s">
        <v>4251</v>
      </c>
      <c r="D24" s="1865"/>
      <c r="E24" s="1865"/>
      <c r="F24" s="1866"/>
      <c r="G24" s="1697" t="b">
        <v>1</v>
      </c>
      <c r="H24" s="1866"/>
      <c r="I24" s="1867"/>
      <c r="J24" s="1866"/>
      <c r="K24" s="1866"/>
      <c r="L24" s="1724"/>
      <c r="M24" s="1724"/>
      <c r="N24" s="1724"/>
      <c r="O24" s="1724"/>
      <c r="P24" s="1830">
        <f t="shared" ref="P24:P27" si="1">+N24+O24</f>
        <v>0</v>
      </c>
      <c r="Q24" s="121"/>
      <c r="R24" s="164"/>
    </row>
    <row r="25" spans="1:18">
      <c r="A25" s="164"/>
      <c r="B25" s="210"/>
      <c r="C25" s="6929" t="s">
        <v>4252</v>
      </c>
      <c r="D25" s="1865"/>
      <c r="E25" s="1865"/>
      <c r="F25" s="1866"/>
      <c r="G25" s="1697" t="b">
        <v>1</v>
      </c>
      <c r="H25" s="1866"/>
      <c r="I25" s="1867"/>
      <c r="J25" s="1866"/>
      <c r="K25" s="1866"/>
      <c r="L25" s="1724"/>
      <c r="M25" s="1724"/>
      <c r="N25" s="1724"/>
      <c r="O25" s="1724"/>
      <c r="P25" s="1830">
        <f t="shared" si="1"/>
        <v>0</v>
      </c>
      <c r="Q25" s="121"/>
      <c r="R25" s="164"/>
    </row>
    <row r="26" spans="1:18">
      <c r="A26" s="164"/>
      <c r="B26" s="210"/>
      <c r="C26" s="6929" t="s">
        <v>4253</v>
      </c>
      <c r="D26" s="1865"/>
      <c r="E26" s="1865"/>
      <c r="F26" s="1866"/>
      <c r="G26" s="1697" t="b">
        <v>1</v>
      </c>
      <c r="H26" s="1866"/>
      <c r="I26" s="1867"/>
      <c r="J26" s="1866"/>
      <c r="K26" s="1866"/>
      <c r="L26" s="1724"/>
      <c r="M26" s="1724"/>
      <c r="N26" s="1724"/>
      <c r="O26" s="1724"/>
      <c r="P26" s="1830">
        <f t="shared" si="1"/>
        <v>0</v>
      </c>
      <c r="Q26" s="121"/>
      <c r="R26" s="164"/>
    </row>
    <row r="27" spans="1:18">
      <c r="A27" s="164"/>
      <c r="B27" s="210"/>
      <c r="C27" s="6929" t="s">
        <v>4254</v>
      </c>
      <c r="D27" s="1865"/>
      <c r="E27" s="1865"/>
      <c r="F27" s="1866"/>
      <c r="G27" s="1697" t="b">
        <v>1</v>
      </c>
      <c r="H27" s="1866"/>
      <c r="I27" s="1867"/>
      <c r="J27" s="1866"/>
      <c r="K27" s="1866"/>
      <c r="L27" s="1724"/>
      <c r="M27" s="1724"/>
      <c r="N27" s="1724"/>
      <c r="O27" s="1724"/>
      <c r="P27" s="1830">
        <f t="shared" si="1"/>
        <v>0</v>
      </c>
      <c r="Q27" s="121"/>
      <c r="R27" s="164"/>
    </row>
    <row r="28" spans="1:18">
      <c r="A28" s="164"/>
      <c r="B28" s="210"/>
      <c r="C28" s="6930" t="s">
        <v>4247</v>
      </c>
      <c r="D28" s="6931"/>
      <c r="E28" s="6931"/>
      <c r="F28" s="6931"/>
      <c r="G28" s="6932">
        <f>COUNTIF(G23:G27,TRUE)</f>
        <v>5</v>
      </c>
      <c r="H28" s="6931"/>
      <c r="I28" s="6933"/>
      <c r="J28" s="6931"/>
      <c r="K28" s="6931"/>
      <c r="L28" s="6848">
        <f>SUMIF($G$23:$G$27,"TRUE",L23:L27)</f>
        <v>0</v>
      </c>
      <c r="M28" s="6848">
        <f>SUMIF($G$23:$G$27,"TRUE",M23:M27)</f>
        <v>0</v>
      </c>
      <c r="N28" s="6848">
        <f>SUMIF($G$23:$G$27,"TRUE",N23:N27)</f>
        <v>0</v>
      </c>
      <c r="O28" s="6848">
        <f>SUMIF($G$23:$G$27,"TRUE",O23:O27)</f>
        <v>0</v>
      </c>
      <c r="P28" s="6934">
        <f>SUMIF($G$23:$G$27,"TRUE",P23:P27)</f>
        <v>0</v>
      </c>
      <c r="Q28" s="121"/>
      <c r="R28" s="164"/>
    </row>
    <row r="29" spans="1:18">
      <c r="A29" s="164"/>
      <c r="B29" s="210"/>
      <c r="C29" s="6935" t="s">
        <v>4255</v>
      </c>
      <c r="D29" s="6931"/>
      <c r="E29" s="6931"/>
      <c r="F29" s="6931"/>
      <c r="G29" s="6931"/>
      <c r="H29" s="6931"/>
      <c r="I29" s="6933"/>
      <c r="J29" s="6931"/>
      <c r="K29" s="6931"/>
      <c r="L29" s="6848">
        <f>SUM(L23:L27)</f>
        <v>0</v>
      </c>
      <c r="M29" s="6848">
        <f>SUM(M23:M27)</f>
        <v>0</v>
      </c>
      <c r="N29" s="6848">
        <f>SUM(N23:N27)</f>
        <v>0</v>
      </c>
      <c r="O29" s="6848">
        <f>SUM(O23:O27)</f>
        <v>0</v>
      </c>
      <c r="P29" s="6934">
        <f>SUM(P23:P27)</f>
        <v>0</v>
      </c>
      <c r="Q29" s="121"/>
      <c r="R29" s="164"/>
    </row>
    <row r="30" spans="1:18">
      <c r="A30" s="164"/>
      <c r="B30" s="210"/>
      <c r="C30" s="6928" t="s">
        <v>960</v>
      </c>
      <c r="D30" s="1865"/>
      <c r="E30" s="1865"/>
      <c r="F30" s="6936"/>
      <c r="G30" s="6936"/>
      <c r="H30" s="6936"/>
      <c r="I30" s="6937"/>
      <c r="J30" s="6936"/>
      <c r="K30" s="6936"/>
      <c r="L30" s="6937"/>
      <c r="M30" s="6937"/>
      <c r="N30" s="6937"/>
      <c r="O30" s="6936"/>
      <c r="P30" s="6938"/>
      <c r="Q30" s="121"/>
      <c r="R30" s="164"/>
    </row>
    <row r="31" spans="1:18">
      <c r="A31" s="164"/>
      <c r="B31" s="210"/>
      <c r="C31" s="5699" t="s">
        <v>3260</v>
      </c>
      <c r="D31" s="1850"/>
      <c r="E31" s="1680"/>
      <c r="F31" s="1692"/>
      <c r="G31" s="1692"/>
      <c r="H31" s="1693"/>
      <c r="I31" s="1693"/>
      <c r="J31" s="1693"/>
      <c r="K31" s="1693"/>
      <c r="L31" s="1693"/>
      <c r="M31" s="1693"/>
      <c r="N31" s="1693"/>
      <c r="O31" s="1692"/>
      <c r="P31" s="1869"/>
      <c r="Q31" s="121"/>
      <c r="R31" s="164"/>
    </row>
    <row r="32" spans="1:18">
      <c r="A32" s="164"/>
      <c r="B32" s="210"/>
      <c r="C32" s="6929" t="s">
        <v>4256</v>
      </c>
      <c r="D32" s="1865"/>
      <c r="E32" s="1865"/>
      <c r="F32" s="1866"/>
      <c r="G32" s="1697" t="b">
        <v>1</v>
      </c>
      <c r="H32" s="1866"/>
      <c r="I32" s="1867"/>
      <c r="J32" s="1866"/>
      <c r="K32" s="1866"/>
      <c r="L32" s="1724"/>
      <c r="M32" s="1724"/>
      <c r="N32" s="1724"/>
      <c r="O32" s="1724"/>
      <c r="P32" s="1830">
        <f>+N32+O32</f>
        <v>0</v>
      </c>
      <c r="Q32" s="121"/>
      <c r="R32" s="164"/>
    </row>
    <row r="33" spans="1:18">
      <c r="A33" s="164"/>
      <c r="B33" s="210"/>
      <c r="C33" s="6929" t="s">
        <v>4257</v>
      </c>
      <c r="D33" s="1865"/>
      <c r="E33" s="1865"/>
      <c r="F33" s="1866"/>
      <c r="G33" s="1697" t="b">
        <v>1</v>
      </c>
      <c r="H33" s="1866"/>
      <c r="I33" s="1867"/>
      <c r="J33" s="1866"/>
      <c r="K33" s="1866"/>
      <c r="L33" s="1724"/>
      <c r="M33" s="1724"/>
      <c r="N33" s="1724"/>
      <c r="O33" s="1724"/>
      <c r="P33" s="1830">
        <f t="shared" ref="P33:P36" si="2">+N33+O33</f>
        <v>0</v>
      </c>
      <c r="Q33" s="121"/>
      <c r="R33" s="164"/>
    </row>
    <row r="34" spans="1:18">
      <c r="A34" s="164"/>
      <c r="B34" s="210"/>
      <c r="C34" s="6929" t="s">
        <v>4258</v>
      </c>
      <c r="D34" s="1865"/>
      <c r="E34" s="1865"/>
      <c r="F34" s="1866"/>
      <c r="G34" s="1697" t="b">
        <v>1</v>
      </c>
      <c r="H34" s="1866"/>
      <c r="I34" s="1867"/>
      <c r="J34" s="1866"/>
      <c r="K34" s="1866"/>
      <c r="L34" s="1724"/>
      <c r="M34" s="1724"/>
      <c r="N34" s="1724"/>
      <c r="O34" s="1724"/>
      <c r="P34" s="1830">
        <f t="shared" si="2"/>
        <v>0</v>
      </c>
      <c r="Q34" s="121"/>
      <c r="R34" s="164"/>
    </row>
    <row r="35" spans="1:18">
      <c r="A35" s="164"/>
      <c r="B35" s="210"/>
      <c r="C35" s="6929" t="s">
        <v>4259</v>
      </c>
      <c r="D35" s="1865"/>
      <c r="E35" s="1865"/>
      <c r="F35" s="1866"/>
      <c r="G35" s="1697" t="b">
        <v>1</v>
      </c>
      <c r="H35" s="1866"/>
      <c r="I35" s="1867"/>
      <c r="J35" s="1866"/>
      <c r="K35" s="1866"/>
      <c r="L35" s="1724"/>
      <c r="M35" s="1724"/>
      <c r="N35" s="1724"/>
      <c r="O35" s="1724"/>
      <c r="P35" s="1830">
        <f t="shared" si="2"/>
        <v>0</v>
      </c>
      <c r="Q35" s="121"/>
      <c r="R35" s="164"/>
    </row>
    <row r="36" spans="1:18">
      <c r="A36" s="164"/>
      <c r="B36" s="210"/>
      <c r="C36" s="6929" t="s">
        <v>4260</v>
      </c>
      <c r="D36" s="1865"/>
      <c r="E36" s="1865"/>
      <c r="F36" s="1866"/>
      <c r="G36" s="1697" t="b">
        <v>1</v>
      </c>
      <c r="H36" s="1866"/>
      <c r="I36" s="1867"/>
      <c r="J36" s="1866"/>
      <c r="K36" s="1866"/>
      <c r="L36" s="1724"/>
      <c r="M36" s="1724"/>
      <c r="N36" s="1724"/>
      <c r="O36" s="1724"/>
      <c r="P36" s="1830">
        <f t="shared" si="2"/>
        <v>0</v>
      </c>
      <c r="Q36" s="121"/>
      <c r="R36" s="164"/>
    </row>
    <row r="37" spans="1:18">
      <c r="A37" s="164"/>
      <c r="B37" s="210"/>
      <c r="C37" s="6930" t="s">
        <v>4247</v>
      </c>
      <c r="D37" s="6931"/>
      <c r="E37" s="6931"/>
      <c r="F37" s="6931"/>
      <c r="G37" s="6932">
        <f>COUNTIF(G32:G36,TRUE)</f>
        <v>5</v>
      </c>
      <c r="H37" s="6931"/>
      <c r="I37" s="6933"/>
      <c r="J37" s="6931"/>
      <c r="K37" s="6931"/>
      <c r="L37" s="6848">
        <f>SUMIF($G$32:$G$36,"TRUE",L32:L36)</f>
        <v>0</v>
      </c>
      <c r="M37" s="6848">
        <f>SUMIF($G$32:$G$36,"TRUE",M32:M36)</f>
        <v>0</v>
      </c>
      <c r="N37" s="6848">
        <f>SUMIF($G$32:$G$36,"TRUE",N32:N36)</f>
        <v>0</v>
      </c>
      <c r="O37" s="6848">
        <f>SUMIF($G$32:$G$36,"TRUE",O32:O36)</f>
        <v>0</v>
      </c>
      <c r="P37" s="6934">
        <f>SUMIF($G$32:$G$36,"TRUE",P32:P36)</f>
        <v>0</v>
      </c>
      <c r="Q37" s="121"/>
      <c r="R37" s="164"/>
    </row>
    <row r="38" spans="1:18" s="101" customFormat="1">
      <c r="A38" s="178"/>
      <c r="B38" s="216"/>
      <c r="C38" s="6935" t="s">
        <v>4261</v>
      </c>
      <c r="D38" s="6931"/>
      <c r="E38" s="6931"/>
      <c r="F38" s="6931"/>
      <c r="G38" s="6931"/>
      <c r="H38" s="6931"/>
      <c r="I38" s="6933"/>
      <c r="J38" s="6931"/>
      <c r="K38" s="6931"/>
      <c r="L38" s="6848">
        <f>SUM(L32:L36)</f>
        <v>0</v>
      </c>
      <c r="M38" s="6848">
        <f>SUM(M32:M36)</f>
        <v>0</v>
      </c>
      <c r="N38" s="6848">
        <f>SUM(N32:N36)</f>
        <v>0</v>
      </c>
      <c r="O38" s="6848">
        <f>SUM(O32:O36)</f>
        <v>0</v>
      </c>
      <c r="P38" s="6934">
        <f>SUM(P32:P36)</f>
        <v>0</v>
      </c>
      <c r="Q38" s="160"/>
      <c r="R38" s="178"/>
    </row>
    <row r="39" spans="1:18">
      <c r="A39" s="164"/>
      <c r="B39" s="210"/>
      <c r="C39" s="6929" t="s">
        <v>3265</v>
      </c>
      <c r="D39" s="1861"/>
      <c r="E39" s="1870"/>
      <c r="F39" s="1848"/>
      <c r="G39" s="1692"/>
      <c r="H39" s="1693"/>
      <c r="I39" s="1693"/>
      <c r="J39" s="1693"/>
      <c r="K39" s="1693"/>
      <c r="L39" s="1693"/>
      <c r="M39" s="1871"/>
      <c r="N39" s="1871"/>
      <c r="O39" s="1871"/>
      <c r="P39" s="1704"/>
      <c r="Q39" s="121"/>
      <c r="R39" s="164"/>
    </row>
    <row r="40" spans="1:18">
      <c r="A40" s="164"/>
      <c r="B40" s="210"/>
      <c r="C40" s="6929" t="s">
        <v>4262</v>
      </c>
      <c r="D40" s="1865"/>
      <c r="E40" s="1865"/>
      <c r="F40" s="1866"/>
      <c r="G40" s="1697" t="b">
        <v>1</v>
      </c>
      <c r="H40" s="1866"/>
      <c r="I40" s="1867"/>
      <c r="J40" s="1866"/>
      <c r="K40" s="1866"/>
      <c r="L40" s="1724"/>
      <c r="M40" s="1724"/>
      <c r="N40" s="1724"/>
      <c r="O40" s="1724"/>
      <c r="P40" s="1830">
        <f>+N40+O40</f>
        <v>0</v>
      </c>
      <c r="Q40" s="121"/>
      <c r="R40" s="164"/>
    </row>
    <row r="41" spans="1:18">
      <c r="A41" s="164"/>
      <c r="B41" s="210"/>
      <c r="C41" s="6929" t="s">
        <v>4263</v>
      </c>
      <c r="D41" s="1865"/>
      <c r="E41" s="1865"/>
      <c r="F41" s="1866"/>
      <c r="G41" s="1697" t="b">
        <v>1</v>
      </c>
      <c r="H41" s="1866"/>
      <c r="I41" s="1867"/>
      <c r="J41" s="1866"/>
      <c r="K41" s="1866"/>
      <c r="L41" s="1724"/>
      <c r="M41" s="1724"/>
      <c r="N41" s="1724"/>
      <c r="O41" s="1724"/>
      <c r="P41" s="1830">
        <f t="shared" ref="P41:P44" si="3">+N41+O41</f>
        <v>0</v>
      </c>
      <c r="Q41" s="121"/>
      <c r="R41" s="164"/>
    </row>
    <row r="42" spans="1:18">
      <c r="A42" s="164"/>
      <c r="B42" s="210"/>
      <c r="C42" s="6929" t="s">
        <v>4264</v>
      </c>
      <c r="D42" s="1865"/>
      <c r="E42" s="1865"/>
      <c r="F42" s="1866"/>
      <c r="G42" s="1697" t="b">
        <v>1</v>
      </c>
      <c r="H42" s="1866"/>
      <c r="I42" s="1867"/>
      <c r="J42" s="1866"/>
      <c r="K42" s="1866"/>
      <c r="L42" s="1724"/>
      <c r="M42" s="1724"/>
      <c r="N42" s="1724"/>
      <c r="O42" s="1724"/>
      <c r="P42" s="1830">
        <f t="shared" si="3"/>
        <v>0</v>
      </c>
      <c r="Q42" s="121"/>
      <c r="R42" s="164"/>
    </row>
    <row r="43" spans="1:18">
      <c r="A43" s="164"/>
      <c r="B43" s="210"/>
      <c r="C43" s="6929" t="s">
        <v>4265</v>
      </c>
      <c r="D43" s="1865"/>
      <c r="E43" s="1865"/>
      <c r="F43" s="1866"/>
      <c r="G43" s="1697" t="b">
        <v>1</v>
      </c>
      <c r="H43" s="1866"/>
      <c r="I43" s="1867"/>
      <c r="J43" s="1866"/>
      <c r="K43" s="1866"/>
      <c r="L43" s="1724"/>
      <c r="M43" s="1724"/>
      <c r="N43" s="1724"/>
      <c r="O43" s="1724"/>
      <c r="P43" s="1830">
        <f t="shared" si="3"/>
        <v>0</v>
      </c>
      <c r="Q43" s="121"/>
      <c r="R43" s="164"/>
    </row>
    <row r="44" spans="1:18">
      <c r="A44" s="164"/>
      <c r="B44" s="210"/>
      <c r="C44" s="6929" t="s">
        <v>4266</v>
      </c>
      <c r="D44" s="1865"/>
      <c r="E44" s="1865"/>
      <c r="F44" s="1866"/>
      <c r="G44" s="1697" t="b">
        <v>1</v>
      </c>
      <c r="H44" s="1866"/>
      <c r="I44" s="1867"/>
      <c r="J44" s="1866"/>
      <c r="K44" s="1866"/>
      <c r="L44" s="1724"/>
      <c r="M44" s="1724"/>
      <c r="N44" s="1724"/>
      <c r="O44" s="1724"/>
      <c r="P44" s="1830">
        <f t="shared" si="3"/>
        <v>0</v>
      </c>
      <c r="Q44" s="121"/>
      <c r="R44" s="164"/>
    </row>
    <row r="45" spans="1:18">
      <c r="A45" s="164"/>
      <c r="B45" s="210"/>
      <c r="C45" s="6930" t="s">
        <v>4247</v>
      </c>
      <c r="D45" s="6931"/>
      <c r="E45" s="6931"/>
      <c r="F45" s="6931"/>
      <c r="G45" s="6932">
        <f>COUNTIF(G40:G44,TRUE)</f>
        <v>5</v>
      </c>
      <c r="H45" s="6931"/>
      <c r="I45" s="6933"/>
      <c r="J45" s="6931"/>
      <c r="K45" s="6931"/>
      <c r="L45" s="6848">
        <f>SUMIF($G$40:$G$44,"TRUE",L40:L44)</f>
        <v>0</v>
      </c>
      <c r="M45" s="6848">
        <f>SUMIF($G$40:$G$44,"TRUE",M40:M44)</f>
        <v>0</v>
      </c>
      <c r="N45" s="6848">
        <f>SUMIF($G$40:$G$44,"TRUE",N40:N44)</f>
        <v>0</v>
      </c>
      <c r="O45" s="6848">
        <f>SUMIF($G$40:$G$44,"TRUE",O40:O44)</f>
        <v>0</v>
      </c>
      <c r="P45" s="6934">
        <f>SUMIF($G$40:$G$44,"TRUE",P40:P44)</f>
        <v>0</v>
      </c>
      <c r="Q45" s="121"/>
      <c r="R45" s="164"/>
    </row>
    <row r="46" spans="1:18" s="101" customFormat="1">
      <c r="A46" s="178"/>
      <c r="B46" s="216"/>
      <c r="C46" s="6935" t="s">
        <v>4267</v>
      </c>
      <c r="D46" s="6931"/>
      <c r="E46" s="6931"/>
      <c r="F46" s="6931"/>
      <c r="G46" s="6931"/>
      <c r="H46" s="6931"/>
      <c r="I46" s="6933"/>
      <c r="J46" s="6931"/>
      <c r="K46" s="6931"/>
      <c r="L46" s="6848">
        <f>SUM(L40:L44)</f>
        <v>0</v>
      </c>
      <c r="M46" s="6848">
        <f>SUM(M40:M44)</f>
        <v>0</v>
      </c>
      <c r="N46" s="6848">
        <f>SUM(N40:N44)</f>
        <v>0</v>
      </c>
      <c r="O46" s="6848">
        <f>SUM(O40:O44)</f>
        <v>0</v>
      </c>
      <c r="P46" s="6934">
        <f>SUM(P40:P44)</f>
        <v>0</v>
      </c>
      <c r="Q46" s="160"/>
      <c r="R46" s="178"/>
    </row>
    <row r="47" spans="1:18" s="101" customFormat="1">
      <c r="A47" s="178"/>
      <c r="B47" s="216"/>
      <c r="C47" s="5699" t="s">
        <v>3269</v>
      </c>
      <c r="D47" s="1850"/>
      <c r="E47" s="1870"/>
      <c r="F47" s="1725"/>
      <c r="G47" s="1725"/>
      <c r="H47" s="1693"/>
      <c r="I47" s="1693"/>
      <c r="J47" s="1693"/>
      <c r="K47" s="1693"/>
      <c r="L47" s="1735"/>
      <c r="M47" s="1735"/>
      <c r="N47" s="1735"/>
      <c r="O47" s="1735"/>
      <c r="P47" s="1685"/>
      <c r="Q47" s="160"/>
      <c r="R47" s="178"/>
    </row>
    <row r="48" spans="1:18" s="101" customFormat="1">
      <c r="A48" s="178"/>
      <c r="B48" s="216"/>
      <c r="C48" s="6929" t="s">
        <v>4268</v>
      </c>
      <c r="D48" s="1865"/>
      <c r="E48" s="1865"/>
      <c r="F48" s="1866"/>
      <c r="G48" s="1697" t="b">
        <v>1</v>
      </c>
      <c r="H48" s="1866"/>
      <c r="I48" s="1867"/>
      <c r="J48" s="1866"/>
      <c r="K48" s="1866"/>
      <c r="L48" s="1724"/>
      <c r="M48" s="1724"/>
      <c r="N48" s="1724"/>
      <c r="O48" s="1724"/>
      <c r="P48" s="1830">
        <f>+N48+O48</f>
        <v>0</v>
      </c>
      <c r="Q48" s="160"/>
      <c r="R48" s="178"/>
    </row>
    <row r="49" spans="1:18" s="101" customFormat="1">
      <c r="A49" s="178"/>
      <c r="B49" s="216"/>
      <c r="C49" s="6929" t="s">
        <v>4269</v>
      </c>
      <c r="D49" s="1865"/>
      <c r="E49" s="1865"/>
      <c r="F49" s="1866"/>
      <c r="G49" s="1697" t="b">
        <v>1</v>
      </c>
      <c r="H49" s="1866"/>
      <c r="I49" s="1867"/>
      <c r="J49" s="1866"/>
      <c r="K49" s="1866"/>
      <c r="L49" s="1724"/>
      <c r="M49" s="1724"/>
      <c r="N49" s="1724"/>
      <c r="O49" s="1724"/>
      <c r="P49" s="1830">
        <f t="shared" ref="P49:P52" si="4">+N49+O49</f>
        <v>0</v>
      </c>
      <c r="Q49" s="160"/>
      <c r="R49" s="178"/>
    </row>
    <row r="50" spans="1:18" s="101" customFormat="1">
      <c r="A50" s="178"/>
      <c r="B50" s="216"/>
      <c r="C50" s="6929" t="s">
        <v>4270</v>
      </c>
      <c r="D50" s="1865"/>
      <c r="E50" s="1865"/>
      <c r="F50" s="1866"/>
      <c r="G50" s="1697" t="b">
        <v>1</v>
      </c>
      <c r="H50" s="1866"/>
      <c r="I50" s="1867"/>
      <c r="J50" s="1866"/>
      <c r="K50" s="1866"/>
      <c r="L50" s="1724"/>
      <c r="M50" s="1724"/>
      <c r="N50" s="1724"/>
      <c r="O50" s="1724"/>
      <c r="P50" s="1830">
        <f t="shared" si="4"/>
        <v>0</v>
      </c>
      <c r="Q50" s="160"/>
      <c r="R50" s="178"/>
    </row>
    <row r="51" spans="1:18" s="101" customFormat="1">
      <c r="A51" s="178"/>
      <c r="B51" s="216"/>
      <c r="C51" s="6929" t="s">
        <v>4271</v>
      </c>
      <c r="D51" s="1865"/>
      <c r="E51" s="1865"/>
      <c r="F51" s="1866"/>
      <c r="G51" s="1697" t="b">
        <v>1</v>
      </c>
      <c r="H51" s="1866"/>
      <c r="I51" s="1867"/>
      <c r="J51" s="1866"/>
      <c r="K51" s="1866"/>
      <c r="L51" s="1724"/>
      <c r="M51" s="1724"/>
      <c r="N51" s="1724"/>
      <c r="O51" s="1724"/>
      <c r="P51" s="1830">
        <f t="shared" si="4"/>
        <v>0</v>
      </c>
      <c r="Q51" s="160"/>
      <c r="R51" s="178"/>
    </row>
    <row r="52" spans="1:18" s="101" customFormat="1">
      <c r="A52" s="178"/>
      <c r="B52" s="216"/>
      <c r="C52" s="6929" t="s">
        <v>4272</v>
      </c>
      <c r="D52" s="1865"/>
      <c r="E52" s="1865"/>
      <c r="F52" s="1866"/>
      <c r="G52" s="1697" t="b">
        <v>1</v>
      </c>
      <c r="H52" s="1866"/>
      <c r="I52" s="1867"/>
      <c r="J52" s="1866"/>
      <c r="K52" s="1866"/>
      <c r="L52" s="1724"/>
      <c r="M52" s="1724"/>
      <c r="N52" s="1724"/>
      <c r="O52" s="1724"/>
      <c r="P52" s="1830">
        <f t="shared" si="4"/>
        <v>0</v>
      </c>
      <c r="Q52" s="160"/>
      <c r="R52" s="178"/>
    </row>
    <row r="53" spans="1:18" s="101" customFormat="1">
      <c r="A53" s="178"/>
      <c r="B53" s="216"/>
      <c r="C53" s="6930" t="s">
        <v>4247</v>
      </c>
      <c r="D53" s="6931"/>
      <c r="E53" s="6931"/>
      <c r="F53" s="6931"/>
      <c r="G53" s="6932">
        <f>COUNTIF(G48:G52,TRUE)</f>
        <v>5</v>
      </c>
      <c r="H53" s="6931"/>
      <c r="I53" s="6933"/>
      <c r="J53" s="6931"/>
      <c r="K53" s="6931"/>
      <c r="L53" s="6848">
        <f>SUMIF($G$48:$G$52,"TRUE",L48:L52)</f>
        <v>0</v>
      </c>
      <c r="M53" s="6848">
        <f>SUMIF($G$48:$G$52,"TRUE",M48:M52)</f>
        <v>0</v>
      </c>
      <c r="N53" s="6848">
        <f>SUMIF($G$48:$G$52,"TRUE",N48:N52)</f>
        <v>0</v>
      </c>
      <c r="O53" s="6848">
        <f>SUMIF($G$48:$G$52,"TRUE",O48:O52)</f>
        <v>0</v>
      </c>
      <c r="P53" s="6934">
        <f>SUMIF($G$48:$G$52,"TRUE",P48:P52)</f>
        <v>0</v>
      </c>
      <c r="Q53" s="160"/>
      <c r="R53" s="178"/>
    </row>
    <row r="54" spans="1:18" s="101" customFormat="1">
      <c r="A54" s="178"/>
      <c r="B54" s="216"/>
      <c r="C54" s="6935" t="s">
        <v>4273</v>
      </c>
      <c r="D54" s="6931"/>
      <c r="E54" s="6931"/>
      <c r="F54" s="6931"/>
      <c r="G54" s="6931"/>
      <c r="H54" s="6931"/>
      <c r="I54" s="6933"/>
      <c r="J54" s="6931"/>
      <c r="K54" s="6931"/>
      <c r="L54" s="6848">
        <f>SUM(L48:L52)</f>
        <v>0</v>
      </c>
      <c r="M54" s="6848">
        <f>SUM(M48:M52)</f>
        <v>0</v>
      </c>
      <c r="N54" s="6848">
        <f>SUM(N48:N52)</f>
        <v>0</v>
      </c>
      <c r="O54" s="6848">
        <f>SUM(O48:O52)</f>
        <v>0</v>
      </c>
      <c r="P54" s="6934">
        <f>SUM(P48:P52)</f>
        <v>0</v>
      </c>
      <c r="Q54" s="160"/>
      <c r="R54" s="178"/>
    </row>
    <row r="55" spans="1:18" s="101" customFormat="1">
      <c r="A55" s="178"/>
      <c r="B55" s="216"/>
      <c r="C55" s="6930" t="s">
        <v>4274</v>
      </c>
      <c r="D55" s="6939"/>
      <c r="E55" s="6940"/>
      <c r="F55" s="6941"/>
      <c r="G55" s="6855"/>
      <c r="H55" s="6942"/>
      <c r="I55" s="6942"/>
      <c r="J55" s="6942"/>
      <c r="K55" s="6942"/>
      <c r="L55" s="6848">
        <f>L38+L46+L54</f>
        <v>0</v>
      </c>
      <c r="M55" s="6848">
        <f>M38+M46+M54</f>
        <v>0</v>
      </c>
      <c r="N55" s="6848">
        <f>N38+N46+N54</f>
        <v>0</v>
      </c>
      <c r="O55" s="6848">
        <f>O38+O46+O54</f>
        <v>0</v>
      </c>
      <c r="P55" s="6934">
        <f>P38+P46+P54</f>
        <v>0</v>
      </c>
      <c r="Q55" s="160"/>
      <c r="R55" s="178"/>
    </row>
    <row r="56" spans="1:18" s="101" customFormat="1">
      <c r="A56" s="178"/>
      <c r="B56" s="216"/>
      <c r="C56" s="6943" t="s">
        <v>3044</v>
      </c>
      <c r="D56" s="6944"/>
      <c r="E56" s="6945"/>
      <c r="F56" s="6944"/>
      <c r="G56" s="6946"/>
      <c r="H56" s="6947"/>
      <c r="I56" s="6947"/>
      <c r="J56" s="6947"/>
      <c r="K56" s="6947"/>
      <c r="L56" s="6861">
        <f>SUM(L20+L28+L37+L45+L53)</f>
        <v>0</v>
      </c>
      <c r="M56" s="6861">
        <f>SUM(M20+M28+M37+M45+M53)</f>
        <v>0</v>
      </c>
      <c r="N56" s="6861">
        <f>SUM(N20+N28+N37+N45+N53)</f>
        <v>0</v>
      </c>
      <c r="O56" s="6861">
        <f>SUM(O20+O28+O37+O45+O53)</f>
        <v>0</v>
      </c>
      <c r="P56" s="6861">
        <f>SUM(P20+P28+P37+P45+P53)</f>
        <v>0</v>
      </c>
      <c r="Q56" s="160"/>
      <c r="R56" s="178"/>
    </row>
    <row r="57" spans="1:18" s="101" customFormat="1" ht="13.8" thickBot="1">
      <c r="A57" s="178"/>
      <c r="B57" s="216"/>
      <c r="C57" s="6948" t="s">
        <v>2804</v>
      </c>
      <c r="D57" s="6949"/>
      <c r="E57" s="6950"/>
      <c r="F57" s="6949"/>
      <c r="G57" s="6951"/>
      <c r="H57" s="6952"/>
      <c r="I57" s="6952"/>
      <c r="J57" s="6952"/>
      <c r="K57" s="6952"/>
      <c r="L57" s="6953">
        <f>L21+L29+L55</f>
        <v>0</v>
      </c>
      <c r="M57" s="6953">
        <f>M21+M29+M55</f>
        <v>0</v>
      </c>
      <c r="N57" s="6953">
        <f>N21+N29+N55</f>
        <v>0</v>
      </c>
      <c r="O57" s="6953">
        <f>O21+O29+O55</f>
        <v>0</v>
      </c>
      <c r="P57" s="6953">
        <f>P21+P29+P55</f>
        <v>0</v>
      </c>
      <c r="Q57" s="160"/>
      <c r="R57" s="178"/>
    </row>
    <row r="58" spans="1:18">
      <c r="A58" s="164"/>
      <c r="B58" s="210"/>
      <c r="C58" s="214"/>
      <c r="D58" s="214"/>
      <c r="E58" s="215"/>
      <c r="F58" s="214"/>
      <c r="G58" s="214"/>
      <c r="H58" s="214"/>
      <c r="I58" s="214"/>
      <c r="J58" s="214"/>
      <c r="K58" s="214"/>
      <c r="L58" s="227"/>
      <c r="M58" s="227"/>
      <c r="N58" s="227"/>
      <c r="O58" s="227"/>
      <c r="P58" s="227"/>
      <c r="Q58" s="121"/>
      <c r="R58" s="164"/>
    </row>
    <row r="59" spans="1:18">
      <c r="A59" s="164"/>
      <c r="B59" s="210"/>
      <c r="C59" s="217"/>
      <c r="D59" s="217"/>
      <c r="E59" s="218"/>
      <c r="F59" s="214"/>
      <c r="G59" s="214"/>
      <c r="H59" s="214"/>
      <c r="I59" s="214"/>
      <c r="J59" s="214"/>
      <c r="K59" s="219"/>
      <c r="L59" s="219"/>
      <c r="M59" s="219"/>
      <c r="N59" s="121"/>
      <c r="O59" s="121"/>
      <c r="P59" s="121"/>
      <c r="Q59" s="121"/>
      <c r="R59" s="164"/>
    </row>
    <row r="60" spans="1:18">
      <c r="A60" s="164"/>
      <c r="B60" s="210"/>
      <c r="C60" s="220" t="s">
        <v>2493</v>
      </c>
      <c r="D60" s="220"/>
      <c r="E60" s="221"/>
      <c r="F60" s="214"/>
      <c r="G60" s="214"/>
      <c r="H60" s="214"/>
      <c r="I60" s="214"/>
      <c r="J60" s="214"/>
      <c r="K60" s="214"/>
      <c r="L60" s="214"/>
      <c r="M60" s="214"/>
      <c r="N60" s="121"/>
      <c r="O60" s="121"/>
      <c r="P60" s="121"/>
      <c r="Q60" s="121"/>
      <c r="R60" s="164"/>
    </row>
    <row r="61" spans="1:18" ht="13.8" thickBot="1">
      <c r="A61" s="164"/>
      <c r="B61" s="210"/>
      <c r="C61" s="214"/>
      <c r="D61" s="214"/>
      <c r="E61" s="215"/>
      <c r="F61" s="214"/>
      <c r="G61" s="214"/>
      <c r="H61" s="214"/>
      <c r="I61" s="214"/>
      <c r="J61" s="214"/>
      <c r="K61" s="214"/>
      <c r="L61" s="214"/>
      <c r="M61" s="214"/>
      <c r="N61" s="121"/>
      <c r="O61" s="121"/>
      <c r="P61" s="121"/>
      <c r="Q61" s="121"/>
      <c r="R61" s="164"/>
    </row>
    <row r="62" spans="1:18" s="101" customFormat="1">
      <c r="A62" s="178"/>
      <c r="B62" s="216"/>
      <c r="C62" s="6954" t="s">
        <v>4275</v>
      </c>
      <c r="D62" s="6955"/>
      <c r="E62" s="6956"/>
      <c r="F62" s="6955"/>
      <c r="G62" s="6955"/>
      <c r="H62" s="6955"/>
      <c r="I62" s="6955"/>
      <c r="J62" s="6955"/>
      <c r="K62" s="6955"/>
      <c r="L62" s="6872">
        <f>L21</f>
        <v>0</v>
      </c>
      <c r="M62" s="6872">
        <f>M21</f>
        <v>0</v>
      </c>
      <c r="N62" s="6872">
        <f>N21</f>
        <v>0</v>
      </c>
      <c r="O62" s="6872">
        <f>O21</f>
        <v>0</v>
      </c>
      <c r="P62" s="6873">
        <f>P21</f>
        <v>0</v>
      </c>
      <c r="Q62" s="160"/>
      <c r="R62" s="178"/>
    </row>
    <row r="63" spans="1:18" s="101" customFormat="1">
      <c r="A63" s="178"/>
      <c r="B63" s="216"/>
      <c r="C63" s="6957" t="s">
        <v>4276</v>
      </c>
      <c r="D63" s="6958"/>
      <c r="E63" s="6959"/>
      <c r="F63" s="6958"/>
      <c r="G63" s="6958"/>
      <c r="H63" s="6958"/>
      <c r="I63" s="6958"/>
      <c r="J63" s="6958"/>
      <c r="K63" s="6960"/>
      <c r="L63" s="6876">
        <f>L29</f>
        <v>0</v>
      </c>
      <c r="M63" s="6876">
        <f>M29</f>
        <v>0</v>
      </c>
      <c r="N63" s="6876">
        <f>N29</f>
        <v>0</v>
      </c>
      <c r="O63" s="6876">
        <f>O29</f>
        <v>0</v>
      </c>
      <c r="P63" s="6961">
        <f>P29</f>
        <v>0</v>
      </c>
      <c r="Q63" s="160"/>
      <c r="R63" s="178"/>
    </row>
    <row r="64" spans="1:18" s="101" customFormat="1" ht="13.8" thickBot="1">
      <c r="A64" s="178"/>
      <c r="B64" s="216"/>
      <c r="C64" s="6962" t="s">
        <v>4277</v>
      </c>
      <c r="D64" s="6963"/>
      <c r="E64" s="6964"/>
      <c r="F64" s="6963"/>
      <c r="G64" s="6963"/>
      <c r="H64" s="6963"/>
      <c r="I64" s="6963"/>
      <c r="J64" s="6963"/>
      <c r="K64" s="6965"/>
      <c r="L64" s="6966">
        <f>L55</f>
        <v>0</v>
      </c>
      <c r="M64" s="6966">
        <f>M55</f>
        <v>0</v>
      </c>
      <c r="N64" s="6966">
        <f>N55</f>
        <v>0</v>
      </c>
      <c r="O64" s="6966">
        <f>O55</f>
        <v>0</v>
      </c>
      <c r="P64" s="6967">
        <f>P55</f>
        <v>0</v>
      </c>
      <c r="Q64" s="160"/>
      <c r="R64" s="178"/>
    </row>
    <row r="65" spans="1:18" s="101" customFormat="1" ht="13.8" thickBot="1">
      <c r="A65" s="178"/>
      <c r="B65" s="216"/>
      <c r="C65" s="224"/>
      <c r="D65" s="224"/>
      <c r="E65" s="615"/>
      <c r="F65" s="224"/>
      <c r="G65" s="224"/>
      <c r="H65" s="224"/>
      <c r="I65" s="224"/>
      <c r="J65" s="224"/>
      <c r="K65" s="616"/>
      <c r="L65" s="151"/>
      <c r="M65" s="151"/>
      <c r="N65" s="151"/>
      <c r="O65" s="151"/>
      <c r="P65" s="151"/>
      <c r="Q65" s="160"/>
      <c r="R65" s="178"/>
    </row>
    <row r="66" spans="1:18" s="101" customFormat="1">
      <c r="A66" s="178"/>
      <c r="B66" s="216"/>
      <c r="C66" s="6954" t="s">
        <v>4278</v>
      </c>
      <c r="D66" s="6955"/>
      <c r="E66" s="6956"/>
      <c r="F66" s="6955"/>
      <c r="G66" s="6955"/>
      <c r="H66" s="6955"/>
      <c r="I66" s="6955"/>
      <c r="J66" s="6955"/>
      <c r="K66" s="6968"/>
      <c r="L66" s="6872">
        <f>L38</f>
        <v>0</v>
      </c>
      <c r="M66" s="6872">
        <f>M38</f>
        <v>0</v>
      </c>
      <c r="N66" s="6872">
        <f>N38</f>
        <v>0</v>
      </c>
      <c r="O66" s="6872">
        <f>O38</f>
        <v>0</v>
      </c>
      <c r="P66" s="6873">
        <f>P38</f>
        <v>0</v>
      </c>
      <c r="Q66" s="160"/>
      <c r="R66" s="178"/>
    </row>
    <row r="67" spans="1:18" s="101" customFormat="1">
      <c r="A67" s="178"/>
      <c r="B67" s="216"/>
      <c r="C67" s="6957" t="s">
        <v>4279</v>
      </c>
      <c r="D67" s="6958"/>
      <c r="E67" s="6959"/>
      <c r="F67" s="6958"/>
      <c r="G67" s="6958"/>
      <c r="H67" s="6958"/>
      <c r="I67" s="6958"/>
      <c r="J67" s="6958"/>
      <c r="K67" s="6960"/>
      <c r="L67" s="6876">
        <f>L46</f>
        <v>0</v>
      </c>
      <c r="M67" s="6876">
        <f>M46</f>
        <v>0</v>
      </c>
      <c r="N67" s="6876">
        <f>N46</f>
        <v>0</v>
      </c>
      <c r="O67" s="6876">
        <f>O46</f>
        <v>0</v>
      </c>
      <c r="P67" s="6961">
        <f>P46</f>
        <v>0</v>
      </c>
      <c r="Q67" s="160"/>
      <c r="R67" s="178"/>
    </row>
    <row r="68" spans="1:18" s="101" customFormat="1" ht="13.8" thickBot="1">
      <c r="A68" s="178"/>
      <c r="B68" s="216"/>
      <c r="C68" s="6962" t="s">
        <v>4280</v>
      </c>
      <c r="D68" s="6963"/>
      <c r="E68" s="6964"/>
      <c r="F68" s="6963"/>
      <c r="G68" s="6963"/>
      <c r="H68" s="6963"/>
      <c r="I68" s="6963"/>
      <c r="J68" s="6963"/>
      <c r="K68" s="6965"/>
      <c r="L68" s="6966">
        <f>L54</f>
        <v>0</v>
      </c>
      <c r="M68" s="6966">
        <f>M54</f>
        <v>0</v>
      </c>
      <c r="N68" s="6966">
        <f>N54</f>
        <v>0</v>
      </c>
      <c r="O68" s="6966">
        <f>O54</f>
        <v>0</v>
      </c>
      <c r="P68" s="6967">
        <f>P54</f>
        <v>0</v>
      </c>
      <c r="Q68" s="160"/>
      <c r="R68" s="178"/>
    </row>
    <row r="69" spans="1:18">
      <c r="A69" s="164"/>
      <c r="B69" s="210"/>
      <c r="C69" s="214"/>
      <c r="D69" s="214"/>
      <c r="E69" s="215"/>
      <c r="F69" s="223"/>
      <c r="G69" s="223"/>
      <c r="H69" s="223"/>
      <c r="I69" s="223"/>
      <c r="J69" s="223"/>
      <c r="K69" s="223"/>
      <c r="L69" s="224"/>
      <c r="M69" s="224"/>
      <c r="N69" s="224"/>
      <c r="O69" s="224"/>
      <c r="P69" s="224"/>
      <c r="Q69" s="160"/>
      <c r="R69" s="164"/>
    </row>
    <row r="70" spans="1:18">
      <c r="A70" s="164"/>
      <c r="B70" s="210"/>
      <c r="C70" s="214"/>
      <c r="D70" s="220"/>
      <c r="E70" s="221"/>
      <c r="F70" s="224"/>
      <c r="G70" s="224"/>
      <c r="H70" s="224"/>
      <c r="I70" s="223"/>
      <c r="J70" s="223"/>
      <c r="K70" s="223"/>
      <c r="L70" s="224"/>
      <c r="M70" s="224"/>
      <c r="N70" s="224"/>
      <c r="O70" s="224"/>
      <c r="P70" s="224"/>
      <c r="Q70" s="160"/>
      <c r="R70" s="164"/>
    </row>
    <row r="71" spans="1:18">
      <c r="A71" s="164"/>
      <c r="B71" s="210"/>
      <c r="C71" s="214"/>
      <c r="D71" s="214"/>
      <c r="E71" s="126" t="s">
        <v>445</v>
      </c>
      <c r="F71" s="225" t="s">
        <v>4126</v>
      </c>
      <c r="G71" s="41"/>
      <c r="H71" s="94"/>
      <c r="I71" s="41"/>
      <c r="J71" s="41"/>
      <c r="K71" s="82"/>
      <c r="L71" s="229"/>
      <c r="M71" s="229"/>
      <c r="N71" s="229"/>
      <c r="O71" s="41"/>
      <c r="P71" s="41"/>
      <c r="Q71" s="160"/>
      <c r="R71" s="164"/>
    </row>
    <row r="72" spans="1:18" ht="13.8">
      <c r="A72" s="164"/>
      <c r="B72" s="210"/>
      <c r="C72" s="214"/>
      <c r="D72" s="214"/>
      <c r="E72" s="221"/>
      <c r="F72" s="64" t="s">
        <v>4114</v>
      </c>
      <c r="G72" s="41"/>
      <c r="H72" s="94"/>
      <c r="I72" s="41"/>
      <c r="J72" s="41"/>
      <c r="K72" s="31"/>
      <c r="L72" s="229"/>
      <c r="M72" s="229"/>
      <c r="N72" s="229"/>
      <c r="O72" s="41"/>
      <c r="P72" s="41"/>
      <c r="Q72" s="160"/>
      <c r="R72" s="164"/>
    </row>
    <row r="73" spans="1:18">
      <c r="A73" s="164"/>
      <c r="B73" s="210"/>
      <c r="C73" s="121"/>
      <c r="D73" s="121"/>
      <c r="E73" s="226"/>
      <c r="F73" s="64" t="s">
        <v>4115</v>
      </c>
      <c r="G73" s="41"/>
      <c r="H73" s="94"/>
      <c r="I73" s="41"/>
      <c r="J73" s="38"/>
      <c r="K73" s="41"/>
      <c r="L73" s="229"/>
      <c r="M73" s="229"/>
      <c r="N73" s="230"/>
      <c r="O73" s="230"/>
      <c r="P73" s="685"/>
      <c r="Q73" s="160"/>
      <c r="R73" s="164"/>
    </row>
    <row r="74" spans="1:18">
      <c r="A74" s="164"/>
      <c r="B74" s="210"/>
      <c r="C74" s="121"/>
      <c r="D74" s="160"/>
      <c r="E74" s="211"/>
      <c r="F74" s="38"/>
      <c r="G74" s="41"/>
      <c r="H74" s="94"/>
      <c r="I74" s="41"/>
      <c r="J74" s="38"/>
      <c r="K74" s="82"/>
      <c r="L74" s="146"/>
      <c r="M74" s="146"/>
      <c r="N74" s="146"/>
      <c r="O74" s="82"/>
      <c r="P74" s="82"/>
      <c r="Q74" s="160"/>
      <c r="R74" s="164"/>
    </row>
    <row r="75" spans="1:18" ht="13.8">
      <c r="A75" s="164"/>
      <c r="B75" s="179"/>
      <c r="C75" s="164"/>
      <c r="D75" s="164"/>
      <c r="E75" s="180"/>
      <c r="F75" s="170"/>
      <c r="G75" s="171"/>
      <c r="H75" s="171"/>
      <c r="I75" s="171"/>
      <c r="J75" s="170"/>
      <c r="K75" s="172"/>
      <c r="L75" s="173"/>
      <c r="M75" s="173"/>
      <c r="N75" s="173"/>
      <c r="O75" s="174"/>
      <c r="P75" s="174"/>
      <c r="Q75" s="178"/>
      <c r="R75" s="164"/>
    </row>
    <row r="76" spans="1:18" ht="13.8" hidden="1">
      <c r="F76" s="995"/>
      <c r="G76" s="599"/>
      <c r="H76" s="599"/>
      <c r="I76" s="599"/>
      <c r="J76" s="599"/>
      <c r="K76" s="599"/>
      <c r="L76" s="1094"/>
      <c r="M76" s="1094"/>
      <c r="N76" s="1094"/>
      <c r="O76" s="1095"/>
      <c r="P76" s="1095"/>
      <c r="Q76" s="101"/>
    </row>
    <row r="77" spans="1:18" ht="13.8" hidden="1">
      <c r="F77" s="995"/>
      <c r="G77" s="599"/>
      <c r="H77" s="599"/>
      <c r="I77" s="599"/>
      <c r="J77" s="599"/>
      <c r="K77" s="599"/>
      <c r="L77" s="1094"/>
      <c r="M77" s="1094"/>
      <c r="N77" s="1094"/>
      <c r="O77" s="1095"/>
      <c r="P77" s="1095"/>
      <c r="Q77" s="101"/>
    </row>
    <row r="78" spans="1:18" ht="13.8" hidden="1">
      <c r="F78" s="995"/>
      <c r="G78" s="599"/>
      <c r="H78" s="599"/>
      <c r="I78" s="599"/>
      <c r="J78" s="599"/>
      <c r="K78" s="599"/>
      <c r="L78" s="1094"/>
      <c r="M78" s="1094"/>
      <c r="N78" s="1094"/>
      <c r="O78" s="1095"/>
      <c r="P78" s="1095"/>
      <c r="Q78" s="101"/>
    </row>
    <row r="79" spans="1:18" ht="13.8" hidden="1">
      <c r="F79" s="995"/>
      <c r="G79" s="599"/>
      <c r="H79" s="599"/>
      <c r="I79" s="599"/>
      <c r="J79" s="599"/>
      <c r="K79" s="599"/>
      <c r="L79" s="1094"/>
      <c r="M79" s="1094"/>
      <c r="N79" s="1094"/>
      <c r="O79" s="1095"/>
      <c r="P79" s="1095"/>
      <c r="Q79" s="101"/>
    </row>
    <row r="80" spans="1:18" hidden="1">
      <c r="L80" s="101"/>
      <c r="M80" s="101"/>
      <c r="N80" s="101"/>
      <c r="O80" s="101"/>
      <c r="P80" s="101"/>
      <c r="Q80" s="101"/>
    </row>
    <row r="81" spans="12:17" hidden="1">
      <c r="L81" s="101"/>
      <c r="M81" s="101"/>
      <c r="N81" s="101"/>
      <c r="O81" s="101"/>
      <c r="P81" s="101"/>
      <c r="Q81" s="101"/>
    </row>
  </sheetData>
  <sheetProtection formatCells="0" formatColumns="0" formatRows="0"/>
  <customSheetViews>
    <customSheetView guid="{F416BD5B-C3AD-4F61-AAB2-55950A9B7E72}" topLeftCell="A3">
      <pane xSplit="4" ySplit="10" topLeftCell="M36" activePane="bottomRight" state="frozen"/>
      <selection pane="bottomRight" activeCell="N52" sqref="N52"/>
      <pageMargins left="0" right="0" top="0" bottom="0" header="0" footer="0"/>
      <pageSetup paperSize="9" orientation="portrait" r:id="rId1"/>
    </customSheetView>
    <customSheetView guid="{E14211BF-3959-45CF-A937-AD36AACCEFAC}" showGridLines="0">
      <pane xSplit="2" ySplit="11" topLeftCell="C51" activePane="bottomRight" state="frozen"/>
      <selection pane="bottomRight" activeCell="A4" sqref="A4"/>
      <pageMargins left="0" right="0" top="0" bottom="0" header="0" footer="0"/>
      <pageSetup paperSize="9" orientation="portrait" r:id="rId2"/>
    </customSheetView>
    <customSheetView guid="{DD364770-73A1-4C6D-9516-629A57F0EB18}" showGridLines="0">
      <pane xSplit="3" ySplit="13" topLeftCell="D14" activePane="bottomRight" state="frozen"/>
      <selection pane="bottomRight" activeCell="E12" sqref="E12:G12"/>
      <pageMargins left="0" right="0" top="0" bottom="0" header="0" footer="0"/>
      <pageSetup paperSize="9" orientation="portrait" r:id="rId3"/>
    </customSheetView>
    <customSheetView guid="{41E394DC-1FDD-4D1F-8620-137B7012DC10}" showGridLines="0">
      <pane xSplit="2" ySplit="11" topLeftCell="C51" activePane="bottomRight" state="frozen"/>
      <selection pane="bottomRight" activeCell="A4" sqref="A4"/>
      <pageMargins left="0" right="0" top="0" bottom="0" header="0" footer="0"/>
      <pageSetup paperSize="9" orientation="portrait" r:id="rId4"/>
    </customSheetView>
    <customSheetView guid="{CC70D5D3-3A1F-46AA-BDCE-F692C2C36BEE}">
      <pageMargins left="0" right="0" top="0" bottom="0" header="0" footer="0"/>
      <pageSetup paperSize="9" orientation="portrait" r:id="rId5"/>
    </customSheetView>
  </customSheetViews>
  <mergeCells count="3">
    <mergeCell ref="C3:G3"/>
    <mergeCell ref="D4:G4"/>
    <mergeCell ref="D5:G5"/>
  </mergeCells>
  <hyperlinks>
    <hyperlink ref="Q2" location="Index!A1" display="Index" xr:uid="{90E71385-50CC-4F63-B479-DAA7D2963530}"/>
  </hyperlinks>
  <pageMargins left="0.7" right="0.7" top="0.75" bottom="0.75" header="0.3" footer="0.3"/>
  <pageSetup paperSize="9" orientation="portrait" r:id="rId6"/>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6">
    <tabColor rgb="FF002060"/>
  </sheetPr>
  <dimension ref="A1:R59"/>
  <sheetViews>
    <sheetView zoomScale="70" zoomScaleNormal="70" workbookViewId="0">
      <selection activeCell="P11" sqref="P11"/>
    </sheetView>
  </sheetViews>
  <sheetFormatPr defaultColWidth="0" defaultRowHeight="13.2" zeroHeight="1"/>
  <cols>
    <col min="1" max="1" width="3" style="99" customWidth="1"/>
    <col min="2" max="2" width="9.109375" style="1093" customWidth="1"/>
    <col min="3" max="3" width="44.109375" style="99" customWidth="1"/>
    <col min="4" max="4" width="17.44140625" style="99" customWidth="1"/>
    <col min="5" max="5" width="11.6640625" style="113" customWidth="1"/>
    <col min="6" max="6" width="9.5546875" style="99" customWidth="1"/>
    <col min="7" max="7" width="10.44140625" style="99" bestFit="1" customWidth="1"/>
    <col min="8" max="11" width="12.6640625" style="99" customWidth="1"/>
    <col min="12" max="12" width="13.44140625" style="99" bestFit="1" customWidth="1"/>
    <col min="13" max="13" width="12.88671875" style="99" customWidth="1"/>
    <col min="14" max="14" width="15.44140625" style="99" customWidth="1"/>
    <col min="15" max="15" width="13.109375" style="99" bestFit="1" customWidth="1"/>
    <col min="16" max="16" width="22" style="99" customWidth="1"/>
    <col min="17" max="18" width="9.109375" style="99" customWidth="1"/>
    <col min="19" max="16384" width="9.109375" style="99" hidden="1"/>
  </cols>
  <sheetData>
    <row r="1" spans="1:18">
      <c r="A1" s="164"/>
      <c r="B1" s="179"/>
      <c r="C1" s="164"/>
      <c r="D1" s="164"/>
      <c r="E1" s="180"/>
      <c r="F1" s="164"/>
      <c r="G1" s="164"/>
      <c r="H1" s="164"/>
      <c r="I1" s="164"/>
      <c r="J1" s="164"/>
      <c r="K1" s="164"/>
      <c r="L1" s="164"/>
      <c r="M1" s="164"/>
      <c r="N1" s="164"/>
      <c r="O1" s="164"/>
      <c r="P1" s="164"/>
      <c r="Q1" s="164"/>
      <c r="R1" s="164"/>
    </row>
    <row r="2" spans="1:18" ht="13.8" thickBot="1">
      <c r="A2" s="164"/>
      <c r="B2" s="144" t="s">
        <v>325</v>
      </c>
      <c r="C2" s="121"/>
      <c r="D2" s="121"/>
      <c r="E2" s="211"/>
      <c r="F2" s="121"/>
      <c r="G2" s="121"/>
      <c r="H2" s="121"/>
      <c r="I2" s="121"/>
      <c r="J2" s="121"/>
      <c r="K2" s="121"/>
      <c r="L2" s="121"/>
      <c r="M2" s="121"/>
      <c r="N2" s="121"/>
      <c r="O2" s="121"/>
      <c r="P2" s="121"/>
      <c r="Q2" s="2204" t="s">
        <v>1</v>
      </c>
      <c r="R2" s="164"/>
    </row>
    <row r="3" spans="1:18" ht="16.2" thickBot="1">
      <c r="A3" s="164"/>
      <c r="B3" s="212"/>
      <c r="C3" s="8861" t="s">
        <v>4281</v>
      </c>
      <c r="D3" s="8862"/>
      <c r="E3" s="8862"/>
      <c r="F3" s="8862"/>
      <c r="G3" s="8863"/>
      <c r="H3" s="121"/>
      <c r="I3" s="121"/>
      <c r="J3" s="121"/>
      <c r="K3" s="121"/>
      <c r="L3" s="121"/>
      <c r="M3" s="121"/>
      <c r="N3" s="121"/>
      <c r="O3" s="121"/>
      <c r="P3" s="39"/>
      <c r="Q3" s="121"/>
      <c r="R3" s="164"/>
    </row>
    <row r="4" spans="1:18" ht="15.6">
      <c r="A4" s="164"/>
      <c r="B4" s="212"/>
      <c r="C4" s="6884" t="s">
        <v>723</v>
      </c>
      <c r="D4" s="8864" t="str">
        <f>AD!D4</f>
        <v>ABC Company</v>
      </c>
      <c r="E4" s="8000"/>
      <c r="F4" s="8000"/>
      <c r="G4" s="8865"/>
      <c r="H4" s="121"/>
      <c r="I4" s="121"/>
      <c r="J4" s="121"/>
      <c r="K4" s="121"/>
      <c r="L4" s="121"/>
      <c r="M4" s="121"/>
      <c r="N4" s="121"/>
      <c r="O4" s="121"/>
      <c r="P4" s="121"/>
      <c r="Q4" s="121"/>
      <c r="R4" s="164"/>
    </row>
    <row r="5" spans="1:18" ht="16.2" thickBot="1">
      <c r="A5" s="164"/>
      <c r="B5" s="212"/>
      <c r="C5" s="4395" t="s">
        <v>724</v>
      </c>
      <c r="D5" s="8866" t="str">
        <f>AD!D5</f>
        <v>31 December 202x</v>
      </c>
      <c r="E5" s="8867"/>
      <c r="F5" s="8867"/>
      <c r="G5" s="8868"/>
      <c r="H5" s="121"/>
      <c r="I5" s="121"/>
      <c r="J5" s="121"/>
      <c r="K5" s="121"/>
      <c r="L5" s="121"/>
      <c r="M5" s="121"/>
      <c r="N5" s="121"/>
      <c r="O5" s="121"/>
      <c r="P5" s="121"/>
      <c r="Q5" s="121"/>
      <c r="R5" s="164"/>
    </row>
    <row r="6" spans="1:18" ht="15.6">
      <c r="A6" s="164"/>
      <c r="B6" s="213"/>
      <c r="C6" s="206"/>
      <c r="D6" s="121"/>
      <c r="E6" s="211"/>
      <c r="F6" s="121"/>
      <c r="G6" s="121"/>
      <c r="H6" s="121"/>
      <c r="I6" s="121"/>
      <c r="J6" s="121"/>
      <c r="K6" s="121"/>
      <c r="L6" s="121"/>
      <c r="M6" s="121"/>
      <c r="N6" s="121"/>
      <c r="O6" s="121"/>
      <c r="P6" s="121"/>
      <c r="Q6" s="121"/>
      <c r="R6" s="164"/>
    </row>
    <row r="7" spans="1:18" ht="13.8" thickBot="1">
      <c r="A7" s="164"/>
      <c r="B7" s="210"/>
      <c r="C7" s="214"/>
      <c r="D7" s="214"/>
      <c r="E7" s="215"/>
      <c r="F7" s="214"/>
      <c r="G7" s="214"/>
      <c r="H7" s="214"/>
      <c r="I7" s="214"/>
      <c r="J7" s="214"/>
      <c r="K7" s="214"/>
      <c r="L7" s="214"/>
      <c r="M7" s="214"/>
      <c r="N7" s="214"/>
      <c r="O7" s="214"/>
      <c r="P7" s="214"/>
      <c r="Q7" s="121"/>
      <c r="R7" s="164"/>
    </row>
    <row r="8" spans="1:18">
      <c r="A8" s="164"/>
      <c r="B8" s="210"/>
      <c r="C8" s="4962"/>
      <c r="D8" s="5299"/>
      <c r="E8" s="5478"/>
      <c r="F8" s="5299"/>
      <c r="G8" s="5300"/>
      <c r="H8" s="5302"/>
      <c r="I8" s="4963"/>
      <c r="J8" s="5302"/>
      <c r="K8" s="5302"/>
      <c r="L8" s="5300"/>
      <c r="M8" s="5300"/>
      <c r="N8" s="4963"/>
      <c r="O8" s="4963"/>
      <c r="P8" s="4964"/>
      <c r="R8" s="164"/>
    </row>
    <row r="9" spans="1:18">
      <c r="A9" s="164"/>
      <c r="B9" s="210"/>
      <c r="C9" s="4965"/>
      <c r="D9" s="1666"/>
      <c r="E9" s="1666" t="s">
        <v>2976</v>
      </c>
      <c r="F9" s="1666"/>
      <c r="G9" s="1666" t="s">
        <v>1928</v>
      </c>
      <c r="H9" s="1676"/>
      <c r="I9" s="1677"/>
      <c r="J9" s="1373"/>
      <c r="K9" s="1373"/>
      <c r="L9" s="152"/>
      <c r="M9" s="1666" t="s">
        <v>3183</v>
      </c>
      <c r="N9" s="1666"/>
      <c r="O9" s="1677"/>
      <c r="P9" s="1709"/>
      <c r="Q9" s="121"/>
      <c r="R9" s="164"/>
    </row>
    <row r="10" spans="1:18">
      <c r="A10" s="164"/>
      <c r="B10" s="210"/>
      <c r="C10" s="4965" t="s">
        <v>1903</v>
      </c>
      <c r="D10" s="153" t="s">
        <v>3180</v>
      </c>
      <c r="E10" s="1587" t="s">
        <v>1</v>
      </c>
      <c r="F10" s="1666" t="s">
        <v>2977</v>
      </c>
      <c r="G10" s="1666" t="s">
        <v>1539</v>
      </c>
      <c r="H10" s="1676" t="s">
        <v>3117</v>
      </c>
      <c r="I10" s="1666" t="s">
        <v>2978</v>
      </c>
      <c r="J10" s="1666" t="s">
        <v>3118</v>
      </c>
      <c r="K10" s="1666" t="s">
        <v>3119</v>
      </c>
      <c r="L10" s="1666" t="s">
        <v>2980</v>
      </c>
      <c r="M10" s="1666" t="s">
        <v>3190</v>
      </c>
      <c r="N10" s="1666" t="s">
        <v>2747</v>
      </c>
      <c r="O10" s="1666" t="s">
        <v>2808</v>
      </c>
      <c r="P10" s="1667" t="s">
        <v>4118</v>
      </c>
      <c r="Q10" s="121"/>
      <c r="R10" s="164"/>
    </row>
    <row r="11" spans="1:18">
      <c r="A11" s="164"/>
      <c r="B11" s="210"/>
      <c r="C11" s="4965"/>
      <c r="D11" s="137" t="s">
        <v>3184</v>
      </c>
      <c r="E11" s="1666" t="s">
        <v>4</v>
      </c>
      <c r="F11" s="1666" t="s">
        <v>2987</v>
      </c>
      <c r="G11" s="1666" t="s">
        <v>2771</v>
      </c>
      <c r="H11" s="1666" t="s">
        <v>4</v>
      </c>
      <c r="I11" s="1666" t="s">
        <v>2993</v>
      </c>
      <c r="J11" s="1666" t="s">
        <v>2989</v>
      </c>
      <c r="K11" s="1666" t="s">
        <v>2989</v>
      </c>
      <c r="L11" s="1666" t="s">
        <v>2995</v>
      </c>
      <c r="M11" s="1666" t="s">
        <v>4282</v>
      </c>
      <c r="N11" s="1666" t="s">
        <v>2891</v>
      </c>
      <c r="O11" s="1666" t="s">
        <v>2891</v>
      </c>
      <c r="P11" s="1667" t="s">
        <v>4240</v>
      </c>
      <c r="Q11" s="121"/>
      <c r="R11" s="164"/>
    </row>
    <row r="12" spans="1:18">
      <c r="A12" s="164"/>
      <c r="B12" s="210"/>
      <c r="C12" s="2002"/>
      <c r="D12" s="6656" t="s">
        <v>3191</v>
      </c>
      <c r="E12" s="6656" t="s">
        <v>2148</v>
      </c>
      <c r="F12" s="6656" t="s">
        <v>1616</v>
      </c>
      <c r="G12" s="6656" t="s">
        <v>2528</v>
      </c>
      <c r="H12" s="5488"/>
      <c r="I12" s="5489"/>
      <c r="J12" s="5488"/>
      <c r="K12" s="5489"/>
      <c r="L12" s="5485"/>
      <c r="M12" s="5493" t="s">
        <v>4091</v>
      </c>
      <c r="N12" s="5485"/>
      <c r="O12" s="5489"/>
      <c r="P12" s="5491" t="s">
        <v>3096</v>
      </c>
      <c r="Q12" s="121"/>
      <c r="R12" s="164"/>
    </row>
    <row r="13" spans="1:18">
      <c r="A13" s="164"/>
      <c r="B13" s="210"/>
      <c r="C13" s="5497" t="s">
        <v>734</v>
      </c>
      <c r="D13" s="5498" t="s">
        <v>735</v>
      </c>
      <c r="E13" s="5498" t="s">
        <v>736</v>
      </c>
      <c r="F13" s="5498" t="s">
        <v>1249</v>
      </c>
      <c r="G13" s="5498" t="s">
        <v>738</v>
      </c>
      <c r="H13" s="5498" t="s">
        <v>1546</v>
      </c>
      <c r="I13" s="5499" t="s">
        <v>1547</v>
      </c>
      <c r="J13" s="5498" t="s">
        <v>1548</v>
      </c>
      <c r="K13" s="5498" t="s">
        <v>1549</v>
      </c>
      <c r="L13" s="5499" t="s">
        <v>1550</v>
      </c>
      <c r="M13" s="5499" t="s">
        <v>1551</v>
      </c>
      <c r="N13" s="5499" t="s">
        <v>1552</v>
      </c>
      <c r="O13" s="5498" t="s">
        <v>1553</v>
      </c>
      <c r="P13" s="5631" t="s">
        <v>1554</v>
      </c>
      <c r="Q13" s="121"/>
      <c r="R13" s="164"/>
    </row>
    <row r="14" spans="1:18">
      <c r="A14" s="164"/>
      <c r="B14" s="210"/>
      <c r="C14" s="5699" t="s">
        <v>4092</v>
      </c>
      <c r="D14" s="1850"/>
      <c r="E14" s="1680"/>
      <c r="F14" s="6969"/>
      <c r="G14" s="6969"/>
      <c r="H14" s="6970"/>
      <c r="I14" s="6970"/>
      <c r="J14" s="6970"/>
      <c r="K14" s="6970"/>
      <c r="L14" s="6970"/>
      <c r="M14" s="6970"/>
      <c r="N14" s="6970"/>
      <c r="O14" s="6969"/>
      <c r="P14" s="6971"/>
      <c r="Q14" s="121"/>
      <c r="R14" s="164"/>
    </row>
    <row r="15" spans="1:18">
      <c r="A15" s="164"/>
      <c r="B15" s="210"/>
      <c r="C15" s="6929" t="s">
        <v>4283</v>
      </c>
      <c r="D15" s="1861"/>
      <c r="E15" s="1723"/>
      <c r="F15" s="1740"/>
      <c r="G15" s="1697" t="b">
        <v>0</v>
      </c>
      <c r="H15" s="1724"/>
      <c r="I15" s="1724"/>
      <c r="J15" s="1724"/>
      <c r="K15" s="1724"/>
      <c r="L15" s="1724"/>
      <c r="M15" s="1724"/>
      <c r="N15" s="1724"/>
      <c r="O15" s="1724"/>
      <c r="P15" s="1830">
        <f>+N15+O15</f>
        <v>0</v>
      </c>
      <c r="Q15" s="121"/>
      <c r="R15" s="164"/>
    </row>
    <row r="16" spans="1:18">
      <c r="A16" s="164"/>
      <c r="B16" s="210"/>
      <c r="C16" s="6929" t="s">
        <v>4284</v>
      </c>
      <c r="D16" s="1861"/>
      <c r="E16" s="1723"/>
      <c r="F16" s="1740"/>
      <c r="G16" s="1697" t="b">
        <v>0</v>
      </c>
      <c r="H16" s="1724"/>
      <c r="I16" s="1724"/>
      <c r="J16" s="1724"/>
      <c r="K16" s="1724"/>
      <c r="L16" s="1724"/>
      <c r="M16" s="1724"/>
      <c r="N16" s="1724"/>
      <c r="O16" s="1724"/>
      <c r="P16" s="1830">
        <f t="shared" ref="P16:P20" si="0">+N16+O16</f>
        <v>0</v>
      </c>
      <c r="Q16" s="121"/>
      <c r="R16" s="164"/>
    </row>
    <row r="17" spans="1:18">
      <c r="A17" s="164"/>
      <c r="B17" s="210"/>
      <c r="C17" s="6929" t="s">
        <v>4285</v>
      </c>
      <c r="D17" s="1861"/>
      <c r="E17" s="1723"/>
      <c r="F17" s="1740"/>
      <c r="G17" s="1697" t="b">
        <v>0</v>
      </c>
      <c r="H17" s="1724"/>
      <c r="I17" s="1724"/>
      <c r="J17" s="1724"/>
      <c r="K17" s="1724"/>
      <c r="L17" s="1724"/>
      <c r="M17" s="1724"/>
      <c r="N17" s="1724"/>
      <c r="O17" s="1724"/>
      <c r="P17" s="1830">
        <f t="shared" si="0"/>
        <v>0</v>
      </c>
      <c r="Q17" s="121"/>
      <c r="R17" s="164"/>
    </row>
    <row r="18" spans="1:18">
      <c r="A18" s="164"/>
      <c r="B18" s="210"/>
      <c r="C18" s="6929" t="s">
        <v>4286</v>
      </c>
      <c r="D18" s="1861"/>
      <c r="E18" s="1723"/>
      <c r="F18" s="1740"/>
      <c r="G18" s="1697" t="b">
        <v>0</v>
      </c>
      <c r="H18" s="1724"/>
      <c r="I18" s="1724"/>
      <c r="J18" s="1724"/>
      <c r="K18" s="1724"/>
      <c r="L18" s="1724"/>
      <c r="M18" s="1724"/>
      <c r="N18" s="1724"/>
      <c r="O18" s="1724"/>
      <c r="P18" s="1830">
        <f t="shared" si="0"/>
        <v>0</v>
      </c>
      <c r="Q18" s="121"/>
      <c r="R18" s="164"/>
    </row>
    <row r="19" spans="1:18">
      <c r="A19" s="164"/>
      <c r="B19" s="210"/>
      <c r="C19" s="6929" t="s">
        <v>4287</v>
      </c>
      <c r="D19" s="1861"/>
      <c r="E19" s="1723"/>
      <c r="F19" s="1740"/>
      <c r="G19" s="1697" t="b">
        <v>0</v>
      </c>
      <c r="H19" s="1724"/>
      <c r="I19" s="1724"/>
      <c r="J19" s="1724"/>
      <c r="K19" s="1724"/>
      <c r="L19" s="1724"/>
      <c r="M19" s="1724"/>
      <c r="N19" s="1724"/>
      <c r="O19" s="1724"/>
      <c r="P19" s="1830">
        <f t="shared" si="0"/>
        <v>0</v>
      </c>
      <c r="Q19" s="121"/>
      <c r="R19" s="164"/>
    </row>
    <row r="20" spans="1:18">
      <c r="A20" s="164"/>
      <c r="B20" s="210"/>
      <c r="C20" s="6929" t="s">
        <v>4288</v>
      </c>
      <c r="D20" s="1861"/>
      <c r="E20" s="1723"/>
      <c r="F20" s="1740"/>
      <c r="G20" s="1697" t="b">
        <v>0</v>
      </c>
      <c r="H20" s="1724"/>
      <c r="I20" s="1724"/>
      <c r="J20" s="1724"/>
      <c r="K20" s="1724"/>
      <c r="L20" s="1724"/>
      <c r="M20" s="1724"/>
      <c r="N20" s="1724"/>
      <c r="O20" s="1724"/>
      <c r="P20" s="1830">
        <f t="shared" si="0"/>
        <v>0</v>
      </c>
      <c r="Q20" s="121"/>
      <c r="R20" s="164"/>
    </row>
    <row r="21" spans="1:18">
      <c r="A21" s="164"/>
      <c r="B21" s="210"/>
      <c r="C21" s="6972" t="s">
        <v>2307</v>
      </c>
      <c r="D21" s="6973"/>
      <c r="E21" s="6974"/>
      <c r="F21" s="6975"/>
      <c r="G21" s="6710"/>
      <c r="H21" s="6976"/>
      <c r="I21" s="6976"/>
      <c r="J21" s="6976"/>
      <c r="K21" s="6976"/>
      <c r="L21" s="6848">
        <f>SUMIF($G$15:$G$20,"TRUE",L15:L20)</f>
        <v>0</v>
      </c>
      <c r="M21" s="6848">
        <f>SUMIF($G$15:$G$20,"TRUE",M15:M20)</f>
        <v>0</v>
      </c>
      <c r="N21" s="6848">
        <f>SUMIF($G$15:$G$20,"TRUE",N15:N20)</f>
        <v>0</v>
      </c>
      <c r="O21" s="6848">
        <f>SUMIF($G$15:$G$20,"TRUE",O15:O20)</f>
        <v>0</v>
      </c>
      <c r="P21" s="6977">
        <f>SUMIF($G$15:$G$20,"TRUE",P15:P20)</f>
        <v>0</v>
      </c>
      <c r="Q21" s="121"/>
      <c r="R21" s="164"/>
    </row>
    <row r="22" spans="1:18" s="101" customFormat="1">
      <c r="A22" s="178"/>
      <c r="B22" s="216"/>
      <c r="C22" s="6978" t="s">
        <v>3264</v>
      </c>
      <c r="D22" s="6979"/>
      <c r="E22" s="6980"/>
      <c r="F22" s="6979"/>
      <c r="G22" s="6981"/>
      <c r="H22" s="6982"/>
      <c r="I22" s="6982"/>
      <c r="J22" s="6982"/>
      <c r="K22" s="6982"/>
      <c r="L22" s="6848">
        <f>SUM(L15:L20)</f>
        <v>0</v>
      </c>
      <c r="M22" s="6848">
        <f>SUM(M15:M20)</f>
        <v>0</v>
      </c>
      <c r="N22" s="6848">
        <f>SUM(N15:N20)</f>
        <v>0</v>
      </c>
      <c r="O22" s="6848">
        <f>SUM(O15:O20)</f>
        <v>0</v>
      </c>
      <c r="P22" s="6977">
        <f>SUM(P15:P20)</f>
        <v>0</v>
      </c>
      <c r="Q22" s="160"/>
      <c r="R22" s="178"/>
    </row>
    <row r="23" spans="1:18">
      <c r="A23" s="164"/>
      <c r="B23" s="210"/>
      <c r="C23" s="6929" t="s">
        <v>4098</v>
      </c>
      <c r="D23" s="1861"/>
      <c r="E23" s="1870"/>
      <c r="F23" s="1848"/>
      <c r="G23" s="1692"/>
      <c r="H23" s="1693"/>
      <c r="I23" s="1693"/>
      <c r="J23" s="1693"/>
      <c r="K23" s="1693"/>
      <c r="L23" s="1693"/>
      <c r="M23" s="1693"/>
      <c r="N23" s="1693"/>
      <c r="O23" s="1693"/>
      <c r="P23" s="1704"/>
      <c r="Q23" s="121"/>
      <c r="R23" s="164"/>
    </row>
    <row r="24" spans="1:18">
      <c r="A24" s="164"/>
      <c r="B24" s="210"/>
      <c r="C24" s="6983" t="s">
        <v>4289</v>
      </c>
      <c r="D24" s="1861"/>
      <c r="E24" s="1723"/>
      <c r="F24" s="1740"/>
      <c r="G24" s="1697" t="b">
        <v>0</v>
      </c>
      <c r="H24" s="1724"/>
      <c r="I24" s="1724"/>
      <c r="J24" s="1724"/>
      <c r="K24" s="1724"/>
      <c r="L24" s="1724"/>
      <c r="M24" s="1724"/>
      <c r="N24" s="1724"/>
      <c r="O24" s="1724"/>
      <c r="P24" s="1830">
        <f>+N24+O24</f>
        <v>0</v>
      </c>
      <c r="Q24" s="121"/>
      <c r="R24" s="164"/>
    </row>
    <row r="25" spans="1:18">
      <c r="A25" s="164"/>
      <c r="B25" s="210"/>
      <c r="C25" s="6983" t="s">
        <v>4290</v>
      </c>
      <c r="D25" s="1861"/>
      <c r="E25" s="1723"/>
      <c r="F25" s="1740"/>
      <c r="G25" s="1697" t="b">
        <v>0</v>
      </c>
      <c r="H25" s="1724"/>
      <c r="I25" s="1724"/>
      <c r="J25" s="1724"/>
      <c r="K25" s="1724"/>
      <c r="L25" s="1724"/>
      <c r="M25" s="1724"/>
      <c r="N25" s="1724"/>
      <c r="O25" s="1724"/>
      <c r="P25" s="1830">
        <f t="shared" ref="P25:P28" si="1">+N25+O25</f>
        <v>0</v>
      </c>
      <c r="Q25" s="121"/>
      <c r="R25" s="164"/>
    </row>
    <row r="26" spans="1:18">
      <c r="A26" s="164"/>
      <c r="B26" s="210"/>
      <c r="C26" s="6983" t="s">
        <v>4291</v>
      </c>
      <c r="D26" s="1861"/>
      <c r="E26" s="1723"/>
      <c r="F26" s="1740"/>
      <c r="G26" s="1697" t="b">
        <v>0</v>
      </c>
      <c r="H26" s="1724"/>
      <c r="I26" s="1724"/>
      <c r="J26" s="1724"/>
      <c r="K26" s="1724"/>
      <c r="L26" s="1724"/>
      <c r="M26" s="1724"/>
      <c r="N26" s="1724"/>
      <c r="O26" s="1724"/>
      <c r="P26" s="1830">
        <f t="shared" si="1"/>
        <v>0</v>
      </c>
      <c r="Q26" s="121"/>
      <c r="R26" s="164"/>
    </row>
    <row r="27" spans="1:18">
      <c r="A27" s="164"/>
      <c r="B27" s="210"/>
      <c r="C27" s="6983" t="s">
        <v>4292</v>
      </c>
      <c r="D27" s="1861"/>
      <c r="E27" s="1723"/>
      <c r="F27" s="1740"/>
      <c r="G27" s="1697" t="b">
        <v>0</v>
      </c>
      <c r="H27" s="1724"/>
      <c r="I27" s="1724"/>
      <c r="J27" s="1724"/>
      <c r="K27" s="1724"/>
      <c r="L27" s="1724"/>
      <c r="M27" s="1724"/>
      <c r="N27" s="1724"/>
      <c r="O27" s="1724"/>
      <c r="P27" s="1830">
        <f t="shared" si="1"/>
        <v>0</v>
      </c>
      <c r="Q27" s="121"/>
      <c r="R27" s="164"/>
    </row>
    <row r="28" spans="1:18">
      <c r="A28" s="164"/>
      <c r="B28" s="210"/>
      <c r="C28" s="6983" t="s">
        <v>4293</v>
      </c>
      <c r="D28" s="1861"/>
      <c r="E28" s="1723"/>
      <c r="F28" s="1740"/>
      <c r="G28" s="1697" t="b">
        <v>0</v>
      </c>
      <c r="H28" s="1724"/>
      <c r="I28" s="1724"/>
      <c r="J28" s="1724"/>
      <c r="K28" s="1724"/>
      <c r="L28" s="1724"/>
      <c r="M28" s="1724"/>
      <c r="N28" s="1724"/>
      <c r="O28" s="1724"/>
      <c r="P28" s="1830">
        <f t="shared" si="1"/>
        <v>0</v>
      </c>
      <c r="Q28" s="121"/>
      <c r="R28" s="164"/>
    </row>
    <row r="29" spans="1:18">
      <c r="A29" s="164"/>
      <c r="B29" s="210"/>
      <c r="C29" s="6972" t="s">
        <v>2307</v>
      </c>
      <c r="D29" s="6973"/>
      <c r="E29" s="6974"/>
      <c r="F29" s="6975"/>
      <c r="G29" s="6710"/>
      <c r="H29" s="6976"/>
      <c r="I29" s="6976"/>
      <c r="J29" s="6976"/>
      <c r="K29" s="6976"/>
      <c r="L29" s="6848">
        <f>SUMIF($G$24:$G$28,"TRUE",L24:L28)</f>
        <v>0</v>
      </c>
      <c r="M29" s="6848">
        <f>SUMIF($G$24:$G$28,"TRUE",M24:M28)</f>
        <v>0</v>
      </c>
      <c r="N29" s="6848">
        <f>SUMIF($G$24:$G$28,"TRUE",N24:N28)</f>
        <v>0</v>
      </c>
      <c r="O29" s="6848">
        <f>SUMIF($G$24:$G$28,"TRUE",O24:O28)</f>
        <v>0</v>
      </c>
      <c r="P29" s="6977">
        <f>SUMIF($G$24:$G$28,"TRUE",P24:P28)</f>
        <v>0</v>
      </c>
      <c r="Q29" s="121"/>
      <c r="R29" s="164"/>
    </row>
    <row r="30" spans="1:18" s="101" customFormat="1">
      <c r="A30" s="178"/>
      <c r="B30" s="216"/>
      <c r="C30" s="6978" t="s">
        <v>3264</v>
      </c>
      <c r="D30" s="6979"/>
      <c r="E30" s="6980"/>
      <c r="F30" s="6979"/>
      <c r="G30" s="6981"/>
      <c r="H30" s="6982"/>
      <c r="I30" s="6982"/>
      <c r="J30" s="6982"/>
      <c r="K30" s="6982"/>
      <c r="L30" s="6848">
        <f>SUM(L24:L28)</f>
        <v>0</v>
      </c>
      <c r="M30" s="6848">
        <f>SUM(M24:M28)</f>
        <v>0</v>
      </c>
      <c r="N30" s="6848">
        <f>SUM(N24:N28)</f>
        <v>0</v>
      </c>
      <c r="O30" s="6848">
        <f>SUM(O24:O28)</f>
        <v>0</v>
      </c>
      <c r="P30" s="6977">
        <f>SUM(P24:P28)</f>
        <v>0</v>
      </c>
      <c r="Q30" s="160"/>
      <c r="R30" s="178"/>
    </row>
    <row r="31" spans="1:18" s="101" customFormat="1">
      <c r="A31" s="178"/>
      <c r="B31" s="216"/>
      <c r="C31" s="5699" t="s">
        <v>4104</v>
      </c>
      <c r="D31" s="1850"/>
      <c r="E31" s="1870"/>
      <c r="F31" s="1725"/>
      <c r="G31" s="1725"/>
      <c r="H31" s="1693"/>
      <c r="I31" s="1693"/>
      <c r="J31" s="1693"/>
      <c r="K31" s="1693"/>
      <c r="L31" s="1735"/>
      <c r="M31" s="1735"/>
      <c r="N31" s="1735"/>
      <c r="O31" s="1735"/>
      <c r="P31" s="1685"/>
      <c r="Q31" s="160"/>
      <c r="R31" s="178"/>
    </row>
    <row r="32" spans="1:18" s="101" customFormat="1">
      <c r="A32" s="178"/>
      <c r="B32" s="216"/>
      <c r="C32" s="6983" t="s">
        <v>4294</v>
      </c>
      <c r="D32" s="1861"/>
      <c r="E32" s="1723"/>
      <c r="F32" s="1740"/>
      <c r="G32" s="1697" t="b">
        <v>0</v>
      </c>
      <c r="H32" s="1724"/>
      <c r="I32" s="1724"/>
      <c r="J32" s="1724"/>
      <c r="K32" s="1724"/>
      <c r="L32" s="1724"/>
      <c r="M32" s="1724"/>
      <c r="N32" s="1724"/>
      <c r="O32" s="1724"/>
      <c r="P32" s="1830">
        <f>+N32+O32</f>
        <v>0</v>
      </c>
      <c r="Q32" s="160"/>
      <c r="R32" s="178"/>
    </row>
    <row r="33" spans="1:18" s="101" customFormat="1">
      <c r="A33" s="178"/>
      <c r="B33" s="216"/>
      <c r="C33" s="6983" t="s">
        <v>4295</v>
      </c>
      <c r="D33" s="1861"/>
      <c r="E33" s="1723"/>
      <c r="F33" s="1740"/>
      <c r="G33" s="1697" t="b">
        <v>0</v>
      </c>
      <c r="H33" s="1724"/>
      <c r="I33" s="1724"/>
      <c r="J33" s="1724"/>
      <c r="K33" s="1724"/>
      <c r="L33" s="1724"/>
      <c r="M33" s="1724"/>
      <c r="N33" s="1724"/>
      <c r="O33" s="1724"/>
      <c r="P33" s="1830">
        <f t="shared" ref="P33:P36" si="2">+N33+O33</f>
        <v>0</v>
      </c>
      <c r="Q33" s="160"/>
      <c r="R33" s="178"/>
    </row>
    <row r="34" spans="1:18" s="101" customFormat="1">
      <c r="A34" s="178"/>
      <c r="B34" s="216"/>
      <c r="C34" s="6983" t="s">
        <v>4296</v>
      </c>
      <c r="D34" s="1861"/>
      <c r="E34" s="1723"/>
      <c r="F34" s="1740"/>
      <c r="G34" s="1697" t="b">
        <v>0</v>
      </c>
      <c r="H34" s="1724"/>
      <c r="I34" s="1724"/>
      <c r="J34" s="1724"/>
      <c r="K34" s="1724"/>
      <c r="L34" s="1724"/>
      <c r="M34" s="1724"/>
      <c r="N34" s="1724"/>
      <c r="O34" s="1724"/>
      <c r="P34" s="1830">
        <f t="shared" si="2"/>
        <v>0</v>
      </c>
      <c r="Q34" s="160"/>
      <c r="R34" s="178"/>
    </row>
    <row r="35" spans="1:18" s="101" customFormat="1">
      <c r="A35" s="178"/>
      <c r="B35" s="216"/>
      <c r="C35" s="6983" t="s">
        <v>4297</v>
      </c>
      <c r="D35" s="1861"/>
      <c r="E35" s="1723"/>
      <c r="F35" s="1740"/>
      <c r="G35" s="1697" t="b">
        <v>0</v>
      </c>
      <c r="H35" s="1724"/>
      <c r="I35" s="1724"/>
      <c r="J35" s="1724"/>
      <c r="K35" s="1724"/>
      <c r="L35" s="1724"/>
      <c r="M35" s="1724"/>
      <c r="N35" s="1724"/>
      <c r="O35" s="1724"/>
      <c r="P35" s="1830">
        <f t="shared" si="2"/>
        <v>0</v>
      </c>
      <c r="Q35" s="160"/>
      <c r="R35" s="178"/>
    </row>
    <row r="36" spans="1:18" s="101" customFormat="1">
      <c r="A36" s="178"/>
      <c r="B36" s="216"/>
      <c r="C36" s="6983" t="s">
        <v>4298</v>
      </c>
      <c r="D36" s="1861"/>
      <c r="E36" s="1723"/>
      <c r="F36" s="1740"/>
      <c r="G36" s="1697" t="b">
        <v>0</v>
      </c>
      <c r="H36" s="1724"/>
      <c r="I36" s="1724"/>
      <c r="J36" s="1724"/>
      <c r="K36" s="1724"/>
      <c r="L36" s="1724"/>
      <c r="M36" s="1724"/>
      <c r="N36" s="1724"/>
      <c r="O36" s="1724"/>
      <c r="P36" s="1830">
        <f t="shared" si="2"/>
        <v>0</v>
      </c>
      <c r="Q36" s="160"/>
      <c r="R36" s="178"/>
    </row>
    <row r="37" spans="1:18" s="101" customFormat="1">
      <c r="A37" s="178"/>
      <c r="B37" s="216"/>
      <c r="C37" s="6972" t="s">
        <v>2307</v>
      </c>
      <c r="D37" s="6973"/>
      <c r="E37" s="6974"/>
      <c r="F37" s="6975"/>
      <c r="G37" s="6710"/>
      <c r="H37" s="6976"/>
      <c r="I37" s="6976"/>
      <c r="J37" s="6976"/>
      <c r="K37" s="6976"/>
      <c r="L37" s="6848">
        <f>SUMIF($G$32:$G$36,"TRUE",L32:L36)</f>
        <v>0</v>
      </c>
      <c r="M37" s="6848">
        <f>SUMIF($G$32:$G$36,"TRUE",M32:M36)</f>
        <v>0</v>
      </c>
      <c r="N37" s="6848">
        <f>SUMIF($G$32:$G$36,"TRUE",N32:N36)</f>
        <v>0</v>
      </c>
      <c r="O37" s="6848">
        <f>SUMIF($G$32:$G$36,"TRUE",O32:O36)</f>
        <v>0</v>
      </c>
      <c r="P37" s="6977">
        <f>SUMIF($G$32:$G$36,"TRUE",P32:P36)</f>
        <v>0</v>
      </c>
      <c r="Q37" s="160"/>
      <c r="R37" s="178"/>
    </row>
    <row r="38" spans="1:18" s="101" customFormat="1">
      <c r="A38" s="178"/>
      <c r="B38" s="216"/>
      <c r="C38" s="6978" t="s">
        <v>3264</v>
      </c>
      <c r="D38" s="6973"/>
      <c r="E38" s="6974"/>
      <c r="F38" s="6975"/>
      <c r="G38" s="6984"/>
      <c r="H38" s="6976"/>
      <c r="I38" s="6976"/>
      <c r="J38" s="6976"/>
      <c r="K38" s="6976"/>
      <c r="L38" s="6848">
        <f>SUM(L32:L36)</f>
        <v>0</v>
      </c>
      <c r="M38" s="6848">
        <f>SUM(M32:M36)</f>
        <v>0</v>
      </c>
      <c r="N38" s="6848">
        <f>SUM(N32:N36)</f>
        <v>0</v>
      </c>
      <c r="O38" s="6848">
        <f>SUM(O32:O36)</f>
        <v>0</v>
      </c>
      <c r="P38" s="6977">
        <f>SUM(P32:P36)</f>
        <v>0</v>
      </c>
      <c r="Q38" s="160"/>
      <c r="R38" s="178"/>
    </row>
    <row r="39" spans="1:18" s="101" customFormat="1">
      <c r="A39" s="178"/>
      <c r="B39" s="216"/>
      <c r="C39" s="5649" t="s">
        <v>3044</v>
      </c>
      <c r="D39" s="5650"/>
      <c r="E39" s="5651"/>
      <c r="F39" s="5650"/>
      <c r="G39" s="5652"/>
      <c r="H39" s="5653"/>
      <c r="I39" s="5653"/>
      <c r="J39" s="5653"/>
      <c r="K39" s="5653"/>
      <c r="L39" s="6861">
        <f>SUM(L21,L29,L37)</f>
        <v>0</v>
      </c>
      <c r="M39" s="6861">
        <f>SUM(M21,M29,M37)</f>
        <v>0</v>
      </c>
      <c r="N39" s="6861">
        <f>SUM(N21,N29,N37)</f>
        <v>0</v>
      </c>
      <c r="O39" s="6861">
        <f>SUM(O21,O29,O37)</f>
        <v>0</v>
      </c>
      <c r="P39" s="6862">
        <f>SUM(P21,P29,P37)</f>
        <v>0</v>
      </c>
      <c r="Q39" s="160"/>
      <c r="R39" s="178"/>
    </row>
    <row r="40" spans="1:18" s="101" customFormat="1" ht="13.8" thickBot="1">
      <c r="A40" s="178"/>
      <c r="B40" s="216"/>
      <c r="C40" s="6985" t="s">
        <v>2804</v>
      </c>
      <c r="D40" s="6986"/>
      <c r="E40" s="6987"/>
      <c r="F40" s="6986"/>
      <c r="G40" s="6988"/>
      <c r="H40" s="6989"/>
      <c r="I40" s="6989"/>
      <c r="J40" s="6989"/>
      <c r="K40" s="6989"/>
      <c r="L40" s="6990">
        <f>L38+L30+L22</f>
        <v>0</v>
      </c>
      <c r="M40" s="6990">
        <f>M38+M30+M22</f>
        <v>0</v>
      </c>
      <c r="N40" s="6990">
        <f>N38+N30+N22</f>
        <v>0</v>
      </c>
      <c r="O40" s="6990">
        <f>O38+O30+O22</f>
        <v>0</v>
      </c>
      <c r="P40" s="6991">
        <f>P38+P30+P22</f>
        <v>0</v>
      </c>
      <c r="Q40" s="160"/>
      <c r="R40" s="178"/>
    </row>
    <row r="41" spans="1:18">
      <c r="A41" s="164"/>
      <c r="B41" s="210"/>
      <c r="C41" s="214"/>
      <c r="D41" s="214"/>
      <c r="E41" s="215"/>
      <c r="F41" s="214"/>
      <c r="G41" s="214"/>
      <c r="H41" s="214"/>
      <c r="I41" s="214"/>
      <c r="J41" s="214"/>
      <c r="K41" s="214"/>
      <c r="L41" s="227"/>
      <c r="M41" s="227"/>
      <c r="N41" s="227"/>
      <c r="O41" s="227"/>
      <c r="P41" s="227"/>
      <c r="Q41" s="121"/>
      <c r="R41" s="164"/>
    </row>
    <row r="42" spans="1:18">
      <c r="A42" s="164"/>
      <c r="B42" s="210"/>
      <c r="C42" s="217"/>
      <c r="D42" s="217"/>
      <c r="E42" s="218"/>
      <c r="F42" s="214"/>
      <c r="G42" s="214"/>
      <c r="H42" s="214"/>
      <c r="I42" s="214"/>
      <c r="J42" s="214"/>
      <c r="K42" s="219"/>
      <c r="L42" s="219"/>
      <c r="M42" s="219"/>
      <c r="N42" s="121"/>
      <c r="O42" s="121"/>
      <c r="P42" s="121"/>
      <c r="Q42" s="121"/>
      <c r="R42" s="164"/>
    </row>
    <row r="43" spans="1:18">
      <c r="A43" s="164"/>
      <c r="B43" s="210"/>
      <c r="C43" s="220" t="s">
        <v>2493</v>
      </c>
      <c r="D43" s="220"/>
      <c r="E43" s="221"/>
      <c r="F43" s="214"/>
      <c r="G43" s="214"/>
      <c r="H43" s="214"/>
      <c r="I43" s="214"/>
      <c r="J43" s="214"/>
      <c r="K43" s="214"/>
      <c r="L43" s="214"/>
      <c r="M43" s="214"/>
      <c r="N43" s="121"/>
      <c r="O43" s="121"/>
      <c r="P43" s="121"/>
      <c r="Q43" s="121"/>
      <c r="R43" s="164"/>
    </row>
    <row r="44" spans="1:18" ht="13.8" thickBot="1">
      <c r="A44" s="164"/>
      <c r="B44" s="210"/>
      <c r="C44" s="214"/>
      <c r="D44" s="214"/>
      <c r="E44" s="215"/>
      <c r="F44" s="214"/>
      <c r="G44" s="214"/>
      <c r="H44" s="214"/>
      <c r="I44" s="214"/>
      <c r="J44" s="214"/>
      <c r="K44" s="214"/>
      <c r="L44" s="214"/>
      <c r="M44" s="214"/>
      <c r="N44" s="121"/>
      <c r="O44" s="121"/>
      <c r="P44" s="121"/>
      <c r="Q44" s="121"/>
      <c r="R44" s="164"/>
    </row>
    <row r="45" spans="1:18" s="101" customFormat="1">
      <c r="A45" s="178"/>
      <c r="B45" s="216"/>
      <c r="C45" s="5409" t="s">
        <v>4110</v>
      </c>
      <c r="D45" s="6870"/>
      <c r="E45" s="6871"/>
      <c r="F45" s="6870"/>
      <c r="G45" s="6870"/>
      <c r="H45" s="6870"/>
      <c r="I45" s="6870"/>
      <c r="J45" s="6870"/>
      <c r="K45" s="6870"/>
      <c r="L45" s="6872">
        <f>L22</f>
        <v>0</v>
      </c>
      <c r="M45" s="6872">
        <f>M22</f>
        <v>0</v>
      </c>
      <c r="N45" s="6872">
        <f>N22</f>
        <v>0</v>
      </c>
      <c r="O45" s="6872">
        <f>O22</f>
        <v>0</v>
      </c>
      <c r="P45" s="6873">
        <f>P22</f>
        <v>0</v>
      </c>
      <c r="Q45" s="160"/>
      <c r="R45" s="178"/>
    </row>
    <row r="46" spans="1:18" s="101" customFormat="1">
      <c r="A46" s="178"/>
      <c r="B46" s="216"/>
      <c r="C46" s="6992" t="s">
        <v>4111</v>
      </c>
      <c r="D46" s="6874"/>
      <c r="E46" s="6852"/>
      <c r="F46" s="6874"/>
      <c r="G46" s="6874"/>
      <c r="H46" s="6874"/>
      <c r="I46" s="6874"/>
      <c r="J46" s="6874"/>
      <c r="K46" s="6875"/>
      <c r="L46" s="6876">
        <f>L30</f>
        <v>0</v>
      </c>
      <c r="M46" s="6876">
        <f>M30</f>
        <v>0</v>
      </c>
      <c r="N46" s="6876">
        <f>N30</f>
        <v>0</v>
      </c>
      <c r="O46" s="6876">
        <f>O30</f>
        <v>0</v>
      </c>
      <c r="P46" s="6993">
        <f>P30</f>
        <v>0</v>
      </c>
      <c r="Q46" s="160"/>
      <c r="R46" s="178"/>
    </row>
    <row r="47" spans="1:18" s="101" customFormat="1" ht="13.8" thickBot="1">
      <c r="A47" s="178"/>
      <c r="B47" s="216"/>
      <c r="C47" s="6994" t="s">
        <v>4112</v>
      </c>
      <c r="D47" s="6995"/>
      <c r="E47" s="6996"/>
      <c r="F47" s="6995"/>
      <c r="G47" s="6995"/>
      <c r="H47" s="6995"/>
      <c r="I47" s="6995"/>
      <c r="J47" s="6995"/>
      <c r="K47" s="6997"/>
      <c r="L47" s="6998">
        <f>L38</f>
        <v>0</v>
      </c>
      <c r="M47" s="6998">
        <f>M38</f>
        <v>0</v>
      </c>
      <c r="N47" s="6998">
        <f>N38</f>
        <v>0</v>
      </c>
      <c r="O47" s="6998">
        <f>O38</f>
        <v>0</v>
      </c>
      <c r="P47" s="6999">
        <f>P38</f>
        <v>0</v>
      </c>
      <c r="Q47" s="160"/>
      <c r="R47" s="178"/>
    </row>
    <row r="48" spans="1:18" s="101" customFormat="1">
      <c r="A48" s="178"/>
      <c r="B48" s="216"/>
      <c r="C48" s="220"/>
      <c r="D48" s="220"/>
      <c r="E48" s="221"/>
      <c r="F48" s="220"/>
      <c r="G48" s="220"/>
      <c r="H48" s="220"/>
      <c r="I48" s="220"/>
      <c r="J48" s="220"/>
      <c r="K48" s="222"/>
      <c r="L48" s="228"/>
      <c r="M48" s="228"/>
      <c r="N48" s="228"/>
      <c r="O48" s="228"/>
      <c r="P48" s="228"/>
      <c r="Q48" s="160"/>
      <c r="R48" s="178"/>
    </row>
    <row r="49" spans="1:18">
      <c r="A49" s="164"/>
      <c r="B49" s="210"/>
      <c r="C49" s="214"/>
      <c r="D49" s="214"/>
      <c r="E49" s="215"/>
      <c r="F49" s="223"/>
      <c r="G49" s="223"/>
      <c r="H49" s="223"/>
      <c r="I49" s="223"/>
      <c r="J49" s="223"/>
      <c r="K49" s="223"/>
      <c r="L49" s="224"/>
      <c r="M49" s="224"/>
      <c r="N49" s="224"/>
      <c r="O49" s="224"/>
      <c r="P49" s="224"/>
      <c r="Q49" s="160"/>
      <c r="R49" s="164"/>
    </row>
    <row r="50" spans="1:18">
      <c r="A50" s="164"/>
      <c r="B50" s="210"/>
      <c r="C50" s="214"/>
      <c r="D50" s="220"/>
      <c r="E50" s="221"/>
      <c r="F50" s="224"/>
      <c r="G50" s="224"/>
      <c r="H50" s="224"/>
      <c r="I50" s="223"/>
      <c r="J50" s="223"/>
      <c r="K50" s="223"/>
      <c r="L50" s="224"/>
      <c r="M50" s="224"/>
      <c r="N50" s="224"/>
      <c r="O50" s="224"/>
      <c r="P50" s="224"/>
      <c r="Q50" s="160"/>
      <c r="R50" s="164"/>
    </row>
    <row r="51" spans="1:18">
      <c r="A51" s="164"/>
      <c r="B51" s="210"/>
      <c r="C51" s="214"/>
      <c r="D51" s="220"/>
      <c r="E51" s="126" t="s">
        <v>445</v>
      </c>
      <c r="F51" s="225" t="s">
        <v>4299</v>
      </c>
      <c r="G51" s="94"/>
      <c r="H51" s="94"/>
      <c r="I51" s="41"/>
      <c r="J51" s="41"/>
      <c r="K51" s="82"/>
      <c r="L51" s="229"/>
      <c r="M51" s="229"/>
      <c r="N51" s="229"/>
      <c r="O51" s="41"/>
      <c r="P51" s="82"/>
      <c r="Q51" s="160"/>
      <c r="R51" s="164"/>
    </row>
    <row r="52" spans="1:18" ht="13.8">
      <c r="A52" s="164"/>
      <c r="B52" s="210"/>
      <c r="C52" s="214"/>
      <c r="D52" s="220"/>
      <c r="E52" s="221"/>
      <c r="F52" s="64" t="s">
        <v>4114</v>
      </c>
      <c r="G52" s="94"/>
      <c r="H52" s="94"/>
      <c r="I52" s="41"/>
      <c r="J52" s="41"/>
      <c r="K52" s="31"/>
      <c r="L52" s="229"/>
      <c r="M52" s="229"/>
      <c r="N52" s="229"/>
      <c r="O52" s="41"/>
      <c r="P52" s="82"/>
      <c r="Q52" s="160"/>
      <c r="R52" s="164"/>
    </row>
    <row r="53" spans="1:18">
      <c r="A53" s="164"/>
      <c r="B53" s="210"/>
      <c r="C53" s="121"/>
      <c r="D53" s="160"/>
      <c r="E53" s="226"/>
      <c r="F53" s="64" t="s">
        <v>4115</v>
      </c>
      <c r="G53" s="94"/>
      <c r="H53" s="94"/>
      <c r="I53" s="41"/>
      <c r="J53" s="38"/>
      <c r="K53" s="41"/>
      <c r="L53" s="229"/>
      <c r="M53" s="229"/>
      <c r="N53" s="230"/>
      <c r="O53" s="230"/>
      <c r="P53" s="685"/>
      <c r="Q53" s="160"/>
      <c r="R53" s="164"/>
    </row>
    <row r="54" spans="1:18">
      <c r="A54" s="164"/>
      <c r="B54" s="210"/>
      <c r="C54" s="121"/>
      <c r="D54" s="160"/>
      <c r="E54" s="226"/>
      <c r="F54" s="64"/>
      <c r="G54" s="94"/>
      <c r="H54" s="94"/>
      <c r="I54" s="41"/>
      <c r="J54" s="38"/>
      <c r="K54" s="82"/>
      <c r="L54" s="146"/>
      <c r="M54" s="146"/>
      <c r="N54" s="146"/>
      <c r="O54" s="82"/>
      <c r="P54" s="231"/>
      <c r="Q54" s="160"/>
      <c r="R54" s="164"/>
    </row>
    <row r="55" spans="1:18" ht="13.8">
      <c r="A55" s="164"/>
      <c r="B55" s="179"/>
      <c r="C55" s="164"/>
      <c r="D55" s="164"/>
      <c r="E55" s="180"/>
      <c r="F55" s="170"/>
      <c r="G55" s="171"/>
      <c r="H55" s="171"/>
      <c r="I55" s="171"/>
      <c r="J55" s="171"/>
      <c r="K55" s="171"/>
      <c r="L55" s="173"/>
      <c r="M55" s="173"/>
      <c r="N55" s="173"/>
      <c r="O55" s="174"/>
      <c r="P55" s="174"/>
      <c r="Q55" s="178"/>
      <c r="R55" s="164"/>
    </row>
    <row r="56" spans="1:18" ht="13.8" hidden="1">
      <c r="A56" s="164"/>
      <c r="B56" s="179"/>
      <c r="C56" s="164"/>
      <c r="D56" s="164"/>
      <c r="E56" s="180"/>
      <c r="F56" s="170"/>
      <c r="G56" s="171"/>
      <c r="H56" s="171"/>
      <c r="I56" s="171"/>
      <c r="J56" s="171"/>
      <c r="K56" s="171"/>
      <c r="L56" s="173"/>
      <c r="M56" s="173"/>
      <c r="N56" s="173"/>
      <c r="O56" s="174"/>
      <c r="P56" s="174"/>
      <c r="Q56" s="178"/>
      <c r="R56" s="164"/>
    </row>
    <row r="57" spans="1:18" ht="13.8" hidden="1">
      <c r="F57" s="995"/>
      <c r="G57" s="599"/>
      <c r="H57" s="599"/>
      <c r="I57" s="599"/>
      <c r="J57" s="599"/>
      <c r="K57" s="599"/>
      <c r="L57" s="1094"/>
      <c r="M57" s="1094"/>
      <c r="N57" s="1094"/>
      <c r="O57" s="1095"/>
      <c r="P57" s="1095"/>
      <c r="Q57" s="101"/>
    </row>
    <row r="58" spans="1:18" hidden="1">
      <c r="L58" s="101"/>
      <c r="M58" s="101"/>
      <c r="N58" s="101"/>
      <c r="O58" s="101"/>
      <c r="P58" s="101"/>
      <c r="Q58" s="101"/>
    </row>
    <row r="59" spans="1:18" hidden="1">
      <c r="L59" s="101"/>
      <c r="M59" s="101"/>
      <c r="N59" s="101"/>
      <c r="O59" s="101"/>
      <c r="P59" s="101"/>
      <c r="Q59" s="101"/>
    </row>
  </sheetData>
  <sheetProtection formatCells="0" formatColumns="0"/>
  <customSheetViews>
    <customSheetView guid="{F416BD5B-C3AD-4F61-AAB2-55950A9B7E72}">
      <pane xSplit="3" ySplit="12" topLeftCell="J34" activePane="bottomRight" state="frozen"/>
      <selection pane="bottomRight" activeCell="O38" sqref="O38"/>
      <pageMargins left="0" right="0" top="0" bottom="0" header="0" footer="0"/>
      <pageSetup paperSize="9" orientation="portrait" r:id="rId1"/>
    </customSheetView>
    <customSheetView guid="{E14211BF-3959-45CF-A937-AD36AACCEFAC}" showGridLines="0">
      <pane xSplit="2" ySplit="11" topLeftCell="C12" activePane="bottomRight" state="frozen"/>
      <selection pane="bottomRight" activeCell="E17" sqref="E17"/>
      <pageMargins left="0" right="0" top="0" bottom="0" header="0" footer="0"/>
      <pageSetup paperSize="9" orientation="portrait" r:id="rId2"/>
    </customSheetView>
    <customSheetView guid="{DD364770-73A1-4C6D-9516-629A57F0EB18}" showGridLines="0">
      <pane xSplit="3" ySplit="13" topLeftCell="D14" activePane="bottomRight" state="frozen"/>
      <selection pane="bottomRight" activeCell="E12" sqref="E12:G12"/>
      <pageMargins left="0" right="0" top="0" bottom="0" header="0" footer="0"/>
      <pageSetup paperSize="9" orientation="portrait" r:id="rId3"/>
    </customSheetView>
    <customSheetView guid="{41E394DC-1FDD-4D1F-8620-137B7012DC10}" showGridLines="0">
      <pane xSplit="2" ySplit="11" topLeftCell="C12" activePane="bottomRight" state="frozen"/>
      <selection pane="bottomRight" activeCell="E17" sqref="E17"/>
      <pageMargins left="0" right="0" top="0" bottom="0" header="0" footer="0"/>
      <pageSetup paperSize="9" orientation="portrait" r:id="rId4"/>
    </customSheetView>
    <customSheetView guid="{CC70D5D3-3A1F-46AA-BDCE-F692C2C36BEE}">
      <pageMargins left="0" right="0" top="0" bottom="0" header="0" footer="0"/>
      <pageSetup paperSize="9" orientation="portrait" r:id="rId5"/>
    </customSheetView>
  </customSheetViews>
  <mergeCells count="3">
    <mergeCell ref="C3:G3"/>
    <mergeCell ref="D4:G4"/>
    <mergeCell ref="D5:G5"/>
  </mergeCells>
  <hyperlinks>
    <hyperlink ref="Q2" location="Index!A1" display="Index" xr:uid="{0A7EA127-196D-4C56-91A4-28334ED39B8E}"/>
  </hyperlinks>
  <pageMargins left="0.7" right="0.7" top="0.75" bottom="0.75" header="0.3" footer="0.3"/>
  <pageSetup paperSize="9" orientation="portrait" r:id="rId6"/>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4">
    <tabColor theme="8" tint="-0.499984740745262"/>
  </sheetPr>
  <dimension ref="A1:R61"/>
  <sheetViews>
    <sheetView zoomScale="70" zoomScaleNormal="70" workbookViewId="0">
      <selection activeCell="G14" sqref="G14"/>
    </sheetView>
  </sheetViews>
  <sheetFormatPr defaultColWidth="0" defaultRowHeight="14.4" zeroHeight="1"/>
  <cols>
    <col min="1" max="1" width="3.5546875" customWidth="1"/>
    <col min="2" max="2" width="9.109375" customWidth="1"/>
    <col min="3" max="3" width="33.44140625" customWidth="1"/>
    <col min="4" max="4" width="21.33203125" customWidth="1"/>
    <col min="5" max="9" width="19.33203125" customWidth="1"/>
    <col min="10" max="10" width="37.44140625" customWidth="1"/>
    <col min="11" max="11" width="9.109375" customWidth="1"/>
    <col min="12" max="12" width="4.109375" customWidth="1"/>
    <col min="13" max="18" width="0" hidden="1" customWidth="1"/>
    <col min="19" max="16384" width="9.109375" hidden="1"/>
  </cols>
  <sheetData>
    <row r="1" spans="1:12">
      <c r="A1" s="261"/>
      <c r="B1" s="261"/>
      <c r="C1" s="261"/>
      <c r="D1" s="261"/>
      <c r="E1" s="261"/>
      <c r="F1" s="261"/>
      <c r="G1" s="261"/>
      <c r="H1" s="261"/>
      <c r="I1" s="261"/>
      <c r="J1" s="261"/>
      <c r="K1" s="261"/>
      <c r="L1" s="261"/>
    </row>
    <row r="2" spans="1:12" ht="15" thickBot="1">
      <c r="A2" s="261"/>
      <c r="B2" s="144" t="s">
        <v>328</v>
      </c>
      <c r="C2" s="2"/>
      <c r="D2" s="2"/>
      <c r="E2" s="2"/>
      <c r="F2" s="2"/>
      <c r="G2" s="2"/>
      <c r="H2" s="2"/>
      <c r="I2" s="2"/>
      <c r="J2" s="2"/>
      <c r="K2" s="2204" t="s">
        <v>1</v>
      </c>
      <c r="L2" s="261"/>
    </row>
    <row r="3" spans="1:12" ht="16.5" customHeight="1" thickBot="1">
      <c r="A3" s="261"/>
      <c r="B3" s="2"/>
      <c r="C3" s="8861" t="s">
        <v>4300</v>
      </c>
      <c r="D3" s="8862"/>
      <c r="E3" s="8862"/>
      <c r="F3" s="8863"/>
      <c r="G3" s="358"/>
      <c r="H3" s="358"/>
      <c r="I3" s="358"/>
      <c r="J3" s="39"/>
      <c r="K3" s="2"/>
      <c r="L3" s="261"/>
    </row>
    <row r="4" spans="1:12" ht="15.6">
      <c r="A4" s="261"/>
      <c r="B4" s="2"/>
      <c r="C4" s="6884" t="s">
        <v>723</v>
      </c>
      <c r="D4" s="8864" t="str">
        <f>AI!D4</f>
        <v>ABC Company</v>
      </c>
      <c r="E4" s="8000"/>
      <c r="F4" s="8865"/>
      <c r="G4" s="358"/>
      <c r="H4" s="358"/>
      <c r="I4" s="358"/>
      <c r="J4" s="358"/>
      <c r="K4" s="2"/>
      <c r="L4" s="261"/>
    </row>
    <row r="5" spans="1:12" ht="16.2" thickBot="1">
      <c r="A5" s="261"/>
      <c r="B5" s="2"/>
      <c r="C5" s="4395" t="s">
        <v>724</v>
      </c>
      <c r="D5" s="8866" t="str">
        <f>AI!D5</f>
        <v>31 December 202x</v>
      </c>
      <c r="E5" s="8867"/>
      <c r="F5" s="8868"/>
      <c r="G5" s="358"/>
      <c r="H5" s="358"/>
      <c r="I5" s="358"/>
      <c r="J5" s="358"/>
      <c r="K5" s="2"/>
      <c r="L5" s="261"/>
    </row>
    <row r="6" spans="1:12" ht="15.6">
      <c r="A6" s="261"/>
      <c r="B6" s="2"/>
      <c r="C6" s="206"/>
      <c r="D6" s="358"/>
      <c r="E6" s="358"/>
      <c r="F6" s="358"/>
      <c r="G6" s="358"/>
      <c r="H6" s="358"/>
      <c r="I6" s="358"/>
      <c r="J6" s="358"/>
      <c r="K6" s="2"/>
      <c r="L6" s="261"/>
    </row>
    <row r="7" spans="1:12" s="99" customFormat="1" ht="13.8" thickBot="1">
      <c r="A7" s="164"/>
      <c r="B7" s="121"/>
      <c r="C7" s="362"/>
      <c r="D7" s="362"/>
      <c r="E7" s="362"/>
      <c r="F7" s="362"/>
      <c r="G7" s="362"/>
      <c r="H7" s="362"/>
      <c r="I7" s="362"/>
      <c r="J7" s="362"/>
      <c r="K7" s="121"/>
      <c r="L7" s="164"/>
    </row>
    <row r="8" spans="1:12" s="99" customFormat="1" ht="26.4">
      <c r="A8" s="164"/>
      <c r="B8" s="121"/>
      <c r="C8" s="7000" t="s">
        <v>4301</v>
      </c>
      <c r="D8" s="5301" t="s">
        <v>4302</v>
      </c>
      <c r="E8" s="5301" t="s">
        <v>4303</v>
      </c>
      <c r="F8" s="2532" t="s">
        <v>4304</v>
      </c>
      <c r="G8" s="2532" t="s">
        <v>4305</v>
      </c>
      <c r="H8" s="5301" t="s">
        <v>4306</v>
      </c>
      <c r="I8" s="2532" t="s">
        <v>4307</v>
      </c>
      <c r="J8" s="4452" t="s">
        <v>3838</v>
      </c>
      <c r="K8" s="121"/>
      <c r="L8" s="164"/>
    </row>
    <row r="9" spans="1:12" s="99" customFormat="1" ht="13.2">
      <c r="A9" s="164"/>
      <c r="B9" s="121"/>
      <c r="C9" s="7001"/>
      <c r="D9" s="7002" t="s">
        <v>2148</v>
      </c>
      <c r="E9" s="7003"/>
      <c r="F9" s="2716"/>
      <c r="G9" s="2716"/>
      <c r="H9" s="7003"/>
      <c r="I9" s="2745" t="s">
        <v>4308</v>
      </c>
      <c r="J9" s="7004"/>
      <c r="K9" s="121"/>
      <c r="L9" s="164"/>
    </row>
    <row r="10" spans="1:12" s="99" customFormat="1" ht="13.2">
      <c r="A10" s="164"/>
      <c r="B10" s="121"/>
      <c r="C10" s="2245" t="s">
        <v>734</v>
      </c>
      <c r="D10" s="7005" t="s">
        <v>735</v>
      </c>
      <c r="E10" s="7005" t="s">
        <v>736</v>
      </c>
      <c r="F10" s="7005" t="s">
        <v>1249</v>
      </c>
      <c r="G10" s="7005" t="s">
        <v>738</v>
      </c>
      <c r="H10" s="7005" t="s">
        <v>1546</v>
      </c>
      <c r="I10" s="7005" t="s">
        <v>1547</v>
      </c>
      <c r="J10" s="7006" t="s">
        <v>1548</v>
      </c>
      <c r="K10" s="121"/>
      <c r="L10" s="164"/>
    </row>
    <row r="11" spans="1:12" s="99" customFormat="1" ht="13.2">
      <c r="A11" s="164"/>
      <c r="B11" s="121"/>
      <c r="C11" s="7007"/>
      <c r="D11" s="7008"/>
      <c r="E11" s="7009">
        <v>0</v>
      </c>
      <c r="F11" s="7009"/>
      <c r="G11" s="7009">
        <v>0</v>
      </c>
      <c r="H11" s="7009">
        <v>0</v>
      </c>
      <c r="I11" s="7010">
        <f>G11+H11</f>
        <v>0</v>
      </c>
      <c r="J11" s="7011"/>
      <c r="K11" s="121"/>
      <c r="L11" s="164"/>
    </row>
    <row r="12" spans="1:12" s="99" customFormat="1" ht="13.2">
      <c r="A12" s="164"/>
      <c r="B12" s="121"/>
      <c r="C12" s="7007"/>
      <c r="D12" s="7008"/>
      <c r="E12" s="7009">
        <v>0</v>
      </c>
      <c r="F12" s="7009"/>
      <c r="G12" s="7009">
        <v>0</v>
      </c>
      <c r="H12" s="7009">
        <v>0</v>
      </c>
      <c r="I12" s="7010">
        <f t="shared" ref="I12:I49" si="0">G12+H12</f>
        <v>0</v>
      </c>
      <c r="J12" s="7011"/>
      <c r="K12" s="121"/>
      <c r="L12" s="164"/>
    </row>
    <row r="13" spans="1:12" s="99" customFormat="1" ht="13.2">
      <c r="A13" s="164"/>
      <c r="B13" s="121"/>
      <c r="C13" s="7007"/>
      <c r="D13" s="7008"/>
      <c r="E13" s="7009">
        <v>0</v>
      </c>
      <c r="F13" s="7009"/>
      <c r="G13" s="7009">
        <v>0</v>
      </c>
      <c r="H13" s="7009">
        <v>0</v>
      </c>
      <c r="I13" s="7010">
        <f t="shared" si="0"/>
        <v>0</v>
      </c>
      <c r="J13" s="7011"/>
      <c r="K13" s="121"/>
      <c r="L13" s="164"/>
    </row>
    <row r="14" spans="1:12" s="99" customFormat="1" ht="13.2">
      <c r="A14" s="164"/>
      <c r="B14" s="121"/>
      <c r="C14" s="7007"/>
      <c r="D14" s="7008"/>
      <c r="E14" s="7009">
        <v>0</v>
      </c>
      <c r="F14" s="7009"/>
      <c r="G14" s="7009">
        <v>0</v>
      </c>
      <c r="H14" s="7009">
        <v>0</v>
      </c>
      <c r="I14" s="7010">
        <f t="shared" si="0"/>
        <v>0</v>
      </c>
      <c r="J14" s="7011"/>
      <c r="K14" s="121"/>
      <c r="L14" s="164"/>
    </row>
    <row r="15" spans="1:12" s="99" customFormat="1" ht="13.2" hidden="1">
      <c r="A15" s="164"/>
      <c r="B15" s="121"/>
      <c r="C15" s="7007"/>
      <c r="D15" s="7008" t="b">
        <v>1</v>
      </c>
      <c r="E15" s="7009">
        <v>0</v>
      </c>
      <c r="F15" s="7009"/>
      <c r="G15" s="7009">
        <v>0</v>
      </c>
      <c r="H15" s="7009">
        <v>0</v>
      </c>
      <c r="I15" s="7010">
        <f t="shared" si="0"/>
        <v>0</v>
      </c>
      <c r="J15" s="7011"/>
      <c r="K15" s="121"/>
      <c r="L15" s="164"/>
    </row>
    <row r="16" spans="1:12" s="99" customFormat="1" ht="13.2" hidden="1">
      <c r="A16" s="164"/>
      <c r="B16" s="121"/>
      <c r="C16" s="7007"/>
      <c r="D16" s="7008" t="b">
        <v>1</v>
      </c>
      <c r="E16" s="7009">
        <v>0</v>
      </c>
      <c r="F16" s="7009"/>
      <c r="G16" s="7009">
        <v>0</v>
      </c>
      <c r="H16" s="7009">
        <v>0</v>
      </c>
      <c r="I16" s="7010">
        <f t="shared" si="0"/>
        <v>0</v>
      </c>
      <c r="J16" s="7011"/>
      <c r="K16" s="121"/>
      <c r="L16" s="164"/>
    </row>
    <row r="17" spans="1:12" s="99" customFormat="1" ht="13.2" hidden="1">
      <c r="A17" s="164"/>
      <c r="B17" s="121"/>
      <c r="C17" s="7007"/>
      <c r="D17" s="7008" t="b">
        <v>1</v>
      </c>
      <c r="E17" s="7009">
        <v>0</v>
      </c>
      <c r="F17" s="7009"/>
      <c r="G17" s="7009">
        <v>0</v>
      </c>
      <c r="H17" s="7009">
        <v>0</v>
      </c>
      <c r="I17" s="7010">
        <f t="shared" si="0"/>
        <v>0</v>
      </c>
      <c r="J17" s="7011"/>
      <c r="K17" s="121"/>
      <c r="L17" s="164"/>
    </row>
    <row r="18" spans="1:12" s="99" customFormat="1" ht="13.2" hidden="1">
      <c r="A18" s="164"/>
      <c r="B18" s="121"/>
      <c r="C18" s="7007"/>
      <c r="D18" s="7008" t="b">
        <v>1</v>
      </c>
      <c r="E18" s="7009">
        <v>0</v>
      </c>
      <c r="F18" s="7009"/>
      <c r="G18" s="7009">
        <v>0</v>
      </c>
      <c r="H18" s="7009">
        <v>0</v>
      </c>
      <c r="I18" s="7010">
        <f t="shared" si="0"/>
        <v>0</v>
      </c>
      <c r="J18" s="7011"/>
      <c r="K18" s="121"/>
      <c r="L18" s="164"/>
    </row>
    <row r="19" spans="1:12" s="99" customFormat="1" ht="13.2" hidden="1">
      <c r="A19" s="164"/>
      <c r="B19" s="121"/>
      <c r="C19" s="7007"/>
      <c r="D19" s="7008" t="b">
        <v>1</v>
      </c>
      <c r="E19" s="7009">
        <v>0</v>
      </c>
      <c r="F19" s="7009"/>
      <c r="G19" s="7009">
        <v>0</v>
      </c>
      <c r="H19" s="7009">
        <v>0</v>
      </c>
      <c r="I19" s="7010">
        <f t="shared" si="0"/>
        <v>0</v>
      </c>
      <c r="J19" s="7011"/>
      <c r="K19" s="121"/>
      <c r="L19" s="164"/>
    </row>
    <row r="20" spans="1:12" s="99" customFormat="1" ht="13.2" hidden="1">
      <c r="A20" s="164"/>
      <c r="B20" s="121"/>
      <c r="C20" s="7007"/>
      <c r="D20" s="7008" t="b">
        <v>1</v>
      </c>
      <c r="E20" s="7009">
        <v>0</v>
      </c>
      <c r="F20" s="7009"/>
      <c r="G20" s="7009">
        <v>0</v>
      </c>
      <c r="H20" s="7009">
        <v>0</v>
      </c>
      <c r="I20" s="7010">
        <f t="shared" si="0"/>
        <v>0</v>
      </c>
      <c r="J20" s="7011"/>
      <c r="K20" s="121"/>
      <c r="L20" s="164"/>
    </row>
    <row r="21" spans="1:12" s="99" customFormat="1" ht="13.2" hidden="1">
      <c r="A21" s="164"/>
      <c r="B21" s="121"/>
      <c r="C21" s="7007"/>
      <c r="D21" s="7008" t="b">
        <v>1</v>
      </c>
      <c r="E21" s="7009">
        <v>0</v>
      </c>
      <c r="F21" s="7009"/>
      <c r="G21" s="7009">
        <v>0</v>
      </c>
      <c r="H21" s="7009">
        <v>0</v>
      </c>
      <c r="I21" s="7010">
        <f t="shared" si="0"/>
        <v>0</v>
      </c>
      <c r="J21" s="7011"/>
      <c r="K21" s="121"/>
      <c r="L21" s="164"/>
    </row>
    <row r="22" spans="1:12" s="99" customFormat="1" ht="13.2" hidden="1">
      <c r="A22" s="164"/>
      <c r="B22" s="121"/>
      <c r="C22" s="7007"/>
      <c r="D22" s="7008" t="b">
        <v>1</v>
      </c>
      <c r="E22" s="7009">
        <v>0</v>
      </c>
      <c r="F22" s="7009"/>
      <c r="G22" s="7009">
        <v>0</v>
      </c>
      <c r="H22" s="7009">
        <v>0</v>
      </c>
      <c r="I22" s="7010">
        <f t="shared" si="0"/>
        <v>0</v>
      </c>
      <c r="J22" s="7011"/>
      <c r="K22" s="121"/>
      <c r="L22" s="164"/>
    </row>
    <row r="23" spans="1:12" s="99" customFormat="1" ht="13.2" hidden="1">
      <c r="A23" s="164"/>
      <c r="B23" s="121"/>
      <c r="C23" s="7007"/>
      <c r="D23" s="7008" t="b">
        <v>1</v>
      </c>
      <c r="E23" s="7009">
        <v>0</v>
      </c>
      <c r="F23" s="7009"/>
      <c r="G23" s="7009">
        <v>0</v>
      </c>
      <c r="H23" s="7009">
        <v>0</v>
      </c>
      <c r="I23" s="7010">
        <f t="shared" si="0"/>
        <v>0</v>
      </c>
      <c r="J23" s="7011"/>
      <c r="K23" s="121"/>
      <c r="L23" s="164"/>
    </row>
    <row r="24" spans="1:12" s="99" customFormat="1" ht="13.2" hidden="1">
      <c r="A24" s="164"/>
      <c r="B24" s="121"/>
      <c r="C24" s="7007"/>
      <c r="D24" s="7008" t="b">
        <v>1</v>
      </c>
      <c r="E24" s="7009">
        <v>0</v>
      </c>
      <c r="F24" s="7009"/>
      <c r="G24" s="7009">
        <v>0</v>
      </c>
      <c r="H24" s="7009">
        <v>0</v>
      </c>
      <c r="I24" s="7010">
        <f t="shared" si="0"/>
        <v>0</v>
      </c>
      <c r="J24" s="7011"/>
      <c r="K24" s="121"/>
      <c r="L24" s="164"/>
    </row>
    <row r="25" spans="1:12" s="99" customFormat="1" ht="13.2" hidden="1">
      <c r="A25" s="164"/>
      <c r="B25" s="121"/>
      <c r="C25" s="7007"/>
      <c r="D25" s="7008" t="b">
        <v>1</v>
      </c>
      <c r="E25" s="7009">
        <v>0</v>
      </c>
      <c r="F25" s="7009"/>
      <c r="G25" s="7009">
        <v>0</v>
      </c>
      <c r="H25" s="7009">
        <v>0</v>
      </c>
      <c r="I25" s="7010">
        <f t="shared" si="0"/>
        <v>0</v>
      </c>
      <c r="J25" s="7011"/>
      <c r="K25" s="121"/>
      <c r="L25" s="164"/>
    </row>
    <row r="26" spans="1:12" s="99" customFormat="1" ht="13.2" hidden="1">
      <c r="A26" s="164"/>
      <c r="B26" s="121"/>
      <c r="C26" s="7007"/>
      <c r="D26" s="7008" t="b">
        <v>1</v>
      </c>
      <c r="E26" s="7009">
        <v>0</v>
      </c>
      <c r="F26" s="7009"/>
      <c r="G26" s="7009">
        <v>0</v>
      </c>
      <c r="H26" s="7009">
        <v>0</v>
      </c>
      <c r="I26" s="7010">
        <f t="shared" si="0"/>
        <v>0</v>
      </c>
      <c r="J26" s="7011"/>
      <c r="K26" s="121"/>
      <c r="L26" s="164"/>
    </row>
    <row r="27" spans="1:12" s="99" customFormat="1" ht="13.2" hidden="1">
      <c r="A27" s="164"/>
      <c r="B27" s="121"/>
      <c r="C27" s="7007"/>
      <c r="D27" s="7008" t="b">
        <v>1</v>
      </c>
      <c r="E27" s="7009">
        <v>0</v>
      </c>
      <c r="F27" s="7009"/>
      <c r="G27" s="7009">
        <v>0</v>
      </c>
      <c r="H27" s="7009">
        <v>0</v>
      </c>
      <c r="I27" s="7010">
        <f t="shared" si="0"/>
        <v>0</v>
      </c>
      <c r="J27" s="7011"/>
      <c r="K27" s="121"/>
      <c r="L27" s="164"/>
    </row>
    <row r="28" spans="1:12" s="99" customFormat="1" ht="13.2" hidden="1">
      <c r="A28" s="164"/>
      <c r="B28" s="121"/>
      <c r="C28" s="7007"/>
      <c r="D28" s="7008" t="b">
        <v>1</v>
      </c>
      <c r="E28" s="7009">
        <v>0</v>
      </c>
      <c r="F28" s="7009"/>
      <c r="G28" s="7009">
        <v>0</v>
      </c>
      <c r="H28" s="7009">
        <v>0</v>
      </c>
      <c r="I28" s="7010">
        <f t="shared" si="0"/>
        <v>0</v>
      </c>
      <c r="J28" s="7011"/>
      <c r="K28" s="121"/>
      <c r="L28" s="164"/>
    </row>
    <row r="29" spans="1:12" s="99" customFormat="1" ht="13.2" hidden="1">
      <c r="A29" s="164"/>
      <c r="B29" s="121"/>
      <c r="C29" s="7007"/>
      <c r="D29" s="7008" t="b">
        <v>1</v>
      </c>
      <c r="E29" s="7009">
        <v>0</v>
      </c>
      <c r="F29" s="7009"/>
      <c r="G29" s="7009">
        <v>0</v>
      </c>
      <c r="H29" s="7009">
        <v>0</v>
      </c>
      <c r="I29" s="7010">
        <f t="shared" si="0"/>
        <v>0</v>
      </c>
      <c r="J29" s="7011"/>
      <c r="K29" s="121"/>
      <c r="L29" s="164"/>
    </row>
    <row r="30" spans="1:12" s="99" customFormat="1" ht="13.2" hidden="1">
      <c r="A30" s="164"/>
      <c r="B30" s="121"/>
      <c r="C30" s="7007"/>
      <c r="D30" s="7008" t="b">
        <v>1</v>
      </c>
      <c r="E30" s="7009">
        <v>0</v>
      </c>
      <c r="F30" s="7009"/>
      <c r="G30" s="7009">
        <v>0</v>
      </c>
      <c r="H30" s="7009">
        <v>0</v>
      </c>
      <c r="I30" s="7010">
        <f t="shared" si="0"/>
        <v>0</v>
      </c>
      <c r="J30" s="7011"/>
      <c r="K30" s="121"/>
      <c r="L30" s="164"/>
    </row>
    <row r="31" spans="1:12" s="99" customFormat="1" ht="13.2" hidden="1">
      <c r="A31" s="164"/>
      <c r="B31" s="121"/>
      <c r="C31" s="7007"/>
      <c r="D31" s="7008" t="b">
        <v>1</v>
      </c>
      <c r="E31" s="7009">
        <v>0</v>
      </c>
      <c r="F31" s="7009"/>
      <c r="G31" s="7009">
        <v>0</v>
      </c>
      <c r="H31" s="7009">
        <v>0</v>
      </c>
      <c r="I31" s="7010">
        <f t="shared" si="0"/>
        <v>0</v>
      </c>
      <c r="J31" s="7011"/>
      <c r="K31" s="121"/>
      <c r="L31" s="164"/>
    </row>
    <row r="32" spans="1:12" s="99" customFormat="1" ht="13.2" hidden="1">
      <c r="A32" s="164"/>
      <c r="B32" s="121"/>
      <c r="C32" s="7007"/>
      <c r="D32" s="7008" t="b">
        <v>1</v>
      </c>
      <c r="E32" s="7009">
        <v>0</v>
      </c>
      <c r="F32" s="7009"/>
      <c r="G32" s="7009">
        <v>0</v>
      </c>
      <c r="H32" s="7009">
        <v>0</v>
      </c>
      <c r="I32" s="7010">
        <f t="shared" si="0"/>
        <v>0</v>
      </c>
      <c r="J32" s="7011"/>
      <c r="K32" s="121"/>
      <c r="L32" s="164"/>
    </row>
    <row r="33" spans="1:12" s="99" customFormat="1" ht="13.2" hidden="1">
      <c r="A33" s="164"/>
      <c r="B33" s="121"/>
      <c r="C33" s="7007"/>
      <c r="D33" s="7008" t="b">
        <v>1</v>
      </c>
      <c r="E33" s="7009">
        <v>0</v>
      </c>
      <c r="F33" s="7009"/>
      <c r="G33" s="7009">
        <v>0</v>
      </c>
      <c r="H33" s="7009">
        <v>0</v>
      </c>
      <c r="I33" s="7010">
        <f t="shared" si="0"/>
        <v>0</v>
      </c>
      <c r="J33" s="7011"/>
      <c r="K33" s="121"/>
      <c r="L33" s="164"/>
    </row>
    <row r="34" spans="1:12" s="99" customFormat="1" ht="13.2" hidden="1">
      <c r="A34" s="164"/>
      <c r="B34" s="121"/>
      <c r="C34" s="7007"/>
      <c r="D34" s="7008" t="b">
        <v>1</v>
      </c>
      <c r="E34" s="7009">
        <v>0</v>
      </c>
      <c r="F34" s="7009"/>
      <c r="G34" s="7009">
        <v>0</v>
      </c>
      <c r="H34" s="7009">
        <v>0</v>
      </c>
      <c r="I34" s="7010">
        <f t="shared" si="0"/>
        <v>0</v>
      </c>
      <c r="J34" s="7011"/>
      <c r="K34" s="121"/>
      <c r="L34" s="164"/>
    </row>
    <row r="35" spans="1:12" s="99" customFormat="1" ht="13.2" hidden="1">
      <c r="A35" s="164"/>
      <c r="B35" s="121"/>
      <c r="C35" s="7007"/>
      <c r="D35" s="7008" t="b">
        <v>1</v>
      </c>
      <c r="E35" s="7009">
        <v>0</v>
      </c>
      <c r="F35" s="7009"/>
      <c r="G35" s="7009">
        <v>0</v>
      </c>
      <c r="H35" s="7009">
        <v>0</v>
      </c>
      <c r="I35" s="7010">
        <f t="shared" si="0"/>
        <v>0</v>
      </c>
      <c r="J35" s="7011"/>
      <c r="K35" s="121"/>
      <c r="L35" s="164"/>
    </row>
    <row r="36" spans="1:12" s="99" customFormat="1" ht="13.2" hidden="1">
      <c r="A36" s="164"/>
      <c r="B36" s="121"/>
      <c r="C36" s="7007"/>
      <c r="D36" s="7008" t="b">
        <v>1</v>
      </c>
      <c r="E36" s="7009">
        <v>0</v>
      </c>
      <c r="F36" s="7009"/>
      <c r="G36" s="7009">
        <v>0</v>
      </c>
      <c r="H36" s="7009">
        <v>0</v>
      </c>
      <c r="I36" s="7010">
        <f t="shared" si="0"/>
        <v>0</v>
      </c>
      <c r="J36" s="7011"/>
      <c r="K36" s="121"/>
      <c r="L36" s="164"/>
    </row>
    <row r="37" spans="1:12" s="99" customFormat="1" ht="13.2" hidden="1">
      <c r="A37" s="164"/>
      <c r="B37" s="121"/>
      <c r="C37" s="7007"/>
      <c r="D37" s="7008" t="b">
        <v>1</v>
      </c>
      <c r="E37" s="7009">
        <v>0</v>
      </c>
      <c r="F37" s="7009"/>
      <c r="G37" s="7009">
        <v>0</v>
      </c>
      <c r="H37" s="7009">
        <v>0</v>
      </c>
      <c r="I37" s="7010">
        <f t="shared" si="0"/>
        <v>0</v>
      </c>
      <c r="J37" s="7011"/>
      <c r="K37" s="121"/>
      <c r="L37" s="164"/>
    </row>
    <row r="38" spans="1:12" s="99" customFormat="1" ht="13.2" hidden="1">
      <c r="A38" s="164"/>
      <c r="B38" s="121"/>
      <c r="C38" s="7007"/>
      <c r="D38" s="7008" t="b">
        <v>1</v>
      </c>
      <c r="E38" s="7009">
        <v>0</v>
      </c>
      <c r="F38" s="7009"/>
      <c r="G38" s="7009">
        <v>0</v>
      </c>
      <c r="H38" s="7009">
        <v>0</v>
      </c>
      <c r="I38" s="7010">
        <f t="shared" si="0"/>
        <v>0</v>
      </c>
      <c r="J38" s="7011"/>
      <c r="K38" s="121"/>
      <c r="L38" s="164"/>
    </row>
    <row r="39" spans="1:12" s="99" customFormat="1" ht="13.2" hidden="1">
      <c r="A39" s="164"/>
      <c r="B39" s="121"/>
      <c r="C39" s="7007"/>
      <c r="D39" s="7008" t="b">
        <v>1</v>
      </c>
      <c r="E39" s="7009">
        <v>0</v>
      </c>
      <c r="F39" s="7009"/>
      <c r="G39" s="7009">
        <v>0</v>
      </c>
      <c r="H39" s="7009">
        <v>0</v>
      </c>
      <c r="I39" s="7010">
        <f t="shared" si="0"/>
        <v>0</v>
      </c>
      <c r="J39" s="7011"/>
      <c r="K39" s="121"/>
      <c r="L39" s="164"/>
    </row>
    <row r="40" spans="1:12" s="99" customFormat="1" ht="13.2" hidden="1">
      <c r="A40" s="164"/>
      <c r="B40" s="121"/>
      <c r="C40" s="7007"/>
      <c r="D40" s="7008" t="b">
        <v>1</v>
      </c>
      <c r="E40" s="7009">
        <v>0</v>
      </c>
      <c r="F40" s="7009"/>
      <c r="G40" s="7009">
        <v>0</v>
      </c>
      <c r="H40" s="7009">
        <v>0</v>
      </c>
      <c r="I40" s="7010">
        <f t="shared" si="0"/>
        <v>0</v>
      </c>
      <c r="J40" s="7011"/>
      <c r="K40" s="121"/>
      <c r="L40" s="164"/>
    </row>
    <row r="41" spans="1:12" s="99" customFormat="1" ht="13.2" hidden="1">
      <c r="A41" s="164"/>
      <c r="B41" s="121"/>
      <c r="C41" s="7007"/>
      <c r="D41" s="7008" t="b">
        <v>1</v>
      </c>
      <c r="E41" s="7009">
        <v>0</v>
      </c>
      <c r="F41" s="7009"/>
      <c r="G41" s="7009">
        <v>0</v>
      </c>
      <c r="H41" s="7009">
        <v>0</v>
      </c>
      <c r="I41" s="7010">
        <f t="shared" si="0"/>
        <v>0</v>
      </c>
      <c r="J41" s="7011"/>
      <c r="K41" s="121"/>
      <c r="L41" s="164"/>
    </row>
    <row r="42" spans="1:12" s="99" customFormat="1" ht="13.2" hidden="1">
      <c r="A42" s="164"/>
      <c r="B42" s="121"/>
      <c r="C42" s="7007"/>
      <c r="D42" s="7008" t="b">
        <v>1</v>
      </c>
      <c r="E42" s="7009">
        <v>0</v>
      </c>
      <c r="F42" s="7009"/>
      <c r="G42" s="7009">
        <v>0</v>
      </c>
      <c r="H42" s="7009">
        <v>0</v>
      </c>
      <c r="I42" s="7010">
        <f t="shared" si="0"/>
        <v>0</v>
      </c>
      <c r="J42" s="7011"/>
      <c r="K42" s="121"/>
      <c r="L42" s="164"/>
    </row>
    <row r="43" spans="1:12" s="99" customFormat="1" ht="13.2" hidden="1">
      <c r="A43" s="164"/>
      <c r="B43" s="121"/>
      <c r="C43" s="7007"/>
      <c r="D43" s="7008" t="b">
        <v>1</v>
      </c>
      <c r="E43" s="7009">
        <v>0</v>
      </c>
      <c r="F43" s="7009"/>
      <c r="G43" s="7009">
        <v>0</v>
      </c>
      <c r="H43" s="7009">
        <v>0</v>
      </c>
      <c r="I43" s="7010">
        <f t="shared" si="0"/>
        <v>0</v>
      </c>
      <c r="J43" s="7011"/>
      <c r="K43" s="121"/>
      <c r="L43" s="164"/>
    </row>
    <row r="44" spans="1:12" s="99" customFormat="1" ht="13.2" hidden="1">
      <c r="A44" s="164"/>
      <c r="B44" s="121"/>
      <c r="C44" s="7007"/>
      <c r="D44" s="7008" t="b">
        <v>1</v>
      </c>
      <c r="E44" s="7009">
        <v>0</v>
      </c>
      <c r="F44" s="7009"/>
      <c r="G44" s="7009">
        <v>0</v>
      </c>
      <c r="H44" s="7009">
        <v>0</v>
      </c>
      <c r="I44" s="7010">
        <f t="shared" si="0"/>
        <v>0</v>
      </c>
      <c r="J44" s="7011"/>
      <c r="K44" s="121"/>
      <c r="L44" s="164"/>
    </row>
    <row r="45" spans="1:12" s="99" customFormat="1" ht="13.2" hidden="1">
      <c r="A45" s="164"/>
      <c r="B45" s="121"/>
      <c r="C45" s="7007"/>
      <c r="D45" s="7008" t="b">
        <v>1</v>
      </c>
      <c r="E45" s="7009">
        <v>0</v>
      </c>
      <c r="F45" s="7009"/>
      <c r="G45" s="7009">
        <v>0</v>
      </c>
      <c r="H45" s="7009">
        <v>0</v>
      </c>
      <c r="I45" s="7010">
        <f t="shared" si="0"/>
        <v>0</v>
      </c>
      <c r="J45" s="7011"/>
      <c r="K45" s="121"/>
      <c r="L45" s="164"/>
    </row>
    <row r="46" spans="1:12" s="99" customFormat="1" ht="13.2" hidden="1">
      <c r="A46" s="164"/>
      <c r="B46" s="121"/>
      <c r="C46" s="7007"/>
      <c r="D46" s="7008" t="b">
        <v>1</v>
      </c>
      <c r="E46" s="7009">
        <v>0</v>
      </c>
      <c r="F46" s="7009"/>
      <c r="G46" s="7009">
        <v>0</v>
      </c>
      <c r="H46" s="7009">
        <v>0</v>
      </c>
      <c r="I46" s="7010">
        <f t="shared" si="0"/>
        <v>0</v>
      </c>
      <c r="J46" s="7011"/>
      <c r="K46" s="121"/>
      <c r="L46" s="164"/>
    </row>
    <row r="47" spans="1:12" s="99" customFormat="1" ht="13.2" hidden="1">
      <c r="A47" s="164"/>
      <c r="B47" s="121"/>
      <c r="C47" s="7007"/>
      <c r="D47" s="7008" t="b">
        <v>1</v>
      </c>
      <c r="E47" s="7009">
        <v>0</v>
      </c>
      <c r="F47" s="7009"/>
      <c r="G47" s="7009">
        <v>0</v>
      </c>
      <c r="H47" s="7009">
        <v>0</v>
      </c>
      <c r="I47" s="7010">
        <f t="shared" si="0"/>
        <v>0</v>
      </c>
      <c r="J47" s="7011"/>
      <c r="K47" s="121"/>
      <c r="L47" s="164"/>
    </row>
    <row r="48" spans="1:12" s="99" customFormat="1" ht="13.2" hidden="1">
      <c r="A48" s="164"/>
      <c r="B48" s="121"/>
      <c r="C48" s="7007"/>
      <c r="D48" s="7008" t="b">
        <v>1</v>
      </c>
      <c r="E48" s="7009">
        <v>0</v>
      </c>
      <c r="F48" s="7009"/>
      <c r="G48" s="7009">
        <v>0</v>
      </c>
      <c r="H48" s="7009">
        <v>0</v>
      </c>
      <c r="I48" s="7010">
        <f t="shared" si="0"/>
        <v>0</v>
      </c>
      <c r="J48" s="7011"/>
      <c r="K48" s="121"/>
      <c r="L48" s="164"/>
    </row>
    <row r="49" spans="1:12" s="99" customFormat="1" ht="13.2" hidden="1">
      <c r="A49" s="164"/>
      <c r="B49" s="121"/>
      <c r="C49" s="7007"/>
      <c r="D49" s="7008" t="b">
        <v>1</v>
      </c>
      <c r="E49" s="7009">
        <v>0</v>
      </c>
      <c r="F49" s="7009"/>
      <c r="G49" s="7009">
        <v>0</v>
      </c>
      <c r="H49" s="7009">
        <v>0</v>
      </c>
      <c r="I49" s="7010">
        <f t="shared" si="0"/>
        <v>0</v>
      </c>
      <c r="J49" s="7011"/>
      <c r="K49" s="121"/>
      <c r="L49" s="164"/>
    </row>
    <row r="50" spans="1:12" s="99" customFormat="1" ht="13.2" hidden="1">
      <c r="A50" s="164"/>
      <c r="B50" s="121"/>
      <c r="C50" s="7007"/>
      <c r="D50" s="7008" t="b">
        <v>0</v>
      </c>
      <c r="E50" s="7009">
        <v>0</v>
      </c>
      <c r="F50" s="7009"/>
      <c r="G50" s="7009">
        <v>0</v>
      </c>
      <c r="H50" s="7009">
        <v>0</v>
      </c>
      <c r="I50" s="7010">
        <f>G50+H50</f>
        <v>0</v>
      </c>
      <c r="J50" s="7011"/>
      <c r="K50" s="121"/>
      <c r="L50" s="164"/>
    </row>
    <row r="51" spans="1:12" s="99" customFormat="1" ht="13.2" hidden="1">
      <c r="A51" s="164"/>
      <c r="B51" s="121"/>
      <c r="C51" s="1959"/>
      <c r="D51" s="7008" t="b">
        <v>1</v>
      </c>
      <c r="E51" s="7009">
        <v>0</v>
      </c>
      <c r="F51" s="7009"/>
      <c r="G51" s="7009">
        <v>0</v>
      </c>
      <c r="H51" s="7009">
        <v>0</v>
      </c>
      <c r="I51" s="7010">
        <f>G51+H51</f>
        <v>0</v>
      </c>
      <c r="J51" s="7012"/>
      <c r="K51" s="121"/>
      <c r="L51" s="164"/>
    </row>
    <row r="52" spans="1:12" s="101" customFormat="1" ht="13.2">
      <c r="A52" s="178"/>
      <c r="B52" s="160"/>
      <c r="C52" s="7013" t="s">
        <v>1251</v>
      </c>
      <c r="D52" s="7014"/>
      <c r="E52" s="7015">
        <f>SUMIF($D$11:$D$51,"TRUE",E11:E51)</f>
        <v>0</v>
      </c>
      <c r="F52" s="7015"/>
      <c r="G52" s="7015">
        <f>SUMIF($D$11:$D$51,"TRUE",G11:G51)</f>
        <v>0</v>
      </c>
      <c r="H52" s="7015">
        <f>SUMIF($D$11:$D$51,"TRUE",H11:H51)</f>
        <v>0</v>
      </c>
      <c r="I52" s="7010">
        <f>G52+H52</f>
        <v>0</v>
      </c>
      <c r="J52" s="7016"/>
      <c r="K52" s="160"/>
      <c r="L52" s="178"/>
    </row>
    <row r="53" spans="1:12" s="101" customFormat="1" ht="13.8" thickBot="1">
      <c r="A53" s="178"/>
      <c r="B53" s="160"/>
      <c r="C53" s="7017" t="s">
        <v>2804</v>
      </c>
      <c r="D53" s="7018"/>
      <c r="E53" s="7019">
        <f>SUM(E11:E51)</f>
        <v>0</v>
      </c>
      <c r="F53" s="7019"/>
      <c r="G53" s="7019">
        <f>SUM(G11:G51)</f>
        <v>0</v>
      </c>
      <c r="H53" s="7019">
        <f>SUM(H11:H51)</f>
        <v>0</v>
      </c>
      <c r="I53" s="7020">
        <f>G53+H53</f>
        <v>0</v>
      </c>
      <c r="J53" s="7021"/>
      <c r="L53" s="178"/>
    </row>
    <row r="54" spans="1:12" s="99" customFormat="1" ht="13.2">
      <c r="A54" s="164"/>
      <c r="B54" s="121"/>
      <c r="C54" s="121"/>
      <c r="D54" s="121"/>
      <c r="E54" s="121"/>
      <c r="F54" s="121"/>
      <c r="G54" s="121"/>
      <c r="H54" s="121"/>
      <c r="I54" s="121"/>
      <c r="J54" s="121"/>
      <c r="K54" s="121"/>
      <c r="L54" s="164"/>
    </row>
    <row r="55" spans="1:12">
      <c r="A55" s="261"/>
      <c r="B55" s="2"/>
      <c r="C55" s="2"/>
      <c r="D55" s="2"/>
      <c r="E55" s="2"/>
      <c r="F55" s="2"/>
      <c r="G55" s="2"/>
      <c r="H55" s="2"/>
      <c r="I55" s="2"/>
      <c r="J55" s="2"/>
      <c r="K55" s="2"/>
      <c r="L55" s="261"/>
    </row>
    <row r="56" spans="1:12">
      <c r="A56" s="261"/>
      <c r="B56" s="2"/>
      <c r="C56" s="2"/>
      <c r="D56" s="126" t="s">
        <v>445</v>
      </c>
      <c r="E56" s="64" t="s">
        <v>3452</v>
      </c>
      <c r="F56" s="2"/>
      <c r="G56" s="2"/>
      <c r="H56" s="2"/>
      <c r="I56" s="2"/>
      <c r="J56" s="2"/>
      <c r="K56" s="2"/>
      <c r="L56" s="261"/>
    </row>
    <row r="57" spans="1:12">
      <c r="A57" s="261"/>
      <c r="B57" s="2"/>
      <c r="C57" s="2"/>
      <c r="E57" s="2"/>
      <c r="F57" s="2"/>
      <c r="G57" s="2"/>
      <c r="H57" s="2"/>
      <c r="I57" s="2"/>
      <c r="J57" s="685"/>
      <c r="K57" s="2"/>
      <c r="L57" s="261"/>
    </row>
    <row r="58" spans="1:12">
      <c r="A58" s="261"/>
      <c r="B58" s="2"/>
      <c r="C58" s="2"/>
      <c r="E58" s="2"/>
      <c r="F58" s="2"/>
      <c r="G58" s="2"/>
      <c r="H58" s="2"/>
      <c r="I58" s="2"/>
      <c r="J58" s="2"/>
      <c r="K58" s="2"/>
      <c r="L58" s="261"/>
    </row>
    <row r="59" spans="1:12" hidden="1">
      <c r="A59" s="261"/>
      <c r="B59" s="261"/>
      <c r="C59" s="261"/>
      <c r="D59" s="261"/>
      <c r="E59" s="261"/>
      <c r="F59" s="261"/>
      <c r="G59" s="261"/>
      <c r="H59" s="261"/>
      <c r="I59" s="261"/>
      <c r="J59" s="261"/>
      <c r="K59" s="261"/>
      <c r="L59" s="261"/>
    </row>
    <row r="60" spans="1:12">
      <c r="A60" s="261"/>
      <c r="B60" s="261"/>
      <c r="C60" s="261"/>
      <c r="D60" s="261"/>
      <c r="E60" s="261"/>
      <c r="F60" s="261"/>
      <c r="G60" s="261"/>
      <c r="H60" s="261"/>
      <c r="I60" s="261"/>
      <c r="J60" s="261"/>
      <c r="K60" s="261"/>
      <c r="L60" s="261"/>
    </row>
    <row r="61" spans="1:12" hidden="1">
      <c r="A61" s="261"/>
      <c r="B61" s="261"/>
      <c r="C61" s="261"/>
      <c r="D61" s="261"/>
      <c r="E61" s="261"/>
      <c r="F61" s="261"/>
      <c r="G61" s="261"/>
      <c r="H61" s="261"/>
      <c r="I61" s="261"/>
      <c r="J61" s="261"/>
      <c r="K61" s="261"/>
      <c r="L61" s="261"/>
    </row>
  </sheetData>
  <sheetProtection formatCells="0" formatColumns="0" formatRows="0"/>
  <customSheetViews>
    <customSheetView guid="{F416BD5B-C3AD-4F61-AAB2-55950A9B7E72}">
      <selection activeCell="D12" sqref="D12"/>
      <pageMargins left="0" right="0" top="0" bottom="0" header="0" footer="0"/>
    </customSheetView>
    <customSheetView guid="{E14211BF-3959-45CF-A937-AD36AACCEFAC}">
      <selection activeCell="L27" sqref="L27"/>
      <pageMargins left="0" right="0" top="0" bottom="0" header="0" footer="0"/>
    </customSheetView>
    <customSheetView guid="{41E394DC-1FDD-4D1F-8620-137B7012DC10}">
      <selection activeCell="L27" sqref="L27"/>
      <pageMargins left="0" right="0" top="0" bottom="0" header="0" footer="0"/>
    </customSheetView>
    <customSheetView guid="{CC70D5D3-3A1F-46AA-BDCE-F692C2C36BEE}">
      <selection activeCell="A22" sqref="A22"/>
      <pageMargins left="0" right="0" top="0" bottom="0" header="0" footer="0"/>
    </customSheetView>
  </customSheetViews>
  <mergeCells count="3">
    <mergeCell ref="D4:F4"/>
    <mergeCell ref="D5:F5"/>
    <mergeCell ref="C3:F3"/>
  </mergeCells>
  <hyperlinks>
    <hyperlink ref="K2" location="Index!A1" display="Index" xr:uid="{DCBD9A16-135A-4F10-9E83-D168A5CD50F7}"/>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5">
    <tabColor theme="8" tint="-0.499984740745262"/>
  </sheetPr>
  <dimension ref="A1:AA63"/>
  <sheetViews>
    <sheetView zoomScale="70" zoomScaleNormal="70" workbookViewId="0">
      <selection activeCell="B2" sqref="B2"/>
    </sheetView>
  </sheetViews>
  <sheetFormatPr defaultColWidth="0" defaultRowHeight="15" zeroHeight="1"/>
  <cols>
    <col min="1" max="1" width="3.88671875" style="1124" customWidth="1"/>
    <col min="2" max="2" width="9.109375" style="1124" customWidth="1"/>
    <col min="3" max="3" width="30.109375" style="1124" customWidth="1"/>
    <col min="4" max="4" width="27.33203125" style="1124" customWidth="1"/>
    <col min="5" max="5" width="20.44140625" style="1124" customWidth="1"/>
    <col min="6" max="6" width="20.6640625" style="1124" customWidth="1"/>
    <col min="7" max="7" width="19.33203125" style="1124" bestFit="1" customWidth="1"/>
    <col min="8" max="8" width="18.88671875" style="1124" customWidth="1"/>
    <col min="9" max="9" width="15" style="1124" bestFit="1" customWidth="1"/>
    <col min="10" max="10" width="16.33203125" style="1124" bestFit="1" customWidth="1"/>
    <col min="11" max="11" width="19.88671875" style="1124" customWidth="1"/>
    <col min="12" max="12" width="17.44140625" style="1124" customWidth="1"/>
    <col min="13" max="15" width="20.6640625" style="1124" customWidth="1"/>
    <col min="16" max="16" width="33.6640625" style="1124" customWidth="1"/>
    <col min="17" max="17" width="4.88671875" style="1124" customWidth="1"/>
    <col min="18" max="18" width="5.6640625" style="1124" customWidth="1"/>
    <col min="19" max="27" width="20.6640625" style="1124" hidden="1" customWidth="1"/>
    <col min="28" max="16384" width="9.109375" style="1124" hidden="1"/>
  </cols>
  <sheetData>
    <row r="1" spans="1:19">
      <c r="A1" s="325"/>
      <c r="B1" s="325"/>
      <c r="C1" s="325"/>
      <c r="D1" s="325"/>
      <c r="E1" s="325"/>
      <c r="F1" s="325"/>
      <c r="G1" s="325"/>
      <c r="H1" s="325"/>
      <c r="I1" s="325"/>
      <c r="J1" s="325"/>
      <c r="K1" s="325"/>
      <c r="L1" s="325"/>
      <c r="M1" s="325"/>
      <c r="N1" s="325"/>
      <c r="O1" s="325"/>
      <c r="P1" s="325"/>
      <c r="Q1" s="325"/>
      <c r="R1" s="325"/>
      <c r="S1" s="325"/>
    </row>
    <row r="2" spans="1:19" ht="15.6" thickBot="1">
      <c r="A2" s="325"/>
      <c r="B2" s="144" t="s">
        <v>331</v>
      </c>
      <c r="C2" s="358"/>
      <c r="D2" s="358"/>
      <c r="E2" s="358"/>
      <c r="F2" s="358"/>
      <c r="G2" s="358"/>
      <c r="H2" s="358"/>
      <c r="I2" s="358"/>
      <c r="J2" s="358"/>
      <c r="K2" s="358"/>
      <c r="L2" s="358"/>
      <c r="M2" s="358"/>
      <c r="N2" s="358"/>
      <c r="O2" s="358"/>
      <c r="P2" s="358"/>
      <c r="Q2" s="2204" t="s">
        <v>1</v>
      </c>
      <c r="R2" s="325"/>
    </row>
    <row r="3" spans="1:19" ht="16.2" thickBot="1">
      <c r="A3" s="325"/>
      <c r="B3" s="358"/>
      <c r="C3" s="8861" t="s">
        <v>4309</v>
      </c>
      <c r="D3" s="8862"/>
      <c r="E3" s="8862"/>
      <c r="F3" s="8862"/>
      <c r="G3" s="8863"/>
      <c r="H3" s="508"/>
      <c r="I3" s="508"/>
      <c r="J3" s="508"/>
      <c r="K3" s="508"/>
      <c r="L3" s="508"/>
      <c r="M3" s="509"/>
      <c r="N3" s="509"/>
      <c r="O3" s="509"/>
      <c r="P3" s="39"/>
      <c r="Q3" s="358"/>
      <c r="R3" s="325"/>
    </row>
    <row r="4" spans="1:19" ht="15.6">
      <c r="A4" s="325"/>
      <c r="B4" s="358"/>
      <c r="C4" s="6884" t="s">
        <v>723</v>
      </c>
      <c r="D4" s="8864" t="str">
        <f>AJ!D4</f>
        <v>ABC Company</v>
      </c>
      <c r="E4" s="8000"/>
      <c r="F4" s="8000"/>
      <c r="G4" s="8865"/>
      <c r="H4" s="508"/>
      <c r="I4" s="508"/>
      <c r="J4" s="508"/>
      <c r="K4" s="508"/>
      <c r="L4" s="508"/>
      <c r="M4" s="509"/>
      <c r="N4" s="509"/>
      <c r="O4" s="509"/>
      <c r="P4" s="509"/>
      <c r="Q4" s="358"/>
      <c r="R4" s="325"/>
    </row>
    <row r="5" spans="1:19" ht="16.2" thickBot="1">
      <c r="A5" s="325"/>
      <c r="B5" s="358"/>
      <c r="C5" s="4395" t="s">
        <v>724</v>
      </c>
      <c r="D5" s="8866" t="str">
        <f>AJ!D5</f>
        <v>31 December 202x</v>
      </c>
      <c r="E5" s="8867"/>
      <c r="F5" s="8867"/>
      <c r="G5" s="8868"/>
      <c r="H5" s="510"/>
      <c r="I5" s="510"/>
      <c r="J5" s="510"/>
      <c r="K5" s="510"/>
      <c r="L5" s="510"/>
      <c r="M5" s="511"/>
      <c r="N5" s="511"/>
      <c r="O5" s="511"/>
      <c r="P5" s="511"/>
      <c r="Q5" s="358"/>
      <c r="R5" s="325"/>
    </row>
    <row r="6" spans="1:19">
      <c r="A6" s="325"/>
      <c r="B6" s="358"/>
      <c r="C6" s="358"/>
      <c r="D6" s="358"/>
      <c r="E6" s="358"/>
      <c r="F6" s="358"/>
      <c r="G6" s="358"/>
      <c r="H6" s="358"/>
      <c r="I6" s="358"/>
      <c r="J6" s="358"/>
      <c r="K6" s="358"/>
      <c r="L6" s="358"/>
      <c r="M6" s="358"/>
      <c r="N6" s="358"/>
      <c r="O6" s="358"/>
      <c r="P6" s="358"/>
      <c r="Q6" s="358"/>
      <c r="R6" s="325"/>
    </row>
    <row r="7" spans="1:19" ht="15.6" thickBot="1">
      <c r="A7" s="325"/>
      <c r="B7" s="358"/>
      <c r="C7" s="358"/>
      <c r="D7" s="358"/>
      <c r="E7" s="358"/>
      <c r="F7" s="358"/>
      <c r="G7" s="358"/>
      <c r="H7" s="358"/>
      <c r="I7" s="358"/>
      <c r="J7" s="358"/>
      <c r="K7" s="358"/>
      <c r="L7" s="358"/>
      <c r="M7" s="358"/>
      <c r="N7" s="358"/>
      <c r="O7" s="358"/>
      <c r="P7" s="358"/>
      <c r="Q7" s="358"/>
      <c r="R7" s="325"/>
    </row>
    <row r="8" spans="1:19" s="1125" customFormat="1" ht="26.4">
      <c r="A8" s="513"/>
      <c r="B8" s="512"/>
      <c r="C8" s="4449" t="s">
        <v>3432</v>
      </c>
      <c r="D8" s="5301" t="s">
        <v>4302</v>
      </c>
      <c r="E8" s="2532" t="s">
        <v>4310</v>
      </c>
      <c r="F8" s="5301" t="s">
        <v>4311</v>
      </c>
      <c r="G8" s="2532" t="s">
        <v>4312</v>
      </c>
      <c r="H8" s="5301" t="s">
        <v>2710</v>
      </c>
      <c r="I8" s="2532" t="s">
        <v>4313</v>
      </c>
      <c r="J8" s="5301" t="s">
        <v>4314</v>
      </c>
      <c r="K8" s="2532" t="s">
        <v>4315</v>
      </c>
      <c r="L8" s="5301" t="s">
        <v>4305</v>
      </c>
      <c r="M8" s="2532" t="s">
        <v>4306</v>
      </c>
      <c r="N8" s="5301" t="s">
        <v>4307</v>
      </c>
      <c r="O8" s="2532" t="s">
        <v>4316</v>
      </c>
      <c r="P8" s="7022" t="s">
        <v>3838</v>
      </c>
      <c r="Q8" s="512"/>
      <c r="R8" s="513"/>
    </row>
    <row r="9" spans="1:19" s="1125" customFormat="1" ht="13.2">
      <c r="A9" s="513"/>
      <c r="B9" s="512"/>
      <c r="C9" s="7001"/>
      <c r="D9" s="7002" t="s">
        <v>2148</v>
      </c>
      <c r="E9" s="2716"/>
      <c r="F9" s="7003"/>
      <c r="G9" s="2716"/>
      <c r="H9" s="7003"/>
      <c r="I9" s="2748"/>
      <c r="J9" s="7003"/>
      <c r="K9" s="2716"/>
      <c r="L9" s="7003"/>
      <c r="M9" s="2745"/>
      <c r="N9" s="7023" t="s">
        <v>4317</v>
      </c>
      <c r="O9" s="2745"/>
      <c r="P9" s="7024"/>
      <c r="Q9" s="512"/>
      <c r="R9" s="513"/>
    </row>
    <row r="10" spans="1:19" s="977" customFormat="1" ht="13.2">
      <c r="A10" s="316"/>
      <c r="B10" s="362"/>
      <c r="C10" s="2245" t="s">
        <v>734</v>
      </c>
      <c r="D10" s="7005" t="s">
        <v>735</v>
      </c>
      <c r="E10" s="7005" t="s">
        <v>736</v>
      </c>
      <c r="F10" s="7005" t="s">
        <v>1249</v>
      </c>
      <c r="G10" s="7005" t="s">
        <v>738</v>
      </c>
      <c r="H10" s="7005" t="s">
        <v>1546</v>
      </c>
      <c r="I10" s="7005" t="s">
        <v>1547</v>
      </c>
      <c r="J10" s="7005" t="s">
        <v>1548</v>
      </c>
      <c r="K10" s="7005" t="s">
        <v>1549</v>
      </c>
      <c r="L10" s="7005" t="s">
        <v>1550</v>
      </c>
      <c r="M10" s="7005" t="s">
        <v>1551</v>
      </c>
      <c r="N10" s="7005" t="s">
        <v>1552</v>
      </c>
      <c r="O10" s="7025" t="s">
        <v>1553</v>
      </c>
      <c r="P10" s="7006" t="s">
        <v>1554</v>
      </c>
      <c r="Q10" s="362"/>
      <c r="R10" s="316"/>
    </row>
    <row r="11" spans="1:19" s="977" customFormat="1" ht="13.2">
      <c r="A11" s="316"/>
      <c r="B11" s="362"/>
      <c r="C11" s="7026"/>
      <c r="D11" s="7008"/>
      <c r="E11" s="7008"/>
      <c r="F11" s="7008">
        <v>0</v>
      </c>
      <c r="G11" s="7027"/>
      <c r="H11" s="7027"/>
      <c r="I11" s="7027"/>
      <c r="J11" s="7027"/>
      <c r="K11" s="7008">
        <v>0</v>
      </c>
      <c r="L11" s="7008">
        <v>0</v>
      </c>
      <c r="M11" s="7008">
        <v>0</v>
      </c>
      <c r="N11" s="7010">
        <f>L11+M11</f>
        <v>0</v>
      </c>
      <c r="O11" s="7028"/>
      <c r="P11" s="7029"/>
      <c r="Q11" s="362"/>
      <c r="R11" s="316"/>
    </row>
    <row r="12" spans="1:19" s="977" customFormat="1" ht="13.2">
      <c r="A12" s="316"/>
      <c r="B12" s="362"/>
      <c r="C12" s="7026"/>
      <c r="D12" s="7008"/>
      <c r="E12" s="7008"/>
      <c r="F12" s="7008">
        <v>0</v>
      </c>
      <c r="G12" s="7027"/>
      <c r="H12" s="7027"/>
      <c r="I12" s="7027"/>
      <c r="J12" s="7027"/>
      <c r="K12" s="7008">
        <v>0</v>
      </c>
      <c r="L12" s="7008">
        <v>0</v>
      </c>
      <c r="M12" s="7008">
        <v>0</v>
      </c>
      <c r="N12" s="7010">
        <f t="shared" ref="N12:N50" si="0">L12+M12</f>
        <v>0</v>
      </c>
      <c r="O12" s="7028"/>
      <c r="P12" s="7029"/>
      <c r="Q12" s="362"/>
      <c r="R12" s="316"/>
    </row>
    <row r="13" spans="1:19" s="977" customFormat="1" ht="13.2">
      <c r="A13" s="316"/>
      <c r="B13" s="362"/>
      <c r="C13" s="7026"/>
      <c r="D13" s="7008"/>
      <c r="E13" s="7008"/>
      <c r="F13" s="7008">
        <v>0</v>
      </c>
      <c r="G13" s="7027"/>
      <c r="H13" s="7027"/>
      <c r="I13" s="7027"/>
      <c r="J13" s="7027"/>
      <c r="K13" s="7008">
        <v>0</v>
      </c>
      <c r="L13" s="7008">
        <v>0</v>
      </c>
      <c r="M13" s="7008">
        <v>0</v>
      </c>
      <c r="N13" s="7010">
        <f t="shared" si="0"/>
        <v>0</v>
      </c>
      <c r="O13" s="7028"/>
      <c r="P13" s="7029"/>
      <c r="Q13" s="362"/>
      <c r="R13" s="316"/>
    </row>
    <row r="14" spans="1:19" s="977" customFormat="1" ht="13.2">
      <c r="A14" s="316"/>
      <c r="B14" s="362"/>
      <c r="C14" s="7026"/>
      <c r="D14" s="7008" t="b">
        <v>1</v>
      </c>
      <c r="E14" s="7008"/>
      <c r="F14" s="7008">
        <v>0</v>
      </c>
      <c r="G14" s="7027"/>
      <c r="H14" s="7027"/>
      <c r="I14" s="7027"/>
      <c r="J14" s="7027"/>
      <c r="K14" s="7008">
        <v>0</v>
      </c>
      <c r="L14" s="7008">
        <v>0</v>
      </c>
      <c r="M14" s="7008">
        <v>0</v>
      </c>
      <c r="N14" s="7010">
        <f t="shared" si="0"/>
        <v>0</v>
      </c>
      <c r="O14" s="7028"/>
      <c r="P14" s="7029"/>
      <c r="Q14" s="362"/>
      <c r="R14" s="316"/>
    </row>
    <row r="15" spans="1:19" s="977" customFormat="1" ht="13.2">
      <c r="A15" s="316"/>
      <c r="B15" s="362"/>
      <c r="C15" s="7026"/>
      <c r="D15" s="7008" t="b">
        <v>1</v>
      </c>
      <c r="E15" s="7008"/>
      <c r="F15" s="7008">
        <v>0</v>
      </c>
      <c r="G15" s="7027"/>
      <c r="H15" s="7027"/>
      <c r="I15" s="7027"/>
      <c r="J15" s="7027"/>
      <c r="K15" s="7008">
        <v>0</v>
      </c>
      <c r="L15" s="7008">
        <v>0</v>
      </c>
      <c r="M15" s="7008">
        <v>0</v>
      </c>
      <c r="N15" s="7010">
        <f t="shared" si="0"/>
        <v>0</v>
      </c>
      <c r="O15" s="7028"/>
      <c r="P15" s="7029"/>
      <c r="Q15" s="362"/>
      <c r="R15" s="316"/>
    </row>
    <row r="16" spans="1:19" s="977" customFormat="1" ht="13.2">
      <c r="A16" s="316"/>
      <c r="B16" s="362"/>
      <c r="C16" s="7026"/>
      <c r="D16" s="7008" t="b">
        <v>1</v>
      </c>
      <c r="E16" s="7008"/>
      <c r="F16" s="7008">
        <v>0</v>
      </c>
      <c r="G16" s="7027"/>
      <c r="H16" s="7027"/>
      <c r="I16" s="7027"/>
      <c r="J16" s="7027"/>
      <c r="K16" s="7008">
        <v>0</v>
      </c>
      <c r="L16" s="7008">
        <v>0</v>
      </c>
      <c r="M16" s="7008">
        <v>0</v>
      </c>
      <c r="N16" s="7010">
        <f t="shared" si="0"/>
        <v>0</v>
      </c>
      <c r="O16" s="7028"/>
      <c r="P16" s="7029"/>
      <c r="Q16" s="362"/>
      <c r="R16" s="316"/>
    </row>
    <row r="17" spans="1:18" s="977" customFormat="1" ht="13.2">
      <c r="A17" s="316"/>
      <c r="B17" s="362"/>
      <c r="C17" s="7026"/>
      <c r="D17" s="7008" t="b">
        <v>1</v>
      </c>
      <c r="E17" s="7008"/>
      <c r="F17" s="7008">
        <v>0</v>
      </c>
      <c r="G17" s="7027"/>
      <c r="H17" s="7027"/>
      <c r="I17" s="7027"/>
      <c r="J17" s="7027"/>
      <c r="K17" s="7008">
        <v>0</v>
      </c>
      <c r="L17" s="7008">
        <v>0</v>
      </c>
      <c r="M17" s="7008">
        <v>0</v>
      </c>
      <c r="N17" s="7010">
        <f t="shared" si="0"/>
        <v>0</v>
      </c>
      <c r="O17" s="7028"/>
      <c r="P17" s="7029"/>
      <c r="Q17" s="362"/>
      <c r="R17" s="316"/>
    </row>
    <row r="18" spans="1:18" s="977" customFormat="1" ht="13.2">
      <c r="A18" s="316"/>
      <c r="B18" s="362"/>
      <c r="C18" s="7026"/>
      <c r="D18" s="7008" t="b">
        <v>1</v>
      </c>
      <c r="E18" s="7008"/>
      <c r="F18" s="7008">
        <v>0</v>
      </c>
      <c r="G18" s="7027"/>
      <c r="H18" s="7027"/>
      <c r="I18" s="7027"/>
      <c r="J18" s="7027"/>
      <c r="K18" s="7008">
        <v>0</v>
      </c>
      <c r="L18" s="7008">
        <v>0</v>
      </c>
      <c r="M18" s="7008">
        <v>0</v>
      </c>
      <c r="N18" s="7010">
        <f t="shared" si="0"/>
        <v>0</v>
      </c>
      <c r="O18" s="7028"/>
      <c r="P18" s="7029"/>
      <c r="Q18" s="362"/>
      <c r="R18" s="316"/>
    </row>
    <row r="19" spans="1:18" s="977" customFormat="1" ht="13.2">
      <c r="A19" s="316"/>
      <c r="B19" s="362"/>
      <c r="C19" s="7026"/>
      <c r="D19" s="7008" t="b">
        <v>1</v>
      </c>
      <c r="E19" s="7008"/>
      <c r="F19" s="7008">
        <v>0</v>
      </c>
      <c r="G19" s="7027"/>
      <c r="H19" s="7027"/>
      <c r="I19" s="7027"/>
      <c r="J19" s="7027"/>
      <c r="K19" s="7008">
        <v>0</v>
      </c>
      <c r="L19" s="7008">
        <v>0</v>
      </c>
      <c r="M19" s="7008">
        <v>0</v>
      </c>
      <c r="N19" s="7010">
        <f t="shared" si="0"/>
        <v>0</v>
      </c>
      <c r="O19" s="7028"/>
      <c r="P19" s="7029"/>
      <c r="Q19" s="362"/>
      <c r="R19" s="316"/>
    </row>
    <row r="20" spans="1:18" s="977" customFormat="1" ht="13.2">
      <c r="A20" s="316"/>
      <c r="B20" s="362"/>
      <c r="C20" s="7026"/>
      <c r="D20" s="7008" t="b">
        <v>1</v>
      </c>
      <c r="E20" s="7008"/>
      <c r="F20" s="7008">
        <v>0</v>
      </c>
      <c r="G20" s="7027"/>
      <c r="H20" s="7027"/>
      <c r="I20" s="7027"/>
      <c r="J20" s="7027"/>
      <c r="K20" s="7008">
        <v>0</v>
      </c>
      <c r="L20" s="7008">
        <v>0</v>
      </c>
      <c r="M20" s="7008">
        <v>0</v>
      </c>
      <c r="N20" s="7010">
        <f t="shared" si="0"/>
        <v>0</v>
      </c>
      <c r="O20" s="7028"/>
      <c r="P20" s="7029"/>
      <c r="Q20" s="362"/>
      <c r="R20" s="316"/>
    </row>
    <row r="21" spans="1:18" s="977" customFormat="1" ht="13.2">
      <c r="A21" s="316"/>
      <c r="B21" s="362"/>
      <c r="C21" s="7026"/>
      <c r="D21" s="7008" t="b">
        <v>1</v>
      </c>
      <c r="E21" s="7008"/>
      <c r="F21" s="7008">
        <v>0</v>
      </c>
      <c r="G21" s="7027"/>
      <c r="H21" s="7027"/>
      <c r="I21" s="7027"/>
      <c r="J21" s="7027"/>
      <c r="K21" s="7008">
        <v>0</v>
      </c>
      <c r="L21" s="7008">
        <v>0</v>
      </c>
      <c r="M21" s="7008">
        <v>0</v>
      </c>
      <c r="N21" s="7010">
        <f t="shared" si="0"/>
        <v>0</v>
      </c>
      <c r="O21" s="7028"/>
      <c r="P21" s="7029"/>
      <c r="Q21" s="362"/>
      <c r="R21" s="316"/>
    </row>
    <row r="22" spans="1:18" s="977" customFormat="1" ht="13.2">
      <c r="A22" s="316"/>
      <c r="B22" s="362"/>
      <c r="C22" s="7026"/>
      <c r="D22" s="7008" t="b">
        <v>1</v>
      </c>
      <c r="E22" s="7008"/>
      <c r="F22" s="7008">
        <v>0</v>
      </c>
      <c r="G22" s="7027"/>
      <c r="H22" s="7027"/>
      <c r="I22" s="7027"/>
      <c r="J22" s="7027"/>
      <c r="K22" s="7008">
        <v>0</v>
      </c>
      <c r="L22" s="7008">
        <v>0</v>
      </c>
      <c r="M22" s="7008">
        <v>0</v>
      </c>
      <c r="N22" s="7010">
        <f t="shared" si="0"/>
        <v>0</v>
      </c>
      <c r="O22" s="7028"/>
      <c r="P22" s="7029"/>
      <c r="Q22" s="362"/>
      <c r="R22" s="316"/>
    </row>
    <row r="23" spans="1:18" s="977" customFormat="1" ht="13.2">
      <c r="A23" s="316"/>
      <c r="B23" s="362"/>
      <c r="C23" s="7026"/>
      <c r="D23" s="7008" t="b">
        <v>1</v>
      </c>
      <c r="E23" s="7008"/>
      <c r="F23" s="7008">
        <v>0</v>
      </c>
      <c r="G23" s="7027"/>
      <c r="H23" s="7027"/>
      <c r="I23" s="7027"/>
      <c r="J23" s="7027"/>
      <c r="K23" s="7008">
        <v>0</v>
      </c>
      <c r="L23" s="7008">
        <v>0</v>
      </c>
      <c r="M23" s="7008">
        <v>0</v>
      </c>
      <c r="N23" s="7010">
        <f t="shared" si="0"/>
        <v>0</v>
      </c>
      <c r="O23" s="7028"/>
      <c r="P23" s="7029"/>
      <c r="Q23" s="362"/>
      <c r="R23" s="316"/>
    </row>
    <row r="24" spans="1:18" s="977" customFormat="1" ht="13.2">
      <c r="A24" s="316"/>
      <c r="B24" s="362"/>
      <c r="C24" s="7026"/>
      <c r="D24" s="7008" t="b">
        <v>1</v>
      </c>
      <c r="E24" s="7008"/>
      <c r="F24" s="7008">
        <v>0</v>
      </c>
      <c r="G24" s="7027"/>
      <c r="H24" s="7027"/>
      <c r="I24" s="7027"/>
      <c r="J24" s="7027"/>
      <c r="K24" s="7008">
        <v>0</v>
      </c>
      <c r="L24" s="7008">
        <v>0</v>
      </c>
      <c r="M24" s="7008">
        <v>0</v>
      </c>
      <c r="N24" s="7010">
        <f t="shared" si="0"/>
        <v>0</v>
      </c>
      <c r="O24" s="7028"/>
      <c r="P24" s="7029"/>
      <c r="Q24" s="362"/>
      <c r="R24" s="316"/>
    </row>
    <row r="25" spans="1:18" s="977" customFormat="1" ht="13.2">
      <c r="A25" s="316"/>
      <c r="B25" s="362"/>
      <c r="C25" s="7026"/>
      <c r="D25" s="7008" t="b">
        <v>1</v>
      </c>
      <c r="E25" s="7008"/>
      <c r="F25" s="7008">
        <v>0</v>
      </c>
      <c r="G25" s="7027"/>
      <c r="H25" s="7027"/>
      <c r="I25" s="7027"/>
      <c r="J25" s="7027"/>
      <c r="K25" s="7008">
        <v>0</v>
      </c>
      <c r="L25" s="7008">
        <v>0</v>
      </c>
      <c r="M25" s="7008">
        <v>0</v>
      </c>
      <c r="N25" s="7010">
        <f t="shared" si="0"/>
        <v>0</v>
      </c>
      <c r="O25" s="7028"/>
      <c r="P25" s="7029"/>
      <c r="Q25" s="362"/>
      <c r="R25" s="316"/>
    </row>
    <row r="26" spans="1:18" s="977" customFormat="1" ht="13.2">
      <c r="A26" s="316"/>
      <c r="B26" s="362"/>
      <c r="C26" s="7026"/>
      <c r="D26" s="7008" t="b">
        <v>1</v>
      </c>
      <c r="E26" s="7008"/>
      <c r="F26" s="7008">
        <v>0</v>
      </c>
      <c r="G26" s="7027"/>
      <c r="H26" s="7027"/>
      <c r="I26" s="7027"/>
      <c r="J26" s="7027"/>
      <c r="K26" s="7008">
        <v>0</v>
      </c>
      <c r="L26" s="7008">
        <v>0</v>
      </c>
      <c r="M26" s="7008">
        <v>0</v>
      </c>
      <c r="N26" s="7010">
        <f t="shared" si="0"/>
        <v>0</v>
      </c>
      <c r="O26" s="7028"/>
      <c r="P26" s="7029"/>
      <c r="Q26" s="362"/>
      <c r="R26" s="316"/>
    </row>
    <row r="27" spans="1:18" s="977" customFormat="1" ht="13.2">
      <c r="A27" s="316"/>
      <c r="B27" s="362"/>
      <c r="C27" s="7026"/>
      <c r="D27" s="7008" t="b">
        <v>1</v>
      </c>
      <c r="E27" s="7008"/>
      <c r="F27" s="7008">
        <v>0</v>
      </c>
      <c r="G27" s="7027"/>
      <c r="H27" s="7027"/>
      <c r="I27" s="7027"/>
      <c r="J27" s="7027"/>
      <c r="K27" s="7008">
        <v>0</v>
      </c>
      <c r="L27" s="7008">
        <v>0</v>
      </c>
      <c r="M27" s="7008">
        <v>0</v>
      </c>
      <c r="N27" s="7010">
        <f t="shared" si="0"/>
        <v>0</v>
      </c>
      <c r="O27" s="7028"/>
      <c r="P27" s="7029"/>
      <c r="Q27" s="362"/>
      <c r="R27" s="316"/>
    </row>
    <row r="28" spans="1:18" s="977" customFormat="1" ht="13.2">
      <c r="A28" s="316"/>
      <c r="B28" s="362"/>
      <c r="C28" s="7026"/>
      <c r="D28" s="7008" t="b">
        <v>1</v>
      </c>
      <c r="E28" s="7008"/>
      <c r="F28" s="7008">
        <v>0</v>
      </c>
      <c r="G28" s="7027"/>
      <c r="H28" s="7027"/>
      <c r="I28" s="7027"/>
      <c r="J28" s="7027"/>
      <c r="K28" s="7008">
        <v>0</v>
      </c>
      <c r="L28" s="7008">
        <v>0</v>
      </c>
      <c r="M28" s="7008">
        <v>0</v>
      </c>
      <c r="N28" s="7010">
        <f t="shared" si="0"/>
        <v>0</v>
      </c>
      <c r="O28" s="7028"/>
      <c r="P28" s="7029"/>
      <c r="Q28" s="362"/>
      <c r="R28" s="316"/>
    </row>
    <row r="29" spans="1:18" s="977" customFormat="1" ht="13.2">
      <c r="A29" s="316"/>
      <c r="B29" s="362"/>
      <c r="C29" s="7026"/>
      <c r="D29" s="7008" t="b">
        <v>1</v>
      </c>
      <c r="E29" s="7008"/>
      <c r="F29" s="7008">
        <v>0</v>
      </c>
      <c r="G29" s="7027"/>
      <c r="H29" s="7027"/>
      <c r="I29" s="7027"/>
      <c r="J29" s="7027"/>
      <c r="K29" s="7008">
        <v>0</v>
      </c>
      <c r="L29" s="7008">
        <v>0</v>
      </c>
      <c r="M29" s="7008">
        <v>0</v>
      </c>
      <c r="N29" s="7010">
        <f t="shared" si="0"/>
        <v>0</v>
      </c>
      <c r="O29" s="7028"/>
      <c r="P29" s="7029"/>
      <c r="Q29" s="362"/>
      <c r="R29" s="316"/>
    </row>
    <row r="30" spans="1:18" s="977" customFormat="1" ht="13.2">
      <c r="A30" s="316"/>
      <c r="B30" s="362"/>
      <c r="C30" s="7026"/>
      <c r="D30" s="7008" t="b">
        <v>1</v>
      </c>
      <c r="E30" s="7008"/>
      <c r="F30" s="7008">
        <v>0</v>
      </c>
      <c r="G30" s="7027"/>
      <c r="H30" s="7027"/>
      <c r="I30" s="7027"/>
      <c r="J30" s="7027"/>
      <c r="K30" s="7008">
        <v>0</v>
      </c>
      <c r="L30" s="7008">
        <v>0</v>
      </c>
      <c r="M30" s="7008">
        <v>0</v>
      </c>
      <c r="N30" s="7010">
        <f t="shared" si="0"/>
        <v>0</v>
      </c>
      <c r="O30" s="7028"/>
      <c r="P30" s="7029"/>
      <c r="Q30" s="362"/>
      <c r="R30" s="316"/>
    </row>
    <row r="31" spans="1:18" s="977" customFormat="1" ht="13.2">
      <c r="A31" s="316"/>
      <c r="B31" s="362"/>
      <c r="C31" s="7026"/>
      <c r="D31" s="7008" t="b">
        <v>1</v>
      </c>
      <c r="E31" s="7008"/>
      <c r="F31" s="7008">
        <v>0</v>
      </c>
      <c r="G31" s="7027"/>
      <c r="H31" s="7027"/>
      <c r="I31" s="7027"/>
      <c r="J31" s="7027"/>
      <c r="K31" s="7008">
        <v>0</v>
      </c>
      <c r="L31" s="7008">
        <v>0</v>
      </c>
      <c r="M31" s="7008">
        <v>0</v>
      </c>
      <c r="N31" s="7010">
        <f t="shared" si="0"/>
        <v>0</v>
      </c>
      <c r="O31" s="7028"/>
      <c r="P31" s="7029"/>
      <c r="Q31" s="362"/>
      <c r="R31" s="316"/>
    </row>
    <row r="32" spans="1:18" s="977" customFormat="1" ht="13.2">
      <c r="A32" s="316"/>
      <c r="B32" s="362"/>
      <c r="C32" s="7026"/>
      <c r="D32" s="7008" t="b">
        <v>1</v>
      </c>
      <c r="E32" s="7008"/>
      <c r="F32" s="7008">
        <v>0</v>
      </c>
      <c r="G32" s="7027"/>
      <c r="H32" s="7027"/>
      <c r="I32" s="7027"/>
      <c r="J32" s="7027"/>
      <c r="K32" s="7008">
        <v>0</v>
      </c>
      <c r="L32" s="7008">
        <v>0</v>
      </c>
      <c r="M32" s="7008">
        <v>0</v>
      </c>
      <c r="N32" s="7010">
        <f t="shared" si="0"/>
        <v>0</v>
      </c>
      <c r="O32" s="7028"/>
      <c r="P32" s="7029"/>
      <c r="Q32" s="362"/>
      <c r="R32" s="316"/>
    </row>
    <row r="33" spans="1:18" s="977" customFormat="1" ht="13.2">
      <c r="A33" s="316"/>
      <c r="B33" s="362"/>
      <c r="C33" s="7026"/>
      <c r="D33" s="7008" t="b">
        <v>1</v>
      </c>
      <c r="E33" s="7008"/>
      <c r="F33" s="7008">
        <v>0</v>
      </c>
      <c r="G33" s="7027"/>
      <c r="H33" s="7027"/>
      <c r="I33" s="7027"/>
      <c r="J33" s="7027"/>
      <c r="K33" s="7008">
        <v>0</v>
      </c>
      <c r="L33" s="7008">
        <v>0</v>
      </c>
      <c r="M33" s="7008">
        <v>0</v>
      </c>
      <c r="N33" s="7010">
        <f t="shared" si="0"/>
        <v>0</v>
      </c>
      <c r="O33" s="7028"/>
      <c r="P33" s="7029"/>
      <c r="Q33" s="362"/>
      <c r="R33" s="316"/>
    </row>
    <row r="34" spans="1:18" s="977" customFormat="1" ht="13.2">
      <c r="A34" s="316"/>
      <c r="B34" s="362"/>
      <c r="C34" s="7026"/>
      <c r="D34" s="7008" t="b">
        <v>1</v>
      </c>
      <c r="E34" s="7008"/>
      <c r="F34" s="7008">
        <v>0</v>
      </c>
      <c r="G34" s="7027"/>
      <c r="H34" s="7027"/>
      <c r="I34" s="7027"/>
      <c r="J34" s="7027"/>
      <c r="K34" s="7008">
        <v>0</v>
      </c>
      <c r="L34" s="7008">
        <v>0</v>
      </c>
      <c r="M34" s="7008">
        <v>0</v>
      </c>
      <c r="N34" s="7010">
        <f t="shared" si="0"/>
        <v>0</v>
      </c>
      <c r="O34" s="7028"/>
      <c r="P34" s="7029"/>
      <c r="Q34" s="362"/>
      <c r="R34" s="316"/>
    </row>
    <row r="35" spans="1:18" s="977" customFormat="1" ht="13.2">
      <c r="A35" s="316"/>
      <c r="B35" s="362"/>
      <c r="C35" s="7026"/>
      <c r="D35" s="7008" t="b">
        <v>1</v>
      </c>
      <c r="E35" s="7008"/>
      <c r="F35" s="7008">
        <v>0</v>
      </c>
      <c r="G35" s="7027"/>
      <c r="H35" s="7027"/>
      <c r="I35" s="7027"/>
      <c r="J35" s="7027"/>
      <c r="K35" s="7008">
        <v>0</v>
      </c>
      <c r="L35" s="7008">
        <v>0</v>
      </c>
      <c r="M35" s="7008">
        <v>0</v>
      </c>
      <c r="N35" s="7010">
        <f t="shared" si="0"/>
        <v>0</v>
      </c>
      <c r="O35" s="7028"/>
      <c r="P35" s="7029"/>
      <c r="Q35" s="362"/>
      <c r="R35" s="316"/>
    </row>
    <row r="36" spans="1:18" s="977" customFormat="1" ht="13.2">
      <c r="A36" s="316"/>
      <c r="B36" s="362"/>
      <c r="C36" s="7026"/>
      <c r="D36" s="7008" t="b">
        <v>1</v>
      </c>
      <c r="E36" s="7008"/>
      <c r="F36" s="7008">
        <v>0</v>
      </c>
      <c r="G36" s="7027"/>
      <c r="H36" s="7027"/>
      <c r="I36" s="7027"/>
      <c r="J36" s="7027"/>
      <c r="K36" s="7008">
        <v>0</v>
      </c>
      <c r="L36" s="7008">
        <v>0</v>
      </c>
      <c r="M36" s="7008">
        <v>0</v>
      </c>
      <c r="N36" s="7010">
        <f t="shared" si="0"/>
        <v>0</v>
      </c>
      <c r="O36" s="7028"/>
      <c r="P36" s="7029"/>
      <c r="Q36" s="362"/>
      <c r="R36" s="316"/>
    </row>
    <row r="37" spans="1:18" s="977" customFormat="1" ht="13.2">
      <c r="A37" s="316"/>
      <c r="B37" s="362"/>
      <c r="C37" s="7026"/>
      <c r="D37" s="7008" t="b">
        <v>1</v>
      </c>
      <c r="E37" s="7008"/>
      <c r="F37" s="7008">
        <v>0</v>
      </c>
      <c r="G37" s="7027"/>
      <c r="H37" s="7027"/>
      <c r="I37" s="7027"/>
      <c r="J37" s="7027"/>
      <c r="K37" s="7008">
        <v>0</v>
      </c>
      <c r="L37" s="7008">
        <v>0</v>
      </c>
      <c r="M37" s="7008">
        <v>0</v>
      </c>
      <c r="N37" s="7010">
        <f t="shared" si="0"/>
        <v>0</v>
      </c>
      <c r="O37" s="7028"/>
      <c r="P37" s="7029"/>
      <c r="Q37" s="362"/>
      <c r="R37" s="316"/>
    </row>
    <row r="38" spans="1:18" s="977" customFormat="1" ht="13.2">
      <c r="A38" s="316"/>
      <c r="B38" s="362"/>
      <c r="C38" s="7026"/>
      <c r="D38" s="7008" t="b">
        <v>1</v>
      </c>
      <c r="E38" s="7008"/>
      <c r="F38" s="7008">
        <v>0</v>
      </c>
      <c r="G38" s="7027"/>
      <c r="H38" s="7027"/>
      <c r="I38" s="7027"/>
      <c r="J38" s="7027"/>
      <c r="K38" s="7008">
        <v>0</v>
      </c>
      <c r="L38" s="7008">
        <v>0</v>
      </c>
      <c r="M38" s="7008">
        <v>0</v>
      </c>
      <c r="N38" s="7010">
        <f t="shared" si="0"/>
        <v>0</v>
      </c>
      <c r="O38" s="7028"/>
      <c r="P38" s="7029"/>
      <c r="Q38" s="362"/>
      <c r="R38" s="316"/>
    </row>
    <row r="39" spans="1:18" s="977" customFormat="1" ht="13.2">
      <c r="A39" s="316"/>
      <c r="B39" s="362"/>
      <c r="C39" s="7026"/>
      <c r="D39" s="7008" t="b">
        <v>1</v>
      </c>
      <c r="E39" s="7008"/>
      <c r="F39" s="7008">
        <v>0</v>
      </c>
      <c r="G39" s="7027"/>
      <c r="H39" s="7027"/>
      <c r="I39" s="7027"/>
      <c r="J39" s="7027"/>
      <c r="K39" s="7008">
        <v>0</v>
      </c>
      <c r="L39" s="7008">
        <v>0</v>
      </c>
      <c r="M39" s="7008">
        <v>0</v>
      </c>
      <c r="N39" s="7010">
        <f t="shared" si="0"/>
        <v>0</v>
      </c>
      <c r="O39" s="7028"/>
      <c r="P39" s="7029"/>
      <c r="Q39" s="362"/>
      <c r="R39" s="316"/>
    </row>
    <row r="40" spans="1:18" s="977" customFormat="1" ht="13.2">
      <c r="A40" s="316"/>
      <c r="B40" s="362"/>
      <c r="C40" s="7026"/>
      <c r="D40" s="7008" t="b">
        <v>1</v>
      </c>
      <c r="E40" s="7008"/>
      <c r="F40" s="7008">
        <v>0</v>
      </c>
      <c r="G40" s="7027"/>
      <c r="H40" s="7027"/>
      <c r="I40" s="7027"/>
      <c r="J40" s="7027"/>
      <c r="K40" s="7008">
        <v>0</v>
      </c>
      <c r="L40" s="7008">
        <v>0</v>
      </c>
      <c r="M40" s="7008">
        <v>0</v>
      </c>
      <c r="N40" s="7010">
        <f t="shared" si="0"/>
        <v>0</v>
      </c>
      <c r="O40" s="7028"/>
      <c r="P40" s="7029"/>
      <c r="Q40" s="362"/>
      <c r="R40" s="316"/>
    </row>
    <row r="41" spans="1:18" s="977" customFormat="1" ht="13.2">
      <c r="A41" s="316"/>
      <c r="B41" s="362"/>
      <c r="C41" s="7026"/>
      <c r="D41" s="7008" t="b">
        <v>1</v>
      </c>
      <c r="E41" s="7008"/>
      <c r="F41" s="7008">
        <v>0</v>
      </c>
      <c r="G41" s="7027"/>
      <c r="H41" s="7027"/>
      <c r="I41" s="7027"/>
      <c r="J41" s="7027"/>
      <c r="K41" s="7008">
        <v>0</v>
      </c>
      <c r="L41" s="7008">
        <v>0</v>
      </c>
      <c r="M41" s="7008">
        <v>0</v>
      </c>
      <c r="N41" s="7010">
        <f t="shared" si="0"/>
        <v>0</v>
      </c>
      <c r="O41" s="7028"/>
      <c r="P41" s="7029"/>
      <c r="Q41" s="362"/>
      <c r="R41" s="316"/>
    </row>
    <row r="42" spans="1:18" s="977" customFormat="1" ht="13.2">
      <c r="A42" s="316"/>
      <c r="B42" s="362"/>
      <c r="C42" s="7026"/>
      <c r="D42" s="7008" t="b">
        <v>1</v>
      </c>
      <c r="E42" s="7008"/>
      <c r="F42" s="7008">
        <v>0</v>
      </c>
      <c r="G42" s="7027"/>
      <c r="H42" s="7027"/>
      <c r="I42" s="7027"/>
      <c r="J42" s="7027"/>
      <c r="K42" s="7008">
        <v>0</v>
      </c>
      <c r="L42" s="7008">
        <v>0</v>
      </c>
      <c r="M42" s="7008">
        <v>0</v>
      </c>
      <c r="N42" s="7010">
        <f t="shared" si="0"/>
        <v>0</v>
      </c>
      <c r="O42" s="7028"/>
      <c r="P42" s="7029"/>
      <c r="Q42" s="362"/>
      <c r="R42" s="316"/>
    </row>
    <row r="43" spans="1:18" s="977" customFormat="1" ht="13.2">
      <c r="A43" s="316"/>
      <c r="B43" s="362"/>
      <c r="C43" s="7026"/>
      <c r="D43" s="7008" t="b">
        <v>1</v>
      </c>
      <c r="E43" s="7008"/>
      <c r="F43" s="7008">
        <v>0</v>
      </c>
      <c r="G43" s="7027"/>
      <c r="H43" s="7027"/>
      <c r="I43" s="7027"/>
      <c r="J43" s="7027"/>
      <c r="K43" s="7008">
        <v>0</v>
      </c>
      <c r="L43" s="7008">
        <v>0</v>
      </c>
      <c r="M43" s="7008">
        <v>0</v>
      </c>
      <c r="N43" s="7010">
        <f t="shared" si="0"/>
        <v>0</v>
      </c>
      <c r="O43" s="7028"/>
      <c r="P43" s="7029"/>
      <c r="Q43" s="362"/>
      <c r="R43" s="316"/>
    </row>
    <row r="44" spans="1:18" s="977" customFormat="1" ht="13.2">
      <c r="A44" s="316"/>
      <c r="B44" s="362"/>
      <c r="C44" s="7026"/>
      <c r="D44" s="7008" t="b">
        <v>1</v>
      </c>
      <c r="E44" s="7008"/>
      <c r="F44" s="7008">
        <v>0</v>
      </c>
      <c r="G44" s="7027"/>
      <c r="H44" s="7027"/>
      <c r="I44" s="7027"/>
      <c r="J44" s="7027"/>
      <c r="K44" s="7008">
        <v>0</v>
      </c>
      <c r="L44" s="7008">
        <v>0</v>
      </c>
      <c r="M44" s="7008">
        <v>0</v>
      </c>
      <c r="N44" s="7010">
        <f t="shared" si="0"/>
        <v>0</v>
      </c>
      <c r="O44" s="7028"/>
      <c r="P44" s="7029"/>
      <c r="Q44" s="362"/>
      <c r="R44" s="316"/>
    </row>
    <row r="45" spans="1:18" s="977" customFormat="1" ht="13.2">
      <c r="A45" s="316"/>
      <c r="B45" s="362"/>
      <c r="C45" s="7026"/>
      <c r="D45" s="7008" t="b">
        <v>1</v>
      </c>
      <c r="E45" s="7008"/>
      <c r="F45" s="7008">
        <v>0</v>
      </c>
      <c r="G45" s="7027"/>
      <c r="H45" s="7027"/>
      <c r="I45" s="7027"/>
      <c r="J45" s="7027"/>
      <c r="K45" s="7008">
        <v>0</v>
      </c>
      <c r="L45" s="7008">
        <v>0</v>
      </c>
      <c r="M45" s="7008">
        <v>0</v>
      </c>
      <c r="N45" s="7010">
        <f t="shared" si="0"/>
        <v>0</v>
      </c>
      <c r="O45" s="7028"/>
      <c r="P45" s="7029"/>
      <c r="Q45" s="362"/>
      <c r="R45" s="316"/>
    </row>
    <row r="46" spans="1:18" s="977" customFormat="1" ht="13.2">
      <c r="A46" s="316"/>
      <c r="B46" s="362"/>
      <c r="C46" s="7026"/>
      <c r="D46" s="7008" t="b">
        <v>1</v>
      </c>
      <c r="E46" s="7008"/>
      <c r="F46" s="7008">
        <v>0</v>
      </c>
      <c r="G46" s="7027"/>
      <c r="H46" s="7027"/>
      <c r="I46" s="7027"/>
      <c r="J46" s="7027"/>
      <c r="K46" s="7008">
        <v>0</v>
      </c>
      <c r="L46" s="7008">
        <v>0</v>
      </c>
      <c r="M46" s="7008">
        <v>0</v>
      </c>
      <c r="N46" s="7010">
        <f t="shared" si="0"/>
        <v>0</v>
      </c>
      <c r="O46" s="7028"/>
      <c r="P46" s="7029"/>
      <c r="Q46" s="362"/>
      <c r="R46" s="316"/>
    </row>
    <row r="47" spans="1:18" s="977" customFormat="1" ht="13.2">
      <c r="A47" s="316"/>
      <c r="B47" s="362"/>
      <c r="C47" s="7026"/>
      <c r="D47" s="7008" t="b">
        <v>1</v>
      </c>
      <c r="E47" s="7008"/>
      <c r="F47" s="7008">
        <v>0</v>
      </c>
      <c r="G47" s="7027"/>
      <c r="H47" s="7027"/>
      <c r="I47" s="7027"/>
      <c r="J47" s="7027"/>
      <c r="K47" s="7008">
        <v>0</v>
      </c>
      <c r="L47" s="7008">
        <v>0</v>
      </c>
      <c r="M47" s="7008">
        <v>0</v>
      </c>
      <c r="N47" s="7010">
        <f t="shared" si="0"/>
        <v>0</v>
      </c>
      <c r="O47" s="7028"/>
      <c r="P47" s="7029"/>
      <c r="Q47" s="362"/>
      <c r="R47" s="316"/>
    </row>
    <row r="48" spans="1:18" s="977" customFormat="1" ht="13.2">
      <c r="A48" s="316"/>
      <c r="B48" s="362"/>
      <c r="C48" s="7026"/>
      <c r="D48" s="7008" t="b">
        <v>1</v>
      </c>
      <c r="E48" s="7008"/>
      <c r="F48" s="7008">
        <v>0</v>
      </c>
      <c r="G48" s="7027"/>
      <c r="H48" s="7027"/>
      <c r="I48" s="7027"/>
      <c r="J48" s="7027"/>
      <c r="K48" s="7008">
        <v>0</v>
      </c>
      <c r="L48" s="7008">
        <v>0</v>
      </c>
      <c r="M48" s="7008">
        <v>0</v>
      </c>
      <c r="N48" s="7010">
        <f t="shared" si="0"/>
        <v>0</v>
      </c>
      <c r="O48" s="7028"/>
      <c r="P48" s="7029"/>
      <c r="Q48" s="362"/>
      <c r="R48" s="316"/>
    </row>
    <row r="49" spans="1:19" s="977" customFormat="1" ht="13.2">
      <c r="A49" s="316"/>
      <c r="B49" s="362"/>
      <c r="C49" s="7026"/>
      <c r="D49" s="7008" t="b">
        <v>1</v>
      </c>
      <c r="E49" s="7008"/>
      <c r="F49" s="7008">
        <v>0</v>
      </c>
      <c r="G49" s="7027"/>
      <c r="H49" s="7027"/>
      <c r="I49" s="7027"/>
      <c r="J49" s="7027"/>
      <c r="K49" s="7008">
        <v>0</v>
      </c>
      <c r="L49" s="7008">
        <v>0</v>
      </c>
      <c r="M49" s="7008">
        <v>0</v>
      </c>
      <c r="N49" s="7010">
        <f t="shared" si="0"/>
        <v>0</v>
      </c>
      <c r="O49" s="7028"/>
      <c r="P49" s="7029"/>
      <c r="Q49" s="362"/>
      <c r="R49" s="316"/>
    </row>
    <row r="50" spans="1:19" s="977" customFormat="1" ht="13.2">
      <c r="A50" s="316"/>
      <c r="B50" s="362"/>
      <c r="C50" s="7026"/>
      <c r="D50" s="7008" t="b">
        <v>1</v>
      </c>
      <c r="E50" s="7008"/>
      <c r="F50" s="7008">
        <v>0</v>
      </c>
      <c r="G50" s="7027"/>
      <c r="H50" s="7027"/>
      <c r="I50" s="7027"/>
      <c r="J50" s="7027"/>
      <c r="K50" s="7008">
        <v>0</v>
      </c>
      <c r="L50" s="7008">
        <v>0</v>
      </c>
      <c r="M50" s="7008">
        <v>0</v>
      </c>
      <c r="N50" s="7010">
        <f t="shared" si="0"/>
        <v>0</v>
      </c>
      <c r="O50" s="7028"/>
      <c r="P50" s="7029"/>
      <c r="Q50" s="362"/>
      <c r="R50" s="316"/>
    </row>
    <row r="51" spans="1:19" s="977" customFormat="1" ht="13.2">
      <c r="A51" s="316"/>
      <c r="B51" s="362"/>
      <c r="C51" s="7026"/>
      <c r="D51" s="7008" t="b">
        <v>1</v>
      </c>
      <c r="E51" s="7008"/>
      <c r="F51" s="7008">
        <v>0</v>
      </c>
      <c r="G51" s="7027"/>
      <c r="H51" s="7027"/>
      <c r="I51" s="7027"/>
      <c r="J51" s="7027"/>
      <c r="K51" s="7008">
        <v>0</v>
      </c>
      <c r="L51" s="7008">
        <v>0</v>
      </c>
      <c r="M51" s="7008">
        <v>0</v>
      </c>
      <c r="N51" s="7010">
        <f>L51+M51</f>
        <v>0</v>
      </c>
      <c r="O51" s="7028"/>
      <c r="P51" s="7029"/>
      <c r="Q51" s="362"/>
      <c r="R51" s="316"/>
    </row>
    <row r="52" spans="1:19" s="977" customFormat="1" ht="13.2">
      <c r="A52" s="316"/>
      <c r="B52" s="362"/>
      <c r="C52" s="7013" t="s">
        <v>1251</v>
      </c>
      <c r="D52" s="7030"/>
      <c r="E52" s="7031"/>
      <c r="F52" s="7015">
        <f>SUMIF($D$11:$D$51,"TRUE",F11:F51)</f>
        <v>0</v>
      </c>
      <c r="G52" s="7032"/>
      <c r="H52" s="7032"/>
      <c r="I52" s="7032"/>
      <c r="J52" s="7032"/>
      <c r="K52" s="7015">
        <f>SUMIF($D$11:$D$51,"TRUE",K11:K51)</f>
        <v>0</v>
      </c>
      <c r="L52" s="7015">
        <f>SUMIF($D$11:$D$51,"TRUE",L11:L51)</f>
        <v>0</v>
      </c>
      <c r="M52" s="7015">
        <f>SUMIF($D$11:$D$51,"TRUE",M11:M51)</f>
        <v>0</v>
      </c>
      <c r="N52" s="7010">
        <f>L52+M52</f>
        <v>0</v>
      </c>
      <c r="O52" s="7033"/>
      <c r="P52" s="7034"/>
      <c r="Q52" s="362"/>
      <c r="R52" s="316"/>
    </row>
    <row r="53" spans="1:19" s="977" customFormat="1" ht="13.8" thickBot="1">
      <c r="A53" s="316"/>
      <c r="B53" s="362"/>
      <c r="C53" s="7035" t="s">
        <v>4318</v>
      </c>
      <c r="D53" s="7036"/>
      <c r="E53" s="7037"/>
      <c r="F53" s="7019">
        <f>SUM(F11:F51)</f>
        <v>0</v>
      </c>
      <c r="G53" s="7037"/>
      <c r="H53" s="7038"/>
      <c r="I53" s="7038"/>
      <c r="J53" s="7037"/>
      <c r="K53" s="7019">
        <f>SUM(K11:K51)</f>
        <v>0</v>
      </c>
      <c r="L53" s="7019">
        <f>SUM(L11:L51)</f>
        <v>0</v>
      </c>
      <c r="M53" s="7019">
        <f>SUM(M11:M51)</f>
        <v>0</v>
      </c>
      <c r="N53" s="7020">
        <f>L53+M53</f>
        <v>0</v>
      </c>
      <c r="O53" s="7019">
        <f>SUM(O11:O51)</f>
        <v>0</v>
      </c>
      <c r="P53" s="7021"/>
      <c r="Q53" s="362"/>
      <c r="R53" s="316"/>
    </row>
    <row r="54" spans="1:19" s="977" customFormat="1" ht="13.2">
      <c r="A54" s="316"/>
      <c r="B54" s="362"/>
      <c r="C54" s="362"/>
      <c r="D54" s="362"/>
      <c r="E54" s="362"/>
      <c r="F54" s="362"/>
      <c r="G54" s="362"/>
      <c r="H54" s="362"/>
      <c r="I54" s="362"/>
      <c r="J54" s="362"/>
      <c r="K54" s="362"/>
      <c r="L54" s="362"/>
      <c r="M54" s="362"/>
      <c r="N54" s="362"/>
      <c r="O54" s="362"/>
      <c r="P54" s="362"/>
      <c r="Q54" s="362"/>
      <c r="R54" s="316"/>
    </row>
    <row r="55" spans="1:19" ht="15.6" thickBot="1">
      <c r="A55" s="325"/>
      <c r="B55" s="358"/>
      <c r="C55" s="358"/>
      <c r="D55" s="358"/>
      <c r="E55" s="358"/>
      <c r="F55" s="358"/>
      <c r="G55" s="358"/>
      <c r="H55" s="358"/>
      <c r="I55" s="358"/>
      <c r="J55" s="358"/>
      <c r="K55" s="358"/>
      <c r="L55" s="358"/>
      <c r="M55" s="358"/>
      <c r="N55" s="358"/>
      <c r="O55" s="358"/>
      <c r="P55" s="358"/>
      <c r="Q55" s="358"/>
      <c r="R55" s="325"/>
    </row>
    <row r="56" spans="1:19" ht="15.6">
      <c r="A56" s="325"/>
      <c r="B56" s="358"/>
      <c r="C56" s="358"/>
      <c r="D56" s="358"/>
      <c r="E56" s="2"/>
      <c r="F56" s="5269" t="s">
        <v>4305</v>
      </c>
      <c r="G56" s="7039" t="s">
        <v>4306</v>
      </c>
      <c r="H56" s="7040" t="s">
        <v>4307</v>
      </c>
      <c r="I56" s="358"/>
      <c r="J56" s="358"/>
      <c r="K56" s="358"/>
      <c r="L56" s="358"/>
      <c r="M56" s="358"/>
      <c r="N56" s="358"/>
      <c r="O56" s="358"/>
      <c r="P56" s="358"/>
      <c r="Q56" s="358"/>
      <c r="R56" s="325"/>
    </row>
    <row r="57" spans="1:19" ht="15.6">
      <c r="A57" s="325"/>
      <c r="B57" s="358"/>
      <c r="C57" s="358"/>
      <c r="D57" s="358"/>
      <c r="E57" s="160" t="s">
        <v>1251</v>
      </c>
      <c r="F57" s="7041">
        <f t="shared" ref="F57:H58" si="1">L52</f>
        <v>0</v>
      </c>
      <c r="G57" s="7042">
        <f t="shared" si="1"/>
        <v>0</v>
      </c>
      <c r="H57" s="7043">
        <f t="shared" si="1"/>
        <v>0</v>
      </c>
      <c r="I57" s="358"/>
      <c r="J57" s="358"/>
      <c r="K57" s="358"/>
      <c r="L57" s="358"/>
      <c r="M57" s="358"/>
      <c r="N57" s="358"/>
      <c r="O57" s="358"/>
      <c r="P57" s="358"/>
      <c r="Q57" s="358"/>
      <c r="R57" s="325"/>
    </row>
    <row r="58" spans="1:19" ht="16.2" thickBot="1">
      <c r="A58" s="325"/>
      <c r="B58" s="358"/>
      <c r="C58" s="358"/>
      <c r="D58" s="358"/>
      <c r="E58" s="160" t="s">
        <v>544</v>
      </c>
      <c r="F58" s="7044">
        <f t="shared" si="1"/>
        <v>0</v>
      </c>
      <c r="G58" s="7045">
        <f t="shared" si="1"/>
        <v>0</v>
      </c>
      <c r="H58" s="7046">
        <f t="shared" si="1"/>
        <v>0</v>
      </c>
      <c r="I58" s="358"/>
      <c r="J58" s="358"/>
      <c r="K58" s="358"/>
      <c r="L58" s="358"/>
      <c r="M58" s="358"/>
      <c r="N58" s="358"/>
      <c r="O58" s="358"/>
      <c r="P58" s="358"/>
      <c r="Q58" s="358"/>
      <c r="R58" s="325"/>
    </row>
    <row r="59" spans="1:19">
      <c r="A59" s="325"/>
      <c r="B59" s="358"/>
      <c r="C59" s="358"/>
      <c r="D59" s="358"/>
      <c r="E59" s="358"/>
      <c r="F59" s="358"/>
      <c r="G59" s="358"/>
      <c r="H59" s="358"/>
      <c r="I59" s="358"/>
      <c r="J59" s="358"/>
      <c r="K59" s="358"/>
      <c r="L59" s="358"/>
      <c r="M59" s="358"/>
      <c r="N59" s="358"/>
      <c r="O59" s="358"/>
      <c r="P59" s="358"/>
      <c r="Q59" s="358"/>
      <c r="R59" s="325"/>
    </row>
    <row r="60" spans="1:19">
      <c r="A60" s="325"/>
      <c r="B60" s="358"/>
      <c r="C60" s="358"/>
      <c r="D60" s="126" t="s">
        <v>445</v>
      </c>
      <c r="E60" s="64" t="s">
        <v>3452</v>
      </c>
      <c r="F60" s="358"/>
      <c r="G60" s="358"/>
      <c r="H60" s="358"/>
      <c r="I60" s="358"/>
      <c r="J60" s="358"/>
      <c r="K60" s="358"/>
      <c r="L60" s="358"/>
      <c r="M60" s="358"/>
      <c r="N60" s="358"/>
      <c r="O60" s="358"/>
      <c r="P60" s="685"/>
      <c r="Q60" s="358"/>
      <c r="R60" s="325"/>
    </row>
    <row r="61" spans="1:19">
      <c r="A61" s="325"/>
      <c r="B61" s="358"/>
      <c r="C61" s="358"/>
      <c r="D61" s="358"/>
      <c r="E61" s="358"/>
      <c r="F61" s="358"/>
      <c r="G61" s="358"/>
      <c r="H61" s="358"/>
      <c r="I61" s="358"/>
      <c r="J61" s="358"/>
      <c r="K61" s="358"/>
      <c r="L61" s="358"/>
      <c r="M61" s="358"/>
      <c r="N61" s="358"/>
      <c r="O61" s="358"/>
      <c r="P61" s="358"/>
      <c r="Q61" s="358"/>
      <c r="R61" s="325"/>
    </row>
    <row r="62" spans="1:19">
      <c r="A62" s="325"/>
      <c r="B62" s="325"/>
      <c r="C62" s="325"/>
      <c r="D62" s="325"/>
      <c r="E62" s="325"/>
      <c r="F62" s="325"/>
      <c r="G62" s="325"/>
      <c r="H62" s="325"/>
      <c r="I62" s="325"/>
      <c r="J62" s="325"/>
      <c r="K62" s="325"/>
      <c r="L62" s="325"/>
      <c r="M62" s="325"/>
      <c r="N62" s="325"/>
      <c r="O62" s="325"/>
      <c r="P62" s="325"/>
      <c r="Q62" s="325"/>
      <c r="R62" s="325"/>
      <c r="S62" s="325"/>
    </row>
    <row r="63" spans="1:19" hidden="1">
      <c r="A63" s="325"/>
      <c r="B63" s="325"/>
      <c r="C63" s="325"/>
      <c r="D63" s="325"/>
      <c r="E63" s="325"/>
      <c r="F63" s="325"/>
      <c r="G63" s="325"/>
      <c r="H63" s="325"/>
      <c r="I63" s="325"/>
      <c r="J63" s="325"/>
      <c r="K63" s="325"/>
      <c r="L63" s="325"/>
      <c r="M63" s="325"/>
      <c r="N63" s="325"/>
      <c r="O63" s="325"/>
      <c r="P63" s="325"/>
      <c r="Q63" s="325"/>
      <c r="R63" s="325"/>
      <c r="S63" s="325"/>
    </row>
  </sheetData>
  <sheetProtection formatCells="0" formatColumns="0" formatRows="0"/>
  <customSheetViews>
    <customSheetView guid="{F416BD5B-C3AD-4F61-AAB2-55950A9B7E72}">
      <selection activeCell="C27" sqref="C27"/>
      <pageMargins left="0" right="0" top="0" bottom="0" header="0" footer="0"/>
    </customSheetView>
    <customSheetView guid="{E14211BF-3959-45CF-A937-AD36AACCEFAC}">
      <selection activeCell="L27" sqref="L27"/>
      <pageMargins left="0" right="0" top="0" bottom="0" header="0" footer="0"/>
    </customSheetView>
    <customSheetView guid="{41E394DC-1FDD-4D1F-8620-137B7012DC10}">
      <selection activeCell="L27" sqref="L27"/>
      <pageMargins left="0" right="0" top="0" bottom="0" header="0" footer="0"/>
    </customSheetView>
    <customSheetView guid="{CC70D5D3-3A1F-46AA-BDCE-F692C2C36BEE}">
      <selection activeCell="A22" sqref="A22"/>
      <pageMargins left="0" right="0" top="0" bottom="0" header="0" footer="0"/>
    </customSheetView>
  </customSheetViews>
  <mergeCells count="3">
    <mergeCell ref="C3:G3"/>
    <mergeCell ref="D4:G4"/>
    <mergeCell ref="D5:G5"/>
  </mergeCells>
  <hyperlinks>
    <hyperlink ref="Q2" location="Index!A1" display="Index" xr:uid="{08A662F0-2D02-46CD-8977-38838C3385B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rgb="FFC00000"/>
  </sheetPr>
  <dimension ref="A1:I97"/>
  <sheetViews>
    <sheetView topLeftCell="A63" zoomScale="70" zoomScaleNormal="70" workbookViewId="0">
      <selection activeCell="D89" sqref="D89"/>
    </sheetView>
  </sheetViews>
  <sheetFormatPr defaultColWidth="0" defaultRowHeight="14.4" zeroHeight="1"/>
  <cols>
    <col min="1" max="1" width="3.44140625" customWidth="1"/>
    <col min="2" max="2" width="9.109375" customWidth="1"/>
    <col min="3" max="3" width="20" customWidth="1"/>
    <col min="4" max="4" width="89" customWidth="1"/>
    <col min="5" max="6" width="21.6640625" style="1152" customWidth="1"/>
    <col min="7" max="7" width="25" style="1152" customWidth="1"/>
    <col min="8" max="8" width="9.109375" customWidth="1"/>
    <col min="9" max="9" width="3.88671875" customWidth="1"/>
    <col min="10" max="16384" width="9.109375" hidden="1"/>
  </cols>
  <sheetData>
    <row r="1" spans="1:9">
      <c r="A1" s="261"/>
      <c r="B1" s="261"/>
      <c r="C1" s="261"/>
      <c r="D1" s="261"/>
      <c r="E1" s="856"/>
      <c r="F1" s="856"/>
      <c r="G1" s="856"/>
      <c r="H1" s="261"/>
      <c r="I1" s="261"/>
    </row>
    <row r="2" spans="1:9" ht="15" thickBot="1">
      <c r="A2" s="261"/>
      <c r="B2" s="144" t="s">
        <v>98</v>
      </c>
      <c r="C2" s="2"/>
      <c r="D2" s="2"/>
      <c r="E2" s="539"/>
      <c r="F2" s="539"/>
      <c r="G2" s="539"/>
      <c r="H2" s="2204" t="s">
        <v>1</v>
      </c>
      <c r="I2" s="261"/>
    </row>
    <row r="3" spans="1:9" ht="16.2" thickBot="1">
      <c r="A3" s="261"/>
      <c r="B3" s="2"/>
      <c r="C3" s="8025" t="s">
        <v>1132</v>
      </c>
      <c r="D3" s="8027"/>
      <c r="E3" s="539"/>
      <c r="F3" s="539"/>
      <c r="G3" s="539"/>
      <c r="H3" s="2"/>
      <c r="I3" s="261"/>
    </row>
    <row r="4" spans="1:9" ht="15.6">
      <c r="A4" s="261"/>
      <c r="B4" s="2"/>
      <c r="C4" s="2750" t="s">
        <v>723</v>
      </c>
      <c r="D4" s="3004" t="str">
        <f>'Page 5'!D4:E4</f>
        <v>ABC Company</v>
      </c>
      <c r="E4" s="539"/>
      <c r="F4" s="539"/>
      <c r="G4" s="539"/>
      <c r="H4" s="2"/>
      <c r="I4" s="261"/>
    </row>
    <row r="5" spans="1:9" ht="16.2" thickBot="1">
      <c r="A5" s="261"/>
      <c r="B5" s="2"/>
      <c r="C5" s="2715" t="s">
        <v>724</v>
      </c>
      <c r="D5" s="2504" t="str">
        <f>'Page 5'!D5:E5</f>
        <v>31 December 202x</v>
      </c>
      <c r="E5" s="539"/>
      <c r="F5" s="539"/>
      <c r="G5" s="539"/>
      <c r="H5" s="2"/>
      <c r="I5" s="261"/>
    </row>
    <row r="6" spans="1:9">
      <c r="A6" s="261"/>
      <c r="B6" s="2"/>
      <c r="C6" s="292"/>
      <c r="D6" s="292"/>
      <c r="E6" s="539"/>
      <c r="F6" s="539"/>
      <c r="G6" s="539"/>
      <c r="H6" s="2"/>
      <c r="I6" s="261"/>
    </row>
    <row r="7" spans="1:9" ht="17.399999999999999">
      <c r="A7" s="261"/>
      <c r="B7" s="160"/>
      <c r="C7" s="289" t="s">
        <v>1133</v>
      </c>
      <c r="D7" s="389"/>
      <c r="E7" s="845"/>
      <c r="F7" s="845"/>
      <c r="G7" s="845"/>
      <c r="H7" s="388"/>
      <c r="I7" s="261"/>
    </row>
    <row r="8" spans="1:9" ht="15" thickBot="1">
      <c r="A8" s="261"/>
      <c r="B8" s="121"/>
      <c r="C8" s="203"/>
      <c r="D8" s="203"/>
      <c r="E8" s="846"/>
      <c r="F8" s="846"/>
      <c r="G8" s="847"/>
      <c r="H8" s="226"/>
      <c r="I8" s="261"/>
    </row>
    <row r="9" spans="1:9">
      <c r="A9" s="261"/>
      <c r="B9" s="121"/>
      <c r="C9" s="3220" t="s">
        <v>1134</v>
      </c>
      <c r="D9" s="2666"/>
      <c r="E9" s="2667" t="s">
        <v>1135</v>
      </c>
      <c r="F9" s="2668" t="s">
        <v>451</v>
      </c>
      <c r="G9" s="2669" t="s">
        <v>1136</v>
      </c>
      <c r="H9" s="2"/>
      <c r="I9" s="261"/>
    </row>
    <row r="10" spans="1:9">
      <c r="A10" s="261"/>
      <c r="B10" s="378"/>
      <c r="C10" s="3221" t="s">
        <v>1137</v>
      </c>
      <c r="D10" s="3222" t="s">
        <v>1138</v>
      </c>
      <c r="E10" s="3223"/>
      <c r="F10" s="3223"/>
      <c r="G10" s="3224"/>
      <c r="H10" s="2"/>
      <c r="I10" s="261"/>
    </row>
    <row r="11" spans="1:9">
      <c r="A11" s="261"/>
      <c r="B11" s="378"/>
      <c r="C11" s="2670"/>
      <c r="D11" s="382"/>
      <c r="E11" s="848"/>
      <c r="F11" s="1239"/>
      <c r="G11" s="849"/>
      <c r="H11" s="2"/>
      <c r="I11" s="261"/>
    </row>
    <row r="12" spans="1:9">
      <c r="A12" s="261"/>
      <c r="B12" s="378"/>
      <c r="C12" s="3225"/>
      <c r="D12" s="3226"/>
      <c r="E12" s="3227"/>
      <c r="F12" s="3228"/>
      <c r="G12" s="3229"/>
      <c r="H12" s="2"/>
      <c r="I12" s="261"/>
    </row>
    <row r="13" spans="1:9">
      <c r="A13" s="261"/>
      <c r="B13" s="378"/>
      <c r="C13" s="3230" t="s">
        <v>1139</v>
      </c>
      <c r="D13" s="3231" t="s">
        <v>1140</v>
      </c>
      <c r="E13" s="3232">
        <f>SUM(E10:E12)</f>
        <v>0</v>
      </c>
      <c r="F13" s="3233">
        <f>SUM(F10:F12)</f>
        <v>0</v>
      </c>
      <c r="G13" s="3234">
        <f>SUM(G10:G12)</f>
        <v>0</v>
      </c>
      <c r="H13" s="2"/>
      <c r="I13" s="261"/>
    </row>
    <row r="14" spans="1:9">
      <c r="A14" s="261"/>
      <c r="B14" s="378"/>
      <c r="C14" s="3221" t="s">
        <v>1141</v>
      </c>
      <c r="D14" s="3222" t="s">
        <v>1142</v>
      </c>
      <c r="E14" s="3223"/>
      <c r="F14" s="3223"/>
      <c r="G14" s="3224"/>
      <c r="H14" s="2"/>
      <c r="I14" s="261"/>
    </row>
    <row r="15" spans="1:9">
      <c r="A15" s="261"/>
      <c r="B15" s="378"/>
      <c r="C15" s="2670"/>
      <c r="D15" s="382"/>
      <c r="E15" s="848"/>
      <c r="F15" s="1239"/>
      <c r="G15" s="849"/>
      <c r="H15" s="2"/>
      <c r="I15" s="261"/>
    </row>
    <row r="16" spans="1:9">
      <c r="A16" s="261"/>
      <c r="B16" s="378"/>
      <c r="C16" s="3235" t="s">
        <v>96</v>
      </c>
      <c r="D16" s="3226"/>
      <c r="E16" s="3227"/>
      <c r="F16" s="3228"/>
      <c r="G16" s="3229"/>
      <c r="H16" s="2"/>
      <c r="I16" s="261"/>
    </row>
    <row r="17" spans="1:9">
      <c r="A17" s="261"/>
      <c r="B17" s="378"/>
      <c r="C17" s="3230" t="s">
        <v>1143</v>
      </c>
      <c r="D17" s="3231" t="s">
        <v>1144</v>
      </c>
      <c r="E17" s="3232">
        <f>SUM(E14:E16)</f>
        <v>0</v>
      </c>
      <c r="F17" s="3233">
        <f>SUM(F14:F16)</f>
        <v>0</v>
      </c>
      <c r="G17" s="3234">
        <f>SUM(G14:G16)</f>
        <v>0</v>
      </c>
      <c r="H17" s="2"/>
      <c r="I17" s="261"/>
    </row>
    <row r="18" spans="1:9">
      <c r="A18" s="261"/>
      <c r="B18" s="378"/>
      <c r="C18" s="3221" t="s">
        <v>1145</v>
      </c>
      <c r="D18" s="3222" t="s">
        <v>1146</v>
      </c>
      <c r="E18" s="3223"/>
      <c r="F18" s="3223"/>
      <c r="G18" s="3224"/>
      <c r="H18" s="2"/>
      <c r="I18" s="261"/>
    </row>
    <row r="19" spans="1:9">
      <c r="A19" s="261"/>
      <c r="B19" s="378"/>
      <c r="C19" s="2670"/>
      <c r="D19" s="382"/>
      <c r="E19" s="848"/>
      <c r="F19" s="1239"/>
      <c r="G19" s="849"/>
      <c r="H19" s="2"/>
      <c r="I19" s="261"/>
    </row>
    <row r="20" spans="1:9">
      <c r="A20" s="261"/>
      <c r="B20" s="378"/>
      <c r="C20" s="3235"/>
      <c r="D20" s="3226"/>
      <c r="E20" s="3227"/>
      <c r="F20" s="3228"/>
      <c r="G20" s="3229"/>
      <c r="H20" s="2"/>
      <c r="I20" s="261"/>
    </row>
    <row r="21" spans="1:9" ht="15" thickBot="1">
      <c r="A21" s="261"/>
      <c r="B21" s="378"/>
      <c r="C21" s="383" t="s">
        <v>1147</v>
      </c>
      <c r="D21" s="384" t="s">
        <v>1148</v>
      </c>
      <c r="E21" s="850">
        <f>SUM(E18:E20)</f>
        <v>0</v>
      </c>
      <c r="F21" s="1240">
        <f>SUM(F18:F20)</f>
        <v>0</v>
      </c>
      <c r="G21" s="851">
        <f>SUM(G18:G20)</f>
        <v>0</v>
      </c>
      <c r="H21" s="2"/>
      <c r="I21" s="261"/>
    </row>
    <row r="22" spans="1:9" ht="15" thickBot="1">
      <c r="A22" s="261"/>
      <c r="B22" s="378"/>
      <c r="C22" s="390"/>
      <c r="D22" s="391"/>
      <c r="E22" s="852"/>
      <c r="F22" s="852"/>
      <c r="G22" s="852"/>
      <c r="H22" s="2"/>
      <c r="I22" s="261"/>
    </row>
    <row r="23" spans="1:9">
      <c r="A23" s="261"/>
      <c r="B23" s="121"/>
      <c r="C23" s="3220" t="s">
        <v>1149</v>
      </c>
      <c r="D23" s="2666"/>
      <c r="E23" s="2667" t="s">
        <v>1135</v>
      </c>
      <c r="F23" s="2668" t="s">
        <v>451</v>
      </c>
      <c r="G23" s="2669" t="s">
        <v>1136</v>
      </c>
      <c r="H23" s="2"/>
      <c r="I23" s="261"/>
    </row>
    <row r="24" spans="1:9">
      <c r="A24" s="261"/>
      <c r="B24" s="378"/>
      <c r="C24" s="3221" t="s">
        <v>1150</v>
      </c>
      <c r="D24" s="3222" t="s">
        <v>1138</v>
      </c>
      <c r="E24" s="3223"/>
      <c r="F24" s="3223"/>
      <c r="G24" s="3224"/>
      <c r="H24" s="2"/>
      <c r="I24" s="261"/>
    </row>
    <row r="25" spans="1:9">
      <c r="A25" s="261"/>
      <c r="B25" s="378"/>
      <c r="C25" s="2670"/>
      <c r="D25" s="382"/>
      <c r="E25" s="848"/>
      <c r="F25" s="1239"/>
      <c r="G25" s="849"/>
      <c r="H25" s="2"/>
      <c r="I25" s="261"/>
    </row>
    <row r="26" spans="1:9">
      <c r="A26" s="261"/>
      <c r="B26" s="378"/>
      <c r="C26" s="3225"/>
      <c r="D26" s="3226"/>
      <c r="E26" s="3227"/>
      <c r="F26" s="3228"/>
      <c r="G26" s="3229"/>
      <c r="H26" s="2"/>
      <c r="I26" s="261"/>
    </row>
    <row r="27" spans="1:9">
      <c r="A27" s="261"/>
      <c r="B27" s="378"/>
      <c r="C27" s="3230" t="s">
        <v>1151</v>
      </c>
      <c r="D27" s="3231" t="s">
        <v>1152</v>
      </c>
      <c r="E27" s="3232">
        <f>SUM(E24:E26)</f>
        <v>0</v>
      </c>
      <c r="F27" s="3233">
        <f>SUM(F24:F26)</f>
        <v>0</v>
      </c>
      <c r="G27" s="3234">
        <f>SUM(G24:G26)</f>
        <v>0</v>
      </c>
      <c r="H27" s="2"/>
      <c r="I27" s="261"/>
    </row>
    <row r="28" spans="1:9">
      <c r="A28" s="261"/>
      <c r="B28" s="378"/>
      <c r="C28" s="3221" t="s">
        <v>1153</v>
      </c>
      <c r="D28" s="3222" t="s">
        <v>1142</v>
      </c>
      <c r="E28" s="3223"/>
      <c r="F28" s="3223"/>
      <c r="G28" s="3224"/>
      <c r="H28" s="2"/>
      <c r="I28" s="261"/>
    </row>
    <row r="29" spans="1:9">
      <c r="A29" s="261"/>
      <c r="B29" s="378"/>
      <c r="C29" s="2670"/>
      <c r="D29" s="382"/>
      <c r="E29" s="848"/>
      <c r="F29" s="1239"/>
      <c r="G29" s="849"/>
      <c r="H29" s="2"/>
      <c r="I29" s="261"/>
    </row>
    <row r="30" spans="1:9">
      <c r="A30" s="261"/>
      <c r="B30" s="378"/>
      <c r="C30" s="3235"/>
      <c r="D30" s="3226"/>
      <c r="E30" s="3227"/>
      <c r="F30" s="3228"/>
      <c r="G30" s="3229"/>
      <c r="H30" s="2"/>
      <c r="I30" s="261"/>
    </row>
    <row r="31" spans="1:9">
      <c r="A31" s="261"/>
      <c r="B31" s="378"/>
      <c r="C31" s="3230" t="s">
        <v>1154</v>
      </c>
      <c r="D31" s="3231" t="s">
        <v>1155</v>
      </c>
      <c r="E31" s="3232">
        <f>SUM(E28:E30)</f>
        <v>0</v>
      </c>
      <c r="F31" s="3233">
        <f>SUM(F28:F30)</f>
        <v>0</v>
      </c>
      <c r="G31" s="3234">
        <f>SUM(G28:G30)</f>
        <v>0</v>
      </c>
      <c r="H31" s="2"/>
      <c r="I31" s="261"/>
    </row>
    <row r="32" spans="1:9">
      <c r="A32" s="261"/>
      <c r="B32" s="378"/>
      <c r="C32" s="3221" t="s">
        <v>1156</v>
      </c>
      <c r="D32" s="3222" t="s">
        <v>1146</v>
      </c>
      <c r="E32" s="3223"/>
      <c r="F32" s="3223"/>
      <c r="G32" s="3224"/>
      <c r="H32" s="2"/>
      <c r="I32" s="261"/>
    </row>
    <row r="33" spans="1:9">
      <c r="A33" s="261"/>
      <c r="B33" s="378"/>
      <c r="C33" s="2670"/>
      <c r="D33" s="382"/>
      <c r="E33" s="848"/>
      <c r="F33" s="1239"/>
      <c r="G33" s="849"/>
      <c r="H33" s="2"/>
      <c r="I33" s="261"/>
    </row>
    <row r="34" spans="1:9">
      <c r="A34" s="261"/>
      <c r="B34" s="378"/>
      <c r="C34" s="3235"/>
      <c r="D34" s="3226"/>
      <c r="E34" s="3227"/>
      <c r="F34" s="3228"/>
      <c r="G34" s="3229"/>
      <c r="H34" s="2"/>
      <c r="I34" s="261"/>
    </row>
    <row r="35" spans="1:9" ht="15" thickBot="1">
      <c r="A35" s="261"/>
      <c r="B35" s="378"/>
      <c r="C35" s="383" t="s">
        <v>1157</v>
      </c>
      <c r="D35" s="384" t="s">
        <v>1158</v>
      </c>
      <c r="E35" s="850">
        <f>SUM(E32:E34)</f>
        <v>0</v>
      </c>
      <c r="F35" s="1240">
        <f>SUM(F32:F34)</f>
        <v>0</v>
      </c>
      <c r="G35" s="851">
        <f>SUM(G32:G34)</f>
        <v>0</v>
      </c>
      <c r="H35" s="2"/>
      <c r="I35" s="261"/>
    </row>
    <row r="36" spans="1:9" ht="15" thickBot="1">
      <c r="A36" s="261"/>
      <c r="B36" s="378"/>
      <c r="C36" s="390"/>
      <c r="D36" s="391"/>
      <c r="E36" s="852"/>
      <c r="F36" s="852"/>
      <c r="G36" s="852"/>
      <c r="H36" s="2"/>
      <c r="I36" s="261"/>
    </row>
    <row r="37" spans="1:9">
      <c r="A37" s="261"/>
      <c r="B37" s="121"/>
      <c r="C37" s="3220" t="s">
        <v>1159</v>
      </c>
      <c r="D37" s="2666"/>
      <c r="E37" s="2667" t="s">
        <v>1135</v>
      </c>
      <c r="F37" s="2668" t="s">
        <v>451</v>
      </c>
      <c r="G37" s="2669" t="s">
        <v>1136</v>
      </c>
      <c r="H37" s="2"/>
      <c r="I37" s="261"/>
    </row>
    <row r="38" spans="1:9">
      <c r="A38" s="261"/>
      <c r="B38" s="378"/>
      <c r="C38" s="3221" t="s">
        <v>1160</v>
      </c>
      <c r="D38" s="3222" t="s">
        <v>1138</v>
      </c>
      <c r="E38" s="3223"/>
      <c r="F38" s="3223"/>
      <c r="G38" s="3224"/>
      <c r="H38" s="2"/>
      <c r="I38" s="261"/>
    </row>
    <row r="39" spans="1:9">
      <c r="A39" s="261"/>
      <c r="B39" s="378"/>
      <c r="C39" s="2670"/>
      <c r="D39" s="382"/>
      <c r="E39" s="848"/>
      <c r="F39" s="1239"/>
      <c r="G39" s="849"/>
      <c r="H39" s="2"/>
      <c r="I39" s="261"/>
    </row>
    <row r="40" spans="1:9">
      <c r="A40" s="261"/>
      <c r="B40" s="378"/>
      <c r="C40" s="3225"/>
      <c r="D40" s="3226"/>
      <c r="E40" s="3227"/>
      <c r="F40" s="3228"/>
      <c r="G40" s="3229"/>
      <c r="H40" s="2"/>
      <c r="I40" s="261"/>
    </row>
    <row r="41" spans="1:9">
      <c r="A41" s="261"/>
      <c r="B41" s="378"/>
      <c r="C41" s="3230" t="s">
        <v>1161</v>
      </c>
      <c r="D41" s="3231" t="s">
        <v>1162</v>
      </c>
      <c r="E41" s="3232">
        <f>SUM(E38:E40)</f>
        <v>0</v>
      </c>
      <c r="F41" s="3233">
        <f>SUM(F38:F40)</f>
        <v>0</v>
      </c>
      <c r="G41" s="3234">
        <f>SUM(G38:G40)</f>
        <v>0</v>
      </c>
      <c r="H41" s="2"/>
      <c r="I41" s="261"/>
    </row>
    <row r="42" spans="1:9">
      <c r="A42" s="261"/>
      <c r="B42" s="378"/>
      <c r="C42" s="3221" t="s">
        <v>1163</v>
      </c>
      <c r="D42" s="3222" t="s">
        <v>1142</v>
      </c>
      <c r="E42" s="3223"/>
      <c r="F42" s="3223"/>
      <c r="G42" s="3224"/>
      <c r="H42" s="2"/>
      <c r="I42" s="261"/>
    </row>
    <row r="43" spans="1:9">
      <c r="A43" s="261"/>
      <c r="B43" s="378"/>
      <c r="C43" s="2670"/>
      <c r="D43" s="382"/>
      <c r="E43" s="848"/>
      <c r="F43" s="1239"/>
      <c r="G43" s="849"/>
      <c r="H43" s="2"/>
      <c r="I43" s="261"/>
    </row>
    <row r="44" spans="1:9">
      <c r="A44" s="261"/>
      <c r="B44" s="378"/>
      <c r="C44" s="3235"/>
      <c r="D44" s="3226"/>
      <c r="E44" s="3227"/>
      <c r="F44" s="3228"/>
      <c r="G44" s="3229"/>
      <c r="H44" s="2"/>
      <c r="I44" s="261"/>
    </row>
    <row r="45" spans="1:9">
      <c r="A45" s="261"/>
      <c r="B45" s="378"/>
      <c r="C45" s="3230" t="s">
        <v>1164</v>
      </c>
      <c r="D45" s="3231" t="s">
        <v>1165</v>
      </c>
      <c r="E45" s="3232">
        <f>SUM(E42:E44)</f>
        <v>0</v>
      </c>
      <c r="F45" s="3233">
        <f>SUM(F42:F44)</f>
        <v>0</v>
      </c>
      <c r="G45" s="3234">
        <f>SUM(G42:G44)</f>
        <v>0</v>
      </c>
      <c r="H45" s="2"/>
      <c r="I45" s="261"/>
    </row>
    <row r="46" spans="1:9">
      <c r="A46" s="261"/>
      <c r="B46" s="378"/>
      <c r="C46" s="3221" t="s">
        <v>1166</v>
      </c>
      <c r="D46" s="3222" t="s">
        <v>1146</v>
      </c>
      <c r="E46" s="3223"/>
      <c r="F46" s="3223"/>
      <c r="G46" s="3224"/>
      <c r="H46" s="2"/>
      <c r="I46" s="261"/>
    </row>
    <row r="47" spans="1:9">
      <c r="A47" s="261"/>
      <c r="B47" s="378"/>
      <c r="C47" s="2670"/>
      <c r="D47" s="382"/>
      <c r="E47" s="848"/>
      <c r="F47" s="1239"/>
      <c r="G47" s="849"/>
      <c r="H47" s="2"/>
      <c r="I47" s="261"/>
    </row>
    <row r="48" spans="1:9">
      <c r="A48" s="261"/>
      <c r="B48" s="378"/>
      <c r="C48" s="3235"/>
      <c r="D48" s="3226"/>
      <c r="E48" s="3227"/>
      <c r="F48" s="3228"/>
      <c r="G48" s="3229"/>
      <c r="H48" s="2"/>
      <c r="I48" s="261"/>
    </row>
    <row r="49" spans="1:9" ht="15" thickBot="1">
      <c r="A49" s="261"/>
      <c r="B49" s="378"/>
      <c r="C49" s="383" t="s">
        <v>1167</v>
      </c>
      <c r="D49" s="384" t="s">
        <v>1168</v>
      </c>
      <c r="E49" s="850">
        <f>SUM(E46:E48)</f>
        <v>0</v>
      </c>
      <c r="F49" s="1240">
        <f>SUM(F46:F48)</f>
        <v>0</v>
      </c>
      <c r="G49" s="851">
        <f>SUM(G46:G48)</f>
        <v>0</v>
      </c>
      <c r="H49" s="2"/>
      <c r="I49" s="261"/>
    </row>
    <row r="50" spans="1:9" ht="15" thickBot="1">
      <c r="A50" s="261"/>
      <c r="B50" s="378"/>
      <c r="C50" s="390"/>
      <c r="D50" s="391"/>
      <c r="E50" s="852"/>
      <c r="F50" s="852"/>
      <c r="G50" s="852"/>
      <c r="H50" s="2"/>
      <c r="I50" s="261"/>
    </row>
    <row r="51" spans="1:9">
      <c r="A51" s="261"/>
      <c r="B51" s="121"/>
      <c r="C51" s="3236" t="s">
        <v>1169</v>
      </c>
      <c r="D51" s="2666"/>
      <c r="E51" s="2667" t="s">
        <v>1135</v>
      </c>
      <c r="F51" s="2668" t="s">
        <v>451</v>
      </c>
      <c r="G51" s="2669" t="s">
        <v>1136</v>
      </c>
      <c r="H51" s="2"/>
      <c r="I51" s="261"/>
    </row>
    <row r="52" spans="1:9">
      <c r="A52" s="261"/>
      <c r="B52" s="378"/>
      <c r="C52" s="3221" t="s">
        <v>1170</v>
      </c>
      <c r="D52" s="3222" t="s">
        <v>1138</v>
      </c>
      <c r="E52" s="3223"/>
      <c r="F52" s="3223"/>
      <c r="G52" s="3224"/>
      <c r="H52" s="2"/>
      <c r="I52" s="261"/>
    </row>
    <row r="53" spans="1:9">
      <c r="A53" s="261"/>
      <c r="B53" s="378"/>
      <c r="C53" s="2670"/>
      <c r="D53" s="382"/>
      <c r="E53" s="848"/>
      <c r="F53" s="1239"/>
      <c r="G53" s="849"/>
      <c r="H53" s="2"/>
      <c r="I53" s="261"/>
    </row>
    <row r="54" spans="1:9">
      <c r="A54" s="261"/>
      <c r="B54" s="378"/>
      <c r="C54" s="3225"/>
      <c r="D54" s="3226"/>
      <c r="E54" s="3227"/>
      <c r="F54" s="3228"/>
      <c r="G54" s="3229"/>
      <c r="H54" s="2"/>
      <c r="I54" s="261"/>
    </row>
    <row r="55" spans="1:9">
      <c r="A55" s="261"/>
      <c r="B55" s="378"/>
      <c r="C55" s="3230" t="s">
        <v>1171</v>
      </c>
      <c r="D55" s="3231" t="s">
        <v>1172</v>
      </c>
      <c r="E55" s="3232">
        <f>SUM(E52:E54)</f>
        <v>0</v>
      </c>
      <c r="F55" s="3233">
        <f>SUM(F52:F54)</f>
        <v>0</v>
      </c>
      <c r="G55" s="3234">
        <f>SUM(G52:G54)</f>
        <v>0</v>
      </c>
      <c r="H55" s="2"/>
      <c r="I55" s="261"/>
    </row>
    <row r="56" spans="1:9">
      <c r="A56" s="261"/>
      <c r="B56" s="378"/>
      <c r="C56" s="3221" t="s">
        <v>1173</v>
      </c>
      <c r="D56" s="3222" t="s">
        <v>1142</v>
      </c>
      <c r="E56" s="3223"/>
      <c r="F56" s="3223"/>
      <c r="G56" s="3224"/>
      <c r="H56" s="2"/>
      <c r="I56" s="261"/>
    </row>
    <row r="57" spans="1:9">
      <c r="A57" s="261"/>
      <c r="B57" s="378"/>
      <c r="C57" s="2670"/>
      <c r="D57" s="382"/>
      <c r="E57" s="848"/>
      <c r="F57" s="1239"/>
      <c r="G57" s="849"/>
      <c r="H57" s="2"/>
      <c r="I57" s="261"/>
    </row>
    <row r="58" spans="1:9">
      <c r="A58" s="261"/>
      <c r="B58" s="378"/>
      <c r="C58" s="3235"/>
      <c r="D58" s="3226"/>
      <c r="E58" s="3227"/>
      <c r="F58" s="3228"/>
      <c r="G58" s="3229"/>
      <c r="H58" s="2"/>
      <c r="I58" s="261"/>
    </row>
    <row r="59" spans="1:9">
      <c r="A59" s="261"/>
      <c r="B59" s="378"/>
      <c r="C59" s="3230" t="s">
        <v>1174</v>
      </c>
      <c r="D59" s="3231" t="s">
        <v>1175</v>
      </c>
      <c r="E59" s="3232">
        <f>SUM(E56:E58)</f>
        <v>0</v>
      </c>
      <c r="F59" s="3233">
        <f>SUM(F56:F58)</f>
        <v>0</v>
      </c>
      <c r="G59" s="3234">
        <f>SUM(G56:G58)</f>
        <v>0</v>
      </c>
      <c r="H59" s="2"/>
      <c r="I59" s="261"/>
    </row>
    <row r="60" spans="1:9">
      <c r="A60" s="261"/>
      <c r="B60" s="378"/>
      <c r="C60" s="3221" t="s">
        <v>1176</v>
      </c>
      <c r="D60" s="3222" t="s">
        <v>1146</v>
      </c>
      <c r="E60" s="3223"/>
      <c r="F60" s="3223"/>
      <c r="G60" s="3224"/>
      <c r="H60" s="2"/>
      <c r="I60" s="261"/>
    </row>
    <row r="61" spans="1:9">
      <c r="A61" s="261"/>
      <c r="B61" s="378"/>
      <c r="C61" s="2670"/>
      <c r="D61" s="382"/>
      <c r="E61" s="848"/>
      <c r="F61" s="1239"/>
      <c r="G61" s="849"/>
      <c r="H61" s="2"/>
      <c r="I61" s="261"/>
    </row>
    <row r="62" spans="1:9">
      <c r="A62" s="261"/>
      <c r="B62" s="378"/>
      <c r="C62" s="3235"/>
      <c r="D62" s="3226"/>
      <c r="E62" s="3227"/>
      <c r="F62" s="3228"/>
      <c r="G62" s="3229"/>
      <c r="H62" s="2"/>
      <c r="I62" s="261"/>
    </row>
    <row r="63" spans="1:9" ht="15" thickBot="1">
      <c r="A63" s="261"/>
      <c r="B63" s="378"/>
      <c r="C63" s="383" t="s">
        <v>1177</v>
      </c>
      <c r="D63" s="384" t="s">
        <v>1178</v>
      </c>
      <c r="E63" s="850">
        <f>SUM(E60:E62)</f>
        <v>0</v>
      </c>
      <c r="F63" s="1240">
        <f>SUM(F60:F62)</f>
        <v>0</v>
      </c>
      <c r="G63" s="851">
        <f>SUM(G60:G62)</f>
        <v>0</v>
      </c>
      <c r="H63" s="2"/>
      <c r="I63" s="261"/>
    </row>
    <row r="64" spans="1:9" ht="15" thickBot="1">
      <c r="A64" s="261"/>
      <c r="B64" s="378"/>
      <c r="C64" s="385"/>
      <c r="D64" s="386"/>
      <c r="E64" s="853"/>
      <c r="F64" s="853"/>
      <c r="G64" s="853"/>
      <c r="H64" s="2"/>
      <c r="I64" s="261"/>
    </row>
    <row r="65" spans="1:9">
      <c r="A65" s="261"/>
      <c r="B65" s="378"/>
      <c r="C65" s="3236" t="s">
        <v>1179</v>
      </c>
      <c r="D65" s="2666"/>
      <c r="E65" s="2667" t="s">
        <v>1135</v>
      </c>
      <c r="F65" s="2668" t="s">
        <v>451</v>
      </c>
      <c r="G65" s="2669" t="s">
        <v>1136</v>
      </c>
      <c r="H65" s="2"/>
      <c r="I65" s="261"/>
    </row>
    <row r="66" spans="1:9">
      <c r="A66" s="261"/>
      <c r="B66" s="378"/>
      <c r="C66" s="3221" t="s">
        <v>1180</v>
      </c>
      <c r="D66" s="3222" t="s">
        <v>1138</v>
      </c>
      <c r="E66" s="3223"/>
      <c r="F66" s="3223"/>
      <c r="G66" s="3224"/>
      <c r="H66" s="2"/>
      <c r="I66" s="261"/>
    </row>
    <row r="67" spans="1:9">
      <c r="A67" s="261"/>
      <c r="B67" s="378"/>
      <c r="C67" s="2670"/>
      <c r="D67" s="382"/>
      <c r="E67" s="848"/>
      <c r="F67" s="1239"/>
      <c r="G67" s="849"/>
      <c r="H67" s="2"/>
      <c r="I67" s="261"/>
    </row>
    <row r="68" spans="1:9">
      <c r="A68" s="261"/>
      <c r="B68" s="378"/>
      <c r="C68" s="3225"/>
      <c r="D68" s="3226"/>
      <c r="E68" s="3227"/>
      <c r="F68" s="3228"/>
      <c r="G68" s="3229"/>
      <c r="H68" s="2"/>
      <c r="I68" s="261"/>
    </row>
    <row r="69" spans="1:9">
      <c r="A69" s="261"/>
      <c r="B69" s="378"/>
      <c r="C69" s="3230" t="s">
        <v>1181</v>
      </c>
      <c r="D69" s="3231" t="s">
        <v>1182</v>
      </c>
      <c r="E69" s="3232">
        <f>SUM(E66:E68)</f>
        <v>0</v>
      </c>
      <c r="F69" s="3233">
        <f>SUM(F66:F68)</f>
        <v>0</v>
      </c>
      <c r="G69" s="3234">
        <f>SUM(G66:G68)</f>
        <v>0</v>
      </c>
      <c r="H69" s="2"/>
      <c r="I69" s="261"/>
    </row>
    <row r="70" spans="1:9">
      <c r="A70" s="261"/>
      <c r="B70" s="378"/>
      <c r="C70" s="3221" t="s">
        <v>1183</v>
      </c>
      <c r="D70" s="3222" t="s">
        <v>1142</v>
      </c>
      <c r="E70" s="3223"/>
      <c r="F70" s="3223"/>
      <c r="G70" s="3224"/>
      <c r="H70" s="2"/>
      <c r="I70" s="261"/>
    </row>
    <row r="71" spans="1:9">
      <c r="A71" s="261"/>
      <c r="B71" s="378"/>
      <c r="C71" s="2670"/>
      <c r="D71" s="382"/>
      <c r="E71" s="848"/>
      <c r="F71" s="1239"/>
      <c r="G71" s="849"/>
      <c r="H71" s="2"/>
      <c r="I71" s="261"/>
    </row>
    <row r="72" spans="1:9">
      <c r="A72" s="261"/>
      <c r="B72" s="378"/>
      <c r="C72" s="3235"/>
      <c r="D72" s="3226"/>
      <c r="E72" s="3227"/>
      <c r="F72" s="3228"/>
      <c r="G72" s="3229"/>
      <c r="H72" s="2"/>
      <c r="I72" s="261"/>
    </row>
    <row r="73" spans="1:9">
      <c r="A73" s="261"/>
      <c r="B73" s="378"/>
      <c r="C73" s="3230" t="s">
        <v>1184</v>
      </c>
      <c r="D73" s="3231" t="s">
        <v>1185</v>
      </c>
      <c r="E73" s="3232">
        <f>SUM(E70:E72)</f>
        <v>0</v>
      </c>
      <c r="F73" s="3233">
        <f>SUM(F70:F72)</f>
        <v>0</v>
      </c>
      <c r="G73" s="3234">
        <f>SUM(G70:G72)</f>
        <v>0</v>
      </c>
      <c r="H73" s="2"/>
      <c r="I73" s="261"/>
    </row>
    <row r="74" spans="1:9">
      <c r="A74" s="261"/>
      <c r="B74" s="378"/>
      <c r="C74" s="3221" t="s">
        <v>1186</v>
      </c>
      <c r="D74" s="3222" t="s">
        <v>1146</v>
      </c>
      <c r="E74" s="3223"/>
      <c r="F74" s="3223"/>
      <c r="G74" s="3224"/>
      <c r="H74" s="2"/>
      <c r="I74" s="261"/>
    </row>
    <row r="75" spans="1:9">
      <c r="A75" s="261"/>
      <c r="B75" s="378"/>
      <c r="C75" s="2670"/>
      <c r="D75" s="382"/>
      <c r="E75" s="848"/>
      <c r="F75" s="1239"/>
      <c r="G75" s="849"/>
      <c r="H75" s="2"/>
      <c r="I75" s="261"/>
    </row>
    <row r="76" spans="1:9">
      <c r="A76" s="261"/>
      <c r="B76" s="378"/>
      <c r="C76" s="3235"/>
      <c r="D76" s="3226"/>
      <c r="E76" s="3227"/>
      <c r="F76" s="3228"/>
      <c r="G76" s="3229"/>
      <c r="H76" s="2"/>
      <c r="I76" s="261"/>
    </row>
    <row r="77" spans="1:9" ht="15" thickBot="1">
      <c r="A77" s="261"/>
      <c r="B77" s="378"/>
      <c r="C77" s="383" t="s">
        <v>1187</v>
      </c>
      <c r="D77" s="384" t="s">
        <v>1188</v>
      </c>
      <c r="E77" s="850">
        <f>SUM(E74:E76)</f>
        <v>0</v>
      </c>
      <c r="F77" s="1240">
        <f>SUM(F74:F76)</f>
        <v>0</v>
      </c>
      <c r="G77" s="851">
        <f>SUM(G74:G76)</f>
        <v>0</v>
      </c>
      <c r="H77" s="2"/>
      <c r="I77" s="261"/>
    </row>
    <row r="78" spans="1:9" ht="15" thickBot="1">
      <c r="A78" s="261"/>
      <c r="B78" s="378"/>
      <c r="C78" s="390"/>
      <c r="D78" s="391"/>
      <c r="E78" s="852"/>
      <c r="F78" s="852"/>
      <c r="G78" s="852"/>
      <c r="H78" s="2"/>
      <c r="I78" s="261"/>
    </row>
    <row r="79" spans="1:9">
      <c r="A79" s="261"/>
      <c r="B79" s="121"/>
      <c r="C79" s="3220" t="s">
        <v>1189</v>
      </c>
      <c r="D79" s="2666"/>
      <c r="E79" s="2667" t="s">
        <v>1135</v>
      </c>
      <c r="F79" s="2668" t="s">
        <v>451</v>
      </c>
      <c r="G79" s="2669" t="s">
        <v>1136</v>
      </c>
      <c r="H79" s="2"/>
      <c r="I79" s="261"/>
    </row>
    <row r="80" spans="1:9">
      <c r="A80" s="261"/>
      <c r="B80" s="378"/>
      <c r="C80" s="3221" t="s">
        <v>1190</v>
      </c>
      <c r="D80" s="3222" t="s">
        <v>1138</v>
      </c>
      <c r="E80" s="3223"/>
      <c r="F80" s="3223"/>
      <c r="G80" s="3224"/>
      <c r="H80" s="2"/>
      <c r="I80" s="261"/>
    </row>
    <row r="81" spans="1:9">
      <c r="A81" s="261"/>
      <c r="B81" s="378"/>
      <c r="C81" s="2670"/>
      <c r="D81" s="382"/>
      <c r="E81" s="848"/>
      <c r="F81" s="1239"/>
      <c r="G81" s="849"/>
      <c r="H81" s="2"/>
      <c r="I81" s="261"/>
    </row>
    <row r="82" spans="1:9">
      <c r="A82" s="261"/>
      <c r="B82" s="378"/>
      <c r="C82" s="3225"/>
      <c r="D82" s="3226"/>
      <c r="E82" s="3227"/>
      <c r="F82" s="3228"/>
      <c r="G82" s="3229"/>
      <c r="H82" s="2"/>
      <c r="I82" s="261"/>
    </row>
    <row r="83" spans="1:9">
      <c r="A83" s="261"/>
      <c r="B83" s="378"/>
      <c r="C83" s="3230" t="s">
        <v>1191</v>
      </c>
      <c r="D83" s="3231" t="s">
        <v>1192</v>
      </c>
      <c r="E83" s="3232">
        <f>SUM(E80:E82)</f>
        <v>0</v>
      </c>
      <c r="F83" s="3233">
        <f>SUM(F80:F82)</f>
        <v>0</v>
      </c>
      <c r="G83" s="3234">
        <f>SUM(G80:G82)</f>
        <v>0</v>
      </c>
      <c r="H83" s="2"/>
      <c r="I83" s="261"/>
    </row>
    <row r="84" spans="1:9">
      <c r="A84" s="261"/>
      <c r="B84" s="378"/>
      <c r="C84" s="3221" t="s">
        <v>1193</v>
      </c>
      <c r="D84" s="3222" t="s">
        <v>1142</v>
      </c>
      <c r="E84" s="3223"/>
      <c r="F84" s="3223"/>
      <c r="G84" s="3224"/>
      <c r="H84" s="2"/>
      <c r="I84" s="261"/>
    </row>
    <row r="85" spans="1:9">
      <c r="A85" s="261"/>
      <c r="B85" s="378"/>
      <c r="C85" s="2670"/>
      <c r="D85" s="382"/>
      <c r="E85" s="848"/>
      <c r="F85" s="1239"/>
      <c r="G85" s="849"/>
      <c r="H85" s="2"/>
      <c r="I85" s="261"/>
    </row>
    <row r="86" spans="1:9">
      <c r="A86" s="261"/>
      <c r="B86" s="378"/>
      <c r="C86" s="3235"/>
      <c r="D86" s="3226"/>
      <c r="E86" s="3227"/>
      <c r="F86" s="3228"/>
      <c r="G86" s="3229"/>
      <c r="H86" s="2"/>
      <c r="I86" s="261"/>
    </row>
    <row r="87" spans="1:9">
      <c r="A87" s="261"/>
      <c r="B87" s="378"/>
      <c r="C87" s="3230" t="s">
        <v>1194</v>
      </c>
      <c r="D87" s="3231" t="s">
        <v>1195</v>
      </c>
      <c r="E87" s="3232">
        <f>SUM(E84:E86)</f>
        <v>0</v>
      </c>
      <c r="F87" s="3233">
        <f>SUM(F84:F86)</f>
        <v>0</v>
      </c>
      <c r="G87" s="3234">
        <f>SUM(G84:G86)</f>
        <v>0</v>
      </c>
      <c r="H87" s="2"/>
      <c r="I87" s="261"/>
    </row>
    <row r="88" spans="1:9">
      <c r="A88" s="261"/>
      <c r="B88" s="378"/>
      <c r="C88" s="3221" t="s">
        <v>1196</v>
      </c>
      <c r="D88" s="3222" t="s">
        <v>1146</v>
      </c>
      <c r="E88" s="3223"/>
      <c r="F88" s="3223"/>
      <c r="G88" s="3224"/>
      <c r="H88" s="2"/>
      <c r="I88" s="261"/>
    </row>
    <row r="89" spans="1:9">
      <c r="A89" s="261"/>
      <c r="B89" s="378"/>
      <c r="C89" s="2670"/>
      <c r="D89" s="382"/>
      <c r="E89" s="848"/>
      <c r="F89" s="1239"/>
      <c r="G89" s="849"/>
      <c r="H89" s="2"/>
      <c r="I89" s="261"/>
    </row>
    <row r="90" spans="1:9">
      <c r="A90" s="261"/>
      <c r="B90" s="378"/>
      <c r="C90" s="3235"/>
      <c r="D90" s="3226"/>
      <c r="E90" s="3227"/>
      <c r="F90" s="3228"/>
      <c r="G90" s="3229"/>
      <c r="H90" s="2"/>
      <c r="I90" s="261"/>
    </row>
    <row r="91" spans="1:9" ht="15" thickBot="1">
      <c r="A91" s="261"/>
      <c r="B91" s="378"/>
      <c r="C91" s="383" t="s">
        <v>1197</v>
      </c>
      <c r="D91" s="384" t="s">
        <v>1198</v>
      </c>
      <c r="E91" s="850">
        <f>SUM(E88:E90)</f>
        <v>0</v>
      </c>
      <c r="F91" s="1240">
        <f>SUM(F88:F90)</f>
        <v>0</v>
      </c>
      <c r="G91" s="851">
        <f>SUM(G88:G90)</f>
        <v>0</v>
      </c>
      <c r="H91" s="2"/>
      <c r="I91" s="261"/>
    </row>
    <row r="92" spans="1:9">
      <c r="A92" s="261"/>
      <c r="B92" s="378"/>
      <c r="C92" s="390"/>
      <c r="D92" s="391"/>
      <c r="E92" s="852"/>
      <c r="F92" s="852"/>
      <c r="G92" s="852"/>
      <c r="H92" s="2"/>
      <c r="I92" s="261"/>
    </row>
    <row r="93" spans="1:9">
      <c r="A93" s="261"/>
      <c r="B93" s="378"/>
      <c r="C93" s="95" t="s">
        <v>445</v>
      </c>
      <c r="D93" s="391"/>
      <c r="E93" s="854"/>
      <c r="F93" s="854"/>
      <c r="G93" s="854"/>
      <c r="H93" s="2"/>
      <c r="I93" s="261"/>
    </row>
    <row r="94" spans="1:9">
      <c r="A94" s="261"/>
      <c r="B94" s="2"/>
      <c r="C94" s="38" t="s">
        <v>1199</v>
      </c>
      <c r="D94" s="2"/>
      <c r="E94" s="855"/>
      <c r="F94" s="855"/>
      <c r="G94" s="855"/>
      <c r="H94" s="2"/>
      <c r="I94" s="261"/>
    </row>
    <row r="95" spans="1:9">
      <c r="A95" s="261"/>
      <c r="B95" s="2"/>
      <c r="C95" s="38"/>
      <c r="D95" s="2"/>
      <c r="E95" s="855"/>
      <c r="F95" s="855"/>
      <c r="G95" s="855"/>
      <c r="H95" s="2"/>
      <c r="I95" s="261"/>
    </row>
    <row r="96" spans="1:9">
      <c r="A96" s="261"/>
      <c r="B96" s="2"/>
      <c r="C96" s="121"/>
      <c r="D96" s="2"/>
      <c r="E96" s="855"/>
      <c r="F96" s="855"/>
      <c r="G96" s="855"/>
      <c r="H96" s="2"/>
      <c r="I96" s="261"/>
    </row>
    <row r="97" spans="1:9">
      <c r="A97" s="261"/>
      <c r="B97" s="261"/>
      <c r="C97" s="261"/>
      <c r="D97" s="261"/>
      <c r="E97" s="856"/>
      <c r="F97" s="856"/>
      <c r="G97" s="856"/>
      <c r="H97" s="261"/>
      <c r="I97" s="261"/>
    </row>
  </sheetData>
  <customSheetViews>
    <customSheetView guid="{F416BD5B-C3AD-4F61-AAB2-55950A9B7E72}">
      <selection activeCell="D43" sqref="D43"/>
      <pageMargins left="0" right="0" top="0" bottom="0" header="0" footer="0"/>
    </customSheetView>
    <customSheetView guid="{E14211BF-3959-45CF-A937-AD36AACCEFAC}" topLeftCell="A76">
      <selection activeCell="E17" sqref="E17"/>
      <pageMargins left="0" right="0" top="0" bottom="0" header="0" footer="0"/>
    </customSheetView>
    <customSheetView guid="{DD364770-73A1-4C6D-9516-629A57F0EB18}" topLeftCell="A70">
      <selection activeCell="O91" sqref="O91"/>
      <pageMargins left="0" right="0" top="0" bottom="0" header="0" footer="0"/>
    </customSheetView>
    <customSheetView guid="{41E394DC-1FDD-4D1F-8620-137B7012DC10}" topLeftCell="A76">
      <selection activeCell="E17" sqref="E17"/>
      <pageMargins left="0" right="0" top="0" bottom="0" header="0" footer="0"/>
    </customSheetView>
    <customSheetView guid="{CC70D5D3-3A1F-46AA-BDCE-F692C2C36BEE}">
      <selection activeCell="F3" sqref="F3"/>
      <pageMargins left="0" right="0" top="0" bottom="0" header="0" footer="0"/>
    </customSheetView>
  </customSheetViews>
  <mergeCells count="1">
    <mergeCell ref="C3:D3"/>
  </mergeCells>
  <hyperlinks>
    <hyperlink ref="H2" location="Index!A1" display="Index" xr:uid="{535315CB-63A6-4750-AF0E-6D34C5E2474E}"/>
  </hyperlink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6">
    <tabColor theme="8" tint="-0.499984740745262"/>
  </sheetPr>
  <dimension ref="A1:S62"/>
  <sheetViews>
    <sheetView zoomScale="70" zoomScaleNormal="70" workbookViewId="0">
      <selection activeCell="C51" sqref="C51:C52"/>
    </sheetView>
  </sheetViews>
  <sheetFormatPr defaultColWidth="0" defaultRowHeight="14.4" zeroHeight="1"/>
  <cols>
    <col min="1" max="1" width="3.33203125" customWidth="1"/>
    <col min="2" max="2" width="9.109375" customWidth="1"/>
    <col min="3" max="3" width="33.44140625" customWidth="1"/>
    <col min="4" max="4" width="22.44140625" customWidth="1"/>
    <col min="5" max="5" width="15.33203125" bestFit="1" customWidth="1"/>
    <col min="6" max="6" width="24" customWidth="1"/>
    <col min="7" max="7" width="21.44140625" customWidth="1"/>
    <col min="8" max="9" width="19.6640625" customWidth="1"/>
    <col min="10" max="14" width="22.109375" customWidth="1"/>
    <col min="15" max="15" width="39.6640625" customWidth="1"/>
    <col min="16" max="17" width="9.109375" customWidth="1"/>
    <col min="18" max="19" width="0" hidden="1" customWidth="1"/>
    <col min="20" max="16384" width="9.109375" hidden="1"/>
  </cols>
  <sheetData>
    <row r="1" spans="1:19">
      <c r="A1" s="261"/>
      <c r="B1" s="261"/>
      <c r="C1" s="261"/>
      <c r="D1" s="261"/>
      <c r="E1" s="261"/>
      <c r="F1" s="261"/>
      <c r="G1" s="261"/>
      <c r="H1" s="261"/>
      <c r="I1" s="261"/>
      <c r="J1" s="261"/>
      <c r="K1" s="261"/>
      <c r="L1" s="261"/>
      <c r="M1" s="261"/>
      <c r="N1" s="261"/>
      <c r="O1" s="261"/>
      <c r="P1" s="261"/>
      <c r="Q1" s="261"/>
    </row>
    <row r="2" spans="1:19" ht="15" thickBot="1">
      <c r="A2" s="261"/>
      <c r="B2" s="144" t="s">
        <v>334</v>
      </c>
      <c r="C2" s="2"/>
      <c r="D2" s="2"/>
      <c r="E2" s="2"/>
      <c r="F2" s="2"/>
      <c r="G2" s="2"/>
      <c r="H2" s="2"/>
      <c r="I2" s="2"/>
      <c r="J2" s="2"/>
      <c r="K2" s="2"/>
      <c r="L2" s="2"/>
      <c r="M2" s="2"/>
      <c r="N2" s="2"/>
      <c r="O2" s="2"/>
      <c r="P2" s="2204" t="s">
        <v>1</v>
      </c>
      <c r="Q2" s="261"/>
    </row>
    <row r="3" spans="1:19" ht="16.2" thickBot="1">
      <c r="A3" s="261"/>
      <c r="B3" s="2"/>
      <c r="C3" s="8861" t="s">
        <v>4319</v>
      </c>
      <c r="D3" s="8862"/>
      <c r="E3" s="8862"/>
      <c r="F3" s="8862"/>
      <c r="G3" s="8863"/>
      <c r="H3" s="508"/>
      <c r="I3" s="508"/>
      <c r="J3" s="508"/>
      <c r="K3" s="508"/>
      <c r="L3" s="508"/>
      <c r="M3" s="508"/>
      <c r="N3" s="508"/>
      <c r="O3" s="39"/>
      <c r="P3" s="2"/>
      <c r="Q3" s="261"/>
    </row>
    <row r="4" spans="1:19" ht="15.6">
      <c r="A4" s="261"/>
      <c r="B4" s="2"/>
      <c r="C4" s="6884" t="s">
        <v>723</v>
      </c>
      <c r="D4" s="8864" t="str">
        <f>AK!D4</f>
        <v>ABC Company</v>
      </c>
      <c r="E4" s="8000"/>
      <c r="F4" s="8000"/>
      <c r="G4" s="8865"/>
      <c r="H4" s="508"/>
      <c r="I4" s="508"/>
      <c r="J4" s="508"/>
      <c r="K4" s="508"/>
      <c r="L4" s="508"/>
      <c r="M4" s="508"/>
      <c r="N4" s="508"/>
      <c r="O4" s="508"/>
      <c r="P4" s="2"/>
      <c r="Q4" s="261"/>
    </row>
    <row r="5" spans="1:19" ht="16.2" thickBot="1">
      <c r="A5" s="261"/>
      <c r="B5" s="2"/>
      <c r="C5" s="4395" t="s">
        <v>724</v>
      </c>
      <c r="D5" s="8866" t="str">
        <f>AK!D5</f>
        <v>31 December 202x</v>
      </c>
      <c r="E5" s="8867"/>
      <c r="F5" s="8867"/>
      <c r="G5" s="8868"/>
      <c r="H5" s="510"/>
      <c r="I5" s="510"/>
      <c r="J5" s="510"/>
      <c r="K5" s="510"/>
      <c r="L5" s="510"/>
      <c r="M5" s="510"/>
      <c r="N5" s="510"/>
      <c r="O5" s="510"/>
      <c r="P5" s="2"/>
      <c r="Q5" s="261"/>
    </row>
    <row r="6" spans="1:19" ht="15.6">
      <c r="A6" s="261"/>
      <c r="B6" s="2"/>
      <c r="C6" s="608"/>
      <c r="D6" s="610"/>
      <c r="E6" s="610"/>
      <c r="F6" s="610"/>
      <c r="G6" s="610"/>
      <c r="H6" s="510"/>
      <c r="I6" s="510"/>
      <c r="J6" s="510"/>
      <c r="K6" s="510"/>
      <c r="L6" s="510"/>
      <c r="M6" s="510"/>
      <c r="N6" s="510"/>
      <c r="O6" s="510"/>
      <c r="P6" s="2"/>
      <c r="Q6" s="261"/>
    </row>
    <row r="7" spans="1:19" ht="16.2" thickBot="1">
      <c r="A7" s="261"/>
      <c r="B7" s="2"/>
      <c r="C7" s="358"/>
      <c r="D7" s="358"/>
      <c r="E7" s="358"/>
      <c r="F7" s="358"/>
      <c r="G7" s="358"/>
      <c r="H7" s="358"/>
      <c r="I7" s="358"/>
      <c r="J7" s="358"/>
      <c r="K7" s="358"/>
      <c r="L7" s="358"/>
      <c r="M7" s="358"/>
      <c r="N7" s="358"/>
      <c r="O7" s="358"/>
      <c r="P7" s="2"/>
      <c r="Q7" s="261"/>
    </row>
    <row r="8" spans="1:19" s="99" customFormat="1" ht="39.6">
      <c r="A8" s="164"/>
      <c r="B8" s="121"/>
      <c r="C8" s="7047" t="s">
        <v>4301</v>
      </c>
      <c r="D8" s="2532" t="s">
        <v>4302</v>
      </c>
      <c r="E8" s="5301" t="s">
        <v>4310</v>
      </c>
      <c r="F8" s="2532" t="s">
        <v>4311</v>
      </c>
      <c r="G8" s="5301" t="s">
        <v>4312</v>
      </c>
      <c r="H8" s="2532" t="s">
        <v>4320</v>
      </c>
      <c r="I8" s="5301" t="s">
        <v>4321</v>
      </c>
      <c r="J8" s="2532" t="s">
        <v>4322</v>
      </c>
      <c r="K8" s="5301" t="s">
        <v>4305</v>
      </c>
      <c r="L8" s="2532" t="s">
        <v>4306</v>
      </c>
      <c r="M8" s="5301" t="s">
        <v>4307</v>
      </c>
      <c r="N8" s="2532" t="s">
        <v>4316</v>
      </c>
      <c r="O8" s="7022" t="s">
        <v>3838</v>
      </c>
      <c r="P8" s="121"/>
      <c r="Q8" s="164"/>
    </row>
    <row r="9" spans="1:19" s="99" customFormat="1" ht="13.2">
      <c r="A9" s="164"/>
      <c r="B9" s="121"/>
      <c r="C9" s="1960"/>
      <c r="D9" s="2749" t="s">
        <v>2148</v>
      </c>
      <c r="E9" s="7003"/>
      <c r="F9" s="2716"/>
      <c r="G9" s="7003"/>
      <c r="H9" s="2716"/>
      <c r="I9" s="7048"/>
      <c r="J9" s="2716"/>
      <c r="K9" s="7003"/>
      <c r="L9" s="2716"/>
      <c r="M9" s="7023" t="s">
        <v>4308</v>
      </c>
      <c r="N9" s="2745"/>
      <c r="O9" s="7049"/>
      <c r="P9" s="515"/>
      <c r="Q9" s="516"/>
      <c r="R9" s="1126"/>
      <c r="S9" s="1127"/>
    </row>
    <row r="10" spans="1:19" s="99" customFormat="1" ht="13.2">
      <c r="A10" s="164"/>
      <c r="B10" s="121"/>
      <c r="C10" s="2245" t="s">
        <v>734</v>
      </c>
      <c r="D10" s="7005" t="s">
        <v>735</v>
      </c>
      <c r="E10" s="7005" t="s">
        <v>736</v>
      </c>
      <c r="F10" s="7005" t="s">
        <v>1249</v>
      </c>
      <c r="G10" s="7005" t="s">
        <v>738</v>
      </c>
      <c r="H10" s="7005" t="s">
        <v>1546</v>
      </c>
      <c r="I10" s="7005" t="s">
        <v>1547</v>
      </c>
      <c r="J10" s="7005" t="s">
        <v>1548</v>
      </c>
      <c r="K10" s="7005" t="s">
        <v>1549</v>
      </c>
      <c r="L10" s="7005" t="s">
        <v>1550</v>
      </c>
      <c r="M10" s="7005" t="s">
        <v>1551</v>
      </c>
      <c r="N10" s="7025" t="s">
        <v>1552</v>
      </c>
      <c r="O10" s="7006" t="s">
        <v>1553</v>
      </c>
      <c r="P10" s="517"/>
      <c r="Q10" s="516"/>
      <c r="R10" s="1126"/>
      <c r="S10" s="1126"/>
    </row>
    <row r="11" spans="1:19" s="99" customFormat="1" ht="13.2">
      <c r="A11" s="164"/>
      <c r="B11" s="121"/>
      <c r="C11" s="7007"/>
      <c r="D11" s="7008"/>
      <c r="E11" s="7009"/>
      <c r="F11" s="7008">
        <v>0</v>
      </c>
      <c r="G11" s="7050"/>
      <c r="H11" s="7050"/>
      <c r="I11" s="7050"/>
      <c r="J11" s="7008">
        <v>0</v>
      </c>
      <c r="K11" s="7008">
        <v>0</v>
      </c>
      <c r="L11" s="7008">
        <v>0</v>
      </c>
      <c r="M11" s="7010">
        <f>K11+L11</f>
        <v>0</v>
      </c>
      <c r="N11" s="7028"/>
      <c r="O11" s="7011"/>
      <c r="P11" s="121"/>
      <c r="Q11" s="164"/>
    </row>
    <row r="12" spans="1:19" s="99" customFormat="1" ht="13.2">
      <c r="A12" s="164"/>
      <c r="B12" s="121"/>
      <c r="C12" s="7007"/>
      <c r="D12" s="7008"/>
      <c r="E12" s="7009"/>
      <c r="F12" s="7008">
        <v>0</v>
      </c>
      <c r="G12" s="7050"/>
      <c r="H12" s="7050"/>
      <c r="I12" s="7050"/>
      <c r="J12" s="7008">
        <v>0</v>
      </c>
      <c r="K12" s="7008">
        <v>0</v>
      </c>
      <c r="L12" s="7008">
        <v>0</v>
      </c>
      <c r="M12" s="7010">
        <f>K12+L12</f>
        <v>0</v>
      </c>
      <c r="N12" s="7028"/>
      <c r="O12" s="7011"/>
      <c r="P12" s="121"/>
      <c r="Q12" s="164"/>
    </row>
    <row r="13" spans="1:19" s="99" customFormat="1" ht="13.5" hidden="1" customHeight="1">
      <c r="A13" s="164"/>
      <c r="B13" s="121"/>
      <c r="C13" s="7007"/>
      <c r="D13" s="7008" t="b">
        <v>1</v>
      </c>
      <c r="E13" s="7009"/>
      <c r="F13" s="7008">
        <v>0</v>
      </c>
      <c r="G13" s="7050"/>
      <c r="H13" s="7050"/>
      <c r="I13" s="7050"/>
      <c r="J13" s="7008">
        <v>0</v>
      </c>
      <c r="K13" s="7008">
        <v>0</v>
      </c>
      <c r="L13" s="7008">
        <v>0</v>
      </c>
      <c r="M13" s="7010">
        <f>K13+L13</f>
        <v>0</v>
      </c>
      <c r="N13" s="7033"/>
      <c r="O13" s="7011"/>
      <c r="P13" s="121"/>
      <c r="Q13" s="164"/>
    </row>
    <row r="14" spans="1:19" s="99" customFormat="1" ht="13.2" hidden="1">
      <c r="A14" s="164"/>
      <c r="B14" s="121"/>
      <c r="C14" s="7007"/>
      <c r="D14" s="7008" t="b">
        <v>1</v>
      </c>
      <c r="E14" s="7009"/>
      <c r="F14" s="7008">
        <v>0</v>
      </c>
      <c r="G14" s="7050"/>
      <c r="H14" s="7050"/>
      <c r="I14" s="7050"/>
      <c r="J14" s="7008">
        <v>0</v>
      </c>
      <c r="K14" s="7008">
        <v>0</v>
      </c>
      <c r="L14" s="7008">
        <v>0</v>
      </c>
      <c r="M14" s="7010">
        <f t="shared" ref="M14:M50" si="0">K14+L14</f>
        <v>0</v>
      </c>
      <c r="N14" s="7033"/>
      <c r="O14" s="7011"/>
      <c r="P14" s="121"/>
      <c r="Q14" s="164"/>
    </row>
    <row r="15" spans="1:19" s="99" customFormat="1" ht="13.2" hidden="1">
      <c r="A15" s="164"/>
      <c r="B15" s="121"/>
      <c r="C15" s="7007"/>
      <c r="D15" s="7008" t="b">
        <v>1</v>
      </c>
      <c r="E15" s="7009"/>
      <c r="F15" s="7008">
        <v>0</v>
      </c>
      <c r="G15" s="7050"/>
      <c r="H15" s="7050"/>
      <c r="I15" s="7050"/>
      <c r="J15" s="7008">
        <v>0</v>
      </c>
      <c r="K15" s="7008">
        <v>0</v>
      </c>
      <c r="L15" s="7008">
        <v>0</v>
      </c>
      <c r="M15" s="7010">
        <f t="shared" si="0"/>
        <v>0</v>
      </c>
      <c r="N15" s="7033"/>
      <c r="O15" s="7011"/>
      <c r="P15" s="121"/>
      <c r="Q15" s="164"/>
    </row>
    <row r="16" spans="1:19" s="99" customFormat="1" ht="13.2" hidden="1">
      <c r="A16" s="164"/>
      <c r="B16" s="121"/>
      <c r="C16" s="7007"/>
      <c r="D16" s="7008" t="b">
        <v>1</v>
      </c>
      <c r="E16" s="7009"/>
      <c r="F16" s="7008">
        <v>0</v>
      </c>
      <c r="G16" s="7050"/>
      <c r="H16" s="7050"/>
      <c r="I16" s="7050"/>
      <c r="J16" s="7008">
        <v>0</v>
      </c>
      <c r="K16" s="7008">
        <v>0</v>
      </c>
      <c r="L16" s="7008">
        <v>0</v>
      </c>
      <c r="M16" s="7010">
        <f t="shared" si="0"/>
        <v>0</v>
      </c>
      <c r="N16" s="7033"/>
      <c r="O16" s="7011"/>
      <c r="P16" s="121"/>
      <c r="Q16" s="164"/>
    </row>
    <row r="17" spans="1:17" s="99" customFormat="1" ht="13.2" hidden="1">
      <c r="A17" s="164"/>
      <c r="B17" s="121"/>
      <c r="C17" s="7007"/>
      <c r="D17" s="7008" t="b">
        <v>1</v>
      </c>
      <c r="E17" s="7009"/>
      <c r="F17" s="7008">
        <v>0</v>
      </c>
      <c r="G17" s="7050"/>
      <c r="H17" s="7050"/>
      <c r="I17" s="7050"/>
      <c r="J17" s="7008">
        <v>0</v>
      </c>
      <c r="K17" s="7008">
        <v>0</v>
      </c>
      <c r="L17" s="7008">
        <v>0</v>
      </c>
      <c r="M17" s="7010">
        <f t="shared" si="0"/>
        <v>0</v>
      </c>
      <c r="N17" s="7033"/>
      <c r="O17" s="7011"/>
      <c r="P17" s="121"/>
      <c r="Q17" s="164"/>
    </row>
    <row r="18" spans="1:17" s="99" customFormat="1" ht="13.2" hidden="1">
      <c r="A18" s="164"/>
      <c r="B18" s="121"/>
      <c r="C18" s="7007"/>
      <c r="D18" s="7008" t="b">
        <v>1</v>
      </c>
      <c r="E18" s="7009"/>
      <c r="F18" s="7008">
        <v>0</v>
      </c>
      <c r="G18" s="7050"/>
      <c r="H18" s="7050"/>
      <c r="I18" s="7050"/>
      <c r="J18" s="7008">
        <v>0</v>
      </c>
      <c r="K18" s="7008">
        <v>0</v>
      </c>
      <c r="L18" s="7008">
        <v>0</v>
      </c>
      <c r="M18" s="7010">
        <f t="shared" si="0"/>
        <v>0</v>
      </c>
      <c r="N18" s="7033"/>
      <c r="O18" s="7011"/>
      <c r="P18" s="121"/>
      <c r="Q18" s="164"/>
    </row>
    <row r="19" spans="1:17" s="99" customFormat="1" ht="13.2" hidden="1">
      <c r="A19" s="164"/>
      <c r="B19" s="121"/>
      <c r="C19" s="7007"/>
      <c r="D19" s="7008" t="b">
        <v>1</v>
      </c>
      <c r="E19" s="7009"/>
      <c r="F19" s="7008">
        <v>0</v>
      </c>
      <c r="G19" s="7050"/>
      <c r="H19" s="7050"/>
      <c r="I19" s="7050"/>
      <c r="J19" s="7008">
        <v>0</v>
      </c>
      <c r="K19" s="7008">
        <v>0</v>
      </c>
      <c r="L19" s="7008">
        <v>0</v>
      </c>
      <c r="M19" s="7010">
        <f t="shared" si="0"/>
        <v>0</v>
      </c>
      <c r="N19" s="7033"/>
      <c r="O19" s="7011"/>
      <c r="P19" s="121"/>
      <c r="Q19" s="164"/>
    </row>
    <row r="20" spans="1:17" s="99" customFormat="1" ht="13.2" hidden="1">
      <c r="A20" s="164"/>
      <c r="B20" s="121"/>
      <c r="C20" s="7007"/>
      <c r="D20" s="7008" t="b">
        <v>1</v>
      </c>
      <c r="E20" s="7009"/>
      <c r="F20" s="7008">
        <v>0</v>
      </c>
      <c r="G20" s="7050"/>
      <c r="H20" s="7050"/>
      <c r="I20" s="7050"/>
      <c r="J20" s="7008">
        <v>0</v>
      </c>
      <c r="K20" s="7008">
        <v>0</v>
      </c>
      <c r="L20" s="7008">
        <v>0</v>
      </c>
      <c r="M20" s="7010">
        <f t="shared" si="0"/>
        <v>0</v>
      </c>
      <c r="N20" s="7033"/>
      <c r="O20" s="7011"/>
      <c r="P20" s="121"/>
      <c r="Q20" s="164"/>
    </row>
    <row r="21" spans="1:17" s="99" customFormat="1" ht="13.2" hidden="1">
      <c r="A21" s="164"/>
      <c r="B21" s="121"/>
      <c r="C21" s="7007"/>
      <c r="D21" s="7008" t="b">
        <v>1</v>
      </c>
      <c r="E21" s="7009"/>
      <c r="F21" s="7008">
        <v>0</v>
      </c>
      <c r="G21" s="7050"/>
      <c r="H21" s="7050"/>
      <c r="I21" s="7050"/>
      <c r="J21" s="7008">
        <v>0</v>
      </c>
      <c r="K21" s="7008">
        <v>0</v>
      </c>
      <c r="L21" s="7008">
        <v>0</v>
      </c>
      <c r="M21" s="7010">
        <f t="shared" si="0"/>
        <v>0</v>
      </c>
      <c r="N21" s="7033"/>
      <c r="O21" s="7011"/>
      <c r="P21" s="121"/>
      <c r="Q21" s="164"/>
    </row>
    <row r="22" spans="1:17" s="99" customFormat="1" ht="13.2" hidden="1">
      <c r="A22" s="164"/>
      <c r="B22" s="121"/>
      <c r="C22" s="7007"/>
      <c r="D22" s="7008" t="b">
        <v>1</v>
      </c>
      <c r="E22" s="7009"/>
      <c r="F22" s="7008">
        <v>0</v>
      </c>
      <c r="G22" s="7050"/>
      <c r="H22" s="7050"/>
      <c r="I22" s="7050"/>
      <c r="J22" s="7008">
        <v>0</v>
      </c>
      <c r="K22" s="7008">
        <v>0</v>
      </c>
      <c r="L22" s="7008">
        <v>0</v>
      </c>
      <c r="M22" s="7010">
        <f t="shared" si="0"/>
        <v>0</v>
      </c>
      <c r="N22" s="7033"/>
      <c r="O22" s="7011"/>
      <c r="P22" s="121"/>
      <c r="Q22" s="164"/>
    </row>
    <row r="23" spans="1:17" s="99" customFormat="1" ht="13.2" hidden="1">
      <c r="A23" s="164"/>
      <c r="B23" s="121"/>
      <c r="C23" s="7007"/>
      <c r="D23" s="7008" t="b">
        <v>1</v>
      </c>
      <c r="E23" s="7009"/>
      <c r="F23" s="7008">
        <v>0</v>
      </c>
      <c r="G23" s="7050"/>
      <c r="H23" s="7050"/>
      <c r="I23" s="7050"/>
      <c r="J23" s="7008">
        <v>0</v>
      </c>
      <c r="K23" s="7008">
        <v>0</v>
      </c>
      <c r="L23" s="7008">
        <v>0</v>
      </c>
      <c r="M23" s="7010">
        <f t="shared" si="0"/>
        <v>0</v>
      </c>
      <c r="N23" s="7033"/>
      <c r="O23" s="7011"/>
      <c r="P23" s="121"/>
      <c r="Q23" s="164"/>
    </row>
    <row r="24" spans="1:17" s="99" customFormat="1" ht="13.2" hidden="1">
      <c r="A24" s="164"/>
      <c r="B24" s="121"/>
      <c r="C24" s="7007"/>
      <c r="D24" s="7008" t="b">
        <v>1</v>
      </c>
      <c r="E24" s="7009"/>
      <c r="F24" s="7008">
        <v>0</v>
      </c>
      <c r="G24" s="7050"/>
      <c r="H24" s="7050"/>
      <c r="I24" s="7050"/>
      <c r="J24" s="7008">
        <v>0</v>
      </c>
      <c r="K24" s="7008">
        <v>0</v>
      </c>
      <c r="L24" s="7008">
        <v>0</v>
      </c>
      <c r="M24" s="7010">
        <f t="shared" si="0"/>
        <v>0</v>
      </c>
      <c r="N24" s="7033"/>
      <c r="O24" s="7011"/>
      <c r="P24" s="121"/>
      <c r="Q24" s="164"/>
    </row>
    <row r="25" spans="1:17" s="99" customFormat="1" ht="13.2" hidden="1">
      <c r="A25" s="164"/>
      <c r="B25" s="121"/>
      <c r="C25" s="7007"/>
      <c r="D25" s="7008" t="b">
        <v>1</v>
      </c>
      <c r="E25" s="7009"/>
      <c r="F25" s="7008">
        <v>0</v>
      </c>
      <c r="G25" s="7050"/>
      <c r="H25" s="7050"/>
      <c r="I25" s="7050"/>
      <c r="J25" s="7008">
        <v>0</v>
      </c>
      <c r="K25" s="7008">
        <v>0</v>
      </c>
      <c r="L25" s="7008">
        <v>0</v>
      </c>
      <c r="M25" s="7010">
        <f t="shared" si="0"/>
        <v>0</v>
      </c>
      <c r="N25" s="7033"/>
      <c r="O25" s="7011"/>
      <c r="P25" s="121"/>
      <c r="Q25" s="164"/>
    </row>
    <row r="26" spans="1:17" s="99" customFormat="1" ht="13.2" hidden="1">
      <c r="A26" s="164"/>
      <c r="B26" s="121"/>
      <c r="C26" s="7007"/>
      <c r="D26" s="7008" t="b">
        <v>1</v>
      </c>
      <c r="E26" s="7009"/>
      <c r="F26" s="7008">
        <v>0</v>
      </c>
      <c r="G26" s="7050"/>
      <c r="H26" s="7050"/>
      <c r="I26" s="7050"/>
      <c r="J26" s="7008">
        <v>0</v>
      </c>
      <c r="K26" s="7008">
        <v>0</v>
      </c>
      <c r="L26" s="7008">
        <v>0</v>
      </c>
      <c r="M26" s="7010">
        <f t="shared" si="0"/>
        <v>0</v>
      </c>
      <c r="N26" s="7033"/>
      <c r="O26" s="7011"/>
      <c r="P26" s="121"/>
      <c r="Q26" s="164"/>
    </row>
    <row r="27" spans="1:17" s="99" customFormat="1" ht="13.2" hidden="1">
      <c r="A27" s="164"/>
      <c r="B27" s="121"/>
      <c r="C27" s="7007"/>
      <c r="D27" s="7008" t="b">
        <v>1</v>
      </c>
      <c r="E27" s="7009"/>
      <c r="F27" s="7008">
        <v>0</v>
      </c>
      <c r="G27" s="7050"/>
      <c r="H27" s="7050"/>
      <c r="I27" s="7050"/>
      <c r="J27" s="7008">
        <v>0</v>
      </c>
      <c r="K27" s="7008">
        <v>0</v>
      </c>
      <c r="L27" s="7008">
        <v>0</v>
      </c>
      <c r="M27" s="7010">
        <f t="shared" si="0"/>
        <v>0</v>
      </c>
      <c r="N27" s="7033"/>
      <c r="O27" s="7011"/>
      <c r="P27" s="121"/>
      <c r="Q27" s="164"/>
    </row>
    <row r="28" spans="1:17" s="99" customFormat="1" ht="13.2" hidden="1">
      <c r="A28" s="164"/>
      <c r="B28" s="121"/>
      <c r="C28" s="7007"/>
      <c r="D28" s="7008" t="b">
        <v>1</v>
      </c>
      <c r="E28" s="7009"/>
      <c r="F28" s="7008">
        <v>0</v>
      </c>
      <c r="G28" s="7050"/>
      <c r="H28" s="7050"/>
      <c r="I28" s="7050"/>
      <c r="J28" s="7008">
        <v>0</v>
      </c>
      <c r="K28" s="7008">
        <v>0</v>
      </c>
      <c r="L28" s="7008">
        <v>0</v>
      </c>
      <c r="M28" s="7010">
        <f t="shared" si="0"/>
        <v>0</v>
      </c>
      <c r="N28" s="7033"/>
      <c r="O28" s="7011"/>
      <c r="P28" s="121"/>
      <c r="Q28" s="164"/>
    </row>
    <row r="29" spans="1:17" s="99" customFormat="1" ht="13.2" hidden="1">
      <c r="A29" s="164"/>
      <c r="B29" s="121"/>
      <c r="C29" s="7007"/>
      <c r="D29" s="7008" t="b">
        <v>1</v>
      </c>
      <c r="E29" s="7009"/>
      <c r="F29" s="7008">
        <v>0</v>
      </c>
      <c r="G29" s="7050"/>
      <c r="H29" s="7050"/>
      <c r="I29" s="7050"/>
      <c r="J29" s="7008">
        <v>0</v>
      </c>
      <c r="K29" s="7008">
        <v>0</v>
      </c>
      <c r="L29" s="7008">
        <v>0</v>
      </c>
      <c r="M29" s="7010">
        <f t="shared" si="0"/>
        <v>0</v>
      </c>
      <c r="N29" s="7033"/>
      <c r="O29" s="7011"/>
      <c r="P29" s="121"/>
      <c r="Q29" s="164"/>
    </row>
    <row r="30" spans="1:17" s="99" customFormat="1" ht="13.2" hidden="1">
      <c r="A30" s="164"/>
      <c r="B30" s="121"/>
      <c r="C30" s="7007"/>
      <c r="D30" s="7008" t="b">
        <v>1</v>
      </c>
      <c r="E30" s="7009"/>
      <c r="F30" s="7008">
        <v>0</v>
      </c>
      <c r="G30" s="7050"/>
      <c r="H30" s="7050"/>
      <c r="I30" s="7050"/>
      <c r="J30" s="7008">
        <v>0</v>
      </c>
      <c r="K30" s="7008">
        <v>0</v>
      </c>
      <c r="L30" s="7008">
        <v>0</v>
      </c>
      <c r="M30" s="7010">
        <f t="shared" si="0"/>
        <v>0</v>
      </c>
      <c r="N30" s="7033"/>
      <c r="O30" s="7011"/>
      <c r="P30" s="121"/>
      <c r="Q30" s="164"/>
    </row>
    <row r="31" spans="1:17" s="99" customFormat="1" ht="13.2" hidden="1">
      <c r="A31" s="164"/>
      <c r="B31" s="121"/>
      <c r="C31" s="7007"/>
      <c r="D31" s="7008" t="b">
        <v>1</v>
      </c>
      <c r="E31" s="7009"/>
      <c r="F31" s="7008">
        <v>0</v>
      </c>
      <c r="G31" s="7050"/>
      <c r="H31" s="7050"/>
      <c r="I31" s="7050"/>
      <c r="J31" s="7008">
        <v>0</v>
      </c>
      <c r="K31" s="7008">
        <v>0</v>
      </c>
      <c r="L31" s="7008">
        <v>0</v>
      </c>
      <c r="M31" s="7010">
        <f t="shared" si="0"/>
        <v>0</v>
      </c>
      <c r="N31" s="7033"/>
      <c r="O31" s="7011"/>
      <c r="P31" s="121"/>
      <c r="Q31" s="164"/>
    </row>
    <row r="32" spans="1:17" s="99" customFormat="1" ht="13.2" hidden="1">
      <c r="A32" s="164"/>
      <c r="B32" s="121"/>
      <c r="C32" s="7007"/>
      <c r="D32" s="7008" t="b">
        <v>1</v>
      </c>
      <c r="E32" s="7009"/>
      <c r="F32" s="7008">
        <v>0</v>
      </c>
      <c r="G32" s="7050"/>
      <c r="H32" s="7050"/>
      <c r="I32" s="7050"/>
      <c r="J32" s="7008">
        <v>0</v>
      </c>
      <c r="K32" s="7008">
        <v>0</v>
      </c>
      <c r="L32" s="7008">
        <v>0</v>
      </c>
      <c r="M32" s="7010">
        <f t="shared" si="0"/>
        <v>0</v>
      </c>
      <c r="N32" s="7033"/>
      <c r="O32" s="7011"/>
      <c r="P32" s="121"/>
      <c r="Q32" s="164"/>
    </row>
    <row r="33" spans="1:17" s="99" customFormat="1" ht="13.2" hidden="1">
      <c r="A33" s="164"/>
      <c r="B33" s="121"/>
      <c r="C33" s="7007"/>
      <c r="D33" s="7008" t="b">
        <v>1</v>
      </c>
      <c r="E33" s="7009"/>
      <c r="F33" s="7008">
        <v>0</v>
      </c>
      <c r="G33" s="7050"/>
      <c r="H33" s="7050"/>
      <c r="I33" s="7050"/>
      <c r="J33" s="7008">
        <v>0</v>
      </c>
      <c r="K33" s="7008">
        <v>0</v>
      </c>
      <c r="L33" s="7008">
        <v>0</v>
      </c>
      <c r="M33" s="7010">
        <f t="shared" si="0"/>
        <v>0</v>
      </c>
      <c r="N33" s="7033"/>
      <c r="O33" s="7011"/>
      <c r="P33" s="121"/>
      <c r="Q33" s="164"/>
    </row>
    <row r="34" spans="1:17" s="99" customFormat="1" ht="13.2" hidden="1">
      <c r="A34" s="164"/>
      <c r="B34" s="121"/>
      <c r="C34" s="7007"/>
      <c r="D34" s="7008" t="b">
        <v>1</v>
      </c>
      <c r="E34" s="7009"/>
      <c r="F34" s="7008">
        <v>0</v>
      </c>
      <c r="G34" s="7050"/>
      <c r="H34" s="7050"/>
      <c r="I34" s="7050"/>
      <c r="J34" s="7008">
        <v>0</v>
      </c>
      <c r="K34" s="7008">
        <v>0</v>
      </c>
      <c r="L34" s="7008">
        <v>0</v>
      </c>
      <c r="M34" s="7010">
        <f t="shared" si="0"/>
        <v>0</v>
      </c>
      <c r="N34" s="7033"/>
      <c r="O34" s="7011"/>
      <c r="P34" s="121"/>
      <c r="Q34" s="164"/>
    </row>
    <row r="35" spans="1:17" s="99" customFormat="1" ht="13.2" hidden="1">
      <c r="A35" s="164"/>
      <c r="B35" s="121"/>
      <c r="C35" s="7007"/>
      <c r="D35" s="7008" t="b">
        <v>1</v>
      </c>
      <c r="E35" s="7009"/>
      <c r="F35" s="7008">
        <v>0</v>
      </c>
      <c r="G35" s="7050"/>
      <c r="H35" s="7050"/>
      <c r="I35" s="7050"/>
      <c r="J35" s="7008">
        <v>0</v>
      </c>
      <c r="K35" s="7008">
        <v>0</v>
      </c>
      <c r="L35" s="7008">
        <v>0</v>
      </c>
      <c r="M35" s="7010">
        <f t="shared" si="0"/>
        <v>0</v>
      </c>
      <c r="N35" s="7033"/>
      <c r="O35" s="7011"/>
      <c r="P35" s="121"/>
      <c r="Q35" s="164"/>
    </row>
    <row r="36" spans="1:17" s="99" customFormat="1" ht="13.2" hidden="1">
      <c r="A36" s="164"/>
      <c r="B36" s="121"/>
      <c r="C36" s="7007"/>
      <c r="D36" s="7008" t="b">
        <v>1</v>
      </c>
      <c r="E36" s="7009"/>
      <c r="F36" s="7008">
        <v>0</v>
      </c>
      <c r="G36" s="7050"/>
      <c r="H36" s="7050"/>
      <c r="I36" s="7050"/>
      <c r="J36" s="7008">
        <v>0</v>
      </c>
      <c r="K36" s="7008">
        <v>0</v>
      </c>
      <c r="L36" s="7008">
        <v>0</v>
      </c>
      <c r="M36" s="7010">
        <f t="shared" si="0"/>
        <v>0</v>
      </c>
      <c r="N36" s="7033"/>
      <c r="O36" s="7011"/>
      <c r="P36" s="121"/>
      <c r="Q36" s="164"/>
    </row>
    <row r="37" spans="1:17" s="99" customFormat="1" ht="13.2" hidden="1">
      <c r="A37" s="164"/>
      <c r="B37" s="121"/>
      <c r="C37" s="7007"/>
      <c r="D37" s="7008" t="b">
        <v>1</v>
      </c>
      <c r="E37" s="7009"/>
      <c r="F37" s="7008">
        <v>0</v>
      </c>
      <c r="G37" s="7050"/>
      <c r="H37" s="7050"/>
      <c r="I37" s="7050"/>
      <c r="J37" s="7008">
        <v>0</v>
      </c>
      <c r="K37" s="7008">
        <v>0</v>
      </c>
      <c r="L37" s="7008">
        <v>0</v>
      </c>
      <c r="M37" s="7010">
        <f t="shared" si="0"/>
        <v>0</v>
      </c>
      <c r="N37" s="7033"/>
      <c r="O37" s="7011"/>
      <c r="P37" s="121"/>
      <c r="Q37" s="164"/>
    </row>
    <row r="38" spans="1:17" s="99" customFormat="1" ht="13.2" hidden="1">
      <c r="A38" s="164"/>
      <c r="B38" s="121"/>
      <c r="C38" s="7007"/>
      <c r="D38" s="7008" t="b">
        <v>1</v>
      </c>
      <c r="E38" s="7009"/>
      <c r="F38" s="7008">
        <v>0</v>
      </c>
      <c r="G38" s="7050"/>
      <c r="H38" s="7050"/>
      <c r="I38" s="7050"/>
      <c r="J38" s="7008">
        <v>0</v>
      </c>
      <c r="K38" s="7008">
        <v>0</v>
      </c>
      <c r="L38" s="7008">
        <v>0</v>
      </c>
      <c r="M38" s="7010">
        <f t="shared" si="0"/>
        <v>0</v>
      </c>
      <c r="N38" s="7033"/>
      <c r="O38" s="7011"/>
      <c r="P38" s="121"/>
      <c r="Q38" s="164"/>
    </row>
    <row r="39" spans="1:17" s="99" customFormat="1" ht="13.2" hidden="1">
      <c r="A39" s="164"/>
      <c r="B39" s="121"/>
      <c r="C39" s="7007"/>
      <c r="D39" s="7008" t="b">
        <v>1</v>
      </c>
      <c r="E39" s="7009"/>
      <c r="F39" s="7008">
        <v>0</v>
      </c>
      <c r="G39" s="7050"/>
      <c r="H39" s="7050"/>
      <c r="I39" s="7050"/>
      <c r="J39" s="7008">
        <v>0</v>
      </c>
      <c r="K39" s="7008">
        <v>0</v>
      </c>
      <c r="L39" s="7008">
        <v>0</v>
      </c>
      <c r="M39" s="7010">
        <f t="shared" si="0"/>
        <v>0</v>
      </c>
      <c r="N39" s="7033"/>
      <c r="O39" s="7011"/>
      <c r="P39" s="121"/>
      <c r="Q39" s="164"/>
    </row>
    <row r="40" spans="1:17" s="99" customFormat="1" ht="13.2" hidden="1">
      <c r="A40" s="164"/>
      <c r="B40" s="121"/>
      <c r="C40" s="7007"/>
      <c r="D40" s="7008" t="b">
        <v>1</v>
      </c>
      <c r="E40" s="7009"/>
      <c r="F40" s="7008">
        <v>0</v>
      </c>
      <c r="G40" s="7050"/>
      <c r="H40" s="7050"/>
      <c r="I40" s="7050"/>
      <c r="J40" s="7008">
        <v>0</v>
      </c>
      <c r="K40" s="7008">
        <v>0</v>
      </c>
      <c r="L40" s="7008">
        <v>0</v>
      </c>
      <c r="M40" s="7010">
        <f t="shared" si="0"/>
        <v>0</v>
      </c>
      <c r="N40" s="7033"/>
      <c r="O40" s="7011"/>
      <c r="P40" s="121"/>
      <c r="Q40" s="164"/>
    </row>
    <row r="41" spans="1:17" s="99" customFormat="1" ht="13.2" hidden="1">
      <c r="A41" s="164"/>
      <c r="B41" s="121"/>
      <c r="C41" s="7007"/>
      <c r="D41" s="7008" t="b">
        <v>1</v>
      </c>
      <c r="E41" s="7009"/>
      <c r="F41" s="7008">
        <v>0</v>
      </c>
      <c r="G41" s="7050"/>
      <c r="H41" s="7050"/>
      <c r="I41" s="7050"/>
      <c r="J41" s="7008">
        <v>0</v>
      </c>
      <c r="K41" s="7008">
        <v>0</v>
      </c>
      <c r="L41" s="7008">
        <v>0</v>
      </c>
      <c r="M41" s="7010">
        <f t="shared" si="0"/>
        <v>0</v>
      </c>
      <c r="N41" s="7033"/>
      <c r="O41" s="7011"/>
      <c r="P41" s="121"/>
      <c r="Q41" s="164"/>
    </row>
    <row r="42" spans="1:17" s="99" customFormat="1" ht="13.2" hidden="1">
      <c r="A42" s="164"/>
      <c r="B42" s="121"/>
      <c r="C42" s="7007"/>
      <c r="D42" s="7008" t="b">
        <v>1</v>
      </c>
      <c r="E42" s="7009"/>
      <c r="F42" s="7008">
        <v>0</v>
      </c>
      <c r="G42" s="7050"/>
      <c r="H42" s="7050"/>
      <c r="I42" s="7050"/>
      <c r="J42" s="7008">
        <v>0</v>
      </c>
      <c r="K42" s="7008">
        <v>0</v>
      </c>
      <c r="L42" s="7008">
        <v>0</v>
      </c>
      <c r="M42" s="7010">
        <f t="shared" si="0"/>
        <v>0</v>
      </c>
      <c r="N42" s="7033"/>
      <c r="O42" s="7011"/>
      <c r="P42" s="121"/>
      <c r="Q42" s="164"/>
    </row>
    <row r="43" spans="1:17" s="99" customFormat="1" ht="13.2" hidden="1">
      <c r="A43" s="164"/>
      <c r="B43" s="121"/>
      <c r="C43" s="7007"/>
      <c r="D43" s="7008" t="b">
        <v>1</v>
      </c>
      <c r="E43" s="7009"/>
      <c r="F43" s="7008">
        <v>0</v>
      </c>
      <c r="G43" s="7050"/>
      <c r="H43" s="7050"/>
      <c r="I43" s="7050"/>
      <c r="J43" s="7008">
        <v>0</v>
      </c>
      <c r="K43" s="7008">
        <v>0</v>
      </c>
      <c r="L43" s="7008">
        <v>0</v>
      </c>
      <c r="M43" s="7010">
        <f t="shared" si="0"/>
        <v>0</v>
      </c>
      <c r="N43" s="7033"/>
      <c r="O43" s="7011"/>
      <c r="P43" s="121"/>
      <c r="Q43" s="164"/>
    </row>
    <row r="44" spans="1:17" s="99" customFormat="1" ht="13.2" hidden="1">
      <c r="A44" s="164"/>
      <c r="B44" s="121"/>
      <c r="C44" s="7007"/>
      <c r="D44" s="7008" t="b">
        <v>1</v>
      </c>
      <c r="E44" s="7009"/>
      <c r="F44" s="7008">
        <v>0</v>
      </c>
      <c r="G44" s="7050"/>
      <c r="H44" s="7050"/>
      <c r="I44" s="7050"/>
      <c r="J44" s="7008">
        <v>0</v>
      </c>
      <c r="K44" s="7008">
        <v>0</v>
      </c>
      <c r="L44" s="7008">
        <v>0</v>
      </c>
      <c r="M44" s="7010">
        <f t="shared" si="0"/>
        <v>0</v>
      </c>
      <c r="N44" s="7033"/>
      <c r="O44" s="7011"/>
      <c r="P44" s="121"/>
      <c r="Q44" s="164"/>
    </row>
    <row r="45" spans="1:17" s="99" customFormat="1" ht="13.2" hidden="1">
      <c r="A45" s="164"/>
      <c r="B45" s="121"/>
      <c r="C45" s="7007"/>
      <c r="D45" s="7008" t="b">
        <v>1</v>
      </c>
      <c r="E45" s="7009"/>
      <c r="F45" s="7008">
        <v>0</v>
      </c>
      <c r="G45" s="7050"/>
      <c r="H45" s="7050"/>
      <c r="I45" s="7050"/>
      <c r="J45" s="7008">
        <v>0</v>
      </c>
      <c r="K45" s="7008">
        <v>0</v>
      </c>
      <c r="L45" s="7008">
        <v>0</v>
      </c>
      <c r="M45" s="7010">
        <f t="shared" si="0"/>
        <v>0</v>
      </c>
      <c r="N45" s="7033"/>
      <c r="O45" s="7011"/>
      <c r="P45" s="121"/>
      <c r="Q45" s="164"/>
    </row>
    <row r="46" spans="1:17" s="99" customFormat="1" ht="13.2" hidden="1">
      <c r="A46" s="164"/>
      <c r="B46" s="121"/>
      <c r="C46" s="7007"/>
      <c r="D46" s="7008" t="b">
        <v>1</v>
      </c>
      <c r="E46" s="7009"/>
      <c r="F46" s="7008">
        <v>0</v>
      </c>
      <c r="G46" s="7050"/>
      <c r="H46" s="7050"/>
      <c r="I46" s="7050"/>
      <c r="J46" s="7008">
        <v>0</v>
      </c>
      <c r="K46" s="7008">
        <v>0</v>
      </c>
      <c r="L46" s="7008">
        <v>0</v>
      </c>
      <c r="M46" s="7010">
        <f t="shared" si="0"/>
        <v>0</v>
      </c>
      <c r="N46" s="7033"/>
      <c r="O46" s="7011"/>
      <c r="P46" s="121"/>
      <c r="Q46" s="164"/>
    </row>
    <row r="47" spans="1:17" s="99" customFormat="1" ht="13.2" hidden="1">
      <c r="A47" s="164"/>
      <c r="B47" s="121"/>
      <c r="C47" s="7007"/>
      <c r="D47" s="7008" t="b">
        <v>1</v>
      </c>
      <c r="E47" s="7009"/>
      <c r="F47" s="7008">
        <v>0</v>
      </c>
      <c r="G47" s="7050"/>
      <c r="H47" s="7050"/>
      <c r="I47" s="7050"/>
      <c r="J47" s="7008">
        <v>0</v>
      </c>
      <c r="K47" s="7008">
        <v>0</v>
      </c>
      <c r="L47" s="7008">
        <v>0</v>
      </c>
      <c r="M47" s="7010">
        <f t="shared" si="0"/>
        <v>0</v>
      </c>
      <c r="N47" s="7033"/>
      <c r="O47" s="7011"/>
      <c r="P47" s="121"/>
      <c r="Q47" s="164"/>
    </row>
    <row r="48" spans="1:17" s="99" customFormat="1" ht="13.2" hidden="1">
      <c r="A48" s="164"/>
      <c r="B48" s="121"/>
      <c r="C48" s="7007"/>
      <c r="D48" s="7008" t="b">
        <v>1</v>
      </c>
      <c r="E48" s="7009"/>
      <c r="F48" s="7008">
        <v>0</v>
      </c>
      <c r="G48" s="7050"/>
      <c r="H48" s="7050"/>
      <c r="I48" s="7050"/>
      <c r="J48" s="7008">
        <v>0</v>
      </c>
      <c r="K48" s="7008">
        <v>0</v>
      </c>
      <c r="L48" s="7008">
        <v>0</v>
      </c>
      <c r="M48" s="7010">
        <f t="shared" si="0"/>
        <v>0</v>
      </c>
      <c r="N48" s="7033"/>
      <c r="O48" s="7011"/>
      <c r="P48" s="121"/>
      <c r="Q48" s="164"/>
    </row>
    <row r="49" spans="1:17" s="99" customFormat="1" ht="13.2" hidden="1">
      <c r="A49" s="164"/>
      <c r="B49" s="121"/>
      <c r="C49" s="7007"/>
      <c r="D49" s="7008" t="b">
        <v>1</v>
      </c>
      <c r="E49" s="7009"/>
      <c r="F49" s="7008">
        <v>0</v>
      </c>
      <c r="G49" s="7050"/>
      <c r="H49" s="7050"/>
      <c r="I49" s="7050"/>
      <c r="J49" s="7008">
        <v>0</v>
      </c>
      <c r="K49" s="7008">
        <v>0</v>
      </c>
      <c r="L49" s="7008">
        <v>0</v>
      </c>
      <c r="M49" s="7010">
        <f t="shared" si="0"/>
        <v>0</v>
      </c>
      <c r="N49" s="7033"/>
      <c r="O49" s="7011"/>
      <c r="P49" s="121"/>
      <c r="Q49" s="164"/>
    </row>
    <row r="50" spans="1:17" s="99" customFormat="1" ht="13.2" hidden="1">
      <c r="A50" s="164"/>
      <c r="B50" s="121"/>
      <c r="C50" s="7007"/>
      <c r="D50" s="7008" t="b">
        <v>1</v>
      </c>
      <c r="E50" s="7009"/>
      <c r="F50" s="7008">
        <v>0</v>
      </c>
      <c r="G50" s="7050"/>
      <c r="H50" s="7050"/>
      <c r="I50" s="7050"/>
      <c r="J50" s="7008">
        <v>0</v>
      </c>
      <c r="K50" s="7008">
        <v>0</v>
      </c>
      <c r="L50" s="7008">
        <v>0</v>
      </c>
      <c r="M50" s="7010">
        <f t="shared" si="0"/>
        <v>0</v>
      </c>
      <c r="N50" s="7033"/>
      <c r="O50" s="7011"/>
      <c r="P50" s="121"/>
      <c r="Q50" s="164"/>
    </row>
    <row r="51" spans="1:17" s="99" customFormat="1" ht="13.2">
      <c r="A51" s="164"/>
      <c r="B51" s="121"/>
      <c r="C51" s="7013" t="s">
        <v>1251</v>
      </c>
      <c r="D51" s="7051"/>
      <c r="E51" s="7051"/>
      <c r="F51" s="7015">
        <f>SUMIF($D$11:$D$50,"TRUE",F11:F50)</f>
        <v>0</v>
      </c>
      <c r="G51" s="7052"/>
      <c r="H51" s="7052"/>
      <c r="I51" s="7052"/>
      <c r="J51" s="7015">
        <f>SUMIF($D$11:$D$50,"TRUE",J11:J50)</f>
        <v>0</v>
      </c>
      <c r="K51" s="7015">
        <f>SUMIF($D$11:$D$50,"TRUE",K11:K50)</f>
        <v>0</v>
      </c>
      <c r="L51" s="7015">
        <f>SUMIF($D$11:$D$50,"TRUE",L11:L50)</f>
        <v>0</v>
      </c>
      <c r="M51" s="7015">
        <f>SUMIF($D$11:$D$50,"TRUE",M11:M50)</f>
        <v>0</v>
      </c>
      <c r="N51" s="7053"/>
      <c r="O51" s="7011"/>
      <c r="P51" s="121"/>
      <c r="Q51" s="164"/>
    </row>
    <row r="52" spans="1:17" s="99" customFormat="1" ht="13.8" thickBot="1">
      <c r="A52" s="164"/>
      <c r="B52" s="121"/>
      <c r="C52" s="7054" t="s">
        <v>2804</v>
      </c>
      <c r="D52" s="7055"/>
      <c r="E52" s="7055"/>
      <c r="F52" s="7019">
        <f>SUM(F11:F50)</f>
        <v>0</v>
      </c>
      <c r="G52" s="7056"/>
      <c r="H52" s="7057"/>
      <c r="I52" s="7057"/>
      <c r="J52" s="7019">
        <f>SUM(J11:J50)</f>
        <v>0</v>
      </c>
      <c r="K52" s="7019">
        <f>SUM(K11:K50)</f>
        <v>0</v>
      </c>
      <c r="L52" s="7019">
        <f>SUM(L11:L50)</f>
        <v>0</v>
      </c>
      <c r="M52" s="7020">
        <f>K52+L52</f>
        <v>0</v>
      </c>
      <c r="N52" s="7058"/>
      <c r="O52" s="7059"/>
      <c r="P52" s="121"/>
      <c r="Q52" s="164"/>
    </row>
    <row r="53" spans="1:17" s="99" customFormat="1" ht="13.2">
      <c r="A53" s="164"/>
      <c r="B53" s="121"/>
      <c r="C53" s="121"/>
      <c r="D53" s="121"/>
      <c r="E53" s="121"/>
      <c r="F53" s="121"/>
      <c r="G53" s="121"/>
      <c r="H53" s="121"/>
      <c r="I53" s="121"/>
      <c r="J53" s="121"/>
      <c r="K53" s="121"/>
      <c r="L53" s="121"/>
      <c r="M53" s="121"/>
      <c r="N53" s="121"/>
      <c r="O53" s="121"/>
      <c r="P53" s="121"/>
      <c r="Q53" s="164"/>
    </row>
    <row r="54" spans="1:17" ht="15" thickBot="1">
      <c r="A54" s="261"/>
      <c r="B54" s="2"/>
      <c r="C54" s="2"/>
      <c r="D54" s="2"/>
      <c r="E54" s="2"/>
      <c r="F54" s="2"/>
      <c r="G54" s="2"/>
      <c r="H54" s="2"/>
      <c r="I54" s="2"/>
      <c r="J54" s="2"/>
      <c r="K54" s="2"/>
      <c r="L54" s="2"/>
      <c r="M54" s="2"/>
      <c r="N54" s="2"/>
      <c r="O54" s="2"/>
      <c r="P54" s="2"/>
      <c r="Q54" s="261"/>
    </row>
    <row r="55" spans="1:17">
      <c r="A55" s="261"/>
      <c r="B55" s="2"/>
      <c r="C55" s="2"/>
      <c r="D55" s="2"/>
      <c r="E55" s="2"/>
      <c r="F55" s="5269" t="s">
        <v>4305</v>
      </c>
      <c r="G55" s="7039" t="s">
        <v>4306</v>
      </c>
      <c r="H55" s="7040" t="s">
        <v>4307</v>
      </c>
      <c r="I55" s="2"/>
      <c r="J55" s="2"/>
      <c r="K55" s="2"/>
      <c r="L55" s="2"/>
      <c r="M55" s="2"/>
      <c r="N55" s="2"/>
      <c r="O55" s="2"/>
      <c r="P55" s="2"/>
      <c r="Q55" s="261"/>
    </row>
    <row r="56" spans="1:17">
      <c r="A56" s="261"/>
      <c r="B56" s="2"/>
      <c r="C56" s="2"/>
      <c r="D56" s="2"/>
      <c r="E56" s="160" t="s">
        <v>1251</v>
      </c>
      <c r="F56" s="7041">
        <f t="shared" ref="F56:H57" si="1">K51</f>
        <v>0</v>
      </c>
      <c r="G56" s="7042">
        <f t="shared" si="1"/>
        <v>0</v>
      </c>
      <c r="H56" s="7043">
        <f t="shared" si="1"/>
        <v>0</v>
      </c>
      <c r="I56" s="2"/>
      <c r="J56" s="2"/>
      <c r="K56" s="2"/>
      <c r="L56" s="2"/>
      <c r="M56" s="2"/>
      <c r="N56" s="2"/>
      <c r="O56" s="2"/>
      <c r="P56" s="2"/>
      <c r="Q56" s="261"/>
    </row>
    <row r="57" spans="1:17" ht="15" thickBot="1">
      <c r="A57" s="261"/>
      <c r="B57" s="2"/>
      <c r="C57" s="2"/>
      <c r="D57" s="2"/>
      <c r="E57" s="160" t="s">
        <v>544</v>
      </c>
      <c r="F57" s="7044">
        <f t="shared" si="1"/>
        <v>0</v>
      </c>
      <c r="G57" s="7045">
        <f t="shared" si="1"/>
        <v>0</v>
      </c>
      <c r="H57" s="7046">
        <f t="shared" si="1"/>
        <v>0</v>
      </c>
      <c r="I57" s="2"/>
      <c r="J57" s="2"/>
      <c r="K57" s="2"/>
      <c r="L57" s="2"/>
      <c r="M57" s="2"/>
      <c r="N57" s="2"/>
      <c r="O57" s="2"/>
      <c r="P57" s="2"/>
      <c r="Q57" s="261"/>
    </row>
    <row r="58" spans="1:17">
      <c r="A58" s="261"/>
      <c r="B58" s="2"/>
      <c r="C58" s="2"/>
      <c r="D58" s="2"/>
      <c r="E58" s="2"/>
      <c r="F58" s="2"/>
      <c r="G58" s="2"/>
      <c r="H58" s="2"/>
      <c r="I58" s="2"/>
      <c r="J58" s="2"/>
      <c r="K58" s="2"/>
      <c r="L58" s="2"/>
      <c r="M58" s="2"/>
      <c r="N58" s="2"/>
      <c r="O58" s="2"/>
      <c r="P58" s="2"/>
      <c r="Q58" s="261"/>
    </row>
    <row r="59" spans="1:17">
      <c r="A59" s="261"/>
      <c r="B59" s="2"/>
      <c r="C59" s="2"/>
      <c r="D59" s="126" t="s">
        <v>445</v>
      </c>
      <c r="E59" s="64" t="s">
        <v>3452</v>
      </c>
      <c r="F59" s="2"/>
      <c r="G59" s="2"/>
      <c r="H59" s="2"/>
      <c r="I59" s="2"/>
      <c r="J59" s="2"/>
      <c r="K59" s="2"/>
      <c r="L59" s="2"/>
      <c r="M59" s="2"/>
      <c r="N59" s="2"/>
      <c r="O59" s="685"/>
      <c r="P59" s="2"/>
      <c r="Q59" s="261"/>
    </row>
    <row r="60" spans="1:17">
      <c r="A60" s="261"/>
      <c r="B60" s="2"/>
      <c r="C60" s="2"/>
      <c r="D60" s="2"/>
      <c r="E60" s="2"/>
      <c r="F60" s="2"/>
      <c r="G60" s="2"/>
      <c r="H60" s="2"/>
      <c r="I60" s="2"/>
      <c r="J60" s="2"/>
      <c r="K60" s="2"/>
      <c r="L60" s="2"/>
      <c r="M60" s="2"/>
      <c r="N60" s="2"/>
      <c r="O60" s="2"/>
      <c r="P60" s="2"/>
      <c r="Q60" s="261"/>
    </row>
    <row r="61" spans="1:17">
      <c r="A61" s="261"/>
      <c r="B61" s="261"/>
      <c r="C61" s="261"/>
      <c r="D61" s="261"/>
      <c r="E61" s="261"/>
      <c r="F61" s="261"/>
      <c r="G61" s="261"/>
      <c r="H61" s="261"/>
      <c r="I61" s="261"/>
      <c r="J61" s="261"/>
      <c r="K61" s="261"/>
      <c r="L61" s="261"/>
      <c r="M61" s="261"/>
      <c r="N61" s="261"/>
      <c r="O61" s="261"/>
      <c r="P61" s="261"/>
      <c r="Q61" s="261"/>
    </row>
    <row r="62" spans="1:17" hidden="1">
      <c r="A62" s="261"/>
      <c r="B62" s="261"/>
      <c r="C62" s="261"/>
      <c r="D62" s="261"/>
      <c r="E62" s="261"/>
      <c r="F62" s="261"/>
      <c r="G62" s="261"/>
      <c r="H62" s="261"/>
      <c r="I62" s="261"/>
      <c r="J62" s="261"/>
      <c r="K62" s="261"/>
      <c r="L62" s="261"/>
      <c r="M62" s="261"/>
      <c r="N62" s="261"/>
      <c r="O62" s="261"/>
      <c r="P62" s="261"/>
      <c r="Q62" s="261"/>
    </row>
  </sheetData>
  <sheetProtection formatCells="0" formatColumns="0" formatRows="0"/>
  <customSheetViews>
    <customSheetView guid="{F416BD5B-C3AD-4F61-AAB2-55950A9B7E72}">
      <selection activeCell="L27" sqref="L27"/>
      <pageMargins left="0" right="0" top="0" bottom="0" header="0" footer="0"/>
    </customSheetView>
    <customSheetView guid="{E14211BF-3959-45CF-A937-AD36AACCEFAC}">
      <selection activeCell="L27" sqref="L27"/>
      <pageMargins left="0" right="0" top="0" bottom="0" header="0" footer="0"/>
    </customSheetView>
    <customSheetView guid="{41E394DC-1FDD-4D1F-8620-137B7012DC10}">
      <selection activeCell="L27" sqref="L27"/>
      <pageMargins left="0" right="0" top="0" bottom="0" header="0" footer="0"/>
    </customSheetView>
    <customSheetView guid="{CC70D5D3-3A1F-46AA-BDCE-F692C2C36BEE}" hiddenRows="1">
      <selection activeCell="C72" sqref="C72"/>
      <pageMargins left="0" right="0" top="0" bottom="0" header="0" footer="0"/>
    </customSheetView>
  </customSheetViews>
  <mergeCells count="3">
    <mergeCell ref="C3:G3"/>
    <mergeCell ref="D4:G4"/>
    <mergeCell ref="D5:G5"/>
  </mergeCells>
  <hyperlinks>
    <hyperlink ref="P2" location="Index!A1" display="Index" xr:uid="{53482746-0C60-4964-993A-DF6E2C7B30AD}"/>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7">
    <tabColor theme="8" tint="-0.499984740745262"/>
  </sheetPr>
  <dimension ref="A1:S64"/>
  <sheetViews>
    <sheetView zoomScale="70" zoomScaleNormal="70" workbookViewId="0">
      <selection activeCell="G59" sqref="G59"/>
    </sheetView>
  </sheetViews>
  <sheetFormatPr defaultColWidth="0" defaultRowHeight="14.4" zeroHeight="1"/>
  <cols>
    <col min="1" max="1" width="3.33203125" customWidth="1"/>
    <col min="2" max="2" width="9.109375" customWidth="1"/>
    <col min="3" max="3" width="22.6640625" customWidth="1"/>
    <col min="4" max="4" width="19.33203125" customWidth="1"/>
    <col min="5" max="5" width="15.44140625" customWidth="1"/>
    <col min="6" max="6" width="16.6640625" customWidth="1"/>
    <col min="7" max="7" width="20.44140625" customWidth="1"/>
    <col min="8" max="8" width="21.33203125" customWidth="1"/>
    <col min="9" max="9" width="17" customWidth="1"/>
    <col min="10" max="10" width="16.88671875" customWidth="1"/>
    <col min="11" max="11" width="18.33203125" customWidth="1"/>
    <col min="12" max="13" width="17.44140625" customWidth="1"/>
    <col min="14" max="14" width="16" customWidth="1"/>
    <col min="15" max="16" width="17.44140625" customWidth="1"/>
    <col min="17" max="17" width="33.88671875" customWidth="1"/>
    <col min="18" max="18" width="9.109375" customWidth="1"/>
    <col min="19" max="19" width="2.6640625" customWidth="1"/>
    <col min="20" max="16384" width="9.109375" hidden="1"/>
  </cols>
  <sheetData>
    <row r="1" spans="2:18" s="261" customFormat="1"/>
    <row r="2" spans="2:18" s="261" customFormat="1" ht="15" thickBot="1">
      <c r="B2" s="144" t="s">
        <v>337</v>
      </c>
      <c r="C2" s="2"/>
      <c r="D2" s="2"/>
      <c r="E2" s="2"/>
      <c r="F2" s="2"/>
      <c r="G2" s="2"/>
      <c r="H2" s="2"/>
      <c r="I2" s="2"/>
      <c r="J2" s="2"/>
      <c r="K2" s="2"/>
      <c r="L2" s="2"/>
      <c r="M2" s="2"/>
      <c r="N2" s="2"/>
      <c r="O2" s="2"/>
      <c r="P2" s="2"/>
      <c r="Q2" s="2"/>
      <c r="R2" s="2204" t="s">
        <v>1</v>
      </c>
    </row>
    <row r="3" spans="2:18" s="261" customFormat="1" ht="16.5" customHeight="1" thickBot="1">
      <c r="B3" s="2"/>
      <c r="C3" s="8861" t="s">
        <v>4323</v>
      </c>
      <c r="D3" s="8862"/>
      <c r="E3" s="8862"/>
      <c r="F3" s="8862"/>
      <c r="G3" s="8863"/>
      <c r="H3" s="508"/>
      <c r="I3" s="508"/>
      <c r="J3" s="508"/>
      <c r="K3" s="508"/>
      <c r="L3" s="508"/>
      <c r="M3" s="2"/>
      <c r="N3" s="2"/>
      <c r="O3" s="2"/>
      <c r="P3" s="2"/>
      <c r="Q3" s="39"/>
      <c r="R3" s="2"/>
    </row>
    <row r="4" spans="2:18" s="261" customFormat="1" ht="15.6">
      <c r="B4" s="2"/>
      <c r="C4" s="6884" t="s">
        <v>723</v>
      </c>
      <c r="D4" s="8864" t="str">
        <f>AK!D4</f>
        <v>ABC Company</v>
      </c>
      <c r="E4" s="8000"/>
      <c r="F4" s="8000"/>
      <c r="G4" s="8865"/>
      <c r="H4" s="508"/>
      <c r="I4" s="508"/>
      <c r="J4" s="508"/>
      <c r="K4" s="508"/>
      <c r="L4" s="508"/>
      <c r="M4" s="2"/>
      <c r="N4" s="2"/>
      <c r="O4" s="2"/>
      <c r="P4" s="2"/>
      <c r="Q4" s="2"/>
      <c r="R4" s="2"/>
    </row>
    <row r="5" spans="2:18" s="261" customFormat="1" ht="16.2" thickBot="1">
      <c r="B5" s="2"/>
      <c r="C5" s="4395" t="s">
        <v>724</v>
      </c>
      <c r="D5" s="8866" t="str">
        <f>AK!D5</f>
        <v>31 December 202x</v>
      </c>
      <c r="E5" s="8867"/>
      <c r="F5" s="8867"/>
      <c r="G5" s="8868"/>
      <c r="H5" s="510"/>
      <c r="I5" s="510"/>
      <c r="J5" s="510"/>
      <c r="K5" s="510"/>
      <c r="L5" s="510"/>
      <c r="M5" s="2"/>
      <c r="N5" s="2"/>
      <c r="O5" s="2"/>
      <c r="P5" s="2"/>
      <c r="Q5" s="2"/>
      <c r="R5" s="2"/>
    </row>
    <row r="6" spans="2:18" s="261" customFormat="1" ht="15.6">
      <c r="B6" s="2"/>
      <c r="C6" s="358"/>
      <c r="D6" s="358"/>
      <c r="E6" s="358"/>
      <c r="F6" s="358"/>
      <c r="G6" s="358"/>
      <c r="H6" s="358"/>
      <c r="I6" s="358"/>
      <c r="J6" s="358"/>
      <c r="K6" s="358"/>
      <c r="L6" s="358"/>
      <c r="M6" s="2"/>
      <c r="N6" s="2"/>
      <c r="O6" s="2"/>
      <c r="P6" s="2"/>
      <c r="Q6" s="2"/>
      <c r="R6" s="2"/>
    </row>
    <row r="7" spans="2:18" s="261" customFormat="1" ht="16.2" thickBot="1">
      <c r="B7" s="2"/>
      <c r="C7" s="358"/>
      <c r="D7" s="358"/>
      <c r="E7" s="358"/>
      <c r="F7" s="358"/>
      <c r="G7" s="358"/>
      <c r="H7" s="358"/>
      <c r="I7" s="358"/>
      <c r="J7" s="358"/>
      <c r="K7" s="358"/>
      <c r="L7" s="358"/>
      <c r="M7" s="2"/>
      <c r="N7" s="2"/>
      <c r="O7" s="2"/>
      <c r="P7" s="2"/>
      <c r="Q7" s="2"/>
      <c r="R7" s="2"/>
    </row>
    <row r="8" spans="2:18" s="164" customFormat="1" ht="39.6">
      <c r="B8" s="121"/>
      <c r="C8" s="4449" t="s">
        <v>3432</v>
      </c>
      <c r="D8" s="5301" t="s">
        <v>4302</v>
      </c>
      <c r="E8" s="5301" t="s">
        <v>4324</v>
      </c>
      <c r="F8" s="5301" t="s">
        <v>4310</v>
      </c>
      <c r="G8" s="2532" t="s">
        <v>4311</v>
      </c>
      <c r="H8" s="5301" t="s">
        <v>4312</v>
      </c>
      <c r="I8" s="2532" t="s">
        <v>4320</v>
      </c>
      <c r="J8" s="5301" t="s">
        <v>4321</v>
      </c>
      <c r="K8" s="2532" t="s">
        <v>4325</v>
      </c>
      <c r="L8" s="5301" t="s">
        <v>4326</v>
      </c>
      <c r="M8" s="2532" t="s">
        <v>4305</v>
      </c>
      <c r="N8" s="5301" t="s">
        <v>4306</v>
      </c>
      <c r="O8" s="2532" t="s">
        <v>4307</v>
      </c>
      <c r="P8" s="2532" t="s">
        <v>4316</v>
      </c>
      <c r="Q8" s="4452" t="s">
        <v>3838</v>
      </c>
      <c r="R8" s="121"/>
    </row>
    <row r="9" spans="2:18" s="164" customFormat="1" ht="13.2">
      <c r="B9" s="121"/>
      <c r="C9" s="7001"/>
      <c r="D9" s="7002" t="s">
        <v>2148</v>
      </c>
      <c r="E9" s="2716"/>
      <c r="F9" s="7003"/>
      <c r="G9" s="2716"/>
      <c r="H9" s="7003"/>
      <c r="I9" s="2748"/>
      <c r="J9" s="7003"/>
      <c r="K9" s="2716"/>
      <c r="L9" s="7003"/>
      <c r="M9" s="2745"/>
      <c r="N9" s="7023"/>
      <c r="O9" s="2745" t="s">
        <v>4327</v>
      </c>
      <c r="P9" s="2745"/>
      <c r="Q9" s="7060"/>
      <c r="R9" s="121"/>
    </row>
    <row r="10" spans="2:18" s="164" customFormat="1" ht="13.2">
      <c r="B10" s="121"/>
      <c r="C10" s="2245" t="s">
        <v>734</v>
      </c>
      <c r="D10" s="7005" t="s">
        <v>735</v>
      </c>
      <c r="E10" s="7005" t="s">
        <v>736</v>
      </c>
      <c r="F10" s="7005" t="s">
        <v>1249</v>
      </c>
      <c r="G10" s="7005" t="s">
        <v>738</v>
      </c>
      <c r="H10" s="7005" t="s">
        <v>1546</v>
      </c>
      <c r="I10" s="7005" t="s">
        <v>1547</v>
      </c>
      <c r="J10" s="7005" t="s">
        <v>1548</v>
      </c>
      <c r="K10" s="7005" t="s">
        <v>1549</v>
      </c>
      <c r="L10" s="7005" t="s">
        <v>1550</v>
      </c>
      <c r="M10" s="7005" t="s">
        <v>1551</v>
      </c>
      <c r="N10" s="7005" t="s">
        <v>1552</v>
      </c>
      <c r="O10" s="7005" t="s">
        <v>1553</v>
      </c>
      <c r="P10" s="7025" t="s">
        <v>1554</v>
      </c>
      <c r="Q10" s="7006" t="s">
        <v>1555</v>
      </c>
      <c r="R10" s="121"/>
    </row>
    <row r="11" spans="2:18" s="164" customFormat="1" ht="13.2">
      <c r="B11" s="121"/>
      <c r="C11" s="7061"/>
      <c r="D11" s="7008"/>
      <c r="E11" s="7062"/>
      <c r="F11" s="7009"/>
      <c r="G11" s="7009">
        <v>0</v>
      </c>
      <c r="H11" s="7050"/>
      <c r="I11" s="7050"/>
      <c r="J11" s="7050"/>
      <c r="K11" s="7009">
        <v>0</v>
      </c>
      <c r="L11" s="7009">
        <v>0</v>
      </c>
      <c r="M11" s="7009">
        <v>0</v>
      </c>
      <c r="N11" s="7009">
        <v>0</v>
      </c>
      <c r="O11" s="7010">
        <f>M11+N11</f>
        <v>0</v>
      </c>
      <c r="P11" s="7033"/>
      <c r="Q11" s="7011"/>
      <c r="R11" s="121"/>
    </row>
    <row r="12" spans="2:18" s="164" customFormat="1" ht="13.2">
      <c r="B12" s="121"/>
      <c r="C12" s="7061"/>
      <c r="D12" s="7008"/>
      <c r="E12" s="7062"/>
      <c r="F12" s="7009"/>
      <c r="G12" s="7009">
        <v>0</v>
      </c>
      <c r="H12" s="7050"/>
      <c r="I12" s="7050"/>
      <c r="J12" s="7050"/>
      <c r="K12" s="7009">
        <v>0</v>
      </c>
      <c r="L12" s="7009">
        <v>0</v>
      </c>
      <c r="M12" s="7009">
        <v>0</v>
      </c>
      <c r="N12" s="7009">
        <v>0</v>
      </c>
      <c r="O12" s="7010">
        <f t="shared" ref="O12:O49" si="0">M12+N12</f>
        <v>0</v>
      </c>
      <c r="P12" s="7033"/>
      <c r="Q12" s="7011"/>
      <c r="R12" s="121"/>
    </row>
    <row r="13" spans="2:18" s="164" customFormat="1" ht="13.2">
      <c r="B13" s="121"/>
      <c r="C13" s="7061"/>
      <c r="D13" s="7008"/>
      <c r="E13" s="7062"/>
      <c r="F13" s="7009"/>
      <c r="G13" s="7009">
        <v>0</v>
      </c>
      <c r="H13" s="7050"/>
      <c r="I13" s="7050"/>
      <c r="J13" s="7050"/>
      <c r="K13" s="7009">
        <v>0</v>
      </c>
      <c r="L13" s="7009">
        <v>0</v>
      </c>
      <c r="M13" s="7009">
        <v>0</v>
      </c>
      <c r="N13" s="7009">
        <v>0</v>
      </c>
      <c r="O13" s="7010">
        <f t="shared" si="0"/>
        <v>0</v>
      </c>
      <c r="P13" s="7033"/>
      <c r="Q13" s="7011"/>
      <c r="R13" s="121"/>
    </row>
    <row r="14" spans="2:18" s="164" customFormat="1" ht="13.2" hidden="1">
      <c r="B14" s="121"/>
      <c r="C14" s="7061"/>
      <c r="D14" s="7008"/>
      <c r="E14" s="7062"/>
      <c r="F14" s="7009"/>
      <c r="G14" s="7009">
        <v>0</v>
      </c>
      <c r="H14" s="7050"/>
      <c r="I14" s="7050"/>
      <c r="J14" s="7050"/>
      <c r="K14" s="7009">
        <v>0</v>
      </c>
      <c r="L14" s="7009">
        <v>0</v>
      </c>
      <c r="M14" s="7009">
        <v>0</v>
      </c>
      <c r="N14" s="7009">
        <v>0</v>
      </c>
      <c r="O14" s="7010">
        <f t="shared" si="0"/>
        <v>0</v>
      </c>
      <c r="P14" s="7033"/>
      <c r="Q14" s="7011"/>
      <c r="R14" s="121"/>
    </row>
    <row r="15" spans="2:18" s="164" customFormat="1" ht="13.2" hidden="1">
      <c r="B15" s="121"/>
      <c r="C15" s="7061"/>
      <c r="D15" s="7008"/>
      <c r="E15" s="7062"/>
      <c r="F15" s="7009"/>
      <c r="G15" s="7009">
        <v>0</v>
      </c>
      <c r="H15" s="7050"/>
      <c r="I15" s="7050"/>
      <c r="J15" s="7050"/>
      <c r="K15" s="7009">
        <v>0</v>
      </c>
      <c r="L15" s="7009">
        <v>0</v>
      </c>
      <c r="M15" s="7009">
        <v>0</v>
      </c>
      <c r="N15" s="7009">
        <v>0</v>
      </c>
      <c r="O15" s="7010">
        <f t="shared" si="0"/>
        <v>0</v>
      </c>
      <c r="P15" s="7033"/>
      <c r="Q15" s="7011"/>
      <c r="R15" s="121"/>
    </row>
    <row r="16" spans="2:18" s="164" customFormat="1" ht="13.2" hidden="1">
      <c r="B16" s="121"/>
      <c r="C16" s="7061"/>
      <c r="D16" s="7008"/>
      <c r="E16" s="7062"/>
      <c r="F16" s="7009"/>
      <c r="G16" s="7009">
        <v>0</v>
      </c>
      <c r="H16" s="7050"/>
      <c r="I16" s="7050"/>
      <c r="J16" s="7050"/>
      <c r="K16" s="7009">
        <v>0</v>
      </c>
      <c r="L16" s="7009">
        <v>0</v>
      </c>
      <c r="M16" s="7009">
        <v>0</v>
      </c>
      <c r="N16" s="7009">
        <v>0</v>
      </c>
      <c r="O16" s="7010">
        <f t="shared" si="0"/>
        <v>0</v>
      </c>
      <c r="P16" s="7033"/>
      <c r="Q16" s="7011"/>
      <c r="R16" s="121"/>
    </row>
    <row r="17" spans="2:18" s="164" customFormat="1" ht="13.2" hidden="1">
      <c r="B17" s="121"/>
      <c r="C17" s="7061"/>
      <c r="D17" s="7008"/>
      <c r="E17" s="7062"/>
      <c r="F17" s="7009"/>
      <c r="G17" s="7009">
        <v>0</v>
      </c>
      <c r="H17" s="7050"/>
      <c r="I17" s="7050"/>
      <c r="J17" s="7050"/>
      <c r="K17" s="7009">
        <v>0</v>
      </c>
      <c r="L17" s="7009">
        <v>0</v>
      </c>
      <c r="M17" s="7009">
        <v>0</v>
      </c>
      <c r="N17" s="7009">
        <v>0</v>
      </c>
      <c r="O17" s="7010">
        <f t="shared" si="0"/>
        <v>0</v>
      </c>
      <c r="P17" s="7033"/>
      <c r="Q17" s="7011"/>
      <c r="R17" s="121"/>
    </row>
    <row r="18" spans="2:18" s="164" customFormat="1" ht="13.2" hidden="1">
      <c r="B18" s="121"/>
      <c r="C18" s="7061"/>
      <c r="D18" s="7008"/>
      <c r="E18" s="7062"/>
      <c r="F18" s="7009"/>
      <c r="G18" s="7009">
        <v>0</v>
      </c>
      <c r="H18" s="7050"/>
      <c r="I18" s="7050"/>
      <c r="J18" s="7050"/>
      <c r="K18" s="7009">
        <v>0</v>
      </c>
      <c r="L18" s="7009">
        <v>0</v>
      </c>
      <c r="M18" s="7009">
        <v>0</v>
      </c>
      <c r="N18" s="7009">
        <v>0</v>
      </c>
      <c r="O18" s="7010">
        <f t="shared" si="0"/>
        <v>0</v>
      </c>
      <c r="P18" s="7033"/>
      <c r="Q18" s="7011"/>
      <c r="R18" s="121"/>
    </row>
    <row r="19" spans="2:18" s="164" customFormat="1" ht="13.2" hidden="1">
      <c r="B19" s="121"/>
      <c r="C19" s="7061"/>
      <c r="D19" s="7008"/>
      <c r="E19" s="7062"/>
      <c r="F19" s="7009"/>
      <c r="G19" s="7009">
        <v>0</v>
      </c>
      <c r="H19" s="7050"/>
      <c r="I19" s="7050"/>
      <c r="J19" s="7050"/>
      <c r="K19" s="7009">
        <v>0</v>
      </c>
      <c r="L19" s="7009">
        <v>0</v>
      </c>
      <c r="M19" s="7009">
        <v>0</v>
      </c>
      <c r="N19" s="7009">
        <v>0</v>
      </c>
      <c r="O19" s="7010">
        <f t="shared" si="0"/>
        <v>0</v>
      </c>
      <c r="P19" s="7033"/>
      <c r="Q19" s="7011"/>
      <c r="R19" s="121"/>
    </row>
    <row r="20" spans="2:18" s="164" customFormat="1" ht="13.2" hidden="1">
      <c r="B20" s="121"/>
      <c r="C20" s="7061"/>
      <c r="D20" s="7008"/>
      <c r="E20" s="7062"/>
      <c r="F20" s="7009"/>
      <c r="G20" s="7009">
        <v>0</v>
      </c>
      <c r="H20" s="7050"/>
      <c r="I20" s="7050"/>
      <c r="J20" s="7050"/>
      <c r="K20" s="7009">
        <v>0</v>
      </c>
      <c r="L20" s="7009">
        <v>0</v>
      </c>
      <c r="M20" s="7009">
        <v>0</v>
      </c>
      <c r="N20" s="7009">
        <v>0</v>
      </c>
      <c r="O20" s="7010">
        <f t="shared" si="0"/>
        <v>0</v>
      </c>
      <c r="P20" s="7033"/>
      <c r="Q20" s="7011"/>
      <c r="R20" s="121"/>
    </row>
    <row r="21" spans="2:18" s="164" customFormat="1" ht="13.2" hidden="1">
      <c r="B21" s="121"/>
      <c r="C21" s="7061"/>
      <c r="D21" s="7008"/>
      <c r="E21" s="7062"/>
      <c r="F21" s="7009"/>
      <c r="G21" s="7009">
        <v>0</v>
      </c>
      <c r="H21" s="7050"/>
      <c r="I21" s="7050"/>
      <c r="J21" s="7050"/>
      <c r="K21" s="7009">
        <v>0</v>
      </c>
      <c r="L21" s="7009">
        <v>0</v>
      </c>
      <c r="M21" s="7009">
        <v>0</v>
      </c>
      <c r="N21" s="7009">
        <v>0</v>
      </c>
      <c r="O21" s="7010">
        <f t="shared" si="0"/>
        <v>0</v>
      </c>
      <c r="P21" s="7033"/>
      <c r="Q21" s="7011"/>
      <c r="R21" s="121"/>
    </row>
    <row r="22" spans="2:18" s="164" customFormat="1" ht="13.2" hidden="1">
      <c r="B22" s="121"/>
      <c r="C22" s="7061"/>
      <c r="D22" s="7008"/>
      <c r="E22" s="7062"/>
      <c r="F22" s="7009"/>
      <c r="G22" s="7009">
        <v>0</v>
      </c>
      <c r="H22" s="7050"/>
      <c r="I22" s="7050"/>
      <c r="J22" s="7050"/>
      <c r="K22" s="7009">
        <v>0</v>
      </c>
      <c r="L22" s="7009">
        <v>0</v>
      </c>
      <c r="M22" s="7009">
        <v>0</v>
      </c>
      <c r="N22" s="7009">
        <v>0</v>
      </c>
      <c r="O22" s="7010">
        <f t="shared" si="0"/>
        <v>0</v>
      </c>
      <c r="P22" s="7033"/>
      <c r="Q22" s="7011"/>
      <c r="R22" s="121"/>
    </row>
    <row r="23" spans="2:18" s="164" customFormat="1" ht="13.2" hidden="1">
      <c r="B23" s="121"/>
      <c r="C23" s="7061"/>
      <c r="D23" s="7008"/>
      <c r="E23" s="7062"/>
      <c r="F23" s="7009"/>
      <c r="G23" s="7009">
        <v>0</v>
      </c>
      <c r="H23" s="7050"/>
      <c r="I23" s="7050"/>
      <c r="J23" s="7050"/>
      <c r="K23" s="7009">
        <v>0</v>
      </c>
      <c r="L23" s="7009">
        <v>0</v>
      </c>
      <c r="M23" s="7009">
        <v>0</v>
      </c>
      <c r="N23" s="7009">
        <v>0</v>
      </c>
      <c r="O23" s="7010">
        <f t="shared" si="0"/>
        <v>0</v>
      </c>
      <c r="P23" s="7033"/>
      <c r="Q23" s="7011"/>
      <c r="R23" s="121"/>
    </row>
    <row r="24" spans="2:18" s="164" customFormat="1" ht="13.2" hidden="1">
      <c r="B24" s="121"/>
      <c r="C24" s="7061"/>
      <c r="D24" s="7008"/>
      <c r="E24" s="7062"/>
      <c r="F24" s="7009"/>
      <c r="G24" s="7009">
        <v>0</v>
      </c>
      <c r="H24" s="7050"/>
      <c r="I24" s="7050"/>
      <c r="J24" s="7050"/>
      <c r="K24" s="7009">
        <v>0</v>
      </c>
      <c r="L24" s="7009">
        <v>0</v>
      </c>
      <c r="M24" s="7009">
        <v>0</v>
      </c>
      <c r="N24" s="7009">
        <v>0</v>
      </c>
      <c r="O24" s="7010">
        <f t="shared" si="0"/>
        <v>0</v>
      </c>
      <c r="P24" s="7033"/>
      <c r="Q24" s="7011"/>
      <c r="R24" s="121"/>
    </row>
    <row r="25" spans="2:18" s="164" customFormat="1" ht="13.2" hidden="1">
      <c r="B25" s="121"/>
      <c r="C25" s="7061"/>
      <c r="D25" s="7008"/>
      <c r="E25" s="7062"/>
      <c r="F25" s="7009"/>
      <c r="G25" s="7009">
        <v>0</v>
      </c>
      <c r="H25" s="7050"/>
      <c r="I25" s="7050"/>
      <c r="J25" s="7050"/>
      <c r="K25" s="7009">
        <v>0</v>
      </c>
      <c r="L25" s="7009">
        <v>0</v>
      </c>
      <c r="M25" s="7009">
        <v>0</v>
      </c>
      <c r="N25" s="7009">
        <v>0</v>
      </c>
      <c r="O25" s="7010">
        <f t="shared" si="0"/>
        <v>0</v>
      </c>
      <c r="P25" s="7033"/>
      <c r="Q25" s="7011"/>
      <c r="R25" s="121"/>
    </row>
    <row r="26" spans="2:18" s="164" customFormat="1" ht="13.2" hidden="1">
      <c r="B26" s="121"/>
      <c r="C26" s="7061"/>
      <c r="D26" s="7008"/>
      <c r="E26" s="7062"/>
      <c r="F26" s="7009"/>
      <c r="G26" s="7009">
        <v>0</v>
      </c>
      <c r="H26" s="7050"/>
      <c r="I26" s="7050"/>
      <c r="J26" s="7050"/>
      <c r="K26" s="7009">
        <v>0</v>
      </c>
      <c r="L26" s="7009">
        <v>0</v>
      </c>
      <c r="M26" s="7009">
        <v>0</v>
      </c>
      <c r="N26" s="7009">
        <v>0</v>
      </c>
      <c r="O26" s="7010">
        <f t="shared" si="0"/>
        <v>0</v>
      </c>
      <c r="P26" s="7033"/>
      <c r="Q26" s="7011"/>
      <c r="R26" s="121"/>
    </row>
    <row r="27" spans="2:18" s="164" customFormat="1" ht="13.2" hidden="1">
      <c r="B27" s="121"/>
      <c r="C27" s="7061"/>
      <c r="D27" s="7008"/>
      <c r="E27" s="7062"/>
      <c r="F27" s="7009"/>
      <c r="G27" s="7009">
        <v>0</v>
      </c>
      <c r="H27" s="7050"/>
      <c r="I27" s="7050"/>
      <c r="J27" s="7050"/>
      <c r="K27" s="7009">
        <v>0</v>
      </c>
      <c r="L27" s="7009">
        <v>0</v>
      </c>
      <c r="M27" s="7009">
        <v>0</v>
      </c>
      <c r="N27" s="7009">
        <v>0</v>
      </c>
      <c r="O27" s="7010">
        <f t="shared" si="0"/>
        <v>0</v>
      </c>
      <c r="P27" s="7033"/>
      <c r="Q27" s="7011"/>
      <c r="R27" s="121"/>
    </row>
    <row r="28" spans="2:18" s="164" customFormat="1" ht="13.2" hidden="1">
      <c r="B28" s="121"/>
      <c r="C28" s="7061"/>
      <c r="D28" s="7008"/>
      <c r="E28" s="7062"/>
      <c r="F28" s="7009"/>
      <c r="G28" s="7009">
        <v>0</v>
      </c>
      <c r="H28" s="7050"/>
      <c r="I28" s="7050"/>
      <c r="J28" s="7050"/>
      <c r="K28" s="7009">
        <v>0</v>
      </c>
      <c r="L28" s="7009">
        <v>0</v>
      </c>
      <c r="M28" s="7009">
        <v>0</v>
      </c>
      <c r="N28" s="7009">
        <v>0</v>
      </c>
      <c r="O28" s="7010">
        <f t="shared" si="0"/>
        <v>0</v>
      </c>
      <c r="P28" s="7033"/>
      <c r="Q28" s="7011"/>
      <c r="R28" s="121"/>
    </row>
    <row r="29" spans="2:18" s="164" customFormat="1" ht="13.2" hidden="1">
      <c r="B29" s="121"/>
      <c r="C29" s="7061"/>
      <c r="D29" s="7008"/>
      <c r="E29" s="7062"/>
      <c r="F29" s="7009"/>
      <c r="G29" s="7009">
        <v>0</v>
      </c>
      <c r="H29" s="7050"/>
      <c r="I29" s="7050"/>
      <c r="J29" s="7050"/>
      <c r="K29" s="7009">
        <v>0</v>
      </c>
      <c r="L29" s="7009">
        <v>0</v>
      </c>
      <c r="M29" s="7009">
        <v>0</v>
      </c>
      <c r="N29" s="7009">
        <v>0</v>
      </c>
      <c r="O29" s="7010">
        <f t="shared" si="0"/>
        <v>0</v>
      </c>
      <c r="P29" s="7033"/>
      <c r="Q29" s="7011"/>
      <c r="R29" s="121"/>
    </row>
    <row r="30" spans="2:18" s="164" customFormat="1" ht="13.2" hidden="1">
      <c r="B30" s="121"/>
      <c r="C30" s="7061"/>
      <c r="D30" s="7008"/>
      <c r="E30" s="7062"/>
      <c r="F30" s="7009"/>
      <c r="G30" s="7009">
        <v>0</v>
      </c>
      <c r="H30" s="7050"/>
      <c r="I30" s="7050"/>
      <c r="J30" s="7050"/>
      <c r="K30" s="7009">
        <v>0</v>
      </c>
      <c r="L30" s="7009">
        <v>0</v>
      </c>
      <c r="M30" s="7009">
        <v>0</v>
      </c>
      <c r="N30" s="7009">
        <v>0</v>
      </c>
      <c r="O30" s="7010">
        <f t="shared" si="0"/>
        <v>0</v>
      </c>
      <c r="P30" s="7033"/>
      <c r="Q30" s="7011"/>
      <c r="R30" s="121"/>
    </row>
    <row r="31" spans="2:18" s="164" customFormat="1" ht="13.2" hidden="1">
      <c r="B31" s="121"/>
      <c r="C31" s="7061"/>
      <c r="D31" s="7008"/>
      <c r="E31" s="7062"/>
      <c r="F31" s="7009"/>
      <c r="G31" s="7009">
        <v>0</v>
      </c>
      <c r="H31" s="7050"/>
      <c r="I31" s="7050"/>
      <c r="J31" s="7050"/>
      <c r="K31" s="7009">
        <v>0</v>
      </c>
      <c r="L31" s="7009">
        <v>0</v>
      </c>
      <c r="M31" s="7009">
        <v>0</v>
      </c>
      <c r="N31" s="7009">
        <v>0</v>
      </c>
      <c r="O31" s="7010">
        <f t="shared" si="0"/>
        <v>0</v>
      </c>
      <c r="P31" s="7033"/>
      <c r="Q31" s="7011"/>
      <c r="R31" s="121"/>
    </row>
    <row r="32" spans="2:18" s="164" customFormat="1" ht="13.2" hidden="1">
      <c r="B32" s="121"/>
      <c r="C32" s="7061"/>
      <c r="D32" s="7008"/>
      <c r="E32" s="7062"/>
      <c r="F32" s="7009"/>
      <c r="G32" s="7009">
        <v>0</v>
      </c>
      <c r="H32" s="7050"/>
      <c r="I32" s="7050"/>
      <c r="J32" s="7050"/>
      <c r="K32" s="7009">
        <v>0</v>
      </c>
      <c r="L32" s="7009">
        <v>0</v>
      </c>
      <c r="M32" s="7009">
        <v>0</v>
      </c>
      <c r="N32" s="7009">
        <v>0</v>
      </c>
      <c r="O32" s="7010">
        <f t="shared" si="0"/>
        <v>0</v>
      </c>
      <c r="P32" s="7033"/>
      <c r="Q32" s="7011"/>
      <c r="R32" s="121"/>
    </row>
    <row r="33" spans="2:18" s="164" customFormat="1" ht="13.2" hidden="1">
      <c r="B33" s="121"/>
      <c r="C33" s="7061"/>
      <c r="D33" s="7008"/>
      <c r="E33" s="7062"/>
      <c r="F33" s="7009"/>
      <c r="G33" s="7009">
        <v>0</v>
      </c>
      <c r="H33" s="7050"/>
      <c r="I33" s="7050"/>
      <c r="J33" s="7050"/>
      <c r="K33" s="7009">
        <v>0</v>
      </c>
      <c r="L33" s="7009">
        <v>0</v>
      </c>
      <c r="M33" s="7009">
        <v>0</v>
      </c>
      <c r="N33" s="7009">
        <v>0</v>
      </c>
      <c r="O33" s="7010">
        <f t="shared" si="0"/>
        <v>0</v>
      </c>
      <c r="P33" s="7033"/>
      <c r="Q33" s="7011"/>
      <c r="R33" s="121"/>
    </row>
    <row r="34" spans="2:18" s="164" customFormat="1" ht="13.2" hidden="1">
      <c r="B34" s="121"/>
      <c r="C34" s="7061"/>
      <c r="D34" s="7008"/>
      <c r="E34" s="7062"/>
      <c r="F34" s="7009"/>
      <c r="G34" s="7009">
        <v>0</v>
      </c>
      <c r="H34" s="7050"/>
      <c r="I34" s="7050"/>
      <c r="J34" s="7050"/>
      <c r="K34" s="7009">
        <v>0</v>
      </c>
      <c r="L34" s="7009">
        <v>0</v>
      </c>
      <c r="M34" s="7009">
        <v>0</v>
      </c>
      <c r="N34" s="7009">
        <v>0</v>
      </c>
      <c r="O34" s="7010">
        <f t="shared" si="0"/>
        <v>0</v>
      </c>
      <c r="P34" s="7033"/>
      <c r="Q34" s="7011"/>
      <c r="R34" s="121"/>
    </row>
    <row r="35" spans="2:18" s="164" customFormat="1" ht="13.2" hidden="1">
      <c r="B35" s="121"/>
      <c r="C35" s="7061"/>
      <c r="D35" s="7008"/>
      <c r="E35" s="7062"/>
      <c r="F35" s="7009"/>
      <c r="G35" s="7009">
        <v>0</v>
      </c>
      <c r="H35" s="7050"/>
      <c r="I35" s="7050"/>
      <c r="J35" s="7050"/>
      <c r="K35" s="7009">
        <v>0</v>
      </c>
      <c r="L35" s="7009">
        <v>0</v>
      </c>
      <c r="M35" s="7009">
        <v>0</v>
      </c>
      <c r="N35" s="7009">
        <v>0</v>
      </c>
      <c r="O35" s="7010">
        <f t="shared" si="0"/>
        <v>0</v>
      </c>
      <c r="P35" s="7033"/>
      <c r="Q35" s="7011"/>
      <c r="R35" s="121"/>
    </row>
    <row r="36" spans="2:18" s="164" customFormat="1" ht="13.2" hidden="1">
      <c r="B36" s="121"/>
      <c r="C36" s="7061"/>
      <c r="D36" s="7008"/>
      <c r="E36" s="7062"/>
      <c r="F36" s="7009"/>
      <c r="G36" s="7009">
        <v>0</v>
      </c>
      <c r="H36" s="7050"/>
      <c r="I36" s="7050"/>
      <c r="J36" s="7050"/>
      <c r="K36" s="7009">
        <v>0</v>
      </c>
      <c r="L36" s="7009">
        <v>0</v>
      </c>
      <c r="M36" s="7009">
        <v>0</v>
      </c>
      <c r="N36" s="7009">
        <v>0</v>
      </c>
      <c r="O36" s="7010">
        <f t="shared" si="0"/>
        <v>0</v>
      </c>
      <c r="P36" s="7033"/>
      <c r="Q36" s="7011"/>
      <c r="R36" s="121"/>
    </row>
    <row r="37" spans="2:18" s="164" customFormat="1" ht="13.2" hidden="1">
      <c r="B37" s="121"/>
      <c r="C37" s="7061"/>
      <c r="D37" s="7008"/>
      <c r="E37" s="7062"/>
      <c r="F37" s="7009"/>
      <c r="G37" s="7009">
        <v>0</v>
      </c>
      <c r="H37" s="7050"/>
      <c r="I37" s="7050"/>
      <c r="J37" s="7050"/>
      <c r="K37" s="7009">
        <v>0</v>
      </c>
      <c r="L37" s="7009">
        <v>0</v>
      </c>
      <c r="M37" s="7009">
        <v>0</v>
      </c>
      <c r="N37" s="7009">
        <v>0</v>
      </c>
      <c r="O37" s="7010">
        <f t="shared" si="0"/>
        <v>0</v>
      </c>
      <c r="P37" s="7033"/>
      <c r="Q37" s="7011"/>
      <c r="R37" s="121"/>
    </row>
    <row r="38" spans="2:18" s="164" customFormat="1" ht="13.2" hidden="1">
      <c r="B38" s="121"/>
      <c r="C38" s="7061"/>
      <c r="D38" s="7008"/>
      <c r="E38" s="7062"/>
      <c r="F38" s="7009"/>
      <c r="G38" s="7009">
        <v>0</v>
      </c>
      <c r="H38" s="7050"/>
      <c r="I38" s="7050"/>
      <c r="J38" s="7050"/>
      <c r="K38" s="7009">
        <v>0</v>
      </c>
      <c r="L38" s="7009">
        <v>0</v>
      </c>
      <c r="M38" s="7009">
        <v>0</v>
      </c>
      <c r="N38" s="7009">
        <v>0</v>
      </c>
      <c r="O38" s="7010">
        <f t="shared" si="0"/>
        <v>0</v>
      </c>
      <c r="P38" s="7033"/>
      <c r="Q38" s="7011"/>
      <c r="R38" s="121"/>
    </row>
    <row r="39" spans="2:18" s="164" customFormat="1" ht="13.2" hidden="1">
      <c r="B39" s="121"/>
      <c r="C39" s="7061"/>
      <c r="D39" s="7008"/>
      <c r="E39" s="7062"/>
      <c r="F39" s="7009"/>
      <c r="G39" s="7009">
        <v>0</v>
      </c>
      <c r="H39" s="7050"/>
      <c r="I39" s="7050"/>
      <c r="J39" s="7050"/>
      <c r="K39" s="7009">
        <v>0</v>
      </c>
      <c r="L39" s="7009">
        <v>0</v>
      </c>
      <c r="M39" s="7009">
        <v>0</v>
      </c>
      <c r="N39" s="7009">
        <v>0</v>
      </c>
      <c r="O39" s="7010">
        <f t="shared" si="0"/>
        <v>0</v>
      </c>
      <c r="P39" s="7033"/>
      <c r="Q39" s="7011"/>
      <c r="R39" s="121"/>
    </row>
    <row r="40" spans="2:18" s="164" customFormat="1" ht="13.2" hidden="1">
      <c r="B40" s="121"/>
      <c r="C40" s="7061"/>
      <c r="D40" s="7008"/>
      <c r="E40" s="7062"/>
      <c r="F40" s="7009"/>
      <c r="G40" s="7009">
        <v>0</v>
      </c>
      <c r="H40" s="7050"/>
      <c r="I40" s="7050"/>
      <c r="J40" s="7050"/>
      <c r="K40" s="7009">
        <v>0</v>
      </c>
      <c r="L40" s="7009">
        <v>0</v>
      </c>
      <c r="M40" s="7009">
        <v>0</v>
      </c>
      <c r="N40" s="7009">
        <v>0</v>
      </c>
      <c r="O40" s="7010">
        <f t="shared" si="0"/>
        <v>0</v>
      </c>
      <c r="P40" s="7033"/>
      <c r="Q40" s="7011"/>
      <c r="R40" s="121"/>
    </row>
    <row r="41" spans="2:18" s="164" customFormat="1" ht="13.2" hidden="1">
      <c r="B41" s="121"/>
      <c r="C41" s="7061"/>
      <c r="D41" s="7008"/>
      <c r="E41" s="7062"/>
      <c r="F41" s="7009"/>
      <c r="G41" s="7009">
        <v>0</v>
      </c>
      <c r="H41" s="7050"/>
      <c r="I41" s="7050"/>
      <c r="J41" s="7050"/>
      <c r="K41" s="7009">
        <v>0</v>
      </c>
      <c r="L41" s="7009">
        <v>0</v>
      </c>
      <c r="M41" s="7009">
        <v>0</v>
      </c>
      <c r="N41" s="7009">
        <v>0</v>
      </c>
      <c r="O41" s="7010">
        <f t="shared" si="0"/>
        <v>0</v>
      </c>
      <c r="P41" s="7033"/>
      <c r="Q41" s="7011"/>
      <c r="R41" s="121"/>
    </row>
    <row r="42" spans="2:18" s="164" customFormat="1" ht="13.2" hidden="1">
      <c r="B42" s="121"/>
      <c r="C42" s="7061"/>
      <c r="D42" s="7008"/>
      <c r="E42" s="7062"/>
      <c r="F42" s="7009"/>
      <c r="G42" s="7009">
        <v>0</v>
      </c>
      <c r="H42" s="7050"/>
      <c r="I42" s="7050"/>
      <c r="J42" s="7050"/>
      <c r="K42" s="7009">
        <v>0</v>
      </c>
      <c r="L42" s="7009">
        <v>0</v>
      </c>
      <c r="M42" s="7009">
        <v>0</v>
      </c>
      <c r="N42" s="7009">
        <v>0</v>
      </c>
      <c r="O42" s="7010">
        <f t="shared" si="0"/>
        <v>0</v>
      </c>
      <c r="P42" s="7033"/>
      <c r="Q42" s="7011"/>
      <c r="R42" s="121"/>
    </row>
    <row r="43" spans="2:18" s="164" customFormat="1" ht="13.2" hidden="1">
      <c r="B43" s="121"/>
      <c r="C43" s="7061"/>
      <c r="D43" s="7008"/>
      <c r="E43" s="7062"/>
      <c r="F43" s="7009"/>
      <c r="G43" s="7009">
        <v>0</v>
      </c>
      <c r="H43" s="7050"/>
      <c r="I43" s="7050"/>
      <c r="J43" s="7050"/>
      <c r="K43" s="7009">
        <v>0</v>
      </c>
      <c r="L43" s="7009">
        <v>0</v>
      </c>
      <c r="M43" s="7009">
        <v>0</v>
      </c>
      <c r="N43" s="7009">
        <v>0</v>
      </c>
      <c r="O43" s="7010">
        <f t="shared" si="0"/>
        <v>0</v>
      </c>
      <c r="P43" s="7033"/>
      <c r="Q43" s="7011"/>
      <c r="R43" s="121"/>
    </row>
    <row r="44" spans="2:18" s="164" customFormat="1" ht="13.2" hidden="1">
      <c r="B44" s="121"/>
      <c r="C44" s="7061"/>
      <c r="D44" s="7008"/>
      <c r="E44" s="7062"/>
      <c r="F44" s="7009"/>
      <c r="G44" s="7009">
        <v>0</v>
      </c>
      <c r="H44" s="7050"/>
      <c r="I44" s="7050"/>
      <c r="J44" s="7050"/>
      <c r="K44" s="7009">
        <v>0</v>
      </c>
      <c r="L44" s="7009">
        <v>0</v>
      </c>
      <c r="M44" s="7009">
        <v>0</v>
      </c>
      <c r="N44" s="7009">
        <v>0</v>
      </c>
      <c r="O44" s="7010">
        <f t="shared" si="0"/>
        <v>0</v>
      </c>
      <c r="P44" s="7033"/>
      <c r="Q44" s="7011"/>
      <c r="R44" s="121"/>
    </row>
    <row r="45" spans="2:18" s="164" customFormat="1" ht="13.2" hidden="1">
      <c r="B45" s="121"/>
      <c r="C45" s="7061"/>
      <c r="D45" s="7008"/>
      <c r="E45" s="7062"/>
      <c r="F45" s="7009"/>
      <c r="G45" s="7009">
        <v>0</v>
      </c>
      <c r="H45" s="7050"/>
      <c r="I45" s="7050"/>
      <c r="J45" s="7050"/>
      <c r="K45" s="7009">
        <v>0</v>
      </c>
      <c r="L45" s="7009">
        <v>0</v>
      </c>
      <c r="M45" s="7009">
        <v>0</v>
      </c>
      <c r="N45" s="7009">
        <v>0</v>
      </c>
      <c r="O45" s="7010">
        <f t="shared" si="0"/>
        <v>0</v>
      </c>
      <c r="P45" s="7033"/>
      <c r="Q45" s="7011"/>
      <c r="R45" s="121"/>
    </row>
    <row r="46" spans="2:18" s="164" customFormat="1" ht="13.2" hidden="1">
      <c r="B46" s="121"/>
      <c r="C46" s="7061"/>
      <c r="D46" s="7008"/>
      <c r="E46" s="7062"/>
      <c r="F46" s="7009"/>
      <c r="G46" s="7009">
        <v>0</v>
      </c>
      <c r="H46" s="7050"/>
      <c r="I46" s="7050"/>
      <c r="J46" s="7050"/>
      <c r="K46" s="7009">
        <v>0</v>
      </c>
      <c r="L46" s="7009">
        <v>0</v>
      </c>
      <c r="M46" s="7009">
        <v>0</v>
      </c>
      <c r="N46" s="7009">
        <v>0</v>
      </c>
      <c r="O46" s="7010">
        <f t="shared" si="0"/>
        <v>0</v>
      </c>
      <c r="P46" s="7033"/>
      <c r="Q46" s="7011"/>
      <c r="R46" s="121"/>
    </row>
    <row r="47" spans="2:18" s="164" customFormat="1" ht="13.2" hidden="1">
      <c r="B47" s="121"/>
      <c r="C47" s="7061"/>
      <c r="D47" s="7008"/>
      <c r="E47" s="7062"/>
      <c r="F47" s="7009"/>
      <c r="G47" s="7009">
        <v>0</v>
      </c>
      <c r="H47" s="7050"/>
      <c r="I47" s="7050"/>
      <c r="J47" s="7050"/>
      <c r="K47" s="7009">
        <v>0</v>
      </c>
      <c r="L47" s="7009">
        <v>0</v>
      </c>
      <c r="M47" s="7009">
        <v>0</v>
      </c>
      <c r="N47" s="7009">
        <v>0</v>
      </c>
      <c r="O47" s="7010">
        <f t="shared" si="0"/>
        <v>0</v>
      </c>
      <c r="P47" s="7033"/>
      <c r="Q47" s="7011"/>
      <c r="R47" s="121"/>
    </row>
    <row r="48" spans="2:18" s="164" customFormat="1" ht="13.2" hidden="1">
      <c r="B48" s="121"/>
      <c r="C48" s="7061"/>
      <c r="D48" s="7008"/>
      <c r="E48" s="7062"/>
      <c r="F48" s="7009"/>
      <c r="G48" s="7009">
        <v>0</v>
      </c>
      <c r="H48" s="7050"/>
      <c r="I48" s="7050"/>
      <c r="J48" s="7050"/>
      <c r="K48" s="7009">
        <v>0</v>
      </c>
      <c r="L48" s="7009">
        <v>0</v>
      </c>
      <c r="M48" s="7009">
        <v>0</v>
      </c>
      <c r="N48" s="7009">
        <v>0</v>
      </c>
      <c r="O48" s="7010">
        <f t="shared" si="0"/>
        <v>0</v>
      </c>
      <c r="P48" s="7033"/>
      <c r="Q48" s="7011"/>
      <c r="R48" s="121"/>
    </row>
    <row r="49" spans="2:18" s="164" customFormat="1" ht="13.2" hidden="1">
      <c r="B49" s="121"/>
      <c r="C49" s="7061"/>
      <c r="D49" s="7008"/>
      <c r="E49" s="7062"/>
      <c r="F49" s="7009"/>
      <c r="G49" s="7009">
        <v>0</v>
      </c>
      <c r="H49" s="7050"/>
      <c r="I49" s="7050"/>
      <c r="J49" s="7050"/>
      <c r="K49" s="7009">
        <v>0</v>
      </c>
      <c r="L49" s="7009">
        <v>0</v>
      </c>
      <c r="M49" s="7009">
        <v>0</v>
      </c>
      <c r="N49" s="7009">
        <v>0</v>
      </c>
      <c r="O49" s="7010">
        <f t="shared" si="0"/>
        <v>0</v>
      </c>
      <c r="P49" s="7033"/>
      <c r="Q49" s="7011"/>
      <c r="R49" s="121"/>
    </row>
    <row r="50" spans="2:18" s="164" customFormat="1" ht="13.2" hidden="1">
      <c r="B50" s="121"/>
      <c r="C50" s="7061"/>
      <c r="D50" s="7008"/>
      <c r="E50" s="7062"/>
      <c r="F50" s="7009"/>
      <c r="G50" s="7009">
        <v>0</v>
      </c>
      <c r="H50" s="7050"/>
      <c r="I50" s="7050"/>
      <c r="J50" s="7050"/>
      <c r="K50" s="7009">
        <v>0</v>
      </c>
      <c r="L50" s="7009">
        <v>0</v>
      </c>
      <c r="M50" s="7009">
        <v>0</v>
      </c>
      <c r="N50" s="7009">
        <v>0</v>
      </c>
      <c r="O50" s="7010">
        <f>M50+N50</f>
        <v>0</v>
      </c>
      <c r="P50" s="7033"/>
      <c r="Q50" s="7011"/>
      <c r="R50" s="121"/>
    </row>
    <row r="51" spans="2:18" s="164" customFormat="1" ht="13.2">
      <c r="B51" s="121"/>
      <c r="C51" s="7061"/>
      <c r="D51" s="7008"/>
      <c r="E51" s="7062"/>
      <c r="F51" s="7009"/>
      <c r="G51" s="7009">
        <v>0</v>
      </c>
      <c r="H51" s="7050"/>
      <c r="I51" s="7050"/>
      <c r="J51" s="7050"/>
      <c r="K51" s="7009">
        <v>0</v>
      </c>
      <c r="L51" s="7009">
        <v>0</v>
      </c>
      <c r="M51" s="7009">
        <v>0</v>
      </c>
      <c r="N51" s="7009">
        <v>0</v>
      </c>
      <c r="O51" s="7010">
        <f>M51+N51</f>
        <v>0</v>
      </c>
      <c r="P51" s="7033"/>
      <c r="Q51" s="7011"/>
      <c r="R51" s="121"/>
    </row>
    <row r="52" spans="2:18" s="164" customFormat="1" ht="13.2">
      <c r="B52" s="121"/>
      <c r="C52" s="7013" t="s">
        <v>1251</v>
      </c>
      <c r="D52" s="7051"/>
      <c r="E52" s="7051"/>
      <c r="F52" s="7051"/>
      <c r="G52" s="7015">
        <f>SUMIF($D$11:$D$51,"TRUE",G11:G51)</f>
        <v>0</v>
      </c>
      <c r="H52" s="7052"/>
      <c r="I52" s="7052"/>
      <c r="J52" s="7052"/>
      <c r="K52" s="7015">
        <f>SUMIF($D$11:$D$51,"TRUE",K11:K51)</f>
        <v>0</v>
      </c>
      <c r="L52" s="7015">
        <f>SUMIF($D$11:$D$51,"TRUE",L11:L51)</f>
        <v>0</v>
      </c>
      <c r="M52" s="7015">
        <f>SUMIF($D$11:$D$51,"TRUE",M11:M51)</f>
        <v>0</v>
      </c>
      <c r="N52" s="7015">
        <f>SUMIF($D$11:$D$51,"TRUE",N11:N51)</f>
        <v>0</v>
      </c>
      <c r="O52" s="7010">
        <f>M52+N52</f>
        <v>0</v>
      </c>
      <c r="P52" s="7033"/>
      <c r="Q52" s="7034"/>
      <c r="R52" s="121"/>
    </row>
    <row r="53" spans="2:18" s="164" customFormat="1" ht="13.8" thickBot="1">
      <c r="B53" s="121"/>
      <c r="C53" s="7063" t="s">
        <v>1656</v>
      </c>
      <c r="D53" s="7055"/>
      <c r="E53" s="7064"/>
      <c r="F53" s="7065"/>
      <c r="G53" s="7019">
        <f>SUM(G11:G51)</f>
        <v>0</v>
      </c>
      <c r="H53" s="7064"/>
      <c r="I53" s="7066"/>
      <c r="J53" s="7064"/>
      <c r="K53" s="7019">
        <f>SUM(K11:K51)</f>
        <v>0</v>
      </c>
      <c r="L53" s="7019">
        <f>SUM(L11:L51)</f>
        <v>0</v>
      </c>
      <c r="M53" s="7019">
        <f>SUM(M11:M51)</f>
        <v>0</v>
      </c>
      <c r="N53" s="7019">
        <f>SUM(N11:N51)</f>
        <v>0</v>
      </c>
      <c r="O53" s="7020">
        <f>M53+N53</f>
        <v>0</v>
      </c>
      <c r="P53" s="7067"/>
      <c r="Q53" s="7021"/>
      <c r="R53" s="121"/>
    </row>
    <row r="54" spans="2:18" s="261" customFormat="1">
      <c r="B54" s="2"/>
      <c r="C54" s="2"/>
      <c r="D54" s="2"/>
      <c r="E54" s="2"/>
      <c r="F54" s="2"/>
      <c r="G54" s="2"/>
      <c r="H54" s="2"/>
      <c r="I54" s="2"/>
      <c r="J54" s="2"/>
      <c r="K54" s="2"/>
      <c r="L54" s="2"/>
      <c r="M54" s="2"/>
      <c r="N54" s="2"/>
      <c r="O54" s="2"/>
      <c r="P54" s="2"/>
      <c r="Q54" s="2"/>
      <c r="R54" s="2"/>
    </row>
    <row r="55" spans="2:18" s="261" customFormat="1">
      <c r="B55" s="2"/>
      <c r="C55" s="2"/>
      <c r="D55" s="2"/>
      <c r="E55" s="2"/>
      <c r="F55" s="2"/>
      <c r="G55" s="2"/>
      <c r="H55" s="2"/>
      <c r="I55" s="2"/>
      <c r="J55" s="2"/>
      <c r="K55" s="2"/>
      <c r="L55" s="2"/>
      <c r="M55" s="2"/>
      <c r="N55" s="2"/>
      <c r="O55" s="2"/>
      <c r="P55" s="2"/>
      <c r="Q55" s="2"/>
      <c r="R55" s="2"/>
    </row>
    <row r="56" spans="2:18" s="261" customFormat="1" ht="15" thickBot="1">
      <c r="B56" s="2"/>
      <c r="C56" s="2"/>
      <c r="D56" s="2"/>
      <c r="E56" s="2"/>
      <c r="F56" s="2"/>
      <c r="G56" s="2"/>
      <c r="H56" s="2"/>
      <c r="I56" s="2"/>
      <c r="J56" s="2"/>
      <c r="K56" s="2"/>
      <c r="L56" s="2"/>
      <c r="M56" s="2"/>
      <c r="N56" s="2"/>
      <c r="O56" s="2"/>
      <c r="P56" s="2"/>
      <c r="Q56" s="2"/>
      <c r="R56" s="2"/>
    </row>
    <row r="57" spans="2:18" s="261" customFormat="1">
      <c r="B57" s="2"/>
      <c r="C57" s="2"/>
      <c r="D57" s="2"/>
      <c r="E57" s="2"/>
      <c r="F57" s="5269" t="s">
        <v>4305</v>
      </c>
      <c r="G57" s="7039" t="s">
        <v>4306</v>
      </c>
      <c r="H57" s="7040" t="s">
        <v>4307</v>
      </c>
      <c r="I57" s="2"/>
      <c r="J57" s="2"/>
      <c r="K57" s="2"/>
      <c r="L57" s="2"/>
      <c r="M57" s="2"/>
      <c r="N57" s="2"/>
      <c r="O57" s="2"/>
      <c r="P57" s="2"/>
      <c r="Q57" s="2"/>
      <c r="R57" s="2"/>
    </row>
    <row r="58" spans="2:18" s="261" customFormat="1">
      <c r="B58" s="2"/>
      <c r="C58" s="2"/>
      <c r="D58" s="2"/>
      <c r="E58" s="160" t="s">
        <v>1251</v>
      </c>
      <c r="F58" s="7041">
        <f t="shared" ref="F58:H59" si="1">M52</f>
        <v>0</v>
      </c>
      <c r="G58" s="7042">
        <f t="shared" si="1"/>
        <v>0</v>
      </c>
      <c r="H58" s="7043">
        <f t="shared" si="1"/>
        <v>0</v>
      </c>
      <c r="I58" s="2"/>
      <c r="J58" s="2"/>
      <c r="K58" s="2"/>
      <c r="L58" s="2"/>
      <c r="M58" s="2"/>
      <c r="N58" s="2"/>
      <c r="O58" s="2"/>
      <c r="P58" s="2"/>
      <c r="Q58" s="2"/>
      <c r="R58" s="2"/>
    </row>
    <row r="59" spans="2:18" s="261" customFormat="1" ht="15" thickBot="1">
      <c r="B59" s="2"/>
      <c r="C59" s="2"/>
      <c r="D59" s="2"/>
      <c r="E59" s="160" t="s">
        <v>544</v>
      </c>
      <c r="F59" s="7044">
        <f t="shared" si="1"/>
        <v>0</v>
      </c>
      <c r="G59" s="7045">
        <f t="shared" si="1"/>
        <v>0</v>
      </c>
      <c r="H59" s="7046">
        <f t="shared" si="1"/>
        <v>0</v>
      </c>
      <c r="I59" s="2"/>
      <c r="J59" s="2"/>
      <c r="K59" s="2"/>
      <c r="L59" s="2"/>
      <c r="M59" s="2"/>
      <c r="N59" s="2"/>
      <c r="O59" s="2"/>
      <c r="P59" s="2"/>
      <c r="Q59" s="2"/>
      <c r="R59" s="2"/>
    </row>
    <row r="60" spans="2:18" s="261" customFormat="1">
      <c r="B60" s="2"/>
      <c r="C60" s="2"/>
      <c r="D60" s="2"/>
      <c r="E60" s="2"/>
      <c r="F60" s="2"/>
      <c r="G60" s="2"/>
      <c r="H60" s="2"/>
      <c r="I60" s="2"/>
      <c r="J60" s="2"/>
      <c r="K60" s="2"/>
      <c r="L60" s="2"/>
      <c r="M60" s="2"/>
      <c r="N60" s="2"/>
      <c r="O60" s="2"/>
      <c r="P60" s="2"/>
      <c r="Q60" s="2"/>
      <c r="R60" s="2"/>
    </row>
    <row r="61" spans="2:18" s="261" customFormat="1">
      <c r="B61" s="2"/>
      <c r="C61" s="2"/>
      <c r="D61" s="126" t="s">
        <v>445</v>
      </c>
      <c r="E61" s="64" t="s">
        <v>3452</v>
      </c>
      <c r="F61" s="2"/>
      <c r="G61" s="2"/>
      <c r="H61" s="2"/>
      <c r="I61" s="2"/>
      <c r="J61" s="2"/>
      <c r="K61" s="2"/>
      <c r="L61" s="2"/>
      <c r="M61" s="2"/>
      <c r="N61" s="2"/>
      <c r="O61" s="2"/>
      <c r="P61" s="2"/>
      <c r="Q61" s="685"/>
      <c r="R61" s="2"/>
    </row>
    <row r="62" spans="2:18" s="261" customFormat="1">
      <c r="B62" s="2"/>
      <c r="C62" s="2"/>
      <c r="D62" s="2"/>
      <c r="E62" s="2"/>
      <c r="F62" s="2"/>
      <c r="G62" s="2"/>
      <c r="H62" s="2"/>
      <c r="I62" s="2"/>
      <c r="J62" s="2"/>
      <c r="K62" s="2"/>
      <c r="L62" s="2"/>
      <c r="M62" s="2"/>
      <c r="N62" s="2"/>
      <c r="O62" s="2"/>
      <c r="P62" s="2"/>
      <c r="Q62" s="2"/>
      <c r="R62" s="2"/>
    </row>
    <row r="63" spans="2:18" s="261" customFormat="1"/>
    <row r="64" spans="2:18" s="261" customFormat="1" hidden="1"/>
  </sheetData>
  <sheetProtection formatCells="0" formatColumns="0" formatRows="0"/>
  <customSheetViews>
    <customSheetView guid="{F416BD5B-C3AD-4F61-AAB2-55950A9B7E72}">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selection activeCell="A11" sqref="A11:XFD13"/>
      <pageMargins left="0" right="0" top="0" bottom="0" header="0" footer="0"/>
    </customSheetView>
  </customSheetViews>
  <mergeCells count="3">
    <mergeCell ref="D4:G4"/>
    <mergeCell ref="D5:G5"/>
    <mergeCell ref="C3:G3"/>
  </mergeCells>
  <hyperlinks>
    <hyperlink ref="R2" location="Index!A1" display="Index" xr:uid="{02FFA0C9-315F-4D33-A163-D65742B18A20}"/>
  </hyperlink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8">
    <tabColor theme="8" tint="-0.499984740745262"/>
  </sheetPr>
  <dimension ref="A1:R58"/>
  <sheetViews>
    <sheetView zoomScale="70" zoomScaleNormal="70" workbookViewId="0">
      <selection activeCell="E11" sqref="E11"/>
    </sheetView>
  </sheetViews>
  <sheetFormatPr defaultColWidth="0" defaultRowHeight="14.4" zeroHeight="1"/>
  <cols>
    <col min="1" max="1" width="3.88671875" customWidth="1"/>
    <col min="2" max="2" width="9.109375" customWidth="1"/>
    <col min="3" max="3" width="38.109375" customWidth="1"/>
    <col min="4" max="5" width="24.88671875" customWidth="1"/>
    <col min="6" max="6" width="19" bestFit="1" customWidth="1"/>
    <col min="7" max="7" width="16.33203125" customWidth="1"/>
    <col min="8" max="8" width="21.109375" customWidth="1"/>
    <col min="9" max="9" width="18.44140625" customWidth="1"/>
    <col min="10" max="10" width="19.6640625" customWidth="1"/>
    <col min="11" max="11" width="18.44140625" customWidth="1"/>
    <col min="12" max="12" width="23.6640625" customWidth="1"/>
    <col min="13" max="13" width="14.109375" bestFit="1" customWidth="1"/>
    <col min="14" max="14" width="18" bestFit="1" customWidth="1"/>
    <col min="15" max="15" width="14" bestFit="1" customWidth="1"/>
    <col min="16" max="16" width="23" customWidth="1"/>
    <col min="17" max="17" width="9.109375" customWidth="1"/>
    <col min="18" max="18" width="5.44140625" customWidth="1"/>
    <col min="19" max="16384" width="9.109375" hidden="1"/>
  </cols>
  <sheetData>
    <row r="1" spans="1:18">
      <c r="A1" s="261"/>
      <c r="B1" s="261"/>
      <c r="C1" s="261"/>
      <c r="D1" s="261"/>
      <c r="E1" s="261"/>
      <c r="F1" s="261"/>
      <c r="G1" s="261"/>
      <c r="H1" s="261"/>
      <c r="I1" s="261"/>
      <c r="J1" s="261"/>
      <c r="K1" s="261"/>
      <c r="L1" s="261"/>
      <c r="M1" s="261"/>
      <c r="N1" s="261"/>
      <c r="O1" s="261"/>
      <c r="P1" s="261"/>
      <c r="Q1" s="261"/>
      <c r="R1" s="261"/>
    </row>
    <row r="2" spans="1:18" ht="15" thickBot="1">
      <c r="A2" s="261"/>
      <c r="B2" s="144" t="s">
        <v>340</v>
      </c>
      <c r="C2" s="2"/>
      <c r="D2" s="2"/>
      <c r="E2" s="2"/>
      <c r="F2" s="2"/>
      <c r="G2" s="2"/>
      <c r="H2" s="2"/>
      <c r="I2" s="2"/>
      <c r="J2" s="2"/>
      <c r="K2" s="2"/>
      <c r="L2" s="2"/>
      <c r="M2" s="2"/>
      <c r="N2" s="2"/>
      <c r="O2" s="2"/>
      <c r="P2" s="2"/>
      <c r="Q2" s="2204" t="s">
        <v>1</v>
      </c>
      <c r="R2" s="261"/>
    </row>
    <row r="3" spans="1:18" ht="16.2" thickBot="1">
      <c r="A3" s="261"/>
      <c r="B3" s="2"/>
      <c r="C3" s="8861" t="s">
        <v>4328</v>
      </c>
      <c r="D3" s="8862"/>
      <c r="E3" s="8862"/>
      <c r="F3" s="8863"/>
      <c r="G3" s="358"/>
      <c r="H3" s="508"/>
      <c r="I3" s="508"/>
      <c r="J3" s="508"/>
      <c r="K3" s="508"/>
      <c r="L3" s="508"/>
      <c r="M3" s="508"/>
      <c r="N3" s="508"/>
      <c r="O3" s="508"/>
      <c r="P3" s="39" t="s">
        <v>346</v>
      </c>
      <c r="Q3" s="2"/>
      <c r="R3" s="261"/>
    </row>
    <row r="4" spans="1:18" ht="15.6">
      <c r="A4" s="261"/>
      <c r="B4" s="2"/>
      <c r="C4" s="4391" t="s">
        <v>723</v>
      </c>
      <c r="D4" s="8864" t="str">
        <f>AM!D4</f>
        <v>ABC Company</v>
      </c>
      <c r="E4" s="8000"/>
      <c r="F4" s="8865"/>
      <c r="G4" s="358"/>
      <c r="H4" s="508"/>
      <c r="I4" s="508"/>
      <c r="J4" s="508"/>
      <c r="K4" s="508"/>
      <c r="L4" s="508"/>
      <c r="M4" s="508"/>
      <c r="N4" s="508"/>
      <c r="O4" s="508"/>
      <c r="P4" s="508"/>
      <c r="Q4" s="2"/>
      <c r="R4" s="261"/>
    </row>
    <row r="5" spans="1:18" ht="16.2" thickBot="1">
      <c r="A5" s="261"/>
      <c r="B5" s="2"/>
      <c r="C5" s="4395" t="s">
        <v>724</v>
      </c>
      <c r="D5" s="8866" t="str">
        <f>AM!D5</f>
        <v>31 December 202x</v>
      </c>
      <c r="E5" s="8867"/>
      <c r="F5" s="8868"/>
      <c r="G5" s="358"/>
      <c r="H5" s="510"/>
      <c r="I5" s="510"/>
      <c r="J5" s="510"/>
      <c r="K5" s="510"/>
      <c r="L5" s="510"/>
      <c r="M5" s="510"/>
      <c r="N5" s="510"/>
      <c r="O5" s="510"/>
      <c r="P5" s="510"/>
      <c r="Q5" s="2"/>
      <c r="R5" s="261"/>
    </row>
    <row r="6" spans="1:18" ht="15.6">
      <c r="A6" s="261"/>
      <c r="B6" s="2"/>
      <c r="C6" s="358"/>
      <c r="D6" s="358"/>
      <c r="E6" s="358"/>
      <c r="F6" s="514"/>
      <c r="G6" s="358"/>
      <c r="H6" s="358"/>
      <c r="I6" s="358"/>
      <c r="J6" s="358"/>
      <c r="K6" s="358"/>
      <c r="L6" s="358"/>
      <c r="M6" s="358"/>
      <c r="N6" s="358"/>
      <c r="O6" s="358"/>
      <c r="P6" s="358"/>
      <c r="Q6" s="2"/>
      <c r="R6" s="261"/>
    </row>
    <row r="7" spans="1:18" ht="16.2" thickBot="1">
      <c r="A7" s="261"/>
      <c r="B7" s="2"/>
      <c r="C7" s="358"/>
      <c r="D7" s="358"/>
      <c r="E7" s="358"/>
      <c r="F7" s="358"/>
      <c r="G7" s="358"/>
      <c r="H7" s="358"/>
      <c r="I7" s="358"/>
      <c r="J7" s="358"/>
      <c r="K7" s="358"/>
      <c r="L7" s="358"/>
      <c r="M7" s="358"/>
      <c r="N7" s="358"/>
      <c r="O7" s="358"/>
      <c r="P7" s="358"/>
      <c r="Q7" s="2"/>
      <c r="R7" s="261"/>
    </row>
    <row r="8" spans="1:18" s="99" customFormat="1" ht="26.4">
      <c r="A8" s="164"/>
      <c r="B8" s="121"/>
      <c r="C8" s="4449" t="s">
        <v>4329</v>
      </c>
      <c r="D8" s="5301" t="s">
        <v>4302</v>
      </c>
      <c r="E8" s="2583" t="s">
        <v>3432</v>
      </c>
      <c r="F8" s="2583" t="s">
        <v>4324</v>
      </c>
      <c r="G8" s="5301" t="s">
        <v>4310</v>
      </c>
      <c r="H8" s="2532" t="s">
        <v>4311</v>
      </c>
      <c r="I8" s="5301" t="s">
        <v>4312</v>
      </c>
      <c r="J8" s="2532" t="s">
        <v>4320</v>
      </c>
      <c r="K8" s="5301" t="s">
        <v>4321</v>
      </c>
      <c r="L8" s="2532" t="s">
        <v>4330</v>
      </c>
      <c r="M8" s="5301" t="s">
        <v>4305</v>
      </c>
      <c r="N8" s="2532" t="s">
        <v>4306</v>
      </c>
      <c r="O8" s="5301" t="s">
        <v>4307</v>
      </c>
      <c r="P8" s="7022" t="s">
        <v>3838</v>
      </c>
      <c r="R8" s="164"/>
    </row>
    <row r="9" spans="1:18" s="99" customFormat="1" ht="13.2">
      <c r="A9" s="164"/>
      <c r="B9" s="121"/>
      <c r="C9" s="7001"/>
      <c r="D9" s="7002" t="s">
        <v>2148</v>
      </c>
      <c r="E9" s="2749"/>
      <c r="F9" s="2716"/>
      <c r="G9" s="7003"/>
      <c r="H9" s="2716"/>
      <c r="I9" s="7003"/>
      <c r="J9" s="2748"/>
      <c r="K9" s="7003"/>
      <c r="L9" s="2716"/>
      <c r="M9" s="7003"/>
      <c r="N9" s="2745"/>
      <c r="O9" s="7023" t="s">
        <v>4327</v>
      </c>
      <c r="P9" s="7049"/>
      <c r="Q9" s="121"/>
      <c r="R9" s="164"/>
    </row>
    <row r="10" spans="1:18" s="99" customFormat="1" ht="13.2">
      <c r="A10" s="164"/>
      <c r="B10" s="121"/>
      <c r="C10" s="2245" t="s">
        <v>734</v>
      </c>
      <c r="D10" s="7005" t="s">
        <v>735</v>
      </c>
      <c r="E10" s="7005" t="s">
        <v>736</v>
      </c>
      <c r="F10" s="7005" t="s">
        <v>1249</v>
      </c>
      <c r="G10" s="7005" t="s">
        <v>738</v>
      </c>
      <c r="H10" s="7005" t="s">
        <v>1546</v>
      </c>
      <c r="I10" s="7005" t="s">
        <v>1547</v>
      </c>
      <c r="J10" s="7005" t="s">
        <v>1548</v>
      </c>
      <c r="K10" s="7005" t="s">
        <v>1549</v>
      </c>
      <c r="L10" s="7005" t="s">
        <v>1550</v>
      </c>
      <c r="M10" s="7005" t="s">
        <v>1551</v>
      </c>
      <c r="N10" s="7005" t="s">
        <v>1552</v>
      </c>
      <c r="O10" s="7006" t="s">
        <v>1553</v>
      </c>
      <c r="P10" s="7006" t="s">
        <v>1554</v>
      </c>
      <c r="Q10" s="517"/>
      <c r="R10" s="164"/>
    </row>
    <row r="11" spans="1:18" s="99" customFormat="1" ht="13.2">
      <c r="A11" s="164"/>
      <c r="B11" s="121"/>
      <c r="C11" s="7068"/>
      <c r="D11" s="7008"/>
      <c r="E11" s="7008"/>
      <c r="F11" s="7008"/>
      <c r="G11" s="7008"/>
      <c r="H11" s="7008">
        <v>0</v>
      </c>
      <c r="I11" s="7027"/>
      <c r="J11" s="7027"/>
      <c r="K11" s="7027"/>
      <c r="L11" s="7008">
        <v>0</v>
      </c>
      <c r="M11" s="7008">
        <v>0</v>
      </c>
      <c r="N11" s="7008">
        <v>0</v>
      </c>
      <c r="O11" s="7010">
        <f>M11+N11</f>
        <v>0</v>
      </c>
      <c r="P11" s="7069"/>
      <c r="Q11" s="121"/>
      <c r="R11" s="164"/>
    </row>
    <row r="12" spans="1:18" s="99" customFormat="1" ht="13.2">
      <c r="A12" s="164"/>
      <c r="B12" s="121"/>
      <c r="C12" s="7068"/>
      <c r="D12" s="7008"/>
      <c r="E12" s="7008"/>
      <c r="F12" s="7008"/>
      <c r="G12" s="7008"/>
      <c r="H12" s="7008">
        <v>0</v>
      </c>
      <c r="I12" s="7027"/>
      <c r="J12" s="7027"/>
      <c r="K12" s="7027"/>
      <c r="L12" s="7008">
        <v>0</v>
      </c>
      <c r="M12" s="7008">
        <v>0</v>
      </c>
      <c r="N12" s="7008">
        <v>0</v>
      </c>
      <c r="O12" s="7010">
        <f>M12+N12</f>
        <v>0</v>
      </c>
      <c r="P12" s="7069"/>
      <c r="Q12" s="121"/>
      <c r="R12" s="164"/>
    </row>
    <row r="13" spans="1:18" s="99" customFormat="1" ht="13.2">
      <c r="A13" s="164"/>
      <c r="B13" s="121"/>
      <c r="C13" s="7068"/>
      <c r="D13" s="7008"/>
      <c r="E13" s="7008"/>
      <c r="F13" s="7008"/>
      <c r="G13" s="7008"/>
      <c r="H13" s="7008">
        <v>0</v>
      </c>
      <c r="I13" s="7027"/>
      <c r="J13" s="7027"/>
      <c r="K13" s="7027"/>
      <c r="L13" s="7008">
        <v>0</v>
      </c>
      <c r="M13" s="7008">
        <v>0</v>
      </c>
      <c r="N13" s="7008">
        <v>0</v>
      </c>
      <c r="O13" s="7010">
        <f>M13+N13</f>
        <v>0</v>
      </c>
      <c r="P13" s="7069"/>
      <c r="Q13" s="121"/>
      <c r="R13" s="164"/>
    </row>
    <row r="14" spans="1:18" s="99" customFormat="1" ht="13.2" hidden="1">
      <c r="A14" s="164"/>
      <c r="B14" s="121"/>
      <c r="C14" s="7068"/>
      <c r="D14" s="7008"/>
      <c r="E14" s="7008"/>
      <c r="F14" s="7008"/>
      <c r="G14" s="7008"/>
      <c r="H14" s="7008">
        <v>0</v>
      </c>
      <c r="I14" s="7027"/>
      <c r="J14" s="7027"/>
      <c r="K14" s="7027"/>
      <c r="L14" s="7008">
        <v>0</v>
      </c>
      <c r="M14" s="7008">
        <v>0</v>
      </c>
      <c r="N14" s="7008">
        <v>0</v>
      </c>
      <c r="O14" s="7010">
        <f t="shared" ref="O14:O45" si="0">M14+N14</f>
        <v>0</v>
      </c>
      <c r="P14" s="7069"/>
      <c r="Q14" s="121"/>
      <c r="R14" s="164"/>
    </row>
    <row r="15" spans="1:18" s="99" customFormat="1" ht="13.2" hidden="1">
      <c r="A15" s="164"/>
      <c r="B15" s="121"/>
      <c r="C15" s="7068"/>
      <c r="D15" s="7008"/>
      <c r="E15" s="7008"/>
      <c r="F15" s="7008"/>
      <c r="G15" s="7008"/>
      <c r="H15" s="7008">
        <v>0</v>
      </c>
      <c r="I15" s="7027"/>
      <c r="J15" s="7027"/>
      <c r="K15" s="7027"/>
      <c r="L15" s="7008">
        <v>0</v>
      </c>
      <c r="M15" s="7008">
        <v>0</v>
      </c>
      <c r="N15" s="7008">
        <v>0</v>
      </c>
      <c r="O15" s="7010">
        <f t="shared" si="0"/>
        <v>0</v>
      </c>
      <c r="P15" s="7069"/>
      <c r="Q15" s="121"/>
      <c r="R15" s="164"/>
    </row>
    <row r="16" spans="1:18" s="99" customFormat="1" ht="13.2" hidden="1">
      <c r="A16" s="164"/>
      <c r="B16" s="121"/>
      <c r="C16" s="7068"/>
      <c r="D16" s="7008"/>
      <c r="E16" s="7008"/>
      <c r="F16" s="7008"/>
      <c r="G16" s="7008"/>
      <c r="H16" s="7008">
        <v>0</v>
      </c>
      <c r="I16" s="7027"/>
      <c r="J16" s="7027"/>
      <c r="K16" s="7027"/>
      <c r="L16" s="7008">
        <v>0</v>
      </c>
      <c r="M16" s="7008">
        <v>0</v>
      </c>
      <c r="N16" s="7008">
        <v>0</v>
      </c>
      <c r="O16" s="7010">
        <f t="shared" si="0"/>
        <v>0</v>
      </c>
      <c r="P16" s="7069"/>
      <c r="Q16" s="121"/>
      <c r="R16" s="164"/>
    </row>
    <row r="17" spans="1:18" s="99" customFormat="1" ht="13.2" hidden="1">
      <c r="A17" s="164"/>
      <c r="B17" s="121"/>
      <c r="C17" s="7068"/>
      <c r="D17" s="7008"/>
      <c r="E17" s="7008"/>
      <c r="F17" s="7008"/>
      <c r="G17" s="7008"/>
      <c r="H17" s="7008">
        <v>0</v>
      </c>
      <c r="I17" s="7027"/>
      <c r="J17" s="7027"/>
      <c r="K17" s="7027"/>
      <c r="L17" s="7008">
        <v>0</v>
      </c>
      <c r="M17" s="7008">
        <v>0</v>
      </c>
      <c r="N17" s="7008">
        <v>0</v>
      </c>
      <c r="O17" s="7010">
        <f t="shared" si="0"/>
        <v>0</v>
      </c>
      <c r="P17" s="7069"/>
      <c r="Q17" s="121"/>
      <c r="R17" s="164"/>
    </row>
    <row r="18" spans="1:18" s="99" customFormat="1" ht="13.2" hidden="1">
      <c r="A18" s="164"/>
      <c r="B18" s="121"/>
      <c r="C18" s="7068"/>
      <c r="D18" s="7008"/>
      <c r="E18" s="7008"/>
      <c r="F18" s="7008"/>
      <c r="G18" s="7008"/>
      <c r="H18" s="7008">
        <v>0</v>
      </c>
      <c r="I18" s="7027"/>
      <c r="J18" s="7027"/>
      <c r="K18" s="7027"/>
      <c r="L18" s="7008">
        <v>0</v>
      </c>
      <c r="M18" s="7008">
        <v>0</v>
      </c>
      <c r="N18" s="7008">
        <v>0</v>
      </c>
      <c r="O18" s="7010">
        <f t="shared" si="0"/>
        <v>0</v>
      </c>
      <c r="P18" s="7069"/>
      <c r="Q18" s="121"/>
      <c r="R18" s="164"/>
    </row>
    <row r="19" spans="1:18" s="99" customFormat="1" ht="13.2" hidden="1">
      <c r="A19" s="164"/>
      <c r="B19" s="121"/>
      <c r="C19" s="7068"/>
      <c r="D19" s="7008"/>
      <c r="E19" s="7008"/>
      <c r="F19" s="7008"/>
      <c r="G19" s="7008"/>
      <c r="H19" s="7008">
        <v>0</v>
      </c>
      <c r="I19" s="7027"/>
      <c r="J19" s="7027"/>
      <c r="K19" s="7027"/>
      <c r="L19" s="7008">
        <v>0</v>
      </c>
      <c r="M19" s="7008">
        <v>0</v>
      </c>
      <c r="N19" s="7008">
        <v>0</v>
      </c>
      <c r="O19" s="7010">
        <f t="shared" si="0"/>
        <v>0</v>
      </c>
      <c r="P19" s="7069"/>
      <c r="Q19" s="121"/>
      <c r="R19" s="164"/>
    </row>
    <row r="20" spans="1:18" s="99" customFormat="1" ht="13.2" hidden="1">
      <c r="A20" s="164"/>
      <c r="B20" s="121"/>
      <c r="C20" s="7068"/>
      <c r="D20" s="7008"/>
      <c r="E20" s="7008"/>
      <c r="F20" s="7008"/>
      <c r="G20" s="7008"/>
      <c r="H20" s="7008">
        <v>0</v>
      </c>
      <c r="I20" s="7027"/>
      <c r="J20" s="7027"/>
      <c r="K20" s="7027"/>
      <c r="L20" s="7008">
        <v>0</v>
      </c>
      <c r="M20" s="7008">
        <v>0</v>
      </c>
      <c r="N20" s="7008">
        <v>0</v>
      </c>
      <c r="O20" s="7010">
        <f t="shared" si="0"/>
        <v>0</v>
      </c>
      <c r="P20" s="7069"/>
      <c r="Q20" s="121"/>
      <c r="R20" s="164"/>
    </row>
    <row r="21" spans="1:18" s="99" customFormat="1" ht="13.2" hidden="1">
      <c r="A21" s="164"/>
      <c r="B21" s="121"/>
      <c r="C21" s="7068"/>
      <c r="D21" s="7008"/>
      <c r="E21" s="7008"/>
      <c r="F21" s="7008"/>
      <c r="G21" s="7008"/>
      <c r="H21" s="7008">
        <v>0</v>
      </c>
      <c r="I21" s="7027"/>
      <c r="J21" s="7027"/>
      <c r="K21" s="7027"/>
      <c r="L21" s="7008">
        <v>0</v>
      </c>
      <c r="M21" s="7008">
        <v>0</v>
      </c>
      <c r="N21" s="7008">
        <v>0</v>
      </c>
      <c r="O21" s="7010">
        <f t="shared" si="0"/>
        <v>0</v>
      </c>
      <c r="P21" s="7069"/>
      <c r="Q21" s="121"/>
      <c r="R21" s="164"/>
    </row>
    <row r="22" spans="1:18" s="99" customFormat="1" ht="13.2" hidden="1">
      <c r="A22" s="164"/>
      <c r="B22" s="121"/>
      <c r="C22" s="7068"/>
      <c r="D22" s="7008"/>
      <c r="E22" s="7008"/>
      <c r="F22" s="7008"/>
      <c r="G22" s="7008"/>
      <c r="H22" s="7008">
        <v>0</v>
      </c>
      <c r="I22" s="7027"/>
      <c r="J22" s="7027"/>
      <c r="K22" s="7027"/>
      <c r="L22" s="7008">
        <v>0</v>
      </c>
      <c r="M22" s="7008">
        <v>0</v>
      </c>
      <c r="N22" s="7008">
        <v>0</v>
      </c>
      <c r="O22" s="7010">
        <f t="shared" si="0"/>
        <v>0</v>
      </c>
      <c r="P22" s="7069"/>
      <c r="Q22" s="121"/>
      <c r="R22" s="164"/>
    </row>
    <row r="23" spans="1:18" s="99" customFormat="1" ht="13.2" hidden="1">
      <c r="A23" s="164"/>
      <c r="B23" s="121"/>
      <c r="C23" s="7068"/>
      <c r="D23" s="7008"/>
      <c r="E23" s="7008"/>
      <c r="F23" s="7008"/>
      <c r="G23" s="7008"/>
      <c r="H23" s="7008">
        <v>0</v>
      </c>
      <c r="I23" s="7027"/>
      <c r="J23" s="7027"/>
      <c r="K23" s="7027"/>
      <c r="L23" s="7008">
        <v>0</v>
      </c>
      <c r="M23" s="7008">
        <v>0</v>
      </c>
      <c r="N23" s="7008">
        <v>0</v>
      </c>
      <c r="O23" s="7010">
        <f t="shared" si="0"/>
        <v>0</v>
      </c>
      <c r="P23" s="7069"/>
      <c r="Q23" s="121"/>
      <c r="R23" s="164"/>
    </row>
    <row r="24" spans="1:18" s="99" customFormat="1" ht="13.2" hidden="1">
      <c r="A24" s="164"/>
      <c r="B24" s="121"/>
      <c r="C24" s="7068"/>
      <c r="D24" s="7008"/>
      <c r="E24" s="7008"/>
      <c r="F24" s="7008"/>
      <c r="G24" s="7008"/>
      <c r="H24" s="7008">
        <v>0</v>
      </c>
      <c r="I24" s="7027"/>
      <c r="J24" s="7027"/>
      <c r="K24" s="7027"/>
      <c r="L24" s="7008">
        <v>0</v>
      </c>
      <c r="M24" s="7008">
        <v>0</v>
      </c>
      <c r="N24" s="7008">
        <v>0</v>
      </c>
      <c r="O24" s="7010">
        <f t="shared" si="0"/>
        <v>0</v>
      </c>
      <c r="P24" s="7069"/>
      <c r="Q24" s="121"/>
      <c r="R24" s="164"/>
    </row>
    <row r="25" spans="1:18" s="99" customFormat="1" ht="13.2" hidden="1">
      <c r="A25" s="164"/>
      <c r="B25" s="121"/>
      <c r="C25" s="7068"/>
      <c r="D25" s="7008"/>
      <c r="E25" s="7008"/>
      <c r="F25" s="7008"/>
      <c r="G25" s="7008"/>
      <c r="H25" s="7008">
        <v>0</v>
      </c>
      <c r="I25" s="7027"/>
      <c r="J25" s="7027"/>
      <c r="K25" s="7027"/>
      <c r="L25" s="7008">
        <v>0</v>
      </c>
      <c r="M25" s="7008">
        <v>0</v>
      </c>
      <c r="N25" s="7008">
        <v>0</v>
      </c>
      <c r="O25" s="7010">
        <f t="shared" si="0"/>
        <v>0</v>
      </c>
      <c r="P25" s="7069"/>
      <c r="Q25" s="121"/>
      <c r="R25" s="164"/>
    </row>
    <row r="26" spans="1:18" s="99" customFormat="1" ht="13.2" hidden="1">
      <c r="A26" s="164"/>
      <c r="B26" s="121"/>
      <c r="C26" s="7068"/>
      <c r="D26" s="7008"/>
      <c r="E26" s="7008"/>
      <c r="F26" s="7008"/>
      <c r="G26" s="7008"/>
      <c r="H26" s="7008">
        <v>0</v>
      </c>
      <c r="I26" s="7027"/>
      <c r="J26" s="7027"/>
      <c r="K26" s="7027"/>
      <c r="L26" s="7008">
        <v>0</v>
      </c>
      <c r="M26" s="7008">
        <v>0</v>
      </c>
      <c r="N26" s="7008">
        <v>0</v>
      </c>
      <c r="O26" s="7010">
        <f t="shared" si="0"/>
        <v>0</v>
      </c>
      <c r="P26" s="7069"/>
      <c r="Q26" s="121"/>
      <c r="R26" s="164"/>
    </row>
    <row r="27" spans="1:18" s="99" customFormat="1" ht="13.2" hidden="1">
      <c r="A27" s="164"/>
      <c r="B27" s="121"/>
      <c r="C27" s="7068"/>
      <c r="D27" s="7008"/>
      <c r="E27" s="7008"/>
      <c r="F27" s="7008"/>
      <c r="G27" s="7008"/>
      <c r="H27" s="7008">
        <v>0</v>
      </c>
      <c r="I27" s="7027"/>
      <c r="J27" s="7027"/>
      <c r="K27" s="7027"/>
      <c r="L27" s="7008">
        <v>0</v>
      </c>
      <c r="M27" s="7008">
        <v>0</v>
      </c>
      <c r="N27" s="7008">
        <v>0</v>
      </c>
      <c r="O27" s="7010">
        <f t="shared" si="0"/>
        <v>0</v>
      </c>
      <c r="P27" s="7069"/>
      <c r="Q27" s="121"/>
      <c r="R27" s="164"/>
    </row>
    <row r="28" spans="1:18" s="99" customFormat="1" ht="13.2" hidden="1">
      <c r="A28" s="164"/>
      <c r="B28" s="121"/>
      <c r="C28" s="7068"/>
      <c r="D28" s="7008"/>
      <c r="E28" s="7008"/>
      <c r="F28" s="7008"/>
      <c r="G28" s="7008"/>
      <c r="H28" s="7008">
        <v>0</v>
      </c>
      <c r="I28" s="7027"/>
      <c r="J28" s="7027"/>
      <c r="K28" s="7027"/>
      <c r="L28" s="7008">
        <v>0</v>
      </c>
      <c r="M28" s="7008">
        <v>0</v>
      </c>
      <c r="N28" s="7008">
        <v>0</v>
      </c>
      <c r="O28" s="7010">
        <f t="shared" si="0"/>
        <v>0</v>
      </c>
      <c r="P28" s="7069"/>
      <c r="Q28" s="121"/>
      <c r="R28" s="164"/>
    </row>
    <row r="29" spans="1:18" s="99" customFormat="1" ht="13.2" hidden="1">
      <c r="A29" s="164"/>
      <c r="B29" s="121"/>
      <c r="C29" s="7068"/>
      <c r="D29" s="7008"/>
      <c r="E29" s="7008"/>
      <c r="F29" s="7008"/>
      <c r="G29" s="7008"/>
      <c r="H29" s="7008">
        <v>0</v>
      </c>
      <c r="I29" s="7027"/>
      <c r="J29" s="7027"/>
      <c r="K29" s="7027"/>
      <c r="L29" s="7008">
        <v>0</v>
      </c>
      <c r="M29" s="7008">
        <v>0</v>
      </c>
      <c r="N29" s="7008">
        <v>0</v>
      </c>
      <c r="O29" s="7010">
        <f t="shared" si="0"/>
        <v>0</v>
      </c>
      <c r="P29" s="7069"/>
      <c r="Q29" s="121"/>
      <c r="R29" s="164"/>
    </row>
    <row r="30" spans="1:18" s="99" customFormat="1" ht="13.2" hidden="1">
      <c r="A30" s="164"/>
      <c r="B30" s="121"/>
      <c r="C30" s="7068"/>
      <c r="D30" s="7008"/>
      <c r="E30" s="7008"/>
      <c r="F30" s="7008"/>
      <c r="G30" s="7008"/>
      <c r="H30" s="7008">
        <v>0</v>
      </c>
      <c r="I30" s="7027"/>
      <c r="J30" s="7027"/>
      <c r="K30" s="7027"/>
      <c r="L30" s="7008">
        <v>0</v>
      </c>
      <c r="M30" s="7008">
        <v>0</v>
      </c>
      <c r="N30" s="7008">
        <v>0</v>
      </c>
      <c r="O30" s="7010">
        <f t="shared" si="0"/>
        <v>0</v>
      </c>
      <c r="P30" s="7069"/>
      <c r="Q30" s="121"/>
      <c r="R30" s="164"/>
    </row>
    <row r="31" spans="1:18" s="99" customFormat="1" ht="13.2" hidden="1">
      <c r="A31" s="164"/>
      <c r="B31" s="121"/>
      <c r="C31" s="7068"/>
      <c r="D31" s="7008"/>
      <c r="E31" s="7008"/>
      <c r="F31" s="7008"/>
      <c r="G31" s="7008"/>
      <c r="H31" s="7008">
        <v>0</v>
      </c>
      <c r="I31" s="7027"/>
      <c r="J31" s="7027"/>
      <c r="K31" s="7027"/>
      <c r="L31" s="7008">
        <v>0</v>
      </c>
      <c r="M31" s="7008">
        <v>0</v>
      </c>
      <c r="N31" s="7008">
        <v>0</v>
      </c>
      <c r="O31" s="7010">
        <f t="shared" si="0"/>
        <v>0</v>
      </c>
      <c r="P31" s="7069"/>
      <c r="Q31" s="121"/>
      <c r="R31" s="164"/>
    </row>
    <row r="32" spans="1:18" s="99" customFormat="1" ht="13.2" hidden="1">
      <c r="A32" s="164"/>
      <c r="B32" s="121"/>
      <c r="C32" s="7068"/>
      <c r="D32" s="7008"/>
      <c r="E32" s="7008"/>
      <c r="F32" s="7008"/>
      <c r="G32" s="7008"/>
      <c r="H32" s="7008">
        <v>0</v>
      </c>
      <c r="I32" s="7027"/>
      <c r="J32" s="7027"/>
      <c r="K32" s="7027"/>
      <c r="L32" s="7008">
        <v>0</v>
      </c>
      <c r="M32" s="7008">
        <v>0</v>
      </c>
      <c r="N32" s="7008">
        <v>0</v>
      </c>
      <c r="O32" s="7010">
        <f t="shared" si="0"/>
        <v>0</v>
      </c>
      <c r="P32" s="7069"/>
      <c r="Q32" s="121"/>
      <c r="R32" s="164"/>
    </row>
    <row r="33" spans="1:18" s="99" customFormat="1" ht="13.2" hidden="1">
      <c r="A33" s="164"/>
      <c r="B33" s="121"/>
      <c r="C33" s="7068"/>
      <c r="D33" s="7008"/>
      <c r="E33" s="7008"/>
      <c r="F33" s="7008"/>
      <c r="G33" s="7008"/>
      <c r="H33" s="7008">
        <v>0</v>
      </c>
      <c r="I33" s="7027"/>
      <c r="J33" s="7027"/>
      <c r="K33" s="7027"/>
      <c r="L33" s="7008">
        <v>0</v>
      </c>
      <c r="M33" s="7008">
        <v>0</v>
      </c>
      <c r="N33" s="7008">
        <v>0</v>
      </c>
      <c r="O33" s="7010">
        <f t="shared" si="0"/>
        <v>0</v>
      </c>
      <c r="P33" s="7069"/>
      <c r="Q33" s="121"/>
      <c r="R33" s="164"/>
    </row>
    <row r="34" spans="1:18" s="99" customFormat="1" ht="13.2" hidden="1">
      <c r="A34" s="164"/>
      <c r="B34" s="121"/>
      <c r="C34" s="7068"/>
      <c r="D34" s="7008"/>
      <c r="E34" s="7008"/>
      <c r="F34" s="7008"/>
      <c r="G34" s="7008"/>
      <c r="H34" s="7008">
        <v>0</v>
      </c>
      <c r="I34" s="7027"/>
      <c r="J34" s="7027"/>
      <c r="K34" s="7027"/>
      <c r="L34" s="7008">
        <v>0</v>
      </c>
      <c r="M34" s="7008">
        <v>0</v>
      </c>
      <c r="N34" s="7008">
        <v>0</v>
      </c>
      <c r="O34" s="7010">
        <f t="shared" si="0"/>
        <v>0</v>
      </c>
      <c r="P34" s="7069"/>
      <c r="Q34" s="121"/>
      <c r="R34" s="164"/>
    </row>
    <row r="35" spans="1:18" s="99" customFormat="1" ht="13.2" hidden="1">
      <c r="A35" s="164"/>
      <c r="B35" s="121"/>
      <c r="C35" s="7068"/>
      <c r="D35" s="7008"/>
      <c r="E35" s="7008"/>
      <c r="F35" s="7008"/>
      <c r="G35" s="7008"/>
      <c r="H35" s="7008">
        <v>0</v>
      </c>
      <c r="I35" s="7027"/>
      <c r="J35" s="7027"/>
      <c r="K35" s="7027"/>
      <c r="L35" s="7008">
        <v>0</v>
      </c>
      <c r="M35" s="7008">
        <v>0</v>
      </c>
      <c r="N35" s="7008">
        <v>0</v>
      </c>
      <c r="O35" s="7010">
        <f t="shared" si="0"/>
        <v>0</v>
      </c>
      <c r="P35" s="7069"/>
      <c r="Q35" s="121"/>
      <c r="R35" s="164"/>
    </row>
    <row r="36" spans="1:18" s="99" customFormat="1" ht="13.2" hidden="1">
      <c r="A36" s="164"/>
      <c r="B36" s="121"/>
      <c r="C36" s="7068"/>
      <c r="D36" s="7008"/>
      <c r="E36" s="7008"/>
      <c r="F36" s="7008"/>
      <c r="G36" s="7008"/>
      <c r="H36" s="7008">
        <v>0</v>
      </c>
      <c r="I36" s="7027"/>
      <c r="J36" s="7027"/>
      <c r="K36" s="7027"/>
      <c r="L36" s="7008">
        <v>0</v>
      </c>
      <c r="M36" s="7008">
        <v>0</v>
      </c>
      <c r="N36" s="7008">
        <v>0</v>
      </c>
      <c r="O36" s="7010">
        <f t="shared" si="0"/>
        <v>0</v>
      </c>
      <c r="P36" s="7069"/>
      <c r="Q36" s="121"/>
      <c r="R36" s="164"/>
    </row>
    <row r="37" spans="1:18" s="99" customFormat="1" ht="13.2" hidden="1">
      <c r="A37" s="164"/>
      <c r="B37" s="121"/>
      <c r="C37" s="7068"/>
      <c r="D37" s="7008"/>
      <c r="E37" s="7008"/>
      <c r="F37" s="7008"/>
      <c r="G37" s="7008"/>
      <c r="H37" s="7008">
        <v>0</v>
      </c>
      <c r="I37" s="7027"/>
      <c r="J37" s="7027"/>
      <c r="K37" s="7027"/>
      <c r="L37" s="7008">
        <v>0</v>
      </c>
      <c r="M37" s="7008">
        <v>0</v>
      </c>
      <c r="N37" s="7008">
        <v>0</v>
      </c>
      <c r="O37" s="7010">
        <f t="shared" si="0"/>
        <v>0</v>
      </c>
      <c r="P37" s="7069"/>
      <c r="Q37" s="121"/>
      <c r="R37" s="164"/>
    </row>
    <row r="38" spans="1:18" s="99" customFormat="1" ht="13.2" hidden="1">
      <c r="A38" s="164"/>
      <c r="B38" s="121"/>
      <c r="C38" s="7068"/>
      <c r="D38" s="7008"/>
      <c r="E38" s="7008"/>
      <c r="F38" s="7008"/>
      <c r="G38" s="7008"/>
      <c r="H38" s="7008">
        <v>0</v>
      </c>
      <c r="I38" s="7027"/>
      <c r="J38" s="7027"/>
      <c r="K38" s="7027"/>
      <c r="L38" s="7008">
        <v>0</v>
      </c>
      <c r="M38" s="7008">
        <v>0</v>
      </c>
      <c r="N38" s="7008">
        <v>0</v>
      </c>
      <c r="O38" s="7010">
        <f t="shared" si="0"/>
        <v>0</v>
      </c>
      <c r="P38" s="7069"/>
      <c r="Q38" s="121"/>
      <c r="R38" s="164"/>
    </row>
    <row r="39" spans="1:18" s="99" customFormat="1" ht="13.2" hidden="1">
      <c r="A39" s="164"/>
      <c r="B39" s="121"/>
      <c r="C39" s="7068"/>
      <c r="D39" s="7008"/>
      <c r="E39" s="7008"/>
      <c r="F39" s="7008"/>
      <c r="G39" s="7008"/>
      <c r="H39" s="7008">
        <v>0</v>
      </c>
      <c r="I39" s="7027"/>
      <c r="J39" s="7027"/>
      <c r="K39" s="7027"/>
      <c r="L39" s="7008">
        <v>0</v>
      </c>
      <c r="M39" s="7008">
        <v>0</v>
      </c>
      <c r="N39" s="7008">
        <v>0</v>
      </c>
      <c r="O39" s="7010">
        <f t="shared" si="0"/>
        <v>0</v>
      </c>
      <c r="P39" s="7069"/>
      <c r="Q39" s="121"/>
      <c r="R39" s="164"/>
    </row>
    <row r="40" spans="1:18" s="99" customFormat="1" ht="13.2" hidden="1">
      <c r="A40" s="164"/>
      <c r="B40" s="121"/>
      <c r="C40" s="7068"/>
      <c r="D40" s="7008"/>
      <c r="E40" s="7008"/>
      <c r="F40" s="7008"/>
      <c r="G40" s="7008"/>
      <c r="H40" s="7008">
        <v>0</v>
      </c>
      <c r="I40" s="7027"/>
      <c r="J40" s="7027"/>
      <c r="K40" s="7027"/>
      <c r="L40" s="7008">
        <v>0</v>
      </c>
      <c r="M40" s="7008">
        <v>0</v>
      </c>
      <c r="N40" s="7008">
        <v>0</v>
      </c>
      <c r="O40" s="7010">
        <f t="shared" si="0"/>
        <v>0</v>
      </c>
      <c r="P40" s="7069"/>
      <c r="Q40" s="121"/>
      <c r="R40" s="164"/>
    </row>
    <row r="41" spans="1:18" s="99" customFormat="1" ht="13.2" hidden="1">
      <c r="A41" s="164"/>
      <c r="B41" s="121"/>
      <c r="C41" s="7068"/>
      <c r="D41" s="7008"/>
      <c r="E41" s="7008"/>
      <c r="F41" s="7008"/>
      <c r="G41" s="7008"/>
      <c r="H41" s="7008">
        <v>0</v>
      </c>
      <c r="I41" s="7027"/>
      <c r="J41" s="7027"/>
      <c r="K41" s="7027"/>
      <c r="L41" s="7008">
        <v>0</v>
      </c>
      <c r="M41" s="7008">
        <v>0</v>
      </c>
      <c r="N41" s="7008">
        <v>0</v>
      </c>
      <c r="O41" s="7010">
        <f t="shared" si="0"/>
        <v>0</v>
      </c>
      <c r="P41" s="7069"/>
      <c r="Q41" s="121"/>
      <c r="R41" s="164"/>
    </row>
    <row r="42" spans="1:18" s="99" customFormat="1" ht="13.2" hidden="1">
      <c r="A42" s="164"/>
      <c r="B42" s="121"/>
      <c r="C42" s="7068"/>
      <c r="D42" s="7008"/>
      <c r="E42" s="7008"/>
      <c r="F42" s="7008"/>
      <c r="G42" s="7008"/>
      <c r="H42" s="7008">
        <v>0</v>
      </c>
      <c r="I42" s="7027"/>
      <c r="J42" s="7027"/>
      <c r="K42" s="7027"/>
      <c r="L42" s="7008">
        <v>0</v>
      </c>
      <c r="M42" s="7008">
        <v>0</v>
      </c>
      <c r="N42" s="7008">
        <v>0</v>
      </c>
      <c r="O42" s="7010">
        <f t="shared" si="0"/>
        <v>0</v>
      </c>
      <c r="P42" s="7069"/>
      <c r="Q42" s="121"/>
      <c r="R42" s="164"/>
    </row>
    <row r="43" spans="1:18" s="99" customFormat="1" ht="13.2" hidden="1">
      <c r="A43" s="164"/>
      <c r="B43" s="121"/>
      <c r="C43" s="7068"/>
      <c r="D43" s="7008"/>
      <c r="E43" s="7008"/>
      <c r="F43" s="7008"/>
      <c r="G43" s="7008"/>
      <c r="H43" s="7008">
        <v>0</v>
      </c>
      <c r="I43" s="7027"/>
      <c r="J43" s="7027"/>
      <c r="K43" s="7027"/>
      <c r="L43" s="7008">
        <v>0</v>
      </c>
      <c r="M43" s="7008">
        <v>0</v>
      </c>
      <c r="N43" s="7008">
        <v>0</v>
      </c>
      <c r="O43" s="7010">
        <f t="shared" si="0"/>
        <v>0</v>
      </c>
      <c r="P43" s="7069"/>
      <c r="Q43" s="121"/>
      <c r="R43" s="164"/>
    </row>
    <row r="44" spans="1:18" s="99" customFormat="1" ht="13.2" hidden="1">
      <c r="A44" s="164"/>
      <c r="B44" s="121"/>
      <c r="C44" s="7068"/>
      <c r="D44" s="7008"/>
      <c r="E44" s="7008"/>
      <c r="F44" s="7008"/>
      <c r="G44" s="7008"/>
      <c r="H44" s="7008">
        <v>0</v>
      </c>
      <c r="I44" s="7027"/>
      <c r="J44" s="7027"/>
      <c r="K44" s="7027"/>
      <c r="L44" s="7008">
        <v>0</v>
      </c>
      <c r="M44" s="7008">
        <v>0</v>
      </c>
      <c r="N44" s="7008">
        <v>0</v>
      </c>
      <c r="O44" s="7010">
        <f t="shared" si="0"/>
        <v>0</v>
      </c>
      <c r="P44" s="7069"/>
      <c r="Q44" s="121"/>
      <c r="R44" s="164"/>
    </row>
    <row r="45" spans="1:18" s="99" customFormat="1" ht="13.2">
      <c r="A45" s="164"/>
      <c r="B45" s="121"/>
      <c r="C45" s="7068"/>
      <c r="D45" s="7008"/>
      <c r="E45" s="7008"/>
      <c r="F45" s="7008"/>
      <c r="G45" s="7008"/>
      <c r="H45" s="7008">
        <v>0</v>
      </c>
      <c r="I45" s="7027"/>
      <c r="J45" s="7027"/>
      <c r="K45" s="7027"/>
      <c r="L45" s="7008">
        <v>0</v>
      </c>
      <c r="M45" s="7008">
        <v>0</v>
      </c>
      <c r="N45" s="7008">
        <v>0</v>
      </c>
      <c r="O45" s="7010">
        <f t="shared" si="0"/>
        <v>0</v>
      </c>
      <c r="P45" s="7069"/>
      <c r="Q45" s="121"/>
      <c r="R45" s="164"/>
    </row>
    <row r="46" spans="1:18" s="99" customFormat="1" ht="13.2">
      <c r="A46" s="164"/>
      <c r="B46" s="121"/>
      <c r="C46" s="7070" t="s">
        <v>1251</v>
      </c>
      <c r="D46" s="7031"/>
      <c r="E46" s="7031"/>
      <c r="F46" s="7031"/>
      <c r="G46" s="7031"/>
      <c r="H46" s="7015">
        <f>SUMIF($D$13:$D$45,"TRUE",H11:H45)</f>
        <v>0</v>
      </c>
      <c r="I46" s="7032"/>
      <c r="J46" s="7032"/>
      <c r="K46" s="7032"/>
      <c r="L46" s="7015">
        <f>SUMIF($D$13:$D$45,"TRUE",L11:L45)</f>
        <v>0</v>
      </c>
      <c r="M46" s="7015">
        <f>SUMIF($D$13:$D$45,"TRUE",M11:M45)</f>
        <v>0</v>
      </c>
      <c r="N46" s="7015">
        <f>SUMIF($D$13:$D$45,"TRUE",N11:N45)</f>
        <v>0</v>
      </c>
      <c r="O46" s="7015">
        <f>SUMIF($D$13:$D$45,"TRUE",O11:O45)</f>
        <v>0</v>
      </c>
      <c r="P46" s="7069"/>
      <c r="Q46" s="121"/>
      <c r="R46" s="164"/>
    </row>
    <row r="47" spans="1:18" s="99" customFormat="1" ht="13.8" thickBot="1">
      <c r="A47" s="164"/>
      <c r="B47" s="121"/>
      <c r="C47" s="7054" t="s">
        <v>1656</v>
      </c>
      <c r="D47" s="7071"/>
      <c r="E47" s="7071"/>
      <c r="F47" s="7066"/>
      <c r="G47" s="7056"/>
      <c r="H47" s="7019">
        <f>SUM(H11:H45)</f>
        <v>0</v>
      </c>
      <c r="I47" s="7072"/>
      <c r="J47" s="7072"/>
      <c r="K47" s="7064"/>
      <c r="L47" s="7019">
        <f>SUM(L11:L45)</f>
        <v>0</v>
      </c>
      <c r="M47" s="7019">
        <f>SUM(M11:M45)</f>
        <v>0</v>
      </c>
      <c r="N47" s="7019">
        <f>SUM(N11:N45)</f>
        <v>0</v>
      </c>
      <c r="O47" s="7019">
        <f>SUM(O11:O45)</f>
        <v>0</v>
      </c>
      <c r="P47" s="7021"/>
      <c r="Q47" s="121"/>
      <c r="R47" s="164"/>
    </row>
    <row r="48" spans="1:18" s="99" customFormat="1" ht="13.2">
      <c r="A48" s="164"/>
      <c r="B48" s="121"/>
      <c r="C48" s="121"/>
      <c r="D48" s="518"/>
      <c r="E48" s="518"/>
      <c r="F48" s="121"/>
      <c r="G48" s="121"/>
      <c r="H48" s="121"/>
      <c r="I48" s="121"/>
      <c r="J48" s="121"/>
      <c r="K48" s="121"/>
      <c r="L48" s="121"/>
      <c r="M48" s="121"/>
      <c r="N48" s="121"/>
      <c r="O48" s="121"/>
      <c r="P48" s="121"/>
      <c r="Q48" s="121"/>
      <c r="R48" s="164"/>
    </row>
    <row r="49" spans="1:18" s="99" customFormat="1" ht="13.2">
      <c r="A49" s="164"/>
      <c r="B49" s="121"/>
      <c r="C49" s="121"/>
      <c r="D49" s="121"/>
      <c r="E49" s="121"/>
      <c r="F49" s="121"/>
      <c r="G49" s="121"/>
      <c r="H49" s="121"/>
      <c r="I49" s="121"/>
      <c r="J49" s="121"/>
      <c r="K49" s="121"/>
      <c r="L49" s="121"/>
      <c r="M49" s="121"/>
      <c r="N49" s="121"/>
      <c r="O49" s="121"/>
      <c r="P49" s="121"/>
      <c r="Q49" s="121"/>
      <c r="R49" s="164"/>
    </row>
    <row r="50" spans="1:18" s="99" customFormat="1" ht="13.8" thickBot="1">
      <c r="A50" s="164"/>
      <c r="B50" s="121"/>
      <c r="C50" s="121"/>
      <c r="D50" s="121"/>
      <c r="E50" s="121"/>
      <c r="F50" s="121"/>
      <c r="G50" s="121"/>
      <c r="H50" s="121"/>
      <c r="I50" s="121"/>
      <c r="J50" s="121"/>
      <c r="K50" s="121"/>
      <c r="L50" s="121"/>
      <c r="M50" s="121"/>
      <c r="N50" s="121"/>
      <c r="O50" s="121"/>
      <c r="P50" s="121"/>
      <c r="Q50" s="121"/>
      <c r="R50" s="164"/>
    </row>
    <row r="51" spans="1:18" s="99" customFormat="1">
      <c r="A51" s="164"/>
      <c r="B51" s="121"/>
      <c r="C51" s="121"/>
      <c r="D51" s="121"/>
      <c r="E51" s="121"/>
      <c r="F51" s="2"/>
      <c r="G51" s="5269" t="s">
        <v>4305</v>
      </c>
      <c r="H51" s="7039" t="s">
        <v>4306</v>
      </c>
      <c r="I51" s="7040" t="s">
        <v>4307</v>
      </c>
      <c r="J51" s="121"/>
      <c r="K51" s="121"/>
      <c r="L51" s="121"/>
      <c r="M51" s="121"/>
      <c r="N51" s="121"/>
      <c r="O51" s="121"/>
      <c r="P51" s="121"/>
      <c r="Q51" s="121"/>
      <c r="R51" s="164"/>
    </row>
    <row r="52" spans="1:18">
      <c r="A52" s="261"/>
      <c r="B52" s="2"/>
      <c r="C52" s="2"/>
      <c r="D52" s="2"/>
      <c r="E52" s="2"/>
      <c r="F52" s="160" t="s">
        <v>1251</v>
      </c>
      <c r="G52" s="7041">
        <f t="shared" ref="G52:I53" si="1">M46</f>
        <v>0</v>
      </c>
      <c r="H52" s="7042">
        <f t="shared" si="1"/>
        <v>0</v>
      </c>
      <c r="I52" s="7043">
        <f t="shared" si="1"/>
        <v>0</v>
      </c>
      <c r="J52" s="2"/>
      <c r="K52" s="2"/>
      <c r="L52" s="2"/>
      <c r="M52" s="2"/>
      <c r="N52" s="2"/>
      <c r="O52" s="2"/>
      <c r="P52" s="2"/>
      <c r="Q52" s="2"/>
      <c r="R52" s="261"/>
    </row>
    <row r="53" spans="1:18" ht="15" thickBot="1">
      <c r="A53" s="261"/>
      <c r="B53" s="2"/>
      <c r="C53" s="2"/>
      <c r="D53" s="2"/>
      <c r="E53" s="2"/>
      <c r="F53" s="160" t="s">
        <v>544</v>
      </c>
      <c r="G53" s="7044">
        <f t="shared" si="1"/>
        <v>0</v>
      </c>
      <c r="H53" s="7045">
        <f t="shared" si="1"/>
        <v>0</v>
      </c>
      <c r="I53" s="7046">
        <f t="shared" si="1"/>
        <v>0</v>
      </c>
      <c r="J53" s="2"/>
      <c r="K53" s="2"/>
      <c r="L53" s="2"/>
      <c r="M53" s="2"/>
      <c r="N53" s="2"/>
      <c r="O53" s="2"/>
      <c r="P53" s="2"/>
      <c r="Q53" s="2"/>
      <c r="R53" s="261"/>
    </row>
    <row r="54" spans="1:18">
      <c r="A54" s="261"/>
      <c r="B54" s="2"/>
      <c r="C54" s="2"/>
      <c r="D54" s="2"/>
      <c r="E54" s="2"/>
      <c r="F54" s="2"/>
      <c r="G54" s="2"/>
      <c r="H54" s="2"/>
      <c r="I54" s="2"/>
      <c r="J54" s="2"/>
      <c r="K54" s="2"/>
      <c r="L54" s="2"/>
      <c r="M54" s="2"/>
      <c r="N54" s="2"/>
      <c r="O54" s="2"/>
      <c r="P54" s="2"/>
      <c r="Q54" s="2"/>
      <c r="R54" s="261"/>
    </row>
    <row r="55" spans="1:18">
      <c r="A55" s="261"/>
      <c r="B55" s="2"/>
      <c r="C55" s="2"/>
      <c r="D55" s="126" t="s">
        <v>445</v>
      </c>
      <c r="E55" s="126"/>
      <c r="F55" s="64" t="s">
        <v>3452</v>
      </c>
      <c r="G55" s="2"/>
      <c r="H55" s="2"/>
      <c r="I55" s="2"/>
      <c r="J55" s="2"/>
      <c r="K55" s="2"/>
      <c r="L55" s="2"/>
      <c r="M55" s="2"/>
      <c r="N55" s="2"/>
      <c r="O55" s="2"/>
      <c r="P55" s="685"/>
      <c r="Q55" s="2"/>
      <c r="R55" s="261"/>
    </row>
    <row r="56" spans="1:18">
      <c r="A56" s="261"/>
      <c r="B56" s="2"/>
      <c r="C56" s="2"/>
      <c r="D56" s="2"/>
      <c r="E56" s="2"/>
      <c r="F56" s="2"/>
      <c r="G56" s="2"/>
      <c r="H56" s="2"/>
      <c r="I56" s="2"/>
      <c r="J56" s="2"/>
      <c r="K56" s="2"/>
      <c r="L56" s="2"/>
      <c r="M56" s="2"/>
      <c r="N56" s="2"/>
      <c r="O56" s="2"/>
      <c r="P56" s="2"/>
      <c r="Q56" s="2"/>
      <c r="R56" s="261"/>
    </row>
    <row r="57" spans="1:18">
      <c r="A57" s="261"/>
      <c r="B57" s="261"/>
      <c r="C57" s="261"/>
      <c r="D57" s="261"/>
      <c r="E57" s="261"/>
      <c r="F57" s="261"/>
      <c r="G57" s="261"/>
      <c r="H57" s="261"/>
      <c r="I57" s="261"/>
      <c r="J57" s="261"/>
      <c r="K57" s="261"/>
      <c r="L57" s="261"/>
      <c r="M57" s="261"/>
      <c r="N57" s="261"/>
      <c r="O57" s="261"/>
      <c r="P57" s="261"/>
      <c r="Q57" s="261"/>
      <c r="R57" s="261"/>
    </row>
    <row r="58" spans="1:18" hidden="1">
      <c r="A58" s="261"/>
      <c r="B58" s="261"/>
      <c r="C58" s="261"/>
      <c r="D58" s="261"/>
      <c r="E58" s="261"/>
      <c r="F58" s="261"/>
      <c r="G58" s="261"/>
      <c r="H58" s="261"/>
      <c r="I58" s="261"/>
      <c r="J58" s="261"/>
      <c r="K58" s="261"/>
      <c r="L58" s="261"/>
      <c r="M58" s="261"/>
      <c r="N58" s="261"/>
      <c r="O58" s="261"/>
      <c r="P58" s="261"/>
      <c r="Q58" s="261"/>
      <c r="R58" s="261"/>
    </row>
  </sheetData>
  <sheetProtection formatCells="0" formatColumns="0" formatRows="0"/>
  <customSheetViews>
    <customSheetView guid="{F416BD5B-C3AD-4F61-AAB2-55950A9B7E72}">
      <selection activeCell="M28" sqref="M28"/>
      <pageMargins left="0" right="0" top="0" bottom="0" header="0" footer="0"/>
    </customSheetView>
    <customSheetView guid="{E14211BF-3959-45CF-A937-AD36AACCEFAC}">
      <selection activeCell="M28" sqref="M28"/>
      <pageMargins left="0" right="0" top="0" bottom="0" header="0" footer="0"/>
    </customSheetView>
    <customSheetView guid="{41E394DC-1FDD-4D1F-8620-137B7012DC10}">
      <selection activeCell="M28" sqref="M28"/>
      <pageMargins left="0" right="0" top="0" bottom="0" header="0" footer="0"/>
    </customSheetView>
    <customSheetView guid="{CC70D5D3-3A1F-46AA-BDCE-F692C2C36BEE}" hiddenRows="1">
      <selection activeCell="A13" sqref="A13:XFD13"/>
      <pageMargins left="0" right="0" top="0" bottom="0" header="0" footer="0"/>
    </customSheetView>
  </customSheetViews>
  <mergeCells count="3">
    <mergeCell ref="C3:F3"/>
    <mergeCell ref="D4:F4"/>
    <mergeCell ref="D5:F5"/>
  </mergeCells>
  <hyperlinks>
    <hyperlink ref="Q2" location="Index!A1" display="Index" xr:uid="{EAE2C362-82F3-4B65-B4DE-191E59EAACB8}"/>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9">
    <tabColor theme="8" tint="-0.499984740745262"/>
  </sheetPr>
  <dimension ref="A1:Y40"/>
  <sheetViews>
    <sheetView zoomScale="70" zoomScaleNormal="70" workbookViewId="0">
      <selection activeCell="C27" sqref="C27:D29"/>
    </sheetView>
  </sheetViews>
  <sheetFormatPr defaultColWidth="0" defaultRowHeight="15.6" zeroHeight="1"/>
  <cols>
    <col min="1" max="1" width="4.88671875" style="906" customWidth="1"/>
    <col min="2" max="2" width="9.109375" style="906" customWidth="1"/>
    <col min="3" max="3" width="4.88671875" style="906" customWidth="1"/>
    <col min="4" max="4" width="34" style="906" bestFit="1" customWidth="1"/>
    <col min="5" max="5" width="24.88671875" style="906" customWidth="1"/>
    <col min="6" max="6" width="25.6640625" style="906" bestFit="1" customWidth="1"/>
    <col min="7" max="7" width="6.44140625" style="906" bestFit="1" customWidth="1"/>
    <col min="8" max="8" width="18.88671875" style="906" customWidth="1"/>
    <col min="9" max="9" width="20.6640625" style="906" customWidth="1"/>
    <col min="10" max="10" width="22" style="906" bestFit="1" customWidth="1"/>
    <col min="11" max="11" width="16.6640625" style="906" bestFit="1" customWidth="1"/>
    <col min="12" max="12" width="36.6640625" style="906" customWidth="1"/>
    <col min="13" max="13" width="10.33203125" style="906" customWidth="1"/>
    <col min="14" max="14" width="8.109375" style="1133" bestFit="1" customWidth="1"/>
    <col min="15" max="17" width="9.109375" style="906" hidden="1" customWidth="1"/>
    <col min="18" max="19" width="19.44140625" style="906" hidden="1" customWidth="1"/>
    <col min="20" max="25" width="0" style="906" hidden="1" customWidth="1"/>
    <col min="26" max="16384" width="9.109375" style="906" hidden="1"/>
  </cols>
  <sheetData>
    <row r="1" spans="1:18">
      <c r="A1" s="163"/>
      <c r="B1" s="163"/>
      <c r="C1" s="163"/>
      <c r="D1" s="163"/>
      <c r="E1" s="163"/>
      <c r="F1" s="163"/>
      <c r="G1" s="163"/>
      <c r="H1" s="163"/>
      <c r="I1" s="163"/>
      <c r="J1" s="163"/>
      <c r="K1" s="163"/>
      <c r="L1" s="163"/>
      <c r="M1" s="163"/>
      <c r="N1" s="519"/>
    </row>
    <row r="2" spans="1:18" ht="16.2" thickBot="1">
      <c r="A2" s="163"/>
      <c r="B2" s="144" t="s">
        <v>343</v>
      </c>
      <c r="C2" s="119"/>
      <c r="D2" s="119"/>
      <c r="E2" s="119"/>
      <c r="F2" s="119"/>
      <c r="G2" s="119"/>
      <c r="H2" s="119"/>
      <c r="I2" s="119"/>
      <c r="J2" s="119"/>
      <c r="K2" s="119"/>
      <c r="L2" s="119"/>
      <c r="M2" s="2204" t="s">
        <v>1</v>
      </c>
      <c r="N2" s="519"/>
    </row>
    <row r="3" spans="1:18" ht="16.5" customHeight="1" thickBot="1">
      <c r="A3" s="163"/>
      <c r="B3" s="119"/>
      <c r="C3" s="8861" t="s">
        <v>4331</v>
      </c>
      <c r="D3" s="8862"/>
      <c r="E3" s="8862"/>
      <c r="F3" s="8863"/>
      <c r="G3" s="133"/>
      <c r="H3" s="133"/>
      <c r="I3" s="133"/>
      <c r="J3" s="133"/>
      <c r="K3" s="133"/>
      <c r="L3" s="39"/>
      <c r="M3" s="133"/>
      <c r="N3" s="519"/>
      <c r="O3" s="1128"/>
      <c r="P3" s="1128"/>
      <c r="Q3" s="1128"/>
      <c r="R3" s="1128"/>
    </row>
    <row r="4" spans="1:18">
      <c r="A4" s="163"/>
      <c r="B4" s="119"/>
      <c r="C4" s="8897" t="s">
        <v>723</v>
      </c>
      <c r="D4" s="8898"/>
      <c r="E4" s="4393" t="str">
        <f>AN!D4</f>
        <v>ABC Company</v>
      </c>
      <c r="F4" s="4394"/>
      <c r="G4" s="133"/>
      <c r="H4" s="133"/>
      <c r="I4" s="133"/>
      <c r="J4" s="133"/>
      <c r="K4" s="133"/>
      <c r="L4" s="133"/>
      <c r="M4" s="133"/>
      <c r="N4" s="519"/>
      <c r="O4" s="1128"/>
      <c r="P4" s="1128"/>
      <c r="Q4" s="1128"/>
      <c r="R4" s="1128"/>
    </row>
    <row r="5" spans="1:18" ht="16.2" thickBot="1">
      <c r="A5" s="163"/>
      <c r="B5" s="119"/>
      <c r="C5" s="8899" t="s">
        <v>724</v>
      </c>
      <c r="D5" s="8900"/>
      <c r="E5" s="4398" t="str">
        <f>AN!D5</f>
        <v>31 December 202x</v>
      </c>
      <c r="F5" s="4400"/>
      <c r="G5" s="520"/>
      <c r="H5" s="520"/>
      <c r="I5" s="520"/>
      <c r="J5" s="520"/>
      <c r="K5" s="520"/>
      <c r="L5" s="520"/>
      <c r="M5" s="520"/>
      <c r="N5" s="519"/>
      <c r="O5" s="1129"/>
      <c r="P5" s="1129"/>
      <c r="Q5" s="1129"/>
      <c r="R5" s="1129"/>
    </row>
    <row r="6" spans="1:18">
      <c r="A6" s="163"/>
      <c r="B6" s="119"/>
      <c r="C6" s="119"/>
      <c r="D6" s="119"/>
      <c r="E6" s="119"/>
      <c r="F6" s="119"/>
      <c r="G6" s="119"/>
      <c r="H6" s="119"/>
      <c r="I6" s="119"/>
      <c r="J6" s="119"/>
      <c r="K6" s="119"/>
      <c r="L6" s="119"/>
      <c r="M6" s="119"/>
      <c r="N6" s="519"/>
    </row>
    <row r="7" spans="1:18" ht="16.2" thickBot="1">
      <c r="A7" s="163"/>
      <c r="B7" s="119"/>
      <c r="C7" s="119"/>
      <c r="D7" s="119"/>
      <c r="E7" s="119"/>
      <c r="F7" s="119"/>
      <c r="G7" s="119"/>
      <c r="H7" s="119"/>
      <c r="I7" s="119"/>
      <c r="J7" s="119"/>
      <c r="K7" s="119"/>
      <c r="L7" s="119"/>
      <c r="M7" s="119"/>
      <c r="N7" s="519"/>
    </row>
    <row r="8" spans="1:18" s="1130" customFormat="1" ht="76.5" customHeight="1">
      <c r="A8" s="522"/>
      <c r="B8" s="521"/>
      <c r="C8" s="8321" t="s">
        <v>4332</v>
      </c>
      <c r="D8" s="8323"/>
      <c r="E8" s="5301" t="s">
        <v>4302</v>
      </c>
      <c r="F8" s="2532" t="s">
        <v>4333</v>
      </c>
      <c r="G8" s="5301" t="s">
        <v>4334</v>
      </c>
      <c r="H8" s="2532" t="s">
        <v>4335</v>
      </c>
      <c r="I8" s="5301" t="s">
        <v>4305</v>
      </c>
      <c r="J8" s="2532" t="s">
        <v>4306</v>
      </c>
      <c r="K8" s="5301" t="s">
        <v>4307</v>
      </c>
      <c r="L8" s="7022" t="s">
        <v>3838</v>
      </c>
      <c r="M8" s="521"/>
      <c r="N8" s="522"/>
      <c r="R8" s="1131"/>
    </row>
    <row r="9" spans="1:18">
      <c r="A9" s="163"/>
      <c r="B9" s="119"/>
      <c r="C9" s="4868"/>
      <c r="D9" s="152"/>
      <c r="E9" s="7073" t="s">
        <v>2148</v>
      </c>
      <c r="F9" s="2249" t="s">
        <v>1616</v>
      </c>
      <c r="G9" s="7074"/>
      <c r="H9" s="152"/>
      <c r="I9" s="7074"/>
      <c r="J9" s="152"/>
      <c r="K9" s="7023" t="s">
        <v>4336</v>
      </c>
      <c r="L9" s="1540"/>
      <c r="M9" s="119"/>
      <c r="N9" s="163"/>
      <c r="R9" s="1132"/>
    </row>
    <row r="10" spans="1:18">
      <c r="A10" s="163"/>
      <c r="B10" s="119"/>
      <c r="C10" s="8907" t="s">
        <v>734</v>
      </c>
      <c r="D10" s="8908"/>
      <c r="E10" s="7075" t="s">
        <v>735</v>
      </c>
      <c r="F10" s="7075" t="s">
        <v>736</v>
      </c>
      <c r="G10" s="7075" t="s">
        <v>1249</v>
      </c>
      <c r="H10" s="7075" t="s">
        <v>738</v>
      </c>
      <c r="I10" s="7075" t="s">
        <v>1546</v>
      </c>
      <c r="J10" s="7075" t="s">
        <v>1547</v>
      </c>
      <c r="K10" s="7005" t="s">
        <v>1548</v>
      </c>
      <c r="L10" s="7006" t="s">
        <v>1549</v>
      </c>
      <c r="M10" s="119"/>
      <c r="N10" s="163"/>
      <c r="R10" s="1132"/>
    </row>
    <row r="11" spans="1:18" ht="15.75" customHeight="1">
      <c r="A11" s="163"/>
      <c r="B11" s="119"/>
      <c r="C11" s="7076" t="s">
        <v>4337</v>
      </c>
      <c r="D11" s="7077" t="s">
        <v>1255</v>
      </c>
      <c r="E11" s="7078" t="b">
        <v>1</v>
      </c>
      <c r="F11" s="7078" t="b">
        <v>1</v>
      </c>
      <c r="G11" s="7079">
        <v>0</v>
      </c>
      <c r="H11" s="7080">
        <v>0</v>
      </c>
      <c r="I11" s="7080">
        <v>0</v>
      </c>
      <c r="J11" s="7080">
        <v>0</v>
      </c>
      <c r="K11" s="7081">
        <f>I11+J11</f>
        <v>0</v>
      </c>
      <c r="L11" s="7082"/>
      <c r="M11" s="119"/>
      <c r="N11" s="163"/>
      <c r="R11" s="1132"/>
    </row>
    <row r="12" spans="1:18" ht="15.75" customHeight="1">
      <c r="A12" s="163"/>
      <c r="B12" s="119"/>
      <c r="C12" s="7076" t="s">
        <v>4338</v>
      </c>
      <c r="D12" s="7077" t="s">
        <v>4339</v>
      </c>
      <c r="E12" s="7078"/>
      <c r="F12" s="7078"/>
      <c r="G12" s="7083"/>
      <c r="H12" s="7080"/>
      <c r="I12" s="7080"/>
      <c r="J12" s="7080"/>
      <c r="K12" s="7084"/>
      <c r="L12" s="7082"/>
      <c r="M12" s="119"/>
      <c r="N12" s="163"/>
    </row>
    <row r="13" spans="1:18" ht="15.75" customHeight="1">
      <c r="A13" s="163"/>
      <c r="B13" s="119"/>
      <c r="C13" s="7085"/>
      <c r="D13" s="7086" t="s">
        <v>4340</v>
      </c>
      <c r="E13" s="7078" t="b">
        <v>0</v>
      </c>
      <c r="F13" s="7078" t="b">
        <v>0</v>
      </c>
      <c r="G13" s="7079">
        <v>0</v>
      </c>
      <c r="H13" s="7080">
        <v>0</v>
      </c>
      <c r="I13" s="7080">
        <v>0</v>
      </c>
      <c r="J13" s="7080">
        <v>0</v>
      </c>
      <c r="K13" s="7081">
        <f>I13+J13</f>
        <v>0</v>
      </c>
      <c r="L13" s="7082"/>
      <c r="M13" s="119"/>
      <c r="N13" s="163"/>
    </row>
    <row r="14" spans="1:18" ht="15.75" customHeight="1">
      <c r="A14" s="163"/>
      <c r="B14" s="119"/>
      <c r="C14" s="7085"/>
      <c r="D14" s="7086" t="s">
        <v>4341</v>
      </c>
      <c r="E14" s="7078" t="b">
        <v>1</v>
      </c>
      <c r="F14" s="7078" t="b">
        <v>1</v>
      </c>
      <c r="G14" s="7079">
        <v>0</v>
      </c>
      <c r="H14" s="7080">
        <v>0</v>
      </c>
      <c r="I14" s="7080">
        <v>0</v>
      </c>
      <c r="J14" s="7080">
        <v>0</v>
      </c>
      <c r="K14" s="7081">
        <f>I14+J14</f>
        <v>0</v>
      </c>
      <c r="L14" s="7082"/>
      <c r="M14" s="119"/>
      <c r="N14" s="163"/>
    </row>
    <row r="15" spans="1:18" ht="15.75" customHeight="1">
      <c r="A15" s="163"/>
      <c r="B15" s="119"/>
      <c r="C15" s="7085"/>
      <c r="D15" s="7086" t="s">
        <v>4342</v>
      </c>
      <c r="E15" s="7078" t="b">
        <v>0</v>
      </c>
      <c r="F15" s="7078" t="b">
        <v>0</v>
      </c>
      <c r="G15" s="7079">
        <v>0</v>
      </c>
      <c r="H15" s="7080">
        <v>0</v>
      </c>
      <c r="I15" s="7080">
        <v>0</v>
      </c>
      <c r="J15" s="7080">
        <v>0</v>
      </c>
      <c r="K15" s="7081">
        <f>I15+J15</f>
        <v>0</v>
      </c>
      <c r="L15" s="7082"/>
      <c r="M15" s="119"/>
      <c r="N15" s="163"/>
    </row>
    <row r="16" spans="1:18" ht="15.75" customHeight="1">
      <c r="A16" s="163"/>
      <c r="B16" s="119"/>
      <c r="C16" s="7085"/>
      <c r="D16" s="7086" t="s">
        <v>4343</v>
      </c>
      <c r="E16" s="7078" t="b">
        <v>1</v>
      </c>
      <c r="F16" s="7078" t="b">
        <v>0</v>
      </c>
      <c r="G16" s="7079">
        <v>0</v>
      </c>
      <c r="H16" s="7080">
        <v>0</v>
      </c>
      <c r="I16" s="7080">
        <v>0</v>
      </c>
      <c r="J16" s="7080">
        <v>0</v>
      </c>
      <c r="K16" s="7081">
        <f>I16+J16</f>
        <v>0</v>
      </c>
      <c r="L16" s="7082"/>
      <c r="M16" s="119"/>
      <c r="N16" s="163"/>
    </row>
    <row r="17" spans="1:14" ht="15.75" customHeight="1">
      <c r="A17" s="163"/>
      <c r="B17" s="119"/>
      <c r="C17" s="7085"/>
      <c r="D17" s="7086" t="s">
        <v>4344</v>
      </c>
      <c r="E17" s="7078" t="b">
        <v>0</v>
      </c>
      <c r="F17" s="7078" t="b">
        <v>0</v>
      </c>
      <c r="G17" s="7079">
        <v>0</v>
      </c>
      <c r="H17" s="7080">
        <v>0</v>
      </c>
      <c r="I17" s="7080">
        <v>0</v>
      </c>
      <c r="J17" s="7080">
        <v>0</v>
      </c>
      <c r="K17" s="7081">
        <f>I17+J17</f>
        <v>0</v>
      </c>
      <c r="L17" s="7082"/>
      <c r="M17" s="119"/>
      <c r="N17" s="163"/>
    </row>
    <row r="18" spans="1:14" ht="15.75" customHeight="1">
      <c r="A18" s="163"/>
      <c r="B18" s="119"/>
      <c r="C18" s="7076" t="s">
        <v>4345</v>
      </c>
      <c r="D18" s="7077" t="s">
        <v>4346</v>
      </c>
      <c r="E18" s="7078"/>
      <c r="F18" s="7078"/>
      <c r="G18" s="7083"/>
      <c r="H18" s="7080"/>
      <c r="I18" s="7080"/>
      <c r="J18" s="7080"/>
      <c r="K18" s="7084"/>
      <c r="L18" s="7082"/>
      <c r="M18" s="119"/>
      <c r="N18" s="163"/>
    </row>
    <row r="19" spans="1:14" ht="15.75" customHeight="1">
      <c r="A19" s="163"/>
      <c r="B19" s="119"/>
      <c r="C19" s="7085"/>
      <c r="D19" s="7086" t="s">
        <v>4340</v>
      </c>
      <c r="E19" s="7078" t="b">
        <v>1</v>
      </c>
      <c r="F19" s="7078" t="b">
        <v>1</v>
      </c>
      <c r="G19" s="7079">
        <v>0</v>
      </c>
      <c r="H19" s="7080">
        <v>0</v>
      </c>
      <c r="I19" s="7080">
        <v>0</v>
      </c>
      <c r="J19" s="7080">
        <v>0</v>
      </c>
      <c r="K19" s="7081">
        <f>I19+J19</f>
        <v>0</v>
      </c>
      <c r="L19" s="7082"/>
      <c r="M19" s="119"/>
      <c r="N19" s="163"/>
    </row>
    <row r="20" spans="1:14" ht="15.75" customHeight="1">
      <c r="A20" s="163"/>
      <c r="B20" s="119"/>
      <c r="C20" s="7085"/>
      <c r="D20" s="7086" t="s">
        <v>4347</v>
      </c>
      <c r="E20" s="7078" t="b">
        <v>0</v>
      </c>
      <c r="F20" s="7078" t="b">
        <v>0</v>
      </c>
      <c r="G20" s="7079">
        <v>0</v>
      </c>
      <c r="H20" s="7080">
        <v>0</v>
      </c>
      <c r="I20" s="7080">
        <v>0</v>
      </c>
      <c r="J20" s="7080">
        <v>0</v>
      </c>
      <c r="K20" s="7081">
        <f>I20+J20</f>
        <v>0</v>
      </c>
      <c r="L20" s="7082"/>
      <c r="M20" s="119"/>
      <c r="N20" s="163"/>
    </row>
    <row r="21" spans="1:14" ht="15.75" customHeight="1">
      <c r="A21" s="163"/>
      <c r="B21" s="119"/>
      <c r="C21" s="7076" t="s">
        <v>4348</v>
      </c>
      <c r="D21" s="7077" t="s">
        <v>4349</v>
      </c>
      <c r="E21" s="7078"/>
      <c r="F21" s="7078"/>
      <c r="G21" s="7083"/>
      <c r="H21" s="7080"/>
      <c r="I21" s="7080"/>
      <c r="J21" s="7080"/>
      <c r="K21" s="7084"/>
      <c r="L21" s="7082"/>
      <c r="M21" s="119"/>
      <c r="N21" s="163"/>
    </row>
    <row r="22" spans="1:14" ht="15.75" customHeight="1">
      <c r="A22" s="163"/>
      <c r="B22" s="119"/>
      <c r="C22" s="7085"/>
      <c r="D22" s="7086" t="s">
        <v>4350</v>
      </c>
      <c r="E22" s="7078" t="b">
        <v>0</v>
      </c>
      <c r="F22" s="7078" t="b">
        <v>0</v>
      </c>
      <c r="G22" s="7079">
        <v>0</v>
      </c>
      <c r="H22" s="7080">
        <v>0</v>
      </c>
      <c r="I22" s="7080">
        <v>0</v>
      </c>
      <c r="J22" s="7080">
        <v>0</v>
      </c>
      <c r="K22" s="7081">
        <f>I22+J22</f>
        <v>0</v>
      </c>
      <c r="L22" s="7082"/>
      <c r="M22" s="119"/>
      <c r="N22" s="163"/>
    </row>
    <row r="23" spans="1:14" ht="15.75" customHeight="1">
      <c r="A23" s="163"/>
      <c r="B23" s="119"/>
      <c r="C23" s="7085"/>
      <c r="D23" s="7086" t="s">
        <v>4351</v>
      </c>
      <c r="E23" s="7078" t="b">
        <v>0</v>
      </c>
      <c r="F23" s="7078" t="b">
        <v>0</v>
      </c>
      <c r="G23" s="7079">
        <v>0</v>
      </c>
      <c r="H23" s="7080">
        <v>0</v>
      </c>
      <c r="I23" s="7080">
        <v>0</v>
      </c>
      <c r="J23" s="7080">
        <v>0</v>
      </c>
      <c r="K23" s="7081">
        <f>I23+J23</f>
        <v>0</v>
      </c>
      <c r="L23" s="7082"/>
      <c r="M23" s="119"/>
      <c r="N23" s="163"/>
    </row>
    <row r="24" spans="1:14" ht="15.75" customHeight="1">
      <c r="A24" s="163"/>
      <c r="B24" s="119"/>
      <c r="C24" s="7076" t="s">
        <v>4352</v>
      </c>
      <c r="D24" s="7077" t="s">
        <v>4353</v>
      </c>
      <c r="E24" s="7078"/>
      <c r="F24" s="7078"/>
      <c r="G24" s="7083"/>
      <c r="H24" s="7080"/>
      <c r="I24" s="7080"/>
      <c r="J24" s="7080"/>
      <c r="K24" s="7084"/>
      <c r="L24" s="7082"/>
      <c r="M24" s="119"/>
      <c r="N24" s="163"/>
    </row>
    <row r="25" spans="1:14" ht="15.75" customHeight="1">
      <c r="A25" s="163"/>
      <c r="B25" s="119"/>
      <c r="C25" s="7085"/>
      <c r="D25" s="7086" t="s">
        <v>4350</v>
      </c>
      <c r="E25" s="7078" t="b">
        <v>0</v>
      </c>
      <c r="F25" s="7078" t="b">
        <v>0</v>
      </c>
      <c r="G25" s="7079">
        <v>0</v>
      </c>
      <c r="H25" s="7080">
        <v>0</v>
      </c>
      <c r="I25" s="7080">
        <v>0</v>
      </c>
      <c r="J25" s="7080">
        <v>0</v>
      </c>
      <c r="K25" s="7081">
        <f>I25+J25</f>
        <v>0</v>
      </c>
      <c r="L25" s="7082"/>
      <c r="M25" s="119"/>
      <c r="N25" s="163"/>
    </row>
    <row r="26" spans="1:14" ht="15.75" customHeight="1">
      <c r="A26" s="163"/>
      <c r="B26" s="119"/>
      <c r="C26" s="7085"/>
      <c r="D26" s="7086" t="s">
        <v>4351</v>
      </c>
      <c r="E26" s="7078" t="b">
        <v>0</v>
      </c>
      <c r="F26" s="7078" t="b">
        <v>0</v>
      </c>
      <c r="G26" s="7079">
        <v>0</v>
      </c>
      <c r="H26" s="7080">
        <v>0</v>
      </c>
      <c r="I26" s="7080">
        <v>0</v>
      </c>
      <c r="J26" s="7080">
        <v>0</v>
      </c>
      <c r="K26" s="7081">
        <f>I26+J26</f>
        <v>0</v>
      </c>
      <c r="L26" s="7082"/>
      <c r="M26" s="119"/>
      <c r="N26" s="163"/>
    </row>
    <row r="27" spans="1:14" s="1115" customFormat="1">
      <c r="A27" s="188"/>
      <c r="B27" s="248"/>
      <c r="C27" s="8905" t="s">
        <v>1251</v>
      </c>
      <c r="D27" s="8906"/>
      <c r="E27" s="7087"/>
      <c r="F27" s="7087"/>
      <c r="G27" s="7088"/>
      <c r="H27" s="7015">
        <f>SUMIF($E$11:$E$26,"TRUE",H11:H26)</f>
        <v>0</v>
      </c>
      <c r="I27" s="7015">
        <f>SUMIF($E$11:$E$26,"TRUE",I11:I26)</f>
        <v>0</v>
      </c>
      <c r="J27" s="7015">
        <f>SUMIF($E$11:$E$26,"TRUE",J11:J26)</f>
        <v>0</v>
      </c>
      <c r="K27" s="7089">
        <f>I27+J27</f>
        <v>0</v>
      </c>
      <c r="L27" s="7090"/>
      <c r="M27" s="248"/>
      <c r="N27" s="188"/>
    </row>
    <row r="28" spans="1:14" s="1115" customFormat="1">
      <c r="A28" s="188"/>
      <c r="B28" s="248"/>
      <c r="C28" s="8903" t="s">
        <v>1253</v>
      </c>
      <c r="D28" s="8904"/>
      <c r="E28" s="7087"/>
      <c r="F28" s="7087"/>
      <c r="G28" s="7088"/>
      <c r="H28" s="7015">
        <f>SUMIF($F$11:$F$26,"TRUE",H11:H26)</f>
        <v>0</v>
      </c>
      <c r="I28" s="7015">
        <f>SUMIF($F$11:$F$26,"TRUE",I11:I26)</f>
        <v>0</v>
      </c>
      <c r="J28" s="7015">
        <f>SUMIF($F$11:$F$26,"TRUE",J11:J26)</f>
        <v>0</v>
      </c>
      <c r="K28" s="7089">
        <f>I28+J28</f>
        <v>0</v>
      </c>
      <c r="L28" s="7090"/>
      <c r="M28" s="248"/>
      <c r="N28" s="188"/>
    </row>
    <row r="29" spans="1:14" s="1115" customFormat="1" ht="16.2" thickBot="1">
      <c r="A29" s="188"/>
      <c r="B29" s="248"/>
      <c r="C29" s="8901" t="s">
        <v>1656</v>
      </c>
      <c r="D29" s="8902"/>
      <c r="E29" s="7091"/>
      <c r="F29" s="7091"/>
      <c r="G29" s="7092"/>
      <c r="H29" s="7093">
        <f>SUM(H11:H26)</f>
        <v>0</v>
      </c>
      <c r="I29" s="7093">
        <f>SUM(I11:I26)</f>
        <v>0</v>
      </c>
      <c r="J29" s="7093">
        <f>SUM(J11:J26)</f>
        <v>0</v>
      </c>
      <c r="K29" s="7093">
        <f>SUM(K11:K26)</f>
        <v>0</v>
      </c>
      <c r="L29" s="7094"/>
      <c r="M29" s="248"/>
      <c r="N29" s="188"/>
    </row>
    <row r="30" spans="1:14">
      <c r="A30" s="163"/>
      <c r="B30" s="119"/>
      <c r="C30" s="119"/>
      <c r="D30" s="119"/>
      <c r="E30" s="119"/>
      <c r="F30" s="119"/>
      <c r="G30" s="119"/>
      <c r="H30" s="119"/>
      <c r="I30" s="119"/>
      <c r="J30" s="119"/>
      <c r="K30" s="119"/>
      <c r="L30" s="614"/>
      <c r="M30" s="119"/>
      <c r="N30" s="519"/>
    </row>
    <row r="31" spans="1:14" ht="16.2" thickBot="1">
      <c r="A31" s="163"/>
      <c r="B31" s="119"/>
      <c r="C31" s="119"/>
      <c r="D31" s="119"/>
      <c r="E31" s="119"/>
      <c r="F31" s="119"/>
      <c r="G31" s="119"/>
      <c r="H31" s="119"/>
      <c r="I31" s="119"/>
      <c r="J31" s="119"/>
      <c r="K31" s="119"/>
      <c r="L31" s="119"/>
      <c r="M31" s="119"/>
      <c r="N31" s="519"/>
    </row>
    <row r="32" spans="1:14">
      <c r="A32" s="163"/>
      <c r="B32" s="119"/>
      <c r="C32" s="119"/>
      <c r="D32" s="119"/>
      <c r="E32" s="119"/>
      <c r="F32" s="119"/>
      <c r="G32" s="119"/>
      <c r="H32" s="2"/>
      <c r="I32" s="5269" t="s">
        <v>4305</v>
      </c>
      <c r="J32" s="7039" t="s">
        <v>4306</v>
      </c>
      <c r="K32" s="7040" t="s">
        <v>4307</v>
      </c>
      <c r="L32" s="119"/>
      <c r="M32" s="119"/>
      <c r="N32" s="519"/>
    </row>
    <row r="33" spans="1:14">
      <c r="A33" s="163"/>
      <c r="B33" s="119"/>
      <c r="C33" s="119"/>
      <c r="D33" s="119"/>
      <c r="E33" s="119"/>
      <c r="F33" s="119"/>
      <c r="G33" s="119"/>
      <c r="H33" s="160" t="s">
        <v>1251</v>
      </c>
      <c r="I33" s="7041">
        <f>I27</f>
        <v>0</v>
      </c>
      <c r="J33" s="7042">
        <f>J27</f>
        <v>0</v>
      </c>
      <c r="K33" s="7043">
        <f>K27</f>
        <v>0</v>
      </c>
      <c r="L33" s="119"/>
      <c r="M33" s="119"/>
      <c r="N33" s="519"/>
    </row>
    <row r="34" spans="1:14">
      <c r="A34" s="163"/>
      <c r="B34" s="119"/>
      <c r="C34" s="119"/>
      <c r="D34" s="119"/>
      <c r="E34" s="119"/>
      <c r="F34" s="119"/>
      <c r="G34" s="119"/>
      <c r="H34" s="160" t="str">
        <f>C28</f>
        <v>Migrant Workers</v>
      </c>
      <c r="I34" s="7041">
        <f t="shared" ref="I34:K35" si="0">I28</f>
        <v>0</v>
      </c>
      <c r="J34" s="7042">
        <f t="shared" si="0"/>
        <v>0</v>
      </c>
      <c r="K34" s="7043">
        <f t="shared" si="0"/>
        <v>0</v>
      </c>
      <c r="L34" s="119"/>
      <c r="M34" s="119"/>
      <c r="N34" s="519"/>
    </row>
    <row r="35" spans="1:14" ht="16.2" thickBot="1">
      <c r="A35" s="163"/>
      <c r="B35" s="119"/>
      <c r="C35" s="119"/>
      <c r="D35" s="119"/>
      <c r="E35" s="119"/>
      <c r="F35" s="119"/>
      <c r="G35" s="119"/>
      <c r="H35" s="160" t="s">
        <v>544</v>
      </c>
      <c r="I35" s="7044">
        <f t="shared" si="0"/>
        <v>0</v>
      </c>
      <c r="J35" s="7045">
        <f t="shared" si="0"/>
        <v>0</v>
      </c>
      <c r="K35" s="7046">
        <f t="shared" si="0"/>
        <v>0</v>
      </c>
      <c r="L35" s="119"/>
      <c r="M35" s="119"/>
      <c r="N35" s="519"/>
    </row>
    <row r="36" spans="1:14">
      <c r="A36" s="163"/>
      <c r="B36" s="119"/>
      <c r="C36" s="119"/>
      <c r="D36" s="119"/>
      <c r="E36" s="119"/>
      <c r="F36" s="119"/>
      <c r="G36" s="119"/>
      <c r="H36" s="119"/>
      <c r="I36" s="119"/>
      <c r="J36" s="119"/>
      <c r="K36" s="119"/>
      <c r="L36" s="119"/>
      <c r="M36" s="119"/>
      <c r="N36" s="519"/>
    </row>
    <row r="37" spans="1:14">
      <c r="A37" s="163"/>
      <c r="B37" s="119"/>
      <c r="C37" s="119"/>
      <c r="D37" s="119"/>
      <c r="E37" s="126" t="s">
        <v>445</v>
      </c>
      <c r="F37" s="64" t="s">
        <v>3452</v>
      </c>
      <c r="G37" s="119"/>
      <c r="H37" s="119"/>
      <c r="I37" s="119"/>
      <c r="J37" s="119"/>
      <c r="K37" s="119"/>
      <c r="L37" s="119"/>
      <c r="M37" s="119"/>
      <c r="N37" s="519"/>
    </row>
    <row r="38" spans="1:14">
      <c r="A38" s="163"/>
      <c r="B38" s="119"/>
      <c r="C38" s="119"/>
      <c r="D38" s="119"/>
      <c r="E38" s="126"/>
      <c r="F38" s="64" t="s">
        <v>4354</v>
      </c>
      <c r="G38" s="119"/>
      <c r="H38" s="119"/>
      <c r="I38" s="119"/>
      <c r="J38" s="119"/>
      <c r="K38" s="119"/>
      <c r="L38" s="685"/>
      <c r="M38" s="119"/>
      <c r="N38" s="519"/>
    </row>
    <row r="39" spans="1:14">
      <c r="A39" s="163"/>
      <c r="B39" s="119"/>
      <c r="C39" s="119"/>
      <c r="D39" s="119"/>
      <c r="E39" s="119"/>
      <c r="F39" s="119"/>
      <c r="G39" s="119"/>
      <c r="H39" s="119"/>
      <c r="I39" s="119"/>
      <c r="J39" s="119"/>
      <c r="K39" s="119"/>
      <c r="L39" s="119"/>
      <c r="M39" s="119"/>
      <c r="N39" s="519"/>
    </row>
    <row r="40" spans="1:14">
      <c r="A40" s="163"/>
      <c r="B40" s="163"/>
      <c r="C40" s="163"/>
      <c r="D40" s="163"/>
      <c r="E40" s="163"/>
      <c r="F40" s="163"/>
      <c r="G40" s="163"/>
      <c r="H40" s="163"/>
      <c r="I40" s="163"/>
      <c r="J40" s="163"/>
      <c r="K40" s="163"/>
      <c r="L40" s="163"/>
      <c r="M40" s="163"/>
      <c r="N40" s="519"/>
    </row>
  </sheetData>
  <sheetProtection formatColumns="0" formatRows="0"/>
  <customSheetViews>
    <customSheetView guid="{F416BD5B-C3AD-4F61-AAB2-55950A9B7E72}" topLeftCell="A19">
      <selection activeCell="E15" sqref="E15"/>
      <pageMargins left="0" right="0" top="0" bottom="0" header="0" footer="0"/>
    </customSheetView>
    <customSheetView guid="{E14211BF-3959-45CF-A937-AD36AACCEFAC}">
      <selection activeCell="L25" sqref="L25"/>
      <pageMargins left="0" right="0" top="0" bottom="0" header="0" footer="0"/>
    </customSheetView>
    <customSheetView guid="{41E394DC-1FDD-4D1F-8620-137B7012DC10}">
      <selection activeCell="L25" sqref="L25"/>
      <pageMargins left="0" right="0" top="0" bottom="0" header="0" footer="0"/>
    </customSheetView>
    <customSheetView guid="{CC70D5D3-3A1F-46AA-BDCE-F692C2C36BEE}" topLeftCell="A4">
      <selection activeCell="E18" sqref="E18"/>
      <pageMargins left="0" right="0" top="0" bottom="0" header="0" footer="0"/>
      <pageSetup paperSize="9" orientation="portrait" r:id="rId1"/>
    </customSheetView>
  </customSheetViews>
  <mergeCells count="8">
    <mergeCell ref="C4:D4"/>
    <mergeCell ref="C5:D5"/>
    <mergeCell ref="C3:F3"/>
    <mergeCell ref="C8:D8"/>
    <mergeCell ref="C29:D29"/>
    <mergeCell ref="C28:D28"/>
    <mergeCell ref="C27:D27"/>
    <mergeCell ref="C10:D10"/>
  </mergeCells>
  <hyperlinks>
    <hyperlink ref="M2" location="Index!A1" display="Index" xr:uid="{FF468426-ED7C-4EFD-A9EE-6FD594BA3EEE}"/>
  </hyperlinks>
  <pageMargins left="0.7" right="0.7" top="0.75" bottom="0.75" header="0.3" footer="0.3"/>
  <pageSetup paperSize="9"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0">
    <tabColor theme="8" tint="-0.499984740745262"/>
  </sheetPr>
  <dimension ref="A1:Q29"/>
  <sheetViews>
    <sheetView zoomScale="70" zoomScaleNormal="70" workbookViewId="0">
      <selection activeCell="B2" sqref="B2"/>
    </sheetView>
  </sheetViews>
  <sheetFormatPr defaultColWidth="0" defaultRowHeight="15" zeroHeight="1"/>
  <cols>
    <col min="1" max="1" width="3.6640625" style="534" customWidth="1"/>
    <col min="2" max="2" width="9.109375" style="534" customWidth="1"/>
    <col min="3" max="3" width="20.109375" style="534" customWidth="1"/>
    <col min="4" max="4" width="37.33203125" style="534" customWidth="1"/>
    <col min="5" max="5" width="31.88671875" style="534" customWidth="1"/>
    <col min="6" max="6" width="17.88671875" style="534" customWidth="1"/>
    <col min="7" max="7" width="22.44140625" style="534" customWidth="1"/>
    <col min="8" max="8" width="18.88671875" style="534" bestFit="1" customWidth="1"/>
    <col min="9" max="9" width="18.88671875" style="534" customWidth="1"/>
    <col min="10" max="10" width="14.109375" style="534" bestFit="1" customWidth="1"/>
    <col min="11" max="11" width="18" style="534" bestFit="1" customWidth="1"/>
    <col min="12" max="12" width="26.109375" style="534" customWidth="1"/>
    <col min="13" max="13" width="12.44140625" style="534" customWidth="1"/>
    <col min="14" max="14" width="9.109375" style="534" customWidth="1"/>
    <col min="15" max="17" width="0" style="534" hidden="1" customWidth="1"/>
    <col min="18" max="16384" width="9.109375" style="534" hidden="1"/>
  </cols>
  <sheetData>
    <row r="1" spans="1:17">
      <c r="A1" s="336"/>
      <c r="B1" s="336"/>
      <c r="C1" s="336"/>
      <c r="D1" s="336"/>
      <c r="E1" s="336"/>
      <c r="F1" s="336"/>
      <c r="G1" s="336"/>
      <c r="H1" s="336"/>
      <c r="I1" s="336"/>
      <c r="J1" s="336"/>
      <c r="K1" s="336"/>
      <c r="L1" s="336"/>
      <c r="M1" s="336"/>
      <c r="N1" s="336"/>
    </row>
    <row r="2" spans="1:17" ht="15.6" thickBot="1">
      <c r="A2" s="336"/>
      <c r="B2" s="144" t="s">
        <v>346</v>
      </c>
      <c r="C2" s="346"/>
      <c r="D2" s="346"/>
      <c r="E2" s="346"/>
      <c r="F2" s="346"/>
      <c r="G2" s="346"/>
      <c r="H2" s="346"/>
      <c r="I2" s="346"/>
      <c r="J2" s="346"/>
      <c r="K2" s="346"/>
      <c r="L2" s="346"/>
      <c r="M2" s="2204" t="s">
        <v>1</v>
      </c>
      <c r="N2" s="336"/>
    </row>
    <row r="3" spans="1:17" ht="16.2" thickBot="1">
      <c r="A3" s="336"/>
      <c r="B3" s="346"/>
      <c r="C3" s="8861" t="s">
        <v>4355</v>
      </c>
      <c r="D3" s="8862"/>
      <c r="E3" s="8863"/>
      <c r="F3" s="206"/>
      <c r="G3" s="206"/>
      <c r="H3" s="206"/>
      <c r="I3" s="206"/>
      <c r="J3" s="206"/>
      <c r="K3" s="206"/>
      <c r="L3" s="39"/>
      <c r="M3" s="206"/>
      <c r="N3" s="523"/>
      <c r="O3" s="1134"/>
      <c r="P3" s="1134"/>
      <c r="Q3" s="1134"/>
    </row>
    <row r="4" spans="1:17" ht="15.6">
      <c r="A4" s="336"/>
      <c r="B4" s="346"/>
      <c r="C4" s="4391" t="s">
        <v>723</v>
      </c>
      <c r="D4" s="8864" t="str">
        <f>AO!E4</f>
        <v>ABC Company</v>
      </c>
      <c r="E4" s="8865"/>
      <c r="F4" s="206"/>
      <c r="G4" s="206"/>
      <c r="H4" s="206"/>
      <c r="I4" s="206"/>
      <c r="J4" s="206"/>
      <c r="K4" s="206"/>
      <c r="L4" s="206"/>
      <c r="M4" s="206"/>
      <c r="N4" s="523"/>
      <c r="O4" s="1134"/>
      <c r="P4" s="1134"/>
      <c r="Q4" s="1134"/>
    </row>
    <row r="5" spans="1:17" ht="16.2" thickBot="1">
      <c r="A5" s="336"/>
      <c r="B5" s="346"/>
      <c r="C5" s="4395" t="s">
        <v>724</v>
      </c>
      <c r="D5" s="8866" t="str">
        <f>AO!E5</f>
        <v>31 December 202x</v>
      </c>
      <c r="E5" s="8868"/>
      <c r="F5" s="206"/>
      <c r="G5" s="206"/>
      <c r="H5" s="206"/>
      <c r="I5" s="206"/>
      <c r="J5" s="206"/>
      <c r="K5" s="206"/>
      <c r="L5" s="206"/>
      <c r="M5" s="206"/>
      <c r="N5" s="524"/>
      <c r="O5" s="1135"/>
      <c r="P5" s="1135"/>
      <c r="Q5" s="1135"/>
    </row>
    <row r="6" spans="1:17">
      <c r="A6" s="336"/>
      <c r="B6" s="346"/>
      <c r="C6" s="346"/>
      <c r="D6" s="346"/>
      <c r="E6" s="346"/>
      <c r="F6" s="346"/>
      <c r="G6" s="346"/>
      <c r="H6" s="346"/>
      <c r="I6" s="346"/>
      <c r="J6" s="346"/>
      <c r="K6" s="346"/>
      <c r="L6" s="346"/>
      <c r="M6" s="346"/>
      <c r="N6" s="336"/>
    </row>
    <row r="7" spans="1:17" ht="15.6" thickBot="1">
      <c r="A7" s="336"/>
      <c r="B7" s="346"/>
      <c r="C7" s="346"/>
      <c r="D7" s="346"/>
      <c r="E7" s="346"/>
      <c r="F7" s="346"/>
      <c r="G7" s="346"/>
      <c r="H7" s="346"/>
      <c r="I7" s="346"/>
      <c r="J7" s="346"/>
      <c r="K7" s="346"/>
      <c r="L7" s="346"/>
      <c r="M7" s="346"/>
      <c r="N7" s="336"/>
    </row>
    <row r="8" spans="1:17" s="99" customFormat="1" ht="39.6">
      <c r="A8" s="164"/>
      <c r="B8" s="121"/>
      <c r="C8" s="8766" t="s">
        <v>4356</v>
      </c>
      <c r="D8" s="8909"/>
      <c r="E8" s="7095" t="s">
        <v>4357</v>
      </c>
      <c r="F8" s="2532" t="s">
        <v>4302</v>
      </c>
      <c r="G8" s="7095" t="s">
        <v>4358</v>
      </c>
      <c r="H8" s="2532" t="s">
        <v>3278</v>
      </c>
      <c r="I8" s="5301" t="s">
        <v>4305</v>
      </c>
      <c r="J8" s="2532" t="s">
        <v>4306</v>
      </c>
      <c r="K8" s="5301" t="s">
        <v>4307</v>
      </c>
      <c r="L8" s="7022" t="s">
        <v>3838</v>
      </c>
      <c r="M8" s="121"/>
      <c r="N8" s="164"/>
    </row>
    <row r="9" spans="1:17" s="374" customFormat="1" ht="13.2">
      <c r="A9" s="526"/>
      <c r="B9" s="525"/>
      <c r="C9" s="7096"/>
      <c r="D9" s="2678"/>
      <c r="E9" s="7097"/>
      <c r="F9" s="2753" t="s">
        <v>2148</v>
      </c>
      <c r="G9" s="7098"/>
      <c r="H9" s="2753" t="s">
        <v>1616</v>
      </c>
      <c r="I9" s="7003"/>
      <c r="J9" s="2716"/>
      <c r="K9" s="7099" t="s">
        <v>4336</v>
      </c>
      <c r="L9" s="7100"/>
      <c r="M9" s="525"/>
      <c r="N9" s="526"/>
    </row>
    <row r="10" spans="1:17" s="374" customFormat="1" ht="15" customHeight="1">
      <c r="A10" s="526"/>
      <c r="B10" s="525"/>
      <c r="C10" s="8910" t="s">
        <v>734</v>
      </c>
      <c r="D10" s="8911"/>
      <c r="E10" s="2754" t="s">
        <v>735</v>
      </c>
      <c r="F10" s="7101" t="s">
        <v>736</v>
      </c>
      <c r="G10" s="7101" t="s">
        <v>1249</v>
      </c>
      <c r="H10" s="7101" t="s">
        <v>738</v>
      </c>
      <c r="I10" s="7101" t="s">
        <v>1546</v>
      </c>
      <c r="J10" s="7101" t="s">
        <v>1547</v>
      </c>
      <c r="K10" s="7101" t="s">
        <v>1548</v>
      </c>
      <c r="L10" s="7102" t="s">
        <v>1549</v>
      </c>
      <c r="M10" s="525"/>
      <c r="N10" s="526"/>
    </row>
    <row r="11" spans="1:17" s="99" customFormat="1" ht="13.2">
      <c r="A11" s="164"/>
      <c r="B11" s="160">
        <v>1</v>
      </c>
      <c r="C11" s="8912" t="s">
        <v>951</v>
      </c>
      <c r="D11" s="8913"/>
      <c r="E11" s="7103"/>
      <c r="F11" s="7008" t="b">
        <v>1</v>
      </c>
      <c r="G11" s="7008">
        <v>0</v>
      </c>
      <c r="H11" s="7104"/>
      <c r="I11" s="7008">
        <v>0</v>
      </c>
      <c r="J11" s="7008">
        <v>0</v>
      </c>
      <c r="K11" s="7010">
        <f>I11+J11</f>
        <v>0</v>
      </c>
      <c r="L11" s="7082"/>
      <c r="M11" s="121"/>
      <c r="N11" s="164"/>
    </row>
    <row r="12" spans="1:17" s="99" customFormat="1" ht="13.2">
      <c r="A12" s="164"/>
      <c r="B12" s="160">
        <v>2</v>
      </c>
      <c r="C12" s="8912" t="s">
        <v>952</v>
      </c>
      <c r="D12" s="8913"/>
      <c r="E12" s="7103"/>
      <c r="F12" s="7008" t="b">
        <v>0</v>
      </c>
      <c r="G12" s="7008">
        <v>0</v>
      </c>
      <c r="H12" s="7104"/>
      <c r="I12" s="7008">
        <v>0</v>
      </c>
      <c r="J12" s="7008">
        <v>0</v>
      </c>
      <c r="K12" s="7010">
        <f>I12+J12</f>
        <v>0</v>
      </c>
      <c r="L12" s="7082"/>
      <c r="M12" s="121"/>
      <c r="N12" s="164"/>
    </row>
    <row r="13" spans="1:17" s="99" customFormat="1" ht="13.2">
      <c r="A13" s="164"/>
      <c r="B13" s="160">
        <v>3</v>
      </c>
      <c r="C13" s="7105" t="s">
        <v>953</v>
      </c>
      <c r="D13" s="7106"/>
      <c r="E13" s="7103"/>
      <c r="F13" s="7008" t="b">
        <v>1</v>
      </c>
      <c r="G13" s="7008">
        <v>0</v>
      </c>
      <c r="H13" s="7104"/>
      <c r="I13" s="7008">
        <v>0</v>
      </c>
      <c r="J13" s="7008">
        <v>0</v>
      </c>
      <c r="K13" s="7010">
        <f>I13+J13</f>
        <v>0</v>
      </c>
      <c r="L13" s="7082"/>
      <c r="M13" s="121"/>
      <c r="N13" s="164"/>
    </row>
    <row r="14" spans="1:17" s="99" customFormat="1" ht="13.2">
      <c r="A14" s="164"/>
      <c r="B14" s="160">
        <v>4</v>
      </c>
      <c r="C14" s="8912" t="s">
        <v>954</v>
      </c>
      <c r="D14" s="8913"/>
      <c r="E14" s="7103"/>
      <c r="F14" s="7008" t="b">
        <v>1</v>
      </c>
      <c r="G14" s="7008">
        <v>0</v>
      </c>
      <c r="H14" s="7104"/>
      <c r="I14" s="7008">
        <v>0</v>
      </c>
      <c r="J14" s="7008">
        <v>0</v>
      </c>
      <c r="K14" s="7010">
        <f>I14+J14</f>
        <v>0</v>
      </c>
      <c r="L14" s="7082"/>
      <c r="M14" s="121"/>
      <c r="N14" s="164"/>
    </row>
    <row r="15" spans="1:17" s="99" customFormat="1" ht="13.2">
      <c r="A15" s="164"/>
      <c r="B15" s="160">
        <v>5</v>
      </c>
      <c r="C15" s="8912" t="s">
        <v>4359</v>
      </c>
      <c r="D15" s="8913"/>
      <c r="E15" s="7103"/>
      <c r="F15" s="7008" t="b">
        <v>1</v>
      </c>
      <c r="G15" s="7008">
        <v>0</v>
      </c>
      <c r="H15" s="7104"/>
      <c r="I15" s="7008">
        <v>0</v>
      </c>
      <c r="J15" s="7008">
        <v>0</v>
      </c>
      <c r="K15" s="7010">
        <f>I15+J15</f>
        <v>0</v>
      </c>
      <c r="L15" s="7082"/>
      <c r="M15" s="121"/>
      <c r="N15" s="164"/>
    </row>
    <row r="16" spans="1:17" s="99" customFormat="1" ht="13.2">
      <c r="A16" s="164"/>
      <c r="B16" s="160">
        <v>6</v>
      </c>
      <c r="C16" s="8912" t="s">
        <v>350</v>
      </c>
      <c r="D16" s="8913"/>
      <c r="E16" s="7103"/>
      <c r="F16" s="7008" t="b">
        <v>1</v>
      </c>
      <c r="G16" s="7010">
        <f>AQ!H22</f>
        <v>0</v>
      </c>
      <c r="H16" s="7107">
        <f>IFERROR(I16/$I$18,0)</f>
        <v>0</v>
      </c>
      <c r="I16" s="7010">
        <f>AQ!J22</f>
        <v>0</v>
      </c>
      <c r="J16" s="7010">
        <f>AQ!K22</f>
        <v>0</v>
      </c>
      <c r="K16" s="7010">
        <f>AQ!L22</f>
        <v>0</v>
      </c>
      <c r="L16" s="7108"/>
      <c r="M16" s="121"/>
      <c r="N16" s="164"/>
    </row>
    <row r="17" spans="1:14" s="99" customFormat="1" ht="13.2">
      <c r="A17" s="164"/>
      <c r="B17" s="406"/>
      <c r="C17" s="8916" t="s">
        <v>1251</v>
      </c>
      <c r="D17" s="8917"/>
      <c r="E17" s="7109"/>
      <c r="F17" s="7110"/>
      <c r="G17" s="7015">
        <f>SUMIF($F$11:$F$16,"TRUE",G11:G16)</f>
        <v>0</v>
      </c>
      <c r="H17" s="7031"/>
      <c r="I17" s="6848">
        <f>SUMIF($F$11:$F$16,"TRUE",I11:I16)</f>
        <v>0</v>
      </c>
      <c r="J17" s="6848">
        <f>SUMIF($F$11:$F$16,"TRUE",J11:J16)</f>
        <v>0</v>
      </c>
      <c r="K17" s="7015">
        <f>SUMIF($F$11:$F$16,"TRUE",K11:K16)</f>
        <v>0</v>
      </c>
      <c r="L17" s="7108"/>
      <c r="M17" s="121"/>
      <c r="N17" s="164"/>
    </row>
    <row r="18" spans="1:14" s="99" customFormat="1" ht="13.8" thickBot="1">
      <c r="A18" s="164"/>
      <c r="B18" s="121"/>
      <c r="C18" s="8914" t="s">
        <v>2804</v>
      </c>
      <c r="D18" s="8915"/>
      <c r="E18" s="7111"/>
      <c r="F18" s="7112"/>
      <c r="G18" s="7113">
        <f>SUM(G11:G16)</f>
        <v>0</v>
      </c>
      <c r="H18" s="7112"/>
      <c r="I18" s="7113">
        <f>SUM(I11:I16)</f>
        <v>0</v>
      </c>
      <c r="J18" s="7113">
        <f>SUM(J11:J16)</f>
        <v>0</v>
      </c>
      <c r="K18" s="7113">
        <f>SUM(K11:K16)</f>
        <v>0</v>
      </c>
      <c r="L18" s="7114"/>
      <c r="M18" s="121"/>
      <c r="N18" s="164"/>
    </row>
    <row r="19" spans="1:14" ht="15.6" thickBot="1">
      <c r="A19" s="336"/>
      <c r="B19" s="346"/>
      <c r="C19" s="346"/>
      <c r="D19" s="214"/>
      <c r="E19" s="214"/>
      <c r="F19" s="214"/>
      <c r="G19" s="214"/>
      <c r="H19" s="215"/>
      <c r="I19" s="346"/>
      <c r="J19" s="346"/>
      <c r="K19" s="346"/>
      <c r="L19" s="346"/>
      <c r="M19" s="346"/>
      <c r="N19" s="336"/>
    </row>
    <row r="20" spans="1:14" ht="15.6">
      <c r="A20" s="336"/>
      <c r="B20" s="346"/>
      <c r="C20" s="346"/>
      <c r="D20" s="346"/>
      <c r="E20" s="346"/>
      <c r="F20" s="2"/>
      <c r="G20" s="5269" t="s">
        <v>4305</v>
      </c>
      <c r="H20" s="7039" t="s">
        <v>4306</v>
      </c>
      <c r="I20" s="7040" t="s">
        <v>4307</v>
      </c>
      <c r="J20" s="346"/>
      <c r="K20" s="346"/>
      <c r="L20" s="346"/>
      <c r="M20" s="346"/>
      <c r="N20" s="336"/>
    </row>
    <row r="21" spans="1:14" ht="15.6">
      <c r="A21" s="336"/>
      <c r="B21" s="346"/>
      <c r="C21" s="346"/>
      <c r="D21" s="346"/>
      <c r="E21" s="346"/>
      <c r="F21" s="160" t="s">
        <v>1251</v>
      </c>
      <c r="G21" s="7041">
        <f>+I17</f>
        <v>0</v>
      </c>
      <c r="H21" s="7042">
        <f>J17</f>
        <v>0</v>
      </c>
      <c r="I21" s="7043">
        <f>K17</f>
        <v>0</v>
      </c>
      <c r="J21" s="346"/>
      <c r="K21" s="346"/>
      <c r="L21" s="346"/>
      <c r="M21" s="346"/>
      <c r="N21" s="336"/>
    </row>
    <row r="22" spans="1:14" ht="16.2" thickBot="1">
      <c r="A22" s="336"/>
      <c r="B22" s="346"/>
      <c r="C22" s="346"/>
      <c r="D22" s="346"/>
      <c r="E22" s="346"/>
      <c r="F22" s="160" t="s">
        <v>544</v>
      </c>
      <c r="G22" s="7044">
        <f>I18</f>
        <v>0</v>
      </c>
      <c r="H22" s="7045">
        <f>J18</f>
        <v>0</v>
      </c>
      <c r="I22" s="7046">
        <f>K18</f>
        <v>0</v>
      </c>
      <c r="J22" s="346"/>
      <c r="K22" s="346"/>
      <c r="L22" s="346"/>
      <c r="M22" s="346"/>
      <c r="N22" s="336"/>
    </row>
    <row r="23" spans="1:14" ht="15.6">
      <c r="A23" s="336"/>
      <c r="B23" s="346"/>
      <c r="C23" s="346"/>
      <c r="D23" s="346"/>
      <c r="E23" s="346"/>
      <c r="F23" s="160"/>
      <c r="G23" s="539"/>
      <c r="H23" s="539"/>
      <c r="I23" s="539"/>
      <c r="J23" s="346"/>
      <c r="K23" s="346"/>
      <c r="L23" s="346"/>
      <c r="M23" s="346"/>
      <c r="N23" s="336"/>
    </row>
    <row r="24" spans="1:14" ht="15.6">
      <c r="A24" s="336"/>
      <c r="B24" s="346"/>
      <c r="C24" s="346"/>
      <c r="D24" s="126" t="s">
        <v>445</v>
      </c>
      <c r="E24" s="64" t="s">
        <v>3452</v>
      </c>
      <c r="F24" s="160"/>
      <c r="G24" s="539"/>
      <c r="H24" s="539"/>
      <c r="I24" s="539"/>
      <c r="J24" s="346"/>
      <c r="K24" s="346"/>
      <c r="L24" s="346"/>
      <c r="M24" s="346"/>
      <c r="N24" s="336"/>
    </row>
    <row r="25" spans="1:14" ht="15.6">
      <c r="A25" s="336"/>
      <c r="B25" s="346"/>
      <c r="C25" s="346"/>
      <c r="D25" s="638"/>
      <c r="E25" s="225" t="s">
        <v>4360</v>
      </c>
      <c r="F25" s="160"/>
      <c r="G25" s="539"/>
      <c r="H25" s="539"/>
      <c r="I25" s="539"/>
      <c r="J25" s="346"/>
      <c r="K25" s="346"/>
      <c r="L25" s="346"/>
      <c r="M25" s="346"/>
      <c r="N25" s="336"/>
    </row>
    <row r="26" spans="1:14" ht="15.6">
      <c r="A26" s="336"/>
      <c r="B26" s="346"/>
      <c r="C26" s="346"/>
      <c r="D26" s="346"/>
      <c r="E26" s="346"/>
      <c r="F26" s="160"/>
      <c r="G26" s="539"/>
      <c r="H26" s="539"/>
      <c r="I26" s="539"/>
      <c r="J26" s="346"/>
      <c r="K26" s="346"/>
      <c r="L26" s="685"/>
      <c r="M26" s="346"/>
      <c r="N26" s="336"/>
    </row>
    <row r="27" spans="1:14">
      <c r="A27" s="336"/>
      <c r="B27" s="346"/>
      <c r="C27" s="346"/>
      <c r="D27" s="346"/>
      <c r="E27" s="346"/>
      <c r="F27" s="346"/>
      <c r="G27" s="346"/>
      <c r="H27" s="346"/>
      <c r="I27" s="346"/>
      <c r="J27" s="346"/>
      <c r="K27" s="346"/>
      <c r="L27" s="346"/>
      <c r="M27" s="346"/>
      <c r="N27" s="336"/>
    </row>
    <row r="28" spans="1:14">
      <c r="A28" s="336"/>
      <c r="B28" s="336"/>
      <c r="C28" s="336"/>
      <c r="D28" s="336"/>
      <c r="E28" s="336"/>
      <c r="F28" s="336"/>
      <c r="G28" s="336"/>
      <c r="H28" s="336"/>
      <c r="I28" s="336"/>
      <c r="J28" s="336"/>
      <c r="K28" s="336"/>
      <c r="L28" s="336"/>
      <c r="M28" s="336"/>
      <c r="N28" s="336"/>
    </row>
    <row r="29" spans="1:14" hidden="1">
      <c r="A29" s="336"/>
      <c r="B29" s="336"/>
      <c r="C29" s="336"/>
      <c r="D29" s="336"/>
      <c r="E29" s="336"/>
      <c r="F29" s="336"/>
      <c r="G29" s="336"/>
      <c r="H29" s="336"/>
      <c r="I29" s="336"/>
      <c r="J29" s="336"/>
      <c r="K29" s="336"/>
      <c r="L29" s="336"/>
      <c r="M29" s="336"/>
      <c r="N29" s="336"/>
    </row>
  </sheetData>
  <sheetProtection formatCells="0" formatColumns="0" formatRows="0"/>
  <customSheetViews>
    <customSheetView guid="{F416BD5B-C3AD-4F61-AAB2-55950A9B7E72}" topLeftCell="B6">
      <selection activeCell="D17" sqref="D17"/>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F74" sqref="F74"/>
      <pageMargins left="0" right="0" top="0" bottom="0" header="0" footer="0"/>
    </customSheetView>
  </customSheetViews>
  <mergeCells count="12">
    <mergeCell ref="C11:D11"/>
    <mergeCell ref="C14:D14"/>
    <mergeCell ref="C15:D15"/>
    <mergeCell ref="C18:D18"/>
    <mergeCell ref="C12:D12"/>
    <mergeCell ref="C17:D17"/>
    <mergeCell ref="C16:D16"/>
    <mergeCell ref="C8:D8"/>
    <mergeCell ref="C3:E3"/>
    <mergeCell ref="D4:E4"/>
    <mergeCell ref="D5:E5"/>
    <mergeCell ref="C10:D10"/>
  </mergeCells>
  <hyperlinks>
    <hyperlink ref="M2" location="Index!A1" display="Index" xr:uid="{66D5A021-B9A4-42AB-A8BD-F41E06898EA9}"/>
  </hyperlink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8" tint="-0.499984740745262"/>
  </sheetPr>
  <dimension ref="A1:AC27"/>
  <sheetViews>
    <sheetView zoomScale="70" zoomScaleNormal="70" workbookViewId="0">
      <selection activeCell="K11" sqref="K11"/>
    </sheetView>
  </sheetViews>
  <sheetFormatPr defaultColWidth="0" defaultRowHeight="14.4" zeroHeight="1"/>
  <cols>
    <col min="1" max="1" width="3.88671875" customWidth="1"/>
    <col min="2" max="2" width="7.6640625" customWidth="1"/>
    <col min="3" max="3" width="35.109375" style="102" customWidth="1"/>
    <col min="4" max="8" width="18.6640625" style="102" customWidth="1"/>
    <col min="9" max="9" width="16.6640625" style="102" bestFit="1" customWidth="1"/>
    <col min="10" max="13" width="18.6640625" style="102" customWidth="1"/>
    <col min="14" max="15" width="9.109375" style="102" customWidth="1"/>
    <col min="16" max="16" width="0" style="102" hidden="1" customWidth="1"/>
    <col min="17" max="29" width="0" hidden="1" customWidth="1"/>
    <col min="30" max="16384" width="9.109375" hidden="1"/>
  </cols>
  <sheetData>
    <row r="1" spans="1:28">
      <c r="A1" s="999"/>
      <c r="B1" s="999"/>
      <c r="C1" s="983"/>
      <c r="D1" s="983"/>
      <c r="E1" s="983"/>
      <c r="F1" s="983"/>
      <c r="G1" s="983"/>
      <c r="H1" s="983"/>
      <c r="I1" s="983"/>
      <c r="J1" s="983"/>
      <c r="K1" s="983"/>
      <c r="L1" s="983"/>
      <c r="M1" s="983"/>
      <c r="N1" s="983"/>
      <c r="O1" s="983"/>
    </row>
    <row r="2" spans="1:28" ht="15" thickBot="1">
      <c r="A2" s="999"/>
      <c r="B2" s="144" t="s">
        <v>349</v>
      </c>
      <c r="C2" s="2"/>
      <c r="D2" s="2"/>
      <c r="E2" s="2"/>
      <c r="F2" s="2"/>
      <c r="G2" s="2"/>
      <c r="H2" s="203"/>
      <c r="I2" s="203"/>
      <c r="J2" s="203"/>
      <c r="K2" s="203"/>
      <c r="L2" s="203"/>
      <c r="M2" s="203"/>
      <c r="N2" s="2204" t="s">
        <v>1</v>
      </c>
      <c r="O2" s="983"/>
    </row>
    <row r="3" spans="1:28" ht="16.5" customHeight="1" thickBot="1">
      <c r="A3" s="999"/>
      <c r="B3" s="2"/>
      <c r="C3" s="8861" t="s">
        <v>4361</v>
      </c>
      <c r="D3" s="8862"/>
      <c r="E3" s="8862"/>
      <c r="F3" s="8863"/>
      <c r="G3" s="203"/>
      <c r="H3" s="203"/>
      <c r="I3" s="203"/>
      <c r="J3" s="203"/>
      <c r="K3" s="203"/>
      <c r="L3" s="203"/>
      <c r="M3" s="39"/>
      <c r="N3" s="203"/>
      <c r="O3" s="983"/>
    </row>
    <row r="4" spans="1:28" ht="15.6">
      <c r="A4" s="999"/>
      <c r="B4" s="2"/>
      <c r="C4" s="4391" t="s">
        <v>723</v>
      </c>
      <c r="D4" s="4393" t="str">
        <f>AP!D4</f>
        <v>ABC Company</v>
      </c>
      <c r="E4" s="2526"/>
      <c r="F4" s="4394"/>
      <c r="G4" s="203"/>
      <c r="H4" s="203"/>
      <c r="I4" s="203"/>
      <c r="J4" s="203"/>
      <c r="K4" s="203"/>
      <c r="L4" s="203"/>
      <c r="M4" s="203"/>
      <c r="N4" s="203"/>
      <c r="O4" s="983"/>
    </row>
    <row r="5" spans="1:28" ht="16.2" thickBot="1">
      <c r="A5" s="999"/>
      <c r="B5" s="2"/>
      <c r="C5" s="4395" t="s">
        <v>724</v>
      </c>
      <c r="D5" s="4398" t="str">
        <f>AP!D5</f>
        <v>31 December 202x</v>
      </c>
      <c r="E5" s="4399"/>
      <c r="F5" s="4400"/>
      <c r="G5" s="203"/>
      <c r="H5" s="203"/>
      <c r="I5" s="203"/>
      <c r="J5" s="203"/>
      <c r="K5" s="203"/>
      <c r="L5" s="203"/>
      <c r="M5" s="203"/>
      <c r="N5" s="203"/>
      <c r="O5" s="983"/>
    </row>
    <row r="6" spans="1:28">
      <c r="A6" s="999"/>
      <c r="B6" s="2"/>
      <c r="C6" s="203"/>
      <c r="D6" s="203"/>
      <c r="E6" s="203"/>
      <c r="F6" s="203"/>
      <c r="G6" s="203"/>
      <c r="H6" s="203"/>
      <c r="I6" s="203"/>
      <c r="J6" s="203"/>
      <c r="K6" s="203"/>
      <c r="L6" s="203"/>
      <c r="M6" s="203"/>
      <c r="N6" s="203"/>
      <c r="O6" s="983"/>
    </row>
    <row r="7" spans="1:28" ht="15" thickBot="1">
      <c r="A7" s="999"/>
      <c r="B7" s="2"/>
      <c r="C7" s="203"/>
      <c r="D7" s="203"/>
      <c r="E7" s="203"/>
      <c r="F7" s="203"/>
      <c r="G7" s="203"/>
      <c r="H7" s="203"/>
      <c r="I7" s="203"/>
      <c r="J7" s="203"/>
      <c r="K7" s="203"/>
      <c r="L7" s="203"/>
      <c r="M7" s="203"/>
      <c r="N7" s="203"/>
      <c r="O7" s="983"/>
    </row>
    <row r="8" spans="1:28" ht="26.4">
      <c r="A8" s="999"/>
      <c r="B8" s="2"/>
      <c r="C8" s="6425" t="s">
        <v>4356</v>
      </c>
      <c r="D8" s="7095" t="s">
        <v>4357</v>
      </c>
      <c r="E8" s="7115" t="s">
        <v>4362</v>
      </c>
      <c r="F8" s="7115" t="s">
        <v>4363</v>
      </c>
      <c r="G8" s="7115" t="s">
        <v>2760</v>
      </c>
      <c r="H8" s="7116" t="s">
        <v>4358</v>
      </c>
      <c r="I8" s="7115" t="s">
        <v>3278</v>
      </c>
      <c r="J8" s="5301" t="s">
        <v>4305</v>
      </c>
      <c r="K8" s="2532" t="s">
        <v>4306</v>
      </c>
      <c r="L8" s="5301" t="s">
        <v>4307</v>
      </c>
      <c r="M8" s="7022" t="s">
        <v>3838</v>
      </c>
      <c r="N8" s="203"/>
      <c r="O8" s="983"/>
    </row>
    <row r="9" spans="1:28">
      <c r="A9" s="999"/>
      <c r="B9" s="2"/>
      <c r="C9" s="7096"/>
      <c r="D9" s="7097"/>
      <c r="E9" s="7097" t="s">
        <v>2954</v>
      </c>
      <c r="F9" s="7097" t="s">
        <v>1726</v>
      </c>
      <c r="G9" s="7097" t="s">
        <v>1726</v>
      </c>
      <c r="H9" s="7097" t="s">
        <v>2954</v>
      </c>
      <c r="I9" s="7098" t="s">
        <v>2148</v>
      </c>
      <c r="J9" s="7003"/>
      <c r="K9" s="2716"/>
      <c r="L9" s="7099" t="s">
        <v>4364</v>
      </c>
      <c r="M9" s="7100"/>
      <c r="N9" s="203"/>
      <c r="O9" s="983"/>
    </row>
    <row r="10" spans="1:28">
      <c r="A10" s="999"/>
      <c r="B10" s="2"/>
      <c r="C10" s="7096"/>
      <c r="D10" s="2755"/>
      <c r="E10" s="2718"/>
      <c r="F10" s="2718"/>
      <c r="G10" s="2718"/>
      <c r="H10" s="2718" t="s">
        <v>4365</v>
      </c>
      <c r="I10" s="2756"/>
      <c r="J10" s="7003"/>
      <c r="K10" s="2716"/>
      <c r="L10" s="7099"/>
      <c r="M10" s="7100"/>
      <c r="N10" s="203"/>
      <c r="O10" s="983"/>
    </row>
    <row r="11" spans="1:28" ht="15" thickBot="1">
      <c r="A11" s="999"/>
      <c r="B11" s="2"/>
      <c r="C11" s="7117" t="s">
        <v>734</v>
      </c>
      <c r="D11" s="7118" t="s">
        <v>735</v>
      </c>
      <c r="E11" s="7119" t="s">
        <v>736</v>
      </c>
      <c r="F11" s="7119" t="s">
        <v>736</v>
      </c>
      <c r="G11" s="7119" t="s">
        <v>738</v>
      </c>
      <c r="H11" s="7119" t="s">
        <v>1546</v>
      </c>
      <c r="I11" s="7119" t="s">
        <v>1547</v>
      </c>
      <c r="J11" s="7119" t="s">
        <v>1548</v>
      </c>
      <c r="K11" s="7120" t="s">
        <v>1549</v>
      </c>
      <c r="L11" s="7119" t="s">
        <v>1550</v>
      </c>
      <c r="M11" s="7120" t="s">
        <v>1551</v>
      </c>
      <c r="N11" s="203"/>
      <c r="O11" s="983"/>
    </row>
    <row r="12" spans="1:28" ht="15.6">
      <c r="A12" s="999"/>
      <c r="B12" s="119">
        <v>1</v>
      </c>
      <c r="C12" s="6772"/>
      <c r="D12" s="906"/>
      <c r="E12" s="906"/>
      <c r="F12" s="906"/>
      <c r="G12" s="906"/>
      <c r="H12" s="1195">
        <f>E12+F12-G12</f>
        <v>0</v>
      </c>
      <c r="I12" s="1203">
        <f>IFERROR((J12/AP!$I$18),0)</f>
        <v>0</v>
      </c>
      <c r="J12" s="906"/>
      <c r="K12" s="906"/>
      <c r="L12" s="906"/>
      <c r="M12" s="1541"/>
      <c r="N12" s="119"/>
      <c r="O12" s="1044"/>
      <c r="P12" s="906"/>
      <c r="Q12" s="906"/>
      <c r="R12" s="906"/>
      <c r="S12" s="906"/>
      <c r="T12" s="906"/>
      <c r="U12" s="906"/>
      <c r="V12" s="906"/>
      <c r="W12" s="906"/>
      <c r="X12" s="906"/>
      <c r="Y12" s="906"/>
      <c r="Z12" s="906"/>
      <c r="AA12" s="906"/>
      <c r="AB12" s="906"/>
    </row>
    <row r="13" spans="1:28" ht="15.6">
      <c r="A13" s="999"/>
      <c r="B13" s="119">
        <v>2</v>
      </c>
      <c r="C13" s="6772"/>
      <c r="D13" s="906"/>
      <c r="E13" s="906"/>
      <c r="F13" s="906"/>
      <c r="G13" s="906"/>
      <c r="H13" s="1195">
        <f t="shared" ref="H13:H21" si="0">E13+F13-G13</f>
        <v>0</v>
      </c>
      <c r="I13" s="1203">
        <f>IFERROR((J13/AP!$I$18),0)</f>
        <v>0</v>
      </c>
      <c r="J13" s="906"/>
      <c r="K13" s="906"/>
      <c r="L13" s="906"/>
      <c r="M13" s="1541"/>
      <c r="N13" s="119"/>
      <c r="O13" s="1044"/>
      <c r="P13" s="906"/>
      <c r="Q13" s="906"/>
      <c r="R13" s="906"/>
      <c r="S13" s="906"/>
      <c r="T13" s="906"/>
      <c r="U13" s="906"/>
      <c r="V13" s="906"/>
      <c r="W13" s="906"/>
      <c r="X13" s="906"/>
      <c r="Y13" s="906"/>
      <c r="Z13" s="906"/>
      <c r="AA13" s="906"/>
      <c r="AB13" s="906"/>
    </row>
    <row r="14" spans="1:28" ht="15.6">
      <c r="A14" s="999"/>
      <c r="B14" s="119">
        <v>3</v>
      </c>
      <c r="C14" s="6772"/>
      <c r="D14" s="906"/>
      <c r="E14" s="906"/>
      <c r="F14" s="906"/>
      <c r="G14" s="906"/>
      <c r="H14" s="1195">
        <f t="shared" si="0"/>
        <v>0</v>
      </c>
      <c r="I14" s="1203">
        <f>IFERROR((J14/AP!$I$18),0)</f>
        <v>0</v>
      </c>
      <c r="J14" s="906"/>
      <c r="K14" s="906"/>
      <c r="L14" s="906"/>
      <c r="M14" s="1541"/>
      <c r="N14" s="119"/>
      <c r="O14" s="1044"/>
      <c r="P14" s="906"/>
      <c r="Q14" s="906"/>
      <c r="R14" s="906"/>
      <c r="S14" s="906"/>
      <c r="T14" s="906"/>
      <c r="U14" s="906"/>
      <c r="V14" s="906"/>
      <c r="W14" s="906"/>
      <c r="X14" s="906"/>
      <c r="Y14" s="906"/>
      <c r="Z14" s="906"/>
      <c r="AA14" s="906"/>
      <c r="AB14" s="906"/>
    </row>
    <row r="15" spans="1:28" ht="15.6">
      <c r="A15" s="999"/>
      <c r="B15" s="119">
        <v>4</v>
      </c>
      <c r="C15" s="6772"/>
      <c r="D15" s="906"/>
      <c r="E15" s="906"/>
      <c r="F15" s="906"/>
      <c r="G15" s="906"/>
      <c r="H15" s="1195">
        <f t="shared" si="0"/>
        <v>0</v>
      </c>
      <c r="I15" s="1203">
        <f>IFERROR((J15/AP!$I$18),0)</f>
        <v>0</v>
      </c>
      <c r="J15" s="906"/>
      <c r="K15" s="906"/>
      <c r="L15" s="906"/>
      <c r="M15" s="1541"/>
      <c r="N15" s="119"/>
      <c r="O15" s="1044"/>
      <c r="P15" s="906"/>
      <c r="Q15" s="906"/>
      <c r="R15" s="906"/>
      <c r="S15" s="906"/>
      <c r="T15" s="906"/>
      <c r="U15" s="906"/>
      <c r="V15" s="906"/>
      <c r="W15" s="906"/>
      <c r="X15" s="906"/>
      <c r="Y15" s="906"/>
      <c r="Z15" s="906"/>
      <c r="AA15" s="906"/>
      <c r="AB15" s="906"/>
    </row>
    <row r="16" spans="1:28" ht="15.6">
      <c r="A16" s="999"/>
      <c r="B16" s="119">
        <v>5</v>
      </c>
      <c r="C16" s="6772"/>
      <c r="D16" s="906"/>
      <c r="E16" s="906"/>
      <c r="F16" s="906"/>
      <c r="G16" s="906"/>
      <c r="H16" s="1195">
        <f t="shared" si="0"/>
        <v>0</v>
      </c>
      <c r="I16" s="1203">
        <f>IFERROR((J16/AP!$I$18),0)</f>
        <v>0</v>
      </c>
      <c r="J16" s="906"/>
      <c r="K16" s="906"/>
      <c r="L16" s="906"/>
      <c r="M16" s="1541"/>
      <c r="N16" s="119"/>
      <c r="O16" s="1044"/>
      <c r="P16" s="906"/>
      <c r="Q16" s="906"/>
      <c r="R16" s="906"/>
      <c r="S16" s="906"/>
      <c r="T16" s="906"/>
      <c r="U16" s="906"/>
      <c r="V16" s="906"/>
      <c r="W16" s="906"/>
      <c r="X16" s="906"/>
      <c r="Y16" s="906"/>
      <c r="Z16" s="906"/>
      <c r="AA16" s="906"/>
      <c r="AB16" s="906"/>
    </row>
    <row r="17" spans="1:28" ht="15.6">
      <c r="A17" s="999"/>
      <c r="B17" s="119">
        <v>6</v>
      </c>
      <c r="C17" s="6772"/>
      <c r="D17" s="906"/>
      <c r="E17" s="906"/>
      <c r="F17" s="906"/>
      <c r="G17" s="906"/>
      <c r="H17" s="1195">
        <f t="shared" si="0"/>
        <v>0</v>
      </c>
      <c r="I17" s="1203">
        <f>IFERROR((J17/AP!$I$18),0)</f>
        <v>0</v>
      </c>
      <c r="J17" s="906"/>
      <c r="K17" s="906"/>
      <c r="L17" s="906"/>
      <c r="M17" s="1541"/>
      <c r="N17" s="119"/>
      <c r="O17" s="1044"/>
      <c r="P17" s="906"/>
      <c r="Q17" s="906"/>
      <c r="R17" s="906"/>
      <c r="S17" s="906"/>
      <c r="T17" s="906"/>
      <c r="U17" s="906"/>
      <c r="V17" s="906"/>
      <c r="W17" s="906"/>
      <c r="X17" s="906"/>
      <c r="Y17" s="906"/>
      <c r="Z17" s="906"/>
      <c r="AA17" s="906"/>
      <c r="AB17" s="906"/>
    </row>
    <row r="18" spans="1:28" ht="15.6">
      <c r="A18" s="999"/>
      <c r="B18" s="119">
        <v>7</v>
      </c>
      <c r="C18" s="6772"/>
      <c r="D18" s="906"/>
      <c r="E18" s="906"/>
      <c r="F18" s="906"/>
      <c r="G18" s="906"/>
      <c r="H18" s="1195">
        <f t="shared" si="0"/>
        <v>0</v>
      </c>
      <c r="I18" s="1203">
        <f>IFERROR((J18/AP!$I$18),0)</f>
        <v>0</v>
      </c>
      <c r="J18" s="906"/>
      <c r="K18" s="906"/>
      <c r="L18" s="906"/>
      <c r="M18" s="1541"/>
      <c r="N18" s="119"/>
      <c r="O18" s="1044"/>
      <c r="P18" s="906"/>
      <c r="Q18" s="906"/>
      <c r="R18" s="906"/>
      <c r="S18" s="906"/>
      <c r="T18" s="906"/>
      <c r="U18" s="906"/>
      <c r="V18" s="906"/>
      <c r="W18" s="906"/>
      <c r="X18" s="906"/>
      <c r="Y18" s="906"/>
      <c r="Z18" s="906"/>
      <c r="AA18" s="906"/>
      <c r="AB18" s="906"/>
    </row>
    <row r="19" spans="1:28" ht="15.6">
      <c r="A19" s="999"/>
      <c r="B19" s="119">
        <v>8</v>
      </c>
      <c r="C19" s="6772"/>
      <c r="D19" s="906"/>
      <c r="E19" s="906"/>
      <c r="F19" s="906"/>
      <c r="G19" s="906"/>
      <c r="H19" s="1195">
        <f t="shared" si="0"/>
        <v>0</v>
      </c>
      <c r="I19" s="1203">
        <f>IFERROR((J19/AP!$I$18),0)</f>
        <v>0</v>
      </c>
      <c r="J19" s="906"/>
      <c r="K19" s="906"/>
      <c r="L19" s="906"/>
      <c r="M19" s="1541"/>
      <c r="N19" s="119"/>
      <c r="O19" s="1044"/>
      <c r="P19" s="906"/>
      <c r="Q19" s="906"/>
      <c r="R19" s="906"/>
      <c r="S19" s="906"/>
      <c r="T19" s="906"/>
      <c r="U19" s="906"/>
      <c r="V19" s="906"/>
      <c r="W19" s="906"/>
      <c r="X19" s="906"/>
      <c r="Y19" s="906"/>
      <c r="Z19" s="906"/>
      <c r="AA19" s="906"/>
      <c r="AB19" s="906"/>
    </row>
    <row r="20" spans="1:28" ht="15.6">
      <c r="A20" s="999"/>
      <c r="B20" s="119">
        <v>9</v>
      </c>
      <c r="C20" s="6772"/>
      <c r="D20" s="906"/>
      <c r="E20" s="906"/>
      <c r="F20" s="906"/>
      <c r="G20" s="906"/>
      <c r="H20" s="1195">
        <f t="shared" si="0"/>
        <v>0</v>
      </c>
      <c r="I20" s="1203">
        <f>IFERROR((J20/AP!$I$18),0)</f>
        <v>0</v>
      </c>
      <c r="J20" s="906"/>
      <c r="K20" s="906"/>
      <c r="L20" s="906"/>
      <c r="M20" s="1541"/>
      <c r="N20" s="119"/>
      <c r="O20" s="1044"/>
      <c r="P20" s="906"/>
      <c r="Q20" s="906"/>
      <c r="R20" s="906"/>
      <c r="S20" s="906"/>
      <c r="T20" s="906"/>
      <c r="U20" s="906"/>
      <c r="V20" s="906"/>
      <c r="W20" s="906"/>
      <c r="X20" s="906"/>
      <c r="Y20" s="906"/>
      <c r="Z20" s="906"/>
      <c r="AA20" s="906"/>
      <c r="AB20" s="906"/>
    </row>
    <row r="21" spans="1:28" ht="15.6">
      <c r="A21" s="999"/>
      <c r="B21" s="119">
        <v>10</v>
      </c>
      <c r="C21" s="6772" t="s">
        <v>4366</v>
      </c>
      <c r="D21" s="906"/>
      <c r="E21" s="906"/>
      <c r="F21" s="906"/>
      <c r="G21" s="906"/>
      <c r="H21" s="1195">
        <f t="shared" si="0"/>
        <v>0</v>
      </c>
      <c r="I21" s="1203">
        <f>IFERROR((J21/AP!$I$18),0)</f>
        <v>0</v>
      </c>
      <c r="J21" s="906"/>
      <c r="K21" s="906"/>
      <c r="L21" s="906"/>
      <c r="M21" s="1541"/>
      <c r="N21" s="119"/>
      <c r="O21" s="1044"/>
      <c r="P21" s="906"/>
      <c r="Q21" s="906"/>
      <c r="R21" s="906"/>
      <c r="S21" s="906"/>
      <c r="T21" s="906"/>
      <c r="U21" s="906"/>
      <c r="V21" s="906"/>
      <c r="W21" s="906"/>
      <c r="X21" s="906"/>
      <c r="Y21" s="906"/>
      <c r="Z21" s="906"/>
      <c r="AA21" s="906"/>
      <c r="AB21" s="906"/>
    </row>
    <row r="22" spans="1:28" ht="16.2" thickBot="1">
      <c r="A22" s="999"/>
      <c r="B22" s="119"/>
      <c r="C22" s="7121" t="s">
        <v>4367</v>
      </c>
      <c r="D22" s="7122"/>
      <c r="E22" s="7123">
        <f>SUM(E12:E21)</f>
        <v>0</v>
      </c>
      <c r="F22" s="7123">
        <f>SUM(F12:F21)</f>
        <v>0</v>
      </c>
      <c r="G22" s="7123">
        <f>SUM(G12:G21)</f>
        <v>0</v>
      </c>
      <c r="H22" s="7123">
        <f>SUM(H12:H21)</f>
        <v>0</v>
      </c>
      <c r="I22" s="7124"/>
      <c r="J22" s="7123">
        <f>SUM(J12:J21)</f>
        <v>0</v>
      </c>
      <c r="K22" s="7123">
        <f>SUM(K12:K21)</f>
        <v>0</v>
      </c>
      <c r="L22" s="7123">
        <f>SUM(L12:L21)</f>
        <v>0</v>
      </c>
      <c r="M22" s="7125"/>
      <c r="N22" s="119"/>
      <c r="O22" s="1044"/>
      <c r="P22" s="906"/>
      <c r="Q22" s="906"/>
      <c r="R22" s="906"/>
      <c r="S22" s="906"/>
      <c r="T22" s="906"/>
      <c r="U22" s="906"/>
      <c r="V22" s="906"/>
      <c r="W22" s="906"/>
      <c r="X22" s="906"/>
      <c r="Y22" s="906"/>
      <c r="Z22" s="906"/>
      <c r="AA22" s="906"/>
      <c r="AB22" s="906"/>
    </row>
    <row r="23" spans="1:28" ht="15.6">
      <c r="A23" s="999"/>
      <c r="B23" s="119"/>
      <c r="C23" s="119"/>
      <c r="D23" s="119"/>
      <c r="E23" s="119"/>
      <c r="F23" s="119"/>
      <c r="G23" s="119"/>
      <c r="H23" s="119"/>
      <c r="I23" s="119"/>
      <c r="J23" s="119"/>
      <c r="K23" s="119"/>
      <c r="L23" s="119"/>
      <c r="M23" s="119"/>
      <c r="N23" s="119"/>
      <c r="O23" s="1044"/>
      <c r="P23" s="906"/>
      <c r="Q23" s="906"/>
      <c r="R23" s="906"/>
      <c r="S23" s="906"/>
      <c r="T23" s="906"/>
      <c r="U23" s="906"/>
      <c r="V23" s="906"/>
      <c r="W23" s="906"/>
      <c r="X23" s="906"/>
      <c r="Y23" s="906"/>
      <c r="Z23" s="906"/>
      <c r="AA23" s="906"/>
      <c r="AB23" s="906"/>
    </row>
    <row r="24" spans="1:28" ht="15.6">
      <c r="A24" s="999"/>
      <c r="B24" s="119"/>
      <c r="C24" s="119"/>
      <c r="D24" s="1045" t="s">
        <v>445</v>
      </c>
      <c r="E24" s="1046" t="s">
        <v>4368</v>
      </c>
      <c r="F24" s="119"/>
      <c r="G24" s="119"/>
      <c r="H24" s="119"/>
      <c r="I24" s="119"/>
      <c r="J24" s="119"/>
      <c r="K24" s="119"/>
      <c r="L24" s="119"/>
      <c r="M24" s="685"/>
      <c r="N24" s="119"/>
      <c r="O24" s="1044"/>
      <c r="P24" s="906"/>
      <c r="Q24" s="906"/>
      <c r="R24" s="906"/>
      <c r="S24" s="906"/>
      <c r="T24" s="906"/>
      <c r="U24" s="906"/>
      <c r="V24" s="906"/>
      <c r="W24" s="906"/>
      <c r="X24" s="906"/>
      <c r="Y24" s="906"/>
      <c r="Z24" s="906"/>
      <c r="AA24" s="906"/>
      <c r="AB24" s="906"/>
    </row>
    <row r="25" spans="1:28" ht="15.6">
      <c r="A25" s="999"/>
      <c r="B25" s="119"/>
      <c r="C25" s="119"/>
      <c r="D25" s="119"/>
      <c r="E25" s="119"/>
      <c r="F25" s="119"/>
      <c r="G25" s="119"/>
      <c r="H25" s="119"/>
      <c r="I25" s="119"/>
      <c r="J25" s="119"/>
      <c r="K25" s="119"/>
      <c r="L25" s="119"/>
      <c r="M25" s="119"/>
      <c r="N25" s="119"/>
      <c r="O25" s="1044"/>
      <c r="P25" s="906"/>
      <c r="Q25" s="906"/>
      <c r="R25" s="906"/>
      <c r="S25" s="906"/>
      <c r="T25" s="906"/>
      <c r="U25" s="906"/>
      <c r="V25" s="906"/>
      <c r="W25" s="906"/>
      <c r="X25" s="906"/>
      <c r="Y25" s="906"/>
      <c r="Z25" s="906"/>
      <c r="AA25" s="906"/>
      <c r="AB25" s="906"/>
    </row>
    <row r="26" spans="1:28">
      <c r="A26" s="999"/>
      <c r="B26" s="999"/>
      <c r="C26" s="983"/>
      <c r="D26" s="983"/>
      <c r="E26" s="983"/>
      <c r="F26" s="983"/>
      <c r="G26" s="983"/>
      <c r="H26" s="983"/>
      <c r="I26" s="983"/>
      <c r="J26" s="983"/>
      <c r="K26" s="983"/>
      <c r="L26" s="983"/>
      <c r="M26" s="983"/>
      <c r="N26" s="983"/>
      <c r="O26" s="983"/>
    </row>
    <row r="27" spans="1:28" hidden="1">
      <c r="A27" s="999"/>
      <c r="B27" s="999"/>
      <c r="C27" s="983"/>
      <c r="D27" s="983"/>
      <c r="E27" s="983"/>
      <c r="F27" s="983"/>
      <c r="G27" s="983"/>
      <c r="H27" s="983"/>
      <c r="I27" s="983"/>
      <c r="J27" s="983"/>
      <c r="K27" s="983"/>
      <c r="L27" s="983"/>
      <c r="M27" s="983"/>
      <c r="N27" s="983"/>
      <c r="O27" s="983"/>
    </row>
  </sheetData>
  <mergeCells count="1">
    <mergeCell ref="C3:F3"/>
  </mergeCells>
  <conditionalFormatting sqref="I12:I21">
    <cfRule type="cellIs" dxfId="2" priority="1" operator="greaterThan">
      <formula>0.1</formula>
    </cfRule>
  </conditionalFormatting>
  <hyperlinks>
    <hyperlink ref="N2" location="Index!A1" display="Index" xr:uid="{8CBC4A27-2F62-4FD3-A8B6-9C383D06B6CE}"/>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1">
    <tabColor theme="8" tint="-0.499984740745262"/>
  </sheetPr>
  <dimension ref="A1:N66"/>
  <sheetViews>
    <sheetView zoomScale="85" zoomScaleNormal="85" workbookViewId="0">
      <selection activeCell="B2" sqref="B2"/>
    </sheetView>
  </sheetViews>
  <sheetFormatPr defaultColWidth="0" defaultRowHeight="15" zeroHeight="1"/>
  <cols>
    <col min="1" max="1" width="4.6640625" style="534" customWidth="1"/>
    <col min="2" max="2" width="9.109375" style="534" customWidth="1"/>
    <col min="3" max="3" width="46.6640625" style="534" customWidth="1"/>
    <col min="4" max="4" width="20.6640625" style="534" customWidth="1"/>
    <col min="5" max="5" width="24.6640625" style="534" customWidth="1"/>
    <col min="6" max="6" width="21.109375" style="534" customWidth="1"/>
    <col min="7" max="7" width="18.88671875" style="534" customWidth="1"/>
    <col min="8" max="8" width="18" style="534" bestFit="1" customWidth="1"/>
    <col min="9" max="9" width="14" style="534" bestFit="1" customWidth="1"/>
    <col min="10" max="10" width="22" style="534" customWidth="1"/>
    <col min="11" max="11" width="7.88671875" style="534" customWidth="1"/>
    <col min="12" max="12" width="16.109375" style="534" customWidth="1"/>
    <col min="13" max="13" width="9.109375" style="534" customWidth="1"/>
    <col min="14" max="14" width="4.44140625" style="534" customWidth="1"/>
    <col min="15" max="16384" width="9.109375" style="534" hidden="1"/>
  </cols>
  <sheetData>
    <row r="1" spans="1:14">
      <c r="A1" s="336"/>
      <c r="B1" s="336"/>
      <c r="C1" s="336"/>
      <c r="D1" s="336"/>
      <c r="E1" s="336"/>
      <c r="F1" s="336"/>
      <c r="G1" s="336"/>
      <c r="H1" s="336"/>
      <c r="I1" s="336"/>
      <c r="J1" s="336"/>
      <c r="K1" s="336"/>
      <c r="L1" s="336"/>
      <c r="M1" s="336"/>
      <c r="N1" s="336"/>
    </row>
    <row r="2" spans="1:14" ht="15.6" thickBot="1">
      <c r="A2" s="336"/>
      <c r="B2" s="144" t="s">
        <v>352</v>
      </c>
      <c r="C2" s="346"/>
      <c r="D2" s="346"/>
      <c r="E2" s="346"/>
      <c r="F2" s="346"/>
      <c r="G2" s="346"/>
      <c r="H2" s="346"/>
      <c r="I2" s="346"/>
      <c r="J2" s="346"/>
      <c r="K2" s="346"/>
      <c r="L2" s="346"/>
      <c r="M2" s="2204" t="s">
        <v>1</v>
      </c>
      <c r="N2" s="336"/>
    </row>
    <row r="3" spans="1:14" ht="16.2" thickBot="1">
      <c r="A3" s="336"/>
      <c r="B3" s="346"/>
      <c r="C3" s="8861" t="s">
        <v>4369</v>
      </c>
      <c r="D3" s="8862"/>
      <c r="E3" s="8863"/>
      <c r="F3" s="346"/>
      <c r="G3" s="346"/>
      <c r="H3" s="346"/>
      <c r="I3" s="527"/>
      <c r="J3" s="527"/>
      <c r="K3" s="527"/>
      <c r="L3" s="39"/>
      <c r="M3" s="527"/>
      <c r="N3" s="523"/>
    </row>
    <row r="4" spans="1:14" ht="15.6">
      <c r="A4" s="336"/>
      <c r="B4" s="346"/>
      <c r="C4" s="4391" t="s">
        <v>723</v>
      </c>
      <c r="D4" s="8864" t="str">
        <f>AQ!D4</f>
        <v>ABC Company</v>
      </c>
      <c r="E4" s="8865"/>
      <c r="F4" s="346"/>
      <c r="G4" s="346"/>
      <c r="H4" s="346"/>
      <c r="I4" s="527"/>
      <c r="J4" s="527"/>
      <c r="K4" s="527"/>
      <c r="L4" s="527"/>
      <c r="M4" s="527"/>
      <c r="N4" s="523"/>
    </row>
    <row r="5" spans="1:14" ht="16.2" thickBot="1">
      <c r="A5" s="336"/>
      <c r="B5" s="346"/>
      <c r="C5" s="4395" t="s">
        <v>724</v>
      </c>
      <c r="D5" s="8866" t="str">
        <f>AQ!D5</f>
        <v>31 December 202x</v>
      </c>
      <c r="E5" s="8868"/>
      <c r="F5" s="346"/>
      <c r="G5" s="346"/>
      <c r="H5" s="346"/>
      <c r="I5" s="528"/>
      <c r="J5" s="528"/>
      <c r="K5" s="528"/>
      <c r="L5" s="528"/>
      <c r="M5" s="528"/>
      <c r="N5" s="524"/>
    </row>
    <row r="6" spans="1:14" ht="15.6">
      <c r="A6" s="336"/>
      <c r="B6" s="346"/>
      <c r="C6" s="206"/>
      <c r="D6" s="346"/>
      <c r="E6" s="346"/>
      <c r="F6" s="346"/>
      <c r="G6" s="346"/>
      <c r="H6" s="346"/>
      <c r="I6" s="346"/>
      <c r="J6" s="346"/>
      <c r="K6" s="346"/>
      <c r="L6" s="346"/>
      <c r="M6" s="346"/>
      <c r="N6" s="336"/>
    </row>
    <row r="7" spans="1:14" ht="15.6" thickBot="1">
      <c r="A7" s="336"/>
      <c r="B7" s="346"/>
      <c r="C7" s="121"/>
      <c r="D7" s="121"/>
      <c r="E7" s="121"/>
      <c r="F7" s="121"/>
      <c r="G7" s="121"/>
      <c r="H7" s="121"/>
      <c r="I7" s="121"/>
      <c r="J7" s="121"/>
      <c r="K7" s="346"/>
      <c r="L7" s="346"/>
      <c r="M7" s="346"/>
      <c r="N7" s="336"/>
    </row>
    <row r="8" spans="1:14" ht="39.6">
      <c r="A8" s="336"/>
      <c r="B8" s="346"/>
      <c r="C8" s="7126" t="s">
        <v>4370</v>
      </c>
      <c r="D8" s="7095" t="s">
        <v>4371</v>
      </c>
      <c r="E8" s="2532" t="s">
        <v>4302</v>
      </c>
      <c r="F8" s="5301" t="s">
        <v>4372</v>
      </c>
      <c r="G8" s="2532" t="s">
        <v>4305</v>
      </c>
      <c r="H8" s="5301" t="s">
        <v>4306</v>
      </c>
      <c r="I8" s="2532" t="s">
        <v>4307</v>
      </c>
      <c r="J8" s="4452" t="s">
        <v>3838</v>
      </c>
      <c r="K8" s="346"/>
      <c r="L8" s="7127" t="s">
        <v>4373</v>
      </c>
      <c r="M8" s="346"/>
      <c r="N8" s="336"/>
    </row>
    <row r="9" spans="1:14">
      <c r="A9" s="336"/>
      <c r="B9" s="346"/>
      <c r="C9" s="7096"/>
      <c r="D9" s="7128"/>
      <c r="E9" s="2753" t="s">
        <v>2148</v>
      </c>
      <c r="F9" s="7097"/>
      <c r="G9" s="2718"/>
      <c r="H9" s="7097"/>
      <c r="I9" s="2716" t="s">
        <v>4121</v>
      </c>
      <c r="J9" s="7004"/>
      <c r="K9" s="529"/>
      <c r="L9" s="530"/>
      <c r="M9" s="346"/>
      <c r="N9" s="336"/>
    </row>
    <row r="10" spans="1:14">
      <c r="A10" s="336"/>
      <c r="B10" s="346"/>
      <c r="C10" s="7129" t="s">
        <v>734</v>
      </c>
      <c r="D10" s="7101" t="s">
        <v>735</v>
      </c>
      <c r="E10" s="7101" t="s">
        <v>736</v>
      </c>
      <c r="F10" s="7101" t="s">
        <v>1249</v>
      </c>
      <c r="G10" s="7101" t="s">
        <v>738</v>
      </c>
      <c r="H10" s="7101" t="s">
        <v>1546</v>
      </c>
      <c r="I10" s="7101" t="s">
        <v>1547</v>
      </c>
      <c r="J10" s="7102" t="s">
        <v>1548</v>
      </c>
      <c r="K10" s="531"/>
      <c r="L10" s="2248" t="s">
        <v>1549</v>
      </c>
      <c r="M10" s="346"/>
      <c r="N10" s="336"/>
    </row>
    <row r="11" spans="1:14">
      <c r="A11" s="336"/>
      <c r="B11" s="346"/>
      <c r="C11" s="7130" t="s">
        <v>4374</v>
      </c>
      <c r="D11" s="7131"/>
      <c r="E11" s="7008" t="b">
        <v>1</v>
      </c>
      <c r="F11" s="7008">
        <v>0</v>
      </c>
      <c r="G11" s="7008">
        <v>0</v>
      </c>
      <c r="H11" s="7008">
        <v>0</v>
      </c>
      <c r="I11" s="7010">
        <f>+G11+H11</f>
        <v>0</v>
      </c>
      <c r="J11" s="7029"/>
      <c r="K11" s="346"/>
      <c r="L11" s="7132">
        <v>0</v>
      </c>
      <c r="M11" s="346"/>
      <c r="N11" s="336"/>
    </row>
    <row r="12" spans="1:14">
      <c r="A12" s="336"/>
      <c r="B12" s="346"/>
      <c r="C12" s="7130" t="s">
        <v>4375</v>
      </c>
      <c r="D12" s="7131"/>
      <c r="E12" s="7008" t="b">
        <v>0</v>
      </c>
      <c r="F12" s="7008">
        <v>0</v>
      </c>
      <c r="G12" s="7008">
        <v>0</v>
      </c>
      <c r="H12" s="7008">
        <v>0</v>
      </c>
      <c r="I12" s="7010">
        <f>+G12+H12</f>
        <v>0</v>
      </c>
      <c r="J12" s="7029"/>
      <c r="K12" s="346"/>
      <c r="L12" s="7132">
        <v>0</v>
      </c>
      <c r="M12" s="346"/>
      <c r="N12" s="336"/>
    </row>
    <row r="13" spans="1:14">
      <c r="A13" s="336"/>
      <c r="B13" s="346"/>
      <c r="C13" s="7130" t="s">
        <v>4376</v>
      </c>
      <c r="D13" s="7131"/>
      <c r="E13" s="7008" t="b">
        <v>1</v>
      </c>
      <c r="F13" s="7008">
        <v>0</v>
      </c>
      <c r="G13" s="7008">
        <v>0</v>
      </c>
      <c r="H13" s="7008">
        <v>0</v>
      </c>
      <c r="I13" s="7010">
        <f>+G13+H13</f>
        <v>0</v>
      </c>
      <c r="J13" s="7029"/>
      <c r="K13" s="346"/>
      <c r="L13" s="7132">
        <v>0</v>
      </c>
      <c r="M13" s="346"/>
      <c r="N13" s="336"/>
    </row>
    <row r="14" spans="1:14" hidden="1">
      <c r="A14" s="336"/>
      <c r="B14" s="346"/>
      <c r="C14" s="7130"/>
      <c r="D14" s="7131"/>
      <c r="E14" s="7008" t="b">
        <v>1</v>
      </c>
      <c r="F14" s="7008">
        <v>0</v>
      </c>
      <c r="G14" s="7008">
        <v>0</v>
      </c>
      <c r="H14" s="7008">
        <v>0</v>
      </c>
      <c r="I14" s="7010">
        <f t="shared" ref="I14:I53" si="0">+G14+H14</f>
        <v>0</v>
      </c>
      <c r="J14" s="7029"/>
      <c r="K14" s="346"/>
      <c r="L14" s="7132">
        <v>0</v>
      </c>
      <c r="M14" s="346"/>
      <c r="N14" s="336"/>
    </row>
    <row r="15" spans="1:14" hidden="1">
      <c r="A15" s="336"/>
      <c r="B15" s="346"/>
      <c r="C15" s="7130"/>
      <c r="D15" s="7131"/>
      <c r="E15" s="7008" t="b">
        <v>1</v>
      </c>
      <c r="F15" s="7008">
        <v>0</v>
      </c>
      <c r="G15" s="7008">
        <v>0</v>
      </c>
      <c r="H15" s="7008">
        <v>0</v>
      </c>
      <c r="I15" s="7010">
        <f t="shared" si="0"/>
        <v>0</v>
      </c>
      <c r="J15" s="7029"/>
      <c r="K15" s="346"/>
      <c r="L15" s="7132">
        <v>0</v>
      </c>
      <c r="M15" s="346"/>
      <c r="N15" s="336"/>
    </row>
    <row r="16" spans="1:14" hidden="1">
      <c r="A16" s="336"/>
      <c r="B16" s="346"/>
      <c r="C16" s="7130"/>
      <c r="D16" s="7131"/>
      <c r="E16" s="7008" t="b">
        <v>1</v>
      </c>
      <c r="F16" s="7008">
        <v>0</v>
      </c>
      <c r="G16" s="7008">
        <v>0</v>
      </c>
      <c r="H16" s="7008">
        <v>0</v>
      </c>
      <c r="I16" s="7010">
        <f t="shared" si="0"/>
        <v>0</v>
      </c>
      <c r="J16" s="7029"/>
      <c r="K16" s="346"/>
      <c r="L16" s="7132">
        <v>0</v>
      </c>
      <c r="M16" s="346"/>
      <c r="N16" s="336"/>
    </row>
    <row r="17" spans="1:14" hidden="1">
      <c r="A17" s="336"/>
      <c r="B17" s="346"/>
      <c r="C17" s="7130"/>
      <c r="D17" s="7131"/>
      <c r="E17" s="7008" t="b">
        <v>1</v>
      </c>
      <c r="F17" s="7008">
        <v>0</v>
      </c>
      <c r="G17" s="7008">
        <v>0</v>
      </c>
      <c r="H17" s="7008">
        <v>0</v>
      </c>
      <c r="I17" s="7010">
        <f t="shared" si="0"/>
        <v>0</v>
      </c>
      <c r="J17" s="7029"/>
      <c r="K17" s="346"/>
      <c r="L17" s="7132">
        <v>0</v>
      </c>
      <c r="M17" s="346"/>
      <c r="N17" s="336"/>
    </row>
    <row r="18" spans="1:14" hidden="1">
      <c r="A18" s="336"/>
      <c r="B18" s="346"/>
      <c r="C18" s="7130"/>
      <c r="D18" s="7131"/>
      <c r="E18" s="7008" t="b">
        <v>1</v>
      </c>
      <c r="F18" s="7008">
        <v>0</v>
      </c>
      <c r="G18" s="7008">
        <v>0</v>
      </c>
      <c r="H18" s="7008">
        <v>0</v>
      </c>
      <c r="I18" s="7010">
        <f t="shared" si="0"/>
        <v>0</v>
      </c>
      <c r="J18" s="7029"/>
      <c r="K18" s="346"/>
      <c r="L18" s="7132">
        <v>0</v>
      </c>
      <c r="M18" s="346"/>
      <c r="N18" s="336"/>
    </row>
    <row r="19" spans="1:14" hidden="1">
      <c r="A19" s="336"/>
      <c r="B19" s="346"/>
      <c r="C19" s="7130"/>
      <c r="D19" s="7131"/>
      <c r="E19" s="7008" t="b">
        <v>1</v>
      </c>
      <c r="F19" s="7008">
        <v>0</v>
      </c>
      <c r="G19" s="7008">
        <v>0</v>
      </c>
      <c r="H19" s="7008">
        <v>0</v>
      </c>
      <c r="I19" s="7010">
        <f t="shared" si="0"/>
        <v>0</v>
      </c>
      <c r="J19" s="7029"/>
      <c r="K19" s="346"/>
      <c r="L19" s="7132">
        <v>0</v>
      </c>
      <c r="M19" s="346"/>
      <c r="N19" s="336"/>
    </row>
    <row r="20" spans="1:14" hidden="1">
      <c r="A20" s="336"/>
      <c r="B20" s="346"/>
      <c r="C20" s="7130"/>
      <c r="D20" s="7131"/>
      <c r="E20" s="7008" t="b">
        <v>1</v>
      </c>
      <c r="F20" s="7008">
        <v>0</v>
      </c>
      <c r="G20" s="7008">
        <v>0</v>
      </c>
      <c r="H20" s="7008">
        <v>0</v>
      </c>
      <c r="I20" s="7010">
        <f t="shared" si="0"/>
        <v>0</v>
      </c>
      <c r="J20" s="7029"/>
      <c r="K20" s="346"/>
      <c r="L20" s="7132">
        <v>0</v>
      </c>
      <c r="M20" s="346"/>
      <c r="N20" s="336"/>
    </row>
    <row r="21" spans="1:14" hidden="1">
      <c r="A21" s="336"/>
      <c r="B21" s="346"/>
      <c r="C21" s="7130"/>
      <c r="D21" s="7131"/>
      <c r="E21" s="7008" t="b">
        <v>1</v>
      </c>
      <c r="F21" s="7008">
        <v>0</v>
      </c>
      <c r="G21" s="7008">
        <v>0</v>
      </c>
      <c r="H21" s="7008">
        <v>0</v>
      </c>
      <c r="I21" s="7010">
        <f t="shared" si="0"/>
        <v>0</v>
      </c>
      <c r="J21" s="7029"/>
      <c r="K21" s="346"/>
      <c r="L21" s="7132">
        <v>0</v>
      </c>
      <c r="M21" s="346"/>
      <c r="N21" s="336"/>
    </row>
    <row r="22" spans="1:14" hidden="1">
      <c r="A22" s="336"/>
      <c r="B22" s="346"/>
      <c r="C22" s="7130"/>
      <c r="D22" s="7131"/>
      <c r="E22" s="7008" t="b">
        <v>1</v>
      </c>
      <c r="F22" s="7008">
        <v>0</v>
      </c>
      <c r="G22" s="7008">
        <v>0</v>
      </c>
      <c r="H22" s="7008">
        <v>0</v>
      </c>
      <c r="I22" s="7010">
        <f t="shared" si="0"/>
        <v>0</v>
      </c>
      <c r="J22" s="7029"/>
      <c r="K22" s="346"/>
      <c r="L22" s="7132">
        <v>0</v>
      </c>
      <c r="M22" s="346"/>
      <c r="N22" s="336"/>
    </row>
    <row r="23" spans="1:14" hidden="1">
      <c r="A23" s="336"/>
      <c r="B23" s="346"/>
      <c r="C23" s="7130"/>
      <c r="D23" s="7131"/>
      <c r="E23" s="7008" t="b">
        <v>1</v>
      </c>
      <c r="F23" s="7008">
        <v>0</v>
      </c>
      <c r="G23" s="7008">
        <v>0</v>
      </c>
      <c r="H23" s="7008">
        <v>0</v>
      </c>
      <c r="I23" s="7010">
        <f t="shared" si="0"/>
        <v>0</v>
      </c>
      <c r="J23" s="7029"/>
      <c r="K23" s="346"/>
      <c r="L23" s="7132">
        <v>0</v>
      </c>
      <c r="M23" s="346"/>
      <c r="N23" s="336"/>
    </row>
    <row r="24" spans="1:14" hidden="1">
      <c r="A24" s="336"/>
      <c r="B24" s="346"/>
      <c r="C24" s="7130"/>
      <c r="D24" s="7131"/>
      <c r="E24" s="7008" t="b">
        <v>1</v>
      </c>
      <c r="F24" s="7008">
        <v>0</v>
      </c>
      <c r="G24" s="7008">
        <v>0</v>
      </c>
      <c r="H24" s="7008">
        <v>0</v>
      </c>
      <c r="I24" s="7010">
        <f t="shared" si="0"/>
        <v>0</v>
      </c>
      <c r="J24" s="7029"/>
      <c r="K24" s="346"/>
      <c r="L24" s="7132">
        <v>0</v>
      </c>
      <c r="M24" s="346"/>
      <c r="N24" s="336"/>
    </row>
    <row r="25" spans="1:14" hidden="1">
      <c r="A25" s="336"/>
      <c r="B25" s="346"/>
      <c r="C25" s="7130"/>
      <c r="D25" s="7131"/>
      <c r="E25" s="7008" t="b">
        <v>1</v>
      </c>
      <c r="F25" s="7008">
        <v>0</v>
      </c>
      <c r="G25" s="7008">
        <v>0</v>
      </c>
      <c r="H25" s="7008">
        <v>0</v>
      </c>
      <c r="I25" s="7010">
        <f t="shared" si="0"/>
        <v>0</v>
      </c>
      <c r="J25" s="7029"/>
      <c r="K25" s="346"/>
      <c r="L25" s="7132">
        <v>0</v>
      </c>
      <c r="M25" s="346"/>
      <c r="N25" s="336"/>
    </row>
    <row r="26" spans="1:14" hidden="1">
      <c r="A26" s="336"/>
      <c r="B26" s="346"/>
      <c r="C26" s="7130"/>
      <c r="D26" s="7131"/>
      <c r="E26" s="7008" t="b">
        <v>1</v>
      </c>
      <c r="F26" s="7008">
        <v>0</v>
      </c>
      <c r="G26" s="7008">
        <v>0</v>
      </c>
      <c r="H26" s="7008">
        <v>0</v>
      </c>
      <c r="I26" s="7010">
        <f t="shared" si="0"/>
        <v>0</v>
      </c>
      <c r="J26" s="7029"/>
      <c r="K26" s="346"/>
      <c r="L26" s="7132">
        <v>0</v>
      </c>
      <c r="M26" s="346"/>
      <c r="N26" s="336"/>
    </row>
    <row r="27" spans="1:14" hidden="1">
      <c r="A27" s="336"/>
      <c r="B27" s="346"/>
      <c r="C27" s="7130"/>
      <c r="D27" s="7131"/>
      <c r="E27" s="7008" t="b">
        <v>1</v>
      </c>
      <c r="F27" s="7008">
        <v>0</v>
      </c>
      <c r="G27" s="7008">
        <v>0</v>
      </c>
      <c r="H27" s="7008">
        <v>0</v>
      </c>
      <c r="I27" s="7010">
        <f t="shared" si="0"/>
        <v>0</v>
      </c>
      <c r="J27" s="7029"/>
      <c r="K27" s="346"/>
      <c r="L27" s="7132">
        <v>0</v>
      </c>
      <c r="M27" s="346"/>
      <c r="N27" s="336"/>
    </row>
    <row r="28" spans="1:14" hidden="1">
      <c r="A28" s="336"/>
      <c r="B28" s="346"/>
      <c r="C28" s="7130"/>
      <c r="D28" s="7131"/>
      <c r="E28" s="7008" t="b">
        <v>1</v>
      </c>
      <c r="F28" s="7008">
        <v>0</v>
      </c>
      <c r="G28" s="7008">
        <v>0</v>
      </c>
      <c r="H28" s="7008">
        <v>0</v>
      </c>
      <c r="I28" s="7010">
        <f t="shared" si="0"/>
        <v>0</v>
      </c>
      <c r="J28" s="7029"/>
      <c r="K28" s="346"/>
      <c r="L28" s="7132">
        <v>0</v>
      </c>
      <c r="M28" s="346"/>
      <c r="N28" s="336"/>
    </row>
    <row r="29" spans="1:14" hidden="1">
      <c r="A29" s="336"/>
      <c r="B29" s="346"/>
      <c r="C29" s="7130"/>
      <c r="D29" s="7131"/>
      <c r="E29" s="7008" t="b">
        <v>1</v>
      </c>
      <c r="F29" s="7008">
        <v>0</v>
      </c>
      <c r="G29" s="7008">
        <v>0</v>
      </c>
      <c r="H29" s="7008">
        <v>0</v>
      </c>
      <c r="I29" s="7010">
        <f t="shared" si="0"/>
        <v>0</v>
      </c>
      <c r="J29" s="7029"/>
      <c r="K29" s="346"/>
      <c r="L29" s="7132">
        <v>0</v>
      </c>
      <c r="M29" s="346"/>
      <c r="N29" s="336"/>
    </row>
    <row r="30" spans="1:14" hidden="1">
      <c r="A30" s="336"/>
      <c r="B30" s="346"/>
      <c r="C30" s="7130"/>
      <c r="D30" s="7131"/>
      <c r="E30" s="7008" t="b">
        <v>1</v>
      </c>
      <c r="F30" s="7008">
        <v>0</v>
      </c>
      <c r="G30" s="7008">
        <v>0</v>
      </c>
      <c r="H30" s="7008">
        <v>0</v>
      </c>
      <c r="I30" s="7010">
        <f t="shared" si="0"/>
        <v>0</v>
      </c>
      <c r="J30" s="7029"/>
      <c r="K30" s="346"/>
      <c r="L30" s="7132">
        <v>0</v>
      </c>
      <c r="M30" s="346"/>
      <c r="N30" s="336"/>
    </row>
    <row r="31" spans="1:14" hidden="1">
      <c r="A31" s="336"/>
      <c r="B31" s="346"/>
      <c r="C31" s="7130"/>
      <c r="D31" s="7131"/>
      <c r="E31" s="7008" t="b">
        <v>1</v>
      </c>
      <c r="F31" s="7008">
        <v>0</v>
      </c>
      <c r="G31" s="7008">
        <v>0</v>
      </c>
      <c r="H31" s="7008">
        <v>0</v>
      </c>
      <c r="I31" s="7010">
        <f t="shared" si="0"/>
        <v>0</v>
      </c>
      <c r="J31" s="7029"/>
      <c r="K31" s="346"/>
      <c r="L31" s="7132">
        <v>0</v>
      </c>
      <c r="M31" s="346"/>
      <c r="N31" s="336"/>
    </row>
    <row r="32" spans="1:14" hidden="1">
      <c r="A32" s="336"/>
      <c r="B32" s="346"/>
      <c r="C32" s="7130"/>
      <c r="D32" s="7131"/>
      <c r="E32" s="7008" t="b">
        <v>1</v>
      </c>
      <c r="F32" s="7008">
        <v>0</v>
      </c>
      <c r="G32" s="7008">
        <v>0</v>
      </c>
      <c r="H32" s="7008">
        <v>0</v>
      </c>
      <c r="I32" s="7010">
        <f t="shared" si="0"/>
        <v>0</v>
      </c>
      <c r="J32" s="7029"/>
      <c r="K32" s="346"/>
      <c r="L32" s="7132">
        <v>0</v>
      </c>
      <c r="M32" s="346"/>
      <c r="N32" s="336"/>
    </row>
    <row r="33" spans="1:14" hidden="1">
      <c r="A33" s="336"/>
      <c r="B33" s="346"/>
      <c r="C33" s="7130"/>
      <c r="D33" s="7131"/>
      <c r="E33" s="7008" t="b">
        <v>1</v>
      </c>
      <c r="F33" s="7008">
        <v>0</v>
      </c>
      <c r="G33" s="7008">
        <v>0</v>
      </c>
      <c r="H33" s="7008">
        <v>0</v>
      </c>
      <c r="I33" s="7010">
        <f t="shared" si="0"/>
        <v>0</v>
      </c>
      <c r="J33" s="7029"/>
      <c r="K33" s="346"/>
      <c r="L33" s="7132">
        <v>0</v>
      </c>
      <c r="M33" s="346"/>
      <c r="N33" s="336"/>
    </row>
    <row r="34" spans="1:14" hidden="1">
      <c r="A34" s="336"/>
      <c r="B34" s="346"/>
      <c r="C34" s="7130"/>
      <c r="D34" s="7131"/>
      <c r="E34" s="7008" t="b">
        <v>1</v>
      </c>
      <c r="F34" s="7008">
        <v>0</v>
      </c>
      <c r="G34" s="7008">
        <v>0</v>
      </c>
      <c r="H34" s="7008">
        <v>0</v>
      </c>
      <c r="I34" s="7010">
        <f t="shared" si="0"/>
        <v>0</v>
      </c>
      <c r="J34" s="7029"/>
      <c r="K34" s="346"/>
      <c r="L34" s="7132">
        <v>0</v>
      </c>
      <c r="M34" s="346"/>
      <c r="N34" s="336"/>
    </row>
    <row r="35" spans="1:14" hidden="1">
      <c r="A35" s="336"/>
      <c r="B35" s="346"/>
      <c r="C35" s="7130"/>
      <c r="D35" s="7131"/>
      <c r="E35" s="7008" t="b">
        <v>1</v>
      </c>
      <c r="F35" s="7008">
        <v>0</v>
      </c>
      <c r="G35" s="7008">
        <v>0</v>
      </c>
      <c r="H35" s="7008">
        <v>0</v>
      </c>
      <c r="I35" s="7010">
        <f t="shared" si="0"/>
        <v>0</v>
      </c>
      <c r="J35" s="7029"/>
      <c r="K35" s="346"/>
      <c r="L35" s="7132">
        <v>0</v>
      </c>
      <c r="M35" s="346"/>
      <c r="N35" s="336"/>
    </row>
    <row r="36" spans="1:14" hidden="1">
      <c r="A36" s="336"/>
      <c r="B36" s="346"/>
      <c r="C36" s="7130"/>
      <c r="D36" s="7131"/>
      <c r="E36" s="7008" t="b">
        <v>1</v>
      </c>
      <c r="F36" s="7008">
        <v>0</v>
      </c>
      <c r="G36" s="7008">
        <v>0</v>
      </c>
      <c r="H36" s="7008">
        <v>0</v>
      </c>
      <c r="I36" s="7010">
        <f t="shared" si="0"/>
        <v>0</v>
      </c>
      <c r="J36" s="7029"/>
      <c r="K36" s="346"/>
      <c r="L36" s="7132">
        <v>0</v>
      </c>
      <c r="M36" s="346"/>
      <c r="N36" s="336"/>
    </row>
    <row r="37" spans="1:14" hidden="1">
      <c r="A37" s="336"/>
      <c r="B37" s="346"/>
      <c r="C37" s="7130"/>
      <c r="D37" s="7131"/>
      <c r="E37" s="7008" t="b">
        <v>1</v>
      </c>
      <c r="F37" s="7008">
        <v>0</v>
      </c>
      <c r="G37" s="7008">
        <v>0</v>
      </c>
      <c r="H37" s="7008">
        <v>0</v>
      </c>
      <c r="I37" s="7010">
        <f t="shared" si="0"/>
        <v>0</v>
      </c>
      <c r="J37" s="7029"/>
      <c r="K37" s="346"/>
      <c r="L37" s="7132">
        <v>0</v>
      </c>
      <c r="M37" s="346"/>
      <c r="N37" s="336"/>
    </row>
    <row r="38" spans="1:14" hidden="1">
      <c r="A38" s="336"/>
      <c r="B38" s="346"/>
      <c r="C38" s="7130"/>
      <c r="D38" s="7131"/>
      <c r="E38" s="7008" t="b">
        <v>1</v>
      </c>
      <c r="F38" s="7008">
        <v>0</v>
      </c>
      <c r="G38" s="7008">
        <v>0</v>
      </c>
      <c r="H38" s="7008">
        <v>0</v>
      </c>
      <c r="I38" s="7010">
        <f t="shared" si="0"/>
        <v>0</v>
      </c>
      <c r="J38" s="7029"/>
      <c r="K38" s="346"/>
      <c r="L38" s="7132">
        <v>0</v>
      </c>
      <c r="M38" s="346"/>
      <c r="N38" s="336"/>
    </row>
    <row r="39" spans="1:14" hidden="1">
      <c r="A39" s="336"/>
      <c r="B39" s="346"/>
      <c r="C39" s="7130"/>
      <c r="D39" s="7131"/>
      <c r="E39" s="7008" t="b">
        <v>1</v>
      </c>
      <c r="F39" s="7008">
        <v>0</v>
      </c>
      <c r="G39" s="7008">
        <v>0</v>
      </c>
      <c r="H39" s="7008">
        <v>0</v>
      </c>
      <c r="I39" s="7010">
        <f t="shared" si="0"/>
        <v>0</v>
      </c>
      <c r="J39" s="7029"/>
      <c r="K39" s="346"/>
      <c r="L39" s="7132">
        <v>0</v>
      </c>
      <c r="M39" s="346"/>
      <c r="N39" s="336"/>
    </row>
    <row r="40" spans="1:14" hidden="1">
      <c r="A40" s="336"/>
      <c r="B40" s="346"/>
      <c r="C40" s="7130"/>
      <c r="D40" s="7131"/>
      <c r="E40" s="7008" t="b">
        <v>1</v>
      </c>
      <c r="F40" s="7008">
        <v>0</v>
      </c>
      <c r="G40" s="7008">
        <v>0</v>
      </c>
      <c r="H40" s="7008">
        <v>0</v>
      </c>
      <c r="I40" s="7010">
        <f t="shared" si="0"/>
        <v>0</v>
      </c>
      <c r="J40" s="7029"/>
      <c r="K40" s="346"/>
      <c r="L40" s="7132">
        <v>0</v>
      </c>
      <c r="M40" s="346"/>
      <c r="N40" s="336"/>
    </row>
    <row r="41" spans="1:14" hidden="1">
      <c r="A41" s="336"/>
      <c r="B41" s="346"/>
      <c r="C41" s="7130"/>
      <c r="D41" s="7131"/>
      <c r="E41" s="7008" t="b">
        <v>1</v>
      </c>
      <c r="F41" s="7008">
        <v>0</v>
      </c>
      <c r="G41" s="7008">
        <v>0</v>
      </c>
      <c r="H41" s="7008">
        <v>0</v>
      </c>
      <c r="I41" s="7010">
        <f t="shared" si="0"/>
        <v>0</v>
      </c>
      <c r="J41" s="7029"/>
      <c r="K41" s="346"/>
      <c r="L41" s="7132">
        <v>0</v>
      </c>
      <c r="M41" s="346"/>
      <c r="N41" s="336"/>
    </row>
    <row r="42" spans="1:14" hidden="1">
      <c r="A42" s="336"/>
      <c r="B42" s="346"/>
      <c r="C42" s="7130"/>
      <c r="D42" s="7131"/>
      <c r="E42" s="7008" t="b">
        <v>1</v>
      </c>
      <c r="F42" s="7008">
        <v>0</v>
      </c>
      <c r="G42" s="7008">
        <v>0</v>
      </c>
      <c r="H42" s="7008">
        <v>0</v>
      </c>
      <c r="I42" s="7010">
        <f t="shared" si="0"/>
        <v>0</v>
      </c>
      <c r="J42" s="7029"/>
      <c r="K42" s="346"/>
      <c r="L42" s="7132">
        <v>0</v>
      </c>
      <c r="M42" s="346"/>
      <c r="N42" s="336"/>
    </row>
    <row r="43" spans="1:14" hidden="1">
      <c r="A43" s="336"/>
      <c r="B43" s="346"/>
      <c r="C43" s="7130"/>
      <c r="D43" s="7131"/>
      <c r="E43" s="7008" t="b">
        <v>1</v>
      </c>
      <c r="F43" s="7008">
        <v>0</v>
      </c>
      <c r="G43" s="7008">
        <v>0</v>
      </c>
      <c r="H43" s="7008">
        <v>0</v>
      </c>
      <c r="I43" s="7010">
        <f t="shared" si="0"/>
        <v>0</v>
      </c>
      <c r="J43" s="7029"/>
      <c r="K43" s="346"/>
      <c r="L43" s="7132">
        <v>0</v>
      </c>
      <c r="M43" s="346"/>
      <c r="N43" s="336"/>
    </row>
    <row r="44" spans="1:14" hidden="1">
      <c r="A44" s="336"/>
      <c r="B44" s="346"/>
      <c r="C44" s="7130"/>
      <c r="D44" s="7131"/>
      <c r="E44" s="7008" t="b">
        <v>1</v>
      </c>
      <c r="F44" s="7008">
        <v>0</v>
      </c>
      <c r="G44" s="7008">
        <v>0</v>
      </c>
      <c r="H44" s="7008">
        <v>0</v>
      </c>
      <c r="I44" s="7010">
        <f t="shared" si="0"/>
        <v>0</v>
      </c>
      <c r="J44" s="7029"/>
      <c r="K44" s="346"/>
      <c r="L44" s="7132">
        <v>0</v>
      </c>
      <c r="M44" s="346"/>
      <c r="N44" s="336"/>
    </row>
    <row r="45" spans="1:14" hidden="1">
      <c r="A45" s="336"/>
      <c r="B45" s="346"/>
      <c r="C45" s="7130"/>
      <c r="D45" s="7131"/>
      <c r="E45" s="7008" t="b">
        <v>1</v>
      </c>
      <c r="F45" s="7008">
        <v>0</v>
      </c>
      <c r="G45" s="7008">
        <v>0</v>
      </c>
      <c r="H45" s="7008">
        <v>0</v>
      </c>
      <c r="I45" s="7010">
        <f t="shared" si="0"/>
        <v>0</v>
      </c>
      <c r="J45" s="7029"/>
      <c r="K45" s="346"/>
      <c r="L45" s="7132">
        <v>0</v>
      </c>
      <c r="M45" s="346"/>
      <c r="N45" s="336"/>
    </row>
    <row r="46" spans="1:14" hidden="1">
      <c r="A46" s="336"/>
      <c r="B46" s="346"/>
      <c r="C46" s="7130"/>
      <c r="D46" s="7131"/>
      <c r="E46" s="7008" t="b">
        <v>1</v>
      </c>
      <c r="F46" s="7008">
        <v>0</v>
      </c>
      <c r="G46" s="7008">
        <v>0</v>
      </c>
      <c r="H46" s="7008">
        <v>0</v>
      </c>
      <c r="I46" s="7010">
        <f t="shared" si="0"/>
        <v>0</v>
      </c>
      <c r="J46" s="7029"/>
      <c r="K46" s="346"/>
      <c r="L46" s="7132">
        <v>0</v>
      </c>
      <c r="M46" s="346"/>
      <c r="N46" s="336"/>
    </row>
    <row r="47" spans="1:14" hidden="1">
      <c r="A47" s="336"/>
      <c r="B47" s="346"/>
      <c r="C47" s="7130"/>
      <c r="D47" s="7131"/>
      <c r="E47" s="7008" t="b">
        <v>1</v>
      </c>
      <c r="F47" s="7008">
        <v>0</v>
      </c>
      <c r="G47" s="7008">
        <v>0</v>
      </c>
      <c r="H47" s="7008">
        <v>0</v>
      </c>
      <c r="I47" s="7010">
        <f t="shared" si="0"/>
        <v>0</v>
      </c>
      <c r="J47" s="7029"/>
      <c r="K47" s="346"/>
      <c r="L47" s="7132">
        <v>0</v>
      </c>
      <c r="M47" s="346"/>
      <c r="N47" s="336"/>
    </row>
    <row r="48" spans="1:14" hidden="1">
      <c r="A48" s="336"/>
      <c r="B48" s="346"/>
      <c r="C48" s="7130"/>
      <c r="D48" s="7131"/>
      <c r="E48" s="7008" t="b">
        <v>1</v>
      </c>
      <c r="F48" s="7008">
        <v>0</v>
      </c>
      <c r="G48" s="7008">
        <v>0</v>
      </c>
      <c r="H48" s="7008">
        <v>0</v>
      </c>
      <c r="I48" s="7010">
        <f t="shared" si="0"/>
        <v>0</v>
      </c>
      <c r="J48" s="7029"/>
      <c r="K48" s="346"/>
      <c r="L48" s="7132">
        <v>0</v>
      </c>
      <c r="M48" s="346"/>
      <c r="N48" s="336"/>
    </row>
    <row r="49" spans="1:14" hidden="1">
      <c r="A49" s="336"/>
      <c r="B49" s="346"/>
      <c r="C49" s="7130"/>
      <c r="D49" s="7131"/>
      <c r="E49" s="7008" t="b">
        <v>1</v>
      </c>
      <c r="F49" s="7008">
        <v>0</v>
      </c>
      <c r="G49" s="7008">
        <v>0</v>
      </c>
      <c r="H49" s="7008">
        <v>0</v>
      </c>
      <c r="I49" s="7010">
        <f t="shared" si="0"/>
        <v>0</v>
      </c>
      <c r="J49" s="7029"/>
      <c r="K49" s="346"/>
      <c r="L49" s="7132">
        <v>0</v>
      </c>
      <c r="M49" s="346"/>
      <c r="N49" s="336"/>
    </row>
    <row r="50" spans="1:14" hidden="1">
      <c r="A50" s="336"/>
      <c r="B50" s="346"/>
      <c r="C50" s="7130"/>
      <c r="D50" s="7131"/>
      <c r="E50" s="7008" t="b">
        <v>1</v>
      </c>
      <c r="F50" s="7008">
        <v>0</v>
      </c>
      <c r="G50" s="7008">
        <v>0</v>
      </c>
      <c r="H50" s="7008">
        <v>0</v>
      </c>
      <c r="I50" s="7010">
        <f t="shared" si="0"/>
        <v>0</v>
      </c>
      <c r="J50" s="7029"/>
      <c r="K50" s="346"/>
      <c r="L50" s="7132">
        <v>0</v>
      </c>
      <c r="M50" s="346"/>
      <c r="N50" s="336"/>
    </row>
    <row r="51" spans="1:14" hidden="1">
      <c r="A51" s="336"/>
      <c r="B51" s="346"/>
      <c r="C51" s="7130"/>
      <c r="D51" s="7131"/>
      <c r="E51" s="7008" t="b">
        <v>1</v>
      </c>
      <c r="F51" s="7008">
        <v>0</v>
      </c>
      <c r="G51" s="7008">
        <v>0</v>
      </c>
      <c r="H51" s="7008">
        <v>0</v>
      </c>
      <c r="I51" s="7010">
        <f t="shared" si="0"/>
        <v>0</v>
      </c>
      <c r="J51" s="7029"/>
      <c r="K51" s="346"/>
      <c r="L51" s="7132">
        <v>0</v>
      </c>
      <c r="M51" s="346"/>
      <c r="N51" s="336"/>
    </row>
    <row r="52" spans="1:14" hidden="1">
      <c r="A52" s="336"/>
      <c r="B52" s="346"/>
      <c r="C52" s="7130"/>
      <c r="D52" s="7131"/>
      <c r="E52" s="7008" t="b">
        <v>1</v>
      </c>
      <c r="F52" s="7008">
        <v>0</v>
      </c>
      <c r="G52" s="7008">
        <v>0</v>
      </c>
      <c r="H52" s="7008">
        <v>0</v>
      </c>
      <c r="I52" s="7010">
        <f t="shared" si="0"/>
        <v>0</v>
      </c>
      <c r="J52" s="7029"/>
      <c r="K52" s="346"/>
      <c r="L52" s="7132">
        <v>0</v>
      </c>
      <c r="M52" s="346"/>
      <c r="N52" s="336"/>
    </row>
    <row r="53" spans="1:14" hidden="1">
      <c r="A53" s="336"/>
      <c r="B53" s="346"/>
      <c r="C53" s="7130"/>
      <c r="D53" s="7131"/>
      <c r="E53" s="7008" t="b">
        <v>1</v>
      </c>
      <c r="F53" s="7008">
        <v>0</v>
      </c>
      <c r="G53" s="7008">
        <v>0</v>
      </c>
      <c r="H53" s="7008">
        <v>0</v>
      </c>
      <c r="I53" s="7010">
        <f t="shared" si="0"/>
        <v>0</v>
      </c>
      <c r="J53" s="7029"/>
      <c r="K53" s="346"/>
      <c r="L53" s="7132">
        <v>0</v>
      </c>
      <c r="M53" s="346"/>
      <c r="N53" s="336"/>
    </row>
    <row r="54" spans="1:14">
      <c r="A54" s="336"/>
      <c r="B54" s="346"/>
      <c r="C54" s="7070" t="s">
        <v>1251</v>
      </c>
      <c r="D54" s="7133"/>
      <c r="E54" s="7109"/>
      <c r="F54" s="7015">
        <f>SUMIF($E$11:$E$53,"TRUE",F11:F53)</f>
        <v>0</v>
      </c>
      <c r="G54" s="7015">
        <f>SUMIF($E$11:$E$53,"TRUE",G11:G53)</f>
        <v>0</v>
      </c>
      <c r="H54" s="7015">
        <f ca="1">SUMIF($E$11:$E$53,"TRUE",H11:H13)</f>
        <v>0</v>
      </c>
      <c r="I54" s="7015">
        <f>SUMIF($E$11:$E$53,"TRUE",I11:I53)</f>
        <v>0</v>
      </c>
      <c r="J54" s="7029"/>
      <c r="K54" s="346"/>
      <c r="L54" s="7134">
        <f>SUMIF($E$11:$E$53,"TRUE",L11:L53)</f>
        <v>0</v>
      </c>
      <c r="M54" s="346"/>
      <c r="N54" s="336"/>
    </row>
    <row r="55" spans="1:14" ht="15.6" thickBot="1">
      <c r="A55" s="336"/>
      <c r="B55" s="346"/>
      <c r="C55" s="7135" t="s">
        <v>1656</v>
      </c>
      <c r="D55" s="7018"/>
      <c r="E55" s="7136"/>
      <c r="F55" s="7019">
        <f>SUM(F11:F53)</f>
        <v>0</v>
      </c>
      <c r="G55" s="7019">
        <f>SUM(G11:G53)</f>
        <v>0</v>
      </c>
      <c r="H55" s="7019">
        <f>SUM(H11:H53)</f>
        <v>0</v>
      </c>
      <c r="I55" s="7019">
        <f>SUM(I11:I53)</f>
        <v>0</v>
      </c>
      <c r="J55" s="7137"/>
      <c r="K55" s="346"/>
      <c r="L55" s="1417">
        <f>SUM(L11:L53)</f>
        <v>0</v>
      </c>
      <c r="M55" s="346"/>
      <c r="N55" s="336"/>
    </row>
    <row r="56" spans="1:14">
      <c r="A56" s="336"/>
      <c r="B56" s="346"/>
      <c r="C56" s="346"/>
      <c r="D56" s="346"/>
      <c r="E56" s="346"/>
      <c r="F56" s="346"/>
      <c r="G56" s="346"/>
      <c r="H56" s="346"/>
      <c r="I56" s="346"/>
      <c r="J56" s="346"/>
      <c r="K56" s="346"/>
      <c r="L56" s="346"/>
      <c r="M56" s="346"/>
      <c r="N56" s="336"/>
    </row>
    <row r="57" spans="1:14" ht="15.6" thickBot="1">
      <c r="A57" s="336"/>
      <c r="B57" s="346"/>
      <c r="C57" s="346"/>
      <c r="D57" s="346"/>
      <c r="E57" s="346"/>
      <c r="F57" s="346"/>
      <c r="G57" s="346"/>
      <c r="H57" s="346"/>
      <c r="I57" s="346"/>
      <c r="J57" s="346"/>
      <c r="K57" s="346"/>
      <c r="L57" s="346"/>
      <c r="M57" s="346"/>
      <c r="N57" s="336"/>
    </row>
    <row r="58" spans="1:14" ht="15.6">
      <c r="A58" s="336"/>
      <c r="B58" s="346"/>
      <c r="C58" s="346"/>
      <c r="D58" s="346"/>
      <c r="E58" s="2"/>
      <c r="F58" s="5269" t="s">
        <v>4305</v>
      </c>
      <c r="G58" s="7138" t="s">
        <v>4306</v>
      </c>
      <c r="H58" s="7040" t="s">
        <v>4307</v>
      </c>
      <c r="I58" s="346"/>
      <c r="J58" s="346"/>
      <c r="K58" s="346"/>
      <c r="L58" s="346"/>
      <c r="M58" s="346"/>
      <c r="N58" s="336"/>
    </row>
    <row r="59" spans="1:14" ht="15.6">
      <c r="A59" s="336"/>
      <c r="B59" s="346"/>
      <c r="C59" s="346"/>
      <c r="D59" s="346"/>
      <c r="E59" s="160" t="s">
        <v>1251</v>
      </c>
      <c r="F59" s="7041">
        <f t="shared" ref="F59:H60" si="1">G54</f>
        <v>0</v>
      </c>
      <c r="G59" s="7042">
        <f t="shared" ca="1" si="1"/>
        <v>0</v>
      </c>
      <c r="H59" s="7043">
        <f t="shared" si="1"/>
        <v>0</v>
      </c>
      <c r="I59" s="346"/>
      <c r="J59" s="346"/>
      <c r="K59" s="346"/>
      <c r="L59" s="346"/>
      <c r="M59" s="346"/>
      <c r="N59" s="336"/>
    </row>
    <row r="60" spans="1:14" ht="16.2" thickBot="1">
      <c r="A60" s="336"/>
      <c r="B60" s="346"/>
      <c r="C60" s="346"/>
      <c r="D60" s="346"/>
      <c r="E60" s="160" t="s">
        <v>544</v>
      </c>
      <c r="F60" s="7044">
        <f t="shared" si="1"/>
        <v>0</v>
      </c>
      <c r="G60" s="7045">
        <f t="shared" si="1"/>
        <v>0</v>
      </c>
      <c r="H60" s="7046">
        <f t="shared" si="1"/>
        <v>0</v>
      </c>
      <c r="I60" s="346"/>
      <c r="J60" s="346"/>
      <c r="K60" s="346"/>
      <c r="L60" s="346"/>
      <c r="M60" s="346"/>
      <c r="N60" s="336"/>
    </row>
    <row r="61" spans="1:14">
      <c r="A61" s="336"/>
      <c r="B61" s="346"/>
      <c r="C61" s="346"/>
      <c r="D61" s="346"/>
      <c r="E61" s="346"/>
      <c r="F61" s="346"/>
      <c r="G61" s="346"/>
      <c r="H61" s="346"/>
      <c r="I61" s="346"/>
      <c r="J61" s="346"/>
      <c r="K61" s="346"/>
      <c r="L61" s="346"/>
      <c r="M61" s="346"/>
      <c r="N61" s="336"/>
    </row>
    <row r="62" spans="1:14">
      <c r="A62" s="336"/>
      <c r="B62" s="346"/>
      <c r="C62" s="346"/>
      <c r="D62" s="346"/>
      <c r="E62" s="126" t="s">
        <v>445</v>
      </c>
      <c r="F62" s="64" t="s">
        <v>3452</v>
      </c>
      <c r="G62" s="346"/>
      <c r="H62" s="346"/>
      <c r="I62" s="346"/>
      <c r="J62" s="346"/>
      <c r="K62" s="346"/>
      <c r="L62" s="685"/>
      <c r="M62" s="346"/>
      <c r="N62" s="336"/>
    </row>
    <row r="63" spans="1:14">
      <c r="A63" s="336"/>
      <c r="B63" s="346"/>
      <c r="C63" s="346"/>
      <c r="D63" s="346"/>
      <c r="E63" s="126"/>
      <c r="F63" s="38"/>
      <c r="G63" s="346"/>
      <c r="H63" s="346"/>
      <c r="I63" s="346"/>
      <c r="J63" s="346"/>
      <c r="K63" s="346"/>
      <c r="L63" s="346"/>
      <c r="M63" s="346"/>
      <c r="N63" s="336"/>
    </row>
    <row r="64" spans="1:14">
      <c r="A64" s="336"/>
      <c r="B64" s="336"/>
      <c r="C64" s="336"/>
      <c r="D64" s="336"/>
      <c r="E64" s="336"/>
      <c r="F64" s="336"/>
      <c r="G64" s="336"/>
      <c r="H64" s="336"/>
      <c r="I64" s="336"/>
      <c r="J64" s="336"/>
      <c r="K64" s="336"/>
      <c r="L64" s="336"/>
      <c r="M64" s="336"/>
      <c r="N64" s="336"/>
    </row>
    <row r="65" spans="1:14" hidden="1">
      <c r="A65" s="336"/>
      <c r="B65" s="336"/>
      <c r="C65" s="336"/>
      <c r="D65" s="336"/>
      <c r="E65" s="336"/>
      <c r="F65" s="336"/>
      <c r="G65" s="336"/>
      <c r="H65" s="336"/>
      <c r="I65" s="336"/>
      <c r="J65" s="336"/>
      <c r="K65" s="336"/>
      <c r="L65" s="336"/>
      <c r="M65" s="336"/>
      <c r="N65" s="336"/>
    </row>
    <row r="66" spans="1:14" hidden="1">
      <c r="A66" s="336"/>
      <c r="B66" s="336"/>
      <c r="C66" s="336"/>
      <c r="D66" s="336"/>
      <c r="E66" s="336"/>
      <c r="F66" s="336"/>
      <c r="G66" s="336"/>
      <c r="H66" s="336"/>
      <c r="I66" s="336"/>
      <c r="J66" s="336"/>
      <c r="K66" s="336"/>
      <c r="L66" s="336"/>
      <c r="M66" s="336"/>
      <c r="N66" s="336"/>
    </row>
  </sheetData>
  <sheetProtection formatCells="0" formatColumns="0" formatRows="0"/>
  <customSheetViews>
    <customSheetView guid="{F416BD5B-C3AD-4F61-AAB2-55950A9B7E72}">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A14" sqref="A14:XFD53"/>
      <pageMargins left="0" right="0" top="0" bottom="0" header="0" footer="0"/>
    </customSheetView>
  </customSheetViews>
  <mergeCells count="3">
    <mergeCell ref="C3:E3"/>
    <mergeCell ref="D4:E4"/>
    <mergeCell ref="D5:E5"/>
  </mergeCells>
  <hyperlinks>
    <hyperlink ref="M2" location="Index!A1" display="Index" xr:uid="{2287FB94-A9F3-4624-9BA5-1669FFF0560C}"/>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2">
    <tabColor theme="8" tint="-0.499984740745262"/>
  </sheetPr>
  <dimension ref="A1:N72"/>
  <sheetViews>
    <sheetView zoomScale="70" zoomScaleNormal="70" workbookViewId="0">
      <selection activeCell="J64" sqref="J64"/>
    </sheetView>
  </sheetViews>
  <sheetFormatPr defaultColWidth="0" defaultRowHeight="15" zeroHeight="1"/>
  <cols>
    <col min="1" max="1" width="3" style="534" customWidth="1"/>
    <col min="2" max="2" width="9.109375" style="534" customWidth="1"/>
    <col min="3" max="3" width="35" style="534" customWidth="1"/>
    <col min="4" max="4" width="46.88671875" style="534" bestFit="1" customWidth="1"/>
    <col min="5" max="5" width="19" style="534" customWidth="1"/>
    <col min="6" max="6" width="20.6640625" style="534" customWidth="1"/>
    <col min="7" max="7" width="17.44140625" style="534" customWidth="1"/>
    <col min="8" max="8" width="16.109375" style="534" customWidth="1"/>
    <col min="9" max="9" width="23.44140625" style="534" customWidth="1"/>
    <col min="10" max="10" width="5" style="534" customWidth="1"/>
    <col min="11" max="11" width="19" style="534" customWidth="1"/>
    <col min="12" max="12" width="9.109375" style="534" customWidth="1"/>
    <col min="13" max="13" width="5.33203125" style="534" customWidth="1"/>
    <col min="14" max="14" width="0" style="534" hidden="1" customWidth="1"/>
    <col min="15" max="16384" width="9.109375" style="534" hidden="1"/>
  </cols>
  <sheetData>
    <row r="1" spans="1:14">
      <c r="A1" s="336"/>
      <c r="B1" s="336"/>
      <c r="C1" s="336"/>
      <c r="D1" s="336"/>
      <c r="E1" s="336"/>
      <c r="F1" s="336"/>
      <c r="G1" s="336"/>
      <c r="H1" s="336"/>
      <c r="I1" s="336"/>
      <c r="J1" s="336"/>
      <c r="K1" s="336"/>
      <c r="L1" s="336"/>
      <c r="M1" s="336"/>
    </row>
    <row r="2" spans="1:14" ht="15.6" thickBot="1">
      <c r="A2" s="336"/>
      <c r="B2" s="144" t="s">
        <v>355</v>
      </c>
      <c r="C2" s="346"/>
      <c r="D2" s="346"/>
      <c r="E2" s="346"/>
      <c r="F2" s="346"/>
      <c r="G2" s="346"/>
      <c r="H2" s="346"/>
      <c r="I2" s="346"/>
      <c r="J2" s="346"/>
      <c r="K2" s="346"/>
      <c r="L2" s="2204" t="s">
        <v>1</v>
      </c>
      <c r="M2" s="336"/>
    </row>
    <row r="3" spans="1:14" ht="16.2" thickBot="1">
      <c r="A3" s="336"/>
      <c r="B3" s="346"/>
      <c r="C3" s="8861" t="s">
        <v>4377</v>
      </c>
      <c r="D3" s="8862"/>
      <c r="E3" s="8863"/>
      <c r="F3" s="206"/>
      <c r="G3" s="206"/>
      <c r="H3" s="206"/>
      <c r="I3" s="532"/>
      <c r="J3" s="346"/>
      <c r="K3" s="39"/>
      <c r="L3" s="527"/>
      <c r="M3" s="523"/>
      <c r="N3" s="1134"/>
    </row>
    <row r="4" spans="1:14" ht="15.6">
      <c r="A4" s="336"/>
      <c r="B4" s="346"/>
      <c r="C4" s="4391" t="s">
        <v>723</v>
      </c>
      <c r="D4" s="8864" t="str">
        <f>AR!D4</f>
        <v>ABC Company</v>
      </c>
      <c r="E4" s="8865"/>
      <c r="F4" s="206"/>
      <c r="G4" s="206"/>
      <c r="H4" s="206"/>
      <c r="I4" s="532"/>
      <c r="J4" s="346"/>
      <c r="K4" s="527"/>
      <c r="L4" s="527"/>
      <c r="M4" s="523"/>
      <c r="N4" s="1134"/>
    </row>
    <row r="5" spans="1:14" ht="16.2" thickBot="1">
      <c r="A5" s="336"/>
      <c r="B5" s="346"/>
      <c r="C5" s="4395" t="s">
        <v>724</v>
      </c>
      <c r="D5" s="8866" t="str">
        <f>AR!D5</f>
        <v>31 December 202x</v>
      </c>
      <c r="E5" s="8868"/>
      <c r="F5" s="206"/>
      <c r="G5" s="206"/>
      <c r="H5" s="206"/>
      <c r="I5" s="533"/>
      <c r="J5" s="346"/>
      <c r="K5" s="528"/>
      <c r="L5" s="528"/>
      <c r="M5" s="524"/>
      <c r="N5" s="1135"/>
    </row>
    <row r="6" spans="1:14">
      <c r="A6" s="336"/>
      <c r="B6" s="346"/>
      <c r="C6" s="346"/>
      <c r="D6" s="346"/>
      <c r="E6" s="346"/>
      <c r="F6" s="346"/>
      <c r="G6" s="346"/>
      <c r="H6" s="346"/>
      <c r="I6" s="346"/>
      <c r="J6" s="346"/>
      <c r="K6" s="346"/>
      <c r="L6" s="346"/>
      <c r="M6" s="336"/>
    </row>
    <row r="7" spans="1:14" ht="15.6" thickBot="1">
      <c r="A7" s="336"/>
      <c r="B7" s="346"/>
      <c r="C7" s="346"/>
      <c r="D7" s="346"/>
      <c r="E7" s="346"/>
      <c r="F7" s="346"/>
      <c r="G7" s="346"/>
      <c r="H7" s="346"/>
      <c r="I7" s="346"/>
      <c r="J7" s="346"/>
      <c r="K7" s="346"/>
      <c r="L7" s="346"/>
      <c r="M7" s="336"/>
    </row>
    <row r="8" spans="1:14" s="99" customFormat="1" ht="26.4">
      <c r="A8" s="164"/>
      <c r="B8" s="121"/>
      <c r="C8" s="7126" t="s">
        <v>4020</v>
      </c>
      <c r="D8" s="7095" t="s">
        <v>4378</v>
      </c>
      <c r="E8" s="2584" t="s">
        <v>4379</v>
      </c>
      <c r="F8" s="5301" t="s">
        <v>4305</v>
      </c>
      <c r="G8" s="2532" t="s">
        <v>4306</v>
      </c>
      <c r="H8" s="5301" t="s">
        <v>4307</v>
      </c>
      <c r="I8" s="4452" t="s">
        <v>3838</v>
      </c>
      <c r="J8" s="534"/>
      <c r="K8" s="7127" t="s">
        <v>4373</v>
      </c>
      <c r="M8" s="164"/>
    </row>
    <row r="9" spans="1:14" s="99" customFormat="1" ht="13.2">
      <c r="A9" s="164"/>
      <c r="B9" s="121"/>
      <c r="C9" s="7096"/>
      <c r="D9" s="7128"/>
      <c r="E9" s="2718"/>
      <c r="F9" s="7097"/>
      <c r="G9" s="2718"/>
      <c r="H9" s="7003" t="s">
        <v>4380</v>
      </c>
      <c r="I9" s="7004"/>
      <c r="J9" s="535"/>
      <c r="K9" s="536"/>
      <c r="L9" s="535"/>
      <c r="M9" s="164"/>
    </row>
    <row r="10" spans="1:14" s="99" customFormat="1" ht="13.2">
      <c r="A10" s="164"/>
      <c r="B10" s="121"/>
      <c r="C10" s="7129" t="s">
        <v>734</v>
      </c>
      <c r="D10" s="7101" t="s">
        <v>735</v>
      </c>
      <c r="E10" s="7101" t="s">
        <v>736</v>
      </c>
      <c r="F10" s="7101" t="s">
        <v>1249</v>
      </c>
      <c r="G10" s="7101" t="s">
        <v>738</v>
      </c>
      <c r="H10" s="7101" t="s">
        <v>1546</v>
      </c>
      <c r="I10" s="7102" t="s">
        <v>1547</v>
      </c>
      <c r="J10" s="121"/>
      <c r="K10" s="2248" t="s">
        <v>1548</v>
      </c>
      <c r="L10" s="529"/>
      <c r="M10" s="164"/>
    </row>
    <row r="11" spans="1:14" s="99" customFormat="1" ht="13.2">
      <c r="A11" s="164"/>
      <c r="B11" s="121"/>
      <c r="C11" s="7130" t="s">
        <v>4381</v>
      </c>
      <c r="D11" s="7131"/>
      <c r="E11" s="7131"/>
      <c r="F11" s="7008">
        <v>0</v>
      </c>
      <c r="G11" s="7008">
        <v>0</v>
      </c>
      <c r="H11" s="7010">
        <f>F11+G11</f>
        <v>0</v>
      </c>
      <c r="I11" s="7029">
        <v>0</v>
      </c>
      <c r="J11" s="363"/>
      <c r="K11" s="7139"/>
      <c r="L11" s="121"/>
      <c r="M11" s="164"/>
    </row>
    <row r="12" spans="1:14" s="99" customFormat="1" ht="13.2">
      <c r="A12" s="164"/>
      <c r="B12" s="121"/>
      <c r="C12" s="7130" t="s">
        <v>4382</v>
      </c>
      <c r="D12" s="7131"/>
      <c r="E12" s="7131"/>
      <c r="F12" s="7008">
        <v>0</v>
      </c>
      <c r="G12" s="7008">
        <v>0</v>
      </c>
      <c r="H12" s="7010">
        <f>F12+G12</f>
        <v>0</v>
      </c>
      <c r="I12" s="7029">
        <v>0</v>
      </c>
      <c r="J12" s="363"/>
      <c r="K12" s="7139"/>
      <c r="L12" s="121"/>
      <c r="M12" s="164"/>
    </row>
    <row r="13" spans="1:14" s="99" customFormat="1" ht="13.2">
      <c r="A13" s="164"/>
      <c r="B13" s="121"/>
      <c r="C13" s="7130" t="s">
        <v>4383</v>
      </c>
      <c r="D13" s="7131"/>
      <c r="E13" s="7131"/>
      <c r="F13" s="7008">
        <v>0</v>
      </c>
      <c r="G13" s="7008">
        <v>0</v>
      </c>
      <c r="H13" s="7010">
        <f>F13+G13</f>
        <v>0</v>
      </c>
      <c r="I13" s="7029">
        <v>0</v>
      </c>
      <c r="J13" s="363"/>
      <c r="K13" s="7139"/>
      <c r="L13" s="121"/>
      <c r="M13" s="164"/>
    </row>
    <row r="14" spans="1:14" s="99" customFormat="1" ht="13.2" hidden="1">
      <c r="A14" s="164"/>
      <c r="B14" s="121"/>
      <c r="C14" s="7140"/>
      <c r="D14" s="7141"/>
      <c r="E14" s="7141"/>
      <c r="F14" s="7008">
        <v>0</v>
      </c>
      <c r="G14" s="7008">
        <v>0</v>
      </c>
      <c r="H14" s="7010">
        <f t="shared" ref="H14:H57" si="0">F14+G14</f>
        <v>0</v>
      </c>
      <c r="I14" s="7029">
        <v>0</v>
      </c>
      <c r="J14" s="363"/>
      <c r="K14" s="7142"/>
      <c r="L14" s="121"/>
      <c r="M14" s="164"/>
    </row>
    <row r="15" spans="1:14" s="99" customFormat="1" ht="13.2" hidden="1">
      <c r="A15" s="164"/>
      <c r="B15" s="121"/>
      <c r="C15" s="7140"/>
      <c r="D15" s="7141"/>
      <c r="E15" s="7141"/>
      <c r="F15" s="7008">
        <v>0</v>
      </c>
      <c r="G15" s="7008">
        <v>0</v>
      </c>
      <c r="H15" s="7010">
        <f t="shared" si="0"/>
        <v>0</v>
      </c>
      <c r="I15" s="7029">
        <v>0</v>
      </c>
      <c r="J15" s="363"/>
      <c r="K15" s="7142"/>
      <c r="L15" s="121"/>
      <c r="M15" s="164"/>
    </row>
    <row r="16" spans="1:14" s="99" customFormat="1" ht="13.2" hidden="1">
      <c r="A16" s="164"/>
      <c r="B16" s="121"/>
      <c r="C16" s="7140"/>
      <c r="D16" s="7141"/>
      <c r="E16" s="7141"/>
      <c r="F16" s="7008">
        <v>0</v>
      </c>
      <c r="G16" s="7008">
        <v>0</v>
      </c>
      <c r="H16" s="7010">
        <f t="shared" si="0"/>
        <v>0</v>
      </c>
      <c r="I16" s="7029">
        <v>0</v>
      </c>
      <c r="J16" s="363"/>
      <c r="K16" s="7142"/>
      <c r="L16" s="121"/>
      <c r="M16" s="164"/>
    </row>
    <row r="17" spans="1:13" s="99" customFormat="1" ht="13.2" hidden="1">
      <c r="A17" s="164"/>
      <c r="B17" s="121"/>
      <c r="C17" s="7140"/>
      <c r="D17" s="7141"/>
      <c r="E17" s="7141"/>
      <c r="F17" s="7008">
        <v>0</v>
      </c>
      <c r="G17" s="7008">
        <v>0</v>
      </c>
      <c r="H17" s="7010">
        <f t="shared" si="0"/>
        <v>0</v>
      </c>
      <c r="I17" s="7029">
        <v>0</v>
      </c>
      <c r="J17" s="363"/>
      <c r="K17" s="7142"/>
      <c r="L17" s="121"/>
      <c r="M17" s="164"/>
    </row>
    <row r="18" spans="1:13" s="99" customFormat="1" ht="13.2" hidden="1">
      <c r="A18" s="164"/>
      <c r="B18" s="121"/>
      <c r="C18" s="7140"/>
      <c r="D18" s="7141"/>
      <c r="E18" s="7141"/>
      <c r="F18" s="7008">
        <v>0</v>
      </c>
      <c r="G18" s="7008">
        <v>0</v>
      </c>
      <c r="H18" s="7010">
        <f t="shared" si="0"/>
        <v>0</v>
      </c>
      <c r="I18" s="7029">
        <v>0</v>
      </c>
      <c r="J18" s="363"/>
      <c r="K18" s="7142"/>
      <c r="L18" s="121"/>
      <c r="M18" s="164"/>
    </row>
    <row r="19" spans="1:13" s="99" customFormat="1" ht="13.2" hidden="1">
      <c r="A19" s="164"/>
      <c r="B19" s="121"/>
      <c r="C19" s="7140"/>
      <c r="D19" s="7141"/>
      <c r="E19" s="7141"/>
      <c r="F19" s="7008">
        <v>0</v>
      </c>
      <c r="G19" s="7008">
        <v>0</v>
      </c>
      <c r="H19" s="7010">
        <f t="shared" si="0"/>
        <v>0</v>
      </c>
      <c r="I19" s="7029">
        <v>0</v>
      </c>
      <c r="J19" s="363"/>
      <c r="K19" s="7142"/>
      <c r="L19" s="121"/>
      <c r="M19" s="164"/>
    </row>
    <row r="20" spans="1:13" s="99" customFormat="1" ht="13.2" hidden="1">
      <c r="A20" s="164"/>
      <c r="B20" s="121"/>
      <c r="C20" s="7140"/>
      <c r="D20" s="7141"/>
      <c r="E20" s="7141"/>
      <c r="F20" s="7008">
        <v>0</v>
      </c>
      <c r="G20" s="7008">
        <v>0</v>
      </c>
      <c r="H20" s="7010">
        <f t="shared" si="0"/>
        <v>0</v>
      </c>
      <c r="I20" s="7029">
        <v>0</v>
      </c>
      <c r="J20" s="363"/>
      <c r="K20" s="7142"/>
      <c r="L20" s="121"/>
      <c r="M20" s="164"/>
    </row>
    <row r="21" spans="1:13" s="99" customFormat="1" ht="13.2" hidden="1">
      <c r="A21" s="164"/>
      <c r="B21" s="121"/>
      <c r="C21" s="7140"/>
      <c r="D21" s="7141"/>
      <c r="E21" s="7141"/>
      <c r="F21" s="7008">
        <v>0</v>
      </c>
      <c r="G21" s="7008">
        <v>0</v>
      </c>
      <c r="H21" s="7010">
        <f t="shared" ref="H21:H32" si="1">F21+G21</f>
        <v>0</v>
      </c>
      <c r="I21" s="7029">
        <v>0</v>
      </c>
      <c r="J21" s="363"/>
      <c r="K21" s="7142"/>
      <c r="L21" s="121"/>
      <c r="M21" s="164"/>
    </row>
    <row r="22" spans="1:13" s="99" customFormat="1" ht="13.2" hidden="1">
      <c r="A22" s="164"/>
      <c r="B22" s="121"/>
      <c r="C22" s="7140"/>
      <c r="D22" s="7141"/>
      <c r="E22" s="7141"/>
      <c r="F22" s="7008">
        <v>0</v>
      </c>
      <c r="G22" s="7008">
        <v>0</v>
      </c>
      <c r="H22" s="7010">
        <f t="shared" si="1"/>
        <v>0</v>
      </c>
      <c r="I22" s="7029">
        <v>0</v>
      </c>
      <c r="J22" s="363"/>
      <c r="K22" s="7142"/>
      <c r="L22" s="121"/>
      <c r="M22" s="164"/>
    </row>
    <row r="23" spans="1:13" s="99" customFormat="1" ht="13.2" hidden="1">
      <c r="A23" s="164"/>
      <c r="B23" s="121"/>
      <c r="C23" s="7140"/>
      <c r="D23" s="7141"/>
      <c r="E23" s="7141"/>
      <c r="F23" s="7008">
        <v>0</v>
      </c>
      <c r="G23" s="7008">
        <v>0</v>
      </c>
      <c r="H23" s="7010">
        <f t="shared" si="1"/>
        <v>0</v>
      </c>
      <c r="I23" s="7029">
        <v>0</v>
      </c>
      <c r="J23" s="363"/>
      <c r="K23" s="7142"/>
      <c r="L23" s="121"/>
      <c r="M23" s="164"/>
    </row>
    <row r="24" spans="1:13" s="99" customFormat="1" ht="13.2" hidden="1">
      <c r="A24" s="164"/>
      <c r="B24" s="121"/>
      <c r="C24" s="7140"/>
      <c r="D24" s="7141"/>
      <c r="E24" s="7141"/>
      <c r="F24" s="7008">
        <v>0</v>
      </c>
      <c r="G24" s="7008">
        <v>0</v>
      </c>
      <c r="H24" s="7010">
        <f t="shared" si="1"/>
        <v>0</v>
      </c>
      <c r="I24" s="7029">
        <v>0</v>
      </c>
      <c r="J24" s="363"/>
      <c r="K24" s="7142"/>
      <c r="L24" s="121"/>
      <c r="M24" s="164"/>
    </row>
    <row r="25" spans="1:13" s="99" customFormat="1" ht="13.2" hidden="1">
      <c r="A25" s="164"/>
      <c r="B25" s="121"/>
      <c r="C25" s="7140"/>
      <c r="D25" s="7141"/>
      <c r="E25" s="7141"/>
      <c r="F25" s="7008">
        <v>0</v>
      </c>
      <c r="G25" s="7008">
        <v>0</v>
      </c>
      <c r="H25" s="7010">
        <f t="shared" si="1"/>
        <v>0</v>
      </c>
      <c r="I25" s="7029">
        <v>0</v>
      </c>
      <c r="J25" s="363"/>
      <c r="K25" s="7142"/>
      <c r="L25" s="121"/>
      <c r="M25" s="164"/>
    </row>
    <row r="26" spans="1:13" s="99" customFormat="1" ht="13.2" hidden="1">
      <c r="A26" s="164"/>
      <c r="B26" s="121"/>
      <c r="C26" s="7140"/>
      <c r="D26" s="7141"/>
      <c r="E26" s="7141"/>
      <c r="F26" s="7008">
        <v>0</v>
      </c>
      <c r="G26" s="7008">
        <v>0</v>
      </c>
      <c r="H26" s="7010">
        <f t="shared" si="1"/>
        <v>0</v>
      </c>
      <c r="I26" s="7029">
        <v>0</v>
      </c>
      <c r="J26" s="363"/>
      <c r="K26" s="7142"/>
      <c r="L26" s="121"/>
      <c r="M26" s="164"/>
    </row>
    <row r="27" spans="1:13" s="99" customFormat="1" ht="13.2" hidden="1">
      <c r="A27" s="164"/>
      <c r="B27" s="121"/>
      <c r="C27" s="7140"/>
      <c r="D27" s="7141"/>
      <c r="E27" s="7141"/>
      <c r="F27" s="7008">
        <v>0</v>
      </c>
      <c r="G27" s="7008">
        <v>0</v>
      </c>
      <c r="H27" s="7010">
        <f t="shared" si="1"/>
        <v>0</v>
      </c>
      <c r="I27" s="7029">
        <v>0</v>
      </c>
      <c r="J27" s="363"/>
      <c r="K27" s="7142"/>
      <c r="L27" s="121"/>
      <c r="M27" s="164"/>
    </row>
    <row r="28" spans="1:13" s="99" customFormat="1" ht="13.2" hidden="1">
      <c r="A28" s="164"/>
      <c r="B28" s="121"/>
      <c r="C28" s="7140"/>
      <c r="D28" s="7141"/>
      <c r="E28" s="7141"/>
      <c r="F28" s="7008">
        <v>0</v>
      </c>
      <c r="G28" s="7008">
        <v>0</v>
      </c>
      <c r="H28" s="7010">
        <f t="shared" si="1"/>
        <v>0</v>
      </c>
      <c r="I28" s="7029">
        <v>0</v>
      </c>
      <c r="J28" s="363"/>
      <c r="K28" s="7142"/>
      <c r="L28" s="121"/>
      <c r="M28" s="164"/>
    </row>
    <row r="29" spans="1:13" s="99" customFormat="1" ht="13.2" hidden="1">
      <c r="A29" s="164"/>
      <c r="B29" s="121"/>
      <c r="C29" s="7140"/>
      <c r="D29" s="7141"/>
      <c r="E29" s="7141"/>
      <c r="F29" s="7008">
        <v>0</v>
      </c>
      <c r="G29" s="7008">
        <v>0</v>
      </c>
      <c r="H29" s="7010">
        <f t="shared" si="1"/>
        <v>0</v>
      </c>
      <c r="I29" s="7029">
        <v>0</v>
      </c>
      <c r="J29" s="363"/>
      <c r="K29" s="7142"/>
      <c r="L29" s="121"/>
      <c r="M29" s="164"/>
    </row>
    <row r="30" spans="1:13" s="99" customFormat="1" ht="13.2" hidden="1">
      <c r="A30" s="164"/>
      <c r="B30" s="121"/>
      <c r="C30" s="7140"/>
      <c r="D30" s="7141"/>
      <c r="E30" s="7141"/>
      <c r="F30" s="7008">
        <v>0</v>
      </c>
      <c r="G30" s="7008">
        <v>0</v>
      </c>
      <c r="H30" s="7010">
        <f t="shared" si="1"/>
        <v>0</v>
      </c>
      <c r="I30" s="7029">
        <v>0</v>
      </c>
      <c r="J30" s="363"/>
      <c r="K30" s="7142"/>
      <c r="L30" s="121"/>
      <c r="M30" s="164"/>
    </row>
    <row r="31" spans="1:13" s="99" customFormat="1" ht="13.2" hidden="1">
      <c r="A31" s="164"/>
      <c r="B31" s="121"/>
      <c r="C31" s="7140"/>
      <c r="D31" s="7141"/>
      <c r="E31" s="7141"/>
      <c r="F31" s="7008">
        <v>0</v>
      </c>
      <c r="G31" s="7008">
        <v>0</v>
      </c>
      <c r="H31" s="7010">
        <f t="shared" si="1"/>
        <v>0</v>
      </c>
      <c r="I31" s="7029">
        <v>0</v>
      </c>
      <c r="J31" s="363"/>
      <c r="K31" s="7142"/>
      <c r="L31" s="121"/>
      <c r="M31" s="164"/>
    </row>
    <row r="32" spans="1:13" s="99" customFormat="1" ht="13.2" hidden="1">
      <c r="A32" s="164"/>
      <c r="B32" s="121"/>
      <c r="C32" s="7140"/>
      <c r="D32" s="7141"/>
      <c r="E32" s="7141"/>
      <c r="F32" s="7008">
        <v>0</v>
      </c>
      <c r="G32" s="7008">
        <v>0</v>
      </c>
      <c r="H32" s="7010">
        <f t="shared" si="1"/>
        <v>0</v>
      </c>
      <c r="I32" s="7029">
        <v>0</v>
      </c>
      <c r="J32" s="363"/>
      <c r="K32" s="7142"/>
      <c r="L32" s="121"/>
      <c r="M32" s="164"/>
    </row>
    <row r="33" spans="1:13" s="99" customFormat="1" ht="13.2" hidden="1">
      <c r="A33" s="164"/>
      <c r="B33" s="121"/>
      <c r="C33" s="7140"/>
      <c r="D33" s="7141"/>
      <c r="E33" s="7141"/>
      <c r="F33" s="7008">
        <v>0</v>
      </c>
      <c r="G33" s="7008">
        <v>0</v>
      </c>
      <c r="H33" s="7010">
        <f t="shared" si="0"/>
        <v>0</v>
      </c>
      <c r="I33" s="7029">
        <v>0</v>
      </c>
      <c r="J33" s="363"/>
      <c r="K33" s="7142"/>
      <c r="L33" s="121"/>
      <c r="M33" s="164"/>
    </row>
    <row r="34" spans="1:13" s="99" customFormat="1" ht="13.2" hidden="1">
      <c r="A34" s="164"/>
      <c r="B34" s="121"/>
      <c r="C34" s="7140"/>
      <c r="D34" s="7141"/>
      <c r="E34" s="7141"/>
      <c r="F34" s="7008">
        <v>0</v>
      </c>
      <c r="G34" s="7008">
        <v>0</v>
      </c>
      <c r="H34" s="7010">
        <f t="shared" si="0"/>
        <v>0</v>
      </c>
      <c r="I34" s="7029">
        <v>0</v>
      </c>
      <c r="J34" s="363"/>
      <c r="K34" s="7142"/>
      <c r="L34" s="121"/>
      <c r="M34" s="164"/>
    </row>
    <row r="35" spans="1:13" s="99" customFormat="1" ht="13.2" hidden="1">
      <c r="A35" s="164"/>
      <c r="B35" s="121"/>
      <c r="C35" s="7140"/>
      <c r="D35" s="7141"/>
      <c r="E35" s="7141"/>
      <c r="F35" s="7008">
        <v>0</v>
      </c>
      <c r="G35" s="7008">
        <v>0</v>
      </c>
      <c r="H35" s="7010">
        <f t="shared" si="0"/>
        <v>0</v>
      </c>
      <c r="I35" s="7029">
        <v>0</v>
      </c>
      <c r="J35" s="363"/>
      <c r="K35" s="7142"/>
      <c r="L35" s="121"/>
      <c r="M35" s="164"/>
    </row>
    <row r="36" spans="1:13" s="99" customFormat="1" ht="13.2" hidden="1">
      <c r="A36" s="164"/>
      <c r="B36" s="121"/>
      <c r="C36" s="7140"/>
      <c r="D36" s="7141"/>
      <c r="E36" s="7141"/>
      <c r="F36" s="7008">
        <v>0</v>
      </c>
      <c r="G36" s="7008">
        <v>0</v>
      </c>
      <c r="H36" s="7010">
        <f t="shared" si="0"/>
        <v>0</v>
      </c>
      <c r="I36" s="7029">
        <v>0</v>
      </c>
      <c r="J36" s="363"/>
      <c r="K36" s="7142"/>
      <c r="L36" s="121"/>
      <c r="M36" s="164"/>
    </row>
    <row r="37" spans="1:13" s="99" customFormat="1" ht="13.2" hidden="1">
      <c r="A37" s="164"/>
      <c r="B37" s="121"/>
      <c r="C37" s="7140"/>
      <c r="D37" s="7141"/>
      <c r="E37" s="7141"/>
      <c r="F37" s="7008">
        <v>0</v>
      </c>
      <c r="G37" s="7008">
        <v>0</v>
      </c>
      <c r="H37" s="7010">
        <f t="shared" si="0"/>
        <v>0</v>
      </c>
      <c r="I37" s="7029">
        <v>0</v>
      </c>
      <c r="J37" s="363"/>
      <c r="K37" s="7142"/>
      <c r="L37" s="121"/>
      <c r="M37" s="164"/>
    </row>
    <row r="38" spans="1:13" s="99" customFormat="1" ht="13.2" hidden="1">
      <c r="A38" s="164"/>
      <c r="B38" s="121"/>
      <c r="C38" s="7140"/>
      <c r="D38" s="7141"/>
      <c r="E38" s="7141"/>
      <c r="F38" s="7008">
        <v>0</v>
      </c>
      <c r="G38" s="7008">
        <v>0</v>
      </c>
      <c r="H38" s="7010">
        <f t="shared" si="0"/>
        <v>0</v>
      </c>
      <c r="I38" s="7029">
        <v>0</v>
      </c>
      <c r="J38" s="363"/>
      <c r="K38" s="7142"/>
      <c r="L38" s="121"/>
      <c r="M38" s="164"/>
    </row>
    <row r="39" spans="1:13" s="99" customFormat="1" ht="13.2" hidden="1">
      <c r="A39" s="164"/>
      <c r="B39" s="121"/>
      <c r="C39" s="7140"/>
      <c r="D39" s="7141"/>
      <c r="E39" s="7141"/>
      <c r="F39" s="7008">
        <v>0</v>
      </c>
      <c r="G39" s="7008">
        <v>0</v>
      </c>
      <c r="H39" s="7010">
        <f t="shared" si="0"/>
        <v>0</v>
      </c>
      <c r="I39" s="7029">
        <v>0</v>
      </c>
      <c r="J39" s="363"/>
      <c r="K39" s="7142"/>
      <c r="L39" s="121"/>
      <c r="M39" s="164"/>
    </row>
    <row r="40" spans="1:13" s="99" customFormat="1" ht="13.2" hidden="1">
      <c r="A40" s="164"/>
      <c r="B40" s="121"/>
      <c r="C40" s="7140"/>
      <c r="D40" s="7141"/>
      <c r="E40" s="7141"/>
      <c r="F40" s="7008">
        <v>0</v>
      </c>
      <c r="G40" s="7008">
        <v>0</v>
      </c>
      <c r="H40" s="7010">
        <f t="shared" si="0"/>
        <v>0</v>
      </c>
      <c r="I40" s="7029">
        <v>0</v>
      </c>
      <c r="J40" s="363"/>
      <c r="K40" s="7142"/>
      <c r="L40" s="121"/>
      <c r="M40" s="164"/>
    </row>
    <row r="41" spans="1:13" s="99" customFormat="1" ht="13.2" hidden="1">
      <c r="A41" s="164"/>
      <c r="B41" s="121"/>
      <c r="C41" s="7140"/>
      <c r="D41" s="7141"/>
      <c r="E41" s="7141"/>
      <c r="F41" s="7008">
        <v>0</v>
      </c>
      <c r="G41" s="7008">
        <v>0</v>
      </c>
      <c r="H41" s="7010">
        <f t="shared" si="0"/>
        <v>0</v>
      </c>
      <c r="I41" s="7029">
        <v>0</v>
      </c>
      <c r="J41" s="363"/>
      <c r="K41" s="7142"/>
      <c r="L41" s="121"/>
      <c r="M41" s="164"/>
    </row>
    <row r="42" spans="1:13" s="99" customFormat="1" ht="13.2" hidden="1">
      <c r="A42" s="164"/>
      <c r="B42" s="121"/>
      <c r="C42" s="7140"/>
      <c r="D42" s="7141"/>
      <c r="E42" s="7141"/>
      <c r="F42" s="7008">
        <v>0</v>
      </c>
      <c r="G42" s="7008">
        <v>0</v>
      </c>
      <c r="H42" s="7010">
        <f t="shared" si="0"/>
        <v>0</v>
      </c>
      <c r="I42" s="7029">
        <v>0</v>
      </c>
      <c r="J42" s="363"/>
      <c r="K42" s="7142"/>
      <c r="L42" s="121"/>
      <c r="M42" s="164"/>
    </row>
    <row r="43" spans="1:13" s="99" customFormat="1" ht="13.2" hidden="1">
      <c r="A43" s="164"/>
      <c r="B43" s="121"/>
      <c r="C43" s="7140"/>
      <c r="D43" s="7141"/>
      <c r="E43" s="7141"/>
      <c r="F43" s="7008">
        <v>0</v>
      </c>
      <c r="G43" s="7008">
        <v>0</v>
      </c>
      <c r="H43" s="7010">
        <f t="shared" si="0"/>
        <v>0</v>
      </c>
      <c r="I43" s="7029">
        <v>0</v>
      </c>
      <c r="J43" s="363"/>
      <c r="K43" s="7142"/>
      <c r="L43" s="121"/>
      <c r="M43" s="164"/>
    </row>
    <row r="44" spans="1:13" s="99" customFormat="1" ht="13.2" hidden="1">
      <c r="A44" s="164"/>
      <c r="B44" s="121"/>
      <c r="C44" s="7140"/>
      <c r="D44" s="7141"/>
      <c r="E44" s="7141"/>
      <c r="F44" s="7008">
        <v>0</v>
      </c>
      <c r="G44" s="7008">
        <v>0</v>
      </c>
      <c r="H44" s="7010">
        <f t="shared" si="0"/>
        <v>0</v>
      </c>
      <c r="I44" s="7029">
        <v>0</v>
      </c>
      <c r="J44" s="363"/>
      <c r="K44" s="7142"/>
      <c r="L44" s="121"/>
      <c r="M44" s="164"/>
    </row>
    <row r="45" spans="1:13" s="99" customFormat="1" ht="13.2" hidden="1">
      <c r="A45" s="164"/>
      <c r="B45" s="121"/>
      <c r="C45" s="7140"/>
      <c r="D45" s="7141"/>
      <c r="E45" s="7141"/>
      <c r="F45" s="7008">
        <v>0</v>
      </c>
      <c r="G45" s="7008">
        <v>0</v>
      </c>
      <c r="H45" s="7010">
        <f t="shared" si="0"/>
        <v>0</v>
      </c>
      <c r="I45" s="7029">
        <v>0</v>
      </c>
      <c r="J45" s="363"/>
      <c r="K45" s="7142"/>
      <c r="L45" s="121"/>
      <c r="M45" s="164"/>
    </row>
    <row r="46" spans="1:13" s="99" customFormat="1" ht="13.2" hidden="1">
      <c r="A46" s="164"/>
      <c r="B46" s="121"/>
      <c r="C46" s="7140"/>
      <c r="D46" s="7141"/>
      <c r="E46" s="7141"/>
      <c r="F46" s="7008">
        <v>0</v>
      </c>
      <c r="G46" s="7008">
        <v>0</v>
      </c>
      <c r="H46" s="7010">
        <f t="shared" si="0"/>
        <v>0</v>
      </c>
      <c r="I46" s="7029">
        <v>0</v>
      </c>
      <c r="J46" s="363"/>
      <c r="K46" s="7142"/>
      <c r="L46" s="121"/>
      <c r="M46" s="164"/>
    </row>
    <row r="47" spans="1:13" s="99" customFormat="1" ht="13.2" hidden="1">
      <c r="A47" s="164"/>
      <c r="B47" s="121"/>
      <c r="C47" s="7140"/>
      <c r="D47" s="7141"/>
      <c r="E47" s="7141"/>
      <c r="F47" s="7008">
        <v>0</v>
      </c>
      <c r="G47" s="7008">
        <v>0</v>
      </c>
      <c r="H47" s="7010">
        <f t="shared" si="0"/>
        <v>0</v>
      </c>
      <c r="I47" s="7029">
        <v>0</v>
      </c>
      <c r="J47" s="363"/>
      <c r="K47" s="7142"/>
      <c r="L47" s="121"/>
      <c r="M47" s="164"/>
    </row>
    <row r="48" spans="1:13" s="99" customFormat="1" ht="13.2" hidden="1">
      <c r="A48" s="164"/>
      <c r="B48" s="121"/>
      <c r="C48" s="7140"/>
      <c r="D48" s="7141"/>
      <c r="E48" s="7141"/>
      <c r="F48" s="7008">
        <v>0</v>
      </c>
      <c r="G48" s="7008">
        <v>0</v>
      </c>
      <c r="H48" s="7010">
        <f t="shared" si="0"/>
        <v>0</v>
      </c>
      <c r="I48" s="7029">
        <v>0</v>
      </c>
      <c r="J48" s="363"/>
      <c r="K48" s="7142"/>
      <c r="L48" s="121"/>
      <c r="M48" s="164"/>
    </row>
    <row r="49" spans="1:13" s="99" customFormat="1" ht="13.2" hidden="1">
      <c r="A49" s="164"/>
      <c r="B49" s="121"/>
      <c r="C49" s="7140"/>
      <c r="D49" s="7141"/>
      <c r="E49" s="7141"/>
      <c r="F49" s="7008">
        <v>0</v>
      </c>
      <c r="G49" s="7008">
        <v>0</v>
      </c>
      <c r="H49" s="7010">
        <f t="shared" si="0"/>
        <v>0</v>
      </c>
      <c r="I49" s="7029">
        <v>0</v>
      </c>
      <c r="J49" s="363"/>
      <c r="K49" s="7142"/>
      <c r="L49" s="121"/>
      <c r="M49" s="164"/>
    </row>
    <row r="50" spans="1:13" s="99" customFormat="1" ht="13.2" hidden="1">
      <c r="A50" s="164"/>
      <c r="B50" s="121"/>
      <c r="C50" s="7140"/>
      <c r="D50" s="7141"/>
      <c r="E50" s="7141"/>
      <c r="F50" s="7008">
        <v>0</v>
      </c>
      <c r="G50" s="7008">
        <v>0</v>
      </c>
      <c r="H50" s="7010">
        <f t="shared" si="0"/>
        <v>0</v>
      </c>
      <c r="I50" s="7029">
        <v>0</v>
      </c>
      <c r="J50" s="363"/>
      <c r="K50" s="7142"/>
      <c r="L50" s="121"/>
      <c r="M50" s="164"/>
    </row>
    <row r="51" spans="1:13" s="99" customFormat="1" ht="13.2" hidden="1">
      <c r="A51" s="164"/>
      <c r="B51" s="121"/>
      <c r="C51" s="7140"/>
      <c r="D51" s="7141"/>
      <c r="E51" s="7141"/>
      <c r="F51" s="7008">
        <v>0</v>
      </c>
      <c r="G51" s="7008">
        <v>0</v>
      </c>
      <c r="H51" s="7010">
        <f t="shared" si="0"/>
        <v>0</v>
      </c>
      <c r="I51" s="7029">
        <v>0</v>
      </c>
      <c r="J51" s="363"/>
      <c r="K51" s="7142"/>
      <c r="L51" s="121"/>
      <c r="M51" s="164"/>
    </row>
    <row r="52" spans="1:13" s="99" customFormat="1" ht="13.2" hidden="1">
      <c r="A52" s="164"/>
      <c r="B52" s="121"/>
      <c r="C52" s="7140"/>
      <c r="D52" s="7141"/>
      <c r="E52" s="7141"/>
      <c r="F52" s="7008">
        <v>0</v>
      </c>
      <c r="G52" s="7008">
        <v>0</v>
      </c>
      <c r="H52" s="7010">
        <f t="shared" si="0"/>
        <v>0</v>
      </c>
      <c r="I52" s="7029">
        <v>0</v>
      </c>
      <c r="J52" s="363"/>
      <c r="K52" s="7142"/>
      <c r="L52" s="121"/>
      <c r="M52" s="164"/>
    </row>
    <row r="53" spans="1:13" s="99" customFormat="1" ht="13.2" hidden="1">
      <c r="A53" s="164"/>
      <c r="B53" s="121"/>
      <c r="C53" s="7140"/>
      <c r="D53" s="7141"/>
      <c r="E53" s="7141"/>
      <c r="F53" s="7008">
        <v>0</v>
      </c>
      <c r="G53" s="7008">
        <v>0</v>
      </c>
      <c r="H53" s="7010">
        <f t="shared" si="0"/>
        <v>0</v>
      </c>
      <c r="I53" s="7029">
        <v>0</v>
      </c>
      <c r="J53" s="363"/>
      <c r="K53" s="7142"/>
      <c r="L53" s="121"/>
      <c r="M53" s="164"/>
    </row>
    <row r="54" spans="1:13" s="99" customFormat="1" ht="13.2" hidden="1">
      <c r="A54" s="164"/>
      <c r="B54" s="121"/>
      <c r="C54" s="7140"/>
      <c r="D54" s="7141"/>
      <c r="E54" s="7141"/>
      <c r="F54" s="7008">
        <v>0</v>
      </c>
      <c r="G54" s="7008">
        <v>0</v>
      </c>
      <c r="H54" s="7010">
        <f t="shared" si="0"/>
        <v>0</v>
      </c>
      <c r="I54" s="7029">
        <v>0</v>
      </c>
      <c r="J54" s="363"/>
      <c r="K54" s="7142"/>
      <c r="L54" s="121"/>
      <c r="M54" s="164"/>
    </row>
    <row r="55" spans="1:13" s="99" customFormat="1" ht="13.2" hidden="1">
      <c r="A55" s="164"/>
      <c r="B55" s="121"/>
      <c r="C55" s="7140"/>
      <c r="D55" s="7141"/>
      <c r="E55" s="7141"/>
      <c r="F55" s="7008">
        <v>0</v>
      </c>
      <c r="G55" s="7008">
        <v>0</v>
      </c>
      <c r="H55" s="7010">
        <f t="shared" si="0"/>
        <v>0</v>
      </c>
      <c r="I55" s="7029">
        <v>0</v>
      </c>
      <c r="J55" s="363"/>
      <c r="K55" s="7142"/>
      <c r="L55" s="121"/>
      <c r="M55" s="164"/>
    </row>
    <row r="56" spans="1:13" s="99" customFormat="1" ht="13.2" hidden="1">
      <c r="A56" s="164"/>
      <c r="B56" s="121"/>
      <c r="C56" s="7140"/>
      <c r="D56" s="7141"/>
      <c r="E56" s="7141"/>
      <c r="F56" s="7008">
        <v>0</v>
      </c>
      <c r="G56" s="7008">
        <v>0</v>
      </c>
      <c r="H56" s="7010">
        <f t="shared" si="0"/>
        <v>0</v>
      </c>
      <c r="I56" s="7029">
        <v>0</v>
      </c>
      <c r="J56" s="363"/>
      <c r="K56" s="7142"/>
      <c r="L56" s="121"/>
      <c r="M56" s="164"/>
    </row>
    <row r="57" spans="1:13" s="99" customFormat="1" ht="13.2" hidden="1">
      <c r="A57" s="164"/>
      <c r="B57" s="121"/>
      <c r="C57" s="7140"/>
      <c r="D57" s="7141"/>
      <c r="E57" s="7141"/>
      <c r="F57" s="7008">
        <v>0</v>
      </c>
      <c r="G57" s="7008">
        <v>0</v>
      </c>
      <c r="H57" s="7010">
        <f t="shared" si="0"/>
        <v>0</v>
      </c>
      <c r="I57" s="7029">
        <v>0</v>
      </c>
      <c r="J57" s="363"/>
      <c r="K57" s="7142"/>
      <c r="L57" s="121"/>
      <c r="M57" s="164"/>
    </row>
    <row r="58" spans="1:13" s="99" customFormat="1" ht="13.8" thickBot="1">
      <c r="A58" s="164"/>
      <c r="B58" s="121"/>
      <c r="C58" s="7135" t="s">
        <v>1656</v>
      </c>
      <c r="D58" s="7143"/>
      <c r="E58" s="7143"/>
      <c r="F58" s="7144">
        <f>SUM(F11:F57)</f>
        <v>0</v>
      </c>
      <c r="G58" s="7144">
        <f>SUM(G11:G57)</f>
        <v>0</v>
      </c>
      <c r="H58" s="7020">
        <f>F58+G58</f>
        <v>0</v>
      </c>
      <c r="I58" s="7145">
        <f>SUM(I11:I57)</f>
        <v>0</v>
      </c>
      <c r="J58" s="537"/>
      <c r="K58" s="1418">
        <f>SUM(K11:K57)</f>
        <v>0</v>
      </c>
      <c r="L58" s="121"/>
      <c r="M58" s="164"/>
    </row>
    <row r="59" spans="1:13" ht="15.6" thickBot="1">
      <c r="A59" s="336"/>
      <c r="B59" s="346"/>
      <c r="C59" s="346"/>
      <c r="D59" s="346"/>
      <c r="E59" s="346"/>
      <c r="F59" s="346"/>
      <c r="G59" s="346"/>
      <c r="H59" s="346"/>
      <c r="I59" s="346"/>
      <c r="J59" s="346"/>
      <c r="K59" s="346"/>
      <c r="L59" s="346"/>
      <c r="M59" s="336"/>
    </row>
    <row r="60" spans="1:13" ht="15.6" thickBot="1">
      <c r="A60" s="336"/>
      <c r="B60" s="346"/>
      <c r="C60" s="8779" t="s">
        <v>4384</v>
      </c>
      <c r="D60" s="8779"/>
      <c r="E60" s="346"/>
      <c r="F60" s="346"/>
      <c r="G60" s="346"/>
      <c r="H60" s="346"/>
      <c r="I60" s="346"/>
      <c r="J60" s="346"/>
      <c r="K60" s="346"/>
      <c r="L60" s="346"/>
      <c r="M60" s="336"/>
    </row>
    <row r="61" spans="1:13" ht="15.6" thickBot="1">
      <c r="A61" s="336"/>
      <c r="B61" s="346"/>
      <c r="C61" s="6458" t="s">
        <v>4385</v>
      </c>
      <c r="D61" s="6458" t="s">
        <v>4386</v>
      </c>
      <c r="E61" s="346"/>
      <c r="F61" s="346"/>
      <c r="G61" s="346"/>
      <c r="H61" s="346"/>
      <c r="I61" s="346"/>
      <c r="J61" s="346"/>
      <c r="K61" s="346"/>
      <c r="L61" s="346"/>
      <c r="M61" s="336"/>
    </row>
    <row r="62" spans="1:13" ht="15.6">
      <c r="A62" s="336"/>
      <c r="B62" s="346"/>
      <c r="C62" s="7146" t="s">
        <v>4387</v>
      </c>
      <c r="D62" s="7147">
        <v>0</v>
      </c>
      <c r="E62" s="346"/>
      <c r="F62" s="346"/>
      <c r="G62" s="346"/>
      <c r="H62" s="346"/>
      <c r="I62" s="346"/>
      <c r="J62" s="346"/>
      <c r="K62" s="346"/>
      <c r="L62" s="346"/>
      <c r="M62" s="336"/>
    </row>
    <row r="63" spans="1:13" ht="15.6">
      <c r="A63" s="336"/>
      <c r="B63" s="346"/>
      <c r="C63" s="7148" t="str">
        <f>IFERROR(C62-1,C62)</f>
        <v>202x</v>
      </c>
      <c r="D63" s="7149">
        <v>0</v>
      </c>
      <c r="E63" s="346"/>
      <c r="F63" s="346"/>
      <c r="G63" s="346"/>
      <c r="H63" s="346"/>
      <c r="I63" s="346"/>
      <c r="J63" s="346"/>
      <c r="K63" s="346"/>
      <c r="L63" s="346"/>
      <c r="M63" s="336"/>
    </row>
    <row r="64" spans="1:13" ht="15.6">
      <c r="A64" s="336"/>
      <c r="B64" s="346"/>
      <c r="C64" s="7148" t="str">
        <f t="shared" ref="C64:C66" si="2">IFERROR(C63-1,C63)</f>
        <v>202x</v>
      </c>
      <c r="D64" s="7149">
        <v>0</v>
      </c>
      <c r="E64" s="346"/>
      <c r="F64" s="346"/>
      <c r="G64" s="346"/>
      <c r="H64" s="346"/>
      <c r="I64" s="346"/>
      <c r="J64" s="346"/>
      <c r="K64" s="346"/>
      <c r="L64" s="346"/>
      <c r="M64" s="336"/>
    </row>
    <row r="65" spans="1:13" ht="15.6">
      <c r="A65" s="336"/>
      <c r="B65" s="346"/>
      <c r="C65" s="7148" t="str">
        <f t="shared" si="2"/>
        <v>202x</v>
      </c>
      <c r="D65" s="7149">
        <v>0</v>
      </c>
      <c r="E65" s="346"/>
      <c r="F65" s="346"/>
      <c r="G65" s="346"/>
      <c r="H65" s="346"/>
      <c r="I65" s="346"/>
      <c r="J65" s="346"/>
      <c r="K65" s="346"/>
      <c r="L65" s="346"/>
      <c r="M65" s="336"/>
    </row>
    <row r="66" spans="1:13" ht="16.2" thickBot="1">
      <c r="A66" s="336"/>
      <c r="B66" s="346"/>
      <c r="C66" s="7150" t="str">
        <f t="shared" si="2"/>
        <v>202x</v>
      </c>
      <c r="D66" s="7151">
        <v>0</v>
      </c>
      <c r="E66" s="346"/>
      <c r="F66" s="346"/>
      <c r="G66" s="346"/>
      <c r="H66" s="346"/>
      <c r="I66" s="346"/>
      <c r="J66" s="346"/>
      <c r="K66" s="346"/>
      <c r="L66" s="346"/>
      <c r="M66" s="336"/>
    </row>
    <row r="67" spans="1:13" ht="15.6" thickBot="1">
      <c r="A67" s="336"/>
      <c r="B67" s="346"/>
      <c r="C67" s="346"/>
      <c r="D67" s="346"/>
      <c r="E67" s="346"/>
      <c r="F67" s="346"/>
      <c r="G67" s="346"/>
      <c r="H67" s="346"/>
      <c r="I67" s="346"/>
      <c r="J67" s="346"/>
      <c r="K67" s="346"/>
      <c r="L67" s="346"/>
      <c r="M67" s="336"/>
    </row>
    <row r="68" spans="1:13" ht="27">
      <c r="A68" s="336"/>
      <c r="B68" s="346"/>
      <c r="C68" s="346"/>
      <c r="E68" s="2"/>
      <c r="F68" s="5269" t="s">
        <v>4305</v>
      </c>
      <c r="G68" s="7138" t="s">
        <v>4306</v>
      </c>
      <c r="H68" s="7040" t="s">
        <v>4307</v>
      </c>
      <c r="I68" s="346"/>
      <c r="J68" s="346"/>
      <c r="K68" s="346"/>
      <c r="L68" s="346"/>
      <c r="M68" s="336"/>
    </row>
    <row r="69" spans="1:13" ht="16.2" thickBot="1">
      <c r="A69" s="336"/>
      <c r="B69" s="346"/>
      <c r="C69" s="346"/>
      <c r="D69" s="346"/>
      <c r="E69" s="160" t="s">
        <v>544</v>
      </c>
      <c r="F69" s="7044">
        <f>F58</f>
        <v>0</v>
      </c>
      <c r="G69" s="7045">
        <f>G58</f>
        <v>0</v>
      </c>
      <c r="H69" s="7046">
        <f>H58</f>
        <v>0</v>
      </c>
      <c r="I69" s="346"/>
      <c r="J69" s="346"/>
      <c r="K69" s="685"/>
      <c r="L69" s="346"/>
      <c r="M69" s="336"/>
    </row>
    <row r="70" spans="1:13">
      <c r="A70" s="336"/>
      <c r="B70" s="346"/>
      <c r="C70" s="346"/>
      <c r="D70" s="346"/>
      <c r="E70" s="346"/>
      <c r="F70" s="346"/>
      <c r="G70" s="346"/>
      <c r="H70" s="346"/>
      <c r="I70" s="346"/>
      <c r="J70" s="346"/>
      <c r="K70" s="346"/>
      <c r="L70" s="346"/>
      <c r="M70" s="336"/>
    </row>
    <row r="71" spans="1:13">
      <c r="A71" s="336"/>
      <c r="B71" s="346"/>
      <c r="C71" s="346"/>
      <c r="D71" s="346"/>
      <c r="E71" s="346"/>
      <c r="F71" s="346"/>
      <c r="G71" s="346"/>
      <c r="H71" s="346"/>
      <c r="I71" s="346"/>
      <c r="J71" s="346"/>
      <c r="K71" s="346"/>
      <c r="L71" s="346"/>
      <c r="M71" s="336"/>
    </row>
    <row r="72" spans="1:13">
      <c r="A72" s="336"/>
      <c r="B72" s="336"/>
      <c r="C72" s="336"/>
      <c r="D72" s="336"/>
      <c r="E72" s="336"/>
      <c r="F72" s="336"/>
      <c r="G72" s="336"/>
      <c r="H72" s="336"/>
      <c r="I72" s="336"/>
      <c r="J72" s="336"/>
      <c r="K72" s="336"/>
      <c r="L72" s="336"/>
      <c r="M72" s="336"/>
    </row>
  </sheetData>
  <sheetProtection formatCells="0" formatColumns="0" formatRows="0"/>
  <customSheetViews>
    <customSheetView guid="{F416BD5B-C3AD-4F61-AAB2-55950A9B7E72}">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C60" sqref="C60"/>
      <pageMargins left="0" right="0" top="0" bottom="0" header="0" footer="0"/>
    </customSheetView>
  </customSheetViews>
  <mergeCells count="4">
    <mergeCell ref="C3:E3"/>
    <mergeCell ref="D4:E4"/>
    <mergeCell ref="D5:E5"/>
    <mergeCell ref="C60:D60"/>
  </mergeCells>
  <hyperlinks>
    <hyperlink ref="L2" location="Index!A1" display="Index" xr:uid="{5532AFC1-AE8C-4F54-8419-5B929EEB3BAB}"/>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tabColor theme="8" tint="-0.499984740745262"/>
  </sheetPr>
  <dimension ref="A1:O68"/>
  <sheetViews>
    <sheetView zoomScale="70" zoomScaleNormal="70" workbookViewId="0">
      <selection activeCell="B2" sqref="B2"/>
    </sheetView>
  </sheetViews>
  <sheetFormatPr defaultColWidth="0" defaultRowHeight="15" zeroHeight="1"/>
  <cols>
    <col min="1" max="1" width="4" style="534" customWidth="1"/>
    <col min="2" max="2" width="9.109375" style="534" customWidth="1"/>
    <col min="3" max="3" width="30.33203125" style="534" customWidth="1"/>
    <col min="4" max="5" width="18.88671875" style="534" customWidth="1"/>
    <col min="6" max="6" width="15.109375" style="534" customWidth="1"/>
    <col min="7" max="7" width="15.44140625" style="534" customWidth="1"/>
    <col min="8" max="8" width="14.88671875" style="534" customWidth="1"/>
    <col min="9" max="9" width="17" style="534" customWidth="1"/>
    <col min="10" max="10" width="18.33203125" style="534" customWidth="1"/>
    <col min="11" max="11" width="18.109375" style="534" customWidth="1"/>
    <col min="12" max="12" width="17.88671875" style="534" customWidth="1"/>
    <col min="13" max="13" width="40.44140625" style="534" customWidth="1"/>
    <col min="14" max="14" width="9.109375" style="534" customWidth="1"/>
    <col min="15" max="15" width="4.6640625" style="534" customWidth="1"/>
    <col min="16" max="16384" width="9.109375" style="534" hidden="1"/>
  </cols>
  <sheetData>
    <row r="1" spans="2:14" s="336" customFormat="1"/>
    <row r="2" spans="2:14" s="336" customFormat="1" ht="15.6" thickBot="1">
      <c r="B2" s="144" t="s">
        <v>358</v>
      </c>
      <c r="C2" s="346"/>
      <c r="D2" s="346"/>
      <c r="E2" s="346"/>
      <c r="F2" s="346"/>
      <c r="G2" s="346"/>
      <c r="H2" s="346"/>
      <c r="I2" s="346"/>
      <c r="J2" s="346"/>
      <c r="K2" s="346"/>
      <c r="L2" s="346"/>
      <c r="M2" s="346"/>
      <c r="N2" s="2204" t="s">
        <v>1</v>
      </c>
    </row>
    <row r="3" spans="2:14" s="336" customFormat="1" ht="16.2" thickBot="1">
      <c r="B3" s="346"/>
      <c r="C3" s="8861" t="s">
        <v>4388</v>
      </c>
      <c r="D3" s="8862"/>
      <c r="E3" s="8863"/>
      <c r="F3" s="527"/>
      <c r="G3" s="527"/>
      <c r="H3" s="527"/>
      <c r="I3" s="527"/>
      <c r="J3" s="527"/>
      <c r="K3" s="527"/>
      <c r="L3" s="527"/>
      <c r="M3" s="39"/>
      <c r="N3" s="346"/>
    </row>
    <row r="4" spans="2:14" s="336" customFormat="1" ht="15.6">
      <c r="B4" s="346"/>
      <c r="C4" s="4391" t="s">
        <v>723</v>
      </c>
      <c r="D4" s="8864" t="str">
        <f>AS!D4</f>
        <v>ABC Company</v>
      </c>
      <c r="E4" s="8865"/>
      <c r="F4" s="527"/>
      <c r="G4" s="527"/>
      <c r="H4" s="527"/>
      <c r="I4" s="527"/>
      <c r="J4" s="527"/>
      <c r="K4" s="527"/>
      <c r="L4" s="527"/>
      <c r="M4" s="527"/>
      <c r="N4" s="346"/>
    </row>
    <row r="5" spans="2:14" s="336" customFormat="1" ht="16.2" thickBot="1">
      <c r="B5" s="346"/>
      <c r="C5" s="4395" t="s">
        <v>724</v>
      </c>
      <c r="D5" s="8866" t="str">
        <f>AS!D5</f>
        <v>31 December 202x</v>
      </c>
      <c r="E5" s="8868"/>
      <c r="F5" s="528"/>
      <c r="G5" s="528"/>
      <c r="H5" s="528"/>
      <c r="I5" s="528"/>
      <c r="J5" s="528"/>
      <c r="K5" s="528"/>
      <c r="L5" s="528"/>
      <c r="M5" s="528"/>
      <c r="N5" s="346"/>
    </row>
    <row r="6" spans="2:14" s="336" customFormat="1">
      <c r="B6" s="346"/>
      <c r="C6" s="346"/>
      <c r="D6" s="346"/>
      <c r="E6" s="346"/>
      <c r="F6" s="346"/>
      <c r="G6" s="346"/>
      <c r="H6" s="346"/>
      <c r="I6" s="346"/>
      <c r="J6" s="346"/>
      <c r="K6" s="346"/>
      <c r="L6" s="346"/>
      <c r="M6" s="346"/>
      <c r="N6" s="346"/>
    </row>
    <row r="7" spans="2:14" s="336" customFormat="1" ht="15.6" thickBot="1">
      <c r="B7" s="346"/>
      <c r="C7" s="346"/>
      <c r="D7" s="346"/>
      <c r="E7" s="346"/>
      <c r="F7" s="346"/>
      <c r="G7" s="346"/>
      <c r="H7" s="346"/>
      <c r="I7" s="346"/>
      <c r="J7" s="346"/>
      <c r="K7" s="346"/>
      <c r="L7" s="346"/>
      <c r="M7" s="346"/>
      <c r="N7" s="346"/>
    </row>
    <row r="8" spans="2:14" s="164" customFormat="1" ht="39.6">
      <c r="B8" s="121"/>
      <c r="C8" s="6425" t="s">
        <v>4389</v>
      </c>
      <c r="D8" s="7095" t="s">
        <v>4390</v>
      </c>
      <c r="E8" s="2532" t="s">
        <v>4302</v>
      </c>
      <c r="F8" s="7095" t="s">
        <v>4391</v>
      </c>
      <c r="G8" s="2507" t="s">
        <v>2683</v>
      </c>
      <c r="H8" s="7152" t="s">
        <v>4392</v>
      </c>
      <c r="I8" s="2507" t="s">
        <v>1005</v>
      </c>
      <c r="J8" s="5301" t="s">
        <v>4305</v>
      </c>
      <c r="K8" s="2532" t="s">
        <v>4306</v>
      </c>
      <c r="L8" s="5301" t="s">
        <v>4307</v>
      </c>
      <c r="M8" s="4452" t="s">
        <v>3838</v>
      </c>
      <c r="N8" s="121"/>
    </row>
    <row r="9" spans="2:14" s="164" customFormat="1" ht="13.2">
      <c r="B9" s="121"/>
      <c r="C9" s="7096"/>
      <c r="D9" s="7128"/>
      <c r="E9" s="2753" t="s">
        <v>2148</v>
      </c>
      <c r="F9" s="7097"/>
      <c r="G9" s="2718"/>
      <c r="H9" s="7097"/>
      <c r="I9" s="2716" t="s">
        <v>4121</v>
      </c>
      <c r="J9" s="7003"/>
      <c r="K9" s="2757"/>
      <c r="L9" s="7023" t="s">
        <v>4364</v>
      </c>
      <c r="M9" s="7060"/>
      <c r="N9" s="121"/>
    </row>
    <row r="10" spans="2:14" s="164" customFormat="1" ht="13.2">
      <c r="B10" s="121"/>
      <c r="C10" s="7129" t="s">
        <v>734</v>
      </c>
      <c r="D10" s="7101" t="s">
        <v>735</v>
      </c>
      <c r="E10" s="7101" t="s">
        <v>736</v>
      </c>
      <c r="F10" s="7101" t="s">
        <v>1249</v>
      </c>
      <c r="G10" s="7101" t="s">
        <v>738</v>
      </c>
      <c r="H10" s="7101" t="s">
        <v>1546</v>
      </c>
      <c r="I10" s="7101" t="s">
        <v>1547</v>
      </c>
      <c r="J10" s="7101" t="s">
        <v>1548</v>
      </c>
      <c r="K10" s="7101" t="s">
        <v>1549</v>
      </c>
      <c r="L10" s="7101" t="s">
        <v>1550</v>
      </c>
      <c r="M10" s="7102" t="s">
        <v>1551</v>
      </c>
      <c r="N10" s="121"/>
    </row>
    <row r="11" spans="2:14" s="164" customFormat="1" ht="13.2">
      <c r="B11" s="121"/>
      <c r="C11" s="7130" t="s">
        <v>4393</v>
      </c>
      <c r="D11" s="7131"/>
      <c r="E11" s="7008" t="b">
        <v>1</v>
      </c>
      <c r="F11" s="7153"/>
      <c r="G11" s="7008">
        <v>0</v>
      </c>
      <c r="H11" s="7008">
        <v>0</v>
      </c>
      <c r="I11" s="7010">
        <f>G11+H11</f>
        <v>0</v>
      </c>
      <c r="J11" s="7008">
        <v>0</v>
      </c>
      <c r="K11" s="7008">
        <v>0</v>
      </c>
      <c r="L11" s="7010">
        <f>J11+K11</f>
        <v>0</v>
      </c>
      <c r="M11" s="7082"/>
      <c r="N11" s="121"/>
    </row>
    <row r="12" spans="2:14" s="164" customFormat="1" ht="13.2">
      <c r="B12" s="121"/>
      <c r="C12" s="7130" t="s">
        <v>4394</v>
      </c>
      <c r="D12" s="7131"/>
      <c r="E12" s="7008" t="b">
        <v>0</v>
      </c>
      <c r="F12" s="7153"/>
      <c r="G12" s="7008">
        <v>0</v>
      </c>
      <c r="H12" s="7008">
        <v>0</v>
      </c>
      <c r="I12" s="7010">
        <f>G12+H12</f>
        <v>0</v>
      </c>
      <c r="J12" s="7008">
        <v>0</v>
      </c>
      <c r="K12" s="7008">
        <v>0</v>
      </c>
      <c r="L12" s="7010">
        <f>J12+K12</f>
        <v>0</v>
      </c>
      <c r="M12" s="7082"/>
      <c r="N12" s="121"/>
    </row>
    <row r="13" spans="2:14" s="164" customFormat="1" ht="13.2">
      <c r="B13" s="121"/>
      <c r="C13" s="7130" t="s">
        <v>4395</v>
      </c>
      <c r="D13" s="7131"/>
      <c r="E13" s="7008" t="b">
        <v>1</v>
      </c>
      <c r="F13" s="7153"/>
      <c r="G13" s="7008">
        <v>0</v>
      </c>
      <c r="H13" s="7008">
        <v>0</v>
      </c>
      <c r="I13" s="7010">
        <f>G13+H13</f>
        <v>0</v>
      </c>
      <c r="J13" s="7008">
        <v>0</v>
      </c>
      <c r="K13" s="7008">
        <v>0</v>
      </c>
      <c r="L13" s="7010">
        <f>J13+K13</f>
        <v>0</v>
      </c>
      <c r="M13" s="7082"/>
      <c r="N13" s="121"/>
    </row>
    <row r="14" spans="2:14" s="164" customFormat="1" ht="13.2" hidden="1">
      <c r="B14" s="121"/>
      <c r="C14" s="7130"/>
      <c r="D14" s="7131"/>
      <c r="E14" s="7008" t="b">
        <v>1</v>
      </c>
      <c r="F14" s="7153"/>
      <c r="G14" s="7008">
        <v>0</v>
      </c>
      <c r="H14" s="7008">
        <v>0</v>
      </c>
      <c r="I14" s="7010">
        <f t="shared" ref="I14:I56" si="0">G14+H14</f>
        <v>0</v>
      </c>
      <c r="J14" s="7008">
        <v>0</v>
      </c>
      <c r="K14" s="7008">
        <v>0</v>
      </c>
      <c r="L14" s="7010">
        <f t="shared" ref="L14:L56" si="1">J14+K14</f>
        <v>0</v>
      </c>
      <c r="M14" s="7082"/>
      <c r="N14" s="121"/>
    </row>
    <row r="15" spans="2:14" s="164" customFormat="1" ht="13.2" hidden="1">
      <c r="B15" s="121"/>
      <c r="C15" s="7130"/>
      <c r="D15" s="7131"/>
      <c r="E15" s="7008" t="b">
        <v>1</v>
      </c>
      <c r="F15" s="7153"/>
      <c r="G15" s="7008">
        <v>0</v>
      </c>
      <c r="H15" s="7008">
        <v>0</v>
      </c>
      <c r="I15" s="7010">
        <f t="shared" si="0"/>
        <v>0</v>
      </c>
      <c r="J15" s="7008">
        <v>0</v>
      </c>
      <c r="K15" s="7008">
        <v>0</v>
      </c>
      <c r="L15" s="7010">
        <f t="shared" si="1"/>
        <v>0</v>
      </c>
      <c r="M15" s="7082"/>
      <c r="N15" s="121"/>
    </row>
    <row r="16" spans="2:14" s="164" customFormat="1" ht="13.2" hidden="1">
      <c r="B16" s="121"/>
      <c r="C16" s="7130"/>
      <c r="D16" s="7131"/>
      <c r="E16" s="7008" t="b">
        <v>1</v>
      </c>
      <c r="F16" s="7153"/>
      <c r="G16" s="7008">
        <v>0</v>
      </c>
      <c r="H16" s="7008">
        <v>0</v>
      </c>
      <c r="I16" s="7010">
        <f t="shared" si="0"/>
        <v>0</v>
      </c>
      <c r="J16" s="7008">
        <v>0</v>
      </c>
      <c r="K16" s="7008">
        <v>0</v>
      </c>
      <c r="L16" s="7010">
        <f t="shared" si="1"/>
        <v>0</v>
      </c>
      <c r="M16" s="7082"/>
      <c r="N16" s="121"/>
    </row>
    <row r="17" spans="2:14" s="164" customFormat="1" ht="13.2" hidden="1">
      <c r="B17" s="121"/>
      <c r="C17" s="7130"/>
      <c r="D17" s="7131"/>
      <c r="E17" s="7008" t="b">
        <v>1</v>
      </c>
      <c r="F17" s="7153"/>
      <c r="G17" s="7008">
        <v>0</v>
      </c>
      <c r="H17" s="7008">
        <v>0</v>
      </c>
      <c r="I17" s="7010">
        <f t="shared" si="0"/>
        <v>0</v>
      </c>
      <c r="J17" s="7008">
        <v>0</v>
      </c>
      <c r="K17" s="7008">
        <v>0</v>
      </c>
      <c r="L17" s="7010">
        <f t="shared" si="1"/>
        <v>0</v>
      </c>
      <c r="M17" s="7082"/>
      <c r="N17" s="121"/>
    </row>
    <row r="18" spans="2:14" s="164" customFormat="1" ht="13.2" hidden="1">
      <c r="B18" s="121"/>
      <c r="C18" s="7130"/>
      <c r="D18" s="7131"/>
      <c r="E18" s="7008" t="b">
        <v>1</v>
      </c>
      <c r="F18" s="7153"/>
      <c r="G18" s="7008">
        <v>0</v>
      </c>
      <c r="H18" s="7008">
        <v>0</v>
      </c>
      <c r="I18" s="7010">
        <f t="shared" si="0"/>
        <v>0</v>
      </c>
      <c r="J18" s="7008">
        <v>0</v>
      </c>
      <c r="K18" s="7008">
        <v>0</v>
      </c>
      <c r="L18" s="7010">
        <f t="shared" si="1"/>
        <v>0</v>
      </c>
      <c r="M18" s="7082"/>
      <c r="N18" s="121"/>
    </row>
    <row r="19" spans="2:14" s="164" customFormat="1" ht="13.2" hidden="1">
      <c r="B19" s="121"/>
      <c r="C19" s="7130"/>
      <c r="D19" s="7131"/>
      <c r="E19" s="7008" t="b">
        <v>1</v>
      </c>
      <c r="F19" s="7153"/>
      <c r="G19" s="7008">
        <v>0</v>
      </c>
      <c r="H19" s="7008">
        <v>0</v>
      </c>
      <c r="I19" s="7010">
        <f t="shared" si="0"/>
        <v>0</v>
      </c>
      <c r="J19" s="7008">
        <v>0</v>
      </c>
      <c r="K19" s="7008">
        <v>0</v>
      </c>
      <c r="L19" s="7010">
        <f t="shared" si="1"/>
        <v>0</v>
      </c>
      <c r="M19" s="7082"/>
      <c r="N19" s="121"/>
    </row>
    <row r="20" spans="2:14" s="164" customFormat="1" ht="13.2" hidden="1">
      <c r="B20" s="121"/>
      <c r="C20" s="7130"/>
      <c r="D20" s="7131"/>
      <c r="E20" s="7008" t="b">
        <v>1</v>
      </c>
      <c r="F20" s="7153"/>
      <c r="G20" s="7008">
        <v>0</v>
      </c>
      <c r="H20" s="7008">
        <v>0</v>
      </c>
      <c r="I20" s="7010">
        <f t="shared" si="0"/>
        <v>0</v>
      </c>
      <c r="J20" s="7008">
        <v>0</v>
      </c>
      <c r="K20" s="7008">
        <v>0</v>
      </c>
      <c r="L20" s="7010">
        <f t="shared" si="1"/>
        <v>0</v>
      </c>
      <c r="M20" s="7082"/>
      <c r="N20" s="121"/>
    </row>
    <row r="21" spans="2:14" s="164" customFormat="1" ht="13.2" hidden="1">
      <c r="B21" s="121"/>
      <c r="C21" s="7130"/>
      <c r="D21" s="7131"/>
      <c r="E21" s="7008" t="b">
        <v>1</v>
      </c>
      <c r="F21" s="7153"/>
      <c r="G21" s="7008">
        <v>0</v>
      </c>
      <c r="H21" s="7008">
        <v>0</v>
      </c>
      <c r="I21" s="7010">
        <f t="shared" si="0"/>
        <v>0</v>
      </c>
      <c r="J21" s="7008">
        <v>0</v>
      </c>
      <c r="K21" s="7008">
        <v>0</v>
      </c>
      <c r="L21" s="7010">
        <f t="shared" si="1"/>
        <v>0</v>
      </c>
      <c r="M21" s="7082"/>
      <c r="N21" s="121"/>
    </row>
    <row r="22" spans="2:14" s="164" customFormat="1" ht="13.2" hidden="1">
      <c r="B22" s="121"/>
      <c r="C22" s="7130"/>
      <c r="D22" s="7131"/>
      <c r="E22" s="7008" t="b">
        <v>1</v>
      </c>
      <c r="F22" s="7153"/>
      <c r="G22" s="7008">
        <v>0</v>
      </c>
      <c r="H22" s="7008">
        <v>0</v>
      </c>
      <c r="I22" s="7010">
        <f t="shared" si="0"/>
        <v>0</v>
      </c>
      <c r="J22" s="7008">
        <v>0</v>
      </c>
      <c r="K22" s="7008">
        <v>0</v>
      </c>
      <c r="L22" s="7010">
        <f t="shared" si="1"/>
        <v>0</v>
      </c>
      <c r="M22" s="7082"/>
      <c r="N22" s="121"/>
    </row>
    <row r="23" spans="2:14" s="164" customFormat="1" ht="13.2" hidden="1">
      <c r="B23" s="121"/>
      <c r="C23" s="7130"/>
      <c r="D23" s="7131"/>
      <c r="E23" s="7008" t="b">
        <v>1</v>
      </c>
      <c r="F23" s="7153"/>
      <c r="G23" s="7008">
        <v>0</v>
      </c>
      <c r="H23" s="7008">
        <v>0</v>
      </c>
      <c r="I23" s="7010">
        <f t="shared" si="0"/>
        <v>0</v>
      </c>
      <c r="J23" s="7008">
        <v>0</v>
      </c>
      <c r="K23" s="7008">
        <v>0</v>
      </c>
      <c r="L23" s="7010">
        <f t="shared" si="1"/>
        <v>0</v>
      </c>
      <c r="M23" s="7082"/>
      <c r="N23" s="121"/>
    </row>
    <row r="24" spans="2:14" s="164" customFormat="1" ht="13.2" hidden="1">
      <c r="B24" s="121"/>
      <c r="C24" s="7130"/>
      <c r="D24" s="7131"/>
      <c r="E24" s="7008" t="b">
        <v>1</v>
      </c>
      <c r="F24" s="7153"/>
      <c r="G24" s="7008">
        <v>0</v>
      </c>
      <c r="H24" s="7008">
        <v>0</v>
      </c>
      <c r="I24" s="7010">
        <f t="shared" si="0"/>
        <v>0</v>
      </c>
      <c r="J24" s="7008">
        <v>0</v>
      </c>
      <c r="K24" s="7008">
        <v>0</v>
      </c>
      <c r="L24" s="7010">
        <f t="shared" si="1"/>
        <v>0</v>
      </c>
      <c r="M24" s="7082"/>
      <c r="N24" s="121"/>
    </row>
    <row r="25" spans="2:14" s="164" customFormat="1" ht="13.2" hidden="1">
      <c r="B25" s="121"/>
      <c r="C25" s="7130"/>
      <c r="D25" s="7131"/>
      <c r="E25" s="7008" t="b">
        <v>1</v>
      </c>
      <c r="F25" s="7153"/>
      <c r="G25" s="7008">
        <v>0</v>
      </c>
      <c r="H25" s="7008">
        <v>0</v>
      </c>
      <c r="I25" s="7010">
        <f t="shared" si="0"/>
        <v>0</v>
      </c>
      <c r="J25" s="7008">
        <v>0</v>
      </c>
      <c r="K25" s="7008">
        <v>0</v>
      </c>
      <c r="L25" s="7010">
        <f t="shared" si="1"/>
        <v>0</v>
      </c>
      <c r="M25" s="7082"/>
      <c r="N25" s="121"/>
    </row>
    <row r="26" spans="2:14" s="164" customFormat="1" ht="13.2" hidden="1">
      <c r="B26" s="121"/>
      <c r="C26" s="7130"/>
      <c r="D26" s="7131"/>
      <c r="E26" s="7008" t="b">
        <v>1</v>
      </c>
      <c r="F26" s="7153"/>
      <c r="G26" s="7008">
        <v>0</v>
      </c>
      <c r="H26" s="7008">
        <v>0</v>
      </c>
      <c r="I26" s="7010">
        <f t="shared" si="0"/>
        <v>0</v>
      </c>
      <c r="J26" s="7008">
        <v>0</v>
      </c>
      <c r="K26" s="7008">
        <v>0</v>
      </c>
      <c r="L26" s="7010">
        <f t="shared" si="1"/>
        <v>0</v>
      </c>
      <c r="M26" s="7082"/>
      <c r="N26" s="121"/>
    </row>
    <row r="27" spans="2:14" s="164" customFormat="1" ht="13.2" hidden="1">
      <c r="B27" s="121"/>
      <c r="C27" s="7130"/>
      <c r="D27" s="7131"/>
      <c r="E27" s="7008" t="b">
        <v>1</v>
      </c>
      <c r="F27" s="7153"/>
      <c r="G27" s="7008">
        <v>0</v>
      </c>
      <c r="H27" s="7008">
        <v>0</v>
      </c>
      <c r="I27" s="7010">
        <f t="shared" si="0"/>
        <v>0</v>
      </c>
      <c r="J27" s="7008">
        <v>0</v>
      </c>
      <c r="K27" s="7008">
        <v>0</v>
      </c>
      <c r="L27" s="7010">
        <f t="shared" si="1"/>
        <v>0</v>
      </c>
      <c r="M27" s="7082"/>
      <c r="N27" s="121"/>
    </row>
    <row r="28" spans="2:14" s="164" customFormat="1" ht="13.2" hidden="1">
      <c r="B28" s="121"/>
      <c r="C28" s="7130"/>
      <c r="D28" s="7131"/>
      <c r="E28" s="7008" t="b">
        <v>1</v>
      </c>
      <c r="F28" s="7153"/>
      <c r="G28" s="7008">
        <v>0</v>
      </c>
      <c r="H28" s="7008">
        <v>0</v>
      </c>
      <c r="I28" s="7010">
        <f t="shared" si="0"/>
        <v>0</v>
      </c>
      <c r="J28" s="7008">
        <v>0</v>
      </c>
      <c r="K28" s="7008">
        <v>0</v>
      </c>
      <c r="L28" s="7010">
        <f t="shared" si="1"/>
        <v>0</v>
      </c>
      <c r="M28" s="7082"/>
      <c r="N28" s="121"/>
    </row>
    <row r="29" spans="2:14" s="164" customFormat="1" ht="13.2" hidden="1">
      <c r="B29" s="121"/>
      <c r="C29" s="7130"/>
      <c r="D29" s="7131"/>
      <c r="E29" s="7008" t="b">
        <v>1</v>
      </c>
      <c r="F29" s="7153"/>
      <c r="G29" s="7008">
        <v>0</v>
      </c>
      <c r="H29" s="7008">
        <v>0</v>
      </c>
      <c r="I29" s="7010">
        <f t="shared" si="0"/>
        <v>0</v>
      </c>
      <c r="J29" s="7008">
        <v>0</v>
      </c>
      <c r="K29" s="7008">
        <v>0</v>
      </c>
      <c r="L29" s="7010">
        <f t="shared" si="1"/>
        <v>0</v>
      </c>
      <c r="M29" s="7082"/>
      <c r="N29" s="121"/>
    </row>
    <row r="30" spans="2:14" s="164" customFormat="1" ht="13.2" hidden="1">
      <c r="B30" s="121"/>
      <c r="C30" s="7130"/>
      <c r="D30" s="7131"/>
      <c r="E30" s="7008" t="b">
        <v>1</v>
      </c>
      <c r="F30" s="7153"/>
      <c r="G30" s="7008">
        <v>0</v>
      </c>
      <c r="H30" s="7008">
        <v>0</v>
      </c>
      <c r="I30" s="7010">
        <f t="shared" si="0"/>
        <v>0</v>
      </c>
      <c r="J30" s="7008">
        <v>0</v>
      </c>
      <c r="K30" s="7008">
        <v>0</v>
      </c>
      <c r="L30" s="7010">
        <f t="shared" si="1"/>
        <v>0</v>
      </c>
      <c r="M30" s="7082"/>
      <c r="N30" s="121"/>
    </row>
    <row r="31" spans="2:14" s="164" customFormat="1" ht="13.2" hidden="1">
      <c r="B31" s="121"/>
      <c r="C31" s="7130"/>
      <c r="D31" s="7131"/>
      <c r="E31" s="7008" t="b">
        <v>1</v>
      </c>
      <c r="F31" s="7153"/>
      <c r="G31" s="7008">
        <v>0</v>
      </c>
      <c r="H31" s="7008">
        <v>0</v>
      </c>
      <c r="I31" s="7010">
        <f t="shared" si="0"/>
        <v>0</v>
      </c>
      <c r="J31" s="7008">
        <v>0</v>
      </c>
      <c r="K31" s="7008">
        <v>0</v>
      </c>
      <c r="L31" s="7010">
        <f t="shared" si="1"/>
        <v>0</v>
      </c>
      <c r="M31" s="7082"/>
      <c r="N31" s="121"/>
    </row>
    <row r="32" spans="2:14" s="164" customFormat="1" ht="13.2" hidden="1">
      <c r="B32" s="121"/>
      <c r="C32" s="7130"/>
      <c r="D32" s="7131"/>
      <c r="E32" s="7008" t="b">
        <v>1</v>
      </c>
      <c r="F32" s="7153"/>
      <c r="G32" s="7008">
        <v>0</v>
      </c>
      <c r="H32" s="7008">
        <v>0</v>
      </c>
      <c r="I32" s="7010">
        <f t="shared" si="0"/>
        <v>0</v>
      </c>
      <c r="J32" s="7008">
        <v>0</v>
      </c>
      <c r="K32" s="7008">
        <v>0</v>
      </c>
      <c r="L32" s="7010">
        <f t="shared" si="1"/>
        <v>0</v>
      </c>
      <c r="M32" s="7082"/>
      <c r="N32" s="121"/>
    </row>
    <row r="33" spans="2:14" s="164" customFormat="1" ht="13.2" hidden="1">
      <c r="B33" s="121"/>
      <c r="C33" s="7130"/>
      <c r="D33" s="7131"/>
      <c r="E33" s="7008" t="b">
        <v>1</v>
      </c>
      <c r="F33" s="7153"/>
      <c r="G33" s="7008">
        <v>0</v>
      </c>
      <c r="H33" s="7008">
        <v>0</v>
      </c>
      <c r="I33" s="7010">
        <f t="shared" si="0"/>
        <v>0</v>
      </c>
      <c r="J33" s="7008">
        <v>0</v>
      </c>
      <c r="K33" s="7008">
        <v>0</v>
      </c>
      <c r="L33" s="7010">
        <f t="shared" si="1"/>
        <v>0</v>
      </c>
      <c r="M33" s="7082"/>
      <c r="N33" s="121"/>
    </row>
    <row r="34" spans="2:14" s="164" customFormat="1" ht="13.2" hidden="1">
      <c r="B34" s="121"/>
      <c r="C34" s="7130"/>
      <c r="D34" s="7131"/>
      <c r="E34" s="7008" t="b">
        <v>1</v>
      </c>
      <c r="F34" s="7153"/>
      <c r="G34" s="7008">
        <v>0</v>
      </c>
      <c r="H34" s="7008">
        <v>0</v>
      </c>
      <c r="I34" s="7010">
        <f t="shared" si="0"/>
        <v>0</v>
      </c>
      <c r="J34" s="7008">
        <v>0</v>
      </c>
      <c r="K34" s="7008">
        <v>0</v>
      </c>
      <c r="L34" s="7010">
        <f t="shared" si="1"/>
        <v>0</v>
      </c>
      <c r="M34" s="7082"/>
      <c r="N34" s="121"/>
    </row>
    <row r="35" spans="2:14" s="164" customFormat="1" ht="13.2" hidden="1">
      <c r="B35" s="121"/>
      <c r="C35" s="7130"/>
      <c r="D35" s="7131"/>
      <c r="E35" s="7008" t="b">
        <v>1</v>
      </c>
      <c r="F35" s="7153"/>
      <c r="G35" s="7008">
        <v>0</v>
      </c>
      <c r="H35" s="7008">
        <v>0</v>
      </c>
      <c r="I35" s="7010">
        <f t="shared" si="0"/>
        <v>0</v>
      </c>
      <c r="J35" s="7008">
        <v>0</v>
      </c>
      <c r="K35" s="7008">
        <v>0</v>
      </c>
      <c r="L35" s="7010">
        <f t="shared" si="1"/>
        <v>0</v>
      </c>
      <c r="M35" s="7082"/>
      <c r="N35" s="121"/>
    </row>
    <row r="36" spans="2:14" s="164" customFormat="1" ht="13.2" hidden="1">
      <c r="B36" s="121"/>
      <c r="C36" s="7130"/>
      <c r="D36" s="7131"/>
      <c r="E36" s="7008" t="b">
        <v>1</v>
      </c>
      <c r="F36" s="7153"/>
      <c r="G36" s="7008">
        <v>0</v>
      </c>
      <c r="H36" s="7008">
        <v>0</v>
      </c>
      <c r="I36" s="7010">
        <f t="shared" si="0"/>
        <v>0</v>
      </c>
      <c r="J36" s="7008">
        <v>0</v>
      </c>
      <c r="K36" s="7008">
        <v>0</v>
      </c>
      <c r="L36" s="7010">
        <f t="shared" si="1"/>
        <v>0</v>
      </c>
      <c r="M36" s="7082"/>
      <c r="N36" s="121"/>
    </row>
    <row r="37" spans="2:14" s="164" customFormat="1" ht="13.2" hidden="1">
      <c r="B37" s="121"/>
      <c r="C37" s="7130"/>
      <c r="D37" s="7131"/>
      <c r="E37" s="7008" t="b">
        <v>1</v>
      </c>
      <c r="F37" s="7153"/>
      <c r="G37" s="7008">
        <v>0</v>
      </c>
      <c r="H37" s="7008">
        <v>0</v>
      </c>
      <c r="I37" s="7010">
        <f t="shared" si="0"/>
        <v>0</v>
      </c>
      <c r="J37" s="7008">
        <v>0</v>
      </c>
      <c r="K37" s="7008">
        <v>0</v>
      </c>
      <c r="L37" s="7010">
        <f t="shared" si="1"/>
        <v>0</v>
      </c>
      <c r="M37" s="7082"/>
      <c r="N37" s="121"/>
    </row>
    <row r="38" spans="2:14" s="164" customFormat="1" ht="13.2" hidden="1">
      <c r="B38" s="121"/>
      <c r="C38" s="7130"/>
      <c r="D38" s="7131"/>
      <c r="E38" s="7008" t="b">
        <v>1</v>
      </c>
      <c r="F38" s="7153"/>
      <c r="G38" s="7008">
        <v>0</v>
      </c>
      <c r="H38" s="7008">
        <v>0</v>
      </c>
      <c r="I38" s="7010">
        <f t="shared" si="0"/>
        <v>0</v>
      </c>
      <c r="J38" s="7008">
        <v>0</v>
      </c>
      <c r="K38" s="7008">
        <v>0</v>
      </c>
      <c r="L38" s="7010">
        <f t="shared" si="1"/>
        <v>0</v>
      </c>
      <c r="M38" s="7082"/>
      <c r="N38" s="121"/>
    </row>
    <row r="39" spans="2:14" s="164" customFormat="1" ht="13.2" hidden="1">
      <c r="B39" s="121"/>
      <c r="C39" s="7130"/>
      <c r="D39" s="7131"/>
      <c r="E39" s="7008" t="b">
        <v>1</v>
      </c>
      <c r="F39" s="7153"/>
      <c r="G39" s="7008">
        <v>0</v>
      </c>
      <c r="H39" s="7008">
        <v>0</v>
      </c>
      <c r="I39" s="7010">
        <f t="shared" si="0"/>
        <v>0</v>
      </c>
      <c r="J39" s="7008">
        <v>0</v>
      </c>
      <c r="K39" s="7008">
        <v>0</v>
      </c>
      <c r="L39" s="7010">
        <f t="shared" si="1"/>
        <v>0</v>
      </c>
      <c r="M39" s="7082"/>
      <c r="N39" s="121"/>
    </row>
    <row r="40" spans="2:14" s="164" customFormat="1" ht="13.2" hidden="1">
      <c r="B40" s="121"/>
      <c r="C40" s="7130"/>
      <c r="D40" s="7131"/>
      <c r="E40" s="7008" t="b">
        <v>1</v>
      </c>
      <c r="F40" s="7153"/>
      <c r="G40" s="7008">
        <v>0</v>
      </c>
      <c r="H40" s="7008">
        <v>0</v>
      </c>
      <c r="I40" s="7010">
        <f t="shared" si="0"/>
        <v>0</v>
      </c>
      <c r="J40" s="7008">
        <v>0</v>
      </c>
      <c r="K40" s="7008">
        <v>0</v>
      </c>
      <c r="L40" s="7010">
        <f t="shared" si="1"/>
        <v>0</v>
      </c>
      <c r="M40" s="7082"/>
      <c r="N40" s="121"/>
    </row>
    <row r="41" spans="2:14" s="164" customFormat="1" ht="13.2" hidden="1">
      <c r="B41" s="121"/>
      <c r="C41" s="7130"/>
      <c r="D41" s="7131"/>
      <c r="E41" s="7008" t="b">
        <v>1</v>
      </c>
      <c r="F41" s="7153"/>
      <c r="G41" s="7008">
        <v>0</v>
      </c>
      <c r="H41" s="7008">
        <v>0</v>
      </c>
      <c r="I41" s="7010">
        <f t="shared" si="0"/>
        <v>0</v>
      </c>
      <c r="J41" s="7008">
        <v>0</v>
      </c>
      <c r="K41" s="7008">
        <v>0</v>
      </c>
      <c r="L41" s="7010">
        <f t="shared" si="1"/>
        <v>0</v>
      </c>
      <c r="M41" s="7082"/>
      <c r="N41" s="121"/>
    </row>
    <row r="42" spans="2:14" s="164" customFormat="1" ht="13.2" hidden="1">
      <c r="B42" s="121"/>
      <c r="C42" s="7130"/>
      <c r="D42" s="7131"/>
      <c r="E42" s="7008" t="b">
        <v>1</v>
      </c>
      <c r="F42" s="7153"/>
      <c r="G42" s="7008">
        <v>0</v>
      </c>
      <c r="H42" s="7008">
        <v>0</v>
      </c>
      <c r="I42" s="7010">
        <f t="shared" si="0"/>
        <v>0</v>
      </c>
      <c r="J42" s="7008">
        <v>0</v>
      </c>
      <c r="K42" s="7008">
        <v>0</v>
      </c>
      <c r="L42" s="7010">
        <f t="shared" si="1"/>
        <v>0</v>
      </c>
      <c r="M42" s="7082"/>
      <c r="N42" s="121"/>
    </row>
    <row r="43" spans="2:14" s="164" customFormat="1" ht="13.2" hidden="1">
      <c r="B43" s="121"/>
      <c r="C43" s="7130"/>
      <c r="D43" s="7131"/>
      <c r="E43" s="7008" t="b">
        <v>1</v>
      </c>
      <c r="F43" s="7153"/>
      <c r="G43" s="7008">
        <v>0</v>
      </c>
      <c r="H43" s="7008">
        <v>0</v>
      </c>
      <c r="I43" s="7010">
        <f t="shared" si="0"/>
        <v>0</v>
      </c>
      <c r="J43" s="7008">
        <v>0</v>
      </c>
      <c r="K43" s="7008">
        <v>0</v>
      </c>
      <c r="L43" s="7010">
        <f t="shared" si="1"/>
        <v>0</v>
      </c>
      <c r="M43" s="7082"/>
      <c r="N43" s="121"/>
    </row>
    <row r="44" spans="2:14" s="164" customFormat="1" ht="13.2" hidden="1">
      <c r="B44" s="121"/>
      <c r="C44" s="7130"/>
      <c r="D44" s="7131"/>
      <c r="E44" s="7008" t="b">
        <v>1</v>
      </c>
      <c r="F44" s="7153"/>
      <c r="G44" s="7008">
        <v>0</v>
      </c>
      <c r="H44" s="7008">
        <v>0</v>
      </c>
      <c r="I44" s="7010">
        <f t="shared" si="0"/>
        <v>0</v>
      </c>
      <c r="J44" s="7008">
        <v>0</v>
      </c>
      <c r="K44" s="7008">
        <v>0</v>
      </c>
      <c r="L44" s="7010">
        <f t="shared" si="1"/>
        <v>0</v>
      </c>
      <c r="M44" s="7082"/>
      <c r="N44" s="121"/>
    </row>
    <row r="45" spans="2:14" s="164" customFormat="1" ht="13.2" hidden="1">
      <c r="B45" s="121"/>
      <c r="C45" s="7130"/>
      <c r="D45" s="7131"/>
      <c r="E45" s="7008" t="b">
        <v>1</v>
      </c>
      <c r="F45" s="7153"/>
      <c r="G45" s="7008">
        <v>0</v>
      </c>
      <c r="H45" s="7008">
        <v>0</v>
      </c>
      <c r="I45" s="7010">
        <f t="shared" si="0"/>
        <v>0</v>
      </c>
      <c r="J45" s="7008">
        <v>0</v>
      </c>
      <c r="K45" s="7008">
        <v>0</v>
      </c>
      <c r="L45" s="7010">
        <f t="shared" si="1"/>
        <v>0</v>
      </c>
      <c r="M45" s="7082"/>
      <c r="N45" s="121"/>
    </row>
    <row r="46" spans="2:14" s="164" customFormat="1" ht="13.2" hidden="1">
      <c r="B46" s="121"/>
      <c r="C46" s="7130"/>
      <c r="D46" s="7131"/>
      <c r="E46" s="7008" t="b">
        <v>1</v>
      </c>
      <c r="F46" s="7153"/>
      <c r="G46" s="7008">
        <v>0</v>
      </c>
      <c r="H46" s="7008">
        <v>0</v>
      </c>
      <c r="I46" s="7010">
        <f t="shared" si="0"/>
        <v>0</v>
      </c>
      <c r="J46" s="7008">
        <v>0</v>
      </c>
      <c r="K46" s="7008">
        <v>0</v>
      </c>
      <c r="L46" s="7010">
        <f t="shared" si="1"/>
        <v>0</v>
      </c>
      <c r="M46" s="7082"/>
      <c r="N46" s="121"/>
    </row>
    <row r="47" spans="2:14" s="164" customFormat="1" ht="13.2" hidden="1">
      <c r="B47" s="121"/>
      <c r="C47" s="7130"/>
      <c r="D47" s="7131"/>
      <c r="E47" s="7008" t="b">
        <v>1</v>
      </c>
      <c r="F47" s="7153"/>
      <c r="G47" s="7008">
        <v>0</v>
      </c>
      <c r="H47" s="7008">
        <v>0</v>
      </c>
      <c r="I47" s="7010">
        <f t="shared" si="0"/>
        <v>0</v>
      </c>
      <c r="J47" s="7008">
        <v>0</v>
      </c>
      <c r="K47" s="7008">
        <v>0</v>
      </c>
      <c r="L47" s="7010">
        <f t="shared" si="1"/>
        <v>0</v>
      </c>
      <c r="M47" s="7082"/>
      <c r="N47" s="121"/>
    </row>
    <row r="48" spans="2:14" s="164" customFormat="1" ht="13.2" hidden="1">
      <c r="B48" s="121"/>
      <c r="C48" s="7130"/>
      <c r="D48" s="7131"/>
      <c r="E48" s="7008" t="b">
        <v>1</v>
      </c>
      <c r="F48" s="7153"/>
      <c r="G48" s="7008">
        <v>0</v>
      </c>
      <c r="H48" s="7008">
        <v>0</v>
      </c>
      <c r="I48" s="7010">
        <f t="shared" si="0"/>
        <v>0</v>
      </c>
      <c r="J48" s="7008">
        <v>0</v>
      </c>
      <c r="K48" s="7008">
        <v>0</v>
      </c>
      <c r="L48" s="7010">
        <f t="shared" si="1"/>
        <v>0</v>
      </c>
      <c r="M48" s="7082"/>
      <c r="N48" s="121"/>
    </row>
    <row r="49" spans="2:14" s="164" customFormat="1" ht="13.2" hidden="1">
      <c r="B49" s="121"/>
      <c r="C49" s="7130"/>
      <c r="D49" s="7131"/>
      <c r="E49" s="7008" t="b">
        <v>1</v>
      </c>
      <c r="F49" s="7153"/>
      <c r="G49" s="7008">
        <v>0</v>
      </c>
      <c r="H49" s="7008">
        <v>0</v>
      </c>
      <c r="I49" s="7010">
        <f t="shared" si="0"/>
        <v>0</v>
      </c>
      <c r="J49" s="7008">
        <v>0</v>
      </c>
      <c r="K49" s="7008">
        <v>0</v>
      </c>
      <c r="L49" s="7010">
        <f t="shared" si="1"/>
        <v>0</v>
      </c>
      <c r="M49" s="7082"/>
      <c r="N49" s="121"/>
    </row>
    <row r="50" spans="2:14" s="164" customFormat="1" ht="13.2" hidden="1">
      <c r="B50" s="121"/>
      <c r="C50" s="7130"/>
      <c r="D50" s="7131"/>
      <c r="E50" s="7008" t="b">
        <v>1</v>
      </c>
      <c r="F50" s="7153"/>
      <c r="G50" s="7008">
        <v>0</v>
      </c>
      <c r="H50" s="7008">
        <v>0</v>
      </c>
      <c r="I50" s="7010">
        <f t="shared" si="0"/>
        <v>0</v>
      </c>
      <c r="J50" s="7008">
        <v>0</v>
      </c>
      <c r="K50" s="7008">
        <v>0</v>
      </c>
      <c r="L50" s="7010">
        <f t="shared" si="1"/>
        <v>0</v>
      </c>
      <c r="M50" s="7082"/>
      <c r="N50" s="121"/>
    </row>
    <row r="51" spans="2:14" s="164" customFormat="1" ht="13.2" hidden="1">
      <c r="B51" s="121"/>
      <c r="C51" s="7130"/>
      <c r="D51" s="7131"/>
      <c r="E51" s="7008" t="b">
        <v>1</v>
      </c>
      <c r="F51" s="7153"/>
      <c r="G51" s="7008">
        <v>0</v>
      </c>
      <c r="H51" s="7008">
        <v>0</v>
      </c>
      <c r="I51" s="7010">
        <f t="shared" si="0"/>
        <v>0</v>
      </c>
      <c r="J51" s="7008">
        <v>0</v>
      </c>
      <c r="K51" s="7008">
        <v>0</v>
      </c>
      <c r="L51" s="7010">
        <f t="shared" si="1"/>
        <v>0</v>
      </c>
      <c r="M51" s="7082"/>
      <c r="N51" s="121"/>
    </row>
    <row r="52" spans="2:14" s="164" customFormat="1" ht="13.2" hidden="1">
      <c r="B52" s="121"/>
      <c r="C52" s="7130"/>
      <c r="D52" s="7131"/>
      <c r="E52" s="7008" t="b">
        <v>1</v>
      </c>
      <c r="F52" s="7153"/>
      <c r="G52" s="7008">
        <v>0</v>
      </c>
      <c r="H52" s="7008">
        <v>0</v>
      </c>
      <c r="I52" s="7010">
        <f t="shared" si="0"/>
        <v>0</v>
      </c>
      <c r="J52" s="7008">
        <v>0</v>
      </c>
      <c r="K52" s="7008">
        <v>0</v>
      </c>
      <c r="L52" s="7010">
        <f t="shared" si="1"/>
        <v>0</v>
      </c>
      <c r="M52" s="7082"/>
      <c r="N52" s="121"/>
    </row>
    <row r="53" spans="2:14" s="164" customFormat="1" ht="13.2" hidden="1">
      <c r="B53" s="121"/>
      <c r="C53" s="7130"/>
      <c r="D53" s="7131"/>
      <c r="E53" s="7008" t="b">
        <v>1</v>
      </c>
      <c r="F53" s="7153"/>
      <c r="G53" s="7008">
        <v>0</v>
      </c>
      <c r="H53" s="7008">
        <v>0</v>
      </c>
      <c r="I53" s="7010">
        <f t="shared" si="0"/>
        <v>0</v>
      </c>
      <c r="J53" s="7008">
        <v>0</v>
      </c>
      <c r="K53" s="7008">
        <v>0</v>
      </c>
      <c r="L53" s="7010">
        <f t="shared" si="1"/>
        <v>0</v>
      </c>
      <c r="M53" s="7082"/>
      <c r="N53" s="121"/>
    </row>
    <row r="54" spans="2:14" s="164" customFormat="1" ht="13.2" hidden="1">
      <c r="B54" s="121"/>
      <c r="C54" s="7130"/>
      <c r="D54" s="7131"/>
      <c r="E54" s="7008" t="b">
        <v>1</v>
      </c>
      <c r="F54" s="7153"/>
      <c r="G54" s="7008">
        <v>0</v>
      </c>
      <c r="H54" s="7008">
        <v>0</v>
      </c>
      <c r="I54" s="7010">
        <f t="shared" si="0"/>
        <v>0</v>
      </c>
      <c r="J54" s="7008">
        <v>0</v>
      </c>
      <c r="K54" s="7008">
        <v>0</v>
      </c>
      <c r="L54" s="7010">
        <f t="shared" si="1"/>
        <v>0</v>
      </c>
      <c r="M54" s="7082"/>
      <c r="N54" s="121"/>
    </row>
    <row r="55" spans="2:14" s="164" customFormat="1" ht="13.2" hidden="1">
      <c r="B55" s="121"/>
      <c r="C55" s="7130"/>
      <c r="D55" s="7131"/>
      <c r="E55" s="7008" t="b">
        <v>1</v>
      </c>
      <c r="F55" s="7153"/>
      <c r="G55" s="7008">
        <v>0</v>
      </c>
      <c r="H55" s="7008">
        <v>0</v>
      </c>
      <c r="I55" s="7010">
        <f t="shared" si="0"/>
        <v>0</v>
      </c>
      <c r="J55" s="7008">
        <v>0</v>
      </c>
      <c r="K55" s="7008">
        <v>0</v>
      </c>
      <c r="L55" s="7010">
        <f t="shared" si="1"/>
        <v>0</v>
      </c>
      <c r="M55" s="7082"/>
      <c r="N55" s="121"/>
    </row>
    <row r="56" spans="2:14" s="164" customFormat="1" ht="13.2" hidden="1">
      <c r="B56" s="121"/>
      <c r="C56" s="7130"/>
      <c r="D56" s="7131"/>
      <c r="E56" s="7008" t="b">
        <v>1</v>
      </c>
      <c r="F56" s="7153"/>
      <c r="G56" s="7008">
        <v>0</v>
      </c>
      <c r="H56" s="7008">
        <v>0</v>
      </c>
      <c r="I56" s="7010">
        <f t="shared" si="0"/>
        <v>0</v>
      </c>
      <c r="J56" s="7008">
        <v>0</v>
      </c>
      <c r="K56" s="7008">
        <v>0</v>
      </c>
      <c r="L56" s="7010">
        <f t="shared" si="1"/>
        <v>0</v>
      </c>
      <c r="M56" s="7082"/>
      <c r="N56" s="121"/>
    </row>
    <row r="57" spans="2:14" s="164" customFormat="1" ht="13.2" hidden="1">
      <c r="B57" s="121"/>
      <c r="C57" s="7130"/>
      <c r="D57" s="7131"/>
      <c r="E57" s="7008" t="b">
        <v>1</v>
      </c>
      <c r="F57" s="7153"/>
      <c r="G57" s="7008">
        <v>0</v>
      </c>
      <c r="H57" s="7008">
        <v>0</v>
      </c>
      <c r="I57" s="7010">
        <f>G57+H57</f>
        <v>0</v>
      </c>
      <c r="J57" s="7008">
        <v>0</v>
      </c>
      <c r="K57" s="7008">
        <v>0</v>
      </c>
      <c r="L57" s="7010">
        <f>J57+K57</f>
        <v>0</v>
      </c>
      <c r="M57" s="7082"/>
      <c r="N57" s="121"/>
    </row>
    <row r="58" spans="2:14" s="164" customFormat="1" ht="13.2">
      <c r="B58" s="121"/>
      <c r="C58" s="7070" t="s">
        <v>1251</v>
      </c>
      <c r="D58" s="7110"/>
      <c r="E58" s="7110"/>
      <c r="F58" s="7154"/>
      <c r="G58" s="7015">
        <f t="shared" ref="G58:L58" si="2">SUMIF($E$11:$E$13,"TRUE",G11:G13)</f>
        <v>0</v>
      </c>
      <c r="H58" s="7015">
        <f t="shared" si="2"/>
        <v>0</v>
      </c>
      <c r="I58" s="7015">
        <f t="shared" si="2"/>
        <v>0</v>
      </c>
      <c r="J58" s="7015">
        <f t="shared" si="2"/>
        <v>0</v>
      </c>
      <c r="K58" s="7015">
        <f t="shared" si="2"/>
        <v>0</v>
      </c>
      <c r="L58" s="7015">
        <f t="shared" si="2"/>
        <v>0</v>
      </c>
      <c r="M58" s="7082"/>
      <c r="N58" s="121"/>
    </row>
    <row r="59" spans="2:14" s="164" customFormat="1" ht="13.8" thickBot="1">
      <c r="B59" s="121"/>
      <c r="C59" s="7135" t="s">
        <v>1656</v>
      </c>
      <c r="D59" s="7155"/>
      <c r="E59" s="7136"/>
      <c r="F59" s="7156"/>
      <c r="G59" s="7019">
        <f t="shared" ref="G59:L59" si="3">SUM(G11:G13)</f>
        <v>0</v>
      </c>
      <c r="H59" s="7019">
        <f t="shared" si="3"/>
        <v>0</v>
      </c>
      <c r="I59" s="7019">
        <f t="shared" si="3"/>
        <v>0</v>
      </c>
      <c r="J59" s="7019">
        <f t="shared" si="3"/>
        <v>0</v>
      </c>
      <c r="K59" s="7019">
        <f t="shared" si="3"/>
        <v>0</v>
      </c>
      <c r="L59" s="7019">
        <f t="shared" si="3"/>
        <v>0</v>
      </c>
      <c r="M59" s="7137"/>
      <c r="N59" s="121"/>
    </row>
    <row r="60" spans="2:14" s="336" customFormat="1">
      <c r="B60" s="346"/>
      <c r="C60" s="346"/>
      <c r="D60" s="346"/>
      <c r="E60" s="346"/>
      <c r="F60" s="346"/>
      <c r="G60" s="346"/>
      <c r="H60" s="346"/>
      <c r="I60" s="346"/>
      <c r="J60" s="346"/>
      <c r="K60" s="346"/>
      <c r="L60" s="346"/>
      <c r="M60" s="346"/>
      <c r="N60" s="346"/>
    </row>
    <row r="61" spans="2:14" s="336" customFormat="1" ht="15.6" thickBot="1">
      <c r="B61" s="346"/>
      <c r="C61" s="346"/>
      <c r="D61" s="346"/>
      <c r="E61" s="346"/>
      <c r="F61" s="346"/>
      <c r="G61" s="346"/>
      <c r="H61" s="346"/>
      <c r="I61" s="346"/>
      <c r="J61" s="346"/>
      <c r="K61" s="346"/>
      <c r="L61" s="346"/>
      <c r="M61" s="346"/>
      <c r="N61" s="346"/>
    </row>
    <row r="62" spans="2:14" s="336" customFormat="1" ht="27">
      <c r="B62" s="346"/>
      <c r="C62" s="346"/>
      <c r="D62" s="346"/>
      <c r="E62" s="346"/>
      <c r="F62" s="346"/>
      <c r="G62" s="346"/>
      <c r="H62" s="346"/>
      <c r="I62" s="2"/>
      <c r="J62" s="7157" t="s">
        <v>4305</v>
      </c>
      <c r="K62" s="7138" t="s">
        <v>4306</v>
      </c>
      <c r="L62" s="7040" t="s">
        <v>4307</v>
      </c>
      <c r="M62" s="346"/>
      <c r="N62" s="346"/>
    </row>
    <row r="63" spans="2:14" s="336" customFormat="1" ht="15.6">
      <c r="B63" s="346"/>
      <c r="C63" s="346"/>
      <c r="D63" s="346"/>
      <c r="E63" s="346"/>
      <c r="F63" s="346"/>
      <c r="G63" s="346"/>
      <c r="H63" s="346"/>
      <c r="I63" s="160" t="s">
        <v>1251</v>
      </c>
      <c r="J63" s="7041">
        <f t="shared" ref="J63:L64" si="4">J58</f>
        <v>0</v>
      </c>
      <c r="K63" s="7042">
        <f t="shared" si="4"/>
        <v>0</v>
      </c>
      <c r="L63" s="7043">
        <f t="shared" si="4"/>
        <v>0</v>
      </c>
      <c r="M63" s="346"/>
      <c r="N63" s="346"/>
    </row>
    <row r="64" spans="2:14" s="336" customFormat="1" ht="16.2" thickBot="1">
      <c r="B64" s="346"/>
      <c r="C64" s="346"/>
      <c r="D64" s="346"/>
      <c r="E64" s="346"/>
      <c r="F64" s="346"/>
      <c r="G64" s="346"/>
      <c r="H64" s="346"/>
      <c r="I64" s="160" t="s">
        <v>544</v>
      </c>
      <c r="J64" s="7044">
        <f t="shared" si="4"/>
        <v>0</v>
      </c>
      <c r="K64" s="7045">
        <f t="shared" si="4"/>
        <v>0</v>
      </c>
      <c r="L64" s="7046">
        <f t="shared" si="4"/>
        <v>0</v>
      </c>
      <c r="M64" s="346"/>
      <c r="N64" s="346"/>
    </row>
    <row r="65" spans="2:14" s="336" customFormat="1">
      <c r="B65" s="346"/>
      <c r="C65" s="346"/>
      <c r="D65" s="346"/>
      <c r="E65" s="346"/>
      <c r="F65" s="346"/>
      <c r="G65" s="346"/>
      <c r="H65" s="346"/>
      <c r="I65" s="346"/>
      <c r="J65" s="346"/>
      <c r="K65" s="346"/>
      <c r="L65" s="346"/>
      <c r="M65" s="346"/>
      <c r="N65" s="346"/>
    </row>
    <row r="66" spans="2:14" s="336" customFormat="1">
      <c r="B66" s="346"/>
      <c r="C66" s="346"/>
      <c r="D66" s="346"/>
      <c r="E66" s="126" t="s">
        <v>445</v>
      </c>
      <c r="F66" s="64" t="s">
        <v>3452</v>
      </c>
      <c r="G66" s="346"/>
      <c r="H66" s="346"/>
      <c r="I66" s="346"/>
      <c r="J66" s="346"/>
      <c r="K66" s="346"/>
      <c r="L66" s="346"/>
      <c r="M66" s="685"/>
      <c r="N66" s="346"/>
    </row>
    <row r="67" spans="2:14" s="336" customFormat="1">
      <c r="B67" s="346"/>
      <c r="C67" s="346"/>
      <c r="D67" s="346"/>
      <c r="E67" s="346"/>
      <c r="F67" s="346"/>
      <c r="G67" s="346"/>
      <c r="H67" s="346"/>
      <c r="I67" s="346"/>
      <c r="J67" s="346"/>
      <c r="K67" s="346"/>
      <c r="L67" s="346"/>
      <c r="M67" s="346"/>
      <c r="N67" s="346"/>
    </row>
    <row r="68" spans="2:14" s="336" customFormat="1"/>
  </sheetData>
  <sheetProtection formatCells="0" formatColumns="0" formatRows="0"/>
  <customSheetViews>
    <customSheetView guid="{F416BD5B-C3AD-4F61-AAB2-55950A9B7E72}">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H59" sqref="H59"/>
      <pageMargins left="0" right="0" top="0" bottom="0" header="0" footer="0"/>
    </customSheetView>
  </customSheetViews>
  <mergeCells count="3">
    <mergeCell ref="C3:E3"/>
    <mergeCell ref="D4:E4"/>
    <mergeCell ref="D5:E5"/>
  </mergeCells>
  <hyperlinks>
    <hyperlink ref="N2" location="Index!A1" display="Index" xr:uid="{C86BCA93-B48E-46F6-A3E2-75B15D734550}"/>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4">
    <tabColor theme="8" tint="-0.499984740745262"/>
  </sheetPr>
  <dimension ref="A1:N62"/>
  <sheetViews>
    <sheetView zoomScale="70" zoomScaleNormal="70" workbookViewId="0">
      <selection activeCell="C51" sqref="C51"/>
    </sheetView>
  </sheetViews>
  <sheetFormatPr defaultColWidth="0" defaultRowHeight="15" zeroHeight="1"/>
  <cols>
    <col min="1" max="1" width="4.6640625" style="534" customWidth="1"/>
    <col min="2" max="2" width="9.109375" style="534" customWidth="1"/>
    <col min="3" max="3" width="41.44140625" style="534" bestFit="1" customWidth="1"/>
    <col min="4" max="4" width="21.109375" style="534" customWidth="1"/>
    <col min="5" max="5" width="14.6640625" style="534" bestFit="1" customWidth="1"/>
    <col min="6" max="6" width="15.109375" style="534" bestFit="1" customWidth="1"/>
    <col min="7" max="7" width="17.44140625" style="534" customWidth="1"/>
    <col min="8" max="8" width="15.44140625" style="534" bestFit="1" customWidth="1"/>
    <col min="9" max="9" width="20" style="534" bestFit="1" customWidth="1"/>
    <col min="10" max="10" width="20.44140625" style="534" customWidth="1"/>
    <col min="11" max="11" width="30.6640625" style="534" customWidth="1"/>
    <col min="12" max="12" width="9.109375" style="534" customWidth="1"/>
    <col min="13" max="13" width="5.88671875" style="534" customWidth="1"/>
    <col min="14" max="14" width="0" style="534" hidden="1" customWidth="1"/>
    <col min="15" max="16384" width="9.109375" style="534" hidden="1"/>
  </cols>
  <sheetData>
    <row r="1" spans="1:14">
      <c r="A1" s="336"/>
      <c r="B1" s="336"/>
      <c r="C1" s="336"/>
      <c r="D1" s="336"/>
      <c r="E1" s="336"/>
      <c r="F1" s="336"/>
      <c r="G1" s="336"/>
      <c r="H1" s="336"/>
      <c r="I1" s="336"/>
      <c r="J1" s="336"/>
      <c r="K1" s="336"/>
      <c r="L1" s="336"/>
      <c r="M1" s="336"/>
    </row>
    <row r="2" spans="1:14" ht="15.6" thickBot="1">
      <c r="A2" s="336"/>
      <c r="B2" s="144" t="s">
        <v>361</v>
      </c>
      <c r="C2" s="346"/>
      <c r="D2" s="346"/>
      <c r="E2" s="346"/>
      <c r="F2" s="346"/>
      <c r="G2" s="346"/>
      <c r="H2" s="346"/>
      <c r="I2" s="346"/>
      <c r="J2" s="346"/>
      <c r="K2" s="346"/>
      <c r="L2" s="2204" t="s">
        <v>1</v>
      </c>
      <c r="M2" s="336"/>
    </row>
    <row r="3" spans="1:14" ht="16.2" thickBot="1">
      <c r="A3" s="336"/>
      <c r="B3" s="346"/>
      <c r="C3" s="8861" t="s">
        <v>4396</v>
      </c>
      <c r="D3" s="8862"/>
      <c r="E3" s="8863"/>
      <c r="F3" s="527"/>
      <c r="G3" s="527"/>
      <c r="H3" s="527"/>
      <c r="I3" s="527"/>
      <c r="J3" s="346"/>
      <c r="K3" s="39"/>
      <c r="L3" s="346"/>
      <c r="M3" s="336"/>
    </row>
    <row r="4" spans="1:14" ht="15.6">
      <c r="A4" s="336"/>
      <c r="B4" s="346"/>
      <c r="C4" s="4391" t="s">
        <v>723</v>
      </c>
      <c r="D4" s="8864" t="str">
        <f>AT!D4</f>
        <v>ABC Company</v>
      </c>
      <c r="E4" s="8865"/>
      <c r="F4" s="527"/>
      <c r="G4" s="527"/>
      <c r="H4" s="527"/>
      <c r="I4" s="527"/>
      <c r="J4" s="346"/>
      <c r="K4" s="346"/>
      <c r="L4" s="346"/>
      <c r="M4" s="336"/>
    </row>
    <row r="5" spans="1:14" ht="16.2" thickBot="1">
      <c r="A5" s="336"/>
      <c r="B5" s="346"/>
      <c r="C5" s="4395" t="s">
        <v>724</v>
      </c>
      <c r="D5" s="8866" t="str">
        <f>AT!D5</f>
        <v>31 December 202x</v>
      </c>
      <c r="E5" s="8868"/>
      <c r="F5" s="528"/>
      <c r="G5" s="528"/>
      <c r="H5" s="528"/>
      <c r="I5" s="528"/>
      <c r="J5" s="346"/>
      <c r="K5" s="346"/>
      <c r="L5" s="346"/>
      <c r="M5" s="336"/>
    </row>
    <row r="6" spans="1:14">
      <c r="A6" s="336"/>
      <c r="B6" s="346"/>
      <c r="C6" s="346"/>
      <c r="D6" s="346"/>
      <c r="E6" s="346"/>
      <c r="F6" s="346"/>
      <c r="G6" s="346"/>
      <c r="H6" s="346"/>
      <c r="I6" s="346"/>
      <c r="J6" s="346"/>
      <c r="K6" s="346"/>
      <c r="L6" s="346"/>
      <c r="M6" s="336"/>
    </row>
    <row r="7" spans="1:14" ht="15.6" thickBot="1">
      <c r="A7" s="336"/>
      <c r="B7" s="346"/>
      <c r="C7" s="346"/>
      <c r="D7" s="346"/>
      <c r="E7" s="346"/>
      <c r="F7" s="346"/>
      <c r="G7" s="346"/>
      <c r="H7" s="346"/>
      <c r="I7" s="346"/>
      <c r="J7" s="346"/>
      <c r="K7" s="346"/>
      <c r="L7" s="346"/>
      <c r="M7" s="336"/>
    </row>
    <row r="8" spans="1:14" s="99" customFormat="1" ht="26.4">
      <c r="A8" s="164"/>
      <c r="B8" s="121"/>
      <c r="C8" s="6425" t="s">
        <v>4389</v>
      </c>
      <c r="D8" s="5301" t="s">
        <v>4302</v>
      </c>
      <c r="E8" s="2507" t="s">
        <v>2683</v>
      </c>
      <c r="F8" s="7152" t="s">
        <v>4392</v>
      </c>
      <c r="G8" s="2507" t="s">
        <v>1005</v>
      </c>
      <c r="H8" s="5301" t="s">
        <v>4305</v>
      </c>
      <c r="I8" s="2532" t="s">
        <v>4306</v>
      </c>
      <c r="J8" s="5301" t="s">
        <v>4307</v>
      </c>
      <c r="K8" s="4452" t="s">
        <v>3838</v>
      </c>
      <c r="L8" s="121"/>
      <c r="M8" s="164"/>
    </row>
    <row r="9" spans="1:14" s="99" customFormat="1" ht="13.2">
      <c r="A9" s="164"/>
      <c r="B9" s="121"/>
      <c r="C9" s="7096"/>
      <c r="D9" s="7098" t="s">
        <v>2148</v>
      </c>
      <c r="E9" s="2718"/>
      <c r="F9" s="7097"/>
      <c r="G9" s="2716" t="s">
        <v>4397</v>
      </c>
      <c r="H9" s="7003"/>
      <c r="I9" s="2757"/>
      <c r="J9" s="7003" t="s">
        <v>4336</v>
      </c>
      <c r="K9" s="7060"/>
      <c r="L9" s="121"/>
      <c r="M9" s="164"/>
    </row>
    <row r="10" spans="1:14" s="99" customFormat="1" ht="13.2">
      <c r="A10" s="164"/>
      <c r="B10" s="121"/>
      <c r="C10" s="7129" t="s">
        <v>734</v>
      </c>
      <c r="D10" s="7101" t="s">
        <v>735</v>
      </c>
      <c r="E10" s="7101" t="s">
        <v>736</v>
      </c>
      <c r="F10" s="7101" t="s">
        <v>1249</v>
      </c>
      <c r="G10" s="7101" t="s">
        <v>738</v>
      </c>
      <c r="H10" s="7101" t="s">
        <v>1546</v>
      </c>
      <c r="I10" s="7101" t="s">
        <v>1547</v>
      </c>
      <c r="J10" s="7101" t="s">
        <v>1548</v>
      </c>
      <c r="K10" s="7102" t="s">
        <v>1549</v>
      </c>
      <c r="L10" s="529"/>
      <c r="M10" s="538"/>
      <c r="N10" s="1136"/>
    </row>
    <row r="11" spans="1:14" s="99" customFormat="1" ht="13.2">
      <c r="A11" s="164"/>
      <c r="B11" s="121"/>
      <c r="C11" s="7130" t="s">
        <v>4398</v>
      </c>
      <c r="D11" s="7008" t="b">
        <v>1</v>
      </c>
      <c r="E11" s="7008">
        <v>0</v>
      </c>
      <c r="F11" s="7008">
        <v>0</v>
      </c>
      <c r="G11" s="7010">
        <f>E11+F11</f>
        <v>0</v>
      </c>
      <c r="H11" s="7008">
        <v>0</v>
      </c>
      <c r="I11" s="7008">
        <v>0</v>
      </c>
      <c r="J11" s="7010">
        <f>H11+I11</f>
        <v>0</v>
      </c>
      <c r="K11" s="7082"/>
      <c r="L11" s="121"/>
      <c r="M11" s="164"/>
    </row>
    <row r="12" spans="1:14" s="99" customFormat="1" ht="13.2">
      <c r="A12" s="164"/>
      <c r="B12" s="121"/>
      <c r="C12" s="7130" t="s">
        <v>4399</v>
      </c>
      <c r="D12" s="7008" t="b">
        <v>0</v>
      </c>
      <c r="E12" s="7008">
        <v>0</v>
      </c>
      <c r="F12" s="7008">
        <v>0</v>
      </c>
      <c r="G12" s="7010">
        <v>0</v>
      </c>
      <c r="H12" s="7008">
        <v>0</v>
      </c>
      <c r="I12" s="7008">
        <v>0</v>
      </c>
      <c r="J12" s="7010">
        <f>H12+I12</f>
        <v>0</v>
      </c>
      <c r="K12" s="7082"/>
      <c r="L12" s="121"/>
      <c r="M12" s="164"/>
    </row>
    <row r="13" spans="1:14" s="99" customFormat="1" ht="13.2">
      <c r="A13" s="164"/>
      <c r="B13" s="121"/>
      <c r="C13" s="7130" t="s">
        <v>4400</v>
      </c>
      <c r="D13" s="7008" t="b">
        <v>1</v>
      </c>
      <c r="E13" s="7008">
        <v>0</v>
      </c>
      <c r="F13" s="7008">
        <v>0</v>
      </c>
      <c r="G13" s="7010">
        <v>0</v>
      </c>
      <c r="H13" s="7008">
        <v>0</v>
      </c>
      <c r="I13" s="7008">
        <v>0</v>
      </c>
      <c r="J13" s="7010">
        <f>H13+I13</f>
        <v>0</v>
      </c>
      <c r="K13" s="7082"/>
      <c r="L13" s="121"/>
      <c r="M13" s="164"/>
    </row>
    <row r="14" spans="1:14" s="99" customFormat="1" ht="13.2" hidden="1">
      <c r="A14" s="164"/>
      <c r="B14" s="121"/>
      <c r="C14" s="7130"/>
      <c r="D14" s="7008" t="b">
        <v>1</v>
      </c>
      <c r="E14" s="7008">
        <v>0</v>
      </c>
      <c r="F14" s="7008">
        <v>0</v>
      </c>
      <c r="G14" s="7010">
        <v>0</v>
      </c>
      <c r="H14" s="7008">
        <v>0</v>
      </c>
      <c r="I14" s="7008">
        <v>0</v>
      </c>
      <c r="J14" s="7010">
        <f t="shared" ref="J14:J50" si="0">H14+I14</f>
        <v>0</v>
      </c>
      <c r="K14" s="7082"/>
      <c r="L14" s="121"/>
      <c r="M14" s="164"/>
    </row>
    <row r="15" spans="1:14" s="99" customFormat="1" ht="13.2" hidden="1">
      <c r="A15" s="164"/>
      <c r="B15" s="121"/>
      <c r="C15" s="7130"/>
      <c r="D15" s="7008" t="b">
        <v>1</v>
      </c>
      <c r="E15" s="7008">
        <v>0</v>
      </c>
      <c r="F15" s="7008">
        <v>0</v>
      </c>
      <c r="G15" s="7010">
        <v>0</v>
      </c>
      <c r="H15" s="7008">
        <v>0</v>
      </c>
      <c r="I15" s="7008">
        <v>0</v>
      </c>
      <c r="J15" s="7010">
        <f t="shared" si="0"/>
        <v>0</v>
      </c>
      <c r="K15" s="7082"/>
      <c r="L15" s="121"/>
      <c r="M15" s="164"/>
    </row>
    <row r="16" spans="1:14" s="99" customFormat="1" ht="13.2" hidden="1">
      <c r="A16" s="164"/>
      <c r="B16" s="121"/>
      <c r="C16" s="7130"/>
      <c r="D16" s="7008" t="b">
        <v>1</v>
      </c>
      <c r="E16" s="7008">
        <v>0</v>
      </c>
      <c r="F16" s="7008">
        <v>0</v>
      </c>
      <c r="G16" s="7010">
        <v>0</v>
      </c>
      <c r="H16" s="7008">
        <v>0</v>
      </c>
      <c r="I16" s="7008">
        <v>0</v>
      </c>
      <c r="J16" s="7010">
        <f t="shared" si="0"/>
        <v>0</v>
      </c>
      <c r="K16" s="7082"/>
      <c r="L16" s="121"/>
      <c r="M16" s="164"/>
    </row>
    <row r="17" spans="1:13" s="99" customFormat="1" ht="13.2" hidden="1">
      <c r="A17" s="164"/>
      <c r="B17" s="121"/>
      <c r="C17" s="7130"/>
      <c r="D17" s="7008" t="b">
        <v>1</v>
      </c>
      <c r="E17" s="7008">
        <v>0</v>
      </c>
      <c r="F17" s="7008">
        <v>0</v>
      </c>
      <c r="G17" s="7010">
        <v>0</v>
      </c>
      <c r="H17" s="7008">
        <v>0</v>
      </c>
      <c r="I17" s="7008">
        <v>0</v>
      </c>
      <c r="J17" s="7010">
        <f t="shared" si="0"/>
        <v>0</v>
      </c>
      <c r="K17" s="7082"/>
      <c r="L17" s="121"/>
      <c r="M17" s="164"/>
    </row>
    <row r="18" spans="1:13" s="99" customFormat="1" ht="13.2" hidden="1">
      <c r="A18" s="164"/>
      <c r="B18" s="121"/>
      <c r="C18" s="7130"/>
      <c r="D18" s="7008" t="b">
        <v>1</v>
      </c>
      <c r="E18" s="7008">
        <v>0</v>
      </c>
      <c r="F18" s="7008">
        <v>0</v>
      </c>
      <c r="G18" s="7010">
        <v>0</v>
      </c>
      <c r="H18" s="7008">
        <v>0</v>
      </c>
      <c r="I18" s="7008">
        <v>0</v>
      </c>
      <c r="J18" s="7010">
        <f t="shared" si="0"/>
        <v>0</v>
      </c>
      <c r="K18" s="7082"/>
      <c r="L18" s="121"/>
      <c r="M18" s="164"/>
    </row>
    <row r="19" spans="1:13" s="99" customFormat="1" ht="13.2" hidden="1">
      <c r="A19" s="164"/>
      <c r="B19" s="121"/>
      <c r="C19" s="7130"/>
      <c r="D19" s="7008" t="b">
        <v>1</v>
      </c>
      <c r="E19" s="7008">
        <v>0</v>
      </c>
      <c r="F19" s="7008">
        <v>0</v>
      </c>
      <c r="G19" s="7010">
        <v>0</v>
      </c>
      <c r="H19" s="7008">
        <v>0</v>
      </c>
      <c r="I19" s="7008">
        <v>0</v>
      </c>
      <c r="J19" s="7010">
        <f t="shared" si="0"/>
        <v>0</v>
      </c>
      <c r="K19" s="7082"/>
      <c r="L19" s="121"/>
      <c r="M19" s="164"/>
    </row>
    <row r="20" spans="1:13" s="99" customFormat="1" ht="13.2" hidden="1">
      <c r="A20" s="164"/>
      <c r="B20" s="121"/>
      <c r="C20" s="7130"/>
      <c r="D20" s="7008" t="b">
        <v>1</v>
      </c>
      <c r="E20" s="7008">
        <v>0</v>
      </c>
      <c r="F20" s="7008">
        <v>0</v>
      </c>
      <c r="G20" s="7010">
        <v>0</v>
      </c>
      <c r="H20" s="7008">
        <v>0</v>
      </c>
      <c r="I20" s="7008">
        <v>0</v>
      </c>
      <c r="J20" s="7010">
        <f t="shared" si="0"/>
        <v>0</v>
      </c>
      <c r="K20" s="7082"/>
      <c r="L20" s="121"/>
      <c r="M20" s="164"/>
    </row>
    <row r="21" spans="1:13" s="99" customFormat="1" ht="13.2" hidden="1">
      <c r="A21" s="164"/>
      <c r="B21" s="121"/>
      <c r="C21" s="7130"/>
      <c r="D21" s="7008" t="b">
        <v>1</v>
      </c>
      <c r="E21" s="7008">
        <v>0</v>
      </c>
      <c r="F21" s="7008">
        <v>0</v>
      </c>
      <c r="G21" s="7010">
        <v>0</v>
      </c>
      <c r="H21" s="7008">
        <v>0</v>
      </c>
      <c r="I21" s="7008">
        <v>0</v>
      </c>
      <c r="J21" s="7010">
        <f t="shared" si="0"/>
        <v>0</v>
      </c>
      <c r="K21" s="7082"/>
      <c r="L21" s="121"/>
      <c r="M21" s="164"/>
    </row>
    <row r="22" spans="1:13" s="99" customFormat="1" ht="13.2" hidden="1">
      <c r="A22" s="164"/>
      <c r="B22" s="121"/>
      <c r="C22" s="7130"/>
      <c r="D22" s="7008" t="b">
        <v>1</v>
      </c>
      <c r="E22" s="7008">
        <v>0</v>
      </c>
      <c r="F22" s="7008">
        <v>0</v>
      </c>
      <c r="G22" s="7010">
        <v>0</v>
      </c>
      <c r="H22" s="7008">
        <v>0</v>
      </c>
      <c r="I22" s="7008">
        <v>0</v>
      </c>
      <c r="J22" s="7010">
        <f t="shared" si="0"/>
        <v>0</v>
      </c>
      <c r="K22" s="7082"/>
      <c r="L22" s="121"/>
      <c r="M22" s="164"/>
    </row>
    <row r="23" spans="1:13" s="99" customFormat="1" ht="13.2" hidden="1">
      <c r="A23" s="164"/>
      <c r="B23" s="121"/>
      <c r="C23" s="7130"/>
      <c r="D23" s="7008" t="b">
        <v>1</v>
      </c>
      <c r="E23" s="7008">
        <v>0</v>
      </c>
      <c r="F23" s="7008">
        <v>0</v>
      </c>
      <c r="G23" s="7010">
        <v>0</v>
      </c>
      <c r="H23" s="7008">
        <v>0</v>
      </c>
      <c r="I23" s="7008">
        <v>0</v>
      </c>
      <c r="J23" s="7010">
        <f t="shared" si="0"/>
        <v>0</v>
      </c>
      <c r="K23" s="7082"/>
      <c r="L23" s="121"/>
      <c r="M23" s="164"/>
    </row>
    <row r="24" spans="1:13" s="99" customFormat="1" ht="13.2" hidden="1">
      <c r="A24" s="164"/>
      <c r="B24" s="121"/>
      <c r="C24" s="7130"/>
      <c r="D24" s="7008" t="b">
        <v>1</v>
      </c>
      <c r="E24" s="7008">
        <v>0</v>
      </c>
      <c r="F24" s="7008">
        <v>0</v>
      </c>
      <c r="G24" s="7010">
        <v>0</v>
      </c>
      <c r="H24" s="7008">
        <v>0</v>
      </c>
      <c r="I24" s="7008">
        <v>0</v>
      </c>
      <c r="J24" s="7010">
        <f t="shared" si="0"/>
        <v>0</v>
      </c>
      <c r="K24" s="7082"/>
      <c r="L24" s="121"/>
      <c r="M24" s="164"/>
    </row>
    <row r="25" spans="1:13" s="99" customFormat="1" ht="13.2" hidden="1">
      <c r="A25" s="164"/>
      <c r="B25" s="121"/>
      <c r="C25" s="7130"/>
      <c r="D25" s="7008" t="b">
        <v>1</v>
      </c>
      <c r="E25" s="7008">
        <v>0</v>
      </c>
      <c r="F25" s="7008">
        <v>0</v>
      </c>
      <c r="G25" s="7010">
        <v>0</v>
      </c>
      <c r="H25" s="7008">
        <v>0</v>
      </c>
      <c r="I25" s="7008">
        <v>0</v>
      </c>
      <c r="J25" s="7010">
        <f t="shared" si="0"/>
        <v>0</v>
      </c>
      <c r="K25" s="7082"/>
      <c r="L25" s="121"/>
      <c r="M25" s="164"/>
    </row>
    <row r="26" spans="1:13" s="99" customFormat="1" ht="13.2" hidden="1">
      <c r="A26" s="164"/>
      <c r="B26" s="121"/>
      <c r="C26" s="7130"/>
      <c r="D26" s="7008" t="b">
        <v>1</v>
      </c>
      <c r="E26" s="7008">
        <v>0</v>
      </c>
      <c r="F26" s="7008">
        <v>0</v>
      </c>
      <c r="G26" s="7010">
        <v>0</v>
      </c>
      <c r="H26" s="7008">
        <v>0</v>
      </c>
      <c r="I26" s="7008">
        <v>0</v>
      </c>
      <c r="J26" s="7010">
        <f t="shared" si="0"/>
        <v>0</v>
      </c>
      <c r="K26" s="7082"/>
      <c r="L26" s="121"/>
      <c r="M26" s="164"/>
    </row>
    <row r="27" spans="1:13" s="99" customFormat="1" ht="13.2" hidden="1">
      <c r="A27" s="164"/>
      <c r="B27" s="121"/>
      <c r="C27" s="7130"/>
      <c r="D27" s="7008" t="b">
        <v>1</v>
      </c>
      <c r="E27" s="7008">
        <v>0</v>
      </c>
      <c r="F27" s="7008">
        <v>0</v>
      </c>
      <c r="G27" s="7010">
        <v>0</v>
      </c>
      <c r="H27" s="7008">
        <v>0</v>
      </c>
      <c r="I27" s="7008">
        <v>0</v>
      </c>
      <c r="J27" s="7010">
        <f t="shared" si="0"/>
        <v>0</v>
      </c>
      <c r="K27" s="7082"/>
      <c r="L27" s="121"/>
      <c r="M27" s="164"/>
    </row>
    <row r="28" spans="1:13" s="99" customFormat="1" ht="13.2" hidden="1">
      <c r="A28" s="164"/>
      <c r="B28" s="121"/>
      <c r="C28" s="7130"/>
      <c r="D28" s="7008" t="b">
        <v>1</v>
      </c>
      <c r="E28" s="7008">
        <v>0</v>
      </c>
      <c r="F28" s="7008">
        <v>0</v>
      </c>
      <c r="G28" s="7010">
        <v>0</v>
      </c>
      <c r="H28" s="7008">
        <v>0</v>
      </c>
      <c r="I28" s="7008">
        <v>0</v>
      </c>
      <c r="J28" s="7010">
        <f t="shared" si="0"/>
        <v>0</v>
      </c>
      <c r="K28" s="7082"/>
      <c r="L28" s="121"/>
      <c r="M28" s="164"/>
    </row>
    <row r="29" spans="1:13" s="99" customFormat="1" ht="13.2" hidden="1">
      <c r="A29" s="164"/>
      <c r="B29" s="121"/>
      <c r="C29" s="7130"/>
      <c r="D29" s="7008" t="b">
        <v>1</v>
      </c>
      <c r="E29" s="7008">
        <v>0</v>
      </c>
      <c r="F29" s="7008">
        <v>0</v>
      </c>
      <c r="G29" s="7010">
        <v>0</v>
      </c>
      <c r="H29" s="7008">
        <v>0</v>
      </c>
      <c r="I29" s="7008">
        <v>0</v>
      </c>
      <c r="J29" s="7010">
        <f t="shared" si="0"/>
        <v>0</v>
      </c>
      <c r="K29" s="7082"/>
      <c r="L29" s="121"/>
      <c r="M29" s="164"/>
    </row>
    <row r="30" spans="1:13" s="99" customFormat="1" ht="13.2" hidden="1">
      <c r="A30" s="164"/>
      <c r="B30" s="121"/>
      <c r="C30" s="7130"/>
      <c r="D30" s="7008" t="b">
        <v>1</v>
      </c>
      <c r="E30" s="7008">
        <v>0</v>
      </c>
      <c r="F30" s="7008">
        <v>0</v>
      </c>
      <c r="G30" s="7010">
        <v>0</v>
      </c>
      <c r="H30" s="7008">
        <v>0</v>
      </c>
      <c r="I30" s="7008">
        <v>0</v>
      </c>
      <c r="J30" s="7010">
        <f t="shared" si="0"/>
        <v>0</v>
      </c>
      <c r="K30" s="7082"/>
      <c r="L30" s="121"/>
      <c r="M30" s="164"/>
    </row>
    <row r="31" spans="1:13" s="99" customFormat="1" ht="13.2" hidden="1">
      <c r="A31" s="164"/>
      <c r="B31" s="121"/>
      <c r="C31" s="7130"/>
      <c r="D31" s="7008" t="b">
        <v>1</v>
      </c>
      <c r="E31" s="7008">
        <v>0</v>
      </c>
      <c r="F31" s="7008">
        <v>0</v>
      </c>
      <c r="G31" s="7010">
        <v>0</v>
      </c>
      <c r="H31" s="7008">
        <v>0</v>
      </c>
      <c r="I31" s="7008">
        <v>0</v>
      </c>
      <c r="J31" s="7010">
        <f t="shared" si="0"/>
        <v>0</v>
      </c>
      <c r="K31" s="7082"/>
      <c r="L31" s="121"/>
      <c r="M31" s="164"/>
    </row>
    <row r="32" spans="1:13" s="99" customFormat="1" ht="13.2" hidden="1">
      <c r="A32" s="164"/>
      <c r="B32" s="121"/>
      <c r="C32" s="7130"/>
      <c r="D32" s="7008" t="b">
        <v>1</v>
      </c>
      <c r="E32" s="7008">
        <v>0</v>
      </c>
      <c r="F32" s="7008">
        <v>0</v>
      </c>
      <c r="G32" s="7010">
        <v>0</v>
      </c>
      <c r="H32" s="7008">
        <v>0</v>
      </c>
      <c r="I32" s="7008">
        <v>0</v>
      </c>
      <c r="J32" s="7010">
        <f t="shared" si="0"/>
        <v>0</v>
      </c>
      <c r="K32" s="7082"/>
      <c r="L32" s="121"/>
      <c r="M32" s="164"/>
    </row>
    <row r="33" spans="1:13" s="99" customFormat="1" ht="13.2" hidden="1">
      <c r="A33" s="164"/>
      <c r="B33" s="121"/>
      <c r="C33" s="7130"/>
      <c r="D33" s="7008" t="b">
        <v>1</v>
      </c>
      <c r="E33" s="7008">
        <v>0</v>
      </c>
      <c r="F33" s="7008">
        <v>0</v>
      </c>
      <c r="G33" s="7010">
        <v>0</v>
      </c>
      <c r="H33" s="7008">
        <v>0</v>
      </c>
      <c r="I33" s="7008">
        <v>0</v>
      </c>
      <c r="J33" s="7010">
        <f t="shared" si="0"/>
        <v>0</v>
      </c>
      <c r="K33" s="7082"/>
      <c r="L33" s="121"/>
      <c r="M33" s="164"/>
    </row>
    <row r="34" spans="1:13" s="99" customFormat="1" ht="13.2" hidden="1">
      <c r="A34" s="164"/>
      <c r="B34" s="121"/>
      <c r="C34" s="7130"/>
      <c r="D34" s="7008" t="b">
        <v>1</v>
      </c>
      <c r="E34" s="7008">
        <v>0</v>
      </c>
      <c r="F34" s="7008">
        <v>0</v>
      </c>
      <c r="G34" s="7010">
        <v>0</v>
      </c>
      <c r="H34" s="7008">
        <v>0</v>
      </c>
      <c r="I34" s="7008">
        <v>0</v>
      </c>
      <c r="J34" s="7010">
        <f t="shared" si="0"/>
        <v>0</v>
      </c>
      <c r="K34" s="7082"/>
      <c r="L34" s="121"/>
      <c r="M34" s="164"/>
    </row>
    <row r="35" spans="1:13" s="99" customFormat="1" ht="13.2" hidden="1">
      <c r="A35" s="164"/>
      <c r="B35" s="121"/>
      <c r="C35" s="7130"/>
      <c r="D35" s="7008" t="b">
        <v>1</v>
      </c>
      <c r="E35" s="7008">
        <v>0</v>
      </c>
      <c r="F35" s="7008">
        <v>0</v>
      </c>
      <c r="G35" s="7010">
        <v>0</v>
      </c>
      <c r="H35" s="7008">
        <v>0</v>
      </c>
      <c r="I35" s="7008">
        <v>0</v>
      </c>
      <c r="J35" s="7010">
        <f t="shared" si="0"/>
        <v>0</v>
      </c>
      <c r="K35" s="7082"/>
      <c r="L35" s="121"/>
      <c r="M35" s="164"/>
    </row>
    <row r="36" spans="1:13" s="99" customFormat="1" ht="13.2" hidden="1">
      <c r="A36" s="164"/>
      <c r="B36" s="121"/>
      <c r="C36" s="7130"/>
      <c r="D36" s="7008" t="b">
        <v>1</v>
      </c>
      <c r="E36" s="7008">
        <v>0</v>
      </c>
      <c r="F36" s="7008">
        <v>0</v>
      </c>
      <c r="G36" s="7010">
        <v>0</v>
      </c>
      <c r="H36" s="7008">
        <v>0</v>
      </c>
      <c r="I36" s="7008">
        <v>0</v>
      </c>
      <c r="J36" s="7010">
        <f t="shared" si="0"/>
        <v>0</v>
      </c>
      <c r="K36" s="7082"/>
      <c r="L36" s="121"/>
      <c r="M36" s="164"/>
    </row>
    <row r="37" spans="1:13" s="99" customFormat="1" ht="13.2" hidden="1">
      <c r="A37" s="164"/>
      <c r="B37" s="121"/>
      <c r="C37" s="7130"/>
      <c r="D37" s="7008" t="b">
        <v>1</v>
      </c>
      <c r="E37" s="7008">
        <v>0</v>
      </c>
      <c r="F37" s="7008">
        <v>0</v>
      </c>
      <c r="G37" s="7010">
        <v>0</v>
      </c>
      <c r="H37" s="7008">
        <v>0</v>
      </c>
      <c r="I37" s="7008">
        <v>0</v>
      </c>
      <c r="J37" s="7010">
        <f t="shared" si="0"/>
        <v>0</v>
      </c>
      <c r="K37" s="7082"/>
      <c r="L37" s="121"/>
      <c r="M37" s="164"/>
    </row>
    <row r="38" spans="1:13" s="99" customFormat="1" ht="13.2" hidden="1">
      <c r="A38" s="164"/>
      <c r="B38" s="121"/>
      <c r="C38" s="7130"/>
      <c r="D38" s="7008" t="b">
        <v>1</v>
      </c>
      <c r="E38" s="7008">
        <v>0</v>
      </c>
      <c r="F38" s="7008">
        <v>0</v>
      </c>
      <c r="G38" s="7010">
        <v>0</v>
      </c>
      <c r="H38" s="7008">
        <v>0</v>
      </c>
      <c r="I38" s="7008">
        <v>0</v>
      </c>
      <c r="J38" s="7010">
        <f t="shared" si="0"/>
        <v>0</v>
      </c>
      <c r="K38" s="7082"/>
      <c r="L38" s="121"/>
      <c r="M38" s="164"/>
    </row>
    <row r="39" spans="1:13" s="99" customFormat="1" ht="13.2" hidden="1">
      <c r="A39" s="164"/>
      <c r="B39" s="121"/>
      <c r="C39" s="7130"/>
      <c r="D39" s="7008" t="b">
        <v>1</v>
      </c>
      <c r="E39" s="7008">
        <v>0</v>
      </c>
      <c r="F39" s="7008">
        <v>0</v>
      </c>
      <c r="G39" s="7010">
        <v>0</v>
      </c>
      <c r="H39" s="7008">
        <v>0</v>
      </c>
      <c r="I39" s="7008">
        <v>0</v>
      </c>
      <c r="J39" s="7010">
        <f t="shared" si="0"/>
        <v>0</v>
      </c>
      <c r="K39" s="7082"/>
      <c r="L39" s="121"/>
      <c r="M39" s="164"/>
    </row>
    <row r="40" spans="1:13" s="99" customFormat="1" ht="13.2" hidden="1">
      <c r="A40" s="164"/>
      <c r="B40" s="121"/>
      <c r="C40" s="7130"/>
      <c r="D40" s="7008" t="b">
        <v>1</v>
      </c>
      <c r="E40" s="7008">
        <v>0</v>
      </c>
      <c r="F40" s="7008">
        <v>0</v>
      </c>
      <c r="G40" s="7010">
        <v>0</v>
      </c>
      <c r="H40" s="7008">
        <v>0</v>
      </c>
      <c r="I40" s="7008">
        <v>0</v>
      </c>
      <c r="J40" s="7010">
        <f t="shared" si="0"/>
        <v>0</v>
      </c>
      <c r="K40" s="7082"/>
      <c r="L40" s="121"/>
      <c r="M40" s="164"/>
    </row>
    <row r="41" spans="1:13" s="99" customFormat="1" ht="13.2" hidden="1">
      <c r="A41" s="164"/>
      <c r="B41" s="121"/>
      <c r="C41" s="7130"/>
      <c r="D41" s="7008" t="b">
        <v>1</v>
      </c>
      <c r="E41" s="7008">
        <v>0</v>
      </c>
      <c r="F41" s="7008">
        <v>0</v>
      </c>
      <c r="G41" s="7010">
        <v>0</v>
      </c>
      <c r="H41" s="7008">
        <v>0</v>
      </c>
      <c r="I41" s="7008">
        <v>0</v>
      </c>
      <c r="J41" s="7010">
        <f t="shared" si="0"/>
        <v>0</v>
      </c>
      <c r="K41" s="7082"/>
      <c r="L41" s="121"/>
      <c r="M41" s="164"/>
    </row>
    <row r="42" spans="1:13" s="99" customFormat="1" ht="13.2" hidden="1">
      <c r="A42" s="164"/>
      <c r="B42" s="121"/>
      <c r="C42" s="7130"/>
      <c r="D42" s="7008" t="b">
        <v>1</v>
      </c>
      <c r="E42" s="7008">
        <v>0</v>
      </c>
      <c r="F42" s="7008">
        <v>0</v>
      </c>
      <c r="G42" s="7010">
        <v>0</v>
      </c>
      <c r="H42" s="7008">
        <v>0</v>
      </c>
      <c r="I42" s="7008">
        <v>0</v>
      </c>
      <c r="J42" s="7010">
        <f t="shared" si="0"/>
        <v>0</v>
      </c>
      <c r="K42" s="7082"/>
      <c r="L42" s="121"/>
      <c r="M42" s="164"/>
    </row>
    <row r="43" spans="1:13" s="99" customFormat="1" ht="13.2" hidden="1">
      <c r="A43" s="164"/>
      <c r="B43" s="121"/>
      <c r="C43" s="7130"/>
      <c r="D43" s="7008" t="b">
        <v>1</v>
      </c>
      <c r="E43" s="7008">
        <v>0</v>
      </c>
      <c r="F43" s="7008">
        <v>0</v>
      </c>
      <c r="G43" s="7010">
        <v>0</v>
      </c>
      <c r="H43" s="7008">
        <v>0</v>
      </c>
      <c r="I43" s="7008">
        <v>0</v>
      </c>
      <c r="J43" s="7010">
        <f t="shared" si="0"/>
        <v>0</v>
      </c>
      <c r="K43" s="7082"/>
      <c r="L43" s="121"/>
      <c r="M43" s="164"/>
    </row>
    <row r="44" spans="1:13" s="99" customFormat="1" ht="13.2" hidden="1">
      <c r="A44" s="164"/>
      <c r="B44" s="121"/>
      <c r="C44" s="7130"/>
      <c r="D44" s="7008" t="b">
        <v>1</v>
      </c>
      <c r="E44" s="7008">
        <v>0</v>
      </c>
      <c r="F44" s="7008">
        <v>0</v>
      </c>
      <c r="G44" s="7010">
        <v>0</v>
      </c>
      <c r="H44" s="7008">
        <v>0</v>
      </c>
      <c r="I44" s="7008">
        <v>0</v>
      </c>
      <c r="J44" s="7010">
        <f t="shared" si="0"/>
        <v>0</v>
      </c>
      <c r="K44" s="7082"/>
      <c r="L44" s="121"/>
      <c r="M44" s="164"/>
    </row>
    <row r="45" spans="1:13" s="99" customFormat="1" ht="13.2" hidden="1">
      <c r="A45" s="164"/>
      <c r="B45" s="121"/>
      <c r="C45" s="7130"/>
      <c r="D45" s="7008" t="b">
        <v>1</v>
      </c>
      <c r="E45" s="7008">
        <v>0</v>
      </c>
      <c r="F45" s="7008">
        <v>0</v>
      </c>
      <c r="G45" s="7010">
        <v>0</v>
      </c>
      <c r="H45" s="7008">
        <v>0</v>
      </c>
      <c r="I45" s="7008">
        <v>0</v>
      </c>
      <c r="J45" s="7010">
        <f t="shared" si="0"/>
        <v>0</v>
      </c>
      <c r="K45" s="7082"/>
      <c r="L45" s="121"/>
      <c r="M45" s="164"/>
    </row>
    <row r="46" spans="1:13" s="99" customFormat="1" ht="13.2" hidden="1">
      <c r="A46" s="164"/>
      <c r="B46" s="121"/>
      <c r="C46" s="7130"/>
      <c r="D46" s="7008" t="b">
        <v>1</v>
      </c>
      <c r="E46" s="7008">
        <v>0</v>
      </c>
      <c r="F46" s="7008">
        <v>0</v>
      </c>
      <c r="G46" s="7010">
        <v>0</v>
      </c>
      <c r="H46" s="7008">
        <v>0</v>
      </c>
      <c r="I46" s="7008">
        <v>0</v>
      </c>
      <c r="J46" s="7010">
        <f t="shared" si="0"/>
        <v>0</v>
      </c>
      <c r="K46" s="7082"/>
      <c r="L46" s="121"/>
      <c r="M46" s="164"/>
    </row>
    <row r="47" spans="1:13" s="99" customFormat="1" ht="13.2" hidden="1">
      <c r="A47" s="164"/>
      <c r="B47" s="121"/>
      <c r="C47" s="7130"/>
      <c r="D47" s="7008" t="b">
        <v>1</v>
      </c>
      <c r="E47" s="7008">
        <v>0</v>
      </c>
      <c r="F47" s="7008">
        <v>0</v>
      </c>
      <c r="G47" s="7010">
        <v>0</v>
      </c>
      <c r="H47" s="7008">
        <v>0</v>
      </c>
      <c r="I47" s="7008">
        <v>0</v>
      </c>
      <c r="J47" s="7010">
        <f t="shared" si="0"/>
        <v>0</v>
      </c>
      <c r="K47" s="7082"/>
      <c r="L47" s="121"/>
      <c r="M47" s="164"/>
    </row>
    <row r="48" spans="1:13" s="99" customFormat="1" ht="13.2" hidden="1">
      <c r="A48" s="164"/>
      <c r="B48" s="121"/>
      <c r="C48" s="7130"/>
      <c r="D48" s="7008" t="b">
        <v>1</v>
      </c>
      <c r="E48" s="7008">
        <v>0</v>
      </c>
      <c r="F48" s="7008">
        <v>0</v>
      </c>
      <c r="G48" s="7010">
        <v>0</v>
      </c>
      <c r="H48" s="7008">
        <v>0</v>
      </c>
      <c r="I48" s="7008">
        <v>0</v>
      </c>
      <c r="J48" s="7010">
        <f t="shared" si="0"/>
        <v>0</v>
      </c>
      <c r="K48" s="7082"/>
      <c r="L48" s="121"/>
      <c r="M48" s="164"/>
    </row>
    <row r="49" spans="1:13" s="99" customFormat="1" ht="13.2" hidden="1">
      <c r="A49" s="164"/>
      <c r="B49" s="121"/>
      <c r="C49" s="7130"/>
      <c r="D49" s="7008" t="b">
        <v>1</v>
      </c>
      <c r="E49" s="7008">
        <v>0</v>
      </c>
      <c r="F49" s="7008">
        <v>0</v>
      </c>
      <c r="G49" s="7010">
        <v>0</v>
      </c>
      <c r="H49" s="7008">
        <v>0</v>
      </c>
      <c r="I49" s="7008">
        <v>0</v>
      </c>
      <c r="J49" s="7010">
        <f t="shared" si="0"/>
        <v>0</v>
      </c>
      <c r="K49" s="7082"/>
      <c r="L49" s="121"/>
      <c r="M49" s="164"/>
    </row>
    <row r="50" spans="1:13" s="99" customFormat="1" ht="13.2" hidden="1">
      <c r="A50" s="164"/>
      <c r="B50" s="121"/>
      <c r="C50" s="7130"/>
      <c r="D50" s="7008" t="b">
        <v>1</v>
      </c>
      <c r="E50" s="7008">
        <v>0</v>
      </c>
      <c r="F50" s="7008">
        <v>0</v>
      </c>
      <c r="G50" s="7010">
        <v>0</v>
      </c>
      <c r="H50" s="7008">
        <v>0</v>
      </c>
      <c r="I50" s="7008">
        <v>0</v>
      </c>
      <c r="J50" s="7010">
        <f t="shared" si="0"/>
        <v>0</v>
      </c>
      <c r="K50" s="7082"/>
      <c r="L50" s="121"/>
      <c r="M50" s="164"/>
    </row>
    <row r="51" spans="1:13" s="99" customFormat="1" ht="13.2">
      <c r="A51" s="164"/>
      <c r="B51" s="121"/>
      <c r="C51" s="7070" t="s">
        <v>1251</v>
      </c>
      <c r="D51" s="7110"/>
      <c r="E51" s="7015">
        <f t="shared" ref="E51:J51" si="1">SUMIF($D$11:$D$50,"TRUE",E11:E50)</f>
        <v>0</v>
      </c>
      <c r="F51" s="7015">
        <f t="shared" si="1"/>
        <v>0</v>
      </c>
      <c r="G51" s="7015">
        <f t="shared" si="1"/>
        <v>0</v>
      </c>
      <c r="H51" s="7015">
        <f t="shared" si="1"/>
        <v>0</v>
      </c>
      <c r="I51" s="7015">
        <f t="shared" si="1"/>
        <v>0</v>
      </c>
      <c r="J51" s="7015">
        <f t="shared" si="1"/>
        <v>0</v>
      </c>
      <c r="K51" s="7082"/>
      <c r="L51" s="121"/>
      <c r="M51" s="164"/>
    </row>
    <row r="52" spans="1:13" s="99" customFormat="1" ht="13.8" thickBot="1">
      <c r="A52" s="164"/>
      <c r="B52" s="121"/>
      <c r="C52" s="7135" t="s">
        <v>1656</v>
      </c>
      <c r="D52" s="7155"/>
      <c r="E52" s="7019">
        <f t="shared" ref="E52:J52" si="2">SUM(E11:E50)</f>
        <v>0</v>
      </c>
      <c r="F52" s="7019">
        <f t="shared" si="2"/>
        <v>0</v>
      </c>
      <c r="G52" s="7019">
        <f t="shared" si="2"/>
        <v>0</v>
      </c>
      <c r="H52" s="7019">
        <f t="shared" si="2"/>
        <v>0</v>
      </c>
      <c r="I52" s="7019">
        <f t="shared" si="2"/>
        <v>0</v>
      </c>
      <c r="J52" s="7019">
        <f t="shared" si="2"/>
        <v>0</v>
      </c>
      <c r="K52" s="7137"/>
      <c r="L52" s="121"/>
      <c r="M52" s="164"/>
    </row>
    <row r="53" spans="1:13">
      <c r="A53" s="336"/>
      <c r="B53" s="346"/>
      <c r="C53" s="346"/>
      <c r="D53" s="346"/>
      <c r="E53" s="346"/>
      <c r="F53" s="346"/>
      <c r="G53" s="346"/>
      <c r="H53" s="346"/>
      <c r="I53" s="346"/>
      <c r="J53" s="346"/>
      <c r="K53" s="346"/>
      <c r="L53" s="346"/>
      <c r="M53" s="336"/>
    </row>
    <row r="54" spans="1:13" ht="15.6" thickBot="1">
      <c r="A54" s="336"/>
      <c r="B54" s="346"/>
      <c r="C54" s="346"/>
      <c r="D54" s="346"/>
      <c r="E54" s="346"/>
      <c r="F54" s="346"/>
      <c r="G54" s="346"/>
      <c r="H54" s="346"/>
      <c r="I54" s="346"/>
      <c r="J54" s="346"/>
      <c r="K54" s="346"/>
      <c r="L54" s="346"/>
      <c r="M54" s="336"/>
    </row>
    <row r="55" spans="1:13" ht="27">
      <c r="A55" s="336"/>
      <c r="B55" s="346"/>
      <c r="C55" s="346"/>
      <c r="D55" s="346"/>
      <c r="E55" s="2"/>
      <c r="F55" s="7157" t="s">
        <v>4305</v>
      </c>
      <c r="G55" s="7138" t="s">
        <v>4306</v>
      </c>
      <c r="H55" s="7158" t="s">
        <v>4307</v>
      </c>
      <c r="I55" s="346"/>
      <c r="J55" s="346"/>
      <c r="K55" s="346"/>
      <c r="L55" s="346"/>
      <c r="M55" s="336"/>
    </row>
    <row r="56" spans="1:13" ht="15.6">
      <c r="A56" s="336"/>
      <c r="B56" s="346"/>
      <c r="C56" s="346"/>
      <c r="D56" s="346"/>
      <c r="E56" s="160" t="s">
        <v>1251</v>
      </c>
      <c r="F56" s="7041">
        <f t="shared" ref="F56:H57" si="3">H51</f>
        <v>0</v>
      </c>
      <c r="G56" s="7042">
        <f t="shared" si="3"/>
        <v>0</v>
      </c>
      <c r="H56" s="7043">
        <f t="shared" si="3"/>
        <v>0</v>
      </c>
      <c r="I56" s="346"/>
      <c r="J56" s="346"/>
      <c r="K56" s="346"/>
      <c r="L56" s="346"/>
      <c r="M56" s="336"/>
    </row>
    <row r="57" spans="1:13" ht="16.2" thickBot="1">
      <c r="A57" s="336"/>
      <c r="B57" s="346"/>
      <c r="C57" s="346"/>
      <c r="D57" s="346"/>
      <c r="E57" s="160" t="s">
        <v>544</v>
      </c>
      <c r="F57" s="7044">
        <f t="shared" si="3"/>
        <v>0</v>
      </c>
      <c r="G57" s="7045">
        <f t="shared" si="3"/>
        <v>0</v>
      </c>
      <c r="H57" s="7046">
        <f t="shared" si="3"/>
        <v>0</v>
      </c>
      <c r="I57" s="346"/>
      <c r="J57" s="346"/>
      <c r="K57" s="346"/>
      <c r="L57" s="346"/>
      <c r="M57" s="336"/>
    </row>
    <row r="58" spans="1:13" ht="15.6">
      <c r="A58" s="336"/>
      <c r="B58" s="346"/>
      <c r="C58" s="346"/>
      <c r="D58" s="346"/>
      <c r="E58" s="160"/>
      <c r="F58" s="539"/>
      <c r="G58" s="539"/>
      <c r="H58" s="539"/>
      <c r="I58" s="346"/>
      <c r="J58" s="346"/>
      <c r="K58" s="346"/>
      <c r="L58" s="346"/>
      <c r="M58" s="336"/>
    </row>
    <row r="59" spans="1:13">
      <c r="A59" s="336"/>
      <c r="B59" s="346"/>
      <c r="C59" s="346"/>
      <c r="D59" s="126" t="s">
        <v>445</v>
      </c>
      <c r="E59" s="64" t="s">
        <v>3452</v>
      </c>
      <c r="F59" s="346"/>
      <c r="G59" s="346"/>
      <c r="H59" s="346"/>
      <c r="I59" s="346"/>
      <c r="J59" s="346"/>
      <c r="K59" s="685"/>
      <c r="L59" s="346"/>
      <c r="M59" s="336"/>
    </row>
    <row r="60" spans="1:13">
      <c r="A60" s="336"/>
      <c r="B60" s="346"/>
      <c r="C60" s="346"/>
      <c r="D60" s="346"/>
      <c r="E60" s="346"/>
      <c r="F60" s="346"/>
      <c r="G60" s="346"/>
      <c r="H60" s="346"/>
      <c r="I60" s="346"/>
      <c r="J60" s="346"/>
      <c r="K60" s="346"/>
      <c r="L60" s="346"/>
      <c r="M60" s="336"/>
    </row>
    <row r="61" spans="1:13">
      <c r="A61" s="336"/>
      <c r="B61" s="336"/>
      <c r="C61" s="336"/>
      <c r="D61" s="336"/>
      <c r="E61" s="336"/>
      <c r="F61" s="336"/>
      <c r="G61" s="336"/>
      <c r="H61" s="336"/>
      <c r="I61" s="336"/>
      <c r="J61" s="336"/>
      <c r="K61" s="336"/>
      <c r="L61" s="336"/>
      <c r="M61" s="336"/>
    </row>
    <row r="62" spans="1:13" hidden="1">
      <c r="A62" s="336"/>
      <c r="B62" s="336"/>
      <c r="C62" s="336"/>
      <c r="D62" s="336"/>
      <c r="E62" s="336"/>
      <c r="F62" s="336"/>
      <c r="G62" s="336"/>
      <c r="H62" s="336"/>
      <c r="I62" s="336"/>
      <c r="J62" s="336"/>
      <c r="K62" s="336"/>
      <c r="L62" s="336"/>
      <c r="M62" s="336"/>
    </row>
  </sheetData>
  <sheetProtection formatCells="0" formatColumns="0" formatRows="0"/>
  <customSheetViews>
    <customSheetView guid="{F416BD5B-C3AD-4F61-AAB2-55950A9B7E72}">
      <selection activeCell="I33" sqref="I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C55" sqref="C55"/>
      <pageMargins left="0" right="0" top="0" bottom="0" header="0" footer="0"/>
    </customSheetView>
  </customSheetViews>
  <mergeCells count="3">
    <mergeCell ref="C3:E3"/>
    <mergeCell ref="D4:E4"/>
    <mergeCell ref="D5:E5"/>
  </mergeCells>
  <hyperlinks>
    <hyperlink ref="L2" location="Index!A1" display="Index" xr:uid="{67723CEC-1B48-4714-8816-6CAABD240211}"/>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6ac693c-e805-41cd-87c3-435f701fab4c" xsi:nil="true"/>
    <SharedWithUsers xmlns="c6ac693c-e805-41cd-87c3-435f701fab4c">
      <UserInfo>
        <DisplayName>Allan M. Abella</DisplayName>
        <AccountId>23</AccountId>
        <AccountType/>
      </UserInfo>
      <UserInfo>
        <DisplayName>Bryan Howell Y. Zapanta</DisplayName>
        <AccountId>21</AccountId>
        <AccountType/>
      </UserInfo>
      <UserInfo>
        <DisplayName>Amor G. Fat</DisplayName>
        <AccountId>6</AccountId>
        <AccountType/>
      </UserInfo>
      <UserInfo>
        <DisplayName>Catherine Khadija V. Apostol</DisplayName>
        <AccountId>27</AccountId>
        <AccountType/>
      </UserInfo>
      <UserInfo>
        <DisplayName>Mary Jane G. Dimpas</DisplayName>
        <AccountId>11</AccountId>
        <AccountType/>
      </UserInfo>
      <UserInfo>
        <DisplayName>Carlo F. Garcia</DisplayName>
        <AccountId>19</AccountId>
        <AccountType/>
      </UserInfo>
      <UserInfo>
        <DisplayName>Mar Sean Jan H. Gabiosa</DisplayName>
        <AccountId>30</AccountId>
        <AccountType/>
      </UserInfo>
    </SharedWithUsers>
    <lcf76f155ced4ddcb4097134ff3c332f xmlns="0db1f528-fa2b-48c1-885b-af6f0c0d85a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A6CB1FA9017540898C452F34C68CF7" ma:contentTypeVersion="13" ma:contentTypeDescription="Create a new document." ma:contentTypeScope="" ma:versionID="1372e78abd3966cdd517b04e1dd858d1">
  <xsd:schema xmlns:xsd="http://www.w3.org/2001/XMLSchema" xmlns:xs="http://www.w3.org/2001/XMLSchema" xmlns:p="http://schemas.microsoft.com/office/2006/metadata/properties" xmlns:ns2="0db1f528-fa2b-48c1-885b-af6f0c0d85a3" xmlns:ns3="c6ac693c-e805-41cd-87c3-435f701fab4c" targetNamespace="http://schemas.microsoft.com/office/2006/metadata/properties" ma:root="true" ma:fieldsID="3805d10cab9d2f10e1e13d45bde3b531" ns2:_="" ns3:_="">
    <xsd:import namespace="0db1f528-fa2b-48c1-885b-af6f0c0d85a3"/>
    <xsd:import namespace="c6ac693c-e805-41cd-87c3-435f701fab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b1f528-fa2b-48c1-885b-af6f0c0d85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c7b5a5c-ce00-47d5-b44b-c66ac74b3488"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ac693c-e805-41cd-87c3-435f701fab4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85a64e9-12cb-4066-8b89-839917e7e09f}" ma:internalName="TaxCatchAll" ma:showField="CatchAllData" ma:web="c6ac693c-e805-41cd-87c3-435f701fab4c">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E4FA79-6BDB-4889-87F0-32C17DBA0A67}">
  <ds:schemaRef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http://purl.org/dc/terms/"/>
    <ds:schemaRef ds:uri="c6ac693c-e805-41cd-87c3-435f701fab4c"/>
    <ds:schemaRef ds:uri="4a38a05c-f2c2-4d26-a407-3c1a4fce600f"/>
    <ds:schemaRef ds:uri="http://www.w3.org/XML/1998/namespace"/>
  </ds:schemaRefs>
</ds:datastoreItem>
</file>

<file path=customXml/itemProps2.xml><?xml version="1.0" encoding="utf-8"?>
<ds:datastoreItem xmlns:ds="http://schemas.openxmlformats.org/officeDocument/2006/customXml" ds:itemID="{1583726B-5F53-4669-9B92-531768DEC7DF}">
  <ds:schemaRefs>
    <ds:schemaRef ds:uri="http://schemas.microsoft.com/sharepoint/v3/contenttype/forms"/>
  </ds:schemaRefs>
</ds:datastoreItem>
</file>

<file path=customXml/itemProps3.xml><?xml version="1.0" encoding="utf-8"?>
<ds:datastoreItem xmlns:ds="http://schemas.openxmlformats.org/officeDocument/2006/customXml" ds:itemID="{940A4B56-AACE-4912-BE8B-0A812C6DBB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132</vt:i4>
      </vt:variant>
      <vt:variant>
        <vt:lpstr>Named Ranges</vt:lpstr>
      </vt:variant>
      <vt:variant>
        <vt:i4>20</vt:i4>
      </vt:variant>
    </vt:vector>
  </HeadingPairs>
  <TitlesOfParts>
    <vt:vector size="152" baseType="lpstr">
      <vt:lpstr>Summary of Changes</vt:lpstr>
      <vt:lpstr>Index</vt:lpstr>
      <vt:lpstr>Page 1</vt:lpstr>
      <vt:lpstr>Page 1 Annex</vt:lpstr>
      <vt:lpstr>Page 2</vt:lpstr>
      <vt:lpstr>Page 3</vt:lpstr>
      <vt:lpstr>Page 4</vt:lpstr>
      <vt:lpstr>Page 5</vt:lpstr>
      <vt:lpstr>Page 6A</vt:lpstr>
      <vt:lpstr>Page 6B</vt:lpstr>
      <vt:lpstr>Page 7</vt:lpstr>
      <vt:lpstr>X15 - Old</vt:lpstr>
      <vt:lpstr>X1A</vt:lpstr>
      <vt:lpstr>X1B</vt:lpstr>
      <vt:lpstr>X1B - old</vt:lpstr>
      <vt:lpstr>X2-4</vt:lpstr>
      <vt:lpstr>X5</vt:lpstr>
      <vt:lpstr>X6-7</vt:lpstr>
      <vt:lpstr>X8</vt:lpstr>
      <vt:lpstr>X8A,9 &amp; 10</vt:lpstr>
      <vt:lpstr>X11</vt:lpstr>
      <vt:lpstr>X13</vt:lpstr>
      <vt:lpstr>X14</vt:lpstr>
      <vt:lpstr>X15</vt:lpstr>
      <vt:lpstr>X16</vt:lpstr>
      <vt:lpstr>A</vt:lpstr>
      <vt:lpstr>B</vt:lpstr>
      <vt:lpstr>B.1</vt:lpstr>
      <vt:lpstr>C</vt:lpstr>
      <vt:lpstr>C.1</vt:lpstr>
      <vt:lpstr>D</vt:lpstr>
      <vt:lpstr>E</vt:lpstr>
      <vt:lpstr>F</vt:lpstr>
      <vt:lpstr>G</vt:lpstr>
      <vt:lpstr>H</vt:lpstr>
      <vt:lpstr>I</vt:lpstr>
      <vt:lpstr>J</vt:lpstr>
      <vt:lpstr>K</vt:lpstr>
      <vt:lpstr>K.1</vt:lpstr>
      <vt:lpstr>L</vt:lpstr>
      <vt:lpstr>L.1</vt:lpstr>
      <vt:lpstr>M</vt:lpstr>
      <vt:lpstr>N</vt:lpstr>
      <vt:lpstr>O</vt:lpstr>
      <vt:lpstr>P</vt:lpstr>
      <vt:lpstr>P.1</vt:lpstr>
      <vt:lpstr>P.2</vt:lpstr>
      <vt:lpstr>P.3</vt:lpstr>
      <vt:lpstr>P.4</vt:lpstr>
      <vt:lpstr>P.5</vt:lpstr>
      <vt:lpstr>P.6</vt:lpstr>
      <vt:lpstr>P.7</vt:lpstr>
      <vt:lpstr>P.8</vt:lpstr>
      <vt:lpstr>P.9</vt:lpstr>
      <vt:lpstr>P.10</vt:lpstr>
      <vt:lpstr>P.11</vt:lpstr>
      <vt:lpstr>P.12</vt:lpstr>
      <vt:lpstr>P.13</vt:lpstr>
      <vt:lpstr>P.14</vt:lpstr>
      <vt:lpstr>Q</vt:lpstr>
      <vt:lpstr>R</vt:lpstr>
      <vt:lpstr>R.1</vt:lpstr>
      <vt:lpstr>S</vt:lpstr>
      <vt:lpstr>T</vt:lpstr>
      <vt:lpstr>U</vt:lpstr>
      <vt:lpstr>U.1</vt:lpstr>
      <vt:lpstr>U.2</vt:lpstr>
      <vt:lpstr>U.3</vt:lpstr>
      <vt:lpstr>U.4</vt:lpstr>
      <vt:lpstr>V</vt:lpstr>
      <vt:lpstr>V.1</vt:lpstr>
      <vt:lpstr>V.2</vt:lpstr>
      <vt:lpstr>V.3</vt:lpstr>
      <vt:lpstr>V.4</vt:lpstr>
      <vt:lpstr>V.5</vt:lpstr>
      <vt:lpstr>X</vt:lpstr>
      <vt:lpstr>Y</vt:lpstr>
      <vt:lpstr>Z</vt:lpstr>
      <vt:lpstr>AA</vt:lpstr>
      <vt:lpstr>AB</vt:lpstr>
      <vt:lpstr>AC</vt:lpstr>
      <vt:lpstr>AD</vt:lpstr>
      <vt:lpstr>AE</vt:lpstr>
      <vt:lpstr>AF</vt:lpstr>
      <vt:lpstr>AG</vt:lpstr>
      <vt:lpstr>AH</vt:lpstr>
      <vt:lpstr>AI</vt:lpstr>
      <vt:lpstr>AJ</vt:lpstr>
      <vt:lpstr>AK</vt:lpstr>
      <vt:lpstr>AL</vt:lpstr>
      <vt:lpstr>AM</vt:lpstr>
      <vt:lpstr>AN</vt:lpstr>
      <vt:lpstr>AO</vt:lpstr>
      <vt:lpstr>AP</vt:lpstr>
      <vt:lpstr>AQ</vt:lpstr>
      <vt:lpstr>AR</vt:lpstr>
      <vt:lpstr>AS</vt:lpstr>
      <vt:lpstr>AT</vt:lpstr>
      <vt:lpstr>AU</vt:lpstr>
      <vt:lpstr>AV</vt:lpstr>
      <vt:lpstr>AW</vt:lpstr>
      <vt:lpstr>AX</vt:lpstr>
      <vt:lpstr>AY</vt:lpstr>
      <vt:lpstr>AZ</vt:lpstr>
      <vt:lpstr> BA </vt:lpstr>
      <vt:lpstr>BB </vt:lpstr>
      <vt:lpstr>BC</vt:lpstr>
      <vt:lpstr>BC - old</vt:lpstr>
      <vt:lpstr>BD</vt:lpstr>
      <vt:lpstr>CA</vt:lpstr>
      <vt:lpstr>CA - old</vt:lpstr>
      <vt:lpstr>CB</vt:lpstr>
      <vt:lpstr>CC</vt:lpstr>
      <vt:lpstr>CD</vt:lpstr>
      <vt:lpstr>CE</vt:lpstr>
      <vt:lpstr>CF</vt:lpstr>
      <vt:lpstr>CG</vt:lpstr>
      <vt:lpstr>CH</vt:lpstr>
      <vt:lpstr>CI</vt:lpstr>
      <vt:lpstr>CJ</vt:lpstr>
      <vt:lpstr>CK</vt:lpstr>
      <vt:lpstr>CL</vt:lpstr>
      <vt:lpstr>CN</vt:lpstr>
      <vt:lpstr>CM</vt:lpstr>
      <vt:lpstr>CN </vt:lpstr>
      <vt:lpstr>CO</vt:lpstr>
      <vt:lpstr>TRIAL BALANCE</vt:lpstr>
      <vt:lpstr>WTB vs AFS vs AS</vt:lpstr>
      <vt:lpstr>LIST OF PRODUCTS</vt:lpstr>
      <vt:lpstr>SURVEY</vt:lpstr>
      <vt:lpstr>SURVEY - old</vt:lpstr>
      <vt:lpstr>SWORN STATEMENT</vt:lpstr>
      <vt:lpstr>CM!company</vt:lpstr>
      <vt:lpstr>CN!company</vt:lpstr>
      <vt:lpstr>'CN '!company</vt:lpstr>
      <vt:lpstr>company</vt:lpstr>
      <vt:lpstr>A!Print_Area</vt:lpstr>
      <vt:lpstr>AB!Print_Area</vt:lpstr>
      <vt:lpstr>B!Print_Area</vt:lpstr>
      <vt:lpstr>CC!Print_Area</vt:lpstr>
      <vt:lpstr>CD!Print_Area</vt:lpstr>
      <vt:lpstr>CH!Print_Area</vt:lpstr>
      <vt:lpstr>CI!Print_Area</vt:lpstr>
      <vt:lpstr>'CN '!Print_Area</vt:lpstr>
      <vt:lpstr>CO!Print_Area</vt:lpstr>
      <vt:lpstr>P.7!Print_Area</vt:lpstr>
      <vt:lpstr>'Page 2'!Print_Area</vt:lpstr>
      <vt:lpstr>'SWORN STATEMENT'!Print_Area</vt:lpstr>
      <vt:lpstr>CM!Yearended</vt:lpstr>
      <vt:lpstr>CN!Yearended</vt:lpstr>
      <vt:lpstr>'CN '!Yearended</vt:lpstr>
      <vt:lpstr>Yearended</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Bryan Howell Y. Zapanta</dc:creator>
  <cp:keywords/>
  <dc:description/>
  <cp:lastModifiedBy>Mar Sean Jan H. Gabiosa</cp:lastModifiedBy>
  <cp:revision/>
  <dcterms:created xsi:type="dcterms:W3CDTF">2018-02-28T03:07:10Z</dcterms:created>
  <dcterms:modified xsi:type="dcterms:W3CDTF">2024-02-14T06:52:34Z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0x01010018A6CB1FA9017540898C452F34C68CF7</vt:lpwstr>
  </property>
  <property fmtid="{D5CDD505-2E9C-101B-9397-08002B2CF9AE}" pid="3" name="MediaServiceImageTags">
    <vt:lpwstr/>
  </property>
</Properties>
</file>